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meta0" ContentType="application/binary"/>
  <Override PartName="/xl/commentsmeta1" ContentType="application/binary"/>
  <Override PartName="/xl/commentsmeta2" ContentType="application/binary"/>
  <Override PartName="/xl/commentsmeta3"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O:\Public\02 Échange de données\2026 _REACH_CRMT _CRT_Rohs\"/>
    </mc:Choice>
  </mc:AlternateContent>
  <xr:revisionPtr revIDLastSave="0" documentId="13_ncr:1_{5C3B48D7-4B1D-4F31-AA81-E760F17391B6}" xr6:coauthVersionLast="47" xr6:coauthVersionMax="47" xr10:uidLastSave="{00000000-0000-0000-0000-000000000000}"/>
  <bookViews>
    <workbookView xWindow="-120" yWindow="-120" windowWidth="29040" windowHeight="15720"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List'!$A$4:$Q$2491</definedName>
    <definedName name="_xlnm._FilterDatabase" localSheetId="7" hidden="1">'Smelter Look-up'!$A$4:$I$641</definedName>
    <definedName name="_xlnm._FilterDatabase" localSheetId="10" hidden="1">SorP!$A$1:$C$6226</definedName>
    <definedName name="CL">'C'!$B$2:$B$250</definedName>
    <definedName name="LN">L!$D$1:$M$1</definedName>
    <definedName name="Metal" localSheetId="4">'Smelter List'!$W$3:$Z$3</definedName>
    <definedName name="MetalSmelter">'Smelter Look-up'!#REF!</definedName>
    <definedName name="SL">Declaration!$P$3</definedName>
    <definedName name="SmelterID">'Smelter Look-up'!#REF!</definedName>
    <definedName name="SmelterIdetifiedForMetal">'Smelter List'!$B$5:$B$2491</definedName>
    <definedName name="SN">OFFSET('Smelter Look-up'!$B$4,MATCH(!$B1,'Smelter Look-up'!$A:$A,0)-4,0,COUNTIF('Smelter Look-up'!$A:$A,!$B1),1)</definedName>
    <definedName name="Z_51531B83_BDD7_4890_A744_04812A317369_.wvu.Cols" localSheetId="5">Checker!$E:$M</definedName>
    <definedName name="Z_51531B83_BDD7_4890_A744_04812A317369_.wvu.Cols" localSheetId="3">Declaration!$L:$W</definedName>
    <definedName name="Z_51531B83_BDD7_4890_A744_04812A317369_.wvu.Cols" localSheetId="4">'Smelter List'!$R:$AM</definedName>
    <definedName name="Z_51531B83_BDD7_4890_A744_04812A317369_.wvu.Cols" localSheetId="7">'Smelter Look-up'!#REF!</definedName>
    <definedName name="Z_51531B83_BDD7_4890_A744_04812A317369_.wvu.PrintArea" localSheetId="3">Declaration!$A$1:$L$92</definedName>
    <definedName name="Z_51531B83_BDD7_4890_A744_04812A317369_.wvu.PrintTitles" localSheetId="3">Declaration!$1:$6</definedName>
    <definedName name="Z_51531B83_BDD7_4890_A744_04812A317369_.wvu.PrintTitles" localSheetId="6">'Product List'!$5:$5</definedName>
    <definedName name="Z_51531B83_BDD7_4890_A744_04812A317369_.wvu.PrintTitles" localSheetId="4">'Smelter List'!$4:$4</definedName>
    <definedName name="Z_51531B83_BDD7_4890_A744_04812A317369_.wvu.Rows" localSheetId="5">Checker!$61:$61</definedName>
    <definedName name="Z_51531B83_BDD7_4890_A744_04812A317369_.wvu.Rows" localSheetId="3">Declaration!$94:$109</definedName>
    <definedName name="Z_81CF54B1_70AB_4A68_BB72_21925B5D4874_.wvu.Cols" localSheetId="3">Declaration!$M:$U</definedName>
    <definedName name="Z_81CF54B1_70AB_4A68_BB72_21925B5D4874_.wvu.Cols" localSheetId="2">Definitions!#REF!</definedName>
    <definedName name="Z_81CF54B1_70AB_4A68_BB72_21925B5D4874_.wvu.Cols" localSheetId="1">Instructions!#REF!</definedName>
    <definedName name="Z_81CF54B1_70AB_4A68_BB72_21925B5D4874_.wvu.Cols" localSheetId="4">'Smelter List'!$V:$Y</definedName>
    <definedName name="Z_B9484C77_6B1B_45B8_BD13_C0DF6013A72D_.wvu.FilterData" localSheetId="9" hidden="1">'C'!$A$1:$B$1</definedName>
    <definedName name="Z_B9484C77_6B1B_45B8_BD13_C0DF6013A72D_.wvu.FilterData" localSheetId="4" hidden="1">'Smelter List'!$A$4:$AH$4</definedName>
    <definedName name="Z_B9484C77_6B1B_45B8_BD13_C0DF6013A72D_.wvu.FilterData" localSheetId="10" hidden="1">SorP!$A$1:$B$6226</definedName>
  </definedNames>
  <calcPr calcId="191029"/>
  <customWorkbookViews>
    <customWorkbookView name="Gavin Wu - Personal View" guid="{B9484C77-6B1B-45B8-BD13-C0DF6013A72D}"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17" i="5" l="1"/>
  <c r="X117" i="5"/>
  <c r="V117" i="5"/>
  <c r="AB116" i="5"/>
  <c r="X116" i="5"/>
  <c r="V116" i="5"/>
  <c r="AB115" i="5"/>
  <c r="X115" i="5"/>
  <c r="V115" i="5"/>
  <c r="AB114" i="5"/>
  <c r="X114" i="5"/>
  <c r="V114" i="5"/>
  <c r="AB113" i="5"/>
  <c r="X113" i="5"/>
  <c r="V113" i="5"/>
  <c r="AB112" i="5"/>
  <c r="X112" i="5"/>
  <c r="V112" i="5"/>
  <c r="AB111" i="5"/>
  <c r="X111" i="5"/>
  <c r="V111" i="5"/>
  <c r="C6226" i="11"/>
  <c r="C6225" i="11"/>
  <c r="C6224" i="11"/>
  <c r="C6223" i="11"/>
  <c r="C6222" i="11"/>
  <c r="C6221" i="11"/>
  <c r="C6220" i="11"/>
  <c r="C6219" i="11"/>
  <c r="C6218" i="11"/>
  <c r="C6217" i="11"/>
  <c r="C6216" i="11"/>
  <c r="C6215" i="11"/>
  <c r="C6214" i="11"/>
  <c r="C6213" i="11"/>
  <c r="C6212" i="11"/>
  <c r="C6211" i="11"/>
  <c r="C6210" i="11"/>
  <c r="C6209" i="11"/>
  <c r="C6208" i="11"/>
  <c r="C6207" i="11"/>
  <c r="C6206" i="11"/>
  <c r="C6205" i="11"/>
  <c r="C6204" i="11"/>
  <c r="C6203" i="11"/>
  <c r="C6202" i="11"/>
  <c r="C6201" i="11"/>
  <c r="C6200" i="11"/>
  <c r="C6199" i="11"/>
  <c r="C6198" i="11"/>
  <c r="C6197" i="11"/>
  <c r="C6196" i="11"/>
  <c r="C6195" i="11"/>
  <c r="C6194" i="11"/>
  <c r="C6193" i="11"/>
  <c r="C6192" i="11"/>
  <c r="C6191" i="11"/>
  <c r="C6190" i="11"/>
  <c r="C6189" i="11"/>
  <c r="C6188" i="11"/>
  <c r="C6187" i="11"/>
  <c r="C6186" i="11"/>
  <c r="C6185" i="11"/>
  <c r="C6184" i="11"/>
  <c r="C6183" i="11"/>
  <c r="C6182" i="11"/>
  <c r="C6181" i="11"/>
  <c r="C6180" i="11"/>
  <c r="C6179" i="11"/>
  <c r="C6178" i="11"/>
  <c r="C6177" i="11"/>
  <c r="C6176" i="11"/>
  <c r="C6175" i="11"/>
  <c r="C6174" i="11"/>
  <c r="C6173" i="11"/>
  <c r="C6172" i="11"/>
  <c r="C6171" i="11"/>
  <c r="C6170" i="11"/>
  <c r="C6169" i="11"/>
  <c r="C6168" i="11"/>
  <c r="C6167" i="11"/>
  <c r="C6166" i="11"/>
  <c r="C6165" i="11"/>
  <c r="C6164" i="11"/>
  <c r="C6163" i="11"/>
  <c r="C6162" i="11"/>
  <c r="C6161" i="11"/>
  <c r="C6160" i="11"/>
  <c r="C6159" i="11"/>
  <c r="C6158" i="11"/>
  <c r="C6157" i="11"/>
  <c r="C6156" i="11"/>
  <c r="C6155" i="11"/>
  <c r="C6154" i="11"/>
  <c r="C6153" i="11"/>
  <c r="C6152" i="11"/>
  <c r="C6151" i="11"/>
  <c r="C6150" i="11"/>
  <c r="C6149" i="11"/>
  <c r="C6148" i="11"/>
  <c r="C6147" i="11"/>
  <c r="C6146" i="11"/>
  <c r="C6145" i="11"/>
  <c r="C6144" i="11"/>
  <c r="C6143" i="11"/>
  <c r="C6142" i="11"/>
  <c r="C6141" i="11"/>
  <c r="C6140" i="11"/>
  <c r="C6139" i="11"/>
  <c r="C6138" i="11"/>
  <c r="C6137" i="11"/>
  <c r="C6136" i="11"/>
  <c r="C6135" i="11"/>
  <c r="C6134" i="11"/>
  <c r="C6133" i="11"/>
  <c r="C6132" i="11"/>
  <c r="C6131" i="11"/>
  <c r="C6130" i="11"/>
  <c r="C6129" i="11"/>
  <c r="C6128" i="11"/>
  <c r="C6127" i="11"/>
  <c r="C6126" i="11"/>
  <c r="C6125" i="11"/>
  <c r="C6124" i="11"/>
  <c r="C6123" i="11"/>
  <c r="C6122" i="11"/>
  <c r="C6121" i="11"/>
  <c r="C6120" i="11"/>
  <c r="C6119" i="11"/>
  <c r="C6118" i="11"/>
  <c r="C6117" i="11"/>
  <c r="C6116" i="11"/>
  <c r="C6115" i="11"/>
  <c r="C6114" i="11"/>
  <c r="C6113" i="11"/>
  <c r="C6112" i="11"/>
  <c r="C6111" i="11"/>
  <c r="C6110" i="11"/>
  <c r="C6109" i="11"/>
  <c r="C6108" i="11"/>
  <c r="C6107" i="11"/>
  <c r="C6106" i="11"/>
  <c r="C6105" i="11"/>
  <c r="C6104" i="11"/>
  <c r="C6103" i="11"/>
  <c r="C6102" i="11"/>
  <c r="C6101" i="11"/>
  <c r="C6100" i="11"/>
  <c r="C6099" i="11"/>
  <c r="C6098" i="11"/>
  <c r="C6097" i="11"/>
  <c r="C6096" i="11"/>
  <c r="C6095" i="11"/>
  <c r="C6094" i="11"/>
  <c r="C6093" i="11"/>
  <c r="C6092" i="11"/>
  <c r="C6091" i="11"/>
  <c r="C6090" i="11"/>
  <c r="C6089" i="11"/>
  <c r="C6088" i="11"/>
  <c r="C6087" i="11"/>
  <c r="C6086" i="11"/>
  <c r="C6085" i="11"/>
  <c r="C6084" i="11"/>
  <c r="C6083" i="11"/>
  <c r="C6082" i="11"/>
  <c r="C6081" i="11"/>
  <c r="C6080" i="11"/>
  <c r="C6079" i="11"/>
  <c r="C6078" i="11"/>
  <c r="C6077" i="11"/>
  <c r="C6076" i="11"/>
  <c r="C6075" i="11"/>
  <c r="C6074" i="11"/>
  <c r="C6073" i="11"/>
  <c r="C6072" i="11"/>
  <c r="C6071" i="11"/>
  <c r="C6070" i="11"/>
  <c r="C6069" i="11"/>
  <c r="C6068" i="11"/>
  <c r="C6067" i="11"/>
  <c r="C6066" i="11"/>
  <c r="C6065" i="11"/>
  <c r="C6064" i="11"/>
  <c r="C6063" i="11"/>
  <c r="C6062" i="11"/>
  <c r="C6061" i="11"/>
  <c r="C6060" i="11"/>
  <c r="C6059" i="11"/>
  <c r="C6058" i="11"/>
  <c r="C6057" i="11"/>
  <c r="C6056" i="11"/>
  <c r="C6055" i="11"/>
  <c r="C6054" i="11"/>
  <c r="C6053" i="11"/>
  <c r="C6052" i="11"/>
  <c r="C6051" i="11"/>
  <c r="C6050" i="11"/>
  <c r="C6049" i="11"/>
  <c r="C6048" i="11"/>
  <c r="C6047" i="11"/>
  <c r="C6046" i="11"/>
  <c r="C6045" i="11"/>
  <c r="C6044" i="11"/>
  <c r="C6043" i="11"/>
  <c r="C6042" i="11"/>
  <c r="C6041" i="11"/>
  <c r="C6040" i="11"/>
  <c r="C6039" i="11"/>
  <c r="C6038" i="11"/>
  <c r="C6037" i="11"/>
  <c r="C6036" i="11"/>
  <c r="C6035" i="11"/>
  <c r="C6034" i="11"/>
  <c r="C6033" i="11"/>
  <c r="C6032" i="11"/>
  <c r="C6031" i="11"/>
  <c r="C6030" i="11"/>
  <c r="C6029" i="11"/>
  <c r="C6028" i="11"/>
  <c r="C6027" i="11"/>
  <c r="C6026" i="11"/>
  <c r="C6025" i="11"/>
  <c r="C6024" i="11"/>
  <c r="C6023" i="11"/>
  <c r="C6022" i="11"/>
  <c r="C6021" i="11"/>
  <c r="C6020" i="11"/>
  <c r="C6019" i="11"/>
  <c r="C6018" i="11"/>
  <c r="C6017" i="11"/>
  <c r="C6016" i="11"/>
  <c r="C6015" i="11"/>
  <c r="C6014" i="11"/>
  <c r="C6013" i="11"/>
  <c r="C6012" i="11"/>
  <c r="C6011" i="11"/>
  <c r="C6010" i="11"/>
  <c r="C6009" i="11"/>
  <c r="C6008" i="11"/>
  <c r="C6007" i="11"/>
  <c r="C6006" i="11"/>
  <c r="C6005" i="11"/>
  <c r="C6004" i="11"/>
  <c r="C6003" i="11"/>
  <c r="C6002" i="11"/>
  <c r="C6001" i="11"/>
  <c r="C6000" i="11"/>
  <c r="C5999" i="11"/>
  <c r="C5998" i="11"/>
  <c r="C5997" i="11"/>
  <c r="C5996" i="11"/>
  <c r="C5995" i="11"/>
  <c r="C5994" i="11"/>
  <c r="C5993" i="11"/>
  <c r="C5992" i="11"/>
  <c r="C5991" i="11"/>
  <c r="C5990" i="11"/>
  <c r="C5989" i="11"/>
  <c r="C5988" i="11"/>
  <c r="C5987" i="11"/>
  <c r="C5986" i="11"/>
  <c r="C5985" i="11"/>
  <c r="C5984" i="11"/>
  <c r="C5983" i="11"/>
  <c r="C5982" i="11"/>
  <c r="C5981" i="11"/>
  <c r="C5980" i="11"/>
  <c r="C5979" i="11"/>
  <c r="C5978" i="11"/>
  <c r="C5977" i="11"/>
  <c r="C5976" i="11"/>
  <c r="C5975" i="11"/>
  <c r="C5974" i="11"/>
  <c r="C5973" i="11"/>
  <c r="C5972" i="11"/>
  <c r="C5971" i="11"/>
  <c r="C5970" i="11"/>
  <c r="C5969" i="11"/>
  <c r="C5968" i="11"/>
  <c r="C5967" i="11"/>
  <c r="C5966" i="11"/>
  <c r="C5965" i="11"/>
  <c r="C5964" i="11"/>
  <c r="C5963" i="11"/>
  <c r="C5962" i="11"/>
  <c r="C5961" i="11"/>
  <c r="C5960" i="11"/>
  <c r="C5959" i="11"/>
  <c r="C5958" i="11"/>
  <c r="C5957" i="11"/>
  <c r="C5956" i="11"/>
  <c r="C5955" i="11"/>
  <c r="C5954" i="11"/>
  <c r="C5953" i="11"/>
  <c r="C5952" i="11"/>
  <c r="C5951" i="11"/>
  <c r="C5950" i="11"/>
  <c r="C5949" i="11"/>
  <c r="C5948" i="11"/>
  <c r="C5947" i="11"/>
  <c r="C5946" i="11"/>
  <c r="C5945" i="11"/>
  <c r="C5944" i="11"/>
  <c r="C5943" i="11"/>
  <c r="C5942" i="11"/>
  <c r="C5941" i="11"/>
  <c r="C5940" i="11"/>
  <c r="C5939" i="11"/>
  <c r="C5938" i="11"/>
  <c r="C5937" i="11"/>
  <c r="C5936" i="11"/>
  <c r="C5935" i="11"/>
  <c r="C5934" i="11"/>
  <c r="C5933" i="11"/>
  <c r="C5932" i="11"/>
  <c r="C5931" i="11"/>
  <c r="C5930" i="11"/>
  <c r="C5929" i="11"/>
  <c r="C5928" i="11"/>
  <c r="C5927" i="11"/>
  <c r="C5926" i="11"/>
  <c r="C5925" i="11"/>
  <c r="C5924" i="11"/>
  <c r="C5923" i="11"/>
  <c r="C5922" i="11"/>
  <c r="C5921" i="11"/>
  <c r="C5920" i="11"/>
  <c r="C5919" i="11"/>
  <c r="C5918" i="11"/>
  <c r="C5917" i="11"/>
  <c r="C5916" i="11"/>
  <c r="C5915" i="11"/>
  <c r="C5914" i="11"/>
  <c r="C5913" i="11"/>
  <c r="C5912" i="11"/>
  <c r="C5911" i="11"/>
  <c r="C5910" i="11"/>
  <c r="C5909" i="11"/>
  <c r="C5908" i="11"/>
  <c r="C5907" i="11"/>
  <c r="C5906" i="11"/>
  <c r="C5905" i="11"/>
  <c r="C5904" i="11"/>
  <c r="C5903" i="11"/>
  <c r="C5902" i="11"/>
  <c r="C5901" i="11"/>
  <c r="C5900" i="11"/>
  <c r="C5899" i="11"/>
  <c r="C5898" i="11"/>
  <c r="C5897" i="11"/>
  <c r="C5896" i="11"/>
  <c r="C5895" i="11"/>
  <c r="C5894" i="11"/>
  <c r="C5893" i="11"/>
  <c r="C5892" i="11"/>
  <c r="C5891" i="11"/>
  <c r="C5890" i="11"/>
  <c r="C5889" i="11"/>
  <c r="C5888" i="11"/>
  <c r="C5887" i="11"/>
  <c r="C5886" i="11"/>
  <c r="C5885" i="11"/>
  <c r="C5884" i="11"/>
  <c r="C5883" i="11"/>
  <c r="C5882" i="11"/>
  <c r="C5881" i="11"/>
  <c r="C5880" i="11"/>
  <c r="C5879" i="11"/>
  <c r="C5878" i="11"/>
  <c r="C5877" i="11"/>
  <c r="C5876" i="11"/>
  <c r="C5875" i="11"/>
  <c r="C5874" i="11"/>
  <c r="C5873" i="11"/>
  <c r="C5872" i="11"/>
  <c r="C5871" i="11"/>
  <c r="C5870" i="11"/>
  <c r="C5869" i="11"/>
  <c r="C5868" i="11"/>
  <c r="C5867" i="11"/>
  <c r="C5866" i="11"/>
  <c r="C5865" i="11"/>
  <c r="C5864" i="11"/>
  <c r="C5863" i="11"/>
  <c r="C5862" i="11"/>
  <c r="C5861" i="11"/>
  <c r="C5860" i="11"/>
  <c r="C5859" i="11"/>
  <c r="C5858" i="11"/>
  <c r="C5857" i="11"/>
  <c r="C5856" i="11"/>
  <c r="C5855" i="11"/>
  <c r="C5854" i="11"/>
  <c r="C5853" i="11"/>
  <c r="C5852" i="11"/>
  <c r="C5851" i="11"/>
  <c r="C5850" i="11"/>
  <c r="C5849" i="11"/>
  <c r="C5848" i="11"/>
  <c r="C5847" i="11"/>
  <c r="C5846" i="11"/>
  <c r="C5845" i="11"/>
  <c r="C5844" i="11"/>
  <c r="C5843" i="11"/>
  <c r="C5842" i="11"/>
  <c r="C5841" i="11"/>
  <c r="C5840" i="11"/>
  <c r="C5839" i="11"/>
  <c r="C5838" i="11"/>
  <c r="C5837" i="11"/>
  <c r="C5836" i="11"/>
  <c r="C5835" i="11"/>
  <c r="C5834" i="11"/>
  <c r="C5833" i="11"/>
  <c r="C5832" i="11"/>
  <c r="C5831" i="11"/>
  <c r="C5830" i="11"/>
  <c r="C5829" i="11"/>
  <c r="C5828" i="11"/>
  <c r="C5827" i="11"/>
  <c r="C5826" i="11"/>
  <c r="C5825" i="11"/>
  <c r="C5824" i="11"/>
  <c r="C5823" i="11"/>
  <c r="C5822" i="11"/>
  <c r="C5821" i="11"/>
  <c r="C5820" i="11"/>
  <c r="C5819" i="11"/>
  <c r="C5818" i="11"/>
  <c r="C5817" i="11"/>
  <c r="C5816" i="11"/>
  <c r="C5815" i="11"/>
  <c r="C5814" i="11"/>
  <c r="C5813" i="11"/>
  <c r="C5812" i="11"/>
  <c r="C5811" i="11"/>
  <c r="C5810" i="11"/>
  <c r="C5809" i="11"/>
  <c r="C5808" i="11"/>
  <c r="C5807" i="11"/>
  <c r="C5806" i="11"/>
  <c r="C5805" i="11"/>
  <c r="C5804" i="11"/>
  <c r="C5803" i="11"/>
  <c r="C5802" i="11"/>
  <c r="C5801" i="11"/>
  <c r="C5800" i="11"/>
  <c r="C5799" i="11"/>
  <c r="C5798" i="11"/>
  <c r="C5797" i="11"/>
  <c r="C5796" i="11"/>
  <c r="C5795" i="11"/>
  <c r="C5794" i="11"/>
  <c r="C5793" i="11"/>
  <c r="C5792" i="11"/>
  <c r="C5791" i="11"/>
  <c r="C5790" i="11"/>
  <c r="C5789" i="11"/>
  <c r="C5788" i="11"/>
  <c r="C5787" i="11"/>
  <c r="C5786" i="11"/>
  <c r="C5785" i="11"/>
  <c r="C5784" i="11"/>
  <c r="C5783" i="11"/>
  <c r="C5782" i="11"/>
  <c r="C5781" i="11"/>
  <c r="C5780" i="11"/>
  <c r="C5779" i="11"/>
  <c r="C5778" i="11"/>
  <c r="C5777" i="11"/>
  <c r="C5776" i="11"/>
  <c r="C5775" i="11"/>
  <c r="C5774" i="11"/>
  <c r="C5773" i="11"/>
  <c r="C5772" i="11"/>
  <c r="C5771" i="11"/>
  <c r="C5770" i="11"/>
  <c r="C5769" i="11"/>
  <c r="C5768" i="11"/>
  <c r="C5767" i="11"/>
  <c r="C5766" i="11"/>
  <c r="C5765" i="11"/>
  <c r="C5764" i="11"/>
  <c r="C5763" i="11"/>
  <c r="C5762" i="11"/>
  <c r="C5761" i="11"/>
  <c r="C5760" i="11"/>
  <c r="C5759" i="11"/>
  <c r="C5758" i="11"/>
  <c r="C5757" i="11"/>
  <c r="C5756" i="11"/>
  <c r="C5755" i="11"/>
  <c r="C5754" i="11"/>
  <c r="C5753" i="11"/>
  <c r="C5752" i="11"/>
  <c r="C5751" i="11"/>
  <c r="C5750" i="11"/>
  <c r="C5749" i="11"/>
  <c r="C5748" i="11"/>
  <c r="C5747" i="11"/>
  <c r="C5746" i="11"/>
  <c r="C5745" i="11"/>
  <c r="C5744" i="11"/>
  <c r="C5743" i="11"/>
  <c r="C5742" i="11"/>
  <c r="C5741" i="11"/>
  <c r="C5740" i="11"/>
  <c r="C5739" i="11"/>
  <c r="C5738" i="11"/>
  <c r="C5737" i="11"/>
  <c r="C5736" i="11"/>
  <c r="C5735" i="11"/>
  <c r="C5734" i="11"/>
  <c r="C5733" i="11"/>
  <c r="C5732" i="11"/>
  <c r="C5731" i="11"/>
  <c r="C5730" i="11"/>
  <c r="C5729" i="11"/>
  <c r="C5728" i="11"/>
  <c r="C5727" i="11"/>
  <c r="C5726" i="11"/>
  <c r="C5725" i="11"/>
  <c r="C5724" i="11"/>
  <c r="C5723" i="11"/>
  <c r="C5722" i="11"/>
  <c r="C5721" i="11"/>
  <c r="C5720" i="11"/>
  <c r="C5719" i="11"/>
  <c r="C5718" i="11"/>
  <c r="C5717" i="11"/>
  <c r="C5716" i="11"/>
  <c r="C5715" i="11"/>
  <c r="C5714" i="11"/>
  <c r="C5713" i="11"/>
  <c r="C5712" i="11"/>
  <c r="C5711" i="11"/>
  <c r="C5710" i="11"/>
  <c r="C5709" i="11"/>
  <c r="C5708" i="11"/>
  <c r="C5707" i="11"/>
  <c r="C5706" i="11"/>
  <c r="C5705" i="11"/>
  <c r="C5704" i="11"/>
  <c r="C5703" i="11"/>
  <c r="C5702" i="11"/>
  <c r="C5701" i="11"/>
  <c r="C5700" i="11"/>
  <c r="C5699" i="11"/>
  <c r="C5698" i="11"/>
  <c r="C5697" i="11"/>
  <c r="C5696" i="11"/>
  <c r="C5695" i="11"/>
  <c r="C5694" i="11"/>
  <c r="C5693" i="11"/>
  <c r="C5692" i="11"/>
  <c r="C5691" i="11"/>
  <c r="C5690" i="11"/>
  <c r="C5689" i="11"/>
  <c r="C5688" i="11"/>
  <c r="C5687" i="11"/>
  <c r="C5686" i="11"/>
  <c r="C5685" i="11"/>
  <c r="C5684" i="11"/>
  <c r="C5683" i="11"/>
  <c r="C5682" i="11"/>
  <c r="C5681" i="11"/>
  <c r="C5680" i="11"/>
  <c r="C5679" i="11"/>
  <c r="C5678" i="11"/>
  <c r="C5677" i="11"/>
  <c r="C5676" i="11"/>
  <c r="C5675" i="11"/>
  <c r="C5674" i="11"/>
  <c r="C5673" i="11"/>
  <c r="C5672" i="11"/>
  <c r="C5671" i="11"/>
  <c r="C5670" i="11"/>
  <c r="C5669" i="11"/>
  <c r="C5668" i="11"/>
  <c r="C5667" i="11"/>
  <c r="C5666" i="11"/>
  <c r="C5665" i="11"/>
  <c r="C5664" i="11"/>
  <c r="C5663" i="11"/>
  <c r="C5662" i="11"/>
  <c r="C5661" i="11"/>
  <c r="C5660" i="11"/>
  <c r="C5659" i="11"/>
  <c r="C5658" i="11"/>
  <c r="C5657" i="11"/>
  <c r="C5656" i="11"/>
  <c r="C5655" i="11"/>
  <c r="C5654" i="11"/>
  <c r="C5653" i="11"/>
  <c r="C5652" i="11"/>
  <c r="C5651" i="11"/>
  <c r="C5650" i="11"/>
  <c r="C5649" i="11"/>
  <c r="C5648" i="11"/>
  <c r="C5647" i="11"/>
  <c r="C5646" i="11"/>
  <c r="C5645" i="11"/>
  <c r="C5644" i="11"/>
  <c r="C5643" i="11"/>
  <c r="C5642" i="11"/>
  <c r="C5641" i="11"/>
  <c r="C5640" i="11"/>
  <c r="C5639" i="11"/>
  <c r="C5638" i="11"/>
  <c r="C5637" i="11"/>
  <c r="C5636" i="11"/>
  <c r="C5635" i="11"/>
  <c r="C5634" i="11"/>
  <c r="C5633" i="11"/>
  <c r="C5632" i="11"/>
  <c r="C5631" i="11"/>
  <c r="C5630" i="11"/>
  <c r="C5629" i="11"/>
  <c r="C5628" i="11"/>
  <c r="C5627" i="11"/>
  <c r="C5626" i="11"/>
  <c r="C5625" i="11"/>
  <c r="C5624" i="11"/>
  <c r="C5623" i="11"/>
  <c r="C5622" i="11"/>
  <c r="C5621" i="11"/>
  <c r="C5620" i="11"/>
  <c r="C5619" i="11"/>
  <c r="C5618" i="11"/>
  <c r="C5617" i="11"/>
  <c r="C5616" i="11"/>
  <c r="C5615" i="11"/>
  <c r="C5614" i="11"/>
  <c r="C5613" i="11"/>
  <c r="C5612" i="11"/>
  <c r="C5611" i="11"/>
  <c r="C5610" i="11"/>
  <c r="C5609" i="11"/>
  <c r="C5608" i="11"/>
  <c r="C5607" i="11"/>
  <c r="C5606" i="11"/>
  <c r="C5605" i="11"/>
  <c r="C5604" i="11"/>
  <c r="C5603" i="11"/>
  <c r="C5602" i="11"/>
  <c r="C5601" i="11"/>
  <c r="C5600" i="11"/>
  <c r="C5599" i="11"/>
  <c r="C5598" i="11"/>
  <c r="C5597" i="11"/>
  <c r="C5596" i="11"/>
  <c r="C5595" i="11"/>
  <c r="C5594" i="11"/>
  <c r="C5593" i="11"/>
  <c r="C5592" i="11"/>
  <c r="C5591" i="11"/>
  <c r="C5590" i="11"/>
  <c r="C5589" i="11"/>
  <c r="C5588" i="11"/>
  <c r="C5587" i="11"/>
  <c r="C5586" i="11"/>
  <c r="C5585" i="11"/>
  <c r="C5584" i="11"/>
  <c r="C5583" i="11"/>
  <c r="C5582" i="11"/>
  <c r="C5581" i="11"/>
  <c r="C5580" i="11"/>
  <c r="C5579" i="11"/>
  <c r="C5578" i="11"/>
  <c r="C5577" i="11"/>
  <c r="C5576" i="11"/>
  <c r="C5575" i="11"/>
  <c r="C5574" i="11"/>
  <c r="C5573" i="11"/>
  <c r="C5572" i="11"/>
  <c r="C5571" i="11"/>
  <c r="C5570" i="11"/>
  <c r="C5569" i="11"/>
  <c r="C5568" i="11"/>
  <c r="C5567" i="11"/>
  <c r="C5566" i="11"/>
  <c r="C5565" i="11"/>
  <c r="C5564" i="11"/>
  <c r="C5563" i="11"/>
  <c r="C5562" i="11"/>
  <c r="C5561" i="11"/>
  <c r="C5560" i="11"/>
  <c r="C5559" i="11"/>
  <c r="C5558" i="11"/>
  <c r="C5557" i="11"/>
  <c r="C5556" i="11"/>
  <c r="C5555" i="11"/>
  <c r="C5554" i="11"/>
  <c r="C5553" i="11"/>
  <c r="C5552" i="11"/>
  <c r="C5551" i="11"/>
  <c r="C5550" i="11"/>
  <c r="C5549" i="11"/>
  <c r="C5548" i="11"/>
  <c r="C5547" i="11"/>
  <c r="C5546" i="11"/>
  <c r="C5545" i="11"/>
  <c r="C5544" i="11"/>
  <c r="C5543" i="11"/>
  <c r="C5542" i="11"/>
  <c r="C5541" i="11"/>
  <c r="C5540" i="11"/>
  <c r="C5539" i="11"/>
  <c r="C5538" i="11"/>
  <c r="C5537" i="11"/>
  <c r="C5536" i="11"/>
  <c r="C5535" i="11"/>
  <c r="C5534" i="11"/>
  <c r="C5533" i="11"/>
  <c r="C5532" i="11"/>
  <c r="C5531" i="11"/>
  <c r="C5530" i="11"/>
  <c r="C5529" i="11"/>
  <c r="C5528" i="11"/>
  <c r="C5527" i="11"/>
  <c r="C5526" i="11"/>
  <c r="C5525" i="11"/>
  <c r="C5524" i="11"/>
  <c r="C5523" i="11"/>
  <c r="C5522" i="11"/>
  <c r="C5521" i="11"/>
  <c r="C5520" i="11"/>
  <c r="C5519" i="11"/>
  <c r="C5518" i="11"/>
  <c r="C5517" i="11"/>
  <c r="C5516" i="11"/>
  <c r="C5515" i="11"/>
  <c r="C5514" i="11"/>
  <c r="C5513" i="11"/>
  <c r="C5512" i="11"/>
  <c r="C5511" i="11"/>
  <c r="C5510" i="11"/>
  <c r="C5509" i="11"/>
  <c r="C5508" i="11"/>
  <c r="C5507" i="11"/>
  <c r="C5506" i="11"/>
  <c r="C5505" i="11"/>
  <c r="C5504" i="11"/>
  <c r="C5503" i="11"/>
  <c r="C5502" i="11"/>
  <c r="C5501" i="11"/>
  <c r="C5500" i="11"/>
  <c r="C5499" i="11"/>
  <c r="C5498" i="11"/>
  <c r="C5497" i="11"/>
  <c r="C5496" i="11"/>
  <c r="C5495" i="11"/>
  <c r="C5494" i="11"/>
  <c r="C5493" i="11"/>
  <c r="C5492" i="11"/>
  <c r="C5491" i="11"/>
  <c r="C5490" i="11"/>
  <c r="C5489" i="11"/>
  <c r="C5488" i="11"/>
  <c r="C5487" i="11"/>
  <c r="C5486" i="11"/>
  <c r="C5485" i="11"/>
  <c r="C5484" i="11"/>
  <c r="C5483" i="11"/>
  <c r="C5482" i="11"/>
  <c r="C5481" i="11"/>
  <c r="C5480" i="11"/>
  <c r="C5479" i="11"/>
  <c r="C5478" i="11"/>
  <c r="C5477" i="11"/>
  <c r="C5476" i="11"/>
  <c r="C5475" i="11"/>
  <c r="C5474" i="11"/>
  <c r="C5473" i="11"/>
  <c r="C5472" i="11"/>
  <c r="C5471" i="11"/>
  <c r="C5470" i="11"/>
  <c r="C5469" i="11"/>
  <c r="C5468" i="11"/>
  <c r="C5467" i="11"/>
  <c r="C5466" i="11"/>
  <c r="C5465" i="11"/>
  <c r="C5464" i="11"/>
  <c r="C5463" i="11"/>
  <c r="C5462" i="11"/>
  <c r="C5461" i="11"/>
  <c r="C5460" i="11"/>
  <c r="C5459" i="11"/>
  <c r="C5458" i="11"/>
  <c r="C5457" i="11"/>
  <c r="C5456" i="11"/>
  <c r="C5455" i="11"/>
  <c r="C5454" i="11"/>
  <c r="C5453" i="11"/>
  <c r="C5452" i="11"/>
  <c r="C5451" i="11"/>
  <c r="C5450" i="11"/>
  <c r="C5449" i="11"/>
  <c r="C5448" i="11"/>
  <c r="C5447" i="11"/>
  <c r="C5446" i="11"/>
  <c r="C5445" i="11"/>
  <c r="C5444" i="11"/>
  <c r="C5443" i="11"/>
  <c r="C5442" i="11"/>
  <c r="C5441" i="11"/>
  <c r="C5440" i="11"/>
  <c r="C5439" i="11"/>
  <c r="C5438" i="11"/>
  <c r="C5437" i="11"/>
  <c r="C5436" i="11"/>
  <c r="C5435" i="11"/>
  <c r="C5434" i="11"/>
  <c r="C5433" i="11"/>
  <c r="C5432" i="11"/>
  <c r="C5431" i="11"/>
  <c r="C5430" i="11"/>
  <c r="C5429" i="11"/>
  <c r="C5428" i="11"/>
  <c r="C5427" i="11"/>
  <c r="C5426" i="11"/>
  <c r="C5425" i="11"/>
  <c r="C5424" i="11"/>
  <c r="C5423" i="11"/>
  <c r="C5422" i="11"/>
  <c r="C5421" i="11"/>
  <c r="C5420" i="11"/>
  <c r="C5419" i="11"/>
  <c r="C5418" i="11"/>
  <c r="C5417" i="11"/>
  <c r="C5416" i="11"/>
  <c r="C5415" i="11"/>
  <c r="C5414" i="11"/>
  <c r="C5413" i="11"/>
  <c r="C5412" i="11"/>
  <c r="C5411" i="11"/>
  <c r="C5410" i="11"/>
  <c r="C5409" i="11"/>
  <c r="C5408" i="11"/>
  <c r="C5407" i="11"/>
  <c r="C5406" i="11"/>
  <c r="C5405" i="11"/>
  <c r="C5404" i="11"/>
  <c r="C5403" i="11"/>
  <c r="C5402" i="11"/>
  <c r="C5401" i="11"/>
  <c r="C5400" i="11"/>
  <c r="C5399" i="11"/>
  <c r="C5398" i="11"/>
  <c r="C5397" i="11"/>
  <c r="C5396" i="11"/>
  <c r="C5395" i="11"/>
  <c r="C5394" i="11"/>
  <c r="C5393" i="11"/>
  <c r="C5392" i="11"/>
  <c r="C5391" i="11"/>
  <c r="C5390" i="11"/>
  <c r="C5389" i="11"/>
  <c r="C5388" i="11"/>
  <c r="C5387" i="11"/>
  <c r="C5386" i="11"/>
  <c r="C5385" i="11"/>
  <c r="C5384" i="11"/>
  <c r="C5383" i="11"/>
  <c r="C5382" i="11"/>
  <c r="C5381" i="11"/>
  <c r="C5380" i="11"/>
  <c r="C5379" i="11"/>
  <c r="C5378" i="11"/>
  <c r="C5377" i="11"/>
  <c r="C5376" i="11"/>
  <c r="C5375" i="11"/>
  <c r="C5374" i="11"/>
  <c r="C5373" i="11"/>
  <c r="C5372" i="11"/>
  <c r="C5371" i="11"/>
  <c r="C5370" i="11"/>
  <c r="C5369" i="11"/>
  <c r="C5368" i="11"/>
  <c r="C5367" i="11"/>
  <c r="C5366" i="11"/>
  <c r="C5365" i="11"/>
  <c r="C5364" i="11"/>
  <c r="C5363" i="11"/>
  <c r="C5362" i="11"/>
  <c r="C5361" i="11"/>
  <c r="C5360" i="11"/>
  <c r="C5359" i="11"/>
  <c r="C5358" i="11"/>
  <c r="C5357" i="11"/>
  <c r="C5356" i="11"/>
  <c r="C5355" i="11"/>
  <c r="C5354" i="11"/>
  <c r="C5353" i="11"/>
  <c r="C5352" i="11"/>
  <c r="C5351" i="11"/>
  <c r="C5350" i="11"/>
  <c r="C5349" i="11"/>
  <c r="C5348" i="11"/>
  <c r="C5347" i="11"/>
  <c r="C5346" i="11"/>
  <c r="C5345" i="11"/>
  <c r="C5344" i="11"/>
  <c r="C5343" i="11"/>
  <c r="C5342" i="11"/>
  <c r="C5341" i="11"/>
  <c r="C5340" i="11"/>
  <c r="C5339" i="11"/>
  <c r="C5338" i="11"/>
  <c r="C5337" i="11"/>
  <c r="C5336" i="11"/>
  <c r="C5335" i="11"/>
  <c r="C5334" i="11"/>
  <c r="C5333" i="11"/>
  <c r="C5332" i="11"/>
  <c r="C5331" i="11"/>
  <c r="C5330" i="11"/>
  <c r="C5329" i="11"/>
  <c r="C5328" i="11"/>
  <c r="C5327" i="11"/>
  <c r="C5326" i="11"/>
  <c r="C5325" i="11"/>
  <c r="C5324" i="11"/>
  <c r="C5323" i="11"/>
  <c r="C5322" i="11"/>
  <c r="C5321" i="11"/>
  <c r="C5320" i="11"/>
  <c r="C5319" i="11"/>
  <c r="C5318" i="11"/>
  <c r="C5317" i="11"/>
  <c r="C5316" i="11"/>
  <c r="C5315" i="11"/>
  <c r="C5314" i="11"/>
  <c r="C5313" i="11"/>
  <c r="C5312" i="11"/>
  <c r="C5311" i="11"/>
  <c r="C5310" i="11"/>
  <c r="C5309" i="11"/>
  <c r="C5308" i="11"/>
  <c r="C5307" i="11"/>
  <c r="C5306" i="11"/>
  <c r="C5305" i="11"/>
  <c r="C5304" i="11"/>
  <c r="C5303" i="11"/>
  <c r="C5302" i="11"/>
  <c r="C5301" i="11"/>
  <c r="C5300" i="11"/>
  <c r="C5299" i="11"/>
  <c r="C5298" i="11"/>
  <c r="C5297" i="11"/>
  <c r="C5296" i="11"/>
  <c r="C5295" i="11"/>
  <c r="C5294" i="11"/>
  <c r="C5293" i="11"/>
  <c r="C5292" i="11"/>
  <c r="C5291" i="11"/>
  <c r="C5290" i="11"/>
  <c r="C5289" i="11"/>
  <c r="C5288" i="11"/>
  <c r="C5287" i="11"/>
  <c r="C5286" i="11"/>
  <c r="C5285" i="11"/>
  <c r="C5284" i="11"/>
  <c r="C5283" i="11"/>
  <c r="C5282" i="11"/>
  <c r="C5281" i="11"/>
  <c r="C5280" i="11"/>
  <c r="C5279" i="11"/>
  <c r="C5278" i="11"/>
  <c r="C5277" i="11"/>
  <c r="C5276" i="11"/>
  <c r="C5275" i="11"/>
  <c r="C5274" i="11"/>
  <c r="C5273" i="11"/>
  <c r="C5272" i="11"/>
  <c r="C5271" i="11"/>
  <c r="C5270" i="11"/>
  <c r="C5269" i="11"/>
  <c r="C5268" i="11"/>
  <c r="C5267" i="11"/>
  <c r="C5266" i="11"/>
  <c r="C5265" i="11"/>
  <c r="C5264" i="11"/>
  <c r="C5263" i="11"/>
  <c r="C5262" i="11"/>
  <c r="C5261" i="11"/>
  <c r="C5260" i="11"/>
  <c r="C5259" i="11"/>
  <c r="C5258" i="11"/>
  <c r="C5257" i="11"/>
  <c r="C5256" i="11"/>
  <c r="C5255" i="11"/>
  <c r="C5254" i="11"/>
  <c r="C5253" i="11"/>
  <c r="C5252" i="11"/>
  <c r="C5251" i="11"/>
  <c r="C5250" i="11"/>
  <c r="C5249" i="11"/>
  <c r="C5248" i="11"/>
  <c r="C5247" i="11"/>
  <c r="C5246" i="11"/>
  <c r="C5245" i="11"/>
  <c r="C5244" i="11"/>
  <c r="C5243" i="11"/>
  <c r="C5242" i="11"/>
  <c r="C5241" i="11"/>
  <c r="C5240" i="11"/>
  <c r="C5239" i="11"/>
  <c r="C5238" i="11"/>
  <c r="C5237" i="11"/>
  <c r="C5236" i="11"/>
  <c r="C5235" i="11"/>
  <c r="C5234" i="11"/>
  <c r="C5233" i="11"/>
  <c r="C5232" i="11"/>
  <c r="C5231" i="11"/>
  <c r="C5230" i="11"/>
  <c r="C5229" i="11"/>
  <c r="C5228" i="11"/>
  <c r="C5227" i="11"/>
  <c r="C5226" i="11"/>
  <c r="C5225" i="11"/>
  <c r="C5224" i="11"/>
  <c r="C5223" i="11"/>
  <c r="C5222" i="11"/>
  <c r="C5221" i="11"/>
  <c r="C5220" i="11"/>
  <c r="C5219" i="11"/>
  <c r="C5218" i="11"/>
  <c r="C5217" i="11"/>
  <c r="C5216" i="11"/>
  <c r="C5215" i="11"/>
  <c r="C5214" i="11"/>
  <c r="C5213" i="11"/>
  <c r="C5212" i="11"/>
  <c r="C5211" i="11"/>
  <c r="C5210" i="11"/>
  <c r="C5209" i="11"/>
  <c r="C5208" i="11"/>
  <c r="C5207" i="11"/>
  <c r="C5206" i="11"/>
  <c r="C5205" i="11"/>
  <c r="C5204" i="11"/>
  <c r="C5203" i="11"/>
  <c r="C5202" i="11"/>
  <c r="C5201" i="11"/>
  <c r="C5200" i="11"/>
  <c r="C5199" i="11"/>
  <c r="C5198" i="11"/>
  <c r="C5197" i="11"/>
  <c r="C5196" i="11"/>
  <c r="C5195" i="11"/>
  <c r="C5194" i="11"/>
  <c r="C5193" i="11"/>
  <c r="C5192" i="11"/>
  <c r="C5191" i="11"/>
  <c r="C5190" i="11"/>
  <c r="C5189" i="11"/>
  <c r="C5188" i="11"/>
  <c r="C5187" i="11"/>
  <c r="C5186" i="11"/>
  <c r="C5185" i="11"/>
  <c r="C5184" i="11"/>
  <c r="C5183" i="11"/>
  <c r="C5182" i="11"/>
  <c r="C5181" i="11"/>
  <c r="C5180" i="11"/>
  <c r="C5179" i="11"/>
  <c r="C5178" i="11"/>
  <c r="C5177" i="11"/>
  <c r="C5176" i="11"/>
  <c r="C5175" i="11"/>
  <c r="C5174" i="11"/>
  <c r="C5173" i="11"/>
  <c r="C5172" i="11"/>
  <c r="C5171" i="11"/>
  <c r="C5170" i="11"/>
  <c r="C5169" i="11"/>
  <c r="C5168" i="11"/>
  <c r="C5167" i="11"/>
  <c r="C5166" i="11"/>
  <c r="C5165" i="11"/>
  <c r="C5164" i="11"/>
  <c r="C5163" i="11"/>
  <c r="C5162" i="11"/>
  <c r="C5161" i="11"/>
  <c r="C5160" i="11"/>
  <c r="C5159" i="11"/>
  <c r="C5158" i="11"/>
  <c r="C5157" i="11"/>
  <c r="C5156" i="11"/>
  <c r="C5155" i="11"/>
  <c r="C5154" i="11"/>
  <c r="C5153" i="11"/>
  <c r="C5152" i="11"/>
  <c r="C5151" i="11"/>
  <c r="C5150" i="11"/>
  <c r="C5149" i="11"/>
  <c r="C5148" i="11"/>
  <c r="C5147" i="11"/>
  <c r="C5146" i="11"/>
  <c r="C5145" i="11"/>
  <c r="C5144" i="11"/>
  <c r="C5143" i="11"/>
  <c r="C5142" i="11"/>
  <c r="C5141" i="11"/>
  <c r="C5140" i="11"/>
  <c r="C5139" i="11"/>
  <c r="C5138" i="11"/>
  <c r="C5137" i="11"/>
  <c r="C5136" i="11"/>
  <c r="C5135" i="11"/>
  <c r="C5134" i="11"/>
  <c r="C5133" i="11"/>
  <c r="C5132" i="11"/>
  <c r="C5131" i="11"/>
  <c r="C5130" i="11"/>
  <c r="C5129" i="11"/>
  <c r="C5128" i="11"/>
  <c r="C5127" i="11"/>
  <c r="C5126" i="11"/>
  <c r="C5125" i="11"/>
  <c r="C5124" i="11"/>
  <c r="C5123" i="11"/>
  <c r="C5122" i="11"/>
  <c r="C5121" i="11"/>
  <c r="C5120" i="11"/>
  <c r="C5119" i="11"/>
  <c r="C5118" i="11"/>
  <c r="C5117" i="11"/>
  <c r="C5116" i="11"/>
  <c r="C5115" i="11"/>
  <c r="C5114" i="11"/>
  <c r="C5113" i="11"/>
  <c r="C5112" i="11"/>
  <c r="C5111" i="11"/>
  <c r="C5110" i="11"/>
  <c r="C5109" i="11"/>
  <c r="C5108" i="11"/>
  <c r="C5107" i="11"/>
  <c r="C5106" i="11"/>
  <c r="C5105" i="11"/>
  <c r="C5104" i="11"/>
  <c r="C5103" i="11"/>
  <c r="C5102" i="11"/>
  <c r="C5101" i="11"/>
  <c r="C5100" i="11"/>
  <c r="C5099" i="11"/>
  <c r="C5098" i="11"/>
  <c r="C5097" i="11"/>
  <c r="C5096" i="11"/>
  <c r="C5095" i="11"/>
  <c r="C5094" i="11"/>
  <c r="C5093" i="11"/>
  <c r="C5092" i="11"/>
  <c r="C5091" i="11"/>
  <c r="C5090" i="11"/>
  <c r="C5089" i="11"/>
  <c r="C5088" i="11"/>
  <c r="C5087" i="11"/>
  <c r="C5086" i="11"/>
  <c r="C5085" i="11"/>
  <c r="C5084" i="11"/>
  <c r="C5083" i="11"/>
  <c r="C5082" i="11"/>
  <c r="C5081" i="11"/>
  <c r="C5080" i="11"/>
  <c r="C5079" i="11"/>
  <c r="C5078" i="11"/>
  <c r="C5077" i="11"/>
  <c r="C5076" i="11"/>
  <c r="C5075" i="11"/>
  <c r="C5074" i="11"/>
  <c r="C5073" i="11"/>
  <c r="C5072" i="11"/>
  <c r="C5071" i="11"/>
  <c r="C5070" i="11"/>
  <c r="C5069" i="11"/>
  <c r="C5068" i="11"/>
  <c r="C5067" i="11"/>
  <c r="C5066" i="11"/>
  <c r="C5065" i="11"/>
  <c r="C5064" i="11"/>
  <c r="C5063" i="11"/>
  <c r="C5062" i="11"/>
  <c r="C5061" i="11"/>
  <c r="C5060" i="11"/>
  <c r="C5059" i="11"/>
  <c r="C5058" i="11"/>
  <c r="C5057" i="11"/>
  <c r="C5056" i="11"/>
  <c r="C5055" i="11"/>
  <c r="C5054" i="11"/>
  <c r="C5053" i="11"/>
  <c r="C5052" i="11"/>
  <c r="C5051" i="11"/>
  <c r="C5050" i="11"/>
  <c r="C5049" i="11"/>
  <c r="C5048" i="11"/>
  <c r="C5047" i="11"/>
  <c r="C5046" i="11"/>
  <c r="C5045" i="11"/>
  <c r="C5044" i="11"/>
  <c r="C5043" i="11"/>
  <c r="C5042" i="11"/>
  <c r="C5041" i="11"/>
  <c r="C5040" i="11"/>
  <c r="C5039" i="11"/>
  <c r="C5038" i="11"/>
  <c r="C5037" i="11"/>
  <c r="C5036" i="11"/>
  <c r="C5035" i="11"/>
  <c r="C5034" i="11"/>
  <c r="C5033" i="11"/>
  <c r="C5032" i="11"/>
  <c r="C5031" i="11"/>
  <c r="C5030" i="11"/>
  <c r="C5029" i="11"/>
  <c r="C5028" i="11"/>
  <c r="C5027" i="11"/>
  <c r="C5026" i="11"/>
  <c r="C5025" i="11"/>
  <c r="C5024" i="11"/>
  <c r="C5023" i="11"/>
  <c r="C5022" i="11"/>
  <c r="C5021" i="11"/>
  <c r="C5020" i="11"/>
  <c r="C5019" i="11"/>
  <c r="C5018" i="11"/>
  <c r="C5017" i="11"/>
  <c r="C5016" i="11"/>
  <c r="C5015" i="11"/>
  <c r="C5014" i="11"/>
  <c r="C5013" i="11"/>
  <c r="C5012" i="11"/>
  <c r="C5011" i="11"/>
  <c r="C5010" i="11"/>
  <c r="C5009" i="11"/>
  <c r="C5008" i="11"/>
  <c r="C5007" i="11"/>
  <c r="C5006" i="11"/>
  <c r="C5005" i="11"/>
  <c r="C5004" i="11"/>
  <c r="C5003" i="11"/>
  <c r="C5002" i="11"/>
  <c r="C5001" i="11"/>
  <c r="C5000" i="11"/>
  <c r="C4999" i="11"/>
  <c r="C4998" i="11"/>
  <c r="C4997" i="11"/>
  <c r="C4996" i="11"/>
  <c r="C4995" i="11"/>
  <c r="C4994" i="11"/>
  <c r="C4993" i="11"/>
  <c r="C4992" i="11"/>
  <c r="C4991" i="11"/>
  <c r="C4990" i="11"/>
  <c r="C4989" i="11"/>
  <c r="C4988" i="11"/>
  <c r="C4987" i="11"/>
  <c r="C4986" i="11"/>
  <c r="C4985" i="11"/>
  <c r="C4984" i="11"/>
  <c r="C4983" i="11"/>
  <c r="C4982" i="11"/>
  <c r="C4981" i="11"/>
  <c r="C4980" i="11"/>
  <c r="C4979" i="11"/>
  <c r="C4978" i="11"/>
  <c r="C4977" i="11"/>
  <c r="C4976" i="11"/>
  <c r="C4975" i="11"/>
  <c r="C4974" i="11"/>
  <c r="C4973" i="11"/>
  <c r="C4972" i="11"/>
  <c r="C4971" i="11"/>
  <c r="C4970" i="11"/>
  <c r="C4969" i="11"/>
  <c r="C4968" i="11"/>
  <c r="C4967" i="11"/>
  <c r="C4966" i="11"/>
  <c r="C4965" i="11"/>
  <c r="C4964" i="11"/>
  <c r="C4963" i="11"/>
  <c r="C4962" i="11"/>
  <c r="C4961" i="11"/>
  <c r="C4960" i="11"/>
  <c r="C4959" i="11"/>
  <c r="C4958" i="11"/>
  <c r="C4957" i="11"/>
  <c r="C4956" i="11"/>
  <c r="C4955" i="11"/>
  <c r="C4954" i="11"/>
  <c r="C4953" i="11"/>
  <c r="C4952" i="11"/>
  <c r="C4951" i="11"/>
  <c r="C4950" i="11"/>
  <c r="C4949" i="11"/>
  <c r="C4948" i="11"/>
  <c r="C4947" i="11"/>
  <c r="C4946" i="11"/>
  <c r="C4945" i="11"/>
  <c r="C4944" i="11"/>
  <c r="C4943" i="11"/>
  <c r="C4942" i="11"/>
  <c r="C4941" i="11"/>
  <c r="C4940" i="11"/>
  <c r="C4939" i="11"/>
  <c r="C4938" i="11"/>
  <c r="C4937" i="11"/>
  <c r="C4936" i="11"/>
  <c r="C4935" i="11"/>
  <c r="C4934" i="11"/>
  <c r="C4933" i="11"/>
  <c r="C4932" i="11"/>
  <c r="C4931" i="11"/>
  <c r="C4930" i="11"/>
  <c r="C4929" i="11"/>
  <c r="C4928" i="11"/>
  <c r="C4927" i="11"/>
  <c r="C4926" i="11"/>
  <c r="C4925" i="11"/>
  <c r="C4924" i="11"/>
  <c r="C4923" i="11"/>
  <c r="C4922" i="11"/>
  <c r="C4921" i="11"/>
  <c r="C4920" i="11"/>
  <c r="C4919" i="11"/>
  <c r="C4918" i="11"/>
  <c r="C4917" i="11"/>
  <c r="C4916" i="11"/>
  <c r="C4915" i="11"/>
  <c r="C4914" i="11"/>
  <c r="C4913" i="11"/>
  <c r="C4912" i="11"/>
  <c r="C4911" i="11"/>
  <c r="C4910" i="11"/>
  <c r="C4909" i="11"/>
  <c r="C4908" i="11"/>
  <c r="C4907" i="11"/>
  <c r="C4906" i="11"/>
  <c r="C4905" i="11"/>
  <c r="C4904" i="11"/>
  <c r="C4903" i="11"/>
  <c r="C4902" i="11"/>
  <c r="C4901" i="11"/>
  <c r="C4900" i="11"/>
  <c r="C4899" i="11"/>
  <c r="C4898" i="11"/>
  <c r="C4897" i="11"/>
  <c r="C4896" i="11"/>
  <c r="C4895" i="11"/>
  <c r="C4894" i="11"/>
  <c r="C4893" i="11"/>
  <c r="C4892" i="11"/>
  <c r="C4891" i="11"/>
  <c r="C4890" i="11"/>
  <c r="C4889" i="11"/>
  <c r="C4888" i="11"/>
  <c r="C4887" i="11"/>
  <c r="C4886" i="11"/>
  <c r="C4885" i="11"/>
  <c r="C4884" i="11"/>
  <c r="C4883" i="11"/>
  <c r="C4882" i="11"/>
  <c r="C4881" i="11"/>
  <c r="C4880" i="11"/>
  <c r="C4879" i="11"/>
  <c r="C4878" i="11"/>
  <c r="C4877" i="11"/>
  <c r="C4876" i="11"/>
  <c r="C4875" i="11"/>
  <c r="C4874" i="11"/>
  <c r="C4873" i="11"/>
  <c r="C4872" i="11"/>
  <c r="C4871" i="11"/>
  <c r="C4870" i="11"/>
  <c r="C4869" i="11"/>
  <c r="C4868" i="11"/>
  <c r="C4867" i="11"/>
  <c r="C4866" i="11"/>
  <c r="C4865" i="11"/>
  <c r="C4864" i="11"/>
  <c r="C4863" i="11"/>
  <c r="C4862" i="11"/>
  <c r="C4861" i="11"/>
  <c r="C4860" i="11"/>
  <c r="C4859" i="11"/>
  <c r="C4858" i="11"/>
  <c r="C4857" i="11"/>
  <c r="C4856" i="11"/>
  <c r="C4855" i="11"/>
  <c r="C4854" i="11"/>
  <c r="C4853" i="11"/>
  <c r="C4852" i="11"/>
  <c r="C4851" i="11"/>
  <c r="C4850" i="11"/>
  <c r="C4849" i="11"/>
  <c r="C4848" i="11"/>
  <c r="C4847" i="11"/>
  <c r="C4846" i="11"/>
  <c r="C4845" i="11"/>
  <c r="C4844" i="11"/>
  <c r="C4843" i="11"/>
  <c r="C4842" i="11"/>
  <c r="C4841" i="11"/>
  <c r="C4840" i="11"/>
  <c r="C4839" i="11"/>
  <c r="C4838" i="11"/>
  <c r="C4837" i="11"/>
  <c r="C4836" i="11"/>
  <c r="C4835" i="11"/>
  <c r="C4834" i="11"/>
  <c r="C4833" i="11"/>
  <c r="C4832" i="11"/>
  <c r="C4831" i="11"/>
  <c r="C4830" i="11"/>
  <c r="C4829" i="11"/>
  <c r="C4828" i="11"/>
  <c r="C4827" i="11"/>
  <c r="C4826" i="11"/>
  <c r="C4825" i="11"/>
  <c r="C4824" i="11"/>
  <c r="C4823" i="11"/>
  <c r="C4822" i="11"/>
  <c r="C4821" i="11"/>
  <c r="C4820" i="11"/>
  <c r="C4819" i="11"/>
  <c r="C4818" i="11"/>
  <c r="C4817" i="11"/>
  <c r="C4816" i="11"/>
  <c r="C4815" i="11"/>
  <c r="C4814" i="11"/>
  <c r="C4813" i="11"/>
  <c r="C4812" i="11"/>
  <c r="C4811" i="11"/>
  <c r="C4810" i="11"/>
  <c r="C4809" i="11"/>
  <c r="C4808" i="11"/>
  <c r="C4807" i="11"/>
  <c r="C4806" i="11"/>
  <c r="C4805" i="11"/>
  <c r="C4804" i="11"/>
  <c r="C4803" i="11"/>
  <c r="C4802" i="11"/>
  <c r="C4801" i="11"/>
  <c r="C4800" i="11"/>
  <c r="C4799" i="11"/>
  <c r="C4798" i="11"/>
  <c r="C4797" i="11"/>
  <c r="C4796" i="11"/>
  <c r="C4795" i="11"/>
  <c r="C4794" i="11"/>
  <c r="C4793" i="11"/>
  <c r="C4792" i="11"/>
  <c r="C4791" i="11"/>
  <c r="C4790" i="11"/>
  <c r="C4789" i="11"/>
  <c r="C4788" i="11"/>
  <c r="C4787" i="11"/>
  <c r="C4786" i="11"/>
  <c r="C4785" i="11"/>
  <c r="C4784" i="11"/>
  <c r="C4783" i="11"/>
  <c r="C4782" i="11"/>
  <c r="C4781" i="11"/>
  <c r="C4780" i="11"/>
  <c r="C4779" i="11"/>
  <c r="C4778" i="11"/>
  <c r="C4777" i="11"/>
  <c r="C4776" i="11"/>
  <c r="C4775" i="11"/>
  <c r="C4774" i="11"/>
  <c r="C4773" i="11"/>
  <c r="C4772" i="11"/>
  <c r="C4771" i="11"/>
  <c r="C4770" i="11"/>
  <c r="C4769" i="11"/>
  <c r="C4768" i="11"/>
  <c r="C4767" i="11"/>
  <c r="C4766" i="11"/>
  <c r="C4765" i="11"/>
  <c r="C4764" i="11"/>
  <c r="C4763" i="11"/>
  <c r="C4762" i="11"/>
  <c r="C4761" i="11"/>
  <c r="C4760" i="11"/>
  <c r="C4759" i="11"/>
  <c r="C4758" i="11"/>
  <c r="C4757" i="11"/>
  <c r="C4756" i="11"/>
  <c r="C4755" i="11"/>
  <c r="C4754" i="11"/>
  <c r="C4753" i="11"/>
  <c r="C4752" i="11"/>
  <c r="C4751" i="11"/>
  <c r="C4750" i="11"/>
  <c r="C4749" i="11"/>
  <c r="C4748" i="11"/>
  <c r="C4747" i="11"/>
  <c r="C4746" i="11"/>
  <c r="C4745" i="11"/>
  <c r="C4744" i="11"/>
  <c r="C4743" i="11"/>
  <c r="C4742" i="11"/>
  <c r="C4741" i="11"/>
  <c r="C4740" i="11"/>
  <c r="C4739" i="11"/>
  <c r="C4738" i="11"/>
  <c r="C4737" i="11"/>
  <c r="C4736" i="11"/>
  <c r="C4735" i="11"/>
  <c r="C4734" i="11"/>
  <c r="C4733" i="11"/>
  <c r="C4732" i="11"/>
  <c r="C4731" i="11"/>
  <c r="C4730" i="11"/>
  <c r="C4729" i="11"/>
  <c r="C4728" i="11"/>
  <c r="C4727" i="11"/>
  <c r="C4726" i="11"/>
  <c r="C4725" i="11"/>
  <c r="C4724" i="11"/>
  <c r="C4723" i="11"/>
  <c r="C4722" i="11"/>
  <c r="C4721" i="11"/>
  <c r="C4720" i="11"/>
  <c r="C4719" i="11"/>
  <c r="C4718" i="11"/>
  <c r="C4717" i="11"/>
  <c r="C4716" i="11"/>
  <c r="C4715" i="11"/>
  <c r="C4714" i="11"/>
  <c r="C4713" i="11"/>
  <c r="C4712" i="11"/>
  <c r="C4711" i="11"/>
  <c r="C4710" i="11"/>
  <c r="C4709" i="11"/>
  <c r="C4708" i="11"/>
  <c r="C4707" i="11"/>
  <c r="C4706" i="11"/>
  <c r="C4705" i="11"/>
  <c r="C4704" i="11"/>
  <c r="C4703" i="11"/>
  <c r="C4702" i="11"/>
  <c r="C4701" i="11"/>
  <c r="C4700" i="11"/>
  <c r="C4699" i="11"/>
  <c r="C4698" i="11"/>
  <c r="C4697" i="11"/>
  <c r="C4696" i="11"/>
  <c r="C4695" i="11"/>
  <c r="C4694" i="11"/>
  <c r="C4693" i="11"/>
  <c r="C4692" i="11"/>
  <c r="C4691" i="11"/>
  <c r="C4690" i="11"/>
  <c r="C4689" i="11"/>
  <c r="C4688" i="11"/>
  <c r="C4687" i="11"/>
  <c r="C4686" i="11"/>
  <c r="C4685" i="11"/>
  <c r="C4684" i="11"/>
  <c r="C4683" i="11"/>
  <c r="C4682" i="11"/>
  <c r="C4681" i="11"/>
  <c r="C4680" i="11"/>
  <c r="C4679" i="11"/>
  <c r="C4678" i="11"/>
  <c r="C4677" i="11"/>
  <c r="C4676" i="11"/>
  <c r="C4675" i="11"/>
  <c r="C4674" i="11"/>
  <c r="C4673" i="11"/>
  <c r="C4672" i="11"/>
  <c r="C4671" i="11"/>
  <c r="C4670" i="11"/>
  <c r="C4669" i="11"/>
  <c r="C4668" i="11"/>
  <c r="C4667" i="11"/>
  <c r="C4666" i="11"/>
  <c r="C4665" i="11"/>
  <c r="C4664" i="11"/>
  <c r="C4663" i="11"/>
  <c r="C4662" i="11"/>
  <c r="C4661" i="11"/>
  <c r="C4660" i="11"/>
  <c r="C4659" i="11"/>
  <c r="C4658" i="11"/>
  <c r="C4657" i="11"/>
  <c r="C4656" i="11"/>
  <c r="C4655" i="11"/>
  <c r="C4654" i="11"/>
  <c r="C4653" i="11"/>
  <c r="C4652" i="11"/>
  <c r="C4651" i="11"/>
  <c r="C4650" i="11"/>
  <c r="C4649" i="11"/>
  <c r="C4648" i="11"/>
  <c r="C4647" i="11"/>
  <c r="C4646" i="11"/>
  <c r="C4645" i="11"/>
  <c r="C4644" i="11"/>
  <c r="C4643" i="11"/>
  <c r="C4642" i="11"/>
  <c r="C4641" i="11"/>
  <c r="C4640" i="11"/>
  <c r="C4639" i="11"/>
  <c r="C4638" i="11"/>
  <c r="C4637" i="11"/>
  <c r="C4636" i="11"/>
  <c r="C4635" i="11"/>
  <c r="C4634" i="11"/>
  <c r="C4633" i="11"/>
  <c r="C4632" i="11"/>
  <c r="C4631" i="11"/>
  <c r="C4630" i="11"/>
  <c r="C4629" i="11"/>
  <c r="C4628" i="11"/>
  <c r="C4627" i="11"/>
  <c r="C4626" i="11"/>
  <c r="C4625" i="11"/>
  <c r="C4624" i="11"/>
  <c r="C4623" i="11"/>
  <c r="C4622" i="11"/>
  <c r="C4621" i="11"/>
  <c r="C4620" i="11"/>
  <c r="C4619" i="11"/>
  <c r="C4618" i="11"/>
  <c r="C4617" i="11"/>
  <c r="C4616" i="11"/>
  <c r="C4615" i="11"/>
  <c r="C4614" i="11"/>
  <c r="C4613" i="11"/>
  <c r="C4612" i="11"/>
  <c r="C4611" i="11"/>
  <c r="C4610" i="11"/>
  <c r="C4609" i="11"/>
  <c r="C4608" i="11"/>
  <c r="C4607" i="11"/>
  <c r="C4606" i="11"/>
  <c r="C4605" i="11"/>
  <c r="C4604" i="11"/>
  <c r="C4603" i="11"/>
  <c r="C4602" i="11"/>
  <c r="C4601" i="11"/>
  <c r="C4600" i="11"/>
  <c r="C4599" i="11"/>
  <c r="C4598" i="11"/>
  <c r="C4597" i="11"/>
  <c r="C4596" i="11"/>
  <c r="C4595" i="11"/>
  <c r="C4594" i="11"/>
  <c r="C4593" i="11"/>
  <c r="C4592" i="11"/>
  <c r="C4591" i="11"/>
  <c r="C4590" i="11"/>
  <c r="C4589" i="11"/>
  <c r="C4588" i="11"/>
  <c r="C4587" i="11"/>
  <c r="C4586" i="11"/>
  <c r="C4585" i="11"/>
  <c r="C4584" i="11"/>
  <c r="C4583" i="11"/>
  <c r="C4582" i="11"/>
  <c r="C4581" i="11"/>
  <c r="C4580" i="11"/>
  <c r="C4579" i="11"/>
  <c r="C4578" i="11"/>
  <c r="C4577" i="11"/>
  <c r="C4576" i="11"/>
  <c r="C4575" i="11"/>
  <c r="C4574" i="11"/>
  <c r="C4573" i="11"/>
  <c r="C4572" i="11"/>
  <c r="C4571" i="11"/>
  <c r="C4570" i="11"/>
  <c r="C4569" i="11"/>
  <c r="C4568" i="11"/>
  <c r="C4567" i="11"/>
  <c r="C4566" i="11"/>
  <c r="C4565" i="11"/>
  <c r="C4564" i="11"/>
  <c r="C4563" i="11"/>
  <c r="C4562" i="11"/>
  <c r="C4561" i="11"/>
  <c r="C4560" i="11"/>
  <c r="C4559" i="11"/>
  <c r="C4558" i="11"/>
  <c r="C4557" i="11"/>
  <c r="C4556" i="11"/>
  <c r="C4555" i="11"/>
  <c r="C4554" i="11"/>
  <c r="C4553" i="11"/>
  <c r="C4552" i="11"/>
  <c r="C4551" i="11"/>
  <c r="C4550" i="11"/>
  <c r="C4549" i="11"/>
  <c r="C4548" i="11"/>
  <c r="C4547" i="11"/>
  <c r="C4546" i="11"/>
  <c r="C4545" i="11"/>
  <c r="C4544" i="11"/>
  <c r="C4543" i="11"/>
  <c r="C4542" i="11"/>
  <c r="C4541" i="11"/>
  <c r="C4540" i="11"/>
  <c r="C4539" i="11"/>
  <c r="C4538" i="11"/>
  <c r="C4537" i="11"/>
  <c r="C4536" i="11"/>
  <c r="C4535" i="11"/>
  <c r="C4534" i="11"/>
  <c r="C4533" i="11"/>
  <c r="C4532" i="11"/>
  <c r="C4531" i="11"/>
  <c r="C4530" i="11"/>
  <c r="C4529" i="11"/>
  <c r="C4528" i="11"/>
  <c r="C4527" i="11"/>
  <c r="C4526" i="11"/>
  <c r="C4525" i="11"/>
  <c r="C4524" i="11"/>
  <c r="C4523" i="11"/>
  <c r="C4522" i="11"/>
  <c r="C4521" i="11"/>
  <c r="C4520" i="11"/>
  <c r="C4519" i="11"/>
  <c r="C4518" i="11"/>
  <c r="C4517" i="11"/>
  <c r="C4516" i="11"/>
  <c r="C4515" i="11"/>
  <c r="C4514" i="11"/>
  <c r="C4513" i="11"/>
  <c r="C4512" i="11"/>
  <c r="C4511" i="11"/>
  <c r="C4510" i="11"/>
  <c r="C4509" i="11"/>
  <c r="C4508" i="11"/>
  <c r="C4507" i="11"/>
  <c r="C4506" i="11"/>
  <c r="C4505" i="11"/>
  <c r="C4504" i="11"/>
  <c r="C4503" i="11"/>
  <c r="C4502" i="11"/>
  <c r="C4501" i="11"/>
  <c r="C4500" i="11"/>
  <c r="C4499" i="11"/>
  <c r="C4498" i="11"/>
  <c r="C4497" i="11"/>
  <c r="C4496" i="11"/>
  <c r="C4495" i="11"/>
  <c r="C4494" i="11"/>
  <c r="C4493" i="11"/>
  <c r="C4492" i="11"/>
  <c r="C4491" i="11"/>
  <c r="C4490" i="11"/>
  <c r="C4489" i="11"/>
  <c r="C4488" i="11"/>
  <c r="C4487" i="11"/>
  <c r="C4486" i="11"/>
  <c r="C4485" i="11"/>
  <c r="C4484" i="11"/>
  <c r="C4483" i="11"/>
  <c r="C4482" i="11"/>
  <c r="C4481" i="11"/>
  <c r="C4480" i="11"/>
  <c r="C4479" i="11"/>
  <c r="C4478" i="11"/>
  <c r="C4477" i="11"/>
  <c r="C4476" i="11"/>
  <c r="C4475" i="11"/>
  <c r="C4474" i="11"/>
  <c r="C4473" i="11"/>
  <c r="C4472" i="11"/>
  <c r="C4471" i="11"/>
  <c r="C4470" i="11"/>
  <c r="C4469" i="11"/>
  <c r="C4468" i="11"/>
  <c r="C4467" i="11"/>
  <c r="C4466" i="11"/>
  <c r="C4465" i="11"/>
  <c r="C4464" i="11"/>
  <c r="C4463" i="11"/>
  <c r="C4462" i="11"/>
  <c r="C4461" i="11"/>
  <c r="C4460" i="11"/>
  <c r="C4459" i="11"/>
  <c r="C4458" i="11"/>
  <c r="C4457" i="11"/>
  <c r="C4456" i="11"/>
  <c r="C4455" i="11"/>
  <c r="C4454" i="11"/>
  <c r="C4453" i="11"/>
  <c r="C4452" i="11"/>
  <c r="C4451" i="11"/>
  <c r="C4450" i="11"/>
  <c r="C4449" i="11"/>
  <c r="C4448" i="11"/>
  <c r="C4447" i="11"/>
  <c r="C4446" i="11"/>
  <c r="C4445" i="11"/>
  <c r="C4444" i="11"/>
  <c r="C4443" i="11"/>
  <c r="C4442" i="11"/>
  <c r="C4441" i="11"/>
  <c r="C4440" i="11"/>
  <c r="C4439" i="11"/>
  <c r="C4438" i="11"/>
  <c r="C4437" i="11"/>
  <c r="C4436" i="11"/>
  <c r="C4435" i="11"/>
  <c r="C4434" i="11"/>
  <c r="C4433" i="11"/>
  <c r="C4432" i="11"/>
  <c r="C4431" i="11"/>
  <c r="C4430" i="11"/>
  <c r="C4429" i="11"/>
  <c r="C4428" i="11"/>
  <c r="C4427" i="11"/>
  <c r="C4426" i="11"/>
  <c r="C4425" i="11"/>
  <c r="C4424" i="11"/>
  <c r="C4423" i="11"/>
  <c r="C4422" i="11"/>
  <c r="C4421" i="11"/>
  <c r="C4420" i="11"/>
  <c r="C4419" i="11"/>
  <c r="C4418" i="11"/>
  <c r="C4417" i="11"/>
  <c r="C4416" i="11"/>
  <c r="C4415" i="11"/>
  <c r="C4414" i="11"/>
  <c r="C4413" i="11"/>
  <c r="C4412" i="11"/>
  <c r="C4411" i="11"/>
  <c r="C4410" i="11"/>
  <c r="C4409" i="11"/>
  <c r="C4408" i="11"/>
  <c r="C4407" i="11"/>
  <c r="C4406" i="11"/>
  <c r="C4405" i="11"/>
  <c r="C4404" i="11"/>
  <c r="C4403" i="11"/>
  <c r="C4402" i="11"/>
  <c r="C4401" i="11"/>
  <c r="C4400" i="11"/>
  <c r="C4399" i="11"/>
  <c r="C4398" i="11"/>
  <c r="C4397" i="11"/>
  <c r="C4396" i="11"/>
  <c r="C4395" i="11"/>
  <c r="C4394" i="11"/>
  <c r="C4393" i="11"/>
  <c r="C4392" i="11"/>
  <c r="C4391" i="11"/>
  <c r="C4390" i="11"/>
  <c r="C4389" i="11"/>
  <c r="C4388" i="11"/>
  <c r="C4387" i="11"/>
  <c r="C4386" i="11"/>
  <c r="C4385" i="11"/>
  <c r="C4384" i="11"/>
  <c r="C4383" i="11"/>
  <c r="C4382" i="11"/>
  <c r="C4381" i="11"/>
  <c r="C4380" i="11"/>
  <c r="C4379" i="11"/>
  <c r="C4378" i="11"/>
  <c r="C4377" i="11"/>
  <c r="C4376" i="11"/>
  <c r="C4375" i="11"/>
  <c r="C4374" i="11"/>
  <c r="C4373" i="11"/>
  <c r="C4372" i="11"/>
  <c r="C4371" i="11"/>
  <c r="C4370" i="11"/>
  <c r="C4369" i="11"/>
  <c r="C4368" i="11"/>
  <c r="C4367" i="11"/>
  <c r="C4366" i="11"/>
  <c r="C4365" i="11"/>
  <c r="C4364" i="11"/>
  <c r="C4363" i="11"/>
  <c r="C4362" i="11"/>
  <c r="C4361" i="11"/>
  <c r="C4360" i="11"/>
  <c r="C4359" i="11"/>
  <c r="C4358" i="11"/>
  <c r="C4357" i="11"/>
  <c r="C4356" i="11"/>
  <c r="C4355" i="11"/>
  <c r="C4354" i="11"/>
  <c r="C4353" i="11"/>
  <c r="C4352" i="11"/>
  <c r="C4351" i="11"/>
  <c r="C4350" i="11"/>
  <c r="C4349" i="11"/>
  <c r="C4348" i="11"/>
  <c r="C4347" i="11"/>
  <c r="C4346" i="11"/>
  <c r="C4345" i="11"/>
  <c r="C4344" i="11"/>
  <c r="C4343" i="11"/>
  <c r="C4342" i="11"/>
  <c r="C4341" i="11"/>
  <c r="C4340" i="11"/>
  <c r="C4339" i="11"/>
  <c r="C4338" i="11"/>
  <c r="C4337" i="11"/>
  <c r="C4336" i="11"/>
  <c r="C4335" i="11"/>
  <c r="C4334" i="11"/>
  <c r="C4333" i="11"/>
  <c r="C4332" i="11"/>
  <c r="C4331" i="11"/>
  <c r="C4330" i="11"/>
  <c r="C4329" i="11"/>
  <c r="C4328" i="11"/>
  <c r="C4327" i="11"/>
  <c r="C4326" i="11"/>
  <c r="C4325" i="11"/>
  <c r="C4324" i="11"/>
  <c r="C4323" i="11"/>
  <c r="C4322" i="11"/>
  <c r="C4321" i="11"/>
  <c r="C4320" i="11"/>
  <c r="C4319" i="11"/>
  <c r="C4318" i="11"/>
  <c r="C4317" i="11"/>
  <c r="C4316" i="11"/>
  <c r="C4315" i="11"/>
  <c r="C4314" i="11"/>
  <c r="C4313" i="11"/>
  <c r="C4312" i="11"/>
  <c r="C4311" i="11"/>
  <c r="C4310" i="11"/>
  <c r="C4309" i="11"/>
  <c r="C4308" i="11"/>
  <c r="C4307" i="11"/>
  <c r="C4306" i="11"/>
  <c r="C4305" i="11"/>
  <c r="C4304" i="11"/>
  <c r="C4303" i="11"/>
  <c r="C4302" i="11"/>
  <c r="C4301" i="11"/>
  <c r="C4300" i="11"/>
  <c r="C4299" i="11"/>
  <c r="C4298" i="11"/>
  <c r="C4297" i="11"/>
  <c r="C4296" i="11"/>
  <c r="C4295" i="11"/>
  <c r="C4294" i="11"/>
  <c r="C4293" i="11"/>
  <c r="C4292" i="11"/>
  <c r="C4291" i="11"/>
  <c r="C4290" i="11"/>
  <c r="C4289" i="11"/>
  <c r="C4288" i="11"/>
  <c r="C4287" i="11"/>
  <c r="C4286" i="11"/>
  <c r="C4285" i="11"/>
  <c r="C4284" i="11"/>
  <c r="C4283" i="11"/>
  <c r="C4282" i="11"/>
  <c r="C4281" i="11"/>
  <c r="C4280" i="11"/>
  <c r="C4279" i="11"/>
  <c r="C4278" i="11"/>
  <c r="C4277" i="11"/>
  <c r="C4276" i="11"/>
  <c r="C4275" i="11"/>
  <c r="C4274" i="11"/>
  <c r="C4273" i="11"/>
  <c r="C4272" i="11"/>
  <c r="C4271" i="11"/>
  <c r="C4270" i="11"/>
  <c r="C4269" i="11"/>
  <c r="C4268" i="11"/>
  <c r="C4267" i="11"/>
  <c r="C4266" i="11"/>
  <c r="C4265" i="11"/>
  <c r="C4264" i="11"/>
  <c r="C4263" i="11"/>
  <c r="C4262" i="11"/>
  <c r="C4261" i="11"/>
  <c r="C4260" i="11"/>
  <c r="C4259" i="11"/>
  <c r="C4258" i="11"/>
  <c r="C4257" i="11"/>
  <c r="C4256" i="11"/>
  <c r="C4255" i="11"/>
  <c r="C4254" i="11"/>
  <c r="C4253" i="11"/>
  <c r="C4252" i="11"/>
  <c r="C4251" i="11"/>
  <c r="C4250" i="11"/>
  <c r="C4249" i="11"/>
  <c r="C4248" i="11"/>
  <c r="C4247" i="11"/>
  <c r="C4246" i="11"/>
  <c r="C4245" i="11"/>
  <c r="C4244" i="11"/>
  <c r="C4243" i="11"/>
  <c r="C4242" i="11"/>
  <c r="C4241" i="11"/>
  <c r="C4240" i="11"/>
  <c r="C4239" i="11"/>
  <c r="C4238" i="11"/>
  <c r="C4237" i="11"/>
  <c r="C4236" i="11"/>
  <c r="C4235" i="11"/>
  <c r="C4234" i="11"/>
  <c r="C4233" i="11"/>
  <c r="C4232" i="11"/>
  <c r="C4231" i="11"/>
  <c r="C4230" i="11"/>
  <c r="C4229" i="11"/>
  <c r="C4228" i="11"/>
  <c r="C4227" i="11"/>
  <c r="C4226" i="11"/>
  <c r="C4225" i="11"/>
  <c r="C4224" i="11"/>
  <c r="C4223" i="11"/>
  <c r="C4222" i="11"/>
  <c r="C4221" i="11"/>
  <c r="C4220" i="11"/>
  <c r="C4219" i="11"/>
  <c r="C4218" i="11"/>
  <c r="C4217" i="11"/>
  <c r="C4216" i="11"/>
  <c r="C4215" i="11"/>
  <c r="C4214" i="11"/>
  <c r="C4213" i="11"/>
  <c r="C4212" i="11"/>
  <c r="C4211" i="11"/>
  <c r="C4210" i="11"/>
  <c r="C4209" i="11"/>
  <c r="C4208" i="11"/>
  <c r="C4207" i="11"/>
  <c r="C4206" i="11"/>
  <c r="C4205" i="11"/>
  <c r="C4204" i="11"/>
  <c r="C4203" i="11"/>
  <c r="C4202" i="11"/>
  <c r="C4201" i="11"/>
  <c r="C4200" i="11"/>
  <c r="C4199" i="11"/>
  <c r="C4198" i="11"/>
  <c r="C4197" i="11"/>
  <c r="C4196" i="11"/>
  <c r="C4195" i="11"/>
  <c r="C4194" i="11"/>
  <c r="C4193" i="11"/>
  <c r="C4192" i="11"/>
  <c r="C4191" i="11"/>
  <c r="C4190" i="11"/>
  <c r="C4189" i="11"/>
  <c r="C4188" i="11"/>
  <c r="C4187" i="11"/>
  <c r="C4186" i="11"/>
  <c r="C4185" i="11"/>
  <c r="C4184" i="11"/>
  <c r="C4183" i="11"/>
  <c r="C4182" i="11"/>
  <c r="C4181" i="11"/>
  <c r="C4180" i="11"/>
  <c r="C4179" i="11"/>
  <c r="C4178" i="11"/>
  <c r="C4177" i="11"/>
  <c r="C4176" i="11"/>
  <c r="C4175" i="11"/>
  <c r="C4174" i="11"/>
  <c r="C4173" i="11"/>
  <c r="C4172" i="11"/>
  <c r="C4171" i="11"/>
  <c r="C4170" i="11"/>
  <c r="C4169" i="11"/>
  <c r="C4168" i="11"/>
  <c r="C4167" i="11"/>
  <c r="C4166" i="11"/>
  <c r="C4165" i="11"/>
  <c r="C4164" i="11"/>
  <c r="C4163" i="11"/>
  <c r="C4162" i="11"/>
  <c r="C4161" i="11"/>
  <c r="C4160" i="11"/>
  <c r="C4159" i="11"/>
  <c r="C4158" i="11"/>
  <c r="C4157" i="11"/>
  <c r="C4156" i="11"/>
  <c r="C4155" i="11"/>
  <c r="C4154" i="11"/>
  <c r="C4153" i="11"/>
  <c r="C4152" i="11"/>
  <c r="C4151" i="11"/>
  <c r="C4150" i="11"/>
  <c r="C4149" i="11"/>
  <c r="C4148" i="11"/>
  <c r="C4147" i="11"/>
  <c r="C4146" i="11"/>
  <c r="C4145" i="11"/>
  <c r="C4144" i="11"/>
  <c r="C4143" i="11"/>
  <c r="C4142" i="11"/>
  <c r="C4141" i="11"/>
  <c r="C4140" i="11"/>
  <c r="C4139" i="11"/>
  <c r="C4138" i="11"/>
  <c r="C4137" i="11"/>
  <c r="C4136" i="11"/>
  <c r="C4135" i="11"/>
  <c r="C4134" i="11"/>
  <c r="C4133" i="11"/>
  <c r="C4132" i="11"/>
  <c r="C4131" i="11"/>
  <c r="C4130" i="11"/>
  <c r="C4129" i="11"/>
  <c r="C4128" i="11"/>
  <c r="C4127" i="11"/>
  <c r="C4126" i="11"/>
  <c r="C4125" i="11"/>
  <c r="C4124" i="11"/>
  <c r="C4123" i="11"/>
  <c r="C4122" i="11"/>
  <c r="C4121" i="11"/>
  <c r="C4120" i="11"/>
  <c r="C4119" i="11"/>
  <c r="C4118" i="11"/>
  <c r="C4117" i="11"/>
  <c r="C4116" i="11"/>
  <c r="C4115" i="11"/>
  <c r="C4114" i="11"/>
  <c r="C4113" i="11"/>
  <c r="C4112" i="11"/>
  <c r="C4111" i="11"/>
  <c r="C4110" i="11"/>
  <c r="C4109" i="11"/>
  <c r="C4108" i="11"/>
  <c r="C4107" i="11"/>
  <c r="C4106" i="11"/>
  <c r="C4105" i="11"/>
  <c r="C4104" i="11"/>
  <c r="C4103" i="11"/>
  <c r="C4102" i="11"/>
  <c r="C4101" i="11"/>
  <c r="C4100" i="11"/>
  <c r="C4099" i="11"/>
  <c r="C4098" i="11"/>
  <c r="C4097" i="11"/>
  <c r="C4096" i="11"/>
  <c r="C4095" i="11"/>
  <c r="C4094" i="11"/>
  <c r="C4093" i="11"/>
  <c r="C4092" i="11"/>
  <c r="C4091" i="11"/>
  <c r="C4090" i="11"/>
  <c r="C4089" i="11"/>
  <c r="C4088" i="11"/>
  <c r="C4087" i="11"/>
  <c r="C4086" i="11"/>
  <c r="C4085" i="11"/>
  <c r="C4084" i="11"/>
  <c r="C4083" i="11"/>
  <c r="C4082" i="11"/>
  <c r="C4081" i="11"/>
  <c r="C4080" i="11"/>
  <c r="C4079" i="11"/>
  <c r="C4078" i="11"/>
  <c r="C4077" i="11"/>
  <c r="C4076" i="11"/>
  <c r="C4075" i="11"/>
  <c r="C4074" i="11"/>
  <c r="C4073" i="11"/>
  <c r="C4072" i="11"/>
  <c r="C4071" i="11"/>
  <c r="C4070" i="11"/>
  <c r="C4069" i="11"/>
  <c r="C4068" i="11"/>
  <c r="C4067" i="11"/>
  <c r="C4066" i="11"/>
  <c r="C4065" i="11"/>
  <c r="C4064" i="11"/>
  <c r="C4063" i="11"/>
  <c r="C4062" i="11"/>
  <c r="C4061" i="11"/>
  <c r="C4060" i="11"/>
  <c r="C4059" i="11"/>
  <c r="C4058" i="11"/>
  <c r="C4057" i="11"/>
  <c r="C4056" i="11"/>
  <c r="C4055" i="11"/>
  <c r="C4054" i="11"/>
  <c r="C4053" i="11"/>
  <c r="C4052" i="11"/>
  <c r="C4051" i="11"/>
  <c r="C4050" i="11"/>
  <c r="C4049" i="11"/>
  <c r="C4048" i="11"/>
  <c r="C4047" i="11"/>
  <c r="C4046" i="11"/>
  <c r="C4045" i="11"/>
  <c r="C4044" i="11"/>
  <c r="C4043" i="11"/>
  <c r="C4042" i="11"/>
  <c r="C4041" i="11"/>
  <c r="C4040" i="11"/>
  <c r="C4039" i="11"/>
  <c r="C4038" i="11"/>
  <c r="C4037" i="11"/>
  <c r="C4036" i="11"/>
  <c r="C4035" i="11"/>
  <c r="C4034" i="11"/>
  <c r="C4033" i="11"/>
  <c r="C4032" i="11"/>
  <c r="C4031" i="11"/>
  <c r="C4030" i="11"/>
  <c r="C4029" i="11"/>
  <c r="C4028" i="11"/>
  <c r="C4027" i="11"/>
  <c r="C4026" i="11"/>
  <c r="C4025" i="11"/>
  <c r="C4024" i="11"/>
  <c r="C4023" i="11"/>
  <c r="C4022" i="11"/>
  <c r="C4021" i="11"/>
  <c r="C4020" i="11"/>
  <c r="C4019" i="11"/>
  <c r="C4018" i="11"/>
  <c r="C4017" i="11"/>
  <c r="C4016" i="11"/>
  <c r="C4015" i="11"/>
  <c r="C4014" i="11"/>
  <c r="C4013" i="11"/>
  <c r="C4012" i="11"/>
  <c r="C4011" i="11"/>
  <c r="C4010" i="11"/>
  <c r="C4009" i="11"/>
  <c r="C4008" i="11"/>
  <c r="C4007" i="11"/>
  <c r="C4006" i="11"/>
  <c r="C4005" i="11"/>
  <c r="C4004" i="11"/>
  <c r="C4003" i="11"/>
  <c r="C4002" i="11"/>
  <c r="C4001" i="11"/>
  <c r="C4000" i="11"/>
  <c r="C3999" i="11"/>
  <c r="C3998" i="11"/>
  <c r="C3997" i="11"/>
  <c r="C3996" i="11"/>
  <c r="C3995" i="11"/>
  <c r="C3994" i="11"/>
  <c r="C3993" i="11"/>
  <c r="C3992" i="11"/>
  <c r="C3991" i="11"/>
  <c r="C3990" i="11"/>
  <c r="C3989" i="11"/>
  <c r="C3988" i="11"/>
  <c r="C3987" i="11"/>
  <c r="C3986" i="11"/>
  <c r="C3985" i="11"/>
  <c r="C3984" i="11"/>
  <c r="C3983" i="11"/>
  <c r="C3982" i="11"/>
  <c r="C3981" i="11"/>
  <c r="C3980" i="11"/>
  <c r="C3979" i="11"/>
  <c r="C3978" i="11"/>
  <c r="C3977" i="11"/>
  <c r="C3976" i="11"/>
  <c r="C3975" i="11"/>
  <c r="C3974" i="11"/>
  <c r="C3973" i="11"/>
  <c r="C3972" i="11"/>
  <c r="C3971" i="11"/>
  <c r="C3970" i="11"/>
  <c r="C3969" i="11"/>
  <c r="C3968" i="11"/>
  <c r="C3967" i="11"/>
  <c r="C3966" i="11"/>
  <c r="C3965" i="11"/>
  <c r="C3964" i="11"/>
  <c r="C3963" i="11"/>
  <c r="C3962" i="11"/>
  <c r="C3961" i="11"/>
  <c r="C3960" i="11"/>
  <c r="C3959" i="11"/>
  <c r="C3958" i="11"/>
  <c r="C3957" i="11"/>
  <c r="C3956" i="11"/>
  <c r="C3955" i="11"/>
  <c r="C3954" i="11"/>
  <c r="C3953" i="11"/>
  <c r="C3952" i="11"/>
  <c r="C3951" i="11"/>
  <c r="C3950" i="11"/>
  <c r="C3949" i="11"/>
  <c r="C3948" i="11"/>
  <c r="C3947" i="11"/>
  <c r="C3946" i="11"/>
  <c r="C3945" i="11"/>
  <c r="C3944" i="11"/>
  <c r="C3943" i="11"/>
  <c r="C3942" i="11"/>
  <c r="C3941" i="11"/>
  <c r="C3940" i="11"/>
  <c r="C3939" i="11"/>
  <c r="C3938" i="11"/>
  <c r="C3937" i="11"/>
  <c r="C3936" i="11"/>
  <c r="C3935" i="11"/>
  <c r="C3934" i="11"/>
  <c r="C3933" i="11"/>
  <c r="C3932" i="11"/>
  <c r="C3931" i="11"/>
  <c r="C3930" i="11"/>
  <c r="C3929" i="11"/>
  <c r="C3928" i="11"/>
  <c r="C3927" i="11"/>
  <c r="C3926" i="11"/>
  <c r="C3925" i="11"/>
  <c r="C3924" i="11"/>
  <c r="C3923" i="11"/>
  <c r="C3922" i="11"/>
  <c r="C3921" i="11"/>
  <c r="C3920" i="11"/>
  <c r="C3919" i="11"/>
  <c r="C3918" i="11"/>
  <c r="C3917" i="11"/>
  <c r="C3916" i="11"/>
  <c r="C3915" i="11"/>
  <c r="C3914" i="11"/>
  <c r="C3913" i="11"/>
  <c r="C3912" i="11"/>
  <c r="C3911" i="11"/>
  <c r="C3910" i="11"/>
  <c r="C3909" i="11"/>
  <c r="C3908" i="11"/>
  <c r="C3907" i="11"/>
  <c r="C3906" i="11"/>
  <c r="C3905" i="11"/>
  <c r="C3904" i="11"/>
  <c r="C3903" i="11"/>
  <c r="C3902" i="11"/>
  <c r="C3901" i="11"/>
  <c r="C3900" i="11"/>
  <c r="C3899" i="11"/>
  <c r="C3898" i="11"/>
  <c r="C3897" i="11"/>
  <c r="C3896" i="11"/>
  <c r="C3895" i="11"/>
  <c r="C3894" i="11"/>
  <c r="C3893" i="11"/>
  <c r="C3892" i="11"/>
  <c r="C3891" i="11"/>
  <c r="C3890" i="11"/>
  <c r="C3889" i="11"/>
  <c r="C3888" i="11"/>
  <c r="C3887" i="11"/>
  <c r="C3886" i="11"/>
  <c r="C3885" i="11"/>
  <c r="C3884" i="11"/>
  <c r="C3883" i="11"/>
  <c r="C3882" i="11"/>
  <c r="C3881" i="11"/>
  <c r="C3880" i="11"/>
  <c r="C3879" i="11"/>
  <c r="C3878" i="11"/>
  <c r="C3877" i="11"/>
  <c r="C3876" i="11"/>
  <c r="C3875" i="11"/>
  <c r="C3874" i="11"/>
  <c r="C3873" i="11"/>
  <c r="C3872" i="11"/>
  <c r="C3871" i="11"/>
  <c r="C3870" i="11"/>
  <c r="C3869" i="11"/>
  <c r="C3868" i="11"/>
  <c r="C3867" i="11"/>
  <c r="C3866" i="11"/>
  <c r="C3865" i="11"/>
  <c r="C3864" i="11"/>
  <c r="C3863" i="11"/>
  <c r="C3862" i="11"/>
  <c r="C3861" i="11"/>
  <c r="C3860" i="11"/>
  <c r="C3859" i="11"/>
  <c r="C3858" i="11"/>
  <c r="C3857" i="11"/>
  <c r="C3856" i="11"/>
  <c r="C3855" i="11"/>
  <c r="C3854" i="11"/>
  <c r="C3853" i="11"/>
  <c r="C3852" i="11"/>
  <c r="C3851" i="11"/>
  <c r="C3850" i="11"/>
  <c r="C3849" i="11"/>
  <c r="C3848" i="11"/>
  <c r="C3847" i="11"/>
  <c r="C3846" i="11"/>
  <c r="C3845" i="11"/>
  <c r="C3844" i="11"/>
  <c r="C3843" i="11"/>
  <c r="C3842" i="11"/>
  <c r="C3841" i="11"/>
  <c r="C3840" i="11"/>
  <c r="C3839" i="11"/>
  <c r="C3838" i="11"/>
  <c r="C3837" i="11"/>
  <c r="C3836" i="11"/>
  <c r="C3835" i="11"/>
  <c r="C3834" i="11"/>
  <c r="C3833" i="11"/>
  <c r="C3832" i="11"/>
  <c r="C3831" i="11"/>
  <c r="C3830" i="11"/>
  <c r="C3829" i="11"/>
  <c r="C3828" i="11"/>
  <c r="C3827" i="11"/>
  <c r="C3826" i="11"/>
  <c r="C3825" i="11"/>
  <c r="C3824" i="11"/>
  <c r="C3823" i="11"/>
  <c r="C3822" i="11"/>
  <c r="C3821" i="11"/>
  <c r="C3820" i="11"/>
  <c r="C3819" i="11"/>
  <c r="C3818" i="11"/>
  <c r="C3817" i="11"/>
  <c r="C3816" i="11"/>
  <c r="C3815" i="11"/>
  <c r="C3814" i="11"/>
  <c r="C3813" i="11"/>
  <c r="C3812" i="11"/>
  <c r="C3811" i="11"/>
  <c r="C3810" i="11"/>
  <c r="C3809" i="11"/>
  <c r="C3808" i="11"/>
  <c r="C3807" i="11"/>
  <c r="C3806" i="11"/>
  <c r="C3805" i="11"/>
  <c r="C3804" i="11"/>
  <c r="C3803" i="11"/>
  <c r="C3802" i="11"/>
  <c r="C3801" i="11"/>
  <c r="C3800" i="11"/>
  <c r="C3799" i="11"/>
  <c r="C3798" i="11"/>
  <c r="C3797" i="11"/>
  <c r="C3796" i="11"/>
  <c r="C3795" i="11"/>
  <c r="C3794" i="11"/>
  <c r="C3793" i="11"/>
  <c r="C3792" i="11"/>
  <c r="C3791" i="11"/>
  <c r="C3790" i="11"/>
  <c r="C3789" i="11"/>
  <c r="C3788" i="11"/>
  <c r="C3787" i="11"/>
  <c r="C3786" i="11"/>
  <c r="C3785" i="11"/>
  <c r="C3784" i="11"/>
  <c r="C3783" i="11"/>
  <c r="C3782" i="11"/>
  <c r="C3781" i="11"/>
  <c r="C3780" i="11"/>
  <c r="C3779" i="11"/>
  <c r="C3778" i="11"/>
  <c r="C3777" i="11"/>
  <c r="C3776" i="11"/>
  <c r="C3775" i="11"/>
  <c r="C3774" i="11"/>
  <c r="C3773" i="11"/>
  <c r="C3772" i="11"/>
  <c r="C3771" i="11"/>
  <c r="C3770" i="11"/>
  <c r="C3769" i="11"/>
  <c r="C3768" i="11"/>
  <c r="C3767" i="11"/>
  <c r="C3766" i="11"/>
  <c r="C3765" i="11"/>
  <c r="C3764" i="11"/>
  <c r="C3763" i="11"/>
  <c r="C3762" i="11"/>
  <c r="C3761" i="11"/>
  <c r="C3760" i="11"/>
  <c r="C3759" i="11"/>
  <c r="C3758" i="11"/>
  <c r="C3757" i="11"/>
  <c r="C3756" i="11"/>
  <c r="C3755" i="11"/>
  <c r="C3754" i="11"/>
  <c r="C3753" i="11"/>
  <c r="C3752" i="11"/>
  <c r="C3751" i="11"/>
  <c r="C3750" i="11"/>
  <c r="C3749" i="11"/>
  <c r="C3748" i="11"/>
  <c r="C3747" i="11"/>
  <c r="C3746" i="11"/>
  <c r="C3745" i="11"/>
  <c r="C3744" i="11"/>
  <c r="C3743" i="11"/>
  <c r="C3742" i="11"/>
  <c r="C3741" i="11"/>
  <c r="C3740" i="11"/>
  <c r="C3739" i="11"/>
  <c r="C3738" i="11"/>
  <c r="C3737" i="11"/>
  <c r="C3736" i="11"/>
  <c r="C3735" i="11"/>
  <c r="C3734" i="11"/>
  <c r="C3733" i="11"/>
  <c r="C3732" i="11"/>
  <c r="C3731" i="11"/>
  <c r="C3730" i="11"/>
  <c r="C3729" i="11"/>
  <c r="C3728" i="11"/>
  <c r="C3727" i="11"/>
  <c r="C3726" i="11"/>
  <c r="C3725" i="11"/>
  <c r="C3724" i="11"/>
  <c r="C3723" i="11"/>
  <c r="C3722" i="11"/>
  <c r="C3721" i="11"/>
  <c r="C3720" i="11"/>
  <c r="C3719" i="11"/>
  <c r="C3718" i="11"/>
  <c r="C3717" i="11"/>
  <c r="C3716" i="11"/>
  <c r="C3715" i="11"/>
  <c r="C3714" i="11"/>
  <c r="C3713" i="11"/>
  <c r="C3712" i="11"/>
  <c r="C3711" i="11"/>
  <c r="C3710" i="11"/>
  <c r="C3709" i="11"/>
  <c r="C3708" i="11"/>
  <c r="C3707" i="11"/>
  <c r="C3706" i="11"/>
  <c r="C3705" i="11"/>
  <c r="C3704" i="11"/>
  <c r="C3703" i="11"/>
  <c r="C3702" i="11"/>
  <c r="C3701" i="11"/>
  <c r="C3700" i="11"/>
  <c r="C3699" i="11"/>
  <c r="C3698" i="11"/>
  <c r="C3697" i="11"/>
  <c r="C3696" i="11"/>
  <c r="C3695" i="11"/>
  <c r="C3694" i="11"/>
  <c r="C3693" i="11"/>
  <c r="C3692" i="11"/>
  <c r="C3691" i="11"/>
  <c r="C3690" i="11"/>
  <c r="C3689" i="11"/>
  <c r="C3688" i="11"/>
  <c r="C3687" i="11"/>
  <c r="C3686" i="11"/>
  <c r="C3685" i="11"/>
  <c r="C3684" i="11"/>
  <c r="C3683" i="11"/>
  <c r="C3682" i="11"/>
  <c r="C3681" i="11"/>
  <c r="C3680" i="11"/>
  <c r="C3679" i="11"/>
  <c r="C3678" i="11"/>
  <c r="C3677" i="11"/>
  <c r="C3676" i="11"/>
  <c r="C3675" i="11"/>
  <c r="C3674" i="11"/>
  <c r="C3673" i="11"/>
  <c r="C3672" i="11"/>
  <c r="C3671" i="11"/>
  <c r="C3670" i="11"/>
  <c r="C3669" i="11"/>
  <c r="C3668" i="11"/>
  <c r="C3667" i="11"/>
  <c r="C3666" i="11"/>
  <c r="C3665" i="11"/>
  <c r="C3664" i="11"/>
  <c r="C3663" i="11"/>
  <c r="C3662" i="11"/>
  <c r="C3661" i="11"/>
  <c r="C3660" i="11"/>
  <c r="C3659" i="11"/>
  <c r="C3658" i="11"/>
  <c r="C3657" i="11"/>
  <c r="C3656" i="11"/>
  <c r="C3655" i="11"/>
  <c r="C3654" i="11"/>
  <c r="C3653" i="11"/>
  <c r="C3652" i="11"/>
  <c r="C3651" i="11"/>
  <c r="C3650" i="11"/>
  <c r="C3649" i="11"/>
  <c r="C3648" i="11"/>
  <c r="C3647" i="11"/>
  <c r="C3646" i="11"/>
  <c r="C3645" i="11"/>
  <c r="C3644" i="11"/>
  <c r="C3643" i="11"/>
  <c r="C3642" i="11"/>
  <c r="C3641" i="11"/>
  <c r="C3640" i="11"/>
  <c r="C3639" i="11"/>
  <c r="C3638" i="11"/>
  <c r="C3637" i="11"/>
  <c r="C3636" i="11"/>
  <c r="C3635" i="11"/>
  <c r="C3634" i="11"/>
  <c r="C3633" i="11"/>
  <c r="C3632" i="11"/>
  <c r="C3631" i="11"/>
  <c r="C3630" i="11"/>
  <c r="C3629" i="11"/>
  <c r="C3628" i="11"/>
  <c r="C3627" i="11"/>
  <c r="C3626" i="11"/>
  <c r="C3625" i="11"/>
  <c r="C3624" i="11"/>
  <c r="C3623" i="11"/>
  <c r="C3622" i="11"/>
  <c r="C3621" i="11"/>
  <c r="C3620" i="11"/>
  <c r="C3619" i="11"/>
  <c r="C3618" i="11"/>
  <c r="C3617" i="11"/>
  <c r="C3616" i="11"/>
  <c r="C3615" i="11"/>
  <c r="C3614" i="11"/>
  <c r="C3613" i="11"/>
  <c r="C3612" i="11"/>
  <c r="C3611" i="11"/>
  <c r="C3610" i="11"/>
  <c r="C3609" i="11"/>
  <c r="C3608" i="11"/>
  <c r="C3607" i="11"/>
  <c r="C3606" i="11"/>
  <c r="C3605" i="11"/>
  <c r="C3604" i="11"/>
  <c r="C3603" i="11"/>
  <c r="C3602" i="11"/>
  <c r="C3601" i="11"/>
  <c r="C3600" i="11"/>
  <c r="C3599" i="11"/>
  <c r="C3598" i="11"/>
  <c r="C3597" i="11"/>
  <c r="C3596" i="11"/>
  <c r="C3595" i="11"/>
  <c r="C3594" i="11"/>
  <c r="C3593" i="11"/>
  <c r="C3592" i="11"/>
  <c r="C3591" i="11"/>
  <c r="C3590" i="11"/>
  <c r="C3589" i="11"/>
  <c r="C3588" i="11"/>
  <c r="C3587" i="11"/>
  <c r="C3586" i="11"/>
  <c r="C3585" i="11"/>
  <c r="C3584" i="11"/>
  <c r="C3583" i="11"/>
  <c r="C3582" i="11"/>
  <c r="C3581" i="11"/>
  <c r="C3580" i="11"/>
  <c r="C3579" i="11"/>
  <c r="C3578" i="11"/>
  <c r="C3577" i="11"/>
  <c r="C3576" i="11"/>
  <c r="C3575" i="11"/>
  <c r="C3574" i="11"/>
  <c r="C3573" i="11"/>
  <c r="C3572" i="11"/>
  <c r="C3571" i="11"/>
  <c r="C3570" i="11"/>
  <c r="C3569" i="11"/>
  <c r="C3568" i="11"/>
  <c r="C3567" i="11"/>
  <c r="C3566" i="11"/>
  <c r="C3565" i="11"/>
  <c r="C3564" i="11"/>
  <c r="C3563" i="11"/>
  <c r="C3562" i="11"/>
  <c r="C3561" i="11"/>
  <c r="C3560" i="11"/>
  <c r="C3559" i="11"/>
  <c r="C3558" i="11"/>
  <c r="C3557" i="11"/>
  <c r="C3556" i="11"/>
  <c r="C3555" i="11"/>
  <c r="C3554" i="11"/>
  <c r="C3553" i="11"/>
  <c r="C3552" i="11"/>
  <c r="C3551" i="11"/>
  <c r="C3550" i="11"/>
  <c r="C3549" i="11"/>
  <c r="C3548" i="11"/>
  <c r="C3547" i="11"/>
  <c r="C3546" i="11"/>
  <c r="C3545" i="11"/>
  <c r="C3544" i="11"/>
  <c r="C3543" i="11"/>
  <c r="C3542" i="11"/>
  <c r="C3541" i="11"/>
  <c r="C3540" i="11"/>
  <c r="C3539" i="11"/>
  <c r="C3538" i="11"/>
  <c r="C3537" i="11"/>
  <c r="C3536" i="11"/>
  <c r="C3535" i="11"/>
  <c r="C3534" i="11"/>
  <c r="C3533" i="11"/>
  <c r="C3532" i="11"/>
  <c r="C3531" i="11"/>
  <c r="C3530" i="11"/>
  <c r="C3529" i="11"/>
  <c r="C3528" i="11"/>
  <c r="C3527" i="11"/>
  <c r="C3526" i="11"/>
  <c r="C3525" i="11"/>
  <c r="C3524" i="11"/>
  <c r="C3523" i="11"/>
  <c r="C3522" i="11"/>
  <c r="C3521" i="11"/>
  <c r="C3520" i="11"/>
  <c r="C3519" i="11"/>
  <c r="C3518" i="11"/>
  <c r="C3517" i="11"/>
  <c r="C3516" i="11"/>
  <c r="C3515" i="11"/>
  <c r="C3514" i="11"/>
  <c r="C3513" i="11"/>
  <c r="C3512" i="11"/>
  <c r="C3511" i="11"/>
  <c r="C3510" i="11"/>
  <c r="C3509" i="11"/>
  <c r="C3508" i="11"/>
  <c r="C3507" i="11"/>
  <c r="C3506" i="11"/>
  <c r="C3505" i="11"/>
  <c r="C3504" i="11"/>
  <c r="C3503" i="11"/>
  <c r="C3502" i="11"/>
  <c r="C3501" i="11"/>
  <c r="C3500" i="11"/>
  <c r="C3499" i="11"/>
  <c r="C3498" i="11"/>
  <c r="C3497" i="11"/>
  <c r="C3496" i="11"/>
  <c r="C3495" i="11"/>
  <c r="C3494" i="11"/>
  <c r="C3493" i="11"/>
  <c r="C3492" i="11"/>
  <c r="C3491" i="11"/>
  <c r="C3490" i="11"/>
  <c r="C3489" i="11"/>
  <c r="C3488" i="11"/>
  <c r="C3487" i="11"/>
  <c r="C3486" i="11"/>
  <c r="C3485" i="11"/>
  <c r="C3484" i="11"/>
  <c r="C3483" i="11"/>
  <c r="C3482" i="11"/>
  <c r="C3481" i="11"/>
  <c r="C3480" i="11"/>
  <c r="C3479" i="11"/>
  <c r="C3478" i="11"/>
  <c r="C3477" i="11"/>
  <c r="C3476" i="11"/>
  <c r="C3475" i="11"/>
  <c r="C3474" i="11"/>
  <c r="C3473" i="11"/>
  <c r="C3472" i="11"/>
  <c r="C3471" i="11"/>
  <c r="C3470" i="11"/>
  <c r="C3469" i="11"/>
  <c r="C3468" i="11"/>
  <c r="C3467" i="11"/>
  <c r="C3466" i="11"/>
  <c r="C3465" i="11"/>
  <c r="C3464" i="11"/>
  <c r="C3463" i="11"/>
  <c r="C3462" i="11"/>
  <c r="C3461" i="11"/>
  <c r="C3460" i="11"/>
  <c r="C3459" i="11"/>
  <c r="C3458" i="11"/>
  <c r="C3457" i="11"/>
  <c r="C3456" i="11"/>
  <c r="C3455" i="11"/>
  <c r="C3454" i="11"/>
  <c r="C3453" i="11"/>
  <c r="C3452" i="11"/>
  <c r="C3451" i="11"/>
  <c r="C3450" i="11"/>
  <c r="C3449" i="11"/>
  <c r="C3448" i="11"/>
  <c r="C3447" i="11"/>
  <c r="C3446" i="11"/>
  <c r="C3445" i="11"/>
  <c r="C3444" i="11"/>
  <c r="C3443" i="11"/>
  <c r="C3442" i="11"/>
  <c r="C3441" i="11"/>
  <c r="C3440" i="11"/>
  <c r="C3439" i="11"/>
  <c r="C3438" i="11"/>
  <c r="C3437" i="11"/>
  <c r="C3436" i="11"/>
  <c r="C3435" i="11"/>
  <c r="C3434" i="11"/>
  <c r="C3433" i="11"/>
  <c r="C3432" i="11"/>
  <c r="C3431" i="11"/>
  <c r="C3430" i="11"/>
  <c r="C3429" i="11"/>
  <c r="C3428" i="11"/>
  <c r="C3427" i="11"/>
  <c r="C3426" i="11"/>
  <c r="C3425" i="11"/>
  <c r="C3424" i="11"/>
  <c r="C3423" i="11"/>
  <c r="C3422" i="11"/>
  <c r="C3421" i="11"/>
  <c r="C3420" i="11"/>
  <c r="C3419" i="11"/>
  <c r="C3418" i="11"/>
  <c r="C3417" i="11"/>
  <c r="C3416" i="11"/>
  <c r="C3415" i="11"/>
  <c r="C3414" i="11"/>
  <c r="C3413" i="11"/>
  <c r="C3412" i="11"/>
  <c r="C3411" i="11"/>
  <c r="C3410" i="11"/>
  <c r="C3409" i="11"/>
  <c r="C3408" i="11"/>
  <c r="C3407" i="11"/>
  <c r="C3406" i="11"/>
  <c r="C3405" i="11"/>
  <c r="C3404" i="11"/>
  <c r="C3403" i="11"/>
  <c r="C3402" i="11"/>
  <c r="C3401" i="11"/>
  <c r="C3400" i="11"/>
  <c r="C3399" i="11"/>
  <c r="C3398" i="11"/>
  <c r="C3397" i="11"/>
  <c r="C3396" i="11"/>
  <c r="C3395" i="11"/>
  <c r="C3394" i="11"/>
  <c r="C3393" i="11"/>
  <c r="C3392" i="11"/>
  <c r="C3391" i="11"/>
  <c r="C3390" i="11"/>
  <c r="C3389" i="11"/>
  <c r="C3388" i="11"/>
  <c r="C3387" i="11"/>
  <c r="C3386" i="11"/>
  <c r="C3385" i="11"/>
  <c r="C3384" i="11"/>
  <c r="C3383" i="11"/>
  <c r="C3382" i="11"/>
  <c r="C3381" i="11"/>
  <c r="C3380" i="11"/>
  <c r="C3379" i="11"/>
  <c r="C3378" i="11"/>
  <c r="C3377" i="11"/>
  <c r="C3376" i="11"/>
  <c r="C3375" i="11"/>
  <c r="C3374" i="11"/>
  <c r="C3373" i="11"/>
  <c r="C3372" i="11"/>
  <c r="C3371" i="11"/>
  <c r="C3370" i="11"/>
  <c r="C3369" i="11"/>
  <c r="C3368" i="11"/>
  <c r="C3367" i="11"/>
  <c r="C3366" i="11"/>
  <c r="C3365" i="11"/>
  <c r="C3364" i="11"/>
  <c r="C3363" i="11"/>
  <c r="C3362" i="11"/>
  <c r="C3361" i="11"/>
  <c r="C3360" i="11"/>
  <c r="C3359" i="11"/>
  <c r="C3358" i="11"/>
  <c r="C3357" i="11"/>
  <c r="C3356" i="11"/>
  <c r="C3355" i="11"/>
  <c r="C3354" i="11"/>
  <c r="C3353" i="11"/>
  <c r="C3352" i="11"/>
  <c r="C3351" i="11"/>
  <c r="C3350" i="11"/>
  <c r="C3349" i="11"/>
  <c r="C3348" i="11"/>
  <c r="C3347" i="11"/>
  <c r="C3346" i="11"/>
  <c r="C3345" i="11"/>
  <c r="C3344" i="11"/>
  <c r="C3343" i="11"/>
  <c r="C3342" i="11"/>
  <c r="C3341" i="11"/>
  <c r="C3340" i="11"/>
  <c r="C3339" i="11"/>
  <c r="C3338" i="11"/>
  <c r="C3337" i="11"/>
  <c r="C3336" i="11"/>
  <c r="C3335" i="11"/>
  <c r="C3334" i="11"/>
  <c r="C3333" i="11"/>
  <c r="C3332" i="11"/>
  <c r="C3331" i="11"/>
  <c r="C3330" i="11"/>
  <c r="C3329" i="11"/>
  <c r="C3328" i="11"/>
  <c r="C3327" i="11"/>
  <c r="C3326" i="11"/>
  <c r="C3325" i="11"/>
  <c r="C3324" i="11"/>
  <c r="C3323" i="11"/>
  <c r="C3322" i="11"/>
  <c r="C3321" i="11"/>
  <c r="C3320" i="11"/>
  <c r="C3319" i="11"/>
  <c r="C3318" i="11"/>
  <c r="C3317" i="11"/>
  <c r="C3316" i="11"/>
  <c r="C3315" i="11"/>
  <c r="C3314" i="11"/>
  <c r="C3313" i="11"/>
  <c r="C3312" i="11"/>
  <c r="C3311" i="11"/>
  <c r="C3310" i="11"/>
  <c r="C3309" i="11"/>
  <c r="C3308" i="11"/>
  <c r="C3307" i="11"/>
  <c r="C3306" i="11"/>
  <c r="C3305" i="11"/>
  <c r="C3304" i="11"/>
  <c r="C3303" i="11"/>
  <c r="C3302" i="11"/>
  <c r="C3301" i="11"/>
  <c r="C3300" i="11"/>
  <c r="C3299" i="11"/>
  <c r="C3298" i="11"/>
  <c r="C3297" i="11"/>
  <c r="C3296" i="11"/>
  <c r="C3295" i="11"/>
  <c r="C3294" i="11"/>
  <c r="C3293" i="11"/>
  <c r="C3292" i="11"/>
  <c r="C3291" i="11"/>
  <c r="C3290" i="11"/>
  <c r="C3289" i="11"/>
  <c r="C3288" i="11"/>
  <c r="C3287" i="11"/>
  <c r="C3286" i="11"/>
  <c r="C3285" i="11"/>
  <c r="C3284" i="11"/>
  <c r="C3283" i="11"/>
  <c r="C3282" i="11"/>
  <c r="C3281" i="11"/>
  <c r="C3280" i="11"/>
  <c r="C3279" i="11"/>
  <c r="C3278" i="11"/>
  <c r="C3277" i="11"/>
  <c r="C3276" i="11"/>
  <c r="C3275" i="11"/>
  <c r="C3274" i="11"/>
  <c r="C3273" i="11"/>
  <c r="C3272" i="11"/>
  <c r="C3271" i="11"/>
  <c r="C3270" i="11"/>
  <c r="C3269" i="11"/>
  <c r="C3268" i="11"/>
  <c r="C3267" i="11"/>
  <c r="C3266" i="11"/>
  <c r="C3265" i="11"/>
  <c r="C3264" i="11"/>
  <c r="C3263" i="11"/>
  <c r="C3262" i="11"/>
  <c r="C3261" i="11"/>
  <c r="C3260" i="11"/>
  <c r="C3259" i="11"/>
  <c r="C3258" i="11"/>
  <c r="C3257" i="11"/>
  <c r="C3256" i="11"/>
  <c r="C3255" i="11"/>
  <c r="C3254" i="11"/>
  <c r="C3253" i="11"/>
  <c r="C3252" i="11"/>
  <c r="C3251" i="11"/>
  <c r="C3250" i="11"/>
  <c r="C3249" i="11"/>
  <c r="C3248" i="11"/>
  <c r="C3247" i="11"/>
  <c r="C3246" i="11"/>
  <c r="C3245" i="11"/>
  <c r="C3244" i="11"/>
  <c r="C3243" i="11"/>
  <c r="C3242" i="11"/>
  <c r="C3241" i="11"/>
  <c r="C3240" i="11"/>
  <c r="C3239" i="11"/>
  <c r="C3238" i="11"/>
  <c r="C3237" i="11"/>
  <c r="C3236" i="11"/>
  <c r="C3235" i="11"/>
  <c r="C3234" i="11"/>
  <c r="C3233" i="11"/>
  <c r="C3232" i="11"/>
  <c r="C3231" i="11"/>
  <c r="C3230" i="11"/>
  <c r="C3229" i="11"/>
  <c r="C3228" i="11"/>
  <c r="C3227" i="11"/>
  <c r="C3226" i="11"/>
  <c r="C3225" i="11"/>
  <c r="C3224" i="11"/>
  <c r="C3223" i="11"/>
  <c r="C3222" i="11"/>
  <c r="C3221" i="11"/>
  <c r="C3220" i="11"/>
  <c r="C3219" i="11"/>
  <c r="C3218" i="11"/>
  <c r="C3217" i="11"/>
  <c r="C3216" i="11"/>
  <c r="C3215" i="11"/>
  <c r="C3214" i="11"/>
  <c r="C3213" i="11"/>
  <c r="C3212" i="11"/>
  <c r="C3211" i="11"/>
  <c r="C3210" i="11"/>
  <c r="C3209" i="11"/>
  <c r="C3208" i="11"/>
  <c r="C3207" i="11"/>
  <c r="C3206" i="11"/>
  <c r="C3205" i="11"/>
  <c r="C3204" i="11"/>
  <c r="C3203" i="11"/>
  <c r="C3202" i="11"/>
  <c r="C3201" i="11"/>
  <c r="C3200" i="11"/>
  <c r="C3199" i="11"/>
  <c r="C3198" i="11"/>
  <c r="C3197" i="11"/>
  <c r="C3196" i="11"/>
  <c r="C3195" i="11"/>
  <c r="C3194" i="11"/>
  <c r="C3193" i="11"/>
  <c r="C3192" i="11"/>
  <c r="C3191" i="11"/>
  <c r="C3190" i="11"/>
  <c r="C3189" i="11"/>
  <c r="C3188" i="11"/>
  <c r="C3187" i="11"/>
  <c r="C3186" i="11"/>
  <c r="C3185" i="11"/>
  <c r="C3184" i="11"/>
  <c r="C3183" i="11"/>
  <c r="C3182" i="11"/>
  <c r="C3181" i="11"/>
  <c r="C3180" i="11"/>
  <c r="C3179" i="11"/>
  <c r="C3178" i="11"/>
  <c r="C3177" i="11"/>
  <c r="C3176" i="11"/>
  <c r="C3175" i="11"/>
  <c r="C3174" i="11"/>
  <c r="C3173" i="11"/>
  <c r="C3172" i="11"/>
  <c r="C3171" i="11"/>
  <c r="C3170" i="11"/>
  <c r="C3169" i="11"/>
  <c r="C3168" i="11"/>
  <c r="C3167" i="11"/>
  <c r="C3166" i="11"/>
  <c r="C3165" i="11"/>
  <c r="C3164" i="11"/>
  <c r="C3163" i="11"/>
  <c r="C3162" i="11"/>
  <c r="C3161" i="11"/>
  <c r="C3160" i="11"/>
  <c r="C3159" i="11"/>
  <c r="C3158" i="11"/>
  <c r="C3157" i="11"/>
  <c r="C3156" i="11"/>
  <c r="C3155" i="11"/>
  <c r="C3154" i="11"/>
  <c r="C3153" i="11"/>
  <c r="C3152" i="11"/>
  <c r="C3151" i="11"/>
  <c r="C3150" i="11"/>
  <c r="C3149" i="11"/>
  <c r="C3148" i="11"/>
  <c r="C3147" i="11"/>
  <c r="C3146" i="11"/>
  <c r="C3145" i="11"/>
  <c r="C3144" i="11"/>
  <c r="C3143" i="11"/>
  <c r="C3142" i="11"/>
  <c r="C3141" i="11"/>
  <c r="C3140" i="11"/>
  <c r="C3139" i="11"/>
  <c r="C3138" i="11"/>
  <c r="C3137" i="11"/>
  <c r="C3136" i="11"/>
  <c r="C3135" i="11"/>
  <c r="C3134" i="11"/>
  <c r="C3133" i="11"/>
  <c r="C3132" i="11"/>
  <c r="C3131" i="11"/>
  <c r="C3130" i="11"/>
  <c r="C3129" i="11"/>
  <c r="C3128" i="11"/>
  <c r="C3127" i="11"/>
  <c r="C3126" i="11"/>
  <c r="C3125" i="11"/>
  <c r="C3124" i="11"/>
  <c r="C3123" i="11"/>
  <c r="C3122" i="11"/>
  <c r="C3121" i="11"/>
  <c r="C3120" i="11"/>
  <c r="C3119" i="11"/>
  <c r="C3118" i="11"/>
  <c r="C3117" i="11"/>
  <c r="C3116" i="11"/>
  <c r="C3115" i="11"/>
  <c r="C3114" i="11"/>
  <c r="C3113" i="11"/>
  <c r="C3112" i="11"/>
  <c r="C3111" i="11"/>
  <c r="C3110" i="11"/>
  <c r="C3109" i="11"/>
  <c r="C3108" i="11"/>
  <c r="C3107" i="11"/>
  <c r="C3106" i="11"/>
  <c r="C3105" i="11"/>
  <c r="C3104" i="11"/>
  <c r="C3103" i="11"/>
  <c r="C3102" i="11"/>
  <c r="C3101" i="11"/>
  <c r="C3100" i="11"/>
  <c r="C3099" i="11"/>
  <c r="C3098" i="11"/>
  <c r="C3097" i="11"/>
  <c r="C3096" i="11"/>
  <c r="C3095" i="11"/>
  <c r="C3094" i="11"/>
  <c r="C3093" i="11"/>
  <c r="C3092" i="11"/>
  <c r="C3091" i="11"/>
  <c r="C3090" i="11"/>
  <c r="C3089" i="11"/>
  <c r="C3088" i="11"/>
  <c r="C3087" i="11"/>
  <c r="C3086" i="11"/>
  <c r="C3085" i="11"/>
  <c r="C3084" i="11"/>
  <c r="C3083" i="11"/>
  <c r="C3082" i="11"/>
  <c r="C3081" i="11"/>
  <c r="C3080" i="11"/>
  <c r="C3079" i="11"/>
  <c r="C3078" i="11"/>
  <c r="C3077" i="11"/>
  <c r="C3076" i="11"/>
  <c r="C3075" i="11"/>
  <c r="C3074" i="11"/>
  <c r="C3073" i="11"/>
  <c r="C3072" i="11"/>
  <c r="C3071" i="11"/>
  <c r="C3070" i="11"/>
  <c r="C3069" i="11"/>
  <c r="C3068" i="11"/>
  <c r="C3067" i="11"/>
  <c r="C3066" i="11"/>
  <c r="C3065" i="11"/>
  <c r="C3064" i="11"/>
  <c r="C3063" i="11"/>
  <c r="C3062" i="11"/>
  <c r="C3061" i="11"/>
  <c r="C3060" i="11"/>
  <c r="C3059" i="11"/>
  <c r="C3058" i="11"/>
  <c r="C3057" i="11"/>
  <c r="C3056" i="11"/>
  <c r="C3055" i="11"/>
  <c r="C3054" i="11"/>
  <c r="C3053" i="11"/>
  <c r="C3052" i="11"/>
  <c r="C3051" i="11"/>
  <c r="C3050" i="11"/>
  <c r="C3049" i="11"/>
  <c r="C3048" i="11"/>
  <c r="C3047" i="11"/>
  <c r="C3046" i="11"/>
  <c r="C3045" i="11"/>
  <c r="C3044" i="11"/>
  <c r="C3043" i="11"/>
  <c r="C3042" i="11"/>
  <c r="C3041" i="11"/>
  <c r="C3040" i="11"/>
  <c r="C3039" i="11"/>
  <c r="C3038" i="11"/>
  <c r="C3037" i="11"/>
  <c r="C3036" i="11"/>
  <c r="C3035" i="11"/>
  <c r="C3034" i="11"/>
  <c r="C3033" i="11"/>
  <c r="C3032" i="11"/>
  <c r="C3031" i="11"/>
  <c r="C3030" i="11"/>
  <c r="C3029" i="11"/>
  <c r="C3028" i="11"/>
  <c r="C3027" i="11"/>
  <c r="C3026" i="11"/>
  <c r="C3025" i="11"/>
  <c r="C3024" i="11"/>
  <c r="C3023" i="11"/>
  <c r="C3022" i="11"/>
  <c r="C3021" i="11"/>
  <c r="C3020" i="11"/>
  <c r="C3019" i="11"/>
  <c r="C3018" i="11"/>
  <c r="C3017" i="11"/>
  <c r="C3016" i="11"/>
  <c r="C3015" i="11"/>
  <c r="C3014" i="11"/>
  <c r="C3013" i="11"/>
  <c r="C3012" i="11"/>
  <c r="C3011" i="11"/>
  <c r="C3010" i="11"/>
  <c r="C3009" i="11"/>
  <c r="C3008" i="11"/>
  <c r="C3007" i="11"/>
  <c r="C3006" i="11"/>
  <c r="C3005" i="11"/>
  <c r="C3004" i="11"/>
  <c r="C3003" i="11"/>
  <c r="C3002" i="11"/>
  <c r="C3001" i="11"/>
  <c r="C3000" i="11"/>
  <c r="C2999" i="11"/>
  <c r="C2998" i="11"/>
  <c r="C2997" i="11"/>
  <c r="C2996" i="11"/>
  <c r="C2995" i="11"/>
  <c r="C2994" i="11"/>
  <c r="C2993" i="11"/>
  <c r="C2992" i="11"/>
  <c r="C2991" i="11"/>
  <c r="C2990" i="11"/>
  <c r="C2989" i="11"/>
  <c r="C2988" i="11"/>
  <c r="C2987" i="11"/>
  <c r="C2986" i="11"/>
  <c r="C2985" i="11"/>
  <c r="C2984" i="11"/>
  <c r="C2983" i="11"/>
  <c r="C2982" i="11"/>
  <c r="C2981" i="11"/>
  <c r="C2980" i="11"/>
  <c r="C2979" i="11"/>
  <c r="C2978" i="11"/>
  <c r="C2977" i="11"/>
  <c r="C2976" i="11"/>
  <c r="C2975" i="11"/>
  <c r="C2974" i="11"/>
  <c r="C2973" i="11"/>
  <c r="C2972" i="11"/>
  <c r="C2971" i="11"/>
  <c r="C2970" i="11"/>
  <c r="C2969" i="11"/>
  <c r="C2968" i="11"/>
  <c r="C2967" i="11"/>
  <c r="C2966" i="11"/>
  <c r="C2965" i="11"/>
  <c r="C2964" i="11"/>
  <c r="C2963" i="11"/>
  <c r="C2962" i="11"/>
  <c r="C2961" i="11"/>
  <c r="C2960" i="11"/>
  <c r="C2959" i="11"/>
  <c r="C2958" i="11"/>
  <c r="C2957" i="11"/>
  <c r="C2956" i="11"/>
  <c r="C2955" i="11"/>
  <c r="C2954" i="11"/>
  <c r="C2953" i="11"/>
  <c r="C2952" i="11"/>
  <c r="C2951" i="11"/>
  <c r="C2950" i="11"/>
  <c r="C2949" i="11"/>
  <c r="C2948" i="11"/>
  <c r="C2947" i="11"/>
  <c r="C2946" i="11"/>
  <c r="C2945" i="11"/>
  <c r="C2944" i="11"/>
  <c r="C2943" i="11"/>
  <c r="C2942" i="11"/>
  <c r="C2941" i="11"/>
  <c r="C2940" i="11"/>
  <c r="C2939" i="11"/>
  <c r="C2938" i="11"/>
  <c r="C2937" i="11"/>
  <c r="C2936" i="11"/>
  <c r="C2935" i="11"/>
  <c r="C2934" i="11"/>
  <c r="C2933" i="11"/>
  <c r="C2932" i="11"/>
  <c r="C2931" i="11"/>
  <c r="C2930" i="11"/>
  <c r="C2929" i="11"/>
  <c r="C2928" i="11"/>
  <c r="C2927" i="11"/>
  <c r="C2926" i="11"/>
  <c r="C2925" i="11"/>
  <c r="C2924" i="11"/>
  <c r="C2923" i="11"/>
  <c r="C2922" i="11"/>
  <c r="C2921" i="11"/>
  <c r="C2920" i="11"/>
  <c r="C2919" i="11"/>
  <c r="C2918" i="11"/>
  <c r="C2917" i="11"/>
  <c r="C2916" i="11"/>
  <c r="C2915" i="11"/>
  <c r="C2914" i="11"/>
  <c r="C2913" i="11"/>
  <c r="C2912" i="11"/>
  <c r="C2911" i="11"/>
  <c r="C2910" i="11"/>
  <c r="C2909" i="11"/>
  <c r="C2908" i="11"/>
  <c r="C2907" i="11"/>
  <c r="C2906" i="11"/>
  <c r="C2905" i="11"/>
  <c r="C2904" i="11"/>
  <c r="C2903" i="11"/>
  <c r="C2902" i="11"/>
  <c r="C2901" i="11"/>
  <c r="C2900" i="11"/>
  <c r="C2899" i="11"/>
  <c r="C2898" i="11"/>
  <c r="C2897" i="11"/>
  <c r="C2896" i="11"/>
  <c r="C2895" i="11"/>
  <c r="C2894" i="11"/>
  <c r="C2893" i="11"/>
  <c r="C2892" i="11"/>
  <c r="C2891" i="11"/>
  <c r="C2890" i="11"/>
  <c r="C2889" i="11"/>
  <c r="C2888" i="11"/>
  <c r="C2887" i="11"/>
  <c r="C2886" i="11"/>
  <c r="C2885" i="11"/>
  <c r="C2884" i="11"/>
  <c r="C2883" i="11"/>
  <c r="C2882" i="11"/>
  <c r="C2881" i="11"/>
  <c r="C2880" i="11"/>
  <c r="C2879" i="11"/>
  <c r="C2878" i="11"/>
  <c r="C2877" i="11"/>
  <c r="C2876" i="11"/>
  <c r="C2875" i="11"/>
  <c r="C2874" i="11"/>
  <c r="C2873" i="11"/>
  <c r="C2872" i="11"/>
  <c r="C2871" i="11"/>
  <c r="C2870" i="11"/>
  <c r="C2869" i="11"/>
  <c r="C2868" i="11"/>
  <c r="C2867" i="11"/>
  <c r="C2866" i="11"/>
  <c r="C2865" i="11"/>
  <c r="C2864" i="11"/>
  <c r="C2863" i="11"/>
  <c r="C2862" i="11"/>
  <c r="C2861" i="11"/>
  <c r="C2860" i="11"/>
  <c r="C2859" i="11"/>
  <c r="C2858" i="11"/>
  <c r="C2857" i="11"/>
  <c r="C2856" i="11"/>
  <c r="C2855" i="11"/>
  <c r="C2854" i="11"/>
  <c r="C2853" i="11"/>
  <c r="C2852" i="11"/>
  <c r="C2851" i="11"/>
  <c r="C2850" i="11"/>
  <c r="C2849" i="11"/>
  <c r="C2848" i="11"/>
  <c r="C2847" i="11"/>
  <c r="C2846" i="11"/>
  <c r="C2845" i="11"/>
  <c r="C2844" i="11"/>
  <c r="C2843" i="11"/>
  <c r="C2842" i="11"/>
  <c r="C2841" i="11"/>
  <c r="C2840" i="11"/>
  <c r="C2839" i="11"/>
  <c r="C2838" i="11"/>
  <c r="C2837" i="11"/>
  <c r="C2836" i="11"/>
  <c r="C2835" i="11"/>
  <c r="C2834" i="11"/>
  <c r="C2833" i="11"/>
  <c r="C2832" i="11"/>
  <c r="C2831" i="11"/>
  <c r="C2830" i="11"/>
  <c r="C2829" i="11"/>
  <c r="C2828" i="11"/>
  <c r="C2827" i="11"/>
  <c r="C2826" i="11"/>
  <c r="C2825" i="11"/>
  <c r="C2824" i="11"/>
  <c r="C2823" i="11"/>
  <c r="C2822" i="11"/>
  <c r="C2821" i="11"/>
  <c r="C2820" i="11"/>
  <c r="C2819" i="11"/>
  <c r="C2818" i="11"/>
  <c r="C2817" i="11"/>
  <c r="C2816" i="11"/>
  <c r="C2815" i="11"/>
  <c r="C2814" i="11"/>
  <c r="C2813" i="11"/>
  <c r="C2812" i="11"/>
  <c r="C2811" i="11"/>
  <c r="C2810" i="11"/>
  <c r="C2809" i="11"/>
  <c r="C2808" i="11"/>
  <c r="C2807" i="11"/>
  <c r="C2806" i="11"/>
  <c r="C2805" i="11"/>
  <c r="C2804" i="11"/>
  <c r="C2803" i="11"/>
  <c r="C2802" i="11"/>
  <c r="C2801" i="11"/>
  <c r="C2800" i="11"/>
  <c r="C2799" i="11"/>
  <c r="C2798" i="11"/>
  <c r="C2797" i="11"/>
  <c r="C2796" i="11"/>
  <c r="C2795" i="11"/>
  <c r="C2794" i="11"/>
  <c r="C2793" i="11"/>
  <c r="C2792" i="11"/>
  <c r="C2791" i="11"/>
  <c r="C2790" i="11"/>
  <c r="C2789" i="11"/>
  <c r="C2788" i="11"/>
  <c r="C2787" i="11"/>
  <c r="C2786" i="11"/>
  <c r="C2785" i="11"/>
  <c r="C2784" i="11"/>
  <c r="C2783" i="11"/>
  <c r="C2782" i="11"/>
  <c r="C2781" i="11"/>
  <c r="C2780" i="11"/>
  <c r="C2779" i="11"/>
  <c r="C2778" i="11"/>
  <c r="C2777" i="11"/>
  <c r="C2776" i="11"/>
  <c r="C2775" i="11"/>
  <c r="C2774" i="11"/>
  <c r="C2773" i="11"/>
  <c r="C2772" i="11"/>
  <c r="C2771" i="11"/>
  <c r="C2770" i="11"/>
  <c r="C2769" i="11"/>
  <c r="C2768" i="11"/>
  <c r="C2767" i="11"/>
  <c r="C2766" i="11"/>
  <c r="C2765" i="11"/>
  <c r="C2764" i="11"/>
  <c r="C2763" i="11"/>
  <c r="C2762" i="11"/>
  <c r="C2761" i="11"/>
  <c r="C2760" i="11"/>
  <c r="C2759" i="11"/>
  <c r="C2758" i="11"/>
  <c r="C2757" i="11"/>
  <c r="C2756" i="11"/>
  <c r="C2755" i="11"/>
  <c r="C2754" i="11"/>
  <c r="C2753" i="11"/>
  <c r="C2752" i="11"/>
  <c r="C2751" i="11"/>
  <c r="C2750" i="11"/>
  <c r="C2749" i="11"/>
  <c r="C2748" i="11"/>
  <c r="C2747" i="11"/>
  <c r="C2746" i="11"/>
  <c r="C2745" i="11"/>
  <c r="C2744" i="11"/>
  <c r="C2743" i="11"/>
  <c r="C2742" i="11"/>
  <c r="C2741" i="11"/>
  <c r="C2740" i="11"/>
  <c r="C2739" i="11"/>
  <c r="C2738" i="11"/>
  <c r="C2737" i="11"/>
  <c r="C2736" i="11"/>
  <c r="C2735" i="11"/>
  <c r="C2734" i="11"/>
  <c r="C2733" i="11"/>
  <c r="C2732" i="11"/>
  <c r="C2731" i="11"/>
  <c r="C2730" i="11"/>
  <c r="C2729" i="11"/>
  <c r="C2728" i="11"/>
  <c r="C2727" i="11"/>
  <c r="C2726" i="11"/>
  <c r="C2725" i="11"/>
  <c r="C2724" i="11"/>
  <c r="C2723" i="11"/>
  <c r="C2722" i="11"/>
  <c r="C2721" i="11"/>
  <c r="C2720" i="11"/>
  <c r="C2719" i="11"/>
  <c r="C2718" i="11"/>
  <c r="C2717" i="11"/>
  <c r="C2716" i="11"/>
  <c r="C2715" i="11"/>
  <c r="C2714" i="11"/>
  <c r="C2713" i="11"/>
  <c r="C2712" i="11"/>
  <c r="C2711" i="11"/>
  <c r="C2710" i="11"/>
  <c r="C2709" i="11"/>
  <c r="C2708" i="11"/>
  <c r="C2707" i="11"/>
  <c r="C2706" i="11"/>
  <c r="C2705" i="11"/>
  <c r="C2704" i="11"/>
  <c r="C2703" i="11"/>
  <c r="C2702" i="11"/>
  <c r="C2701" i="11"/>
  <c r="C2700" i="11"/>
  <c r="C2699" i="11"/>
  <c r="C2698" i="11"/>
  <c r="C2697" i="11"/>
  <c r="C2696" i="11"/>
  <c r="C2695" i="11"/>
  <c r="C2694" i="11"/>
  <c r="C2693" i="11"/>
  <c r="C2692" i="11"/>
  <c r="C2691" i="11"/>
  <c r="C2690" i="11"/>
  <c r="C2689" i="11"/>
  <c r="C2688" i="11"/>
  <c r="C2687" i="11"/>
  <c r="C2686" i="11"/>
  <c r="C2685" i="11"/>
  <c r="C2684" i="11"/>
  <c r="C2683" i="11"/>
  <c r="C2682" i="11"/>
  <c r="C2681" i="11"/>
  <c r="C2680" i="11"/>
  <c r="C2679" i="11"/>
  <c r="C2678" i="11"/>
  <c r="C2677" i="11"/>
  <c r="C2676" i="11"/>
  <c r="C2675" i="11"/>
  <c r="C2674" i="11"/>
  <c r="C2673" i="11"/>
  <c r="C2672" i="11"/>
  <c r="C2671" i="11"/>
  <c r="C2670" i="11"/>
  <c r="C2669" i="11"/>
  <c r="C2668" i="11"/>
  <c r="C2667" i="11"/>
  <c r="C2666" i="11"/>
  <c r="C2665" i="11"/>
  <c r="C2664" i="11"/>
  <c r="C2663" i="11"/>
  <c r="C2662" i="11"/>
  <c r="C2661" i="11"/>
  <c r="C2660" i="11"/>
  <c r="C2659" i="11"/>
  <c r="C2658" i="11"/>
  <c r="C2657" i="11"/>
  <c r="C2656" i="11"/>
  <c r="C2655" i="11"/>
  <c r="C2654" i="11"/>
  <c r="C2653" i="11"/>
  <c r="C2652" i="11"/>
  <c r="C2651" i="11"/>
  <c r="C2650" i="11"/>
  <c r="C2649" i="11"/>
  <c r="C2648" i="11"/>
  <c r="C2647" i="11"/>
  <c r="C2646" i="11"/>
  <c r="C2645" i="11"/>
  <c r="C2644" i="11"/>
  <c r="C2643" i="11"/>
  <c r="C2642" i="11"/>
  <c r="C2641" i="11"/>
  <c r="C2640" i="11"/>
  <c r="C2639" i="11"/>
  <c r="C2638" i="11"/>
  <c r="C2637" i="11"/>
  <c r="C2636" i="11"/>
  <c r="C2635" i="11"/>
  <c r="C2634" i="11"/>
  <c r="C2633" i="11"/>
  <c r="C2632" i="11"/>
  <c r="C2631" i="11"/>
  <c r="C2630" i="11"/>
  <c r="C2629" i="11"/>
  <c r="C2628" i="11"/>
  <c r="C2627" i="11"/>
  <c r="C2626" i="11"/>
  <c r="C2625" i="11"/>
  <c r="C2624" i="11"/>
  <c r="C2623" i="11"/>
  <c r="C2622" i="11"/>
  <c r="C2621" i="11"/>
  <c r="C2620" i="11"/>
  <c r="C2619" i="11"/>
  <c r="C2618" i="11"/>
  <c r="C2617" i="11"/>
  <c r="C2616" i="11"/>
  <c r="C2615" i="11"/>
  <c r="C2614" i="11"/>
  <c r="C2613" i="11"/>
  <c r="C2612" i="11"/>
  <c r="C2611" i="11"/>
  <c r="C2610" i="11"/>
  <c r="C2609" i="11"/>
  <c r="C2608" i="11"/>
  <c r="C2607" i="11"/>
  <c r="C2606" i="11"/>
  <c r="C2605" i="11"/>
  <c r="C2604" i="11"/>
  <c r="C2603" i="11"/>
  <c r="C2602" i="11"/>
  <c r="C2601" i="11"/>
  <c r="C2600" i="11"/>
  <c r="C2599" i="11"/>
  <c r="C2598" i="11"/>
  <c r="C2597" i="11"/>
  <c r="C2596" i="11"/>
  <c r="C2595" i="11"/>
  <c r="C2594" i="11"/>
  <c r="C2593" i="11"/>
  <c r="C2592" i="11"/>
  <c r="C2591" i="11"/>
  <c r="C2590" i="11"/>
  <c r="C2589" i="11"/>
  <c r="C2588" i="11"/>
  <c r="C2587" i="11"/>
  <c r="C2586" i="11"/>
  <c r="C2585" i="11"/>
  <c r="C2584" i="11"/>
  <c r="C2583" i="11"/>
  <c r="C2582" i="11"/>
  <c r="C2581" i="11"/>
  <c r="C2580" i="11"/>
  <c r="C2579" i="11"/>
  <c r="C2578" i="11"/>
  <c r="C2577" i="11"/>
  <c r="C2576" i="11"/>
  <c r="C2575" i="11"/>
  <c r="C2574" i="11"/>
  <c r="C2573" i="11"/>
  <c r="C2572" i="11"/>
  <c r="C2571" i="11"/>
  <c r="C2570" i="11"/>
  <c r="C2569" i="11"/>
  <c r="C2568" i="11"/>
  <c r="C2567" i="11"/>
  <c r="C2566" i="11"/>
  <c r="C2565" i="11"/>
  <c r="C2564" i="11"/>
  <c r="C2563" i="11"/>
  <c r="C2562" i="11"/>
  <c r="C2561" i="11"/>
  <c r="C2560" i="11"/>
  <c r="C2559" i="11"/>
  <c r="C2558" i="11"/>
  <c r="C2557" i="11"/>
  <c r="C2556" i="11"/>
  <c r="C2555" i="11"/>
  <c r="C2554" i="11"/>
  <c r="C2553" i="11"/>
  <c r="C2552" i="11"/>
  <c r="C2551" i="11"/>
  <c r="C2550" i="11"/>
  <c r="C2549" i="11"/>
  <c r="C2548" i="11"/>
  <c r="C2547" i="11"/>
  <c r="C2546" i="11"/>
  <c r="C2545" i="11"/>
  <c r="C2544" i="11"/>
  <c r="C2543" i="11"/>
  <c r="C2542" i="11"/>
  <c r="C2541" i="11"/>
  <c r="C2540" i="11"/>
  <c r="C2539" i="11"/>
  <c r="C2538" i="11"/>
  <c r="C2537" i="11"/>
  <c r="C2536" i="11"/>
  <c r="C2535" i="11"/>
  <c r="C2534" i="11"/>
  <c r="C2533" i="11"/>
  <c r="C2532" i="11"/>
  <c r="C2531" i="11"/>
  <c r="C2530" i="11"/>
  <c r="C2529" i="11"/>
  <c r="C2528" i="11"/>
  <c r="C2527" i="11"/>
  <c r="C2526" i="11"/>
  <c r="C2525" i="11"/>
  <c r="C2524" i="11"/>
  <c r="C2523" i="11"/>
  <c r="C2522" i="11"/>
  <c r="C2521" i="11"/>
  <c r="C2520" i="11"/>
  <c r="C2519" i="11"/>
  <c r="C2518" i="11"/>
  <c r="C2517" i="11"/>
  <c r="C2516" i="11"/>
  <c r="C2515" i="11"/>
  <c r="C2514" i="11"/>
  <c r="C2513" i="11"/>
  <c r="C2512" i="11"/>
  <c r="C2511" i="11"/>
  <c r="C2510" i="11"/>
  <c r="C2509" i="11"/>
  <c r="C2508" i="11"/>
  <c r="C2507" i="11"/>
  <c r="C2506" i="11"/>
  <c r="C2505" i="11"/>
  <c r="C2504" i="11"/>
  <c r="C2503" i="11"/>
  <c r="C2502" i="11"/>
  <c r="C2501" i="11"/>
  <c r="C2500" i="11"/>
  <c r="C2499" i="11"/>
  <c r="C2498" i="11"/>
  <c r="C2497" i="11"/>
  <c r="C2496" i="11"/>
  <c r="C2495" i="11"/>
  <c r="C2494" i="11"/>
  <c r="C2493" i="11"/>
  <c r="C2492" i="11"/>
  <c r="C2491" i="11"/>
  <c r="C2490" i="11"/>
  <c r="C2489" i="11"/>
  <c r="C2488" i="11"/>
  <c r="C2487" i="11"/>
  <c r="C2486" i="11"/>
  <c r="C2485" i="11"/>
  <c r="C2484" i="11"/>
  <c r="C2483" i="11"/>
  <c r="C2482" i="11"/>
  <c r="C2481" i="11"/>
  <c r="C2480" i="11"/>
  <c r="C2479" i="11"/>
  <c r="C2478" i="11"/>
  <c r="C2477" i="11"/>
  <c r="C2476" i="11"/>
  <c r="C2475" i="11"/>
  <c r="C2474" i="11"/>
  <c r="C2473" i="11"/>
  <c r="C2472" i="11"/>
  <c r="C2471" i="11"/>
  <c r="C2470" i="11"/>
  <c r="C2469" i="11"/>
  <c r="C2468" i="11"/>
  <c r="C2467" i="11"/>
  <c r="C2466" i="11"/>
  <c r="C2465" i="11"/>
  <c r="C2464" i="11"/>
  <c r="C2463" i="11"/>
  <c r="C2462" i="11"/>
  <c r="C2461" i="11"/>
  <c r="C2460" i="11"/>
  <c r="C2459" i="11"/>
  <c r="C2458" i="11"/>
  <c r="C2457" i="11"/>
  <c r="C2456" i="11"/>
  <c r="C2455" i="11"/>
  <c r="C2454" i="11"/>
  <c r="C2453" i="11"/>
  <c r="C2452" i="11"/>
  <c r="C2451" i="11"/>
  <c r="C2450" i="11"/>
  <c r="C2449" i="11"/>
  <c r="C2448" i="11"/>
  <c r="C2447" i="11"/>
  <c r="C2446" i="11"/>
  <c r="C2445" i="11"/>
  <c r="C2444" i="11"/>
  <c r="C2443" i="11"/>
  <c r="C2442" i="11"/>
  <c r="C2441" i="11"/>
  <c r="C2440" i="11"/>
  <c r="C2439" i="11"/>
  <c r="C2438" i="11"/>
  <c r="C2437" i="11"/>
  <c r="C2436" i="11"/>
  <c r="C2435" i="11"/>
  <c r="C2434" i="11"/>
  <c r="C2433" i="11"/>
  <c r="C2432" i="11"/>
  <c r="C2431" i="11"/>
  <c r="C2430" i="11"/>
  <c r="C2429" i="11"/>
  <c r="C2428" i="11"/>
  <c r="C2427" i="11"/>
  <c r="C2426" i="11"/>
  <c r="C2425" i="11"/>
  <c r="C2424" i="11"/>
  <c r="C2423" i="11"/>
  <c r="C2422" i="11"/>
  <c r="C2421" i="11"/>
  <c r="C2420" i="11"/>
  <c r="C2419" i="11"/>
  <c r="C2418" i="11"/>
  <c r="C2417" i="11"/>
  <c r="C2416" i="11"/>
  <c r="C2415" i="11"/>
  <c r="C2414" i="11"/>
  <c r="C2413" i="11"/>
  <c r="C2412" i="11"/>
  <c r="C2411" i="11"/>
  <c r="C2410" i="11"/>
  <c r="C2409" i="11"/>
  <c r="C2408" i="11"/>
  <c r="C2407" i="11"/>
  <c r="C2406" i="11"/>
  <c r="C2405" i="11"/>
  <c r="C2404" i="11"/>
  <c r="C2403" i="11"/>
  <c r="C2402" i="11"/>
  <c r="C2401" i="11"/>
  <c r="C2400" i="11"/>
  <c r="C2399" i="11"/>
  <c r="C2398" i="11"/>
  <c r="C2397" i="11"/>
  <c r="C2396" i="11"/>
  <c r="C2395" i="11"/>
  <c r="C2394" i="11"/>
  <c r="C2393" i="11"/>
  <c r="C2392" i="11"/>
  <c r="C2391" i="11"/>
  <c r="C2390" i="11"/>
  <c r="C2389" i="11"/>
  <c r="C2388" i="11"/>
  <c r="C2387" i="11"/>
  <c r="C2386" i="11"/>
  <c r="C2385" i="11"/>
  <c r="C2384" i="11"/>
  <c r="C2383" i="11"/>
  <c r="C2382" i="11"/>
  <c r="C2381" i="11"/>
  <c r="C2380" i="11"/>
  <c r="C2379" i="11"/>
  <c r="C2378" i="11"/>
  <c r="C2377" i="11"/>
  <c r="C2376" i="11"/>
  <c r="C2375" i="11"/>
  <c r="C2374" i="11"/>
  <c r="C2373" i="11"/>
  <c r="C2372" i="11"/>
  <c r="C2371" i="11"/>
  <c r="C2370" i="11"/>
  <c r="C2369" i="11"/>
  <c r="C2368" i="11"/>
  <c r="C2367" i="11"/>
  <c r="C2366" i="11"/>
  <c r="C2365" i="11"/>
  <c r="C2364" i="11"/>
  <c r="C2363" i="11"/>
  <c r="C2362" i="11"/>
  <c r="C2361" i="11"/>
  <c r="C2360" i="11"/>
  <c r="C2359" i="11"/>
  <c r="C2358" i="11"/>
  <c r="C2357" i="11"/>
  <c r="C2356" i="11"/>
  <c r="C2355" i="11"/>
  <c r="C2354" i="11"/>
  <c r="C2353" i="11"/>
  <c r="C2352" i="11"/>
  <c r="C2351" i="11"/>
  <c r="C2350" i="11"/>
  <c r="C2349" i="11"/>
  <c r="C2348" i="11"/>
  <c r="C2347" i="11"/>
  <c r="C2346" i="11"/>
  <c r="C2345" i="11"/>
  <c r="C2344" i="11"/>
  <c r="C2343" i="11"/>
  <c r="C2342" i="11"/>
  <c r="C2341" i="11"/>
  <c r="C2340" i="11"/>
  <c r="C2339" i="11"/>
  <c r="C2338" i="11"/>
  <c r="C2337" i="11"/>
  <c r="C2336" i="11"/>
  <c r="C2335" i="11"/>
  <c r="C2334" i="11"/>
  <c r="C2333" i="11"/>
  <c r="C2332" i="11"/>
  <c r="C2331" i="11"/>
  <c r="C2330" i="11"/>
  <c r="C2329" i="11"/>
  <c r="C2328" i="11"/>
  <c r="C2327" i="11"/>
  <c r="C2326" i="11"/>
  <c r="C2325" i="11"/>
  <c r="C2324" i="11"/>
  <c r="C2323" i="11"/>
  <c r="C2322" i="11"/>
  <c r="C2321" i="11"/>
  <c r="C2320" i="11"/>
  <c r="C2319" i="11"/>
  <c r="C2318" i="11"/>
  <c r="C2317" i="11"/>
  <c r="C2316" i="11"/>
  <c r="C2315" i="11"/>
  <c r="C2314" i="11"/>
  <c r="C2313" i="11"/>
  <c r="C2312" i="11"/>
  <c r="C2311" i="11"/>
  <c r="C2310" i="11"/>
  <c r="C2309" i="11"/>
  <c r="C2308" i="11"/>
  <c r="C2307" i="11"/>
  <c r="C2306" i="11"/>
  <c r="C2305" i="11"/>
  <c r="C2304" i="11"/>
  <c r="C2303" i="11"/>
  <c r="C2302" i="11"/>
  <c r="C2301" i="11"/>
  <c r="C2300" i="11"/>
  <c r="C2299" i="11"/>
  <c r="C2298" i="11"/>
  <c r="C2297" i="11"/>
  <c r="C2296" i="11"/>
  <c r="C2295" i="11"/>
  <c r="C2294" i="11"/>
  <c r="C2293" i="11"/>
  <c r="C2292" i="11"/>
  <c r="C2291" i="11"/>
  <c r="C2290" i="11"/>
  <c r="C2289" i="11"/>
  <c r="C2288" i="11"/>
  <c r="C2287" i="11"/>
  <c r="C2286" i="11"/>
  <c r="C2285" i="11"/>
  <c r="C2284" i="11"/>
  <c r="C2283" i="11"/>
  <c r="C2282" i="11"/>
  <c r="C2281" i="11"/>
  <c r="C2280" i="11"/>
  <c r="C2279" i="11"/>
  <c r="C2278" i="11"/>
  <c r="C2277" i="11"/>
  <c r="C2276" i="11"/>
  <c r="C2275" i="11"/>
  <c r="C2274" i="11"/>
  <c r="C2273" i="11"/>
  <c r="C2272" i="11"/>
  <c r="C2271" i="11"/>
  <c r="C2270" i="11"/>
  <c r="C2269" i="11"/>
  <c r="C2268" i="11"/>
  <c r="C2267" i="11"/>
  <c r="C2266" i="11"/>
  <c r="C2265" i="11"/>
  <c r="C2264" i="11"/>
  <c r="C2263" i="11"/>
  <c r="C2262" i="11"/>
  <c r="C2261" i="11"/>
  <c r="C2260" i="11"/>
  <c r="C2259" i="11"/>
  <c r="C2258" i="11"/>
  <c r="C2257" i="11"/>
  <c r="C2256" i="11"/>
  <c r="C2255" i="11"/>
  <c r="C2254" i="11"/>
  <c r="C2253" i="11"/>
  <c r="C2252" i="11"/>
  <c r="C2251" i="11"/>
  <c r="C2250" i="11"/>
  <c r="C2249" i="11"/>
  <c r="C2248" i="11"/>
  <c r="C2247" i="11"/>
  <c r="C2246" i="11"/>
  <c r="C2245" i="11"/>
  <c r="C2244" i="11"/>
  <c r="C2243" i="11"/>
  <c r="C2242" i="11"/>
  <c r="C2241" i="11"/>
  <c r="C2240" i="11"/>
  <c r="C2239" i="11"/>
  <c r="C2238" i="11"/>
  <c r="C2237" i="11"/>
  <c r="C2236" i="11"/>
  <c r="C2235" i="11"/>
  <c r="C2234" i="11"/>
  <c r="C2233" i="11"/>
  <c r="C2232" i="11"/>
  <c r="C2231" i="11"/>
  <c r="C2230" i="11"/>
  <c r="C2229" i="11"/>
  <c r="C2228" i="11"/>
  <c r="C2227" i="11"/>
  <c r="C2226" i="11"/>
  <c r="C2225" i="11"/>
  <c r="C2224" i="11"/>
  <c r="C2223" i="11"/>
  <c r="C2222" i="11"/>
  <c r="C2221" i="11"/>
  <c r="C2220" i="11"/>
  <c r="C2219" i="11"/>
  <c r="C2218" i="11"/>
  <c r="C2217" i="11"/>
  <c r="C2216" i="11"/>
  <c r="C2215" i="11"/>
  <c r="C2214" i="11"/>
  <c r="C2213" i="11"/>
  <c r="C2212" i="11"/>
  <c r="C2211" i="11"/>
  <c r="C2210" i="11"/>
  <c r="C2209" i="11"/>
  <c r="C2208" i="11"/>
  <c r="C2207" i="11"/>
  <c r="C2206" i="11"/>
  <c r="C2205" i="11"/>
  <c r="C2204" i="11"/>
  <c r="C2203" i="11"/>
  <c r="C2202" i="11"/>
  <c r="C2201" i="11"/>
  <c r="C2200" i="11"/>
  <c r="C2199" i="11"/>
  <c r="C2198" i="11"/>
  <c r="C2197" i="11"/>
  <c r="C2196" i="11"/>
  <c r="C2195" i="11"/>
  <c r="C2194" i="11"/>
  <c r="C2193" i="11"/>
  <c r="C2192" i="11"/>
  <c r="C2191" i="11"/>
  <c r="C2190" i="11"/>
  <c r="C2189" i="11"/>
  <c r="C2188" i="11"/>
  <c r="C2187" i="11"/>
  <c r="C2186" i="11"/>
  <c r="C2185" i="11"/>
  <c r="C2184" i="11"/>
  <c r="C2183" i="11"/>
  <c r="C2182" i="11"/>
  <c r="C2181" i="11"/>
  <c r="C2180" i="11"/>
  <c r="C2179" i="11"/>
  <c r="C2178" i="11"/>
  <c r="C2177" i="11"/>
  <c r="C2176" i="11"/>
  <c r="C2175" i="11"/>
  <c r="C2174" i="11"/>
  <c r="C2173" i="11"/>
  <c r="C2172" i="11"/>
  <c r="C2171" i="11"/>
  <c r="C2170" i="11"/>
  <c r="C2169" i="11"/>
  <c r="C2168" i="11"/>
  <c r="C2167" i="11"/>
  <c r="C2166" i="11"/>
  <c r="C2165" i="11"/>
  <c r="C2164" i="11"/>
  <c r="C2163" i="11"/>
  <c r="C2162" i="11"/>
  <c r="C2161" i="11"/>
  <c r="C2160" i="11"/>
  <c r="C2159" i="11"/>
  <c r="C2158" i="11"/>
  <c r="C2157" i="11"/>
  <c r="C2156" i="11"/>
  <c r="C2155" i="11"/>
  <c r="C2154" i="11"/>
  <c r="C2153" i="11"/>
  <c r="C2152" i="11"/>
  <c r="C2151" i="11"/>
  <c r="C2150" i="11"/>
  <c r="C2149" i="11"/>
  <c r="C2148" i="11"/>
  <c r="C2147" i="11"/>
  <c r="C2146" i="11"/>
  <c r="C2145" i="11"/>
  <c r="C2144" i="11"/>
  <c r="C2143" i="11"/>
  <c r="C2142" i="11"/>
  <c r="C2141" i="11"/>
  <c r="C2140" i="11"/>
  <c r="C2139" i="11"/>
  <c r="C2138" i="11"/>
  <c r="C2137" i="11"/>
  <c r="C2136" i="11"/>
  <c r="C2135" i="11"/>
  <c r="C2134" i="11"/>
  <c r="C2133" i="11"/>
  <c r="C2132" i="11"/>
  <c r="C2131" i="11"/>
  <c r="C2130" i="11"/>
  <c r="C2129" i="11"/>
  <c r="C2128" i="11"/>
  <c r="C2127" i="11"/>
  <c r="C2126" i="11"/>
  <c r="C2125" i="11"/>
  <c r="C2124" i="11"/>
  <c r="C2123" i="11"/>
  <c r="C2122" i="11"/>
  <c r="C2121" i="11"/>
  <c r="C2120" i="11"/>
  <c r="C2119" i="11"/>
  <c r="C2118" i="11"/>
  <c r="C2117" i="11"/>
  <c r="C2116" i="11"/>
  <c r="C2115" i="11"/>
  <c r="C2114" i="11"/>
  <c r="C2113" i="11"/>
  <c r="C2112" i="11"/>
  <c r="C2111" i="11"/>
  <c r="C2110" i="11"/>
  <c r="C2109" i="11"/>
  <c r="C2108" i="11"/>
  <c r="C2107" i="11"/>
  <c r="C2106" i="11"/>
  <c r="C2105" i="11"/>
  <c r="C2104" i="11"/>
  <c r="C2103" i="11"/>
  <c r="C2102" i="11"/>
  <c r="C2101" i="11"/>
  <c r="C2100" i="11"/>
  <c r="C2099" i="11"/>
  <c r="C2098" i="11"/>
  <c r="C2097" i="11"/>
  <c r="C2096" i="11"/>
  <c r="C2095" i="11"/>
  <c r="C2094" i="11"/>
  <c r="C2093" i="11"/>
  <c r="C2092" i="11"/>
  <c r="C2091" i="11"/>
  <c r="C2090" i="11"/>
  <c r="C2089" i="11"/>
  <c r="C2088" i="11"/>
  <c r="C2087" i="11"/>
  <c r="C2086" i="11"/>
  <c r="C2085" i="11"/>
  <c r="C2084" i="11"/>
  <c r="C2083" i="11"/>
  <c r="C2082" i="11"/>
  <c r="C2081" i="11"/>
  <c r="C2080" i="11"/>
  <c r="C2079" i="11"/>
  <c r="C2078" i="11"/>
  <c r="C2077" i="11"/>
  <c r="C2076" i="11"/>
  <c r="C2075" i="11"/>
  <c r="C2074" i="11"/>
  <c r="C2073" i="11"/>
  <c r="C2072" i="11"/>
  <c r="C2071" i="11"/>
  <c r="C2070" i="11"/>
  <c r="C2069" i="11"/>
  <c r="C2068" i="11"/>
  <c r="C2067" i="11"/>
  <c r="C2066" i="11"/>
  <c r="C2065" i="11"/>
  <c r="C2064" i="11"/>
  <c r="C2063" i="11"/>
  <c r="C2062" i="11"/>
  <c r="C2061" i="11"/>
  <c r="C2060" i="11"/>
  <c r="C2059" i="11"/>
  <c r="C2058" i="11"/>
  <c r="C2057" i="11"/>
  <c r="C2056" i="11"/>
  <c r="C2055" i="11"/>
  <c r="C2054" i="11"/>
  <c r="C2053" i="11"/>
  <c r="C2052" i="11"/>
  <c r="C2051" i="11"/>
  <c r="C2050" i="11"/>
  <c r="C2049" i="11"/>
  <c r="C2048" i="11"/>
  <c r="C2047" i="11"/>
  <c r="C2046" i="11"/>
  <c r="C2045" i="11"/>
  <c r="C2044" i="11"/>
  <c r="C2043" i="11"/>
  <c r="C2042" i="11"/>
  <c r="C2041" i="11"/>
  <c r="C2040" i="11"/>
  <c r="C2039" i="11"/>
  <c r="C2038" i="11"/>
  <c r="C2037" i="11"/>
  <c r="C2036" i="11"/>
  <c r="C2035" i="11"/>
  <c r="C2034" i="11"/>
  <c r="C2033" i="11"/>
  <c r="C2032" i="11"/>
  <c r="C2031" i="11"/>
  <c r="C2030" i="11"/>
  <c r="C2029" i="11"/>
  <c r="C2028" i="11"/>
  <c r="C2027" i="11"/>
  <c r="C2026" i="11"/>
  <c r="C2025" i="11"/>
  <c r="C2024" i="11"/>
  <c r="C2023" i="11"/>
  <c r="C2022" i="11"/>
  <c r="C2021" i="11"/>
  <c r="C2020" i="11"/>
  <c r="C2019" i="11"/>
  <c r="C2018" i="11"/>
  <c r="C2017" i="11"/>
  <c r="C2016" i="11"/>
  <c r="C2015" i="11"/>
  <c r="C2014" i="11"/>
  <c r="C2013" i="11"/>
  <c r="C2012" i="11"/>
  <c r="C2011" i="11"/>
  <c r="C2010" i="11"/>
  <c r="C2009" i="11"/>
  <c r="C2008" i="11"/>
  <c r="C2007" i="11"/>
  <c r="C2006" i="11"/>
  <c r="C2005" i="11"/>
  <c r="C2004" i="11"/>
  <c r="C2003" i="11"/>
  <c r="C2002" i="11"/>
  <c r="C2001" i="11"/>
  <c r="C2000" i="11"/>
  <c r="C1999" i="11"/>
  <c r="C1998" i="11"/>
  <c r="C1997" i="11"/>
  <c r="C1996" i="11"/>
  <c r="C1995" i="11"/>
  <c r="C1994" i="11"/>
  <c r="C1993" i="11"/>
  <c r="C1992" i="11"/>
  <c r="C1991" i="11"/>
  <c r="C1990" i="11"/>
  <c r="C1989" i="11"/>
  <c r="C1988" i="11"/>
  <c r="C1987" i="11"/>
  <c r="C1986" i="11"/>
  <c r="C1985" i="11"/>
  <c r="C1984" i="11"/>
  <c r="C1983" i="11"/>
  <c r="C1982" i="11"/>
  <c r="C1981" i="11"/>
  <c r="C1980" i="11"/>
  <c r="C1979" i="11"/>
  <c r="C1978" i="11"/>
  <c r="C1977" i="11"/>
  <c r="C1976" i="11"/>
  <c r="C1975" i="11"/>
  <c r="C1974" i="11"/>
  <c r="C1973" i="11"/>
  <c r="C1972" i="11"/>
  <c r="C1971" i="11"/>
  <c r="C1970" i="11"/>
  <c r="C1969" i="11"/>
  <c r="C1968" i="11"/>
  <c r="C1967" i="11"/>
  <c r="C1966" i="11"/>
  <c r="C1965" i="11"/>
  <c r="C1964" i="11"/>
  <c r="C1963" i="11"/>
  <c r="C1962" i="11"/>
  <c r="C1961" i="11"/>
  <c r="C1960" i="11"/>
  <c r="C1959" i="11"/>
  <c r="C1958" i="11"/>
  <c r="C1957" i="11"/>
  <c r="C1956" i="11"/>
  <c r="C1955" i="11"/>
  <c r="C1954" i="11"/>
  <c r="C1953" i="11"/>
  <c r="C1952" i="11"/>
  <c r="C1951" i="11"/>
  <c r="C1950" i="11"/>
  <c r="C1949" i="11"/>
  <c r="C1948" i="11"/>
  <c r="C1947" i="11"/>
  <c r="C1946" i="11"/>
  <c r="C1945" i="11"/>
  <c r="C1944" i="11"/>
  <c r="C1943" i="11"/>
  <c r="C1942" i="11"/>
  <c r="C1941" i="11"/>
  <c r="C1940" i="11"/>
  <c r="C1939" i="11"/>
  <c r="C1938" i="11"/>
  <c r="C1937" i="11"/>
  <c r="C1936" i="11"/>
  <c r="C1935" i="11"/>
  <c r="C1934" i="11"/>
  <c r="C1933" i="11"/>
  <c r="C1932" i="11"/>
  <c r="C1931" i="11"/>
  <c r="C1930" i="11"/>
  <c r="C1929" i="11"/>
  <c r="C1928" i="11"/>
  <c r="C1927" i="11"/>
  <c r="C1926" i="11"/>
  <c r="C1925" i="11"/>
  <c r="C1924" i="11"/>
  <c r="C1923" i="11"/>
  <c r="C1922" i="11"/>
  <c r="C1921" i="11"/>
  <c r="C1920" i="11"/>
  <c r="C1919" i="11"/>
  <c r="C1918" i="11"/>
  <c r="C1917" i="11"/>
  <c r="C1916" i="11"/>
  <c r="C1915" i="11"/>
  <c r="C1914" i="11"/>
  <c r="C1913" i="11"/>
  <c r="C1912" i="11"/>
  <c r="C1911" i="11"/>
  <c r="C1910" i="11"/>
  <c r="C1909" i="11"/>
  <c r="C1908" i="11"/>
  <c r="C1907" i="11"/>
  <c r="C1906" i="11"/>
  <c r="C1905" i="11"/>
  <c r="C1904" i="11"/>
  <c r="C1903" i="11"/>
  <c r="C1902" i="11"/>
  <c r="C1901" i="11"/>
  <c r="C1900" i="11"/>
  <c r="C1899" i="11"/>
  <c r="C1898" i="11"/>
  <c r="C1897" i="11"/>
  <c r="C1896" i="11"/>
  <c r="C1895" i="11"/>
  <c r="C1894" i="11"/>
  <c r="C1893" i="11"/>
  <c r="C1892" i="11"/>
  <c r="C1891" i="11"/>
  <c r="C1890" i="11"/>
  <c r="C1889" i="11"/>
  <c r="C1888" i="11"/>
  <c r="C1887" i="11"/>
  <c r="C1886" i="11"/>
  <c r="C1885" i="11"/>
  <c r="C1884" i="11"/>
  <c r="C1883" i="11"/>
  <c r="C1882" i="11"/>
  <c r="C1881" i="11"/>
  <c r="C1880" i="11"/>
  <c r="C1879" i="11"/>
  <c r="C1878" i="11"/>
  <c r="C1877" i="11"/>
  <c r="C1876" i="11"/>
  <c r="C1875" i="11"/>
  <c r="C1874" i="11"/>
  <c r="C1873" i="11"/>
  <c r="C1872" i="11"/>
  <c r="C1871" i="11"/>
  <c r="C1870" i="11"/>
  <c r="C1869" i="11"/>
  <c r="C1868" i="11"/>
  <c r="C1867" i="11"/>
  <c r="C1866" i="11"/>
  <c r="C1865" i="11"/>
  <c r="C1864" i="11"/>
  <c r="C1863" i="11"/>
  <c r="C1862" i="11"/>
  <c r="C1861" i="11"/>
  <c r="C1860" i="11"/>
  <c r="C1859" i="11"/>
  <c r="C1858" i="11"/>
  <c r="C1857" i="11"/>
  <c r="C1856" i="11"/>
  <c r="C1855" i="11"/>
  <c r="C1854" i="11"/>
  <c r="C1853" i="11"/>
  <c r="C1852" i="11"/>
  <c r="C1851" i="11"/>
  <c r="C1850" i="11"/>
  <c r="C1849" i="11"/>
  <c r="C1848" i="11"/>
  <c r="C1847" i="11"/>
  <c r="C1846" i="11"/>
  <c r="C1845" i="11"/>
  <c r="C1844" i="11"/>
  <c r="C1843" i="11"/>
  <c r="C1842" i="11"/>
  <c r="C1841" i="11"/>
  <c r="C1840" i="11"/>
  <c r="C1839" i="11"/>
  <c r="C1838" i="11"/>
  <c r="C1837" i="11"/>
  <c r="C1836" i="11"/>
  <c r="C1835" i="11"/>
  <c r="C1834" i="11"/>
  <c r="C1833" i="11"/>
  <c r="C1832" i="11"/>
  <c r="C1831" i="11"/>
  <c r="C1830" i="11"/>
  <c r="C1829" i="11"/>
  <c r="C1828" i="11"/>
  <c r="C1827" i="11"/>
  <c r="C1826" i="11"/>
  <c r="C1825" i="11"/>
  <c r="C1824" i="11"/>
  <c r="C1823" i="11"/>
  <c r="C1822" i="11"/>
  <c r="C1821" i="11"/>
  <c r="C1820" i="11"/>
  <c r="C1819" i="11"/>
  <c r="C1818" i="11"/>
  <c r="C1817" i="11"/>
  <c r="C1816" i="11"/>
  <c r="C1815" i="11"/>
  <c r="C1814" i="11"/>
  <c r="C1813" i="11"/>
  <c r="C1812" i="11"/>
  <c r="C1811" i="11"/>
  <c r="C1810" i="11"/>
  <c r="C1809" i="11"/>
  <c r="C1808" i="11"/>
  <c r="C1807" i="11"/>
  <c r="C1806" i="11"/>
  <c r="C1805" i="11"/>
  <c r="C1804" i="11"/>
  <c r="C1803" i="11"/>
  <c r="C1802" i="11"/>
  <c r="C1801" i="11"/>
  <c r="C1800" i="11"/>
  <c r="C1799" i="11"/>
  <c r="C1798" i="11"/>
  <c r="C1797" i="11"/>
  <c r="C1796" i="11"/>
  <c r="C1795" i="11"/>
  <c r="C1794" i="11"/>
  <c r="C1793" i="11"/>
  <c r="C1792" i="11"/>
  <c r="C1791" i="11"/>
  <c r="C1790" i="11"/>
  <c r="C1789" i="11"/>
  <c r="C1788" i="11"/>
  <c r="C1787" i="11"/>
  <c r="C1786" i="11"/>
  <c r="C1785" i="11"/>
  <c r="C1784" i="11"/>
  <c r="C1783" i="11"/>
  <c r="C1782" i="11"/>
  <c r="C1781" i="11"/>
  <c r="C1780" i="11"/>
  <c r="C1779" i="11"/>
  <c r="C1778" i="11"/>
  <c r="C1777" i="11"/>
  <c r="C1776" i="11"/>
  <c r="C1775" i="11"/>
  <c r="C1774" i="11"/>
  <c r="C1773" i="11"/>
  <c r="C1772" i="11"/>
  <c r="C1771" i="11"/>
  <c r="C1770" i="11"/>
  <c r="C1769" i="11"/>
  <c r="C1768" i="11"/>
  <c r="C1767" i="11"/>
  <c r="C1766" i="11"/>
  <c r="C1765" i="11"/>
  <c r="C1764" i="11"/>
  <c r="C1763" i="11"/>
  <c r="C1762" i="11"/>
  <c r="C1761" i="11"/>
  <c r="C1760" i="11"/>
  <c r="C1759" i="11"/>
  <c r="C1758" i="11"/>
  <c r="C1757" i="11"/>
  <c r="C1756" i="11"/>
  <c r="C1755" i="11"/>
  <c r="C1754" i="11"/>
  <c r="C1753" i="11"/>
  <c r="C1752" i="11"/>
  <c r="C1751" i="11"/>
  <c r="C1750" i="11"/>
  <c r="C1749" i="11"/>
  <c r="C1748" i="11"/>
  <c r="C1747" i="11"/>
  <c r="C1746" i="11"/>
  <c r="C1745" i="11"/>
  <c r="C1744" i="11"/>
  <c r="C1743" i="11"/>
  <c r="C1742" i="11"/>
  <c r="C1741" i="11"/>
  <c r="C1740" i="11"/>
  <c r="C1739" i="11"/>
  <c r="C1738" i="11"/>
  <c r="C1737" i="11"/>
  <c r="C1736" i="11"/>
  <c r="C1735" i="11"/>
  <c r="C1734" i="11"/>
  <c r="C1733" i="11"/>
  <c r="C1732" i="11"/>
  <c r="C1731" i="11"/>
  <c r="C1730" i="11"/>
  <c r="C1729" i="11"/>
  <c r="C1728" i="11"/>
  <c r="C1727" i="11"/>
  <c r="C1726" i="11"/>
  <c r="C1725" i="11"/>
  <c r="C1724" i="11"/>
  <c r="C1723" i="11"/>
  <c r="C1722" i="11"/>
  <c r="C1721" i="11"/>
  <c r="C1720" i="11"/>
  <c r="C1719" i="11"/>
  <c r="C1718" i="11"/>
  <c r="C1717" i="11"/>
  <c r="C1716" i="11"/>
  <c r="C1715" i="11"/>
  <c r="C1714" i="11"/>
  <c r="C1713" i="11"/>
  <c r="C1712" i="11"/>
  <c r="C1711" i="11"/>
  <c r="C1710" i="11"/>
  <c r="C1709" i="11"/>
  <c r="C1708" i="11"/>
  <c r="C1707" i="11"/>
  <c r="C1706" i="11"/>
  <c r="C1705" i="11"/>
  <c r="C1704" i="11"/>
  <c r="C1703" i="11"/>
  <c r="C1702" i="11"/>
  <c r="C1701" i="11"/>
  <c r="C1700" i="11"/>
  <c r="C1699" i="11"/>
  <c r="C1698" i="11"/>
  <c r="C1697" i="11"/>
  <c r="C1696" i="11"/>
  <c r="C1695" i="11"/>
  <c r="C1694" i="11"/>
  <c r="C1693" i="11"/>
  <c r="C1692" i="11"/>
  <c r="C1691" i="11"/>
  <c r="C1690" i="11"/>
  <c r="C1689" i="11"/>
  <c r="C1688" i="11"/>
  <c r="C1687" i="11"/>
  <c r="C1686" i="11"/>
  <c r="C1685" i="11"/>
  <c r="C1684" i="11"/>
  <c r="C1683" i="11"/>
  <c r="C1682" i="11"/>
  <c r="C1681" i="11"/>
  <c r="C1680" i="11"/>
  <c r="C1679" i="11"/>
  <c r="C1678" i="11"/>
  <c r="C1677" i="11"/>
  <c r="C1676" i="11"/>
  <c r="C1675" i="11"/>
  <c r="C1674" i="11"/>
  <c r="C1673" i="11"/>
  <c r="C1672" i="11"/>
  <c r="C1671" i="11"/>
  <c r="C1670" i="11"/>
  <c r="C1669" i="11"/>
  <c r="C1668" i="11"/>
  <c r="C1667" i="11"/>
  <c r="C1666" i="11"/>
  <c r="C1665" i="11"/>
  <c r="C1664" i="11"/>
  <c r="C1663" i="11"/>
  <c r="C1662" i="11"/>
  <c r="C1661" i="11"/>
  <c r="C1660" i="11"/>
  <c r="C1659" i="11"/>
  <c r="C1658" i="11"/>
  <c r="C1657" i="11"/>
  <c r="C1656" i="11"/>
  <c r="C1655" i="11"/>
  <c r="C1654" i="11"/>
  <c r="C1653" i="11"/>
  <c r="C1652" i="11"/>
  <c r="C1651" i="11"/>
  <c r="C1650" i="11"/>
  <c r="C1649" i="11"/>
  <c r="C1648" i="11"/>
  <c r="C1647" i="11"/>
  <c r="C1646" i="11"/>
  <c r="C1645" i="11"/>
  <c r="C1644" i="11"/>
  <c r="C1643" i="11"/>
  <c r="C1642" i="11"/>
  <c r="C1641" i="11"/>
  <c r="C1640" i="11"/>
  <c r="C1639" i="11"/>
  <c r="C1638" i="11"/>
  <c r="C1637" i="11"/>
  <c r="C1636" i="11"/>
  <c r="C1635" i="11"/>
  <c r="C1634" i="11"/>
  <c r="C1633" i="11"/>
  <c r="C1632" i="11"/>
  <c r="C1631" i="11"/>
  <c r="C1630" i="11"/>
  <c r="C1629" i="11"/>
  <c r="C1628" i="11"/>
  <c r="C1627" i="11"/>
  <c r="C1626" i="11"/>
  <c r="C1625" i="11"/>
  <c r="C1624" i="11"/>
  <c r="C1623" i="11"/>
  <c r="C1622" i="11"/>
  <c r="C1621" i="11"/>
  <c r="C1620" i="11"/>
  <c r="C1619" i="11"/>
  <c r="C1618" i="11"/>
  <c r="C1617" i="11"/>
  <c r="C1616" i="11"/>
  <c r="C1615" i="11"/>
  <c r="C1614" i="11"/>
  <c r="C1613" i="11"/>
  <c r="C1612" i="11"/>
  <c r="C1611" i="11"/>
  <c r="C1610" i="11"/>
  <c r="C1609" i="11"/>
  <c r="C1608" i="11"/>
  <c r="C1607" i="11"/>
  <c r="C1606" i="11"/>
  <c r="C1605" i="11"/>
  <c r="C1604" i="11"/>
  <c r="C1603" i="11"/>
  <c r="C1602" i="11"/>
  <c r="C1601" i="11"/>
  <c r="C1600" i="11"/>
  <c r="C1599" i="11"/>
  <c r="C1598" i="11"/>
  <c r="C1597" i="11"/>
  <c r="C1596" i="11"/>
  <c r="C1595" i="11"/>
  <c r="C1594" i="11"/>
  <c r="C1593" i="11"/>
  <c r="C1592" i="11"/>
  <c r="C1591" i="11"/>
  <c r="C1590" i="11"/>
  <c r="C1589" i="11"/>
  <c r="C1588" i="11"/>
  <c r="C1587" i="11"/>
  <c r="C1586" i="11"/>
  <c r="C1585" i="11"/>
  <c r="C1584" i="11"/>
  <c r="C1583" i="11"/>
  <c r="C1582" i="11"/>
  <c r="C1581" i="11"/>
  <c r="C1580" i="11"/>
  <c r="C1579" i="11"/>
  <c r="C1578" i="11"/>
  <c r="C1577" i="11"/>
  <c r="C1576" i="11"/>
  <c r="C1575" i="11"/>
  <c r="C1574" i="11"/>
  <c r="C1573" i="11"/>
  <c r="C1572" i="11"/>
  <c r="C1571" i="11"/>
  <c r="C1570" i="11"/>
  <c r="C1569" i="11"/>
  <c r="C1568" i="11"/>
  <c r="C1567" i="11"/>
  <c r="C1566" i="11"/>
  <c r="C1565" i="11"/>
  <c r="C1564" i="11"/>
  <c r="C1563" i="11"/>
  <c r="C1562" i="11"/>
  <c r="C1561" i="11"/>
  <c r="C1560" i="11"/>
  <c r="C1559" i="11"/>
  <c r="C1558" i="11"/>
  <c r="C1557" i="11"/>
  <c r="C1556" i="11"/>
  <c r="C1555" i="11"/>
  <c r="C1554" i="11"/>
  <c r="C1553" i="11"/>
  <c r="C1552" i="11"/>
  <c r="C1551" i="11"/>
  <c r="C1550" i="11"/>
  <c r="C1549" i="11"/>
  <c r="C1548" i="11"/>
  <c r="C1547" i="11"/>
  <c r="C1546" i="11"/>
  <c r="C1545" i="11"/>
  <c r="C1544" i="11"/>
  <c r="C1543" i="11"/>
  <c r="C1542" i="11"/>
  <c r="C1541" i="11"/>
  <c r="C1540" i="11"/>
  <c r="C1539" i="11"/>
  <c r="C1538" i="11"/>
  <c r="C1537" i="11"/>
  <c r="C1536" i="11"/>
  <c r="C1535" i="11"/>
  <c r="C1534" i="11"/>
  <c r="C1533" i="11"/>
  <c r="C1532" i="11"/>
  <c r="C1531" i="11"/>
  <c r="C1530" i="11"/>
  <c r="C1529" i="11"/>
  <c r="C1528" i="11"/>
  <c r="C1527" i="11"/>
  <c r="C1526" i="11"/>
  <c r="C1525" i="11"/>
  <c r="C1524" i="11"/>
  <c r="C1523" i="11"/>
  <c r="C1522" i="11"/>
  <c r="C1521" i="11"/>
  <c r="C1520" i="11"/>
  <c r="C1519" i="11"/>
  <c r="C1518" i="11"/>
  <c r="C1517" i="11"/>
  <c r="C1516" i="11"/>
  <c r="C1515" i="11"/>
  <c r="C1514" i="11"/>
  <c r="C1513" i="11"/>
  <c r="C1512" i="11"/>
  <c r="C1511" i="11"/>
  <c r="C1510" i="11"/>
  <c r="C1509" i="11"/>
  <c r="C1508" i="11"/>
  <c r="C1507" i="11"/>
  <c r="C1506" i="11"/>
  <c r="C1505" i="11"/>
  <c r="C1504" i="11"/>
  <c r="C1503" i="11"/>
  <c r="C1502" i="11"/>
  <c r="C1501" i="11"/>
  <c r="C1500" i="11"/>
  <c r="C1499" i="11"/>
  <c r="C1498" i="11"/>
  <c r="C1497" i="11"/>
  <c r="C1496" i="11"/>
  <c r="C1495" i="11"/>
  <c r="C1494" i="11"/>
  <c r="C1493" i="11"/>
  <c r="C1492" i="11"/>
  <c r="C1491" i="11"/>
  <c r="C1490" i="11"/>
  <c r="C1489" i="11"/>
  <c r="C1488" i="11"/>
  <c r="C1487" i="11"/>
  <c r="C1486" i="11"/>
  <c r="C1485" i="11"/>
  <c r="C1484" i="11"/>
  <c r="C1483" i="11"/>
  <c r="C1482" i="11"/>
  <c r="C1481" i="11"/>
  <c r="C1480" i="11"/>
  <c r="C1479" i="11"/>
  <c r="C1478" i="11"/>
  <c r="C1477" i="11"/>
  <c r="C1476" i="11"/>
  <c r="C1475" i="11"/>
  <c r="C1474" i="11"/>
  <c r="C1473" i="11"/>
  <c r="C1472" i="11"/>
  <c r="C1471" i="11"/>
  <c r="C1470" i="11"/>
  <c r="C1469" i="11"/>
  <c r="C1468" i="11"/>
  <c r="C1467" i="11"/>
  <c r="C1466" i="11"/>
  <c r="C1465" i="11"/>
  <c r="C1464" i="11"/>
  <c r="C1463" i="11"/>
  <c r="C1462" i="11"/>
  <c r="C1461" i="11"/>
  <c r="C1460" i="11"/>
  <c r="C1459" i="11"/>
  <c r="C1458" i="11"/>
  <c r="C1457" i="11"/>
  <c r="C1456" i="11"/>
  <c r="C1455" i="11"/>
  <c r="C1454" i="11"/>
  <c r="C1453" i="11"/>
  <c r="C1452" i="11"/>
  <c r="C1451" i="11"/>
  <c r="C1450" i="11"/>
  <c r="C1449" i="11"/>
  <c r="C1448" i="11"/>
  <c r="C1447" i="11"/>
  <c r="C1446" i="11"/>
  <c r="C1445" i="11"/>
  <c r="C1444" i="11"/>
  <c r="C1443" i="11"/>
  <c r="C1442" i="11"/>
  <c r="C1441" i="11"/>
  <c r="C1440" i="11"/>
  <c r="C1439" i="11"/>
  <c r="C1438" i="11"/>
  <c r="C1437" i="11"/>
  <c r="C1436" i="11"/>
  <c r="C1435" i="11"/>
  <c r="C1434" i="11"/>
  <c r="C1433" i="11"/>
  <c r="C1432" i="11"/>
  <c r="C1431" i="11"/>
  <c r="C1430" i="11"/>
  <c r="C1429" i="11"/>
  <c r="C1428" i="11"/>
  <c r="C1427" i="11"/>
  <c r="C1426" i="11"/>
  <c r="C1425" i="11"/>
  <c r="C1424" i="11"/>
  <c r="C1423" i="11"/>
  <c r="C1422" i="11"/>
  <c r="C1421" i="11"/>
  <c r="C1420" i="11"/>
  <c r="C1419" i="11"/>
  <c r="C1418" i="11"/>
  <c r="C1417" i="11"/>
  <c r="C1416" i="11"/>
  <c r="C1415" i="11"/>
  <c r="C1414" i="11"/>
  <c r="C1413" i="11"/>
  <c r="C1412" i="11"/>
  <c r="C1411" i="11"/>
  <c r="C1410" i="11"/>
  <c r="C1409" i="11"/>
  <c r="C1408" i="11"/>
  <c r="C1407" i="11"/>
  <c r="C1406" i="11"/>
  <c r="C1405" i="11"/>
  <c r="C1404" i="11"/>
  <c r="C1403" i="11"/>
  <c r="C1402" i="11"/>
  <c r="C1401" i="11"/>
  <c r="C1400" i="11"/>
  <c r="C1399" i="11"/>
  <c r="C1398" i="11"/>
  <c r="C1397" i="11"/>
  <c r="C1396" i="11"/>
  <c r="C1395" i="11"/>
  <c r="C1394" i="11"/>
  <c r="C1393" i="11"/>
  <c r="C1392" i="11"/>
  <c r="C1391" i="11"/>
  <c r="C1390" i="11"/>
  <c r="C1389" i="11"/>
  <c r="C1388" i="11"/>
  <c r="C1387" i="11"/>
  <c r="C1386" i="11"/>
  <c r="C1385" i="11"/>
  <c r="C1384" i="11"/>
  <c r="C1383" i="11"/>
  <c r="C1382" i="11"/>
  <c r="C1381" i="11"/>
  <c r="C1380" i="11"/>
  <c r="C1379" i="11"/>
  <c r="C1378" i="11"/>
  <c r="C1377" i="11"/>
  <c r="C1376" i="11"/>
  <c r="C1375" i="11"/>
  <c r="C1374" i="11"/>
  <c r="C1373" i="11"/>
  <c r="C1372" i="11"/>
  <c r="C1371" i="11"/>
  <c r="C1370" i="11"/>
  <c r="C1369" i="11"/>
  <c r="C1368" i="11"/>
  <c r="C1367" i="11"/>
  <c r="C1366" i="11"/>
  <c r="C1365" i="11"/>
  <c r="C1364" i="11"/>
  <c r="C1363" i="11"/>
  <c r="C1362" i="11"/>
  <c r="C1361" i="11"/>
  <c r="C1360" i="11"/>
  <c r="C1359" i="11"/>
  <c r="C1358" i="11"/>
  <c r="C1357" i="11"/>
  <c r="C1356" i="11"/>
  <c r="C1355" i="11"/>
  <c r="C1354" i="11"/>
  <c r="C1353" i="11"/>
  <c r="C1352" i="11"/>
  <c r="C1351" i="11"/>
  <c r="C1350" i="11"/>
  <c r="C1349" i="11"/>
  <c r="C1348" i="11"/>
  <c r="C1347" i="11"/>
  <c r="C1346" i="11"/>
  <c r="C1345" i="11"/>
  <c r="C1344" i="11"/>
  <c r="C1343" i="11"/>
  <c r="C1342" i="11"/>
  <c r="C1341" i="11"/>
  <c r="C1340" i="11"/>
  <c r="C1339" i="11"/>
  <c r="C1338" i="11"/>
  <c r="C1337" i="11"/>
  <c r="C1336" i="11"/>
  <c r="C1335" i="11"/>
  <c r="C1334" i="11"/>
  <c r="C1333" i="11"/>
  <c r="C1332" i="11"/>
  <c r="C1331" i="11"/>
  <c r="C1330" i="11"/>
  <c r="C1329" i="11"/>
  <c r="C1328" i="11"/>
  <c r="C1327" i="11"/>
  <c r="C1326" i="11"/>
  <c r="C1325" i="11"/>
  <c r="C1324" i="11"/>
  <c r="C1323" i="11"/>
  <c r="C1322" i="11"/>
  <c r="C1321" i="11"/>
  <c r="C1320" i="11"/>
  <c r="C1319" i="11"/>
  <c r="C1318" i="11"/>
  <c r="C1317" i="11"/>
  <c r="C1316" i="11"/>
  <c r="C1315" i="11"/>
  <c r="C1314" i="11"/>
  <c r="C1313" i="11"/>
  <c r="C1312" i="11"/>
  <c r="C1311" i="11"/>
  <c r="C1310" i="11"/>
  <c r="C1309" i="11"/>
  <c r="C1308" i="11"/>
  <c r="C1307" i="11"/>
  <c r="C1306" i="11"/>
  <c r="C1305" i="11"/>
  <c r="C1304" i="11"/>
  <c r="C1303" i="11"/>
  <c r="C1302" i="11"/>
  <c r="C1301" i="11"/>
  <c r="C1300" i="11"/>
  <c r="C1299" i="11"/>
  <c r="C1298" i="11"/>
  <c r="C1297" i="11"/>
  <c r="C1296" i="11"/>
  <c r="C1295" i="11"/>
  <c r="C1294" i="11"/>
  <c r="C1293" i="11"/>
  <c r="C1292" i="11"/>
  <c r="C1291" i="11"/>
  <c r="C1290" i="11"/>
  <c r="C1289" i="11"/>
  <c r="C1288" i="11"/>
  <c r="C1287" i="11"/>
  <c r="C1286" i="11"/>
  <c r="C1285" i="11"/>
  <c r="C1284" i="11"/>
  <c r="C1283" i="11"/>
  <c r="C1282" i="11"/>
  <c r="C1281" i="11"/>
  <c r="C1280" i="11"/>
  <c r="C1279" i="11"/>
  <c r="C1278" i="11"/>
  <c r="C1277" i="11"/>
  <c r="C1276" i="11"/>
  <c r="C1275" i="11"/>
  <c r="C1274" i="11"/>
  <c r="C1273" i="11"/>
  <c r="C1272" i="11"/>
  <c r="C1271" i="11"/>
  <c r="C1270" i="11"/>
  <c r="C1269" i="11"/>
  <c r="C1268" i="11"/>
  <c r="C1267" i="11"/>
  <c r="C1266" i="11"/>
  <c r="C1265" i="11"/>
  <c r="C1264" i="11"/>
  <c r="C1263" i="11"/>
  <c r="C1262" i="11"/>
  <c r="C1261" i="11"/>
  <c r="C1260" i="11"/>
  <c r="C1259" i="11"/>
  <c r="C1258" i="11"/>
  <c r="C1257" i="11"/>
  <c r="C1256" i="11"/>
  <c r="C1255" i="11"/>
  <c r="C1254" i="11"/>
  <c r="C1253" i="11"/>
  <c r="C1252" i="11"/>
  <c r="C1251" i="11"/>
  <c r="C1250" i="11"/>
  <c r="C1249" i="11"/>
  <c r="C1248" i="11"/>
  <c r="C1247" i="11"/>
  <c r="C1246" i="11"/>
  <c r="C1245" i="11"/>
  <c r="C1244" i="11"/>
  <c r="C1243" i="11"/>
  <c r="C1242" i="11"/>
  <c r="C1241" i="11"/>
  <c r="C1240" i="11"/>
  <c r="C1239" i="11"/>
  <c r="C1238" i="11"/>
  <c r="C1237" i="11"/>
  <c r="C1236" i="11"/>
  <c r="C1235" i="11"/>
  <c r="C1234" i="11"/>
  <c r="C1233" i="11"/>
  <c r="C1232" i="11"/>
  <c r="C1231" i="11"/>
  <c r="C1230" i="11"/>
  <c r="C1229" i="11"/>
  <c r="C1228" i="11"/>
  <c r="C1227" i="11"/>
  <c r="C1226" i="11"/>
  <c r="C1225" i="11"/>
  <c r="C1224" i="11"/>
  <c r="C1223" i="11"/>
  <c r="C1222" i="11"/>
  <c r="C1221" i="11"/>
  <c r="C1220" i="11"/>
  <c r="C1219" i="11"/>
  <c r="C1218" i="11"/>
  <c r="C1217" i="11"/>
  <c r="C1216" i="11"/>
  <c r="C1215" i="11"/>
  <c r="C1214" i="11"/>
  <c r="C1213" i="11"/>
  <c r="C1212" i="11"/>
  <c r="C1211" i="11"/>
  <c r="C1210" i="11"/>
  <c r="C1209" i="11"/>
  <c r="C1208" i="11"/>
  <c r="C1207" i="11"/>
  <c r="C1206" i="11"/>
  <c r="C1205" i="11"/>
  <c r="C1204" i="11"/>
  <c r="C1203" i="11"/>
  <c r="C1202" i="11"/>
  <c r="C1201" i="11"/>
  <c r="C1200" i="11"/>
  <c r="C1199" i="11"/>
  <c r="C1198" i="11"/>
  <c r="C1197" i="11"/>
  <c r="C1196" i="11"/>
  <c r="C1195" i="11"/>
  <c r="C1194" i="11"/>
  <c r="C1193" i="11"/>
  <c r="C1192" i="11"/>
  <c r="C1191" i="11"/>
  <c r="C1190" i="11"/>
  <c r="C1189" i="11"/>
  <c r="C1188" i="11"/>
  <c r="C1187" i="11"/>
  <c r="C1186" i="11"/>
  <c r="C1185" i="11"/>
  <c r="C1184" i="11"/>
  <c r="C1183" i="11"/>
  <c r="C1182" i="11"/>
  <c r="C1181" i="11"/>
  <c r="C1180" i="11"/>
  <c r="C1179" i="11"/>
  <c r="C1178" i="11"/>
  <c r="C1177" i="11"/>
  <c r="C1176" i="11"/>
  <c r="C1175" i="11"/>
  <c r="C1174" i="11"/>
  <c r="C1173" i="11"/>
  <c r="C1172" i="11"/>
  <c r="C1171" i="11"/>
  <c r="C1170" i="11"/>
  <c r="C1169" i="11"/>
  <c r="C1168" i="11"/>
  <c r="C1167" i="11"/>
  <c r="C1166" i="11"/>
  <c r="C1165" i="11"/>
  <c r="C1164" i="11"/>
  <c r="C1163" i="11"/>
  <c r="C1162" i="11"/>
  <c r="C1161" i="11"/>
  <c r="C1160" i="11"/>
  <c r="C1159" i="11"/>
  <c r="C1158" i="11"/>
  <c r="C1157" i="11"/>
  <c r="C1156" i="11"/>
  <c r="C1155" i="11"/>
  <c r="C1154" i="11"/>
  <c r="C1153" i="11"/>
  <c r="C1152" i="11"/>
  <c r="C1151" i="11"/>
  <c r="C1150" i="11"/>
  <c r="C1149" i="11"/>
  <c r="C1148" i="11"/>
  <c r="C1147" i="11"/>
  <c r="C1146" i="11"/>
  <c r="C1145" i="11"/>
  <c r="C1144" i="11"/>
  <c r="C1143" i="11"/>
  <c r="C1142" i="11"/>
  <c r="C1141" i="11"/>
  <c r="C1140" i="11"/>
  <c r="C1139" i="11"/>
  <c r="C1138" i="11"/>
  <c r="C1137" i="11"/>
  <c r="C1136" i="11"/>
  <c r="C1135" i="11"/>
  <c r="C1134" i="11"/>
  <c r="C1133" i="11"/>
  <c r="C1132" i="11"/>
  <c r="C1131" i="11"/>
  <c r="C1130" i="11"/>
  <c r="C1129" i="11"/>
  <c r="C1128" i="11"/>
  <c r="C1127" i="11"/>
  <c r="C1126" i="11"/>
  <c r="C1125" i="11"/>
  <c r="C1124" i="11"/>
  <c r="C1123" i="11"/>
  <c r="C1122" i="11"/>
  <c r="C1121" i="11"/>
  <c r="C1120" i="11"/>
  <c r="C1119" i="11"/>
  <c r="C1118" i="11"/>
  <c r="C1117" i="11"/>
  <c r="C1116" i="11"/>
  <c r="C1115" i="11"/>
  <c r="C1114" i="11"/>
  <c r="C1113" i="11"/>
  <c r="C1112" i="11"/>
  <c r="C1111" i="11"/>
  <c r="C1110" i="11"/>
  <c r="C1109" i="11"/>
  <c r="C1108" i="11"/>
  <c r="C1107" i="11"/>
  <c r="C1106" i="11"/>
  <c r="C1105" i="11"/>
  <c r="C1104" i="11"/>
  <c r="C1103" i="11"/>
  <c r="C1102" i="11"/>
  <c r="C1101" i="11"/>
  <c r="C1100" i="11"/>
  <c r="C1099" i="11"/>
  <c r="C1098" i="11"/>
  <c r="C1097" i="11"/>
  <c r="C1096" i="11"/>
  <c r="C1095" i="11"/>
  <c r="C1094" i="11"/>
  <c r="C1093" i="11"/>
  <c r="C1092" i="11"/>
  <c r="C1091" i="11"/>
  <c r="C1090" i="11"/>
  <c r="C1089" i="11"/>
  <c r="C1088" i="11"/>
  <c r="C1087" i="11"/>
  <c r="C1086" i="11"/>
  <c r="C1085" i="11"/>
  <c r="C1084" i="11"/>
  <c r="C1083" i="11"/>
  <c r="C1082" i="11"/>
  <c r="C1081" i="11"/>
  <c r="C1080" i="11"/>
  <c r="C1079" i="11"/>
  <c r="C1078" i="11"/>
  <c r="C1077" i="11"/>
  <c r="C1076" i="11"/>
  <c r="C1075" i="11"/>
  <c r="C1074" i="11"/>
  <c r="C1073" i="11"/>
  <c r="C1072" i="11"/>
  <c r="C1071" i="11"/>
  <c r="C1070" i="11"/>
  <c r="C1069" i="11"/>
  <c r="C1068" i="11"/>
  <c r="C1067" i="11"/>
  <c r="C1066" i="11"/>
  <c r="C1065" i="11"/>
  <c r="C1064" i="11"/>
  <c r="C1063" i="11"/>
  <c r="C1062" i="11"/>
  <c r="C1061" i="11"/>
  <c r="C1060" i="11"/>
  <c r="C1059" i="11"/>
  <c r="C1058" i="11"/>
  <c r="C1057" i="11"/>
  <c r="C1056" i="11"/>
  <c r="C1055" i="11"/>
  <c r="C1054" i="11"/>
  <c r="C1053" i="11"/>
  <c r="C1052" i="11"/>
  <c r="C1051" i="11"/>
  <c r="C1050" i="11"/>
  <c r="C1049" i="11"/>
  <c r="C1048" i="11"/>
  <c r="C1047" i="11"/>
  <c r="C1046" i="11"/>
  <c r="C1045" i="11"/>
  <c r="C1044" i="11"/>
  <c r="C1043" i="11"/>
  <c r="C1042" i="11"/>
  <c r="C1041" i="11"/>
  <c r="C1040" i="11"/>
  <c r="C1039" i="11"/>
  <c r="C1038" i="11"/>
  <c r="C1037" i="11"/>
  <c r="C1036" i="11"/>
  <c r="C1035" i="11"/>
  <c r="C1034" i="11"/>
  <c r="C1033" i="11"/>
  <c r="C1032" i="11"/>
  <c r="C1031" i="11"/>
  <c r="C1030" i="11"/>
  <c r="C1029" i="11"/>
  <c r="C1028" i="11"/>
  <c r="C1027" i="11"/>
  <c r="C1026" i="11"/>
  <c r="C1025" i="11"/>
  <c r="C1024" i="11"/>
  <c r="C1023" i="11"/>
  <c r="C1022" i="11"/>
  <c r="C1021" i="11"/>
  <c r="C1020" i="11"/>
  <c r="C1019" i="11"/>
  <c r="C1018" i="11"/>
  <c r="C1017" i="11"/>
  <c r="C1016" i="11"/>
  <c r="C1015" i="11"/>
  <c r="C1014" i="11"/>
  <c r="C1013" i="11"/>
  <c r="C1012" i="11"/>
  <c r="C1011" i="11"/>
  <c r="C1010" i="11"/>
  <c r="C1009" i="11"/>
  <c r="C1008" i="11"/>
  <c r="C1007" i="11"/>
  <c r="C1006" i="11"/>
  <c r="C1005" i="11"/>
  <c r="C1004" i="11"/>
  <c r="C1003" i="11"/>
  <c r="C1002" i="11"/>
  <c r="C1001" i="11"/>
  <c r="C1000" i="11"/>
  <c r="C999" i="11"/>
  <c r="C998" i="11"/>
  <c r="C997" i="11"/>
  <c r="C996" i="11"/>
  <c r="C995" i="11"/>
  <c r="C994" i="11"/>
  <c r="C993" i="11"/>
  <c r="C992" i="11"/>
  <c r="C991" i="11"/>
  <c r="C990" i="11"/>
  <c r="C989" i="11"/>
  <c r="C988" i="11"/>
  <c r="C987" i="11"/>
  <c r="C986" i="11"/>
  <c r="C985" i="11"/>
  <c r="C984" i="11"/>
  <c r="C983" i="11"/>
  <c r="C982" i="11"/>
  <c r="C981" i="11"/>
  <c r="C980" i="11"/>
  <c r="C979" i="11"/>
  <c r="C978" i="11"/>
  <c r="C977" i="11"/>
  <c r="C976" i="11"/>
  <c r="C975" i="11"/>
  <c r="C974" i="11"/>
  <c r="C973" i="11"/>
  <c r="C972" i="11"/>
  <c r="C971" i="11"/>
  <c r="C970" i="11"/>
  <c r="C969" i="11"/>
  <c r="C968" i="11"/>
  <c r="C967" i="11"/>
  <c r="C966" i="11"/>
  <c r="C965" i="11"/>
  <c r="C964" i="11"/>
  <c r="C963" i="11"/>
  <c r="C962" i="11"/>
  <c r="C961" i="11"/>
  <c r="C960" i="11"/>
  <c r="C959" i="11"/>
  <c r="C958" i="11"/>
  <c r="C957" i="11"/>
  <c r="C956" i="11"/>
  <c r="C955" i="11"/>
  <c r="C954" i="11"/>
  <c r="C953" i="11"/>
  <c r="C952" i="11"/>
  <c r="C951" i="11"/>
  <c r="C950" i="11"/>
  <c r="C949" i="11"/>
  <c r="C948" i="11"/>
  <c r="C947" i="11"/>
  <c r="C946" i="11"/>
  <c r="C945" i="11"/>
  <c r="C944" i="11"/>
  <c r="C943" i="11"/>
  <c r="C942" i="11"/>
  <c r="C941" i="11"/>
  <c r="C940" i="11"/>
  <c r="C939" i="11"/>
  <c r="C938" i="11"/>
  <c r="C937" i="11"/>
  <c r="C936" i="11"/>
  <c r="C935" i="11"/>
  <c r="C934" i="11"/>
  <c r="C933" i="11"/>
  <c r="C932" i="11"/>
  <c r="C931" i="11"/>
  <c r="C930" i="11"/>
  <c r="C929" i="11"/>
  <c r="C928" i="11"/>
  <c r="C927" i="11"/>
  <c r="C926" i="11"/>
  <c r="C925" i="11"/>
  <c r="C924" i="11"/>
  <c r="C923" i="11"/>
  <c r="C922" i="11"/>
  <c r="C921" i="11"/>
  <c r="C920" i="11"/>
  <c r="C919" i="11"/>
  <c r="C918" i="11"/>
  <c r="C917" i="11"/>
  <c r="C916" i="11"/>
  <c r="C915" i="11"/>
  <c r="C914" i="11"/>
  <c r="C913" i="11"/>
  <c r="C912" i="11"/>
  <c r="C911" i="11"/>
  <c r="C910" i="11"/>
  <c r="C909" i="11"/>
  <c r="C908" i="11"/>
  <c r="C907" i="11"/>
  <c r="C906" i="11"/>
  <c r="C905" i="11"/>
  <c r="C904" i="11"/>
  <c r="C903" i="11"/>
  <c r="C902" i="11"/>
  <c r="C901" i="11"/>
  <c r="C900" i="11"/>
  <c r="C899" i="11"/>
  <c r="C898" i="11"/>
  <c r="C897" i="11"/>
  <c r="C896" i="11"/>
  <c r="C895" i="11"/>
  <c r="C894" i="11"/>
  <c r="C893" i="11"/>
  <c r="C892" i="11"/>
  <c r="C891" i="11"/>
  <c r="C890" i="11"/>
  <c r="C889" i="11"/>
  <c r="C888" i="11"/>
  <c r="C887" i="11"/>
  <c r="C886" i="11"/>
  <c r="C885" i="11"/>
  <c r="C884" i="11"/>
  <c r="C883" i="11"/>
  <c r="C882" i="11"/>
  <c r="C881" i="11"/>
  <c r="C880" i="11"/>
  <c r="C879" i="11"/>
  <c r="C878" i="11"/>
  <c r="C877" i="11"/>
  <c r="C876" i="11"/>
  <c r="C875" i="11"/>
  <c r="C874" i="11"/>
  <c r="C873" i="11"/>
  <c r="C872" i="11"/>
  <c r="C871" i="11"/>
  <c r="C870" i="11"/>
  <c r="C869" i="11"/>
  <c r="C868" i="11"/>
  <c r="C867" i="11"/>
  <c r="C866" i="11"/>
  <c r="C865" i="11"/>
  <c r="C864" i="11"/>
  <c r="C863" i="11"/>
  <c r="C862" i="11"/>
  <c r="C861" i="11"/>
  <c r="C860" i="11"/>
  <c r="C859" i="11"/>
  <c r="C858" i="11"/>
  <c r="C857" i="11"/>
  <c r="C856" i="11"/>
  <c r="C855" i="11"/>
  <c r="C854" i="11"/>
  <c r="C853" i="11"/>
  <c r="C852" i="11"/>
  <c r="C851" i="11"/>
  <c r="C850" i="11"/>
  <c r="C849" i="11"/>
  <c r="C848" i="11"/>
  <c r="C847" i="11"/>
  <c r="C846" i="11"/>
  <c r="C845" i="11"/>
  <c r="C844" i="11"/>
  <c r="C843" i="11"/>
  <c r="C842" i="11"/>
  <c r="C841" i="11"/>
  <c r="C840" i="11"/>
  <c r="C839" i="11"/>
  <c r="C838" i="11"/>
  <c r="C837" i="11"/>
  <c r="C836" i="11"/>
  <c r="C835" i="11"/>
  <c r="C834" i="11"/>
  <c r="C833" i="11"/>
  <c r="C832" i="11"/>
  <c r="C831" i="11"/>
  <c r="C830" i="11"/>
  <c r="C829" i="11"/>
  <c r="C828" i="11"/>
  <c r="C827" i="11"/>
  <c r="C826" i="11"/>
  <c r="C825" i="11"/>
  <c r="C824" i="11"/>
  <c r="C823" i="11"/>
  <c r="C822" i="11"/>
  <c r="C821" i="11"/>
  <c r="C820" i="11"/>
  <c r="C819" i="11"/>
  <c r="C818" i="11"/>
  <c r="C817" i="11"/>
  <c r="C816" i="11"/>
  <c r="C815" i="11"/>
  <c r="C814" i="11"/>
  <c r="C813" i="11"/>
  <c r="C812" i="11"/>
  <c r="C811" i="11"/>
  <c r="C810" i="11"/>
  <c r="C809" i="11"/>
  <c r="C808" i="11"/>
  <c r="C807" i="11"/>
  <c r="C806" i="11"/>
  <c r="C805" i="11"/>
  <c r="C804" i="11"/>
  <c r="C803" i="11"/>
  <c r="C802" i="11"/>
  <c r="C801" i="11"/>
  <c r="C800" i="11"/>
  <c r="C799" i="11"/>
  <c r="C798" i="11"/>
  <c r="C797" i="11"/>
  <c r="C796" i="11"/>
  <c r="C795" i="11"/>
  <c r="C794" i="11"/>
  <c r="C793" i="11"/>
  <c r="C792" i="11"/>
  <c r="C791" i="11"/>
  <c r="C790" i="11"/>
  <c r="C789" i="11"/>
  <c r="C788" i="11"/>
  <c r="C787" i="11"/>
  <c r="C786" i="11"/>
  <c r="C785" i="11"/>
  <c r="C784" i="11"/>
  <c r="C783" i="11"/>
  <c r="C782" i="11"/>
  <c r="C781" i="11"/>
  <c r="C780" i="11"/>
  <c r="C779" i="11"/>
  <c r="C778" i="11"/>
  <c r="C777" i="11"/>
  <c r="C776" i="11"/>
  <c r="C775" i="11"/>
  <c r="C774" i="11"/>
  <c r="C773" i="11"/>
  <c r="C772" i="11"/>
  <c r="C771" i="11"/>
  <c r="C770" i="11"/>
  <c r="C769" i="11"/>
  <c r="C768" i="11"/>
  <c r="C767" i="11"/>
  <c r="C766" i="11"/>
  <c r="C765" i="11"/>
  <c r="C764" i="11"/>
  <c r="C763" i="11"/>
  <c r="C762" i="11"/>
  <c r="C761" i="11"/>
  <c r="C760" i="11"/>
  <c r="C759" i="11"/>
  <c r="C758" i="11"/>
  <c r="C757" i="11"/>
  <c r="C756" i="11"/>
  <c r="C755" i="11"/>
  <c r="C754" i="11"/>
  <c r="C753" i="11"/>
  <c r="C752" i="11"/>
  <c r="C751" i="11"/>
  <c r="C750" i="11"/>
  <c r="C749" i="11"/>
  <c r="C748" i="11"/>
  <c r="C747" i="11"/>
  <c r="C746" i="11"/>
  <c r="C745" i="11"/>
  <c r="C744" i="11"/>
  <c r="C743" i="11"/>
  <c r="C742" i="11"/>
  <c r="C741" i="11"/>
  <c r="C740" i="11"/>
  <c r="C739" i="11"/>
  <c r="C738" i="11"/>
  <c r="C737" i="11"/>
  <c r="C736" i="11"/>
  <c r="C735" i="11"/>
  <c r="C734" i="11"/>
  <c r="C733" i="11"/>
  <c r="C732" i="11"/>
  <c r="C731" i="11"/>
  <c r="C730" i="11"/>
  <c r="C729" i="11"/>
  <c r="C728" i="11"/>
  <c r="C727" i="11"/>
  <c r="C726" i="11"/>
  <c r="C725" i="11"/>
  <c r="C724" i="11"/>
  <c r="C723" i="11"/>
  <c r="C722" i="11"/>
  <c r="C721" i="11"/>
  <c r="C720" i="11"/>
  <c r="C719" i="11"/>
  <c r="C718" i="11"/>
  <c r="C717" i="11"/>
  <c r="C716" i="11"/>
  <c r="C715" i="11"/>
  <c r="C714" i="11"/>
  <c r="C713" i="11"/>
  <c r="C712" i="11"/>
  <c r="C711" i="11"/>
  <c r="C710" i="11"/>
  <c r="C709" i="11"/>
  <c r="C708" i="11"/>
  <c r="C707" i="11"/>
  <c r="C706" i="11"/>
  <c r="C705" i="11"/>
  <c r="C704" i="11"/>
  <c r="C703" i="11"/>
  <c r="C702" i="11"/>
  <c r="C701" i="11"/>
  <c r="C700" i="11"/>
  <c r="C699" i="11"/>
  <c r="C698" i="11"/>
  <c r="C697" i="11"/>
  <c r="C696" i="11"/>
  <c r="C695" i="11"/>
  <c r="C694" i="11"/>
  <c r="C693" i="11"/>
  <c r="C692" i="11"/>
  <c r="C691" i="11"/>
  <c r="C690" i="11"/>
  <c r="C689" i="11"/>
  <c r="C688" i="11"/>
  <c r="C687" i="11"/>
  <c r="C686" i="11"/>
  <c r="C685" i="11"/>
  <c r="C684" i="11"/>
  <c r="C683" i="11"/>
  <c r="C682" i="11"/>
  <c r="C681" i="11"/>
  <c r="C680" i="11"/>
  <c r="C679" i="11"/>
  <c r="C678" i="11"/>
  <c r="C677" i="11"/>
  <c r="C676" i="11"/>
  <c r="C675" i="11"/>
  <c r="C674" i="11"/>
  <c r="C673" i="11"/>
  <c r="C672" i="11"/>
  <c r="C671" i="11"/>
  <c r="C670" i="11"/>
  <c r="C669" i="11"/>
  <c r="C668" i="11"/>
  <c r="C667" i="11"/>
  <c r="C666" i="11"/>
  <c r="C665" i="11"/>
  <c r="C664" i="11"/>
  <c r="C663" i="11"/>
  <c r="C662" i="11"/>
  <c r="C661" i="11"/>
  <c r="C660" i="11"/>
  <c r="C659" i="11"/>
  <c r="C658" i="11"/>
  <c r="C657" i="11"/>
  <c r="C656" i="11"/>
  <c r="C655" i="11"/>
  <c r="C654" i="11"/>
  <c r="C653" i="11"/>
  <c r="C652" i="11"/>
  <c r="C651" i="11"/>
  <c r="C650" i="11"/>
  <c r="C649" i="11"/>
  <c r="C648" i="11"/>
  <c r="C647" i="11"/>
  <c r="C646" i="11"/>
  <c r="C645" i="11"/>
  <c r="C644" i="11"/>
  <c r="C643" i="11"/>
  <c r="C642" i="11"/>
  <c r="C641" i="11"/>
  <c r="C640" i="11"/>
  <c r="C639" i="11"/>
  <c r="C638" i="11"/>
  <c r="C637" i="11"/>
  <c r="C636" i="11"/>
  <c r="C635" i="11"/>
  <c r="C634" i="11"/>
  <c r="C633" i="11"/>
  <c r="C632" i="11"/>
  <c r="C631" i="11"/>
  <c r="C630" i="11"/>
  <c r="C629" i="11"/>
  <c r="C628" i="11"/>
  <c r="C627" i="11"/>
  <c r="C626" i="11"/>
  <c r="C625" i="11"/>
  <c r="C624" i="11"/>
  <c r="C623" i="11"/>
  <c r="C622" i="11"/>
  <c r="C621" i="11"/>
  <c r="C620" i="11"/>
  <c r="C619" i="11"/>
  <c r="C618" i="11"/>
  <c r="C617" i="11"/>
  <c r="C616" i="11"/>
  <c r="C615" i="11"/>
  <c r="C614" i="11"/>
  <c r="C613" i="11"/>
  <c r="C612" i="11"/>
  <c r="C611" i="11"/>
  <c r="C610" i="11"/>
  <c r="C609" i="11"/>
  <c r="C608" i="11"/>
  <c r="C607" i="11"/>
  <c r="C606" i="11"/>
  <c r="C605" i="11"/>
  <c r="C604" i="11"/>
  <c r="C603" i="11"/>
  <c r="C602" i="11"/>
  <c r="C601" i="11"/>
  <c r="C600" i="11"/>
  <c r="C599" i="11"/>
  <c r="C598" i="11"/>
  <c r="C597" i="11"/>
  <c r="C596" i="11"/>
  <c r="C595" i="11"/>
  <c r="C594" i="11"/>
  <c r="C593" i="11"/>
  <c r="C592" i="11"/>
  <c r="C591" i="11"/>
  <c r="C590" i="11"/>
  <c r="C589" i="11"/>
  <c r="C588" i="11"/>
  <c r="C587" i="11"/>
  <c r="C586" i="11"/>
  <c r="C585" i="11"/>
  <c r="C584" i="11"/>
  <c r="C583" i="11"/>
  <c r="C582" i="11"/>
  <c r="C581" i="11"/>
  <c r="C580" i="11"/>
  <c r="C579" i="11"/>
  <c r="C578" i="11"/>
  <c r="C577" i="11"/>
  <c r="C576" i="11"/>
  <c r="C575" i="11"/>
  <c r="C574" i="11"/>
  <c r="C573" i="11"/>
  <c r="C572" i="11"/>
  <c r="C571" i="11"/>
  <c r="C570" i="11"/>
  <c r="C569" i="11"/>
  <c r="C568" i="11"/>
  <c r="C567" i="11"/>
  <c r="C566" i="11"/>
  <c r="C565" i="11"/>
  <c r="C564" i="11"/>
  <c r="C563" i="11"/>
  <c r="C562" i="11"/>
  <c r="C561" i="11"/>
  <c r="C560" i="11"/>
  <c r="C559" i="11"/>
  <c r="C558" i="11"/>
  <c r="C557" i="11"/>
  <c r="C556" i="11"/>
  <c r="C555" i="11"/>
  <c r="C554" i="11"/>
  <c r="C553" i="11"/>
  <c r="C552" i="11"/>
  <c r="C551" i="11"/>
  <c r="C550" i="11"/>
  <c r="C549" i="11"/>
  <c r="C548" i="11"/>
  <c r="C547" i="11"/>
  <c r="C546" i="11"/>
  <c r="C545" i="11"/>
  <c r="C544" i="11"/>
  <c r="C543" i="11"/>
  <c r="C542" i="11"/>
  <c r="C541" i="11"/>
  <c r="C540" i="11"/>
  <c r="C539" i="11"/>
  <c r="C538" i="11"/>
  <c r="C537" i="11"/>
  <c r="C536" i="11"/>
  <c r="C535" i="11"/>
  <c r="C534" i="11"/>
  <c r="C533" i="11"/>
  <c r="C532" i="11"/>
  <c r="C531" i="11"/>
  <c r="C530" i="11"/>
  <c r="C529" i="11"/>
  <c r="C528" i="11"/>
  <c r="C527" i="11"/>
  <c r="C526" i="11"/>
  <c r="C525" i="11"/>
  <c r="C524" i="11"/>
  <c r="C523" i="11"/>
  <c r="C522" i="11"/>
  <c r="C521" i="11"/>
  <c r="C520" i="11"/>
  <c r="C519" i="11"/>
  <c r="C518" i="11"/>
  <c r="C517" i="11"/>
  <c r="C516" i="11"/>
  <c r="C515" i="11"/>
  <c r="C514" i="11"/>
  <c r="C513" i="11"/>
  <c r="C512" i="11"/>
  <c r="C511" i="11"/>
  <c r="C510" i="11"/>
  <c r="C509" i="11"/>
  <c r="C508" i="11"/>
  <c r="C507" i="11"/>
  <c r="C506" i="11"/>
  <c r="C505" i="11"/>
  <c r="C504" i="11"/>
  <c r="C503" i="11"/>
  <c r="C502" i="11"/>
  <c r="C501" i="11"/>
  <c r="C500" i="11"/>
  <c r="C499" i="11"/>
  <c r="C498" i="11"/>
  <c r="C497" i="11"/>
  <c r="C496" i="11"/>
  <c r="C495" i="11"/>
  <c r="C494" i="11"/>
  <c r="C493" i="11"/>
  <c r="C492" i="11"/>
  <c r="C491" i="11"/>
  <c r="C490" i="11"/>
  <c r="C489" i="11"/>
  <c r="C488" i="11"/>
  <c r="C487" i="11"/>
  <c r="C486" i="11"/>
  <c r="C485" i="11"/>
  <c r="C484" i="11"/>
  <c r="C483" i="11"/>
  <c r="C482" i="11"/>
  <c r="C481" i="11"/>
  <c r="C480" i="11"/>
  <c r="C479" i="11"/>
  <c r="C478" i="11"/>
  <c r="C477" i="11"/>
  <c r="C476" i="11"/>
  <c r="C475" i="11"/>
  <c r="C474" i="11"/>
  <c r="C473" i="11"/>
  <c r="C472" i="11"/>
  <c r="C471" i="11"/>
  <c r="C470" i="11"/>
  <c r="C469" i="11"/>
  <c r="C468" i="11"/>
  <c r="C467" i="11"/>
  <c r="C466" i="11"/>
  <c r="C465" i="11"/>
  <c r="C464" i="11"/>
  <c r="C463" i="11"/>
  <c r="C462" i="11"/>
  <c r="C461" i="11"/>
  <c r="C460" i="11"/>
  <c r="C459" i="11"/>
  <c r="C458" i="11"/>
  <c r="C457" i="11"/>
  <c r="C456" i="11"/>
  <c r="C455" i="11"/>
  <c r="C454" i="11"/>
  <c r="C453" i="11"/>
  <c r="C452" i="11"/>
  <c r="C451" i="11"/>
  <c r="C450" i="11"/>
  <c r="C449" i="11"/>
  <c r="C448" i="11"/>
  <c r="C447" i="11"/>
  <c r="C446" i="11"/>
  <c r="C445" i="11"/>
  <c r="C444" i="11"/>
  <c r="C443" i="11"/>
  <c r="C442" i="11"/>
  <c r="C441" i="11"/>
  <c r="C440" i="11"/>
  <c r="C439" i="11"/>
  <c r="C438" i="11"/>
  <c r="C437" i="11"/>
  <c r="C436" i="11"/>
  <c r="C435" i="11"/>
  <c r="C434" i="11"/>
  <c r="C433" i="11"/>
  <c r="C432" i="11"/>
  <c r="C431" i="11"/>
  <c r="C430" i="11"/>
  <c r="C429" i="11"/>
  <c r="C428" i="11"/>
  <c r="C427" i="11"/>
  <c r="C426" i="11"/>
  <c r="C425" i="11"/>
  <c r="C424" i="11"/>
  <c r="C423" i="11"/>
  <c r="C422" i="11"/>
  <c r="C421" i="11"/>
  <c r="C420" i="11"/>
  <c r="C419" i="11"/>
  <c r="C418" i="11"/>
  <c r="C417" i="11"/>
  <c r="C416" i="11"/>
  <c r="C415" i="11"/>
  <c r="C414" i="11"/>
  <c r="C413" i="11"/>
  <c r="C412" i="11"/>
  <c r="C411" i="11"/>
  <c r="C410" i="11"/>
  <c r="C409" i="11"/>
  <c r="C408" i="11"/>
  <c r="C407" i="11"/>
  <c r="C406" i="11"/>
  <c r="C405" i="11"/>
  <c r="C404" i="11"/>
  <c r="C403" i="11"/>
  <c r="C402" i="11"/>
  <c r="C401" i="11"/>
  <c r="C400" i="11"/>
  <c r="C399" i="11"/>
  <c r="C398" i="11"/>
  <c r="C397" i="11"/>
  <c r="C396" i="11"/>
  <c r="C395" i="11"/>
  <c r="C394" i="11"/>
  <c r="C393" i="11"/>
  <c r="C392" i="11"/>
  <c r="C391" i="11"/>
  <c r="C390" i="11"/>
  <c r="C389" i="11"/>
  <c r="C388" i="11"/>
  <c r="C387" i="11"/>
  <c r="C386" i="11"/>
  <c r="C385" i="11"/>
  <c r="C384" i="11"/>
  <c r="C383" i="11"/>
  <c r="C382" i="11"/>
  <c r="C381" i="11"/>
  <c r="C380" i="11"/>
  <c r="C379" i="11"/>
  <c r="C378" i="11"/>
  <c r="C377" i="11"/>
  <c r="C376" i="11"/>
  <c r="C375" i="11"/>
  <c r="C374" i="11"/>
  <c r="C373" i="11"/>
  <c r="C372" i="11"/>
  <c r="C371" i="11"/>
  <c r="C370" i="11"/>
  <c r="C369" i="11"/>
  <c r="C368" i="11"/>
  <c r="C367" i="11"/>
  <c r="C366" i="11"/>
  <c r="C365" i="11"/>
  <c r="C364" i="11"/>
  <c r="C363" i="11"/>
  <c r="C362" i="11"/>
  <c r="C361" i="11"/>
  <c r="C360" i="11"/>
  <c r="C359" i="11"/>
  <c r="C358" i="11"/>
  <c r="C357" i="11"/>
  <c r="C356" i="11"/>
  <c r="C355" i="11"/>
  <c r="C354" i="11"/>
  <c r="C353" i="11"/>
  <c r="C352" i="11"/>
  <c r="C351" i="11"/>
  <c r="C350" i="11"/>
  <c r="C349" i="11"/>
  <c r="C348" i="11"/>
  <c r="C347" i="11"/>
  <c r="C346" i="11"/>
  <c r="C345" i="11"/>
  <c r="C344" i="11"/>
  <c r="C343" i="11"/>
  <c r="C342" i="11"/>
  <c r="C341" i="11"/>
  <c r="C340" i="11"/>
  <c r="C339" i="11"/>
  <c r="C338" i="11"/>
  <c r="C337" i="11"/>
  <c r="C336" i="11"/>
  <c r="C335" i="11"/>
  <c r="C334" i="11"/>
  <c r="C333" i="11"/>
  <c r="C332" i="11"/>
  <c r="C331" i="11"/>
  <c r="C330" i="11"/>
  <c r="C329" i="11"/>
  <c r="C328" i="11"/>
  <c r="C327" i="11"/>
  <c r="C326" i="11"/>
  <c r="C325" i="11"/>
  <c r="C324" i="11"/>
  <c r="C323" i="11"/>
  <c r="C322" i="11"/>
  <c r="C321" i="11"/>
  <c r="C320" i="11"/>
  <c r="C319" i="11"/>
  <c r="C318" i="11"/>
  <c r="C317" i="11"/>
  <c r="C316" i="11"/>
  <c r="C315" i="11"/>
  <c r="C314" i="11"/>
  <c r="C313" i="11"/>
  <c r="C312" i="11"/>
  <c r="C311" i="11"/>
  <c r="C310" i="11"/>
  <c r="C309" i="11"/>
  <c r="C308" i="11"/>
  <c r="C307" i="11"/>
  <c r="C306" i="11"/>
  <c r="C305" i="11"/>
  <c r="C304" i="11"/>
  <c r="C303" i="11"/>
  <c r="C302" i="11"/>
  <c r="C301" i="11"/>
  <c r="C300" i="11"/>
  <c r="C299" i="11"/>
  <c r="C298" i="11"/>
  <c r="C297" i="11"/>
  <c r="C296" i="11"/>
  <c r="C295" i="11"/>
  <c r="C294" i="11"/>
  <c r="C293" i="11"/>
  <c r="C292" i="11"/>
  <c r="C291" i="11"/>
  <c r="C290" i="11"/>
  <c r="C289" i="11"/>
  <c r="C288" i="11"/>
  <c r="C287" i="11"/>
  <c r="C286" i="11"/>
  <c r="C285" i="11"/>
  <c r="C284" i="11"/>
  <c r="C283" i="11"/>
  <c r="C282" i="11"/>
  <c r="C281" i="11"/>
  <c r="C280" i="11"/>
  <c r="C279" i="11"/>
  <c r="C278" i="11"/>
  <c r="C277" i="11"/>
  <c r="C276" i="11"/>
  <c r="C275" i="11"/>
  <c r="C274" i="11"/>
  <c r="C273" i="11"/>
  <c r="C272" i="11"/>
  <c r="C271" i="11"/>
  <c r="C270" i="11"/>
  <c r="C269" i="11"/>
  <c r="C268" i="11"/>
  <c r="C267" i="11"/>
  <c r="C266" i="11"/>
  <c r="C265" i="11"/>
  <c r="C264" i="11"/>
  <c r="C263" i="11"/>
  <c r="C262" i="11"/>
  <c r="C261" i="11"/>
  <c r="C260" i="11"/>
  <c r="C259" i="11"/>
  <c r="C258" i="11"/>
  <c r="C257" i="11"/>
  <c r="C256" i="11"/>
  <c r="C255" i="11"/>
  <c r="C254" i="11"/>
  <c r="C253" i="11"/>
  <c r="C252" i="11"/>
  <c r="C251" i="11"/>
  <c r="C250" i="11"/>
  <c r="C249" i="11"/>
  <c r="C248" i="11"/>
  <c r="C247" i="11"/>
  <c r="C246" i="11"/>
  <c r="C245" i="11"/>
  <c r="C244" i="11"/>
  <c r="C243" i="11"/>
  <c r="C242" i="11"/>
  <c r="C241" i="11"/>
  <c r="C240" i="11"/>
  <c r="C239" i="11"/>
  <c r="C238" i="11"/>
  <c r="C237" i="11"/>
  <c r="C236" i="11"/>
  <c r="C235" i="11"/>
  <c r="C234" i="11"/>
  <c r="C233" i="11"/>
  <c r="C232" i="11"/>
  <c r="C231" i="11"/>
  <c r="C230" i="11"/>
  <c r="C229" i="11"/>
  <c r="C228" i="11"/>
  <c r="C227" i="11"/>
  <c r="C226" i="11"/>
  <c r="C225" i="11"/>
  <c r="C224" i="11"/>
  <c r="C223" i="11"/>
  <c r="C222" i="11"/>
  <c r="C221" i="11"/>
  <c r="C220" i="11"/>
  <c r="C219" i="11"/>
  <c r="C218" i="11"/>
  <c r="C217" i="11"/>
  <c r="C216" i="11"/>
  <c r="C215" i="11"/>
  <c r="C214" i="11"/>
  <c r="C213" i="11"/>
  <c r="C212" i="11"/>
  <c r="C211" i="11"/>
  <c r="C210" i="11"/>
  <c r="C209" i="11"/>
  <c r="C208" i="11"/>
  <c r="C207" i="11"/>
  <c r="C206" i="11"/>
  <c r="C205" i="11"/>
  <c r="C204" i="11"/>
  <c r="C203" i="11"/>
  <c r="C202" i="11"/>
  <c r="C201" i="11"/>
  <c r="C200" i="11"/>
  <c r="C199" i="11"/>
  <c r="C198" i="11"/>
  <c r="C197" i="11"/>
  <c r="C196" i="11"/>
  <c r="C195" i="11"/>
  <c r="C194" i="11"/>
  <c r="C193" i="11"/>
  <c r="C192" i="11"/>
  <c r="C191" i="11"/>
  <c r="C190" i="11"/>
  <c r="C189" i="11"/>
  <c r="C188" i="11"/>
  <c r="C187" i="11"/>
  <c r="C186" i="11"/>
  <c r="C185" i="11"/>
  <c r="C184" i="11"/>
  <c r="C183" i="11"/>
  <c r="C182" i="11"/>
  <c r="C181" i="11"/>
  <c r="C180" i="11"/>
  <c r="C179" i="11"/>
  <c r="C178" i="11"/>
  <c r="C177" i="11"/>
  <c r="C176" i="11"/>
  <c r="C175" i="11"/>
  <c r="C174" i="11"/>
  <c r="C173" i="11"/>
  <c r="C172" i="11"/>
  <c r="C171" i="11"/>
  <c r="C170" i="11"/>
  <c r="C169" i="11"/>
  <c r="C168" i="11"/>
  <c r="C167" i="11"/>
  <c r="C166" i="11"/>
  <c r="C165" i="11"/>
  <c r="C164" i="11"/>
  <c r="C163" i="11"/>
  <c r="C162" i="11"/>
  <c r="C161" i="11"/>
  <c r="C160" i="11"/>
  <c r="C159" i="11"/>
  <c r="C158" i="11"/>
  <c r="C157" i="11"/>
  <c r="C156" i="11"/>
  <c r="C155" i="11"/>
  <c r="C154" i="11"/>
  <c r="C153" i="11"/>
  <c r="C152" i="11"/>
  <c r="C151" i="11"/>
  <c r="C150" i="11"/>
  <c r="C149" i="11"/>
  <c r="C148" i="11"/>
  <c r="C147" i="11"/>
  <c r="C146" i="11"/>
  <c r="C145" i="11"/>
  <c r="C144" i="11"/>
  <c r="C143" i="11"/>
  <c r="C142" i="11"/>
  <c r="C141" i="11"/>
  <c r="C140" i="11"/>
  <c r="C139" i="11"/>
  <c r="C138" i="11"/>
  <c r="C137" i="11"/>
  <c r="C136" i="11"/>
  <c r="C135" i="11"/>
  <c r="C134" i="11"/>
  <c r="C133" i="11"/>
  <c r="C132" i="11"/>
  <c r="C131" i="11"/>
  <c r="C130" i="11"/>
  <c r="C129" i="11"/>
  <c r="C128" i="11"/>
  <c r="C127" i="11"/>
  <c r="C126" i="11"/>
  <c r="C125" i="11"/>
  <c r="C124" i="11"/>
  <c r="C123" i="11"/>
  <c r="C122" i="11"/>
  <c r="C121" i="11"/>
  <c r="C120" i="11"/>
  <c r="C119" i="11"/>
  <c r="C118" i="11"/>
  <c r="C117" i="11"/>
  <c r="C116" i="11"/>
  <c r="C115" i="11"/>
  <c r="C114" i="11"/>
  <c r="C113" i="11"/>
  <c r="C112" i="11"/>
  <c r="C111" i="11"/>
  <c r="C110" i="11"/>
  <c r="C109" i="11"/>
  <c r="C108" i="11"/>
  <c r="C107" i="11"/>
  <c r="C106" i="11"/>
  <c r="C105" i="11"/>
  <c r="C104" i="11"/>
  <c r="C103" i="11"/>
  <c r="C102" i="11"/>
  <c r="C101" i="11"/>
  <c r="C100" i="11"/>
  <c r="C99" i="11"/>
  <c r="C98" i="11"/>
  <c r="C97" i="11"/>
  <c r="C96" i="11"/>
  <c r="C95" i="11"/>
  <c r="C94" i="11"/>
  <c r="C93" i="11"/>
  <c r="C92" i="11"/>
  <c r="C91" i="11"/>
  <c r="C90" i="11"/>
  <c r="C89" i="11"/>
  <c r="C88" i="11"/>
  <c r="C87" i="11"/>
  <c r="C86" i="11"/>
  <c r="C85" i="11"/>
  <c r="C84" i="11"/>
  <c r="C83" i="11"/>
  <c r="C82" i="11"/>
  <c r="C81" i="11"/>
  <c r="C80" i="11"/>
  <c r="C79" i="11"/>
  <c r="C78" i="11"/>
  <c r="C77" i="11"/>
  <c r="C76" i="11"/>
  <c r="C75" i="11"/>
  <c r="C74" i="11"/>
  <c r="C73" i="11"/>
  <c r="C72" i="11"/>
  <c r="C71" i="11"/>
  <c r="C70" i="11"/>
  <c r="C69" i="11"/>
  <c r="C68" i="11"/>
  <c r="C67" i="11"/>
  <c r="C66" i="11"/>
  <c r="C65" i="11"/>
  <c r="C64" i="11"/>
  <c r="C63" i="11"/>
  <c r="C62" i="11"/>
  <c r="C61" i="11"/>
  <c r="C60" i="11"/>
  <c r="C59" i="11"/>
  <c r="C58" i="11"/>
  <c r="C57" i="11"/>
  <c r="C56" i="11"/>
  <c r="C55" i="11"/>
  <c r="C54" i="11"/>
  <c r="C53" i="11"/>
  <c r="C52" i="11"/>
  <c r="C51" i="11"/>
  <c r="C50" i="11"/>
  <c r="C49" i="11"/>
  <c r="C48" i="11"/>
  <c r="C47" i="11"/>
  <c r="C46" i="11"/>
  <c r="C45" i="11"/>
  <c r="C44" i="11"/>
  <c r="C43" i="11"/>
  <c r="C42"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C7" i="11"/>
  <c r="C6" i="11"/>
  <c r="C5" i="11"/>
  <c r="C4" i="11"/>
  <c r="C3" i="11"/>
  <c r="C2" i="11"/>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K641" i="8"/>
  <c r="J641" i="8"/>
  <c r="K640" i="8"/>
  <c r="J640" i="8"/>
  <c r="K639" i="8"/>
  <c r="J639" i="8"/>
  <c r="K638" i="8"/>
  <c r="J638" i="8"/>
  <c r="K637" i="8"/>
  <c r="J637" i="8"/>
  <c r="K636" i="8"/>
  <c r="J636" i="8"/>
  <c r="K635" i="8"/>
  <c r="J635" i="8"/>
  <c r="K634" i="8"/>
  <c r="J634" i="8"/>
  <c r="K633" i="8"/>
  <c r="J633" i="8"/>
  <c r="K632" i="8"/>
  <c r="J632" i="8"/>
  <c r="K631" i="8"/>
  <c r="J631" i="8"/>
  <c r="K630" i="8"/>
  <c r="J630" i="8"/>
  <c r="K629" i="8"/>
  <c r="J629" i="8"/>
  <c r="K628" i="8"/>
  <c r="J628" i="8"/>
  <c r="K627" i="8"/>
  <c r="J627" i="8"/>
  <c r="K626" i="8"/>
  <c r="J626" i="8"/>
  <c r="K625" i="8"/>
  <c r="J625" i="8"/>
  <c r="K624" i="8"/>
  <c r="J624" i="8"/>
  <c r="K623" i="8"/>
  <c r="J623" i="8"/>
  <c r="K622" i="8"/>
  <c r="J622" i="8"/>
  <c r="K621" i="8"/>
  <c r="J621" i="8"/>
  <c r="K620" i="8"/>
  <c r="J620" i="8"/>
  <c r="K619" i="8"/>
  <c r="J619" i="8"/>
  <c r="K618" i="8"/>
  <c r="J618" i="8"/>
  <c r="K617" i="8"/>
  <c r="J617" i="8"/>
  <c r="K616" i="8"/>
  <c r="J616" i="8"/>
  <c r="K615" i="8"/>
  <c r="J615" i="8"/>
  <c r="K614" i="8"/>
  <c r="J614" i="8"/>
  <c r="K613" i="8"/>
  <c r="J613" i="8"/>
  <c r="K612" i="8"/>
  <c r="J612" i="8"/>
  <c r="K611" i="8"/>
  <c r="J611" i="8"/>
  <c r="K610" i="8"/>
  <c r="J610" i="8"/>
  <c r="K609" i="8"/>
  <c r="J609" i="8"/>
  <c r="K608" i="8"/>
  <c r="J608" i="8"/>
  <c r="K607" i="8"/>
  <c r="J607" i="8"/>
  <c r="K606" i="8"/>
  <c r="J606" i="8"/>
  <c r="K605" i="8"/>
  <c r="J605" i="8"/>
  <c r="K604" i="8"/>
  <c r="J604" i="8"/>
  <c r="K603" i="8"/>
  <c r="J603" i="8"/>
  <c r="K602" i="8"/>
  <c r="J602" i="8"/>
  <c r="K601" i="8"/>
  <c r="J601" i="8"/>
  <c r="K600" i="8"/>
  <c r="J600" i="8"/>
  <c r="K599" i="8"/>
  <c r="J599" i="8"/>
  <c r="K598" i="8"/>
  <c r="J598" i="8"/>
  <c r="K597" i="8"/>
  <c r="J597" i="8"/>
  <c r="K596" i="8"/>
  <c r="J596" i="8"/>
  <c r="K595" i="8"/>
  <c r="J595" i="8"/>
  <c r="K594" i="8"/>
  <c r="J594" i="8"/>
  <c r="K593" i="8"/>
  <c r="J593" i="8"/>
  <c r="K592" i="8"/>
  <c r="J592" i="8"/>
  <c r="K591" i="8"/>
  <c r="J591" i="8"/>
  <c r="K590" i="8"/>
  <c r="J590" i="8"/>
  <c r="K589" i="8"/>
  <c r="J589" i="8"/>
  <c r="K588" i="8"/>
  <c r="J588" i="8"/>
  <c r="K587" i="8"/>
  <c r="J587" i="8"/>
  <c r="K586" i="8"/>
  <c r="J586" i="8"/>
  <c r="K585" i="8"/>
  <c r="J585" i="8"/>
  <c r="K584" i="8"/>
  <c r="J584" i="8"/>
  <c r="K583" i="8"/>
  <c r="J583" i="8"/>
  <c r="K582" i="8"/>
  <c r="J582" i="8"/>
  <c r="K581" i="8"/>
  <c r="J581" i="8"/>
  <c r="K580" i="8"/>
  <c r="J580" i="8"/>
  <c r="K579" i="8"/>
  <c r="J579" i="8"/>
  <c r="K578" i="8"/>
  <c r="J578" i="8"/>
  <c r="K577" i="8"/>
  <c r="J577" i="8"/>
  <c r="K576" i="8"/>
  <c r="J576" i="8"/>
  <c r="K575" i="8"/>
  <c r="J575" i="8"/>
  <c r="K574" i="8"/>
  <c r="J574" i="8"/>
  <c r="K573" i="8"/>
  <c r="J573" i="8"/>
  <c r="K572" i="8"/>
  <c r="J572" i="8"/>
  <c r="K571" i="8"/>
  <c r="J571" i="8"/>
  <c r="K570" i="8"/>
  <c r="J570" i="8"/>
  <c r="K569" i="8"/>
  <c r="J569" i="8"/>
  <c r="K568" i="8"/>
  <c r="J568" i="8"/>
  <c r="K567" i="8"/>
  <c r="J567" i="8"/>
  <c r="K566" i="8"/>
  <c r="J566" i="8"/>
  <c r="K565" i="8"/>
  <c r="J565" i="8"/>
  <c r="K564" i="8"/>
  <c r="J564" i="8"/>
  <c r="K563" i="8"/>
  <c r="J563" i="8"/>
  <c r="K562" i="8"/>
  <c r="J562" i="8"/>
  <c r="K561" i="8"/>
  <c r="J561" i="8"/>
  <c r="K560" i="8"/>
  <c r="J560" i="8"/>
  <c r="K559" i="8"/>
  <c r="J559" i="8"/>
  <c r="K558" i="8"/>
  <c r="J558" i="8"/>
  <c r="K557" i="8"/>
  <c r="J557" i="8"/>
  <c r="K556" i="8"/>
  <c r="J556" i="8"/>
  <c r="K555" i="8"/>
  <c r="J555" i="8"/>
  <c r="K554" i="8"/>
  <c r="J554" i="8"/>
  <c r="K553" i="8"/>
  <c r="J553" i="8"/>
  <c r="K552" i="8"/>
  <c r="J552" i="8"/>
  <c r="K551" i="8"/>
  <c r="J551" i="8"/>
  <c r="K550" i="8"/>
  <c r="J550" i="8"/>
  <c r="K549" i="8"/>
  <c r="J549" i="8"/>
  <c r="K548" i="8"/>
  <c r="J548" i="8"/>
  <c r="K547" i="8"/>
  <c r="J547" i="8"/>
  <c r="K546" i="8"/>
  <c r="J546" i="8"/>
  <c r="K545" i="8"/>
  <c r="J545" i="8"/>
  <c r="K544" i="8"/>
  <c r="J544" i="8"/>
  <c r="K543" i="8"/>
  <c r="J543" i="8"/>
  <c r="K542" i="8"/>
  <c r="J542" i="8"/>
  <c r="K541" i="8"/>
  <c r="J541" i="8"/>
  <c r="K540" i="8"/>
  <c r="J540" i="8"/>
  <c r="K539" i="8"/>
  <c r="J539" i="8"/>
  <c r="K538" i="8"/>
  <c r="J538" i="8"/>
  <c r="K537" i="8"/>
  <c r="J537" i="8"/>
  <c r="K536" i="8"/>
  <c r="J536" i="8"/>
  <c r="K535" i="8"/>
  <c r="J535" i="8"/>
  <c r="K534" i="8"/>
  <c r="J534" i="8"/>
  <c r="K533" i="8"/>
  <c r="J533" i="8"/>
  <c r="K532" i="8"/>
  <c r="J532" i="8"/>
  <c r="K531" i="8"/>
  <c r="J531" i="8"/>
  <c r="K530" i="8"/>
  <c r="J530" i="8"/>
  <c r="K529" i="8"/>
  <c r="J529" i="8"/>
  <c r="K528" i="8"/>
  <c r="J528" i="8"/>
  <c r="K527" i="8"/>
  <c r="J527" i="8"/>
  <c r="K526" i="8"/>
  <c r="J526" i="8"/>
  <c r="K525" i="8"/>
  <c r="J525" i="8"/>
  <c r="K524" i="8"/>
  <c r="J524" i="8"/>
  <c r="K523" i="8"/>
  <c r="J523" i="8"/>
  <c r="K522" i="8"/>
  <c r="J522" i="8"/>
  <c r="K521" i="8"/>
  <c r="J521" i="8"/>
  <c r="K520" i="8"/>
  <c r="J520" i="8"/>
  <c r="K519" i="8"/>
  <c r="J519" i="8"/>
  <c r="K518" i="8"/>
  <c r="J518" i="8"/>
  <c r="K517" i="8"/>
  <c r="J517" i="8"/>
  <c r="K516" i="8"/>
  <c r="J516" i="8"/>
  <c r="K515" i="8"/>
  <c r="J515" i="8"/>
  <c r="K514" i="8"/>
  <c r="J514" i="8"/>
  <c r="K513" i="8"/>
  <c r="J513" i="8"/>
  <c r="K512" i="8"/>
  <c r="J512" i="8"/>
  <c r="K511" i="8"/>
  <c r="J511" i="8"/>
  <c r="K510" i="8"/>
  <c r="J510" i="8"/>
  <c r="K509" i="8"/>
  <c r="J509" i="8"/>
  <c r="K508" i="8"/>
  <c r="J508" i="8"/>
  <c r="K507" i="8"/>
  <c r="J507" i="8"/>
  <c r="K506" i="8"/>
  <c r="J506" i="8"/>
  <c r="K505" i="8"/>
  <c r="J505" i="8"/>
  <c r="K504" i="8"/>
  <c r="J504" i="8"/>
  <c r="K503" i="8"/>
  <c r="J503" i="8"/>
  <c r="K502" i="8"/>
  <c r="J502" i="8"/>
  <c r="K501" i="8"/>
  <c r="J501" i="8"/>
  <c r="K500" i="8"/>
  <c r="J500" i="8"/>
  <c r="K499" i="8"/>
  <c r="J499" i="8"/>
  <c r="K498" i="8"/>
  <c r="J498" i="8"/>
  <c r="K497" i="8"/>
  <c r="J497" i="8"/>
  <c r="K496" i="8"/>
  <c r="J496" i="8"/>
  <c r="K495" i="8"/>
  <c r="J495" i="8"/>
  <c r="K494" i="8"/>
  <c r="J494" i="8"/>
  <c r="K493" i="8"/>
  <c r="J493" i="8"/>
  <c r="K492" i="8"/>
  <c r="J492" i="8"/>
  <c r="K491" i="8"/>
  <c r="J491" i="8"/>
  <c r="K490" i="8"/>
  <c r="J490" i="8"/>
  <c r="K489" i="8"/>
  <c r="J489" i="8"/>
  <c r="K488" i="8"/>
  <c r="J488" i="8"/>
  <c r="K487" i="8"/>
  <c r="J487" i="8"/>
  <c r="K486" i="8"/>
  <c r="J486" i="8"/>
  <c r="K485" i="8"/>
  <c r="J485" i="8"/>
  <c r="K484" i="8"/>
  <c r="J484" i="8"/>
  <c r="K483" i="8"/>
  <c r="J483" i="8"/>
  <c r="K482" i="8"/>
  <c r="J482" i="8"/>
  <c r="K481" i="8"/>
  <c r="J481" i="8"/>
  <c r="K480" i="8"/>
  <c r="J480" i="8"/>
  <c r="K479" i="8"/>
  <c r="J479" i="8"/>
  <c r="K478" i="8"/>
  <c r="J478" i="8"/>
  <c r="K477" i="8"/>
  <c r="J477" i="8"/>
  <c r="K476" i="8"/>
  <c r="J476" i="8"/>
  <c r="K475" i="8"/>
  <c r="J475" i="8"/>
  <c r="K474" i="8"/>
  <c r="J474" i="8"/>
  <c r="K473" i="8"/>
  <c r="J473" i="8"/>
  <c r="K472" i="8"/>
  <c r="J472" i="8"/>
  <c r="K471" i="8"/>
  <c r="J471" i="8"/>
  <c r="K470" i="8"/>
  <c r="J470" i="8"/>
  <c r="K469" i="8"/>
  <c r="J469" i="8"/>
  <c r="K468" i="8"/>
  <c r="J468" i="8"/>
  <c r="K467" i="8"/>
  <c r="J467" i="8"/>
  <c r="K466" i="8"/>
  <c r="J466" i="8"/>
  <c r="K465" i="8"/>
  <c r="J465" i="8"/>
  <c r="K464" i="8"/>
  <c r="J464" i="8"/>
  <c r="K463" i="8"/>
  <c r="J463" i="8"/>
  <c r="K462" i="8"/>
  <c r="J462" i="8"/>
  <c r="K461" i="8"/>
  <c r="J461" i="8"/>
  <c r="K460" i="8"/>
  <c r="J460" i="8"/>
  <c r="K459" i="8"/>
  <c r="J459" i="8"/>
  <c r="K458" i="8"/>
  <c r="J458" i="8"/>
  <c r="K457" i="8"/>
  <c r="J457" i="8"/>
  <c r="K456" i="8"/>
  <c r="J456" i="8"/>
  <c r="K455" i="8"/>
  <c r="J455" i="8"/>
  <c r="K454" i="8"/>
  <c r="J454" i="8"/>
  <c r="K453" i="8"/>
  <c r="J453" i="8"/>
  <c r="K452" i="8"/>
  <c r="J452" i="8"/>
  <c r="K451" i="8"/>
  <c r="J451" i="8"/>
  <c r="K450" i="8"/>
  <c r="J450" i="8"/>
  <c r="K449" i="8"/>
  <c r="J449" i="8"/>
  <c r="K448" i="8"/>
  <c r="J448" i="8"/>
  <c r="K447" i="8"/>
  <c r="J447" i="8"/>
  <c r="K446" i="8"/>
  <c r="J446" i="8"/>
  <c r="K445" i="8"/>
  <c r="J445" i="8"/>
  <c r="K444" i="8"/>
  <c r="J444" i="8"/>
  <c r="K443" i="8"/>
  <c r="J443" i="8"/>
  <c r="K442" i="8"/>
  <c r="J442" i="8"/>
  <c r="K441" i="8"/>
  <c r="J441" i="8"/>
  <c r="K440" i="8"/>
  <c r="J440" i="8"/>
  <c r="K439" i="8"/>
  <c r="J439" i="8"/>
  <c r="K438" i="8"/>
  <c r="J438" i="8"/>
  <c r="K437" i="8"/>
  <c r="J437" i="8"/>
  <c r="K436" i="8"/>
  <c r="J436" i="8"/>
  <c r="K435" i="8"/>
  <c r="J435" i="8"/>
  <c r="K434" i="8"/>
  <c r="J434" i="8"/>
  <c r="K433" i="8"/>
  <c r="J433" i="8"/>
  <c r="K432" i="8"/>
  <c r="J432" i="8"/>
  <c r="K431" i="8"/>
  <c r="J431" i="8"/>
  <c r="K430" i="8"/>
  <c r="J430" i="8"/>
  <c r="K429" i="8"/>
  <c r="J429" i="8"/>
  <c r="K428" i="8"/>
  <c r="J428" i="8"/>
  <c r="K427" i="8"/>
  <c r="J427" i="8"/>
  <c r="K426" i="8"/>
  <c r="J426" i="8"/>
  <c r="K425" i="8"/>
  <c r="J425" i="8"/>
  <c r="K424" i="8"/>
  <c r="J424" i="8"/>
  <c r="K423" i="8"/>
  <c r="J423" i="8"/>
  <c r="K422" i="8"/>
  <c r="J422" i="8"/>
  <c r="K421" i="8"/>
  <c r="J421" i="8"/>
  <c r="K420" i="8"/>
  <c r="J420" i="8"/>
  <c r="K419" i="8"/>
  <c r="J419" i="8"/>
  <c r="K418" i="8"/>
  <c r="J418" i="8"/>
  <c r="K417" i="8"/>
  <c r="J417" i="8"/>
  <c r="K416" i="8"/>
  <c r="J416" i="8"/>
  <c r="K415" i="8"/>
  <c r="J415" i="8"/>
  <c r="K414" i="8"/>
  <c r="J414" i="8"/>
  <c r="K413" i="8"/>
  <c r="J413" i="8"/>
  <c r="K412" i="8"/>
  <c r="J412" i="8"/>
  <c r="K411" i="8"/>
  <c r="J411" i="8"/>
  <c r="K410" i="8"/>
  <c r="J410" i="8"/>
  <c r="K409" i="8"/>
  <c r="J409" i="8"/>
  <c r="K408" i="8"/>
  <c r="J408" i="8"/>
  <c r="K407" i="8"/>
  <c r="J407" i="8"/>
  <c r="K406" i="8"/>
  <c r="J406" i="8"/>
  <c r="K405" i="8"/>
  <c r="J405" i="8"/>
  <c r="K404" i="8"/>
  <c r="J404" i="8"/>
  <c r="K403" i="8"/>
  <c r="J403" i="8"/>
  <c r="K402" i="8"/>
  <c r="J402" i="8"/>
  <c r="K401" i="8"/>
  <c r="J401" i="8"/>
  <c r="K400" i="8"/>
  <c r="J400" i="8"/>
  <c r="K399" i="8"/>
  <c r="J399" i="8"/>
  <c r="K398" i="8"/>
  <c r="J398" i="8"/>
  <c r="K397" i="8"/>
  <c r="J397" i="8"/>
  <c r="K396" i="8"/>
  <c r="J396" i="8"/>
  <c r="K395" i="8"/>
  <c r="J395" i="8"/>
  <c r="K394" i="8"/>
  <c r="J394" i="8"/>
  <c r="K393" i="8"/>
  <c r="J393" i="8"/>
  <c r="K392" i="8"/>
  <c r="J392" i="8"/>
  <c r="K391" i="8"/>
  <c r="J391" i="8"/>
  <c r="K390" i="8"/>
  <c r="J390" i="8"/>
  <c r="K389" i="8"/>
  <c r="J389" i="8"/>
  <c r="K388" i="8"/>
  <c r="J388" i="8"/>
  <c r="K387" i="8"/>
  <c r="J387" i="8"/>
  <c r="K386" i="8"/>
  <c r="J386" i="8"/>
  <c r="K385" i="8"/>
  <c r="J385" i="8"/>
  <c r="K384" i="8"/>
  <c r="J384" i="8"/>
  <c r="K383" i="8"/>
  <c r="J383" i="8"/>
  <c r="K382" i="8"/>
  <c r="J382" i="8"/>
  <c r="K381" i="8"/>
  <c r="J381" i="8"/>
  <c r="K380" i="8"/>
  <c r="J380" i="8"/>
  <c r="K379" i="8"/>
  <c r="J379" i="8"/>
  <c r="K378" i="8"/>
  <c r="J378" i="8"/>
  <c r="K377" i="8"/>
  <c r="J377" i="8"/>
  <c r="K376" i="8"/>
  <c r="J376" i="8"/>
  <c r="K375" i="8"/>
  <c r="J375" i="8"/>
  <c r="K374" i="8"/>
  <c r="J374" i="8"/>
  <c r="K373" i="8"/>
  <c r="J373" i="8"/>
  <c r="K372" i="8"/>
  <c r="J372" i="8"/>
  <c r="K371" i="8"/>
  <c r="J371" i="8"/>
  <c r="K370" i="8"/>
  <c r="J370" i="8"/>
  <c r="K369" i="8"/>
  <c r="J369" i="8"/>
  <c r="K368" i="8"/>
  <c r="J368" i="8"/>
  <c r="K367" i="8"/>
  <c r="J367" i="8"/>
  <c r="K366" i="8"/>
  <c r="J366" i="8"/>
  <c r="K365" i="8"/>
  <c r="J365" i="8"/>
  <c r="K364" i="8"/>
  <c r="J364" i="8"/>
  <c r="K363" i="8"/>
  <c r="J363" i="8"/>
  <c r="K362" i="8"/>
  <c r="J362" i="8"/>
  <c r="K361" i="8"/>
  <c r="J361" i="8"/>
  <c r="K360" i="8"/>
  <c r="J360" i="8"/>
  <c r="K359" i="8"/>
  <c r="J359" i="8"/>
  <c r="K358" i="8"/>
  <c r="J358" i="8"/>
  <c r="K357" i="8"/>
  <c r="J357" i="8"/>
  <c r="K356" i="8"/>
  <c r="J356" i="8"/>
  <c r="K355" i="8"/>
  <c r="J355" i="8"/>
  <c r="K354" i="8"/>
  <c r="J354" i="8"/>
  <c r="K353" i="8"/>
  <c r="J353" i="8"/>
  <c r="K352" i="8"/>
  <c r="J352" i="8"/>
  <c r="K351" i="8"/>
  <c r="J351" i="8"/>
  <c r="K350" i="8"/>
  <c r="J350" i="8"/>
  <c r="K349" i="8"/>
  <c r="J349" i="8"/>
  <c r="K348" i="8"/>
  <c r="J348" i="8"/>
  <c r="K347" i="8"/>
  <c r="J347" i="8"/>
  <c r="K346" i="8"/>
  <c r="J346" i="8"/>
  <c r="K345" i="8"/>
  <c r="J345" i="8"/>
  <c r="K344" i="8"/>
  <c r="J344" i="8"/>
  <c r="K343" i="8"/>
  <c r="J343" i="8"/>
  <c r="K342" i="8"/>
  <c r="J342" i="8"/>
  <c r="K341" i="8"/>
  <c r="J341" i="8"/>
  <c r="K340" i="8"/>
  <c r="J340" i="8"/>
  <c r="K339" i="8"/>
  <c r="J339" i="8"/>
  <c r="K338" i="8"/>
  <c r="J338" i="8"/>
  <c r="K337" i="8"/>
  <c r="J337" i="8"/>
  <c r="K336" i="8"/>
  <c r="J336" i="8"/>
  <c r="K335" i="8"/>
  <c r="J335" i="8"/>
  <c r="K334" i="8"/>
  <c r="J334" i="8"/>
  <c r="K333" i="8"/>
  <c r="J333" i="8"/>
  <c r="K332" i="8"/>
  <c r="J332" i="8"/>
  <c r="K331" i="8"/>
  <c r="J331" i="8"/>
  <c r="K330" i="8"/>
  <c r="J330" i="8"/>
  <c r="K329" i="8"/>
  <c r="J329" i="8"/>
  <c r="K328" i="8"/>
  <c r="J328" i="8"/>
  <c r="K327" i="8"/>
  <c r="J327" i="8"/>
  <c r="K326" i="8"/>
  <c r="J326" i="8"/>
  <c r="K325" i="8"/>
  <c r="J325" i="8"/>
  <c r="K324" i="8"/>
  <c r="J324" i="8"/>
  <c r="K323" i="8"/>
  <c r="J323" i="8"/>
  <c r="K322" i="8"/>
  <c r="J322" i="8"/>
  <c r="K321" i="8"/>
  <c r="J321" i="8"/>
  <c r="K320" i="8"/>
  <c r="J320" i="8"/>
  <c r="K319" i="8"/>
  <c r="J319" i="8"/>
  <c r="K318" i="8"/>
  <c r="J318" i="8"/>
  <c r="K317" i="8"/>
  <c r="J317" i="8"/>
  <c r="K316" i="8"/>
  <c r="J316" i="8"/>
  <c r="K315" i="8"/>
  <c r="J315" i="8"/>
  <c r="K314" i="8"/>
  <c r="J314" i="8"/>
  <c r="K313" i="8"/>
  <c r="J313" i="8"/>
  <c r="K312" i="8"/>
  <c r="J312" i="8"/>
  <c r="K311" i="8"/>
  <c r="J311" i="8"/>
  <c r="K310" i="8"/>
  <c r="J310" i="8"/>
  <c r="K309" i="8"/>
  <c r="J309" i="8"/>
  <c r="K308" i="8"/>
  <c r="J308" i="8"/>
  <c r="K307" i="8"/>
  <c r="J307" i="8"/>
  <c r="K306" i="8"/>
  <c r="J306" i="8"/>
  <c r="K305" i="8"/>
  <c r="J305" i="8"/>
  <c r="K304" i="8"/>
  <c r="J304" i="8"/>
  <c r="K303" i="8"/>
  <c r="J303" i="8"/>
  <c r="K302" i="8"/>
  <c r="J302" i="8"/>
  <c r="K301" i="8"/>
  <c r="J301" i="8"/>
  <c r="K300" i="8"/>
  <c r="J300" i="8"/>
  <c r="K299" i="8"/>
  <c r="J299" i="8"/>
  <c r="K298" i="8"/>
  <c r="J298" i="8"/>
  <c r="K297" i="8"/>
  <c r="J297" i="8"/>
  <c r="K296" i="8"/>
  <c r="J296" i="8"/>
  <c r="K295" i="8"/>
  <c r="J295" i="8"/>
  <c r="K294" i="8"/>
  <c r="J294" i="8"/>
  <c r="K293" i="8"/>
  <c r="J293" i="8"/>
  <c r="K292" i="8"/>
  <c r="J292" i="8"/>
  <c r="K291" i="8"/>
  <c r="J291" i="8"/>
  <c r="K290" i="8"/>
  <c r="J290" i="8"/>
  <c r="K289" i="8"/>
  <c r="J289" i="8"/>
  <c r="K288" i="8"/>
  <c r="J288" i="8"/>
  <c r="K287" i="8"/>
  <c r="J287" i="8"/>
  <c r="K286" i="8"/>
  <c r="J286" i="8"/>
  <c r="K285" i="8"/>
  <c r="J285" i="8"/>
  <c r="K284" i="8"/>
  <c r="J284" i="8"/>
  <c r="K283" i="8"/>
  <c r="J283" i="8"/>
  <c r="K282" i="8"/>
  <c r="J282" i="8"/>
  <c r="K281" i="8"/>
  <c r="J281" i="8"/>
  <c r="K280" i="8"/>
  <c r="J280" i="8"/>
  <c r="K279" i="8"/>
  <c r="J279" i="8"/>
  <c r="K278" i="8"/>
  <c r="J278" i="8"/>
  <c r="K277" i="8"/>
  <c r="J277" i="8"/>
  <c r="K276" i="8"/>
  <c r="J276" i="8"/>
  <c r="K275" i="8"/>
  <c r="J275" i="8"/>
  <c r="K274" i="8"/>
  <c r="J274" i="8"/>
  <c r="K273" i="8"/>
  <c r="J273" i="8"/>
  <c r="K272" i="8"/>
  <c r="J272" i="8"/>
  <c r="K271" i="8"/>
  <c r="J271" i="8"/>
  <c r="K270" i="8"/>
  <c r="J270" i="8"/>
  <c r="K269" i="8"/>
  <c r="J269" i="8"/>
  <c r="K268" i="8"/>
  <c r="J268" i="8"/>
  <c r="K267" i="8"/>
  <c r="J267" i="8"/>
  <c r="K266" i="8"/>
  <c r="J266" i="8"/>
  <c r="K265" i="8"/>
  <c r="J265" i="8"/>
  <c r="K264" i="8"/>
  <c r="J264" i="8"/>
  <c r="K263" i="8"/>
  <c r="J263" i="8"/>
  <c r="K262" i="8"/>
  <c r="J262" i="8"/>
  <c r="K261" i="8"/>
  <c r="J261" i="8"/>
  <c r="K260" i="8"/>
  <c r="J260" i="8"/>
  <c r="K259" i="8"/>
  <c r="J259" i="8"/>
  <c r="K258" i="8"/>
  <c r="J258" i="8"/>
  <c r="K257" i="8"/>
  <c r="J257" i="8"/>
  <c r="K256" i="8"/>
  <c r="J256" i="8"/>
  <c r="K255" i="8"/>
  <c r="J255" i="8"/>
  <c r="K254" i="8"/>
  <c r="J254" i="8"/>
  <c r="K253" i="8"/>
  <c r="J253" i="8"/>
  <c r="K252" i="8"/>
  <c r="J252" i="8"/>
  <c r="K251" i="8"/>
  <c r="J251" i="8"/>
  <c r="K250" i="8"/>
  <c r="J250" i="8"/>
  <c r="K249" i="8"/>
  <c r="J249" i="8"/>
  <c r="K248" i="8"/>
  <c r="J248" i="8"/>
  <c r="K247" i="8"/>
  <c r="J247" i="8"/>
  <c r="K246" i="8"/>
  <c r="J246" i="8"/>
  <c r="K245" i="8"/>
  <c r="J245" i="8"/>
  <c r="K244" i="8"/>
  <c r="J244" i="8"/>
  <c r="K243" i="8"/>
  <c r="J243" i="8"/>
  <c r="K242" i="8"/>
  <c r="J242" i="8"/>
  <c r="K241" i="8"/>
  <c r="J241" i="8"/>
  <c r="K240" i="8"/>
  <c r="J240" i="8"/>
  <c r="K239" i="8"/>
  <c r="J239" i="8"/>
  <c r="K238" i="8"/>
  <c r="J238" i="8"/>
  <c r="K237" i="8"/>
  <c r="J237" i="8"/>
  <c r="K236" i="8"/>
  <c r="J236" i="8"/>
  <c r="K235" i="8"/>
  <c r="J235" i="8"/>
  <c r="K234" i="8"/>
  <c r="J234" i="8"/>
  <c r="K233" i="8"/>
  <c r="J233" i="8"/>
  <c r="K232" i="8"/>
  <c r="J232" i="8"/>
  <c r="K231" i="8"/>
  <c r="J231" i="8"/>
  <c r="K230" i="8"/>
  <c r="J230" i="8"/>
  <c r="K229" i="8"/>
  <c r="J229" i="8"/>
  <c r="K228" i="8"/>
  <c r="J228" i="8"/>
  <c r="K227" i="8"/>
  <c r="J227" i="8"/>
  <c r="K226" i="8"/>
  <c r="J226" i="8"/>
  <c r="K225" i="8"/>
  <c r="J225" i="8"/>
  <c r="K224" i="8"/>
  <c r="J224" i="8"/>
  <c r="K223" i="8"/>
  <c r="J223" i="8"/>
  <c r="K222" i="8"/>
  <c r="J222" i="8"/>
  <c r="K221" i="8"/>
  <c r="J221" i="8"/>
  <c r="K220" i="8"/>
  <c r="J220" i="8"/>
  <c r="K219" i="8"/>
  <c r="J219" i="8"/>
  <c r="K218" i="8"/>
  <c r="J218" i="8"/>
  <c r="K217" i="8"/>
  <c r="J217" i="8"/>
  <c r="K216" i="8"/>
  <c r="J216" i="8"/>
  <c r="K215" i="8"/>
  <c r="J215" i="8"/>
  <c r="K214" i="8"/>
  <c r="J214" i="8"/>
  <c r="K213" i="8"/>
  <c r="J213" i="8"/>
  <c r="K212" i="8"/>
  <c r="J212" i="8"/>
  <c r="K211" i="8"/>
  <c r="J211" i="8"/>
  <c r="K210" i="8"/>
  <c r="J210" i="8"/>
  <c r="K209" i="8"/>
  <c r="J209" i="8"/>
  <c r="K208" i="8"/>
  <c r="J208" i="8"/>
  <c r="K207" i="8"/>
  <c r="J207" i="8"/>
  <c r="K206" i="8"/>
  <c r="J206" i="8"/>
  <c r="K205" i="8"/>
  <c r="J205" i="8"/>
  <c r="K204" i="8"/>
  <c r="J204" i="8"/>
  <c r="K203" i="8"/>
  <c r="J203" i="8"/>
  <c r="K202" i="8"/>
  <c r="J202" i="8"/>
  <c r="K201" i="8"/>
  <c r="J201" i="8"/>
  <c r="K200" i="8"/>
  <c r="J200" i="8"/>
  <c r="K199" i="8"/>
  <c r="J199" i="8"/>
  <c r="K198" i="8"/>
  <c r="J198" i="8"/>
  <c r="K197" i="8"/>
  <c r="J197" i="8"/>
  <c r="K196" i="8"/>
  <c r="J196" i="8"/>
  <c r="K195" i="8"/>
  <c r="J195" i="8"/>
  <c r="K194" i="8"/>
  <c r="J194" i="8"/>
  <c r="K193" i="8"/>
  <c r="J193" i="8"/>
  <c r="K192" i="8"/>
  <c r="J192" i="8"/>
  <c r="K191" i="8"/>
  <c r="J191" i="8"/>
  <c r="K190" i="8"/>
  <c r="J190" i="8"/>
  <c r="K189" i="8"/>
  <c r="J189" i="8"/>
  <c r="K188" i="8"/>
  <c r="J188" i="8"/>
  <c r="K187" i="8"/>
  <c r="J187" i="8"/>
  <c r="K186" i="8"/>
  <c r="J186" i="8"/>
  <c r="K185" i="8"/>
  <c r="J185" i="8"/>
  <c r="K184" i="8"/>
  <c r="J184" i="8"/>
  <c r="K183" i="8"/>
  <c r="J183" i="8"/>
  <c r="K182" i="8"/>
  <c r="J182" i="8"/>
  <c r="K181" i="8"/>
  <c r="J181" i="8"/>
  <c r="K180" i="8"/>
  <c r="J180" i="8"/>
  <c r="K179" i="8"/>
  <c r="J179" i="8"/>
  <c r="K178" i="8"/>
  <c r="J178" i="8"/>
  <c r="K177" i="8"/>
  <c r="J177" i="8"/>
  <c r="K176" i="8"/>
  <c r="J176" i="8"/>
  <c r="K175" i="8"/>
  <c r="J175" i="8"/>
  <c r="K174" i="8"/>
  <c r="J174" i="8"/>
  <c r="K173" i="8"/>
  <c r="J173" i="8"/>
  <c r="K172" i="8"/>
  <c r="J172" i="8"/>
  <c r="K171" i="8"/>
  <c r="J171" i="8"/>
  <c r="K170" i="8"/>
  <c r="J170" i="8"/>
  <c r="K169" i="8"/>
  <c r="J169" i="8"/>
  <c r="K168" i="8"/>
  <c r="J168" i="8"/>
  <c r="K167" i="8"/>
  <c r="J167" i="8"/>
  <c r="K166" i="8"/>
  <c r="J166" i="8"/>
  <c r="K165" i="8"/>
  <c r="J165" i="8"/>
  <c r="K164" i="8"/>
  <c r="J164" i="8"/>
  <c r="K163" i="8"/>
  <c r="J163" i="8"/>
  <c r="K162" i="8"/>
  <c r="J162" i="8"/>
  <c r="K161" i="8"/>
  <c r="J161" i="8"/>
  <c r="K160" i="8"/>
  <c r="J160" i="8"/>
  <c r="K159" i="8"/>
  <c r="J159" i="8"/>
  <c r="K158" i="8"/>
  <c r="J158" i="8"/>
  <c r="K157" i="8"/>
  <c r="J157" i="8"/>
  <c r="K156" i="8"/>
  <c r="J156" i="8"/>
  <c r="K155" i="8"/>
  <c r="J155" i="8"/>
  <c r="K154" i="8"/>
  <c r="J154" i="8"/>
  <c r="K153" i="8"/>
  <c r="J153" i="8"/>
  <c r="K152" i="8"/>
  <c r="J152" i="8"/>
  <c r="K151" i="8"/>
  <c r="J151" i="8"/>
  <c r="K150" i="8"/>
  <c r="J150" i="8"/>
  <c r="K149" i="8"/>
  <c r="J149" i="8"/>
  <c r="K148" i="8"/>
  <c r="J148" i="8"/>
  <c r="K147" i="8"/>
  <c r="J147" i="8"/>
  <c r="K146" i="8"/>
  <c r="J146" i="8"/>
  <c r="K145" i="8"/>
  <c r="J145" i="8"/>
  <c r="K144" i="8"/>
  <c r="J144" i="8"/>
  <c r="K143" i="8"/>
  <c r="J143" i="8"/>
  <c r="K142" i="8"/>
  <c r="J142" i="8"/>
  <c r="K141" i="8"/>
  <c r="J141" i="8"/>
  <c r="K140" i="8"/>
  <c r="J140" i="8"/>
  <c r="K139" i="8"/>
  <c r="J139" i="8"/>
  <c r="K138" i="8"/>
  <c r="J138" i="8"/>
  <c r="K137" i="8"/>
  <c r="J137" i="8"/>
  <c r="K136" i="8"/>
  <c r="J136" i="8"/>
  <c r="K135" i="8"/>
  <c r="J135" i="8"/>
  <c r="K134" i="8"/>
  <c r="J134" i="8"/>
  <c r="K133" i="8"/>
  <c r="J133" i="8"/>
  <c r="K132" i="8"/>
  <c r="J132" i="8"/>
  <c r="K131" i="8"/>
  <c r="J131" i="8"/>
  <c r="K130" i="8"/>
  <c r="J130" i="8"/>
  <c r="K129" i="8"/>
  <c r="J129" i="8"/>
  <c r="K128" i="8"/>
  <c r="J128" i="8"/>
  <c r="K127" i="8"/>
  <c r="J127" i="8"/>
  <c r="K126" i="8"/>
  <c r="J126" i="8"/>
  <c r="K125" i="8"/>
  <c r="J125" i="8"/>
  <c r="K124" i="8"/>
  <c r="J124" i="8"/>
  <c r="K123" i="8"/>
  <c r="J123" i="8"/>
  <c r="K122" i="8"/>
  <c r="J122" i="8"/>
  <c r="K121" i="8"/>
  <c r="J121" i="8"/>
  <c r="K120" i="8"/>
  <c r="J120" i="8"/>
  <c r="K119" i="8"/>
  <c r="J119" i="8"/>
  <c r="K118" i="8"/>
  <c r="J118" i="8"/>
  <c r="K117" i="8"/>
  <c r="J117" i="8"/>
  <c r="K116" i="8"/>
  <c r="J116" i="8"/>
  <c r="K115" i="8"/>
  <c r="J115" i="8"/>
  <c r="K114" i="8"/>
  <c r="J114" i="8"/>
  <c r="K113" i="8"/>
  <c r="J113" i="8"/>
  <c r="K112" i="8"/>
  <c r="J112" i="8"/>
  <c r="K111" i="8"/>
  <c r="J111" i="8"/>
  <c r="K110" i="8"/>
  <c r="J110" i="8"/>
  <c r="K109" i="8"/>
  <c r="J109" i="8"/>
  <c r="K108" i="8"/>
  <c r="J108" i="8"/>
  <c r="K107" i="8"/>
  <c r="J107" i="8"/>
  <c r="K106" i="8"/>
  <c r="J106" i="8"/>
  <c r="K105" i="8"/>
  <c r="J105" i="8"/>
  <c r="K104" i="8"/>
  <c r="J104" i="8"/>
  <c r="K103" i="8"/>
  <c r="J103" i="8"/>
  <c r="K102" i="8"/>
  <c r="J102" i="8"/>
  <c r="K101" i="8"/>
  <c r="J101" i="8"/>
  <c r="K100" i="8"/>
  <c r="J100" i="8"/>
  <c r="K99" i="8"/>
  <c r="J99" i="8"/>
  <c r="K98" i="8"/>
  <c r="J98" i="8"/>
  <c r="K97" i="8"/>
  <c r="J97" i="8"/>
  <c r="K96" i="8"/>
  <c r="J96" i="8"/>
  <c r="K95" i="8"/>
  <c r="J95" i="8"/>
  <c r="K94" i="8"/>
  <c r="J94" i="8"/>
  <c r="K93" i="8"/>
  <c r="J93" i="8"/>
  <c r="K92" i="8"/>
  <c r="J92" i="8"/>
  <c r="K91" i="8"/>
  <c r="J91" i="8"/>
  <c r="K90" i="8"/>
  <c r="J90" i="8"/>
  <c r="K89" i="8"/>
  <c r="J89" i="8"/>
  <c r="K88" i="8"/>
  <c r="J88" i="8"/>
  <c r="K87" i="8"/>
  <c r="J87" i="8"/>
  <c r="K86" i="8"/>
  <c r="J86" i="8"/>
  <c r="K85" i="8"/>
  <c r="J85" i="8"/>
  <c r="K84" i="8"/>
  <c r="J84" i="8"/>
  <c r="K83" i="8"/>
  <c r="J83" i="8"/>
  <c r="K82" i="8"/>
  <c r="J82" i="8"/>
  <c r="K81" i="8"/>
  <c r="J81" i="8"/>
  <c r="K80" i="8"/>
  <c r="J80" i="8"/>
  <c r="K79" i="8"/>
  <c r="J79" i="8"/>
  <c r="K78" i="8"/>
  <c r="J78" i="8"/>
  <c r="K77" i="8"/>
  <c r="J77" i="8"/>
  <c r="K76" i="8"/>
  <c r="J76" i="8"/>
  <c r="K75" i="8"/>
  <c r="J75" i="8"/>
  <c r="K74" i="8"/>
  <c r="J74" i="8"/>
  <c r="K73" i="8"/>
  <c r="J73" i="8"/>
  <c r="K72" i="8"/>
  <c r="J72" i="8"/>
  <c r="K71" i="8"/>
  <c r="J71" i="8"/>
  <c r="K70" i="8"/>
  <c r="J70" i="8"/>
  <c r="K69" i="8"/>
  <c r="J69" i="8"/>
  <c r="K68" i="8"/>
  <c r="J68" i="8"/>
  <c r="K67" i="8"/>
  <c r="J67" i="8"/>
  <c r="K66" i="8"/>
  <c r="J66" i="8"/>
  <c r="K65" i="8"/>
  <c r="J65" i="8"/>
  <c r="K64" i="8"/>
  <c r="J64" i="8"/>
  <c r="K63" i="8"/>
  <c r="J63" i="8"/>
  <c r="K62" i="8"/>
  <c r="J62" i="8"/>
  <c r="K61" i="8"/>
  <c r="J61" i="8"/>
  <c r="K60" i="8"/>
  <c r="J60" i="8"/>
  <c r="K59" i="8"/>
  <c r="J59" i="8"/>
  <c r="K58" i="8"/>
  <c r="J58" i="8"/>
  <c r="K57" i="8"/>
  <c r="J57" i="8"/>
  <c r="K56" i="8"/>
  <c r="J56" i="8"/>
  <c r="K55" i="8"/>
  <c r="J55" i="8"/>
  <c r="K54" i="8"/>
  <c r="J54" i="8"/>
  <c r="K53" i="8"/>
  <c r="J53" i="8"/>
  <c r="K52" i="8"/>
  <c r="J52" i="8"/>
  <c r="K51" i="8"/>
  <c r="J51" i="8"/>
  <c r="K50" i="8"/>
  <c r="J50" i="8"/>
  <c r="K49" i="8"/>
  <c r="J49" i="8"/>
  <c r="K48" i="8"/>
  <c r="J48" i="8"/>
  <c r="K47" i="8"/>
  <c r="J47" i="8"/>
  <c r="K46" i="8"/>
  <c r="J46" i="8"/>
  <c r="K45" i="8"/>
  <c r="J45" i="8"/>
  <c r="K44" i="8"/>
  <c r="J44" i="8"/>
  <c r="K43" i="8"/>
  <c r="J43" i="8"/>
  <c r="K42" i="8"/>
  <c r="J42" i="8"/>
  <c r="K41" i="8"/>
  <c r="J41" i="8"/>
  <c r="K40" i="8"/>
  <c r="J40" i="8"/>
  <c r="K39" i="8"/>
  <c r="J39" i="8"/>
  <c r="K38" i="8"/>
  <c r="J38" i="8"/>
  <c r="K37" i="8"/>
  <c r="J37" i="8"/>
  <c r="K36" i="8"/>
  <c r="J36" i="8"/>
  <c r="K35" i="8"/>
  <c r="J35" i="8"/>
  <c r="K34" i="8"/>
  <c r="J34" i="8"/>
  <c r="K33" i="8"/>
  <c r="J33" i="8"/>
  <c r="K32" i="8"/>
  <c r="J32" i="8"/>
  <c r="K31" i="8"/>
  <c r="J31" i="8"/>
  <c r="K30" i="8"/>
  <c r="J30" i="8"/>
  <c r="K29" i="8"/>
  <c r="J29" i="8"/>
  <c r="K28" i="8"/>
  <c r="J28" i="8"/>
  <c r="K27" i="8"/>
  <c r="J27" i="8"/>
  <c r="K26" i="8"/>
  <c r="J26" i="8"/>
  <c r="K25" i="8"/>
  <c r="J25" i="8"/>
  <c r="K24" i="8"/>
  <c r="J24" i="8"/>
  <c r="K23" i="8"/>
  <c r="J23" i="8"/>
  <c r="K22" i="8"/>
  <c r="J22" i="8"/>
  <c r="K21" i="8"/>
  <c r="J21" i="8"/>
  <c r="K20" i="8"/>
  <c r="J20" i="8"/>
  <c r="K19" i="8"/>
  <c r="J19" i="8"/>
  <c r="K18" i="8"/>
  <c r="J18" i="8"/>
  <c r="K17" i="8"/>
  <c r="J17" i="8"/>
  <c r="K16" i="8"/>
  <c r="J16" i="8"/>
  <c r="K15" i="8"/>
  <c r="J15" i="8"/>
  <c r="K14" i="8"/>
  <c r="J14" i="8"/>
  <c r="K13" i="8"/>
  <c r="J13" i="8"/>
  <c r="K12" i="8"/>
  <c r="J12" i="8"/>
  <c r="K11" i="8"/>
  <c r="J11" i="8"/>
  <c r="K10" i="8"/>
  <c r="J10" i="8"/>
  <c r="K9" i="8"/>
  <c r="J9" i="8"/>
  <c r="K8" i="8"/>
  <c r="J8" i="8"/>
  <c r="K7" i="8"/>
  <c r="J7" i="8"/>
  <c r="K6" i="8"/>
  <c r="J6" i="8"/>
  <c r="K5" i="8"/>
  <c r="J5" i="8"/>
  <c r="P3" i="4"/>
  <c r="I4" i="8"/>
  <c r="H4" i="8"/>
  <c r="G4" i="8"/>
  <c r="F4" i="8"/>
  <c r="E4" i="8"/>
  <c r="D4" i="8"/>
  <c r="C4" i="8"/>
  <c r="B4" i="8"/>
  <c r="A4" i="8"/>
  <c r="A1" i="8"/>
  <c r="B2006" i="7"/>
  <c r="D5" i="7"/>
  <c r="C5" i="7"/>
  <c r="B5" i="7"/>
  <c r="A1" i="7"/>
  <c r="B4" i="6"/>
  <c r="G4" i="6" s="1"/>
  <c r="H4" i="6" s="1"/>
  <c r="B5" i="6"/>
  <c r="G5" i="6"/>
  <c r="H5" i="6"/>
  <c r="F6" i="6"/>
  <c r="B6" i="6"/>
  <c r="G6" i="6"/>
  <c r="H6" i="6"/>
  <c r="B7" i="6"/>
  <c r="G7" i="6"/>
  <c r="H7" i="6"/>
  <c r="B8" i="6"/>
  <c r="G8" i="6"/>
  <c r="H8" i="6"/>
  <c r="B9" i="6"/>
  <c r="G9" i="6"/>
  <c r="H9" i="6"/>
  <c r="B10" i="6"/>
  <c r="G10" i="6"/>
  <c r="H10" i="6"/>
  <c r="B11" i="6"/>
  <c r="G11" i="6"/>
  <c r="H11" i="6"/>
  <c r="B12" i="6"/>
  <c r="G12" i="6" s="1"/>
  <c r="H12" i="6" s="1"/>
  <c r="H13" i="6"/>
  <c r="B14" i="6"/>
  <c r="G14" i="6"/>
  <c r="H14" i="6"/>
  <c r="B15" i="6"/>
  <c r="G15" i="6"/>
  <c r="H15" i="6"/>
  <c r="B16" i="6"/>
  <c r="G16" i="6"/>
  <c r="H16" i="6"/>
  <c r="B17" i="6"/>
  <c r="G17" i="6"/>
  <c r="H17" i="6"/>
  <c r="F19" i="6"/>
  <c r="B19" i="6"/>
  <c r="G19" i="6"/>
  <c r="H19" i="6"/>
  <c r="F20" i="6"/>
  <c r="B20" i="6"/>
  <c r="G20" i="6"/>
  <c r="H20" i="6"/>
  <c r="F21" i="6"/>
  <c r="B21" i="6"/>
  <c r="G21" i="6"/>
  <c r="H21" i="6"/>
  <c r="F22" i="6"/>
  <c r="B22" i="6"/>
  <c r="G22" i="6"/>
  <c r="H22" i="6"/>
  <c r="F24" i="6"/>
  <c r="B24" i="6"/>
  <c r="G24" i="6"/>
  <c r="H24" i="6"/>
  <c r="F25" i="6"/>
  <c r="B25" i="6"/>
  <c r="G25" i="6"/>
  <c r="H25" i="6"/>
  <c r="F26" i="6"/>
  <c r="B26" i="6"/>
  <c r="G26" i="6"/>
  <c r="H26" i="6"/>
  <c r="F27" i="6"/>
  <c r="B27" i="6"/>
  <c r="G27" i="6"/>
  <c r="H27" i="6"/>
  <c r="F29" i="6"/>
  <c r="B29" i="6"/>
  <c r="G29" i="6"/>
  <c r="H29" i="6"/>
  <c r="F30" i="6"/>
  <c r="B30" i="6"/>
  <c r="G30" i="6"/>
  <c r="H30" i="6"/>
  <c r="F31" i="6"/>
  <c r="B31" i="6"/>
  <c r="G31" i="6"/>
  <c r="H31" i="6"/>
  <c r="F32" i="6"/>
  <c r="B32" i="6"/>
  <c r="G32" i="6"/>
  <c r="H32" i="6"/>
  <c r="F34" i="6"/>
  <c r="B34" i="6"/>
  <c r="G34" i="6"/>
  <c r="H34" i="6"/>
  <c r="F35" i="6"/>
  <c r="B35" i="6"/>
  <c r="G35" i="6"/>
  <c r="H35" i="6"/>
  <c r="F36" i="6"/>
  <c r="B36" i="6"/>
  <c r="G36" i="6"/>
  <c r="H36" i="6"/>
  <c r="F37" i="6"/>
  <c r="B37" i="6"/>
  <c r="G37" i="6"/>
  <c r="H37" i="6"/>
  <c r="F39" i="6"/>
  <c r="B39" i="6"/>
  <c r="G39" i="6"/>
  <c r="H39" i="6"/>
  <c r="F40" i="6"/>
  <c r="B40" i="6"/>
  <c r="G40" i="6"/>
  <c r="H40" i="6"/>
  <c r="F41" i="6"/>
  <c r="B41" i="6"/>
  <c r="G41" i="6"/>
  <c r="H41" i="6"/>
  <c r="F42" i="6"/>
  <c r="B42" i="6"/>
  <c r="G42" i="6"/>
  <c r="H42" i="6"/>
  <c r="F44" i="6"/>
  <c r="B44" i="6"/>
  <c r="G44" i="6"/>
  <c r="H44" i="6"/>
  <c r="F45" i="6"/>
  <c r="B45" i="6"/>
  <c r="G45" i="6"/>
  <c r="H45" i="6"/>
  <c r="F46" i="6"/>
  <c r="B46" i="6"/>
  <c r="G46" i="6"/>
  <c r="H46" i="6"/>
  <c r="F47" i="6"/>
  <c r="B47" i="6"/>
  <c r="G47" i="6"/>
  <c r="H47" i="6"/>
  <c r="F49" i="6"/>
  <c r="B49" i="6"/>
  <c r="G49" i="6"/>
  <c r="H49" i="6"/>
  <c r="F50" i="6"/>
  <c r="B50" i="6"/>
  <c r="G50" i="6"/>
  <c r="H50" i="6"/>
  <c r="F51" i="6"/>
  <c r="B51" i="6"/>
  <c r="G51" i="6"/>
  <c r="H51" i="6"/>
  <c r="F52" i="6"/>
  <c r="B52" i="6"/>
  <c r="G52" i="6"/>
  <c r="H52" i="6"/>
  <c r="F54" i="6"/>
  <c r="B54" i="6"/>
  <c r="G54" i="6"/>
  <c r="H54" i="6"/>
  <c r="F55" i="6"/>
  <c r="B55" i="6"/>
  <c r="G55" i="6"/>
  <c r="H55" i="6"/>
  <c r="F56" i="6"/>
  <c r="B56" i="6"/>
  <c r="G56" i="6"/>
  <c r="H56" i="6"/>
  <c r="F57" i="6"/>
  <c r="B57" i="6"/>
  <c r="G57" i="6"/>
  <c r="H57" i="6"/>
  <c r="F58" i="6"/>
  <c r="B58" i="6"/>
  <c r="G58" i="6"/>
  <c r="H58" i="6"/>
  <c r="F59" i="6"/>
  <c r="B59" i="6"/>
  <c r="G59" i="6"/>
  <c r="H59" i="6"/>
  <c r="F60" i="6"/>
  <c r="B60" i="6"/>
  <c r="G60" i="6"/>
  <c r="H60" i="6"/>
  <c r="F62" i="6"/>
  <c r="B62" i="6"/>
  <c r="G62" i="6"/>
  <c r="H62" i="6"/>
  <c r="F63" i="6"/>
  <c r="B63" i="6"/>
  <c r="G63" i="6"/>
  <c r="H63" i="6"/>
  <c r="F64" i="6"/>
  <c r="F65" i="6"/>
  <c r="B291" i="5" a="1"/>
  <c r="B291" i="5" s="1"/>
  <c r="B292" i="5" a="1"/>
  <c r="B292" i="5" s="1"/>
  <c r="B293" i="5" a="1"/>
  <c r="B293" i="5" s="1"/>
  <c r="B294" i="5" a="1"/>
  <c r="B294" i="5" s="1"/>
  <c r="B295" i="5" a="1"/>
  <c r="B295" i="5" s="1"/>
  <c r="B296" i="5" a="1"/>
  <c r="B296" i="5" s="1"/>
  <c r="B297" i="5" a="1"/>
  <c r="B297" i="5" s="1"/>
  <c r="B298" i="5" a="1"/>
  <c r="B298" i="5" s="1"/>
  <c r="B299" i="5" a="1"/>
  <c r="B299" i="5" s="1"/>
  <c r="B300" i="5" a="1"/>
  <c r="B300" i="5" s="1"/>
  <c r="B301" i="5" a="1"/>
  <c r="B301" i="5" s="1"/>
  <c r="B302" i="5" a="1"/>
  <c r="B302" i="5" s="1"/>
  <c r="B303" i="5" a="1"/>
  <c r="B303" i="5" s="1"/>
  <c r="B304" i="5" a="1"/>
  <c r="B304" i="5" s="1"/>
  <c r="B305" i="5" a="1"/>
  <c r="B305" i="5" s="1"/>
  <c r="B306" i="5" a="1"/>
  <c r="B306" i="5" s="1"/>
  <c r="B307" i="5" a="1"/>
  <c r="B307" i="5" s="1"/>
  <c r="B308" i="5" a="1"/>
  <c r="B308" i="5" s="1"/>
  <c r="B309" i="5" a="1"/>
  <c r="B309" i="5" s="1"/>
  <c r="B310" i="5" a="1"/>
  <c r="B310" i="5" s="1"/>
  <c r="B311" i="5" a="1"/>
  <c r="B311" i="5" s="1"/>
  <c r="B312" i="5" a="1"/>
  <c r="B312" i="5" s="1"/>
  <c r="B313" i="5" a="1"/>
  <c r="B313" i="5" s="1"/>
  <c r="B314" i="5" a="1"/>
  <c r="B314" i="5" s="1"/>
  <c r="B315" i="5" a="1"/>
  <c r="B315" i="5" s="1"/>
  <c r="B316" i="5" a="1"/>
  <c r="B316" i="5" s="1"/>
  <c r="B317" i="5" a="1"/>
  <c r="B317" i="5" s="1"/>
  <c r="B318" i="5" a="1"/>
  <c r="B318" i="5" s="1"/>
  <c r="B319" i="5" a="1"/>
  <c r="B319" i="5" s="1"/>
  <c r="B320" i="5" a="1"/>
  <c r="B320" i="5" s="1"/>
  <c r="B321" i="5" a="1"/>
  <c r="B321" i="5" s="1"/>
  <c r="B322" i="5" a="1"/>
  <c r="B322" i="5" s="1"/>
  <c r="B323" i="5" a="1"/>
  <c r="B323" i="5" s="1"/>
  <c r="B324" i="5" a="1"/>
  <c r="B324" i="5" s="1"/>
  <c r="B325" i="5" a="1"/>
  <c r="B325" i="5" s="1"/>
  <c r="B326" i="5" a="1"/>
  <c r="B326" i="5" s="1"/>
  <c r="B327" i="5" a="1"/>
  <c r="B327" i="5" s="1"/>
  <c r="B328" i="5" a="1"/>
  <c r="B328" i="5" s="1"/>
  <c r="B329" i="5" a="1"/>
  <c r="B329" i="5" s="1"/>
  <c r="B330" i="5" a="1"/>
  <c r="B330" i="5" s="1"/>
  <c r="B331" i="5" a="1"/>
  <c r="B331" i="5" s="1"/>
  <c r="B332" i="5" a="1"/>
  <c r="B332" i="5" s="1"/>
  <c r="B333" i="5" a="1"/>
  <c r="B333" i="5" s="1"/>
  <c r="B334" i="5" a="1"/>
  <c r="B334" i="5" s="1"/>
  <c r="B335" i="5" a="1"/>
  <c r="B335" i="5" s="1"/>
  <c r="B336" i="5" a="1"/>
  <c r="B336" i="5" s="1"/>
  <c r="B337" i="5" a="1"/>
  <c r="B337" i="5" s="1"/>
  <c r="B338" i="5" a="1"/>
  <c r="B338" i="5" s="1"/>
  <c r="B339" i="5" a="1"/>
  <c r="B339" i="5" s="1"/>
  <c r="B340" i="5" a="1"/>
  <c r="B340" i="5" s="1"/>
  <c r="B341" i="5" a="1"/>
  <c r="B341" i="5" s="1"/>
  <c r="B342" i="5" a="1"/>
  <c r="B342" i="5" s="1"/>
  <c r="B343" i="5" a="1"/>
  <c r="B343" i="5" s="1"/>
  <c r="B344" i="5" a="1"/>
  <c r="B344" i="5" s="1"/>
  <c r="B345" i="5" a="1"/>
  <c r="B345" i="5" s="1"/>
  <c r="B346" i="5" a="1"/>
  <c r="B346" i="5" s="1"/>
  <c r="B347" i="5" a="1"/>
  <c r="B347" i="5" s="1"/>
  <c r="B348" i="5" a="1"/>
  <c r="B348" i="5" s="1"/>
  <c r="B349" i="5" a="1"/>
  <c r="B349" i="5" s="1"/>
  <c r="B350" i="5" a="1"/>
  <c r="B350" i="5" s="1"/>
  <c r="B351" i="5" a="1"/>
  <c r="B351" i="5" s="1"/>
  <c r="B352" i="5" a="1"/>
  <c r="B352" i="5" s="1"/>
  <c r="B353" i="5" a="1"/>
  <c r="B353" i="5" s="1"/>
  <c r="B354" i="5" a="1"/>
  <c r="B354" i="5" s="1"/>
  <c r="B355" i="5" a="1"/>
  <c r="B355" i="5" s="1"/>
  <c r="B356" i="5" a="1"/>
  <c r="B356" i="5" s="1"/>
  <c r="B357" i="5" a="1"/>
  <c r="B357" i="5" s="1"/>
  <c r="B358" i="5" a="1"/>
  <c r="B358" i="5" s="1"/>
  <c r="B359" i="5" a="1"/>
  <c r="B359" i="5" s="1"/>
  <c r="B360" i="5" a="1"/>
  <c r="B360" i="5" s="1"/>
  <c r="B361" i="5" a="1"/>
  <c r="B361" i="5" s="1"/>
  <c r="B362" i="5" a="1"/>
  <c r="B362" i="5" s="1"/>
  <c r="B363" i="5" a="1"/>
  <c r="B363" i="5" s="1"/>
  <c r="B364" i="5" a="1"/>
  <c r="B364" i="5" s="1"/>
  <c r="B365" i="5" a="1"/>
  <c r="B365" i="5" s="1"/>
  <c r="B366" i="5" a="1"/>
  <c r="B366" i="5" s="1"/>
  <c r="B367" i="5" a="1"/>
  <c r="B367" i="5" s="1"/>
  <c r="B368" i="5" a="1"/>
  <c r="B368" i="5" s="1"/>
  <c r="B369" i="5" a="1"/>
  <c r="B369" i="5" s="1"/>
  <c r="B370" i="5" a="1"/>
  <c r="B370" i="5" s="1"/>
  <c r="B371" i="5" a="1"/>
  <c r="B371" i="5" s="1"/>
  <c r="B372" i="5" a="1"/>
  <c r="B372" i="5" s="1"/>
  <c r="B373" i="5" a="1"/>
  <c r="B373" i="5" s="1"/>
  <c r="B374" i="5" a="1"/>
  <c r="B374" i="5" s="1"/>
  <c r="B375" i="5" a="1"/>
  <c r="B375" i="5" s="1"/>
  <c r="B376" i="5" a="1"/>
  <c r="B376" i="5" s="1"/>
  <c r="B377" i="5" a="1"/>
  <c r="B377" i="5" s="1"/>
  <c r="B378" i="5" a="1"/>
  <c r="B378" i="5" s="1"/>
  <c r="B379" i="5" a="1"/>
  <c r="B379" i="5" s="1"/>
  <c r="B380" i="5" a="1"/>
  <c r="B380" i="5" s="1"/>
  <c r="B381" i="5" a="1"/>
  <c r="B381" i="5" s="1"/>
  <c r="B382" i="5" a="1"/>
  <c r="B382" i="5" s="1"/>
  <c r="B383" i="5" a="1"/>
  <c r="B383" i="5" s="1"/>
  <c r="B384" i="5" a="1"/>
  <c r="B384" i="5" s="1"/>
  <c r="B385" i="5" a="1"/>
  <c r="B385" i="5" s="1"/>
  <c r="B386" i="5" a="1"/>
  <c r="B386" i="5" s="1"/>
  <c r="B387" i="5" a="1"/>
  <c r="B387" i="5" s="1"/>
  <c r="B388" i="5" a="1"/>
  <c r="B388" i="5" s="1"/>
  <c r="B389" i="5" a="1"/>
  <c r="B389" i="5" s="1"/>
  <c r="B390" i="5" a="1"/>
  <c r="B390" i="5" s="1"/>
  <c r="B391" i="5" a="1"/>
  <c r="B391" i="5" s="1"/>
  <c r="B392" i="5" a="1"/>
  <c r="B392" i="5" s="1"/>
  <c r="B393" i="5" a="1"/>
  <c r="B393" i="5" s="1"/>
  <c r="B394" i="5" a="1"/>
  <c r="B394" i="5" s="1"/>
  <c r="B395" i="5" a="1"/>
  <c r="B395" i="5" s="1"/>
  <c r="B396" i="5" a="1"/>
  <c r="B396" i="5" s="1"/>
  <c r="B397" i="5" a="1"/>
  <c r="B397" i="5" s="1"/>
  <c r="B398" i="5" a="1"/>
  <c r="B398" i="5" s="1"/>
  <c r="B399" i="5" a="1"/>
  <c r="B399" i="5" s="1"/>
  <c r="B400" i="5" a="1"/>
  <c r="B400" i="5" s="1"/>
  <c r="B401" i="5" a="1"/>
  <c r="B401" i="5" s="1"/>
  <c r="B402" i="5" a="1"/>
  <c r="B402" i="5" s="1"/>
  <c r="B403" i="5" a="1"/>
  <c r="B403" i="5" s="1"/>
  <c r="B404" i="5" a="1"/>
  <c r="B404" i="5" s="1"/>
  <c r="B405" i="5" a="1"/>
  <c r="B405" i="5" s="1"/>
  <c r="B406" i="5" a="1"/>
  <c r="B406" i="5" s="1"/>
  <c r="B407" i="5" a="1"/>
  <c r="B407" i="5" s="1"/>
  <c r="B408" i="5" a="1"/>
  <c r="B408" i="5" s="1"/>
  <c r="B409" i="5" a="1"/>
  <c r="B409" i="5" s="1"/>
  <c r="B410" i="5" a="1"/>
  <c r="B410" i="5" s="1"/>
  <c r="B411" i="5" a="1"/>
  <c r="B411" i="5" s="1"/>
  <c r="B412" i="5" a="1"/>
  <c r="B412" i="5" s="1"/>
  <c r="B413" i="5" a="1"/>
  <c r="B413" i="5" s="1"/>
  <c r="B414" i="5" a="1"/>
  <c r="B414" i="5" s="1"/>
  <c r="B415" i="5" a="1"/>
  <c r="B415" i="5" s="1"/>
  <c r="B416" i="5" a="1"/>
  <c r="B416" i="5" s="1"/>
  <c r="B417" i="5" a="1"/>
  <c r="B417" i="5" s="1"/>
  <c r="B418" i="5" a="1"/>
  <c r="B418" i="5" s="1"/>
  <c r="B419" i="5" a="1"/>
  <c r="B419" i="5" s="1"/>
  <c r="B420" i="5" a="1"/>
  <c r="B420" i="5" s="1"/>
  <c r="B421" i="5" a="1"/>
  <c r="B421" i="5" s="1"/>
  <c r="B422" i="5" a="1"/>
  <c r="B422" i="5" s="1"/>
  <c r="B423" i="5" a="1"/>
  <c r="B423" i="5" s="1"/>
  <c r="B424" i="5" a="1"/>
  <c r="B424" i="5" s="1"/>
  <c r="B425" i="5" a="1"/>
  <c r="B425" i="5" s="1"/>
  <c r="B426" i="5" a="1"/>
  <c r="B426" i="5" s="1"/>
  <c r="B427" i="5" a="1"/>
  <c r="B427" i="5" s="1"/>
  <c r="B428" i="5" a="1"/>
  <c r="B428" i="5" s="1"/>
  <c r="B429" i="5" a="1"/>
  <c r="B429" i="5" s="1"/>
  <c r="B430" i="5" a="1"/>
  <c r="B430" i="5" s="1"/>
  <c r="B431" i="5" a="1"/>
  <c r="B431" i="5" s="1"/>
  <c r="B432" i="5" a="1"/>
  <c r="B432" i="5" s="1"/>
  <c r="B433" i="5" a="1"/>
  <c r="B433" i="5" s="1"/>
  <c r="B434" i="5" a="1"/>
  <c r="B434" i="5" s="1"/>
  <c r="B435" i="5" a="1"/>
  <c r="B435" i="5" s="1"/>
  <c r="B436" i="5" a="1"/>
  <c r="B436" i="5" s="1"/>
  <c r="B437" i="5" a="1"/>
  <c r="B437" i="5" s="1"/>
  <c r="B438" i="5" a="1"/>
  <c r="B438" i="5" s="1"/>
  <c r="B439" i="5" a="1"/>
  <c r="B439" i="5" s="1"/>
  <c r="B440" i="5" a="1"/>
  <c r="B440" i="5" s="1"/>
  <c r="B441" i="5" a="1"/>
  <c r="B441" i="5" s="1"/>
  <c r="B442" i="5" a="1"/>
  <c r="B442" i="5" s="1"/>
  <c r="B443" i="5" a="1"/>
  <c r="B443" i="5" s="1"/>
  <c r="B444" i="5" a="1"/>
  <c r="B444" i="5" s="1"/>
  <c r="B445" i="5" a="1"/>
  <c r="B445" i="5" s="1"/>
  <c r="B446" i="5" a="1"/>
  <c r="B446" i="5" s="1"/>
  <c r="B447" i="5" a="1"/>
  <c r="B447" i="5" s="1"/>
  <c r="B448" i="5" a="1"/>
  <c r="B448" i="5" s="1"/>
  <c r="B449" i="5" a="1"/>
  <c r="B449" i="5" s="1"/>
  <c r="B450" i="5" a="1"/>
  <c r="B450" i="5" s="1"/>
  <c r="B451" i="5" a="1"/>
  <c r="B451" i="5" s="1"/>
  <c r="B452" i="5" a="1"/>
  <c r="B452" i="5" s="1"/>
  <c r="B453" i="5" a="1"/>
  <c r="B453" i="5" s="1"/>
  <c r="B454" i="5" a="1"/>
  <c r="B454" i="5" s="1"/>
  <c r="B455" i="5" a="1"/>
  <c r="B455" i="5" s="1"/>
  <c r="B456" i="5" a="1"/>
  <c r="B456" i="5" s="1"/>
  <c r="B457" i="5" a="1"/>
  <c r="B457" i="5" s="1"/>
  <c r="B458" i="5" a="1"/>
  <c r="B458" i="5" s="1"/>
  <c r="B459" i="5" a="1"/>
  <c r="B459" i="5" s="1"/>
  <c r="B460" i="5" a="1"/>
  <c r="B460" i="5" s="1"/>
  <c r="B461" i="5" a="1"/>
  <c r="B461" i="5" s="1"/>
  <c r="B462" i="5" a="1"/>
  <c r="B462" i="5" s="1"/>
  <c r="B463" i="5" a="1"/>
  <c r="B463" i="5" s="1"/>
  <c r="B464" i="5" a="1"/>
  <c r="B464" i="5" s="1"/>
  <c r="B465" i="5" a="1"/>
  <c r="B465" i="5" s="1"/>
  <c r="B466" i="5" a="1"/>
  <c r="B466" i="5" s="1"/>
  <c r="B467" i="5" a="1"/>
  <c r="B467" i="5" s="1"/>
  <c r="B468" i="5" a="1"/>
  <c r="B468" i="5" s="1"/>
  <c r="B469" i="5" a="1"/>
  <c r="B469" i="5" s="1"/>
  <c r="B470" i="5" a="1"/>
  <c r="B470" i="5" s="1"/>
  <c r="B471" i="5" a="1"/>
  <c r="B471" i="5" s="1"/>
  <c r="B472" i="5" a="1"/>
  <c r="B472" i="5" s="1"/>
  <c r="B473" i="5" a="1"/>
  <c r="B473" i="5" s="1"/>
  <c r="B474" i="5" a="1"/>
  <c r="B474" i="5" s="1"/>
  <c r="B475" i="5" a="1"/>
  <c r="B475" i="5" s="1"/>
  <c r="B476" i="5" a="1"/>
  <c r="B476" i="5" s="1"/>
  <c r="B477" i="5" a="1"/>
  <c r="B477" i="5" s="1"/>
  <c r="B478" i="5" a="1"/>
  <c r="B478" i="5" s="1"/>
  <c r="B479" i="5" a="1"/>
  <c r="B479" i="5" s="1"/>
  <c r="B480" i="5" a="1"/>
  <c r="B480" i="5" s="1"/>
  <c r="B481" i="5" a="1"/>
  <c r="B481" i="5" s="1"/>
  <c r="B482" i="5" a="1"/>
  <c r="B482" i="5" s="1"/>
  <c r="B483" i="5" a="1"/>
  <c r="B483" i="5" s="1"/>
  <c r="B484" i="5" a="1"/>
  <c r="B484" i="5" s="1"/>
  <c r="B485" i="5" a="1"/>
  <c r="B485" i="5" s="1"/>
  <c r="B486" i="5" a="1"/>
  <c r="B486" i="5" s="1"/>
  <c r="B487" i="5" a="1"/>
  <c r="B487" i="5" s="1"/>
  <c r="B488" i="5" a="1"/>
  <c r="B488" i="5" s="1"/>
  <c r="B489" i="5" a="1"/>
  <c r="B489" i="5" s="1"/>
  <c r="B490" i="5" a="1"/>
  <c r="B490" i="5" s="1"/>
  <c r="B491" i="5" a="1"/>
  <c r="B491" i="5" s="1"/>
  <c r="B492" i="5" a="1"/>
  <c r="B492" i="5" s="1"/>
  <c r="B493" i="5" a="1"/>
  <c r="B493" i="5" s="1"/>
  <c r="B494" i="5" a="1"/>
  <c r="B494" i="5" s="1"/>
  <c r="B495" i="5" a="1"/>
  <c r="B495" i="5" s="1"/>
  <c r="B496" i="5" a="1"/>
  <c r="B496" i="5" s="1"/>
  <c r="B497" i="5" a="1"/>
  <c r="B497" i="5" s="1"/>
  <c r="B498" i="5" a="1"/>
  <c r="B498" i="5" s="1"/>
  <c r="B499" i="5" a="1"/>
  <c r="B499" i="5" s="1"/>
  <c r="B500" i="5" a="1"/>
  <c r="B500" i="5" s="1"/>
  <c r="B501" i="5" a="1"/>
  <c r="B501" i="5" s="1"/>
  <c r="B502" i="5" a="1"/>
  <c r="B502" i="5" s="1"/>
  <c r="B503" i="5" a="1"/>
  <c r="B503" i="5" s="1"/>
  <c r="B504" i="5" a="1"/>
  <c r="B504" i="5" s="1"/>
  <c r="B505" i="5" a="1"/>
  <c r="B505" i="5" s="1"/>
  <c r="B506" i="5" a="1"/>
  <c r="B506" i="5" s="1"/>
  <c r="B507" i="5" a="1"/>
  <c r="B507" i="5" s="1"/>
  <c r="B508" i="5" a="1"/>
  <c r="B508" i="5" s="1"/>
  <c r="B509" i="5" a="1"/>
  <c r="B509" i="5" s="1"/>
  <c r="B510" i="5" a="1"/>
  <c r="B510" i="5" s="1"/>
  <c r="B511" i="5" a="1"/>
  <c r="B511" i="5" s="1"/>
  <c r="B512" i="5" a="1"/>
  <c r="B512" i="5" s="1"/>
  <c r="B513" i="5" a="1"/>
  <c r="B513" i="5" s="1"/>
  <c r="B514" i="5" a="1"/>
  <c r="B514" i="5" s="1"/>
  <c r="B515" i="5" a="1"/>
  <c r="B515" i="5" s="1"/>
  <c r="B516" i="5" a="1"/>
  <c r="B516" i="5" s="1"/>
  <c r="B517" i="5" a="1"/>
  <c r="B517" i="5" s="1"/>
  <c r="B518" i="5" a="1"/>
  <c r="B518" i="5" s="1"/>
  <c r="B519" i="5" a="1"/>
  <c r="B519" i="5" s="1"/>
  <c r="B520" i="5" a="1"/>
  <c r="B520" i="5" s="1"/>
  <c r="B521" i="5" a="1"/>
  <c r="B521" i="5" s="1"/>
  <c r="B522" i="5" a="1"/>
  <c r="B522" i="5" s="1"/>
  <c r="B523" i="5" a="1"/>
  <c r="B523" i="5" s="1"/>
  <c r="B524" i="5" a="1"/>
  <c r="B524" i="5" s="1"/>
  <c r="B525" i="5" a="1"/>
  <c r="B525" i="5" s="1"/>
  <c r="B526" i="5" a="1"/>
  <c r="B526" i="5" s="1"/>
  <c r="B527" i="5" a="1"/>
  <c r="B527" i="5" s="1"/>
  <c r="B528" i="5" a="1"/>
  <c r="B528" i="5" s="1"/>
  <c r="B529" i="5" a="1"/>
  <c r="B529" i="5" s="1"/>
  <c r="B530" i="5" a="1"/>
  <c r="B530" i="5" s="1"/>
  <c r="B531" i="5" a="1"/>
  <c r="B531" i="5" s="1"/>
  <c r="B532" i="5" a="1"/>
  <c r="B532" i="5" s="1"/>
  <c r="B533" i="5" a="1"/>
  <c r="B533" i="5" s="1"/>
  <c r="B534" i="5" a="1"/>
  <c r="B534" i="5" s="1"/>
  <c r="B535" i="5" a="1"/>
  <c r="B535" i="5" s="1"/>
  <c r="B536" i="5" a="1"/>
  <c r="B536" i="5" s="1"/>
  <c r="B537" i="5" a="1"/>
  <c r="B537" i="5" s="1"/>
  <c r="B538" i="5" a="1"/>
  <c r="B538" i="5" s="1"/>
  <c r="B539" i="5" a="1"/>
  <c r="B539" i="5" s="1"/>
  <c r="B540" i="5" a="1"/>
  <c r="B540" i="5" s="1"/>
  <c r="B541" i="5" a="1"/>
  <c r="B541" i="5" s="1"/>
  <c r="B542" i="5" a="1"/>
  <c r="B542" i="5" s="1"/>
  <c r="B543" i="5" a="1"/>
  <c r="B543" i="5" s="1"/>
  <c r="B544" i="5" a="1"/>
  <c r="B544" i="5" s="1"/>
  <c r="B545" i="5" a="1"/>
  <c r="B545" i="5" s="1"/>
  <c r="B546" i="5" a="1"/>
  <c r="B546" i="5" s="1"/>
  <c r="B547" i="5" a="1"/>
  <c r="B547" i="5" s="1"/>
  <c r="B548" i="5" a="1"/>
  <c r="B548" i="5" s="1"/>
  <c r="B549" i="5" a="1"/>
  <c r="B549" i="5" s="1"/>
  <c r="B550" i="5" a="1"/>
  <c r="B550" i="5" s="1"/>
  <c r="B551" i="5" a="1"/>
  <c r="B551" i="5" s="1"/>
  <c r="B552" i="5" a="1"/>
  <c r="B552" i="5" s="1"/>
  <c r="B553" i="5" a="1"/>
  <c r="B553" i="5" s="1"/>
  <c r="B554" i="5" a="1"/>
  <c r="B554" i="5" s="1"/>
  <c r="B555" i="5" a="1"/>
  <c r="B555" i="5" s="1"/>
  <c r="B556" i="5" a="1"/>
  <c r="B556" i="5" s="1"/>
  <c r="B557" i="5" a="1"/>
  <c r="B557" i="5" s="1"/>
  <c r="B558" i="5" a="1"/>
  <c r="B558" i="5" s="1"/>
  <c r="B559" i="5" a="1"/>
  <c r="B559" i="5" s="1"/>
  <c r="B560" i="5" a="1"/>
  <c r="B560" i="5" s="1"/>
  <c r="B561" i="5" a="1"/>
  <c r="B561" i="5" s="1"/>
  <c r="B562" i="5" a="1"/>
  <c r="B562" i="5" s="1"/>
  <c r="B563" i="5" a="1"/>
  <c r="B563" i="5" s="1"/>
  <c r="B564" i="5" a="1"/>
  <c r="B564" i="5" s="1"/>
  <c r="B565" i="5" a="1"/>
  <c r="B565" i="5" s="1"/>
  <c r="B566" i="5" a="1"/>
  <c r="B566" i="5" s="1"/>
  <c r="B567" i="5" a="1"/>
  <c r="B567" i="5" s="1"/>
  <c r="B568" i="5" a="1"/>
  <c r="B568" i="5" s="1"/>
  <c r="B569" i="5" a="1"/>
  <c r="B569" i="5" s="1"/>
  <c r="B570" i="5" a="1"/>
  <c r="B570" i="5" s="1"/>
  <c r="B571" i="5" a="1"/>
  <c r="B571" i="5" s="1"/>
  <c r="B572" i="5" a="1"/>
  <c r="B572" i="5" s="1"/>
  <c r="B573" i="5" a="1"/>
  <c r="B573" i="5" s="1"/>
  <c r="B574" i="5" a="1"/>
  <c r="B574" i="5" s="1"/>
  <c r="B575" i="5" a="1"/>
  <c r="B575" i="5" s="1"/>
  <c r="B576" i="5" a="1"/>
  <c r="B576" i="5" s="1"/>
  <c r="B577" i="5" a="1"/>
  <c r="B577" i="5" s="1"/>
  <c r="B578" i="5" a="1"/>
  <c r="B578" i="5" s="1"/>
  <c r="B579" i="5" a="1"/>
  <c r="B579" i="5" s="1"/>
  <c r="B580" i="5" a="1"/>
  <c r="B580" i="5" s="1"/>
  <c r="B581" i="5" a="1"/>
  <c r="B581" i="5" s="1"/>
  <c r="B582" i="5" a="1"/>
  <c r="B582" i="5" s="1"/>
  <c r="B583" i="5" a="1"/>
  <c r="B583" i="5" s="1"/>
  <c r="B584" i="5" a="1"/>
  <c r="B584" i="5" s="1"/>
  <c r="B585" i="5" a="1"/>
  <c r="B585" i="5" s="1"/>
  <c r="B586" i="5" a="1"/>
  <c r="B586" i="5" s="1"/>
  <c r="B587" i="5" a="1"/>
  <c r="B587" i="5" s="1"/>
  <c r="B588" i="5" a="1"/>
  <c r="B588" i="5" s="1"/>
  <c r="B589" i="5" a="1"/>
  <c r="B589" i="5" s="1"/>
  <c r="B590" i="5" a="1"/>
  <c r="B590" i="5" s="1"/>
  <c r="B591" i="5" a="1"/>
  <c r="B591" i="5" s="1"/>
  <c r="B592" i="5" a="1"/>
  <c r="B592" i="5" s="1"/>
  <c r="B593" i="5" a="1"/>
  <c r="B593" i="5" s="1"/>
  <c r="B594" i="5" a="1"/>
  <c r="B594" i="5" s="1"/>
  <c r="B595" i="5" a="1"/>
  <c r="B595" i="5" s="1"/>
  <c r="B596" i="5" a="1"/>
  <c r="B596" i="5" s="1"/>
  <c r="B597" i="5" a="1"/>
  <c r="B597" i="5" s="1"/>
  <c r="B598" i="5" a="1"/>
  <c r="B598" i="5" s="1"/>
  <c r="B599" i="5" a="1"/>
  <c r="B599" i="5" s="1"/>
  <c r="B600" i="5" a="1"/>
  <c r="B600" i="5" s="1"/>
  <c r="B601" i="5" a="1"/>
  <c r="B601" i="5" s="1"/>
  <c r="B602" i="5" a="1"/>
  <c r="B602" i="5" s="1"/>
  <c r="B603" i="5" a="1"/>
  <c r="B603" i="5" s="1"/>
  <c r="B604" i="5" a="1"/>
  <c r="B604" i="5" s="1"/>
  <c r="B605" i="5" a="1"/>
  <c r="B605" i="5" s="1"/>
  <c r="B606" i="5" a="1"/>
  <c r="B606" i="5" s="1"/>
  <c r="B607" i="5" a="1"/>
  <c r="B607" i="5" s="1"/>
  <c r="B608" i="5" a="1"/>
  <c r="B608" i="5" s="1"/>
  <c r="B609" i="5" a="1"/>
  <c r="B609" i="5" s="1"/>
  <c r="B610" i="5" a="1"/>
  <c r="B610" i="5" s="1"/>
  <c r="B611" i="5" a="1"/>
  <c r="B611" i="5" s="1"/>
  <c r="B612" i="5" a="1"/>
  <c r="B612" i="5" s="1"/>
  <c r="B613" i="5" a="1"/>
  <c r="B613" i="5" s="1"/>
  <c r="B614" i="5" a="1"/>
  <c r="B614" i="5" s="1"/>
  <c r="B615" i="5" a="1"/>
  <c r="B615" i="5" s="1"/>
  <c r="B616" i="5" a="1"/>
  <c r="B616" i="5" s="1"/>
  <c r="B617" i="5" a="1"/>
  <c r="B617" i="5" s="1"/>
  <c r="B618" i="5" a="1"/>
  <c r="B618" i="5" s="1"/>
  <c r="B619" i="5" a="1"/>
  <c r="B619" i="5" s="1"/>
  <c r="B620" i="5" a="1"/>
  <c r="B620" i="5" s="1"/>
  <c r="B621" i="5" a="1"/>
  <c r="B621" i="5" s="1"/>
  <c r="B622" i="5" a="1"/>
  <c r="B622" i="5" s="1"/>
  <c r="B623" i="5" a="1"/>
  <c r="B623" i="5" s="1"/>
  <c r="B624" i="5" a="1"/>
  <c r="B624" i="5" s="1"/>
  <c r="B625" i="5" a="1"/>
  <c r="B625" i="5" s="1"/>
  <c r="B626" i="5" a="1"/>
  <c r="B626" i="5" s="1"/>
  <c r="B627" i="5" a="1"/>
  <c r="B627" i="5" s="1"/>
  <c r="B628" i="5" a="1"/>
  <c r="B628" i="5" s="1"/>
  <c r="B629" i="5" a="1"/>
  <c r="B629" i="5" s="1"/>
  <c r="B630" i="5" a="1"/>
  <c r="B630" i="5" s="1"/>
  <c r="B631" i="5" a="1"/>
  <c r="B631" i="5" s="1"/>
  <c r="B632" i="5" a="1"/>
  <c r="B632" i="5" s="1"/>
  <c r="B633" i="5" a="1"/>
  <c r="B633" i="5" s="1"/>
  <c r="B634" i="5" a="1"/>
  <c r="B634" i="5" s="1"/>
  <c r="B635" i="5" a="1"/>
  <c r="B635" i="5" s="1"/>
  <c r="B636" i="5" a="1"/>
  <c r="B636" i="5" s="1"/>
  <c r="B637" i="5" a="1"/>
  <c r="B637" i="5" s="1"/>
  <c r="B638" i="5" a="1"/>
  <c r="B638" i="5" s="1"/>
  <c r="B639" i="5" a="1"/>
  <c r="B639" i="5" s="1"/>
  <c r="B640" i="5" a="1"/>
  <c r="B640" i="5" s="1"/>
  <c r="B641" i="5" a="1"/>
  <c r="B641" i="5" s="1"/>
  <c r="B642" i="5" a="1"/>
  <c r="B642" i="5" s="1"/>
  <c r="B643" i="5" a="1"/>
  <c r="B643" i="5" s="1"/>
  <c r="B644" i="5" a="1"/>
  <c r="B644" i="5" s="1"/>
  <c r="B645" i="5" a="1"/>
  <c r="B645" i="5" s="1"/>
  <c r="B646" i="5" a="1"/>
  <c r="B646" i="5" s="1"/>
  <c r="B647" i="5" a="1"/>
  <c r="B647" i="5" s="1"/>
  <c r="B648" i="5" a="1"/>
  <c r="B648" i="5" s="1"/>
  <c r="B649" i="5" a="1"/>
  <c r="B649" i="5" s="1"/>
  <c r="B650" i="5" a="1"/>
  <c r="B650" i="5" s="1"/>
  <c r="B651" i="5" a="1"/>
  <c r="B651" i="5" s="1"/>
  <c r="B652" i="5" a="1"/>
  <c r="B652" i="5" s="1"/>
  <c r="B653" i="5" a="1"/>
  <c r="B653" i="5" s="1"/>
  <c r="B654" i="5" a="1"/>
  <c r="B654" i="5" s="1"/>
  <c r="B655" i="5" a="1"/>
  <c r="B655" i="5" s="1"/>
  <c r="B656" i="5" a="1"/>
  <c r="B656" i="5" s="1"/>
  <c r="B657" i="5" a="1"/>
  <c r="B657" i="5" s="1"/>
  <c r="B658" i="5" a="1"/>
  <c r="B658" i="5" s="1"/>
  <c r="B659" i="5" a="1"/>
  <c r="B659" i="5" s="1"/>
  <c r="B660" i="5" a="1"/>
  <c r="B660" i="5" s="1"/>
  <c r="B661" i="5" a="1"/>
  <c r="B661" i="5" s="1"/>
  <c r="B662" i="5" a="1"/>
  <c r="B662" i="5" s="1"/>
  <c r="B663" i="5" a="1"/>
  <c r="B663" i="5" s="1"/>
  <c r="B664" i="5" a="1"/>
  <c r="B664" i="5" s="1"/>
  <c r="B665" i="5" a="1"/>
  <c r="B665" i="5" s="1"/>
  <c r="B666" i="5" a="1"/>
  <c r="B666" i="5" s="1"/>
  <c r="B667" i="5" a="1"/>
  <c r="B667" i="5" s="1"/>
  <c r="B668" i="5" a="1"/>
  <c r="B668" i="5" s="1"/>
  <c r="B669" i="5" a="1"/>
  <c r="B669" i="5" s="1"/>
  <c r="B670" i="5" a="1"/>
  <c r="B670" i="5" s="1"/>
  <c r="B671" i="5" a="1"/>
  <c r="B671" i="5" s="1"/>
  <c r="B672" i="5" a="1"/>
  <c r="B672" i="5" s="1"/>
  <c r="B673" i="5" a="1"/>
  <c r="B673" i="5" s="1"/>
  <c r="B674" i="5" a="1"/>
  <c r="B674" i="5" s="1"/>
  <c r="B675" i="5" a="1"/>
  <c r="B675" i="5" s="1"/>
  <c r="B676" i="5" a="1"/>
  <c r="B676" i="5" s="1"/>
  <c r="B677" i="5" a="1"/>
  <c r="B677" i="5" s="1"/>
  <c r="B678" i="5" a="1"/>
  <c r="B678" i="5" s="1"/>
  <c r="B679" i="5" a="1"/>
  <c r="B679" i="5" s="1"/>
  <c r="B680" i="5" a="1"/>
  <c r="B680" i="5" s="1"/>
  <c r="B681" i="5" a="1"/>
  <c r="B681" i="5" s="1"/>
  <c r="B682" i="5" a="1"/>
  <c r="B682" i="5" s="1"/>
  <c r="B683" i="5" a="1"/>
  <c r="B683" i="5" s="1"/>
  <c r="B684" i="5" a="1"/>
  <c r="B684" i="5" s="1"/>
  <c r="B685" i="5" a="1"/>
  <c r="B685" i="5" s="1"/>
  <c r="B686" i="5" a="1"/>
  <c r="B686" i="5" s="1"/>
  <c r="B687" i="5" a="1"/>
  <c r="B687" i="5" s="1"/>
  <c r="B688" i="5" a="1"/>
  <c r="B688" i="5" s="1"/>
  <c r="B689" i="5" a="1"/>
  <c r="B689" i="5" s="1"/>
  <c r="B690" i="5" a="1"/>
  <c r="B690" i="5" s="1"/>
  <c r="B691" i="5" a="1"/>
  <c r="B691" i="5" s="1"/>
  <c r="B692" i="5" a="1"/>
  <c r="B692" i="5" s="1"/>
  <c r="B693" i="5" a="1"/>
  <c r="B693" i="5" s="1"/>
  <c r="B694" i="5" a="1"/>
  <c r="B694" i="5" s="1"/>
  <c r="B695" i="5" a="1"/>
  <c r="B695" i="5" s="1"/>
  <c r="B696" i="5" a="1"/>
  <c r="B696" i="5" s="1"/>
  <c r="B697" i="5" a="1"/>
  <c r="B697" i="5" s="1"/>
  <c r="B698" i="5" a="1"/>
  <c r="B698" i="5" s="1"/>
  <c r="B699" i="5" a="1"/>
  <c r="B699" i="5" s="1"/>
  <c r="B700" i="5" a="1"/>
  <c r="B700" i="5" s="1"/>
  <c r="B701" i="5" a="1"/>
  <c r="B701" i="5" s="1"/>
  <c r="B702" i="5" a="1"/>
  <c r="B702" i="5" s="1"/>
  <c r="B703" i="5" a="1"/>
  <c r="B703" i="5" s="1"/>
  <c r="B704" i="5" a="1"/>
  <c r="B704" i="5" s="1"/>
  <c r="B705" i="5" a="1"/>
  <c r="B705" i="5" s="1"/>
  <c r="B706" i="5" a="1"/>
  <c r="B706" i="5" s="1"/>
  <c r="B707" i="5" a="1"/>
  <c r="B707" i="5" s="1"/>
  <c r="B708" i="5" a="1"/>
  <c r="B708" i="5" s="1"/>
  <c r="B709" i="5" a="1"/>
  <c r="B709" i="5" s="1"/>
  <c r="B710" i="5" a="1"/>
  <c r="B710" i="5" s="1"/>
  <c r="B711" i="5" a="1"/>
  <c r="B711" i="5" s="1"/>
  <c r="B712" i="5" a="1"/>
  <c r="B712" i="5" s="1"/>
  <c r="B713" i="5" a="1"/>
  <c r="B713" i="5" s="1"/>
  <c r="B714" i="5" a="1"/>
  <c r="B714" i="5" s="1"/>
  <c r="B715" i="5" a="1"/>
  <c r="B715" i="5" s="1"/>
  <c r="B716" i="5" a="1"/>
  <c r="B716" i="5" s="1"/>
  <c r="B717" i="5" a="1"/>
  <c r="B717" i="5" s="1"/>
  <c r="B718" i="5" a="1"/>
  <c r="B718" i="5" s="1"/>
  <c r="B719" i="5" a="1"/>
  <c r="B719" i="5" s="1"/>
  <c r="B720" i="5" a="1"/>
  <c r="B720" i="5" s="1"/>
  <c r="B721" i="5" a="1"/>
  <c r="B721" i="5" s="1"/>
  <c r="B722" i="5" a="1"/>
  <c r="B722" i="5" s="1"/>
  <c r="B723" i="5" a="1"/>
  <c r="B723" i="5" s="1"/>
  <c r="B724" i="5" a="1"/>
  <c r="B724" i="5" s="1"/>
  <c r="B725" i="5" a="1"/>
  <c r="B725" i="5" s="1"/>
  <c r="B726" i="5" a="1"/>
  <c r="B726" i="5" s="1"/>
  <c r="B727" i="5" a="1"/>
  <c r="B727" i="5" s="1"/>
  <c r="B728" i="5" a="1"/>
  <c r="B728" i="5" s="1"/>
  <c r="B729" i="5" a="1"/>
  <c r="B729" i="5" s="1"/>
  <c r="B730" i="5" a="1"/>
  <c r="B730" i="5" s="1"/>
  <c r="B731" i="5" a="1"/>
  <c r="B731" i="5" s="1"/>
  <c r="B732" i="5" a="1"/>
  <c r="B732" i="5" s="1"/>
  <c r="B733" i="5" a="1"/>
  <c r="B733" i="5" s="1"/>
  <c r="B734" i="5" a="1"/>
  <c r="B734" i="5" s="1"/>
  <c r="B735" i="5" a="1"/>
  <c r="B735" i="5" s="1"/>
  <c r="B736" i="5" a="1"/>
  <c r="B736" i="5" s="1"/>
  <c r="B737" i="5" a="1"/>
  <c r="B737" i="5" s="1"/>
  <c r="B738" i="5" a="1"/>
  <c r="B738" i="5" s="1"/>
  <c r="B739" i="5" a="1"/>
  <c r="B739" i="5" s="1"/>
  <c r="B740" i="5" a="1"/>
  <c r="B740" i="5" s="1"/>
  <c r="B741" i="5" a="1"/>
  <c r="B741" i="5" s="1"/>
  <c r="B742" i="5" a="1"/>
  <c r="B742" i="5" s="1"/>
  <c r="B743" i="5" a="1"/>
  <c r="B743" i="5" s="1"/>
  <c r="B744" i="5" a="1"/>
  <c r="B744" i="5" s="1"/>
  <c r="B745" i="5" a="1"/>
  <c r="B745" i="5" s="1"/>
  <c r="B746" i="5" a="1"/>
  <c r="B746" i="5" s="1"/>
  <c r="B747" i="5" a="1"/>
  <c r="B747" i="5" s="1"/>
  <c r="B748" i="5" a="1"/>
  <c r="B748" i="5" s="1"/>
  <c r="B749" i="5" a="1"/>
  <c r="B749" i="5" s="1"/>
  <c r="B750" i="5" a="1"/>
  <c r="B750" i="5" s="1"/>
  <c r="B751" i="5" a="1"/>
  <c r="B751" i="5" s="1"/>
  <c r="B752" i="5" a="1"/>
  <c r="B752" i="5" s="1"/>
  <c r="B753" i="5" a="1"/>
  <c r="B753" i="5" s="1"/>
  <c r="B754" i="5" a="1"/>
  <c r="B754" i="5" s="1"/>
  <c r="B755" i="5" a="1"/>
  <c r="B755" i="5" s="1"/>
  <c r="B756" i="5" a="1"/>
  <c r="B756" i="5" s="1"/>
  <c r="B757" i="5" a="1"/>
  <c r="B757" i="5" s="1"/>
  <c r="B758" i="5" a="1"/>
  <c r="B758" i="5" s="1"/>
  <c r="B759" i="5" a="1"/>
  <c r="B759" i="5" s="1"/>
  <c r="B760" i="5" a="1"/>
  <c r="B760" i="5" s="1"/>
  <c r="B761" i="5" a="1"/>
  <c r="B761" i="5" s="1"/>
  <c r="B762" i="5" a="1"/>
  <c r="B762" i="5" s="1"/>
  <c r="B763" i="5" a="1"/>
  <c r="B763" i="5" s="1"/>
  <c r="B764" i="5" a="1"/>
  <c r="B764" i="5" s="1"/>
  <c r="B765" i="5" a="1"/>
  <c r="B765" i="5" s="1"/>
  <c r="B766" i="5" a="1"/>
  <c r="B766" i="5" s="1"/>
  <c r="B767" i="5" a="1"/>
  <c r="B767" i="5" s="1"/>
  <c r="B768" i="5" a="1"/>
  <c r="B768" i="5" s="1"/>
  <c r="B769" i="5" a="1"/>
  <c r="B769" i="5" s="1"/>
  <c r="B770" i="5" a="1"/>
  <c r="B770" i="5" s="1"/>
  <c r="B771" i="5" a="1"/>
  <c r="B771" i="5" s="1"/>
  <c r="B772" i="5" a="1"/>
  <c r="B772" i="5" s="1"/>
  <c r="B773" i="5" a="1"/>
  <c r="B773" i="5" s="1"/>
  <c r="B774" i="5" a="1"/>
  <c r="B774" i="5" s="1"/>
  <c r="B775" i="5" a="1"/>
  <c r="B775" i="5" s="1"/>
  <c r="B776" i="5" a="1"/>
  <c r="B776" i="5" s="1"/>
  <c r="B777" i="5" a="1"/>
  <c r="B777" i="5" s="1"/>
  <c r="B778" i="5" a="1"/>
  <c r="B778" i="5" s="1"/>
  <c r="B779" i="5" a="1"/>
  <c r="B779" i="5" s="1"/>
  <c r="B780" i="5" a="1"/>
  <c r="B780" i="5" s="1"/>
  <c r="B781" i="5" a="1"/>
  <c r="B781" i="5" s="1"/>
  <c r="B782" i="5" a="1"/>
  <c r="B782" i="5" s="1"/>
  <c r="B783" i="5" a="1"/>
  <c r="B783" i="5" s="1"/>
  <c r="B784" i="5" a="1"/>
  <c r="B784" i="5" s="1"/>
  <c r="B785" i="5" a="1"/>
  <c r="B785" i="5" s="1"/>
  <c r="B786" i="5" a="1"/>
  <c r="B786" i="5" s="1"/>
  <c r="B787" i="5" a="1"/>
  <c r="B787" i="5" s="1"/>
  <c r="B788" i="5" a="1"/>
  <c r="B788" i="5" s="1"/>
  <c r="B789" i="5" a="1"/>
  <c r="B789" i="5" s="1"/>
  <c r="B790" i="5" a="1"/>
  <c r="B790" i="5" s="1"/>
  <c r="B791" i="5" a="1"/>
  <c r="B791" i="5" s="1"/>
  <c r="B792" i="5" a="1"/>
  <c r="B792" i="5" s="1"/>
  <c r="B793" i="5" a="1"/>
  <c r="B793" i="5" s="1"/>
  <c r="B794" i="5" a="1"/>
  <c r="B794" i="5" s="1"/>
  <c r="B795" i="5" a="1"/>
  <c r="B795" i="5" s="1"/>
  <c r="B796" i="5" a="1"/>
  <c r="B796" i="5" s="1"/>
  <c r="B797" i="5" a="1"/>
  <c r="B797" i="5" s="1"/>
  <c r="B798" i="5" a="1"/>
  <c r="B798" i="5" s="1"/>
  <c r="B799" i="5" a="1"/>
  <c r="B799" i="5" s="1"/>
  <c r="B800" i="5" a="1"/>
  <c r="B800" i="5" s="1"/>
  <c r="B801" i="5" a="1"/>
  <c r="B801" i="5" s="1"/>
  <c r="B802" i="5" a="1"/>
  <c r="B802" i="5" s="1"/>
  <c r="B803" i="5" a="1"/>
  <c r="B803" i="5" s="1"/>
  <c r="B804" i="5" a="1"/>
  <c r="B804" i="5" s="1"/>
  <c r="B805" i="5" a="1"/>
  <c r="B805" i="5" s="1"/>
  <c r="B806" i="5" a="1"/>
  <c r="B806" i="5" s="1"/>
  <c r="B807" i="5" a="1"/>
  <c r="B807" i="5" s="1"/>
  <c r="B808" i="5" a="1"/>
  <c r="B808" i="5" s="1"/>
  <c r="B809" i="5" a="1"/>
  <c r="B809" i="5" s="1"/>
  <c r="B810" i="5" a="1"/>
  <c r="B810" i="5" s="1"/>
  <c r="B811" i="5" a="1"/>
  <c r="B811" i="5" s="1"/>
  <c r="B812" i="5" a="1"/>
  <c r="B812" i="5" s="1"/>
  <c r="B813" i="5" a="1"/>
  <c r="B813" i="5" s="1"/>
  <c r="B814" i="5" a="1"/>
  <c r="B814" i="5" s="1"/>
  <c r="B815" i="5" a="1"/>
  <c r="B815" i="5" s="1"/>
  <c r="B816" i="5" a="1"/>
  <c r="B816" i="5" s="1"/>
  <c r="B817" i="5" a="1"/>
  <c r="B817" i="5" s="1"/>
  <c r="B818" i="5" a="1"/>
  <c r="B818" i="5" s="1"/>
  <c r="B819" i="5" a="1"/>
  <c r="B819" i="5" s="1"/>
  <c r="B820" i="5" a="1"/>
  <c r="B820" i="5" s="1"/>
  <c r="B821" i="5" a="1"/>
  <c r="B821" i="5" s="1"/>
  <c r="B822" i="5" a="1"/>
  <c r="B822" i="5" s="1"/>
  <c r="B823" i="5" a="1"/>
  <c r="B823" i="5" s="1"/>
  <c r="B824" i="5" a="1"/>
  <c r="B824" i="5" s="1"/>
  <c r="B825" i="5" a="1"/>
  <c r="B825" i="5" s="1"/>
  <c r="B826" i="5" a="1"/>
  <c r="B826" i="5" s="1"/>
  <c r="B827" i="5" a="1"/>
  <c r="B827" i="5" s="1"/>
  <c r="B828" i="5" a="1"/>
  <c r="B828" i="5" s="1"/>
  <c r="B829" i="5" a="1"/>
  <c r="B829" i="5" s="1"/>
  <c r="B830" i="5" a="1"/>
  <c r="B830" i="5" s="1"/>
  <c r="B831" i="5" a="1"/>
  <c r="B831" i="5" s="1"/>
  <c r="B832" i="5" a="1"/>
  <c r="B832" i="5" s="1"/>
  <c r="B833" i="5" a="1"/>
  <c r="B833" i="5" s="1"/>
  <c r="B834" i="5" a="1"/>
  <c r="B834" i="5" s="1"/>
  <c r="B835" i="5" a="1"/>
  <c r="B835" i="5" s="1"/>
  <c r="B836" i="5" a="1"/>
  <c r="B836" i="5" s="1"/>
  <c r="B837" i="5" a="1"/>
  <c r="B837" i="5" s="1"/>
  <c r="B838" i="5" a="1"/>
  <c r="B838" i="5" s="1"/>
  <c r="B839" i="5" a="1"/>
  <c r="B839" i="5" s="1"/>
  <c r="B840" i="5" a="1"/>
  <c r="B840" i="5" s="1"/>
  <c r="B841" i="5" a="1"/>
  <c r="B841" i="5" s="1"/>
  <c r="B842" i="5" a="1"/>
  <c r="B842" i="5" s="1"/>
  <c r="B843" i="5" a="1"/>
  <c r="B843" i="5" s="1"/>
  <c r="B844" i="5" a="1"/>
  <c r="B844" i="5" s="1"/>
  <c r="B845" i="5" a="1"/>
  <c r="B845" i="5" s="1"/>
  <c r="B846" i="5" a="1"/>
  <c r="B846" i="5" s="1"/>
  <c r="B847" i="5" a="1"/>
  <c r="B847" i="5" s="1"/>
  <c r="B848" i="5" a="1"/>
  <c r="B848" i="5" s="1"/>
  <c r="B849" i="5" a="1"/>
  <c r="B849" i="5" s="1"/>
  <c r="B850" i="5" a="1"/>
  <c r="B850" i="5" s="1"/>
  <c r="B851" i="5" a="1"/>
  <c r="B851" i="5" s="1"/>
  <c r="B852" i="5" a="1"/>
  <c r="B852" i="5" s="1"/>
  <c r="B853" i="5" a="1"/>
  <c r="B853" i="5" s="1"/>
  <c r="B854" i="5" a="1"/>
  <c r="B854" i="5" s="1"/>
  <c r="B855" i="5" a="1"/>
  <c r="B855" i="5" s="1"/>
  <c r="B856" i="5" a="1"/>
  <c r="B856" i="5" s="1"/>
  <c r="B857" i="5" a="1"/>
  <c r="B857" i="5" s="1"/>
  <c r="B858" i="5" a="1"/>
  <c r="B858" i="5" s="1"/>
  <c r="B859" i="5" a="1"/>
  <c r="B859" i="5" s="1"/>
  <c r="B860" i="5" a="1"/>
  <c r="B860" i="5" s="1"/>
  <c r="B861" i="5" a="1"/>
  <c r="B861" i="5" s="1"/>
  <c r="B862" i="5" a="1"/>
  <c r="B862" i="5" s="1"/>
  <c r="B863" i="5" a="1"/>
  <c r="B863" i="5" s="1"/>
  <c r="B864" i="5" a="1"/>
  <c r="B864" i="5" s="1"/>
  <c r="B865" i="5" a="1"/>
  <c r="B865" i="5" s="1"/>
  <c r="B866" i="5" a="1"/>
  <c r="B866" i="5" s="1"/>
  <c r="B867" i="5" a="1"/>
  <c r="B867" i="5" s="1"/>
  <c r="B868" i="5" a="1"/>
  <c r="B868" i="5" s="1"/>
  <c r="B869" i="5" a="1"/>
  <c r="B869" i="5" s="1"/>
  <c r="B870" i="5" a="1"/>
  <c r="B870" i="5" s="1"/>
  <c r="B871" i="5" a="1"/>
  <c r="B871" i="5" s="1"/>
  <c r="B872" i="5" a="1"/>
  <c r="B872" i="5" s="1"/>
  <c r="B873" i="5" a="1"/>
  <c r="B873" i="5" s="1"/>
  <c r="B874" i="5" a="1"/>
  <c r="B874" i="5" s="1"/>
  <c r="B875" i="5" a="1"/>
  <c r="B875" i="5" s="1"/>
  <c r="B876" i="5" a="1"/>
  <c r="B876" i="5" s="1"/>
  <c r="B877" i="5" a="1"/>
  <c r="B877" i="5" s="1"/>
  <c r="B878" i="5" a="1"/>
  <c r="B878" i="5" s="1"/>
  <c r="B879" i="5" a="1"/>
  <c r="B879" i="5" s="1"/>
  <c r="B880" i="5" a="1"/>
  <c r="B880" i="5" s="1"/>
  <c r="B881" i="5" a="1"/>
  <c r="B881" i="5" s="1"/>
  <c r="B882" i="5" a="1"/>
  <c r="B882" i="5" s="1"/>
  <c r="B883" i="5" a="1"/>
  <c r="B883" i="5" s="1"/>
  <c r="B884" i="5" a="1"/>
  <c r="B884" i="5" s="1"/>
  <c r="B885" i="5" a="1"/>
  <c r="B885" i="5" s="1"/>
  <c r="B886" i="5" a="1"/>
  <c r="B886" i="5" s="1"/>
  <c r="B887" i="5" a="1"/>
  <c r="B887" i="5" s="1"/>
  <c r="B888" i="5" a="1"/>
  <c r="B888" i="5" s="1"/>
  <c r="B889" i="5" a="1"/>
  <c r="B889" i="5" s="1"/>
  <c r="B890" i="5" a="1"/>
  <c r="B890" i="5" s="1"/>
  <c r="B891" i="5" a="1"/>
  <c r="B891" i="5" s="1"/>
  <c r="B892" i="5" a="1"/>
  <c r="B892" i="5" s="1"/>
  <c r="B893" i="5" a="1"/>
  <c r="B893" i="5" s="1"/>
  <c r="B894" i="5" a="1"/>
  <c r="B894" i="5" s="1"/>
  <c r="B895" i="5" a="1"/>
  <c r="B895" i="5" s="1"/>
  <c r="B896" i="5" a="1"/>
  <c r="B896" i="5" s="1"/>
  <c r="B897" i="5" a="1"/>
  <c r="B897" i="5" s="1"/>
  <c r="B898" i="5" a="1"/>
  <c r="B898" i="5" s="1"/>
  <c r="B899" i="5" a="1"/>
  <c r="B899" i="5" s="1"/>
  <c r="B900" i="5" a="1"/>
  <c r="B900" i="5" s="1"/>
  <c r="B901" i="5" a="1"/>
  <c r="B901" i="5" s="1"/>
  <c r="B902" i="5" a="1"/>
  <c r="B902" i="5" s="1"/>
  <c r="B903" i="5" a="1"/>
  <c r="B903" i="5" s="1"/>
  <c r="B904" i="5" a="1"/>
  <c r="B904" i="5" s="1"/>
  <c r="B905" i="5" a="1"/>
  <c r="B905" i="5" s="1"/>
  <c r="B906" i="5" a="1"/>
  <c r="B906" i="5" s="1"/>
  <c r="B907" i="5" a="1"/>
  <c r="B907" i="5" s="1"/>
  <c r="B908" i="5" a="1"/>
  <c r="B908" i="5" s="1"/>
  <c r="B909" i="5" a="1"/>
  <c r="B909" i="5" s="1"/>
  <c r="B910" i="5" a="1"/>
  <c r="B910" i="5" s="1"/>
  <c r="B911" i="5" a="1"/>
  <c r="B911" i="5" s="1"/>
  <c r="B912" i="5" a="1"/>
  <c r="B912" i="5" s="1"/>
  <c r="B913" i="5" a="1"/>
  <c r="B913" i="5" s="1"/>
  <c r="B914" i="5" a="1"/>
  <c r="B914" i="5" s="1"/>
  <c r="B915" i="5" a="1"/>
  <c r="B915" i="5" s="1"/>
  <c r="B916" i="5" a="1"/>
  <c r="B916" i="5" s="1"/>
  <c r="B917" i="5" a="1"/>
  <c r="B917" i="5" s="1"/>
  <c r="B918" i="5" a="1"/>
  <c r="B918" i="5" s="1"/>
  <c r="B919" i="5" a="1"/>
  <c r="B919" i="5" s="1"/>
  <c r="B920" i="5" a="1"/>
  <c r="B920" i="5" s="1"/>
  <c r="B921" i="5" a="1"/>
  <c r="B921" i="5" s="1"/>
  <c r="B922" i="5" a="1"/>
  <c r="B922" i="5" s="1"/>
  <c r="B923" i="5" a="1"/>
  <c r="B923" i="5" s="1"/>
  <c r="B924" i="5" a="1"/>
  <c r="B924" i="5" s="1"/>
  <c r="B925" i="5" a="1"/>
  <c r="B925" i="5" s="1"/>
  <c r="B926" i="5" a="1"/>
  <c r="B926" i="5" s="1"/>
  <c r="B927" i="5" a="1"/>
  <c r="B927" i="5" s="1"/>
  <c r="B928" i="5" a="1"/>
  <c r="B928" i="5" s="1"/>
  <c r="B929" i="5" a="1"/>
  <c r="B929" i="5" s="1"/>
  <c r="B930" i="5" a="1"/>
  <c r="B930" i="5" s="1"/>
  <c r="B931" i="5" a="1"/>
  <c r="B931" i="5" s="1"/>
  <c r="B932" i="5" a="1"/>
  <c r="B932" i="5" s="1"/>
  <c r="B933" i="5" a="1"/>
  <c r="B933" i="5" s="1"/>
  <c r="B934" i="5" a="1"/>
  <c r="B934" i="5" s="1"/>
  <c r="B935" i="5" a="1"/>
  <c r="B935" i="5" s="1"/>
  <c r="B936" i="5" a="1"/>
  <c r="B936" i="5" s="1"/>
  <c r="B937" i="5" a="1"/>
  <c r="B937" i="5" s="1"/>
  <c r="B938" i="5" a="1"/>
  <c r="B938" i="5" s="1"/>
  <c r="B939" i="5" a="1"/>
  <c r="B939" i="5" s="1"/>
  <c r="B940" i="5" a="1"/>
  <c r="B940" i="5" s="1"/>
  <c r="B941" i="5" a="1"/>
  <c r="B941" i="5" s="1"/>
  <c r="B942" i="5" a="1"/>
  <c r="B942" i="5" s="1"/>
  <c r="B943" i="5" a="1"/>
  <c r="B943" i="5" s="1"/>
  <c r="B944" i="5" a="1"/>
  <c r="B944" i="5" s="1"/>
  <c r="B945" i="5" a="1"/>
  <c r="B945" i="5" s="1"/>
  <c r="B946" i="5" a="1"/>
  <c r="B946" i="5" s="1"/>
  <c r="B947" i="5" a="1"/>
  <c r="B947" i="5" s="1"/>
  <c r="B948" i="5" a="1"/>
  <c r="B948" i="5" s="1"/>
  <c r="B949" i="5" a="1"/>
  <c r="B949" i="5" s="1"/>
  <c r="B950" i="5" a="1"/>
  <c r="B950" i="5" s="1"/>
  <c r="B951" i="5" a="1"/>
  <c r="B951" i="5" s="1"/>
  <c r="B952" i="5" a="1"/>
  <c r="B952" i="5" s="1"/>
  <c r="B953" i="5" a="1"/>
  <c r="B953" i="5" s="1"/>
  <c r="B954" i="5" a="1"/>
  <c r="B954" i="5" s="1"/>
  <c r="B955" i="5" a="1"/>
  <c r="B955" i="5" s="1"/>
  <c r="B956" i="5" a="1"/>
  <c r="B956" i="5" s="1"/>
  <c r="B957" i="5" a="1"/>
  <c r="B957" i="5" s="1"/>
  <c r="B958" i="5" a="1"/>
  <c r="B958" i="5" s="1"/>
  <c r="B959" i="5" a="1"/>
  <c r="B959" i="5" s="1"/>
  <c r="B960" i="5" a="1"/>
  <c r="B960" i="5" s="1"/>
  <c r="B961" i="5" a="1"/>
  <c r="B961" i="5" s="1"/>
  <c r="B962" i="5" a="1"/>
  <c r="B962" i="5" s="1"/>
  <c r="B963" i="5" a="1"/>
  <c r="B963" i="5" s="1"/>
  <c r="B964" i="5" a="1"/>
  <c r="B964" i="5" s="1"/>
  <c r="B965" i="5" a="1"/>
  <c r="B965" i="5" s="1"/>
  <c r="B966" i="5" a="1"/>
  <c r="B966" i="5" s="1"/>
  <c r="B967" i="5" a="1"/>
  <c r="B967" i="5" s="1"/>
  <c r="B968" i="5" a="1"/>
  <c r="B968" i="5" s="1"/>
  <c r="B969" i="5" a="1"/>
  <c r="B969" i="5" s="1"/>
  <c r="B970" i="5" a="1"/>
  <c r="B970" i="5" s="1"/>
  <c r="B971" i="5" a="1"/>
  <c r="B971" i="5" s="1"/>
  <c r="B972" i="5" a="1"/>
  <c r="B972" i="5" s="1"/>
  <c r="B973" i="5" a="1"/>
  <c r="B973" i="5" s="1"/>
  <c r="B974" i="5" a="1"/>
  <c r="B974" i="5" s="1"/>
  <c r="B975" i="5" a="1"/>
  <c r="B975" i="5" s="1"/>
  <c r="B976" i="5" a="1"/>
  <c r="B976" i="5" s="1"/>
  <c r="B977" i="5" a="1"/>
  <c r="B977" i="5" s="1"/>
  <c r="B978" i="5" a="1"/>
  <c r="B978" i="5" s="1"/>
  <c r="B979" i="5" a="1"/>
  <c r="B979" i="5" s="1"/>
  <c r="B980" i="5" a="1"/>
  <c r="B980" i="5" s="1"/>
  <c r="B981" i="5" a="1"/>
  <c r="B981" i="5" s="1"/>
  <c r="B982" i="5" a="1"/>
  <c r="B982" i="5" s="1"/>
  <c r="B983" i="5" a="1"/>
  <c r="B983" i="5" s="1"/>
  <c r="B984" i="5" a="1"/>
  <c r="B984" i="5" s="1"/>
  <c r="B985" i="5" a="1"/>
  <c r="B985" i="5" s="1"/>
  <c r="B986" i="5" a="1"/>
  <c r="B986" i="5" s="1"/>
  <c r="B987" i="5" a="1"/>
  <c r="B987" i="5" s="1"/>
  <c r="B988" i="5" a="1"/>
  <c r="B988" i="5" s="1"/>
  <c r="B989" i="5" a="1"/>
  <c r="B989" i="5" s="1"/>
  <c r="B990" i="5" a="1"/>
  <c r="B990" i="5" s="1"/>
  <c r="B991" i="5" a="1"/>
  <c r="B991" i="5" s="1"/>
  <c r="B992" i="5" a="1"/>
  <c r="B992" i="5" s="1"/>
  <c r="B993" i="5" a="1"/>
  <c r="B993" i="5" s="1"/>
  <c r="B994" i="5" a="1"/>
  <c r="B994" i="5" s="1"/>
  <c r="B995" i="5" a="1"/>
  <c r="B995" i="5" s="1"/>
  <c r="B996" i="5" a="1"/>
  <c r="B996" i="5" s="1"/>
  <c r="B997" i="5" a="1"/>
  <c r="B997" i="5" s="1"/>
  <c r="B998" i="5" a="1"/>
  <c r="B998" i="5" s="1"/>
  <c r="B999" i="5" a="1"/>
  <c r="B999" i="5" s="1"/>
  <c r="B1000" i="5" a="1"/>
  <c r="B1000" i="5" s="1"/>
  <c r="B1001" i="5" a="1"/>
  <c r="B1001" i="5" s="1"/>
  <c r="B1002" i="5" a="1"/>
  <c r="B1002" i="5" s="1"/>
  <c r="B1003" i="5" a="1"/>
  <c r="B1003" i="5" s="1"/>
  <c r="B1004" i="5" a="1"/>
  <c r="B1004" i="5" s="1"/>
  <c r="B1005" i="5" a="1"/>
  <c r="B1005" i="5" s="1"/>
  <c r="B1006" i="5" a="1"/>
  <c r="B1006" i="5" s="1"/>
  <c r="B1007" i="5" a="1"/>
  <c r="B1007" i="5" s="1"/>
  <c r="B1008" i="5" a="1"/>
  <c r="B1008" i="5" s="1"/>
  <c r="B1009" i="5" a="1"/>
  <c r="B1009" i="5" s="1"/>
  <c r="B1010" i="5" a="1"/>
  <c r="B1010" i="5" s="1"/>
  <c r="B1011" i="5" a="1"/>
  <c r="B1011" i="5" s="1"/>
  <c r="B1012" i="5" a="1"/>
  <c r="B1012" i="5" s="1"/>
  <c r="B1013" i="5" a="1"/>
  <c r="B1013" i="5" s="1"/>
  <c r="B1014" i="5" a="1"/>
  <c r="B1014" i="5" s="1"/>
  <c r="B1015" i="5" a="1"/>
  <c r="B1015" i="5" s="1"/>
  <c r="B1016" i="5" a="1"/>
  <c r="B1016" i="5" s="1"/>
  <c r="B1017" i="5" a="1"/>
  <c r="B1017" i="5" s="1"/>
  <c r="B1018" i="5" a="1"/>
  <c r="B1018" i="5" s="1"/>
  <c r="B1019" i="5" a="1"/>
  <c r="B1019" i="5" s="1"/>
  <c r="B1020" i="5" a="1"/>
  <c r="B1020" i="5" s="1"/>
  <c r="B1021" i="5" a="1"/>
  <c r="B1021" i="5" s="1"/>
  <c r="B1022" i="5" a="1"/>
  <c r="B1022" i="5" s="1"/>
  <c r="B1023" i="5" a="1"/>
  <c r="B1023" i="5" s="1"/>
  <c r="B1024" i="5" a="1"/>
  <c r="B1024" i="5" s="1"/>
  <c r="B1025" i="5" a="1"/>
  <c r="B1025" i="5" s="1"/>
  <c r="B1026" i="5" a="1"/>
  <c r="B1026" i="5" s="1"/>
  <c r="B1027" i="5" a="1"/>
  <c r="B1027" i="5" s="1"/>
  <c r="B1028" i="5" a="1"/>
  <c r="B1028" i="5" s="1"/>
  <c r="B1029" i="5" a="1"/>
  <c r="B1029" i="5" s="1"/>
  <c r="B1030" i="5" a="1"/>
  <c r="B1030" i="5" s="1"/>
  <c r="B1031" i="5" a="1"/>
  <c r="B1031" i="5" s="1"/>
  <c r="B1032" i="5" a="1"/>
  <c r="B1032" i="5" s="1"/>
  <c r="B1033" i="5" a="1"/>
  <c r="B1033" i="5" s="1"/>
  <c r="B1034" i="5" a="1"/>
  <c r="B1034" i="5" s="1"/>
  <c r="B1035" i="5" a="1"/>
  <c r="B1035" i="5" s="1"/>
  <c r="B1036" i="5" a="1"/>
  <c r="B1036" i="5" s="1"/>
  <c r="B1037" i="5" a="1"/>
  <c r="B1037" i="5" s="1"/>
  <c r="B1038" i="5" a="1"/>
  <c r="B1038" i="5" s="1"/>
  <c r="B1039" i="5" a="1"/>
  <c r="B1039" i="5" s="1"/>
  <c r="B1040" i="5" a="1"/>
  <c r="B1040" i="5" s="1"/>
  <c r="B1041" i="5" a="1"/>
  <c r="B1041" i="5" s="1"/>
  <c r="B1042" i="5" a="1"/>
  <c r="B1042" i="5" s="1"/>
  <c r="B1043" i="5" a="1"/>
  <c r="B1043" i="5" s="1"/>
  <c r="B1044" i="5" a="1"/>
  <c r="B1044" i="5" s="1"/>
  <c r="B1045" i="5" a="1"/>
  <c r="B1045" i="5" s="1"/>
  <c r="B1046" i="5" a="1"/>
  <c r="B1046" i="5" s="1"/>
  <c r="B1047" i="5" a="1"/>
  <c r="B1047" i="5" s="1"/>
  <c r="B1048" i="5" a="1"/>
  <c r="B1048" i="5" s="1"/>
  <c r="B1049" i="5" a="1"/>
  <c r="B1049" i="5" s="1"/>
  <c r="B1050" i="5" a="1"/>
  <c r="B1050" i="5" s="1"/>
  <c r="B1051" i="5" a="1"/>
  <c r="B1051" i="5" s="1"/>
  <c r="B1052" i="5" a="1"/>
  <c r="B1052" i="5" s="1"/>
  <c r="B1053" i="5" a="1"/>
  <c r="B1053" i="5" s="1"/>
  <c r="B1054" i="5" a="1"/>
  <c r="B1054" i="5" s="1"/>
  <c r="B1055" i="5" a="1"/>
  <c r="B1055" i="5" s="1"/>
  <c r="B1056" i="5" a="1"/>
  <c r="B1056" i="5" s="1"/>
  <c r="B1057" i="5" a="1"/>
  <c r="B1057" i="5" s="1"/>
  <c r="B1058" i="5" a="1"/>
  <c r="B1058" i="5" s="1"/>
  <c r="B1059" i="5" a="1"/>
  <c r="B1059" i="5" s="1"/>
  <c r="B1060" i="5" a="1"/>
  <c r="B1060" i="5" s="1"/>
  <c r="B1061" i="5" a="1"/>
  <c r="B1061" i="5" s="1"/>
  <c r="B1062" i="5" a="1"/>
  <c r="B1062" i="5" s="1"/>
  <c r="B1063" i="5" a="1"/>
  <c r="B1063" i="5" s="1"/>
  <c r="B1064" i="5" a="1"/>
  <c r="B1064" i="5" s="1"/>
  <c r="B1065" i="5" a="1"/>
  <c r="B1065" i="5" s="1"/>
  <c r="B1066" i="5" a="1"/>
  <c r="B1066" i="5" s="1"/>
  <c r="B1067" i="5" a="1"/>
  <c r="B1067" i="5" s="1"/>
  <c r="B1068" i="5" a="1"/>
  <c r="B1068" i="5" s="1"/>
  <c r="B1069" i="5" a="1"/>
  <c r="B1069" i="5" s="1"/>
  <c r="B1070" i="5" a="1"/>
  <c r="B1070" i="5" s="1"/>
  <c r="B1071" i="5" a="1"/>
  <c r="B1071" i="5" s="1"/>
  <c r="B1072" i="5" a="1"/>
  <c r="B1072" i="5" s="1"/>
  <c r="B1073" i="5" a="1"/>
  <c r="B1073" i="5" s="1"/>
  <c r="B1074" i="5" a="1"/>
  <c r="B1074" i="5" s="1"/>
  <c r="B1075" i="5" a="1"/>
  <c r="B1075" i="5" s="1"/>
  <c r="B1076" i="5" a="1"/>
  <c r="B1076" i="5" s="1"/>
  <c r="B1077" i="5" a="1"/>
  <c r="B1077" i="5" s="1"/>
  <c r="B1078" i="5" a="1"/>
  <c r="B1078" i="5" s="1"/>
  <c r="B1079" i="5" a="1"/>
  <c r="B1079" i="5" s="1"/>
  <c r="B1080" i="5" a="1"/>
  <c r="B1080" i="5" s="1"/>
  <c r="B1081" i="5" a="1"/>
  <c r="B1081" i="5" s="1"/>
  <c r="B1082" i="5" a="1"/>
  <c r="B1082" i="5" s="1"/>
  <c r="B1083" i="5" a="1"/>
  <c r="B1083" i="5" s="1"/>
  <c r="B1084" i="5" a="1"/>
  <c r="B1084" i="5" s="1"/>
  <c r="B1085" i="5" a="1"/>
  <c r="B1085" i="5" s="1"/>
  <c r="B1086" i="5" a="1"/>
  <c r="B1086" i="5" s="1"/>
  <c r="B1087" i="5" a="1"/>
  <c r="B1087" i="5" s="1"/>
  <c r="B1088" i="5" a="1"/>
  <c r="B1088" i="5" s="1"/>
  <c r="B1089" i="5" a="1"/>
  <c r="B1089" i="5" s="1"/>
  <c r="B1090" i="5" a="1"/>
  <c r="B1090" i="5" s="1"/>
  <c r="B1091" i="5" a="1"/>
  <c r="B1091" i="5" s="1"/>
  <c r="B1092" i="5" a="1"/>
  <c r="B1092" i="5" s="1"/>
  <c r="B1093" i="5" a="1"/>
  <c r="B1093" i="5" s="1"/>
  <c r="B1094" i="5" a="1"/>
  <c r="B1094" i="5" s="1"/>
  <c r="B1095" i="5" a="1"/>
  <c r="B1095" i="5" s="1"/>
  <c r="B1096" i="5" a="1"/>
  <c r="B1096" i="5" s="1"/>
  <c r="B1097" i="5" a="1"/>
  <c r="B1097" i="5" s="1"/>
  <c r="B1098" i="5" a="1"/>
  <c r="B1098" i="5" s="1"/>
  <c r="B1099" i="5" a="1"/>
  <c r="B1099" i="5" s="1"/>
  <c r="B1100" i="5" a="1"/>
  <c r="B1100" i="5" s="1"/>
  <c r="B1101" i="5" a="1"/>
  <c r="B1101" i="5" s="1"/>
  <c r="B1102" i="5" a="1"/>
  <c r="B1102" i="5" s="1"/>
  <c r="B1103" i="5" a="1"/>
  <c r="B1103" i="5" s="1"/>
  <c r="B1104" i="5" a="1"/>
  <c r="B1104" i="5" s="1"/>
  <c r="B1105" i="5" a="1"/>
  <c r="B1105" i="5" s="1"/>
  <c r="B1106" i="5" a="1"/>
  <c r="B1106" i="5" s="1"/>
  <c r="B1107" i="5" a="1"/>
  <c r="B1107" i="5" s="1"/>
  <c r="B1108" i="5" a="1"/>
  <c r="B1108" i="5" s="1"/>
  <c r="B1109" i="5" a="1"/>
  <c r="B1109" i="5" s="1"/>
  <c r="B1110" i="5" a="1"/>
  <c r="B1110" i="5" s="1"/>
  <c r="B1111" i="5" a="1"/>
  <c r="B1111" i="5" s="1"/>
  <c r="B1112" i="5" a="1"/>
  <c r="B1112" i="5" s="1"/>
  <c r="B1113" i="5" a="1"/>
  <c r="B1113" i="5" s="1"/>
  <c r="B1114" i="5" a="1"/>
  <c r="B1114" i="5" s="1"/>
  <c r="B1115" i="5" a="1"/>
  <c r="B1115" i="5" s="1"/>
  <c r="B1116" i="5" a="1"/>
  <c r="B1116" i="5" s="1"/>
  <c r="B1117" i="5" a="1"/>
  <c r="B1117" i="5" s="1"/>
  <c r="B1118" i="5" a="1"/>
  <c r="B1118" i="5" s="1"/>
  <c r="B1119" i="5" a="1"/>
  <c r="B1119" i="5" s="1"/>
  <c r="B1120" i="5" a="1"/>
  <c r="B1120" i="5" s="1"/>
  <c r="B1121" i="5" a="1"/>
  <c r="B1121" i="5" s="1"/>
  <c r="B1122" i="5" a="1"/>
  <c r="B1122" i="5" s="1"/>
  <c r="B1123" i="5" a="1"/>
  <c r="B1123" i="5" s="1"/>
  <c r="B1124" i="5" a="1"/>
  <c r="B1124" i="5" s="1"/>
  <c r="B1125" i="5" a="1"/>
  <c r="B1125" i="5" s="1"/>
  <c r="B1126" i="5" a="1"/>
  <c r="B1126" i="5" s="1"/>
  <c r="B1127" i="5" a="1"/>
  <c r="B1127" i="5" s="1"/>
  <c r="B1128" i="5" a="1"/>
  <c r="B1128" i="5" s="1"/>
  <c r="B1129" i="5" a="1"/>
  <c r="B1129" i="5" s="1"/>
  <c r="B1130" i="5" a="1"/>
  <c r="B1130" i="5" s="1"/>
  <c r="B1131" i="5" a="1"/>
  <c r="B1131" i="5" s="1"/>
  <c r="B1132" i="5" a="1"/>
  <c r="B1132" i="5" s="1"/>
  <c r="B1133" i="5" a="1"/>
  <c r="B1133" i="5" s="1"/>
  <c r="B1134" i="5" a="1"/>
  <c r="B1134" i="5" s="1"/>
  <c r="B1135" i="5" a="1"/>
  <c r="B1135" i="5" s="1"/>
  <c r="B1136" i="5" a="1"/>
  <c r="B1136" i="5" s="1"/>
  <c r="B1137" i="5" a="1"/>
  <c r="B1137" i="5" s="1"/>
  <c r="B1138" i="5" a="1"/>
  <c r="B1138" i="5" s="1"/>
  <c r="B1139" i="5" a="1"/>
  <c r="B1139" i="5" s="1"/>
  <c r="B1140" i="5" a="1"/>
  <c r="B1140" i="5" s="1"/>
  <c r="B1141" i="5" a="1"/>
  <c r="B1141" i="5" s="1"/>
  <c r="B1142" i="5" a="1"/>
  <c r="B1142" i="5" s="1"/>
  <c r="B1143" i="5" a="1"/>
  <c r="B1143" i="5" s="1"/>
  <c r="B1144" i="5" a="1"/>
  <c r="B1144" i="5" s="1"/>
  <c r="B1145" i="5" a="1"/>
  <c r="B1145" i="5" s="1"/>
  <c r="B1146" i="5" a="1"/>
  <c r="B1146" i="5" s="1"/>
  <c r="B1147" i="5" a="1"/>
  <c r="B1147" i="5" s="1"/>
  <c r="B1148" i="5" a="1"/>
  <c r="B1148" i="5" s="1"/>
  <c r="B1149" i="5" a="1"/>
  <c r="B1149" i="5" s="1"/>
  <c r="B1150" i="5" a="1"/>
  <c r="B1150" i="5" s="1"/>
  <c r="B1151" i="5" a="1"/>
  <c r="B1151" i="5" s="1"/>
  <c r="B1152" i="5" a="1"/>
  <c r="B1152" i="5" s="1"/>
  <c r="B1153" i="5" a="1"/>
  <c r="B1153" i="5" s="1"/>
  <c r="B1154" i="5" a="1"/>
  <c r="B1154" i="5" s="1"/>
  <c r="B1155" i="5" a="1"/>
  <c r="B1155" i="5" s="1"/>
  <c r="B1156" i="5" a="1"/>
  <c r="B1156" i="5" s="1"/>
  <c r="B1157" i="5" a="1"/>
  <c r="B1157" i="5" s="1"/>
  <c r="B1158" i="5" a="1"/>
  <c r="B1158" i="5" s="1"/>
  <c r="B1159" i="5" a="1"/>
  <c r="B1159" i="5" s="1"/>
  <c r="B1160" i="5" a="1"/>
  <c r="B1160" i="5" s="1"/>
  <c r="B1161" i="5" a="1"/>
  <c r="B1161" i="5" s="1"/>
  <c r="B1162" i="5" a="1"/>
  <c r="B1162" i="5" s="1"/>
  <c r="B1163" i="5" a="1"/>
  <c r="B1163" i="5" s="1"/>
  <c r="B1164" i="5" a="1"/>
  <c r="B1164" i="5" s="1"/>
  <c r="B1165" i="5" a="1"/>
  <c r="B1165" i="5" s="1"/>
  <c r="B1166" i="5" a="1"/>
  <c r="B1166" i="5" s="1"/>
  <c r="B1167" i="5" a="1"/>
  <c r="B1167" i="5" s="1"/>
  <c r="B1168" i="5" a="1"/>
  <c r="B1168" i="5" s="1"/>
  <c r="B1169" i="5" a="1"/>
  <c r="B1169" i="5" s="1"/>
  <c r="B1170" i="5" a="1"/>
  <c r="B1170" i="5" s="1"/>
  <c r="B1171" i="5" a="1"/>
  <c r="B1171" i="5" s="1"/>
  <c r="B1172" i="5" a="1"/>
  <c r="B1172" i="5" s="1"/>
  <c r="B1173" i="5" a="1"/>
  <c r="B1173" i="5" s="1"/>
  <c r="B1174" i="5" a="1"/>
  <c r="B1174" i="5" s="1"/>
  <c r="B1175" i="5" a="1"/>
  <c r="B1175" i="5" s="1"/>
  <c r="B1176" i="5" a="1"/>
  <c r="B1176" i="5" s="1"/>
  <c r="B1177" i="5" a="1"/>
  <c r="B1177" i="5" s="1"/>
  <c r="B1178" i="5" a="1"/>
  <c r="B1178" i="5" s="1"/>
  <c r="B1179" i="5" a="1"/>
  <c r="B1179" i="5" s="1"/>
  <c r="B1180" i="5" a="1"/>
  <c r="B1180" i="5" s="1"/>
  <c r="B1181" i="5" a="1"/>
  <c r="B1181" i="5" s="1"/>
  <c r="B1182" i="5" a="1"/>
  <c r="B1182" i="5" s="1"/>
  <c r="B1183" i="5" a="1"/>
  <c r="B1183" i="5" s="1"/>
  <c r="B1184" i="5" a="1"/>
  <c r="B1184" i="5" s="1"/>
  <c r="B1185" i="5" a="1"/>
  <c r="B1185" i="5" s="1"/>
  <c r="B1186" i="5" a="1"/>
  <c r="B1186" i="5" s="1"/>
  <c r="B1187" i="5" a="1"/>
  <c r="B1187" i="5" s="1"/>
  <c r="B1188" i="5" a="1"/>
  <c r="B1188" i="5" s="1"/>
  <c r="B1189" i="5" a="1"/>
  <c r="B1189" i="5" s="1"/>
  <c r="B1190" i="5" a="1"/>
  <c r="B1190" i="5" s="1"/>
  <c r="B1191" i="5" a="1"/>
  <c r="B1191" i="5" s="1"/>
  <c r="B1192" i="5" a="1"/>
  <c r="B1192" i="5" s="1"/>
  <c r="B1193" i="5" a="1"/>
  <c r="B1193" i="5" s="1"/>
  <c r="B1194" i="5" a="1"/>
  <c r="B1194" i="5" s="1"/>
  <c r="B1195" i="5" a="1"/>
  <c r="B1195" i="5" s="1"/>
  <c r="B1196" i="5" a="1"/>
  <c r="B1196" i="5" s="1"/>
  <c r="B1197" i="5" a="1"/>
  <c r="B1197" i="5" s="1"/>
  <c r="B1198" i="5" a="1"/>
  <c r="B1198" i="5" s="1"/>
  <c r="B1199" i="5" a="1"/>
  <c r="B1199" i="5" s="1"/>
  <c r="B1200" i="5" a="1"/>
  <c r="B1200" i="5" s="1"/>
  <c r="B1201" i="5" a="1"/>
  <c r="B1201" i="5" s="1"/>
  <c r="B1202" i="5" a="1"/>
  <c r="B1202" i="5" s="1"/>
  <c r="B1203" i="5" a="1"/>
  <c r="B1203" i="5" s="1"/>
  <c r="B1204" i="5" a="1"/>
  <c r="B1204" i="5" s="1"/>
  <c r="B1205" i="5" a="1"/>
  <c r="B1205" i="5" s="1"/>
  <c r="B1206" i="5" a="1"/>
  <c r="B1206" i="5" s="1"/>
  <c r="B1207" i="5" a="1"/>
  <c r="B1207" i="5" s="1"/>
  <c r="B1208" i="5" a="1"/>
  <c r="B1208" i="5" s="1"/>
  <c r="B1209" i="5" a="1"/>
  <c r="B1209" i="5" s="1"/>
  <c r="B1210" i="5" a="1"/>
  <c r="B1210" i="5" s="1"/>
  <c r="B1211" i="5" a="1"/>
  <c r="B1211" i="5" s="1"/>
  <c r="B1212" i="5" a="1"/>
  <c r="B1212" i="5" s="1"/>
  <c r="B1213" i="5" a="1"/>
  <c r="B1213" i="5" s="1"/>
  <c r="B1214" i="5" a="1"/>
  <c r="B1214" i="5" s="1"/>
  <c r="B1215" i="5" a="1"/>
  <c r="B1215" i="5" s="1"/>
  <c r="B1216" i="5" a="1"/>
  <c r="B1216" i="5" s="1"/>
  <c r="B1217" i="5" a="1"/>
  <c r="B1217" i="5" s="1"/>
  <c r="B1218" i="5" a="1"/>
  <c r="B1218" i="5" s="1"/>
  <c r="B1219" i="5" a="1"/>
  <c r="B1219" i="5" s="1"/>
  <c r="B1220" i="5" a="1"/>
  <c r="B1220" i="5" s="1"/>
  <c r="B1221" i="5" a="1"/>
  <c r="B1221" i="5" s="1"/>
  <c r="B1222" i="5" a="1"/>
  <c r="B1222" i="5" s="1"/>
  <c r="B1223" i="5" a="1"/>
  <c r="B1223" i="5" s="1"/>
  <c r="B1224" i="5" a="1"/>
  <c r="B1224" i="5" s="1"/>
  <c r="B1225" i="5" a="1"/>
  <c r="B1225" i="5" s="1"/>
  <c r="B1226" i="5" a="1"/>
  <c r="B1226" i="5" s="1"/>
  <c r="B1227" i="5" a="1"/>
  <c r="B1227" i="5" s="1"/>
  <c r="B1228" i="5" a="1"/>
  <c r="B1228" i="5" s="1"/>
  <c r="B1229" i="5" a="1"/>
  <c r="B1229" i="5" s="1"/>
  <c r="B1230" i="5" a="1"/>
  <c r="B1230" i="5" s="1"/>
  <c r="B1231" i="5" a="1"/>
  <c r="B1231" i="5" s="1"/>
  <c r="B1232" i="5" a="1"/>
  <c r="B1232" i="5" s="1"/>
  <c r="B1233" i="5" a="1"/>
  <c r="B1233" i="5" s="1"/>
  <c r="B1234" i="5" a="1"/>
  <c r="B1234" i="5" s="1"/>
  <c r="B1235" i="5" a="1"/>
  <c r="B1235" i="5" s="1"/>
  <c r="B1236" i="5" a="1"/>
  <c r="B1236" i="5" s="1"/>
  <c r="B1237" i="5" a="1"/>
  <c r="B1237" i="5" s="1"/>
  <c r="B1238" i="5" a="1"/>
  <c r="B1238" i="5" s="1"/>
  <c r="B1239" i="5" a="1"/>
  <c r="B1239" i="5" s="1"/>
  <c r="B1240" i="5" a="1"/>
  <c r="B1240" i="5" s="1"/>
  <c r="B1241" i="5" a="1"/>
  <c r="B1241" i="5" s="1"/>
  <c r="B1242" i="5" a="1"/>
  <c r="B1242" i="5" s="1"/>
  <c r="B1243" i="5" a="1"/>
  <c r="B1243" i="5" s="1"/>
  <c r="B1244" i="5" a="1"/>
  <c r="B1244" i="5" s="1"/>
  <c r="B1245" i="5" a="1"/>
  <c r="B1245" i="5" s="1"/>
  <c r="B1246" i="5" a="1"/>
  <c r="B1246" i="5" s="1"/>
  <c r="B1247" i="5" a="1"/>
  <c r="B1247" i="5" s="1"/>
  <c r="B1248" i="5" a="1"/>
  <c r="B1248" i="5" s="1"/>
  <c r="B1249" i="5" a="1"/>
  <c r="B1249" i="5" s="1"/>
  <c r="B1250" i="5" a="1"/>
  <c r="B1250" i="5" s="1"/>
  <c r="B1251" i="5" a="1"/>
  <c r="B1251" i="5" s="1"/>
  <c r="B1252" i="5" a="1"/>
  <c r="B1252" i="5" s="1"/>
  <c r="B1253" i="5" a="1"/>
  <c r="B1253" i="5" s="1"/>
  <c r="B1254" i="5" a="1"/>
  <c r="B1254" i="5" s="1"/>
  <c r="B1255" i="5" a="1"/>
  <c r="B1255" i="5" s="1"/>
  <c r="B1256" i="5" a="1"/>
  <c r="B1256" i="5" s="1"/>
  <c r="B1257" i="5" a="1"/>
  <c r="B1257" i="5" s="1"/>
  <c r="B1258" i="5" a="1"/>
  <c r="B1258" i="5" s="1"/>
  <c r="B1259" i="5" a="1"/>
  <c r="B1259" i="5" s="1"/>
  <c r="B1260" i="5" a="1"/>
  <c r="B1260" i="5" s="1"/>
  <c r="B1261" i="5" a="1"/>
  <c r="B1261" i="5" s="1"/>
  <c r="B1262" i="5" a="1"/>
  <c r="B1262" i="5" s="1"/>
  <c r="B1263" i="5" a="1"/>
  <c r="B1263" i="5" s="1"/>
  <c r="B1264" i="5" a="1"/>
  <c r="B1264" i="5" s="1"/>
  <c r="B1265" i="5" a="1"/>
  <c r="B1265" i="5" s="1"/>
  <c r="B1266" i="5" a="1"/>
  <c r="B1266" i="5" s="1"/>
  <c r="B1267" i="5" a="1"/>
  <c r="B1267" i="5" s="1"/>
  <c r="B1268" i="5" a="1"/>
  <c r="B1268" i="5" s="1"/>
  <c r="B1269" i="5" a="1"/>
  <c r="B1269" i="5" s="1"/>
  <c r="B1270" i="5" a="1"/>
  <c r="B1270" i="5" s="1"/>
  <c r="B1271" i="5" a="1"/>
  <c r="B1271" i="5" s="1"/>
  <c r="B1272" i="5" a="1"/>
  <c r="B1272" i="5" s="1"/>
  <c r="B1273" i="5" a="1"/>
  <c r="B1273" i="5" s="1"/>
  <c r="B1274" i="5" a="1"/>
  <c r="B1274" i="5" s="1"/>
  <c r="B1275" i="5" a="1"/>
  <c r="B1275" i="5" s="1"/>
  <c r="B1276" i="5" a="1"/>
  <c r="B1276" i="5" s="1"/>
  <c r="B1277" i="5" a="1"/>
  <c r="B1277" i="5" s="1"/>
  <c r="B1278" i="5" a="1"/>
  <c r="B1278" i="5" s="1"/>
  <c r="B1279" i="5" a="1"/>
  <c r="B1279" i="5" s="1"/>
  <c r="B1280" i="5" a="1"/>
  <c r="B1280" i="5" s="1"/>
  <c r="B1281" i="5" a="1"/>
  <c r="B1281" i="5" s="1"/>
  <c r="B1282" i="5" a="1"/>
  <c r="B1282" i="5" s="1"/>
  <c r="B1283" i="5" a="1"/>
  <c r="B1283" i="5" s="1"/>
  <c r="B1284" i="5" a="1"/>
  <c r="B1284" i="5" s="1"/>
  <c r="B1285" i="5" a="1"/>
  <c r="B1285" i="5" s="1"/>
  <c r="B1286" i="5" a="1"/>
  <c r="B1286" i="5" s="1"/>
  <c r="B1287" i="5" a="1"/>
  <c r="B1287" i="5" s="1"/>
  <c r="B1288" i="5" a="1"/>
  <c r="B1288" i="5" s="1"/>
  <c r="B1289" i="5" a="1"/>
  <c r="B1289" i="5" s="1"/>
  <c r="B1290" i="5" a="1"/>
  <c r="B1290" i="5" s="1"/>
  <c r="B1291" i="5" a="1"/>
  <c r="B1291" i="5" s="1"/>
  <c r="B1292" i="5" a="1"/>
  <c r="B1292" i="5" s="1"/>
  <c r="B1293" i="5" a="1"/>
  <c r="B1293" i="5" s="1"/>
  <c r="B1294" i="5" a="1"/>
  <c r="B1294" i="5" s="1"/>
  <c r="B1295" i="5" a="1"/>
  <c r="B1295" i="5" s="1"/>
  <c r="B1296" i="5" a="1"/>
  <c r="B1296" i="5" s="1"/>
  <c r="B1297" i="5" a="1"/>
  <c r="B1297" i="5" s="1"/>
  <c r="B1298" i="5" a="1"/>
  <c r="B1298" i="5" s="1"/>
  <c r="B1299" i="5" a="1"/>
  <c r="B1299" i="5" s="1"/>
  <c r="B1300" i="5" a="1"/>
  <c r="B1300" i="5" s="1"/>
  <c r="B1301" i="5" a="1"/>
  <c r="B1301" i="5" s="1"/>
  <c r="B1302" i="5" a="1"/>
  <c r="B1302" i="5" s="1"/>
  <c r="B1303" i="5" a="1"/>
  <c r="B1303" i="5" s="1"/>
  <c r="B1304" i="5" a="1"/>
  <c r="B1304" i="5" s="1"/>
  <c r="B1305" i="5" a="1"/>
  <c r="B1305" i="5" s="1"/>
  <c r="B1306" i="5" a="1"/>
  <c r="B1306" i="5" s="1"/>
  <c r="B1307" i="5" a="1"/>
  <c r="B1307" i="5" s="1"/>
  <c r="B1308" i="5" a="1"/>
  <c r="B1308" i="5" s="1"/>
  <c r="B1309" i="5" a="1"/>
  <c r="B1309" i="5" s="1"/>
  <c r="B1310" i="5" a="1"/>
  <c r="B1310" i="5" s="1"/>
  <c r="B1311" i="5" a="1"/>
  <c r="B1311" i="5" s="1"/>
  <c r="B1312" i="5" a="1"/>
  <c r="B1312" i="5" s="1"/>
  <c r="B1313" i="5" a="1"/>
  <c r="B1313" i="5" s="1"/>
  <c r="B1314" i="5" a="1"/>
  <c r="B1314" i="5" s="1"/>
  <c r="B1315" i="5" a="1"/>
  <c r="B1315" i="5" s="1"/>
  <c r="B1316" i="5" a="1"/>
  <c r="B1316" i="5" s="1"/>
  <c r="B1317" i="5" a="1"/>
  <c r="B1317" i="5" s="1"/>
  <c r="B1318" i="5" a="1"/>
  <c r="B1318" i="5" s="1"/>
  <c r="B1319" i="5" a="1"/>
  <c r="B1319" i="5" s="1"/>
  <c r="B1320" i="5" a="1"/>
  <c r="B1320" i="5" s="1"/>
  <c r="B1321" i="5" a="1"/>
  <c r="B1321" i="5" s="1"/>
  <c r="B1322" i="5" a="1"/>
  <c r="B1322" i="5" s="1"/>
  <c r="B1323" i="5" a="1"/>
  <c r="B1323" i="5" s="1"/>
  <c r="B1324" i="5" a="1"/>
  <c r="B1324" i="5" s="1"/>
  <c r="B1325" i="5" a="1"/>
  <c r="B1325" i="5" s="1"/>
  <c r="B1326" i="5" a="1"/>
  <c r="B1326" i="5" s="1"/>
  <c r="B1327" i="5" a="1"/>
  <c r="B1327" i="5" s="1"/>
  <c r="B1328" i="5" a="1"/>
  <c r="B1328" i="5" s="1"/>
  <c r="B1329" i="5" a="1"/>
  <c r="B1329" i="5" s="1"/>
  <c r="B1330" i="5" a="1"/>
  <c r="B1330" i="5" s="1"/>
  <c r="B1331" i="5" a="1"/>
  <c r="B1331" i="5" s="1"/>
  <c r="B1332" i="5" a="1"/>
  <c r="B1332" i="5" s="1"/>
  <c r="B1333" i="5" a="1"/>
  <c r="B1333" i="5" s="1"/>
  <c r="B1334" i="5" a="1"/>
  <c r="B1334" i="5" s="1"/>
  <c r="B1335" i="5" a="1"/>
  <c r="B1335" i="5" s="1"/>
  <c r="B1336" i="5" a="1"/>
  <c r="B1336" i="5" s="1"/>
  <c r="B1337" i="5" a="1"/>
  <c r="B1337" i="5" s="1"/>
  <c r="B1338" i="5" a="1"/>
  <c r="B1338" i="5" s="1"/>
  <c r="B1339" i="5" a="1"/>
  <c r="B1339" i="5" s="1"/>
  <c r="B1340" i="5" a="1"/>
  <c r="B1340" i="5" s="1"/>
  <c r="B1341" i="5" a="1"/>
  <c r="B1341" i="5" s="1"/>
  <c r="B1342" i="5" a="1"/>
  <c r="B1342" i="5" s="1"/>
  <c r="B1343" i="5" a="1"/>
  <c r="B1343" i="5" s="1"/>
  <c r="B1344" i="5" a="1"/>
  <c r="B1344" i="5" s="1"/>
  <c r="B1345" i="5" a="1"/>
  <c r="B1345" i="5" s="1"/>
  <c r="B1346" i="5" a="1"/>
  <c r="B1346" i="5" s="1"/>
  <c r="B1347" i="5" a="1"/>
  <c r="B1347" i="5" s="1"/>
  <c r="B1348" i="5" a="1"/>
  <c r="B1348" i="5" s="1"/>
  <c r="B1349" i="5" a="1"/>
  <c r="B1349" i="5" s="1"/>
  <c r="B1350" i="5" a="1"/>
  <c r="B1350" i="5" s="1"/>
  <c r="B1351" i="5" a="1"/>
  <c r="B1351" i="5" s="1"/>
  <c r="B1352" i="5" a="1"/>
  <c r="B1352" i="5" s="1"/>
  <c r="B1353" i="5" a="1"/>
  <c r="B1353" i="5" s="1"/>
  <c r="B1354" i="5" a="1"/>
  <c r="B1354" i="5" s="1"/>
  <c r="B1355" i="5" a="1"/>
  <c r="B1355" i="5" s="1"/>
  <c r="B1356" i="5" a="1"/>
  <c r="B1356" i="5" s="1"/>
  <c r="B1357" i="5" a="1"/>
  <c r="B1357" i="5" s="1"/>
  <c r="B1358" i="5" a="1"/>
  <c r="B1358" i="5" s="1"/>
  <c r="B1359" i="5" a="1"/>
  <c r="B1359" i="5" s="1"/>
  <c r="B1360" i="5" a="1"/>
  <c r="B1360" i="5" s="1"/>
  <c r="B1361" i="5" a="1"/>
  <c r="B1361" i="5" s="1"/>
  <c r="B1362" i="5" a="1"/>
  <c r="B1362" i="5" s="1"/>
  <c r="B1363" i="5" a="1"/>
  <c r="B1363" i="5" s="1"/>
  <c r="B1364" i="5" a="1"/>
  <c r="B1364" i="5" s="1"/>
  <c r="B1365" i="5" a="1"/>
  <c r="B1365" i="5" s="1"/>
  <c r="B1366" i="5" a="1"/>
  <c r="B1366" i="5" s="1"/>
  <c r="B1367" i="5" a="1"/>
  <c r="B1367" i="5" s="1"/>
  <c r="B1368" i="5" a="1"/>
  <c r="B1368" i="5" s="1"/>
  <c r="B1369" i="5" a="1"/>
  <c r="B1369" i="5" s="1"/>
  <c r="B1370" i="5" a="1"/>
  <c r="B1370" i="5" s="1"/>
  <c r="B1371" i="5" a="1"/>
  <c r="B1371" i="5" s="1"/>
  <c r="B1372" i="5" a="1"/>
  <c r="B1372" i="5" s="1"/>
  <c r="B1373" i="5" a="1"/>
  <c r="B1373" i="5" s="1"/>
  <c r="B1374" i="5" a="1"/>
  <c r="B1374" i="5" s="1"/>
  <c r="B1375" i="5" a="1"/>
  <c r="B1375" i="5" s="1"/>
  <c r="B1376" i="5" a="1"/>
  <c r="B1376" i="5" s="1"/>
  <c r="B1377" i="5" a="1"/>
  <c r="B1377" i="5" s="1"/>
  <c r="B1378" i="5" a="1"/>
  <c r="B1378" i="5" s="1"/>
  <c r="B1379" i="5" a="1"/>
  <c r="B1379" i="5" s="1"/>
  <c r="B1380" i="5" a="1"/>
  <c r="B1380" i="5" s="1"/>
  <c r="B1381" i="5" a="1"/>
  <c r="B1381" i="5" s="1"/>
  <c r="B1382" i="5" a="1"/>
  <c r="B1382" i="5" s="1"/>
  <c r="B1383" i="5" a="1"/>
  <c r="B1383" i="5" s="1"/>
  <c r="B1384" i="5" a="1"/>
  <c r="B1384" i="5" s="1"/>
  <c r="B1385" i="5" a="1"/>
  <c r="B1385" i="5" s="1"/>
  <c r="B1386" i="5" a="1"/>
  <c r="B1386" i="5" s="1"/>
  <c r="B1387" i="5" a="1"/>
  <c r="B1387" i="5" s="1"/>
  <c r="B1388" i="5" a="1"/>
  <c r="B1388" i="5" s="1"/>
  <c r="B1389" i="5" a="1"/>
  <c r="B1389" i="5" s="1"/>
  <c r="B1390" i="5" a="1"/>
  <c r="B1390" i="5" s="1"/>
  <c r="B1391" i="5" a="1"/>
  <c r="B1391" i="5" s="1"/>
  <c r="B1392" i="5" a="1"/>
  <c r="B1392" i="5" s="1"/>
  <c r="B1393" i="5" a="1"/>
  <c r="B1393" i="5" s="1"/>
  <c r="B1394" i="5" a="1"/>
  <c r="B1394" i="5" s="1"/>
  <c r="B1395" i="5" a="1"/>
  <c r="B1395" i="5" s="1"/>
  <c r="B1396" i="5" a="1"/>
  <c r="B1396" i="5" s="1"/>
  <c r="B1397" i="5" a="1"/>
  <c r="B1397" i="5" s="1"/>
  <c r="B1398" i="5" a="1"/>
  <c r="B1398" i="5" s="1"/>
  <c r="B1399" i="5" a="1"/>
  <c r="B1399" i="5" s="1"/>
  <c r="B1400" i="5" a="1"/>
  <c r="B1400" i="5" s="1"/>
  <c r="B1401" i="5" a="1"/>
  <c r="B1401" i="5" s="1"/>
  <c r="B1402" i="5" a="1"/>
  <c r="B1402" i="5" s="1"/>
  <c r="B1403" i="5" a="1"/>
  <c r="B1403" i="5" s="1"/>
  <c r="B1404" i="5" a="1"/>
  <c r="B1404" i="5" s="1"/>
  <c r="B1405" i="5" a="1"/>
  <c r="B1405" i="5" s="1"/>
  <c r="B1406" i="5" a="1"/>
  <c r="B1406" i="5" s="1"/>
  <c r="B1407" i="5" a="1"/>
  <c r="B1407" i="5" s="1"/>
  <c r="B1408" i="5" a="1"/>
  <c r="B1408" i="5" s="1"/>
  <c r="B1409" i="5" a="1"/>
  <c r="B1409" i="5" s="1"/>
  <c r="B1410" i="5" a="1"/>
  <c r="B1410" i="5" s="1"/>
  <c r="B1411" i="5" a="1"/>
  <c r="B1411" i="5" s="1"/>
  <c r="B1412" i="5" a="1"/>
  <c r="B1412" i="5" s="1"/>
  <c r="B1413" i="5" a="1"/>
  <c r="B1413" i="5" s="1"/>
  <c r="B1414" i="5" a="1"/>
  <c r="B1414" i="5" s="1"/>
  <c r="B1415" i="5" a="1"/>
  <c r="B1415" i="5" s="1"/>
  <c r="B1416" i="5" a="1"/>
  <c r="B1416" i="5" s="1"/>
  <c r="B1417" i="5" a="1"/>
  <c r="B1417" i="5" s="1"/>
  <c r="B1418" i="5" a="1"/>
  <c r="B1418" i="5" s="1"/>
  <c r="B1419" i="5" a="1"/>
  <c r="B1419" i="5" s="1"/>
  <c r="B1420" i="5" a="1"/>
  <c r="B1420" i="5" s="1"/>
  <c r="B1421" i="5" a="1"/>
  <c r="B1421" i="5" s="1"/>
  <c r="B1422" i="5" a="1"/>
  <c r="B1422" i="5" s="1"/>
  <c r="B1423" i="5" a="1"/>
  <c r="B1423" i="5" s="1"/>
  <c r="B1424" i="5" a="1"/>
  <c r="B1424" i="5" s="1"/>
  <c r="B1425" i="5" a="1"/>
  <c r="B1425" i="5" s="1"/>
  <c r="B1426" i="5" a="1"/>
  <c r="B1426" i="5" s="1"/>
  <c r="B1427" i="5" a="1"/>
  <c r="B1427" i="5" s="1"/>
  <c r="B1428" i="5" a="1"/>
  <c r="B1428" i="5" s="1"/>
  <c r="B1429" i="5" a="1"/>
  <c r="B1429" i="5" s="1"/>
  <c r="B1430" i="5" a="1"/>
  <c r="B1430" i="5" s="1"/>
  <c r="B1431" i="5" a="1"/>
  <c r="B1431" i="5" s="1"/>
  <c r="B1432" i="5" a="1"/>
  <c r="B1432" i="5" s="1"/>
  <c r="B1433" i="5" a="1"/>
  <c r="B1433" i="5" s="1"/>
  <c r="B1434" i="5" a="1"/>
  <c r="B1434" i="5" s="1"/>
  <c r="B1435" i="5" a="1"/>
  <c r="B1435" i="5" s="1"/>
  <c r="B1436" i="5" a="1"/>
  <c r="B1436" i="5" s="1"/>
  <c r="B1437" i="5" a="1"/>
  <c r="B1437" i="5" s="1"/>
  <c r="B1438" i="5" a="1"/>
  <c r="B1438" i="5" s="1"/>
  <c r="B1439" i="5" a="1"/>
  <c r="B1439" i="5" s="1"/>
  <c r="B1440" i="5" a="1"/>
  <c r="B1440" i="5" s="1"/>
  <c r="B1441" i="5" a="1"/>
  <c r="B1441" i="5" s="1"/>
  <c r="B1442" i="5" a="1"/>
  <c r="B1442" i="5" s="1"/>
  <c r="B1443" i="5" a="1"/>
  <c r="B1443" i="5" s="1"/>
  <c r="B1444" i="5" a="1"/>
  <c r="B1444" i="5" s="1"/>
  <c r="B1445" i="5" a="1"/>
  <c r="B1445" i="5" s="1"/>
  <c r="B1446" i="5" a="1"/>
  <c r="B1446" i="5" s="1"/>
  <c r="B1447" i="5" a="1"/>
  <c r="B1447" i="5" s="1"/>
  <c r="B1448" i="5" a="1"/>
  <c r="B1448" i="5" s="1"/>
  <c r="B1449" i="5" a="1"/>
  <c r="B1449" i="5" s="1"/>
  <c r="B1450" i="5" a="1"/>
  <c r="B1450" i="5" s="1"/>
  <c r="B1451" i="5" a="1"/>
  <c r="B1451" i="5" s="1"/>
  <c r="B1452" i="5" a="1"/>
  <c r="B1452" i="5" s="1"/>
  <c r="B1453" i="5" a="1"/>
  <c r="B1453" i="5" s="1"/>
  <c r="B1454" i="5" a="1"/>
  <c r="B1454" i="5" s="1"/>
  <c r="B1455" i="5" a="1"/>
  <c r="B1455" i="5" s="1"/>
  <c r="B1456" i="5" a="1"/>
  <c r="B1456" i="5" s="1"/>
  <c r="B1457" i="5" a="1"/>
  <c r="B1457" i="5" s="1"/>
  <c r="B1458" i="5" a="1"/>
  <c r="B1458" i="5" s="1"/>
  <c r="B1459" i="5" a="1"/>
  <c r="B1459" i="5" s="1"/>
  <c r="B1460" i="5" a="1"/>
  <c r="B1460" i="5" s="1"/>
  <c r="B1461" i="5" a="1"/>
  <c r="B1461" i="5" s="1"/>
  <c r="B1462" i="5" a="1"/>
  <c r="B1462" i="5" s="1"/>
  <c r="B1463" i="5" a="1"/>
  <c r="B1463" i="5" s="1"/>
  <c r="B1464" i="5" a="1"/>
  <c r="B1464" i="5" s="1"/>
  <c r="B1465" i="5" a="1"/>
  <c r="B1465" i="5" s="1"/>
  <c r="B1466" i="5" a="1"/>
  <c r="B1466" i="5" s="1"/>
  <c r="B1467" i="5" a="1"/>
  <c r="B1467" i="5" s="1"/>
  <c r="B1468" i="5" a="1"/>
  <c r="B1468" i="5" s="1"/>
  <c r="B1469" i="5" a="1"/>
  <c r="B1469" i="5" s="1"/>
  <c r="B1470" i="5" a="1"/>
  <c r="B1470" i="5" s="1"/>
  <c r="B1471" i="5" a="1"/>
  <c r="B1471" i="5" s="1"/>
  <c r="B1472" i="5" a="1"/>
  <c r="B1472" i="5" s="1"/>
  <c r="B1473" i="5" a="1"/>
  <c r="B1473" i="5" s="1"/>
  <c r="B1474" i="5" a="1"/>
  <c r="B1474" i="5" s="1"/>
  <c r="B1475" i="5" a="1"/>
  <c r="B1475" i="5" s="1"/>
  <c r="B1476" i="5" a="1"/>
  <c r="B1476" i="5" s="1"/>
  <c r="B1477" i="5" a="1"/>
  <c r="B1477" i="5" s="1"/>
  <c r="B1478" i="5" a="1"/>
  <c r="B1478" i="5" s="1"/>
  <c r="B1479" i="5" a="1"/>
  <c r="B1479" i="5" s="1"/>
  <c r="B1480" i="5" a="1"/>
  <c r="B1480" i="5" s="1"/>
  <c r="B1481" i="5" a="1"/>
  <c r="B1481" i="5" s="1"/>
  <c r="B1482" i="5" a="1"/>
  <c r="B1482" i="5" s="1"/>
  <c r="B1483" i="5" a="1"/>
  <c r="B1483" i="5" s="1"/>
  <c r="B1484" i="5" a="1"/>
  <c r="B1484" i="5" s="1"/>
  <c r="B1485" i="5" a="1"/>
  <c r="B1485" i="5" s="1"/>
  <c r="B1486" i="5" a="1"/>
  <c r="B1486" i="5" s="1"/>
  <c r="B1487" i="5" a="1"/>
  <c r="B1487" i="5" s="1"/>
  <c r="B1488" i="5" a="1"/>
  <c r="B1488" i="5" s="1"/>
  <c r="B1489" i="5" a="1"/>
  <c r="B1489" i="5" s="1"/>
  <c r="B1490" i="5" a="1"/>
  <c r="B1490" i="5" s="1"/>
  <c r="B1491" i="5" a="1"/>
  <c r="B1491" i="5" s="1"/>
  <c r="B1492" i="5" a="1"/>
  <c r="B1492" i="5" s="1"/>
  <c r="B1493" i="5" a="1"/>
  <c r="B1493" i="5" s="1"/>
  <c r="B1494" i="5" a="1"/>
  <c r="B1494" i="5" s="1"/>
  <c r="B1495" i="5" a="1"/>
  <c r="B1495" i="5" s="1"/>
  <c r="B1496" i="5" a="1"/>
  <c r="B1496" i="5" s="1"/>
  <c r="B1497" i="5" a="1"/>
  <c r="B1497" i="5" s="1"/>
  <c r="B1498" i="5" a="1"/>
  <c r="B1498" i="5" s="1"/>
  <c r="B1499" i="5" a="1"/>
  <c r="B1499" i="5" s="1"/>
  <c r="B1500" i="5" a="1"/>
  <c r="B1500" i="5" s="1"/>
  <c r="B1501" i="5" a="1"/>
  <c r="B1501" i="5" s="1"/>
  <c r="B1502" i="5" a="1"/>
  <c r="B1502" i="5" s="1"/>
  <c r="B1503" i="5" a="1"/>
  <c r="B1503" i="5" s="1"/>
  <c r="B1504" i="5" a="1"/>
  <c r="B1504" i="5" s="1"/>
  <c r="B1505" i="5" a="1"/>
  <c r="B1505" i="5" s="1"/>
  <c r="B1506" i="5" a="1"/>
  <c r="B1506" i="5" s="1"/>
  <c r="B1507" i="5" a="1"/>
  <c r="B1507" i="5" s="1"/>
  <c r="B1508" i="5" a="1"/>
  <c r="B1508" i="5" s="1"/>
  <c r="B1509" i="5" a="1"/>
  <c r="B1509" i="5" s="1"/>
  <c r="B1510" i="5" a="1"/>
  <c r="B1510" i="5" s="1"/>
  <c r="B1511" i="5" a="1"/>
  <c r="B1511" i="5" s="1"/>
  <c r="B1512" i="5" a="1"/>
  <c r="B1512" i="5" s="1"/>
  <c r="B1513" i="5" a="1"/>
  <c r="B1513" i="5" s="1"/>
  <c r="B1514" i="5" a="1"/>
  <c r="B1514" i="5" s="1"/>
  <c r="B1515" i="5" a="1"/>
  <c r="B1515" i="5" s="1"/>
  <c r="B1516" i="5" a="1"/>
  <c r="B1516" i="5" s="1"/>
  <c r="B1517" i="5" a="1"/>
  <c r="B1517" i="5" s="1"/>
  <c r="B1518" i="5" a="1"/>
  <c r="B1518" i="5" s="1"/>
  <c r="B1519" i="5" a="1"/>
  <c r="B1519" i="5" s="1"/>
  <c r="B1520" i="5" a="1"/>
  <c r="B1520" i="5" s="1"/>
  <c r="B1521" i="5" a="1"/>
  <c r="B1521" i="5" s="1"/>
  <c r="B1522" i="5" a="1"/>
  <c r="B1522" i="5" s="1"/>
  <c r="B1523" i="5" a="1"/>
  <c r="B1523" i="5" s="1"/>
  <c r="B1524" i="5" a="1"/>
  <c r="B1524" i="5" s="1"/>
  <c r="B1525" i="5" a="1"/>
  <c r="B1525" i="5" s="1"/>
  <c r="B1526" i="5" a="1"/>
  <c r="B1526" i="5" s="1"/>
  <c r="B1527" i="5" a="1"/>
  <c r="B1527" i="5" s="1"/>
  <c r="B1528" i="5" a="1"/>
  <c r="B1528" i="5" s="1"/>
  <c r="B1529" i="5" a="1"/>
  <c r="B1529" i="5" s="1"/>
  <c r="B1530" i="5" a="1"/>
  <c r="B1530" i="5" s="1"/>
  <c r="B1531" i="5" a="1"/>
  <c r="B1531" i="5" s="1"/>
  <c r="B1532" i="5" a="1"/>
  <c r="B1532" i="5" s="1"/>
  <c r="B1533" i="5" a="1"/>
  <c r="B1533" i="5" s="1"/>
  <c r="B1534" i="5" a="1"/>
  <c r="B1534" i="5" s="1"/>
  <c r="B1535" i="5" a="1"/>
  <c r="B1535" i="5" s="1"/>
  <c r="B1536" i="5" a="1"/>
  <c r="B1536" i="5" s="1"/>
  <c r="B1537" i="5" a="1"/>
  <c r="B1537" i="5" s="1"/>
  <c r="B1538" i="5" a="1"/>
  <c r="B1538" i="5" s="1"/>
  <c r="B1539" i="5" a="1"/>
  <c r="B1539" i="5" s="1"/>
  <c r="B1540" i="5" a="1"/>
  <c r="B1540" i="5" s="1"/>
  <c r="B1541" i="5" a="1"/>
  <c r="B1541" i="5" s="1"/>
  <c r="B1542" i="5" a="1"/>
  <c r="B1542" i="5" s="1"/>
  <c r="B1543" i="5" a="1"/>
  <c r="B1543" i="5" s="1"/>
  <c r="B1544" i="5" a="1"/>
  <c r="B1544" i="5" s="1"/>
  <c r="B1545" i="5" a="1"/>
  <c r="B1545" i="5" s="1"/>
  <c r="B1546" i="5" a="1"/>
  <c r="B1546" i="5" s="1"/>
  <c r="B1547" i="5" a="1"/>
  <c r="B1547" i="5" s="1"/>
  <c r="B1548" i="5" a="1"/>
  <c r="B1548" i="5" s="1"/>
  <c r="B1549" i="5" a="1"/>
  <c r="B1549" i="5" s="1"/>
  <c r="B1550" i="5" a="1"/>
  <c r="B1550" i="5" s="1"/>
  <c r="B1551" i="5" a="1"/>
  <c r="B1551" i="5" s="1"/>
  <c r="B1552" i="5" a="1"/>
  <c r="B1552" i="5" s="1"/>
  <c r="B1553" i="5" a="1"/>
  <c r="B1553" i="5" s="1"/>
  <c r="B1554" i="5" a="1"/>
  <c r="B1554" i="5" s="1"/>
  <c r="B1555" i="5" a="1"/>
  <c r="B1555" i="5" s="1"/>
  <c r="B1556" i="5" a="1"/>
  <c r="B1556" i="5" s="1"/>
  <c r="B1557" i="5" a="1"/>
  <c r="B1557" i="5" s="1"/>
  <c r="B1558" i="5" a="1"/>
  <c r="B1558" i="5" s="1"/>
  <c r="B1559" i="5" a="1"/>
  <c r="B1559" i="5" s="1"/>
  <c r="B1560" i="5" a="1"/>
  <c r="B1560" i="5" s="1"/>
  <c r="B1561" i="5" a="1"/>
  <c r="B1561" i="5" s="1"/>
  <c r="B1562" i="5" a="1"/>
  <c r="B1562" i="5" s="1"/>
  <c r="B1563" i="5" a="1"/>
  <c r="B1563" i="5" s="1"/>
  <c r="B1564" i="5" a="1"/>
  <c r="B1564" i="5" s="1"/>
  <c r="B1565" i="5" a="1"/>
  <c r="B1565" i="5" s="1"/>
  <c r="B1566" i="5" a="1"/>
  <c r="B1566" i="5" s="1"/>
  <c r="B1567" i="5" a="1"/>
  <c r="B1567" i="5" s="1"/>
  <c r="B1568" i="5" a="1"/>
  <c r="B1568" i="5" s="1"/>
  <c r="B1569" i="5" a="1"/>
  <c r="B1569" i="5" s="1"/>
  <c r="B1570" i="5" a="1"/>
  <c r="B1570" i="5" s="1"/>
  <c r="B1571" i="5" a="1"/>
  <c r="B1571" i="5" s="1"/>
  <c r="B1572" i="5" a="1"/>
  <c r="B1572" i="5" s="1"/>
  <c r="B1573" i="5" a="1"/>
  <c r="B1573" i="5" s="1"/>
  <c r="B1574" i="5" a="1"/>
  <c r="B1574" i="5" s="1"/>
  <c r="B1575" i="5" a="1"/>
  <c r="B1575" i="5" s="1"/>
  <c r="B1576" i="5" a="1"/>
  <c r="B1576" i="5" s="1"/>
  <c r="B1577" i="5" a="1"/>
  <c r="B1577" i="5" s="1"/>
  <c r="B1578" i="5" a="1"/>
  <c r="B1578" i="5" s="1"/>
  <c r="B1579" i="5" a="1"/>
  <c r="B1579" i="5" s="1"/>
  <c r="B1580" i="5" a="1"/>
  <c r="B1580" i="5" s="1"/>
  <c r="B1581" i="5" a="1"/>
  <c r="B1581" i="5" s="1"/>
  <c r="B1582" i="5" a="1"/>
  <c r="B1582" i="5" s="1"/>
  <c r="B1583" i="5" a="1"/>
  <c r="B1583" i="5" s="1"/>
  <c r="B1584" i="5" a="1"/>
  <c r="B1584" i="5" s="1"/>
  <c r="B1585" i="5" a="1"/>
  <c r="B1585" i="5" s="1"/>
  <c r="B1586" i="5" a="1"/>
  <c r="B1586" i="5" s="1"/>
  <c r="B1587" i="5" a="1"/>
  <c r="B1587" i="5" s="1"/>
  <c r="B1588" i="5" a="1"/>
  <c r="B1588" i="5" s="1"/>
  <c r="B1589" i="5" a="1"/>
  <c r="B1589" i="5" s="1"/>
  <c r="B1590" i="5" a="1"/>
  <c r="B1590" i="5" s="1"/>
  <c r="B1591" i="5" a="1"/>
  <c r="B1591" i="5" s="1"/>
  <c r="B1592" i="5" a="1"/>
  <c r="B1592" i="5" s="1"/>
  <c r="B1593" i="5" a="1"/>
  <c r="B1593" i="5" s="1"/>
  <c r="B1594" i="5" a="1"/>
  <c r="B1594" i="5" s="1"/>
  <c r="B1595" i="5" a="1"/>
  <c r="B1595" i="5" s="1"/>
  <c r="B1596" i="5" a="1"/>
  <c r="B1596" i="5" s="1"/>
  <c r="B1597" i="5" a="1"/>
  <c r="B1597" i="5" s="1"/>
  <c r="B1598" i="5" a="1"/>
  <c r="B1598" i="5" s="1"/>
  <c r="B1599" i="5" a="1"/>
  <c r="B1599" i="5" s="1"/>
  <c r="B1600" i="5" a="1"/>
  <c r="B1600" i="5" s="1"/>
  <c r="B1601" i="5" a="1"/>
  <c r="B1601" i="5" s="1"/>
  <c r="B1602" i="5" a="1"/>
  <c r="B1602" i="5" s="1"/>
  <c r="B1603" i="5" a="1"/>
  <c r="B1603" i="5" s="1"/>
  <c r="B1604" i="5" a="1"/>
  <c r="B1604" i="5" s="1"/>
  <c r="B1605" i="5" a="1"/>
  <c r="B1605" i="5" s="1"/>
  <c r="B1606" i="5" a="1"/>
  <c r="B1606" i="5" s="1"/>
  <c r="B1607" i="5" a="1"/>
  <c r="B1607" i="5" s="1"/>
  <c r="B1608" i="5" a="1"/>
  <c r="B1608" i="5" s="1"/>
  <c r="B1609" i="5" a="1"/>
  <c r="B1609" i="5" s="1"/>
  <c r="B1610" i="5" a="1"/>
  <c r="B1610" i="5" s="1"/>
  <c r="B1611" i="5" a="1"/>
  <c r="B1611" i="5" s="1"/>
  <c r="B1612" i="5" a="1"/>
  <c r="B1612" i="5" s="1"/>
  <c r="B1613" i="5" a="1"/>
  <c r="B1613" i="5" s="1"/>
  <c r="B1614" i="5" a="1"/>
  <c r="B1614" i="5" s="1"/>
  <c r="B1615" i="5" a="1"/>
  <c r="B1615" i="5" s="1"/>
  <c r="B1616" i="5" a="1"/>
  <c r="B1616" i="5" s="1"/>
  <c r="B1617" i="5" a="1"/>
  <c r="B1617" i="5" s="1"/>
  <c r="B1618" i="5" a="1"/>
  <c r="B1618" i="5" s="1"/>
  <c r="B1619" i="5" a="1"/>
  <c r="B1619" i="5" s="1"/>
  <c r="B1620" i="5" a="1"/>
  <c r="B1620" i="5" s="1"/>
  <c r="B1621" i="5" a="1"/>
  <c r="B1621" i="5" s="1"/>
  <c r="B1622" i="5" a="1"/>
  <c r="B1622" i="5" s="1"/>
  <c r="B1623" i="5" a="1"/>
  <c r="B1623" i="5" s="1"/>
  <c r="B1624" i="5" a="1"/>
  <c r="B1624" i="5" s="1"/>
  <c r="B1625" i="5" a="1"/>
  <c r="B1625" i="5" s="1"/>
  <c r="B1626" i="5" a="1"/>
  <c r="B1626" i="5" s="1"/>
  <c r="B1627" i="5" a="1"/>
  <c r="B1627" i="5" s="1"/>
  <c r="B1628" i="5" a="1"/>
  <c r="B1628" i="5" s="1"/>
  <c r="B1629" i="5" a="1"/>
  <c r="B1629" i="5" s="1"/>
  <c r="B1630" i="5" a="1"/>
  <c r="B1630" i="5" s="1"/>
  <c r="B1631" i="5" a="1"/>
  <c r="B1631" i="5" s="1"/>
  <c r="B1632" i="5" a="1"/>
  <c r="B1632" i="5" s="1"/>
  <c r="B1633" i="5" a="1"/>
  <c r="B1633" i="5" s="1"/>
  <c r="B1634" i="5" a="1"/>
  <c r="B1634" i="5" s="1"/>
  <c r="B1635" i="5" a="1"/>
  <c r="B1635" i="5" s="1"/>
  <c r="B1636" i="5" a="1"/>
  <c r="B1636" i="5" s="1"/>
  <c r="B1637" i="5" a="1"/>
  <c r="B1637" i="5" s="1"/>
  <c r="B1638" i="5" a="1"/>
  <c r="B1638" i="5" s="1"/>
  <c r="B1639" i="5" a="1"/>
  <c r="B1639" i="5" s="1"/>
  <c r="B1640" i="5" a="1"/>
  <c r="B1640" i="5" s="1"/>
  <c r="B1641" i="5" a="1"/>
  <c r="B1641" i="5" s="1"/>
  <c r="B1642" i="5" a="1"/>
  <c r="B1642" i="5" s="1"/>
  <c r="B1643" i="5" a="1"/>
  <c r="B1643" i="5" s="1"/>
  <c r="B1644" i="5" a="1"/>
  <c r="B1644" i="5" s="1"/>
  <c r="B1645" i="5" a="1"/>
  <c r="B1645" i="5" s="1"/>
  <c r="B1646" i="5" a="1"/>
  <c r="B1646" i="5" s="1"/>
  <c r="B1647" i="5" a="1"/>
  <c r="B1647" i="5" s="1"/>
  <c r="B1648" i="5" a="1"/>
  <c r="B1648" i="5" s="1"/>
  <c r="B1649" i="5" a="1"/>
  <c r="B1649" i="5" s="1"/>
  <c r="B1650" i="5" a="1"/>
  <c r="B1650" i="5" s="1"/>
  <c r="B1651" i="5" a="1"/>
  <c r="B1651" i="5" s="1"/>
  <c r="B1652" i="5" a="1"/>
  <c r="B1652" i="5" s="1"/>
  <c r="B1653" i="5" a="1"/>
  <c r="B1653" i="5" s="1"/>
  <c r="B1654" i="5" a="1"/>
  <c r="B1654" i="5" s="1"/>
  <c r="B1655" i="5" a="1"/>
  <c r="B1655" i="5" s="1"/>
  <c r="B1656" i="5" a="1"/>
  <c r="B1656" i="5" s="1"/>
  <c r="B1657" i="5" a="1"/>
  <c r="B1657" i="5" s="1"/>
  <c r="B1658" i="5" a="1"/>
  <c r="B1658" i="5" s="1"/>
  <c r="B1659" i="5" a="1"/>
  <c r="B1659" i="5" s="1"/>
  <c r="B1660" i="5" a="1"/>
  <c r="B1660" i="5" s="1"/>
  <c r="B1661" i="5" a="1"/>
  <c r="B1661" i="5" s="1"/>
  <c r="B1662" i="5" a="1"/>
  <c r="B1662" i="5" s="1"/>
  <c r="B1663" i="5" a="1"/>
  <c r="B1663" i="5" s="1"/>
  <c r="B1664" i="5" a="1"/>
  <c r="B1664" i="5" s="1"/>
  <c r="B1665" i="5" a="1"/>
  <c r="B1665" i="5" s="1"/>
  <c r="B1666" i="5" a="1"/>
  <c r="B1666" i="5" s="1"/>
  <c r="B1667" i="5" a="1"/>
  <c r="B1667" i="5" s="1"/>
  <c r="B1668" i="5" a="1"/>
  <c r="B1668" i="5" s="1"/>
  <c r="B1669" i="5" a="1"/>
  <c r="B1669" i="5" s="1"/>
  <c r="B1670" i="5" a="1"/>
  <c r="B1670" i="5" s="1"/>
  <c r="B1671" i="5" a="1"/>
  <c r="B1671" i="5" s="1"/>
  <c r="B1672" i="5" a="1"/>
  <c r="B1672" i="5" s="1"/>
  <c r="B1673" i="5" a="1"/>
  <c r="B1673" i="5" s="1"/>
  <c r="B1674" i="5" a="1"/>
  <c r="B1674" i="5" s="1"/>
  <c r="B1675" i="5" a="1"/>
  <c r="B1675" i="5" s="1"/>
  <c r="B1676" i="5" a="1"/>
  <c r="B1676" i="5" s="1"/>
  <c r="B1677" i="5" a="1"/>
  <c r="B1677" i="5" s="1"/>
  <c r="B1678" i="5" a="1"/>
  <c r="B1678" i="5" s="1"/>
  <c r="B1679" i="5" a="1"/>
  <c r="B1679" i="5" s="1"/>
  <c r="B1680" i="5" a="1"/>
  <c r="B1680" i="5" s="1"/>
  <c r="B1681" i="5" a="1"/>
  <c r="B1681" i="5" s="1"/>
  <c r="B1682" i="5" a="1"/>
  <c r="B1682" i="5" s="1"/>
  <c r="B1683" i="5" a="1"/>
  <c r="B1683" i="5" s="1"/>
  <c r="B1684" i="5" a="1"/>
  <c r="B1684" i="5" s="1"/>
  <c r="B1685" i="5" a="1"/>
  <c r="B1685" i="5" s="1"/>
  <c r="B1686" i="5" a="1"/>
  <c r="B1686" i="5" s="1"/>
  <c r="B1687" i="5" a="1"/>
  <c r="B1687" i="5" s="1"/>
  <c r="B1688" i="5" a="1"/>
  <c r="B1688" i="5" s="1"/>
  <c r="B1689" i="5" a="1"/>
  <c r="B1689" i="5" s="1"/>
  <c r="B1690" i="5" a="1"/>
  <c r="B1690" i="5" s="1"/>
  <c r="B1691" i="5" a="1"/>
  <c r="B1691" i="5" s="1"/>
  <c r="B1692" i="5" a="1"/>
  <c r="B1692" i="5" s="1"/>
  <c r="B1693" i="5" a="1"/>
  <c r="B1693" i="5" s="1"/>
  <c r="B1694" i="5" a="1"/>
  <c r="B1694" i="5" s="1"/>
  <c r="B1695" i="5" a="1"/>
  <c r="B1696" i="5" a="1"/>
  <c r="B1697" i="5" a="1"/>
  <c r="B1698" i="5" a="1"/>
  <c r="B1699" i="5" a="1"/>
  <c r="B1700" i="5" a="1"/>
  <c r="B1701" i="5" a="1"/>
  <c r="B1702" i="5" a="1"/>
  <c r="B1703" i="5" a="1"/>
  <c r="B1704" i="5" a="1"/>
  <c r="B1705" i="5" a="1"/>
  <c r="B1706" i="5" a="1"/>
  <c r="B1707" i="5" a="1"/>
  <c r="B1708" i="5" a="1"/>
  <c r="B1709" i="5" a="1"/>
  <c r="B1710" i="5" a="1"/>
  <c r="B1711" i="5" a="1"/>
  <c r="B1712" i="5" a="1"/>
  <c r="B1713" i="5" a="1"/>
  <c r="B1714" i="5" a="1"/>
  <c r="B1715" i="5" a="1"/>
  <c r="B1716" i="5" a="1"/>
  <c r="B1717" i="5" a="1"/>
  <c r="B1718" i="5" a="1"/>
  <c r="B1719" i="5" a="1"/>
  <c r="B1720" i="5" a="1"/>
  <c r="B1721" i="5" a="1"/>
  <c r="B1722" i="5" a="1"/>
  <c r="B1723" i="5" a="1"/>
  <c r="B1724" i="5" a="1"/>
  <c r="B1725" i="5" a="1"/>
  <c r="B1726" i="5" a="1"/>
  <c r="B1727" i="5" a="1"/>
  <c r="B1728" i="5" a="1"/>
  <c r="B1729" i="5" a="1"/>
  <c r="B1730" i="5" a="1"/>
  <c r="B1731" i="5" a="1"/>
  <c r="B1732" i="5" a="1"/>
  <c r="B1733" i="5" a="1"/>
  <c r="B1734" i="5" a="1"/>
  <c r="B1735" i="5" a="1"/>
  <c r="B1736" i="5" a="1"/>
  <c r="B1737" i="5" a="1"/>
  <c r="B1738" i="5" a="1"/>
  <c r="B1739" i="5" a="1"/>
  <c r="B1740" i="5" a="1"/>
  <c r="B1741" i="5" a="1"/>
  <c r="B1742" i="5" a="1"/>
  <c r="B1743" i="5" a="1"/>
  <c r="B1744" i="5" a="1"/>
  <c r="B1745" i="5" a="1"/>
  <c r="B1746" i="5" a="1"/>
  <c r="B1747" i="5" a="1"/>
  <c r="B1748" i="5" a="1"/>
  <c r="B1749" i="5" a="1"/>
  <c r="B1750" i="5" a="1"/>
  <c r="B1751" i="5" a="1"/>
  <c r="B1752" i="5" a="1"/>
  <c r="B1753" i="5" a="1"/>
  <c r="B1754" i="5" a="1"/>
  <c r="B1755" i="5" a="1"/>
  <c r="B1756" i="5" a="1"/>
  <c r="B1757" i="5" a="1"/>
  <c r="B1758" i="5" a="1"/>
  <c r="B1759" i="5" a="1"/>
  <c r="B1760" i="5" a="1"/>
  <c r="B1761" i="5" a="1"/>
  <c r="B1762" i="5" a="1"/>
  <c r="B1763" i="5" a="1"/>
  <c r="B1764" i="5" a="1"/>
  <c r="B1765" i="5" a="1"/>
  <c r="B1766" i="5" a="1"/>
  <c r="B1767" i="5" a="1"/>
  <c r="B1768" i="5" a="1"/>
  <c r="B1769" i="5" a="1"/>
  <c r="B1770" i="5" a="1"/>
  <c r="B1771" i="5" a="1"/>
  <c r="B1772" i="5" a="1"/>
  <c r="B1773" i="5" a="1"/>
  <c r="B1774" i="5" a="1"/>
  <c r="B1775" i="5" a="1"/>
  <c r="B1776" i="5" a="1"/>
  <c r="B1777" i="5" a="1"/>
  <c r="B1778" i="5" a="1"/>
  <c r="B1779" i="5" a="1"/>
  <c r="B1780" i="5" a="1"/>
  <c r="B1781" i="5" a="1"/>
  <c r="B1782" i="5" a="1"/>
  <c r="B1783" i="5" a="1"/>
  <c r="B1784" i="5" a="1"/>
  <c r="B1785" i="5" a="1"/>
  <c r="B1786" i="5" a="1"/>
  <c r="B1787" i="5" a="1"/>
  <c r="B1788" i="5" a="1"/>
  <c r="B1789" i="5" a="1"/>
  <c r="B1790" i="5" a="1"/>
  <c r="B1791" i="5" a="1"/>
  <c r="B1792" i="5" a="1"/>
  <c r="B1793" i="5" a="1"/>
  <c r="B1794" i="5" a="1"/>
  <c r="B1795" i="5" a="1"/>
  <c r="B1796" i="5" a="1"/>
  <c r="B1797" i="5" a="1"/>
  <c r="B1798" i="5" a="1"/>
  <c r="B1799" i="5" a="1"/>
  <c r="B1800" i="5" a="1"/>
  <c r="B1801" i="5" a="1"/>
  <c r="B1802" i="5" a="1"/>
  <c r="B1803" i="5" a="1"/>
  <c r="B1804" i="5" a="1"/>
  <c r="B1805" i="5" a="1"/>
  <c r="B1806" i="5" a="1"/>
  <c r="B1807" i="5" a="1"/>
  <c r="B1808" i="5" a="1"/>
  <c r="B1809" i="5" a="1"/>
  <c r="B1810" i="5" a="1"/>
  <c r="B1811" i="5" a="1"/>
  <c r="B1812" i="5" a="1"/>
  <c r="B1813" i="5" a="1"/>
  <c r="B1814" i="5" a="1"/>
  <c r="B1815" i="5" a="1"/>
  <c r="B1816" i="5" a="1"/>
  <c r="B1817" i="5" a="1"/>
  <c r="B1818" i="5" a="1"/>
  <c r="B1819" i="5" a="1"/>
  <c r="B1820" i="5" a="1"/>
  <c r="B1821" i="5" a="1"/>
  <c r="B1822" i="5" a="1"/>
  <c r="B1823" i="5" a="1"/>
  <c r="B1824" i="5" a="1"/>
  <c r="B1825" i="5" a="1"/>
  <c r="B1826" i="5" a="1"/>
  <c r="B1827" i="5" a="1"/>
  <c r="B1828" i="5" a="1"/>
  <c r="B1829" i="5" a="1"/>
  <c r="B1830" i="5" a="1"/>
  <c r="B1831" i="5" a="1"/>
  <c r="B1832" i="5" a="1"/>
  <c r="B1833" i="5" a="1"/>
  <c r="B1834" i="5" a="1"/>
  <c r="B1835" i="5" a="1"/>
  <c r="B1836" i="5" a="1"/>
  <c r="B1837" i="5" a="1"/>
  <c r="B1838" i="5" a="1"/>
  <c r="B1839" i="5" a="1"/>
  <c r="B1840" i="5" a="1"/>
  <c r="B1841" i="5" a="1"/>
  <c r="B1842" i="5" a="1"/>
  <c r="B1843" i="5" a="1"/>
  <c r="B1844" i="5" a="1"/>
  <c r="B1845" i="5" a="1"/>
  <c r="B1846" i="5" a="1"/>
  <c r="B1847" i="5" a="1"/>
  <c r="B1848" i="5" a="1"/>
  <c r="B1849" i="5" a="1"/>
  <c r="B1850" i="5" a="1"/>
  <c r="B1851" i="5" a="1"/>
  <c r="B1852" i="5" a="1"/>
  <c r="B1853" i="5" a="1"/>
  <c r="B1854" i="5" a="1"/>
  <c r="B1855" i="5" a="1"/>
  <c r="B1856" i="5" a="1"/>
  <c r="B1857" i="5" a="1"/>
  <c r="B1858" i="5" a="1"/>
  <c r="B1859" i="5" a="1"/>
  <c r="B1860" i="5" a="1"/>
  <c r="B1861" i="5" a="1"/>
  <c r="B1862" i="5" a="1"/>
  <c r="B1863" i="5" a="1"/>
  <c r="B1864" i="5" a="1"/>
  <c r="B1865" i="5" a="1"/>
  <c r="B1866" i="5" a="1"/>
  <c r="B1867" i="5" a="1"/>
  <c r="B1868" i="5" a="1"/>
  <c r="B1869" i="5" a="1"/>
  <c r="B1870" i="5" a="1"/>
  <c r="B1871" i="5" a="1"/>
  <c r="B1872" i="5" a="1"/>
  <c r="B1873" i="5" a="1"/>
  <c r="B1874" i="5" a="1"/>
  <c r="B1875" i="5" a="1"/>
  <c r="B1876" i="5" a="1"/>
  <c r="B1877" i="5" a="1"/>
  <c r="B1878" i="5" a="1"/>
  <c r="B1879" i="5" a="1"/>
  <c r="B1880" i="5" a="1"/>
  <c r="B1881" i="5" a="1"/>
  <c r="B1882" i="5" a="1"/>
  <c r="B1883" i="5" a="1"/>
  <c r="B1884" i="5" a="1"/>
  <c r="B1885" i="5" a="1"/>
  <c r="B1886" i="5" a="1"/>
  <c r="B1887" i="5" a="1"/>
  <c r="B1888" i="5" a="1"/>
  <c r="B1889" i="5" a="1"/>
  <c r="B1890" i="5" a="1"/>
  <c r="B1891" i="5" a="1"/>
  <c r="B1892" i="5" a="1"/>
  <c r="B1893" i="5" a="1"/>
  <c r="B1894" i="5" a="1"/>
  <c r="B1895" i="5" a="1"/>
  <c r="B1896" i="5" a="1"/>
  <c r="B1897" i="5" a="1"/>
  <c r="B1898" i="5" a="1"/>
  <c r="B1899" i="5" a="1"/>
  <c r="B1900" i="5" a="1"/>
  <c r="B1901" i="5" a="1"/>
  <c r="B1902" i="5" a="1"/>
  <c r="B1903" i="5" a="1"/>
  <c r="B1904" i="5" a="1"/>
  <c r="B1905" i="5" a="1"/>
  <c r="B1906" i="5" a="1"/>
  <c r="B1907" i="5" a="1"/>
  <c r="B1908" i="5" a="1"/>
  <c r="B1909" i="5" a="1"/>
  <c r="B1910" i="5" a="1"/>
  <c r="B1911" i="5" a="1"/>
  <c r="B1912" i="5" a="1"/>
  <c r="B1913" i="5" a="1"/>
  <c r="B1914" i="5" a="1"/>
  <c r="B1915" i="5" a="1"/>
  <c r="B1916" i="5" a="1"/>
  <c r="B1917" i="5" a="1"/>
  <c r="B1918" i="5" a="1"/>
  <c r="B1919" i="5" a="1"/>
  <c r="B1920" i="5" a="1"/>
  <c r="B1921" i="5" a="1"/>
  <c r="B1922" i="5" a="1"/>
  <c r="B1923" i="5" a="1"/>
  <c r="B1924" i="5" a="1"/>
  <c r="B1925" i="5" a="1"/>
  <c r="B1926" i="5" a="1"/>
  <c r="B1927" i="5" a="1"/>
  <c r="B1928" i="5" a="1"/>
  <c r="B1929" i="5" a="1"/>
  <c r="B1930" i="5" a="1"/>
  <c r="B1931" i="5" a="1"/>
  <c r="B1932" i="5" a="1"/>
  <c r="B1933" i="5" a="1"/>
  <c r="B1934" i="5" a="1"/>
  <c r="B1935" i="5" a="1"/>
  <c r="B1936" i="5" a="1"/>
  <c r="B1937" i="5" a="1"/>
  <c r="B1938" i="5" a="1"/>
  <c r="B1939" i="5" a="1"/>
  <c r="B1940" i="5" a="1"/>
  <c r="B1941" i="5" a="1"/>
  <c r="B1942" i="5" a="1"/>
  <c r="B1943" i="5" a="1"/>
  <c r="B1944" i="5" a="1"/>
  <c r="B1945" i="5" a="1"/>
  <c r="B1946" i="5" a="1"/>
  <c r="B1947" i="5" a="1"/>
  <c r="B1948" i="5" a="1"/>
  <c r="B1949" i="5" a="1"/>
  <c r="B1950" i="5" a="1"/>
  <c r="B1951" i="5" a="1"/>
  <c r="B1952" i="5" a="1"/>
  <c r="B1953" i="5" a="1"/>
  <c r="B1954" i="5" a="1"/>
  <c r="B1955" i="5" a="1"/>
  <c r="B1956" i="5" a="1"/>
  <c r="B1957" i="5" a="1"/>
  <c r="B1958" i="5" a="1"/>
  <c r="B1959" i="5" a="1"/>
  <c r="B1960" i="5" a="1"/>
  <c r="B1961" i="5" a="1"/>
  <c r="B1962" i="5" a="1"/>
  <c r="B1963" i="5" a="1"/>
  <c r="B1964" i="5" a="1"/>
  <c r="B1965" i="5" a="1"/>
  <c r="B1966" i="5" a="1"/>
  <c r="B1967" i="5" a="1"/>
  <c r="B1968" i="5" a="1"/>
  <c r="B1969" i="5" a="1"/>
  <c r="B1970" i="5" a="1"/>
  <c r="B1971" i="5" a="1"/>
  <c r="B1972" i="5" a="1"/>
  <c r="B1973" i="5" a="1"/>
  <c r="B1974" i="5" a="1"/>
  <c r="B1975" i="5" a="1"/>
  <c r="B1976" i="5" a="1"/>
  <c r="B1977" i="5" a="1"/>
  <c r="B1978" i="5" a="1"/>
  <c r="B1979" i="5" a="1"/>
  <c r="B1980" i="5" a="1"/>
  <c r="B1981" i="5" a="1"/>
  <c r="B1982" i="5" a="1"/>
  <c r="B1983" i="5" a="1"/>
  <c r="B1984" i="5" a="1"/>
  <c r="B1985" i="5" a="1"/>
  <c r="B1986" i="5" a="1"/>
  <c r="B1987" i="5" a="1"/>
  <c r="B1988" i="5" a="1"/>
  <c r="B1989" i="5" a="1"/>
  <c r="B1990" i="5" a="1"/>
  <c r="B1991" i="5" a="1"/>
  <c r="B1992" i="5" a="1"/>
  <c r="B1993" i="5" a="1"/>
  <c r="B1994" i="5" a="1"/>
  <c r="B1995" i="5" a="1"/>
  <c r="B1996" i="5" a="1"/>
  <c r="B1997" i="5" a="1"/>
  <c r="B1998" i="5" a="1"/>
  <c r="B1999" i="5" a="1"/>
  <c r="B2000" i="5" a="1"/>
  <c r="B2001" i="5" a="1"/>
  <c r="B2002" i="5" a="1"/>
  <c r="B2003" i="5" a="1"/>
  <c r="B2004" i="5" a="1"/>
  <c r="B2005" i="5" a="1"/>
  <c r="B2006" i="5" a="1"/>
  <c r="B2007" i="5" a="1"/>
  <c r="B2008" i="5" a="1"/>
  <c r="B2009" i="5" a="1"/>
  <c r="B2010" i="5" a="1"/>
  <c r="B2011" i="5" a="1"/>
  <c r="B2012" i="5" a="1"/>
  <c r="B2013" i="5" a="1"/>
  <c r="B2014" i="5" a="1"/>
  <c r="B2015" i="5" a="1"/>
  <c r="B2016" i="5" a="1"/>
  <c r="B2017" i="5" a="1"/>
  <c r="B2018" i="5" a="1"/>
  <c r="B2019" i="5" a="1"/>
  <c r="B2020" i="5" a="1"/>
  <c r="B2021" i="5" a="1"/>
  <c r="B2022" i="5" a="1"/>
  <c r="B2023" i="5" a="1"/>
  <c r="B2024" i="5" a="1"/>
  <c r="B2025" i="5" a="1"/>
  <c r="B2026" i="5" a="1"/>
  <c r="B2027" i="5" a="1"/>
  <c r="B2028" i="5" a="1"/>
  <c r="B2029" i="5" a="1"/>
  <c r="B2030" i="5" a="1"/>
  <c r="B2031" i="5" a="1"/>
  <c r="B2032" i="5" a="1"/>
  <c r="B2033" i="5" a="1"/>
  <c r="B2034" i="5" a="1"/>
  <c r="B2035" i="5" a="1"/>
  <c r="B2036" i="5" a="1"/>
  <c r="B2037" i="5" a="1"/>
  <c r="B2038" i="5" a="1"/>
  <c r="B2039" i="5" a="1"/>
  <c r="B2040" i="5" a="1"/>
  <c r="B2041" i="5" a="1"/>
  <c r="B2042" i="5" a="1"/>
  <c r="B2043" i="5" a="1"/>
  <c r="B2044" i="5" a="1"/>
  <c r="B2045" i="5" a="1"/>
  <c r="B2046" i="5" a="1"/>
  <c r="B2047" i="5" a="1"/>
  <c r="B2048" i="5" a="1"/>
  <c r="B2049" i="5" a="1"/>
  <c r="B2050" i="5" a="1"/>
  <c r="B2051" i="5" a="1"/>
  <c r="B2052" i="5" a="1"/>
  <c r="B2053" i="5" a="1"/>
  <c r="B2054" i="5" a="1"/>
  <c r="B2055" i="5" a="1"/>
  <c r="B2056" i="5" a="1"/>
  <c r="B2057" i="5" a="1"/>
  <c r="B2058" i="5" a="1"/>
  <c r="B2059" i="5" a="1"/>
  <c r="B2060" i="5" a="1"/>
  <c r="B2061" i="5" a="1"/>
  <c r="B2062" i="5" a="1"/>
  <c r="B2063" i="5" a="1"/>
  <c r="B2064" i="5" a="1"/>
  <c r="B2065" i="5" a="1"/>
  <c r="B2066" i="5" a="1"/>
  <c r="B2067" i="5" a="1"/>
  <c r="B2068" i="5" a="1"/>
  <c r="B2069" i="5" a="1"/>
  <c r="B2070" i="5" a="1"/>
  <c r="B2071" i="5" a="1"/>
  <c r="B2072" i="5" a="1"/>
  <c r="B2073" i="5" a="1"/>
  <c r="B2074" i="5" a="1"/>
  <c r="B2075" i="5" a="1"/>
  <c r="B2076" i="5" a="1"/>
  <c r="B2077" i="5" a="1"/>
  <c r="B2078" i="5" a="1"/>
  <c r="B2079" i="5" a="1"/>
  <c r="B2080" i="5" a="1"/>
  <c r="B2081" i="5" a="1"/>
  <c r="B2082" i="5" a="1"/>
  <c r="B2083" i="5" a="1"/>
  <c r="B2084" i="5" a="1"/>
  <c r="B2085" i="5" a="1"/>
  <c r="B2086" i="5" a="1"/>
  <c r="B2087" i="5" a="1"/>
  <c r="B2088" i="5" a="1"/>
  <c r="B2089" i="5" a="1"/>
  <c r="B2090" i="5" a="1"/>
  <c r="B2091" i="5" a="1"/>
  <c r="B2092" i="5" a="1"/>
  <c r="B2093" i="5" a="1"/>
  <c r="B2094" i="5" a="1"/>
  <c r="B2095" i="5" a="1"/>
  <c r="B2096" i="5" a="1"/>
  <c r="B2097" i="5" a="1"/>
  <c r="B2098" i="5" a="1"/>
  <c r="B2099" i="5" a="1"/>
  <c r="B2100" i="5" a="1"/>
  <c r="B2101" i="5" a="1"/>
  <c r="B2102" i="5" a="1"/>
  <c r="B2103" i="5" a="1"/>
  <c r="B2104" i="5" a="1"/>
  <c r="B2105" i="5" a="1"/>
  <c r="B2106" i="5" a="1"/>
  <c r="B2107" i="5" a="1"/>
  <c r="B2108" i="5" a="1"/>
  <c r="B2109" i="5" a="1"/>
  <c r="B2110" i="5" a="1"/>
  <c r="B2111" i="5" a="1"/>
  <c r="B2112" i="5" a="1"/>
  <c r="B2113" i="5" a="1"/>
  <c r="B2114" i="5" a="1"/>
  <c r="B2115" i="5" a="1"/>
  <c r="B2116" i="5" a="1"/>
  <c r="B2117" i="5" a="1"/>
  <c r="B2118" i="5" a="1"/>
  <c r="B2119" i="5" a="1"/>
  <c r="B2120" i="5" a="1"/>
  <c r="B2121" i="5" a="1"/>
  <c r="B2122" i="5" a="1"/>
  <c r="B2123" i="5" a="1"/>
  <c r="B2124" i="5" a="1"/>
  <c r="B2125" i="5" a="1"/>
  <c r="B2126" i="5" a="1"/>
  <c r="B2127" i="5" a="1"/>
  <c r="B2128" i="5" a="1"/>
  <c r="B2129" i="5" a="1"/>
  <c r="B2130" i="5" a="1"/>
  <c r="B2131" i="5" a="1"/>
  <c r="B2132" i="5" a="1"/>
  <c r="B2133" i="5" a="1"/>
  <c r="B2134" i="5" a="1"/>
  <c r="B2135" i="5" a="1"/>
  <c r="B2136" i="5" a="1"/>
  <c r="B2137" i="5" a="1"/>
  <c r="B2138" i="5" a="1"/>
  <c r="B2139" i="5" a="1"/>
  <c r="B2140" i="5" a="1"/>
  <c r="B2141" i="5" a="1"/>
  <c r="B2142" i="5" a="1"/>
  <c r="B2143" i="5" a="1"/>
  <c r="B2144" i="5" a="1"/>
  <c r="B2145" i="5" a="1"/>
  <c r="B2146" i="5" a="1"/>
  <c r="B2147" i="5" a="1"/>
  <c r="B2148" i="5" a="1"/>
  <c r="B2149" i="5" a="1"/>
  <c r="B2150" i="5" a="1"/>
  <c r="B2151" i="5" a="1"/>
  <c r="B2152" i="5" a="1"/>
  <c r="B2153" i="5" a="1"/>
  <c r="B2154" i="5" a="1"/>
  <c r="B2155" i="5" a="1"/>
  <c r="B2156" i="5" a="1"/>
  <c r="B2157" i="5" a="1"/>
  <c r="B2158" i="5" a="1"/>
  <c r="B2159" i="5" a="1"/>
  <c r="B2160" i="5" a="1"/>
  <c r="B2161" i="5" a="1"/>
  <c r="B2162" i="5" a="1"/>
  <c r="B2163" i="5" a="1"/>
  <c r="B2164" i="5" a="1"/>
  <c r="B2165" i="5" a="1"/>
  <c r="B2166" i="5" a="1"/>
  <c r="B2167" i="5" a="1"/>
  <c r="B2168" i="5" a="1"/>
  <c r="B2169" i="5" a="1"/>
  <c r="B2170" i="5" a="1"/>
  <c r="B2171" i="5" a="1"/>
  <c r="B2172" i="5" a="1"/>
  <c r="B2173" i="5" a="1"/>
  <c r="B2174" i="5" a="1"/>
  <c r="B2175" i="5" a="1"/>
  <c r="B2176" i="5" a="1"/>
  <c r="B2177" i="5" a="1"/>
  <c r="B2178" i="5" a="1"/>
  <c r="B2179" i="5" a="1"/>
  <c r="B2180" i="5" a="1"/>
  <c r="B2181" i="5" a="1"/>
  <c r="B2182" i="5" a="1"/>
  <c r="B2182" i="5" s="1"/>
  <c r="B2183" i="5" a="1"/>
  <c r="B2184" i="5" a="1"/>
  <c r="B2185" i="5" a="1"/>
  <c r="B2186" i="5" a="1"/>
  <c r="B2187" i="5" a="1"/>
  <c r="B2188" i="5" a="1"/>
  <c r="B2189" i="5" a="1"/>
  <c r="B2190" i="5" a="1"/>
  <c r="B2191" i="5" a="1"/>
  <c r="B2192" i="5" a="1"/>
  <c r="B2193" i="5" a="1"/>
  <c r="B2194" i="5" a="1"/>
  <c r="B2195" i="5" a="1"/>
  <c r="B2196" i="5" a="1"/>
  <c r="B2197" i="5" a="1"/>
  <c r="B2198" i="5" a="1"/>
  <c r="B2199" i="5" a="1"/>
  <c r="B2200" i="5" a="1"/>
  <c r="B2201" i="5" a="1"/>
  <c r="B2202" i="5" a="1"/>
  <c r="B2203" i="5" a="1"/>
  <c r="B2204" i="5" a="1"/>
  <c r="B2205" i="5" a="1"/>
  <c r="B2206" i="5" a="1"/>
  <c r="B2207" i="5" a="1"/>
  <c r="B2208" i="5" a="1"/>
  <c r="B2209" i="5" a="1"/>
  <c r="B2210" i="5" a="1"/>
  <c r="B2211" i="5" a="1"/>
  <c r="B2212" i="5" a="1"/>
  <c r="B2213" i="5" a="1"/>
  <c r="B2214" i="5" a="1"/>
  <c r="B2215" i="5" a="1"/>
  <c r="B2216" i="5" a="1"/>
  <c r="B2217" i="5" a="1"/>
  <c r="B2218" i="5" a="1"/>
  <c r="B2219" i="5" a="1"/>
  <c r="B2220" i="5" a="1"/>
  <c r="B2221" i="5" a="1"/>
  <c r="B2222" i="5" a="1"/>
  <c r="B2223" i="5" a="1"/>
  <c r="B2224" i="5" a="1"/>
  <c r="B2225" i="5" a="1"/>
  <c r="B2226" i="5" a="1"/>
  <c r="B2227" i="5" a="1"/>
  <c r="B2228" i="5" a="1"/>
  <c r="B2229" i="5" a="1"/>
  <c r="B2230" i="5" a="1"/>
  <c r="B2231" i="5" a="1"/>
  <c r="B2232" i="5" a="1"/>
  <c r="B2233" i="5" a="1"/>
  <c r="B2234" i="5" a="1"/>
  <c r="B2235" i="5" a="1"/>
  <c r="B2236" i="5" a="1"/>
  <c r="B2237" i="5" a="1"/>
  <c r="B2238" i="5" a="1"/>
  <c r="B2239" i="5" a="1"/>
  <c r="B2240" i="5" a="1"/>
  <c r="B2241" i="5" a="1"/>
  <c r="B2242" i="5" a="1"/>
  <c r="B2243" i="5" a="1"/>
  <c r="B2244" i="5" a="1"/>
  <c r="B2245" i="5" a="1"/>
  <c r="B2246" i="5" a="1"/>
  <c r="B2247" i="5" a="1"/>
  <c r="B2248" i="5" a="1"/>
  <c r="B2249" i="5" a="1"/>
  <c r="B2250" i="5" a="1"/>
  <c r="B2251" i="5" a="1"/>
  <c r="B2252" i="5" a="1"/>
  <c r="B2253" i="5" a="1"/>
  <c r="B2254" i="5" a="1"/>
  <c r="B2255" i="5" a="1"/>
  <c r="B2256" i="5" a="1"/>
  <c r="B2257" i="5" a="1"/>
  <c r="B2258" i="5" a="1"/>
  <c r="B2259" i="5" a="1"/>
  <c r="B2260" i="5" a="1"/>
  <c r="B2261" i="5" a="1"/>
  <c r="B2262" i="5" a="1"/>
  <c r="B2263" i="5" a="1"/>
  <c r="B2264" i="5" a="1"/>
  <c r="B2265" i="5" a="1"/>
  <c r="B2266" i="5" a="1"/>
  <c r="B2267" i="5" a="1"/>
  <c r="B2268" i="5" a="1"/>
  <c r="B2269" i="5" a="1"/>
  <c r="B2270" i="5" a="1"/>
  <c r="B2271" i="5" a="1"/>
  <c r="B2272" i="5" a="1"/>
  <c r="B2273" i="5" a="1"/>
  <c r="B2274" i="5" a="1"/>
  <c r="B2275" i="5" a="1"/>
  <c r="B2276" i="5" a="1"/>
  <c r="B2277" i="5" a="1"/>
  <c r="B2278" i="5" a="1"/>
  <c r="B2279" i="5" a="1"/>
  <c r="B2280" i="5" a="1"/>
  <c r="B2281" i="5" a="1"/>
  <c r="B2282" i="5" a="1"/>
  <c r="B2283" i="5" a="1"/>
  <c r="B2284" i="5" a="1"/>
  <c r="B2285" i="5" a="1"/>
  <c r="B2286" i="5" a="1"/>
  <c r="B2287" i="5" a="1"/>
  <c r="B2288" i="5" a="1"/>
  <c r="B2289" i="5" a="1"/>
  <c r="B2290" i="5" a="1"/>
  <c r="B2291" i="5" a="1"/>
  <c r="B2292" i="5" a="1"/>
  <c r="B2293" i="5" a="1"/>
  <c r="B2294" i="5" a="1"/>
  <c r="B2295" i="5" a="1"/>
  <c r="B2296" i="5" a="1"/>
  <c r="B2297" i="5" a="1"/>
  <c r="B2298" i="5" a="1"/>
  <c r="B2299" i="5" a="1"/>
  <c r="B2300" i="5" a="1"/>
  <c r="B2301" i="5" a="1"/>
  <c r="B2302" i="5" a="1"/>
  <c r="B2303" i="5" a="1"/>
  <c r="B2304" i="5" a="1"/>
  <c r="B2305" i="5" a="1"/>
  <c r="B2306" i="5" a="1"/>
  <c r="B2307" i="5" a="1"/>
  <c r="B2308" i="5" a="1"/>
  <c r="B2309" i="5" a="1"/>
  <c r="B2310" i="5" a="1"/>
  <c r="B2311" i="5" a="1"/>
  <c r="B2312" i="5" a="1"/>
  <c r="B2313" i="5" a="1"/>
  <c r="B2314" i="5" a="1"/>
  <c r="B2315" i="5" a="1"/>
  <c r="B2316" i="5" a="1"/>
  <c r="B2317" i="5" a="1"/>
  <c r="B2318" i="5" a="1"/>
  <c r="B2319" i="5" a="1"/>
  <c r="B2320" i="5" a="1"/>
  <c r="B2321" i="5" a="1"/>
  <c r="B2322" i="5" a="1"/>
  <c r="B2323" i="5" a="1"/>
  <c r="B2324" i="5" a="1"/>
  <c r="B2325" i="5" a="1"/>
  <c r="B2326" i="5" a="1"/>
  <c r="B2327" i="5" a="1"/>
  <c r="B2328" i="5" a="1"/>
  <c r="B2329" i="5" a="1"/>
  <c r="B2330" i="5" a="1"/>
  <c r="B2331" i="5" a="1"/>
  <c r="B2332" i="5" a="1"/>
  <c r="B2333" i="5" a="1"/>
  <c r="B2334" i="5" a="1"/>
  <c r="B2335" i="5" a="1"/>
  <c r="B2336" i="5" a="1"/>
  <c r="B2337" i="5" a="1"/>
  <c r="B2338" i="5" a="1"/>
  <c r="B2339" i="5" a="1"/>
  <c r="B2340" i="5" a="1"/>
  <c r="B2341" i="5" a="1"/>
  <c r="B2342" i="5" a="1"/>
  <c r="B2343" i="5" a="1"/>
  <c r="B2344" i="5" a="1"/>
  <c r="B2345" i="5" a="1"/>
  <c r="B2346" i="5" a="1"/>
  <c r="B2347" i="5" a="1"/>
  <c r="B2348" i="5" a="1"/>
  <c r="B2349" i="5" a="1"/>
  <c r="B2350" i="5" a="1"/>
  <c r="B2351" i="5" a="1"/>
  <c r="B2352" i="5" a="1"/>
  <c r="B2353" i="5" a="1"/>
  <c r="B2354" i="5" a="1"/>
  <c r="B2355" i="5" a="1"/>
  <c r="B2356" i="5" a="1"/>
  <c r="B2357" i="5" a="1"/>
  <c r="B2358" i="5" a="1"/>
  <c r="B2359" i="5" a="1"/>
  <c r="B2360" i="5" a="1"/>
  <c r="B2361" i="5" a="1"/>
  <c r="B2362" i="5" a="1"/>
  <c r="B2363" i="5" a="1"/>
  <c r="B2364" i="5" a="1"/>
  <c r="B2365" i="5" a="1"/>
  <c r="B2366" i="5" a="1"/>
  <c r="B2367" i="5" a="1"/>
  <c r="B2368" i="5" a="1"/>
  <c r="B2369" i="5" a="1"/>
  <c r="B2370" i="5" a="1"/>
  <c r="B2371" i="5" a="1"/>
  <c r="B2372" i="5" a="1"/>
  <c r="B2373" i="5" a="1"/>
  <c r="B2374" i="5" a="1"/>
  <c r="B2375" i="5" a="1"/>
  <c r="B2376" i="5" a="1"/>
  <c r="B2377" i="5" a="1"/>
  <c r="B2378" i="5" a="1"/>
  <c r="B2379" i="5" a="1"/>
  <c r="B2380" i="5" a="1"/>
  <c r="B2381" i="5" a="1"/>
  <c r="B2382" i="5" a="1"/>
  <c r="B2383" i="5" a="1"/>
  <c r="B2384" i="5" a="1"/>
  <c r="B2385" i="5" a="1"/>
  <c r="B2386" i="5" a="1"/>
  <c r="B2387" i="5" a="1"/>
  <c r="B2388" i="5" a="1"/>
  <c r="B2389" i="5" a="1"/>
  <c r="B2390" i="5" a="1"/>
  <c r="B2391" i="5" a="1"/>
  <c r="B2392" i="5" a="1"/>
  <c r="B2393" i="5" a="1"/>
  <c r="B2394" i="5" a="1"/>
  <c r="B2395" i="5" a="1"/>
  <c r="B2396" i="5" a="1"/>
  <c r="B2397" i="5" a="1"/>
  <c r="B2398" i="5" a="1"/>
  <c r="B2399" i="5" a="1"/>
  <c r="B2400" i="5" a="1"/>
  <c r="B2401" i="5" a="1"/>
  <c r="B2402" i="5" a="1"/>
  <c r="B2403" i="5" a="1"/>
  <c r="B2404" i="5" a="1"/>
  <c r="B2405" i="5" a="1"/>
  <c r="B2406" i="5" a="1"/>
  <c r="B2407" i="5" a="1"/>
  <c r="B2408" i="5" a="1"/>
  <c r="B2409" i="5" a="1"/>
  <c r="B2410" i="5" a="1"/>
  <c r="B2411" i="5" a="1"/>
  <c r="B2412" i="5" a="1"/>
  <c r="B2413" i="5" a="1"/>
  <c r="B2414" i="5" a="1"/>
  <c r="B2415" i="5" a="1"/>
  <c r="B2416" i="5" a="1"/>
  <c r="B2417" i="5" a="1"/>
  <c r="B2418" i="5" a="1"/>
  <c r="B2419" i="5" a="1"/>
  <c r="B2420" i="5" a="1"/>
  <c r="B2421" i="5" a="1"/>
  <c r="B2422" i="5" a="1"/>
  <c r="B2423" i="5" a="1"/>
  <c r="B2424" i="5" a="1"/>
  <c r="B2425" i="5" a="1"/>
  <c r="B2426" i="5" a="1"/>
  <c r="B2427" i="5" a="1"/>
  <c r="B2428" i="5" a="1"/>
  <c r="B2429" i="5" a="1"/>
  <c r="B2430" i="5" a="1"/>
  <c r="B2431" i="5" a="1"/>
  <c r="B2432" i="5" a="1"/>
  <c r="B2433" i="5" a="1"/>
  <c r="B2434" i="5" a="1"/>
  <c r="B2435" i="5" a="1"/>
  <c r="B2436" i="5" a="1"/>
  <c r="B2437" i="5" a="1"/>
  <c r="B2438" i="5" a="1"/>
  <c r="B2439" i="5" a="1"/>
  <c r="B2440" i="5" a="1"/>
  <c r="B2441" i="5" a="1"/>
  <c r="B2442" i="5" a="1"/>
  <c r="B2443" i="5" a="1"/>
  <c r="B2444" i="5" a="1"/>
  <c r="B2445" i="5" a="1"/>
  <c r="B2446" i="5" a="1"/>
  <c r="B2447" i="5" a="1"/>
  <c r="B2448" i="5" a="1"/>
  <c r="B2449" i="5" a="1"/>
  <c r="B2450" i="5" a="1"/>
  <c r="B2451" i="5" a="1"/>
  <c r="B2452" i="5" a="1"/>
  <c r="B2453" i="5" a="1"/>
  <c r="B2454" i="5" a="1"/>
  <c r="B2455" i="5" a="1"/>
  <c r="B2456" i="5" a="1"/>
  <c r="B2457" i="5" a="1"/>
  <c r="B2458" i="5" a="1"/>
  <c r="B2459" i="5" a="1"/>
  <c r="B2460" i="5" a="1"/>
  <c r="B2461" i="5" a="1"/>
  <c r="B2462" i="5" a="1"/>
  <c r="B2463" i="5" a="1"/>
  <c r="B2464" i="5" a="1"/>
  <c r="B2465" i="5" a="1"/>
  <c r="B2466" i="5" a="1"/>
  <c r="B2466" i="5" s="1"/>
  <c r="B2467" i="5" a="1"/>
  <c r="B2467" i="5" s="1"/>
  <c r="B2468" i="5" a="1"/>
  <c r="B2468" i="5" s="1"/>
  <c r="B2469" i="5" a="1"/>
  <c r="B2469" i="5" s="1"/>
  <c r="B2470" i="5" a="1"/>
  <c r="B2470" i="5" s="1"/>
  <c r="B2471" i="5" a="1"/>
  <c r="B2471" i="5" s="1"/>
  <c r="B2472" i="5" a="1"/>
  <c r="B2472" i="5" s="1"/>
  <c r="B2473" i="5" a="1"/>
  <c r="B2473" i="5" s="1"/>
  <c r="B2474" i="5" a="1"/>
  <c r="B2474" i="5" s="1"/>
  <c r="B2475" i="5" a="1"/>
  <c r="B2475" i="5" s="1"/>
  <c r="B2476" i="5" a="1"/>
  <c r="B2476" i="5" s="1"/>
  <c r="B2477" i="5" a="1"/>
  <c r="B2477" i="5" s="1"/>
  <c r="B2478" i="5" a="1"/>
  <c r="B2478" i="5" s="1"/>
  <c r="B2479" i="5" a="1"/>
  <c r="B2479" i="5" s="1"/>
  <c r="B2480" i="5" a="1"/>
  <c r="B2480" i="5" s="1"/>
  <c r="B2481" i="5" a="1"/>
  <c r="B2481" i="5" s="1"/>
  <c r="B2482" i="5" a="1"/>
  <c r="B2482" i="5" s="1"/>
  <c r="B2483" i="5" a="1"/>
  <c r="B2483" i="5" s="1"/>
  <c r="B2484" i="5" a="1"/>
  <c r="B2484" i="5" s="1"/>
  <c r="B2485" i="5" a="1"/>
  <c r="B2485" i="5" s="1"/>
  <c r="B2486" i="5" a="1"/>
  <c r="B2486" i="5" s="1"/>
  <c r="B2487" i="5" a="1"/>
  <c r="B2487" i="5" s="1"/>
  <c r="B2488" i="5" a="1"/>
  <c r="B2488" i="5" s="1"/>
  <c r="B2489" i="5" a="1"/>
  <c r="B2489" i="5" s="1"/>
  <c r="B2490" i="5" a="1"/>
  <c r="B2490" i="5" s="1"/>
  <c r="B2491" i="5" a="1"/>
  <c r="B2491" i="5" s="1"/>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B2029" i="5"/>
  <c r="B2030" i="5"/>
  <c r="B2031" i="5"/>
  <c r="B2032" i="5"/>
  <c r="B2033" i="5"/>
  <c r="B2034" i="5"/>
  <c r="B2035" i="5"/>
  <c r="B2036" i="5"/>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B2061" i="5"/>
  <c r="B2062" i="5"/>
  <c r="B2063" i="5"/>
  <c r="B2064" i="5"/>
  <c r="B2065" i="5"/>
  <c r="B2066" i="5"/>
  <c r="B2067" i="5"/>
  <c r="B2068" i="5"/>
  <c r="B2069" i="5"/>
  <c r="B2070" i="5"/>
  <c r="B2071" i="5"/>
  <c r="B2072" i="5"/>
  <c r="B2073" i="5"/>
  <c r="B2074" i="5"/>
  <c r="B2075" i="5"/>
  <c r="B2076" i="5"/>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AB5" i="5"/>
  <c r="AB6" i="5"/>
  <c r="AB7" i="5"/>
  <c r="AB8" i="5"/>
  <c r="AB9" i="5"/>
  <c r="AB10" i="5"/>
  <c r="AB11" i="5"/>
  <c r="AB12" i="5"/>
  <c r="AB13" i="5"/>
  <c r="AB14" i="5"/>
  <c r="AB15" i="5"/>
  <c r="AB16" i="5"/>
  <c r="AB17" i="5"/>
  <c r="AB18" i="5"/>
  <c r="AB19" i="5"/>
  <c r="AB20" i="5"/>
  <c r="AB21" i="5"/>
  <c r="AB22" i="5"/>
  <c r="AB23" i="5"/>
  <c r="AB24" i="5"/>
  <c r="AB25" i="5"/>
  <c r="AB26" i="5"/>
  <c r="AB27" i="5"/>
  <c r="AB28" i="5"/>
  <c r="AB29" i="5"/>
  <c r="AB30" i="5"/>
  <c r="AB31" i="5"/>
  <c r="AB32"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102" i="5"/>
  <c r="AB103" i="5"/>
  <c r="AB104" i="5"/>
  <c r="AB105" i="5"/>
  <c r="AB106" i="5"/>
  <c r="AB107" i="5"/>
  <c r="AB108" i="5"/>
  <c r="AB109" i="5"/>
  <c r="AB110" i="5"/>
  <c r="AB118" i="5"/>
  <c r="AB119" i="5"/>
  <c r="AB120" i="5"/>
  <c r="AB121" i="5"/>
  <c r="AB122" i="5"/>
  <c r="AB123" i="5"/>
  <c r="AB124" i="5"/>
  <c r="AB125" i="5"/>
  <c r="AB126" i="5"/>
  <c r="AB127" i="5"/>
  <c r="AB128" i="5"/>
  <c r="AB129" i="5"/>
  <c r="AB130" i="5"/>
  <c r="AB131" i="5"/>
  <c r="AB132" i="5"/>
  <c r="AB133" i="5"/>
  <c r="AB134" i="5"/>
  <c r="AB135" i="5"/>
  <c r="AB136" i="5"/>
  <c r="AB137" i="5"/>
  <c r="AB138" i="5"/>
  <c r="AB139" i="5"/>
  <c r="AB140" i="5"/>
  <c r="AB141" i="5"/>
  <c r="AB142" i="5"/>
  <c r="AB143" i="5"/>
  <c r="AB144" i="5"/>
  <c r="AB145" i="5"/>
  <c r="AB146" i="5"/>
  <c r="AB147" i="5"/>
  <c r="AB148" i="5"/>
  <c r="AB149" i="5"/>
  <c r="AB150" i="5"/>
  <c r="AB151" i="5"/>
  <c r="AB152" i="5"/>
  <c r="AB153" i="5"/>
  <c r="AB154" i="5"/>
  <c r="AB155" i="5"/>
  <c r="AB156" i="5"/>
  <c r="AB157" i="5"/>
  <c r="AB158" i="5"/>
  <c r="AB159" i="5"/>
  <c r="AB160" i="5"/>
  <c r="AB161" i="5"/>
  <c r="AB162" i="5"/>
  <c r="AB163" i="5"/>
  <c r="AB164" i="5"/>
  <c r="AB165" i="5"/>
  <c r="AB166" i="5"/>
  <c r="AB167" i="5"/>
  <c r="AB168" i="5"/>
  <c r="AB169" i="5"/>
  <c r="AB170" i="5"/>
  <c r="AB171" i="5"/>
  <c r="AB172" i="5"/>
  <c r="AB173" i="5"/>
  <c r="AB174" i="5"/>
  <c r="AB175" i="5"/>
  <c r="AB176" i="5"/>
  <c r="AB177" i="5"/>
  <c r="AB178" i="5"/>
  <c r="AB179" i="5"/>
  <c r="AB180" i="5"/>
  <c r="AB181" i="5"/>
  <c r="AB182" i="5"/>
  <c r="AB183" i="5"/>
  <c r="AB184" i="5"/>
  <c r="AB185" i="5"/>
  <c r="AB186" i="5"/>
  <c r="AB187" i="5"/>
  <c r="AB188" i="5"/>
  <c r="AB189" i="5"/>
  <c r="AB190" i="5"/>
  <c r="AB191" i="5"/>
  <c r="AB192" i="5"/>
  <c r="AB193" i="5"/>
  <c r="AB194" i="5"/>
  <c r="AB195" i="5"/>
  <c r="AB196" i="5"/>
  <c r="AB197" i="5"/>
  <c r="AB198" i="5"/>
  <c r="AB199" i="5"/>
  <c r="AB200" i="5"/>
  <c r="AB201" i="5"/>
  <c r="AB202" i="5"/>
  <c r="AB203" i="5"/>
  <c r="AB204" i="5"/>
  <c r="AB205" i="5"/>
  <c r="AB206" i="5"/>
  <c r="AB207" i="5"/>
  <c r="AB208" i="5"/>
  <c r="AB209" i="5"/>
  <c r="AB210" i="5"/>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C291" i="5" a="1"/>
  <c r="C291" i="5" s="1"/>
  <c r="C292" i="5" a="1"/>
  <c r="C292" i="5" s="1"/>
  <c r="C293" i="5" a="1"/>
  <c r="C293" i="5" s="1"/>
  <c r="C294" i="5" a="1"/>
  <c r="C294" i="5" s="1"/>
  <c r="C295" i="5" a="1"/>
  <c r="C295" i="5" s="1"/>
  <c r="C296" i="5" a="1"/>
  <c r="C296" i="5" s="1"/>
  <c r="C297" i="5" a="1"/>
  <c r="C297" i="5" s="1"/>
  <c r="C298" i="5" a="1"/>
  <c r="C298" i="5" s="1"/>
  <c r="C299" i="5" a="1"/>
  <c r="C299" i="5" s="1"/>
  <c r="C300" i="5" a="1"/>
  <c r="C300" i="5" s="1"/>
  <c r="C301" i="5" a="1"/>
  <c r="C301" i="5" s="1"/>
  <c r="C302" i="5" a="1"/>
  <c r="C302" i="5" s="1"/>
  <c r="C303" i="5" a="1"/>
  <c r="C303" i="5" s="1"/>
  <c r="C304" i="5" a="1"/>
  <c r="C304" i="5" s="1"/>
  <c r="C305" i="5" a="1"/>
  <c r="C305" i="5" s="1"/>
  <c r="C306" i="5" a="1"/>
  <c r="C306" i="5" s="1"/>
  <c r="C307" i="5" a="1"/>
  <c r="C307" i="5" s="1"/>
  <c r="C308" i="5" a="1"/>
  <c r="C308" i="5" s="1"/>
  <c r="C309" i="5" a="1"/>
  <c r="C309" i="5" s="1"/>
  <c r="C310" i="5" a="1"/>
  <c r="C310" i="5" s="1"/>
  <c r="C311" i="5" a="1"/>
  <c r="C311" i="5" s="1"/>
  <c r="C312" i="5" a="1"/>
  <c r="C312" i="5" s="1"/>
  <c r="C313" i="5" a="1"/>
  <c r="C313" i="5" s="1"/>
  <c r="C314" i="5" a="1"/>
  <c r="C314" i="5" s="1"/>
  <c r="C315" i="5" a="1"/>
  <c r="C315" i="5" s="1"/>
  <c r="C316" i="5" a="1"/>
  <c r="C316" i="5" s="1"/>
  <c r="C317" i="5" a="1"/>
  <c r="C317" i="5" s="1"/>
  <c r="C318" i="5" a="1"/>
  <c r="C318" i="5" s="1"/>
  <c r="C319" i="5" a="1"/>
  <c r="C319" i="5" s="1"/>
  <c r="C320" i="5" a="1"/>
  <c r="C320" i="5" s="1"/>
  <c r="C321" i="5" a="1"/>
  <c r="C321" i="5" s="1"/>
  <c r="C322" i="5" a="1"/>
  <c r="C322" i="5" s="1"/>
  <c r="C323" i="5" a="1"/>
  <c r="C323" i="5" s="1"/>
  <c r="C324" i="5" a="1"/>
  <c r="C324" i="5" s="1"/>
  <c r="C325" i="5" a="1"/>
  <c r="C325" i="5" s="1"/>
  <c r="C326" i="5" a="1"/>
  <c r="C326" i="5" s="1"/>
  <c r="C327" i="5" a="1"/>
  <c r="C327" i="5" s="1"/>
  <c r="C328" i="5" a="1"/>
  <c r="C328" i="5" s="1"/>
  <c r="C329" i="5" a="1"/>
  <c r="C329" i="5" s="1"/>
  <c r="C330" i="5" a="1"/>
  <c r="C330" i="5" s="1"/>
  <c r="C331" i="5" a="1"/>
  <c r="C331" i="5" s="1"/>
  <c r="C332" i="5" a="1"/>
  <c r="C332" i="5" s="1"/>
  <c r="C333" i="5" a="1"/>
  <c r="C333" i="5" s="1"/>
  <c r="C334" i="5" a="1"/>
  <c r="C334" i="5" s="1"/>
  <c r="C335" i="5" a="1"/>
  <c r="C335" i="5" s="1"/>
  <c r="C336" i="5" a="1"/>
  <c r="C336" i="5" s="1"/>
  <c r="C337" i="5" a="1"/>
  <c r="C337" i="5" s="1"/>
  <c r="C338" i="5" a="1"/>
  <c r="C338" i="5" s="1"/>
  <c r="C339" i="5" a="1"/>
  <c r="C339" i="5" s="1"/>
  <c r="C340" i="5" a="1"/>
  <c r="C340" i="5" s="1"/>
  <c r="C341" i="5" a="1"/>
  <c r="C341" i="5" s="1"/>
  <c r="C342" i="5" a="1"/>
  <c r="C342" i="5" s="1"/>
  <c r="C343" i="5" a="1"/>
  <c r="C343" i="5" s="1"/>
  <c r="C344" i="5" a="1"/>
  <c r="C344" i="5" s="1"/>
  <c r="C345" i="5" a="1"/>
  <c r="C345" i="5" s="1"/>
  <c r="C346" i="5" a="1"/>
  <c r="C346" i="5" s="1"/>
  <c r="C347" i="5" a="1"/>
  <c r="C347" i="5" s="1"/>
  <c r="C348" i="5" a="1"/>
  <c r="C348" i="5" s="1"/>
  <c r="C349" i="5" a="1"/>
  <c r="C349" i="5" s="1"/>
  <c r="C350" i="5" a="1"/>
  <c r="C350" i="5" s="1"/>
  <c r="C351" i="5" a="1"/>
  <c r="C351" i="5" s="1"/>
  <c r="C352" i="5" a="1"/>
  <c r="C352" i="5" s="1"/>
  <c r="C353" i="5" a="1"/>
  <c r="C353" i="5" s="1"/>
  <c r="C354" i="5" a="1"/>
  <c r="C354" i="5" s="1"/>
  <c r="C355" i="5" a="1"/>
  <c r="C355" i="5" s="1"/>
  <c r="C356" i="5" a="1"/>
  <c r="C356" i="5" s="1"/>
  <c r="C357" i="5" a="1"/>
  <c r="C357" i="5" s="1"/>
  <c r="C358" i="5" a="1"/>
  <c r="C358" i="5" s="1"/>
  <c r="C359" i="5" a="1"/>
  <c r="C359" i="5" s="1"/>
  <c r="C360" i="5" a="1"/>
  <c r="C360" i="5" s="1"/>
  <c r="C361" i="5" a="1"/>
  <c r="C361" i="5" s="1"/>
  <c r="C362" i="5" a="1"/>
  <c r="C362" i="5" s="1"/>
  <c r="C363" i="5" a="1"/>
  <c r="C363" i="5" s="1"/>
  <c r="C364" i="5" a="1"/>
  <c r="C364" i="5" s="1"/>
  <c r="C365" i="5" a="1"/>
  <c r="C365" i="5" s="1"/>
  <c r="C366" i="5" a="1"/>
  <c r="C366" i="5" s="1"/>
  <c r="C367" i="5" a="1"/>
  <c r="C367" i="5" s="1"/>
  <c r="C368" i="5" a="1"/>
  <c r="C368" i="5" s="1"/>
  <c r="C369" i="5" a="1"/>
  <c r="C369" i="5" s="1"/>
  <c r="C370" i="5" a="1"/>
  <c r="C370" i="5" s="1"/>
  <c r="C371" i="5" a="1"/>
  <c r="C371" i="5" s="1"/>
  <c r="C372" i="5" a="1"/>
  <c r="C372" i="5" s="1"/>
  <c r="C373" i="5" a="1"/>
  <c r="C373" i="5" s="1"/>
  <c r="C374" i="5" a="1"/>
  <c r="C374" i="5" s="1"/>
  <c r="C375" i="5" a="1"/>
  <c r="C375" i="5" s="1"/>
  <c r="C376" i="5" a="1"/>
  <c r="C376" i="5" s="1"/>
  <c r="C377" i="5" a="1"/>
  <c r="C377" i="5" s="1"/>
  <c r="C378" i="5" a="1"/>
  <c r="C378" i="5" s="1"/>
  <c r="C379" i="5" a="1"/>
  <c r="C379" i="5" s="1"/>
  <c r="C380" i="5" a="1"/>
  <c r="C380" i="5" s="1"/>
  <c r="C381" i="5" a="1"/>
  <c r="C381" i="5" s="1"/>
  <c r="C382" i="5" a="1"/>
  <c r="C382" i="5" s="1"/>
  <c r="C383" i="5" a="1"/>
  <c r="C383" i="5" s="1"/>
  <c r="C384" i="5" a="1"/>
  <c r="C384" i="5" s="1"/>
  <c r="C385" i="5" a="1"/>
  <c r="C385" i="5" s="1"/>
  <c r="C386" i="5" a="1"/>
  <c r="C386" i="5" s="1"/>
  <c r="C387" i="5" a="1"/>
  <c r="C387" i="5" s="1"/>
  <c r="C388" i="5" a="1"/>
  <c r="C388" i="5" s="1"/>
  <c r="C389" i="5" a="1"/>
  <c r="C389" i="5" s="1"/>
  <c r="C390" i="5" a="1"/>
  <c r="C390" i="5" s="1"/>
  <c r="C391" i="5" a="1"/>
  <c r="C391" i="5" s="1"/>
  <c r="C392" i="5" a="1"/>
  <c r="C392" i="5" s="1"/>
  <c r="C393" i="5" a="1"/>
  <c r="C393" i="5" s="1"/>
  <c r="C394" i="5" a="1"/>
  <c r="C394" i="5" s="1"/>
  <c r="C395" i="5" a="1"/>
  <c r="C395" i="5" s="1"/>
  <c r="C396" i="5" a="1"/>
  <c r="C396" i="5" s="1"/>
  <c r="C397" i="5" a="1"/>
  <c r="C397" i="5" s="1"/>
  <c r="C398" i="5" a="1"/>
  <c r="C398" i="5" s="1"/>
  <c r="C399" i="5" a="1"/>
  <c r="C399" i="5" s="1"/>
  <c r="C400" i="5" a="1"/>
  <c r="C400" i="5" s="1"/>
  <c r="C401" i="5" a="1"/>
  <c r="C401" i="5" s="1"/>
  <c r="C402" i="5" a="1"/>
  <c r="C402" i="5" s="1"/>
  <c r="C403" i="5" a="1"/>
  <c r="C403" i="5" s="1"/>
  <c r="C404" i="5" a="1"/>
  <c r="C404" i="5" s="1"/>
  <c r="C405" i="5" a="1"/>
  <c r="C405" i="5" s="1"/>
  <c r="C406" i="5" a="1"/>
  <c r="C406" i="5" s="1"/>
  <c r="C407" i="5" a="1"/>
  <c r="C407" i="5" s="1"/>
  <c r="C408" i="5" a="1"/>
  <c r="C408" i="5" s="1"/>
  <c r="C409" i="5" a="1"/>
  <c r="C409" i="5" s="1"/>
  <c r="C410" i="5" a="1"/>
  <c r="C410" i="5" s="1"/>
  <c r="C411" i="5" a="1"/>
  <c r="C411" i="5" s="1"/>
  <c r="C412" i="5" a="1"/>
  <c r="C412" i="5" s="1"/>
  <c r="C413" i="5" a="1"/>
  <c r="C413" i="5" s="1"/>
  <c r="V413" i="5" s="1"/>
  <c r="C414" i="5" a="1"/>
  <c r="C414" i="5" s="1"/>
  <c r="V414" i="5" s="1"/>
  <c r="C415" i="5" a="1"/>
  <c r="C415" i="5" s="1"/>
  <c r="V415" i="5" s="1"/>
  <c r="C416" i="5" a="1"/>
  <c r="C416" i="5" s="1"/>
  <c r="V416" i="5" s="1"/>
  <c r="C417" i="5" a="1"/>
  <c r="C417" i="5" s="1"/>
  <c r="V417" i="5" s="1"/>
  <c r="C418" i="5" a="1"/>
  <c r="C418" i="5" s="1"/>
  <c r="V418" i="5" s="1"/>
  <c r="C419" i="5" a="1"/>
  <c r="C419" i="5" s="1"/>
  <c r="V419" i="5" s="1"/>
  <c r="C420" i="5" a="1"/>
  <c r="C420" i="5" s="1"/>
  <c r="V420" i="5" s="1"/>
  <c r="C421" i="5" a="1"/>
  <c r="C421" i="5" s="1"/>
  <c r="V421" i="5" s="1"/>
  <c r="C422" i="5" a="1"/>
  <c r="C422" i="5" s="1"/>
  <c r="V422" i="5" s="1"/>
  <c r="C423" i="5" a="1"/>
  <c r="C423" i="5" s="1"/>
  <c r="V423" i="5" s="1"/>
  <c r="C424" i="5" a="1"/>
  <c r="C424" i="5" s="1"/>
  <c r="V424" i="5" s="1"/>
  <c r="C425" i="5" a="1"/>
  <c r="C425" i="5" s="1"/>
  <c r="V425" i="5" s="1"/>
  <c r="C426" i="5" a="1"/>
  <c r="C426" i="5" s="1"/>
  <c r="V426" i="5" s="1"/>
  <c r="C427" i="5" a="1"/>
  <c r="C427" i="5" s="1"/>
  <c r="V427" i="5" s="1"/>
  <c r="C428" i="5" a="1"/>
  <c r="C428" i="5" s="1"/>
  <c r="V428" i="5" s="1"/>
  <c r="C429" i="5" a="1"/>
  <c r="C429" i="5" s="1"/>
  <c r="V429" i="5" s="1"/>
  <c r="C430" i="5" a="1"/>
  <c r="C430" i="5" s="1"/>
  <c r="V430" i="5" s="1"/>
  <c r="C431" i="5" a="1"/>
  <c r="C431" i="5" s="1"/>
  <c r="V431" i="5" s="1"/>
  <c r="C432" i="5" a="1"/>
  <c r="C432" i="5" s="1"/>
  <c r="V432" i="5" s="1"/>
  <c r="C433" i="5" a="1"/>
  <c r="C433" i="5" s="1"/>
  <c r="V433" i="5" s="1"/>
  <c r="C434" i="5" a="1"/>
  <c r="C434" i="5" s="1"/>
  <c r="V434" i="5" s="1"/>
  <c r="C435" i="5" a="1"/>
  <c r="C435" i="5" s="1"/>
  <c r="V435" i="5" s="1"/>
  <c r="C436" i="5" a="1"/>
  <c r="C436" i="5" s="1"/>
  <c r="V436" i="5" s="1"/>
  <c r="C437" i="5" a="1"/>
  <c r="C437" i="5" s="1"/>
  <c r="V437" i="5" s="1"/>
  <c r="C438" i="5" a="1"/>
  <c r="C438" i="5" s="1"/>
  <c r="V438" i="5" s="1"/>
  <c r="C439" i="5" a="1"/>
  <c r="C439" i="5" s="1"/>
  <c r="V439" i="5" s="1"/>
  <c r="C440" i="5" a="1"/>
  <c r="C440" i="5" s="1"/>
  <c r="V440" i="5" s="1"/>
  <c r="C441" i="5" a="1"/>
  <c r="C441" i="5" s="1"/>
  <c r="V441" i="5" s="1"/>
  <c r="C442" i="5" a="1"/>
  <c r="C442" i="5" s="1"/>
  <c r="V442" i="5" s="1"/>
  <c r="C443" i="5" a="1"/>
  <c r="C443" i="5" s="1"/>
  <c r="V443" i="5" s="1"/>
  <c r="C444" i="5" a="1"/>
  <c r="C444" i="5" s="1"/>
  <c r="V444" i="5" s="1"/>
  <c r="C445" i="5" a="1"/>
  <c r="C445" i="5" s="1"/>
  <c r="V445" i="5" s="1"/>
  <c r="C446" i="5" a="1"/>
  <c r="C446" i="5" s="1"/>
  <c r="V446" i="5" s="1"/>
  <c r="C447" i="5" a="1"/>
  <c r="C447" i="5" s="1"/>
  <c r="V447" i="5" s="1"/>
  <c r="C448" i="5" a="1"/>
  <c r="C448" i="5" s="1"/>
  <c r="V448" i="5" s="1"/>
  <c r="C449" i="5" a="1"/>
  <c r="C449" i="5" s="1"/>
  <c r="V449" i="5" s="1"/>
  <c r="C450" i="5" a="1"/>
  <c r="C450" i="5" s="1"/>
  <c r="V450" i="5" s="1"/>
  <c r="C451" i="5" a="1"/>
  <c r="C451" i="5" s="1"/>
  <c r="V451" i="5" s="1"/>
  <c r="C452" i="5" a="1"/>
  <c r="C452" i="5" s="1"/>
  <c r="V452" i="5" s="1"/>
  <c r="C453" i="5" a="1"/>
  <c r="C453" i="5" s="1"/>
  <c r="V453" i="5" s="1"/>
  <c r="C454" i="5" a="1"/>
  <c r="C454" i="5" s="1"/>
  <c r="V454" i="5" s="1"/>
  <c r="C455" i="5" a="1"/>
  <c r="C455" i="5" s="1"/>
  <c r="V455" i="5" s="1"/>
  <c r="C456" i="5" a="1"/>
  <c r="C456" i="5" s="1"/>
  <c r="V456" i="5" s="1"/>
  <c r="C457" i="5" a="1"/>
  <c r="C457" i="5" s="1"/>
  <c r="V457" i="5" s="1"/>
  <c r="C458" i="5" a="1"/>
  <c r="C458" i="5" s="1"/>
  <c r="V458" i="5" s="1"/>
  <c r="C459" i="5" a="1"/>
  <c r="C459" i="5" s="1"/>
  <c r="V459" i="5" s="1"/>
  <c r="C460" i="5" a="1"/>
  <c r="C460" i="5" s="1"/>
  <c r="V460" i="5" s="1"/>
  <c r="C461" i="5" a="1"/>
  <c r="C461" i="5" s="1"/>
  <c r="V461" i="5" s="1"/>
  <c r="C462" i="5" a="1"/>
  <c r="C462" i="5" s="1"/>
  <c r="V462" i="5" s="1"/>
  <c r="C463" i="5" a="1"/>
  <c r="C463" i="5" s="1"/>
  <c r="V463" i="5" s="1"/>
  <c r="C464" i="5" a="1"/>
  <c r="C464" i="5" s="1"/>
  <c r="V464" i="5" s="1"/>
  <c r="C465" i="5" a="1"/>
  <c r="C465" i="5" s="1"/>
  <c r="V465" i="5" s="1"/>
  <c r="C466" i="5" a="1"/>
  <c r="C466" i="5" s="1"/>
  <c r="V466" i="5" s="1"/>
  <c r="C467" i="5" a="1"/>
  <c r="C467" i="5" s="1"/>
  <c r="V467" i="5" s="1"/>
  <c r="C468" i="5" a="1"/>
  <c r="C468" i="5" s="1"/>
  <c r="V468" i="5" s="1"/>
  <c r="C469" i="5" a="1"/>
  <c r="C469" i="5" s="1"/>
  <c r="V469" i="5" s="1"/>
  <c r="C470" i="5" a="1"/>
  <c r="C470" i="5" s="1"/>
  <c r="V470" i="5" s="1"/>
  <c r="C471" i="5" a="1"/>
  <c r="C471" i="5" s="1"/>
  <c r="V471" i="5" s="1"/>
  <c r="C472" i="5" a="1"/>
  <c r="C472" i="5" s="1"/>
  <c r="V472" i="5" s="1"/>
  <c r="C473" i="5" a="1"/>
  <c r="C473" i="5" s="1"/>
  <c r="V473" i="5" s="1"/>
  <c r="C474" i="5" a="1"/>
  <c r="C474" i="5" s="1"/>
  <c r="V474" i="5" s="1"/>
  <c r="C475" i="5" a="1"/>
  <c r="C475" i="5" s="1"/>
  <c r="V475" i="5" s="1"/>
  <c r="C476" i="5" a="1"/>
  <c r="C476" i="5" s="1"/>
  <c r="V476" i="5" s="1"/>
  <c r="C477" i="5" a="1"/>
  <c r="C477" i="5" s="1"/>
  <c r="V477" i="5" s="1"/>
  <c r="C478" i="5" a="1"/>
  <c r="C478" i="5" s="1"/>
  <c r="V478" i="5" s="1"/>
  <c r="C479" i="5" a="1"/>
  <c r="C479" i="5" s="1"/>
  <c r="V479" i="5" s="1"/>
  <c r="C480" i="5" a="1"/>
  <c r="C480" i="5" s="1"/>
  <c r="V480" i="5" s="1"/>
  <c r="C481" i="5" a="1"/>
  <c r="C481" i="5" s="1"/>
  <c r="V481" i="5" s="1"/>
  <c r="C482" i="5" a="1"/>
  <c r="C482" i="5" s="1"/>
  <c r="V482" i="5" s="1"/>
  <c r="C483" i="5" a="1"/>
  <c r="C483" i="5" s="1"/>
  <c r="V483" i="5" s="1"/>
  <c r="C484" i="5" a="1"/>
  <c r="C484" i="5" s="1"/>
  <c r="V484" i="5" s="1"/>
  <c r="C485" i="5" a="1"/>
  <c r="C485" i="5" s="1"/>
  <c r="V485" i="5" s="1"/>
  <c r="C486" i="5" a="1"/>
  <c r="C486" i="5" s="1"/>
  <c r="V486" i="5" s="1"/>
  <c r="C487" i="5" a="1"/>
  <c r="C487" i="5" s="1"/>
  <c r="V487" i="5" s="1"/>
  <c r="C488" i="5" a="1"/>
  <c r="C488" i="5" s="1"/>
  <c r="V488" i="5" s="1"/>
  <c r="C489" i="5" a="1"/>
  <c r="C489" i="5" s="1"/>
  <c r="V489" i="5" s="1"/>
  <c r="C490" i="5" a="1"/>
  <c r="C490" i="5" s="1"/>
  <c r="V490" i="5" s="1"/>
  <c r="C491" i="5" a="1"/>
  <c r="C491" i="5" s="1"/>
  <c r="V491" i="5" s="1"/>
  <c r="C492" i="5" a="1"/>
  <c r="C492" i="5" s="1"/>
  <c r="V492" i="5" s="1"/>
  <c r="C493" i="5" a="1"/>
  <c r="C493" i="5" s="1"/>
  <c r="V493" i="5" s="1"/>
  <c r="C494" i="5" a="1"/>
  <c r="C494" i="5" s="1"/>
  <c r="V494" i="5" s="1"/>
  <c r="C495" i="5" a="1"/>
  <c r="C495" i="5" s="1"/>
  <c r="V495" i="5" s="1"/>
  <c r="C496" i="5" a="1"/>
  <c r="C496" i="5" s="1"/>
  <c r="V496" i="5" s="1"/>
  <c r="C497" i="5" a="1"/>
  <c r="C497" i="5" s="1"/>
  <c r="V497" i="5" s="1"/>
  <c r="C498" i="5" a="1"/>
  <c r="C498" i="5" s="1"/>
  <c r="V498" i="5" s="1"/>
  <c r="C499" i="5" a="1"/>
  <c r="C499" i="5" s="1"/>
  <c r="V499" i="5" s="1"/>
  <c r="C500" i="5" a="1"/>
  <c r="C500" i="5" s="1"/>
  <c r="V500" i="5" s="1"/>
  <c r="C501" i="5" a="1"/>
  <c r="C501" i="5" s="1"/>
  <c r="V501" i="5" s="1"/>
  <c r="C502" i="5" a="1"/>
  <c r="C502" i="5" s="1"/>
  <c r="V502" i="5" s="1"/>
  <c r="C503" i="5" a="1"/>
  <c r="C503" i="5" s="1"/>
  <c r="V503" i="5" s="1"/>
  <c r="C504" i="5" a="1"/>
  <c r="C504" i="5" s="1"/>
  <c r="V504" i="5" s="1"/>
  <c r="C505" i="5" a="1"/>
  <c r="C505" i="5" s="1"/>
  <c r="V505" i="5" s="1"/>
  <c r="C506" i="5" a="1"/>
  <c r="C506" i="5" s="1"/>
  <c r="V506" i="5" s="1"/>
  <c r="C507" i="5" a="1"/>
  <c r="C507" i="5" s="1"/>
  <c r="V507" i="5" s="1"/>
  <c r="C508" i="5" a="1"/>
  <c r="C508" i="5" s="1"/>
  <c r="V508" i="5" s="1"/>
  <c r="C509" i="5" a="1"/>
  <c r="C509" i="5" s="1"/>
  <c r="V509" i="5" s="1"/>
  <c r="C510" i="5" a="1"/>
  <c r="C510" i="5" s="1"/>
  <c r="V510" i="5" s="1"/>
  <c r="C511" i="5" a="1"/>
  <c r="C511" i="5" s="1"/>
  <c r="V511" i="5" s="1"/>
  <c r="C512" i="5" a="1"/>
  <c r="C512" i="5" s="1"/>
  <c r="V512" i="5" s="1"/>
  <c r="C513" i="5" a="1"/>
  <c r="C513" i="5" s="1"/>
  <c r="V513" i="5" s="1"/>
  <c r="C514" i="5" a="1"/>
  <c r="C514" i="5" s="1"/>
  <c r="V514" i="5" s="1"/>
  <c r="C515" i="5" a="1"/>
  <c r="C515" i="5" s="1"/>
  <c r="V515" i="5" s="1"/>
  <c r="C516" i="5" a="1"/>
  <c r="C516" i="5" s="1"/>
  <c r="V516" i="5" s="1"/>
  <c r="C517" i="5" a="1"/>
  <c r="C517" i="5" s="1"/>
  <c r="V517" i="5" s="1"/>
  <c r="C518" i="5" a="1"/>
  <c r="C518" i="5" s="1"/>
  <c r="V518" i="5" s="1"/>
  <c r="C519" i="5" a="1"/>
  <c r="C519" i="5" s="1"/>
  <c r="V519" i="5" s="1"/>
  <c r="C520" i="5" a="1"/>
  <c r="C520" i="5" s="1"/>
  <c r="V520" i="5" s="1"/>
  <c r="C521" i="5" a="1"/>
  <c r="C521" i="5" s="1"/>
  <c r="V521" i="5" s="1"/>
  <c r="C522" i="5" a="1"/>
  <c r="C522" i="5" s="1"/>
  <c r="V522" i="5" s="1"/>
  <c r="C523" i="5" a="1"/>
  <c r="C523" i="5" s="1"/>
  <c r="V523" i="5" s="1"/>
  <c r="C524" i="5" a="1"/>
  <c r="C524" i="5" s="1"/>
  <c r="V524" i="5" s="1"/>
  <c r="C525" i="5" a="1"/>
  <c r="C525" i="5" s="1"/>
  <c r="V525" i="5" s="1"/>
  <c r="C526" i="5" a="1"/>
  <c r="C526" i="5" s="1"/>
  <c r="V526" i="5" s="1"/>
  <c r="C527" i="5" a="1"/>
  <c r="C527" i="5" s="1"/>
  <c r="V527" i="5" s="1"/>
  <c r="C528" i="5" a="1"/>
  <c r="C528" i="5" s="1"/>
  <c r="V528" i="5" s="1"/>
  <c r="C529" i="5" a="1"/>
  <c r="C529" i="5" s="1"/>
  <c r="V529" i="5" s="1"/>
  <c r="C530" i="5" a="1"/>
  <c r="C530" i="5" s="1"/>
  <c r="V530" i="5" s="1"/>
  <c r="C531" i="5" a="1"/>
  <c r="C531" i="5" s="1"/>
  <c r="V531" i="5" s="1"/>
  <c r="C532" i="5" a="1"/>
  <c r="C532" i="5" s="1"/>
  <c r="V532" i="5" s="1"/>
  <c r="C533" i="5" a="1"/>
  <c r="C533" i="5" s="1"/>
  <c r="V533" i="5" s="1"/>
  <c r="C534" i="5" a="1"/>
  <c r="C534" i="5" s="1"/>
  <c r="V534" i="5" s="1"/>
  <c r="C535" i="5" a="1"/>
  <c r="C535" i="5" s="1"/>
  <c r="V535" i="5" s="1"/>
  <c r="C536" i="5" a="1"/>
  <c r="C536" i="5" s="1"/>
  <c r="V536" i="5" s="1"/>
  <c r="C537" i="5" a="1"/>
  <c r="C537" i="5" s="1"/>
  <c r="V537" i="5" s="1"/>
  <c r="C538" i="5" a="1"/>
  <c r="C538" i="5" s="1"/>
  <c r="V538" i="5" s="1"/>
  <c r="C539" i="5" a="1"/>
  <c r="C539" i="5" s="1"/>
  <c r="V539" i="5" s="1"/>
  <c r="C540" i="5" a="1"/>
  <c r="C540" i="5" s="1"/>
  <c r="V540" i="5" s="1"/>
  <c r="C541" i="5" a="1"/>
  <c r="C541" i="5" s="1"/>
  <c r="V541" i="5" s="1"/>
  <c r="C542" i="5" a="1"/>
  <c r="C542" i="5" s="1"/>
  <c r="V542" i="5" s="1"/>
  <c r="C543" i="5" a="1"/>
  <c r="C543" i="5" s="1"/>
  <c r="V543" i="5" s="1"/>
  <c r="C544" i="5" a="1"/>
  <c r="C544" i="5" s="1"/>
  <c r="V544" i="5" s="1"/>
  <c r="C545" i="5" a="1"/>
  <c r="C545" i="5" s="1"/>
  <c r="V545" i="5" s="1"/>
  <c r="C546" i="5" a="1"/>
  <c r="C546" i="5" s="1"/>
  <c r="V546" i="5" s="1"/>
  <c r="C547" i="5" a="1"/>
  <c r="C547" i="5" s="1"/>
  <c r="V547" i="5" s="1"/>
  <c r="C548" i="5" a="1"/>
  <c r="C548" i="5" s="1"/>
  <c r="V548" i="5" s="1"/>
  <c r="C549" i="5" a="1"/>
  <c r="C549" i="5" s="1"/>
  <c r="V549" i="5" s="1"/>
  <c r="C550" i="5" a="1"/>
  <c r="C550" i="5" s="1"/>
  <c r="V550" i="5" s="1"/>
  <c r="C551" i="5" a="1"/>
  <c r="C551" i="5" s="1"/>
  <c r="V551" i="5" s="1"/>
  <c r="C552" i="5" a="1"/>
  <c r="C552" i="5" s="1"/>
  <c r="V552" i="5" s="1"/>
  <c r="C553" i="5" a="1"/>
  <c r="C553" i="5" s="1"/>
  <c r="V553" i="5" s="1"/>
  <c r="C554" i="5" a="1"/>
  <c r="C554" i="5" s="1"/>
  <c r="V554" i="5" s="1"/>
  <c r="C555" i="5" a="1"/>
  <c r="C555" i="5" s="1"/>
  <c r="V555" i="5" s="1"/>
  <c r="C556" i="5" a="1"/>
  <c r="C556" i="5" s="1"/>
  <c r="V556" i="5" s="1"/>
  <c r="C557" i="5" a="1"/>
  <c r="C557" i="5" s="1"/>
  <c r="V557" i="5" s="1"/>
  <c r="C558" i="5" a="1"/>
  <c r="C558" i="5" s="1"/>
  <c r="V558" i="5" s="1"/>
  <c r="C559" i="5" a="1"/>
  <c r="C559" i="5" s="1"/>
  <c r="V559" i="5" s="1"/>
  <c r="C560" i="5" a="1"/>
  <c r="C560" i="5" s="1"/>
  <c r="V560" i="5" s="1"/>
  <c r="C561" i="5" a="1"/>
  <c r="C561" i="5" s="1"/>
  <c r="V561" i="5" s="1"/>
  <c r="C562" i="5" a="1"/>
  <c r="C562" i="5" s="1"/>
  <c r="V562" i="5" s="1"/>
  <c r="C563" i="5" a="1"/>
  <c r="C563" i="5" s="1"/>
  <c r="V563" i="5" s="1"/>
  <c r="C564" i="5" a="1"/>
  <c r="C564" i="5" s="1"/>
  <c r="V564" i="5" s="1"/>
  <c r="C565" i="5" a="1"/>
  <c r="C565" i="5" s="1"/>
  <c r="V565" i="5" s="1"/>
  <c r="C566" i="5" a="1"/>
  <c r="C566" i="5" s="1"/>
  <c r="V566" i="5" s="1"/>
  <c r="C567" i="5" a="1"/>
  <c r="C567" i="5" s="1"/>
  <c r="V567" i="5" s="1"/>
  <c r="C568" i="5" a="1"/>
  <c r="C568" i="5" s="1"/>
  <c r="V568" i="5" s="1"/>
  <c r="C569" i="5" a="1"/>
  <c r="C569" i="5" s="1"/>
  <c r="V569" i="5" s="1"/>
  <c r="C570" i="5" a="1"/>
  <c r="C570" i="5" s="1"/>
  <c r="V570" i="5" s="1"/>
  <c r="C571" i="5" a="1"/>
  <c r="C571" i="5" s="1"/>
  <c r="V571" i="5" s="1"/>
  <c r="C572" i="5" a="1"/>
  <c r="C572" i="5" s="1"/>
  <c r="V572" i="5" s="1"/>
  <c r="C573" i="5" a="1"/>
  <c r="C573" i="5" s="1"/>
  <c r="V573" i="5" s="1"/>
  <c r="C574" i="5" a="1"/>
  <c r="C574" i="5" s="1"/>
  <c r="V574" i="5" s="1"/>
  <c r="C575" i="5" a="1"/>
  <c r="C575" i="5" s="1"/>
  <c r="V575" i="5" s="1"/>
  <c r="C576" i="5" a="1"/>
  <c r="C576" i="5" s="1"/>
  <c r="V576" i="5" s="1"/>
  <c r="C577" i="5" a="1"/>
  <c r="C577" i="5" s="1"/>
  <c r="V577" i="5" s="1"/>
  <c r="C578" i="5" a="1"/>
  <c r="C578" i="5" s="1"/>
  <c r="V578" i="5" s="1"/>
  <c r="C579" i="5" a="1"/>
  <c r="C579" i="5" s="1"/>
  <c r="V579" i="5" s="1"/>
  <c r="C580" i="5" a="1"/>
  <c r="C580" i="5" s="1"/>
  <c r="V580" i="5" s="1"/>
  <c r="C581" i="5" a="1"/>
  <c r="C581" i="5" s="1"/>
  <c r="V581" i="5" s="1"/>
  <c r="C582" i="5" a="1"/>
  <c r="C582" i="5" s="1"/>
  <c r="V582" i="5" s="1"/>
  <c r="C583" i="5" a="1"/>
  <c r="C583" i="5" s="1"/>
  <c r="V583" i="5" s="1"/>
  <c r="C584" i="5" a="1"/>
  <c r="C584" i="5" s="1"/>
  <c r="V584" i="5" s="1"/>
  <c r="C585" i="5" a="1"/>
  <c r="C585" i="5" s="1"/>
  <c r="V585" i="5" s="1"/>
  <c r="C586" i="5" a="1"/>
  <c r="C586" i="5" s="1"/>
  <c r="V586" i="5" s="1"/>
  <c r="C587" i="5" a="1"/>
  <c r="C587" i="5" s="1"/>
  <c r="V587" i="5" s="1"/>
  <c r="C588" i="5" a="1"/>
  <c r="C588" i="5" s="1"/>
  <c r="V588" i="5" s="1"/>
  <c r="C589" i="5" a="1"/>
  <c r="C589" i="5" s="1"/>
  <c r="V589" i="5" s="1"/>
  <c r="C590" i="5" a="1"/>
  <c r="C590" i="5" s="1"/>
  <c r="V590" i="5" s="1"/>
  <c r="C591" i="5" a="1"/>
  <c r="C591" i="5" s="1"/>
  <c r="V591" i="5" s="1"/>
  <c r="C592" i="5" a="1"/>
  <c r="C592" i="5" s="1"/>
  <c r="V592" i="5" s="1"/>
  <c r="C593" i="5" a="1"/>
  <c r="C593" i="5" s="1"/>
  <c r="V593" i="5" s="1"/>
  <c r="C594" i="5" a="1"/>
  <c r="C594" i="5" s="1"/>
  <c r="V594" i="5" s="1"/>
  <c r="C595" i="5" a="1"/>
  <c r="C595" i="5" s="1"/>
  <c r="V595" i="5" s="1"/>
  <c r="C596" i="5" a="1"/>
  <c r="C596" i="5" s="1"/>
  <c r="V596" i="5" s="1"/>
  <c r="C597" i="5" a="1"/>
  <c r="C597" i="5" s="1"/>
  <c r="V597" i="5" s="1"/>
  <c r="C598" i="5" a="1"/>
  <c r="C598" i="5" s="1"/>
  <c r="V598" i="5" s="1"/>
  <c r="C599" i="5" a="1"/>
  <c r="C599" i="5" s="1"/>
  <c r="V599" i="5" s="1"/>
  <c r="C600" i="5" a="1"/>
  <c r="C600" i="5" s="1"/>
  <c r="V600" i="5" s="1"/>
  <c r="C601" i="5" a="1"/>
  <c r="C601" i="5" s="1"/>
  <c r="V601" i="5" s="1"/>
  <c r="C602" i="5" a="1"/>
  <c r="C602" i="5" s="1"/>
  <c r="V602" i="5" s="1"/>
  <c r="C603" i="5" a="1"/>
  <c r="C603" i="5" s="1"/>
  <c r="V603" i="5" s="1"/>
  <c r="C604" i="5" a="1"/>
  <c r="C604" i="5" s="1"/>
  <c r="V604" i="5" s="1"/>
  <c r="C605" i="5" a="1"/>
  <c r="C605" i="5" s="1"/>
  <c r="V605" i="5" s="1"/>
  <c r="C606" i="5" a="1"/>
  <c r="C606" i="5" s="1"/>
  <c r="V606" i="5" s="1"/>
  <c r="C607" i="5" a="1"/>
  <c r="C607" i="5" s="1"/>
  <c r="V607" i="5" s="1"/>
  <c r="C608" i="5" a="1"/>
  <c r="C608" i="5" s="1"/>
  <c r="V608" i="5" s="1"/>
  <c r="C609" i="5" a="1"/>
  <c r="C609" i="5" s="1"/>
  <c r="V609" i="5" s="1"/>
  <c r="C610" i="5" a="1"/>
  <c r="C610" i="5" s="1"/>
  <c r="V610" i="5" s="1"/>
  <c r="C611" i="5" a="1"/>
  <c r="C611" i="5" s="1"/>
  <c r="V611" i="5" s="1"/>
  <c r="C612" i="5" a="1"/>
  <c r="C612" i="5" s="1"/>
  <c r="V612" i="5" s="1"/>
  <c r="C613" i="5" a="1"/>
  <c r="C613" i="5" s="1"/>
  <c r="V613" i="5" s="1"/>
  <c r="C614" i="5" a="1"/>
  <c r="C614" i="5" s="1"/>
  <c r="V614" i="5" s="1"/>
  <c r="C615" i="5" a="1"/>
  <c r="C615" i="5" s="1"/>
  <c r="V615" i="5" s="1"/>
  <c r="C616" i="5" a="1"/>
  <c r="C616" i="5" s="1"/>
  <c r="V616" i="5" s="1"/>
  <c r="C617" i="5" a="1"/>
  <c r="C617" i="5" s="1"/>
  <c r="V617" i="5" s="1"/>
  <c r="C618" i="5" a="1"/>
  <c r="C618" i="5" s="1"/>
  <c r="V618" i="5" s="1"/>
  <c r="C619" i="5" a="1"/>
  <c r="C619" i="5" s="1"/>
  <c r="V619" i="5" s="1"/>
  <c r="C620" i="5" a="1"/>
  <c r="C620" i="5" s="1"/>
  <c r="V620" i="5" s="1"/>
  <c r="C621" i="5" a="1"/>
  <c r="C621" i="5" s="1"/>
  <c r="V621" i="5" s="1"/>
  <c r="C622" i="5" a="1"/>
  <c r="C622" i="5" s="1"/>
  <c r="V622" i="5" s="1"/>
  <c r="C623" i="5" a="1"/>
  <c r="C623" i="5" s="1"/>
  <c r="V623" i="5" s="1"/>
  <c r="C624" i="5" a="1"/>
  <c r="C624" i="5" s="1"/>
  <c r="V624" i="5" s="1"/>
  <c r="C625" i="5" a="1"/>
  <c r="C625" i="5" s="1"/>
  <c r="V625" i="5" s="1"/>
  <c r="C626" i="5" a="1"/>
  <c r="C626" i="5" s="1"/>
  <c r="V626" i="5" s="1"/>
  <c r="C627" i="5" a="1"/>
  <c r="C627" i="5" s="1"/>
  <c r="V627" i="5" s="1"/>
  <c r="C628" i="5" a="1"/>
  <c r="C628" i="5" s="1"/>
  <c r="V628" i="5" s="1"/>
  <c r="C629" i="5" a="1"/>
  <c r="C629" i="5" s="1"/>
  <c r="V629" i="5" s="1"/>
  <c r="C630" i="5" a="1"/>
  <c r="C630" i="5" s="1"/>
  <c r="V630" i="5" s="1"/>
  <c r="C631" i="5" a="1"/>
  <c r="C631" i="5" s="1"/>
  <c r="V631" i="5" s="1"/>
  <c r="C632" i="5" a="1"/>
  <c r="C632" i="5" s="1"/>
  <c r="V632" i="5" s="1"/>
  <c r="C633" i="5" a="1"/>
  <c r="C633" i="5" s="1"/>
  <c r="V633" i="5" s="1"/>
  <c r="C634" i="5" a="1"/>
  <c r="C634" i="5" s="1"/>
  <c r="V634" i="5" s="1"/>
  <c r="C635" i="5" a="1"/>
  <c r="C635" i="5" s="1"/>
  <c r="V635" i="5" s="1"/>
  <c r="C636" i="5" a="1"/>
  <c r="C636" i="5" s="1"/>
  <c r="V636" i="5" s="1"/>
  <c r="C637" i="5" a="1"/>
  <c r="C637" i="5" s="1"/>
  <c r="V637" i="5" s="1"/>
  <c r="C638" i="5" a="1"/>
  <c r="C638" i="5" s="1"/>
  <c r="V638" i="5" s="1"/>
  <c r="C639" i="5" a="1"/>
  <c r="C639" i="5" s="1"/>
  <c r="V639" i="5" s="1"/>
  <c r="C640" i="5" a="1"/>
  <c r="C640" i="5" s="1"/>
  <c r="V640" i="5" s="1"/>
  <c r="C641" i="5" a="1"/>
  <c r="C641" i="5" s="1"/>
  <c r="V641" i="5" s="1"/>
  <c r="C642" i="5" a="1"/>
  <c r="C642" i="5" s="1"/>
  <c r="V642" i="5" s="1"/>
  <c r="C643" i="5" a="1"/>
  <c r="C643" i="5" s="1"/>
  <c r="V643" i="5" s="1"/>
  <c r="C644" i="5" a="1"/>
  <c r="C644" i="5" s="1"/>
  <c r="V644" i="5" s="1"/>
  <c r="C645" i="5" a="1"/>
  <c r="C645" i="5" s="1"/>
  <c r="V645" i="5" s="1"/>
  <c r="C646" i="5" a="1"/>
  <c r="C646" i="5" s="1"/>
  <c r="V646" i="5" s="1"/>
  <c r="C647" i="5" a="1"/>
  <c r="C647" i="5" s="1"/>
  <c r="V647" i="5" s="1"/>
  <c r="C648" i="5" a="1"/>
  <c r="C648" i="5" s="1"/>
  <c r="V648" i="5" s="1"/>
  <c r="C649" i="5" a="1"/>
  <c r="C649" i="5" s="1"/>
  <c r="V649" i="5" s="1"/>
  <c r="C650" i="5" a="1"/>
  <c r="C650" i="5" s="1"/>
  <c r="V650" i="5" s="1"/>
  <c r="C651" i="5" a="1"/>
  <c r="C651" i="5" s="1"/>
  <c r="V651" i="5" s="1"/>
  <c r="C652" i="5" a="1"/>
  <c r="C652" i="5" s="1"/>
  <c r="V652" i="5" s="1"/>
  <c r="C653" i="5" a="1"/>
  <c r="C653" i="5" s="1"/>
  <c r="V653" i="5" s="1"/>
  <c r="C654" i="5" a="1"/>
  <c r="C654" i="5" s="1"/>
  <c r="V654" i="5" s="1"/>
  <c r="C655" i="5" a="1"/>
  <c r="C655" i="5" s="1"/>
  <c r="V655" i="5" s="1"/>
  <c r="C656" i="5" a="1"/>
  <c r="C656" i="5" s="1"/>
  <c r="V656" i="5" s="1"/>
  <c r="C657" i="5" a="1"/>
  <c r="C657" i="5" s="1"/>
  <c r="V657" i="5" s="1"/>
  <c r="C658" i="5" a="1"/>
  <c r="C658" i="5" s="1"/>
  <c r="V658" i="5" s="1"/>
  <c r="C659" i="5" a="1"/>
  <c r="C659" i="5" s="1"/>
  <c r="V659" i="5" s="1"/>
  <c r="C660" i="5" a="1"/>
  <c r="C660" i="5" s="1"/>
  <c r="V660" i="5" s="1"/>
  <c r="C661" i="5" a="1"/>
  <c r="C661" i="5" s="1"/>
  <c r="V661" i="5" s="1"/>
  <c r="C662" i="5" a="1"/>
  <c r="C662" i="5" s="1"/>
  <c r="V662" i="5" s="1"/>
  <c r="C663" i="5" a="1"/>
  <c r="C663" i="5" s="1"/>
  <c r="V663" i="5" s="1"/>
  <c r="C664" i="5" a="1"/>
  <c r="C664" i="5" s="1"/>
  <c r="V664" i="5" s="1"/>
  <c r="C665" i="5" a="1"/>
  <c r="C665" i="5" s="1"/>
  <c r="V665" i="5" s="1"/>
  <c r="C666" i="5" a="1"/>
  <c r="C666" i="5" s="1"/>
  <c r="V666" i="5" s="1"/>
  <c r="C667" i="5" a="1"/>
  <c r="C667" i="5" s="1"/>
  <c r="V667" i="5" s="1"/>
  <c r="C668" i="5" a="1"/>
  <c r="C668" i="5" s="1"/>
  <c r="V668" i="5" s="1"/>
  <c r="C669" i="5" a="1"/>
  <c r="C669" i="5" s="1"/>
  <c r="V669" i="5" s="1"/>
  <c r="C670" i="5" a="1"/>
  <c r="C670" i="5" s="1"/>
  <c r="V670" i="5" s="1"/>
  <c r="C671" i="5" a="1"/>
  <c r="C671" i="5" s="1"/>
  <c r="V671" i="5" s="1"/>
  <c r="C672" i="5" a="1"/>
  <c r="C672" i="5" s="1"/>
  <c r="V672" i="5" s="1"/>
  <c r="C673" i="5" a="1"/>
  <c r="C673" i="5" s="1"/>
  <c r="V673" i="5" s="1"/>
  <c r="C674" i="5" a="1"/>
  <c r="C674" i="5" s="1"/>
  <c r="V674" i="5" s="1"/>
  <c r="C675" i="5" a="1"/>
  <c r="C675" i="5" s="1"/>
  <c r="V675" i="5" s="1"/>
  <c r="C676" i="5" a="1"/>
  <c r="C676" i="5" s="1"/>
  <c r="V676" i="5" s="1"/>
  <c r="C677" i="5" a="1"/>
  <c r="C677" i="5" s="1"/>
  <c r="V677" i="5" s="1"/>
  <c r="C678" i="5" a="1"/>
  <c r="C678" i="5" s="1"/>
  <c r="V678" i="5" s="1"/>
  <c r="C679" i="5" a="1"/>
  <c r="C679" i="5" s="1"/>
  <c r="V679" i="5" s="1"/>
  <c r="C680" i="5" a="1"/>
  <c r="C680" i="5" s="1"/>
  <c r="V680" i="5" s="1"/>
  <c r="C681" i="5" a="1"/>
  <c r="C681" i="5" s="1"/>
  <c r="V681" i="5" s="1"/>
  <c r="C682" i="5" a="1"/>
  <c r="C682" i="5" s="1"/>
  <c r="V682" i="5" s="1"/>
  <c r="C683" i="5" a="1"/>
  <c r="C683" i="5" s="1"/>
  <c r="V683" i="5" s="1"/>
  <c r="C684" i="5" a="1"/>
  <c r="C684" i="5" s="1"/>
  <c r="V684" i="5" s="1"/>
  <c r="C685" i="5" a="1"/>
  <c r="C685" i="5" s="1"/>
  <c r="V685" i="5" s="1"/>
  <c r="C686" i="5" a="1"/>
  <c r="C686" i="5" s="1"/>
  <c r="V686" i="5" s="1"/>
  <c r="C687" i="5" a="1"/>
  <c r="C687" i="5" s="1"/>
  <c r="V687" i="5" s="1"/>
  <c r="C688" i="5" a="1"/>
  <c r="C688" i="5" s="1"/>
  <c r="V688" i="5" s="1"/>
  <c r="C689" i="5" a="1"/>
  <c r="C689" i="5" s="1"/>
  <c r="V689" i="5" s="1"/>
  <c r="C690" i="5" a="1"/>
  <c r="C690" i="5" s="1"/>
  <c r="V690" i="5" s="1"/>
  <c r="C691" i="5" a="1"/>
  <c r="C691" i="5" s="1"/>
  <c r="V691" i="5" s="1"/>
  <c r="C692" i="5" a="1"/>
  <c r="C692" i="5" s="1"/>
  <c r="V692" i="5" s="1"/>
  <c r="C693" i="5" a="1"/>
  <c r="C693" i="5" s="1"/>
  <c r="V693" i="5" s="1"/>
  <c r="C694" i="5" a="1"/>
  <c r="C694" i="5" s="1"/>
  <c r="V694" i="5" s="1"/>
  <c r="C695" i="5" a="1"/>
  <c r="C695" i="5" s="1"/>
  <c r="V695" i="5" s="1"/>
  <c r="C696" i="5" a="1"/>
  <c r="C696" i="5" s="1"/>
  <c r="V696" i="5" s="1"/>
  <c r="C697" i="5" a="1"/>
  <c r="C697" i="5" s="1"/>
  <c r="V697" i="5" s="1"/>
  <c r="C698" i="5" a="1"/>
  <c r="C698" i="5" s="1"/>
  <c r="V698" i="5" s="1"/>
  <c r="C699" i="5" a="1"/>
  <c r="C699" i="5" s="1"/>
  <c r="V699" i="5" s="1"/>
  <c r="C700" i="5" a="1"/>
  <c r="C700" i="5" s="1"/>
  <c r="V700" i="5" s="1"/>
  <c r="C701" i="5" a="1"/>
  <c r="C701" i="5" s="1"/>
  <c r="V701" i="5" s="1"/>
  <c r="C702" i="5" a="1"/>
  <c r="C702" i="5" s="1"/>
  <c r="V702" i="5" s="1"/>
  <c r="C703" i="5" a="1"/>
  <c r="C703" i="5" s="1"/>
  <c r="V703" i="5" s="1"/>
  <c r="C704" i="5" a="1"/>
  <c r="C704" i="5" s="1"/>
  <c r="V704" i="5" s="1"/>
  <c r="C705" i="5" a="1"/>
  <c r="C705" i="5" s="1"/>
  <c r="V705" i="5" s="1"/>
  <c r="C706" i="5" a="1"/>
  <c r="C706" i="5" s="1"/>
  <c r="V706" i="5" s="1"/>
  <c r="C707" i="5" a="1"/>
  <c r="C707" i="5" s="1"/>
  <c r="V707" i="5" s="1"/>
  <c r="C708" i="5" a="1"/>
  <c r="C708" i="5" s="1"/>
  <c r="V708" i="5" s="1"/>
  <c r="C709" i="5" a="1"/>
  <c r="C709" i="5" s="1"/>
  <c r="V709" i="5" s="1"/>
  <c r="C710" i="5" a="1"/>
  <c r="C710" i="5" s="1"/>
  <c r="V710" i="5" s="1"/>
  <c r="C711" i="5" a="1"/>
  <c r="C711" i="5" s="1"/>
  <c r="V711" i="5" s="1"/>
  <c r="C712" i="5" a="1"/>
  <c r="C712" i="5" s="1"/>
  <c r="V712" i="5" s="1"/>
  <c r="C713" i="5" a="1"/>
  <c r="C713" i="5" s="1"/>
  <c r="V713" i="5" s="1"/>
  <c r="C714" i="5" a="1"/>
  <c r="C714" i="5" s="1"/>
  <c r="V714" i="5" s="1"/>
  <c r="C715" i="5" a="1"/>
  <c r="C715" i="5" s="1"/>
  <c r="V715" i="5" s="1"/>
  <c r="C716" i="5" a="1"/>
  <c r="C716" i="5" s="1"/>
  <c r="V716" i="5" s="1"/>
  <c r="C717" i="5" a="1"/>
  <c r="C717" i="5" s="1"/>
  <c r="V717" i="5" s="1"/>
  <c r="C718" i="5" a="1"/>
  <c r="C718" i="5" s="1"/>
  <c r="V718" i="5" s="1"/>
  <c r="C719" i="5" a="1"/>
  <c r="C719" i="5" s="1"/>
  <c r="V719" i="5" s="1"/>
  <c r="C720" i="5" a="1"/>
  <c r="C720" i="5" s="1"/>
  <c r="V720" i="5" s="1"/>
  <c r="C721" i="5" a="1"/>
  <c r="C721" i="5" s="1"/>
  <c r="V721" i="5" s="1"/>
  <c r="C722" i="5" a="1"/>
  <c r="C722" i="5" s="1"/>
  <c r="V722" i="5" s="1"/>
  <c r="C723" i="5" a="1"/>
  <c r="C723" i="5" s="1"/>
  <c r="V723" i="5" s="1"/>
  <c r="C724" i="5" a="1"/>
  <c r="C724" i="5" s="1"/>
  <c r="V724" i="5" s="1"/>
  <c r="C725" i="5" a="1"/>
  <c r="C725" i="5" s="1"/>
  <c r="V725" i="5" s="1"/>
  <c r="C726" i="5" a="1"/>
  <c r="C726" i="5" s="1"/>
  <c r="V726" i="5" s="1"/>
  <c r="C727" i="5" a="1"/>
  <c r="C727" i="5" s="1"/>
  <c r="V727" i="5" s="1"/>
  <c r="C728" i="5" a="1"/>
  <c r="C728" i="5" s="1"/>
  <c r="V728" i="5" s="1"/>
  <c r="C729" i="5" a="1"/>
  <c r="C729" i="5" s="1"/>
  <c r="V729" i="5" s="1"/>
  <c r="C730" i="5" a="1"/>
  <c r="C730" i="5" s="1"/>
  <c r="V730" i="5" s="1"/>
  <c r="C731" i="5" a="1"/>
  <c r="C731" i="5" s="1"/>
  <c r="V731" i="5" s="1"/>
  <c r="C732" i="5" a="1"/>
  <c r="C732" i="5" s="1"/>
  <c r="V732" i="5" s="1"/>
  <c r="C733" i="5" a="1"/>
  <c r="C733" i="5" s="1"/>
  <c r="V733" i="5" s="1"/>
  <c r="C734" i="5" a="1"/>
  <c r="C734" i="5" s="1"/>
  <c r="V734" i="5" s="1"/>
  <c r="C735" i="5" a="1"/>
  <c r="C735" i="5" s="1"/>
  <c r="V735" i="5" s="1"/>
  <c r="C736" i="5" a="1"/>
  <c r="C736" i="5" s="1"/>
  <c r="V736" i="5" s="1"/>
  <c r="C737" i="5" a="1"/>
  <c r="C737" i="5" s="1"/>
  <c r="V737" i="5" s="1"/>
  <c r="C738" i="5" a="1"/>
  <c r="C738" i="5" s="1"/>
  <c r="V738" i="5" s="1"/>
  <c r="C739" i="5" a="1"/>
  <c r="C739" i="5" s="1"/>
  <c r="V739" i="5" s="1"/>
  <c r="C740" i="5" a="1"/>
  <c r="C740" i="5" s="1"/>
  <c r="V740" i="5" s="1"/>
  <c r="C741" i="5" a="1"/>
  <c r="C741" i="5" s="1"/>
  <c r="V741" i="5" s="1"/>
  <c r="C742" i="5" a="1"/>
  <c r="C742" i="5" s="1"/>
  <c r="V742" i="5" s="1"/>
  <c r="C743" i="5" a="1"/>
  <c r="C743" i="5" s="1"/>
  <c r="V743" i="5" s="1"/>
  <c r="C744" i="5" a="1"/>
  <c r="C744" i="5" s="1"/>
  <c r="V744" i="5" s="1"/>
  <c r="C745" i="5" a="1"/>
  <c r="C745" i="5" s="1"/>
  <c r="V745" i="5" s="1"/>
  <c r="C746" i="5" a="1"/>
  <c r="C746" i="5" s="1"/>
  <c r="V746" i="5" s="1"/>
  <c r="C747" i="5" a="1"/>
  <c r="C747" i="5" s="1"/>
  <c r="V747" i="5" s="1"/>
  <c r="C748" i="5" a="1"/>
  <c r="C748" i="5" s="1"/>
  <c r="V748" i="5" s="1"/>
  <c r="C749" i="5" a="1"/>
  <c r="C749" i="5" s="1"/>
  <c r="V749" i="5" s="1"/>
  <c r="C750" i="5" a="1"/>
  <c r="C750" i="5" s="1"/>
  <c r="V750" i="5" s="1"/>
  <c r="C751" i="5" a="1"/>
  <c r="C751" i="5" s="1"/>
  <c r="V751" i="5" s="1"/>
  <c r="C752" i="5" a="1"/>
  <c r="C752" i="5" s="1"/>
  <c r="V752" i="5" s="1"/>
  <c r="C753" i="5" a="1"/>
  <c r="C753" i="5" s="1"/>
  <c r="V753" i="5" s="1"/>
  <c r="C754" i="5" a="1"/>
  <c r="C754" i="5" s="1"/>
  <c r="V754" i="5" s="1"/>
  <c r="C755" i="5" a="1"/>
  <c r="C755" i="5" s="1"/>
  <c r="V755" i="5" s="1"/>
  <c r="C756" i="5" a="1"/>
  <c r="C756" i="5" s="1"/>
  <c r="V756" i="5" s="1"/>
  <c r="C757" i="5" a="1"/>
  <c r="C757" i="5" s="1"/>
  <c r="V757" i="5" s="1"/>
  <c r="C758" i="5" a="1"/>
  <c r="C758" i="5" s="1"/>
  <c r="V758" i="5" s="1"/>
  <c r="C759" i="5" a="1"/>
  <c r="C759" i="5" s="1"/>
  <c r="V759" i="5" s="1"/>
  <c r="C760" i="5" a="1"/>
  <c r="C760" i="5" s="1"/>
  <c r="V760" i="5" s="1"/>
  <c r="C761" i="5" a="1"/>
  <c r="C761" i="5" s="1"/>
  <c r="V761" i="5" s="1"/>
  <c r="C762" i="5" a="1"/>
  <c r="C762" i="5" s="1"/>
  <c r="V762" i="5" s="1"/>
  <c r="C763" i="5" a="1"/>
  <c r="C763" i="5" s="1"/>
  <c r="V763" i="5" s="1"/>
  <c r="C764" i="5" a="1"/>
  <c r="C764" i="5" s="1"/>
  <c r="V764" i="5" s="1"/>
  <c r="C765" i="5" a="1"/>
  <c r="C765" i="5" s="1"/>
  <c r="V765" i="5" s="1"/>
  <c r="C766" i="5" a="1"/>
  <c r="C766" i="5" s="1"/>
  <c r="V766" i="5" s="1"/>
  <c r="C767" i="5" a="1"/>
  <c r="C767" i="5" s="1"/>
  <c r="V767" i="5" s="1"/>
  <c r="C768" i="5" a="1"/>
  <c r="C768" i="5" s="1"/>
  <c r="V768" i="5" s="1"/>
  <c r="C769" i="5" a="1"/>
  <c r="C769" i="5" s="1"/>
  <c r="V769" i="5" s="1"/>
  <c r="C770" i="5" a="1"/>
  <c r="C770" i="5" s="1"/>
  <c r="V770" i="5" s="1"/>
  <c r="C771" i="5" a="1"/>
  <c r="C771" i="5" s="1"/>
  <c r="V771" i="5" s="1"/>
  <c r="C772" i="5" a="1"/>
  <c r="C772" i="5" s="1"/>
  <c r="V772" i="5" s="1"/>
  <c r="C773" i="5" a="1"/>
  <c r="C773" i="5" s="1"/>
  <c r="V773" i="5" s="1"/>
  <c r="C774" i="5" a="1"/>
  <c r="C774" i="5" s="1"/>
  <c r="V774" i="5" s="1"/>
  <c r="C775" i="5" a="1"/>
  <c r="C775" i="5" s="1"/>
  <c r="V775" i="5" s="1"/>
  <c r="C776" i="5" a="1"/>
  <c r="C776" i="5" s="1"/>
  <c r="V776" i="5" s="1"/>
  <c r="C777" i="5" a="1"/>
  <c r="C777" i="5" s="1"/>
  <c r="C778" i="5" a="1"/>
  <c r="C778" i="5" s="1"/>
  <c r="C779" i="5" a="1"/>
  <c r="C779" i="5" s="1"/>
  <c r="C780" i="5" a="1"/>
  <c r="C780" i="5" s="1"/>
  <c r="C781" i="5" a="1"/>
  <c r="C781" i="5" s="1"/>
  <c r="C782" i="5" a="1"/>
  <c r="C782" i="5" s="1"/>
  <c r="C783" i="5" a="1"/>
  <c r="C783" i="5" s="1"/>
  <c r="C784" i="5" a="1"/>
  <c r="C784" i="5" s="1"/>
  <c r="C785" i="5" a="1"/>
  <c r="C785" i="5" s="1"/>
  <c r="C786" i="5" a="1"/>
  <c r="C786" i="5" s="1"/>
  <c r="C787" i="5" a="1"/>
  <c r="C787" i="5" s="1"/>
  <c r="C788" i="5" a="1"/>
  <c r="C788" i="5" s="1"/>
  <c r="C789" i="5" a="1"/>
  <c r="C789" i="5" s="1"/>
  <c r="C790" i="5" a="1"/>
  <c r="C790" i="5" s="1"/>
  <c r="C791" i="5" a="1"/>
  <c r="C791" i="5" s="1"/>
  <c r="C792" i="5" a="1"/>
  <c r="C792" i="5" s="1"/>
  <c r="C793" i="5" a="1"/>
  <c r="C793" i="5" s="1"/>
  <c r="C794" i="5" a="1"/>
  <c r="C794" i="5" s="1"/>
  <c r="C795" i="5" a="1"/>
  <c r="C795" i="5" s="1"/>
  <c r="C796" i="5" a="1"/>
  <c r="C796" i="5" s="1"/>
  <c r="C797" i="5" a="1"/>
  <c r="C797" i="5" s="1"/>
  <c r="C798" i="5" a="1"/>
  <c r="C798" i="5" s="1"/>
  <c r="C799" i="5" a="1"/>
  <c r="C799" i="5" s="1"/>
  <c r="C800" i="5" a="1"/>
  <c r="C800" i="5" s="1"/>
  <c r="C801" i="5" a="1"/>
  <c r="C801" i="5" s="1"/>
  <c r="C802" i="5" a="1"/>
  <c r="C802" i="5" s="1"/>
  <c r="C803" i="5" a="1"/>
  <c r="C803" i="5" s="1"/>
  <c r="C804" i="5" a="1"/>
  <c r="C804" i="5" s="1"/>
  <c r="C805" i="5" a="1"/>
  <c r="C805" i="5" s="1"/>
  <c r="C806" i="5" a="1"/>
  <c r="C806" i="5" s="1"/>
  <c r="C807" i="5" a="1"/>
  <c r="C807" i="5" s="1"/>
  <c r="C808" i="5" a="1"/>
  <c r="C808" i="5" s="1"/>
  <c r="C809" i="5" a="1"/>
  <c r="C809" i="5" s="1"/>
  <c r="C810" i="5" a="1"/>
  <c r="C810" i="5" s="1"/>
  <c r="C811" i="5" a="1"/>
  <c r="C811" i="5" s="1"/>
  <c r="C812" i="5" a="1"/>
  <c r="C812" i="5" s="1"/>
  <c r="C813" i="5" a="1"/>
  <c r="C813" i="5" s="1"/>
  <c r="C814" i="5" a="1"/>
  <c r="C814" i="5" s="1"/>
  <c r="C815" i="5" a="1"/>
  <c r="C815" i="5" s="1"/>
  <c r="C816" i="5" a="1"/>
  <c r="C816" i="5" s="1"/>
  <c r="C817" i="5" a="1"/>
  <c r="C817" i="5" s="1"/>
  <c r="C818" i="5" a="1"/>
  <c r="C818" i="5" s="1"/>
  <c r="C819" i="5" a="1"/>
  <c r="C819" i="5" s="1"/>
  <c r="C820" i="5" a="1"/>
  <c r="C820" i="5" s="1"/>
  <c r="C821" i="5" a="1"/>
  <c r="C821" i="5" s="1"/>
  <c r="C822" i="5" a="1"/>
  <c r="C822" i="5" s="1"/>
  <c r="C823" i="5" a="1"/>
  <c r="C823" i="5" s="1"/>
  <c r="C824" i="5" a="1"/>
  <c r="C824" i="5" s="1"/>
  <c r="C825" i="5" a="1"/>
  <c r="C825" i="5" s="1"/>
  <c r="C826" i="5" a="1"/>
  <c r="C826" i="5" s="1"/>
  <c r="C827" i="5" a="1"/>
  <c r="C827" i="5" s="1"/>
  <c r="C828" i="5" a="1"/>
  <c r="C828" i="5" s="1"/>
  <c r="C829" i="5" a="1"/>
  <c r="C829" i="5" s="1"/>
  <c r="C830" i="5" a="1"/>
  <c r="C830" i="5" s="1"/>
  <c r="C831" i="5" a="1"/>
  <c r="C831" i="5" s="1"/>
  <c r="C832" i="5" a="1"/>
  <c r="C832" i="5" s="1"/>
  <c r="C833" i="5" a="1"/>
  <c r="C833" i="5" s="1"/>
  <c r="C834" i="5" a="1"/>
  <c r="C834" i="5" s="1"/>
  <c r="C835" i="5" a="1"/>
  <c r="C835" i="5" s="1"/>
  <c r="C836" i="5" a="1"/>
  <c r="C836" i="5" s="1"/>
  <c r="C837" i="5" a="1"/>
  <c r="C837" i="5" s="1"/>
  <c r="C838" i="5" a="1"/>
  <c r="C838" i="5" s="1"/>
  <c r="C839" i="5" a="1"/>
  <c r="C839" i="5" s="1"/>
  <c r="C840" i="5" a="1"/>
  <c r="C840" i="5" s="1"/>
  <c r="C841" i="5" a="1"/>
  <c r="C841" i="5" s="1"/>
  <c r="C842" i="5" a="1"/>
  <c r="C842" i="5" s="1"/>
  <c r="C843" i="5" a="1"/>
  <c r="C843" i="5" s="1"/>
  <c r="C844" i="5" a="1"/>
  <c r="C844" i="5" s="1"/>
  <c r="C845" i="5" a="1"/>
  <c r="C845" i="5" s="1"/>
  <c r="C846" i="5" a="1"/>
  <c r="C846" i="5" s="1"/>
  <c r="C847" i="5" a="1"/>
  <c r="C847" i="5" s="1"/>
  <c r="C848" i="5" a="1"/>
  <c r="C848" i="5" s="1"/>
  <c r="C849" i="5" a="1"/>
  <c r="C849" i="5" s="1"/>
  <c r="C850" i="5" a="1"/>
  <c r="C850" i="5" s="1"/>
  <c r="C851" i="5" a="1"/>
  <c r="C851" i="5" s="1"/>
  <c r="C852" i="5" a="1"/>
  <c r="C852" i="5" s="1"/>
  <c r="C853" i="5" a="1"/>
  <c r="C853" i="5" s="1"/>
  <c r="C854" i="5" a="1"/>
  <c r="C854" i="5" s="1"/>
  <c r="C855" i="5" a="1"/>
  <c r="C855" i="5" s="1"/>
  <c r="C856" i="5" a="1"/>
  <c r="C856" i="5" s="1"/>
  <c r="C857" i="5" a="1"/>
  <c r="C857" i="5" s="1"/>
  <c r="C858" i="5" a="1"/>
  <c r="C858" i="5" s="1"/>
  <c r="C859" i="5" a="1"/>
  <c r="C859" i="5" s="1"/>
  <c r="C860" i="5" a="1"/>
  <c r="C860" i="5" s="1"/>
  <c r="C861" i="5" a="1"/>
  <c r="C861" i="5" s="1"/>
  <c r="C862" i="5" a="1"/>
  <c r="C862" i="5" s="1"/>
  <c r="C863" i="5" a="1"/>
  <c r="C863" i="5" s="1"/>
  <c r="C864" i="5" a="1"/>
  <c r="C864" i="5" s="1"/>
  <c r="C865" i="5" a="1"/>
  <c r="C865" i="5" s="1"/>
  <c r="C866" i="5" a="1"/>
  <c r="C866" i="5" s="1"/>
  <c r="C867" i="5" a="1"/>
  <c r="C867" i="5" s="1"/>
  <c r="C868" i="5" a="1"/>
  <c r="C868" i="5" s="1"/>
  <c r="C869" i="5" a="1"/>
  <c r="C869" i="5" s="1"/>
  <c r="C870" i="5" a="1"/>
  <c r="C870" i="5" s="1"/>
  <c r="C871" i="5" a="1"/>
  <c r="C871" i="5" s="1"/>
  <c r="C872" i="5" a="1"/>
  <c r="C872" i="5" s="1"/>
  <c r="C873" i="5" a="1"/>
  <c r="C873" i="5" s="1"/>
  <c r="C874" i="5" a="1"/>
  <c r="C874" i="5" s="1"/>
  <c r="C875" i="5" a="1"/>
  <c r="C875" i="5" s="1"/>
  <c r="C876" i="5" a="1"/>
  <c r="C876" i="5" s="1"/>
  <c r="V876" i="5" s="1"/>
  <c r="E876" i="5" s="1"/>
  <c r="X876" i="5" s="1"/>
  <c r="C877" i="5" a="1"/>
  <c r="C877" i="5" s="1"/>
  <c r="V877" i="5" s="1"/>
  <c r="E877" i="5" s="1"/>
  <c r="X877" i="5" s="1"/>
  <c r="C878" i="5" a="1"/>
  <c r="C878" i="5" s="1"/>
  <c r="V878" i="5" s="1"/>
  <c r="E878" i="5" s="1"/>
  <c r="X878" i="5" s="1"/>
  <c r="C879" i="5" a="1"/>
  <c r="C879" i="5" s="1"/>
  <c r="V879" i="5" s="1"/>
  <c r="E879" i="5" s="1"/>
  <c r="X879" i="5" s="1"/>
  <c r="C880" i="5" a="1"/>
  <c r="C880" i="5" s="1"/>
  <c r="V880" i="5" s="1"/>
  <c r="E880" i="5" s="1"/>
  <c r="X880" i="5" s="1"/>
  <c r="C881" i="5" a="1"/>
  <c r="C881" i="5" s="1"/>
  <c r="V881" i="5" s="1"/>
  <c r="E881" i="5" s="1"/>
  <c r="X881" i="5" s="1"/>
  <c r="C882" i="5" a="1"/>
  <c r="C882" i="5" s="1"/>
  <c r="V882" i="5" s="1"/>
  <c r="E882" i="5" s="1"/>
  <c r="X882" i="5" s="1"/>
  <c r="C883" i="5" a="1"/>
  <c r="C883" i="5" s="1"/>
  <c r="V883" i="5" s="1"/>
  <c r="E883" i="5" s="1"/>
  <c r="X883" i="5" s="1"/>
  <c r="C884" i="5" a="1"/>
  <c r="C884" i="5" s="1"/>
  <c r="C885" i="5" a="1"/>
  <c r="C885" i="5" s="1"/>
  <c r="V885" i="5" s="1"/>
  <c r="E885" i="5" s="1"/>
  <c r="C886" i="5" a="1"/>
  <c r="C886" i="5" s="1"/>
  <c r="V886" i="5" s="1"/>
  <c r="E886" i="5" s="1"/>
  <c r="C887" i="5" a="1"/>
  <c r="C887" i="5" s="1"/>
  <c r="V887" i="5" s="1"/>
  <c r="E887" i="5" s="1"/>
  <c r="C888" i="5" a="1"/>
  <c r="C888" i="5" s="1"/>
  <c r="V888" i="5" s="1"/>
  <c r="E888" i="5" s="1"/>
  <c r="C889" i="5" a="1"/>
  <c r="C889" i="5" s="1"/>
  <c r="V889" i="5" s="1"/>
  <c r="E889" i="5" s="1"/>
  <c r="C890" i="5" a="1"/>
  <c r="C890" i="5" s="1"/>
  <c r="V890" i="5" s="1"/>
  <c r="E890" i="5" s="1"/>
  <c r="C891" i="5" a="1"/>
  <c r="C891" i="5" s="1"/>
  <c r="V891" i="5" s="1"/>
  <c r="E891" i="5" s="1"/>
  <c r="C892" i="5" a="1"/>
  <c r="C892" i="5" s="1"/>
  <c r="V892" i="5" s="1"/>
  <c r="E892" i="5" s="1"/>
  <c r="C893" i="5" a="1"/>
  <c r="C893" i="5" s="1"/>
  <c r="V893" i="5" s="1"/>
  <c r="E893" i="5" s="1"/>
  <c r="C894" i="5" a="1"/>
  <c r="C894" i="5" s="1"/>
  <c r="V894" i="5" s="1"/>
  <c r="E894" i="5" s="1"/>
  <c r="C895" i="5" a="1"/>
  <c r="C895" i="5" s="1"/>
  <c r="V895" i="5" s="1"/>
  <c r="E895" i="5" s="1"/>
  <c r="C896" i="5" a="1"/>
  <c r="C896" i="5" s="1"/>
  <c r="V896" i="5" s="1"/>
  <c r="E896" i="5" s="1"/>
  <c r="C897" i="5" a="1"/>
  <c r="C897" i="5" s="1"/>
  <c r="V897" i="5" s="1"/>
  <c r="E897" i="5" s="1"/>
  <c r="C898" i="5" a="1"/>
  <c r="C898" i="5" s="1"/>
  <c r="V898" i="5" s="1"/>
  <c r="E898" i="5" s="1"/>
  <c r="C899" i="5" a="1"/>
  <c r="C899" i="5" s="1"/>
  <c r="V899" i="5" s="1"/>
  <c r="E899" i="5" s="1"/>
  <c r="C900" i="5" a="1"/>
  <c r="C900" i="5" s="1"/>
  <c r="V900" i="5" s="1"/>
  <c r="E900" i="5" s="1"/>
  <c r="C901" i="5" a="1"/>
  <c r="C901" i="5" s="1"/>
  <c r="V901" i="5" s="1"/>
  <c r="E901" i="5" s="1"/>
  <c r="C902" i="5" a="1"/>
  <c r="C902" i="5" s="1"/>
  <c r="V902" i="5" s="1"/>
  <c r="E902" i="5" s="1"/>
  <c r="C903" i="5" a="1"/>
  <c r="C903" i="5" s="1"/>
  <c r="V903" i="5" s="1"/>
  <c r="E903" i="5" s="1"/>
  <c r="C904" i="5" a="1"/>
  <c r="C904" i="5" s="1"/>
  <c r="V904" i="5" s="1"/>
  <c r="E904" i="5" s="1"/>
  <c r="C905" i="5" a="1"/>
  <c r="C905" i="5" s="1"/>
  <c r="V905" i="5" s="1"/>
  <c r="E905" i="5" s="1"/>
  <c r="C906" i="5" a="1"/>
  <c r="C906" i="5" s="1"/>
  <c r="V906" i="5" s="1"/>
  <c r="E906" i="5" s="1"/>
  <c r="C907" i="5" a="1"/>
  <c r="C907" i="5" s="1"/>
  <c r="V907" i="5" s="1"/>
  <c r="E907" i="5" s="1"/>
  <c r="C908" i="5" a="1"/>
  <c r="C908" i="5" s="1"/>
  <c r="V908" i="5" s="1"/>
  <c r="E908" i="5" s="1"/>
  <c r="C909" i="5" a="1"/>
  <c r="C909" i="5" s="1"/>
  <c r="V909" i="5" s="1"/>
  <c r="E909" i="5" s="1"/>
  <c r="C910" i="5" a="1"/>
  <c r="C910" i="5" s="1"/>
  <c r="V910" i="5" s="1"/>
  <c r="E910" i="5" s="1"/>
  <c r="C911" i="5" a="1"/>
  <c r="C911" i="5" s="1"/>
  <c r="V911" i="5" s="1"/>
  <c r="E911" i="5" s="1"/>
  <c r="C912" i="5" a="1"/>
  <c r="C912" i="5" s="1"/>
  <c r="V912" i="5" s="1"/>
  <c r="E912" i="5" s="1"/>
  <c r="C913" i="5" a="1"/>
  <c r="C913" i="5" s="1"/>
  <c r="V913" i="5" s="1"/>
  <c r="E913" i="5" s="1"/>
  <c r="C914" i="5" a="1"/>
  <c r="C914" i="5" s="1"/>
  <c r="V914" i="5" s="1"/>
  <c r="E914" i="5" s="1"/>
  <c r="C915" i="5" a="1"/>
  <c r="C915" i="5" s="1"/>
  <c r="V915" i="5" s="1"/>
  <c r="E915" i="5" s="1"/>
  <c r="C916" i="5" a="1"/>
  <c r="C916" i="5" s="1"/>
  <c r="V916" i="5" s="1"/>
  <c r="E916" i="5" s="1"/>
  <c r="C917" i="5" a="1"/>
  <c r="C917" i="5" s="1"/>
  <c r="V917" i="5" s="1"/>
  <c r="E917" i="5" s="1"/>
  <c r="C918" i="5" a="1"/>
  <c r="C918" i="5" s="1"/>
  <c r="V918" i="5" s="1"/>
  <c r="E918" i="5" s="1"/>
  <c r="C919" i="5" a="1"/>
  <c r="C919" i="5" s="1"/>
  <c r="V919" i="5" s="1"/>
  <c r="E919" i="5" s="1"/>
  <c r="C920" i="5" a="1"/>
  <c r="C920" i="5" s="1"/>
  <c r="V920" i="5" s="1"/>
  <c r="E920" i="5" s="1"/>
  <c r="C921" i="5" a="1"/>
  <c r="C921" i="5" s="1"/>
  <c r="V921" i="5" s="1"/>
  <c r="E921" i="5" s="1"/>
  <c r="C922" i="5" a="1"/>
  <c r="C922" i="5" s="1"/>
  <c r="V922" i="5" s="1"/>
  <c r="E922" i="5" s="1"/>
  <c r="C923" i="5" a="1"/>
  <c r="C923" i="5" s="1"/>
  <c r="V923" i="5" s="1"/>
  <c r="E923" i="5" s="1"/>
  <c r="C924" i="5" a="1"/>
  <c r="C924" i="5" s="1"/>
  <c r="V924" i="5" s="1"/>
  <c r="E924" i="5" s="1"/>
  <c r="C925" i="5" a="1"/>
  <c r="C925" i="5" s="1"/>
  <c r="V925" i="5" s="1"/>
  <c r="E925" i="5" s="1"/>
  <c r="C926" i="5" a="1"/>
  <c r="C926" i="5" s="1"/>
  <c r="V926" i="5" s="1"/>
  <c r="E926" i="5" s="1"/>
  <c r="C927" i="5" a="1"/>
  <c r="C927" i="5" s="1"/>
  <c r="V927" i="5" s="1"/>
  <c r="E927" i="5" s="1"/>
  <c r="C928" i="5" a="1"/>
  <c r="C928" i="5" s="1"/>
  <c r="V928" i="5" s="1"/>
  <c r="E928" i="5" s="1"/>
  <c r="C929" i="5" a="1"/>
  <c r="C929" i="5" s="1"/>
  <c r="V929" i="5" s="1"/>
  <c r="E929" i="5" s="1"/>
  <c r="C930" i="5" a="1"/>
  <c r="C930" i="5" s="1"/>
  <c r="V930" i="5" s="1"/>
  <c r="E930" i="5" s="1"/>
  <c r="C931" i="5" a="1"/>
  <c r="C931" i="5" s="1"/>
  <c r="V931" i="5" s="1"/>
  <c r="E931" i="5" s="1"/>
  <c r="C932" i="5" a="1"/>
  <c r="C932" i="5" s="1"/>
  <c r="V932" i="5" s="1"/>
  <c r="E932" i="5" s="1"/>
  <c r="C933" i="5" a="1"/>
  <c r="C933" i="5" s="1"/>
  <c r="V933" i="5" s="1"/>
  <c r="E933" i="5" s="1"/>
  <c r="C934" i="5" a="1"/>
  <c r="C934" i="5" s="1"/>
  <c r="V934" i="5" s="1"/>
  <c r="E934" i="5" s="1"/>
  <c r="C935" i="5" a="1"/>
  <c r="C935" i="5" s="1"/>
  <c r="V935" i="5" s="1"/>
  <c r="E935" i="5" s="1"/>
  <c r="C936" i="5" a="1"/>
  <c r="C936" i="5" s="1"/>
  <c r="V936" i="5" s="1"/>
  <c r="E936" i="5" s="1"/>
  <c r="C937" i="5" a="1"/>
  <c r="C937" i="5" s="1"/>
  <c r="V937" i="5" s="1"/>
  <c r="E937" i="5" s="1"/>
  <c r="C938" i="5" a="1"/>
  <c r="C938" i="5" s="1"/>
  <c r="V938" i="5" s="1"/>
  <c r="E938" i="5" s="1"/>
  <c r="C939" i="5" a="1"/>
  <c r="C939" i="5" s="1"/>
  <c r="V939" i="5" s="1"/>
  <c r="E939" i="5" s="1"/>
  <c r="C940" i="5" a="1"/>
  <c r="C940" i="5" s="1"/>
  <c r="V940" i="5" s="1"/>
  <c r="E940" i="5" s="1"/>
  <c r="C941" i="5" a="1"/>
  <c r="C941" i="5" s="1"/>
  <c r="V941" i="5" s="1"/>
  <c r="E941" i="5" s="1"/>
  <c r="C942" i="5" a="1"/>
  <c r="C942" i="5" s="1"/>
  <c r="V942" i="5" s="1"/>
  <c r="E942" i="5" s="1"/>
  <c r="C943" i="5" a="1"/>
  <c r="C943" i="5" s="1"/>
  <c r="V943" i="5" s="1"/>
  <c r="E943" i="5" s="1"/>
  <c r="C944" i="5" a="1"/>
  <c r="C944" i="5" s="1"/>
  <c r="V944" i="5" s="1"/>
  <c r="E944" i="5" s="1"/>
  <c r="C945" i="5" a="1"/>
  <c r="C945" i="5" s="1"/>
  <c r="V945" i="5" s="1"/>
  <c r="E945" i="5" s="1"/>
  <c r="C946" i="5" a="1"/>
  <c r="C946" i="5" s="1"/>
  <c r="V946" i="5" s="1"/>
  <c r="E946" i="5" s="1"/>
  <c r="C947" i="5" a="1"/>
  <c r="C947" i="5" s="1"/>
  <c r="V947" i="5" s="1"/>
  <c r="E947" i="5" s="1"/>
  <c r="C948" i="5" a="1"/>
  <c r="C948" i="5" s="1"/>
  <c r="V948" i="5" s="1"/>
  <c r="E948" i="5" s="1"/>
  <c r="C949" i="5" a="1"/>
  <c r="C949" i="5" s="1"/>
  <c r="V949" i="5" s="1"/>
  <c r="E949" i="5" s="1"/>
  <c r="C950" i="5" a="1"/>
  <c r="C950" i="5" s="1"/>
  <c r="V950" i="5" s="1"/>
  <c r="E950" i="5" s="1"/>
  <c r="C951" i="5" a="1"/>
  <c r="C951" i="5" s="1"/>
  <c r="V951" i="5" s="1"/>
  <c r="E951" i="5" s="1"/>
  <c r="C952" i="5" a="1"/>
  <c r="C952" i="5" s="1"/>
  <c r="V952" i="5" s="1"/>
  <c r="E952" i="5" s="1"/>
  <c r="C953" i="5" a="1"/>
  <c r="C953" i="5" s="1"/>
  <c r="V953" i="5" s="1"/>
  <c r="E953" i="5" s="1"/>
  <c r="C954" i="5" a="1"/>
  <c r="C954" i="5" s="1"/>
  <c r="V954" i="5" s="1"/>
  <c r="E954" i="5" s="1"/>
  <c r="C955" i="5" a="1"/>
  <c r="C955" i="5" s="1"/>
  <c r="V955" i="5" s="1"/>
  <c r="E955" i="5" s="1"/>
  <c r="C956" i="5" a="1"/>
  <c r="C956" i="5" s="1"/>
  <c r="V956" i="5" s="1"/>
  <c r="E956" i="5" s="1"/>
  <c r="C957" i="5" a="1"/>
  <c r="C957" i="5" s="1"/>
  <c r="V957" i="5" s="1"/>
  <c r="E957" i="5" s="1"/>
  <c r="C958" i="5" a="1"/>
  <c r="C958" i="5" s="1"/>
  <c r="V958" i="5" s="1"/>
  <c r="E958" i="5" s="1"/>
  <c r="C959" i="5" a="1"/>
  <c r="C959" i="5" s="1"/>
  <c r="V959" i="5" s="1"/>
  <c r="E959" i="5" s="1"/>
  <c r="C960" i="5" a="1"/>
  <c r="C960" i="5" s="1"/>
  <c r="V960" i="5" s="1"/>
  <c r="E960" i="5" s="1"/>
  <c r="C961" i="5" a="1"/>
  <c r="C961" i="5" s="1"/>
  <c r="V961" i="5" s="1"/>
  <c r="E961" i="5" s="1"/>
  <c r="C962" i="5" a="1"/>
  <c r="C962" i="5" s="1"/>
  <c r="V962" i="5" s="1"/>
  <c r="E962" i="5" s="1"/>
  <c r="C963" i="5" a="1"/>
  <c r="C963" i="5" s="1"/>
  <c r="V963" i="5" s="1"/>
  <c r="E963" i="5" s="1"/>
  <c r="C964" i="5" a="1"/>
  <c r="C964" i="5" s="1"/>
  <c r="V964" i="5" s="1"/>
  <c r="E964" i="5" s="1"/>
  <c r="C965" i="5" a="1"/>
  <c r="C965" i="5" s="1"/>
  <c r="V965" i="5" s="1"/>
  <c r="E965" i="5" s="1"/>
  <c r="C966" i="5" a="1"/>
  <c r="C966" i="5" s="1"/>
  <c r="V966" i="5" s="1"/>
  <c r="E966" i="5" s="1"/>
  <c r="C967" i="5" a="1"/>
  <c r="C967" i="5" s="1"/>
  <c r="V967" i="5" s="1"/>
  <c r="E967" i="5" s="1"/>
  <c r="C968" i="5" a="1"/>
  <c r="C968" i="5" s="1"/>
  <c r="V968" i="5" s="1"/>
  <c r="E968" i="5" s="1"/>
  <c r="C969" i="5" a="1"/>
  <c r="C969" i="5" s="1"/>
  <c r="V969" i="5" s="1"/>
  <c r="E969" i="5" s="1"/>
  <c r="C970" i="5" a="1"/>
  <c r="C970" i="5" s="1"/>
  <c r="V970" i="5" s="1"/>
  <c r="E970" i="5" s="1"/>
  <c r="C971" i="5" a="1"/>
  <c r="C971" i="5" s="1"/>
  <c r="V971" i="5" s="1"/>
  <c r="E971" i="5" s="1"/>
  <c r="C972" i="5" a="1"/>
  <c r="C972" i="5" s="1"/>
  <c r="V972" i="5" s="1"/>
  <c r="E972" i="5" s="1"/>
  <c r="C973" i="5" a="1"/>
  <c r="C973" i="5" s="1"/>
  <c r="V973" i="5" s="1"/>
  <c r="E973" i="5" s="1"/>
  <c r="C974" i="5" a="1"/>
  <c r="C974" i="5" s="1"/>
  <c r="V974" i="5" s="1"/>
  <c r="E974" i="5" s="1"/>
  <c r="C975" i="5" a="1"/>
  <c r="C975" i="5" s="1"/>
  <c r="V975" i="5" s="1"/>
  <c r="E975" i="5" s="1"/>
  <c r="C976" i="5" a="1"/>
  <c r="C976" i="5" s="1"/>
  <c r="V976" i="5" s="1"/>
  <c r="E976" i="5" s="1"/>
  <c r="C977" i="5" a="1"/>
  <c r="C977" i="5" s="1"/>
  <c r="V977" i="5" s="1"/>
  <c r="E977" i="5" s="1"/>
  <c r="C978" i="5" a="1"/>
  <c r="C978" i="5" s="1"/>
  <c r="V978" i="5" s="1"/>
  <c r="E978" i="5" s="1"/>
  <c r="C979" i="5" a="1"/>
  <c r="C979" i="5" s="1"/>
  <c r="V979" i="5" s="1"/>
  <c r="E979" i="5" s="1"/>
  <c r="C980" i="5" a="1"/>
  <c r="C980" i="5" s="1"/>
  <c r="V980" i="5" s="1"/>
  <c r="E980" i="5" s="1"/>
  <c r="C981" i="5" a="1"/>
  <c r="C981" i="5" s="1"/>
  <c r="V981" i="5" s="1"/>
  <c r="E981" i="5" s="1"/>
  <c r="C982" i="5" a="1"/>
  <c r="C982" i="5" s="1"/>
  <c r="V982" i="5" s="1"/>
  <c r="E982" i="5" s="1"/>
  <c r="C983" i="5" a="1"/>
  <c r="C983" i="5" s="1"/>
  <c r="V983" i="5" s="1"/>
  <c r="E983" i="5" s="1"/>
  <c r="C984" i="5" a="1"/>
  <c r="C984" i="5" s="1"/>
  <c r="V984" i="5" s="1"/>
  <c r="E984" i="5" s="1"/>
  <c r="C985" i="5" a="1"/>
  <c r="C985" i="5" s="1"/>
  <c r="V985" i="5" s="1"/>
  <c r="E985" i="5" s="1"/>
  <c r="C986" i="5" a="1"/>
  <c r="C986" i="5" s="1"/>
  <c r="V986" i="5" s="1"/>
  <c r="E986" i="5" s="1"/>
  <c r="C987" i="5" a="1"/>
  <c r="C987" i="5" s="1"/>
  <c r="V987" i="5" s="1"/>
  <c r="E987" i="5" s="1"/>
  <c r="C988" i="5" a="1"/>
  <c r="C988" i="5" s="1"/>
  <c r="V988" i="5" s="1"/>
  <c r="E988" i="5" s="1"/>
  <c r="C989" i="5" a="1"/>
  <c r="C989" i="5" s="1"/>
  <c r="V989" i="5" s="1"/>
  <c r="E989" i="5" s="1"/>
  <c r="C990" i="5" a="1"/>
  <c r="C990" i="5" s="1"/>
  <c r="V990" i="5" s="1"/>
  <c r="E990" i="5" s="1"/>
  <c r="C991" i="5" a="1"/>
  <c r="C991" i="5" s="1"/>
  <c r="V991" i="5" s="1"/>
  <c r="E991" i="5" s="1"/>
  <c r="C992" i="5" a="1"/>
  <c r="C992" i="5" s="1"/>
  <c r="V992" i="5" s="1"/>
  <c r="E992" i="5" s="1"/>
  <c r="C993" i="5" a="1"/>
  <c r="C993" i="5" s="1"/>
  <c r="V993" i="5" s="1"/>
  <c r="E993" i="5" s="1"/>
  <c r="C994" i="5" a="1"/>
  <c r="C994" i="5" s="1"/>
  <c r="V994" i="5" s="1"/>
  <c r="E994" i="5" s="1"/>
  <c r="C995" i="5" a="1"/>
  <c r="C995" i="5" s="1"/>
  <c r="V995" i="5" s="1"/>
  <c r="E995" i="5" s="1"/>
  <c r="C996" i="5" a="1"/>
  <c r="C996" i="5" s="1"/>
  <c r="V996" i="5" s="1"/>
  <c r="E996" i="5" s="1"/>
  <c r="C997" i="5" a="1"/>
  <c r="C997" i="5" s="1"/>
  <c r="V997" i="5" s="1"/>
  <c r="E997" i="5" s="1"/>
  <c r="C998" i="5" a="1"/>
  <c r="C998" i="5" s="1"/>
  <c r="V998" i="5" s="1"/>
  <c r="E998" i="5" s="1"/>
  <c r="C999" i="5" a="1"/>
  <c r="C999" i="5" s="1"/>
  <c r="V999" i="5" s="1"/>
  <c r="E999" i="5" s="1"/>
  <c r="C1000" i="5" a="1"/>
  <c r="C1000" i="5" s="1"/>
  <c r="V1000" i="5" s="1"/>
  <c r="E1000" i="5" s="1"/>
  <c r="C1001" i="5" a="1"/>
  <c r="C1001" i="5" s="1"/>
  <c r="V1001" i="5" s="1"/>
  <c r="E1001" i="5" s="1"/>
  <c r="C1002" i="5" a="1"/>
  <c r="C1002" i="5" s="1"/>
  <c r="V1002" i="5" s="1"/>
  <c r="E1002" i="5" s="1"/>
  <c r="C1003" i="5" a="1"/>
  <c r="C1003" i="5" s="1"/>
  <c r="V1003" i="5" s="1"/>
  <c r="E1003" i="5" s="1"/>
  <c r="C1004" i="5" a="1"/>
  <c r="C1004" i="5" s="1"/>
  <c r="V1004" i="5" s="1"/>
  <c r="E1004" i="5" s="1"/>
  <c r="C1005" i="5" a="1"/>
  <c r="C1005" i="5" s="1"/>
  <c r="V1005" i="5" s="1"/>
  <c r="E1005" i="5" s="1"/>
  <c r="C1006" i="5" a="1"/>
  <c r="C1006" i="5" s="1"/>
  <c r="V1006" i="5" s="1"/>
  <c r="E1006" i="5" s="1"/>
  <c r="C1007" i="5" a="1"/>
  <c r="C1007" i="5" s="1"/>
  <c r="V1007" i="5" s="1"/>
  <c r="E1007" i="5" s="1"/>
  <c r="C1008" i="5" a="1"/>
  <c r="C1008" i="5" s="1"/>
  <c r="V1008" i="5" s="1"/>
  <c r="E1008" i="5" s="1"/>
  <c r="C1009" i="5" a="1"/>
  <c r="C1009" i="5" s="1"/>
  <c r="V1009" i="5" s="1"/>
  <c r="E1009" i="5" s="1"/>
  <c r="C1010" i="5" a="1"/>
  <c r="C1010" i="5" s="1"/>
  <c r="V1010" i="5" s="1"/>
  <c r="E1010" i="5" s="1"/>
  <c r="C1011" i="5" a="1"/>
  <c r="C1011" i="5" s="1"/>
  <c r="V1011" i="5" s="1"/>
  <c r="E1011" i="5" s="1"/>
  <c r="C1012" i="5" a="1"/>
  <c r="C1012" i="5" s="1"/>
  <c r="V1012" i="5" s="1"/>
  <c r="E1012" i="5" s="1"/>
  <c r="C1013" i="5" a="1"/>
  <c r="C1013" i="5" s="1"/>
  <c r="V1013" i="5" s="1"/>
  <c r="E1013" i="5" s="1"/>
  <c r="C1014" i="5" a="1"/>
  <c r="C1014" i="5" s="1"/>
  <c r="V1014" i="5" s="1"/>
  <c r="E1014" i="5" s="1"/>
  <c r="C1015" i="5" a="1"/>
  <c r="C1015" i="5" s="1"/>
  <c r="V1015" i="5" s="1"/>
  <c r="E1015" i="5" s="1"/>
  <c r="C1016" i="5" a="1"/>
  <c r="C1016" i="5" s="1"/>
  <c r="V1016" i="5" s="1"/>
  <c r="E1016" i="5" s="1"/>
  <c r="C1017" i="5" a="1"/>
  <c r="C1017" i="5" s="1"/>
  <c r="V1017" i="5" s="1"/>
  <c r="E1017" i="5" s="1"/>
  <c r="C1018" i="5" a="1"/>
  <c r="C1018" i="5" s="1"/>
  <c r="V1018" i="5" s="1"/>
  <c r="E1018" i="5" s="1"/>
  <c r="C1019" i="5" a="1"/>
  <c r="C1019" i="5" s="1"/>
  <c r="V1019" i="5" s="1"/>
  <c r="E1019" i="5" s="1"/>
  <c r="C1020" i="5" a="1"/>
  <c r="C1020" i="5" s="1"/>
  <c r="V1020" i="5" s="1"/>
  <c r="E1020" i="5" s="1"/>
  <c r="C1021" i="5" a="1"/>
  <c r="C1021" i="5" s="1"/>
  <c r="V1021" i="5" s="1"/>
  <c r="E1021" i="5" s="1"/>
  <c r="C1022" i="5" a="1"/>
  <c r="C1022" i="5" s="1"/>
  <c r="V1022" i="5" s="1"/>
  <c r="E1022" i="5" s="1"/>
  <c r="C1023" i="5" a="1"/>
  <c r="C1023" i="5" s="1"/>
  <c r="V1023" i="5" s="1"/>
  <c r="E1023" i="5" s="1"/>
  <c r="C1024" i="5" a="1"/>
  <c r="C1024" i="5" s="1"/>
  <c r="V1024" i="5" s="1"/>
  <c r="E1024" i="5" s="1"/>
  <c r="C1025" i="5" a="1"/>
  <c r="C1025" i="5" s="1"/>
  <c r="V1025" i="5" s="1"/>
  <c r="E1025" i="5" s="1"/>
  <c r="C1026" i="5" a="1"/>
  <c r="C1026" i="5" s="1"/>
  <c r="V1026" i="5" s="1"/>
  <c r="E1026" i="5" s="1"/>
  <c r="C1027" i="5" a="1"/>
  <c r="C1027" i="5" s="1"/>
  <c r="V1027" i="5" s="1"/>
  <c r="E1027" i="5" s="1"/>
  <c r="C1028" i="5" a="1"/>
  <c r="C1028" i="5" s="1"/>
  <c r="V1028" i="5" s="1"/>
  <c r="E1028" i="5" s="1"/>
  <c r="C1029" i="5" a="1"/>
  <c r="C1029" i="5" s="1"/>
  <c r="V1029" i="5" s="1"/>
  <c r="E1029" i="5" s="1"/>
  <c r="C1030" i="5" a="1"/>
  <c r="C1030" i="5" s="1"/>
  <c r="V1030" i="5" s="1"/>
  <c r="E1030" i="5" s="1"/>
  <c r="C1031" i="5" a="1"/>
  <c r="C1031" i="5" s="1"/>
  <c r="V1031" i="5" s="1"/>
  <c r="E1031" i="5" s="1"/>
  <c r="C1032" i="5" a="1"/>
  <c r="C1032" i="5" s="1"/>
  <c r="V1032" i="5" s="1"/>
  <c r="E1032" i="5" s="1"/>
  <c r="C1033" i="5" a="1"/>
  <c r="C1033" i="5" s="1"/>
  <c r="V1033" i="5" s="1"/>
  <c r="E1033" i="5" s="1"/>
  <c r="C1034" i="5" a="1"/>
  <c r="C1034" i="5" s="1"/>
  <c r="V1034" i="5" s="1"/>
  <c r="E1034" i="5" s="1"/>
  <c r="C1035" i="5" a="1"/>
  <c r="C1035" i="5" s="1"/>
  <c r="V1035" i="5" s="1"/>
  <c r="E1035" i="5" s="1"/>
  <c r="C1036" i="5" a="1"/>
  <c r="C1036" i="5" s="1"/>
  <c r="V1036" i="5" s="1"/>
  <c r="E1036" i="5" s="1"/>
  <c r="C1037" i="5" a="1"/>
  <c r="C1037" i="5" s="1"/>
  <c r="V1037" i="5" s="1"/>
  <c r="E1037" i="5" s="1"/>
  <c r="C1038" i="5" a="1"/>
  <c r="C1038" i="5" s="1"/>
  <c r="V1038" i="5" s="1"/>
  <c r="E1038" i="5" s="1"/>
  <c r="C1039" i="5" a="1"/>
  <c r="C1039" i="5" s="1"/>
  <c r="V1039" i="5" s="1"/>
  <c r="E1039" i="5" s="1"/>
  <c r="C1040" i="5" a="1"/>
  <c r="C1040" i="5" s="1"/>
  <c r="V1040" i="5" s="1"/>
  <c r="E1040" i="5" s="1"/>
  <c r="C1041" i="5" a="1"/>
  <c r="C1041" i="5" s="1"/>
  <c r="V1041" i="5" s="1"/>
  <c r="E1041" i="5" s="1"/>
  <c r="C1042" i="5" a="1"/>
  <c r="C1042" i="5" s="1"/>
  <c r="V1042" i="5" s="1"/>
  <c r="E1042" i="5" s="1"/>
  <c r="C1043" i="5" a="1"/>
  <c r="C1043" i="5" s="1"/>
  <c r="V1043" i="5" s="1"/>
  <c r="E1043" i="5" s="1"/>
  <c r="C1044" i="5" a="1"/>
  <c r="C1044" i="5" s="1"/>
  <c r="V1044" i="5" s="1"/>
  <c r="E1044" i="5" s="1"/>
  <c r="C1045" i="5" a="1"/>
  <c r="C1045" i="5" s="1"/>
  <c r="V1045" i="5" s="1"/>
  <c r="E1045" i="5" s="1"/>
  <c r="C1046" i="5" a="1"/>
  <c r="C1046" i="5" s="1"/>
  <c r="V1046" i="5" s="1"/>
  <c r="E1046" i="5" s="1"/>
  <c r="C1047" i="5" a="1"/>
  <c r="C1047" i="5" s="1"/>
  <c r="V1047" i="5" s="1"/>
  <c r="E1047" i="5" s="1"/>
  <c r="C1048" i="5" a="1"/>
  <c r="C1048" i="5" s="1"/>
  <c r="V1048" i="5" s="1"/>
  <c r="E1048" i="5" s="1"/>
  <c r="C1049" i="5" a="1"/>
  <c r="C1049" i="5" s="1"/>
  <c r="V1049" i="5" s="1"/>
  <c r="E1049" i="5" s="1"/>
  <c r="C1050" i="5" a="1"/>
  <c r="C1050" i="5" s="1"/>
  <c r="V1050" i="5" s="1"/>
  <c r="E1050" i="5" s="1"/>
  <c r="C1051" i="5" a="1"/>
  <c r="C1051" i="5" s="1"/>
  <c r="V1051" i="5" s="1"/>
  <c r="E1051" i="5" s="1"/>
  <c r="C1052" i="5" a="1"/>
  <c r="C1052" i="5" s="1"/>
  <c r="V1052" i="5" s="1"/>
  <c r="E1052" i="5" s="1"/>
  <c r="C1053" i="5" a="1"/>
  <c r="C1053" i="5" s="1"/>
  <c r="V1053" i="5" s="1"/>
  <c r="E1053" i="5" s="1"/>
  <c r="C1054" i="5" a="1"/>
  <c r="C1054" i="5" s="1"/>
  <c r="V1054" i="5" s="1"/>
  <c r="E1054" i="5" s="1"/>
  <c r="C1055" i="5" a="1"/>
  <c r="C1055" i="5" s="1"/>
  <c r="V1055" i="5" s="1"/>
  <c r="E1055" i="5" s="1"/>
  <c r="C1056" i="5" a="1"/>
  <c r="C1056" i="5" s="1"/>
  <c r="V1056" i="5" s="1"/>
  <c r="E1056" i="5" s="1"/>
  <c r="C1057" i="5" a="1"/>
  <c r="C1057" i="5" s="1"/>
  <c r="V1057" i="5" s="1"/>
  <c r="E1057" i="5" s="1"/>
  <c r="C1058" i="5" a="1"/>
  <c r="C1058" i="5" s="1"/>
  <c r="V1058" i="5" s="1"/>
  <c r="E1058" i="5" s="1"/>
  <c r="C1059" i="5" a="1"/>
  <c r="C1059" i="5" s="1"/>
  <c r="V1059" i="5" s="1"/>
  <c r="E1059" i="5" s="1"/>
  <c r="C1060" i="5" a="1"/>
  <c r="C1060" i="5" s="1"/>
  <c r="V1060" i="5" s="1"/>
  <c r="E1060" i="5" s="1"/>
  <c r="C1061" i="5" a="1"/>
  <c r="C1061" i="5" s="1"/>
  <c r="V1061" i="5" s="1"/>
  <c r="E1061" i="5" s="1"/>
  <c r="C1062" i="5" a="1"/>
  <c r="C1062" i="5" s="1"/>
  <c r="V1062" i="5" s="1"/>
  <c r="E1062" i="5" s="1"/>
  <c r="C1063" i="5" a="1"/>
  <c r="C1063" i="5" s="1"/>
  <c r="V1063" i="5" s="1"/>
  <c r="E1063" i="5" s="1"/>
  <c r="C1064" i="5" a="1"/>
  <c r="C1064" i="5" s="1"/>
  <c r="V1064" i="5" s="1"/>
  <c r="E1064" i="5" s="1"/>
  <c r="C1065" i="5" a="1"/>
  <c r="C1065" i="5" s="1"/>
  <c r="V1065" i="5" s="1"/>
  <c r="E1065" i="5" s="1"/>
  <c r="C1066" i="5" a="1"/>
  <c r="C1066" i="5" s="1"/>
  <c r="V1066" i="5" s="1"/>
  <c r="E1066" i="5" s="1"/>
  <c r="C1067" i="5" a="1"/>
  <c r="C1067" i="5" s="1"/>
  <c r="V1067" i="5" s="1"/>
  <c r="E1067" i="5" s="1"/>
  <c r="C1068" i="5" a="1"/>
  <c r="C1068" i="5" s="1"/>
  <c r="V1068" i="5" s="1"/>
  <c r="E1068" i="5" s="1"/>
  <c r="C1069" i="5" a="1"/>
  <c r="C1069" i="5" s="1"/>
  <c r="V1069" i="5" s="1"/>
  <c r="E1069" i="5" s="1"/>
  <c r="C1070" i="5" a="1"/>
  <c r="C1070" i="5" s="1"/>
  <c r="V1070" i="5" s="1"/>
  <c r="E1070" i="5" s="1"/>
  <c r="C1071" i="5" a="1"/>
  <c r="C1071" i="5" s="1"/>
  <c r="V1071" i="5" s="1"/>
  <c r="E1071" i="5" s="1"/>
  <c r="C1072" i="5" a="1"/>
  <c r="C1072" i="5" s="1"/>
  <c r="V1072" i="5" s="1"/>
  <c r="E1072" i="5" s="1"/>
  <c r="C1073" i="5" a="1"/>
  <c r="C1073" i="5" s="1"/>
  <c r="V1073" i="5" s="1"/>
  <c r="E1073" i="5" s="1"/>
  <c r="C1074" i="5" a="1"/>
  <c r="C1074" i="5" s="1"/>
  <c r="V1074" i="5" s="1"/>
  <c r="E1074" i="5" s="1"/>
  <c r="C1075" i="5" a="1"/>
  <c r="C1075" i="5" s="1"/>
  <c r="V1075" i="5" s="1"/>
  <c r="E1075" i="5" s="1"/>
  <c r="C1076" i="5" a="1"/>
  <c r="C1076" i="5" s="1"/>
  <c r="V1076" i="5" s="1"/>
  <c r="E1076" i="5" s="1"/>
  <c r="C1077" i="5" a="1"/>
  <c r="C1077" i="5" s="1"/>
  <c r="V1077" i="5" s="1"/>
  <c r="E1077" i="5" s="1"/>
  <c r="C1078" i="5" a="1"/>
  <c r="C1078" i="5" s="1"/>
  <c r="V1078" i="5" s="1"/>
  <c r="E1078" i="5" s="1"/>
  <c r="C1079" i="5" a="1"/>
  <c r="C1079" i="5" s="1"/>
  <c r="V1079" i="5" s="1"/>
  <c r="E1079" i="5" s="1"/>
  <c r="C1080" i="5" a="1"/>
  <c r="C1080" i="5" s="1"/>
  <c r="V1080" i="5" s="1"/>
  <c r="E1080" i="5" s="1"/>
  <c r="C1081" i="5" a="1"/>
  <c r="C1081" i="5" s="1"/>
  <c r="V1081" i="5" s="1"/>
  <c r="E1081" i="5" s="1"/>
  <c r="C1082" i="5" a="1"/>
  <c r="C1082" i="5" s="1"/>
  <c r="V1082" i="5" s="1"/>
  <c r="E1082" i="5" s="1"/>
  <c r="C1083" i="5" a="1"/>
  <c r="C1083" i="5" s="1"/>
  <c r="V1083" i="5" s="1"/>
  <c r="E1083" i="5" s="1"/>
  <c r="C1084" i="5" a="1"/>
  <c r="C1084" i="5" s="1"/>
  <c r="V1084" i="5" s="1"/>
  <c r="E1084" i="5" s="1"/>
  <c r="C1085" i="5" a="1"/>
  <c r="C1085" i="5" s="1"/>
  <c r="V1085" i="5" s="1"/>
  <c r="E1085" i="5" s="1"/>
  <c r="C1086" i="5" a="1"/>
  <c r="C1086" i="5" s="1"/>
  <c r="V1086" i="5" s="1"/>
  <c r="E1086" i="5" s="1"/>
  <c r="C1087" i="5" a="1"/>
  <c r="C1087" i="5" s="1"/>
  <c r="V1087" i="5" s="1"/>
  <c r="E1087" i="5" s="1"/>
  <c r="C1088" i="5" a="1"/>
  <c r="C1088" i="5" s="1"/>
  <c r="V1088" i="5" s="1"/>
  <c r="E1088" i="5" s="1"/>
  <c r="C1089" i="5" a="1"/>
  <c r="C1089" i="5" s="1"/>
  <c r="V1089" i="5" s="1"/>
  <c r="E1089" i="5" s="1"/>
  <c r="C1090" i="5" a="1"/>
  <c r="C1090" i="5" s="1"/>
  <c r="V1090" i="5" s="1"/>
  <c r="E1090" i="5" s="1"/>
  <c r="C1091" i="5" a="1"/>
  <c r="C1091" i="5" s="1"/>
  <c r="V1091" i="5" s="1"/>
  <c r="E1091" i="5" s="1"/>
  <c r="C1092" i="5" a="1"/>
  <c r="C1092" i="5" s="1"/>
  <c r="V1092" i="5" s="1"/>
  <c r="E1092" i="5" s="1"/>
  <c r="C1093" i="5" a="1"/>
  <c r="C1093" i="5" s="1"/>
  <c r="V1093" i="5" s="1"/>
  <c r="E1093" i="5" s="1"/>
  <c r="C1094" i="5" a="1"/>
  <c r="C1094" i="5" s="1"/>
  <c r="V1094" i="5" s="1"/>
  <c r="E1094" i="5" s="1"/>
  <c r="C1095" i="5" a="1"/>
  <c r="C1095" i="5" s="1"/>
  <c r="V1095" i="5" s="1"/>
  <c r="E1095" i="5" s="1"/>
  <c r="C1096" i="5" a="1"/>
  <c r="C1096" i="5" s="1"/>
  <c r="V1096" i="5" s="1"/>
  <c r="E1096" i="5" s="1"/>
  <c r="C1097" i="5" a="1"/>
  <c r="C1097" i="5" s="1"/>
  <c r="V1097" i="5" s="1"/>
  <c r="E1097" i="5" s="1"/>
  <c r="C1098" i="5" a="1"/>
  <c r="C1098" i="5" s="1"/>
  <c r="V1098" i="5" s="1"/>
  <c r="E1098" i="5" s="1"/>
  <c r="C1099" i="5" a="1"/>
  <c r="C1099" i="5" s="1"/>
  <c r="V1099" i="5" s="1"/>
  <c r="E1099" i="5" s="1"/>
  <c r="C1100" i="5" a="1"/>
  <c r="C1100" i="5" s="1"/>
  <c r="V1100" i="5" s="1"/>
  <c r="E1100" i="5" s="1"/>
  <c r="C1101" i="5" a="1"/>
  <c r="C1101" i="5" s="1"/>
  <c r="V1101" i="5" s="1"/>
  <c r="E1101" i="5" s="1"/>
  <c r="C1102" i="5" a="1"/>
  <c r="C1102" i="5" s="1"/>
  <c r="V1102" i="5" s="1"/>
  <c r="E1102" i="5" s="1"/>
  <c r="C1103" i="5" a="1"/>
  <c r="C1103" i="5" s="1"/>
  <c r="V1103" i="5" s="1"/>
  <c r="E1103" i="5" s="1"/>
  <c r="C1104" i="5" a="1"/>
  <c r="C1104" i="5" s="1"/>
  <c r="V1104" i="5" s="1"/>
  <c r="E1104" i="5" s="1"/>
  <c r="C1105" i="5" a="1"/>
  <c r="C1105" i="5" s="1"/>
  <c r="V1105" i="5" s="1"/>
  <c r="E1105" i="5" s="1"/>
  <c r="C1106" i="5" a="1"/>
  <c r="C1106" i="5" s="1"/>
  <c r="V1106" i="5" s="1"/>
  <c r="E1106" i="5" s="1"/>
  <c r="C1107" i="5" a="1"/>
  <c r="C1107" i="5" s="1"/>
  <c r="V1107" i="5" s="1"/>
  <c r="E1107" i="5" s="1"/>
  <c r="C1108" i="5" a="1"/>
  <c r="C1108" i="5" s="1"/>
  <c r="V1108" i="5" s="1"/>
  <c r="E1108" i="5" s="1"/>
  <c r="C1109" i="5" a="1"/>
  <c r="C1109" i="5" s="1"/>
  <c r="V1109" i="5" s="1"/>
  <c r="E1109" i="5" s="1"/>
  <c r="C1110" i="5" a="1"/>
  <c r="C1110" i="5" s="1"/>
  <c r="V1110" i="5" s="1"/>
  <c r="E1110" i="5" s="1"/>
  <c r="C1111" i="5" a="1"/>
  <c r="C1111" i="5" s="1"/>
  <c r="V1111" i="5" s="1"/>
  <c r="E1111" i="5" s="1"/>
  <c r="C1112" i="5" a="1"/>
  <c r="C1112" i="5" s="1"/>
  <c r="V1112" i="5" s="1"/>
  <c r="E1112" i="5" s="1"/>
  <c r="C1113" i="5" a="1"/>
  <c r="C1113" i="5" s="1"/>
  <c r="V1113" i="5" s="1"/>
  <c r="E1113" i="5" s="1"/>
  <c r="C1114" i="5" a="1"/>
  <c r="C1114" i="5" s="1"/>
  <c r="V1114" i="5" s="1"/>
  <c r="E1114" i="5" s="1"/>
  <c r="C1115" i="5" a="1"/>
  <c r="C1115" i="5" s="1"/>
  <c r="V1115" i="5" s="1"/>
  <c r="E1115" i="5" s="1"/>
  <c r="C1116" i="5" a="1"/>
  <c r="C1116" i="5" s="1"/>
  <c r="V1116" i="5" s="1"/>
  <c r="E1116" i="5" s="1"/>
  <c r="C1117" i="5" a="1"/>
  <c r="C1117" i="5" s="1"/>
  <c r="V1117" i="5" s="1"/>
  <c r="E1117" i="5" s="1"/>
  <c r="C1118" i="5" a="1"/>
  <c r="C1118" i="5" s="1"/>
  <c r="V1118" i="5" s="1"/>
  <c r="E1118" i="5" s="1"/>
  <c r="C1119" i="5" a="1"/>
  <c r="C1119" i="5" s="1"/>
  <c r="V1119" i="5" s="1"/>
  <c r="E1119" i="5" s="1"/>
  <c r="C1120" i="5" a="1"/>
  <c r="C1120" i="5" s="1"/>
  <c r="V1120" i="5" s="1"/>
  <c r="E1120" i="5" s="1"/>
  <c r="C1121" i="5" a="1"/>
  <c r="C1121" i="5" s="1"/>
  <c r="V1121" i="5" s="1"/>
  <c r="E1121" i="5" s="1"/>
  <c r="C1122" i="5" a="1"/>
  <c r="C1122" i="5" s="1"/>
  <c r="V1122" i="5" s="1"/>
  <c r="E1122" i="5" s="1"/>
  <c r="C1123" i="5" a="1"/>
  <c r="C1123" i="5" s="1"/>
  <c r="V1123" i="5" s="1"/>
  <c r="E1123" i="5" s="1"/>
  <c r="C1124" i="5" a="1"/>
  <c r="C1124" i="5" s="1"/>
  <c r="V1124" i="5" s="1"/>
  <c r="E1124" i="5" s="1"/>
  <c r="C1125" i="5" a="1"/>
  <c r="C1125" i="5" s="1"/>
  <c r="V1125" i="5" s="1"/>
  <c r="E1125" i="5" s="1"/>
  <c r="C1126" i="5" a="1"/>
  <c r="C1126" i="5" s="1"/>
  <c r="V1126" i="5" s="1"/>
  <c r="E1126" i="5" s="1"/>
  <c r="C1127" i="5" a="1"/>
  <c r="C1127" i="5" s="1"/>
  <c r="V1127" i="5" s="1"/>
  <c r="E1127" i="5" s="1"/>
  <c r="C1128" i="5" a="1"/>
  <c r="C1128" i="5" s="1"/>
  <c r="V1128" i="5" s="1"/>
  <c r="E1128" i="5" s="1"/>
  <c r="C1129" i="5" a="1"/>
  <c r="C1129" i="5" s="1"/>
  <c r="V1129" i="5" s="1"/>
  <c r="E1129" i="5" s="1"/>
  <c r="C1130" i="5" a="1"/>
  <c r="C1130" i="5" s="1"/>
  <c r="V1130" i="5" s="1"/>
  <c r="E1130" i="5" s="1"/>
  <c r="C1131" i="5" a="1"/>
  <c r="C1131" i="5" s="1"/>
  <c r="V1131" i="5" s="1"/>
  <c r="E1131" i="5" s="1"/>
  <c r="C1132" i="5" a="1"/>
  <c r="C1132" i="5" s="1"/>
  <c r="V1132" i="5" s="1"/>
  <c r="E1132" i="5" s="1"/>
  <c r="C1133" i="5" a="1"/>
  <c r="C1133" i="5" s="1"/>
  <c r="V1133" i="5" s="1"/>
  <c r="E1133" i="5" s="1"/>
  <c r="C1134" i="5" a="1"/>
  <c r="C1134" i="5" s="1"/>
  <c r="V1134" i="5" s="1"/>
  <c r="E1134" i="5" s="1"/>
  <c r="C1135" i="5" a="1"/>
  <c r="C1135" i="5" s="1"/>
  <c r="V1135" i="5" s="1"/>
  <c r="E1135" i="5" s="1"/>
  <c r="C1136" i="5" a="1"/>
  <c r="C1136" i="5" s="1"/>
  <c r="V1136" i="5" s="1"/>
  <c r="E1136" i="5" s="1"/>
  <c r="C1137" i="5" a="1"/>
  <c r="C1137" i="5" s="1"/>
  <c r="V1137" i="5" s="1"/>
  <c r="E1137" i="5" s="1"/>
  <c r="C1138" i="5" a="1"/>
  <c r="C1138" i="5" s="1"/>
  <c r="V1138" i="5" s="1"/>
  <c r="E1138" i="5" s="1"/>
  <c r="C1139" i="5" a="1"/>
  <c r="C1139" i="5" s="1"/>
  <c r="V1139" i="5" s="1"/>
  <c r="E1139" i="5" s="1"/>
  <c r="C1140" i="5" a="1"/>
  <c r="C1140" i="5" s="1"/>
  <c r="V1140" i="5" s="1"/>
  <c r="E1140" i="5" s="1"/>
  <c r="C1141" i="5" a="1"/>
  <c r="C1141" i="5" s="1"/>
  <c r="V1141" i="5" s="1"/>
  <c r="E1141" i="5" s="1"/>
  <c r="C1142" i="5" a="1"/>
  <c r="C1142" i="5" s="1"/>
  <c r="V1142" i="5" s="1"/>
  <c r="E1142" i="5" s="1"/>
  <c r="C1143" i="5" a="1"/>
  <c r="C1143" i="5" s="1"/>
  <c r="V1143" i="5" s="1"/>
  <c r="E1143" i="5" s="1"/>
  <c r="C1144" i="5" a="1"/>
  <c r="C1144" i="5" s="1"/>
  <c r="V1144" i="5" s="1"/>
  <c r="E1144" i="5" s="1"/>
  <c r="C1145" i="5" a="1"/>
  <c r="C1145" i="5" s="1"/>
  <c r="V1145" i="5" s="1"/>
  <c r="E1145" i="5" s="1"/>
  <c r="C1146" i="5" a="1"/>
  <c r="C1146" i="5" s="1"/>
  <c r="V1146" i="5" s="1"/>
  <c r="E1146" i="5" s="1"/>
  <c r="C1147" i="5" a="1"/>
  <c r="C1147" i="5" s="1"/>
  <c r="V1147" i="5" s="1"/>
  <c r="E1147" i="5" s="1"/>
  <c r="C1148" i="5" a="1"/>
  <c r="C1148" i="5" s="1"/>
  <c r="V1148" i="5" s="1"/>
  <c r="E1148" i="5" s="1"/>
  <c r="C1149" i="5" a="1"/>
  <c r="C1149" i="5" s="1"/>
  <c r="V1149" i="5" s="1"/>
  <c r="E1149" i="5" s="1"/>
  <c r="C1150" i="5" a="1"/>
  <c r="C1150" i="5" s="1"/>
  <c r="V1150" i="5" s="1"/>
  <c r="E1150" i="5" s="1"/>
  <c r="C1151" i="5" a="1"/>
  <c r="C1151" i="5" s="1"/>
  <c r="V1151" i="5" s="1"/>
  <c r="E1151" i="5" s="1"/>
  <c r="C1152" i="5" a="1"/>
  <c r="C1152" i="5" s="1"/>
  <c r="V1152" i="5" s="1"/>
  <c r="E1152" i="5" s="1"/>
  <c r="C1153" i="5" a="1"/>
  <c r="C1153" i="5" s="1"/>
  <c r="V1153" i="5" s="1"/>
  <c r="E1153" i="5" s="1"/>
  <c r="C1154" i="5" a="1"/>
  <c r="C1154" i="5" s="1"/>
  <c r="V1154" i="5" s="1"/>
  <c r="E1154" i="5" s="1"/>
  <c r="C1155" i="5" a="1"/>
  <c r="C1155" i="5" s="1"/>
  <c r="V1155" i="5" s="1"/>
  <c r="E1155" i="5" s="1"/>
  <c r="C1156" i="5" a="1"/>
  <c r="C1156" i="5" s="1"/>
  <c r="V1156" i="5" s="1"/>
  <c r="E1156" i="5" s="1"/>
  <c r="C1157" i="5" a="1"/>
  <c r="C1157" i="5" s="1"/>
  <c r="V1157" i="5" s="1"/>
  <c r="E1157" i="5" s="1"/>
  <c r="C1158" i="5" a="1"/>
  <c r="C1158" i="5" s="1"/>
  <c r="V1158" i="5" s="1"/>
  <c r="E1158" i="5" s="1"/>
  <c r="C1159" i="5" a="1"/>
  <c r="C1159" i="5" s="1"/>
  <c r="V1159" i="5" s="1"/>
  <c r="E1159" i="5" s="1"/>
  <c r="C1160" i="5" a="1"/>
  <c r="C1160" i="5" s="1"/>
  <c r="V1160" i="5" s="1"/>
  <c r="E1160" i="5" s="1"/>
  <c r="C1161" i="5" a="1"/>
  <c r="C1161" i="5" s="1"/>
  <c r="V1161" i="5" s="1"/>
  <c r="E1161" i="5" s="1"/>
  <c r="C1162" i="5" a="1"/>
  <c r="C1162" i="5" s="1"/>
  <c r="V1162" i="5" s="1"/>
  <c r="E1162" i="5" s="1"/>
  <c r="C1163" i="5" a="1"/>
  <c r="C1163" i="5" s="1"/>
  <c r="V1163" i="5" s="1"/>
  <c r="E1163" i="5" s="1"/>
  <c r="C1164" i="5" a="1"/>
  <c r="C1164" i="5" s="1"/>
  <c r="V1164" i="5" s="1"/>
  <c r="E1164" i="5" s="1"/>
  <c r="C1165" i="5" a="1"/>
  <c r="C1165" i="5" s="1"/>
  <c r="V1165" i="5" s="1"/>
  <c r="E1165" i="5" s="1"/>
  <c r="C1166" i="5" a="1"/>
  <c r="C1166" i="5" s="1"/>
  <c r="V1166" i="5" s="1"/>
  <c r="E1166" i="5" s="1"/>
  <c r="C1167" i="5" a="1"/>
  <c r="C1167" i="5" s="1"/>
  <c r="V1167" i="5" s="1"/>
  <c r="E1167" i="5" s="1"/>
  <c r="C1168" i="5" a="1"/>
  <c r="C1168" i="5" s="1"/>
  <c r="V1168" i="5" s="1"/>
  <c r="E1168" i="5" s="1"/>
  <c r="C1169" i="5" a="1"/>
  <c r="C1169" i="5" s="1"/>
  <c r="V1169" i="5" s="1"/>
  <c r="E1169" i="5" s="1"/>
  <c r="C1170" i="5" a="1"/>
  <c r="C1170" i="5" s="1"/>
  <c r="V1170" i="5" s="1"/>
  <c r="E1170" i="5" s="1"/>
  <c r="C1171" i="5" a="1"/>
  <c r="C1171" i="5" s="1"/>
  <c r="V1171" i="5" s="1"/>
  <c r="E1171" i="5" s="1"/>
  <c r="C1172" i="5" a="1"/>
  <c r="C1172" i="5" s="1"/>
  <c r="V1172" i="5" s="1"/>
  <c r="E1172" i="5" s="1"/>
  <c r="C1173" i="5" a="1"/>
  <c r="C1173" i="5" s="1"/>
  <c r="V1173" i="5" s="1"/>
  <c r="E1173" i="5" s="1"/>
  <c r="C1174" i="5" a="1"/>
  <c r="C1174" i="5" s="1"/>
  <c r="V1174" i="5" s="1"/>
  <c r="E1174" i="5" s="1"/>
  <c r="C1175" i="5" a="1"/>
  <c r="C1175" i="5" s="1"/>
  <c r="V1175" i="5" s="1"/>
  <c r="E1175" i="5" s="1"/>
  <c r="C1176" i="5" a="1"/>
  <c r="C1176" i="5" s="1"/>
  <c r="V1176" i="5" s="1"/>
  <c r="E1176" i="5" s="1"/>
  <c r="C1177" i="5" a="1"/>
  <c r="C1177" i="5" s="1"/>
  <c r="V1177" i="5" s="1"/>
  <c r="E1177" i="5" s="1"/>
  <c r="C1178" i="5" a="1"/>
  <c r="C1178" i="5" s="1"/>
  <c r="V1178" i="5" s="1"/>
  <c r="E1178" i="5" s="1"/>
  <c r="C1179" i="5" a="1"/>
  <c r="C1179" i="5" s="1"/>
  <c r="V1179" i="5" s="1"/>
  <c r="E1179" i="5" s="1"/>
  <c r="C1180" i="5" a="1"/>
  <c r="C1180" i="5" s="1"/>
  <c r="V1180" i="5" s="1"/>
  <c r="E1180" i="5" s="1"/>
  <c r="C1181" i="5" a="1"/>
  <c r="C1181" i="5" s="1"/>
  <c r="V1181" i="5" s="1"/>
  <c r="E1181" i="5" s="1"/>
  <c r="C1182" i="5" a="1"/>
  <c r="C1182" i="5" s="1"/>
  <c r="V1182" i="5" s="1"/>
  <c r="E1182" i="5" s="1"/>
  <c r="C1183" i="5" a="1"/>
  <c r="C1183" i="5" s="1"/>
  <c r="V1183" i="5" s="1"/>
  <c r="E1183" i="5" s="1"/>
  <c r="C1184" i="5" a="1"/>
  <c r="C1184" i="5" s="1"/>
  <c r="V1184" i="5" s="1"/>
  <c r="E1184" i="5" s="1"/>
  <c r="C1185" i="5" a="1"/>
  <c r="C1185" i="5" s="1"/>
  <c r="V1185" i="5" s="1"/>
  <c r="E1185" i="5" s="1"/>
  <c r="C1186" i="5" a="1"/>
  <c r="C1186" i="5" s="1"/>
  <c r="V1186" i="5" s="1"/>
  <c r="E1186" i="5" s="1"/>
  <c r="C1187" i="5" a="1"/>
  <c r="C1187" i="5" s="1"/>
  <c r="V1187" i="5" s="1"/>
  <c r="E1187" i="5" s="1"/>
  <c r="C1188" i="5" a="1"/>
  <c r="C1188" i="5" s="1"/>
  <c r="V1188" i="5" s="1"/>
  <c r="E1188" i="5" s="1"/>
  <c r="C1189" i="5" a="1"/>
  <c r="C1189" i="5" s="1"/>
  <c r="V1189" i="5" s="1"/>
  <c r="E1189" i="5" s="1"/>
  <c r="C1190" i="5" a="1"/>
  <c r="C1190" i="5" s="1"/>
  <c r="V1190" i="5" s="1"/>
  <c r="E1190" i="5" s="1"/>
  <c r="C1191" i="5" a="1"/>
  <c r="C1191" i="5" s="1"/>
  <c r="V1191" i="5" s="1"/>
  <c r="E1191" i="5" s="1"/>
  <c r="C1192" i="5" a="1"/>
  <c r="C1192" i="5" s="1"/>
  <c r="V1192" i="5" s="1"/>
  <c r="E1192" i="5" s="1"/>
  <c r="C1193" i="5" a="1"/>
  <c r="C1193" i="5" s="1"/>
  <c r="V1193" i="5" s="1"/>
  <c r="E1193" i="5" s="1"/>
  <c r="C1194" i="5" a="1"/>
  <c r="C1194" i="5" s="1"/>
  <c r="V1194" i="5" s="1"/>
  <c r="E1194" i="5" s="1"/>
  <c r="C1195" i="5" a="1"/>
  <c r="C1195" i="5" s="1"/>
  <c r="V1195" i="5" s="1"/>
  <c r="E1195" i="5" s="1"/>
  <c r="C1196" i="5" a="1"/>
  <c r="C1196" i="5" s="1"/>
  <c r="V1196" i="5" s="1"/>
  <c r="E1196" i="5" s="1"/>
  <c r="C1197" i="5" a="1"/>
  <c r="C1197" i="5" s="1"/>
  <c r="V1197" i="5" s="1"/>
  <c r="E1197" i="5" s="1"/>
  <c r="C1198" i="5" a="1"/>
  <c r="C1198" i="5" s="1"/>
  <c r="V1198" i="5" s="1"/>
  <c r="E1198" i="5" s="1"/>
  <c r="C1199" i="5" a="1"/>
  <c r="C1199" i="5" s="1"/>
  <c r="V1199" i="5" s="1"/>
  <c r="E1199" i="5" s="1"/>
  <c r="C1200" i="5" a="1"/>
  <c r="C1200" i="5" s="1"/>
  <c r="V1200" i="5" s="1"/>
  <c r="E1200" i="5" s="1"/>
  <c r="C1201" i="5" a="1"/>
  <c r="C1201" i="5" s="1"/>
  <c r="V1201" i="5" s="1"/>
  <c r="E1201" i="5" s="1"/>
  <c r="C1202" i="5" a="1"/>
  <c r="C1202" i="5" s="1"/>
  <c r="V1202" i="5" s="1"/>
  <c r="E1202" i="5" s="1"/>
  <c r="C1203" i="5" a="1"/>
  <c r="C1203" i="5" s="1"/>
  <c r="V1203" i="5" s="1"/>
  <c r="E1203" i="5" s="1"/>
  <c r="C1204" i="5" a="1"/>
  <c r="C1204" i="5" s="1"/>
  <c r="V1204" i="5" s="1"/>
  <c r="E1204" i="5" s="1"/>
  <c r="C1205" i="5" a="1"/>
  <c r="C1205" i="5" s="1"/>
  <c r="V1205" i="5" s="1"/>
  <c r="E1205" i="5" s="1"/>
  <c r="C1206" i="5" a="1"/>
  <c r="C1206" i="5" s="1"/>
  <c r="V1206" i="5" s="1"/>
  <c r="E1206" i="5" s="1"/>
  <c r="C1207" i="5" a="1"/>
  <c r="C1207" i="5" s="1"/>
  <c r="V1207" i="5" s="1"/>
  <c r="E1207" i="5" s="1"/>
  <c r="C1208" i="5" a="1"/>
  <c r="C1208" i="5" s="1"/>
  <c r="V1208" i="5" s="1"/>
  <c r="E1208" i="5" s="1"/>
  <c r="C1209" i="5" a="1"/>
  <c r="C1209" i="5" s="1"/>
  <c r="V1209" i="5" s="1"/>
  <c r="E1209" i="5" s="1"/>
  <c r="C1210" i="5" a="1"/>
  <c r="C1210" i="5" s="1"/>
  <c r="V1210" i="5" s="1"/>
  <c r="E1210" i="5" s="1"/>
  <c r="C1211" i="5" a="1"/>
  <c r="C1211" i="5" s="1"/>
  <c r="V1211" i="5" s="1"/>
  <c r="E1211" i="5" s="1"/>
  <c r="C1212" i="5" a="1"/>
  <c r="C1212" i="5" s="1"/>
  <c r="V1212" i="5" s="1"/>
  <c r="E1212" i="5" s="1"/>
  <c r="C1213" i="5" a="1"/>
  <c r="C1213" i="5" s="1"/>
  <c r="V1213" i="5" s="1"/>
  <c r="E1213" i="5" s="1"/>
  <c r="C1214" i="5" a="1"/>
  <c r="C1214" i="5" s="1"/>
  <c r="V1214" i="5" s="1"/>
  <c r="E1214" i="5" s="1"/>
  <c r="C1215" i="5" a="1"/>
  <c r="C1215" i="5" s="1"/>
  <c r="V1215" i="5" s="1"/>
  <c r="E1215" i="5" s="1"/>
  <c r="C1216" i="5" a="1"/>
  <c r="C1216" i="5" s="1"/>
  <c r="V1216" i="5" s="1"/>
  <c r="E1216" i="5" s="1"/>
  <c r="C1217" i="5" a="1"/>
  <c r="C1217" i="5" s="1"/>
  <c r="V1217" i="5" s="1"/>
  <c r="E1217" i="5" s="1"/>
  <c r="C1218" i="5" a="1"/>
  <c r="C1218" i="5" s="1"/>
  <c r="V1218" i="5" s="1"/>
  <c r="E1218" i="5" s="1"/>
  <c r="C1219" i="5" a="1"/>
  <c r="C1219" i="5" s="1"/>
  <c r="V1219" i="5" s="1"/>
  <c r="E1219" i="5" s="1"/>
  <c r="C1220" i="5" a="1"/>
  <c r="C1220" i="5" s="1"/>
  <c r="V1220" i="5" s="1"/>
  <c r="E1220" i="5" s="1"/>
  <c r="C1221" i="5" a="1"/>
  <c r="C1221" i="5" s="1"/>
  <c r="V1221" i="5" s="1"/>
  <c r="E1221" i="5" s="1"/>
  <c r="C1222" i="5" a="1"/>
  <c r="C1222" i="5" s="1"/>
  <c r="V1222" i="5" s="1"/>
  <c r="E1222" i="5" s="1"/>
  <c r="C1223" i="5" a="1"/>
  <c r="C1223" i="5" s="1"/>
  <c r="V1223" i="5" s="1"/>
  <c r="E1223" i="5" s="1"/>
  <c r="C1224" i="5" a="1"/>
  <c r="C1224" i="5" s="1"/>
  <c r="V1224" i="5" s="1"/>
  <c r="E1224" i="5" s="1"/>
  <c r="C1225" i="5" a="1"/>
  <c r="C1225" i="5" s="1"/>
  <c r="V1225" i="5" s="1"/>
  <c r="E1225" i="5" s="1"/>
  <c r="C1226" i="5" a="1"/>
  <c r="C1226" i="5" s="1"/>
  <c r="V1226" i="5" s="1"/>
  <c r="E1226" i="5" s="1"/>
  <c r="C1227" i="5" a="1"/>
  <c r="C1227" i="5" s="1"/>
  <c r="V1227" i="5" s="1"/>
  <c r="E1227" i="5" s="1"/>
  <c r="C1228" i="5" a="1"/>
  <c r="C1228" i="5" s="1"/>
  <c r="V1228" i="5" s="1"/>
  <c r="E1228" i="5" s="1"/>
  <c r="C1229" i="5" a="1"/>
  <c r="C1229" i="5" s="1"/>
  <c r="V1229" i="5" s="1"/>
  <c r="E1229" i="5" s="1"/>
  <c r="C1230" i="5" a="1"/>
  <c r="C1230" i="5" s="1"/>
  <c r="V1230" i="5" s="1"/>
  <c r="E1230" i="5" s="1"/>
  <c r="C1231" i="5" a="1"/>
  <c r="C1231" i="5" s="1"/>
  <c r="V1231" i="5" s="1"/>
  <c r="E1231" i="5" s="1"/>
  <c r="C1232" i="5" a="1"/>
  <c r="C1232" i="5" s="1"/>
  <c r="C1233" i="5" a="1"/>
  <c r="C1233" i="5" s="1"/>
  <c r="V1233" i="5" s="1"/>
  <c r="E1233" i="5" s="1"/>
  <c r="C1234" i="5" a="1"/>
  <c r="C1234" i="5" s="1"/>
  <c r="V1234" i="5" s="1"/>
  <c r="E1234" i="5" s="1"/>
  <c r="C1235" i="5" a="1"/>
  <c r="C1235" i="5" s="1"/>
  <c r="C1236" i="5" a="1"/>
  <c r="C1236" i="5" s="1"/>
  <c r="C1237" i="5" a="1"/>
  <c r="C1237" i="5" s="1"/>
  <c r="C1238" i="5" a="1"/>
  <c r="C1238" i="5" s="1"/>
  <c r="C1239" i="5" a="1"/>
  <c r="C1239" i="5" s="1"/>
  <c r="C1240" i="5" a="1"/>
  <c r="C1240" i="5" s="1"/>
  <c r="C1241" i="5" a="1"/>
  <c r="C1241" i="5" s="1"/>
  <c r="C1242" i="5" a="1"/>
  <c r="C1242" i="5" s="1"/>
  <c r="C1243" i="5" a="1"/>
  <c r="C1243" i="5" s="1"/>
  <c r="C1244" i="5" a="1"/>
  <c r="C1244" i="5" s="1"/>
  <c r="C1245" i="5" a="1"/>
  <c r="C1245" i="5" s="1"/>
  <c r="C1246" i="5" a="1"/>
  <c r="C1246" i="5" s="1"/>
  <c r="C1247" i="5" a="1"/>
  <c r="C1247" i="5" s="1"/>
  <c r="C1248" i="5" a="1"/>
  <c r="C1248" i="5" s="1"/>
  <c r="C1249" i="5" a="1"/>
  <c r="C1249" i="5" s="1"/>
  <c r="C1250" i="5" a="1"/>
  <c r="C1250" i="5" s="1"/>
  <c r="C1251" i="5" a="1"/>
  <c r="C1251" i="5" s="1"/>
  <c r="C1252" i="5" a="1"/>
  <c r="C1252" i="5" s="1"/>
  <c r="C1253" i="5" a="1"/>
  <c r="C1253" i="5" s="1"/>
  <c r="V1253" i="5" s="1"/>
  <c r="E1253" i="5" s="1"/>
  <c r="C1254" i="5" a="1"/>
  <c r="C1254" i="5" s="1"/>
  <c r="C1255" i="5" a="1"/>
  <c r="C1255" i="5" s="1"/>
  <c r="C1256" i="5" a="1"/>
  <c r="C1256" i="5" s="1"/>
  <c r="C1257" i="5" a="1"/>
  <c r="C1257" i="5" s="1"/>
  <c r="C1258" i="5" a="1"/>
  <c r="C1258" i="5" s="1"/>
  <c r="C1259" i="5" a="1"/>
  <c r="C1259" i="5" s="1"/>
  <c r="C1260" i="5" a="1"/>
  <c r="C1260" i="5" s="1"/>
  <c r="C1261" i="5" a="1"/>
  <c r="C1261" i="5" s="1"/>
  <c r="C1262" i="5" a="1"/>
  <c r="C1262" i="5" s="1"/>
  <c r="C1263" i="5" a="1"/>
  <c r="C1263" i="5" s="1"/>
  <c r="C1264" i="5" a="1"/>
  <c r="C1264" i="5" s="1"/>
  <c r="C1265" i="5" a="1"/>
  <c r="C1265" i="5" s="1"/>
  <c r="C1266" i="5" a="1"/>
  <c r="C1266" i="5" s="1"/>
  <c r="C1267" i="5" a="1"/>
  <c r="C1267" i="5" s="1"/>
  <c r="C1268" i="5" a="1"/>
  <c r="C1268" i="5" s="1"/>
  <c r="C1269" i="5" a="1"/>
  <c r="C1269" i="5" s="1"/>
  <c r="C1270" i="5" a="1"/>
  <c r="C1270" i="5" s="1"/>
  <c r="C1271" i="5" a="1"/>
  <c r="C1271" i="5" s="1"/>
  <c r="C1272" i="5" a="1"/>
  <c r="C1272" i="5" s="1"/>
  <c r="C1273" i="5" a="1"/>
  <c r="C1273" i="5" s="1"/>
  <c r="C1274" i="5" a="1"/>
  <c r="C1274" i="5" s="1"/>
  <c r="C1275" i="5" a="1"/>
  <c r="C1275" i="5" s="1"/>
  <c r="C1276" i="5" a="1"/>
  <c r="C1276" i="5" s="1"/>
  <c r="C1277" i="5" a="1"/>
  <c r="C1277" i="5" s="1"/>
  <c r="C1278" i="5" a="1"/>
  <c r="C1278" i="5" s="1"/>
  <c r="C1279" i="5" a="1"/>
  <c r="C1279" i="5" s="1"/>
  <c r="C1280" i="5" a="1"/>
  <c r="C1280" i="5" s="1"/>
  <c r="C1281" i="5" a="1"/>
  <c r="C1281" i="5" s="1"/>
  <c r="C1282" i="5" a="1"/>
  <c r="C1282" i="5" s="1"/>
  <c r="C1283" i="5" a="1"/>
  <c r="C1283" i="5" s="1"/>
  <c r="C1284" i="5" a="1"/>
  <c r="C1284" i="5" s="1"/>
  <c r="C1285" i="5" a="1"/>
  <c r="C1285" i="5" s="1"/>
  <c r="C1286" i="5" a="1"/>
  <c r="C1286" i="5" s="1"/>
  <c r="C1287" i="5" a="1"/>
  <c r="C1287" i="5" s="1"/>
  <c r="C1288" i="5" a="1"/>
  <c r="C1288" i="5" s="1"/>
  <c r="C1289" i="5" a="1"/>
  <c r="C1289" i="5" s="1"/>
  <c r="C1290" i="5" a="1"/>
  <c r="C1290" i="5" s="1"/>
  <c r="C1291" i="5" a="1"/>
  <c r="C1291" i="5" s="1"/>
  <c r="C1292" i="5" a="1"/>
  <c r="C1292" i="5" s="1"/>
  <c r="C1293" i="5" a="1"/>
  <c r="C1293" i="5" s="1"/>
  <c r="C1294" i="5" a="1"/>
  <c r="C1294" i="5" s="1"/>
  <c r="C1295" i="5" a="1"/>
  <c r="C1295" i="5" s="1"/>
  <c r="C1296" i="5" a="1"/>
  <c r="C1296" i="5" s="1"/>
  <c r="C1297" i="5" a="1"/>
  <c r="C1297" i="5" s="1"/>
  <c r="C1298" i="5" a="1"/>
  <c r="C1298" i="5" s="1"/>
  <c r="C1299" i="5" a="1"/>
  <c r="C1299" i="5" s="1"/>
  <c r="C1300" i="5" a="1"/>
  <c r="C1300" i="5" s="1"/>
  <c r="C1301" i="5" a="1"/>
  <c r="C1301" i="5" s="1"/>
  <c r="C1302" i="5" a="1"/>
  <c r="C1302" i="5" s="1"/>
  <c r="C1303" i="5" a="1"/>
  <c r="C1303" i="5" s="1"/>
  <c r="C1304" i="5" a="1"/>
  <c r="C1304" i="5" s="1"/>
  <c r="C1305" i="5" a="1"/>
  <c r="C1305" i="5" s="1"/>
  <c r="C1306" i="5" a="1"/>
  <c r="C1306" i="5" s="1"/>
  <c r="C1307" i="5" a="1"/>
  <c r="C1307" i="5" s="1"/>
  <c r="C1308" i="5" a="1"/>
  <c r="C1308" i="5" s="1"/>
  <c r="C1309" i="5" a="1"/>
  <c r="C1309" i="5" s="1"/>
  <c r="C1310" i="5" a="1"/>
  <c r="C1310" i="5" s="1"/>
  <c r="C1311" i="5" a="1"/>
  <c r="C1311" i="5" s="1"/>
  <c r="C1312" i="5" a="1"/>
  <c r="C1312" i="5" s="1"/>
  <c r="C1313" i="5" a="1"/>
  <c r="C1313" i="5" s="1"/>
  <c r="C1314" i="5" a="1"/>
  <c r="C1314" i="5" s="1"/>
  <c r="C1315" i="5" a="1"/>
  <c r="C1315" i="5" s="1"/>
  <c r="C1316" i="5" a="1"/>
  <c r="C1316" i="5" s="1"/>
  <c r="C1317" i="5" a="1"/>
  <c r="C1317" i="5" s="1"/>
  <c r="C1318" i="5" a="1"/>
  <c r="C1318" i="5" s="1"/>
  <c r="C1319" i="5" a="1"/>
  <c r="C1319" i="5" s="1"/>
  <c r="C1320" i="5" a="1"/>
  <c r="C1320" i="5" s="1"/>
  <c r="C1321" i="5" a="1"/>
  <c r="C1321" i="5" s="1"/>
  <c r="C1322" i="5" a="1"/>
  <c r="C1322" i="5" s="1"/>
  <c r="C1323" i="5" a="1"/>
  <c r="C1323" i="5" s="1"/>
  <c r="C1324" i="5" a="1"/>
  <c r="C1324" i="5" s="1"/>
  <c r="C1325" i="5" a="1"/>
  <c r="C1325" i="5" s="1"/>
  <c r="C1326" i="5" a="1"/>
  <c r="C1326" i="5" s="1"/>
  <c r="C1327" i="5" a="1"/>
  <c r="C1327" i="5" s="1"/>
  <c r="C1328" i="5" a="1"/>
  <c r="C1328" i="5" s="1"/>
  <c r="C1329" i="5" a="1"/>
  <c r="C1329" i="5" s="1"/>
  <c r="C1330" i="5" a="1"/>
  <c r="C1330" i="5" s="1"/>
  <c r="C1331" i="5" a="1"/>
  <c r="C1331" i="5" s="1"/>
  <c r="C1332" i="5" a="1"/>
  <c r="C1332" i="5" s="1"/>
  <c r="C1333" i="5" a="1"/>
  <c r="C1333" i="5" s="1"/>
  <c r="C1334" i="5" a="1"/>
  <c r="C1334" i="5" s="1"/>
  <c r="C1335" i="5" a="1"/>
  <c r="C1335" i="5" s="1"/>
  <c r="C1336" i="5" a="1"/>
  <c r="C1336" i="5" s="1"/>
  <c r="C1337" i="5" a="1"/>
  <c r="C1337" i="5" s="1"/>
  <c r="C1338" i="5" a="1"/>
  <c r="C1338" i="5" s="1"/>
  <c r="C1339" i="5" a="1"/>
  <c r="C1339" i="5" s="1"/>
  <c r="C1340" i="5" a="1"/>
  <c r="C1340" i="5" s="1"/>
  <c r="C1341" i="5" a="1"/>
  <c r="C1341" i="5" s="1"/>
  <c r="C1342" i="5" a="1"/>
  <c r="C1342" i="5" s="1"/>
  <c r="C1343" i="5" a="1"/>
  <c r="C1343" i="5" s="1"/>
  <c r="C1344" i="5" a="1"/>
  <c r="C1344" i="5" s="1"/>
  <c r="C1345" i="5" a="1"/>
  <c r="C1345" i="5" s="1"/>
  <c r="C1346" i="5" a="1"/>
  <c r="C1346" i="5" s="1"/>
  <c r="C1347" i="5" a="1"/>
  <c r="C1347" i="5" s="1"/>
  <c r="C1348" i="5" a="1"/>
  <c r="C1348" i="5" s="1"/>
  <c r="C1349" i="5" a="1"/>
  <c r="C1349" i="5" s="1"/>
  <c r="C1350" i="5" a="1"/>
  <c r="C1350" i="5" s="1"/>
  <c r="C1351" i="5" a="1"/>
  <c r="C1351" i="5" s="1"/>
  <c r="C1352" i="5" a="1"/>
  <c r="C1352" i="5" s="1"/>
  <c r="C1353" i="5" a="1"/>
  <c r="C1353" i="5" s="1"/>
  <c r="C1354" i="5" a="1"/>
  <c r="C1354" i="5" s="1"/>
  <c r="C1355" i="5" a="1"/>
  <c r="C1355" i="5" s="1"/>
  <c r="C1356" i="5" a="1"/>
  <c r="C1356" i="5" s="1"/>
  <c r="C1357" i="5" a="1"/>
  <c r="C1357" i="5" s="1"/>
  <c r="C1358" i="5" a="1"/>
  <c r="C1358" i="5" s="1"/>
  <c r="C1359" i="5" a="1"/>
  <c r="C1359" i="5" s="1"/>
  <c r="C1360" i="5" a="1"/>
  <c r="C1360" i="5" s="1"/>
  <c r="C1361" i="5" a="1"/>
  <c r="C1361" i="5" s="1"/>
  <c r="C1362" i="5" a="1"/>
  <c r="C1362" i="5" s="1"/>
  <c r="C1363" i="5" a="1"/>
  <c r="C1363" i="5" s="1"/>
  <c r="C1364" i="5" a="1"/>
  <c r="C1364" i="5" s="1"/>
  <c r="C1365" i="5" a="1"/>
  <c r="C1365" i="5" s="1"/>
  <c r="C1366" i="5" a="1"/>
  <c r="C1366" i="5" s="1"/>
  <c r="C1367" i="5" a="1"/>
  <c r="C1367" i="5" s="1"/>
  <c r="C1368" i="5" a="1"/>
  <c r="C1368" i="5" s="1"/>
  <c r="C1369" i="5" a="1"/>
  <c r="C1369" i="5" s="1"/>
  <c r="C1370" i="5" a="1"/>
  <c r="C1370" i="5" s="1"/>
  <c r="C1371" i="5" a="1"/>
  <c r="C1371" i="5" s="1"/>
  <c r="C1372" i="5" a="1"/>
  <c r="C1372" i="5" s="1"/>
  <c r="C1373" i="5" a="1"/>
  <c r="C1373" i="5" s="1"/>
  <c r="C1374" i="5" a="1"/>
  <c r="C1374" i="5" s="1"/>
  <c r="C1375" i="5" a="1"/>
  <c r="C1375" i="5" s="1"/>
  <c r="C1376" i="5" a="1"/>
  <c r="C1376" i="5" s="1"/>
  <c r="C1377" i="5" a="1"/>
  <c r="C1377" i="5" s="1"/>
  <c r="C1378" i="5" a="1"/>
  <c r="C1378" i="5" s="1"/>
  <c r="C1379" i="5" a="1"/>
  <c r="C1379" i="5" s="1"/>
  <c r="C1380" i="5" a="1"/>
  <c r="C1380" i="5" s="1"/>
  <c r="C1381" i="5" a="1"/>
  <c r="C1381" i="5" s="1"/>
  <c r="C1382" i="5" a="1"/>
  <c r="C1382" i="5" s="1"/>
  <c r="C1383" i="5" a="1"/>
  <c r="C1383" i="5" s="1"/>
  <c r="C1384" i="5" a="1"/>
  <c r="C1384" i="5" s="1"/>
  <c r="C1385" i="5" a="1"/>
  <c r="C1385" i="5" s="1"/>
  <c r="C1386" i="5" a="1"/>
  <c r="C1386" i="5" s="1"/>
  <c r="C1387" i="5" a="1"/>
  <c r="C1387" i="5" s="1"/>
  <c r="C1388" i="5" a="1"/>
  <c r="C1388" i="5" s="1"/>
  <c r="C1389" i="5" a="1"/>
  <c r="C1389" i="5" s="1"/>
  <c r="C1390" i="5" a="1"/>
  <c r="C1390" i="5" s="1"/>
  <c r="C1391" i="5" a="1"/>
  <c r="C1391" i="5" s="1"/>
  <c r="C1392" i="5" a="1"/>
  <c r="C1392" i="5" s="1"/>
  <c r="C1393" i="5" a="1"/>
  <c r="C1393" i="5" s="1"/>
  <c r="C1394" i="5" a="1"/>
  <c r="C1394" i="5" s="1"/>
  <c r="C1395" i="5" a="1"/>
  <c r="C1395" i="5" s="1"/>
  <c r="C1396" i="5" a="1"/>
  <c r="C1396" i="5" s="1"/>
  <c r="C1397" i="5" a="1"/>
  <c r="C1397" i="5" s="1"/>
  <c r="C1398" i="5" a="1"/>
  <c r="C1398" i="5" s="1"/>
  <c r="C1399" i="5" a="1"/>
  <c r="C1399" i="5" s="1"/>
  <c r="C1400" i="5" a="1"/>
  <c r="C1400" i="5" s="1"/>
  <c r="C1401" i="5" a="1"/>
  <c r="C1401" i="5" s="1"/>
  <c r="C1402" i="5" a="1"/>
  <c r="C1402" i="5" s="1"/>
  <c r="C1403" i="5" a="1"/>
  <c r="C1403" i="5" s="1"/>
  <c r="C1404" i="5" a="1"/>
  <c r="C1404" i="5" s="1"/>
  <c r="C1405" i="5" a="1"/>
  <c r="C1405" i="5" s="1"/>
  <c r="C1406" i="5" a="1"/>
  <c r="C1406" i="5" s="1"/>
  <c r="C1407" i="5" a="1"/>
  <c r="C1407" i="5" s="1"/>
  <c r="C1408" i="5" a="1"/>
  <c r="C1408" i="5" s="1"/>
  <c r="C1409" i="5" a="1"/>
  <c r="C1409" i="5" s="1"/>
  <c r="C1410" i="5" a="1"/>
  <c r="C1410" i="5" s="1"/>
  <c r="C1411" i="5" a="1"/>
  <c r="C1411" i="5" s="1"/>
  <c r="C1412" i="5" a="1"/>
  <c r="C1412" i="5" s="1"/>
  <c r="C1413" i="5" a="1"/>
  <c r="C1413" i="5" s="1"/>
  <c r="C1414" i="5" a="1"/>
  <c r="C1414" i="5" s="1"/>
  <c r="C1415" i="5" a="1"/>
  <c r="C1415" i="5" s="1"/>
  <c r="C1416" i="5" a="1"/>
  <c r="C1416" i="5" s="1"/>
  <c r="C1417" i="5" a="1"/>
  <c r="C1417" i="5" s="1"/>
  <c r="C1418" i="5" a="1"/>
  <c r="C1418" i="5" s="1"/>
  <c r="C1419" i="5" a="1"/>
  <c r="C1419" i="5" s="1"/>
  <c r="C1420" i="5" a="1"/>
  <c r="C1420" i="5" s="1"/>
  <c r="C1421" i="5" a="1"/>
  <c r="C1421" i="5" s="1"/>
  <c r="C1422" i="5" a="1"/>
  <c r="C1422" i="5" s="1"/>
  <c r="C1423" i="5" a="1"/>
  <c r="C1423" i="5" s="1"/>
  <c r="C1424" i="5" a="1"/>
  <c r="C1424" i="5" s="1"/>
  <c r="C1425" i="5" a="1"/>
  <c r="C1425" i="5" s="1"/>
  <c r="C1426" i="5" a="1"/>
  <c r="C1426" i="5" s="1"/>
  <c r="C1427" i="5" a="1"/>
  <c r="C1427" i="5" s="1"/>
  <c r="C1428" i="5" a="1"/>
  <c r="C1428" i="5" s="1"/>
  <c r="C1429" i="5" a="1"/>
  <c r="C1429" i="5" s="1"/>
  <c r="C1430" i="5" a="1"/>
  <c r="C1430" i="5" s="1"/>
  <c r="C1431" i="5" a="1"/>
  <c r="C1431" i="5" s="1"/>
  <c r="C1432" i="5" a="1"/>
  <c r="C1432" i="5" s="1"/>
  <c r="C1433" i="5" a="1"/>
  <c r="C1433" i="5" s="1"/>
  <c r="C1434" i="5" a="1"/>
  <c r="C1434" i="5" s="1"/>
  <c r="C1435" i="5" a="1"/>
  <c r="C1435" i="5" s="1"/>
  <c r="C1436" i="5" a="1"/>
  <c r="C1436" i="5" s="1"/>
  <c r="C1437" i="5" a="1"/>
  <c r="C1437" i="5" s="1"/>
  <c r="C1438" i="5" a="1"/>
  <c r="C1438" i="5" s="1"/>
  <c r="C1439" i="5" a="1"/>
  <c r="C1439" i="5" s="1"/>
  <c r="C1440" i="5" a="1"/>
  <c r="C1440" i="5" s="1"/>
  <c r="C1441" i="5" a="1"/>
  <c r="C1441" i="5" s="1"/>
  <c r="C1442" i="5" a="1"/>
  <c r="C1442" i="5" s="1"/>
  <c r="C1443" i="5" a="1"/>
  <c r="C1443" i="5" s="1"/>
  <c r="C1444" i="5" a="1"/>
  <c r="C1444" i="5" s="1"/>
  <c r="C1445" i="5" a="1"/>
  <c r="C1445" i="5" s="1"/>
  <c r="C1446" i="5" a="1"/>
  <c r="C1446" i="5" s="1"/>
  <c r="C1447" i="5" a="1"/>
  <c r="C1447" i="5" s="1"/>
  <c r="C1448" i="5" a="1"/>
  <c r="C1448" i="5" s="1"/>
  <c r="C1449" i="5" a="1"/>
  <c r="C1449" i="5" s="1"/>
  <c r="C1450" i="5" a="1"/>
  <c r="C1450" i="5" s="1"/>
  <c r="C1451" i="5" a="1"/>
  <c r="C1451" i="5" s="1"/>
  <c r="C1452" i="5" a="1"/>
  <c r="C1452" i="5" s="1"/>
  <c r="C1453" i="5" a="1"/>
  <c r="C1453" i="5" s="1"/>
  <c r="C1454" i="5" a="1"/>
  <c r="C1454" i="5" s="1"/>
  <c r="C1455" i="5" a="1"/>
  <c r="C1455" i="5" s="1"/>
  <c r="C1456" i="5" a="1"/>
  <c r="C1456" i="5" s="1"/>
  <c r="C1457" i="5" a="1"/>
  <c r="C1457" i="5" s="1"/>
  <c r="C1458" i="5" a="1"/>
  <c r="C1458" i="5" s="1"/>
  <c r="C1459" i="5" a="1"/>
  <c r="C1459" i="5" s="1"/>
  <c r="C1460" i="5" a="1"/>
  <c r="C1460" i="5" s="1"/>
  <c r="C1461" i="5" a="1"/>
  <c r="C1461" i="5" s="1"/>
  <c r="C1462" i="5" a="1"/>
  <c r="C1462" i="5" s="1"/>
  <c r="C1463" i="5" a="1"/>
  <c r="C1463" i="5" s="1"/>
  <c r="C1464" i="5" a="1"/>
  <c r="C1464" i="5" s="1"/>
  <c r="C1465" i="5" a="1"/>
  <c r="C1465" i="5" s="1"/>
  <c r="C1466" i="5" a="1"/>
  <c r="C1466" i="5" s="1"/>
  <c r="C1467" i="5" a="1"/>
  <c r="C1467" i="5" s="1"/>
  <c r="C1468" i="5" a="1"/>
  <c r="C1468" i="5" s="1"/>
  <c r="C1469" i="5" a="1"/>
  <c r="C1469" i="5" s="1"/>
  <c r="C1470" i="5" a="1"/>
  <c r="C1470" i="5" s="1"/>
  <c r="C1471" i="5" a="1"/>
  <c r="C1471" i="5" s="1"/>
  <c r="C1472" i="5" a="1"/>
  <c r="C1472" i="5" s="1"/>
  <c r="C1473" i="5" a="1"/>
  <c r="C1473" i="5" s="1"/>
  <c r="C1474" i="5" a="1"/>
  <c r="C1474" i="5" s="1"/>
  <c r="C1475" i="5" a="1"/>
  <c r="C1475" i="5" s="1"/>
  <c r="V1475" i="5" s="1"/>
  <c r="C1476" i="5" a="1"/>
  <c r="C1476" i="5" s="1"/>
  <c r="C1477" i="5" a="1"/>
  <c r="C1477" i="5" s="1"/>
  <c r="C1478" i="5" a="1"/>
  <c r="C1478" i="5" s="1"/>
  <c r="C1479" i="5" a="1"/>
  <c r="C1479" i="5" s="1"/>
  <c r="C1480" i="5" a="1"/>
  <c r="C1480" i="5" s="1"/>
  <c r="C1481" i="5" a="1"/>
  <c r="C1481" i="5" s="1"/>
  <c r="C1482" i="5" a="1"/>
  <c r="C1482" i="5" s="1"/>
  <c r="V1482" i="5" s="1"/>
  <c r="C1483" i="5" a="1"/>
  <c r="C1483" i="5" s="1"/>
  <c r="C1484" i="5" a="1"/>
  <c r="C1484" i="5" s="1"/>
  <c r="C1485" i="5" a="1"/>
  <c r="C1485" i="5" s="1"/>
  <c r="V1485" i="5" s="1"/>
  <c r="C1486" i="5" a="1"/>
  <c r="C1486" i="5" s="1"/>
  <c r="C1487" i="5" a="1"/>
  <c r="C1487" i="5" s="1"/>
  <c r="C1488" i="5" a="1"/>
  <c r="C1488" i="5" s="1"/>
  <c r="C1489" i="5" a="1"/>
  <c r="C1489" i="5" s="1"/>
  <c r="C1490" i="5" a="1"/>
  <c r="C1490" i="5" s="1"/>
  <c r="C1491" i="5" a="1"/>
  <c r="C1491" i="5" s="1"/>
  <c r="C1492" i="5" a="1"/>
  <c r="C1492" i="5" s="1"/>
  <c r="C1493" i="5" a="1"/>
  <c r="C1493" i="5" s="1"/>
  <c r="C1494" i="5" a="1"/>
  <c r="C1494" i="5" s="1"/>
  <c r="C1495" i="5" a="1"/>
  <c r="C1495" i="5" s="1"/>
  <c r="C1496" i="5" a="1"/>
  <c r="C1496" i="5" s="1"/>
  <c r="C1497" i="5" a="1"/>
  <c r="C1497" i="5" s="1"/>
  <c r="C1498" i="5" a="1"/>
  <c r="C1498" i="5" s="1"/>
  <c r="C1499" i="5" a="1"/>
  <c r="C1499" i="5" s="1"/>
  <c r="C1500" i="5" a="1"/>
  <c r="C1500" i="5" s="1"/>
  <c r="C1501" i="5" a="1"/>
  <c r="C1501" i="5" s="1"/>
  <c r="C1502" i="5" a="1"/>
  <c r="C1502" i="5" s="1"/>
  <c r="C1503" i="5" a="1"/>
  <c r="C1503" i="5" s="1"/>
  <c r="C1504" i="5" a="1"/>
  <c r="C1504" i="5" s="1"/>
  <c r="C1505" i="5" a="1"/>
  <c r="C1505" i="5" s="1"/>
  <c r="C1506" i="5" a="1"/>
  <c r="C1506" i="5" s="1"/>
  <c r="C1507" i="5" a="1"/>
  <c r="C1507" i="5" s="1"/>
  <c r="C1508" i="5" a="1"/>
  <c r="C1508" i="5" s="1"/>
  <c r="C1509" i="5" a="1"/>
  <c r="C1509" i="5" s="1"/>
  <c r="C1510" i="5" a="1"/>
  <c r="C1510" i="5" s="1"/>
  <c r="C1511" i="5" a="1"/>
  <c r="C1511" i="5" s="1"/>
  <c r="C1512" i="5" a="1"/>
  <c r="C1512" i="5" s="1"/>
  <c r="C1513" i="5" a="1"/>
  <c r="C1513" i="5" s="1"/>
  <c r="C1514" i="5" a="1"/>
  <c r="C1514" i="5" s="1"/>
  <c r="C1515" i="5" a="1"/>
  <c r="C1515" i="5" s="1"/>
  <c r="C1516" i="5" a="1"/>
  <c r="C1516" i="5" s="1"/>
  <c r="C1517" i="5" a="1"/>
  <c r="C1517" i="5" s="1"/>
  <c r="C1518" i="5" a="1"/>
  <c r="C1518" i="5" s="1"/>
  <c r="C1519" i="5" a="1"/>
  <c r="C1519" i="5" s="1"/>
  <c r="C1520" i="5" a="1"/>
  <c r="C1520" i="5" s="1"/>
  <c r="C1521" i="5" a="1"/>
  <c r="C1521" i="5" s="1"/>
  <c r="C1522" i="5" a="1"/>
  <c r="C1522" i="5" s="1"/>
  <c r="C1523" i="5" a="1"/>
  <c r="C1523" i="5" s="1"/>
  <c r="C1524" i="5" a="1"/>
  <c r="C1524" i="5" s="1"/>
  <c r="C1525" i="5" a="1"/>
  <c r="C1525" i="5" s="1"/>
  <c r="C1526" i="5" a="1"/>
  <c r="C1526" i="5" s="1"/>
  <c r="C1527" i="5" a="1"/>
  <c r="C1527" i="5" s="1"/>
  <c r="C1528" i="5" a="1"/>
  <c r="C1528" i="5" s="1"/>
  <c r="C1529" i="5" a="1"/>
  <c r="C1529" i="5" s="1"/>
  <c r="C1530" i="5" a="1"/>
  <c r="C1530" i="5" s="1"/>
  <c r="C1531" i="5" a="1"/>
  <c r="C1531" i="5" s="1"/>
  <c r="C1532" i="5" a="1"/>
  <c r="C1532" i="5" s="1"/>
  <c r="C1533" i="5" a="1"/>
  <c r="C1533" i="5" s="1"/>
  <c r="C1534" i="5" a="1"/>
  <c r="C1534" i="5" s="1"/>
  <c r="C1535" i="5" a="1"/>
  <c r="C1535" i="5" s="1"/>
  <c r="C1536" i="5" a="1"/>
  <c r="C1536" i="5" s="1"/>
  <c r="C1537" i="5" a="1"/>
  <c r="C1537" i="5" s="1"/>
  <c r="C1538" i="5" a="1"/>
  <c r="C1538" i="5" s="1"/>
  <c r="C1539" i="5" a="1"/>
  <c r="C1539" i="5" s="1"/>
  <c r="C1540" i="5" a="1"/>
  <c r="C1540" i="5" s="1"/>
  <c r="C1541" i="5" a="1"/>
  <c r="C1541" i="5" s="1"/>
  <c r="C1542" i="5" a="1"/>
  <c r="C1542" i="5" s="1"/>
  <c r="C1543" i="5" a="1"/>
  <c r="C1543" i="5" s="1"/>
  <c r="C1544" i="5" a="1"/>
  <c r="C1544" i="5" s="1"/>
  <c r="C1545" i="5" a="1"/>
  <c r="C1545" i="5" s="1"/>
  <c r="C1546" i="5" a="1"/>
  <c r="C1546" i="5" s="1"/>
  <c r="C1547" i="5" a="1"/>
  <c r="C1547" i="5" s="1"/>
  <c r="C1548" i="5" a="1"/>
  <c r="C1548" i="5" s="1"/>
  <c r="C1549" i="5" a="1"/>
  <c r="C1549" i="5" s="1"/>
  <c r="C1550" i="5" a="1"/>
  <c r="C1550" i="5" s="1"/>
  <c r="C1551" i="5" a="1"/>
  <c r="C1551" i="5" s="1"/>
  <c r="C1552" i="5" a="1"/>
  <c r="C1552" i="5" s="1"/>
  <c r="C1553" i="5" a="1"/>
  <c r="C1553" i="5" s="1"/>
  <c r="C1554" i="5" a="1"/>
  <c r="C1554" i="5" s="1"/>
  <c r="C1555" i="5" a="1"/>
  <c r="C1555" i="5" s="1"/>
  <c r="C1556" i="5" a="1"/>
  <c r="C1556" i="5" s="1"/>
  <c r="C1557" i="5" a="1"/>
  <c r="C1557" i="5" s="1"/>
  <c r="C1558" i="5" a="1"/>
  <c r="C1558" i="5" s="1"/>
  <c r="C1559" i="5" a="1"/>
  <c r="C1559" i="5" s="1"/>
  <c r="C1560" i="5" a="1"/>
  <c r="C1560" i="5" s="1"/>
  <c r="C1561" i="5" a="1"/>
  <c r="C1561" i="5" s="1"/>
  <c r="C1562" i="5" a="1"/>
  <c r="C1562" i="5" s="1"/>
  <c r="C1563" i="5" a="1"/>
  <c r="C1563" i="5" s="1"/>
  <c r="C1564" i="5" a="1"/>
  <c r="C1564" i="5" s="1"/>
  <c r="C1565" i="5" a="1"/>
  <c r="C1565" i="5" s="1"/>
  <c r="C1566" i="5" a="1"/>
  <c r="C1566" i="5" s="1"/>
  <c r="C1567" i="5" a="1"/>
  <c r="C1567" i="5" s="1"/>
  <c r="C1568" i="5" a="1"/>
  <c r="C1568" i="5" s="1"/>
  <c r="C1569" i="5" a="1"/>
  <c r="C1569" i="5" s="1"/>
  <c r="V1569" i="5" s="1"/>
  <c r="C1570" i="5" a="1"/>
  <c r="C1570" i="5" s="1"/>
  <c r="C1571" i="5" a="1"/>
  <c r="C1571" i="5" s="1"/>
  <c r="C1572" i="5" a="1"/>
  <c r="C1572" i="5" s="1"/>
  <c r="C1573" i="5" a="1"/>
  <c r="C1573" i="5" s="1"/>
  <c r="C1574" i="5" a="1"/>
  <c r="C1574" i="5" s="1"/>
  <c r="C1575" i="5" a="1"/>
  <c r="C1575" i="5" s="1"/>
  <c r="C1576" i="5" a="1"/>
  <c r="C1576" i="5" s="1"/>
  <c r="C1577" i="5" a="1"/>
  <c r="C1577" i="5" s="1"/>
  <c r="C1578" i="5" a="1"/>
  <c r="C1578" i="5" s="1"/>
  <c r="C1579" i="5" a="1"/>
  <c r="C1579" i="5" s="1"/>
  <c r="C1580" i="5" a="1"/>
  <c r="C1580" i="5" s="1"/>
  <c r="C1581" i="5" a="1"/>
  <c r="C1581" i="5" s="1"/>
  <c r="C1582" i="5" a="1"/>
  <c r="C1582" i="5" s="1"/>
  <c r="C1583" i="5" a="1"/>
  <c r="C1583" i="5" s="1"/>
  <c r="C1584" i="5" a="1"/>
  <c r="C1584" i="5" s="1"/>
  <c r="C1585" i="5" a="1"/>
  <c r="C1585" i="5" s="1"/>
  <c r="C1586" i="5" a="1"/>
  <c r="C1586" i="5" s="1"/>
  <c r="C1587" i="5" a="1"/>
  <c r="C1587" i="5" s="1"/>
  <c r="C1588" i="5" a="1"/>
  <c r="C1588" i="5" s="1"/>
  <c r="C1589" i="5" a="1"/>
  <c r="C1589" i="5" s="1"/>
  <c r="C1590" i="5" a="1"/>
  <c r="C1590" i="5" s="1"/>
  <c r="C1591" i="5" a="1"/>
  <c r="C1591" i="5" s="1"/>
  <c r="C1592" i="5" a="1"/>
  <c r="C1592" i="5" s="1"/>
  <c r="C1593" i="5" a="1"/>
  <c r="C1593" i="5" s="1"/>
  <c r="C1594" i="5" a="1"/>
  <c r="C1594" i="5" s="1"/>
  <c r="C1595" i="5" a="1"/>
  <c r="C1595" i="5" s="1"/>
  <c r="C1596" i="5" a="1"/>
  <c r="C1596" i="5" s="1"/>
  <c r="C1597" i="5" a="1"/>
  <c r="C1597" i="5" s="1"/>
  <c r="V1597" i="5" s="1"/>
  <c r="C1598" i="5" a="1"/>
  <c r="C1598" i="5" s="1"/>
  <c r="C1599" i="5" a="1"/>
  <c r="C1599" i="5" s="1"/>
  <c r="C1600" i="5" a="1"/>
  <c r="C1600" i="5" s="1"/>
  <c r="C1601" i="5" a="1"/>
  <c r="C1601" i="5" s="1"/>
  <c r="C1602" i="5" a="1"/>
  <c r="C1602" i="5" s="1"/>
  <c r="C1603" i="5" a="1"/>
  <c r="C1603" i="5" s="1"/>
  <c r="C1604" i="5" a="1"/>
  <c r="C1604" i="5" s="1"/>
  <c r="C1605" i="5" a="1"/>
  <c r="C1605" i="5" s="1"/>
  <c r="C1606" i="5" a="1"/>
  <c r="C1606" i="5" s="1"/>
  <c r="C1607" i="5" a="1"/>
  <c r="C1607" i="5" s="1"/>
  <c r="C1608" i="5" a="1"/>
  <c r="C1608" i="5" s="1"/>
  <c r="C1609" i="5" a="1"/>
  <c r="C1609" i="5" s="1"/>
  <c r="C1610" i="5" a="1"/>
  <c r="C1610" i="5" s="1"/>
  <c r="C1611" i="5" a="1"/>
  <c r="C1611" i="5" s="1"/>
  <c r="C1612" i="5" a="1"/>
  <c r="C1612" i="5" s="1"/>
  <c r="C1613" i="5" a="1"/>
  <c r="C1613" i="5" s="1"/>
  <c r="C1614" i="5" a="1"/>
  <c r="C1614" i="5" s="1"/>
  <c r="C1615" i="5" a="1"/>
  <c r="C1615" i="5" s="1"/>
  <c r="C1616" i="5" a="1"/>
  <c r="C1616" i="5" s="1"/>
  <c r="C1617" i="5" a="1"/>
  <c r="C1617" i="5" s="1"/>
  <c r="C1618" i="5" a="1"/>
  <c r="C1618" i="5" s="1"/>
  <c r="C1619" i="5" a="1"/>
  <c r="C1619" i="5" s="1"/>
  <c r="C1620" i="5" a="1"/>
  <c r="C1620" i="5" s="1"/>
  <c r="C1621" i="5" a="1"/>
  <c r="C1621" i="5" s="1"/>
  <c r="C1622" i="5" a="1"/>
  <c r="C1622" i="5" s="1"/>
  <c r="C1623" i="5" a="1"/>
  <c r="C1623" i="5" s="1"/>
  <c r="C1624" i="5" a="1"/>
  <c r="C1624" i="5" s="1"/>
  <c r="C1625" i="5" a="1"/>
  <c r="C1625" i="5" s="1"/>
  <c r="C1626" i="5" a="1"/>
  <c r="C1626" i="5" s="1"/>
  <c r="C1627" i="5" a="1"/>
  <c r="C1627" i="5" s="1"/>
  <c r="C1628" i="5" a="1"/>
  <c r="C1628" i="5" s="1"/>
  <c r="C1629" i="5" a="1"/>
  <c r="C1629" i="5" s="1"/>
  <c r="C1630" i="5" a="1"/>
  <c r="C1630" i="5" s="1"/>
  <c r="C1631" i="5" a="1"/>
  <c r="C1631" i="5" s="1"/>
  <c r="V1631" i="5" s="1"/>
  <c r="C1632" i="5" a="1"/>
  <c r="C1632" i="5" s="1"/>
  <c r="C1633" i="5" a="1"/>
  <c r="C1633" i="5" s="1"/>
  <c r="C1634" i="5" a="1"/>
  <c r="C1634" i="5" s="1"/>
  <c r="C1635" i="5" a="1"/>
  <c r="C1635" i="5" s="1"/>
  <c r="C1636" i="5" a="1"/>
  <c r="C1636" i="5" s="1"/>
  <c r="C1637" i="5" a="1"/>
  <c r="C1637" i="5" s="1"/>
  <c r="C1638" i="5" a="1"/>
  <c r="C1638" i="5" s="1"/>
  <c r="C1639" i="5" a="1"/>
  <c r="C1639" i="5" s="1"/>
  <c r="C1640" i="5" a="1"/>
  <c r="C1640" i="5" s="1"/>
  <c r="C1641" i="5" a="1"/>
  <c r="C1641" i="5" s="1"/>
  <c r="C1642" i="5" a="1"/>
  <c r="C1642" i="5" s="1"/>
  <c r="C1643" i="5" a="1"/>
  <c r="C1643" i="5" s="1"/>
  <c r="C1644" i="5" a="1"/>
  <c r="C1644" i="5" s="1"/>
  <c r="C1645" i="5" a="1"/>
  <c r="C1645" i="5" s="1"/>
  <c r="C1646" i="5" a="1"/>
  <c r="C1646" i="5" s="1"/>
  <c r="C1647" i="5" a="1"/>
  <c r="C1647" i="5" s="1"/>
  <c r="C1648" i="5" a="1"/>
  <c r="C1648" i="5" s="1"/>
  <c r="C1649" i="5" a="1"/>
  <c r="C1649" i="5" s="1"/>
  <c r="C1650" i="5" a="1"/>
  <c r="C1650" i="5" s="1"/>
  <c r="C1651" i="5" a="1"/>
  <c r="C1651" i="5" s="1"/>
  <c r="C1652" i="5" a="1"/>
  <c r="C1652" i="5" s="1"/>
  <c r="C1653" i="5" a="1"/>
  <c r="C1653" i="5" s="1"/>
  <c r="C1654" i="5" a="1"/>
  <c r="C1654" i="5" s="1"/>
  <c r="C1655" i="5" a="1"/>
  <c r="C1655" i="5" s="1"/>
  <c r="C1656" i="5" a="1"/>
  <c r="C1656" i="5" s="1"/>
  <c r="C1657" i="5" a="1"/>
  <c r="C1657" i="5" s="1"/>
  <c r="C1658" i="5" a="1"/>
  <c r="C1658" i="5" s="1"/>
  <c r="C1659" i="5" a="1"/>
  <c r="C1659" i="5" s="1"/>
  <c r="C1660" i="5" a="1"/>
  <c r="C1660" i="5" s="1"/>
  <c r="C1661" i="5" a="1"/>
  <c r="C1661" i="5" s="1"/>
  <c r="C1662" i="5" a="1"/>
  <c r="C1662" i="5" s="1"/>
  <c r="C1663" i="5" a="1"/>
  <c r="C1663" i="5" s="1"/>
  <c r="C1664" i="5" a="1"/>
  <c r="C1664" i="5" s="1"/>
  <c r="C1665" i="5" a="1"/>
  <c r="C1665" i="5" s="1"/>
  <c r="C1666" i="5" a="1"/>
  <c r="C1666" i="5" s="1"/>
  <c r="C1667" i="5" a="1"/>
  <c r="C1667" i="5" s="1"/>
  <c r="C1668" i="5" a="1"/>
  <c r="C1668" i="5" s="1"/>
  <c r="C1669" i="5" a="1"/>
  <c r="C1669" i="5" s="1"/>
  <c r="C1670" i="5" a="1"/>
  <c r="C1670" i="5" s="1"/>
  <c r="C1671" i="5" a="1"/>
  <c r="C1671" i="5" s="1"/>
  <c r="C1672" i="5" a="1"/>
  <c r="C1672" i="5" s="1"/>
  <c r="C1673" i="5" a="1"/>
  <c r="C1673" i="5" s="1"/>
  <c r="C1674" i="5" a="1"/>
  <c r="C1674" i="5" s="1"/>
  <c r="C1675" i="5" a="1"/>
  <c r="C1675" i="5" s="1"/>
  <c r="C1676" i="5" a="1"/>
  <c r="C1676" i="5" s="1"/>
  <c r="C1677" i="5" a="1"/>
  <c r="C1677" i="5" s="1"/>
  <c r="C1678" i="5" a="1"/>
  <c r="C1678" i="5" s="1"/>
  <c r="C1679" i="5" a="1"/>
  <c r="C1679" i="5" s="1"/>
  <c r="V1679" i="5" s="1"/>
  <c r="C1680" i="5" a="1"/>
  <c r="C1680" i="5" s="1"/>
  <c r="C1681" i="5" a="1"/>
  <c r="C1681" i="5" s="1"/>
  <c r="C1682" i="5" a="1"/>
  <c r="C1682" i="5" s="1"/>
  <c r="C1683" i="5" a="1"/>
  <c r="C1683" i="5" s="1"/>
  <c r="C1684" i="5" a="1"/>
  <c r="C1684" i="5" s="1"/>
  <c r="C1685" i="5" a="1"/>
  <c r="C1685" i="5" s="1"/>
  <c r="C1686" i="5" a="1"/>
  <c r="C1686" i="5" s="1"/>
  <c r="C1687" i="5" a="1"/>
  <c r="C1687" i="5" s="1"/>
  <c r="C1688" i="5" a="1"/>
  <c r="C1688" i="5" s="1"/>
  <c r="C1689" i="5" a="1"/>
  <c r="C1689" i="5" s="1"/>
  <c r="C1690" i="5" a="1"/>
  <c r="C1690" i="5" s="1"/>
  <c r="C1691" i="5" a="1"/>
  <c r="C1691" i="5" s="1"/>
  <c r="C1692" i="5" a="1"/>
  <c r="C1692" i="5" s="1"/>
  <c r="C1693" i="5" a="1"/>
  <c r="C1693" i="5" s="1"/>
  <c r="C1694" i="5" a="1"/>
  <c r="C1694" i="5" s="1"/>
  <c r="C1695" i="5" a="1"/>
  <c r="C1695" i="5" s="1"/>
  <c r="C1696" i="5" a="1"/>
  <c r="C1696" i="5" s="1"/>
  <c r="C1697" i="5" a="1"/>
  <c r="C1697" i="5" s="1"/>
  <c r="C1698" i="5" a="1"/>
  <c r="C1698" i="5" s="1"/>
  <c r="C1699" i="5" a="1"/>
  <c r="C1699" i="5" s="1"/>
  <c r="C1700" i="5" a="1"/>
  <c r="C1700" i="5" s="1"/>
  <c r="C1701" i="5" a="1"/>
  <c r="C1701" i="5" s="1"/>
  <c r="C1702" i="5" a="1"/>
  <c r="C1702" i="5" s="1"/>
  <c r="C1703" i="5" a="1"/>
  <c r="C1703" i="5" s="1"/>
  <c r="C1704" i="5" a="1"/>
  <c r="C1704" i="5" s="1"/>
  <c r="C1705" i="5" a="1"/>
  <c r="C1705" i="5" s="1"/>
  <c r="C1706" i="5" a="1"/>
  <c r="C1706" i="5" s="1"/>
  <c r="C1707" i="5" a="1"/>
  <c r="C1707" i="5" s="1"/>
  <c r="C1708" i="5" a="1"/>
  <c r="C1708" i="5" s="1"/>
  <c r="C1709" i="5" a="1"/>
  <c r="C1709" i="5" s="1"/>
  <c r="C1710" i="5" a="1"/>
  <c r="C1710" i="5" s="1"/>
  <c r="C1711" i="5" a="1"/>
  <c r="C1711" i="5" s="1"/>
  <c r="C1712" i="5" a="1"/>
  <c r="C1712" i="5" s="1"/>
  <c r="C1713" i="5" a="1"/>
  <c r="C1713" i="5" s="1"/>
  <c r="C1714" i="5" a="1"/>
  <c r="C1714" i="5" s="1"/>
  <c r="C1715" i="5" a="1"/>
  <c r="C1715" i="5" s="1"/>
  <c r="C1716" i="5" a="1"/>
  <c r="C1716" i="5" s="1"/>
  <c r="C1717" i="5" a="1"/>
  <c r="C1717" i="5" s="1"/>
  <c r="C1718" i="5" a="1"/>
  <c r="C1718" i="5" s="1"/>
  <c r="C1719" i="5" a="1"/>
  <c r="C1719" i="5" s="1"/>
  <c r="C1720" i="5" a="1"/>
  <c r="C1720" i="5" s="1"/>
  <c r="C1721" i="5" a="1"/>
  <c r="C1721" i="5" s="1"/>
  <c r="C1722" i="5" a="1"/>
  <c r="C1722" i="5" s="1"/>
  <c r="C1723" i="5" a="1"/>
  <c r="C1723" i="5" s="1"/>
  <c r="C1724" i="5" a="1"/>
  <c r="C1724" i="5" s="1"/>
  <c r="C1725" i="5" a="1"/>
  <c r="C1725" i="5" s="1"/>
  <c r="V1725" i="5" s="1"/>
  <c r="C1726" i="5" a="1"/>
  <c r="C1726" i="5" s="1"/>
  <c r="C1727" i="5" a="1"/>
  <c r="C1727" i="5" s="1"/>
  <c r="C1728" i="5" a="1"/>
  <c r="C1728" i="5" s="1"/>
  <c r="C1729" i="5" a="1"/>
  <c r="C1729" i="5" s="1"/>
  <c r="C1730" i="5" a="1"/>
  <c r="C1730" i="5" s="1"/>
  <c r="C1731" i="5" a="1"/>
  <c r="C1731" i="5" s="1"/>
  <c r="C1732" i="5" a="1"/>
  <c r="C1732" i="5" s="1"/>
  <c r="V1732" i="5" s="1"/>
  <c r="C1733" i="5" a="1"/>
  <c r="C1733" i="5" s="1"/>
  <c r="C1734" i="5" a="1"/>
  <c r="C1734" i="5" s="1"/>
  <c r="C1735" i="5" a="1"/>
  <c r="C1735" i="5" s="1"/>
  <c r="C1736" i="5" a="1"/>
  <c r="C1736" i="5" s="1"/>
  <c r="C1737" i="5" a="1"/>
  <c r="C1737" i="5" s="1"/>
  <c r="C1738" i="5" a="1"/>
  <c r="C1738" i="5" s="1"/>
  <c r="C1739" i="5" a="1"/>
  <c r="C1739" i="5" s="1"/>
  <c r="C1740" i="5" a="1"/>
  <c r="C1740" i="5" s="1"/>
  <c r="C1741" i="5" a="1"/>
  <c r="C1741" i="5" s="1"/>
  <c r="C1742" i="5" a="1"/>
  <c r="C1742" i="5" s="1"/>
  <c r="C1743" i="5" a="1"/>
  <c r="C1743" i="5" s="1"/>
  <c r="C1744" i="5" a="1"/>
  <c r="C1744" i="5" s="1"/>
  <c r="C1745" i="5" a="1"/>
  <c r="C1745" i="5" s="1"/>
  <c r="C1746" i="5" a="1"/>
  <c r="C1746" i="5" s="1"/>
  <c r="C1747" i="5" a="1"/>
  <c r="C1747" i="5" s="1"/>
  <c r="C1748" i="5" a="1"/>
  <c r="C1748" i="5" s="1"/>
  <c r="C1749" i="5" a="1"/>
  <c r="C1749" i="5" s="1"/>
  <c r="C1750" i="5" a="1"/>
  <c r="C1750" i="5" s="1"/>
  <c r="C1751" i="5" a="1"/>
  <c r="C1751" i="5" s="1"/>
  <c r="C1752" i="5" a="1"/>
  <c r="C1752" i="5" s="1"/>
  <c r="C1753" i="5" a="1"/>
  <c r="C1753" i="5" s="1"/>
  <c r="C1754" i="5" a="1"/>
  <c r="C1754" i="5" s="1"/>
  <c r="C1755" i="5" a="1"/>
  <c r="C1755" i="5" s="1"/>
  <c r="C1756" i="5" a="1"/>
  <c r="C1756" i="5" s="1"/>
  <c r="C1757" i="5" a="1"/>
  <c r="C1757" i="5" s="1"/>
  <c r="C1758" i="5" a="1"/>
  <c r="C1758" i="5" s="1"/>
  <c r="C1759" i="5" a="1"/>
  <c r="C1759" i="5" s="1"/>
  <c r="C1760" i="5" a="1"/>
  <c r="C1760" i="5" s="1"/>
  <c r="C1761" i="5" a="1"/>
  <c r="C1761" i="5" s="1"/>
  <c r="C1762" i="5" a="1"/>
  <c r="C1762" i="5" s="1"/>
  <c r="C1763" i="5" a="1"/>
  <c r="C1763" i="5" s="1"/>
  <c r="C1764" i="5" a="1"/>
  <c r="C1764" i="5" s="1"/>
  <c r="C1765" i="5" a="1"/>
  <c r="C1765" i="5" s="1"/>
  <c r="C1766" i="5" a="1"/>
  <c r="C1766" i="5" s="1"/>
  <c r="C1767" i="5" a="1"/>
  <c r="C1767" i="5" s="1"/>
  <c r="C1768" i="5" a="1"/>
  <c r="C1768" i="5" s="1"/>
  <c r="C1769" i="5" a="1"/>
  <c r="C1769" i="5" s="1"/>
  <c r="C1770" i="5" a="1"/>
  <c r="C1770" i="5" s="1"/>
  <c r="C1771" i="5" a="1"/>
  <c r="C1771" i="5" s="1"/>
  <c r="C1772" i="5" a="1"/>
  <c r="C1772" i="5" s="1"/>
  <c r="C1773" i="5" a="1"/>
  <c r="C1773" i="5" s="1"/>
  <c r="C1774" i="5" a="1"/>
  <c r="C1774" i="5" s="1"/>
  <c r="C1775" i="5" a="1"/>
  <c r="C1775" i="5" s="1"/>
  <c r="C1776" i="5" a="1"/>
  <c r="C1776" i="5" s="1"/>
  <c r="C1777" i="5" a="1"/>
  <c r="C1777" i="5" s="1"/>
  <c r="C1778" i="5" a="1"/>
  <c r="C1778" i="5" s="1"/>
  <c r="C1779" i="5" a="1"/>
  <c r="C1779" i="5" s="1"/>
  <c r="C1780" i="5" a="1"/>
  <c r="C1780" i="5" s="1"/>
  <c r="C1781" i="5" a="1"/>
  <c r="C1781" i="5" s="1"/>
  <c r="C1782" i="5" a="1"/>
  <c r="C1782" i="5" s="1"/>
  <c r="C1783" i="5" a="1"/>
  <c r="C1783" i="5" s="1"/>
  <c r="C1784" i="5" a="1"/>
  <c r="C1784" i="5" s="1"/>
  <c r="C1785" i="5" a="1"/>
  <c r="C1785" i="5" s="1"/>
  <c r="C1786" i="5" a="1"/>
  <c r="C1786" i="5" s="1"/>
  <c r="C1787" i="5" a="1"/>
  <c r="C1787" i="5" s="1"/>
  <c r="C1788" i="5" a="1"/>
  <c r="C1788" i="5" s="1"/>
  <c r="C1789" i="5" a="1"/>
  <c r="C1789" i="5" s="1"/>
  <c r="C1790" i="5" a="1"/>
  <c r="C1790" i="5" s="1"/>
  <c r="C1791" i="5" a="1"/>
  <c r="C1791" i="5" s="1"/>
  <c r="C1792" i="5" a="1"/>
  <c r="C1792" i="5" s="1"/>
  <c r="C1793" i="5" a="1"/>
  <c r="C1793" i="5" s="1"/>
  <c r="C1794" i="5" a="1"/>
  <c r="C1794" i="5" s="1"/>
  <c r="C1795" i="5" a="1"/>
  <c r="C1795" i="5" s="1"/>
  <c r="C1796" i="5" a="1"/>
  <c r="C1796" i="5" s="1"/>
  <c r="C1797" i="5" a="1"/>
  <c r="C1797" i="5" s="1"/>
  <c r="C1798" i="5" a="1"/>
  <c r="C1798" i="5" s="1"/>
  <c r="C1799" i="5" a="1"/>
  <c r="C1799" i="5" s="1"/>
  <c r="C1800" i="5" a="1"/>
  <c r="C1800" i="5" s="1"/>
  <c r="C1801" i="5" a="1"/>
  <c r="C1801" i="5" s="1"/>
  <c r="C1802" i="5" a="1"/>
  <c r="C1802" i="5" s="1"/>
  <c r="C1803" i="5" a="1"/>
  <c r="C1803" i="5" s="1"/>
  <c r="C1804" i="5" a="1"/>
  <c r="C1804" i="5" s="1"/>
  <c r="C1805" i="5" a="1"/>
  <c r="C1805" i="5" s="1"/>
  <c r="C1806" i="5" a="1"/>
  <c r="C1806" i="5" s="1"/>
  <c r="C1807" i="5" a="1"/>
  <c r="C1807" i="5" s="1"/>
  <c r="C1808" i="5" a="1"/>
  <c r="C1808" i="5" s="1"/>
  <c r="C1809" i="5" a="1"/>
  <c r="C1809" i="5" s="1"/>
  <c r="C1810" i="5" a="1"/>
  <c r="C1810" i="5" s="1"/>
  <c r="C1811" i="5" a="1"/>
  <c r="C1811" i="5" s="1"/>
  <c r="C1812" i="5" a="1"/>
  <c r="C1812" i="5" s="1"/>
  <c r="C1813" i="5" a="1"/>
  <c r="C1813" i="5" s="1"/>
  <c r="C1814" i="5" a="1"/>
  <c r="C1814" i="5" s="1"/>
  <c r="C1815" i="5" a="1"/>
  <c r="C1815" i="5" s="1"/>
  <c r="C1816" i="5" a="1"/>
  <c r="C1816" i="5" s="1"/>
  <c r="C1817" i="5" a="1"/>
  <c r="C1817" i="5" s="1"/>
  <c r="C1818" i="5" a="1"/>
  <c r="C1818" i="5" s="1"/>
  <c r="C1819" i="5" a="1"/>
  <c r="C1819" i="5" s="1"/>
  <c r="C1820" i="5" a="1"/>
  <c r="C1820" i="5" s="1"/>
  <c r="C1821" i="5" a="1"/>
  <c r="C1821" i="5" s="1"/>
  <c r="C1822" i="5" a="1"/>
  <c r="C1822" i="5" s="1"/>
  <c r="C1823" i="5" a="1"/>
  <c r="C1823" i="5" s="1"/>
  <c r="V1823" i="5" s="1"/>
  <c r="E1823" i="5" s="1"/>
  <c r="C1824" i="5" a="1"/>
  <c r="C1824" i="5" s="1"/>
  <c r="C1825" i="5" a="1"/>
  <c r="C1825" i="5" s="1"/>
  <c r="C1826" i="5" a="1"/>
  <c r="C1826" i="5" s="1"/>
  <c r="C1827" i="5" a="1"/>
  <c r="C1827" i="5" s="1"/>
  <c r="C1828" i="5" a="1"/>
  <c r="C1828" i="5" s="1"/>
  <c r="C1829" i="5" a="1"/>
  <c r="C1829" i="5" s="1"/>
  <c r="C1830" i="5" a="1"/>
  <c r="C1830" i="5" s="1"/>
  <c r="C1831" i="5" a="1"/>
  <c r="C1831" i="5" s="1"/>
  <c r="C1832" i="5" a="1"/>
  <c r="C1832" i="5" s="1"/>
  <c r="C1833" i="5" a="1"/>
  <c r="C1833" i="5" s="1"/>
  <c r="C1834" i="5" a="1"/>
  <c r="C1834" i="5" s="1"/>
  <c r="C1835" i="5" a="1"/>
  <c r="C1835" i="5" s="1"/>
  <c r="C1836" i="5" a="1"/>
  <c r="C1836" i="5" s="1"/>
  <c r="C1837" i="5" a="1"/>
  <c r="C1837" i="5" s="1"/>
  <c r="C1838" i="5" a="1"/>
  <c r="C1838" i="5" s="1"/>
  <c r="C1839" i="5" a="1"/>
  <c r="C1839" i="5" s="1"/>
  <c r="C1840" i="5" a="1"/>
  <c r="C1840" i="5" s="1"/>
  <c r="C1841" i="5" a="1"/>
  <c r="C1841" i="5" s="1"/>
  <c r="C1842" i="5" a="1"/>
  <c r="C1842" i="5" s="1"/>
  <c r="C1843" i="5" a="1"/>
  <c r="C1843" i="5" s="1"/>
  <c r="C1844" i="5" a="1"/>
  <c r="C1844" i="5" s="1"/>
  <c r="C1845" i="5" a="1"/>
  <c r="C1845" i="5" s="1"/>
  <c r="C1846" i="5" a="1"/>
  <c r="C1846" i="5" s="1"/>
  <c r="C1847" i="5" a="1"/>
  <c r="C1847" i="5" s="1"/>
  <c r="V1847" i="5" s="1"/>
  <c r="E1847" i="5" s="1"/>
  <c r="C1848" i="5" a="1"/>
  <c r="C1848" i="5" s="1"/>
  <c r="C1849" i="5" a="1"/>
  <c r="C1849" i="5" s="1"/>
  <c r="C1850" i="5" a="1"/>
  <c r="C1850" i="5" s="1"/>
  <c r="V1850" i="5" s="1"/>
  <c r="E1850" i="5" s="1"/>
  <c r="C1851" i="5" a="1"/>
  <c r="C1851" i="5" s="1"/>
  <c r="C1852" i="5" a="1"/>
  <c r="C1852" i="5" s="1"/>
  <c r="V1852" i="5" s="1"/>
  <c r="E1852" i="5" s="1"/>
  <c r="C1853" i="5" a="1"/>
  <c r="C1853" i="5" s="1"/>
  <c r="C1854" i="5" a="1"/>
  <c r="C1854" i="5" s="1"/>
  <c r="C1855" i="5" a="1"/>
  <c r="C1855" i="5" s="1"/>
  <c r="C1856" i="5" a="1"/>
  <c r="C1856" i="5" s="1"/>
  <c r="C1857" i="5" a="1"/>
  <c r="C1857" i="5" s="1"/>
  <c r="C1858" i="5" a="1"/>
  <c r="C1858" i="5" s="1"/>
  <c r="C1859" i="5" a="1"/>
  <c r="C1859" i="5" s="1"/>
  <c r="C1860" i="5" a="1"/>
  <c r="C1860" i="5" s="1"/>
  <c r="C1861" i="5" a="1"/>
  <c r="C1861" i="5" s="1"/>
  <c r="C1862" i="5" a="1"/>
  <c r="C1862" i="5" s="1"/>
  <c r="C1863" i="5" a="1"/>
  <c r="C1863" i="5" s="1"/>
  <c r="C1864" i="5" a="1"/>
  <c r="C1864" i="5" s="1"/>
  <c r="C1865" i="5" a="1"/>
  <c r="C1865" i="5" s="1"/>
  <c r="C1866" i="5" a="1"/>
  <c r="C1866" i="5" s="1"/>
  <c r="C1867" i="5" a="1"/>
  <c r="C1867" i="5" s="1"/>
  <c r="C1868" i="5" a="1"/>
  <c r="C1868" i="5" s="1"/>
  <c r="C1869" i="5" a="1"/>
  <c r="C1869" i="5" s="1"/>
  <c r="C1870" i="5" a="1"/>
  <c r="C1870" i="5" s="1"/>
  <c r="C1871" i="5" a="1"/>
  <c r="C1871" i="5" s="1"/>
  <c r="C1872" i="5" a="1"/>
  <c r="C1872" i="5" s="1"/>
  <c r="C1873" i="5" a="1"/>
  <c r="C1873" i="5" s="1"/>
  <c r="C1874" i="5" a="1"/>
  <c r="C1874" i="5" s="1"/>
  <c r="C1875" i="5" a="1"/>
  <c r="C1875" i="5" s="1"/>
  <c r="C1876" i="5" a="1"/>
  <c r="C1876" i="5" s="1"/>
  <c r="V1876" i="5" s="1"/>
  <c r="E1876" i="5" s="1"/>
  <c r="X1876" i="5" s="1"/>
  <c r="C1877" i="5" a="1"/>
  <c r="C1877" i="5" s="1"/>
  <c r="V1877" i="5" s="1"/>
  <c r="E1877" i="5" s="1"/>
  <c r="X1877" i="5" s="1"/>
  <c r="C1878" i="5" a="1"/>
  <c r="C1878" i="5" s="1"/>
  <c r="V1878" i="5" s="1"/>
  <c r="E1878" i="5" s="1"/>
  <c r="X1878" i="5" s="1"/>
  <c r="C1879" i="5" a="1"/>
  <c r="C1879" i="5" s="1"/>
  <c r="V1879" i="5" s="1"/>
  <c r="E1879" i="5" s="1"/>
  <c r="X1879" i="5" s="1"/>
  <c r="C1880" i="5" a="1"/>
  <c r="C1880" i="5" s="1"/>
  <c r="C1881" i="5" a="1"/>
  <c r="C1881" i="5" s="1"/>
  <c r="C1882" i="5" a="1"/>
  <c r="C1882" i="5" s="1"/>
  <c r="C1883" i="5" a="1"/>
  <c r="C1883" i="5" s="1"/>
  <c r="C1884" i="5" a="1"/>
  <c r="C1884" i="5" s="1"/>
  <c r="C1885" i="5" a="1"/>
  <c r="C1885" i="5" s="1"/>
  <c r="C1886" i="5" a="1"/>
  <c r="C1886" i="5" s="1"/>
  <c r="C1887" i="5" a="1"/>
  <c r="C1887" i="5" s="1"/>
  <c r="C1888" i="5" a="1"/>
  <c r="C1888" i="5" s="1"/>
  <c r="C1889" i="5" a="1"/>
  <c r="C1889" i="5" s="1"/>
  <c r="V1889" i="5" s="1"/>
  <c r="E1889" i="5" s="1"/>
  <c r="X1889" i="5" s="1"/>
  <c r="C1890" i="5" a="1"/>
  <c r="C1890" i="5" s="1"/>
  <c r="V1890" i="5" s="1"/>
  <c r="E1890" i="5" s="1"/>
  <c r="X1890" i="5" s="1"/>
  <c r="C1891" i="5" a="1"/>
  <c r="C1891" i="5" s="1"/>
  <c r="C1892" i="5" a="1"/>
  <c r="C1892" i="5" s="1"/>
  <c r="C1893" i="5" a="1"/>
  <c r="C1893" i="5" s="1"/>
  <c r="C1894" i="5" a="1"/>
  <c r="C1894" i="5" s="1"/>
  <c r="C1895" i="5" a="1"/>
  <c r="C1895" i="5" s="1"/>
  <c r="C1896" i="5" a="1"/>
  <c r="C1896" i="5" s="1"/>
  <c r="C1897" i="5" a="1"/>
  <c r="C1897" i="5" s="1"/>
  <c r="C1898" i="5" a="1"/>
  <c r="C1898" i="5" s="1"/>
  <c r="C1899" i="5" a="1"/>
  <c r="C1899" i="5" s="1"/>
  <c r="C1900" i="5" a="1"/>
  <c r="C1900" i="5" s="1"/>
  <c r="C1901" i="5" a="1"/>
  <c r="C1901" i="5" s="1"/>
  <c r="C1902" i="5" a="1"/>
  <c r="C1902" i="5" s="1"/>
  <c r="C1903" i="5" a="1"/>
  <c r="C1903" i="5" s="1"/>
  <c r="C1904" i="5" a="1"/>
  <c r="C1904" i="5" s="1"/>
  <c r="C1905" i="5" a="1"/>
  <c r="C1905" i="5" s="1"/>
  <c r="C1906" i="5" a="1"/>
  <c r="C1906" i="5" s="1"/>
  <c r="V1906" i="5" s="1"/>
  <c r="E1906" i="5" s="1"/>
  <c r="X1906" i="5" s="1"/>
  <c r="C1907" i="5" a="1"/>
  <c r="C1907" i="5" s="1"/>
  <c r="V1907" i="5" s="1"/>
  <c r="E1907" i="5" s="1"/>
  <c r="X1907" i="5" s="1"/>
  <c r="C1908" i="5" a="1"/>
  <c r="C1908" i="5" s="1"/>
  <c r="C1909" i="5" a="1"/>
  <c r="C1909" i="5" s="1"/>
  <c r="C1910" i="5" a="1"/>
  <c r="C1910" i="5" s="1"/>
  <c r="C1911" i="5" a="1"/>
  <c r="C1911" i="5" s="1"/>
  <c r="C1912" i="5" a="1"/>
  <c r="C1912" i="5" s="1"/>
  <c r="C1913" i="5" a="1"/>
  <c r="C1913" i="5" s="1"/>
  <c r="C1914" i="5" a="1"/>
  <c r="C1914" i="5" s="1"/>
  <c r="C1915" i="5" a="1"/>
  <c r="C1915" i="5" s="1"/>
  <c r="C1916" i="5" a="1"/>
  <c r="C1916" i="5" s="1"/>
  <c r="C1917" i="5" a="1"/>
  <c r="C1917" i="5" s="1"/>
  <c r="C1918" i="5" a="1"/>
  <c r="C1918" i="5" s="1"/>
  <c r="C1919" i="5" a="1"/>
  <c r="C1919" i="5" s="1"/>
  <c r="C1920" i="5" a="1"/>
  <c r="C1920" i="5" s="1"/>
  <c r="C1921" i="5" a="1"/>
  <c r="C1921" i="5" s="1"/>
  <c r="V1921" i="5" s="1"/>
  <c r="E1921" i="5" s="1"/>
  <c r="X1921" i="5" s="1"/>
  <c r="C1922" i="5" a="1"/>
  <c r="C1922" i="5" s="1"/>
  <c r="V1922" i="5" s="1"/>
  <c r="E1922" i="5" s="1"/>
  <c r="X1922" i="5" s="1"/>
  <c r="C1923" i="5" a="1"/>
  <c r="C1923" i="5" s="1"/>
  <c r="V1923" i="5" s="1"/>
  <c r="E1923" i="5" s="1"/>
  <c r="X1923" i="5" s="1"/>
  <c r="C1924" i="5" a="1"/>
  <c r="C1924" i="5" s="1"/>
  <c r="V1924" i="5" s="1"/>
  <c r="E1924" i="5" s="1"/>
  <c r="X1924" i="5" s="1"/>
  <c r="C1925" i="5" a="1"/>
  <c r="C1925" i="5" s="1"/>
  <c r="V1925" i="5" s="1"/>
  <c r="E1925" i="5" s="1"/>
  <c r="X1925" i="5" s="1"/>
  <c r="C1926" i="5" a="1"/>
  <c r="C1926" i="5" s="1"/>
  <c r="V1926" i="5" s="1"/>
  <c r="E1926" i="5" s="1"/>
  <c r="X1926" i="5" s="1"/>
  <c r="C1927" i="5" a="1"/>
  <c r="C1927" i="5" s="1"/>
  <c r="V1927" i="5" s="1"/>
  <c r="E1927" i="5" s="1"/>
  <c r="X1927" i="5" s="1"/>
  <c r="C1928" i="5" a="1"/>
  <c r="C1928" i="5" s="1"/>
  <c r="V1928" i="5" s="1"/>
  <c r="E1928" i="5" s="1"/>
  <c r="X1928" i="5" s="1"/>
  <c r="C1929" i="5" a="1"/>
  <c r="C1929" i="5" s="1"/>
  <c r="V1929" i="5" s="1"/>
  <c r="E1929" i="5" s="1"/>
  <c r="X1929" i="5" s="1"/>
  <c r="C1930" i="5" a="1"/>
  <c r="C1930" i="5" s="1"/>
  <c r="V1930" i="5" s="1"/>
  <c r="E1930" i="5" s="1"/>
  <c r="X1930" i="5" s="1"/>
  <c r="C1931" i="5" a="1"/>
  <c r="C1931" i="5" s="1"/>
  <c r="V1931" i="5" s="1"/>
  <c r="E1931" i="5" s="1"/>
  <c r="X1931" i="5" s="1"/>
  <c r="C1932" i="5" a="1"/>
  <c r="C1932" i="5" s="1"/>
  <c r="V1932" i="5" s="1"/>
  <c r="E1932" i="5" s="1"/>
  <c r="X1932" i="5" s="1"/>
  <c r="C1933" i="5" a="1"/>
  <c r="C1933" i="5" s="1"/>
  <c r="V1933" i="5" s="1"/>
  <c r="E1933" i="5" s="1"/>
  <c r="X1933" i="5" s="1"/>
  <c r="C1934" i="5" a="1"/>
  <c r="C1934" i="5" s="1"/>
  <c r="V1934" i="5" s="1"/>
  <c r="E1934" i="5" s="1"/>
  <c r="X1934" i="5" s="1"/>
  <c r="C1935" i="5" a="1"/>
  <c r="C1935" i="5" s="1"/>
  <c r="V1935" i="5" s="1"/>
  <c r="E1935" i="5" s="1"/>
  <c r="X1935" i="5" s="1"/>
  <c r="C1936" i="5" a="1"/>
  <c r="C1936" i="5" s="1"/>
  <c r="V1936" i="5" s="1"/>
  <c r="E1936" i="5" s="1"/>
  <c r="X1936" i="5" s="1"/>
  <c r="C1937" i="5" a="1"/>
  <c r="C1937" i="5" s="1"/>
  <c r="V1937" i="5" s="1"/>
  <c r="E1937" i="5" s="1"/>
  <c r="X1937" i="5" s="1"/>
  <c r="C1938" i="5" a="1"/>
  <c r="C1938" i="5" s="1"/>
  <c r="V1938" i="5" s="1"/>
  <c r="E1938" i="5" s="1"/>
  <c r="X1938" i="5" s="1"/>
  <c r="C1939" i="5" a="1"/>
  <c r="C1939" i="5" s="1"/>
  <c r="V1939" i="5" s="1"/>
  <c r="E1939" i="5" s="1"/>
  <c r="X1939" i="5" s="1"/>
  <c r="C1940" i="5" a="1"/>
  <c r="C1940" i="5" s="1"/>
  <c r="V1940" i="5" s="1"/>
  <c r="E1940" i="5" s="1"/>
  <c r="X1940" i="5" s="1"/>
  <c r="C1941" i="5" a="1"/>
  <c r="C1941" i="5" s="1"/>
  <c r="V1941" i="5" s="1"/>
  <c r="E1941" i="5" s="1"/>
  <c r="X1941" i="5" s="1"/>
  <c r="C1942" i="5" a="1"/>
  <c r="C1942" i="5" s="1"/>
  <c r="V1942" i="5" s="1"/>
  <c r="E1942" i="5" s="1"/>
  <c r="X1942" i="5" s="1"/>
  <c r="C1943" i="5" a="1"/>
  <c r="C1943" i="5" s="1"/>
  <c r="V1943" i="5" s="1"/>
  <c r="E1943" i="5" s="1"/>
  <c r="X1943" i="5" s="1"/>
  <c r="C1944" i="5" a="1"/>
  <c r="C1944" i="5" s="1"/>
  <c r="V1944" i="5" s="1"/>
  <c r="E1944" i="5" s="1"/>
  <c r="X1944" i="5" s="1"/>
  <c r="C1945" i="5" a="1"/>
  <c r="C1945" i="5" s="1"/>
  <c r="V1945" i="5" s="1"/>
  <c r="E1945" i="5" s="1"/>
  <c r="X1945" i="5" s="1"/>
  <c r="C1946" i="5" a="1"/>
  <c r="C1946" i="5" s="1"/>
  <c r="V1946" i="5" s="1"/>
  <c r="E1946" i="5" s="1"/>
  <c r="X1946" i="5" s="1"/>
  <c r="C1947" i="5" a="1"/>
  <c r="C1947" i="5" s="1"/>
  <c r="V1947" i="5" s="1"/>
  <c r="E1947" i="5" s="1"/>
  <c r="X1947" i="5" s="1"/>
  <c r="C1948" i="5" a="1"/>
  <c r="C1948" i="5" s="1"/>
  <c r="V1948" i="5" s="1"/>
  <c r="E1948" i="5" s="1"/>
  <c r="X1948" i="5" s="1"/>
  <c r="C1949" i="5" a="1"/>
  <c r="C1949" i="5" s="1"/>
  <c r="C1950" i="5" a="1"/>
  <c r="C1950" i="5" s="1"/>
  <c r="C1951" i="5" a="1"/>
  <c r="C1951" i="5" s="1"/>
  <c r="C1952" i="5" a="1"/>
  <c r="C1952" i="5" s="1"/>
  <c r="C1953" i="5" a="1"/>
  <c r="C1953" i="5" s="1"/>
  <c r="C1954" i="5" a="1"/>
  <c r="C1954" i="5" s="1"/>
  <c r="C1955" i="5" a="1"/>
  <c r="C1955" i="5" s="1"/>
  <c r="C1956" i="5" a="1"/>
  <c r="C1956" i="5" s="1"/>
  <c r="C1957" i="5" a="1"/>
  <c r="C1957" i="5" s="1"/>
  <c r="C1958" i="5" a="1"/>
  <c r="C1958" i="5" s="1"/>
  <c r="C1959" i="5" a="1"/>
  <c r="C1959" i="5" s="1"/>
  <c r="C1960" i="5" a="1"/>
  <c r="C1960" i="5" s="1"/>
  <c r="C1961" i="5" a="1"/>
  <c r="C1961" i="5" s="1"/>
  <c r="C1962" i="5" a="1"/>
  <c r="C1962" i="5" s="1"/>
  <c r="C1963" i="5" a="1"/>
  <c r="C1963" i="5" s="1"/>
  <c r="C1964" i="5" a="1"/>
  <c r="C1964" i="5" s="1"/>
  <c r="C1965" i="5" a="1"/>
  <c r="C1965" i="5" s="1"/>
  <c r="V1965" i="5" s="1"/>
  <c r="E1965" i="5" s="1"/>
  <c r="X1965" i="5" s="1"/>
  <c r="C1966" i="5" a="1"/>
  <c r="C1966" i="5" s="1"/>
  <c r="V1966" i="5" s="1"/>
  <c r="E1966" i="5" s="1"/>
  <c r="X1966" i="5" s="1"/>
  <c r="C1967" i="5" a="1"/>
  <c r="C1967" i="5" s="1"/>
  <c r="V1967" i="5" s="1"/>
  <c r="E1967" i="5" s="1"/>
  <c r="X1967" i="5" s="1"/>
  <c r="C1968" i="5" a="1"/>
  <c r="C1968" i="5" s="1"/>
  <c r="V1968" i="5" s="1"/>
  <c r="E1968" i="5" s="1"/>
  <c r="X1968" i="5" s="1"/>
  <c r="C1969" i="5" a="1"/>
  <c r="C1969" i="5" s="1"/>
  <c r="C1970" i="5" a="1"/>
  <c r="C1970" i="5" s="1"/>
  <c r="C1971" i="5" a="1"/>
  <c r="C1971" i="5" s="1"/>
  <c r="C1972" i="5" a="1"/>
  <c r="C1972" i="5" s="1"/>
  <c r="C1973" i="5" a="1"/>
  <c r="C1973" i="5" s="1"/>
  <c r="C1974" i="5" a="1"/>
  <c r="C1974" i="5" s="1"/>
  <c r="C1975" i="5" a="1"/>
  <c r="C1975" i="5" s="1"/>
  <c r="C1976" i="5" a="1"/>
  <c r="C1976" i="5" s="1"/>
  <c r="C1977" i="5" a="1"/>
  <c r="C1977" i="5" s="1"/>
  <c r="C1978" i="5" a="1"/>
  <c r="C1978" i="5" s="1"/>
  <c r="C1979" i="5" a="1"/>
  <c r="C1979" i="5" s="1"/>
  <c r="C1980" i="5" a="1"/>
  <c r="C1980" i="5" s="1"/>
  <c r="C1981" i="5" a="1"/>
  <c r="C1981" i="5" s="1"/>
  <c r="C1982" i="5" a="1"/>
  <c r="C1982" i="5" s="1"/>
  <c r="C1983" i="5" a="1"/>
  <c r="C1983" i="5" s="1"/>
  <c r="C1984" i="5" a="1"/>
  <c r="C1984" i="5" s="1"/>
  <c r="C1985" i="5" a="1"/>
  <c r="C1985" i="5" s="1"/>
  <c r="C1986" i="5" a="1"/>
  <c r="C1986" i="5" s="1"/>
  <c r="C1987" i="5" a="1"/>
  <c r="C1987" i="5" s="1"/>
  <c r="C1988" i="5" a="1"/>
  <c r="C1988" i="5" s="1"/>
  <c r="C1989" i="5" a="1"/>
  <c r="C1989" i="5" s="1"/>
  <c r="C1990" i="5" a="1"/>
  <c r="C1990" i="5" s="1"/>
  <c r="C1991" i="5" a="1"/>
  <c r="C1991" i="5" s="1"/>
  <c r="C1992" i="5" a="1"/>
  <c r="C1992" i="5" s="1"/>
  <c r="V1992" i="5" s="1"/>
  <c r="C1993" i="5" a="1"/>
  <c r="C1993" i="5" s="1"/>
  <c r="C1994" i="5" a="1"/>
  <c r="C1994" i="5" s="1"/>
  <c r="C1995" i="5" a="1"/>
  <c r="C1995" i="5" s="1"/>
  <c r="C1996" i="5" a="1"/>
  <c r="C1996" i="5" s="1"/>
  <c r="C1997" i="5" a="1"/>
  <c r="C1997" i="5" s="1"/>
  <c r="C1998" i="5" a="1"/>
  <c r="C1998" i="5" s="1"/>
  <c r="C1999" i="5" a="1"/>
  <c r="C1999" i="5" s="1"/>
  <c r="C2000" i="5" a="1"/>
  <c r="C2000" i="5" s="1"/>
  <c r="C2001" i="5" a="1"/>
  <c r="C2001" i="5" s="1"/>
  <c r="C2002" i="5" a="1"/>
  <c r="C2002" i="5" s="1"/>
  <c r="C2003" i="5" a="1"/>
  <c r="C2003" i="5" s="1"/>
  <c r="C2004" i="5" a="1"/>
  <c r="C2004" i="5" s="1"/>
  <c r="C2005" i="5" a="1"/>
  <c r="C2005" i="5" s="1"/>
  <c r="C2006" i="5" a="1"/>
  <c r="C2006" i="5" s="1"/>
  <c r="C2007" i="5" a="1"/>
  <c r="C2007" i="5" s="1"/>
  <c r="C2008" i="5" a="1"/>
  <c r="C2008" i="5" s="1"/>
  <c r="C2009" i="5" a="1"/>
  <c r="C2009" i="5" s="1"/>
  <c r="C2010" i="5" a="1"/>
  <c r="C2010" i="5" s="1"/>
  <c r="C2011" i="5" a="1"/>
  <c r="C2011" i="5" s="1"/>
  <c r="C2012" i="5" a="1"/>
  <c r="C2012" i="5" s="1"/>
  <c r="V2012" i="5" s="1"/>
  <c r="C2013" i="5" a="1"/>
  <c r="C2013" i="5" s="1"/>
  <c r="C2014" i="5" a="1"/>
  <c r="C2014" i="5" s="1"/>
  <c r="C2015" i="5" a="1"/>
  <c r="C2015" i="5" s="1"/>
  <c r="C2016" i="5" a="1"/>
  <c r="C2016" i="5" s="1"/>
  <c r="C2017" i="5" a="1"/>
  <c r="C2017" i="5" s="1"/>
  <c r="C2018" i="5" a="1"/>
  <c r="C2018" i="5" s="1"/>
  <c r="C2019" i="5" a="1"/>
  <c r="C2019" i="5" s="1"/>
  <c r="C2020" i="5" a="1"/>
  <c r="C2020" i="5" s="1"/>
  <c r="V2020" i="5" s="1"/>
  <c r="C2021" i="5" a="1"/>
  <c r="C2021" i="5" s="1"/>
  <c r="C2022" i="5" a="1"/>
  <c r="C2022" i="5" s="1"/>
  <c r="C2023" i="5" a="1"/>
  <c r="C2023" i="5" s="1"/>
  <c r="C2024" i="5" a="1"/>
  <c r="C2024" i="5" s="1"/>
  <c r="C2025" i="5" a="1"/>
  <c r="C2025" i="5" s="1"/>
  <c r="C2026" i="5" a="1"/>
  <c r="C2026" i="5" s="1"/>
  <c r="C2027" i="5" a="1"/>
  <c r="C2027" i="5" s="1"/>
  <c r="C2028" i="5" a="1"/>
  <c r="C2028" i="5" s="1"/>
  <c r="C2029" i="5" a="1"/>
  <c r="C2029" i="5" s="1"/>
  <c r="C2030" i="5" a="1"/>
  <c r="C2030" i="5" s="1"/>
  <c r="C2031" i="5" a="1"/>
  <c r="C2031" i="5" s="1"/>
  <c r="C2032" i="5" a="1"/>
  <c r="C2032" i="5" s="1"/>
  <c r="C2033" i="5" a="1"/>
  <c r="C2033" i="5" s="1"/>
  <c r="C2034" i="5" a="1"/>
  <c r="C2034" i="5" s="1"/>
  <c r="C2035" i="5" a="1"/>
  <c r="C2035" i="5" s="1"/>
  <c r="C2036" i="5" a="1"/>
  <c r="C2036" i="5" s="1"/>
  <c r="C2037" i="5" a="1"/>
  <c r="C2037" i="5" s="1"/>
  <c r="C2038" i="5" a="1"/>
  <c r="C2038" i="5" s="1"/>
  <c r="C2039" i="5" a="1"/>
  <c r="C2039" i="5" s="1"/>
  <c r="C2040" i="5" a="1"/>
  <c r="C2040" i="5" s="1"/>
  <c r="C2041" i="5" a="1"/>
  <c r="C2041" i="5" s="1"/>
  <c r="C2042" i="5" a="1"/>
  <c r="C2042" i="5" s="1"/>
  <c r="C2043" i="5" a="1"/>
  <c r="C2043" i="5" s="1"/>
  <c r="C2044" i="5" a="1"/>
  <c r="C2044" i="5" s="1"/>
  <c r="C2045" i="5" a="1"/>
  <c r="C2045" i="5" s="1"/>
  <c r="C2046" i="5" a="1"/>
  <c r="C2046" i="5" s="1"/>
  <c r="C2047" i="5" a="1"/>
  <c r="C2047" i="5" s="1"/>
  <c r="C2048" i="5" a="1"/>
  <c r="C2048" i="5" s="1"/>
  <c r="C2049" i="5" a="1"/>
  <c r="C2049" i="5" s="1"/>
  <c r="C2050" i="5" a="1"/>
  <c r="C2050" i="5" s="1"/>
  <c r="C2051" i="5" a="1"/>
  <c r="C2051" i="5" s="1"/>
  <c r="C2052" i="5" a="1"/>
  <c r="C2052" i="5" s="1"/>
  <c r="C2053" i="5" a="1"/>
  <c r="C2053" i="5" s="1"/>
  <c r="C2054" i="5" a="1"/>
  <c r="C2054" i="5" s="1"/>
  <c r="C2055" i="5" a="1"/>
  <c r="C2055" i="5" s="1"/>
  <c r="C2056" i="5" a="1"/>
  <c r="C2056" i="5" s="1"/>
  <c r="V2056" i="5" s="1"/>
  <c r="C2057" i="5" a="1"/>
  <c r="C2057" i="5" s="1"/>
  <c r="C2058" i="5" a="1"/>
  <c r="C2058" i="5" s="1"/>
  <c r="C2059" i="5" a="1"/>
  <c r="C2059" i="5" s="1"/>
  <c r="C2060" i="5" a="1"/>
  <c r="C2060" i="5" s="1"/>
  <c r="C2061" i="5" a="1"/>
  <c r="C2061" i="5" s="1"/>
  <c r="C2062" i="5" a="1"/>
  <c r="C2062" i="5" s="1"/>
  <c r="C2063" i="5" a="1"/>
  <c r="C2063" i="5" s="1"/>
  <c r="C2064" i="5" a="1"/>
  <c r="C2064" i="5" s="1"/>
  <c r="C2065" i="5" a="1"/>
  <c r="C2065" i="5" s="1"/>
  <c r="C2066" i="5" a="1"/>
  <c r="C2066" i="5" s="1"/>
  <c r="C2067" i="5" a="1"/>
  <c r="C2067" i="5" s="1"/>
  <c r="C2068" i="5" a="1"/>
  <c r="C2068" i="5" s="1"/>
  <c r="C2069" i="5" a="1"/>
  <c r="C2069" i="5" s="1"/>
  <c r="C2070" i="5" a="1"/>
  <c r="C2070" i="5" s="1"/>
  <c r="C2071" i="5" a="1"/>
  <c r="C2071" i="5" s="1"/>
  <c r="C2072" i="5" a="1"/>
  <c r="C2072" i="5" s="1"/>
  <c r="C2073" i="5" a="1"/>
  <c r="C2073" i="5" s="1"/>
  <c r="C2074" i="5" a="1"/>
  <c r="C2074" i="5" s="1"/>
  <c r="C2075" i="5" a="1"/>
  <c r="C2075" i="5" s="1"/>
  <c r="C2076" i="5" a="1"/>
  <c r="C2076" i="5" s="1"/>
  <c r="C2077" i="5" a="1"/>
  <c r="C2077" i="5" s="1"/>
  <c r="V2077" i="5" s="1"/>
  <c r="C2078" i="5" a="1"/>
  <c r="C2078" i="5" s="1"/>
  <c r="C2079" i="5" a="1"/>
  <c r="C2079" i="5" s="1"/>
  <c r="C2080" i="5" a="1"/>
  <c r="C2080" i="5" s="1"/>
  <c r="C2081" i="5" a="1"/>
  <c r="C2081" i="5" s="1"/>
  <c r="C2082" i="5" a="1"/>
  <c r="C2082" i="5" s="1"/>
  <c r="C2083" i="5" a="1"/>
  <c r="C2083" i="5" s="1"/>
  <c r="C2084" i="5" a="1"/>
  <c r="C2084" i="5" s="1"/>
  <c r="C2085" i="5" a="1"/>
  <c r="C2085" i="5" s="1"/>
  <c r="C2086" i="5" a="1"/>
  <c r="C2086" i="5" s="1"/>
  <c r="C2087" i="5" a="1"/>
  <c r="C2087" i="5" s="1"/>
  <c r="C2088" i="5" a="1"/>
  <c r="C2088" i="5" s="1"/>
  <c r="C2089" i="5" a="1"/>
  <c r="C2089" i="5" s="1"/>
  <c r="C2090" i="5" a="1"/>
  <c r="C2090" i="5" s="1"/>
  <c r="C2091" i="5" a="1"/>
  <c r="C2091" i="5" s="1"/>
  <c r="C2092" i="5" a="1"/>
  <c r="C2092" i="5" s="1"/>
  <c r="C2093" i="5" a="1"/>
  <c r="C2093" i="5" s="1"/>
  <c r="C2094" i="5" a="1"/>
  <c r="C2094" i="5" s="1"/>
  <c r="C2095" i="5" a="1"/>
  <c r="C2095" i="5" s="1"/>
  <c r="C2096" i="5" a="1"/>
  <c r="C2096" i="5" s="1"/>
  <c r="C2097" i="5" a="1"/>
  <c r="C2097" i="5" s="1"/>
  <c r="C2098" i="5" a="1"/>
  <c r="C2098" i="5" s="1"/>
  <c r="C2099" i="5" a="1"/>
  <c r="C2099" i="5" s="1"/>
  <c r="C2100" i="5" a="1"/>
  <c r="C2100" i="5" s="1"/>
  <c r="C2101" i="5" a="1"/>
  <c r="C2101" i="5" s="1"/>
  <c r="V2101" i="5" s="1"/>
  <c r="C2102" i="5" a="1"/>
  <c r="C2102" i="5" s="1"/>
  <c r="C2103" i="5" a="1"/>
  <c r="C2103" i="5" s="1"/>
  <c r="C2104" i="5" a="1"/>
  <c r="C2104" i="5" s="1"/>
  <c r="C2105" i="5" a="1"/>
  <c r="C2105" i="5" s="1"/>
  <c r="C2106" i="5" a="1"/>
  <c r="C2106" i="5" s="1"/>
  <c r="C2107" i="5" a="1"/>
  <c r="C2107" i="5" s="1"/>
  <c r="C2108" i="5" a="1"/>
  <c r="C2108" i="5" s="1"/>
  <c r="C2109" i="5" a="1"/>
  <c r="C2109" i="5" s="1"/>
  <c r="V2109" i="5" s="1"/>
  <c r="C2110" i="5" a="1"/>
  <c r="C2110" i="5" s="1"/>
  <c r="C2111" i="5" a="1"/>
  <c r="C2111" i="5" s="1"/>
  <c r="C2112" i="5" a="1"/>
  <c r="C2112" i="5" s="1"/>
  <c r="C2113" i="5" a="1"/>
  <c r="C2113" i="5" s="1"/>
  <c r="C2114" i="5" a="1"/>
  <c r="C2114" i="5" s="1"/>
  <c r="C2115" i="5" a="1"/>
  <c r="C2115" i="5" s="1"/>
  <c r="C2116" i="5" a="1"/>
  <c r="C2116" i="5" s="1"/>
  <c r="C2117" i="5" a="1"/>
  <c r="C2117" i="5" s="1"/>
  <c r="C2118" i="5" a="1"/>
  <c r="C2118" i="5" s="1"/>
  <c r="V2118" i="5" s="1"/>
  <c r="E2118" i="5" s="1"/>
  <c r="C2119" i="5" a="1"/>
  <c r="C2119" i="5" s="1"/>
  <c r="V2119" i="5" s="1"/>
  <c r="C2120" i="5" a="1"/>
  <c r="C2120" i="5" s="1"/>
  <c r="V2120" i="5" s="1"/>
  <c r="E2120" i="5" s="1"/>
  <c r="C2121" i="5" a="1"/>
  <c r="C2121" i="5" s="1"/>
  <c r="C2122" i="5" a="1"/>
  <c r="C2122" i="5" s="1"/>
  <c r="C2123" i="5" a="1"/>
  <c r="C2123" i="5" s="1"/>
  <c r="C2124" i="5" a="1"/>
  <c r="C2124" i="5" s="1"/>
  <c r="C2125" i="5" a="1"/>
  <c r="C2125" i="5" s="1"/>
  <c r="C2126" i="5" a="1"/>
  <c r="C2126" i="5" s="1"/>
  <c r="C2127" i="5" a="1"/>
  <c r="C2127" i="5" s="1"/>
  <c r="C2128" i="5" a="1"/>
  <c r="C2128" i="5" s="1"/>
  <c r="C2129" i="5" a="1"/>
  <c r="C2129" i="5" s="1"/>
  <c r="C2130" i="5" a="1"/>
  <c r="C2130" i="5" s="1"/>
  <c r="V2130" i="5" s="1"/>
  <c r="C2131" i="5" a="1"/>
  <c r="C2131" i="5" s="1"/>
  <c r="C2132" i="5" a="1"/>
  <c r="C2132" i="5" s="1"/>
  <c r="C2133" i="5" a="1"/>
  <c r="C2133" i="5" s="1"/>
  <c r="V2133" i="5" s="1"/>
  <c r="C2134" i="5" a="1"/>
  <c r="C2134" i="5" s="1"/>
  <c r="V2134" i="5" s="1"/>
  <c r="E2134" i="5" s="1"/>
  <c r="C2135" i="5" a="1"/>
  <c r="C2135" i="5" s="1"/>
  <c r="V2135" i="5" s="1"/>
  <c r="C2136" i="5" a="1"/>
  <c r="C2136" i="5" s="1"/>
  <c r="V2136" i="5" s="1"/>
  <c r="E2136" i="5" s="1"/>
  <c r="C2137" i="5" a="1"/>
  <c r="C2137" i="5" s="1"/>
  <c r="V2137" i="5" s="1"/>
  <c r="C2138" i="5" a="1"/>
  <c r="C2138" i="5" s="1"/>
  <c r="V2138" i="5" s="1"/>
  <c r="E2138" i="5" s="1"/>
  <c r="C2139" i="5" a="1"/>
  <c r="C2139" i="5" s="1"/>
  <c r="V2139" i="5" s="1"/>
  <c r="C2140" i="5" a="1"/>
  <c r="C2140" i="5" s="1"/>
  <c r="C2141" i="5" a="1"/>
  <c r="C2141" i="5" s="1"/>
  <c r="C2142" i="5" a="1"/>
  <c r="C2142" i="5" s="1"/>
  <c r="C2143" i="5" a="1"/>
  <c r="C2143" i="5" s="1"/>
  <c r="C2144" i="5" a="1"/>
  <c r="C2144" i="5" s="1"/>
  <c r="C2145" i="5" a="1"/>
  <c r="C2145" i="5" s="1"/>
  <c r="C2146" i="5" a="1"/>
  <c r="C2146" i="5" s="1"/>
  <c r="C2147" i="5" a="1"/>
  <c r="C2147" i="5" s="1"/>
  <c r="C2148" i="5" a="1"/>
  <c r="C2148" i="5" s="1"/>
  <c r="C2149" i="5" a="1"/>
  <c r="C2149" i="5" s="1"/>
  <c r="C2150" i="5" a="1"/>
  <c r="C2150" i="5" s="1"/>
  <c r="C2151" i="5" a="1"/>
  <c r="C2151" i="5" s="1"/>
  <c r="C2152" i="5" a="1"/>
  <c r="C2152" i="5" s="1"/>
  <c r="C2153" i="5" a="1"/>
  <c r="C2153" i="5" s="1"/>
  <c r="C2154" i="5" a="1"/>
  <c r="C2154" i="5" s="1"/>
  <c r="C2155" i="5" a="1"/>
  <c r="C2155" i="5" s="1"/>
  <c r="C2156" i="5" a="1"/>
  <c r="C2156" i="5" s="1"/>
  <c r="C2157" i="5" a="1"/>
  <c r="C2157" i="5" s="1"/>
  <c r="C2158" i="5" a="1"/>
  <c r="C2158" i="5" s="1"/>
  <c r="C2159" i="5" a="1"/>
  <c r="C2159" i="5" s="1"/>
  <c r="C2160" i="5" a="1"/>
  <c r="C2160" i="5" s="1"/>
  <c r="C2161" i="5" a="1"/>
  <c r="C2161" i="5" s="1"/>
  <c r="C2162" i="5" a="1"/>
  <c r="C2162" i="5" s="1"/>
  <c r="C2163" i="5" a="1"/>
  <c r="C2163" i="5" s="1"/>
  <c r="C2164" i="5" a="1"/>
  <c r="C2164" i="5" s="1"/>
  <c r="C2165" i="5" a="1"/>
  <c r="C2165" i="5" s="1"/>
  <c r="C2166" i="5" a="1"/>
  <c r="C2166" i="5" s="1"/>
  <c r="C2167" i="5" a="1"/>
  <c r="C2167" i="5" s="1"/>
  <c r="C2168" i="5" a="1"/>
  <c r="C2168" i="5" s="1"/>
  <c r="C2169" i="5" a="1"/>
  <c r="C2169" i="5" s="1"/>
  <c r="C2170" i="5" a="1"/>
  <c r="C2170" i="5" s="1"/>
  <c r="C2171" i="5" a="1"/>
  <c r="C2171" i="5" s="1"/>
  <c r="C2172" i="5" a="1"/>
  <c r="C2172" i="5" s="1"/>
  <c r="C2173" i="5" a="1"/>
  <c r="C2173" i="5" s="1"/>
  <c r="C2174" i="5" a="1"/>
  <c r="C2174" i="5" s="1"/>
  <c r="C2175" i="5" a="1"/>
  <c r="C2175" i="5" s="1"/>
  <c r="C2176" i="5" a="1"/>
  <c r="C2176" i="5" s="1"/>
  <c r="C2177" i="5" a="1"/>
  <c r="C2177" i="5" s="1"/>
  <c r="C2178" i="5" a="1"/>
  <c r="C2178" i="5" s="1"/>
  <c r="C2179" i="5" a="1"/>
  <c r="C2179" i="5" s="1"/>
  <c r="C2180" i="5" a="1"/>
  <c r="C2180" i="5" s="1"/>
  <c r="C2181" i="5" a="1"/>
  <c r="C2181" i="5" s="1"/>
  <c r="C2182" i="5" a="1"/>
  <c r="C2182" i="5" s="1"/>
  <c r="C2183" i="5" a="1"/>
  <c r="C2183" i="5" s="1"/>
  <c r="C2184" i="5" a="1"/>
  <c r="C2184" i="5" s="1"/>
  <c r="C2185" i="5" a="1"/>
  <c r="C2185" i="5" s="1"/>
  <c r="C2186" i="5" a="1"/>
  <c r="C2186" i="5" s="1"/>
  <c r="C2187" i="5" a="1"/>
  <c r="C2187" i="5" s="1"/>
  <c r="C2188" i="5" a="1"/>
  <c r="C2188" i="5" s="1"/>
  <c r="C2189" i="5" a="1"/>
  <c r="C2189" i="5" s="1"/>
  <c r="C2190" i="5" a="1"/>
  <c r="C2190" i="5" s="1"/>
  <c r="C2191" i="5" a="1"/>
  <c r="C2191" i="5" s="1"/>
  <c r="C2192" i="5" a="1"/>
  <c r="C2192" i="5" s="1"/>
  <c r="C2193" i="5" a="1"/>
  <c r="C2193" i="5" s="1"/>
  <c r="C2194" i="5" a="1"/>
  <c r="C2194" i="5" s="1"/>
  <c r="C2195" i="5" a="1"/>
  <c r="C2195" i="5" s="1"/>
  <c r="C2196" i="5" a="1"/>
  <c r="C2196" i="5" s="1"/>
  <c r="C2197" i="5" a="1"/>
  <c r="C2197" i="5" s="1"/>
  <c r="C2198" i="5" a="1"/>
  <c r="C2198" i="5" s="1"/>
  <c r="C2199" i="5" a="1"/>
  <c r="C2199" i="5" s="1"/>
  <c r="C2200" i="5" a="1"/>
  <c r="C2200" i="5" s="1"/>
  <c r="C2201" i="5" a="1"/>
  <c r="C2201" i="5" s="1"/>
  <c r="C2202" i="5" a="1"/>
  <c r="C2202" i="5" s="1"/>
  <c r="C2203" i="5" a="1"/>
  <c r="C2203" i="5" s="1"/>
  <c r="C2204" i="5" a="1"/>
  <c r="C2204" i="5" s="1"/>
  <c r="C2205" i="5" a="1"/>
  <c r="C2205" i="5" s="1"/>
  <c r="C2206" i="5" a="1"/>
  <c r="C2206" i="5" s="1"/>
  <c r="C2207" i="5" a="1"/>
  <c r="C2207" i="5" s="1"/>
  <c r="C2208" i="5" a="1"/>
  <c r="C2208" i="5" s="1"/>
  <c r="C2209" i="5" a="1"/>
  <c r="C2209" i="5" s="1"/>
  <c r="C2210" i="5" a="1"/>
  <c r="C2210" i="5" s="1"/>
  <c r="C2211" i="5" a="1"/>
  <c r="C2211" i="5" s="1"/>
  <c r="C2212" i="5" a="1"/>
  <c r="C2212" i="5" s="1"/>
  <c r="C2213" i="5" a="1"/>
  <c r="C2213" i="5" s="1"/>
  <c r="C2214" i="5" a="1"/>
  <c r="C2214" i="5" s="1"/>
  <c r="C2215" i="5" a="1"/>
  <c r="C2215" i="5" s="1"/>
  <c r="C2216" i="5" a="1"/>
  <c r="C2216" i="5" s="1"/>
  <c r="C2217" i="5" a="1"/>
  <c r="C2217" i="5" s="1"/>
  <c r="C2218" i="5" a="1"/>
  <c r="C2218" i="5" s="1"/>
  <c r="C2219" i="5" a="1"/>
  <c r="C2219" i="5" s="1"/>
  <c r="C2220" i="5" a="1"/>
  <c r="C2220" i="5" s="1"/>
  <c r="C2221" i="5" a="1"/>
  <c r="C2221" i="5" s="1"/>
  <c r="C2222" i="5" a="1"/>
  <c r="C2222" i="5" s="1"/>
  <c r="C2223" i="5" a="1"/>
  <c r="C2223" i="5" s="1"/>
  <c r="C2224" i="5" a="1"/>
  <c r="C2224" i="5" s="1"/>
  <c r="C2225" i="5" a="1"/>
  <c r="C2225" i="5" s="1"/>
  <c r="C2226" i="5" a="1"/>
  <c r="C2226" i="5" s="1"/>
  <c r="C2227" i="5" a="1"/>
  <c r="C2227" i="5" s="1"/>
  <c r="C2228" i="5" a="1"/>
  <c r="C2228" i="5" s="1"/>
  <c r="C2229" i="5" a="1"/>
  <c r="C2229" i="5" s="1"/>
  <c r="C2230" i="5" a="1"/>
  <c r="C2230" i="5" s="1"/>
  <c r="C2231" i="5" a="1"/>
  <c r="C2231" i="5" s="1"/>
  <c r="C2232" i="5" a="1"/>
  <c r="C2232" i="5" s="1"/>
  <c r="C2233" i="5" a="1"/>
  <c r="C2233" i="5" s="1"/>
  <c r="C2234" i="5" a="1"/>
  <c r="C2234" i="5" s="1"/>
  <c r="C2235" i="5" a="1"/>
  <c r="C2235" i="5" s="1"/>
  <c r="C2236" i="5" a="1"/>
  <c r="C2236" i="5" s="1"/>
  <c r="C2237" i="5" a="1"/>
  <c r="C2237" i="5" s="1"/>
  <c r="C2238" i="5" a="1"/>
  <c r="C2238" i="5" s="1"/>
  <c r="C2239" i="5" a="1"/>
  <c r="C2239" i="5" s="1"/>
  <c r="C2240" i="5" a="1"/>
  <c r="C2240" i="5" s="1"/>
  <c r="C2241" i="5" a="1"/>
  <c r="C2241" i="5" s="1"/>
  <c r="C2242" i="5" a="1"/>
  <c r="C2242" i="5" s="1"/>
  <c r="C2243" i="5" a="1"/>
  <c r="C2243" i="5" s="1"/>
  <c r="C2244" i="5" a="1"/>
  <c r="C2244" i="5" s="1"/>
  <c r="C2245" i="5" a="1"/>
  <c r="C2245" i="5" s="1"/>
  <c r="C2246" i="5" a="1"/>
  <c r="C2246" i="5" s="1"/>
  <c r="C2247" i="5" a="1"/>
  <c r="C2247" i="5" s="1"/>
  <c r="C2248" i="5" a="1"/>
  <c r="C2248" i="5" s="1"/>
  <c r="C2249" i="5" a="1"/>
  <c r="C2249" i="5" s="1"/>
  <c r="C2250" i="5" a="1"/>
  <c r="C2250" i="5" s="1"/>
  <c r="C2251" i="5" a="1"/>
  <c r="C2251" i="5" s="1"/>
  <c r="C2252" i="5" a="1"/>
  <c r="C2252" i="5" s="1"/>
  <c r="C2253" i="5" a="1"/>
  <c r="C2253" i="5" s="1"/>
  <c r="C2254" i="5" a="1"/>
  <c r="C2254" i="5" s="1"/>
  <c r="C2255" i="5" a="1"/>
  <c r="C2255" i="5" s="1"/>
  <c r="C2256" i="5" a="1"/>
  <c r="C2256" i="5" s="1"/>
  <c r="C2257" i="5" a="1"/>
  <c r="C2257" i="5" s="1"/>
  <c r="C2258" i="5" a="1"/>
  <c r="C2258" i="5" s="1"/>
  <c r="C2259" i="5" a="1"/>
  <c r="C2259" i="5" s="1"/>
  <c r="C2260" i="5" a="1"/>
  <c r="C2260" i="5" s="1"/>
  <c r="C2261" i="5" a="1"/>
  <c r="C2261" i="5" s="1"/>
  <c r="C2262" i="5" a="1"/>
  <c r="C2262" i="5" s="1"/>
  <c r="C2263" i="5" a="1"/>
  <c r="C2263" i="5" s="1"/>
  <c r="C2264" i="5" a="1"/>
  <c r="C2264" i="5" s="1"/>
  <c r="C2265" i="5" a="1"/>
  <c r="C2265" i="5" s="1"/>
  <c r="C2266" i="5" a="1"/>
  <c r="C2266" i="5" s="1"/>
  <c r="C2267" i="5" a="1"/>
  <c r="C2267" i="5" s="1"/>
  <c r="C2268" i="5" a="1"/>
  <c r="C2268" i="5" s="1"/>
  <c r="C2269" i="5" a="1"/>
  <c r="C2269" i="5" s="1"/>
  <c r="C2270" i="5" a="1"/>
  <c r="C2270" i="5" s="1"/>
  <c r="C2271" i="5" a="1"/>
  <c r="C2271" i="5" s="1"/>
  <c r="C2272" i="5" a="1"/>
  <c r="C2272" i="5" s="1"/>
  <c r="C2273" i="5" a="1"/>
  <c r="C2273" i="5" s="1"/>
  <c r="C2274" i="5" a="1"/>
  <c r="C2274" i="5" s="1"/>
  <c r="C2275" i="5" a="1"/>
  <c r="C2275" i="5" s="1"/>
  <c r="C2276" i="5" a="1"/>
  <c r="C2276" i="5" s="1"/>
  <c r="C2277" i="5" a="1"/>
  <c r="C2277" i="5" s="1"/>
  <c r="C2278" i="5" a="1"/>
  <c r="C2278" i="5" s="1"/>
  <c r="C2279" i="5" a="1"/>
  <c r="C2279" i="5" s="1"/>
  <c r="C2280" i="5" a="1"/>
  <c r="C2280" i="5" s="1"/>
  <c r="C2281" i="5" a="1"/>
  <c r="C2281" i="5" s="1"/>
  <c r="C2282" i="5" a="1"/>
  <c r="C2282" i="5" s="1"/>
  <c r="C2283" i="5" a="1"/>
  <c r="C2283" i="5" s="1"/>
  <c r="C2284" i="5" a="1"/>
  <c r="C2284" i="5" s="1"/>
  <c r="C2285" i="5" a="1"/>
  <c r="C2285" i="5" s="1"/>
  <c r="C2286" i="5" a="1"/>
  <c r="C2286" i="5" s="1"/>
  <c r="C2287" i="5" a="1"/>
  <c r="C2287" i="5" s="1"/>
  <c r="C2288" i="5" a="1"/>
  <c r="C2288" i="5" s="1"/>
  <c r="C2289" i="5" a="1"/>
  <c r="C2289" i="5" s="1"/>
  <c r="C2290" i="5" a="1"/>
  <c r="C2290" i="5" s="1"/>
  <c r="C2291" i="5" a="1"/>
  <c r="C2291" i="5" s="1"/>
  <c r="C2292" i="5" a="1"/>
  <c r="C2292" i="5" s="1"/>
  <c r="C2293" i="5" a="1"/>
  <c r="C2293" i="5" s="1"/>
  <c r="C2294" i="5" a="1"/>
  <c r="C2294" i="5" s="1"/>
  <c r="C2295" i="5" a="1"/>
  <c r="C2295" i="5" s="1"/>
  <c r="C2296" i="5" a="1"/>
  <c r="C2296" i="5" s="1"/>
  <c r="C2297" i="5" a="1"/>
  <c r="C2297" i="5" s="1"/>
  <c r="C2298" i="5" a="1"/>
  <c r="C2298" i="5" s="1"/>
  <c r="C2299" i="5" a="1"/>
  <c r="C2299" i="5" s="1"/>
  <c r="C2300" i="5" a="1"/>
  <c r="C2300" i="5" s="1"/>
  <c r="C2301" i="5" a="1"/>
  <c r="C2301" i="5" s="1"/>
  <c r="C2302" i="5" a="1"/>
  <c r="C2302" i="5" s="1"/>
  <c r="C2303" i="5" a="1"/>
  <c r="C2303" i="5" s="1"/>
  <c r="C2304" i="5" a="1"/>
  <c r="C2304" i="5" s="1"/>
  <c r="C2305" i="5" a="1"/>
  <c r="C2305" i="5" s="1"/>
  <c r="C2306" i="5" a="1"/>
  <c r="C2306" i="5" s="1"/>
  <c r="C2307" i="5" a="1"/>
  <c r="C2307" i="5" s="1"/>
  <c r="C2308" i="5" a="1"/>
  <c r="C2308" i="5" s="1"/>
  <c r="C2309" i="5" a="1"/>
  <c r="C2309" i="5" s="1"/>
  <c r="C2310" i="5" a="1"/>
  <c r="C2310" i="5" s="1"/>
  <c r="C2311" i="5" a="1"/>
  <c r="C2311" i="5" s="1"/>
  <c r="C2312" i="5" a="1"/>
  <c r="C2312" i="5" s="1"/>
  <c r="C2313" i="5" a="1"/>
  <c r="C2313" i="5" s="1"/>
  <c r="C2314" i="5" a="1"/>
  <c r="C2314" i="5" s="1"/>
  <c r="C2315" i="5" a="1"/>
  <c r="C2315" i="5" s="1"/>
  <c r="C2316" i="5" a="1"/>
  <c r="C2316" i="5" s="1"/>
  <c r="C2317" i="5" a="1"/>
  <c r="C2317" i="5" s="1"/>
  <c r="C2318" i="5" a="1"/>
  <c r="C2318" i="5" s="1"/>
  <c r="C2319" i="5" a="1"/>
  <c r="C2319" i="5" s="1"/>
  <c r="C2320" i="5" a="1"/>
  <c r="C2320" i="5" s="1"/>
  <c r="C2321" i="5" a="1"/>
  <c r="C2321" i="5" s="1"/>
  <c r="C2322" i="5" a="1"/>
  <c r="C2322" i="5" s="1"/>
  <c r="C2323" i="5" a="1"/>
  <c r="C2323" i="5" s="1"/>
  <c r="C2324" i="5" a="1"/>
  <c r="C2324" i="5" s="1"/>
  <c r="C2325" i="5" a="1"/>
  <c r="C2325" i="5" s="1"/>
  <c r="C2326" i="5" a="1"/>
  <c r="C2326" i="5" s="1"/>
  <c r="C2327" i="5" a="1"/>
  <c r="C2327" i="5" s="1"/>
  <c r="C2328" i="5" a="1"/>
  <c r="C2328" i="5" s="1"/>
  <c r="C2329" i="5" a="1"/>
  <c r="C2329" i="5" s="1"/>
  <c r="C2330" i="5" a="1"/>
  <c r="C2330" i="5" s="1"/>
  <c r="C2331" i="5" a="1"/>
  <c r="C2331" i="5" s="1"/>
  <c r="C2332" i="5" a="1"/>
  <c r="C2332" i="5" s="1"/>
  <c r="C2333" i="5" a="1"/>
  <c r="C2333" i="5" s="1"/>
  <c r="C2334" i="5" a="1"/>
  <c r="C2334" i="5" s="1"/>
  <c r="C2335" i="5" a="1"/>
  <c r="C2335" i="5" s="1"/>
  <c r="C2336" i="5" a="1"/>
  <c r="C2336" i="5" s="1"/>
  <c r="C2337" i="5" a="1"/>
  <c r="C2337" i="5" s="1"/>
  <c r="C2338" i="5" a="1"/>
  <c r="C2338" i="5" s="1"/>
  <c r="C2339" i="5" a="1"/>
  <c r="C2339" i="5" s="1"/>
  <c r="C2340" i="5" a="1"/>
  <c r="C2340" i="5" s="1"/>
  <c r="C2341" i="5" a="1"/>
  <c r="C2341" i="5" s="1"/>
  <c r="C2342" i="5" a="1"/>
  <c r="C2342" i="5" s="1"/>
  <c r="C2343" i="5" a="1"/>
  <c r="C2343" i="5" s="1"/>
  <c r="C2344" i="5" a="1"/>
  <c r="C2344" i="5" s="1"/>
  <c r="C2345" i="5" a="1"/>
  <c r="C2345" i="5" s="1"/>
  <c r="C2346" i="5" a="1"/>
  <c r="C2346" i="5" s="1"/>
  <c r="C2347" i="5" a="1"/>
  <c r="C2347" i="5" s="1"/>
  <c r="C2348" i="5" a="1"/>
  <c r="C2348" i="5" s="1"/>
  <c r="C2349" i="5" a="1"/>
  <c r="C2349" i="5" s="1"/>
  <c r="C2350" i="5" a="1"/>
  <c r="C2350" i="5" s="1"/>
  <c r="C2351" i="5" a="1"/>
  <c r="C2351" i="5" s="1"/>
  <c r="C2352" i="5" a="1"/>
  <c r="C2352" i="5" s="1"/>
  <c r="C2353" i="5" a="1"/>
  <c r="C2353" i="5" s="1"/>
  <c r="C2354" i="5" a="1"/>
  <c r="C2354" i="5" s="1"/>
  <c r="C2355" i="5" a="1"/>
  <c r="C2355" i="5" s="1"/>
  <c r="C2356" i="5" a="1"/>
  <c r="C2356" i="5" s="1"/>
  <c r="C2357" i="5" a="1"/>
  <c r="C2357" i="5" s="1"/>
  <c r="C2358" i="5" a="1"/>
  <c r="C2358" i="5" s="1"/>
  <c r="C2359" i="5" a="1"/>
  <c r="C2359" i="5" s="1"/>
  <c r="C2360" i="5" a="1"/>
  <c r="C2360" i="5" s="1"/>
  <c r="C2361" i="5" a="1"/>
  <c r="C2361" i="5" s="1"/>
  <c r="C2362" i="5" a="1"/>
  <c r="C2362" i="5" s="1"/>
  <c r="C2363" i="5" a="1"/>
  <c r="C2363" i="5" s="1"/>
  <c r="C2364" i="5" a="1"/>
  <c r="C2364" i="5" s="1"/>
  <c r="C2365" i="5" a="1"/>
  <c r="C2365" i="5" s="1"/>
  <c r="C2366" i="5" a="1"/>
  <c r="C2366" i="5" s="1"/>
  <c r="C2367" i="5" a="1"/>
  <c r="C2367" i="5" s="1"/>
  <c r="C2368" i="5" a="1"/>
  <c r="C2368" i="5" s="1"/>
  <c r="C2369" i="5" a="1"/>
  <c r="C2369" i="5" s="1"/>
  <c r="C2370" i="5" a="1"/>
  <c r="C2370" i="5" s="1"/>
  <c r="C2371" i="5" a="1"/>
  <c r="C2371" i="5" s="1"/>
  <c r="C2372" i="5" a="1"/>
  <c r="C2372" i="5" s="1"/>
  <c r="C2373" i="5" a="1"/>
  <c r="C2373" i="5" s="1"/>
  <c r="C2374" i="5" a="1"/>
  <c r="C2374" i="5" s="1"/>
  <c r="C2375" i="5" a="1"/>
  <c r="C2375" i="5" s="1"/>
  <c r="C2376" i="5" a="1"/>
  <c r="C2376" i="5" s="1"/>
  <c r="C2377" i="5" a="1"/>
  <c r="C2377" i="5" s="1"/>
  <c r="C2378" i="5" a="1"/>
  <c r="C2378" i="5" s="1"/>
  <c r="C2379" i="5" a="1"/>
  <c r="C2379" i="5" s="1"/>
  <c r="C2380" i="5" a="1"/>
  <c r="C2380" i="5" s="1"/>
  <c r="C2381" i="5" a="1"/>
  <c r="C2381" i="5" s="1"/>
  <c r="C2382" i="5" a="1"/>
  <c r="C2382" i="5" s="1"/>
  <c r="C2383" i="5" a="1"/>
  <c r="C2383" i="5" s="1"/>
  <c r="C2384" i="5" a="1"/>
  <c r="C2384" i="5" s="1"/>
  <c r="C2385" i="5" a="1"/>
  <c r="C2385" i="5" s="1"/>
  <c r="C2386" i="5" a="1"/>
  <c r="C2386" i="5" s="1"/>
  <c r="C2387" i="5" a="1"/>
  <c r="C2387" i="5" s="1"/>
  <c r="C2388" i="5" a="1"/>
  <c r="C2388" i="5" s="1"/>
  <c r="C2389" i="5" a="1"/>
  <c r="C2389" i="5" s="1"/>
  <c r="C2390" i="5" a="1"/>
  <c r="C2390" i="5" s="1"/>
  <c r="C2391" i="5" a="1"/>
  <c r="C2391" i="5" s="1"/>
  <c r="C2392" i="5" a="1"/>
  <c r="C2392" i="5" s="1"/>
  <c r="C2393" i="5" a="1"/>
  <c r="C2393" i="5" s="1"/>
  <c r="C2394" i="5" a="1"/>
  <c r="C2394" i="5" s="1"/>
  <c r="C2395" i="5" a="1"/>
  <c r="C2395" i="5" s="1"/>
  <c r="C2396" i="5" a="1"/>
  <c r="C2396" i="5" s="1"/>
  <c r="C2397" i="5" a="1"/>
  <c r="C2397" i="5" s="1"/>
  <c r="C2398" i="5" a="1"/>
  <c r="C2398" i="5" s="1"/>
  <c r="C2399" i="5" a="1"/>
  <c r="C2399" i="5" s="1"/>
  <c r="C2400" i="5" a="1"/>
  <c r="C2400" i="5" s="1"/>
  <c r="C2401" i="5" a="1"/>
  <c r="C2401" i="5" s="1"/>
  <c r="C2402" i="5" a="1"/>
  <c r="C2402" i="5" s="1"/>
  <c r="C2403" i="5" a="1"/>
  <c r="C2403" i="5" s="1"/>
  <c r="C2404" i="5" a="1"/>
  <c r="C2404" i="5" s="1"/>
  <c r="C2405" i="5" a="1"/>
  <c r="C2405" i="5" s="1"/>
  <c r="C2406" i="5" a="1"/>
  <c r="C2406" i="5" s="1"/>
  <c r="C2407" i="5" a="1"/>
  <c r="C2407" i="5" s="1"/>
  <c r="C2408" i="5" a="1"/>
  <c r="C2408" i="5" s="1"/>
  <c r="C2409" i="5" a="1"/>
  <c r="C2409" i="5" s="1"/>
  <c r="C2410" i="5" a="1"/>
  <c r="C2410" i="5" s="1"/>
  <c r="C2411" i="5" a="1"/>
  <c r="C2411" i="5" s="1"/>
  <c r="C2412" i="5" a="1"/>
  <c r="C2412" i="5" s="1"/>
  <c r="C2413" i="5" a="1"/>
  <c r="C2413" i="5" s="1"/>
  <c r="C2414" i="5" a="1"/>
  <c r="C2414" i="5" s="1"/>
  <c r="C2415" i="5" a="1"/>
  <c r="C2415" i="5" s="1"/>
  <c r="C2416" i="5" a="1"/>
  <c r="C2416" i="5" s="1"/>
  <c r="C2417" i="5" a="1"/>
  <c r="C2417" i="5" s="1"/>
  <c r="C2418" i="5" a="1"/>
  <c r="C2418" i="5" s="1"/>
  <c r="C2419" i="5" a="1"/>
  <c r="C2419" i="5" s="1"/>
  <c r="C2420" i="5" a="1"/>
  <c r="C2420" i="5" s="1"/>
  <c r="C2421" i="5" a="1"/>
  <c r="C2421" i="5" s="1"/>
  <c r="C2422" i="5" a="1"/>
  <c r="C2422" i="5" s="1"/>
  <c r="C2423" i="5" a="1"/>
  <c r="C2423" i="5" s="1"/>
  <c r="C2424" i="5" a="1"/>
  <c r="C2424" i="5" s="1"/>
  <c r="C2425" i="5" a="1"/>
  <c r="C2425" i="5" s="1"/>
  <c r="C2426" i="5" a="1"/>
  <c r="C2426" i="5" s="1"/>
  <c r="C2427" i="5" a="1"/>
  <c r="C2427" i="5" s="1"/>
  <c r="C2428" i="5" a="1"/>
  <c r="C2428" i="5" s="1"/>
  <c r="C2429" i="5" a="1"/>
  <c r="C2429" i="5" s="1"/>
  <c r="C2430" i="5" a="1"/>
  <c r="C2430" i="5" s="1"/>
  <c r="C2431" i="5" a="1"/>
  <c r="C2431" i="5" s="1"/>
  <c r="C2432" i="5" a="1"/>
  <c r="C2432" i="5" s="1"/>
  <c r="C2433" i="5" a="1"/>
  <c r="C2433" i="5" s="1"/>
  <c r="C2434" i="5" a="1"/>
  <c r="C2434" i="5" s="1"/>
  <c r="C2435" i="5" a="1"/>
  <c r="C2435" i="5" s="1"/>
  <c r="C2436" i="5" a="1"/>
  <c r="C2436" i="5" s="1"/>
  <c r="C2437" i="5" a="1"/>
  <c r="C2437" i="5" s="1"/>
  <c r="C2438" i="5" a="1"/>
  <c r="C2438" i="5" s="1"/>
  <c r="C2439" i="5" a="1"/>
  <c r="C2439" i="5" s="1"/>
  <c r="C2440" i="5" a="1"/>
  <c r="C2440" i="5" s="1"/>
  <c r="C2441" i="5" a="1"/>
  <c r="C2441" i="5" s="1"/>
  <c r="C2442" i="5" a="1"/>
  <c r="C2442" i="5" s="1"/>
  <c r="C2443" i="5" a="1"/>
  <c r="C2443" i="5" s="1"/>
  <c r="C2444" i="5" a="1"/>
  <c r="C2444" i="5" s="1"/>
  <c r="C2445" i="5" a="1"/>
  <c r="C2445" i="5" s="1"/>
  <c r="C2446" i="5" a="1"/>
  <c r="C2446" i="5" s="1"/>
  <c r="C2447" i="5" a="1"/>
  <c r="C2447" i="5" s="1"/>
  <c r="C2448" i="5" a="1"/>
  <c r="C2448" i="5" s="1"/>
  <c r="C2449" i="5" a="1"/>
  <c r="C2449" i="5" s="1"/>
  <c r="C2450" i="5" a="1"/>
  <c r="C2450" i="5" s="1"/>
  <c r="C2451" i="5" a="1"/>
  <c r="C2451" i="5" s="1"/>
  <c r="C2452" i="5" a="1"/>
  <c r="C2452" i="5" s="1"/>
  <c r="C2453" i="5" a="1"/>
  <c r="C2453" i="5" s="1"/>
  <c r="C2454" i="5" a="1"/>
  <c r="C2454" i="5" s="1"/>
  <c r="C2455" i="5" a="1"/>
  <c r="C2455" i="5" s="1"/>
  <c r="C2456" i="5" a="1"/>
  <c r="C2456" i="5" s="1"/>
  <c r="C2457" i="5" a="1"/>
  <c r="C2457" i="5" s="1"/>
  <c r="C2458" i="5" a="1"/>
  <c r="C2458" i="5" s="1"/>
  <c r="C2459" i="5" a="1"/>
  <c r="C2459" i="5" s="1"/>
  <c r="C2460" i="5" a="1"/>
  <c r="C2460" i="5" s="1"/>
  <c r="C2461" i="5" a="1"/>
  <c r="C2461" i="5" s="1"/>
  <c r="C2462" i="5" a="1"/>
  <c r="C2462" i="5" s="1"/>
  <c r="C2463" i="5" a="1"/>
  <c r="C2463" i="5" s="1"/>
  <c r="C2464" i="5" a="1"/>
  <c r="C2464" i="5" s="1"/>
  <c r="C2465" i="5" a="1"/>
  <c r="C2465" i="5" s="1"/>
  <c r="C2466" i="5" a="1"/>
  <c r="C2466" i="5" s="1"/>
  <c r="C2467" i="5" a="1"/>
  <c r="C2467" i="5" s="1"/>
  <c r="C2468" i="5" a="1"/>
  <c r="C2468" i="5" s="1"/>
  <c r="C2469" i="5" a="1"/>
  <c r="C2469" i="5" s="1"/>
  <c r="C2470" i="5" a="1"/>
  <c r="C2470" i="5" s="1"/>
  <c r="C2471" i="5" a="1"/>
  <c r="C2471" i="5" s="1"/>
  <c r="C2472" i="5" a="1"/>
  <c r="C2472" i="5" s="1"/>
  <c r="C2473" i="5" a="1"/>
  <c r="C2473" i="5" s="1"/>
  <c r="C2474" i="5" a="1"/>
  <c r="C2474" i="5" s="1"/>
  <c r="C2475" i="5" a="1"/>
  <c r="C2475" i="5" s="1"/>
  <c r="C2476" i="5" a="1"/>
  <c r="C2476" i="5" s="1"/>
  <c r="C2477" i="5" a="1"/>
  <c r="C2477" i="5" s="1"/>
  <c r="C2478" i="5" a="1"/>
  <c r="C2478" i="5" s="1"/>
  <c r="C2479" i="5" a="1"/>
  <c r="C2479" i="5" s="1"/>
  <c r="C2491" i="5" a="1"/>
  <c r="C2491" i="5" s="1"/>
  <c r="F66" i="6"/>
  <c r="F67" i="6"/>
  <c r="F68" i="6"/>
  <c r="C4" i="5"/>
  <c r="C2480" i="5" a="1"/>
  <c r="C2480" i="5" s="1"/>
  <c r="C2481" i="5" a="1"/>
  <c r="C2481" i="5" s="1"/>
  <c r="C2482" i="5" a="1"/>
  <c r="C2483" i="5" a="1"/>
  <c r="C2484" i="5" a="1"/>
  <c r="C2484" i="5" s="1"/>
  <c r="V2484" i="5" s="1"/>
  <c r="C2485" i="5" a="1"/>
  <c r="C2486" i="5" a="1"/>
  <c r="C2486" i="5" s="1"/>
  <c r="V2486" i="5" s="1"/>
  <c r="C2487" i="5" a="1"/>
  <c r="C2487" i="5" s="1"/>
  <c r="V2487" i="5" s="1"/>
  <c r="C2488" i="5" a="1"/>
  <c r="C2488" i="5" s="1"/>
  <c r="V2488" i="5" s="1"/>
  <c r="C2489" i="5" a="1"/>
  <c r="C2489" i="5" s="1"/>
  <c r="V2489" i="5" s="1"/>
  <c r="C2490" i="5" a="1"/>
  <c r="C2490" i="5" s="1"/>
  <c r="V2490" i="5" s="1"/>
  <c r="C2482" i="5"/>
  <c r="V2482" i="5" s="1"/>
  <c r="C2483" i="5"/>
  <c r="V2483" i="5" s="1"/>
  <c r="C2485" i="5"/>
  <c r="V2485" i="5" s="1"/>
  <c r="D4" i="5"/>
  <c r="E4" i="5"/>
  <c r="V2367" i="5"/>
  <c r="I69" i="6"/>
  <c r="L68" i="6"/>
  <c r="K68" i="6"/>
  <c r="J68" i="6"/>
  <c r="I68" i="6"/>
  <c r="L67" i="6"/>
  <c r="K67" i="6"/>
  <c r="J67" i="6"/>
  <c r="I67" i="6"/>
  <c r="L66" i="6"/>
  <c r="K66" i="6"/>
  <c r="J66" i="6"/>
  <c r="I66" i="6"/>
  <c r="L65" i="6"/>
  <c r="K65" i="6"/>
  <c r="J65" i="6"/>
  <c r="I65" i="6"/>
  <c r="J64" i="6"/>
  <c r="I64" i="6"/>
  <c r="J63" i="6"/>
  <c r="I63" i="6"/>
  <c r="C63" i="6" s="1"/>
  <c r="P37" i="4"/>
  <c r="Q37" i="4"/>
  <c r="B89" i="4"/>
  <c r="A63" i="6" s="1"/>
  <c r="J62" i="6"/>
  <c r="I62" i="6"/>
  <c r="C62" i="6" s="1"/>
  <c r="B87" i="4"/>
  <c r="A62" i="6" s="1"/>
  <c r="J60" i="6"/>
  <c r="I60" i="6"/>
  <c r="C60" i="6" s="1"/>
  <c r="B85" i="4"/>
  <c r="A60" i="6" s="1"/>
  <c r="J59" i="6"/>
  <c r="I59" i="6"/>
  <c r="C59" i="6" s="1"/>
  <c r="B83" i="4"/>
  <c r="A59" i="6" s="1"/>
  <c r="J58" i="6"/>
  <c r="I58" i="6"/>
  <c r="C58" i="6" s="1"/>
  <c r="B81" i="4"/>
  <c r="A58" i="6" s="1"/>
  <c r="J57" i="6"/>
  <c r="I57" i="6"/>
  <c r="C57" i="6" s="1"/>
  <c r="B79" i="4"/>
  <c r="A57" i="6" s="1"/>
  <c r="J56" i="6"/>
  <c r="I56" i="6"/>
  <c r="C56" i="6" s="1"/>
  <c r="J55" i="6"/>
  <c r="I55" i="6"/>
  <c r="C55" i="6" s="1"/>
  <c r="B77" i="4"/>
  <c r="A55" i="6" s="1"/>
  <c r="J54" i="6"/>
  <c r="I54" i="6"/>
  <c r="C54" i="6" s="1"/>
  <c r="B75" i="4"/>
  <c r="A54" i="6" s="1"/>
  <c r="B74" i="4"/>
  <c r="A53" i="6" s="1"/>
  <c r="J52" i="6"/>
  <c r="I52" i="6"/>
  <c r="C52" i="6" s="1"/>
  <c r="P41" i="4"/>
  <c r="B41" i="4"/>
  <c r="J51" i="6"/>
  <c r="I51" i="6"/>
  <c r="C51" i="6" s="1"/>
  <c r="P40" i="4"/>
  <c r="B40" i="4"/>
  <c r="J50" i="6"/>
  <c r="I50" i="6"/>
  <c r="C50" i="6" s="1"/>
  <c r="P39" i="4"/>
  <c r="B39" i="4"/>
  <c r="J49" i="6"/>
  <c r="I49" i="6"/>
  <c r="C49" i="6" s="1"/>
  <c r="P38" i="4"/>
  <c r="B38" i="4"/>
  <c r="B50" i="4" s="1"/>
  <c r="A34" i="6" s="1"/>
  <c r="B67" i="4"/>
  <c r="A48" i="6" s="1"/>
  <c r="J47" i="6"/>
  <c r="I47" i="6"/>
  <c r="C47" i="6" s="1"/>
  <c r="J46" i="6"/>
  <c r="I46" i="6"/>
  <c r="C46" i="6" s="1"/>
  <c r="J45" i="6"/>
  <c r="I45" i="6"/>
  <c r="C45" i="6" s="1"/>
  <c r="J44" i="6"/>
  <c r="I44" i="6"/>
  <c r="C44" i="6" s="1"/>
  <c r="B61" i="4"/>
  <c r="A43" i="6" s="1"/>
  <c r="J42" i="6"/>
  <c r="I42" i="6"/>
  <c r="C42" i="6" s="1"/>
  <c r="J41" i="6"/>
  <c r="I41" i="6"/>
  <c r="C41" i="6" s="1"/>
  <c r="J40" i="6"/>
  <c r="I40" i="6"/>
  <c r="C40" i="6" s="1"/>
  <c r="J39" i="6"/>
  <c r="I39" i="6"/>
  <c r="C39" i="6" s="1"/>
  <c r="B55" i="4"/>
  <c r="A38" i="6" s="1"/>
  <c r="J37" i="6"/>
  <c r="I37" i="6"/>
  <c r="C37" i="6" s="1"/>
  <c r="J36" i="6"/>
  <c r="I36" i="6"/>
  <c r="C36" i="6" s="1"/>
  <c r="J35" i="6"/>
  <c r="I35" i="6"/>
  <c r="C35" i="6" s="1"/>
  <c r="J34" i="6"/>
  <c r="I34" i="6"/>
  <c r="C34" i="6" s="1"/>
  <c r="B49" i="4"/>
  <c r="A33" i="6" s="1"/>
  <c r="J32" i="6"/>
  <c r="I32" i="6"/>
  <c r="C32" i="6" s="1"/>
  <c r="P47" i="4"/>
  <c r="B47" i="4"/>
  <c r="A32" i="6" s="1"/>
  <c r="J31" i="6"/>
  <c r="I31" i="6"/>
  <c r="C31" i="6" s="1"/>
  <c r="P46" i="4"/>
  <c r="B46" i="4"/>
  <c r="A31" i="6" s="1"/>
  <c r="J30" i="6"/>
  <c r="I30" i="6"/>
  <c r="C30" i="6" s="1"/>
  <c r="P45" i="4"/>
  <c r="B45" i="4"/>
  <c r="A30" i="6" s="1"/>
  <c r="J29" i="6"/>
  <c r="I29" i="6"/>
  <c r="C29" i="6" s="1"/>
  <c r="P44" i="4"/>
  <c r="B44" i="4"/>
  <c r="A29" i="6" s="1"/>
  <c r="B43" i="4"/>
  <c r="A28" i="6" s="1"/>
  <c r="J27" i="6"/>
  <c r="I27" i="6"/>
  <c r="C27" i="6" s="1"/>
  <c r="J26" i="6"/>
  <c r="I26" i="6"/>
  <c r="C26" i="6" s="1"/>
  <c r="J25" i="6"/>
  <c r="I25" i="6"/>
  <c r="C25" i="6" s="1"/>
  <c r="J24" i="6"/>
  <c r="I24" i="6"/>
  <c r="C24" i="6" s="1"/>
  <c r="B37" i="4"/>
  <c r="A23" i="6" s="1"/>
  <c r="J22" i="6"/>
  <c r="I22" i="6"/>
  <c r="C22" i="6" s="1"/>
  <c r="P29" i="4"/>
  <c r="B29" i="4"/>
  <c r="J21" i="6"/>
  <c r="I21" i="6"/>
  <c r="C21" i="6" s="1"/>
  <c r="P28" i="4"/>
  <c r="B28" i="4"/>
  <c r="J20" i="6"/>
  <c r="I20" i="6"/>
  <c r="C20" i="6" s="1"/>
  <c r="P27" i="4"/>
  <c r="B27" i="4"/>
  <c r="J19" i="6"/>
  <c r="I19" i="6"/>
  <c r="C19" i="6" s="1"/>
  <c r="P26" i="4"/>
  <c r="B26" i="4"/>
  <c r="B31" i="4"/>
  <c r="A18" i="6" s="1"/>
  <c r="J17" i="6"/>
  <c r="I17" i="6"/>
  <c r="C17" i="6" s="1"/>
  <c r="J16" i="6"/>
  <c r="I16" i="6"/>
  <c r="C16" i="6" s="1"/>
  <c r="J15" i="6"/>
  <c r="I15" i="6"/>
  <c r="C15" i="6" s="1"/>
  <c r="J14" i="6"/>
  <c r="I14" i="6"/>
  <c r="C14" i="6" s="1"/>
  <c r="B25" i="4"/>
  <c r="A13" i="6" s="1"/>
  <c r="J12" i="6"/>
  <c r="I12" i="6"/>
  <c r="B22" i="4"/>
  <c r="A12" i="6" s="1"/>
  <c r="J11" i="6"/>
  <c r="I11" i="6"/>
  <c r="C11" i="6" s="1"/>
  <c r="B20" i="4"/>
  <c r="A11" i="6" s="1"/>
  <c r="J10" i="6"/>
  <c r="I10" i="6"/>
  <c r="C10" i="6" s="1"/>
  <c r="B18" i="4"/>
  <c r="A10" i="6" s="1"/>
  <c r="J9" i="6"/>
  <c r="I9" i="6"/>
  <c r="C9" i="6" s="1"/>
  <c r="B17" i="4"/>
  <c r="A9" i="6" s="1"/>
  <c r="J8" i="6"/>
  <c r="I8" i="6"/>
  <c r="C8" i="6" s="1"/>
  <c r="B16" i="4"/>
  <c r="A8" i="6" s="1"/>
  <c r="J7" i="6"/>
  <c r="I7" i="6"/>
  <c r="C7" i="6" s="1"/>
  <c r="B15" i="4"/>
  <c r="A7" i="6" s="1"/>
  <c r="J6" i="6"/>
  <c r="I6" i="6"/>
  <c r="C6" i="6" s="1"/>
  <c r="B10" i="4"/>
  <c r="A6" i="6" s="1"/>
  <c r="J5" i="6"/>
  <c r="I5" i="6"/>
  <c r="C5" i="6" s="1"/>
  <c r="B9" i="4"/>
  <c r="A5" i="6" s="1"/>
  <c r="J4" i="6"/>
  <c r="I4" i="6"/>
  <c r="B8" i="4"/>
  <c r="A4" i="6" s="1"/>
  <c r="D3" i="6"/>
  <c r="C3" i="6"/>
  <c r="B3" i="6"/>
  <c r="A3" i="6"/>
  <c r="D1" i="6"/>
  <c r="A1" i="6"/>
  <c r="Q4" i="5"/>
  <c r="P4" i="5"/>
  <c r="O4" i="5"/>
  <c r="N4" i="5"/>
  <c r="M4" i="5"/>
  <c r="L4" i="5"/>
  <c r="K4" i="5"/>
  <c r="J4" i="5"/>
  <c r="I4" i="5"/>
  <c r="H4" i="5"/>
  <c r="G4" i="5"/>
  <c r="F4" i="5"/>
  <c r="B4" i="5"/>
  <c r="A4" i="5"/>
  <c r="G3" i="5"/>
  <c r="B3" i="5"/>
  <c r="J2" i="5"/>
  <c r="B2" i="5"/>
  <c r="E119" i="4"/>
  <c r="E118" i="4"/>
  <c r="E117" i="4"/>
  <c r="E116" i="4"/>
  <c r="E115" i="4"/>
  <c r="E114" i="4"/>
  <c r="E113" i="4"/>
  <c r="E112" i="4"/>
  <c r="E111" i="4"/>
  <c r="E110" i="4"/>
  <c r="E109" i="4"/>
  <c r="E108" i="4"/>
  <c r="E107" i="4"/>
  <c r="D107" i="4"/>
  <c r="E106" i="4"/>
  <c r="D106" i="4"/>
  <c r="E105" i="4"/>
  <c r="D105" i="4"/>
  <c r="E104" i="4"/>
  <c r="D104" i="4"/>
  <c r="G103" i="4"/>
  <c r="E103" i="4"/>
  <c r="D103" i="4"/>
  <c r="G102" i="4"/>
  <c r="E102" i="4"/>
  <c r="D102" i="4"/>
  <c r="G101" i="4"/>
  <c r="E101" i="4"/>
  <c r="D101" i="4"/>
  <c r="G100" i="4"/>
  <c r="E100" i="4"/>
  <c r="D100" i="4"/>
  <c r="G99" i="4"/>
  <c r="E99" i="4"/>
  <c r="D99" i="4"/>
  <c r="G98" i="4"/>
  <c r="E98" i="4"/>
  <c r="D98" i="4"/>
  <c r="G97" i="4"/>
  <c r="E97" i="4"/>
  <c r="D97" i="4"/>
  <c r="G96" i="4"/>
  <c r="E96" i="4"/>
  <c r="D96" i="4"/>
  <c r="A91" i="4"/>
  <c r="B90" i="4"/>
  <c r="G25" i="4"/>
  <c r="D25" i="4"/>
  <c r="B73" i="4"/>
  <c r="H67" i="4"/>
  <c r="P43" i="4"/>
  <c r="Q43" i="4"/>
  <c r="P35" i="4"/>
  <c r="P34" i="4"/>
  <c r="P33" i="4"/>
  <c r="P32" i="4"/>
  <c r="P31" i="4"/>
  <c r="Q31" i="4"/>
  <c r="B24" i="4"/>
  <c r="B21" i="4"/>
  <c r="B19" i="4"/>
  <c r="B14" i="4"/>
  <c r="B13" i="4"/>
  <c r="B12" i="4"/>
  <c r="D11" i="4"/>
  <c r="B7" i="4"/>
  <c r="B6" i="4"/>
  <c r="A5" i="4"/>
  <c r="I4" i="4"/>
  <c r="B4" i="4"/>
  <c r="D2" i="4"/>
  <c r="B32" i="3"/>
  <c r="C31" i="3"/>
  <c r="B31" i="3"/>
  <c r="C30" i="3"/>
  <c r="B30" i="3"/>
  <c r="C29" i="3"/>
  <c r="B29" i="3"/>
  <c r="C28" i="3"/>
  <c r="B28" i="3"/>
  <c r="C27" i="3"/>
  <c r="B27" i="3"/>
  <c r="C26" i="3"/>
  <c r="B26" i="3"/>
  <c r="C25" i="3"/>
  <c r="B25" i="3"/>
  <c r="C24" i="3"/>
  <c r="B24" i="3"/>
  <c r="C23" i="3"/>
  <c r="B23" i="3"/>
  <c r="C22" i="3"/>
  <c r="B22" i="3"/>
  <c r="C21" i="3"/>
  <c r="B21" i="3"/>
  <c r="C20" i="3"/>
  <c r="B20" i="3"/>
  <c r="C19" i="3"/>
  <c r="B19" i="3"/>
  <c r="C18" i="3"/>
  <c r="B18" i="3"/>
  <c r="C17" i="3"/>
  <c r="B17" i="3"/>
  <c r="C16" i="3"/>
  <c r="B16" i="3"/>
  <c r="C15" i="3"/>
  <c r="B15" i="3"/>
  <c r="C14" i="3"/>
  <c r="B14" i="3"/>
  <c r="C13" i="3"/>
  <c r="B13" i="3"/>
  <c r="C12" i="3"/>
  <c r="B12" i="3"/>
  <c r="C11" i="3"/>
  <c r="B11" i="3"/>
  <c r="C10" i="3"/>
  <c r="B10" i="3"/>
  <c r="C9" i="3"/>
  <c r="B9" i="3"/>
  <c r="C8" i="3"/>
  <c r="B8" i="3"/>
  <c r="C7" i="3"/>
  <c r="B7" i="3"/>
  <c r="C6" i="3"/>
  <c r="B6" i="3"/>
  <c r="C5" i="3"/>
  <c r="B5" i="3"/>
  <c r="C4" i="3"/>
  <c r="B4" i="3"/>
  <c r="C3" i="3"/>
  <c r="B3" i="3"/>
  <c r="C2" i="3"/>
  <c r="B2" i="3"/>
  <c r="A75" i="2"/>
  <c r="A73" i="2"/>
  <c r="A72" i="2"/>
  <c r="A71" i="2"/>
  <c r="A70" i="2"/>
  <c r="A68" i="2"/>
  <c r="A66" i="2"/>
  <c r="A65" i="2"/>
  <c r="A64" i="2"/>
  <c r="A63" i="2"/>
  <c r="A62" i="2"/>
  <c r="A61" i="2"/>
  <c r="A60" i="2"/>
  <c r="A59" i="2"/>
  <c r="A58" i="2"/>
  <c r="A57" i="2"/>
  <c r="A56" i="2"/>
  <c r="A55" i="2"/>
  <c r="A54" i="2"/>
  <c r="A53" i="2"/>
  <c r="A52" i="2"/>
  <c r="A51" i="2"/>
  <c r="A50" i="2"/>
  <c r="A49" i="2"/>
  <c r="A48" i="2"/>
  <c r="A46" i="2"/>
  <c r="A45" i="2"/>
  <c r="A44" i="2"/>
  <c r="A43" i="2"/>
  <c r="A42" i="2"/>
  <c r="A41" i="2"/>
  <c r="A40" i="2"/>
  <c r="A39" i="2"/>
  <c r="A38" i="2"/>
  <c r="A37" i="2"/>
  <c r="A35" i="2"/>
  <c r="A34" i="2"/>
  <c r="A33" i="2"/>
  <c r="A32" i="2"/>
  <c r="A31" i="2"/>
  <c r="A30" i="2"/>
  <c r="A29" i="2"/>
  <c r="A28" i="2"/>
  <c r="A27" i="2"/>
  <c r="A26" i="2"/>
  <c r="A25" i="2"/>
  <c r="A24" i="2"/>
  <c r="A23" i="2"/>
  <c r="A21" i="2"/>
  <c r="A20" i="2"/>
  <c r="A19" i="2"/>
  <c r="A18" i="2"/>
  <c r="A17" i="2"/>
  <c r="A16" i="2"/>
  <c r="A15" i="2"/>
  <c r="A14" i="2"/>
  <c r="A13" i="2"/>
  <c r="A12" i="2"/>
  <c r="A11" i="2"/>
  <c r="A10" i="2"/>
  <c r="A9" i="2"/>
  <c r="A8" i="2"/>
  <c r="A7" i="2"/>
  <c r="A6" i="2"/>
  <c r="A4" i="2"/>
  <c r="A3" i="2"/>
  <c r="A2" i="2"/>
  <c r="A1" i="2"/>
  <c r="B60" i="1"/>
  <c r="S113" i="5"/>
  <c r="S117" i="5"/>
  <c r="S112" i="5"/>
  <c r="S116" i="5"/>
  <c r="S111" i="5"/>
  <c r="G64" i="6" a="1"/>
  <c r="S115" i="5"/>
  <c r="S114" i="5"/>
  <c r="C4" i="6" l="1"/>
  <c r="G64" i="6"/>
  <c r="C12" i="6"/>
  <c r="A25" i="6"/>
  <c r="B51" i="4"/>
  <c r="A35" i="6" s="1"/>
  <c r="B57" i="4"/>
  <c r="A40" i="6" s="1"/>
  <c r="A27" i="6"/>
  <c r="B59" i="4"/>
  <c r="A42" i="6" s="1"/>
  <c r="B53" i="4"/>
  <c r="A37" i="6" s="1"/>
  <c r="G2367" i="5"/>
  <c r="S2410" i="5" a="1"/>
  <c r="S2410" i="5" s="1"/>
  <c r="T2410" i="5" a="1"/>
  <c r="T2410" i="5" s="1"/>
  <c r="S2411" i="5" a="1"/>
  <c r="S2411" i="5" s="1"/>
  <c r="T2411" i="5" a="1"/>
  <c r="T2411" i="5" s="1"/>
  <c r="S2412" i="5" a="1"/>
  <c r="S2412" i="5" s="1"/>
  <c r="T2412" i="5" a="1"/>
  <c r="T2412" i="5" s="1"/>
  <c r="S2413" i="5" a="1"/>
  <c r="S2413" i="5" s="1"/>
  <c r="T2413" i="5" a="1"/>
  <c r="T2413" i="5" s="1"/>
  <c r="S2414" i="5" a="1"/>
  <c r="S2414" i="5" s="1"/>
  <c r="T2414" i="5" a="1"/>
  <c r="T2414" i="5" s="1"/>
  <c r="S2415" i="5" a="1"/>
  <c r="S2415" i="5" s="1"/>
  <c r="T2415" i="5" a="1"/>
  <c r="T2415" i="5" s="1"/>
  <c r="S2416" i="5" a="1"/>
  <c r="S2416" i="5" s="1"/>
  <c r="T2416" i="5" a="1"/>
  <c r="T2416" i="5" s="1"/>
  <c r="T2417" i="5" a="1"/>
  <c r="T2417" i="5" s="1"/>
  <c r="S2417" i="5" a="1"/>
  <c r="S2417" i="5" s="1"/>
  <c r="T2418" i="5" a="1"/>
  <c r="T2418" i="5" s="1"/>
  <c r="S2418" i="5" a="1"/>
  <c r="S2418" i="5" s="1"/>
  <c r="S2419" i="5" a="1"/>
  <c r="S2419" i="5" s="1"/>
  <c r="T2419" i="5" a="1"/>
  <c r="T2419" i="5" s="1"/>
  <c r="S2420" i="5" a="1"/>
  <c r="S2420" i="5" s="1"/>
  <c r="T2420" i="5" a="1"/>
  <c r="T2420" i="5" s="1"/>
  <c r="S2421" i="5" a="1"/>
  <c r="S2421" i="5" s="1"/>
  <c r="T2421" i="5" a="1"/>
  <c r="T2421" i="5" s="1"/>
  <c r="S2422" i="5" a="1"/>
  <c r="S2422" i="5" s="1"/>
  <c r="T2422" i="5" a="1"/>
  <c r="T2422" i="5" s="1"/>
  <c r="S2423" i="5" a="1"/>
  <c r="S2423" i="5" s="1"/>
  <c r="T2423" i="5" a="1"/>
  <c r="T2423" i="5" s="1"/>
  <c r="T2424" i="5" a="1"/>
  <c r="T2424" i="5" s="1"/>
  <c r="S2424" i="5" a="1"/>
  <c r="S2424" i="5" s="1"/>
  <c r="S2425" i="5" a="1"/>
  <c r="S2425" i="5" s="1"/>
  <c r="T2425" i="5" a="1"/>
  <c r="T2425" i="5" s="1"/>
  <c r="S2426" i="5" a="1"/>
  <c r="S2426" i="5" s="1"/>
  <c r="T2426" i="5" a="1"/>
  <c r="T2426" i="5" s="1"/>
  <c r="S2427" i="5" a="1"/>
  <c r="S2427" i="5" s="1"/>
  <c r="T2427" i="5" a="1"/>
  <c r="T2427" i="5" s="1"/>
  <c r="T2428" i="5" a="1"/>
  <c r="T2428" i="5" s="1"/>
  <c r="S2428" i="5" a="1"/>
  <c r="S2428" i="5" s="1"/>
  <c r="S2429" i="5" a="1"/>
  <c r="S2429" i="5" s="1"/>
  <c r="T2429" i="5" a="1"/>
  <c r="T2429" i="5" s="1"/>
  <c r="S2430" i="5" a="1"/>
  <c r="S2430" i="5" s="1"/>
  <c r="T2430" i="5" a="1"/>
  <c r="T2430" i="5" s="1"/>
  <c r="S2431" i="5" a="1"/>
  <c r="S2431" i="5" s="1"/>
  <c r="T2431" i="5" a="1"/>
  <c r="T2431" i="5" s="1"/>
  <c r="S2432" i="5" a="1"/>
  <c r="S2432" i="5" s="1"/>
  <c r="T2432" i="5" a="1"/>
  <c r="T2432" i="5" s="1"/>
  <c r="S2433" i="5" a="1"/>
  <c r="S2433" i="5" s="1"/>
  <c r="T2433" i="5" a="1"/>
  <c r="T2433" i="5" s="1"/>
  <c r="T2434" i="5" a="1"/>
  <c r="T2434" i="5" s="1"/>
  <c r="S2434" i="5" a="1"/>
  <c r="S2434" i="5" s="1"/>
  <c r="S2435" i="5" a="1"/>
  <c r="S2435" i="5" s="1"/>
  <c r="T2435" i="5" a="1"/>
  <c r="T2435" i="5" s="1"/>
  <c r="S2436" i="5" a="1"/>
  <c r="S2436" i="5" s="1"/>
  <c r="T2436" i="5" a="1"/>
  <c r="T2436" i="5" s="1"/>
  <c r="S2437" i="5" a="1"/>
  <c r="S2437" i="5" s="1"/>
  <c r="T2437" i="5" a="1"/>
  <c r="T2437" i="5" s="1"/>
  <c r="T2438" i="5" a="1"/>
  <c r="T2438" i="5" s="1"/>
  <c r="S2438" i="5" a="1"/>
  <c r="S2438" i="5" s="1"/>
  <c r="S2439" i="5" a="1"/>
  <c r="S2439" i="5" s="1"/>
  <c r="T2439" i="5" a="1"/>
  <c r="T2439" i="5" s="1"/>
  <c r="S2440" i="5" a="1"/>
  <c r="S2440" i="5" s="1"/>
  <c r="T2440" i="5" a="1"/>
  <c r="T2440" i="5" s="1"/>
  <c r="S2441" i="5" a="1"/>
  <c r="S2441" i="5" s="1"/>
  <c r="T2441" i="5" a="1"/>
  <c r="T2441" i="5" s="1"/>
  <c r="S2442" i="5" a="1"/>
  <c r="S2442" i="5" s="1"/>
  <c r="T2442" i="5" a="1"/>
  <c r="T2442" i="5" s="1"/>
  <c r="S2443" i="5" a="1"/>
  <c r="S2443" i="5" s="1"/>
  <c r="T2443" i="5" a="1"/>
  <c r="T2443" i="5" s="1"/>
  <c r="T2444" i="5" a="1"/>
  <c r="T2444" i="5" s="1"/>
  <c r="S2444" i="5" a="1"/>
  <c r="S2444" i="5" s="1"/>
  <c r="S2445" i="5" a="1"/>
  <c r="S2445" i="5" s="1"/>
  <c r="T2445" i="5" a="1"/>
  <c r="T2445" i="5" s="1"/>
  <c r="S2446" i="5" a="1"/>
  <c r="S2446" i="5" s="1"/>
  <c r="T2446" i="5" a="1"/>
  <c r="T2446" i="5" s="1"/>
  <c r="S2447" i="5" a="1"/>
  <c r="S2447" i="5" s="1"/>
  <c r="T2447" i="5" a="1"/>
  <c r="T2447" i="5" s="1"/>
  <c r="S2448" i="5" a="1"/>
  <c r="S2448" i="5" s="1"/>
  <c r="T2448" i="5" a="1"/>
  <c r="T2448" i="5" s="1"/>
  <c r="T2449" i="5" a="1"/>
  <c r="T2449" i="5" s="1"/>
  <c r="S2449" i="5" a="1"/>
  <c r="S2449" i="5" s="1"/>
  <c r="A26" i="6"/>
  <c r="B52" i="4"/>
  <c r="A36" i="6" s="1"/>
  <c r="B58" i="4"/>
  <c r="A41" i="6" s="1"/>
  <c r="T1695" i="5" a="1"/>
  <c r="T1695" i="5" s="1"/>
  <c r="S1695" i="5" a="1"/>
  <c r="S1695" i="5" s="1"/>
  <c r="S1696" i="5" a="1"/>
  <c r="S1696" i="5" s="1"/>
  <c r="T1696" i="5" a="1"/>
  <c r="T1696" i="5" s="1"/>
  <c r="S1697" i="5" a="1"/>
  <c r="S1697" i="5" s="1"/>
  <c r="T1697" i="5" a="1"/>
  <c r="T1697" i="5" s="1"/>
  <c r="S1698" i="5" a="1"/>
  <c r="S1698" i="5" s="1"/>
  <c r="T1698" i="5" a="1"/>
  <c r="T1698" i="5" s="1"/>
  <c r="S1699" i="5" a="1"/>
  <c r="S1699" i="5" s="1"/>
  <c r="T1699" i="5" a="1"/>
  <c r="T1699" i="5" s="1"/>
  <c r="S1700" i="5" a="1"/>
  <c r="S1700" i="5" s="1"/>
  <c r="T1700" i="5" a="1"/>
  <c r="T1700" i="5" s="1"/>
  <c r="S1701" i="5" a="1"/>
  <c r="S1701" i="5" s="1"/>
  <c r="T1701" i="5" a="1"/>
  <c r="T1701" i="5" s="1"/>
  <c r="S1702" i="5" a="1"/>
  <c r="S1702" i="5" s="1"/>
  <c r="T1702" i="5" a="1"/>
  <c r="T1702" i="5" s="1"/>
  <c r="T1703" i="5" a="1"/>
  <c r="T1703" i="5" s="1"/>
  <c r="S1703" i="5" a="1"/>
  <c r="S1703" i="5" s="1"/>
  <c r="T1704" i="5" a="1"/>
  <c r="T1704" i="5" s="1"/>
  <c r="S1704" i="5" a="1"/>
  <c r="S1704" i="5" s="1"/>
  <c r="S1705" i="5" a="1"/>
  <c r="S1705" i="5" s="1"/>
  <c r="T1705" i="5" a="1"/>
  <c r="T1705" i="5" s="1"/>
  <c r="S1706" i="5" a="1"/>
  <c r="S1706" i="5" s="1"/>
  <c r="T1706" i="5" a="1"/>
  <c r="T1706" i="5" s="1"/>
  <c r="S1707" i="5" a="1"/>
  <c r="S1707" i="5" s="1"/>
  <c r="T1707" i="5" a="1"/>
  <c r="T1707" i="5" s="1"/>
  <c r="S1708" i="5" a="1"/>
  <c r="S1708" i="5" s="1"/>
  <c r="T1708" i="5" a="1"/>
  <c r="T1708" i="5" s="1"/>
  <c r="S1709" i="5" a="1"/>
  <c r="S1709" i="5" s="1"/>
  <c r="T1709" i="5" a="1"/>
  <c r="T1709" i="5" s="1"/>
  <c r="S1710" i="5" a="1"/>
  <c r="S1710" i="5" s="1"/>
  <c r="T1710" i="5" a="1"/>
  <c r="T1710" i="5" s="1"/>
  <c r="S1711" i="5" a="1"/>
  <c r="S1711" i="5" s="1"/>
  <c r="T1711" i="5" a="1"/>
  <c r="T1711" i="5" s="1"/>
  <c r="S1712" i="5" a="1"/>
  <c r="S1712" i="5" s="1"/>
  <c r="T1712" i="5" a="1"/>
  <c r="T1712" i="5" s="1"/>
  <c r="S1713" i="5" a="1"/>
  <c r="S1713" i="5" s="1"/>
  <c r="T1713" i="5" a="1"/>
  <c r="T1713" i="5" s="1"/>
  <c r="T1714" i="5" a="1"/>
  <c r="T1714" i="5" s="1"/>
  <c r="S1714" i="5" a="1"/>
  <c r="S1714" i="5" s="1"/>
  <c r="T1715" i="5" a="1"/>
  <c r="T1715" i="5" s="1"/>
  <c r="S1715" i="5" a="1"/>
  <c r="S1715" i="5" s="1"/>
  <c r="S1716" i="5" a="1"/>
  <c r="S1716" i="5" s="1"/>
  <c r="T1716" i="5" a="1"/>
  <c r="T1716" i="5" s="1"/>
  <c r="S1717" i="5" a="1"/>
  <c r="S1717" i="5" s="1"/>
  <c r="T1717" i="5" a="1"/>
  <c r="T1717" i="5" s="1"/>
  <c r="S1718" i="5" a="1"/>
  <c r="S1718" i="5" s="1"/>
  <c r="T1718" i="5" a="1"/>
  <c r="T1718" i="5" s="1"/>
  <c r="S1719" i="5" a="1"/>
  <c r="S1719" i="5" s="1"/>
  <c r="T1719" i="5" a="1"/>
  <c r="T1719" i="5" s="1"/>
  <c r="S1720" i="5" a="1"/>
  <c r="S1720" i="5" s="1"/>
  <c r="T1720" i="5" a="1"/>
  <c r="T1720" i="5" s="1"/>
  <c r="T1721" i="5" a="1"/>
  <c r="T1721" i="5" s="1"/>
  <c r="S1721" i="5" a="1"/>
  <c r="S1721" i="5" s="1"/>
  <c r="T1722" i="5" a="1"/>
  <c r="T1722" i="5" s="1"/>
  <c r="S1722" i="5" a="1"/>
  <c r="S1722" i="5" s="1"/>
  <c r="T1723" i="5" a="1"/>
  <c r="T1723" i="5" s="1"/>
  <c r="S1723" i="5" a="1"/>
  <c r="S1723" i="5" s="1"/>
  <c r="S1724" i="5" a="1"/>
  <c r="S1724" i="5" s="1"/>
  <c r="T1724" i="5" a="1"/>
  <c r="T1724" i="5" s="1"/>
  <c r="S1725" i="5" a="1"/>
  <c r="S1725" i="5" s="1"/>
  <c r="T1725" i="5" a="1"/>
  <c r="T1725" i="5" s="1"/>
  <c r="S1726" i="5" a="1"/>
  <c r="S1726" i="5" s="1"/>
  <c r="T1726" i="5" a="1"/>
  <c r="T1726" i="5" s="1"/>
  <c r="S1727" i="5" a="1"/>
  <c r="S1727" i="5" s="1"/>
  <c r="T1727" i="5" a="1"/>
  <c r="T1727" i="5" s="1"/>
  <c r="S1728" i="5" a="1"/>
  <c r="S1728" i="5" s="1"/>
  <c r="T1728" i="5" a="1"/>
  <c r="T1728" i="5" s="1"/>
  <c r="S1729" i="5" a="1"/>
  <c r="S1729" i="5" s="1"/>
  <c r="T1729" i="5" a="1"/>
  <c r="T1729" i="5" s="1"/>
  <c r="S1730" i="5" a="1"/>
  <c r="S1730" i="5" s="1"/>
  <c r="T1730" i="5" a="1"/>
  <c r="T1730" i="5" s="1"/>
  <c r="T1731" i="5" a="1"/>
  <c r="T1731" i="5" s="1"/>
  <c r="S1731" i="5" a="1"/>
  <c r="S1731" i="5" s="1"/>
  <c r="T1732" i="5" a="1"/>
  <c r="T1732" i="5" s="1"/>
  <c r="S1732" i="5" a="1"/>
  <c r="S1732" i="5" s="1"/>
  <c r="S1733" i="5" a="1"/>
  <c r="S1733" i="5" s="1"/>
  <c r="T1733" i="5" a="1"/>
  <c r="T1733" i="5" s="1"/>
  <c r="S1734" i="5" a="1"/>
  <c r="S1734" i="5" s="1"/>
  <c r="T1734" i="5" a="1"/>
  <c r="T1734" i="5" s="1"/>
  <c r="S1735" i="5" a="1"/>
  <c r="S1735" i="5" s="1"/>
  <c r="T1735" i="5" a="1"/>
  <c r="T1735" i="5" s="1"/>
  <c r="S1736" i="5" a="1"/>
  <c r="S1736" i="5" s="1"/>
  <c r="T1736" i="5" a="1"/>
  <c r="T1736" i="5" s="1"/>
  <c r="S1737" i="5" a="1"/>
  <c r="S1737" i="5" s="1"/>
  <c r="T1737" i="5" a="1"/>
  <c r="T1737" i="5" s="1"/>
  <c r="S1738" i="5" a="1"/>
  <c r="S1738" i="5" s="1"/>
  <c r="T1738" i="5" a="1"/>
  <c r="T1738" i="5" s="1"/>
  <c r="S1739" i="5" a="1"/>
  <c r="S1739" i="5" s="1"/>
  <c r="T1739" i="5" a="1"/>
  <c r="T1739" i="5" s="1"/>
  <c r="S1740" i="5" a="1"/>
  <c r="S1740" i="5" s="1"/>
  <c r="T1740" i="5" a="1"/>
  <c r="T1740" i="5" s="1"/>
  <c r="S1741" i="5" a="1"/>
  <c r="S1741" i="5" s="1"/>
  <c r="T1741" i="5" a="1"/>
  <c r="T1741" i="5" s="1"/>
  <c r="S1742" i="5" a="1"/>
  <c r="S1742" i="5" s="1"/>
  <c r="T1742" i="5" a="1"/>
  <c r="T1742" i="5" s="1"/>
  <c r="S1743" i="5" a="1"/>
  <c r="S1743" i="5" s="1"/>
  <c r="T1743" i="5" a="1"/>
  <c r="T1743" i="5" s="1"/>
  <c r="S1744" i="5" a="1"/>
  <c r="S1744" i="5" s="1"/>
  <c r="T1744" i="5" a="1"/>
  <c r="T1744" i="5" s="1"/>
  <c r="S1745" i="5" a="1"/>
  <c r="S1745" i="5" s="1"/>
  <c r="T1745" i="5" a="1"/>
  <c r="T1745" i="5" s="1"/>
  <c r="S1746" i="5" a="1"/>
  <c r="S1746" i="5" s="1"/>
  <c r="T1746" i="5" a="1"/>
  <c r="T1746" i="5" s="1"/>
  <c r="S1747" i="5" a="1"/>
  <c r="S1747" i="5" s="1"/>
  <c r="T1747" i="5" a="1"/>
  <c r="T1747" i="5" s="1"/>
  <c r="T1748" i="5" a="1"/>
  <c r="T1748" i="5" s="1"/>
  <c r="S1748" i="5" a="1"/>
  <c r="S1748" i="5" s="1"/>
  <c r="T1749" i="5" a="1"/>
  <c r="T1749" i="5" s="1"/>
  <c r="S1749" i="5" a="1"/>
  <c r="S1749" i="5" s="1"/>
  <c r="S1750" i="5" a="1"/>
  <c r="S1750" i="5" s="1"/>
  <c r="T1750" i="5" a="1"/>
  <c r="T1750" i="5" s="1"/>
  <c r="S1751" i="5" a="1"/>
  <c r="S1751" i="5" s="1"/>
  <c r="T1751" i="5" a="1"/>
  <c r="T1751" i="5" s="1"/>
  <c r="S1752" i="5" a="1"/>
  <c r="S1752" i="5" s="1"/>
  <c r="T1752" i="5" a="1"/>
  <c r="T1752" i="5" s="1"/>
  <c r="S1753" i="5" a="1"/>
  <c r="S1753" i="5" s="1"/>
  <c r="T1753" i="5" a="1"/>
  <c r="T1753" i="5" s="1"/>
  <c r="S1754" i="5" a="1"/>
  <c r="S1754" i="5" s="1"/>
  <c r="T1754" i="5" a="1"/>
  <c r="T1754" i="5" s="1"/>
  <c r="S1755" i="5" a="1"/>
  <c r="S1755" i="5" s="1"/>
  <c r="T1755" i="5" a="1"/>
  <c r="T1755" i="5" s="1"/>
  <c r="S1756" i="5" a="1"/>
  <c r="S1756" i="5" s="1"/>
  <c r="T1756" i="5" a="1"/>
  <c r="T1756" i="5" s="1"/>
  <c r="S1757" i="5" a="1"/>
  <c r="S1757" i="5" s="1"/>
  <c r="T1757" i="5" a="1"/>
  <c r="T1757" i="5" s="1"/>
  <c r="S1758" i="5" a="1"/>
  <c r="S1758" i="5" s="1"/>
  <c r="T1758" i="5" a="1"/>
  <c r="T1758" i="5" s="1"/>
  <c r="S1759" i="5" a="1"/>
  <c r="S1759" i="5" s="1"/>
  <c r="T1759" i="5" a="1"/>
  <c r="T1759" i="5" s="1"/>
  <c r="S1760" i="5" a="1"/>
  <c r="S1760" i="5" s="1"/>
  <c r="T1760" i="5" a="1"/>
  <c r="T1760" i="5" s="1"/>
  <c r="S1761" i="5" a="1"/>
  <c r="S1761" i="5" s="1"/>
  <c r="T1761" i="5" a="1"/>
  <c r="T1761" i="5" s="1"/>
  <c r="T1762" i="5" a="1"/>
  <c r="T1762" i="5" s="1"/>
  <c r="S1762" i="5" a="1"/>
  <c r="S1762" i="5" s="1"/>
  <c r="T1763" i="5" a="1"/>
  <c r="T1763" i="5" s="1"/>
  <c r="S1763" i="5" a="1"/>
  <c r="S1763" i="5" s="1"/>
  <c r="S1764" i="5" a="1"/>
  <c r="S1764" i="5" s="1"/>
  <c r="T1764" i="5" a="1"/>
  <c r="T1764" i="5" s="1"/>
  <c r="S1765" i="5" a="1"/>
  <c r="S1765" i="5" s="1"/>
  <c r="T1765" i="5" a="1"/>
  <c r="T1765" i="5" s="1"/>
  <c r="S1766" i="5" a="1"/>
  <c r="S1766" i="5" s="1"/>
  <c r="T1766" i="5" a="1"/>
  <c r="T1766" i="5" s="1"/>
  <c r="S1767" i="5" a="1"/>
  <c r="S1767" i="5" s="1"/>
  <c r="T1767" i="5" a="1"/>
  <c r="T1767" i="5" s="1"/>
  <c r="S1768" i="5" a="1"/>
  <c r="S1768" i="5" s="1"/>
  <c r="T1768" i="5" a="1"/>
  <c r="T1768" i="5" s="1"/>
  <c r="S1769" i="5" a="1"/>
  <c r="S1769" i="5" s="1"/>
  <c r="T1769" i="5" a="1"/>
  <c r="T1769" i="5" s="1"/>
  <c r="S1770" i="5" a="1"/>
  <c r="S1770" i="5" s="1"/>
  <c r="T1770" i="5" a="1"/>
  <c r="T1770" i="5" s="1"/>
  <c r="S1771" i="5" a="1"/>
  <c r="S1771" i="5" s="1"/>
  <c r="T1771" i="5" a="1"/>
  <c r="T1771" i="5" s="1"/>
  <c r="S1772" i="5" a="1"/>
  <c r="S1772" i="5" s="1"/>
  <c r="T1772" i="5" a="1"/>
  <c r="T1772" i="5" s="1"/>
  <c r="S1773" i="5" a="1"/>
  <c r="S1773" i="5" s="1"/>
  <c r="T1773" i="5" a="1"/>
  <c r="T1773" i="5" s="1"/>
  <c r="S1774" i="5" a="1"/>
  <c r="S1774" i="5" s="1"/>
  <c r="T1774" i="5" a="1"/>
  <c r="T1774" i="5" s="1"/>
  <c r="S1775" i="5" a="1"/>
  <c r="S1775" i="5" s="1"/>
  <c r="T1775" i="5" a="1"/>
  <c r="T1775" i="5" s="1"/>
  <c r="T1776" i="5" a="1"/>
  <c r="T1776" i="5" s="1"/>
  <c r="S1776" i="5" a="1"/>
  <c r="S1776" i="5" s="1"/>
  <c r="T1777" i="5" a="1"/>
  <c r="T1777" i="5" s="1"/>
  <c r="S1777" i="5" a="1"/>
  <c r="S1777" i="5" s="1"/>
  <c r="S1778" i="5" a="1"/>
  <c r="S1778" i="5" s="1"/>
  <c r="T1778" i="5" a="1"/>
  <c r="T1778" i="5" s="1"/>
  <c r="S1779" i="5" a="1"/>
  <c r="S1779" i="5" s="1"/>
  <c r="T1779" i="5" a="1"/>
  <c r="T1779" i="5" s="1"/>
  <c r="T1780" i="5" a="1"/>
  <c r="T1780" i="5" s="1"/>
  <c r="S1780" i="5" a="1"/>
  <c r="S1780" i="5" s="1"/>
  <c r="S1781" i="5" a="1"/>
  <c r="S1781" i="5" s="1"/>
  <c r="T1781" i="5" a="1"/>
  <c r="T1781" i="5" s="1"/>
  <c r="S1782" i="5" a="1"/>
  <c r="S1782" i="5" s="1"/>
  <c r="T1782" i="5" a="1"/>
  <c r="T1782" i="5" s="1"/>
  <c r="T1783" i="5" a="1"/>
  <c r="T1783" i="5" s="1"/>
  <c r="S1783" i="5" a="1"/>
  <c r="S1783" i="5" s="1"/>
  <c r="S1784" i="5" a="1"/>
  <c r="S1784" i="5" s="1"/>
  <c r="T1784" i="5" a="1"/>
  <c r="T1784" i="5" s="1"/>
  <c r="S1785" i="5" a="1"/>
  <c r="S1785" i="5" s="1"/>
  <c r="T1785" i="5" a="1"/>
  <c r="T1785" i="5" s="1"/>
  <c r="S1786" i="5" a="1"/>
  <c r="S1786" i="5" s="1"/>
  <c r="T1786" i="5" a="1"/>
  <c r="T1786" i="5" s="1"/>
  <c r="S1787" i="5" a="1"/>
  <c r="S1787" i="5" s="1"/>
  <c r="T1787" i="5" a="1"/>
  <c r="T1787" i="5" s="1"/>
  <c r="S1788" i="5" a="1"/>
  <c r="S1788" i="5" s="1"/>
  <c r="T1788" i="5" a="1"/>
  <c r="T1788" i="5" s="1"/>
  <c r="S1789" i="5" a="1"/>
  <c r="S1789" i="5" s="1"/>
  <c r="T1789" i="5" a="1"/>
  <c r="T1789" i="5" s="1"/>
  <c r="T1790" i="5" a="1"/>
  <c r="T1790" i="5" s="1"/>
  <c r="S1790" i="5" a="1"/>
  <c r="S1790" i="5" s="1"/>
  <c r="T1791" i="5" a="1"/>
  <c r="T1791" i="5" s="1"/>
  <c r="S1791" i="5" a="1"/>
  <c r="S1791" i="5" s="1"/>
  <c r="S1792" i="5" a="1"/>
  <c r="S1792" i="5" s="1"/>
  <c r="T1792" i="5" a="1"/>
  <c r="T1792" i="5" s="1"/>
  <c r="S1793" i="5" a="1"/>
  <c r="S1793" i="5" s="1"/>
  <c r="T1793" i="5" a="1"/>
  <c r="T1793" i="5" s="1"/>
  <c r="S1794" i="5" a="1"/>
  <c r="S1794" i="5" s="1"/>
  <c r="T1794" i="5" a="1"/>
  <c r="T1794" i="5" s="1"/>
  <c r="S1795" i="5" a="1"/>
  <c r="S1795" i="5" s="1"/>
  <c r="T1795" i="5" a="1"/>
  <c r="T1795" i="5" s="1"/>
  <c r="S1796" i="5" a="1"/>
  <c r="S1796" i="5" s="1"/>
  <c r="T1796" i="5" a="1"/>
  <c r="T1796" i="5" s="1"/>
  <c r="S1797" i="5" a="1"/>
  <c r="S1797" i="5" s="1"/>
  <c r="T1797" i="5" a="1"/>
  <c r="T1797" i="5" s="1"/>
  <c r="S1798" i="5" a="1"/>
  <c r="S1798" i="5" s="1"/>
  <c r="T1798" i="5" a="1"/>
  <c r="T1798" i="5" s="1"/>
  <c r="S1799" i="5" a="1"/>
  <c r="S1799" i="5" s="1"/>
  <c r="T1799" i="5" a="1"/>
  <c r="T1799" i="5" s="1"/>
  <c r="S1800" i="5" a="1"/>
  <c r="S1800" i="5" s="1"/>
  <c r="T1800" i="5" a="1"/>
  <c r="T1800" i="5" s="1"/>
  <c r="S1801" i="5" a="1"/>
  <c r="S1801" i="5" s="1"/>
  <c r="T1801" i="5" a="1"/>
  <c r="T1801" i="5" s="1"/>
  <c r="S1802" i="5" a="1"/>
  <c r="S1802" i="5" s="1"/>
  <c r="T1802" i="5" a="1"/>
  <c r="T1802" i="5" s="1"/>
  <c r="S1803" i="5" a="1"/>
  <c r="S1803" i="5" s="1"/>
  <c r="T1803" i="5" a="1"/>
  <c r="T1803" i="5" s="1"/>
  <c r="T1804" i="5" a="1"/>
  <c r="T1804" i="5" s="1"/>
  <c r="S1804" i="5" a="1"/>
  <c r="S1804" i="5" s="1"/>
  <c r="S1805" i="5" a="1"/>
  <c r="S1805" i="5" s="1"/>
  <c r="T1805" i="5" a="1"/>
  <c r="T1805" i="5" s="1"/>
  <c r="S1806" i="5" a="1"/>
  <c r="S1806" i="5" s="1"/>
  <c r="T1806" i="5" a="1"/>
  <c r="T1806" i="5" s="1"/>
  <c r="S1807" i="5" a="1"/>
  <c r="S1807" i="5" s="1"/>
  <c r="T1807" i="5" a="1"/>
  <c r="T1807" i="5" s="1"/>
  <c r="S1808" i="5" a="1"/>
  <c r="S1808" i="5" s="1"/>
  <c r="T1808" i="5" a="1"/>
  <c r="T1808" i="5" s="1"/>
  <c r="T1809" i="5" a="1"/>
  <c r="T1809" i="5" s="1"/>
  <c r="S1809" i="5" a="1"/>
  <c r="S1809" i="5" s="1"/>
  <c r="S1810" i="5" a="1"/>
  <c r="S1810" i="5" s="1"/>
  <c r="T1810" i="5" a="1"/>
  <c r="T1810" i="5" s="1"/>
  <c r="S1811" i="5" a="1"/>
  <c r="S1811" i="5" s="1"/>
  <c r="T1811" i="5" a="1"/>
  <c r="T1811" i="5" s="1"/>
  <c r="S1812" i="5" a="1"/>
  <c r="S1812" i="5" s="1"/>
  <c r="T1812" i="5" a="1"/>
  <c r="T1812" i="5" s="1"/>
  <c r="S1813" i="5" a="1"/>
  <c r="S1813" i="5" s="1"/>
  <c r="T1813" i="5" a="1"/>
  <c r="T1813" i="5" s="1"/>
  <c r="S1814" i="5" a="1"/>
  <c r="S1814" i="5" s="1"/>
  <c r="T1814" i="5" a="1"/>
  <c r="T1814" i="5" s="1"/>
  <c r="S1815" i="5" a="1"/>
  <c r="S1815" i="5" s="1"/>
  <c r="T1815" i="5" a="1"/>
  <c r="T1815" i="5" s="1"/>
  <c r="S1816" i="5" a="1"/>
  <c r="S1816" i="5" s="1"/>
  <c r="T1816" i="5" a="1"/>
  <c r="T1816" i="5" s="1"/>
  <c r="S1817" i="5" a="1"/>
  <c r="S1817" i="5" s="1"/>
  <c r="T1817" i="5" a="1"/>
  <c r="T1817" i="5" s="1"/>
  <c r="T1818" i="5" a="1"/>
  <c r="T1818" i="5" s="1"/>
  <c r="S1818" i="5" a="1"/>
  <c r="S1818" i="5" s="1"/>
  <c r="S1819" i="5" a="1"/>
  <c r="S1819" i="5" s="1"/>
  <c r="T1819" i="5" a="1"/>
  <c r="T1819" i="5" s="1"/>
  <c r="S1820" i="5" a="1"/>
  <c r="S1820" i="5" s="1"/>
  <c r="T1820" i="5" a="1"/>
  <c r="T1820" i="5" s="1"/>
  <c r="T1821" i="5" a="1"/>
  <c r="T1821" i="5" s="1"/>
  <c r="S1821" i="5" a="1"/>
  <c r="S1821" i="5" s="1"/>
  <c r="T1822" i="5" a="1"/>
  <c r="T1822" i="5" s="1"/>
  <c r="S1822" i="5" a="1"/>
  <c r="S1822" i="5" s="1"/>
  <c r="S1823" i="5" a="1"/>
  <c r="S1823" i="5" s="1"/>
  <c r="T1823" i="5" a="1"/>
  <c r="T1823" i="5" s="1"/>
  <c r="S1824" i="5" a="1"/>
  <c r="S1824" i="5" s="1"/>
  <c r="T1824" i="5" a="1"/>
  <c r="T1824" i="5" s="1"/>
  <c r="S1825" i="5" a="1"/>
  <c r="S1825" i="5" s="1"/>
  <c r="T1825" i="5" a="1"/>
  <c r="T1825" i="5" s="1"/>
  <c r="S1826" i="5" a="1"/>
  <c r="S1826" i="5" s="1"/>
  <c r="T1826" i="5" a="1"/>
  <c r="T1826" i="5" s="1"/>
  <c r="S1827" i="5" a="1"/>
  <c r="S1827" i="5" s="1"/>
  <c r="T1827" i="5" a="1"/>
  <c r="T1827" i="5" s="1"/>
  <c r="S1828" i="5" a="1"/>
  <c r="S1828" i="5" s="1"/>
  <c r="T1828" i="5" a="1"/>
  <c r="T1828" i="5" s="1"/>
  <c r="S1829" i="5" a="1"/>
  <c r="S1829" i="5" s="1"/>
  <c r="T1829" i="5" a="1"/>
  <c r="T1829" i="5" s="1"/>
  <c r="S1830" i="5" a="1"/>
  <c r="S1830" i="5" s="1"/>
  <c r="T1830" i="5" a="1"/>
  <c r="T1830" i="5" s="1"/>
  <c r="S1831" i="5" a="1"/>
  <c r="S1831" i="5" s="1"/>
  <c r="T1831" i="5" a="1"/>
  <c r="T1831" i="5" s="1"/>
  <c r="S1832" i="5" a="1"/>
  <c r="S1832" i="5" s="1"/>
  <c r="T1832" i="5" a="1"/>
  <c r="T1832" i="5" s="1"/>
  <c r="S1833" i="5" a="1"/>
  <c r="S1833" i="5" s="1"/>
  <c r="T1833" i="5" a="1"/>
  <c r="T1833" i="5" s="1"/>
  <c r="S1834" i="5" a="1"/>
  <c r="S1834" i="5" s="1"/>
  <c r="T1834" i="5" a="1"/>
  <c r="T1834" i="5" s="1"/>
  <c r="S1835" i="5" a="1"/>
  <c r="S1835" i="5" s="1"/>
  <c r="T1835" i="5" a="1"/>
  <c r="T1835" i="5" s="1"/>
  <c r="S1836" i="5" a="1"/>
  <c r="S1836" i="5" s="1"/>
  <c r="T1836" i="5" a="1"/>
  <c r="T1836" i="5" s="1"/>
  <c r="S1837" i="5" a="1"/>
  <c r="S1837" i="5" s="1"/>
  <c r="T1837" i="5" a="1"/>
  <c r="T1837" i="5" s="1"/>
  <c r="S1838" i="5" a="1"/>
  <c r="S1838" i="5" s="1"/>
  <c r="T1838" i="5" a="1"/>
  <c r="T1838" i="5" s="1"/>
  <c r="S1839" i="5" a="1"/>
  <c r="S1839" i="5" s="1"/>
  <c r="T1839" i="5" a="1"/>
  <c r="T1839" i="5" s="1"/>
  <c r="S1840" i="5" a="1"/>
  <c r="S1840" i="5" s="1"/>
  <c r="T1840" i="5" a="1"/>
  <c r="T1840" i="5" s="1"/>
  <c r="S1841" i="5" a="1"/>
  <c r="S1841" i="5" s="1"/>
  <c r="T1841" i="5" a="1"/>
  <c r="T1841" i="5" s="1"/>
  <c r="S1842" i="5" a="1"/>
  <c r="S1842" i="5" s="1"/>
  <c r="T1842" i="5" a="1"/>
  <c r="T1842" i="5" s="1"/>
  <c r="S1843" i="5" a="1"/>
  <c r="S1843" i="5" s="1"/>
  <c r="T1843" i="5" a="1"/>
  <c r="T1843" i="5" s="1"/>
  <c r="S1844" i="5" a="1"/>
  <c r="S1844" i="5" s="1"/>
  <c r="T1844" i="5" a="1"/>
  <c r="T1844" i="5" s="1"/>
  <c r="S1845" i="5" a="1"/>
  <c r="S1845" i="5" s="1"/>
  <c r="T1845" i="5" a="1"/>
  <c r="T1845" i="5" s="1"/>
  <c r="S1846" i="5" a="1"/>
  <c r="S1846" i="5" s="1"/>
  <c r="T1846" i="5" a="1"/>
  <c r="T1846" i="5" s="1"/>
  <c r="S1847" i="5" a="1"/>
  <c r="S1847" i="5" s="1"/>
  <c r="T1847" i="5" a="1"/>
  <c r="T1847" i="5" s="1"/>
  <c r="T1848" i="5" a="1"/>
  <c r="T1848" i="5" s="1"/>
  <c r="S1848" i="5" a="1"/>
  <c r="S1848" i="5" s="1"/>
  <c r="T1849" i="5" a="1"/>
  <c r="T1849" i="5" s="1"/>
  <c r="S1849" i="5" a="1"/>
  <c r="S1849" i="5" s="1"/>
  <c r="S1850" i="5" a="1"/>
  <c r="S1850" i="5" s="1"/>
  <c r="T1850" i="5" a="1"/>
  <c r="T1850" i="5" s="1"/>
  <c r="S1851" i="5" a="1"/>
  <c r="S1851" i="5" s="1"/>
  <c r="T1851" i="5" a="1"/>
  <c r="T1851" i="5" s="1"/>
  <c r="S1852" i="5" a="1"/>
  <c r="S1852" i="5" s="1"/>
  <c r="T1852" i="5" a="1"/>
  <c r="T1852" i="5" s="1"/>
  <c r="S1853" i="5" a="1"/>
  <c r="S1853" i="5" s="1"/>
  <c r="T1853" i="5" a="1"/>
  <c r="T1853" i="5" s="1"/>
  <c r="S1854" i="5" a="1"/>
  <c r="S1854" i="5" s="1"/>
  <c r="T1854" i="5" a="1"/>
  <c r="T1854" i="5" s="1"/>
  <c r="S1855" i="5" a="1"/>
  <c r="S1855" i="5" s="1"/>
  <c r="T1855" i="5" a="1"/>
  <c r="T1855" i="5" s="1"/>
  <c r="S1856" i="5" a="1"/>
  <c r="S1856" i="5" s="1"/>
  <c r="T1856" i="5" a="1"/>
  <c r="T1856" i="5" s="1"/>
  <c r="S1857" i="5" a="1"/>
  <c r="S1857" i="5" s="1"/>
  <c r="T1857" i="5" a="1"/>
  <c r="T1857" i="5" s="1"/>
  <c r="S1858" i="5" a="1"/>
  <c r="S1858" i="5" s="1"/>
  <c r="T1858" i="5" a="1"/>
  <c r="T1858" i="5" s="1"/>
  <c r="T1859" i="5" a="1"/>
  <c r="T1859" i="5" s="1"/>
  <c r="S1859" i="5" a="1"/>
  <c r="S1859" i="5" s="1"/>
  <c r="T1860" i="5" a="1"/>
  <c r="T1860" i="5" s="1"/>
  <c r="S1860" i="5" a="1"/>
  <c r="S1860" i="5" s="1"/>
  <c r="T2357" i="5" a="1"/>
  <c r="T2357" i="5" s="1"/>
  <c r="S2357" i="5" a="1"/>
  <c r="S2357" i="5" s="1"/>
  <c r="S2358" i="5" a="1"/>
  <c r="S2358" i="5" s="1"/>
  <c r="T2358" i="5" a="1"/>
  <c r="T2358" i="5" s="1"/>
  <c r="S2359" i="5" a="1"/>
  <c r="S2359" i="5" s="1"/>
  <c r="T2359" i="5" a="1"/>
  <c r="T2359" i="5" s="1"/>
  <c r="S2360" i="5" a="1"/>
  <c r="S2360" i="5" s="1"/>
  <c r="T2360" i="5" a="1"/>
  <c r="T2360" i="5" s="1"/>
  <c r="S2361" i="5" a="1"/>
  <c r="S2361" i="5" s="1"/>
  <c r="T2361" i="5" a="1"/>
  <c r="T2361" i="5" s="1"/>
  <c r="T2362" i="5" a="1"/>
  <c r="T2362" i="5" s="1"/>
  <c r="S2362" i="5" a="1"/>
  <c r="S2362" i="5" s="1"/>
  <c r="S2363" i="5" a="1"/>
  <c r="S2363" i="5" s="1"/>
  <c r="T2363" i="5" a="1"/>
  <c r="T2363" i="5" s="1"/>
  <c r="S2364" i="5" a="1"/>
  <c r="S2364" i="5" s="1"/>
  <c r="T2364" i="5" a="1"/>
  <c r="T2364" i="5" s="1"/>
  <c r="S2365" i="5" a="1"/>
  <c r="S2365" i="5" s="1"/>
  <c r="T2365" i="5" a="1"/>
  <c r="T2365" i="5" s="1"/>
  <c r="S2366" i="5" a="1"/>
  <c r="S2366" i="5" s="1"/>
  <c r="T2366" i="5" a="1"/>
  <c r="T2366" i="5" s="1"/>
  <c r="T2367" i="5" a="1"/>
  <c r="T2367" i="5" s="1"/>
  <c r="S2367" i="5" a="1"/>
  <c r="S2367" i="5" s="1"/>
  <c r="S2368" i="5" a="1"/>
  <c r="S2368" i="5" s="1"/>
  <c r="T2368" i="5" a="1"/>
  <c r="T2368" i="5" s="1"/>
  <c r="S2369" i="5" a="1"/>
  <c r="S2369" i="5" s="1"/>
  <c r="T2369" i="5" a="1"/>
  <c r="T2369" i="5" s="1"/>
  <c r="S2370" i="5" a="1"/>
  <c r="S2370" i="5" s="1"/>
  <c r="T2370" i="5" a="1"/>
  <c r="T2370" i="5" s="1"/>
  <c r="S2371" i="5" a="1"/>
  <c r="S2371" i="5" s="1"/>
  <c r="T2371" i="5" a="1"/>
  <c r="T2371" i="5" s="1"/>
  <c r="S2372" i="5" a="1"/>
  <c r="S2372" i="5" s="1"/>
  <c r="T2372" i="5" a="1"/>
  <c r="T2372" i="5" s="1"/>
  <c r="S2373" i="5" a="1"/>
  <c r="S2373" i="5" s="1"/>
  <c r="T2373" i="5" a="1"/>
  <c r="T2373" i="5" s="1"/>
  <c r="S2374" i="5" a="1"/>
  <c r="S2374" i="5" s="1"/>
  <c r="T2374" i="5" a="1"/>
  <c r="T2374" i="5" s="1"/>
  <c r="S2375" i="5" a="1"/>
  <c r="S2375" i="5" s="1"/>
  <c r="T2375" i="5" a="1"/>
  <c r="T2375" i="5" s="1"/>
  <c r="S2376" i="5" a="1"/>
  <c r="S2376" i="5" s="1"/>
  <c r="T2376" i="5" a="1"/>
  <c r="T2376" i="5" s="1"/>
  <c r="T2377" i="5" a="1"/>
  <c r="T2377" i="5" s="1"/>
  <c r="S2377" i="5" a="1"/>
  <c r="S2377" i="5" s="1"/>
  <c r="S2378" i="5" a="1"/>
  <c r="S2378" i="5" s="1"/>
  <c r="T2378" i="5" a="1"/>
  <c r="T2378" i="5" s="1"/>
  <c r="S2379" i="5" a="1"/>
  <c r="S2379" i="5" s="1"/>
  <c r="T2379" i="5" a="1"/>
  <c r="T2379" i="5" s="1"/>
  <c r="T2380" i="5" a="1"/>
  <c r="T2380" i="5" s="1"/>
  <c r="S2380" i="5" a="1"/>
  <c r="S2380" i="5" s="1"/>
  <c r="T2381" i="5" a="1"/>
  <c r="T2381" i="5" s="1"/>
  <c r="S2381" i="5" a="1"/>
  <c r="S2381" i="5" s="1"/>
  <c r="S2382" i="5" a="1"/>
  <c r="S2382" i="5" s="1"/>
  <c r="T2382" i="5" a="1"/>
  <c r="T2382" i="5" s="1"/>
  <c r="S2383" i="5" a="1"/>
  <c r="S2383" i="5" s="1"/>
  <c r="T2383" i="5" a="1"/>
  <c r="T2383" i="5" s="1"/>
  <c r="S2384" i="5" a="1"/>
  <c r="S2384" i="5" s="1"/>
  <c r="T2384" i="5" a="1"/>
  <c r="T2384" i="5" s="1"/>
  <c r="T2385" i="5" a="1"/>
  <c r="T2385" i="5" s="1"/>
  <c r="S2385" i="5" a="1"/>
  <c r="S2385" i="5" s="1"/>
  <c r="S2386" i="5" a="1"/>
  <c r="S2386" i="5" s="1"/>
  <c r="T2386" i="5" a="1"/>
  <c r="T2386" i="5" s="1"/>
  <c r="S2387" i="5" a="1"/>
  <c r="S2387" i="5" s="1"/>
  <c r="T2387" i="5" a="1"/>
  <c r="T2387" i="5" s="1"/>
  <c r="S2388" i="5" a="1"/>
  <c r="S2388" i="5" s="1"/>
  <c r="T2388" i="5" a="1"/>
  <c r="T2388" i="5" s="1"/>
  <c r="S2389" i="5" a="1"/>
  <c r="S2389" i="5" s="1"/>
  <c r="T2389" i="5" a="1"/>
  <c r="T2389" i="5" s="1"/>
  <c r="T2390" i="5" a="1"/>
  <c r="T2390" i="5" s="1"/>
  <c r="S2390" i="5" a="1"/>
  <c r="S2390" i="5" s="1"/>
  <c r="S2391" i="5" a="1"/>
  <c r="S2391" i="5" s="1"/>
  <c r="T2391" i="5" a="1"/>
  <c r="T2391" i="5" s="1"/>
  <c r="S2392" i="5" a="1"/>
  <c r="S2392" i="5" s="1"/>
  <c r="T2392" i="5" a="1"/>
  <c r="T2392" i="5" s="1"/>
  <c r="S2393" i="5" a="1"/>
  <c r="S2393" i="5" s="1"/>
  <c r="T2393" i="5" a="1"/>
  <c r="T2393" i="5" s="1"/>
  <c r="T2394" i="5" a="1"/>
  <c r="T2394" i="5" s="1"/>
  <c r="S2394" i="5" a="1"/>
  <c r="S2394" i="5" s="1"/>
  <c r="S2395" i="5" a="1"/>
  <c r="S2395" i="5" s="1"/>
  <c r="T2395" i="5" a="1"/>
  <c r="T2395" i="5" s="1"/>
  <c r="S2396" i="5" a="1"/>
  <c r="S2396" i="5" s="1"/>
  <c r="T2396" i="5" a="1"/>
  <c r="T2396" i="5" s="1"/>
  <c r="S2397" i="5" a="1"/>
  <c r="S2397" i="5" s="1"/>
  <c r="T2397" i="5" a="1"/>
  <c r="T2397" i="5" s="1"/>
  <c r="S2398" i="5" a="1"/>
  <c r="S2398" i="5" s="1"/>
  <c r="T2398" i="5" a="1"/>
  <c r="T2398" i="5" s="1"/>
  <c r="S2399" i="5" a="1"/>
  <c r="S2399" i="5" s="1"/>
  <c r="T2399" i="5" a="1"/>
  <c r="T2399" i="5" s="1"/>
  <c r="T2400" i="5" a="1"/>
  <c r="T2400" i="5" s="1"/>
  <c r="S2400" i="5" a="1"/>
  <c r="S2400" i="5" s="1"/>
  <c r="T2401" i="5" a="1"/>
  <c r="T2401" i="5" s="1"/>
  <c r="S2401" i="5" a="1"/>
  <c r="S2401" i="5" s="1"/>
  <c r="T2402" i="5" a="1"/>
  <c r="T2402" i="5" s="1"/>
  <c r="S2402" i="5" a="1"/>
  <c r="S2402" i="5" s="1"/>
  <c r="S2403" i="5" a="1"/>
  <c r="S2403" i="5" s="1"/>
  <c r="T2403" i="5" a="1"/>
  <c r="T2403" i="5" s="1"/>
  <c r="S2404" i="5" a="1"/>
  <c r="S2404" i="5" s="1"/>
  <c r="T2404" i="5" a="1"/>
  <c r="T2404" i="5" s="1"/>
  <c r="S2405" i="5" a="1"/>
  <c r="S2405" i="5" s="1"/>
  <c r="T2405" i="5" a="1"/>
  <c r="T2405" i="5" s="1"/>
  <c r="S2406" i="5" a="1"/>
  <c r="S2406" i="5" s="1"/>
  <c r="T2406" i="5" a="1"/>
  <c r="T2406" i="5" s="1"/>
  <c r="S2407" i="5" a="1"/>
  <c r="S2407" i="5" s="1"/>
  <c r="T2407" i="5" a="1"/>
  <c r="T2407" i="5" s="1"/>
  <c r="S2408" i="5" a="1"/>
  <c r="S2408" i="5" s="1"/>
  <c r="T2408" i="5" a="1"/>
  <c r="T2408" i="5" s="1"/>
  <c r="S2409" i="5" a="1"/>
  <c r="S2409" i="5" s="1"/>
  <c r="T2409" i="5" a="1"/>
  <c r="T2409" i="5" s="1"/>
  <c r="E2367" i="5"/>
  <c r="X2367" i="5" s="1"/>
  <c r="R2367" i="5"/>
  <c r="J2367" i="5"/>
  <c r="I2367" i="5"/>
  <c r="H2367" i="5"/>
  <c r="F2367" i="5"/>
  <c r="S1861" i="5" a="1"/>
  <c r="S1861" i="5" s="1"/>
  <c r="T1861" i="5" a="1"/>
  <c r="T1861" i="5" s="1"/>
  <c r="S1862" i="5" a="1"/>
  <c r="S1862" i="5" s="1"/>
  <c r="T1862" i="5" a="1"/>
  <c r="T1862" i="5" s="1"/>
  <c r="S1863" i="5" a="1"/>
  <c r="S1863" i="5" s="1"/>
  <c r="T1863" i="5" a="1"/>
  <c r="T1863" i="5" s="1"/>
  <c r="S1864" i="5" a="1"/>
  <c r="S1864" i="5" s="1"/>
  <c r="T1864" i="5" a="1"/>
  <c r="T1864" i="5" s="1"/>
  <c r="S1865" i="5" a="1"/>
  <c r="S1865" i="5" s="1"/>
  <c r="T1865" i="5" a="1"/>
  <c r="T1865" i="5" s="1"/>
  <c r="S1866" i="5" a="1"/>
  <c r="S1866" i="5" s="1"/>
  <c r="T1866" i="5" a="1"/>
  <c r="T1866" i="5" s="1"/>
  <c r="S1867" i="5" a="1"/>
  <c r="S1867" i="5" s="1"/>
  <c r="T1867" i="5" a="1"/>
  <c r="T1867" i="5" s="1"/>
  <c r="S1868" i="5" a="1"/>
  <c r="S1868" i="5" s="1"/>
  <c r="T1868" i="5" a="1"/>
  <c r="T1868" i="5" s="1"/>
  <c r="S1869" i="5" a="1"/>
  <c r="S1869" i="5" s="1"/>
  <c r="T1869" i="5" a="1"/>
  <c r="T1869" i="5" s="1"/>
  <c r="S1870" i="5" a="1"/>
  <c r="S1870" i="5" s="1"/>
  <c r="T1870" i="5" a="1"/>
  <c r="T1870" i="5" s="1"/>
  <c r="S1871" i="5" a="1"/>
  <c r="S1871" i="5" s="1"/>
  <c r="T1871" i="5" a="1"/>
  <c r="T1871" i="5" s="1"/>
  <c r="S1872" i="5" a="1"/>
  <c r="S1872" i="5" s="1"/>
  <c r="T1872" i="5" a="1"/>
  <c r="T1872" i="5" s="1"/>
  <c r="S1873" i="5" a="1"/>
  <c r="S1873" i="5" s="1"/>
  <c r="T1873" i="5" a="1"/>
  <c r="T1873" i="5" s="1"/>
  <c r="S1874" i="5" a="1"/>
  <c r="S1874" i="5" s="1"/>
  <c r="T1874" i="5" a="1"/>
  <c r="T1874" i="5" s="1"/>
  <c r="S1875" i="5" a="1"/>
  <c r="S1875" i="5" s="1"/>
  <c r="T1875" i="5" a="1"/>
  <c r="T1875" i="5" s="1"/>
  <c r="S1876" i="5" a="1"/>
  <c r="S1876" i="5" s="1"/>
  <c r="T1876" i="5" a="1"/>
  <c r="T1876" i="5" s="1"/>
  <c r="S1877" i="5" a="1"/>
  <c r="S1877" i="5" s="1"/>
  <c r="T1877" i="5" a="1"/>
  <c r="T1877" i="5" s="1"/>
  <c r="S1878" i="5" a="1"/>
  <c r="S1878" i="5" s="1"/>
  <c r="T1878" i="5" a="1"/>
  <c r="T1878" i="5" s="1"/>
  <c r="S1879" i="5" a="1"/>
  <c r="S1879" i="5" s="1"/>
  <c r="T1879" i="5" a="1"/>
  <c r="T1879" i="5" s="1"/>
  <c r="S1880" i="5" a="1"/>
  <c r="S1880" i="5" s="1"/>
  <c r="T1880" i="5" a="1"/>
  <c r="T1880" i="5" s="1"/>
  <c r="S1881" i="5" a="1"/>
  <c r="S1881" i="5" s="1"/>
  <c r="T1881" i="5" a="1"/>
  <c r="T1881" i="5" s="1"/>
  <c r="S1882" i="5" a="1"/>
  <c r="S1882" i="5" s="1"/>
  <c r="T1882" i="5" a="1"/>
  <c r="T1882" i="5" s="1"/>
  <c r="S1883" i="5" a="1"/>
  <c r="S1883" i="5" s="1"/>
  <c r="T1883" i="5" a="1"/>
  <c r="T1883" i="5" s="1"/>
  <c r="S1884" i="5" a="1"/>
  <c r="S1884" i="5" s="1"/>
  <c r="T1884" i="5" a="1"/>
  <c r="T1884" i="5" s="1"/>
  <c r="S1885" i="5" a="1"/>
  <c r="S1885" i="5" s="1"/>
  <c r="T1885" i="5" a="1"/>
  <c r="T1885" i="5" s="1"/>
  <c r="S1886" i="5" a="1"/>
  <c r="S1886" i="5" s="1"/>
  <c r="T1886" i="5" a="1"/>
  <c r="T1886" i="5" s="1"/>
  <c r="S1887" i="5" a="1"/>
  <c r="S1887" i="5" s="1"/>
  <c r="T1887" i="5" a="1"/>
  <c r="T1887" i="5" s="1"/>
  <c r="S1888" i="5" a="1"/>
  <c r="S1888" i="5" s="1"/>
  <c r="T1888" i="5" a="1"/>
  <c r="T1888" i="5" s="1"/>
  <c r="S1889" i="5" a="1"/>
  <c r="S1889" i="5" s="1"/>
  <c r="T1889" i="5" a="1"/>
  <c r="T1889" i="5" s="1"/>
  <c r="S1890" i="5" a="1"/>
  <c r="S1890" i="5" s="1"/>
  <c r="T1890" i="5" a="1"/>
  <c r="T1890" i="5" s="1"/>
  <c r="S1891" i="5" a="1"/>
  <c r="S1891" i="5" s="1"/>
  <c r="T1891" i="5" a="1"/>
  <c r="T1891" i="5" s="1"/>
  <c r="S1892" i="5" a="1"/>
  <c r="S1892" i="5" s="1"/>
  <c r="T1892" i="5" a="1"/>
  <c r="T1892" i="5" s="1"/>
  <c r="S1893" i="5" a="1"/>
  <c r="S1893" i="5" s="1"/>
  <c r="T1893" i="5" a="1"/>
  <c r="T1893" i="5" s="1"/>
  <c r="S1894" i="5" a="1"/>
  <c r="S1894" i="5" s="1"/>
  <c r="T1894" i="5" a="1"/>
  <c r="T1894" i="5" s="1"/>
  <c r="S1895" i="5" a="1"/>
  <c r="S1895" i="5" s="1"/>
  <c r="T1895" i="5" a="1"/>
  <c r="T1895" i="5" s="1"/>
  <c r="S1896" i="5" a="1"/>
  <c r="S1896" i="5" s="1"/>
  <c r="T1896" i="5" a="1"/>
  <c r="T1896" i="5" s="1"/>
  <c r="S1897" i="5" a="1"/>
  <c r="S1897" i="5" s="1"/>
  <c r="T1897" i="5" a="1"/>
  <c r="T1897" i="5" s="1"/>
  <c r="T1898" i="5" a="1"/>
  <c r="T1898" i="5" s="1"/>
  <c r="S1898" i="5" a="1"/>
  <c r="S1898" i="5" s="1"/>
  <c r="S1899" i="5" a="1"/>
  <c r="S1899" i="5" s="1"/>
  <c r="T1899" i="5" a="1"/>
  <c r="T1899" i="5" s="1"/>
  <c r="S1900" i="5" a="1"/>
  <c r="S1900" i="5" s="1"/>
  <c r="T1900" i="5" a="1"/>
  <c r="T1900" i="5" s="1"/>
  <c r="S1901" i="5" a="1"/>
  <c r="S1901" i="5" s="1"/>
  <c r="T1901" i="5" a="1"/>
  <c r="T1901" i="5" s="1"/>
  <c r="S1902" i="5" a="1"/>
  <c r="S1902" i="5" s="1"/>
  <c r="T1902" i="5" a="1"/>
  <c r="T1902" i="5" s="1"/>
  <c r="S1903" i="5" a="1"/>
  <c r="S1903" i="5" s="1"/>
  <c r="T1903" i="5" a="1"/>
  <c r="T1903" i="5" s="1"/>
  <c r="S1904" i="5" a="1"/>
  <c r="S1904" i="5" s="1"/>
  <c r="T1904" i="5" a="1"/>
  <c r="T1904" i="5" s="1"/>
  <c r="S1905" i="5" a="1"/>
  <c r="S1905" i="5" s="1"/>
  <c r="T1905" i="5" a="1"/>
  <c r="T1905" i="5" s="1"/>
  <c r="S1906" i="5" a="1"/>
  <c r="S1906" i="5" s="1"/>
  <c r="T1906" i="5" a="1"/>
  <c r="T1906" i="5" s="1"/>
  <c r="S1907" i="5" a="1"/>
  <c r="S1907" i="5" s="1"/>
  <c r="T1907" i="5" a="1"/>
  <c r="T1907" i="5" s="1"/>
  <c r="S1908" i="5" a="1"/>
  <c r="S1908" i="5" s="1"/>
  <c r="T1908" i="5" a="1"/>
  <c r="T1908" i="5" s="1"/>
  <c r="S1909" i="5" a="1"/>
  <c r="S1909" i="5" s="1"/>
  <c r="T1909" i="5" a="1"/>
  <c r="T1909" i="5" s="1"/>
  <c r="S1910" i="5" a="1"/>
  <c r="S1910" i="5" s="1"/>
  <c r="T1910" i="5" a="1"/>
  <c r="T1910" i="5" s="1"/>
  <c r="S1911" i="5" a="1"/>
  <c r="S1911" i="5" s="1"/>
  <c r="T1911" i="5" a="1"/>
  <c r="T1911" i="5" s="1"/>
  <c r="S1912" i="5" a="1"/>
  <c r="S1912" i="5" s="1"/>
  <c r="T1912" i="5" a="1"/>
  <c r="T1912" i="5" s="1"/>
  <c r="S1913" i="5" a="1"/>
  <c r="S1913" i="5" s="1"/>
  <c r="T1913" i="5" a="1"/>
  <c r="T1913" i="5" s="1"/>
  <c r="S1914" i="5" a="1"/>
  <c r="S1914" i="5" s="1"/>
  <c r="T1914" i="5" a="1"/>
  <c r="T1914" i="5" s="1"/>
  <c r="S1915" i="5" a="1"/>
  <c r="S1915" i="5" s="1"/>
  <c r="T1915" i="5" a="1"/>
  <c r="T1915" i="5" s="1"/>
  <c r="S1916" i="5" a="1"/>
  <c r="S1916" i="5" s="1"/>
  <c r="T1916" i="5" a="1"/>
  <c r="T1916" i="5" s="1"/>
  <c r="T1917" i="5" a="1"/>
  <c r="T1917" i="5" s="1"/>
  <c r="S1917" i="5" a="1"/>
  <c r="S1917" i="5" s="1"/>
  <c r="S1918" i="5" a="1"/>
  <c r="S1918" i="5" s="1"/>
  <c r="T1918" i="5" a="1"/>
  <c r="T1918" i="5" s="1"/>
  <c r="S1919" i="5" a="1"/>
  <c r="S1919" i="5" s="1"/>
  <c r="T1919" i="5" a="1"/>
  <c r="T1919" i="5" s="1"/>
  <c r="S1920" i="5" a="1"/>
  <c r="S1920" i="5" s="1"/>
  <c r="T1920" i="5" a="1"/>
  <c r="T1920" i="5" s="1"/>
  <c r="S1921" i="5" a="1"/>
  <c r="S1921" i="5" s="1"/>
  <c r="T1921" i="5" a="1"/>
  <c r="T1921" i="5" s="1"/>
  <c r="T1922" i="5" a="1"/>
  <c r="T1922" i="5" s="1"/>
  <c r="S1922" i="5" a="1"/>
  <c r="S1922" i="5" s="1"/>
  <c r="S1923" i="5" a="1"/>
  <c r="S1923" i="5" s="1"/>
  <c r="T1923" i="5" a="1"/>
  <c r="T1923" i="5" s="1"/>
  <c r="S1924" i="5" a="1"/>
  <c r="S1924" i="5" s="1"/>
  <c r="T1924" i="5" a="1"/>
  <c r="T1924" i="5" s="1"/>
  <c r="S1925" i="5" a="1"/>
  <c r="S1925" i="5" s="1"/>
  <c r="T1925" i="5" a="1"/>
  <c r="T1925" i="5" s="1"/>
  <c r="S1926" i="5" a="1"/>
  <c r="S1926" i="5" s="1"/>
  <c r="T1926" i="5" a="1"/>
  <c r="T1926" i="5" s="1"/>
  <c r="S1927" i="5" a="1"/>
  <c r="S1927" i="5" s="1"/>
  <c r="T1927" i="5" a="1"/>
  <c r="T1927" i="5" s="1"/>
  <c r="T1928" i="5" a="1"/>
  <c r="T1928" i="5" s="1"/>
  <c r="S1928" i="5" a="1"/>
  <c r="S1928" i="5" s="1"/>
  <c r="S1929" i="5" a="1"/>
  <c r="S1929" i="5" s="1"/>
  <c r="T1929" i="5" a="1"/>
  <c r="T1929" i="5" s="1"/>
  <c r="S1930" i="5" a="1"/>
  <c r="S1930" i="5" s="1"/>
  <c r="T1930" i="5" a="1"/>
  <c r="T1930" i="5" s="1"/>
  <c r="T1931" i="5" a="1"/>
  <c r="T1931" i="5" s="1"/>
  <c r="S1931" i="5" a="1"/>
  <c r="S1931" i="5" s="1"/>
  <c r="S1932" i="5" a="1"/>
  <c r="S1932" i="5" s="1"/>
  <c r="T1932" i="5" a="1"/>
  <c r="T1932" i="5" s="1"/>
  <c r="S1933" i="5" a="1"/>
  <c r="S1933" i="5" s="1"/>
  <c r="T1933" i="5" a="1"/>
  <c r="T1933" i="5" s="1"/>
  <c r="S1934" i="5" a="1"/>
  <c r="S1934" i="5" s="1"/>
  <c r="T1934" i="5" a="1"/>
  <c r="T1934" i="5" s="1"/>
  <c r="S1935" i="5" a="1"/>
  <c r="S1935" i="5" s="1"/>
  <c r="T1935" i="5" a="1"/>
  <c r="T1935" i="5" s="1"/>
  <c r="S1936" i="5" a="1"/>
  <c r="S1936" i="5" s="1"/>
  <c r="T1936" i="5" a="1"/>
  <c r="T1936" i="5" s="1"/>
  <c r="S1937" i="5" a="1"/>
  <c r="S1937" i="5" s="1"/>
  <c r="T1937" i="5" a="1"/>
  <c r="T1937" i="5" s="1"/>
  <c r="S1938" i="5" a="1"/>
  <c r="S1938" i="5" s="1"/>
  <c r="T1938" i="5" a="1"/>
  <c r="T1938" i="5" s="1"/>
  <c r="S1939" i="5" a="1"/>
  <c r="S1939" i="5" s="1"/>
  <c r="T1939" i="5" a="1"/>
  <c r="T1939" i="5" s="1"/>
  <c r="S1940" i="5" a="1"/>
  <c r="S1940" i="5" s="1"/>
  <c r="T1940" i="5" a="1"/>
  <c r="T1940" i="5" s="1"/>
  <c r="S1941" i="5" a="1"/>
  <c r="S1941" i="5" s="1"/>
  <c r="T1941" i="5" a="1"/>
  <c r="T1941" i="5" s="1"/>
  <c r="S1942" i="5" a="1"/>
  <c r="S1942" i="5" s="1"/>
  <c r="T1942" i="5" a="1"/>
  <c r="T1942" i="5" s="1"/>
  <c r="S1943" i="5" a="1"/>
  <c r="S1943" i="5" s="1"/>
  <c r="T1943" i="5" a="1"/>
  <c r="T1943" i="5" s="1"/>
  <c r="S1944" i="5" a="1"/>
  <c r="S1944" i="5" s="1"/>
  <c r="T1944" i="5" a="1"/>
  <c r="T1944" i="5" s="1"/>
  <c r="S1945" i="5" a="1"/>
  <c r="S1945" i="5" s="1"/>
  <c r="T1945" i="5" a="1"/>
  <c r="T1945" i="5" s="1"/>
  <c r="S1946" i="5" a="1"/>
  <c r="S1946" i="5" s="1"/>
  <c r="T1946" i="5" a="1"/>
  <c r="T1946" i="5" s="1"/>
  <c r="S1947" i="5" a="1"/>
  <c r="S1947" i="5" s="1"/>
  <c r="T1947" i="5" a="1"/>
  <c r="T1947" i="5" s="1"/>
  <c r="S1948" i="5" a="1"/>
  <c r="S1948" i="5" s="1"/>
  <c r="T1948" i="5" a="1"/>
  <c r="T1948" i="5" s="1"/>
  <c r="S1949" i="5" a="1"/>
  <c r="S1949" i="5" s="1"/>
  <c r="T1949" i="5" a="1"/>
  <c r="T1949" i="5" s="1"/>
  <c r="S1950" i="5" a="1"/>
  <c r="S1950" i="5" s="1"/>
  <c r="T1950" i="5" a="1"/>
  <c r="T1950" i="5" s="1"/>
  <c r="S1951" i="5" a="1"/>
  <c r="S1951" i="5" s="1"/>
  <c r="T1951" i="5" a="1"/>
  <c r="T1951" i="5" s="1"/>
  <c r="S1952" i="5" a="1"/>
  <c r="S1952" i="5" s="1"/>
  <c r="T1952" i="5" a="1"/>
  <c r="T1952" i="5" s="1"/>
  <c r="S1953" i="5" a="1"/>
  <c r="S1953" i="5" s="1"/>
  <c r="T1953" i="5" a="1"/>
  <c r="T1953" i="5" s="1"/>
  <c r="S1954" i="5" a="1"/>
  <c r="S1954" i="5" s="1"/>
  <c r="T1954" i="5" a="1"/>
  <c r="T1954" i="5" s="1"/>
  <c r="S1955" i="5" a="1"/>
  <c r="S1955" i="5" s="1"/>
  <c r="T1955" i="5" a="1"/>
  <c r="T1955" i="5" s="1"/>
  <c r="S1956" i="5" a="1"/>
  <c r="S1956" i="5" s="1"/>
  <c r="T1956" i="5" a="1"/>
  <c r="T1956" i="5" s="1"/>
  <c r="S1957" i="5" a="1"/>
  <c r="S1957" i="5" s="1"/>
  <c r="T1957" i="5" a="1"/>
  <c r="T1957" i="5" s="1"/>
  <c r="S1958" i="5" a="1"/>
  <c r="S1958" i="5" s="1"/>
  <c r="T1958" i="5" a="1"/>
  <c r="T1958" i="5" s="1"/>
  <c r="S1959" i="5" a="1"/>
  <c r="S1959" i="5" s="1"/>
  <c r="T1959" i="5" a="1"/>
  <c r="T1959" i="5" s="1"/>
  <c r="S1960" i="5" a="1"/>
  <c r="S1960" i="5" s="1"/>
  <c r="T1960" i="5" a="1"/>
  <c r="T1960" i="5" s="1"/>
  <c r="S1961" i="5" a="1"/>
  <c r="S1961" i="5" s="1"/>
  <c r="T1961" i="5" a="1"/>
  <c r="T1961" i="5" s="1"/>
  <c r="S1962" i="5" a="1"/>
  <c r="S1962" i="5" s="1"/>
  <c r="T1962" i="5" a="1"/>
  <c r="T1962" i="5" s="1"/>
  <c r="S1963" i="5" a="1"/>
  <c r="S1963" i="5" s="1"/>
  <c r="T1963" i="5" a="1"/>
  <c r="T1963" i="5" s="1"/>
  <c r="S1964" i="5" a="1"/>
  <c r="S1964" i="5" s="1"/>
  <c r="T1964" i="5" a="1"/>
  <c r="T1964" i="5" s="1"/>
  <c r="S1965" i="5" a="1"/>
  <c r="S1965" i="5" s="1"/>
  <c r="T1965" i="5" a="1"/>
  <c r="T1965" i="5" s="1"/>
  <c r="S1966" i="5" a="1"/>
  <c r="S1966" i="5" s="1"/>
  <c r="T1966" i="5" a="1"/>
  <c r="T1966" i="5" s="1"/>
  <c r="S1967" i="5" a="1"/>
  <c r="S1967" i="5" s="1"/>
  <c r="T1967" i="5" a="1"/>
  <c r="T1967" i="5" s="1"/>
  <c r="S1968" i="5" a="1"/>
  <c r="S1968" i="5" s="1"/>
  <c r="T1968" i="5" a="1"/>
  <c r="T1968" i="5" s="1"/>
  <c r="S1969" i="5" a="1"/>
  <c r="S1969" i="5" s="1"/>
  <c r="T1969" i="5" a="1"/>
  <c r="T1969" i="5" s="1"/>
  <c r="S1970" i="5" a="1"/>
  <c r="S1970" i="5" s="1"/>
  <c r="T1970" i="5" a="1"/>
  <c r="T1970" i="5" s="1"/>
  <c r="S1971" i="5" a="1"/>
  <c r="S1971" i="5" s="1"/>
  <c r="T1971" i="5" a="1"/>
  <c r="T1971" i="5" s="1"/>
  <c r="S1972" i="5" a="1"/>
  <c r="S1972" i="5" s="1"/>
  <c r="T1972" i="5" a="1"/>
  <c r="T1972" i="5" s="1"/>
  <c r="S1973" i="5" a="1"/>
  <c r="S1973" i="5" s="1"/>
  <c r="T1973" i="5" a="1"/>
  <c r="T1973" i="5" s="1"/>
  <c r="T1974" i="5" a="1"/>
  <c r="T1974" i="5" s="1"/>
  <c r="S1974" i="5" a="1"/>
  <c r="S1974" i="5" s="1"/>
  <c r="S1975" i="5" a="1"/>
  <c r="S1975" i="5" s="1"/>
  <c r="T1975" i="5" a="1"/>
  <c r="T1975" i="5" s="1"/>
  <c r="S1976" i="5" a="1"/>
  <c r="S1976" i="5" s="1"/>
  <c r="T1976" i="5" a="1"/>
  <c r="T1976" i="5" s="1"/>
  <c r="S1977" i="5" a="1"/>
  <c r="S1977" i="5" s="1"/>
  <c r="T1977" i="5" a="1"/>
  <c r="T1977" i="5" s="1"/>
  <c r="S1978" i="5" a="1"/>
  <c r="S1978" i="5" s="1"/>
  <c r="T1978" i="5" a="1"/>
  <c r="T1978" i="5" s="1"/>
  <c r="S1979" i="5" a="1"/>
  <c r="S1979" i="5" s="1"/>
  <c r="T1979" i="5" a="1"/>
  <c r="T1979" i="5" s="1"/>
  <c r="S1980" i="5" a="1"/>
  <c r="S1980" i="5" s="1"/>
  <c r="T1980" i="5" a="1"/>
  <c r="T1980" i="5" s="1"/>
  <c r="S1981" i="5" a="1"/>
  <c r="S1981" i="5" s="1"/>
  <c r="T1981" i="5" a="1"/>
  <c r="T1981" i="5" s="1"/>
  <c r="S1982" i="5" a="1"/>
  <c r="S1982" i="5" s="1"/>
  <c r="T1982" i="5" a="1"/>
  <c r="T1982" i="5" s="1"/>
  <c r="S1983" i="5" a="1"/>
  <c r="S1983" i="5" s="1"/>
  <c r="T1983" i="5" a="1"/>
  <c r="T1983" i="5" s="1"/>
  <c r="S1984" i="5" a="1"/>
  <c r="S1984" i="5" s="1"/>
  <c r="T1984" i="5" a="1"/>
  <c r="T1984" i="5" s="1"/>
  <c r="S1985" i="5" a="1"/>
  <c r="S1985" i="5" s="1"/>
  <c r="T1985" i="5" a="1"/>
  <c r="T1985" i="5" s="1"/>
  <c r="S1986" i="5" a="1"/>
  <c r="S1986" i="5" s="1"/>
  <c r="T1986" i="5" a="1"/>
  <c r="T1986" i="5" s="1"/>
  <c r="S1987" i="5" a="1"/>
  <c r="S1987" i="5" s="1"/>
  <c r="T1987" i="5" a="1"/>
  <c r="T1987" i="5" s="1"/>
  <c r="S1988" i="5" a="1"/>
  <c r="S1988" i="5" s="1"/>
  <c r="T1988" i="5" a="1"/>
  <c r="T1988" i="5" s="1"/>
  <c r="S1989" i="5" a="1"/>
  <c r="S1989" i="5" s="1"/>
  <c r="T1989" i="5" a="1"/>
  <c r="T1989" i="5" s="1"/>
  <c r="S1990" i="5" a="1"/>
  <c r="S1990" i="5" s="1"/>
  <c r="T1990" i="5" a="1"/>
  <c r="T1990" i="5" s="1"/>
  <c r="S1991" i="5" a="1"/>
  <c r="S1991" i="5" s="1"/>
  <c r="T1991" i="5" a="1"/>
  <c r="T1991" i="5" s="1"/>
  <c r="S1992" i="5" a="1"/>
  <c r="S1992" i="5" s="1"/>
  <c r="T1992" i="5" a="1"/>
  <c r="T1992" i="5" s="1"/>
  <c r="S1993" i="5" a="1"/>
  <c r="S1993" i="5" s="1"/>
  <c r="T1993" i="5" a="1"/>
  <c r="T1993" i="5" s="1"/>
  <c r="S1994" i="5" a="1"/>
  <c r="S1994" i="5" s="1"/>
  <c r="T1994" i="5" a="1"/>
  <c r="T1994" i="5" s="1"/>
  <c r="S1995" i="5" a="1"/>
  <c r="S1995" i="5" s="1"/>
  <c r="T1995" i="5" a="1"/>
  <c r="T1995" i="5" s="1"/>
  <c r="S1996" i="5" a="1"/>
  <c r="S1996" i="5" s="1"/>
  <c r="T1996" i="5" a="1"/>
  <c r="T1996" i="5" s="1"/>
  <c r="S1997" i="5" a="1"/>
  <c r="S1997" i="5" s="1"/>
  <c r="T1997" i="5" a="1"/>
  <c r="T1997" i="5" s="1"/>
  <c r="S1998" i="5" a="1"/>
  <c r="S1998" i="5" s="1"/>
  <c r="T1998" i="5" a="1"/>
  <c r="T1998" i="5" s="1"/>
  <c r="S1999" i="5" a="1"/>
  <c r="S1999" i="5" s="1"/>
  <c r="T1999" i="5" a="1"/>
  <c r="T1999" i="5" s="1"/>
  <c r="S2000" i="5" a="1"/>
  <c r="S2000" i="5" s="1"/>
  <c r="T2000" i="5" a="1"/>
  <c r="T2000" i="5" s="1"/>
  <c r="S2001" i="5" a="1"/>
  <c r="S2001" i="5" s="1"/>
  <c r="T2001" i="5" a="1"/>
  <c r="T2001" i="5" s="1"/>
  <c r="S2002" i="5" a="1"/>
  <c r="S2002" i="5" s="1"/>
  <c r="T2002" i="5" a="1"/>
  <c r="T2002" i="5" s="1"/>
  <c r="S2003" i="5" a="1"/>
  <c r="S2003" i="5" s="1"/>
  <c r="T2003" i="5" a="1"/>
  <c r="T2003" i="5" s="1"/>
  <c r="S2004" i="5" a="1"/>
  <c r="S2004" i="5" s="1"/>
  <c r="T2004" i="5" a="1"/>
  <c r="T2004" i="5" s="1"/>
  <c r="S2005" i="5" a="1"/>
  <c r="S2005" i="5" s="1"/>
  <c r="T2005" i="5" a="1"/>
  <c r="T2005" i="5" s="1"/>
  <c r="S2006" i="5" a="1"/>
  <c r="S2006" i="5" s="1"/>
  <c r="T2006" i="5" a="1"/>
  <c r="T2006" i="5" s="1"/>
  <c r="S2007" i="5" a="1"/>
  <c r="S2007" i="5" s="1"/>
  <c r="T2007" i="5" a="1"/>
  <c r="T2007" i="5" s="1"/>
  <c r="S2008" i="5" a="1"/>
  <c r="S2008" i="5" s="1"/>
  <c r="T2008" i="5" a="1"/>
  <c r="T2008" i="5" s="1"/>
  <c r="S2009" i="5" a="1"/>
  <c r="S2009" i="5" s="1"/>
  <c r="T2009" i="5" a="1"/>
  <c r="T2009" i="5" s="1"/>
  <c r="S2010" i="5" a="1"/>
  <c r="S2010" i="5" s="1"/>
  <c r="T2010" i="5" a="1"/>
  <c r="T2010" i="5" s="1"/>
  <c r="S2011" i="5" a="1"/>
  <c r="S2011" i="5" s="1"/>
  <c r="T2011" i="5" a="1"/>
  <c r="T2011" i="5" s="1"/>
  <c r="T2012" i="5" a="1"/>
  <c r="T2012" i="5" s="1"/>
  <c r="S2012" i="5" a="1"/>
  <c r="S2012" i="5" s="1"/>
  <c r="S2013" i="5" a="1"/>
  <c r="S2013" i="5" s="1"/>
  <c r="T2013" i="5" a="1"/>
  <c r="T2013" i="5" s="1"/>
  <c r="S2014" i="5" a="1"/>
  <c r="S2014" i="5" s="1"/>
  <c r="T2014" i="5" a="1"/>
  <c r="T2014" i="5" s="1"/>
  <c r="S2015" i="5" a="1"/>
  <c r="S2015" i="5" s="1"/>
  <c r="T2015" i="5" a="1"/>
  <c r="T2015" i="5" s="1"/>
  <c r="S2016" i="5" a="1"/>
  <c r="S2016" i="5" s="1"/>
  <c r="T2016" i="5" a="1"/>
  <c r="T2016" i="5" s="1"/>
  <c r="S2017" i="5" a="1"/>
  <c r="S2017" i="5" s="1"/>
  <c r="T2017" i="5" a="1"/>
  <c r="T2017" i="5" s="1"/>
  <c r="S2018" i="5" a="1"/>
  <c r="S2018" i="5" s="1"/>
  <c r="T2018" i="5" a="1"/>
  <c r="T2018" i="5" s="1"/>
  <c r="S2019" i="5" a="1"/>
  <c r="S2019" i="5" s="1"/>
  <c r="T2019" i="5" a="1"/>
  <c r="T2019" i="5" s="1"/>
  <c r="S2020" i="5" a="1"/>
  <c r="S2020" i="5" s="1"/>
  <c r="T2020" i="5" a="1"/>
  <c r="T2020" i="5" s="1"/>
  <c r="S2021" i="5" a="1"/>
  <c r="S2021" i="5" s="1"/>
  <c r="T2021" i="5" a="1"/>
  <c r="T2021" i="5" s="1"/>
  <c r="S2022" i="5" a="1"/>
  <c r="S2022" i="5" s="1"/>
  <c r="T2022" i="5" a="1"/>
  <c r="T2022" i="5" s="1"/>
  <c r="S2023" i="5" a="1"/>
  <c r="S2023" i="5" s="1"/>
  <c r="T2023" i="5" a="1"/>
  <c r="T2023" i="5" s="1"/>
  <c r="S2024" i="5" a="1"/>
  <c r="S2024" i="5" s="1"/>
  <c r="T2024" i="5" a="1"/>
  <c r="T2024" i="5" s="1"/>
  <c r="S2025" i="5" a="1"/>
  <c r="S2025" i="5" s="1"/>
  <c r="T2025" i="5" a="1"/>
  <c r="T2025" i="5" s="1"/>
  <c r="S2026" i="5" a="1"/>
  <c r="S2026" i="5" s="1"/>
  <c r="T2026" i="5" a="1"/>
  <c r="T2026" i="5" s="1"/>
  <c r="S2027" i="5" a="1"/>
  <c r="S2027" i="5" s="1"/>
  <c r="T2027" i="5" a="1"/>
  <c r="T2027" i="5" s="1"/>
  <c r="S2028" i="5" a="1"/>
  <c r="S2028" i="5" s="1"/>
  <c r="T2028" i="5" a="1"/>
  <c r="T2028" i="5" s="1"/>
  <c r="S2029" i="5" a="1"/>
  <c r="S2029" i="5" s="1"/>
  <c r="T2029" i="5" a="1"/>
  <c r="T2029" i="5" s="1"/>
  <c r="S2030" i="5" a="1"/>
  <c r="S2030" i="5" s="1"/>
  <c r="T2030" i="5" a="1"/>
  <c r="T2030" i="5" s="1"/>
  <c r="S2031" i="5" a="1"/>
  <c r="S2031" i="5" s="1"/>
  <c r="T2031" i="5" a="1"/>
  <c r="T2031" i="5" s="1"/>
  <c r="S2032" i="5" a="1"/>
  <c r="S2032" i="5" s="1"/>
  <c r="T2032" i="5" a="1"/>
  <c r="T2032" i="5" s="1"/>
  <c r="S2033" i="5" a="1"/>
  <c r="S2033" i="5" s="1"/>
  <c r="T2033" i="5" a="1"/>
  <c r="T2033" i="5" s="1"/>
  <c r="S2034" i="5" a="1"/>
  <c r="S2034" i="5" s="1"/>
  <c r="T2034" i="5" a="1"/>
  <c r="T2034" i="5" s="1"/>
  <c r="S2035" i="5" a="1"/>
  <c r="S2035" i="5" s="1"/>
  <c r="T2035" i="5" a="1"/>
  <c r="T2035" i="5" s="1"/>
  <c r="S2036" i="5" a="1"/>
  <c r="S2036" i="5" s="1"/>
  <c r="T2036" i="5" a="1"/>
  <c r="T2036" i="5" s="1"/>
  <c r="S2037" i="5" a="1"/>
  <c r="S2037" i="5" s="1"/>
  <c r="T2037" i="5" a="1"/>
  <c r="T2037" i="5" s="1"/>
  <c r="S2038" i="5" a="1"/>
  <c r="S2038" i="5" s="1"/>
  <c r="T2038" i="5" a="1"/>
  <c r="T2038" i="5" s="1"/>
  <c r="S2039" i="5" a="1"/>
  <c r="S2039" i="5" s="1"/>
  <c r="T2039" i="5" a="1"/>
  <c r="T2039" i="5" s="1"/>
  <c r="S2040" i="5" a="1"/>
  <c r="S2040" i="5" s="1"/>
  <c r="T2040" i="5" a="1"/>
  <c r="T2040" i="5" s="1"/>
  <c r="S2041" i="5" a="1"/>
  <c r="S2041" i="5" s="1"/>
  <c r="T2041" i="5" a="1"/>
  <c r="T2041" i="5" s="1"/>
  <c r="S2042" i="5" a="1"/>
  <c r="S2042" i="5" s="1"/>
  <c r="T2042" i="5" a="1"/>
  <c r="T2042" i="5" s="1"/>
  <c r="S2043" i="5" a="1"/>
  <c r="S2043" i="5" s="1"/>
  <c r="T2043" i="5" a="1"/>
  <c r="T2043" i="5" s="1"/>
  <c r="S2044" i="5" a="1"/>
  <c r="S2044" i="5" s="1"/>
  <c r="T2044" i="5" a="1"/>
  <c r="T2044" i="5" s="1"/>
  <c r="S2045" i="5" a="1"/>
  <c r="S2045" i="5" s="1"/>
  <c r="T2045" i="5" a="1"/>
  <c r="T2045" i="5" s="1"/>
  <c r="S2046" i="5" a="1"/>
  <c r="S2046" i="5" s="1"/>
  <c r="T2046" i="5" a="1"/>
  <c r="T2046" i="5" s="1"/>
  <c r="S2047" i="5" a="1"/>
  <c r="S2047" i="5" s="1"/>
  <c r="T2047" i="5" a="1"/>
  <c r="T2047" i="5" s="1"/>
  <c r="S2048" i="5" a="1"/>
  <c r="S2048" i="5" s="1"/>
  <c r="T2048" i="5" a="1"/>
  <c r="T2048" i="5" s="1"/>
  <c r="S2049" i="5" a="1"/>
  <c r="S2049" i="5" s="1"/>
  <c r="T2049" i="5" a="1"/>
  <c r="T2049" i="5" s="1"/>
  <c r="T2050" i="5" a="1"/>
  <c r="T2050" i="5" s="1"/>
  <c r="S2050" i="5" a="1"/>
  <c r="S2050" i="5" s="1"/>
  <c r="S2051" i="5" a="1"/>
  <c r="S2051" i="5" s="1"/>
  <c r="T2051" i="5" a="1"/>
  <c r="T2051" i="5" s="1"/>
  <c r="S2052" i="5" a="1"/>
  <c r="S2052" i="5" s="1"/>
  <c r="T2052" i="5" a="1"/>
  <c r="T2052" i="5" s="1"/>
  <c r="S2053" i="5" a="1"/>
  <c r="S2053" i="5" s="1"/>
  <c r="T2053" i="5" a="1"/>
  <c r="T2053" i="5" s="1"/>
  <c r="S2054" i="5" a="1"/>
  <c r="S2054" i="5" s="1"/>
  <c r="T2054" i="5" a="1"/>
  <c r="T2054" i="5" s="1"/>
  <c r="S2055" i="5" a="1"/>
  <c r="S2055" i="5" s="1"/>
  <c r="T2055" i="5" a="1"/>
  <c r="T2055" i="5" s="1"/>
  <c r="S2056" i="5" a="1"/>
  <c r="S2056" i="5" s="1"/>
  <c r="T2056" i="5" a="1"/>
  <c r="T2056" i="5" s="1"/>
  <c r="S2057" i="5" a="1"/>
  <c r="S2057" i="5" s="1"/>
  <c r="T2057" i="5" a="1"/>
  <c r="T2057" i="5" s="1"/>
  <c r="S2058" i="5" a="1"/>
  <c r="S2058" i="5" s="1"/>
  <c r="T2058" i="5" a="1"/>
  <c r="T2058" i="5" s="1"/>
  <c r="S2059" i="5" a="1"/>
  <c r="S2059" i="5" s="1"/>
  <c r="T2059" i="5" a="1"/>
  <c r="T2059" i="5" s="1"/>
  <c r="S2060" i="5" a="1"/>
  <c r="S2060" i="5" s="1"/>
  <c r="T2060" i="5" a="1"/>
  <c r="T2060" i="5" s="1"/>
  <c r="S2061" i="5" a="1"/>
  <c r="S2061" i="5" s="1"/>
  <c r="T2061" i="5" a="1"/>
  <c r="T2061" i="5" s="1"/>
  <c r="S2062" i="5" a="1"/>
  <c r="S2062" i="5" s="1"/>
  <c r="T2062" i="5" a="1"/>
  <c r="T2062" i="5" s="1"/>
  <c r="S2063" i="5" a="1"/>
  <c r="S2063" i="5" s="1"/>
  <c r="T2063" i="5" a="1"/>
  <c r="T2063" i="5" s="1"/>
  <c r="S2064" i="5" a="1"/>
  <c r="S2064" i="5" s="1"/>
  <c r="T2064" i="5" a="1"/>
  <c r="T2064" i="5" s="1"/>
  <c r="S2065" i="5" a="1"/>
  <c r="S2065" i="5" s="1"/>
  <c r="T2065" i="5" a="1"/>
  <c r="T2065" i="5" s="1"/>
  <c r="S2066" i="5" a="1"/>
  <c r="S2066" i="5" s="1"/>
  <c r="T2066" i="5" a="1"/>
  <c r="T2066" i="5" s="1"/>
  <c r="S2067" i="5" a="1"/>
  <c r="S2067" i="5" s="1"/>
  <c r="T2067" i="5" a="1"/>
  <c r="T2067" i="5" s="1"/>
  <c r="S2068" i="5" a="1"/>
  <c r="S2068" i="5" s="1"/>
  <c r="T2068" i="5" a="1"/>
  <c r="T2068" i="5" s="1"/>
  <c r="S2069" i="5" a="1"/>
  <c r="S2069" i="5" s="1"/>
  <c r="T2069" i="5" a="1"/>
  <c r="T2069" i="5" s="1"/>
  <c r="S2070" i="5" a="1"/>
  <c r="S2070" i="5" s="1"/>
  <c r="T2070" i="5" a="1"/>
  <c r="T2070" i="5" s="1"/>
  <c r="S2071" i="5" a="1"/>
  <c r="S2071" i="5" s="1"/>
  <c r="T2071" i="5" a="1"/>
  <c r="T2071" i="5" s="1"/>
  <c r="S2072" i="5" a="1"/>
  <c r="S2072" i="5" s="1"/>
  <c r="T2072" i="5" a="1"/>
  <c r="T2072" i="5" s="1"/>
  <c r="S2073" i="5" a="1"/>
  <c r="S2073" i="5" s="1"/>
  <c r="T2073" i="5" a="1"/>
  <c r="T2073" i="5" s="1"/>
  <c r="S2074" i="5" a="1"/>
  <c r="S2074" i="5" s="1"/>
  <c r="T2074" i="5" a="1"/>
  <c r="T2074" i="5" s="1"/>
  <c r="S2075" i="5" a="1"/>
  <c r="S2075" i="5" s="1"/>
  <c r="T2075" i="5" a="1"/>
  <c r="T2075" i="5" s="1"/>
  <c r="S2076" i="5" a="1"/>
  <c r="S2076" i="5" s="1"/>
  <c r="T2076" i="5" a="1"/>
  <c r="T2076" i="5" s="1"/>
  <c r="S2077" i="5" a="1"/>
  <c r="S2077" i="5" s="1"/>
  <c r="T2077" i="5" a="1"/>
  <c r="T2077" i="5" s="1"/>
  <c r="S2078" i="5" a="1"/>
  <c r="S2078" i="5" s="1"/>
  <c r="T2078" i="5" a="1"/>
  <c r="T2078" i="5" s="1"/>
  <c r="S2079" i="5" a="1"/>
  <c r="S2079" i="5" s="1"/>
  <c r="T2079" i="5" a="1"/>
  <c r="T2079" i="5" s="1"/>
  <c r="S2080" i="5" a="1"/>
  <c r="S2080" i="5" s="1"/>
  <c r="T2080" i="5" a="1"/>
  <c r="T2080" i="5" s="1"/>
  <c r="S2081" i="5" a="1"/>
  <c r="S2081" i="5" s="1"/>
  <c r="T2081" i="5" a="1"/>
  <c r="T2081" i="5" s="1"/>
  <c r="S2082" i="5" a="1"/>
  <c r="S2082" i="5" s="1"/>
  <c r="T2082" i="5" a="1"/>
  <c r="T2082" i="5" s="1"/>
  <c r="S2083" i="5" a="1"/>
  <c r="S2083" i="5" s="1"/>
  <c r="T2083" i="5" a="1"/>
  <c r="T2083" i="5" s="1"/>
  <c r="S2084" i="5" a="1"/>
  <c r="S2084" i="5" s="1"/>
  <c r="T2084" i="5" a="1"/>
  <c r="T2084" i="5" s="1"/>
  <c r="S2085" i="5" a="1"/>
  <c r="S2085" i="5" s="1"/>
  <c r="T2085" i="5" a="1"/>
  <c r="T2085" i="5" s="1"/>
  <c r="S2086" i="5" a="1"/>
  <c r="S2086" i="5" s="1"/>
  <c r="T2086" i="5" a="1"/>
  <c r="T2086" i="5" s="1"/>
  <c r="S2087" i="5" a="1"/>
  <c r="S2087" i="5" s="1"/>
  <c r="T2087" i="5" a="1"/>
  <c r="T2087" i="5" s="1"/>
  <c r="S2088" i="5" a="1"/>
  <c r="S2088" i="5" s="1"/>
  <c r="T2088" i="5" a="1"/>
  <c r="T2088" i="5" s="1"/>
  <c r="S2089" i="5" a="1"/>
  <c r="S2089" i="5" s="1"/>
  <c r="T2089" i="5" a="1"/>
  <c r="T2089" i="5" s="1"/>
  <c r="S2090" i="5" a="1"/>
  <c r="S2090" i="5" s="1"/>
  <c r="T2090" i="5" a="1"/>
  <c r="T2090" i="5" s="1"/>
  <c r="S2091" i="5" a="1"/>
  <c r="S2091" i="5" s="1"/>
  <c r="T2091" i="5" a="1"/>
  <c r="T2091" i="5" s="1"/>
  <c r="S2092" i="5" a="1"/>
  <c r="S2092" i="5" s="1"/>
  <c r="T2092" i="5" a="1"/>
  <c r="T2092" i="5" s="1"/>
  <c r="S2093" i="5" a="1"/>
  <c r="S2093" i="5" s="1"/>
  <c r="T2093" i="5" a="1"/>
  <c r="T2093" i="5" s="1"/>
  <c r="S2094" i="5" a="1"/>
  <c r="S2094" i="5" s="1"/>
  <c r="T2094" i="5" a="1"/>
  <c r="T2094" i="5" s="1"/>
  <c r="S2095" i="5" a="1"/>
  <c r="S2095" i="5" s="1"/>
  <c r="T2095" i="5" a="1"/>
  <c r="T2095" i="5" s="1"/>
  <c r="S2096" i="5" a="1"/>
  <c r="S2096" i="5" s="1"/>
  <c r="T2096" i="5" a="1"/>
  <c r="T2096" i="5" s="1"/>
  <c r="S2097" i="5" a="1"/>
  <c r="S2097" i="5" s="1"/>
  <c r="T2097" i="5" a="1"/>
  <c r="T2097" i="5" s="1"/>
  <c r="S2098" i="5" a="1"/>
  <c r="S2098" i="5" s="1"/>
  <c r="T2098" i="5" a="1"/>
  <c r="T2098" i="5" s="1"/>
  <c r="S2099" i="5" a="1"/>
  <c r="S2099" i="5" s="1"/>
  <c r="T2099" i="5" a="1"/>
  <c r="T2099" i="5" s="1"/>
  <c r="S2100" i="5" a="1"/>
  <c r="S2100" i="5" s="1"/>
  <c r="T2100" i="5" a="1"/>
  <c r="T2100" i="5" s="1"/>
  <c r="S2101" i="5" a="1"/>
  <c r="S2101" i="5" s="1"/>
  <c r="T2101" i="5" a="1"/>
  <c r="T2101" i="5" s="1"/>
  <c r="S2102" i="5" a="1"/>
  <c r="S2102" i="5" s="1"/>
  <c r="T2102" i="5" a="1"/>
  <c r="T2102" i="5" s="1"/>
  <c r="S2103" i="5" a="1"/>
  <c r="S2103" i="5" s="1"/>
  <c r="T2103" i="5" a="1"/>
  <c r="T2103" i="5" s="1"/>
  <c r="S2104" i="5" a="1"/>
  <c r="S2104" i="5" s="1"/>
  <c r="T2104" i="5" a="1"/>
  <c r="T2104" i="5" s="1"/>
  <c r="S2105" i="5" a="1"/>
  <c r="S2105" i="5" s="1"/>
  <c r="T2105" i="5" a="1"/>
  <c r="T2105" i="5" s="1"/>
  <c r="S2106" i="5" a="1"/>
  <c r="S2106" i="5" s="1"/>
  <c r="T2106" i="5" a="1"/>
  <c r="T2106" i="5" s="1"/>
  <c r="S2107" i="5" a="1"/>
  <c r="S2107" i="5" s="1"/>
  <c r="T2107" i="5" a="1"/>
  <c r="T2107" i="5" s="1"/>
  <c r="S2108" i="5" a="1"/>
  <c r="S2108" i="5" s="1"/>
  <c r="T2108" i="5" a="1"/>
  <c r="T2108" i="5" s="1"/>
  <c r="S2109" i="5" a="1"/>
  <c r="S2109" i="5" s="1"/>
  <c r="T2109" i="5" a="1"/>
  <c r="T2109" i="5" s="1"/>
  <c r="S2110" i="5" a="1"/>
  <c r="S2110" i="5" s="1"/>
  <c r="T2110" i="5" a="1"/>
  <c r="T2110" i="5" s="1"/>
  <c r="S2111" i="5" a="1"/>
  <c r="S2111" i="5" s="1"/>
  <c r="T2111" i="5" a="1"/>
  <c r="T2111" i="5" s="1"/>
  <c r="S2112" i="5" a="1"/>
  <c r="S2112" i="5" s="1"/>
  <c r="T2112" i="5" a="1"/>
  <c r="T2112" i="5" s="1"/>
  <c r="S2113" i="5" a="1"/>
  <c r="S2113" i="5" s="1"/>
  <c r="T2113" i="5" a="1"/>
  <c r="T2113" i="5" s="1"/>
  <c r="S2114" i="5" a="1"/>
  <c r="S2114" i="5" s="1"/>
  <c r="T2114" i="5" a="1"/>
  <c r="T2114" i="5" s="1"/>
  <c r="S2115" i="5" a="1"/>
  <c r="S2115" i="5" s="1"/>
  <c r="T2115" i="5" a="1"/>
  <c r="T2115" i="5" s="1"/>
  <c r="S2116" i="5" a="1"/>
  <c r="S2116" i="5" s="1"/>
  <c r="T2116" i="5" a="1"/>
  <c r="T2116" i="5" s="1"/>
  <c r="S2117" i="5" a="1"/>
  <c r="S2117" i="5" s="1"/>
  <c r="T2117" i="5" a="1"/>
  <c r="T2117" i="5" s="1"/>
  <c r="S2140" i="5" a="1"/>
  <c r="S2140" i="5" s="1"/>
  <c r="T2140" i="5" a="1"/>
  <c r="T2140" i="5" s="1"/>
  <c r="S2141" i="5" a="1"/>
  <c r="S2141" i="5" s="1"/>
  <c r="T2141" i="5" a="1"/>
  <c r="T2141" i="5" s="1"/>
  <c r="S2142" i="5" a="1"/>
  <c r="S2142" i="5" s="1"/>
  <c r="T2142" i="5" a="1"/>
  <c r="T2142" i="5" s="1"/>
  <c r="S2143" i="5" a="1"/>
  <c r="S2143" i="5" s="1"/>
  <c r="T2143" i="5" a="1"/>
  <c r="T2143" i="5" s="1"/>
  <c r="S2144" i="5" a="1"/>
  <c r="S2144" i="5" s="1"/>
  <c r="T2144" i="5" a="1"/>
  <c r="T2144" i="5" s="1"/>
  <c r="S2145" i="5" a="1"/>
  <c r="S2145" i="5" s="1"/>
  <c r="T2145" i="5" a="1"/>
  <c r="T2145" i="5" s="1"/>
  <c r="S2146" i="5" a="1"/>
  <c r="S2146" i="5" s="1"/>
  <c r="T2146" i="5" a="1"/>
  <c r="T2146" i="5" s="1"/>
  <c r="S2147" i="5" a="1"/>
  <c r="S2147" i="5" s="1"/>
  <c r="T2147" i="5" a="1"/>
  <c r="T2147" i="5" s="1"/>
  <c r="T2148" i="5" a="1"/>
  <c r="T2148" i="5" s="1"/>
  <c r="S2148" i="5" a="1"/>
  <c r="S2148" i="5" s="1"/>
  <c r="S2149" i="5" a="1"/>
  <c r="S2149" i="5" s="1"/>
  <c r="T2149" i="5" a="1"/>
  <c r="T2149" i="5" s="1"/>
  <c r="S2150" i="5" a="1"/>
  <c r="S2150" i="5" s="1"/>
  <c r="T2150" i="5" a="1"/>
  <c r="T2150" i="5" s="1"/>
  <c r="S2151" i="5" a="1"/>
  <c r="S2151" i="5" s="1"/>
  <c r="T2151" i="5" a="1"/>
  <c r="T2151" i="5" s="1"/>
  <c r="S2152" i="5" a="1"/>
  <c r="S2152" i="5" s="1"/>
  <c r="T2152" i="5" a="1"/>
  <c r="T2152" i="5" s="1"/>
  <c r="S2153" i="5" a="1"/>
  <c r="S2153" i="5" s="1"/>
  <c r="T2153" i="5" a="1"/>
  <c r="T2153" i="5" s="1"/>
  <c r="S2154" i="5" a="1"/>
  <c r="S2154" i="5" s="1"/>
  <c r="T2154" i="5" a="1"/>
  <c r="T2154" i="5" s="1"/>
  <c r="S2325" i="5" a="1"/>
  <c r="S2325" i="5" s="1"/>
  <c r="T2325" i="5" a="1"/>
  <c r="T2325" i="5" s="1"/>
  <c r="S2326" i="5" a="1"/>
  <c r="S2326" i="5" s="1"/>
  <c r="T2326" i="5" a="1"/>
  <c r="T2326" i="5" s="1"/>
  <c r="S2327" i="5" a="1"/>
  <c r="S2327" i="5" s="1"/>
  <c r="T2327" i="5" a="1"/>
  <c r="T2327" i="5" s="1"/>
  <c r="S2328" i="5" a="1"/>
  <c r="S2328" i="5" s="1"/>
  <c r="T2328" i="5" a="1"/>
  <c r="T2328" i="5" s="1"/>
  <c r="S2329" i="5" a="1"/>
  <c r="S2329" i="5" s="1"/>
  <c r="T2329" i="5" a="1"/>
  <c r="T2329" i="5" s="1"/>
  <c r="S2330" i="5" a="1"/>
  <c r="S2330" i="5" s="1"/>
  <c r="T2330" i="5" a="1"/>
  <c r="T2330" i="5" s="1"/>
  <c r="S2331" i="5" a="1"/>
  <c r="S2331" i="5" s="1"/>
  <c r="T2331" i="5" a="1"/>
  <c r="T2331" i="5" s="1"/>
  <c r="S2332" i="5" a="1"/>
  <c r="S2332" i="5" s="1"/>
  <c r="T2332" i="5" a="1"/>
  <c r="T2332" i="5" s="1"/>
  <c r="S2333" i="5" a="1"/>
  <c r="S2333" i="5" s="1"/>
  <c r="T2333" i="5" a="1"/>
  <c r="T2333" i="5" s="1"/>
  <c r="S2334" i="5" a="1"/>
  <c r="S2334" i="5" s="1"/>
  <c r="T2334" i="5" a="1"/>
  <c r="T2334" i="5" s="1"/>
  <c r="S2335" i="5" a="1"/>
  <c r="S2335" i="5" s="1"/>
  <c r="T2335" i="5" a="1"/>
  <c r="T2335" i="5" s="1"/>
  <c r="S2336" i="5" a="1"/>
  <c r="S2336" i="5" s="1"/>
  <c r="T2336" i="5" a="1"/>
  <c r="T2336" i="5" s="1"/>
  <c r="S2337" i="5" a="1"/>
  <c r="S2337" i="5" s="1"/>
  <c r="T2337" i="5" a="1"/>
  <c r="T2337" i="5" s="1"/>
  <c r="S2338" i="5" a="1"/>
  <c r="S2338" i="5" s="1"/>
  <c r="T2338" i="5" a="1"/>
  <c r="T2338" i="5" s="1"/>
  <c r="S2339" i="5" a="1"/>
  <c r="S2339" i="5" s="1"/>
  <c r="T2339" i="5" a="1"/>
  <c r="T2339" i="5" s="1"/>
  <c r="S2340" i="5" a="1"/>
  <c r="S2340" i="5" s="1"/>
  <c r="T2340" i="5" a="1"/>
  <c r="T2340" i="5" s="1"/>
  <c r="S2341" i="5" a="1"/>
  <c r="S2341" i="5" s="1"/>
  <c r="T2341" i="5" a="1"/>
  <c r="T2341" i="5" s="1"/>
  <c r="S2342" i="5" a="1"/>
  <c r="S2342" i="5" s="1"/>
  <c r="T2342" i="5" a="1"/>
  <c r="T2342" i="5" s="1"/>
  <c r="S2343" i="5" a="1"/>
  <c r="S2343" i="5" s="1"/>
  <c r="T2343" i="5" a="1"/>
  <c r="T2343" i="5" s="1"/>
  <c r="S2344" i="5" a="1"/>
  <c r="S2344" i="5" s="1"/>
  <c r="T2344" i="5" a="1"/>
  <c r="T2344" i="5" s="1"/>
  <c r="S2345" i="5" a="1"/>
  <c r="S2345" i="5" s="1"/>
  <c r="T2345" i="5" a="1"/>
  <c r="T2345" i="5" s="1"/>
  <c r="S2346" i="5" a="1"/>
  <c r="S2346" i="5" s="1"/>
  <c r="T2346" i="5" a="1"/>
  <c r="T2346" i="5" s="1"/>
  <c r="S2347" i="5" a="1"/>
  <c r="S2347" i="5" s="1"/>
  <c r="T2347" i="5" a="1"/>
  <c r="T2347" i="5" s="1"/>
  <c r="S2348" i="5" a="1"/>
  <c r="S2348" i="5" s="1"/>
  <c r="T2348" i="5" a="1"/>
  <c r="T2348" i="5" s="1"/>
  <c r="S2349" i="5" a="1"/>
  <c r="S2349" i="5" s="1"/>
  <c r="T2349" i="5" a="1"/>
  <c r="T2349" i="5" s="1"/>
  <c r="S2350" i="5" a="1"/>
  <c r="S2350" i="5" s="1"/>
  <c r="T2350" i="5" a="1"/>
  <c r="T2350" i="5" s="1"/>
  <c r="S2351" i="5" a="1"/>
  <c r="S2351" i="5" s="1"/>
  <c r="T2351" i="5" a="1"/>
  <c r="T2351" i="5" s="1"/>
  <c r="S2352" i="5" a="1"/>
  <c r="S2352" i="5" s="1"/>
  <c r="T2352" i="5" a="1"/>
  <c r="T2352" i="5" s="1"/>
  <c r="S2353" i="5" a="1"/>
  <c r="S2353" i="5" s="1"/>
  <c r="T2353" i="5" a="1"/>
  <c r="T2353" i="5" s="1"/>
  <c r="S2354" i="5" a="1"/>
  <c r="S2354" i="5" s="1"/>
  <c r="T2354" i="5" a="1"/>
  <c r="T2354" i="5" s="1"/>
  <c r="S2355" i="5" a="1"/>
  <c r="S2355" i="5" s="1"/>
  <c r="T2355" i="5" a="1"/>
  <c r="T2355" i="5" s="1"/>
  <c r="S2356" i="5" a="1"/>
  <c r="S2356" i="5" s="1"/>
  <c r="T2356" i="5" a="1"/>
  <c r="T2356" i="5" s="1"/>
  <c r="A24" i="6"/>
  <c r="B56" i="4"/>
  <c r="A39" i="6" s="1"/>
  <c r="T2155" i="5" a="1"/>
  <c r="T2155" i="5" s="1"/>
  <c r="S2155" i="5" a="1"/>
  <c r="S2155" i="5" s="1"/>
  <c r="S2156" i="5" a="1"/>
  <c r="S2156" i="5" s="1"/>
  <c r="T2156" i="5" a="1"/>
  <c r="T2156" i="5" s="1"/>
  <c r="S2157" i="5" a="1"/>
  <c r="S2157" i="5" s="1"/>
  <c r="T2157" i="5" a="1"/>
  <c r="T2157" i="5" s="1"/>
  <c r="S2158" i="5" a="1"/>
  <c r="S2158" i="5" s="1"/>
  <c r="T2158" i="5" a="1"/>
  <c r="T2158" i="5" s="1"/>
  <c r="S2159" i="5" a="1"/>
  <c r="S2159" i="5" s="1"/>
  <c r="T2159" i="5" a="1"/>
  <c r="T2159" i="5" s="1"/>
  <c r="S2160" i="5" a="1"/>
  <c r="S2160" i="5" s="1"/>
  <c r="T2160" i="5" a="1"/>
  <c r="T2160" i="5" s="1"/>
  <c r="S2161" i="5" a="1"/>
  <c r="S2161" i="5" s="1"/>
  <c r="T2161" i="5" a="1"/>
  <c r="T2161" i="5" s="1"/>
  <c r="S2162" i="5" a="1"/>
  <c r="S2162" i="5" s="1"/>
  <c r="T2162" i="5" a="1"/>
  <c r="T2162" i="5" s="1"/>
  <c r="S2163" i="5" a="1"/>
  <c r="S2163" i="5" s="1"/>
  <c r="T2163" i="5" a="1"/>
  <c r="T2163" i="5" s="1"/>
  <c r="S2164" i="5" a="1"/>
  <c r="S2164" i="5" s="1"/>
  <c r="T2164" i="5" a="1"/>
  <c r="T2164" i="5" s="1"/>
  <c r="S2165" i="5" a="1"/>
  <c r="S2165" i="5" s="1"/>
  <c r="T2165" i="5" a="1"/>
  <c r="T2165" i="5" s="1"/>
  <c r="T2166" i="5" a="1"/>
  <c r="T2166" i="5" s="1"/>
  <c r="S2166" i="5" a="1"/>
  <c r="S2166" i="5" s="1"/>
  <c r="T2167" i="5" a="1"/>
  <c r="T2167" i="5" s="1"/>
  <c r="S2167" i="5" a="1"/>
  <c r="S2167" i="5" s="1"/>
  <c r="S2168" i="5" a="1"/>
  <c r="S2168" i="5" s="1"/>
  <c r="T2168" i="5" a="1"/>
  <c r="T2168" i="5" s="1"/>
  <c r="S2169" i="5" a="1"/>
  <c r="S2169" i="5" s="1"/>
  <c r="T2169" i="5" a="1"/>
  <c r="T2169" i="5" s="1"/>
  <c r="S2170" i="5" a="1"/>
  <c r="S2170" i="5" s="1"/>
  <c r="T2170" i="5" a="1"/>
  <c r="T2170" i="5" s="1"/>
  <c r="S2171" i="5" a="1"/>
  <c r="S2171" i="5" s="1"/>
  <c r="T2171" i="5" a="1"/>
  <c r="T2171" i="5" s="1"/>
  <c r="T2172" i="5" a="1"/>
  <c r="T2172" i="5" s="1"/>
  <c r="S2172" i="5" a="1"/>
  <c r="S2172" i="5" s="1"/>
  <c r="S2173" i="5" a="1"/>
  <c r="S2173" i="5" s="1"/>
  <c r="T2173" i="5" a="1"/>
  <c r="T2173" i="5" s="1"/>
  <c r="S2174" i="5" a="1"/>
  <c r="S2174" i="5" s="1"/>
  <c r="T2174" i="5" a="1"/>
  <c r="T2174" i="5" s="1"/>
  <c r="S2175" i="5" a="1"/>
  <c r="S2175" i="5" s="1"/>
  <c r="T2175" i="5" a="1"/>
  <c r="T2175" i="5" s="1"/>
  <c r="T2176" i="5" a="1"/>
  <c r="T2176" i="5" s="1"/>
  <c r="S2176" i="5" a="1"/>
  <c r="S2176" i="5" s="1"/>
  <c r="T2177" i="5" a="1"/>
  <c r="T2177" i="5" s="1"/>
  <c r="S2177" i="5" a="1"/>
  <c r="S2177" i="5" s="1"/>
  <c r="T2178" i="5" a="1"/>
  <c r="T2178" i="5" s="1"/>
  <c r="S2178" i="5" a="1"/>
  <c r="S2178" i="5" s="1"/>
  <c r="S2179" i="5" a="1"/>
  <c r="S2179" i="5" s="1"/>
  <c r="T2179" i="5" a="1"/>
  <c r="T2179" i="5" s="1"/>
  <c r="S2180" i="5" a="1"/>
  <c r="S2180" i="5" s="1"/>
  <c r="T2180" i="5" a="1"/>
  <c r="T2180" i="5" s="1"/>
  <c r="S2181" i="5" a="1"/>
  <c r="S2181" i="5" s="1"/>
  <c r="T2181" i="5" a="1"/>
  <c r="T2181" i="5" s="1"/>
  <c r="S2182" i="5" a="1"/>
  <c r="S2182" i="5" s="1"/>
  <c r="T2182" i="5" a="1"/>
  <c r="T2182" i="5" s="1"/>
  <c r="S2183" i="5" a="1"/>
  <c r="S2183" i="5" s="1"/>
  <c r="T2183" i="5" a="1"/>
  <c r="T2183" i="5" s="1"/>
  <c r="S2184" i="5" a="1"/>
  <c r="S2184" i="5" s="1"/>
  <c r="T2184" i="5" a="1"/>
  <c r="T2184" i="5" s="1"/>
  <c r="S2185" i="5" a="1"/>
  <c r="S2185" i="5" s="1"/>
  <c r="T2185" i="5" a="1"/>
  <c r="T2185" i="5" s="1"/>
  <c r="S2186" i="5" a="1"/>
  <c r="S2186" i="5" s="1"/>
  <c r="T2186" i="5" a="1"/>
  <c r="T2186" i="5" s="1"/>
  <c r="S2187" i="5" a="1"/>
  <c r="S2187" i="5" s="1"/>
  <c r="T2187" i="5" a="1"/>
  <c r="T2187" i="5" s="1"/>
  <c r="T2188" i="5" a="1"/>
  <c r="T2188" i="5" s="1"/>
  <c r="S2188" i="5" a="1"/>
  <c r="S2188" i="5" s="1"/>
  <c r="T2189" i="5" a="1"/>
  <c r="T2189" i="5" s="1"/>
  <c r="S2189" i="5" a="1"/>
  <c r="S2189" i="5" s="1"/>
  <c r="S2190" i="5" a="1"/>
  <c r="S2190" i="5" s="1"/>
  <c r="T2190" i="5" a="1"/>
  <c r="T2190" i="5" s="1"/>
  <c r="S2191" i="5" a="1"/>
  <c r="S2191" i="5" s="1"/>
  <c r="T2191" i="5" a="1"/>
  <c r="T2191" i="5" s="1"/>
  <c r="S2192" i="5" a="1"/>
  <c r="S2192" i="5" s="1"/>
  <c r="T2192" i="5" a="1"/>
  <c r="T2192" i="5" s="1"/>
  <c r="S2193" i="5" a="1"/>
  <c r="S2193" i="5" s="1"/>
  <c r="T2193" i="5" a="1"/>
  <c r="T2193" i="5" s="1"/>
  <c r="S2194" i="5" a="1"/>
  <c r="S2194" i="5" s="1"/>
  <c r="T2194" i="5" a="1"/>
  <c r="T2194" i="5" s="1"/>
  <c r="S2195" i="5" a="1"/>
  <c r="S2195" i="5" s="1"/>
  <c r="T2195" i="5" a="1"/>
  <c r="T2195" i="5" s="1"/>
  <c r="S2196" i="5" a="1"/>
  <c r="S2196" i="5" s="1"/>
  <c r="T2196" i="5" a="1"/>
  <c r="T2196" i="5" s="1"/>
  <c r="T2197" i="5" a="1"/>
  <c r="T2197" i="5" s="1"/>
  <c r="S2197" i="5" a="1"/>
  <c r="S2197" i="5" s="1"/>
  <c r="T2198" i="5" a="1"/>
  <c r="T2198" i="5" s="1"/>
  <c r="S2198" i="5" a="1"/>
  <c r="S2198" i="5" s="1"/>
  <c r="T2199" i="5" a="1"/>
  <c r="T2199" i="5" s="1"/>
  <c r="S2199" i="5" a="1"/>
  <c r="S2199" i="5" s="1"/>
  <c r="S2200" i="5" a="1"/>
  <c r="S2200" i="5" s="1"/>
  <c r="T2200" i="5" a="1"/>
  <c r="T2200" i="5" s="1"/>
  <c r="S2201" i="5" a="1"/>
  <c r="S2201" i="5" s="1"/>
  <c r="T2201" i="5" a="1"/>
  <c r="T2201" i="5" s="1"/>
  <c r="S2202" i="5" a="1"/>
  <c r="S2202" i="5" s="1"/>
  <c r="T2202" i="5" a="1"/>
  <c r="T2202" i="5" s="1"/>
  <c r="S2203" i="5" a="1"/>
  <c r="S2203" i="5" s="1"/>
  <c r="T2203" i="5" a="1"/>
  <c r="T2203" i="5" s="1"/>
  <c r="S2204" i="5" a="1"/>
  <c r="S2204" i="5" s="1"/>
  <c r="T2204" i="5" a="1"/>
  <c r="T2204" i="5" s="1"/>
  <c r="S2205" i="5" a="1"/>
  <c r="S2205" i="5" s="1"/>
  <c r="T2205" i="5" a="1"/>
  <c r="T2205" i="5" s="1"/>
  <c r="S2206" i="5" a="1"/>
  <c r="S2206" i="5" s="1"/>
  <c r="T2206" i="5" a="1"/>
  <c r="T2206" i="5" s="1"/>
  <c r="S2207" i="5" a="1"/>
  <c r="S2207" i="5" s="1"/>
  <c r="T2207" i="5" a="1"/>
  <c r="T2207" i="5" s="1"/>
  <c r="S2208" i="5" a="1"/>
  <c r="S2208" i="5" s="1"/>
  <c r="T2208" i="5" a="1"/>
  <c r="T2208" i="5" s="1"/>
  <c r="S2209" i="5" a="1"/>
  <c r="S2209" i="5" s="1"/>
  <c r="T2209" i="5" a="1"/>
  <c r="T2209" i="5" s="1"/>
  <c r="T2210" i="5" a="1"/>
  <c r="T2210" i="5" s="1"/>
  <c r="S2210" i="5" a="1"/>
  <c r="S2210" i="5" s="1"/>
  <c r="T2211" i="5" a="1"/>
  <c r="T2211" i="5" s="1"/>
  <c r="S2211" i="5" a="1"/>
  <c r="S2211" i="5" s="1"/>
  <c r="S2212" i="5" a="1"/>
  <c r="S2212" i="5" s="1"/>
  <c r="T2212" i="5" a="1"/>
  <c r="T2212" i="5" s="1"/>
  <c r="S2213" i="5" a="1"/>
  <c r="S2213" i="5" s="1"/>
  <c r="T2213" i="5" a="1"/>
  <c r="T2213" i="5" s="1"/>
  <c r="S2214" i="5" a="1"/>
  <c r="S2214" i="5" s="1"/>
  <c r="T2214" i="5" a="1"/>
  <c r="T2214" i="5" s="1"/>
  <c r="S2215" i="5" a="1"/>
  <c r="S2215" i="5" s="1"/>
  <c r="T2215" i="5" a="1"/>
  <c r="T2215" i="5" s="1"/>
  <c r="S2216" i="5" a="1"/>
  <c r="S2216" i="5" s="1"/>
  <c r="T2216" i="5" a="1"/>
  <c r="T2216" i="5" s="1"/>
  <c r="S2217" i="5" a="1"/>
  <c r="S2217" i="5" s="1"/>
  <c r="T2217" i="5" a="1"/>
  <c r="T2217" i="5" s="1"/>
  <c r="S2218" i="5" a="1"/>
  <c r="S2218" i="5" s="1"/>
  <c r="T2218" i="5" a="1"/>
  <c r="T2218" i="5" s="1"/>
  <c r="S2219" i="5" a="1"/>
  <c r="S2219" i="5" s="1"/>
  <c r="T2219" i="5" a="1"/>
  <c r="T2219" i="5" s="1"/>
  <c r="T2220" i="5" a="1"/>
  <c r="T2220" i="5" s="1"/>
  <c r="S2220" i="5" a="1"/>
  <c r="S2220" i="5" s="1"/>
  <c r="T2221" i="5" a="1"/>
  <c r="T2221" i="5" s="1"/>
  <c r="S2221" i="5" a="1"/>
  <c r="S2221" i="5" s="1"/>
  <c r="S2222" i="5" a="1"/>
  <c r="S2222" i="5" s="1"/>
  <c r="T2222" i="5" a="1"/>
  <c r="T2222" i="5" s="1"/>
  <c r="S2223" i="5" a="1"/>
  <c r="S2223" i="5" s="1"/>
  <c r="T2223" i="5" a="1"/>
  <c r="T2223" i="5" s="1"/>
  <c r="S2224" i="5" a="1"/>
  <c r="S2224" i="5" s="1"/>
  <c r="T2224" i="5" a="1"/>
  <c r="T2224" i="5" s="1"/>
  <c r="S2225" i="5" a="1"/>
  <c r="S2225" i="5" s="1"/>
  <c r="T2225" i="5" a="1"/>
  <c r="T2225" i="5" s="1"/>
  <c r="S2226" i="5" a="1"/>
  <c r="S2226" i="5" s="1"/>
  <c r="T2226" i="5" a="1"/>
  <c r="T2226" i="5" s="1"/>
  <c r="S2227" i="5" a="1"/>
  <c r="S2227" i="5" s="1"/>
  <c r="T2227" i="5" a="1"/>
  <c r="T2227" i="5" s="1"/>
  <c r="S2228" i="5" a="1"/>
  <c r="S2228" i="5" s="1"/>
  <c r="T2228" i="5" a="1"/>
  <c r="T2228" i="5" s="1"/>
  <c r="S2229" i="5" a="1"/>
  <c r="S2229" i="5" s="1"/>
  <c r="T2229" i="5" a="1"/>
  <c r="T2229" i="5" s="1"/>
  <c r="T2230" i="5" a="1"/>
  <c r="T2230" i="5" s="1"/>
  <c r="S2230" i="5" a="1"/>
  <c r="S2230" i="5" s="1"/>
  <c r="T2231" i="5" a="1"/>
  <c r="T2231" i="5" s="1"/>
  <c r="S2231" i="5" a="1"/>
  <c r="S2231" i="5" s="1"/>
  <c r="T2232" i="5" a="1"/>
  <c r="T2232" i="5" s="1"/>
  <c r="S2232" i="5" a="1"/>
  <c r="S2232" i="5" s="1"/>
  <c r="S2233" i="5" a="1"/>
  <c r="S2233" i="5" s="1"/>
  <c r="T2233" i="5" a="1"/>
  <c r="T2233" i="5" s="1"/>
  <c r="S2234" i="5" a="1"/>
  <c r="S2234" i="5" s="1"/>
  <c r="T2234" i="5" a="1"/>
  <c r="T2234" i="5" s="1"/>
  <c r="T2235" i="5" a="1"/>
  <c r="T2235" i="5" s="1"/>
  <c r="S2235" i="5" a="1"/>
  <c r="S2235" i="5" s="1"/>
  <c r="S2236" i="5" a="1"/>
  <c r="S2236" i="5" s="1"/>
  <c r="T2236" i="5" a="1"/>
  <c r="T2236" i="5" s="1"/>
  <c r="S2237" i="5" a="1"/>
  <c r="S2237" i="5" s="1"/>
  <c r="T2237" i="5" a="1"/>
  <c r="T2237" i="5" s="1"/>
  <c r="S2238" i="5" a="1"/>
  <c r="S2238" i="5" s="1"/>
  <c r="T2238" i="5" a="1"/>
  <c r="T2238" i="5" s="1"/>
  <c r="S2239" i="5" a="1"/>
  <c r="S2239" i="5" s="1"/>
  <c r="T2239" i="5" a="1"/>
  <c r="T2239" i="5" s="1"/>
  <c r="S2240" i="5" a="1"/>
  <c r="S2240" i="5" s="1"/>
  <c r="T2240" i="5" a="1"/>
  <c r="T2240" i="5" s="1"/>
  <c r="T2241" i="5" a="1"/>
  <c r="T2241" i="5" s="1"/>
  <c r="S2241" i="5" a="1"/>
  <c r="S2241" i="5" s="1"/>
  <c r="S2242" i="5" a="1"/>
  <c r="S2242" i="5" s="1"/>
  <c r="T2242" i="5" a="1"/>
  <c r="T2242" i="5" s="1"/>
  <c r="S2243" i="5" a="1"/>
  <c r="S2243" i="5" s="1"/>
  <c r="T2243" i="5" a="1"/>
  <c r="T2243" i="5" s="1"/>
  <c r="S2244" i="5" a="1"/>
  <c r="S2244" i="5" s="1"/>
  <c r="T2244" i="5" a="1"/>
  <c r="T2244" i="5" s="1"/>
  <c r="S2245" i="5" a="1"/>
  <c r="S2245" i="5" s="1"/>
  <c r="T2245" i="5" a="1"/>
  <c r="T2245" i="5" s="1"/>
  <c r="S2246" i="5" a="1"/>
  <c r="S2246" i="5" s="1"/>
  <c r="T2246" i="5" a="1"/>
  <c r="T2246" i="5" s="1"/>
  <c r="S2247" i="5" a="1"/>
  <c r="S2247" i="5" s="1"/>
  <c r="T2247" i="5" a="1"/>
  <c r="T2247" i="5" s="1"/>
  <c r="S2248" i="5" a="1"/>
  <c r="S2248" i="5" s="1"/>
  <c r="T2248" i="5" a="1"/>
  <c r="T2248" i="5" s="1"/>
  <c r="S2249" i="5" a="1"/>
  <c r="S2249" i="5" s="1"/>
  <c r="T2249" i="5" a="1"/>
  <c r="T2249" i="5" s="1"/>
  <c r="S2250" i="5" a="1"/>
  <c r="S2250" i="5" s="1"/>
  <c r="T2250" i="5" a="1"/>
  <c r="T2250" i="5" s="1"/>
  <c r="S2251" i="5" a="1"/>
  <c r="S2251" i="5" s="1"/>
  <c r="T2251" i="5" a="1"/>
  <c r="T2251" i="5" s="1"/>
  <c r="T2252" i="5" a="1"/>
  <c r="T2252" i="5" s="1"/>
  <c r="S2252" i="5" a="1"/>
  <c r="S2252" i="5" s="1"/>
  <c r="T2253" i="5" a="1"/>
  <c r="T2253" i="5" s="1"/>
  <c r="S2253" i="5" a="1"/>
  <c r="S2253" i="5" s="1"/>
  <c r="S2254" i="5" a="1"/>
  <c r="S2254" i="5" s="1"/>
  <c r="T2254" i="5" a="1"/>
  <c r="T2254" i="5" s="1"/>
  <c r="S2255" i="5" a="1"/>
  <c r="S2255" i="5" s="1"/>
  <c r="T2255" i="5" a="1"/>
  <c r="T2255" i="5" s="1"/>
  <c r="S2256" i="5" a="1"/>
  <c r="S2256" i="5" s="1"/>
  <c r="T2256" i="5" a="1"/>
  <c r="T2256" i="5" s="1"/>
  <c r="T2257" i="5" a="1"/>
  <c r="T2257" i="5" s="1"/>
  <c r="S2257" i="5" a="1"/>
  <c r="S2257" i="5" s="1"/>
  <c r="S2258" i="5" a="1"/>
  <c r="S2258" i="5" s="1"/>
  <c r="T2258" i="5" a="1"/>
  <c r="T2258" i="5" s="1"/>
  <c r="S2259" i="5" a="1"/>
  <c r="S2259" i="5" s="1"/>
  <c r="T2259" i="5" a="1"/>
  <c r="T2259" i="5" s="1"/>
  <c r="S2260" i="5" a="1"/>
  <c r="S2260" i="5" s="1"/>
  <c r="T2260" i="5" a="1"/>
  <c r="T2260" i="5" s="1"/>
  <c r="T2261" i="5" a="1"/>
  <c r="T2261" i="5" s="1"/>
  <c r="S2261" i="5" a="1"/>
  <c r="S2261" i="5" s="1"/>
  <c r="T2262" i="5" a="1"/>
  <c r="T2262" i="5" s="1"/>
  <c r="S2262" i="5" a="1"/>
  <c r="S2262" i="5" s="1"/>
  <c r="T2263" i="5" a="1"/>
  <c r="T2263" i="5" s="1"/>
  <c r="S2263" i="5" a="1"/>
  <c r="S2263" i="5" s="1"/>
  <c r="S2264" i="5" a="1"/>
  <c r="S2264" i="5" s="1"/>
  <c r="T2264" i="5" a="1"/>
  <c r="T2264" i="5" s="1"/>
  <c r="S2265" i="5" a="1"/>
  <c r="S2265" i="5" s="1"/>
  <c r="T2265" i="5" a="1"/>
  <c r="T2265" i="5" s="1"/>
  <c r="S2266" i="5" a="1"/>
  <c r="S2266" i="5" s="1"/>
  <c r="T2266" i="5" a="1"/>
  <c r="T2266" i="5" s="1"/>
  <c r="S2267" i="5" a="1"/>
  <c r="S2267" i="5" s="1"/>
  <c r="T2267" i="5" a="1"/>
  <c r="T2267" i="5" s="1"/>
  <c r="S2268" i="5" a="1"/>
  <c r="S2268" i="5" s="1"/>
  <c r="T2268" i="5" a="1"/>
  <c r="T2268" i="5" s="1"/>
  <c r="S2269" i="5" a="1"/>
  <c r="S2269" i="5" s="1"/>
  <c r="T2269" i="5" a="1"/>
  <c r="T2269" i="5" s="1"/>
  <c r="S2270" i="5" a="1"/>
  <c r="S2270" i="5" s="1"/>
  <c r="T2270" i="5" a="1"/>
  <c r="T2270" i="5" s="1"/>
  <c r="S2271" i="5" a="1"/>
  <c r="S2271" i="5" s="1"/>
  <c r="T2271" i="5" a="1"/>
  <c r="T2271" i="5" s="1"/>
  <c r="S2272" i="5" a="1"/>
  <c r="S2272" i="5" s="1"/>
  <c r="T2272" i="5" a="1"/>
  <c r="T2272" i="5" s="1"/>
  <c r="T2273" i="5" a="1"/>
  <c r="T2273" i="5" s="1"/>
  <c r="S2273" i="5" a="1"/>
  <c r="S2273" i="5" s="1"/>
  <c r="T2274" i="5" a="1"/>
  <c r="T2274" i="5" s="1"/>
  <c r="S2274" i="5" a="1"/>
  <c r="S2274" i="5" s="1"/>
  <c r="S2275" i="5" a="1"/>
  <c r="S2275" i="5" s="1"/>
  <c r="T2275" i="5" a="1"/>
  <c r="T2275" i="5" s="1"/>
  <c r="S2276" i="5" a="1"/>
  <c r="S2276" i="5" s="1"/>
  <c r="T2276" i="5" a="1"/>
  <c r="T2276" i="5" s="1"/>
  <c r="S2277" i="5" a="1"/>
  <c r="S2277" i="5" s="1"/>
  <c r="T2277" i="5" a="1"/>
  <c r="T2277" i="5" s="1"/>
  <c r="T2278" i="5" a="1"/>
  <c r="T2278" i="5" s="1"/>
  <c r="S2278" i="5" a="1"/>
  <c r="S2278" i="5" s="1"/>
  <c r="S2279" i="5" a="1"/>
  <c r="S2279" i="5" s="1"/>
  <c r="T2279" i="5" a="1"/>
  <c r="T2279" i="5" s="1"/>
  <c r="S2280" i="5" a="1"/>
  <c r="S2280" i="5" s="1"/>
  <c r="T2280" i="5" a="1"/>
  <c r="T2280" i="5" s="1"/>
  <c r="S2281" i="5" a="1"/>
  <c r="S2281" i="5" s="1"/>
  <c r="T2281" i="5" a="1"/>
  <c r="T2281" i="5" s="1"/>
  <c r="S2282" i="5" a="1"/>
  <c r="S2282" i="5" s="1"/>
  <c r="T2282" i="5" a="1"/>
  <c r="T2282" i="5" s="1"/>
  <c r="T2283" i="5" a="1"/>
  <c r="T2283" i="5" s="1"/>
  <c r="S2283" i="5" a="1"/>
  <c r="S2283" i="5" s="1"/>
  <c r="T2284" i="5" a="1"/>
  <c r="T2284" i="5" s="1"/>
  <c r="S2284" i="5" a="1"/>
  <c r="S2284" i="5" s="1"/>
  <c r="S2285" i="5" a="1"/>
  <c r="S2285" i="5" s="1"/>
  <c r="T2285" i="5" a="1"/>
  <c r="T2285" i="5" s="1"/>
  <c r="S2286" i="5" a="1"/>
  <c r="S2286" i="5" s="1"/>
  <c r="T2286" i="5" a="1"/>
  <c r="T2286" i="5" s="1"/>
  <c r="S2287" i="5" a="1"/>
  <c r="S2287" i="5" s="1"/>
  <c r="T2287" i="5" a="1"/>
  <c r="T2287" i="5" s="1"/>
  <c r="S2288" i="5" a="1"/>
  <c r="S2288" i="5" s="1"/>
  <c r="T2288" i="5" a="1"/>
  <c r="T2288" i="5" s="1"/>
  <c r="S2289" i="5" a="1"/>
  <c r="S2289" i="5" s="1"/>
  <c r="T2289" i="5" a="1"/>
  <c r="T2289" i="5" s="1"/>
  <c r="S2290" i="5" a="1"/>
  <c r="S2290" i="5" s="1"/>
  <c r="T2290" i="5" a="1"/>
  <c r="T2290" i="5" s="1"/>
  <c r="S2291" i="5" a="1"/>
  <c r="S2291" i="5" s="1"/>
  <c r="T2291" i="5" a="1"/>
  <c r="T2291" i="5" s="1"/>
  <c r="S2292" i="5" a="1"/>
  <c r="S2292" i="5" s="1"/>
  <c r="T2292" i="5" a="1"/>
  <c r="T2292" i="5" s="1"/>
  <c r="S2293" i="5" a="1"/>
  <c r="S2293" i="5" s="1"/>
  <c r="T2293" i="5" a="1"/>
  <c r="T2293" i="5" s="1"/>
  <c r="S2294" i="5" a="1"/>
  <c r="S2294" i="5" s="1"/>
  <c r="T2294" i="5" a="1"/>
  <c r="T2294" i="5" s="1"/>
  <c r="T2295" i="5" a="1"/>
  <c r="T2295" i="5" s="1"/>
  <c r="S2295" i="5" a="1"/>
  <c r="S2295" i="5" s="1"/>
  <c r="T2296" i="5" a="1"/>
  <c r="T2296" i="5" s="1"/>
  <c r="S2296" i="5" a="1"/>
  <c r="S2296" i="5" s="1"/>
  <c r="S2297" i="5" a="1"/>
  <c r="S2297" i="5" s="1"/>
  <c r="T2297" i="5" a="1"/>
  <c r="T2297" i="5" s="1"/>
  <c r="S2298" i="5" a="1"/>
  <c r="S2298" i="5" s="1"/>
  <c r="T2298" i="5" a="1"/>
  <c r="T2298" i="5" s="1"/>
  <c r="S2299" i="5" a="1"/>
  <c r="S2299" i="5" s="1"/>
  <c r="T2299" i="5" a="1"/>
  <c r="T2299" i="5" s="1"/>
  <c r="T2300" i="5" a="1"/>
  <c r="T2300" i="5" s="1"/>
  <c r="S2300" i="5" a="1"/>
  <c r="S2300" i="5" s="1"/>
  <c r="S2301" i="5" a="1"/>
  <c r="S2301" i="5" s="1"/>
  <c r="T2301" i="5" a="1"/>
  <c r="T2301" i="5" s="1"/>
  <c r="S2302" i="5" a="1"/>
  <c r="S2302" i="5" s="1"/>
  <c r="T2302" i="5" a="1"/>
  <c r="T2302" i="5" s="1"/>
  <c r="S2303" i="5" a="1"/>
  <c r="S2303" i="5" s="1"/>
  <c r="T2303" i="5" a="1"/>
  <c r="T2303" i="5" s="1"/>
  <c r="T2304" i="5" a="1"/>
  <c r="T2304" i="5" s="1"/>
  <c r="S2304" i="5" a="1"/>
  <c r="S2304" i="5" s="1"/>
  <c r="T2305" i="5" a="1"/>
  <c r="T2305" i="5" s="1"/>
  <c r="S2305" i="5" a="1"/>
  <c r="S2305" i="5" s="1"/>
  <c r="T2306" i="5" a="1"/>
  <c r="T2306" i="5" s="1"/>
  <c r="S2306" i="5" a="1"/>
  <c r="S2306" i="5" s="1"/>
  <c r="S2307" i="5" a="1"/>
  <c r="S2307" i="5" s="1"/>
  <c r="T2307" i="5" a="1"/>
  <c r="T2307" i="5" s="1"/>
  <c r="S2308" i="5" a="1"/>
  <c r="S2308" i="5" s="1"/>
  <c r="T2308" i="5" a="1"/>
  <c r="T2308" i="5" s="1"/>
  <c r="S2309" i="5" a="1"/>
  <c r="S2309" i="5" s="1"/>
  <c r="T2309" i="5" a="1"/>
  <c r="T2309" i="5" s="1"/>
  <c r="S2310" i="5" a="1"/>
  <c r="S2310" i="5" s="1"/>
  <c r="T2310" i="5" a="1"/>
  <c r="T2310" i="5" s="1"/>
  <c r="S2311" i="5" a="1"/>
  <c r="S2311" i="5" s="1"/>
  <c r="T2311" i="5" a="1"/>
  <c r="T2311" i="5" s="1"/>
  <c r="S2312" i="5" a="1"/>
  <c r="S2312" i="5" s="1"/>
  <c r="T2312" i="5" a="1"/>
  <c r="T2312" i="5" s="1"/>
  <c r="S2313" i="5" a="1"/>
  <c r="S2313" i="5" s="1"/>
  <c r="T2313" i="5" a="1"/>
  <c r="T2313" i="5" s="1"/>
  <c r="S2314" i="5" a="1"/>
  <c r="S2314" i="5" s="1"/>
  <c r="T2314" i="5" a="1"/>
  <c r="T2314" i="5" s="1"/>
  <c r="S2315" i="5" a="1"/>
  <c r="S2315" i="5" s="1"/>
  <c r="T2315" i="5" a="1"/>
  <c r="T2315" i="5" s="1"/>
  <c r="T2316" i="5" a="1"/>
  <c r="T2316" i="5" s="1"/>
  <c r="S2316" i="5" a="1"/>
  <c r="S2316" i="5" s="1"/>
  <c r="T2317" i="5" a="1"/>
  <c r="T2317" i="5" s="1"/>
  <c r="S2317" i="5" a="1"/>
  <c r="S2317" i="5" s="1"/>
  <c r="S2318" i="5" a="1"/>
  <c r="S2318" i="5" s="1"/>
  <c r="T2318" i="5" a="1"/>
  <c r="T2318" i="5" s="1"/>
  <c r="S2319" i="5" a="1"/>
  <c r="S2319" i="5" s="1"/>
  <c r="T2319" i="5" a="1"/>
  <c r="T2319" i="5" s="1"/>
  <c r="S2320" i="5" a="1"/>
  <c r="S2320" i="5" s="1"/>
  <c r="T2320" i="5" a="1"/>
  <c r="T2320" i="5" s="1"/>
  <c r="S2321" i="5" a="1"/>
  <c r="S2321" i="5" s="1"/>
  <c r="T2321" i="5" a="1"/>
  <c r="T2321" i="5" s="1"/>
  <c r="S2322" i="5" a="1"/>
  <c r="S2322" i="5" s="1"/>
  <c r="T2322" i="5" a="1"/>
  <c r="T2322" i="5" s="1"/>
  <c r="S2323" i="5" a="1"/>
  <c r="S2323" i="5" s="1"/>
  <c r="T2323" i="5" a="1"/>
  <c r="T2323" i="5" s="1"/>
  <c r="S2324" i="5" a="1"/>
  <c r="S2324" i="5" s="1"/>
  <c r="T2324" i="5" a="1"/>
  <c r="T2324" i="5" s="1"/>
  <c r="S2450" i="5" a="1"/>
  <c r="S2450" i="5" s="1"/>
  <c r="T2450" i="5" a="1"/>
  <c r="T2450" i="5" s="1"/>
  <c r="S2451" i="5" a="1"/>
  <c r="S2451" i="5" s="1"/>
  <c r="T2451" i="5" a="1"/>
  <c r="T2451" i="5" s="1"/>
  <c r="S2452" i="5" a="1"/>
  <c r="S2452" i="5" s="1"/>
  <c r="T2452" i="5" a="1"/>
  <c r="T2452" i="5" s="1"/>
  <c r="S2453" i="5" a="1"/>
  <c r="S2453" i="5" s="1"/>
  <c r="T2453" i="5" a="1"/>
  <c r="T2453" i="5" s="1"/>
  <c r="T2454" i="5" a="1"/>
  <c r="T2454" i="5" s="1"/>
  <c r="S2454" i="5" a="1"/>
  <c r="S2454" i="5" s="1"/>
  <c r="S2455" i="5" a="1"/>
  <c r="S2455" i="5" s="1"/>
  <c r="T2455" i="5" a="1"/>
  <c r="T2455" i="5" s="1"/>
  <c r="S2456" i="5" a="1"/>
  <c r="S2456" i="5" s="1"/>
  <c r="T2456" i="5" a="1"/>
  <c r="T2456" i="5" s="1"/>
  <c r="S2457" i="5" a="1"/>
  <c r="S2457" i="5" s="1"/>
  <c r="T2457" i="5" a="1"/>
  <c r="T2457" i="5" s="1"/>
  <c r="T2458" i="5" a="1"/>
  <c r="T2458" i="5" s="1"/>
  <c r="S2458" i="5" a="1"/>
  <c r="S2458" i="5" s="1"/>
  <c r="S2459" i="5" a="1"/>
  <c r="S2459" i="5" s="1"/>
  <c r="T2459" i="5" a="1"/>
  <c r="T2459" i="5" s="1"/>
  <c r="S2460" i="5" a="1"/>
  <c r="S2460" i="5" s="1"/>
  <c r="T2460" i="5" a="1"/>
  <c r="T2460" i="5" s="1"/>
  <c r="S2461" i="5" a="1"/>
  <c r="S2461" i="5" s="1"/>
  <c r="T2461" i="5" a="1"/>
  <c r="T2461" i="5" s="1"/>
  <c r="S2462" i="5" a="1"/>
  <c r="S2462" i="5" s="1"/>
  <c r="T2462" i="5" a="1"/>
  <c r="T2462" i="5" s="1"/>
  <c r="S2463" i="5" a="1"/>
  <c r="S2463" i="5" s="1"/>
  <c r="T2463" i="5" a="1"/>
  <c r="T2463" i="5" s="1"/>
  <c r="S2464" i="5" a="1"/>
  <c r="S2464" i="5" s="1"/>
  <c r="T2464" i="5" a="1"/>
  <c r="T2464" i="5" s="1"/>
  <c r="T2465" i="5" a="1"/>
  <c r="T2465" i="5" s="1"/>
  <c r="S2465" i="5" a="1"/>
  <c r="S2465" i="5" s="1"/>
  <c r="S2466" i="5" a="1"/>
  <c r="S2466" i="5" s="1"/>
  <c r="T2466" i="5" a="1"/>
  <c r="T2466" i="5" s="1"/>
  <c r="S2467" i="5" a="1"/>
  <c r="S2467" i="5" s="1"/>
  <c r="T2467" i="5" a="1"/>
  <c r="T2467" i="5" s="1"/>
  <c r="S2468" i="5" a="1"/>
  <c r="S2468" i="5" s="1"/>
  <c r="T2468" i="5" a="1"/>
  <c r="T2468" i="5" s="1"/>
  <c r="T2469" i="5" a="1"/>
  <c r="T2469" i="5" s="1"/>
  <c r="S2469" i="5" a="1"/>
  <c r="S2469" i="5" s="1"/>
  <c r="S2470" i="5" a="1"/>
  <c r="S2470" i="5" s="1"/>
  <c r="T2470" i="5" a="1"/>
  <c r="T2470" i="5" s="1"/>
  <c r="S2471" i="5" a="1"/>
  <c r="S2471" i="5" s="1"/>
  <c r="T2471" i="5" a="1"/>
  <c r="T2471" i="5" s="1"/>
  <c r="S2472" i="5" a="1"/>
  <c r="S2472" i="5" s="1"/>
  <c r="T2472" i="5" a="1"/>
  <c r="T2472" i="5" s="1"/>
  <c r="S2473" i="5" a="1"/>
  <c r="S2473" i="5" s="1"/>
  <c r="T2473" i="5" a="1"/>
  <c r="T2473" i="5" s="1"/>
  <c r="S2474" i="5" a="1"/>
  <c r="S2474" i="5" s="1"/>
  <c r="T2474" i="5" a="1"/>
  <c r="T2474" i="5" s="1"/>
  <c r="S2475" i="5" a="1"/>
  <c r="S2475" i="5" s="1"/>
  <c r="T2475" i="5" a="1"/>
  <c r="T2475" i="5" s="1"/>
  <c r="S2476" i="5" a="1"/>
  <c r="S2476" i="5" s="1"/>
  <c r="T2476" i="5" a="1"/>
  <c r="T2476" i="5" s="1"/>
  <c r="S2477" i="5" a="1"/>
  <c r="S2477" i="5" s="1"/>
  <c r="T2477" i="5" a="1"/>
  <c r="T2477" i="5" s="1"/>
  <c r="S2478" i="5" a="1"/>
  <c r="S2478" i="5" s="1"/>
  <c r="T2478" i="5" a="1"/>
  <c r="T2478" i="5" s="1"/>
  <c r="S2479" i="5" a="1"/>
  <c r="S2479" i="5" s="1"/>
  <c r="T2479" i="5" a="1"/>
  <c r="T2479" i="5" s="1"/>
  <c r="T2480" i="5" a="1"/>
  <c r="T2480" i="5" s="1"/>
  <c r="S2480" i="5" a="1"/>
  <c r="S2480" i="5" s="1"/>
  <c r="T2481" i="5" a="1"/>
  <c r="T2481" i="5" s="1"/>
  <c r="S2481" i="5" a="1"/>
  <c r="S2481" i="5" s="1"/>
  <c r="S2482" i="5" a="1"/>
  <c r="S2482" i="5" s="1"/>
  <c r="T2482" i="5" a="1"/>
  <c r="T2482" i="5" s="1"/>
  <c r="S2483" i="5" a="1"/>
  <c r="S2483" i="5" s="1"/>
  <c r="T2483" i="5" a="1"/>
  <c r="T2483" i="5" s="1"/>
  <c r="S2484" i="5" a="1"/>
  <c r="S2484" i="5" s="1"/>
  <c r="T2484" i="5" a="1"/>
  <c r="T2484" i="5" s="1"/>
  <c r="S2485" i="5" a="1"/>
  <c r="S2485" i="5" s="1"/>
  <c r="T2485" i="5" a="1"/>
  <c r="T2485" i="5" s="1"/>
  <c r="T2486" i="5" a="1"/>
  <c r="T2486" i="5" s="1"/>
  <c r="S2486" i="5" a="1"/>
  <c r="S2486" i="5" s="1"/>
  <c r="S2487" i="5" a="1"/>
  <c r="S2487" i="5" s="1"/>
  <c r="T2487" i="5" a="1"/>
  <c r="T2487" i="5" s="1"/>
  <c r="S2488" i="5" a="1"/>
  <c r="S2488" i="5" s="1"/>
  <c r="T2488" i="5" a="1"/>
  <c r="T2488" i="5" s="1"/>
  <c r="S2489" i="5" a="1"/>
  <c r="S2489" i="5" s="1"/>
  <c r="T2489" i="5" a="1"/>
  <c r="T2489" i="5" s="1"/>
  <c r="S2490" i="5" a="1"/>
  <c r="S2490" i="5" s="1"/>
  <c r="T2490" i="5" a="1"/>
  <c r="T2490" i="5" s="1"/>
  <c r="T2491" i="5" a="1"/>
  <c r="T2491" i="5" s="1"/>
  <c r="S2491" i="5" a="1"/>
  <c r="S2491" i="5" s="1"/>
  <c r="V2170" i="5"/>
  <c r="G2170" i="5" s="1"/>
  <c r="V2140" i="5"/>
  <c r="G2140" i="5" s="1"/>
  <c r="V2141" i="5"/>
  <c r="G2141" i="5" s="1"/>
  <c r="V2142" i="5"/>
  <c r="G2142" i="5" s="1"/>
  <c r="V2143" i="5"/>
  <c r="G2143" i="5" s="1"/>
  <c r="V2144" i="5"/>
  <c r="G2144" i="5" s="1"/>
  <c r="V2145" i="5"/>
  <c r="G2145" i="5" s="1"/>
  <c r="V2146" i="5"/>
  <c r="G2146" i="5" s="1"/>
  <c r="V2147" i="5"/>
  <c r="G2147" i="5" s="1"/>
  <c r="V2148" i="5"/>
  <c r="G2148" i="5" s="1"/>
  <c r="V2149" i="5"/>
  <c r="G2149" i="5" s="1"/>
  <c r="V2150" i="5"/>
  <c r="G2150" i="5" s="1"/>
  <c r="V2151" i="5"/>
  <c r="G2151" i="5"/>
  <c r="V2152" i="5"/>
  <c r="G2152" i="5" s="1"/>
  <c r="V2153" i="5"/>
  <c r="G2153" i="5"/>
  <c r="V2154" i="5"/>
  <c r="G2154" i="5" s="1"/>
  <c r="V2155" i="5"/>
  <c r="G2155" i="5" s="1"/>
  <c r="V2156" i="5"/>
  <c r="G2156" i="5" s="1"/>
  <c r="V2157" i="5"/>
  <c r="G2157" i="5" s="1"/>
  <c r="V2158" i="5"/>
  <c r="G2158" i="5" s="1"/>
  <c r="V2159" i="5"/>
  <c r="G2159" i="5" s="1"/>
  <c r="V2160" i="5"/>
  <c r="G2160" i="5" s="1"/>
  <c r="V2161" i="5"/>
  <c r="G2161" i="5" s="1"/>
  <c r="V2162" i="5"/>
  <c r="G2162" i="5"/>
  <c r="V2163" i="5"/>
  <c r="G2163" i="5"/>
  <c r="V2171" i="5"/>
  <c r="G2171" i="5" s="1"/>
  <c r="V2176" i="5"/>
  <c r="G2176" i="5"/>
  <c r="V2223" i="5"/>
  <c r="G2223" i="5" s="1"/>
  <c r="V2227" i="5"/>
  <c r="G2227" i="5" s="1"/>
  <c r="V2228" i="5"/>
  <c r="G2228" i="5" s="1"/>
  <c r="V2235" i="5"/>
  <c r="G2235" i="5" s="1"/>
  <c r="V2237" i="5"/>
  <c r="G2237" i="5" s="1"/>
  <c r="V2245" i="5"/>
  <c r="G2245" i="5"/>
  <c r="V2413" i="5"/>
  <c r="G2413" i="5" s="1"/>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V2256" i="5"/>
  <c r="G2256" i="5" s="1"/>
  <c r="V2272" i="5"/>
  <c r="G2272" i="5" s="1"/>
  <c r="V2283" i="5"/>
  <c r="G2283" i="5" s="1"/>
  <c r="V2298" i="5"/>
  <c r="G2298" i="5" s="1"/>
  <c r="V2315" i="5"/>
  <c r="G2315" i="5" s="1"/>
  <c r="V2316" i="5"/>
  <c r="G2316" i="5" s="1"/>
  <c r="V2317" i="5"/>
  <c r="G2317" i="5" s="1"/>
  <c r="V2318" i="5"/>
  <c r="G2318" i="5" s="1"/>
  <c r="V2319" i="5"/>
  <c r="G2319" i="5" s="1"/>
  <c r="V2320" i="5"/>
  <c r="G2320" i="5" s="1"/>
  <c r="V2321" i="5"/>
  <c r="G2321" i="5" s="1"/>
  <c r="V2322" i="5"/>
  <c r="G2322" i="5" s="1"/>
  <c r="V2323" i="5"/>
  <c r="G2323" i="5" s="1"/>
  <c r="V2324" i="5"/>
  <c r="G2324" i="5" s="1"/>
  <c r="V2325" i="5"/>
  <c r="G2325" i="5" s="1"/>
  <c r="V2326" i="5"/>
  <c r="G2326" i="5" s="1"/>
  <c r="V2327" i="5"/>
  <c r="G2327" i="5" s="1"/>
  <c r="V2328" i="5"/>
  <c r="G2328" i="5" s="1"/>
  <c r="V2329" i="5"/>
  <c r="G2329" i="5" s="1"/>
  <c r="V2330" i="5"/>
  <c r="G2330" i="5" s="1"/>
  <c r="V2331" i="5"/>
  <c r="G2331" i="5" s="1"/>
  <c r="V2332" i="5"/>
  <c r="G2332" i="5" s="1"/>
  <c r="V2333" i="5"/>
  <c r="G2333" i="5" s="1"/>
  <c r="V2334" i="5"/>
  <c r="G2334" i="5" s="1"/>
  <c r="V2335" i="5"/>
  <c r="G2335" i="5"/>
  <c r="V2336" i="5"/>
  <c r="G2336" i="5" s="1"/>
  <c r="V2337" i="5"/>
  <c r="G2337" i="5" s="1"/>
  <c r="V2338" i="5"/>
  <c r="G2338" i="5" s="1"/>
  <c r="V2339" i="5"/>
  <c r="G2339" i="5" s="1"/>
  <c r="V2340" i="5"/>
  <c r="G2340" i="5" s="1"/>
  <c r="V2341" i="5"/>
  <c r="G2341" i="5" s="1"/>
  <c r="V2342" i="5"/>
  <c r="G2342" i="5" s="1"/>
  <c r="V2343" i="5"/>
  <c r="G2343" i="5" s="1"/>
  <c r="V2344" i="5"/>
  <c r="G2344" i="5" s="1"/>
  <c r="V2345" i="5"/>
  <c r="G2345" i="5" s="1"/>
  <c r="V2346" i="5"/>
  <c r="G2346" i="5" s="1"/>
  <c r="V2347" i="5"/>
  <c r="G2347" i="5" s="1"/>
  <c r="V2348" i="5"/>
  <c r="G2348" i="5" s="1"/>
  <c r="V2349" i="5"/>
  <c r="G2349" i="5" s="1"/>
  <c r="V2350" i="5"/>
  <c r="G2350" i="5" s="1"/>
  <c r="V2351" i="5"/>
  <c r="G2351" i="5" s="1"/>
  <c r="V2352" i="5"/>
  <c r="G2352" i="5" s="1"/>
  <c r="V2353" i="5"/>
  <c r="G2353" i="5" s="1"/>
  <c r="V2354" i="5"/>
  <c r="G2354" i="5" s="1"/>
  <c r="V2355" i="5"/>
  <c r="G2355" i="5" s="1"/>
  <c r="V2356" i="5"/>
  <c r="G2356" i="5" s="1"/>
  <c r="V2357" i="5"/>
  <c r="G2357" i="5" s="1"/>
  <c r="V2358" i="5"/>
  <c r="G2358" i="5" s="1"/>
  <c r="V2359" i="5"/>
  <c r="G2359" i="5" s="1"/>
  <c r="V2360" i="5"/>
  <c r="G2360" i="5" s="1"/>
  <c r="V2361" i="5"/>
  <c r="G2361" i="5" s="1"/>
  <c r="V2362" i="5"/>
  <c r="G2362" i="5" s="1"/>
  <c r="V2363" i="5"/>
  <c r="G2363" i="5" s="1"/>
  <c r="V2364" i="5"/>
  <c r="G2364" i="5" s="1"/>
  <c r="V2365" i="5"/>
  <c r="G2365" i="5" s="1"/>
  <c r="V2366" i="5"/>
  <c r="G2366" i="5" s="1"/>
  <c r="V2368" i="5"/>
  <c r="G2368" i="5" s="1"/>
  <c r="V2369" i="5"/>
  <c r="G2369" i="5" s="1"/>
  <c r="V2370" i="5"/>
  <c r="G2370" i="5" s="1"/>
  <c r="V2371" i="5"/>
  <c r="G2371" i="5" s="1"/>
  <c r="V2372" i="5"/>
  <c r="G2372" i="5" s="1"/>
  <c r="V2373" i="5"/>
  <c r="G2373" i="5" s="1"/>
  <c r="V2374" i="5"/>
  <c r="G2374" i="5" s="1"/>
  <c r="V2375" i="5"/>
  <c r="G2375" i="5" s="1"/>
  <c r="V2376" i="5"/>
  <c r="G2376" i="5" s="1"/>
  <c r="V2377" i="5"/>
  <c r="G2377" i="5" s="1"/>
  <c r="V2378" i="5"/>
  <c r="G2378" i="5" s="1"/>
  <c r="V2379" i="5"/>
  <c r="G2379" i="5" s="1"/>
  <c r="V2380" i="5"/>
  <c r="G2380" i="5" s="1"/>
  <c r="V2381" i="5"/>
  <c r="G2381" i="5" s="1"/>
  <c r="V2382" i="5"/>
  <c r="G2382" i="5" s="1"/>
  <c r="V2383" i="5"/>
  <c r="G2383" i="5" s="1"/>
  <c r="V2384" i="5"/>
  <c r="G2384" i="5" s="1"/>
  <c r="V2385" i="5"/>
  <c r="G2385" i="5" s="1"/>
  <c r="V2386" i="5"/>
  <c r="G2386" i="5" s="1"/>
  <c r="V2387" i="5"/>
  <c r="G2387" i="5" s="1"/>
  <c r="V2388" i="5"/>
  <c r="G2388" i="5" s="1"/>
  <c r="V2389" i="5"/>
  <c r="G2389" i="5" s="1"/>
  <c r="V2390" i="5"/>
  <c r="G2390" i="5" s="1"/>
  <c r="V2391" i="5"/>
  <c r="G2391" i="5" s="1"/>
  <c r="V2392" i="5"/>
  <c r="G2392" i="5" s="1"/>
  <c r="V2393" i="5"/>
  <c r="G2393" i="5" s="1"/>
  <c r="V2394" i="5"/>
  <c r="G2394" i="5" s="1"/>
  <c r="V2395" i="5"/>
  <c r="G2395" i="5" s="1"/>
  <c r="V2396" i="5"/>
  <c r="G2396" i="5" s="1"/>
  <c r="V2397" i="5"/>
  <c r="G2397" i="5" s="1"/>
  <c r="V2398" i="5"/>
  <c r="G2398" i="5" s="1"/>
  <c r="V2399" i="5"/>
  <c r="G2399" i="5" s="1"/>
  <c r="V2400" i="5"/>
  <c r="G2400" i="5" s="1"/>
  <c r="V2401" i="5"/>
  <c r="G2401" i="5" s="1"/>
  <c r="V2402" i="5"/>
  <c r="G2402" i="5" s="1"/>
  <c r="V2403" i="5"/>
  <c r="G2403" i="5" s="1"/>
  <c r="V2404" i="5"/>
  <c r="G2404" i="5" s="1"/>
  <c r="V2405" i="5"/>
  <c r="G2405" i="5" s="1"/>
  <c r="V2406" i="5"/>
  <c r="G2406" i="5" s="1"/>
  <c r="V2407" i="5"/>
  <c r="G2407" i="5" s="1"/>
  <c r="V2408" i="5"/>
  <c r="G2408" i="5" s="1"/>
  <c r="V2409" i="5"/>
  <c r="G2409" i="5" s="1"/>
  <c r="V2410" i="5"/>
  <c r="G2410" i="5" s="1"/>
  <c r="V2411" i="5"/>
  <c r="G2411" i="5" s="1"/>
  <c r="V2412" i="5"/>
  <c r="G2412" i="5" s="1"/>
  <c r="V2414" i="5"/>
  <c r="G2414" i="5" s="1"/>
  <c r="V2415" i="5"/>
  <c r="G2415" i="5" s="1"/>
  <c r="V2416" i="5"/>
  <c r="G2416" i="5" s="1"/>
  <c r="V2417" i="5"/>
  <c r="G2417" i="5" s="1"/>
  <c r="V2418" i="5"/>
  <c r="G2418" i="5" s="1"/>
  <c r="V2419" i="5"/>
  <c r="G2419" i="5" s="1"/>
  <c r="V2420" i="5"/>
  <c r="G2420" i="5" s="1"/>
  <c r="V2421" i="5"/>
  <c r="G2421" i="5" s="1"/>
  <c r="V2422" i="5"/>
  <c r="G2422" i="5" s="1"/>
  <c r="V2423" i="5"/>
  <c r="G2423" i="5" s="1"/>
  <c r="V2424" i="5"/>
  <c r="G2424" i="5" s="1"/>
  <c r="V2425" i="5"/>
  <c r="G2425" i="5" s="1"/>
  <c r="V2426" i="5"/>
  <c r="G2426" i="5" s="1"/>
  <c r="V2427" i="5"/>
  <c r="G2427" i="5" s="1"/>
  <c r="V2428" i="5"/>
  <c r="G2428" i="5" s="1"/>
  <c r="V2429" i="5"/>
  <c r="G2429" i="5" s="1"/>
  <c r="V2430" i="5"/>
  <c r="G2430" i="5" s="1"/>
  <c r="V2431" i="5"/>
  <c r="G2431" i="5" s="1"/>
  <c r="V2432" i="5"/>
  <c r="G2432" i="5" s="1"/>
  <c r="V2433" i="5"/>
  <c r="G2433" i="5" s="1"/>
  <c r="V2434" i="5"/>
  <c r="G2434" i="5" s="1"/>
  <c r="V2435" i="5"/>
  <c r="G2435" i="5" s="1"/>
  <c r="V2436" i="5"/>
  <c r="G2436" i="5" s="1"/>
  <c r="V2437" i="5"/>
  <c r="G2437" i="5" s="1"/>
  <c r="V2438" i="5"/>
  <c r="G2438" i="5" s="1"/>
  <c r="V2439" i="5"/>
  <c r="G2439" i="5" s="1"/>
  <c r="V2440" i="5"/>
  <c r="G2440" i="5" s="1"/>
  <c r="V2441" i="5"/>
  <c r="G2441" i="5" s="1"/>
  <c r="V2442" i="5"/>
  <c r="G2442" i="5" s="1"/>
  <c r="V2443" i="5"/>
  <c r="G2443" i="5" s="1"/>
  <c r="V2444" i="5"/>
  <c r="G2444" i="5"/>
  <c r="V2445" i="5"/>
  <c r="G2445" i="5" s="1"/>
  <c r="V2446" i="5"/>
  <c r="G2446" i="5" s="1"/>
  <c r="V2447" i="5"/>
  <c r="G2447" i="5" s="1"/>
  <c r="V2448" i="5"/>
  <c r="G2448" i="5" s="1"/>
  <c r="V2449" i="5"/>
  <c r="G2449" i="5" s="1"/>
  <c r="V2450" i="5"/>
  <c r="G2450" i="5" s="1"/>
  <c r="V2451" i="5"/>
  <c r="G2451" i="5" s="1"/>
  <c r="V2452" i="5"/>
  <c r="G2452" i="5" s="1"/>
  <c r="V2453" i="5"/>
  <c r="G2453" i="5" s="1"/>
  <c r="V2454" i="5"/>
  <c r="G2454" i="5" s="1"/>
  <c r="V2455" i="5"/>
  <c r="G2455" i="5" s="1"/>
  <c r="V2456" i="5"/>
  <c r="G2456" i="5" s="1"/>
  <c r="V2457" i="5"/>
  <c r="G2457" i="5" s="1"/>
  <c r="V2458" i="5"/>
  <c r="G2458" i="5" s="1"/>
  <c r="V2459" i="5"/>
  <c r="G2459" i="5" s="1"/>
  <c r="V2460" i="5"/>
  <c r="G2460" i="5" s="1"/>
  <c r="V2461" i="5"/>
  <c r="G2461" i="5" s="1"/>
  <c r="V2462" i="5"/>
  <c r="G2462" i="5" s="1"/>
  <c r="V2463" i="5"/>
  <c r="G2463" i="5" s="1"/>
  <c r="V2464" i="5"/>
  <c r="G2464" i="5" s="1"/>
  <c r="V2465" i="5"/>
  <c r="G2465" i="5" s="1"/>
  <c r="V2466" i="5"/>
  <c r="G2466" i="5" s="1"/>
  <c r="V2467" i="5"/>
  <c r="G2467" i="5" s="1"/>
  <c r="V2468" i="5"/>
  <c r="G2468" i="5" s="1"/>
  <c r="V2469" i="5"/>
  <c r="G2469" i="5" s="1"/>
  <c r="V2470" i="5"/>
  <c r="G2470" i="5" s="1"/>
  <c r="V2471" i="5"/>
  <c r="G2471" i="5" s="1"/>
  <c r="V2472" i="5"/>
  <c r="G2472" i="5" s="1"/>
  <c r="V2473" i="5"/>
  <c r="G2473" i="5" s="1"/>
  <c r="V2474" i="5"/>
  <c r="G2474" i="5" s="1"/>
  <c r="V2475" i="5"/>
  <c r="G2475" i="5" s="1"/>
  <c r="V2476" i="5"/>
  <c r="G2476" i="5" s="1"/>
  <c r="V2477" i="5"/>
  <c r="G2477" i="5" s="1"/>
  <c r="V2478" i="5"/>
  <c r="G2478" i="5" s="1"/>
  <c r="V2479" i="5"/>
  <c r="G2479" i="5" s="1"/>
  <c r="V2491" i="5"/>
  <c r="G2491" i="5" s="1"/>
  <c r="V2480" i="5"/>
  <c r="G2480" i="5" s="1"/>
  <c r="V2481" i="5"/>
  <c r="G2481" i="5" s="1"/>
  <c r="F2482" i="5"/>
  <c r="G2482" i="5"/>
  <c r="H2482" i="5"/>
  <c r="I2482" i="5"/>
  <c r="J2482" i="5"/>
  <c r="R2482" i="5"/>
  <c r="E2482" i="5"/>
  <c r="F2483" i="5"/>
  <c r="G2483" i="5"/>
  <c r="H2483" i="5"/>
  <c r="I2483" i="5"/>
  <c r="J2483" i="5"/>
  <c r="R2483" i="5"/>
  <c r="E2483" i="5"/>
  <c r="F2484" i="5"/>
  <c r="G2484" i="5"/>
  <c r="H2484" i="5"/>
  <c r="I2484" i="5"/>
  <c r="J2484" i="5"/>
  <c r="R2484" i="5"/>
  <c r="E2484" i="5"/>
  <c r="F2485" i="5"/>
  <c r="G2485" i="5"/>
  <c r="H2485" i="5"/>
  <c r="I2485" i="5"/>
  <c r="J2485" i="5"/>
  <c r="R2485" i="5"/>
  <c r="E2485" i="5"/>
  <c r="F2486" i="5"/>
  <c r="G2486" i="5"/>
  <c r="H2486" i="5"/>
  <c r="I2486" i="5"/>
  <c r="J2486" i="5"/>
  <c r="R2486" i="5"/>
  <c r="E2486" i="5"/>
  <c r="F2487" i="5"/>
  <c r="G2487" i="5"/>
  <c r="H2487" i="5"/>
  <c r="I2487" i="5"/>
  <c r="J2487" i="5"/>
  <c r="R2487" i="5"/>
  <c r="E2487" i="5"/>
  <c r="F2488" i="5"/>
  <c r="G2488" i="5"/>
  <c r="H2488" i="5"/>
  <c r="I2488" i="5"/>
  <c r="J2488" i="5"/>
  <c r="R2488" i="5"/>
  <c r="E2488" i="5"/>
  <c r="F2489" i="5"/>
  <c r="G2489" i="5"/>
  <c r="H2489" i="5"/>
  <c r="I2489" i="5"/>
  <c r="J2489" i="5"/>
  <c r="R2489" i="5"/>
  <c r="E2489" i="5"/>
  <c r="F2490" i="5"/>
  <c r="G2490" i="5"/>
  <c r="H2490" i="5"/>
  <c r="I2490" i="5"/>
  <c r="J2490" i="5"/>
  <c r="R2490" i="5"/>
  <c r="E2490" i="5"/>
  <c r="AB1725" i="5"/>
  <c r="AB1850" i="5"/>
  <c r="AB1852" i="5"/>
  <c r="AB1876" i="5"/>
  <c r="AB1878" i="5"/>
  <c r="AB1889" i="5"/>
  <c r="AB1890" i="5"/>
  <c r="AB1906" i="5"/>
  <c r="AB1921" i="5"/>
  <c r="AB1923" i="5"/>
  <c r="AB1925" i="5"/>
  <c r="AB1927" i="5"/>
  <c r="AB1929" i="5"/>
  <c r="AB1931" i="5"/>
  <c r="AB1932" i="5"/>
  <c r="AB1934" i="5"/>
  <c r="AB1936" i="5"/>
  <c r="AB1938" i="5"/>
  <c r="AB1940" i="5"/>
  <c r="AB1942" i="5"/>
  <c r="AB1944" i="5"/>
  <c r="AB1946" i="5"/>
  <c r="AB1948" i="5"/>
  <c r="AB1966" i="5"/>
  <c r="AB1968" i="5"/>
  <c r="AB2056" i="5"/>
  <c r="AB2077" i="5"/>
  <c r="AB2109" i="5"/>
  <c r="AB2119" i="5"/>
  <c r="AB2130" i="5"/>
  <c r="AB2133" i="5"/>
  <c r="AB2135" i="5"/>
  <c r="AB2136" i="5"/>
  <c r="AB2138" i="5"/>
  <c r="AB2139" i="5"/>
  <c r="AB2140" i="5"/>
  <c r="AB2142" i="5"/>
  <c r="AB2144" i="5"/>
  <c r="AB2146" i="5"/>
  <c r="AB2148" i="5"/>
  <c r="AB2151" i="5"/>
  <c r="AB2153" i="5"/>
  <c r="AB2155" i="5"/>
  <c r="AB2157" i="5"/>
  <c r="AB2159" i="5"/>
  <c r="AB2160" i="5"/>
  <c r="AB2162" i="5"/>
  <c r="AB2163" i="5"/>
  <c r="AB2171" i="5"/>
  <c r="AB2176" i="5"/>
  <c r="AB2223" i="5"/>
  <c r="AB2227" i="5"/>
  <c r="AB2237" i="5"/>
  <c r="AB2272" i="5"/>
  <c r="AB2283" i="5"/>
  <c r="AB2298" i="5"/>
  <c r="AB2315" i="5"/>
  <c r="AB2318" i="5"/>
  <c r="AB2320" i="5"/>
  <c r="AB2324" i="5"/>
  <c r="AB2326" i="5"/>
  <c r="AB2328" i="5"/>
  <c r="AB2330" i="5"/>
  <c r="AB2332" i="5"/>
  <c r="AB2335" i="5"/>
  <c r="AB2337" i="5"/>
  <c r="AB2338" i="5"/>
  <c r="AB2339" i="5"/>
  <c r="AB2341" i="5"/>
  <c r="AB2342" i="5"/>
  <c r="AB2344" i="5"/>
  <c r="AB2346" i="5"/>
  <c r="AB2347" i="5"/>
  <c r="AB2349" i="5"/>
  <c r="AB2351" i="5"/>
  <c r="AB2353" i="5"/>
  <c r="AB2355" i="5"/>
  <c r="AB2357" i="5"/>
  <c r="AB2359" i="5"/>
  <c r="AB2362" i="5"/>
  <c r="AB2363" i="5"/>
  <c r="AB2365" i="5"/>
  <c r="AB2367" i="5"/>
  <c r="AB2369" i="5"/>
  <c r="AB2370" i="5"/>
  <c r="AB2386" i="5"/>
  <c r="AB2387" i="5"/>
  <c r="AB2388" i="5"/>
  <c r="AB2389" i="5"/>
  <c r="AB2390" i="5"/>
  <c r="AB2391" i="5"/>
  <c r="AB2392" i="5"/>
  <c r="AB2393" i="5"/>
  <c r="AB2394" i="5"/>
  <c r="AB2395" i="5"/>
  <c r="AB2396" i="5"/>
  <c r="AB2397" i="5"/>
  <c r="AB2398" i="5"/>
  <c r="AB2399" i="5"/>
  <c r="AB2400" i="5"/>
  <c r="AB2401" i="5"/>
  <c r="AB2402" i="5"/>
  <c r="AB2403" i="5"/>
  <c r="AB2404" i="5"/>
  <c r="AB2405" i="5"/>
  <c r="AB2406" i="5"/>
  <c r="AB2407" i="5"/>
  <c r="AB2408" i="5"/>
  <c r="AB2409" i="5"/>
  <c r="AB2410" i="5"/>
  <c r="AB2411" i="5"/>
  <c r="AB2412" i="5"/>
  <c r="AB2413" i="5"/>
  <c r="AB2414" i="5"/>
  <c r="AB2415" i="5"/>
  <c r="AB2416" i="5"/>
  <c r="AB2417" i="5"/>
  <c r="AB2418" i="5"/>
  <c r="AB2419" i="5"/>
  <c r="AB2420" i="5"/>
  <c r="AB2421" i="5"/>
  <c r="AB2422" i="5"/>
  <c r="AB2423" i="5"/>
  <c r="AB2424" i="5"/>
  <c r="AB2425" i="5"/>
  <c r="AB2426" i="5"/>
  <c r="AB2427" i="5"/>
  <c r="AB2428" i="5"/>
  <c r="AB2429" i="5"/>
  <c r="AB2430" i="5"/>
  <c r="AB2431" i="5"/>
  <c r="AB2432" i="5"/>
  <c r="AB2433" i="5"/>
  <c r="AB2434" i="5"/>
  <c r="AB2435" i="5"/>
  <c r="AB2436" i="5"/>
  <c r="AB2437" i="5"/>
  <c r="AB2438" i="5"/>
  <c r="AB2439" i="5"/>
  <c r="AB2440" i="5"/>
  <c r="AB2441" i="5"/>
  <c r="AB2442" i="5"/>
  <c r="AB2443" i="5"/>
  <c r="AB2444" i="5"/>
  <c r="AB2445" i="5"/>
  <c r="AB2446" i="5"/>
  <c r="AB2447" i="5"/>
  <c r="AB2448" i="5"/>
  <c r="AB2449" i="5"/>
  <c r="AB2450" i="5"/>
  <c r="AB2451" i="5"/>
  <c r="AB2452" i="5"/>
  <c r="AB2453" i="5"/>
  <c r="AB2454" i="5"/>
  <c r="AB2455" i="5"/>
  <c r="AB2456" i="5"/>
  <c r="AB2457" i="5"/>
  <c r="AB2458" i="5"/>
  <c r="AB2459" i="5"/>
  <c r="AB2460" i="5"/>
  <c r="AB2461" i="5"/>
  <c r="AB2462" i="5"/>
  <c r="AB2463" i="5"/>
  <c r="AB2464" i="5"/>
  <c r="AB2465" i="5"/>
  <c r="AB2466" i="5"/>
  <c r="AB2467" i="5"/>
  <c r="AB2468" i="5"/>
  <c r="AB2469" i="5"/>
  <c r="AB2470" i="5"/>
  <c r="AB2471" i="5"/>
  <c r="AB2472" i="5"/>
  <c r="AB2473" i="5"/>
  <c r="AB2474" i="5"/>
  <c r="AB2475" i="5"/>
  <c r="AB2476" i="5"/>
  <c r="AB2477" i="5"/>
  <c r="AB2478" i="5"/>
  <c r="AB2479" i="5"/>
  <c r="AB2491" i="5"/>
  <c r="AB1732" i="5"/>
  <c r="AB1847" i="5"/>
  <c r="AB1877" i="5"/>
  <c r="AB1879" i="5"/>
  <c r="AB1907" i="5"/>
  <c r="AB1922" i="5"/>
  <c r="AB1924" i="5"/>
  <c r="AB1926" i="5"/>
  <c r="AB1928" i="5"/>
  <c r="AB1930" i="5"/>
  <c r="AB1933" i="5"/>
  <c r="AB1935" i="5"/>
  <c r="AB1937" i="5"/>
  <c r="AB1939" i="5"/>
  <c r="AB1941" i="5"/>
  <c r="AB1943" i="5"/>
  <c r="AB1945" i="5"/>
  <c r="AB1947" i="5"/>
  <c r="AB1965" i="5"/>
  <c r="AB1967" i="5"/>
  <c r="AB1992" i="5"/>
  <c r="AB2012" i="5"/>
  <c r="AB2020" i="5"/>
  <c r="AB2101" i="5"/>
  <c r="AB2118" i="5"/>
  <c r="AB2120" i="5"/>
  <c r="AB2134" i="5"/>
  <c r="AB2137" i="5"/>
  <c r="AB2141" i="5"/>
  <c r="AB2143" i="5"/>
  <c r="AB2145" i="5"/>
  <c r="AB2147" i="5"/>
  <c r="AB2149" i="5"/>
  <c r="AB2150" i="5"/>
  <c r="AB2152" i="5"/>
  <c r="AB2154" i="5"/>
  <c r="AB2156" i="5"/>
  <c r="AB2158" i="5"/>
  <c r="AB2161" i="5"/>
  <c r="AB2170" i="5"/>
  <c r="AB2228" i="5"/>
  <c r="AB2235" i="5"/>
  <c r="AB2245" i="5"/>
  <c r="AB2256" i="5"/>
  <c r="AB2316" i="5"/>
  <c r="AB2317" i="5"/>
  <c r="AB2319" i="5"/>
  <c r="AB2321" i="5"/>
  <c r="AB2322" i="5"/>
  <c r="AB2323" i="5"/>
  <c r="AB2325" i="5"/>
  <c r="AB2327" i="5"/>
  <c r="AB2329" i="5"/>
  <c r="AB2331" i="5"/>
  <c r="AB2333" i="5"/>
  <c r="AB2334" i="5"/>
  <c r="AB2336" i="5"/>
  <c r="AB2340" i="5"/>
  <c r="AB2343" i="5"/>
  <c r="AB2345" i="5"/>
  <c r="AB2348" i="5"/>
  <c r="AB2350" i="5"/>
  <c r="AB2352" i="5"/>
  <c r="AB2354" i="5"/>
  <c r="AB2356" i="5"/>
  <c r="AB2358" i="5"/>
  <c r="AB2360" i="5"/>
  <c r="AB2361" i="5"/>
  <c r="AB2364" i="5"/>
  <c r="AB2366" i="5"/>
  <c r="AB2368" i="5"/>
  <c r="AB2371" i="5"/>
  <c r="AB2372" i="5"/>
  <c r="AB2373" i="5"/>
  <c r="AB2374" i="5"/>
  <c r="AB2375" i="5"/>
  <c r="AB2376" i="5"/>
  <c r="AB2377" i="5"/>
  <c r="AB2378" i="5"/>
  <c r="AB2379" i="5"/>
  <c r="AB2380" i="5"/>
  <c r="AB2381" i="5"/>
  <c r="AB2382" i="5"/>
  <c r="AB2383" i="5"/>
  <c r="AB2384" i="5"/>
  <c r="AB2385" i="5"/>
  <c r="B34" i="4"/>
  <c r="A21" i="6" s="1"/>
  <c r="A16" i="6"/>
  <c r="G67" i="4"/>
  <c r="G61" i="4"/>
  <c r="G31" i="4"/>
  <c r="G49" i="4"/>
  <c r="G43" i="4"/>
  <c r="G74" i="4"/>
  <c r="G37" i="4"/>
  <c r="G55" i="4"/>
  <c r="D74" i="4"/>
  <c r="D67" i="4"/>
  <c r="D61" i="4"/>
  <c r="D55" i="4"/>
  <c r="D49" i="4"/>
  <c r="D43" i="4"/>
  <c r="D37" i="4"/>
  <c r="D31" i="4"/>
  <c r="G1877" i="5"/>
  <c r="G1879" i="5"/>
  <c r="G1889" i="5"/>
  <c r="G1906" i="5"/>
  <c r="G1876" i="5"/>
  <c r="G1878" i="5"/>
  <c r="G1890" i="5"/>
  <c r="G1907"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65" i="5"/>
  <c r="G1966" i="5"/>
  <c r="G1967" i="5"/>
  <c r="G1968" i="5"/>
  <c r="G1992" i="5"/>
  <c r="G2012" i="5"/>
  <c r="G2020" i="5"/>
  <c r="G2056" i="5"/>
  <c r="G2077" i="5"/>
  <c r="G2101" i="5"/>
  <c r="G2109" i="5"/>
  <c r="V777" i="5"/>
  <c r="G777" i="5" s="1"/>
  <c r="V778" i="5"/>
  <c r="G778" i="5" s="1"/>
  <c r="V779" i="5"/>
  <c r="G779" i="5" s="1"/>
  <c r="V780" i="5"/>
  <c r="G780" i="5" s="1"/>
  <c r="V781" i="5"/>
  <c r="G781" i="5" s="1"/>
  <c r="V782" i="5"/>
  <c r="G782" i="5" s="1"/>
  <c r="V783" i="5"/>
  <c r="G783" i="5" s="1"/>
  <c r="V784" i="5"/>
  <c r="G784" i="5" s="1"/>
  <c r="V785" i="5"/>
  <c r="G785" i="5" s="1"/>
  <c r="V786" i="5"/>
  <c r="G786" i="5" s="1"/>
  <c r="V787" i="5"/>
  <c r="G787" i="5" s="1"/>
  <c r="V788" i="5"/>
  <c r="G788" i="5" s="1"/>
  <c r="V789" i="5"/>
  <c r="G789" i="5" s="1"/>
  <c r="V790" i="5"/>
  <c r="G790" i="5" s="1"/>
  <c r="V791" i="5"/>
  <c r="G791" i="5" s="1"/>
  <c r="V792" i="5"/>
  <c r="G792" i="5" s="1"/>
  <c r="V793" i="5"/>
  <c r="G793" i="5" s="1"/>
  <c r="V794" i="5"/>
  <c r="G794" i="5" s="1"/>
  <c r="V795" i="5"/>
  <c r="G795" i="5" s="1"/>
  <c r="V796" i="5"/>
  <c r="G796" i="5" s="1"/>
  <c r="V797" i="5"/>
  <c r="G797" i="5" s="1"/>
  <c r="V798" i="5"/>
  <c r="G798" i="5" s="1"/>
  <c r="V799" i="5"/>
  <c r="G799" i="5" s="1"/>
  <c r="V800" i="5"/>
  <c r="G800" i="5" s="1"/>
  <c r="V801" i="5"/>
  <c r="G801" i="5" s="1"/>
  <c r="V802" i="5"/>
  <c r="G802" i="5" s="1"/>
  <c r="V803" i="5"/>
  <c r="G803" i="5" s="1"/>
  <c r="V804" i="5"/>
  <c r="G804" i="5" s="1"/>
  <c r="V805" i="5"/>
  <c r="G805" i="5" s="1"/>
  <c r="V806" i="5"/>
  <c r="G806" i="5" s="1"/>
  <c r="V807" i="5"/>
  <c r="G807" i="5" s="1"/>
  <c r="V808" i="5"/>
  <c r="G808" i="5" s="1"/>
  <c r="V809" i="5"/>
  <c r="G809" i="5" s="1"/>
  <c r="V810" i="5"/>
  <c r="G810" i="5" s="1"/>
  <c r="V811" i="5"/>
  <c r="G811" i="5" s="1"/>
  <c r="V812" i="5"/>
  <c r="G812" i="5" s="1"/>
  <c r="V813" i="5"/>
  <c r="G813" i="5" s="1"/>
  <c r="V814" i="5"/>
  <c r="G814" i="5" s="1"/>
  <c r="V815" i="5"/>
  <c r="G815" i="5" s="1"/>
  <c r="V816" i="5"/>
  <c r="G816" i="5" s="1"/>
  <c r="V817" i="5"/>
  <c r="G817" i="5" s="1"/>
  <c r="V818" i="5"/>
  <c r="G818" i="5" s="1"/>
  <c r="V819" i="5"/>
  <c r="G819" i="5" s="1"/>
  <c r="V820" i="5"/>
  <c r="G820" i="5" s="1"/>
  <c r="V821" i="5"/>
  <c r="G821" i="5" s="1"/>
  <c r="V822" i="5"/>
  <c r="G822" i="5" s="1"/>
  <c r="V823" i="5"/>
  <c r="G823" i="5" s="1"/>
  <c r="V824" i="5"/>
  <c r="G824" i="5" s="1"/>
  <c r="V825" i="5"/>
  <c r="G825" i="5" s="1"/>
  <c r="V826" i="5"/>
  <c r="G826" i="5" s="1"/>
  <c r="V827" i="5"/>
  <c r="G827" i="5" s="1"/>
  <c r="V828" i="5"/>
  <c r="G828" i="5" s="1"/>
  <c r="V829" i="5"/>
  <c r="G829" i="5" s="1"/>
  <c r="V830" i="5"/>
  <c r="G830" i="5" s="1"/>
  <c r="V831" i="5"/>
  <c r="G831" i="5" s="1"/>
  <c r="V832" i="5"/>
  <c r="G832" i="5" s="1"/>
  <c r="V833" i="5"/>
  <c r="G833" i="5" s="1"/>
  <c r="V834" i="5"/>
  <c r="G834" i="5" s="1"/>
  <c r="V835" i="5"/>
  <c r="G835" i="5" s="1"/>
  <c r="V836" i="5"/>
  <c r="G836" i="5" s="1"/>
  <c r="V837" i="5"/>
  <c r="G837" i="5" s="1"/>
  <c r="V838" i="5"/>
  <c r="G838" i="5" s="1"/>
  <c r="V839" i="5"/>
  <c r="G839" i="5" s="1"/>
  <c r="V840" i="5"/>
  <c r="G840" i="5" s="1"/>
  <c r="V841" i="5"/>
  <c r="G841" i="5" s="1"/>
  <c r="V842" i="5"/>
  <c r="G842" i="5" s="1"/>
  <c r="V843" i="5"/>
  <c r="G843" i="5" s="1"/>
  <c r="V844" i="5"/>
  <c r="G844" i="5" s="1"/>
  <c r="V845" i="5"/>
  <c r="G845" i="5" s="1"/>
  <c r="V846" i="5"/>
  <c r="G846" i="5" s="1"/>
  <c r="V847" i="5"/>
  <c r="G847" i="5" s="1"/>
  <c r="V848" i="5"/>
  <c r="G848" i="5" s="1"/>
  <c r="V849" i="5"/>
  <c r="G849" i="5" s="1"/>
  <c r="V850" i="5"/>
  <c r="G850" i="5" s="1"/>
  <c r="V851" i="5"/>
  <c r="G851" i="5" s="1"/>
  <c r="V852" i="5"/>
  <c r="G852" i="5" s="1"/>
  <c r="V853" i="5"/>
  <c r="G853" i="5" s="1"/>
  <c r="V854" i="5"/>
  <c r="G854" i="5" s="1"/>
  <c r="V855" i="5"/>
  <c r="G855" i="5" s="1"/>
  <c r="V856" i="5"/>
  <c r="G856" i="5" s="1"/>
  <c r="V857" i="5"/>
  <c r="G857" i="5" s="1"/>
  <c r="V858" i="5"/>
  <c r="G858" i="5" s="1"/>
  <c r="V859" i="5"/>
  <c r="G859" i="5" s="1"/>
  <c r="V860" i="5"/>
  <c r="G860" i="5" s="1"/>
  <c r="V861" i="5"/>
  <c r="G861" i="5" s="1"/>
  <c r="V862" i="5"/>
  <c r="G862" i="5" s="1"/>
  <c r="V863" i="5"/>
  <c r="G863" i="5" s="1"/>
  <c r="V864" i="5"/>
  <c r="G864" i="5" s="1"/>
  <c r="V865" i="5"/>
  <c r="G865" i="5" s="1"/>
  <c r="V866" i="5"/>
  <c r="G866" i="5" s="1"/>
  <c r="V867" i="5"/>
  <c r="G867" i="5" s="1"/>
  <c r="V868" i="5"/>
  <c r="G868" i="5" s="1"/>
  <c r="V869" i="5"/>
  <c r="G869" i="5" s="1"/>
  <c r="V870" i="5"/>
  <c r="G870" i="5" s="1"/>
  <c r="V871" i="5"/>
  <c r="G871" i="5" s="1"/>
  <c r="V872" i="5"/>
  <c r="G872" i="5" s="1"/>
  <c r="V873" i="5"/>
  <c r="G873" i="5" s="1"/>
  <c r="V874" i="5"/>
  <c r="G874" i="5" s="1"/>
  <c r="V875" i="5"/>
  <c r="G875" i="5" s="1"/>
  <c r="V884" i="5"/>
  <c r="V1263" i="5"/>
  <c r="V1291" i="5"/>
  <c r="G1291" i="5" s="1"/>
  <c r="V1293" i="5"/>
  <c r="G1293" i="5" s="1"/>
  <c r="V1321" i="5"/>
  <c r="G1321" i="5"/>
  <c r="V1322" i="5"/>
  <c r="G1322" i="5" s="1"/>
  <c r="V1339" i="5"/>
  <c r="G1339" i="5" s="1"/>
  <c r="V1341" i="5"/>
  <c r="G1341" i="5" s="1"/>
  <c r="V1343" i="5"/>
  <c r="G1343" i="5" s="1"/>
  <c r="V1346" i="5"/>
  <c r="G1346" i="5" s="1"/>
  <c r="V1377" i="5"/>
  <c r="G1377" i="5" s="1"/>
  <c r="V1380" i="5"/>
  <c r="G1380" i="5" s="1"/>
  <c r="V1381" i="5"/>
  <c r="G1381" i="5" s="1"/>
  <c r="V1382" i="5"/>
  <c r="G1382" i="5" s="1"/>
  <c r="V1383" i="5"/>
  <c r="G1383" i="5" s="1"/>
  <c r="V1384" i="5"/>
  <c r="G1384" i="5" s="1"/>
  <c r="V1385" i="5"/>
  <c r="G1385" i="5" s="1"/>
  <c r="V1386" i="5"/>
  <c r="G1386" i="5" s="1"/>
  <c r="V1387" i="5"/>
  <c r="G1387" i="5" s="1"/>
  <c r="V1396" i="5"/>
  <c r="G1396" i="5" s="1"/>
  <c r="V1399" i="5"/>
  <c r="G1399" i="5" s="1"/>
  <c r="V1400" i="5"/>
  <c r="G1400" i="5" s="1"/>
  <c r="V1405" i="5"/>
  <c r="G1405" i="5" s="1"/>
  <c r="V1413" i="5"/>
  <c r="G1413" i="5" s="1"/>
  <c r="V1414" i="5"/>
  <c r="G1414" i="5" s="1"/>
  <c r="V1450" i="5"/>
  <c r="G1450" i="5" s="1"/>
  <c r="V1468" i="5"/>
  <c r="G1468" i="5" s="1"/>
  <c r="V1469" i="5"/>
  <c r="G1469" i="5" s="1"/>
  <c r="V1470" i="5"/>
  <c r="G1470" i="5" s="1"/>
  <c r="V1471" i="5"/>
  <c r="G1471" i="5" s="1"/>
  <c r="V1472" i="5"/>
  <c r="G1472" i="5" s="1"/>
  <c r="V1473" i="5"/>
  <c r="G1473" i="5" s="1"/>
  <c r="V1474" i="5"/>
  <c r="G1474" i="5" s="1"/>
  <c r="G1475" i="5"/>
  <c r="F1475" i="5"/>
  <c r="H1475" i="5"/>
  <c r="J1475" i="5"/>
  <c r="R1475" i="5"/>
  <c r="I1475" i="5"/>
  <c r="E1475" i="5"/>
  <c r="X1475" i="5" s="1"/>
  <c r="V1476" i="5"/>
  <c r="G1476" i="5" s="1"/>
  <c r="V1477" i="5"/>
  <c r="G1477" i="5" s="1"/>
  <c r="V1478" i="5"/>
  <c r="G1478" i="5" s="1"/>
  <c r="V1479" i="5"/>
  <c r="G1479" i="5" s="1"/>
  <c r="V1480" i="5"/>
  <c r="G1480" i="5"/>
  <c r="V1481" i="5"/>
  <c r="G1481" i="5" s="1"/>
  <c r="F1482" i="5"/>
  <c r="G1482" i="5"/>
  <c r="I1482" i="5"/>
  <c r="R1482" i="5"/>
  <c r="H1482" i="5"/>
  <c r="J1482" i="5"/>
  <c r="E1482" i="5"/>
  <c r="X1482" i="5" s="1"/>
  <c r="G1485" i="5"/>
  <c r="I1485" i="5"/>
  <c r="J1485" i="5"/>
  <c r="H1485" i="5"/>
  <c r="F1485" i="5"/>
  <c r="R1485" i="5"/>
  <c r="E1485" i="5"/>
  <c r="X1485" i="5" s="1"/>
  <c r="V1496" i="5"/>
  <c r="G1496" i="5" s="1"/>
  <c r="V1497" i="5"/>
  <c r="G1497" i="5" s="1"/>
  <c r="V1511" i="5"/>
  <c r="G1511" i="5" s="1"/>
  <c r="V1533" i="5"/>
  <c r="G1533" i="5" s="1"/>
  <c r="V1549" i="5"/>
  <c r="G1549" i="5" s="1"/>
  <c r="V1551" i="5"/>
  <c r="G1551" i="5" s="1"/>
  <c r="V1558" i="5"/>
  <c r="G1558" i="5" s="1"/>
  <c r="F1569" i="5"/>
  <c r="J1569" i="5"/>
  <c r="G1569" i="5"/>
  <c r="R1569" i="5"/>
  <c r="H1569" i="5"/>
  <c r="I1569" i="5"/>
  <c r="E1569" i="5"/>
  <c r="X1569" i="5" s="1"/>
  <c r="G1597" i="5"/>
  <c r="J1597" i="5"/>
  <c r="H1597" i="5"/>
  <c r="I1597" i="5"/>
  <c r="F1597" i="5"/>
  <c r="R1597" i="5"/>
  <c r="E1597" i="5"/>
  <c r="X1597" i="5" s="1"/>
  <c r="V1603" i="5"/>
  <c r="G1603" i="5" s="1"/>
  <c r="V1604" i="5"/>
  <c r="G1604" i="5" s="1"/>
  <c r="V1606" i="5"/>
  <c r="G1606" i="5" s="1"/>
  <c r="V1607" i="5"/>
  <c r="G1607" i="5" s="1"/>
  <c r="V1625" i="5"/>
  <c r="G1625" i="5" s="1"/>
  <c r="V1627" i="5"/>
  <c r="G1627" i="5" s="1"/>
  <c r="H1631" i="5"/>
  <c r="G1631" i="5"/>
  <c r="F1631" i="5"/>
  <c r="J1631" i="5"/>
  <c r="R1631" i="5"/>
  <c r="I1631" i="5"/>
  <c r="E1631" i="5"/>
  <c r="X1631" i="5" s="1"/>
  <c r="V1635" i="5"/>
  <c r="G1635" i="5" s="1"/>
  <c r="V1637" i="5"/>
  <c r="G1637" i="5" s="1"/>
  <c r="V1664" i="5"/>
  <c r="G1664" i="5" s="1"/>
  <c r="V1667" i="5"/>
  <c r="G1667" i="5" s="1"/>
  <c r="V1670" i="5"/>
  <c r="G1670" i="5" s="1"/>
  <c r="V1675" i="5"/>
  <c r="G1675" i="5" s="1"/>
  <c r="R1679" i="5"/>
  <c r="F1679" i="5"/>
  <c r="J1679" i="5"/>
  <c r="H1679" i="5"/>
  <c r="I1679" i="5"/>
  <c r="G1679" i="5"/>
  <c r="E1679" i="5"/>
  <c r="X1679" i="5" s="1"/>
  <c r="V1686" i="5"/>
  <c r="G1686" i="5" s="1"/>
  <c r="V1687" i="5"/>
  <c r="G1687" i="5" s="1"/>
  <c r="V1690" i="5"/>
  <c r="G1690" i="5" s="1"/>
  <c r="V1696" i="5"/>
  <c r="G1696" i="5" s="1"/>
  <c r="AB1696" i="5"/>
  <c r="V1709" i="5"/>
  <c r="G1709" i="5" s="1"/>
  <c r="AB1709" i="5"/>
  <c r="V1718" i="5"/>
  <c r="G1718" i="5" s="1"/>
  <c r="AB1718" i="5"/>
  <c r="AB1723" i="5"/>
  <c r="V1723" i="5"/>
  <c r="G1723" i="5" s="1"/>
  <c r="H1725" i="5"/>
  <c r="F1725" i="5"/>
  <c r="I1725" i="5"/>
  <c r="G1725" i="5"/>
  <c r="J1725" i="5"/>
  <c r="R1725" i="5"/>
  <c r="E1725" i="5"/>
  <c r="X1725" i="5" s="1"/>
  <c r="V1730" i="5"/>
  <c r="G1730" i="5" s="1"/>
  <c r="AB1730" i="5"/>
  <c r="G1732" i="5"/>
  <c r="I1732" i="5"/>
  <c r="H1732" i="5"/>
  <c r="F1732" i="5"/>
  <c r="J1732" i="5"/>
  <c r="R1732" i="5"/>
  <c r="E1732" i="5"/>
  <c r="X1732" i="5" s="1"/>
  <c r="V1733" i="5"/>
  <c r="G1733" i="5" s="1"/>
  <c r="AB1733" i="5"/>
  <c r="V1744" i="5"/>
  <c r="G1744" i="5" s="1"/>
  <c r="AB1744"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8" i="5"/>
  <c r="AB1848" i="5"/>
  <c r="V1849" i="5"/>
  <c r="AB1849" i="5"/>
  <c r="V1851" i="5"/>
  <c r="AB1851" i="5"/>
  <c r="V1853" i="5"/>
  <c r="AB1853" i="5"/>
  <c r="V1854" i="5"/>
  <c r="AB1854" i="5"/>
  <c r="G1854" i="5"/>
  <c r="V1855" i="5"/>
  <c r="AB1855" i="5"/>
  <c r="V1856" i="5"/>
  <c r="AB1856" i="5"/>
  <c r="V1857" i="5"/>
  <c r="G1857" i="5" s="1"/>
  <c r="AB1857" i="5"/>
  <c r="V1858" i="5"/>
  <c r="G1858" i="5" s="1"/>
  <c r="AB1858" i="5"/>
  <c r="V1859" i="5"/>
  <c r="G1859" i="5" s="1"/>
  <c r="AB1859" i="5"/>
  <c r="AB1860" i="5"/>
  <c r="V1860" i="5"/>
  <c r="V1861" i="5"/>
  <c r="AB1861" i="5"/>
  <c r="V1862" i="5"/>
  <c r="AB1862" i="5"/>
  <c r="V1864" i="5"/>
  <c r="AB1864" i="5"/>
  <c r="V1865" i="5"/>
  <c r="AB1865" i="5"/>
  <c r="V1866" i="5"/>
  <c r="AB1866" i="5"/>
  <c r="V1867" i="5"/>
  <c r="AB1867" i="5"/>
  <c r="G1867" i="5"/>
  <c r="V1868" i="5"/>
  <c r="AB1868" i="5"/>
  <c r="V1869" i="5"/>
  <c r="AB1869" i="5"/>
  <c r="G1869" i="5"/>
  <c r="V1870" i="5"/>
  <c r="AB1870" i="5"/>
  <c r="V1871" i="5"/>
  <c r="G1871" i="5" s="1"/>
  <c r="AB1871" i="5"/>
  <c r="V1872" i="5"/>
  <c r="AB1872" i="5"/>
  <c r="V1873" i="5"/>
  <c r="AB1873" i="5"/>
  <c r="G1873" i="5"/>
  <c r="V1874" i="5"/>
  <c r="AB1874" i="5"/>
  <c r="V1875" i="5"/>
  <c r="AB1875" i="5"/>
  <c r="V1880" i="5"/>
  <c r="AB1880" i="5"/>
  <c r="V1881" i="5"/>
  <c r="G1881" i="5" s="1"/>
  <c r="AB1881" i="5"/>
  <c r="V1882" i="5"/>
  <c r="AB1882" i="5"/>
  <c r="V1883" i="5"/>
  <c r="AB1883" i="5"/>
  <c r="V1884" i="5"/>
  <c r="AB1884" i="5"/>
  <c r="V1885" i="5"/>
  <c r="AB1885" i="5"/>
  <c r="V1886" i="5"/>
  <c r="AB1886" i="5"/>
  <c r="V1887" i="5"/>
  <c r="G1887" i="5" s="1"/>
  <c r="AB1887" i="5"/>
  <c r="V1888" i="5"/>
  <c r="AB1888" i="5"/>
  <c r="V1891" i="5"/>
  <c r="AB1891" i="5"/>
  <c r="V1892" i="5"/>
  <c r="AB1892" i="5"/>
  <c r="AB1893" i="5"/>
  <c r="V1893" i="5"/>
  <c r="V1894" i="5"/>
  <c r="AB1894" i="5"/>
  <c r="G1894" i="5"/>
  <c r="V1895" i="5"/>
  <c r="AB1895" i="5"/>
  <c r="V1896" i="5"/>
  <c r="AB1896" i="5"/>
  <c r="V1897" i="5"/>
  <c r="G1897" i="5" s="1"/>
  <c r="AB1897" i="5"/>
  <c r="V1898" i="5"/>
  <c r="AB1898" i="5"/>
  <c r="G1898" i="5"/>
  <c r="V1899" i="5"/>
  <c r="AB1899" i="5"/>
  <c r="V1900" i="5"/>
  <c r="AB1900" i="5"/>
  <c r="V1901" i="5"/>
  <c r="G1901" i="5" s="1"/>
  <c r="AB1901" i="5"/>
  <c r="V1902" i="5"/>
  <c r="AB1902" i="5"/>
  <c r="V1903" i="5"/>
  <c r="AB1903" i="5"/>
  <c r="V1904" i="5"/>
  <c r="AB1904" i="5"/>
  <c r="V1905" i="5"/>
  <c r="G1905" i="5" s="1"/>
  <c r="AB1905" i="5"/>
  <c r="V1908" i="5"/>
  <c r="G1908" i="5" s="1"/>
  <c r="AB1908" i="5"/>
  <c r="V1909" i="5"/>
  <c r="AB1909" i="5"/>
  <c r="V1910" i="5"/>
  <c r="G1910" i="5" s="1"/>
  <c r="AB1910" i="5"/>
  <c r="V1911" i="5"/>
  <c r="AB1911" i="5"/>
  <c r="G1911" i="5"/>
  <c r="V1912" i="5"/>
  <c r="AB1912" i="5"/>
  <c r="G1912" i="5"/>
  <c r="V1913" i="5"/>
  <c r="AB1913" i="5"/>
  <c r="V1914" i="5"/>
  <c r="AB1914" i="5"/>
  <c r="V1915" i="5"/>
  <c r="AB1915" i="5"/>
  <c r="V1916" i="5"/>
  <c r="AB1916" i="5"/>
  <c r="V1917" i="5"/>
  <c r="AB1917" i="5"/>
  <c r="V1918" i="5"/>
  <c r="AB1918" i="5"/>
  <c r="V1919" i="5"/>
  <c r="AB1919" i="5"/>
  <c r="V1920" i="5"/>
  <c r="B32" i="4"/>
  <c r="A19" i="6" s="1"/>
  <c r="A14" i="6"/>
  <c r="AB1920" i="5"/>
  <c r="F69" i="6"/>
  <c r="C69" i="6" s="1"/>
  <c r="S383" i="5" a="1"/>
  <c r="S383" i="5" s="1"/>
  <c r="T383" i="5" a="1"/>
  <c r="T383" i="5" s="1"/>
  <c r="AB383" i="5"/>
  <c r="S384" i="5" a="1"/>
  <c r="S384" i="5" s="1"/>
  <c r="T384" i="5" a="1"/>
  <c r="T384" i="5" s="1"/>
  <c r="AB384" i="5"/>
  <c r="S385" i="5" a="1"/>
  <c r="S385" i="5" s="1"/>
  <c r="T385" i="5" a="1"/>
  <c r="T385" i="5" s="1"/>
  <c r="AB385" i="5"/>
  <c r="S386" i="5" a="1"/>
  <c r="S386" i="5" s="1"/>
  <c r="T386" i="5" a="1"/>
  <c r="T386" i="5" s="1"/>
  <c r="AB386" i="5"/>
  <c r="S387" i="5" a="1"/>
  <c r="S387" i="5" s="1"/>
  <c r="T387" i="5" a="1"/>
  <c r="T387" i="5" s="1"/>
  <c r="AB387" i="5"/>
  <c r="S388" i="5" a="1"/>
  <c r="S388" i="5" s="1"/>
  <c r="T388" i="5" a="1"/>
  <c r="T388" i="5" s="1"/>
  <c r="AB388" i="5"/>
  <c r="S389" i="5" a="1"/>
  <c r="S389" i="5" s="1"/>
  <c r="T389" i="5" a="1"/>
  <c r="T389" i="5" s="1"/>
  <c r="AB389" i="5"/>
  <c r="S390" i="5" a="1"/>
  <c r="S390" i="5" s="1"/>
  <c r="T390" i="5" a="1"/>
  <c r="T390" i="5" s="1"/>
  <c r="AB390" i="5"/>
  <c r="S391" i="5" a="1"/>
  <c r="S391" i="5" s="1"/>
  <c r="T391" i="5" a="1"/>
  <c r="T391" i="5" s="1"/>
  <c r="AB391" i="5"/>
  <c r="S392" i="5" a="1"/>
  <c r="S392" i="5" s="1"/>
  <c r="T392" i="5" a="1"/>
  <c r="T392" i="5" s="1"/>
  <c r="AB392" i="5"/>
  <c r="S393" i="5" a="1"/>
  <c r="S393" i="5" s="1"/>
  <c r="T393" i="5" a="1"/>
  <c r="T393" i="5" s="1"/>
  <c r="AB393" i="5"/>
  <c r="S394" i="5" a="1"/>
  <c r="S394" i="5" s="1"/>
  <c r="T394" i="5" a="1"/>
  <c r="T394" i="5" s="1"/>
  <c r="AB394" i="5"/>
  <c r="S395" i="5" a="1"/>
  <c r="S395" i="5" s="1"/>
  <c r="T395" i="5" a="1"/>
  <c r="T395" i="5" s="1"/>
  <c r="AB395" i="5"/>
  <c r="S396" i="5" a="1"/>
  <c r="S396" i="5" s="1"/>
  <c r="T396" i="5" a="1"/>
  <c r="T396" i="5" s="1"/>
  <c r="AB396" i="5"/>
  <c r="S397" i="5" a="1"/>
  <c r="S397" i="5" s="1"/>
  <c r="T397" i="5" a="1"/>
  <c r="T397" i="5" s="1"/>
  <c r="AB397" i="5"/>
  <c r="S398" i="5" a="1"/>
  <c r="S398" i="5" s="1"/>
  <c r="T398" i="5" a="1"/>
  <c r="T398" i="5" s="1"/>
  <c r="AB398" i="5"/>
  <c r="S399" i="5" a="1"/>
  <c r="S399" i="5" s="1"/>
  <c r="T399" i="5" a="1"/>
  <c r="T399" i="5" s="1"/>
  <c r="AB399" i="5"/>
  <c r="S400" i="5" a="1"/>
  <c r="S400" i="5" s="1"/>
  <c r="T400" i="5" a="1"/>
  <c r="T400" i="5" s="1"/>
  <c r="AB400" i="5"/>
  <c r="S401" i="5" a="1"/>
  <c r="S401" i="5" s="1"/>
  <c r="T401" i="5" a="1"/>
  <c r="T401" i="5" s="1"/>
  <c r="AB401" i="5"/>
  <c r="S402" i="5" a="1"/>
  <c r="S402" i="5" s="1"/>
  <c r="T402" i="5" a="1"/>
  <c r="T402" i="5" s="1"/>
  <c r="AB402" i="5"/>
  <c r="S403" i="5" a="1"/>
  <c r="S403" i="5" s="1"/>
  <c r="T403" i="5" a="1"/>
  <c r="T403" i="5" s="1"/>
  <c r="AB403" i="5"/>
  <c r="S404" i="5" a="1"/>
  <c r="S404" i="5" s="1"/>
  <c r="T404" i="5" a="1"/>
  <c r="T404" i="5" s="1"/>
  <c r="AB404" i="5"/>
  <c r="S405" i="5" a="1"/>
  <c r="S405" i="5" s="1"/>
  <c r="T405" i="5" a="1"/>
  <c r="T405" i="5" s="1"/>
  <c r="AB405" i="5"/>
  <c r="S406" i="5" a="1"/>
  <c r="S406" i="5" s="1"/>
  <c r="T406" i="5" a="1"/>
  <c r="T406" i="5" s="1"/>
  <c r="AB406" i="5"/>
  <c r="S407" i="5" a="1"/>
  <c r="S407" i="5" s="1"/>
  <c r="T407" i="5" a="1"/>
  <c r="T407" i="5" s="1"/>
  <c r="AB407" i="5"/>
  <c r="S408" i="5" a="1"/>
  <c r="S408" i="5" s="1"/>
  <c r="T408" i="5" a="1"/>
  <c r="T408" i="5" s="1"/>
  <c r="AB408" i="5"/>
  <c r="S409" i="5" a="1"/>
  <c r="S409" i="5" s="1"/>
  <c r="T409" i="5" a="1"/>
  <c r="T409" i="5" s="1"/>
  <c r="AB409" i="5"/>
  <c r="S410" i="5" a="1"/>
  <c r="S410" i="5" s="1"/>
  <c r="T410" i="5" a="1"/>
  <c r="T410" i="5" s="1"/>
  <c r="AB410" i="5"/>
  <c r="S411" i="5" a="1"/>
  <c r="S411" i="5" s="1"/>
  <c r="T411" i="5" a="1"/>
  <c r="T411" i="5" s="1"/>
  <c r="AB411" i="5"/>
  <c r="S412" i="5" a="1"/>
  <c r="S412" i="5" s="1"/>
  <c r="T412" i="5" a="1"/>
  <c r="T412" i="5" s="1"/>
  <c r="AB412" i="5"/>
  <c r="S413" i="5" a="1"/>
  <c r="S413" i="5" s="1"/>
  <c r="T413" i="5" a="1"/>
  <c r="T413" i="5" s="1"/>
  <c r="AB413" i="5"/>
  <c r="S414" i="5" a="1"/>
  <c r="S414" i="5" s="1"/>
  <c r="T414" i="5" a="1"/>
  <c r="T414" i="5" s="1"/>
  <c r="AB414" i="5"/>
  <c r="S415" i="5" a="1"/>
  <c r="S415" i="5" s="1"/>
  <c r="T415" i="5" a="1"/>
  <c r="T415" i="5" s="1"/>
  <c r="AB415" i="5"/>
  <c r="S416" i="5" a="1"/>
  <c r="S416" i="5" s="1"/>
  <c r="T416" i="5" a="1"/>
  <c r="T416" i="5" s="1"/>
  <c r="AB416" i="5"/>
  <c r="S417" i="5" a="1"/>
  <c r="S417" i="5" s="1"/>
  <c r="T417" i="5" a="1"/>
  <c r="T417" i="5" s="1"/>
  <c r="AB417" i="5"/>
  <c r="S418" i="5" a="1"/>
  <c r="S418" i="5" s="1"/>
  <c r="T418" i="5" a="1"/>
  <c r="T418" i="5" s="1"/>
  <c r="AB418" i="5"/>
  <c r="S419" i="5" a="1"/>
  <c r="S419" i="5" s="1"/>
  <c r="T419" i="5" a="1"/>
  <c r="T419" i="5" s="1"/>
  <c r="AB419" i="5"/>
  <c r="S420" i="5" a="1"/>
  <c r="S420" i="5" s="1"/>
  <c r="T420" i="5" a="1"/>
  <c r="T420" i="5" s="1"/>
  <c r="AB420" i="5"/>
  <c r="S421" i="5" a="1"/>
  <c r="S421" i="5" s="1"/>
  <c r="T421" i="5" a="1"/>
  <c r="T421" i="5" s="1"/>
  <c r="AB421" i="5"/>
  <c r="S422" i="5" a="1"/>
  <c r="S422" i="5" s="1"/>
  <c r="T422" i="5" a="1"/>
  <c r="T422" i="5" s="1"/>
  <c r="AB422" i="5"/>
  <c r="S423" i="5" a="1"/>
  <c r="S423" i="5" s="1"/>
  <c r="T423" i="5" a="1"/>
  <c r="T423" i="5" s="1"/>
  <c r="AB423" i="5"/>
  <c r="S424" i="5" a="1"/>
  <c r="S424" i="5" s="1"/>
  <c r="T424" i="5" a="1"/>
  <c r="T424" i="5" s="1"/>
  <c r="AB424" i="5"/>
  <c r="S425" i="5" a="1"/>
  <c r="S425" i="5" s="1"/>
  <c r="T425" i="5" a="1"/>
  <c r="T425" i="5" s="1"/>
  <c r="AB425" i="5"/>
  <c r="S426" i="5" a="1"/>
  <c r="S426" i="5" s="1"/>
  <c r="T426" i="5" a="1"/>
  <c r="T426" i="5" s="1"/>
  <c r="AB426" i="5"/>
  <c r="S427" i="5" a="1"/>
  <c r="S427" i="5" s="1"/>
  <c r="T427" i="5" a="1"/>
  <c r="T427" i="5" s="1"/>
  <c r="AB427" i="5"/>
  <c r="S428" i="5" a="1"/>
  <c r="S428" i="5" s="1"/>
  <c r="T428" i="5" a="1"/>
  <c r="T428" i="5" s="1"/>
  <c r="AB428" i="5"/>
  <c r="S429" i="5" a="1"/>
  <c r="S429" i="5" s="1"/>
  <c r="T429" i="5" a="1"/>
  <c r="T429" i="5" s="1"/>
  <c r="AB429" i="5"/>
  <c r="S430" i="5" a="1"/>
  <c r="S430" i="5" s="1"/>
  <c r="T430" i="5" a="1"/>
  <c r="T430" i="5" s="1"/>
  <c r="AB430" i="5"/>
  <c r="S431" i="5" a="1"/>
  <c r="S431" i="5" s="1"/>
  <c r="T431" i="5" a="1"/>
  <c r="T431" i="5" s="1"/>
  <c r="AB431" i="5"/>
  <c r="S432" i="5" a="1"/>
  <c r="S432" i="5" s="1"/>
  <c r="T432" i="5" a="1"/>
  <c r="T432" i="5" s="1"/>
  <c r="AB432" i="5"/>
  <c r="S433" i="5" a="1"/>
  <c r="S433" i="5" s="1"/>
  <c r="T433" i="5" a="1"/>
  <c r="T433" i="5" s="1"/>
  <c r="AB433" i="5"/>
  <c r="S434" i="5" a="1"/>
  <c r="S434" i="5" s="1"/>
  <c r="T434" i="5" a="1"/>
  <c r="T434" i="5" s="1"/>
  <c r="AB434" i="5"/>
  <c r="S435" i="5" a="1"/>
  <c r="S435" i="5" s="1"/>
  <c r="T435" i="5" a="1"/>
  <c r="T435" i="5" s="1"/>
  <c r="AB435" i="5"/>
  <c r="S436" i="5" a="1"/>
  <c r="S436" i="5" s="1"/>
  <c r="T436" i="5" a="1"/>
  <c r="T436" i="5" s="1"/>
  <c r="AB436" i="5"/>
  <c r="S437" i="5" a="1"/>
  <c r="S437" i="5" s="1"/>
  <c r="T437" i="5" a="1"/>
  <c r="T437" i="5" s="1"/>
  <c r="AB437" i="5"/>
  <c r="S438" i="5" a="1"/>
  <c r="S438" i="5" s="1"/>
  <c r="T438" i="5" a="1"/>
  <c r="T438" i="5" s="1"/>
  <c r="AB438" i="5"/>
  <c r="S439" i="5" a="1"/>
  <c r="S439" i="5" s="1"/>
  <c r="T439" i="5" a="1"/>
  <c r="T439" i="5" s="1"/>
  <c r="AB439" i="5"/>
  <c r="S440" i="5" a="1"/>
  <c r="S440" i="5" s="1"/>
  <c r="T440" i="5" a="1"/>
  <c r="T440" i="5" s="1"/>
  <c r="AB440" i="5"/>
  <c r="S441" i="5" a="1"/>
  <c r="S441" i="5" s="1"/>
  <c r="T441" i="5" a="1"/>
  <c r="T441" i="5" s="1"/>
  <c r="AB441" i="5"/>
  <c r="S442" i="5" a="1"/>
  <c r="S442" i="5" s="1"/>
  <c r="T442" i="5" a="1"/>
  <c r="T442" i="5" s="1"/>
  <c r="AB442" i="5"/>
  <c r="S443" i="5" a="1"/>
  <c r="S443" i="5" s="1"/>
  <c r="T443" i="5" a="1"/>
  <c r="T443" i="5" s="1"/>
  <c r="AB443" i="5"/>
  <c r="S444" i="5" a="1"/>
  <c r="S444" i="5" s="1"/>
  <c r="T444" i="5" a="1"/>
  <c r="T444" i="5" s="1"/>
  <c r="AB444" i="5"/>
  <c r="S445" i="5" a="1"/>
  <c r="S445" i="5" s="1"/>
  <c r="T445" i="5" a="1"/>
  <c r="T445" i="5" s="1"/>
  <c r="AB445" i="5"/>
  <c r="S446" i="5" a="1"/>
  <c r="S446" i="5" s="1"/>
  <c r="T446" i="5" a="1"/>
  <c r="T446" i="5" s="1"/>
  <c r="AB446" i="5"/>
  <c r="S447" i="5" a="1"/>
  <c r="S447" i="5" s="1"/>
  <c r="T447" i="5" a="1"/>
  <c r="T447" i="5" s="1"/>
  <c r="AB447" i="5"/>
  <c r="S448" i="5" a="1"/>
  <c r="S448" i="5" s="1"/>
  <c r="T448" i="5" a="1"/>
  <c r="T448" i="5" s="1"/>
  <c r="AB448" i="5"/>
  <c r="S449" i="5" a="1"/>
  <c r="S449" i="5" s="1"/>
  <c r="T449" i="5" a="1"/>
  <c r="T449" i="5" s="1"/>
  <c r="AB449" i="5"/>
  <c r="S450" i="5" a="1"/>
  <c r="S450" i="5" s="1"/>
  <c r="T450" i="5" a="1"/>
  <c r="T450" i="5" s="1"/>
  <c r="AB450" i="5"/>
  <c r="S451" i="5" a="1"/>
  <c r="S451" i="5" s="1"/>
  <c r="T451" i="5" a="1"/>
  <c r="T451" i="5" s="1"/>
  <c r="AB451" i="5"/>
  <c r="S452" i="5" a="1"/>
  <c r="S452" i="5" s="1"/>
  <c r="T452" i="5" a="1"/>
  <c r="T452" i="5" s="1"/>
  <c r="AB452" i="5"/>
  <c r="S453" i="5" a="1"/>
  <c r="S453" i="5" s="1"/>
  <c r="T453" i="5" a="1"/>
  <c r="T453" i="5" s="1"/>
  <c r="AB453" i="5"/>
  <c r="S454" i="5" a="1"/>
  <c r="S454" i="5" s="1"/>
  <c r="T454" i="5" a="1"/>
  <c r="T454" i="5" s="1"/>
  <c r="AB454" i="5"/>
  <c r="S455" i="5" a="1"/>
  <c r="S455" i="5" s="1"/>
  <c r="T455" i="5" a="1"/>
  <c r="T455" i="5" s="1"/>
  <c r="AB455" i="5"/>
  <c r="S456" i="5" a="1"/>
  <c r="S456" i="5" s="1"/>
  <c r="T456" i="5" a="1"/>
  <c r="T456" i="5" s="1"/>
  <c r="AB456" i="5"/>
  <c r="S457" i="5" a="1"/>
  <c r="S457" i="5" s="1"/>
  <c r="T457" i="5" a="1"/>
  <c r="T457" i="5" s="1"/>
  <c r="AB457" i="5"/>
  <c r="S458" i="5" a="1"/>
  <c r="S458" i="5" s="1"/>
  <c r="T458" i="5" a="1"/>
  <c r="T458" i="5" s="1"/>
  <c r="AB458" i="5"/>
  <c r="S459" i="5" a="1"/>
  <c r="S459" i="5" s="1"/>
  <c r="T459" i="5" a="1"/>
  <c r="T459" i="5" s="1"/>
  <c r="AB459" i="5"/>
  <c r="S460" i="5" a="1"/>
  <c r="S460" i="5" s="1"/>
  <c r="T460" i="5" a="1"/>
  <c r="T460" i="5" s="1"/>
  <c r="AB460" i="5"/>
  <c r="S461" i="5" a="1"/>
  <c r="S461" i="5" s="1"/>
  <c r="T461" i="5" a="1"/>
  <c r="T461" i="5" s="1"/>
  <c r="AB461" i="5"/>
  <c r="S462" i="5" a="1"/>
  <c r="S462" i="5" s="1"/>
  <c r="T462" i="5" a="1"/>
  <c r="T462" i="5" s="1"/>
  <c r="AB462" i="5"/>
  <c r="S463" i="5" a="1"/>
  <c r="S463" i="5" s="1"/>
  <c r="T463" i="5" a="1"/>
  <c r="T463" i="5" s="1"/>
  <c r="AB463" i="5"/>
  <c r="S464" i="5" a="1"/>
  <c r="S464" i="5" s="1"/>
  <c r="T464" i="5" a="1"/>
  <c r="T464" i="5" s="1"/>
  <c r="AB464" i="5"/>
  <c r="S465" i="5" a="1"/>
  <c r="S465" i="5" s="1"/>
  <c r="T465" i="5" a="1"/>
  <c r="T465" i="5" s="1"/>
  <c r="AB465" i="5"/>
  <c r="S466" i="5" a="1"/>
  <c r="S466" i="5" s="1"/>
  <c r="T466" i="5" a="1"/>
  <c r="T466" i="5" s="1"/>
  <c r="AB466" i="5"/>
  <c r="S467" i="5" a="1"/>
  <c r="S467" i="5" s="1"/>
  <c r="T467" i="5" a="1"/>
  <c r="T467" i="5" s="1"/>
  <c r="AB467" i="5"/>
  <c r="S468" i="5" a="1"/>
  <c r="S468" i="5" s="1"/>
  <c r="T468" i="5" a="1"/>
  <c r="T468" i="5" s="1"/>
  <c r="AB468" i="5"/>
  <c r="S469" i="5" a="1"/>
  <c r="S469" i="5" s="1"/>
  <c r="T469" i="5" a="1"/>
  <c r="T469" i="5" s="1"/>
  <c r="AB469" i="5"/>
  <c r="S470" i="5" a="1"/>
  <c r="S470" i="5" s="1"/>
  <c r="T470" i="5" a="1"/>
  <c r="T470" i="5" s="1"/>
  <c r="AB470" i="5"/>
  <c r="S471" i="5" a="1"/>
  <c r="S471" i="5" s="1"/>
  <c r="T471" i="5" a="1"/>
  <c r="T471" i="5" s="1"/>
  <c r="AB471" i="5"/>
  <c r="S472" i="5" a="1"/>
  <c r="S472" i="5" s="1"/>
  <c r="T472" i="5" a="1"/>
  <c r="T472" i="5" s="1"/>
  <c r="AB472" i="5"/>
  <c r="S473" i="5" a="1"/>
  <c r="S473" i="5" s="1"/>
  <c r="T473" i="5" a="1"/>
  <c r="T473" i="5" s="1"/>
  <c r="AB473" i="5"/>
  <c r="S474" i="5" a="1"/>
  <c r="S474" i="5" s="1"/>
  <c r="T474" i="5" a="1"/>
  <c r="T474" i="5" s="1"/>
  <c r="AB474" i="5"/>
  <c r="S475" i="5" a="1"/>
  <c r="S475" i="5" s="1"/>
  <c r="T475" i="5" a="1"/>
  <c r="T475" i="5" s="1"/>
  <c r="AB475" i="5"/>
  <c r="S476" i="5" a="1"/>
  <c r="S476" i="5" s="1"/>
  <c r="T476" i="5" a="1"/>
  <c r="T476" i="5" s="1"/>
  <c r="AB476" i="5"/>
  <c r="S477" i="5" a="1"/>
  <c r="S477" i="5" s="1"/>
  <c r="T477" i="5" a="1"/>
  <c r="T477" i="5" s="1"/>
  <c r="AB477" i="5"/>
  <c r="S478" i="5" a="1"/>
  <c r="S478" i="5" s="1"/>
  <c r="T478" i="5" a="1"/>
  <c r="T478" i="5" s="1"/>
  <c r="AB478" i="5"/>
  <c r="S479" i="5" a="1"/>
  <c r="S479" i="5" s="1"/>
  <c r="T479" i="5" a="1"/>
  <c r="T479" i="5" s="1"/>
  <c r="AB479" i="5"/>
  <c r="S480" i="5" a="1"/>
  <c r="S480" i="5" s="1"/>
  <c r="T480" i="5" a="1"/>
  <c r="T480" i="5" s="1"/>
  <c r="AB480" i="5"/>
  <c r="S481" i="5" a="1"/>
  <c r="S481" i="5" s="1"/>
  <c r="T481" i="5" a="1"/>
  <c r="T481" i="5" s="1"/>
  <c r="AB481" i="5"/>
  <c r="S482" i="5" a="1"/>
  <c r="S482" i="5" s="1"/>
  <c r="T482" i="5" a="1"/>
  <c r="T482" i="5" s="1"/>
  <c r="AB482" i="5"/>
  <c r="S483" i="5" a="1"/>
  <c r="S483" i="5" s="1"/>
  <c r="T483" i="5" a="1"/>
  <c r="T483" i="5" s="1"/>
  <c r="AB483" i="5"/>
  <c r="S484" i="5" a="1"/>
  <c r="S484" i="5" s="1"/>
  <c r="T484" i="5" a="1"/>
  <c r="T484" i="5" s="1"/>
  <c r="AB484" i="5"/>
  <c r="S485" i="5" a="1"/>
  <c r="S485" i="5" s="1"/>
  <c r="T485" i="5" a="1"/>
  <c r="T485" i="5" s="1"/>
  <c r="AB485" i="5"/>
  <c r="S486" i="5" a="1"/>
  <c r="S486" i="5" s="1"/>
  <c r="T486" i="5" a="1"/>
  <c r="T486" i="5" s="1"/>
  <c r="AB486" i="5"/>
  <c r="S487" i="5" a="1"/>
  <c r="S487" i="5" s="1"/>
  <c r="T487" i="5" a="1"/>
  <c r="T487" i="5" s="1"/>
  <c r="AB487" i="5"/>
  <c r="S488" i="5" a="1"/>
  <c r="S488" i="5" s="1"/>
  <c r="T488" i="5" a="1"/>
  <c r="T488" i="5" s="1"/>
  <c r="AB488" i="5"/>
  <c r="S489" i="5" a="1"/>
  <c r="S489" i="5" s="1"/>
  <c r="T489" i="5" a="1"/>
  <c r="T489" i="5" s="1"/>
  <c r="AB489" i="5"/>
  <c r="S490" i="5" a="1"/>
  <c r="S490" i="5" s="1"/>
  <c r="T490" i="5" a="1"/>
  <c r="T490" i="5" s="1"/>
  <c r="AB490" i="5"/>
  <c r="S491" i="5" a="1"/>
  <c r="S491" i="5" s="1"/>
  <c r="T491" i="5" a="1"/>
  <c r="T491" i="5" s="1"/>
  <c r="AB491" i="5"/>
  <c r="S492" i="5" a="1"/>
  <c r="S492" i="5" s="1"/>
  <c r="T492" i="5" a="1"/>
  <c r="T492" i="5" s="1"/>
  <c r="AB492" i="5"/>
  <c r="S493" i="5" a="1"/>
  <c r="S493" i="5" s="1"/>
  <c r="T493" i="5" a="1"/>
  <c r="T493" i="5" s="1"/>
  <c r="AB493" i="5"/>
  <c r="S494" i="5" a="1"/>
  <c r="S494" i="5" s="1"/>
  <c r="T494" i="5" a="1"/>
  <c r="T494" i="5" s="1"/>
  <c r="AB494" i="5"/>
  <c r="S495" i="5" a="1"/>
  <c r="S495" i="5" s="1"/>
  <c r="T495" i="5" a="1"/>
  <c r="T495" i="5" s="1"/>
  <c r="AB495" i="5"/>
  <c r="S496" i="5" a="1"/>
  <c r="S496" i="5" s="1"/>
  <c r="T496" i="5" a="1"/>
  <c r="T496" i="5" s="1"/>
  <c r="AB496" i="5"/>
  <c r="S497" i="5" a="1"/>
  <c r="S497" i="5" s="1"/>
  <c r="T497" i="5" a="1"/>
  <c r="T497" i="5" s="1"/>
  <c r="AB497" i="5"/>
  <c r="S498" i="5" a="1"/>
  <c r="S498" i="5" s="1"/>
  <c r="T498" i="5" a="1"/>
  <c r="T498" i="5" s="1"/>
  <c r="AB498" i="5"/>
  <c r="S499" i="5" a="1"/>
  <c r="S499" i="5" s="1"/>
  <c r="T499" i="5" a="1"/>
  <c r="T499" i="5" s="1"/>
  <c r="AB499" i="5"/>
  <c r="S500" i="5" a="1"/>
  <c r="S500" i="5" s="1"/>
  <c r="T500" i="5" a="1"/>
  <c r="T500" i="5" s="1"/>
  <c r="AB500" i="5"/>
  <c r="S501" i="5" a="1"/>
  <c r="S501" i="5" s="1"/>
  <c r="T501" i="5" a="1"/>
  <c r="T501" i="5" s="1"/>
  <c r="AB501" i="5"/>
  <c r="S502" i="5" a="1"/>
  <c r="S502" i="5" s="1"/>
  <c r="T502" i="5" a="1"/>
  <c r="T502" i="5" s="1"/>
  <c r="AB502" i="5"/>
  <c r="S503" i="5" a="1"/>
  <c r="S503" i="5" s="1"/>
  <c r="T503" i="5" a="1"/>
  <c r="T503" i="5" s="1"/>
  <c r="AB503" i="5"/>
  <c r="S504" i="5" a="1"/>
  <c r="S504" i="5" s="1"/>
  <c r="T504" i="5" a="1"/>
  <c r="T504" i="5" s="1"/>
  <c r="AB504" i="5"/>
  <c r="S505" i="5" a="1"/>
  <c r="S505" i="5" s="1"/>
  <c r="T505" i="5" a="1"/>
  <c r="T505" i="5" s="1"/>
  <c r="AB505" i="5"/>
  <c r="S506" i="5" a="1"/>
  <c r="S506" i="5" s="1"/>
  <c r="T506" i="5" a="1"/>
  <c r="T506" i="5" s="1"/>
  <c r="AB506" i="5"/>
  <c r="S507" i="5" a="1"/>
  <c r="S507" i="5" s="1"/>
  <c r="T507" i="5" a="1"/>
  <c r="T507" i="5" s="1"/>
  <c r="AB507" i="5"/>
  <c r="S508" i="5" a="1"/>
  <c r="S508" i="5" s="1"/>
  <c r="T508" i="5" a="1"/>
  <c r="T508" i="5" s="1"/>
  <c r="AB508" i="5"/>
  <c r="S509" i="5" a="1"/>
  <c r="S509" i="5" s="1"/>
  <c r="T509" i="5" a="1"/>
  <c r="T509" i="5" s="1"/>
  <c r="AB509" i="5"/>
  <c r="S510" i="5" a="1"/>
  <c r="S510" i="5" s="1"/>
  <c r="T510" i="5" a="1"/>
  <c r="T510" i="5" s="1"/>
  <c r="AB510" i="5"/>
  <c r="S511" i="5" a="1"/>
  <c r="S511" i="5" s="1"/>
  <c r="T511" i="5" a="1"/>
  <c r="T511" i="5" s="1"/>
  <c r="AB511" i="5"/>
  <c r="S512" i="5" a="1"/>
  <c r="S512" i="5" s="1"/>
  <c r="T512" i="5" a="1"/>
  <c r="T512" i="5" s="1"/>
  <c r="AB512" i="5"/>
  <c r="S513" i="5" a="1"/>
  <c r="S513" i="5" s="1"/>
  <c r="T513" i="5" a="1"/>
  <c r="T513" i="5" s="1"/>
  <c r="AB513" i="5"/>
  <c r="S514" i="5" a="1"/>
  <c r="S514" i="5" s="1"/>
  <c r="T514" i="5" a="1"/>
  <c r="T514" i="5" s="1"/>
  <c r="AB514" i="5"/>
  <c r="S515" i="5" a="1"/>
  <c r="S515" i="5" s="1"/>
  <c r="T515" i="5" a="1"/>
  <c r="T515" i="5" s="1"/>
  <c r="AB515" i="5"/>
  <c r="S516" i="5" a="1"/>
  <c r="S516" i="5" s="1"/>
  <c r="T516" i="5" a="1"/>
  <c r="T516" i="5" s="1"/>
  <c r="AB516" i="5"/>
  <c r="S517" i="5" a="1"/>
  <c r="S517" i="5" s="1"/>
  <c r="T517" i="5" a="1"/>
  <c r="T517" i="5" s="1"/>
  <c r="AB517" i="5"/>
  <c r="S518" i="5" a="1"/>
  <c r="S518" i="5" s="1"/>
  <c r="T518" i="5" a="1"/>
  <c r="T518" i="5" s="1"/>
  <c r="AB518" i="5"/>
  <c r="S519" i="5" a="1"/>
  <c r="S519" i="5" s="1"/>
  <c r="T519" i="5" a="1"/>
  <c r="T519" i="5" s="1"/>
  <c r="AB519" i="5"/>
  <c r="S520" i="5" a="1"/>
  <c r="S520" i="5" s="1"/>
  <c r="T520" i="5" a="1"/>
  <c r="T520" i="5" s="1"/>
  <c r="AB520" i="5"/>
  <c r="S521" i="5" a="1"/>
  <c r="S521" i="5" s="1"/>
  <c r="T521" i="5" a="1"/>
  <c r="T521" i="5" s="1"/>
  <c r="AB521" i="5"/>
  <c r="S522" i="5" a="1"/>
  <c r="S522" i="5" s="1"/>
  <c r="T522" i="5" a="1"/>
  <c r="T522" i="5" s="1"/>
  <c r="AB522" i="5"/>
  <c r="S523" i="5" a="1"/>
  <c r="S523" i="5" s="1"/>
  <c r="T523" i="5" a="1"/>
  <c r="T523" i="5" s="1"/>
  <c r="AB523" i="5"/>
  <c r="S524" i="5" a="1"/>
  <c r="S524" i="5" s="1"/>
  <c r="T524" i="5" a="1"/>
  <c r="T524" i="5" s="1"/>
  <c r="AB524" i="5"/>
  <c r="S525" i="5" a="1"/>
  <c r="S525" i="5" s="1"/>
  <c r="T525" i="5" a="1"/>
  <c r="T525" i="5" s="1"/>
  <c r="AB525" i="5"/>
  <c r="S526" i="5" a="1"/>
  <c r="S526" i="5" s="1"/>
  <c r="T526" i="5" a="1"/>
  <c r="T526" i="5" s="1"/>
  <c r="AB526" i="5"/>
  <c r="S527" i="5" a="1"/>
  <c r="S527" i="5" s="1"/>
  <c r="T527" i="5" a="1"/>
  <c r="T527" i="5" s="1"/>
  <c r="AB527" i="5"/>
  <c r="S528" i="5" a="1"/>
  <c r="S528" i="5" s="1"/>
  <c r="T528" i="5" a="1"/>
  <c r="T528" i="5" s="1"/>
  <c r="AB528" i="5"/>
  <c r="S529" i="5" a="1"/>
  <c r="S529" i="5" s="1"/>
  <c r="T529" i="5" a="1"/>
  <c r="T529" i="5" s="1"/>
  <c r="AB529" i="5"/>
  <c r="S530" i="5" a="1"/>
  <c r="S530" i="5" s="1"/>
  <c r="T530" i="5" a="1"/>
  <c r="T530" i="5" s="1"/>
  <c r="AB530" i="5"/>
  <c r="S531" i="5" a="1"/>
  <c r="S531" i="5" s="1"/>
  <c r="T531" i="5" a="1"/>
  <c r="T531" i="5" s="1"/>
  <c r="AB531" i="5"/>
  <c r="S532" i="5" a="1"/>
  <c r="S532" i="5" s="1"/>
  <c r="T532" i="5" a="1"/>
  <c r="T532" i="5" s="1"/>
  <c r="AB532" i="5"/>
  <c r="S533" i="5" a="1"/>
  <c r="S533" i="5" s="1"/>
  <c r="T533" i="5" a="1"/>
  <c r="T533" i="5" s="1"/>
  <c r="AB533" i="5"/>
  <c r="S534" i="5" a="1"/>
  <c r="S534" i="5" s="1"/>
  <c r="T534" i="5" a="1"/>
  <c r="T534" i="5" s="1"/>
  <c r="AB534" i="5"/>
  <c r="S535" i="5" a="1"/>
  <c r="S535" i="5" s="1"/>
  <c r="T535" i="5" a="1"/>
  <c r="T535" i="5" s="1"/>
  <c r="AB535" i="5"/>
  <c r="S536" i="5" a="1"/>
  <c r="S536" i="5" s="1"/>
  <c r="T536" i="5" a="1"/>
  <c r="T536" i="5" s="1"/>
  <c r="AB536" i="5"/>
  <c r="S537" i="5" a="1"/>
  <c r="S537" i="5" s="1"/>
  <c r="T537" i="5" a="1"/>
  <c r="T537" i="5" s="1"/>
  <c r="AB537" i="5"/>
  <c r="S538" i="5" a="1"/>
  <c r="S538" i="5" s="1"/>
  <c r="T538" i="5" a="1"/>
  <c r="T538" i="5" s="1"/>
  <c r="AB538" i="5"/>
  <c r="S539" i="5" a="1"/>
  <c r="S539" i="5" s="1"/>
  <c r="T539" i="5" a="1"/>
  <c r="T539" i="5" s="1"/>
  <c r="AB539" i="5"/>
  <c r="S540" i="5" a="1"/>
  <c r="S540" i="5" s="1"/>
  <c r="T540" i="5" a="1"/>
  <c r="T540" i="5" s="1"/>
  <c r="AB540" i="5"/>
  <c r="S541" i="5" a="1"/>
  <c r="S541" i="5" s="1"/>
  <c r="T541" i="5" a="1"/>
  <c r="T541" i="5" s="1"/>
  <c r="AB541" i="5"/>
  <c r="S542" i="5" a="1"/>
  <c r="S542" i="5" s="1"/>
  <c r="T542" i="5" a="1"/>
  <c r="T542" i="5" s="1"/>
  <c r="AB542" i="5"/>
  <c r="S543" i="5" a="1"/>
  <c r="S543" i="5" s="1"/>
  <c r="T543" i="5" a="1"/>
  <c r="T543" i="5" s="1"/>
  <c r="AB543" i="5"/>
  <c r="S544" i="5" a="1"/>
  <c r="S544" i="5" s="1"/>
  <c r="T544" i="5" a="1"/>
  <c r="T544" i="5" s="1"/>
  <c r="AB544" i="5"/>
  <c r="S545" i="5" a="1"/>
  <c r="S545" i="5" s="1"/>
  <c r="T545" i="5" a="1"/>
  <c r="T545" i="5" s="1"/>
  <c r="AB545" i="5"/>
  <c r="S546" i="5" a="1"/>
  <c r="S546" i="5" s="1"/>
  <c r="T546" i="5" a="1"/>
  <c r="T546" i="5" s="1"/>
  <c r="AB546" i="5"/>
  <c r="S547" i="5" a="1"/>
  <c r="S547" i="5" s="1"/>
  <c r="T547" i="5" a="1"/>
  <c r="T547" i="5" s="1"/>
  <c r="AB547" i="5"/>
  <c r="S548" i="5" a="1"/>
  <c r="S548" i="5" s="1"/>
  <c r="T548" i="5" a="1"/>
  <c r="T548" i="5" s="1"/>
  <c r="AB548" i="5"/>
  <c r="S549" i="5" a="1"/>
  <c r="S549" i="5" s="1"/>
  <c r="T549" i="5" a="1"/>
  <c r="T549" i="5" s="1"/>
  <c r="AB549" i="5"/>
  <c r="S550" i="5" a="1"/>
  <c r="S550" i="5" s="1"/>
  <c r="T550" i="5" a="1"/>
  <c r="T550" i="5" s="1"/>
  <c r="AB550" i="5"/>
  <c r="S551" i="5" a="1"/>
  <c r="S551" i="5" s="1"/>
  <c r="T551" i="5" a="1"/>
  <c r="T551" i="5" s="1"/>
  <c r="AB551" i="5"/>
  <c r="S552" i="5" a="1"/>
  <c r="S552" i="5" s="1"/>
  <c r="T552" i="5" a="1"/>
  <c r="T552" i="5" s="1"/>
  <c r="AB552" i="5"/>
  <c r="S553" i="5" a="1"/>
  <c r="S553" i="5" s="1"/>
  <c r="T553" i="5" a="1"/>
  <c r="T553" i="5" s="1"/>
  <c r="AB553" i="5"/>
  <c r="S554" i="5" a="1"/>
  <c r="S554" i="5" s="1"/>
  <c r="T554" i="5" a="1"/>
  <c r="T554" i="5" s="1"/>
  <c r="AB554" i="5"/>
  <c r="S555" i="5" a="1"/>
  <c r="S555" i="5" s="1"/>
  <c r="T555" i="5" a="1"/>
  <c r="T555" i="5" s="1"/>
  <c r="AB555" i="5"/>
  <c r="S556" i="5" a="1"/>
  <c r="S556" i="5" s="1"/>
  <c r="T556" i="5" a="1"/>
  <c r="T556" i="5" s="1"/>
  <c r="AB556" i="5"/>
  <c r="S557" i="5" a="1"/>
  <c r="S557" i="5" s="1"/>
  <c r="T557" i="5" a="1"/>
  <c r="T557" i="5" s="1"/>
  <c r="AB557" i="5"/>
  <c r="S558" i="5" a="1"/>
  <c r="S558" i="5" s="1"/>
  <c r="T558" i="5" a="1"/>
  <c r="T558" i="5" s="1"/>
  <c r="AB558" i="5"/>
  <c r="S559" i="5" a="1"/>
  <c r="S559" i="5" s="1"/>
  <c r="T559" i="5" a="1"/>
  <c r="T559" i="5" s="1"/>
  <c r="AB559" i="5"/>
  <c r="S560" i="5" a="1"/>
  <c r="S560" i="5" s="1"/>
  <c r="T560" i="5" a="1"/>
  <c r="T560" i="5" s="1"/>
  <c r="AB560" i="5"/>
  <c r="S561" i="5" a="1"/>
  <c r="S561" i="5" s="1"/>
  <c r="T561" i="5" a="1"/>
  <c r="T561" i="5" s="1"/>
  <c r="AB561" i="5"/>
  <c r="S562" i="5" a="1"/>
  <c r="S562" i="5" s="1"/>
  <c r="T562" i="5" a="1"/>
  <c r="T562" i="5" s="1"/>
  <c r="AB562" i="5"/>
  <c r="S563" i="5" a="1"/>
  <c r="S563" i="5" s="1"/>
  <c r="T563" i="5" a="1"/>
  <c r="T563" i="5" s="1"/>
  <c r="AB563" i="5"/>
  <c r="S564" i="5" a="1"/>
  <c r="S564" i="5" s="1"/>
  <c r="T564" i="5" a="1"/>
  <c r="T564" i="5" s="1"/>
  <c r="AB564" i="5"/>
  <c r="S565" i="5" a="1"/>
  <c r="S565" i="5" s="1"/>
  <c r="T565" i="5" a="1"/>
  <c r="T565" i="5" s="1"/>
  <c r="AB565" i="5"/>
  <c r="S566" i="5" a="1"/>
  <c r="S566" i="5" s="1"/>
  <c r="T566" i="5" a="1"/>
  <c r="T566" i="5" s="1"/>
  <c r="AB566" i="5"/>
  <c r="S567" i="5" a="1"/>
  <c r="S567" i="5" s="1"/>
  <c r="T567" i="5" a="1"/>
  <c r="T567" i="5" s="1"/>
  <c r="AB567" i="5"/>
  <c r="S568" i="5" a="1"/>
  <c r="S568" i="5" s="1"/>
  <c r="T568" i="5" a="1"/>
  <c r="T568" i="5" s="1"/>
  <c r="AB568" i="5"/>
  <c r="S569" i="5" a="1"/>
  <c r="S569" i="5" s="1"/>
  <c r="T569" i="5" a="1"/>
  <c r="T569" i="5" s="1"/>
  <c r="AB569" i="5"/>
  <c r="S570" i="5" a="1"/>
  <c r="S570" i="5" s="1"/>
  <c r="T570" i="5" a="1"/>
  <c r="T570" i="5" s="1"/>
  <c r="AB570" i="5"/>
  <c r="S571" i="5" a="1"/>
  <c r="S571" i="5" s="1"/>
  <c r="T571" i="5" a="1"/>
  <c r="T571" i="5" s="1"/>
  <c r="AB571" i="5"/>
  <c r="S572" i="5" a="1"/>
  <c r="S572" i="5" s="1"/>
  <c r="T572" i="5" a="1"/>
  <c r="T572" i="5" s="1"/>
  <c r="AB572" i="5"/>
  <c r="S573" i="5" a="1"/>
  <c r="S573" i="5" s="1"/>
  <c r="T573" i="5" a="1"/>
  <c r="T573" i="5" s="1"/>
  <c r="AB573" i="5"/>
  <c r="S574" i="5" a="1"/>
  <c r="S574" i="5" s="1"/>
  <c r="T574" i="5" a="1"/>
  <c r="T574" i="5" s="1"/>
  <c r="AB574" i="5"/>
  <c r="S575" i="5" a="1"/>
  <c r="S575" i="5" s="1"/>
  <c r="T575" i="5" a="1"/>
  <c r="T575" i="5" s="1"/>
  <c r="AB575" i="5"/>
  <c r="S576" i="5" a="1"/>
  <c r="S576" i="5" s="1"/>
  <c r="T576" i="5" a="1"/>
  <c r="T576" i="5" s="1"/>
  <c r="AB576" i="5"/>
  <c r="S577" i="5" a="1"/>
  <c r="S577" i="5" s="1"/>
  <c r="T577" i="5" a="1"/>
  <c r="T577" i="5" s="1"/>
  <c r="AB577" i="5"/>
  <c r="S578" i="5" a="1"/>
  <c r="S578" i="5" s="1"/>
  <c r="T578" i="5" a="1"/>
  <c r="T578" i="5" s="1"/>
  <c r="AB578" i="5"/>
  <c r="S579" i="5" a="1"/>
  <c r="S579" i="5" s="1"/>
  <c r="T579" i="5" a="1"/>
  <c r="T579" i="5" s="1"/>
  <c r="AB579" i="5"/>
  <c r="S580" i="5" a="1"/>
  <c r="S580" i="5" s="1"/>
  <c r="T580" i="5" a="1"/>
  <c r="T580" i="5" s="1"/>
  <c r="AB580" i="5"/>
  <c r="S581" i="5" a="1"/>
  <c r="S581" i="5" s="1"/>
  <c r="T581" i="5" a="1"/>
  <c r="T581" i="5" s="1"/>
  <c r="AB581" i="5"/>
  <c r="S582" i="5" a="1"/>
  <c r="S582" i="5" s="1"/>
  <c r="T582" i="5" a="1"/>
  <c r="T582" i="5" s="1"/>
  <c r="AB582" i="5"/>
  <c r="S583" i="5" a="1"/>
  <c r="S583" i="5" s="1"/>
  <c r="T583" i="5" a="1"/>
  <c r="T583" i="5" s="1"/>
  <c r="AB583" i="5"/>
  <c r="S584" i="5" a="1"/>
  <c r="S584" i="5" s="1"/>
  <c r="T584" i="5" a="1"/>
  <c r="T584" i="5" s="1"/>
  <c r="AB584" i="5"/>
  <c r="S585" i="5" a="1"/>
  <c r="S585" i="5" s="1"/>
  <c r="T585" i="5" a="1"/>
  <c r="T585" i="5" s="1"/>
  <c r="AB585" i="5"/>
  <c r="S586" i="5" a="1"/>
  <c r="S586" i="5" s="1"/>
  <c r="T586" i="5" a="1"/>
  <c r="T586" i="5" s="1"/>
  <c r="AB586" i="5"/>
  <c r="S587" i="5" a="1"/>
  <c r="S587" i="5" s="1"/>
  <c r="T587" i="5" a="1"/>
  <c r="T587" i="5" s="1"/>
  <c r="AB587" i="5"/>
  <c r="S588" i="5" a="1"/>
  <c r="S588" i="5" s="1"/>
  <c r="T588" i="5" a="1"/>
  <c r="T588" i="5" s="1"/>
  <c r="AB588" i="5"/>
  <c r="S589" i="5" a="1"/>
  <c r="S589" i="5" s="1"/>
  <c r="T589" i="5" a="1"/>
  <c r="T589" i="5" s="1"/>
  <c r="AB589" i="5"/>
  <c r="S590" i="5" a="1"/>
  <c r="S590" i="5" s="1"/>
  <c r="T590" i="5" a="1"/>
  <c r="T590" i="5" s="1"/>
  <c r="AB590" i="5"/>
  <c r="S591" i="5" a="1"/>
  <c r="S591" i="5" s="1"/>
  <c r="T591" i="5" a="1"/>
  <c r="T591" i="5" s="1"/>
  <c r="AB591" i="5"/>
  <c r="S592" i="5" a="1"/>
  <c r="S592" i="5" s="1"/>
  <c r="T592" i="5" a="1"/>
  <c r="T592" i="5" s="1"/>
  <c r="AB592" i="5"/>
  <c r="S593" i="5" a="1"/>
  <c r="S593" i="5" s="1"/>
  <c r="T593" i="5" a="1"/>
  <c r="T593" i="5" s="1"/>
  <c r="AB593" i="5"/>
  <c r="S594" i="5" a="1"/>
  <c r="S594" i="5" s="1"/>
  <c r="T594" i="5" a="1"/>
  <c r="T594" i="5" s="1"/>
  <c r="AB594" i="5"/>
  <c r="S595" i="5" a="1"/>
  <c r="S595" i="5" s="1"/>
  <c r="T595" i="5" a="1"/>
  <c r="T595" i="5" s="1"/>
  <c r="AB595" i="5"/>
  <c r="S596" i="5" a="1"/>
  <c r="S596" i="5" s="1"/>
  <c r="T596" i="5" a="1"/>
  <c r="T596" i="5" s="1"/>
  <c r="AB596" i="5"/>
  <c r="S597" i="5" a="1"/>
  <c r="S597" i="5" s="1"/>
  <c r="T597" i="5" a="1"/>
  <c r="T597" i="5" s="1"/>
  <c r="AB597" i="5"/>
  <c r="S598" i="5" a="1"/>
  <c r="S598" i="5" s="1"/>
  <c r="T598" i="5" a="1"/>
  <c r="T598" i="5" s="1"/>
  <c r="AB598" i="5"/>
  <c r="S599" i="5" a="1"/>
  <c r="S599" i="5" s="1"/>
  <c r="T599" i="5" a="1"/>
  <c r="T599" i="5" s="1"/>
  <c r="AB599" i="5"/>
  <c r="S600" i="5" a="1"/>
  <c r="S600" i="5" s="1"/>
  <c r="T600" i="5" a="1"/>
  <c r="T600" i="5" s="1"/>
  <c r="AB600" i="5"/>
  <c r="S601" i="5" a="1"/>
  <c r="S601" i="5" s="1"/>
  <c r="T601" i="5" a="1"/>
  <c r="T601" i="5" s="1"/>
  <c r="AB601" i="5"/>
  <c r="S602" i="5" a="1"/>
  <c r="S602" i="5" s="1"/>
  <c r="T602" i="5" a="1"/>
  <c r="T602" i="5" s="1"/>
  <c r="AB602" i="5"/>
  <c r="S603" i="5" a="1"/>
  <c r="S603" i="5" s="1"/>
  <c r="T603" i="5" a="1"/>
  <c r="T603" i="5" s="1"/>
  <c r="AB603" i="5"/>
  <c r="S604" i="5" a="1"/>
  <c r="S604" i="5" s="1"/>
  <c r="T604" i="5" a="1"/>
  <c r="T604" i="5" s="1"/>
  <c r="AB604" i="5"/>
  <c r="S605" i="5" a="1"/>
  <c r="S605" i="5" s="1"/>
  <c r="T605" i="5" a="1"/>
  <c r="T605" i="5" s="1"/>
  <c r="AB605" i="5"/>
  <c r="S606" i="5" a="1"/>
  <c r="S606" i="5" s="1"/>
  <c r="T606" i="5" a="1"/>
  <c r="T606" i="5" s="1"/>
  <c r="AB606" i="5"/>
  <c r="S607" i="5" a="1"/>
  <c r="S607" i="5" s="1"/>
  <c r="T607" i="5" a="1"/>
  <c r="T607" i="5" s="1"/>
  <c r="AB607" i="5"/>
  <c r="S608" i="5" a="1"/>
  <c r="S608" i="5" s="1"/>
  <c r="T608" i="5" a="1"/>
  <c r="T608" i="5" s="1"/>
  <c r="AB608" i="5"/>
  <c r="S609" i="5" a="1"/>
  <c r="S609" i="5" s="1"/>
  <c r="T609" i="5" a="1"/>
  <c r="T609" i="5" s="1"/>
  <c r="AB609" i="5"/>
  <c r="S610" i="5" a="1"/>
  <c r="S610" i="5" s="1"/>
  <c r="T610" i="5" a="1"/>
  <c r="T610" i="5" s="1"/>
  <c r="AB610" i="5"/>
  <c r="S611" i="5" a="1"/>
  <c r="S611" i="5" s="1"/>
  <c r="T611" i="5" a="1"/>
  <c r="T611" i="5" s="1"/>
  <c r="AB611" i="5"/>
  <c r="S612" i="5" a="1"/>
  <c r="S612" i="5" s="1"/>
  <c r="T612" i="5" a="1"/>
  <c r="T612" i="5" s="1"/>
  <c r="AB612" i="5"/>
  <c r="S613" i="5" a="1"/>
  <c r="S613" i="5" s="1"/>
  <c r="T613" i="5" a="1"/>
  <c r="T613" i="5" s="1"/>
  <c r="AB613" i="5"/>
  <c r="S614" i="5" a="1"/>
  <c r="S614" i="5" s="1"/>
  <c r="T614" i="5" a="1"/>
  <c r="T614" i="5" s="1"/>
  <c r="AB614" i="5"/>
  <c r="S615" i="5" a="1"/>
  <c r="S615" i="5" s="1"/>
  <c r="T615" i="5" a="1"/>
  <c r="T615" i="5" s="1"/>
  <c r="AB615" i="5"/>
  <c r="S616" i="5" a="1"/>
  <c r="S616" i="5" s="1"/>
  <c r="T616" i="5" a="1"/>
  <c r="T616" i="5" s="1"/>
  <c r="AB616" i="5"/>
  <c r="S617" i="5" a="1"/>
  <c r="S617" i="5" s="1"/>
  <c r="T617" i="5" a="1"/>
  <c r="T617" i="5" s="1"/>
  <c r="AB617" i="5"/>
  <c r="S618" i="5" a="1"/>
  <c r="S618" i="5" s="1"/>
  <c r="T618" i="5" a="1"/>
  <c r="T618" i="5" s="1"/>
  <c r="AB618" i="5"/>
  <c r="S619" i="5" a="1"/>
  <c r="S619" i="5" s="1"/>
  <c r="T619" i="5" a="1"/>
  <c r="T619" i="5" s="1"/>
  <c r="AB619" i="5"/>
  <c r="S620" i="5" a="1"/>
  <c r="S620" i="5" s="1"/>
  <c r="T620" i="5" a="1"/>
  <c r="T620" i="5" s="1"/>
  <c r="AB620" i="5"/>
  <c r="S621" i="5" a="1"/>
  <c r="S621" i="5" s="1"/>
  <c r="T621" i="5" a="1"/>
  <c r="T621" i="5" s="1"/>
  <c r="AB621" i="5"/>
  <c r="S622" i="5" a="1"/>
  <c r="S622" i="5" s="1"/>
  <c r="T622" i="5" a="1"/>
  <c r="T622" i="5" s="1"/>
  <c r="AB622" i="5"/>
  <c r="S623" i="5" a="1"/>
  <c r="S623" i="5" s="1"/>
  <c r="T623" i="5" a="1"/>
  <c r="T623" i="5" s="1"/>
  <c r="AB623" i="5"/>
  <c r="S624" i="5" a="1"/>
  <c r="S624" i="5" s="1"/>
  <c r="T624" i="5" a="1"/>
  <c r="T624" i="5" s="1"/>
  <c r="AB624" i="5"/>
  <c r="S625" i="5" a="1"/>
  <c r="S625" i="5" s="1"/>
  <c r="T625" i="5" a="1"/>
  <c r="T625" i="5" s="1"/>
  <c r="AB625" i="5"/>
  <c r="S626" i="5" a="1"/>
  <c r="S626" i="5" s="1"/>
  <c r="T626" i="5" a="1"/>
  <c r="T626" i="5" s="1"/>
  <c r="AB626" i="5"/>
  <c r="S627" i="5" a="1"/>
  <c r="S627" i="5" s="1"/>
  <c r="T627" i="5" a="1"/>
  <c r="T627" i="5" s="1"/>
  <c r="AB627" i="5"/>
  <c r="S628" i="5" a="1"/>
  <c r="S628" i="5" s="1"/>
  <c r="T628" i="5" a="1"/>
  <c r="T628" i="5" s="1"/>
  <c r="AB628" i="5"/>
  <c r="S629" i="5" a="1"/>
  <c r="S629" i="5" s="1"/>
  <c r="T629" i="5" a="1"/>
  <c r="T629" i="5" s="1"/>
  <c r="AB629" i="5"/>
  <c r="S630" i="5" a="1"/>
  <c r="S630" i="5" s="1"/>
  <c r="T630" i="5" a="1"/>
  <c r="T630" i="5" s="1"/>
  <c r="AB630" i="5"/>
  <c r="S631" i="5" a="1"/>
  <c r="S631" i="5" s="1"/>
  <c r="T631" i="5" a="1"/>
  <c r="T631" i="5" s="1"/>
  <c r="AB631" i="5"/>
  <c r="S632" i="5" a="1"/>
  <c r="S632" i="5" s="1"/>
  <c r="T632" i="5" a="1"/>
  <c r="T632" i="5" s="1"/>
  <c r="AB632" i="5"/>
  <c r="S633" i="5" a="1"/>
  <c r="S633" i="5" s="1"/>
  <c r="T633" i="5" a="1"/>
  <c r="T633" i="5" s="1"/>
  <c r="AB633" i="5"/>
  <c r="S634" i="5" a="1"/>
  <c r="S634" i="5" s="1"/>
  <c r="T634" i="5" a="1"/>
  <c r="T634" i="5" s="1"/>
  <c r="AB634" i="5"/>
  <c r="S635" i="5" a="1"/>
  <c r="S635" i="5" s="1"/>
  <c r="T635" i="5" a="1"/>
  <c r="T635" i="5" s="1"/>
  <c r="AB635" i="5"/>
  <c r="S636" i="5" a="1"/>
  <c r="S636" i="5" s="1"/>
  <c r="T636" i="5" a="1"/>
  <c r="T636" i="5" s="1"/>
  <c r="AB636" i="5"/>
  <c r="S637" i="5" a="1"/>
  <c r="S637" i="5" s="1"/>
  <c r="T637" i="5" a="1"/>
  <c r="T637" i="5" s="1"/>
  <c r="AB637" i="5"/>
  <c r="S638" i="5" a="1"/>
  <c r="S638" i="5" s="1"/>
  <c r="T638" i="5" a="1"/>
  <c r="T638" i="5" s="1"/>
  <c r="AB638" i="5"/>
  <c r="S639" i="5" a="1"/>
  <c r="S639" i="5" s="1"/>
  <c r="T639" i="5" a="1"/>
  <c r="T639" i="5" s="1"/>
  <c r="AB639" i="5"/>
  <c r="S640" i="5" a="1"/>
  <c r="S640" i="5" s="1"/>
  <c r="T640" i="5" a="1"/>
  <c r="T640" i="5" s="1"/>
  <c r="AB640" i="5"/>
  <c r="S641" i="5" a="1"/>
  <c r="S641" i="5" s="1"/>
  <c r="T641" i="5" a="1"/>
  <c r="T641" i="5" s="1"/>
  <c r="AB641" i="5"/>
  <c r="S642" i="5" a="1"/>
  <c r="S642" i="5" s="1"/>
  <c r="T642" i="5" a="1"/>
  <c r="T642" i="5" s="1"/>
  <c r="AB642" i="5"/>
  <c r="S643" i="5" a="1"/>
  <c r="S643" i="5" s="1"/>
  <c r="T643" i="5" a="1"/>
  <c r="T643" i="5" s="1"/>
  <c r="AB643" i="5"/>
  <c r="S644" i="5" a="1"/>
  <c r="S644" i="5" s="1"/>
  <c r="T644" i="5" a="1"/>
  <c r="T644" i="5" s="1"/>
  <c r="AB644" i="5"/>
  <c r="S645" i="5" a="1"/>
  <c r="S645" i="5" s="1"/>
  <c r="T645" i="5" a="1"/>
  <c r="T645" i="5" s="1"/>
  <c r="AB645" i="5"/>
  <c r="S646" i="5" a="1"/>
  <c r="S646" i="5" s="1"/>
  <c r="T646" i="5" a="1"/>
  <c r="T646" i="5" s="1"/>
  <c r="AB646" i="5"/>
  <c r="S647" i="5" a="1"/>
  <c r="S647" i="5" s="1"/>
  <c r="T647" i="5" a="1"/>
  <c r="T647" i="5" s="1"/>
  <c r="AB647" i="5"/>
  <c r="S648" i="5" a="1"/>
  <c r="S648" i="5" s="1"/>
  <c r="T648" i="5" a="1"/>
  <c r="T648" i="5" s="1"/>
  <c r="AB648" i="5"/>
  <c r="S649" i="5" a="1"/>
  <c r="S649" i="5" s="1"/>
  <c r="T649" i="5" a="1"/>
  <c r="T649" i="5" s="1"/>
  <c r="AB649" i="5"/>
  <c r="S650" i="5" a="1"/>
  <c r="S650" i="5" s="1"/>
  <c r="T650" i="5" a="1"/>
  <c r="T650" i="5" s="1"/>
  <c r="AB650" i="5"/>
  <c r="S651" i="5" a="1"/>
  <c r="S651" i="5" s="1"/>
  <c r="T651" i="5" a="1"/>
  <c r="T651" i="5" s="1"/>
  <c r="AB651" i="5"/>
  <c r="S652" i="5" a="1"/>
  <c r="S652" i="5" s="1"/>
  <c r="T652" i="5" a="1"/>
  <c r="T652" i="5" s="1"/>
  <c r="AB652" i="5"/>
  <c r="S653" i="5" a="1"/>
  <c r="S653" i="5" s="1"/>
  <c r="T653" i="5" a="1"/>
  <c r="T653" i="5" s="1"/>
  <c r="AB653" i="5"/>
  <c r="S654" i="5" a="1"/>
  <c r="S654" i="5" s="1"/>
  <c r="T654" i="5" a="1"/>
  <c r="T654" i="5" s="1"/>
  <c r="AB654" i="5"/>
  <c r="S655" i="5" a="1"/>
  <c r="S655" i="5" s="1"/>
  <c r="T655" i="5" a="1"/>
  <c r="T655" i="5" s="1"/>
  <c r="AB655" i="5"/>
  <c r="S656" i="5" a="1"/>
  <c r="S656" i="5" s="1"/>
  <c r="T656" i="5" a="1"/>
  <c r="T656" i="5" s="1"/>
  <c r="AB656" i="5"/>
  <c r="S657" i="5" a="1"/>
  <c r="S657" i="5" s="1"/>
  <c r="T657" i="5" a="1"/>
  <c r="T657" i="5" s="1"/>
  <c r="AB657" i="5"/>
  <c r="S658" i="5" a="1"/>
  <c r="S658" i="5" s="1"/>
  <c r="T658" i="5" a="1"/>
  <c r="T658" i="5" s="1"/>
  <c r="AB658" i="5"/>
  <c r="S659" i="5" a="1"/>
  <c r="S659" i="5" s="1"/>
  <c r="T659" i="5" a="1"/>
  <c r="T659" i="5" s="1"/>
  <c r="AB659" i="5"/>
  <c r="S660" i="5" a="1"/>
  <c r="S660" i="5" s="1"/>
  <c r="T660" i="5" a="1"/>
  <c r="T660" i="5" s="1"/>
  <c r="AB660" i="5"/>
  <c r="S661" i="5" a="1"/>
  <c r="S661" i="5" s="1"/>
  <c r="T661" i="5" a="1"/>
  <c r="T661" i="5" s="1"/>
  <c r="AB661" i="5"/>
  <c r="S662" i="5" a="1"/>
  <c r="S662" i="5" s="1"/>
  <c r="T662" i="5" a="1"/>
  <c r="T662" i="5" s="1"/>
  <c r="AB662" i="5"/>
  <c r="S663" i="5" a="1"/>
  <c r="S663" i="5" s="1"/>
  <c r="T663" i="5" a="1"/>
  <c r="T663" i="5" s="1"/>
  <c r="AB663" i="5"/>
  <c r="S664" i="5" a="1"/>
  <c r="S664" i="5" s="1"/>
  <c r="T664" i="5" a="1"/>
  <c r="T664" i="5" s="1"/>
  <c r="AB664" i="5"/>
  <c r="S665" i="5" a="1"/>
  <c r="S665" i="5" s="1"/>
  <c r="T665" i="5" a="1"/>
  <c r="T665" i="5" s="1"/>
  <c r="AB665" i="5"/>
  <c r="S666" i="5" a="1"/>
  <c r="S666" i="5" s="1"/>
  <c r="T666" i="5" a="1"/>
  <c r="T666" i="5" s="1"/>
  <c r="AB666" i="5"/>
  <c r="S667" i="5" a="1"/>
  <c r="S667" i="5" s="1"/>
  <c r="T667" i="5" a="1"/>
  <c r="T667" i="5" s="1"/>
  <c r="AB667" i="5"/>
  <c r="S668" i="5" a="1"/>
  <c r="S668" i="5" s="1"/>
  <c r="T668" i="5" a="1"/>
  <c r="T668" i="5" s="1"/>
  <c r="AB668" i="5"/>
  <c r="S669" i="5" a="1"/>
  <c r="S669" i="5" s="1"/>
  <c r="T669" i="5" a="1"/>
  <c r="T669" i="5" s="1"/>
  <c r="AB669" i="5"/>
  <c r="S670" i="5" a="1"/>
  <c r="S670" i="5" s="1"/>
  <c r="T670" i="5" a="1"/>
  <c r="T670" i="5" s="1"/>
  <c r="AB670" i="5"/>
  <c r="S671" i="5" a="1"/>
  <c r="S671" i="5" s="1"/>
  <c r="T671" i="5" a="1"/>
  <c r="T671" i="5" s="1"/>
  <c r="AB671" i="5"/>
  <c r="S672" i="5" a="1"/>
  <c r="S672" i="5" s="1"/>
  <c r="T672" i="5" a="1"/>
  <c r="T672" i="5" s="1"/>
  <c r="AB672" i="5"/>
  <c r="S673" i="5" a="1"/>
  <c r="S673" i="5" s="1"/>
  <c r="T673" i="5" a="1"/>
  <c r="T673" i="5" s="1"/>
  <c r="AB673" i="5"/>
  <c r="S674" i="5" a="1"/>
  <c r="S674" i="5" s="1"/>
  <c r="T674" i="5" a="1"/>
  <c r="T674" i="5" s="1"/>
  <c r="AB674" i="5"/>
  <c r="S675" i="5" a="1"/>
  <c r="S675" i="5" s="1"/>
  <c r="T675" i="5" a="1"/>
  <c r="T675" i="5" s="1"/>
  <c r="AB675" i="5"/>
  <c r="S676" i="5" a="1"/>
  <c r="S676" i="5" s="1"/>
  <c r="T676" i="5" a="1"/>
  <c r="T676" i="5" s="1"/>
  <c r="AB676" i="5"/>
  <c r="S677" i="5" a="1"/>
  <c r="S677" i="5" s="1"/>
  <c r="T677" i="5" a="1"/>
  <c r="T677" i="5" s="1"/>
  <c r="AB677" i="5"/>
  <c r="S678" i="5" a="1"/>
  <c r="S678" i="5" s="1"/>
  <c r="T678" i="5" a="1"/>
  <c r="T678" i="5" s="1"/>
  <c r="AB678" i="5"/>
  <c r="S679" i="5" a="1"/>
  <c r="S679" i="5" s="1"/>
  <c r="T679" i="5" a="1"/>
  <c r="T679" i="5" s="1"/>
  <c r="AB679" i="5"/>
  <c r="S680" i="5" a="1"/>
  <c r="S680" i="5" s="1"/>
  <c r="T680" i="5" a="1"/>
  <c r="T680" i="5" s="1"/>
  <c r="AB680" i="5"/>
  <c r="S681" i="5" a="1"/>
  <c r="S681" i="5" s="1"/>
  <c r="T681" i="5" a="1"/>
  <c r="T681" i="5" s="1"/>
  <c r="AB681" i="5"/>
  <c r="S682" i="5" a="1"/>
  <c r="S682" i="5" s="1"/>
  <c r="T682" i="5" a="1"/>
  <c r="T682" i="5" s="1"/>
  <c r="AB682" i="5"/>
  <c r="S683" i="5" a="1"/>
  <c r="S683" i="5" s="1"/>
  <c r="T683" i="5" a="1"/>
  <c r="T683" i="5" s="1"/>
  <c r="AB683" i="5"/>
  <c r="S684" i="5" a="1"/>
  <c r="S684" i="5" s="1"/>
  <c r="T684" i="5" a="1"/>
  <c r="T684" i="5" s="1"/>
  <c r="AB684" i="5"/>
  <c r="S685" i="5" a="1"/>
  <c r="S685" i="5" s="1"/>
  <c r="T685" i="5" a="1"/>
  <c r="T685" i="5" s="1"/>
  <c r="AB685" i="5"/>
  <c r="S686" i="5" a="1"/>
  <c r="S686" i="5" s="1"/>
  <c r="T686" i="5" a="1"/>
  <c r="T686" i="5" s="1"/>
  <c r="AB686" i="5"/>
  <c r="S687" i="5" a="1"/>
  <c r="S687" i="5" s="1"/>
  <c r="T687" i="5" a="1"/>
  <c r="T687" i="5" s="1"/>
  <c r="AB687" i="5"/>
  <c r="S688" i="5" a="1"/>
  <c r="S688" i="5" s="1"/>
  <c r="T688" i="5" a="1"/>
  <c r="T688" i="5" s="1"/>
  <c r="AB688" i="5"/>
  <c r="S689" i="5" a="1"/>
  <c r="S689" i="5" s="1"/>
  <c r="T689" i="5" a="1"/>
  <c r="T689" i="5" s="1"/>
  <c r="AB689" i="5"/>
  <c r="S690" i="5" a="1"/>
  <c r="S690" i="5" s="1"/>
  <c r="T690" i="5" a="1"/>
  <c r="T690" i="5" s="1"/>
  <c r="AB690" i="5"/>
  <c r="S691" i="5" a="1"/>
  <c r="S691" i="5" s="1"/>
  <c r="T691" i="5" a="1"/>
  <c r="T691" i="5" s="1"/>
  <c r="AB691" i="5"/>
  <c r="S692" i="5" a="1"/>
  <c r="S692" i="5" s="1"/>
  <c r="T692" i="5" a="1"/>
  <c r="T692" i="5" s="1"/>
  <c r="AB692" i="5"/>
  <c r="S693" i="5" a="1"/>
  <c r="S693" i="5" s="1"/>
  <c r="T693" i="5" a="1"/>
  <c r="T693" i="5" s="1"/>
  <c r="AB693" i="5"/>
  <c r="S694" i="5" a="1"/>
  <c r="S694" i="5" s="1"/>
  <c r="T694" i="5" a="1"/>
  <c r="T694" i="5" s="1"/>
  <c r="AB694" i="5"/>
  <c r="S695" i="5" a="1"/>
  <c r="S695" i="5" s="1"/>
  <c r="T695" i="5" a="1"/>
  <c r="T695" i="5" s="1"/>
  <c r="AB695" i="5"/>
  <c r="S696" i="5" a="1"/>
  <c r="S696" i="5" s="1"/>
  <c r="T696" i="5" a="1"/>
  <c r="T696" i="5" s="1"/>
  <c r="AB696" i="5"/>
  <c r="S697" i="5" a="1"/>
  <c r="S697" i="5" s="1"/>
  <c r="T697" i="5" a="1"/>
  <c r="T697" i="5" s="1"/>
  <c r="AB697" i="5"/>
  <c r="S698" i="5" a="1"/>
  <c r="S698" i="5" s="1"/>
  <c r="T698" i="5" a="1"/>
  <c r="T698" i="5" s="1"/>
  <c r="AB698" i="5"/>
  <c r="S699" i="5" a="1"/>
  <c r="S699" i="5" s="1"/>
  <c r="T699" i="5" a="1"/>
  <c r="T699" i="5" s="1"/>
  <c r="AB699" i="5"/>
  <c r="S700" i="5" a="1"/>
  <c r="S700" i="5" s="1"/>
  <c r="T700" i="5" a="1"/>
  <c r="T700" i="5" s="1"/>
  <c r="AB700" i="5"/>
  <c r="S701" i="5" a="1"/>
  <c r="S701" i="5" s="1"/>
  <c r="T701" i="5" a="1"/>
  <c r="T701" i="5" s="1"/>
  <c r="AB701" i="5"/>
  <c r="S702" i="5" a="1"/>
  <c r="S702" i="5" s="1"/>
  <c r="T702" i="5" a="1"/>
  <c r="T702" i="5" s="1"/>
  <c r="AB702" i="5"/>
  <c r="S703" i="5" a="1"/>
  <c r="S703" i="5" s="1"/>
  <c r="T703" i="5" a="1"/>
  <c r="T703" i="5" s="1"/>
  <c r="AB703" i="5"/>
  <c r="S704" i="5" a="1"/>
  <c r="S704" i="5" s="1"/>
  <c r="T704" i="5" a="1"/>
  <c r="T704" i="5" s="1"/>
  <c r="AB704" i="5"/>
  <c r="S705" i="5" a="1"/>
  <c r="S705" i="5" s="1"/>
  <c r="T705" i="5" a="1"/>
  <c r="T705" i="5" s="1"/>
  <c r="AB705" i="5"/>
  <c r="S706" i="5" a="1"/>
  <c r="S706" i="5" s="1"/>
  <c r="T706" i="5" a="1"/>
  <c r="T706" i="5" s="1"/>
  <c r="AB706" i="5"/>
  <c r="S707" i="5" a="1"/>
  <c r="S707" i="5" s="1"/>
  <c r="T707" i="5" a="1"/>
  <c r="T707" i="5" s="1"/>
  <c r="AB707" i="5"/>
  <c r="S708" i="5" a="1"/>
  <c r="S708" i="5" s="1"/>
  <c r="T708" i="5" a="1"/>
  <c r="T708" i="5" s="1"/>
  <c r="AB708" i="5"/>
  <c r="S709" i="5" a="1"/>
  <c r="S709" i="5" s="1"/>
  <c r="T709" i="5" a="1"/>
  <c r="T709" i="5" s="1"/>
  <c r="AB709" i="5"/>
  <c r="S710" i="5" a="1"/>
  <c r="S710" i="5" s="1"/>
  <c r="T710" i="5" a="1"/>
  <c r="T710" i="5" s="1"/>
  <c r="AB710" i="5"/>
  <c r="S711" i="5" a="1"/>
  <c r="S711" i="5" s="1"/>
  <c r="T711" i="5" a="1"/>
  <c r="T711" i="5" s="1"/>
  <c r="AB711" i="5"/>
  <c r="S712" i="5" a="1"/>
  <c r="S712" i="5" s="1"/>
  <c r="T712" i="5" a="1"/>
  <c r="T712" i="5" s="1"/>
  <c r="AB712" i="5"/>
  <c r="S713" i="5" a="1"/>
  <c r="S713" i="5" s="1"/>
  <c r="T713" i="5" a="1"/>
  <c r="T713" i="5" s="1"/>
  <c r="AB713" i="5"/>
  <c r="S714" i="5" a="1"/>
  <c r="S714" i="5" s="1"/>
  <c r="T714" i="5" a="1"/>
  <c r="T714" i="5" s="1"/>
  <c r="AB714" i="5"/>
  <c r="S715" i="5" a="1"/>
  <c r="S715" i="5" s="1"/>
  <c r="T715" i="5" a="1"/>
  <c r="T715" i="5" s="1"/>
  <c r="AB715" i="5"/>
  <c r="S716" i="5" a="1"/>
  <c r="S716" i="5" s="1"/>
  <c r="T716" i="5" a="1"/>
  <c r="T716" i="5" s="1"/>
  <c r="AB716" i="5"/>
  <c r="S717" i="5" a="1"/>
  <c r="S717" i="5" s="1"/>
  <c r="T717" i="5" a="1"/>
  <c r="T717" i="5" s="1"/>
  <c r="AB717" i="5"/>
  <c r="S718" i="5" a="1"/>
  <c r="S718" i="5" s="1"/>
  <c r="T718" i="5" a="1"/>
  <c r="T718" i="5" s="1"/>
  <c r="AB718" i="5"/>
  <c r="S719" i="5" a="1"/>
  <c r="S719" i="5" s="1"/>
  <c r="T719" i="5" a="1"/>
  <c r="T719" i="5" s="1"/>
  <c r="AB719" i="5"/>
  <c r="S720" i="5" a="1"/>
  <c r="S720" i="5" s="1"/>
  <c r="T720" i="5" a="1"/>
  <c r="T720" i="5" s="1"/>
  <c r="AB720" i="5"/>
  <c r="S721" i="5" a="1"/>
  <c r="S721" i="5" s="1"/>
  <c r="T721" i="5" a="1"/>
  <c r="T721" i="5" s="1"/>
  <c r="AB721" i="5"/>
  <c r="S722" i="5" a="1"/>
  <c r="S722" i="5" s="1"/>
  <c r="T722" i="5" a="1"/>
  <c r="T722" i="5" s="1"/>
  <c r="AB722" i="5"/>
  <c r="S723" i="5" a="1"/>
  <c r="S723" i="5" s="1"/>
  <c r="T723" i="5" a="1"/>
  <c r="T723" i="5" s="1"/>
  <c r="AB723" i="5"/>
  <c r="S724" i="5" a="1"/>
  <c r="S724" i="5" s="1"/>
  <c r="T724" i="5" a="1"/>
  <c r="T724" i="5" s="1"/>
  <c r="AB724" i="5"/>
  <c r="S725" i="5" a="1"/>
  <c r="S725" i="5" s="1"/>
  <c r="T725" i="5" a="1"/>
  <c r="T725" i="5" s="1"/>
  <c r="AB725" i="5"/>
  <c r="S726" i="5" a="1"/>
  <c r="S726" i="5" s="1"/>
  <c r="T726" i="5" a="1"/>
  <c r="T726" i="5" s="1"/>
  <c r="AB726" i="5"/>
  <c r="S727" i="5" a="1"/>
  <c r="S727" i="5" s="1"/>
  <c r="T727" i="5" a="1"/>
  <c r="T727" i="5" s="1"/>
  <c r="AB727" i="5"/>
  <c r="S728" i="5" a="1"/>
  <c r="S728" i="5" s="1"/>
  <c r="T728" i="5" a="1"/>
  <c r="T728" i="5" s="1"/>
  <c r="AB728" i="5"/>
  <c r="S729" i="5" a="1"/>
  <c r="S729" i="5" s="1"/>
  <c r="T729" i="5" a="1"/>
  <c r="T729" i="5" s="1"/>
  <c r="AB729" i="5"/>
  <c r="S730" i="5" a="1"/>
  <c r="S730" i="5" s="1"/>
  <c r="T730" i="5" a="1"/>
  <c r="T730" i="5" s="1"/>
  <c r="AB730" i="5"/>
  <c r="S731" i="5" a="1"/>
  <c r="S731" i="5" s="1"/>
  <c r="T731" i="5" a="1"/>
  <c r="T731" i="5" s="1"/>
  <c r="AB731" i="5"/>
  <c r="S732" i="5" a="1"/>
  <c r="S732" i="5" s="1"/>
  <c r="T732" i="5" a="1"/>
  <c r="T732" i="5" s="1"/>
  <c r="AB732" i="5"/>
  <c r="S733" i="5" a="1"/>
  <c r="S733" i="5" s="1"/>
  <c r="T733" i="5" a="1"/>
  <c r="T733" i="5" s="1"/>
  <c r="AB733" i="5"/>
  <c r="S734" i="5" a="1"/>
  <c r="S734" i="5" s="1"/>
  <c r="T734" i="5" a="1"/>
  <c r="T734" i="5" s="1"/>
  <c r="AB734" i="5"/>
  <c r="S735" i="5" a="1"/>
  <c r="S735" i="5" s="1"/>
  <c r="T735" i="5" a="1"/>
  <c r="T735" i="5" s="1"/>
  <c r="AB735" i="5"/>
  <c r="S736" i="5" a="1"/>
  <c r="S736" i="5" s="1"/>
  <c r="T736" i="5" a="1"/>
  <c r="T736" i="5" s="1"/>
  <c r="AB736" i="5"/>
  <c r="S737" i="5" a="1"/>
  <c r="S737" i="5" s="1"/>
  <c r="T737" i="5" a="1"/>
  <c r="T737" i="5" s="1"/>
  <c r="AB737" i="5"/>
  <c r="S738" i="5" a="1"/>
  <c r="S738" i="5" s="1"/>
  <c r="T738" i="5" a="1"/>
  <c r="T738" i="5" s="1"/>
  <c r="AB738" i="5"/>
  <c r="S739" i="5" a="1"/>
  <c r="S739" i="5" s="1"/>
  <c r="T739" i="5" a="1"/>
  <c r="T739" i="5" s="1"/>
  <c r="AB739" i="5"/>
  <c r="S740" i="5" a="1"/>
  <c r="S740" i="5" s="1"/>
  <c r="T740" i="5" a="1"/>
  <c r="T740" i="5" s="1"/>
  <c r="AB740" i="5"/>
  <c r="S741" i="5" a="1"/>
  <c r="S741" i="5" s="1"/>
  <c r="T741" i="5" a="1"/>
  <c r="T741" i="5" s="1"/>
  <c r="AB741" i="5"/>
  <c r="S742" i="5" a="1"/>
  <c r="S742" i="5" s="1"/>
  <c r="T742" i="5" a="1"/>
  <c r="T742" i="5" s="1"/>
  <c r="AB742" i="5"/>
  <c r="S743" i="5" a="1"/>
  <c r="S743" i="5" s="1"/>
  <c r="T743" i="5" a="1"/>
  <c r="T743" i="5" s="1"/>
  <c r="AB743" i="5"/>
  <c r="S744" i="5" a="1"/>
  <c r="S744" i="5" s="1"/>
  <c r="T744" i="5" a="1"/>
  <c r="T744" i="5" s="1"/>
  <c r="AB744" i="5"/>
  <c r="S745" i="5" a="1"/>
  <c r="S745" i="5" s="1"/>
  <c r="T745" i="5" a="1"/>
  <c r="T745" i="5" s="1"/>
  <c r="AB745" i="5"/>
  <c r="S746" i="5" a="1"/>
  <c r="S746" i="5" s="1"/>
  <c r="T746" i="5" a="1"/>
  <c r="T746" i="5" s="1"/>
  <c r="AB746" i="5"/>
  <c r="S747" i="5" a="1"/>
  <c r="S747" i="5" s="1"/>
  <c r="T747" i="5" a="1"/>
  <c r="T747" i="5" s="1"/>
  <c r="AB747" i="5"/>
  <c r="S748" i="5" a="1"/>
  <c r="S748" i="5" s="1"/>
  <c r="T748" i="5" a="1"/>
  <c r="T748" i="5" s="1"/>
  <c r="AB748" i="5"/>
  <c r="S749" i="5" a="1"/>
  <c r="S749" i="5" s="1"/>
  <c r="T749" i="5" a="1"/>
  <c r="T749" i="5" s="1"/>
  <c r="AB749" i="5"/>
  <c r="S750" i="5" a="1"/>
  <c r="S750" i="5" s="1"/>
  <c r="T750" i="5" a="1"/>
  <c r="T750" i="5" s="1"/>
  <c r="AB750" i="5"/>
  <c r="S751" i="5" a="1"/>
  <c r="S751" i="5" s="1"/>
  <c r="T751" i="5" a="1"/>
  <c r="T751" i="5" s="1"/>
  <c r="AB751" i="5"/>
  <c r="S752" i="5" a="1"/>
  <c r="S752" i="5" s="1"/>
  <c r="T752" i="5" a="1"/>
  <c r="T752" i="5" s="1"/>
  <c r="AB752" i="5"/>
  <c r="S753" i="5" a="1"/>
  <c r="S753" i="5" s="1"/>
  <c r="T753" i="5" a="1"/>
  <c r="T753" i="5" s="1"/>
  <c r="AB753" i="5"/>
  <c r="S754" i="5" a="1"/>
  <c r="S754" i="5" s="1"/>
  <c r="T754" i="5" a="1"/>
  <c r="T754" i="5" s="1"/>
  <c r="AB754" i="5"/>
  <c r="S755" i="5" a="1"/>
  <c r="S755" i="5" s="1"/>
  <c r="T755" i="5" a="1"/>
  <c r="T755" i="5" s="1"/>
  <c r="AB755" i="5"/>
  <c r="S756" i="5" a="1"/>
  <c r="S756" i="5" s="1"/>
  <c r="T756" i="5" a="1"/>
  <c r="T756" i="5" s="1"/>
  <c r="AB756" i="5"/>
  <c r="S757" i="5" a="1"/>
  <c r="S757" i="5" s="1"/>
  <c r="T757" i="5" a="1"/>
  <c r="T757" i="5" s="1"/>
  <c r="AB757" i="5"/>
  <c r="S758" i="5" a="1"/>
  <c r="S758" i="5" s="1"/>
  <c r="T758" i="5" a="1"/>
  <c r="T758" i="5" s="1"/>
  <c r="AB758" i="5"/>
  <c r="S759" i="5" a="1"/>
  <c r="S759" i="5" s="1"/>
  <c r="T759" i="5" a="1"/>
  <c r="T759" i="5" s="1"/>
  <c r="AB759" i="5"/>
  <c r="S760" i="5" a="1"/>
  <c r="S760" i="5" s="1"/>
  <c r="T760" i="5" a="1"/>
  <c r="T760" i="5" s="1"/>
  <c r="AB760" i="5"/>
  <c r="S761" i="5" a="1"/>
  <c r="S761" i="5" s="1"/>
  <c r="T761" i="5" a="1"/>
  <c r="T761" i="5" s="1"/>
  <c r="AB761" i="5"/>
  <c r="S762" i="5" a="1"/>
  <c r="S762" i="5" s="1"/>
  <c r="T762" i="5" a="1"/>
  <c r="T762" i="5" s="1"/>
  <c r="AB762" i="5"/>
  <c r="S763" i="5" a="1"/>
  <c r="S763" i="5" s="1"/>
  <c r="T763" i="5" a="1"/>
  <c r="T763" i="5" s="1"/>
  <c r="AB763" i="5"/>
  <c r="S764" i="5" a="1"/>
  <c r="S764" i="5" s="1"/>
  <c r="T764" i="5" a="1"/>
  <c r="T764" i="5" s="1"/>
  <c r="AB764" i="5"/>
  <c r="S765" i="5" a="1"/>
  <c r="S765" i="5" s="1"/>
  <c r="T765" i="5" a="1"/>
  <c r="T765" i="5" s="1"/>
  <c r="AB765" i="5"/>
  <c r="S766" i="5" a="1"/>
  <c r="S766" i="5" s="1"/>
  <c r="T766" i="5" a="1"/>
  <c r="T766" i="5" s="1"/>
  <c r="AB766" i="5"/>
  <c r="S767" i="5" a="1"/>
  <c r="S767" i="5" s="1"/>
  <c r="T767" i="5" a="1"/>
  <c r="T767" i="5" s="1"/>
  <c r="AB767" i="5"/>
  <c r="S768" i="5" a="1"/>
  <c r="S768" i="5" s="1"/>
  <c r="T768" i="5" a="1"/>
  <c r="T768" i="5" s="1"/>
  <c r="AB768" i="5"/>
  <c r="S769" i="5" a="1"/>
  <c r="S769" i="5" s="1"/>
  <c r="T769" i="5" a="1"/>
  <c r="T769" i="5" s="1"/>
  <c r="AB769" i="5"/>
  <c r="S770" i="5" a="1"/>
  <c r="S770" i="5" s="1"/>
  <c r="T770" i="5" a="1"/>
  <c r="T770" i="5" s="1"/>
  <c r="AB770" i="5"/>
  <c r="S771" i="5" a="1"/>
  <c r="S771" i="5" s="1"/>
  <c r="T771" i="5" a="1"/>
  <c r="T771" i="5" s="1"/>
  <c r="AB771" i="5"/>
  <c r="S772" i="5" a="1"/>
  <c r="S772" i="5" s="1"/>
  <c r="T772" i="5" a="1"/>
  <c r="T772" i="5" s="1"/>
  <c r="AB772" i="5"/>
  <c r="S773" i="5" a="1"/>
  <c r="S773" i="5" s="1"/>
  <c r="T773" i="5" a="1"/>
  <c r="T773" i="5" s="1"/>
  <c r="AB773" i="5"/>
  <c r="S774" i="5" a="1"/>
  <c r="S774" i="5" s="1"/>
  <c r="T774" i="5" a="1"/>
  <c r="T774" i="5" s="1"/>
  <c r="AB774" i="5"/>
  <c r="S775" i="5" a="1"/>
  <c r="S775" i="5" s="1"/>
  <c r="T775" i="5" a="1"/>
  <c r="T775" i="5" s="1"/>
  <c r="AB775" i="5"/>
  <c r="S776" i="5" a="1"/>
  <c r="S776" i="5" s="1"/>
  <c r="T776" i="5" a="1"/>
  <c r="T776" i="5" s="1"/>
  <c r="AB776" i="5"/>
  <c r="S777" i="5" a="1"/>
  <c r="S777" i="5" s="1"/>
  <c r="T777" i="5" a="1"/>
  <c r="T777" i="5" s="1"/>
  <c r="AB777" i="5"/>
  <c r="S778" i="5" a="1"/>
  <c r="S778" i="5" s="1"/>
  <c r="T778" i="5" a="1"/>
  <c r="T778" i="5" s="1"/>
  <c r="AB778" i="5"/>
  <c r="S779" i="5" a="1"/>
  <c r="S779" i="5" s="1"/>
  <c r="T779" i="5" a="1"/>
  <c r="T779" i="5" s="1"/>
  <c r="AB779" i="5"/>
  <c r="S780" i="5" a="1"/>
  <c r="S780" i="5" s="1"/>
  <c r="T780" i="5" a="1"/>
  <c r="T780" i="5" s="1"/>
  <c r="AB780" i="5"/>
  <c r="S781" i="5" a="1"/>
  <c r="S781" i="5" s="1"/>
  <c r="T781" i="5" a="1"/>
  <c r="T781" i="5" s="1"/>
  <c r="AB781" i="5"/>
  <c r="S782" i="5" a="1"/>
  <c r="S782" i="5" s="1"/>
  <c r="T782" i="5" a="1"/>
  <c r="T782" i="5" s="1"/>
  <c r="AB782" i="5"/>
  <c r="S783" i="5" a="1"/>
  <c r="S783" i="5" s="1"/>
  <c r="T783" i="5" a="1"/>
  <c r="T783" i="5" s="1"/>
  <c r="AB783" i="5"/>
  <c r="S784" i="5" a="1"/>
  <c r="S784" i="5" s="1"/>
  <c r="T784" i="5" a="1"/>
  <c r="T784" i="5" s="1"/>
  <c r="AB784" i="5"/>
  <c r="S785" i="5" a="1"/>
  <c r="S785" i="5" s="1"/>
  <c r="T785" i="5" a="1"/>
  <c r="T785" i="5" s="1"/>
  <c r="AB785" i="5"/>
  <c r="S786" i="5" a="1"/>
  <c r="S786" i="5" s="1"/>
  <c r="T786" i="5" a="1"/>
  <c r="T786" i="5" s="1"/>
  <c r="AB786" i="5"/>
  <c r="S787" i="5" a="1"/>
  <c r="S787" i="5" s="1"/>
  <c r="T787" i="5" a="1"/>
  <c r="T787" i="5" s="1"/>
  <c r="AB787" i="5"/>
  <c r="S788" i="5" a="1"/>
  <c r="S788" i="5" s="1"/>
  <c r="T788" i="5" a="1"/>
  <c r="T788" i="5" s="1"/>
  <c r="AB788" i="5"/>
  <c r="S789" i="5" a="1"/>
  <c r="S789" i="5" s="1"/>
  <c r="T789" i="5" a="1"/>
  <c r="T789" i="5" s="1"/>
  <c r="AB789" i="5"/>
  <c r="S790" i="5" a="1"/>
  <c r="S790" i="5" s="1"/>
  <c r="T790" i="5" a="1"/>
  <c r="T790" i="5" s="1"/>
  <c r="AB790" i="5"/>
  <c r="S791" i="5" a="1"/>
  <c r="S791" i="5" s="1"/>
  <c r="T791" i="5" a="1"/>
  <c r="T791" i="5" s="1"/>
  <c r="AB791" i="5"/>
  <c r="S792" i="5" a="1"/>
  <c r="S792" i="5" s="1"/>
  <c r="T792" i="5" a="1"/>
  <c r="T792" i="5" s="1"/>
  <c r="AB792" i="5"/>
  <c r="S793" i="5" a="1"/>
  <c r="S793" i="5" s="1"/>
  <c r="T793" i="5" a="1"/>
  <c r="T793" i="5" s="1"/>
  <c r="AB793" i="5"/>
  <c r="S794" i="5" a="1"/>
  <c r="S794" i="5" s="1"/>
  <c r="T794" i="5" a="1"/>
  <c r="T794" i="5" s="1"/>
  <c r="AB794" i="5"/>
  <c r="S795" i="5" a="1"/>
  <c r="S795" i="5" s="1"/>
  <c r="T795" i="5" a="1"/>
  <c r="T795" i="5" s="1"/>
  <c r="AB795" i="5"/>
  <c r="S796" i="5" a="1"/>
  <c r="S796" i="5" s="1"/>
  <c r="T796" i="5" a="1"/>
  <c r="T796" i="5" s="1"/>
  <c r="AB796" i="5"/>
  <c r="S797" i="5" a="1"/>
  <c r="S797" i="5" s="1"/>
  <c r="T797" i="5" a="1"/>
  <c r="T797" i="5" s="1"/>
  <c r="AB797" i="5"/>
  <c r="S798" i="5" a="1"/>
  <c r="S798" i="5" s="1"/>
  <c r="T798" i="5" a="1"/>
  <c r="T798" i="5" s="1"/>
  <c r="AB798" i="5"/>
  <c r="S799" i="5" a="1"/>
  <c r="S799" i="5" s="1"/>
  <c r="T799" i="5" a="1"/>
  <c r="T799" i="5" s="1"/>
  <c r="AB799" i="5"/>
  <c r="S800" i="5" a="1"/>
  <c r="S800" i="5" s="1"/>
  <c r="T800" i="5" a="1"/>
  <c r="T800" i="5" s="1"/>
  <c r="AB800" i="5"/>
  <c r="S801" i="5" a="1"/>
  <c r="S801" i="5" s="1"/>
  <c r="T801" i="5" a="1"/>
  <c r="T801" i="5" s="1"/>
  <c r="AB801" i="5"/>
  <c r="S802" i="5" a="1"/>
  <c r="S802" i="5" s="1"/>
  <c r="T802" i="5" a="1"/>
  <c r="T802" i="5" s="1"/>
  <c r="AB802" i="5"/>
  <c r="S803" i="5" a="1"/>
  <c r="S803" i="5" s="1"/>
  <c r="T803" i="5" a="1"/>
  <c r="T803" i="5" s="1"/>
  <c r="AB803" i="5"/>
  <c r="S804" i="5" a="1"/>
  <c r="S804" i="5" s="1"/>
  <c r="T804" i="5" a="1"/>
  <c r="T804" i="5" s="1"/>
  <c r="AB804" i="5"/>
  <c r="S805" i="5" a="1"/>
  <c r="S805" i="5" s="1"/>
  <c r="T805" i="5" a="1"/>
  <c r="T805" i="5" s="1"/>
  <c r="AB805" i="5"/>
  <c r="S806" i="5" a="1"/>
  <c r="S806" i="5" s="1"/>
  <c r="T806" i="5" a="1"/>
  <c r="T806" i="5" s="1"/>
  <c r="AB806" i="5"/>
  <c r="S807" i="5" a="1"/>
  <c r="S807" i="5" s="1"/>
  <c r="T807" i="5" a="1"/>
  <c r="T807" i="5" s="1"/>
  <c r="AB807" i="5"/>
  <c r="S808" i="5" a="1"/>
  <c r="S808" i="5" s="1"/>
  <c r="T808" i="5" a="1"/>
  <c r="T808" i="5" s="1"/>
  <c r="AB808" i="5"/>
  <c r="S809" i="5" a="1"/>
  <c r="S809" i="5" s="1"/>
  <c r="T809" i="5" a="1"/>
  <c r="T809" i="5" s="1"/>
  <c r="AB809" i="5"/>
  <c r="S810" i="5" a="1"/>
  <c r="S810" i="5" s="1"/>
  <c r="T810" i="5" a="1"/>
  <c r="T810" i="5" s="1"/>
  <c r="AB810" i="5"/>
  <c r="S811" i="5" a="1"/>
  <c r="S811" i="5" s="1"/>
  <c r="T811" i="5" a="1"/>
  <c r="T811" i="5" s="1"/>
  <c r="AB811" i="5"/>
  <c r="S812" i="5" a="1"/>
  <c r="S812" i="5" s="1"/>
  <c r="T812" i="5" a="1"/>
  <c r="T812" i="5" s="1"/>
  <c r="AB812" i="5"/>
  <c r="S813" i="5" a="1"/>
  <c r="S813" i="5" s="1"/>
  <c r="T813" i="5" a="1"/>
  <c r="T813" i="5" s="1"/>
  <c r="AB813" i="5"/>
  <c r="S814" i="5" a="1"/>
  <c r="S814" i="5" s="1"/>
  <c r="T814" i="5" a="1"/>
  <c r="T814" i="5" s="1"/>
  <c r="AB814" i="5"/>
  <c r="S815" i="5" a="1"/>
  <c r="S815" i="5" s="1"/>
  <c r="T815" i="5" a="1"/>
  <c r="T815" i="5" s="1"/>
  <c r="AB815" i="5"/>
  <c r="S816" i="5" a="1"/>
  <c r="S816" i="5" s="1"/>
  <c r="T816" i="5" a="1"/>
  <c r="T816" i="5" s="1"/>
  <c r="AB816" i="5"/>
  <c r="S817" i="5" a="1"/>
  <c r="S817" i="5" s="1"/>
  <c r="T817" i="5" a="1"/>
  <c r="T817" i="5" s="1"/>
  <c r="AB817" i="5"/>
  <c r="S818" i="5" a="1"/>
  <c r="S818" i="5" s="1"/>
  <c r="T818" i="5" a="1"/>
  <c r="T818" i="5" s="1"/>
  <c r="AB818" i="5"/>
  <c r="S819" i="5" a="1"/>
  <c r="S819" i="5" s="1"/>
  <c r="T819" i="5" a="1"/>
  <c r="T819" i="5" s="1"/>
  <c r="AB819" i="5"/>
  <c r="S820" i="5" a="1"/>
  <c r="S820" i="5" s="1"/>
  <c r="T820" i="5" a="1"/>
  <c r="T820" i="5" s="1"/>
  <c r="AB820" i="5"/>
  <c r="S821" i="5" a="1"/>
  <c r="S821" i="5" s="1"/>
  <c r="T821" i="5" a="1"/>
  <c r="T821" i="5" s="1"/>
  <c r="AB821" i="5"/>
  <c r="S822" i="5" a="1"/>
  <c r="S822" i="5" s="1"/>
  <c r="T822" i="5" a="1"/>
  <c r="T822" i="5" s="1"/>
  <c r="AB822" i="5"/>
  <c r="S823" i="5" a="1"/>
  <c r="S823" i="5" s="1"/>
  <c r="T823" i="5" a="1"/>
  <c r="T823" i="5" s="1"/>
  <c r="AB823" i="5"/>
  <c r="S824" i="5" a="1"/>
  <c r="S824" i="5" s="1"/>
  <c r="T824" i="5" a="1"/>
  <c r="T824" i="5" s="1"/>
  <c r="AB824" i="5"/>
  <c r="S825" i="5" a="1"/>
  <c r="S825" i="5" s="1"/>
  <c r="T825" i="5" a="1"/>
  <c r="T825" i="5" s="1"/>
  <c r="AB825" i="5"/>
  <c r="S826" i="5" a="1"/>
  <c r="S826" i="5" s="1"/>
  <c r="T826" i="5" a="1"/>
  <c r="T826" i="5" s="1"/>
  <c r="AB826" i="5"/>
  <c r="S827" i="5" a="1"/>
  <c r="S827" i="5" s="1"/>
  <c r="T827" i="5" a="1"/>
  <c r="T827" i="5" s="1"/>
  <c r="AB827" i="5"/>
  <c r="S828" i="5" a="1"/>
  <c r="S828" i="5" s="1"/>
  <c r="T828" i="5" a="1"/>
  <c r="T828" i="5" s="1"/>
  <c r="AB828" i="5"/>
  <c r="S829" i="5" a="1"/>
  <c r="S829" i="5" s="1"/>
  <c r="T829" i="5" a="1"/>
  <c r="T829" i="5" s="1"/>
  <c r="AB829" i="5"/>
  <c r="S830" i="5" a="1"/>
  <c r="S830" i="5" s="1"/>
  <c r="T830" i="5" a="1"/>
  <c r="T830" i="5" s="1"/>
  <c r="AB830" i="5"/>
  <c r="S831" i="5" a="1"/>
  <c r="S831" i="5" s="1"/>
  <c r="T831" i="5" a="1"/>
  <c r="T831" i="5" s="1"/>
  <c r="AB831" i="5"/>
  <c r="S832" i="5" a="1"/>
  <c r="S832" i="5" s="1"/>
  <c r="T832" i="5" a="1"/>
  <c r="T832" i="5" s="1"/>
  <c r="AB832" i="5"/>
  <c r="S833" i="5" a="1"/>
  <c r="S833" i="5" s="1"/>
  <c r="T833" i="5" a="1"/>
  <c r="T833" i="5" s="1"/>
  <c r="AB833" i="5"/>
  <c r="S834" i="5" a="1"/>
  <c r="S834" i="5" s="1"/>
  <c r="T834" i="5" a="1"/>
  <c r="T834" i="5" s="1"/>
  <c r="AB834" i="5"/>
  <c r="S835" i="5" a="1"/>
  <c r="S835" i="5" s="1"/>
  <c r="T835" i="5" a="1"/>
  <c r="T835" i="5" s="1"/>
  <c r="AB835" i="5"/>
  <c r="S836" i="5" a="1"/>
  <c r="S836" i="5" s="1"/>
  <c r="T836" i="5" a="1"/>
  <c r="T836" i="5" s="1"/>
  <c r="AB836" i="5"/>
  <c r="S837" i="5" a="1"/>
  <c r="S837" i="5" s="1"/>
  <c r="T837" i="5" a="1"/>
  <c r="T837" i="5" s="1"/>
  <c r="AB837" i="5"/>
  <c r="S838" i="5" a="1"/>
  <c r="S838" i="5" s="1"/>
  <c r="T838" i="5" a="1"/>
  <c r="T838" i="5" s="1"/>
  <c r="AB838" i="5"/>
  <c r="S839" i="5" a="1"/>
  <c r="S839" i="5" s="1"/>
  <c r="T839" i="5" a="1"/>
  <c r="T839" i="5" s="1"/>
  <c r="AB839" i="5"/>
  <c r="S840" i="5" a="1"/>
  <c r="S840" i="5" s="1"/>
  <c r="T840" i="5" a="1"/>
  <c r="T840" i="5" s="1"/>
  <c r="AB840" i="5"/>
  <c r="S841" i="5" a="1"/>
  <c r="S841" i="5" s="1"/>
  <c r="T841" i="5" a="1"/>
  <c r="T841" i="5" s="1"/>
  <c r="AB841" i="5"/>
  <c r="S842" i="5" a="1"/>
  <c r="S842" i="5" s="1"/>
  <c r="T842" i="5" a="1"/>
  <c r="T842" i="5" s="1"/>
  <c r="AB842" i="5"/>
  <c r="S843" i="5" a="1"/>
  <c r="S843" i="5" s="1"/>
  <c r="T843" i="5" a="1"/>
  <c r="T843" i="5" s="1"/>
  <c r="AB843" i="5"/>
  <c r="S844" i="5" a="1"/>
  <c r="S844" i="5" s="1"/>
  <c r="T844" i="5" a="1"/>
  <c r="T844" i="5" s="1"/>
  <c r="AB844" i="5"/>
  <c r="S845" i="5" a="1"/>
  <c r="S845" i="5" s="1"/>
  <c r="T845" i="5" a="1"/>
  <c r="T845" i="5" s="1"/>
  <c r="AB845" i="5"/>
  <c r="S846" i="5" a="1"/>
  <c r="S846" i="5" s="1"/>
  <c r="T846" i="5" a="1"/>
  <c r="T846" i="5" s="1"/>
  <c r="AB846" i="5"/>
  <c r="S847" i="5" a="1"/>
  <c r="S847" i="5" s="1"/>
  <c r="T847" i="5" a="1"/>
  <c r="T847" i="5" s="1"/>
  <c r="AB847" i="5"/>
  <c r="S848" i="5" a="1"/>
  <c r="S848" i="5" s="1"/>
  <c r="T848" i="5" a="1"/>
  <c r="T848" i="5" s="1"/>
  <c r="AB848" i="5"/>
  <c r="S849" i="5" a="1"/>
  <c r="S849" i="5" s="1"/>
  <c r="T849" i="5" a="1"/>
  <c r="T849" i="5" s="1"/>
  <c r="AB849" i="5"/>
  <c r="S850" i="5" a="1"/>
  <c r="S850" i="5" s="1"/>
  <c r="T850" i="5" a="1"/>
  <c r="T850" i="5" s="1"/>
  <c r="AB850" i="5"/>
  <c r="S851" i="5" a="1"/>
  <c r="S851" i="5" s="1"/>
  <c r="T851" i="5" a="1"/>
  <c r="T851" i="5" s="1"/>
  <c r="AB851" i="5"/>
  <c r="S852" i="5" a="1"/>
  <c r="S852" i="5" s="1"/>
  <c r="T852" i="5" a="1"/>
  <c r="T852" i="5" s="1"/>
  <c r="AB852" i="5"/>
  <c r="S853" i="5" a="1"/>
  <c r="S853" i="5" s="1"/>
  <c r="T853" i="5" a="1"/>
  <c r="T853" i="5" s="1"/>
  <c r="AB853" i="5"/>
  <c r="S854" i="5" a="1"/>
  <c r="S854" i="5" s="1"/>
  <c r="T854" i="5" a="1"/>
  <c r="T854" i="5" s="1"/>
  <c r="AB854" i="5"/>
  <c r="S855" i="5" a="1"/>
  <c r="S855" i="5" s="1"/>
  <c r="T855" i="5" a="1"/>
  <c r="T855" i="5" s="1"/>
  <c r="AB855" i="5"/>
  <c r="S856" i="5" a="1"/>
  <c r="S856" i="5" s="1"/>
  <c r="T856" i="5" a="1"/>
  <c r="T856" i="5" s="1"/>
  <c r="AB856" i="5"/>
  <c r="S857" i="5" a="1"/>
  <c r="S857" i="5" s="1"/>
  <c r="T857" i="5" a="1"/>
  <c r="T857" i="5" s="1"/>
  <c r="AB857" i="5"/>
  <c r="S858" i="5" a="1"/>
  <c r="S858" i="5" s="1"/>
  <c r="T858" i="5" a="1"/>
  <c r="T858" i="5" s="1"/>
  <c r="AB858" i="5"/>
  <c r="S859" i="5" a="1"/>
  <c r="S859" i="5" s="1"/>
  <c r="T859" i="5" a="1"/>
  <c r="T859" i="5" s="1"/>
  <c r="AB859" i="5"/>
  <c r="S860" i="5" a="1"/>
  <c r="S860" i="5" s="1"/>
  <c r="T860" i="5" a="1"/>
  <c r="T860" i="5" s="1"/>
  <c r="AB860" i="5"/>
  <c r="S861" i="5" a="1"/>
  <c r="S861" i="5" s="1"/>
  <c r="T861" i="5" a="1"/>
  <c r="T861" i="5" s="1"/>
  <c r="AB861" i="5"/>
  <c r="S862" i="5" a="1"/>
  <c r="S862" i="5" s="1"/>
  <c r="T862" i="5" a="1"/>
  <c r="T862" i="5" s="1"/>
  <c r="AB862" i="5"/>
  <c r="S863" i="5" a="1"/>
  <c r="S863" i="5" s="1"/>
  <c r="T863" i="5" a="1"/>
  <c r="T863" i="5" s="1"/>
  <c r="AB863" i="5"/>
  <c r="S864" i="5" a="1"/>
  <c r="S864" i="5" s="1"/>
  <c r="T864" i="5" a="1"/>
  <c r="T864" i="5" s="1"/>
  <c r="AB864" i="5"/>
  <c r="S865" i="5" a="1"/>
  <c r="S865" i="5" s="1"/>
  <c r="T865" i="5" a="1"/>
  <c r="T865" i="5" s="1"/>
  <c r="AB865" i="5"/>
  <c r="S866" i="5" a="1"/>
  <c r="S866" i="5" s="1"/>
  <c r="T866" i="5" a="1"/>
  <c r="T866" i="5" s="1"/>
  <c r="AB866" i="5"/>
  <c r="S867" i="5" a="1"/>
  <c r="S867" i="5" s="1"/>
  <c r="T867" i="5" a="1"/>
  <c r="T867" i="5" s="1"/>
  <c r="AB867" i="5"/>
  <c r="S868" i="5" a="1"/>
  <c r="S868" i="5" s="1"/>
  <c r="T868" i="5" a="1"/>
  <c r="T868" i="5" s="1"/>
  <c r="AB868" i="5"/>
  <c r="S869" i="5" a="1"/>
  <c r="S869" i="5" s="1"/>
  <c r="T869" i="5" a="1"/>
  <c r="T869" i="5" s="1"/>
  <c r="AB869" i="5"/>
  <c r="S870" i="5" a="1"/>
  <c r="S870" i="5" s="1"/>
  <c r="T870" i="5" a="1"/>
  <c r="T870" i="5" s="1"/>
  <c r="AB870" i="5"/>
  <c r="S871" i="5" a="1"/>
  <c r="S871" i="5" s="1"/>
  <c r="T871" i="5" a="1"/>
  <c r="T871" i="5" s="1"/>
  <c r="AB871" i="5"/>
  <c r="S872" i="5" a="1"/>
  <c r="S872" i="5" s="1"/>
  <c r="T872" i="5" a="1"/>
  <c r="T872" i="5" s="1"/>
  <c r="AB872" i="5"/>
  <c r="S873" i="5" a="1"/>
  <c r="S873" i="5" s="1"/>
  <c r="T873" i="5" a="1"/>
  <c r="T873" i="5" s="1"/>
  <c r="AB873" i="5"/>
  <c r="S874" i="5" a="1"/>
  <c r="S874" i="5" s="1"/>
  <c r="T874" i="5" a="1"/>
  <c r="T874" i="5" s="1"/>
  <c r="AB874" i="5"/>
  <c r="S875" i="5" a="1"/>
  <c r="S875" i="5" s="1"/>
  <c r="T875" i="5" a="1"/>
  <c r="T875" i="5" s="1"/>
  <c r="AB875" i="5"/>
  <c r="S876" i="5" a="1"/>
  <c r="S876" i="5" s="1"/>
  <c r="T876" i="5" a="1"/>
  <c r="T876" i="5" s="1"/>
  <c r="AB876" i="5"/>
  <c r="S877" i="5" a="1"/>
  <c r="S877" i="5" s="1"/>
  <c r="T877" i="5" a="1"/>
  <c r="T877" i="5" s="1"/>
  <c r="AB877" i="5"/>
  <c r="S878" i="5" a="1"/>
  <c r="S878" i="5" s="1"/>
  <c r="T878" i="5" a="1"/>
  <c r="T878" i="5" s="1"/>
  <c r="AB878" i="5"/>
  <c r="S879" i="5" a="1"/>
  <c r="S879" i="5" s="1"/>
  <c r="T879" i="5" a="1"/>
  <c r="T879" i="5" s="1"/>
  <c r="AB879" i="5"/>
  <c r="S880" i="5" a="1"/>
  <c r="S880" i="5" s="1"/>
  <c r="T880" i="5" a="1"/>
  <c r="T880" i="5" s="1"/>
  <c r="AB880" i="5"/>
  <c r="S881" i="5" a="1"/>
  <c r="S881" i="5" s="1"/>
  <c r="T881" i="5" a="1"/>
  <c r="T881" i="5" s="1"/>
  <c r="AB881" i="5"/>
  <c r="S882" i="5" a="1"/>
  <c r="S882" i="5" s="1"/>
  <c r="T882" i="5" a="1"/>
  <c r="T882" i="5" s="1"/>
  <c r="AB882" i="5"/>
  <c r="S883" i="5" a="1"/>
  <c r="S883" i="5" s="1"/>
  <c r="T883" i="5" a="1"/>
  <c r="T883" i="5" s="1"/>
  <c r="AB883" i="5"/>
  <c r="S884" i="5" a="1"/>
  <c r="S884" i="5" s="1"/>
  <c r="T884" i="5" a="1"/>
  <c r="T884" i="5" s="1"/>
  <c r="AB884" i="5"/>
  <c r="S885" i="5" a="1"/>
  <c r="S885" i="5" s="1"/>
  <c r="T885" i="5" a="1"/>
  <c r="T885" i="5" s="1"/>
  <c r="AB885" i="5"/>
  <c r="S886" i="5" a="1"/>
  <c r="S886" i="5" s="1"/>
  <c r="T886" i="5" a="1"/>
  <c r="T886" i="5" s="1"/>
  <c r="AB886" i="5"/>
  <c r="S887" i="5" a="1"/>
  <c r="S887" i="5" s="1"/>
  <c r="T887" i="5" a="1"/>
  <c r="T887" i="5" s="1"/>
  <c r="AB887" i="5"/>
  <c r="S888" i="5" a="1"/>
  <c r="S888" i="5" s="1"/>
  <c r="T888" i="5" a="1"/>
  <c r="T888" i="5" s="1"/>
  <c r="AB888" i="5"/>
  <c r="S889" i="5" a="1"/>
  <c r="S889" i="5" s="1"/>
  <c r="T889" i="5" a="1"/>
  <c r="T889" i="5" s="1"/>
  <c r="AB889" i="5"/>
  <c r="S890" i="5" a="1"/>
  <c r="S890" i="5" s="1"/>
  <c r="T890" i="5" a="1"/>
  <c r="T890" i="5" s="1"/>
  <c r="AB890" i="5"/>
  <c r="S891" i="5" a="1"/>
  <c r="S891" i="5" s="1"/>
  <c r="T891" i="5" a="1"/>
  <c r="T891" i="5" s="1"/>
  <c r="AB891" i="5"/>
  <c r="S892" i="5" a="1"/>
  <c r="S892" i="5" s="1"/>
  <c r="T892" i="5" a="1"/>
  <c r="T892" i="5" s="1"/>
  <c r="AB892" i="5"/>
  <c r="S893" i="5" a="1"/>
  <c r="S893" i="5" s="1"/>
  <c r="T893" i="5" a="1"/>
  <c r="T893" i="5" s="1"/>
  <c r="AB893" i="5"/>
  <c r="S894" i="5" a="1"/>
  <c r="S894" i="5" s="1"/>
  <c r="T894" i="5" a="1"/>
  <c r="T894" i="5" s="1"/>
  <c r="AB894" i="5"/>
  <c r="S895" i="5" a="1"/>
  <c r="S895" i="5" s="1"/>
  <c r="T895" i="5" a="1"/>
  <c r="T895" i="5" s="1"/>
  <c r="AB895" i="5"/>
  <c r="S896" i="5" a="1"/>
  <c r="S896" i="5" s="1"/>
  <c r="T896" i="5" a="1"/>
  <c r="T896" i="5" s="1"/>
  <c r="AB896" i="5"/>
  <c r="S897" i="5" a="1"/>
  <c r="S897" i="5" s="1"/>
  <c r="T897" i="5" a="1"/>
  <c r="T897" i="5" s="1"/>
  <c r="AB897" i="5"/>
  <c r="S898" i="5" a="1"/>
  <c r="S898" i="5" s="1"/>
  <c r="T898" i="5" a="1"/>
  <c r="T898" i="5" s="1"/>
  <c r="AB898" i="5"/>
  <c r="S899" i="5" a="1"/>
  <c r="S899" i="5" s="1"/>
  <c r="T899" i="5" a="1"/>
  <c r="T899" i="5" s="1"/>
  <c r="AB899" i="5"/>
  <c r="S900" i="5" a="1"/>
  <c r="S900" i="5" s="1"/>
  <c r="T900" i="5" a="1"/>
  <c r="T900" i="5" s="1"/>
  <c r="AB900" i="5"/>
  <c r="S901" i="5" a="1"/>
  <c r="S901" i="5" s="1"/>
  <c r="T901" i="5" a="1"/>
  <c r="T901" i="5" s="1"/>
  <c r="AB901" i="5"/>
  <c r="S902" i="5" a="1"/>
  <c r="S902" i="5" s="1"/>
  <c r="T902" i="5" a="1"/>
  <c r="T902" i="5" s="1"/>
  <c r="AB902" i="5"/>
  <c r="S903" i="5" a="1"/>
  <c r="S903" i="5" s="1"/>
  <c r="T903" i="5" a="1"/>
  <c r="T903" i="5" s="1"/>
  <c r="AB903" i="5"/>
  <c r="S904" i="5" a="1"/>
  <c r="S904" i="5" s="1"/>
  <c r="T904" i="5" a="1"/>
  <c r="T904" i="5" s="1"/>
  <c r="AB904" i="5"/>
  <c r="S905" i="5" a="1"/>
  <c r="S905" i="5" s="1"/>
  <c r="T905" i="5" a="1"/>
  <c r="T905" i="5" s="1"/>
  <c r="AB905" i="5"/>
  <c r="S906" i="5" a="1"/>
  <c r="S906" i="5" s="1"/>
  <c r="T906" i="5" a="1"/>
  <c r="T906" i="5" s="1"/>
  <c r="AB906" i="5"/>
  <c r="S907" i="5" a="1"/>
  <c r="S907" i="5" s="1"/>
  <c r="T907" i="5" a="1"/>
  <c r="T907" i="5" s="1"/>
  <c r="AB907" i="5"/>
  <c r="S908" i="5" a="1"/>
  <c r="S908" i="5" s="1"/>
  <c r="T908" i="5" a="1"/>
  <c r="T908" i="5" s="1"/>
  <c r="AB908" i="5"/>
  <c r="S909" i="5" a="1"/>
  <c r="S909" i="5" s="1"/>
  <c r="T909" i="5" a="1"/>
  <c r="T909" i="5" s="1"/>
  <c r="AB909" i="5"/>
  <c r="S910" i="5" a="1"/>
  <c r="S910" i="5" s="1"/>
  <c r="T910" i="5" a="1"/>
  <c r="T910" i="5" s="1"/>
  <c r="AB910" i="5"/>
  <c r="S911" i="5" a="1"/>
  <c r="S911" i="5" s="1"/>
  <c r="T911" i="5" a="1"/>
  <c r="T911" i="5" s="1"/>
  <c r="AB911" i="5"/>
  <c r="S912" i="5" a="1"/>
  <c r="S912" i="5" s="1"/>
  <c r="T912" i="5" a="1"/>
  <c r="T912" i="5" s="1"/>
  <c r="AB912" i="5"/>
  <c r="S913" i="5" a="1"/>
  <c r="S913" i="5" s="1"/>
  <c r="T913" i="5" a="1"/>
  <c r="T913" i="5" s="1"/>
  <c r="AB913" i="5"/>
  <c r="S914" i="5" a="1"/>
  <c r="S914" i="5" s="1"/>
  <c r="T914" i="5" a="1"/>
  <c r="T914" i="5" s="1"/>
  <c r="AB914" i="5"/>
  <c r="S915" i="5" a="1"/>
  <c r="S915" i="5" s="1"/>
  <c r="T915" i="5" a="1"/>
  <c r="T915" i="5" s="1"/>
  <c r="AB915" i="5"/>
  <c r="S916" i="5" a="1"/>
  <c r="S916" i="5" s="1"/>
  <c r="T916" i="5" a="1"/>
  <c r="T916" i="5" s="1"/>
  <c r="AB916" i="5"/>
  <c r="S917" i="5" a="1"/>
  <c r="S917" i="5" s="1"/>
  <c r="T917" i="5" a="1"/>
  <c r="T917" i="5" s="1"/>
  <c r="AB917" i="5"/>
  <c r="S918" i="5" a="1"/>
  <c r="S918" i="5" s="1"/>
  <c r="T918" i="5" a="1"/>
  <c r="T918" i="5" s="1"/>
  <c r="AB918" i="5"/>
  <c r="S919" i="5" a="1"/>
  <c r="S919" i="5" s="1"/>
  <c r="T919" i="5" a="1"/>
  <c r="T919" i="5" s="1"/>
  <c r="AB919" i="5"/>
  <c r="S920" i="5" a="1"/>
  <c r="S920" i="5" s="1"/>
  <c r="T920" i="5" a="1"/>
  <c r="T920" i="5" s="1"/>
  <c r="AB920" i="5"/>
  <c r="S921" i="5" a="1"/>
  <c r="S921" i="5" s="1"/>
  <c r="T921" i="5" a="1"/>
  <c r="T921" i="5" s="1"/>
  <c r="AB921" i="5"/>
  <c r="S922" i="5" a="1"/>
  <c r="S922" i="5" s="1"/>
  <c r="T922" i="5" a="1"/>
  <c r="T922" i="5" s="1"/>
  <c r="AB922" i="5"/>
  <c r="S923" i="5" a="1"/>
  <c r="S923" i="5" s="1"/>
  <c r="T923" i="5" a="1"/>
  <c r="T923" i="5" s="1"/>
  <c r="AB923" i="5"/>
  <c r="S924" i="5" a="1"/>
  <c r="S924" i="5" s="1"/>
  <c r="T924" i="5" a="1"/>
  <c r="T924" i="5" s="1"/>
  <c r="AB924" i="5"/>
  <c r="S925" i="5" a="1"/>
  <c r="S925" i="5" s="1"/>
  <c r="T925" i="5" a="1"/>
  <c r="T925" i="5" s="1"/>
  <c r="AB925" i="5"/>
  <c r="S926" i="5" a="1"/>
  <c r="S926" i="5" s="1"/>
  <c r="T926" i="5" a="1"/>
  <c r="T926" i="5" s="1"/>
  <c r="AB926" i="5"/>
  <c r="S927" i="5" a="1"/>
  <c r="S927" i="5" s="1"/>
  <c r="T927" i="5" a="1"/>
  <c r="T927" i="5" s="1"/>
  <c r="AB927" i="5"/>
  <c r="S928" i="5" a="1"/>
  <c r="S928" i="5" s="1"/>
  <c r="T928" i="5" a="1"/>
  <c r="T928" i="5" s="1"/>
  <c r="AB928" i="5"/>
  <c r="S929" i="5" a="1"/>
  <c r="S929" i="5" s="1"/>
  <c r="T929" i="5" a="1"/>
  <c r="T929" i="5" s="1"/>
  <c r="AB929" i="5"/>
  <c r="S930" i="5" a="1"/>
  <c r="S930" i="5" s="1"/>
  <c r="T930" i="5" a="1"/>
  <c r="T930" i="5" s="1"/>
  <c r="AB930" i="5"/>
  <c r="S931" i="5" a="1"/>
  <c r="S931" i="5" s="1"/>
  <c r="T931" i="5" a="1"/>
  <c r="T931" i="5" s="1"/>
  <c r="AB931" i="5"/>
  <c r="S932" i="5" a="1"/>
  <c r="S932" i="5" s="1"/>
  <c r="T932" i="5" a="1"/>
  <c r="T932" i="5" s="1"/>
  <c r="AB932" i="5"/>
  <c r="S933" i="5" a="1"/>
  <c r="S933" i="5" s="1"/>
  <c r="T933" i="5" a="1"/>
  <c r="T933" i="5" s="1"/>
  <c r="AB933" i="5"/>
  <c r="S934" i="5" a="1"/>
  <c r="S934" i="5" s="1"/>
  <c r="T934" i="5" a="1"/>
  <c r="T934" i="5" s="1"/>
  <c r="AB934" i="5"/>
  <c r="S935" i="5" a="1"/>
  <c r="S935" i="5" s="1"/>
  <c r="T935" i="5" a="1"/>
  <c r="T935" i="5" s="1"/>
  <c r="AB935" i="5"/>
  <c r="S936" i="5" a="1"/>
  <c r="S936" i="5" s="1"/>
  <c r="T936" i="5" a="1"/>
  <c r="T936" i="5" s="1"/>
  <c r="AB936" i="5"/>
  <c r="S937" i="5" a="1"/>
  <c r="S937" i="5" s="1"/>
  <c r="T937" i="5" a="1"/>
  <c r="T937" i="5" s="1"/>
  <c r="AB937" i="5"/>
  <c r="S938" i="5" a="1"/>
  <c r="S938" i="5" s="1"/>
  <c r="T938" i="5" a="1"/>
  <c r="T938" i="5" s="1"/>
  <c r="AB938" i="5"/>
  <c r="S939" i="5" a="1"/>
  <c r="S939" i="5" s="1"/>
  <c r="T939" i="5" a="1"/>
  <c r="T939" i="5" s="1"/>
  <c r="AB939" i="5"/>
  <c r="S940" i="5" a="1"/>
  <c r="S940" i="5" s="1"/>
  <c r="T940" i="5" a="1"/>
  <c r="T940" i="5" s="1"/>
  <c r="AB940" i="5"/>
  <c r="S941" i="5" a="1"/>
  <c r="S941" i="5" s="1"/>
  <c r="T941" i="5" a="1"/>
  <c r="T941" i="5" s="1"/>
  <c r="AB941" i="5"/>
  <c r="S942" i="5" a="1"/>
  <c r="S942" i="5" s="1"/>
  <c r="T942" i="5" a="1"/>
  <c r="T942" i="5" s="1"/>
  <c r="AB942" i="5"/>
  <c r="S943" i="5" a="1"/>
  <c r="S943" i="5" s="1"/>
  <c r="T943" i="5" a="1"/>
  <c r="T943" i="5" s="1"/>
  <c r="AB943" i="5"/>
  <c r="S944" i="5" a="1"/>
  <c r="S944" i="5" s="1"/>
  <c r="T944" i="5" a="1"/>
  <c r="T944" i="5" s="1"/>
  <c r="AB944" i="5"/>
  <c r="S945" i="5" a="1"/>
  <c r="S945" i="5" s="1"/>
  <c r="T945" i="5" a="1"/>
  <c r="T945" i="5" s="1"/>
  <c r="AB945" i="5"/>
  <c r="S946" i="5" a="1"/>
  <c r="S946" i="5" s="1"/>
  <c r="T946" i="5" a="1"/>
  <c r="T946" i="5" s="1"/>
  <c r="AB946" i="5"/>
  <c r="S947" i="5" a="1"/>
  <c r="S947" i="5" s="1"/>
  <c r="T947" i="5" a="1"/>
  <c r="T947" i="5" s="1"/>
  <c r="AB947" i="5"/>
  <c r="S948" i="5" a="1"/>
  <c r="S948" i="5" s="1"/>
  <c r="T948" i="5" a="1"/>
  <c r="T948" i="5" s="1"/>
  <c r="AB948" i="5"/>
  <c r="S949" i="5" a="1"/>
  <c r="S949" i="5" s="1"/>
  <c r="T949" i="5" a="1"/>
  <c r="T949" i="5" s="1"/>
  <c r="AB949" i="5"/>
  <c r="S950" i="5" a="1"/>
  <c r="S950" i="5" s="1"/>
  <c r="T950" i="5" a="1"/>
  <c r="T950" i="5" s="1"/>
  <c r="AB950" i="5"/>
  <c r="S951" i="5" a="1"/>
  <c r="S951" i="5" s="1"/>
  <c r="T951" i="5" a="1"/>
  <c r="T951" i="5" s="1"/>
  <c r="AB951" i="5"/>
  <c r="S952" i="5" a="1"/>
  <c r="S952" i="5" s="1"/>
  <c r="T952" i="5" a="1"/>
  <c r="T952" i="5" s="1"/>
  <c r="AB952" i="5"/>
  <c r="S953" i="5" a="1"/>
  <c r="S953" i="5" s="1"/>
  <c r="T953" i="5" a="1"/>
  <c r="T953" i="5" s="1"/>
  <c r="AB953" i="5"/>
  <c r="S954" i="5" a="1"/>
  <c r="S954" i="5" s="1"/>
  <c r="T954" i="5" a="1"/>
  <c r="T954" i="5" s="1"/>
  <c r="AB954" i="5"/>
  <c r="S955" i="5" a="1"/>
  <c r="S955" i="5" s="1"/>
  <c r="T955" i="5" a="1"/>
  <c r="T955" i="5" s="1"/>
  <c r="AB955" i="5"/>
  <c r="S956" i="5" a="1"/>
  <c r="S956" i="5" s="1"/>
  <c r="T956" i="5" a="1"/>
  <c r="T956" i="5" s="1"/>
  <c r="AB956" i="5"/>
  <c r="S957" i="5" a="1"/>
  <c r="S957" i="5" s="1"/>
  <c r="T957" i="5" a="1"/>
  <c r="T957" i="5" s="1"/>
  <c r="AB957" i="5"/>
  <c r="S958" i="5" a="1"/>
  <c r="S958" i="5" s="1"/>
  <c r="T958" i="5" a="1"/>
  <c r="T958" i="5" s="1"/>
  <c r="AB958" i="5"/>
  <c r="S959" i="5" a="1"/>
  <c r="S959" i="5" s="1"/>
  <c r="T959" i="5" a="1"/>
  <c r="T959" i="5" s="1"/>
  <c r="AB959" i="5"/>
  <c r="S960" i="5" a="1"/>
  <c r="S960" i="5" s="1"/>
  <c r="T960" i="5" a="1"/>
  <c r="T960" i="5" s="1"/>
  <c r="AB960" i="5"/>
  <c r="S961" i="5" a="1"/>
  <c r="S961" i="5" s="1"/>
  <c r="T961" i="5" a="1"/>
  <c r="T961" i="5" s="1"/>
  <c r="AB961" i="5"/>
  <c r="S962" i="5" a="1"/>
  <c r="S962" i="5" s="1"/>
  <c r="T962" i="5" a="1"/>
  <c r="T962" i="5" s="1"/>
  <c r="AB962" i="5"/>
  <c r="S963" i="5" a="1"/>
  <c r="S963" i="5" s="1"/>
  <c r="T963" i="5" a="1"/>
  <c r="T963" i="5" s="1"/>
  <c r="AB963" i="5"/>
  <c r="S964" i="5" a="1"/>
  <c r="S964" i="5" s="1"/>
  <c r="T964" i="5" a="1"/>
  <c r="T964" i="5" s="1"/>
  <c r="AB964" i="5"/>
  <c r="S965" i="5" a="1"/>
  <c r="S965" i="5" s="1"/>
  <c r="T965" i="5" a="1"/>
  <c r="T965" i="5" s="1"/>
  <c r="AB965" i="5"/>
  <c r="S966" i="5" a="1"/>
  <c r="S966" i="5" s="1"/>
  <c r="T966" i="5" a="1"/>
  <c r="T966" i="5" s="1"/>
  <c r="AB966" i="5"/>
  <c r="S967" i="5" a="1"/>
  <c r="S967" i="5" s="1"/>
  <c r="T967" i="5" a="1"/>
  <c r="T967" i="5" s="1"/>
  <c r="AB967" i="5"/>
  <c r="S968" i="5" a="1"/>
  <c r="S968" i="5" s="1"/>
  <c r="T968" i="5" a="1"/>
  <c r="T968" i="5" s="1"/>
  <c r="AB968" i="5"/>
  <c r="S969" i="5" a="1"/>
  <c r="S969" i="5" s="1"/>
  <c r="T969" i="5" a="1"/>
  <c r="T969" i="5" s="1"/>
  <c r="AB969" i="5"/>
  <c r="S970" i="5" a="1"/>
  <c r="S970" i="5" s="1"/>
  <c r="T970" i="5" a="1"/>
  <c r="T970" i="5" s="1"/>
  <c r="AB970" i="5"/>
  <c r="S971" i="5" a="1"/>
  <c r="S971" i="5" s="1"/>
  <c r="T971" i="5" a="1"/>
  <c r="T971" i="5" s="1"/>
  <c r="AB971" i="5"/>
  <c r="S972" i="5" a="1"/>
  <c r="S972" i="5" s="1"/>
  <c r="T972" i="5" a="1"/>
  <c r="T972" i="5" s="1"/>
  <c r="AB972" i="5"/>
  <c r="S973" i="5" a="1"/>
  <c r="S973" i="5" s="1"/>
  <c r="T973" i="5" a="1"/>
  <c r="T973" i="5" s="1"/>
  <c r="AB973" i="5"/>
  <c r="S974" i="5" a="1"/>
  <c r="S974" i="5" s="1"/>
  <c r="T974" i="5" a="1"/>
  <c r="T974" i="5" s="1"/>
  <c r="AB974" i="5"/>
  <c r="S975" i="5" a="1"/>
  <c r="S975" i="5" s="1"/>
  <c r="T975" i="5" a="1"/>
  <c r="T975" i="5" s="1"/>
  <c r="AB975" i="5"/>
  <c r="S976" i="5" a="1"/>
  <c r="S976" i="5" s="1"/>
  <c r="T976" i="5" a="1"/>
  <c r="T976" i="5" s="1"/>
  <c r="AB976" i="5"/>
  <c r="S977" i="5" a="1"/>
  <c r="S977" i="5" s="1"/>
  <c r="T977" i="5" a="1"/>
  <c r="T977" i="5" s="1"/>
  <c r="AB977" i="5"/>
  <c r="S978" i="5" a="1"/>
  <c r="S978" i="5" s="1"/>
  <c r="T978" i="5" a="1"/>
  <c r="T978" i="5" s="1"/>
  <c r="AB978" i="5"/>
  <c r="S979" i="5" a="1"/>
  <c r="S979" i="5" s="1"/>
  <c r="T979" i="5" a="1"/>
  <c r="T979" i="5" s="1"/>
  <c r="AB979" i="5"/>
  <c r="S980" i="5" a="1"/>
  <c r="S980" i="5" s="1"/>
  <c r="T980" i="5" a="1"/>
  <c r="T980" i="5" s="1"/>
  <c r="AB980" i="5"/>
  <c r="S981" i="5" a="1"/>
  <c r="S981" i="5" s="1"/>
  <c r="T981" i="5" a="1"/>
  <c r="T981" i="5" s="1"/>
  <c r="AB981" i="5"/>
  <c r="S982" i="5" a="1"/>
  <c r="S982" i="5" s="1"/>
  <c r="T982" i="5" a="1"/>
  <c r="T982" i="5" s="1"/>
  <c r="AB982" i="5"/>
  <c r="S983" i="5" a="1"/>
  <c r="S983" i="5" s="1"/>
  <c r="T983" i="5" a="1"/>
  <c r="T983" i="5" s="1"/>
  <c r="AB983" i="5"/>
  <c r="S984" i="5" a="1"/>
  <c r="S984" i="5" s="1"/>
  <c r="T984" i="5" a="1"/>
  <c r="T984" i="5" s="1"/>
  <c r="AB984" i="5"/>
  <c r="S985" i="5" a="1"/>
  <c r="S985" i="5" s="1"/>
  <c r="T985" i="5" a="1"/>
  <c r="T985" i="5" s="1"/>
  <c r="AB985" i="5"/>
  <c r="S986" i="5" a="1"/>
  <c r="S986" i="5" s="1"/>
  <c r="T986" i="5" a="1"/>
  <c r="T986" i="5" s="1"/>
  <c r="AB986" i="5"/>
  <c r="S987" i="5" a="1"/>
  <c r="S987" i="5" s="1"/>
  <c r="T987" i="5" a="1"/>
  <c r="T987" i="5" s="1"/>
  <c r="AB987" i="5"/>
  <c r="S988" i="5" a="1"/>
  <c r="S988" i="5" s="1"/>
  <c r="T988" i="5" a="1"/>
  <c r="T988" i="5" s="1"/>
  <c r="AB988" i="5"/>
  <c r="S989" i="5" a="1"/>
  <c r="S989" i="5" s="1"/>
  <c r="T989" i="5" a="1"/>
  <c r="T989" i="5" s="1"/>
  <c r="AB989" i="5"/>
  <c r="S990" i="5" a="1"/>
  <c r="S990" i="5" s="1"/>
  <c r="T990" i="5" a="1"/>
  <c r="T990" i="5" s="1"/>
  <c r="AB990" i="5"/>
  <c r="S991" i="5" a="1"/>
  <c r="S991" i="5" s="1"/>
  <c r="T991" i="5" a="1"/>
  <c r="T991" i="5" s="1"/>
  <c r="AB991" i="5"/>
  <c r="S992" i="5" a="1"/>
  <c r="S992" i="5" s="1"/>
  <c r="T992" i="5" a="1"/>
  <c r="T992" i="5" s="1"/>
  <c r="AB992" i="5"/>
  <c r="S993" i="5" a="1"/>
  <c r="S993" i="5" s="1"/>
  <c r="T993" i="5" a="1"/>
  <c r="T993" i="5" s="1"/>
  <c r="AB993" i="5"/>
  <c r="S994" i="5" a="1"/>
  <c r="S994" i="5" s="1"/>
  <c r="T994" i="5" a="1"/>
  <c r="T994" i="5" s="1"/>
  <c r="AB994" i="5"/>
  <c r="S995" i="5" a="1"/>
  <c r="S995" i="5" s="1"/>
  <c r="T995" i="5" a="1"/>
  <c r="T995" i="5" s="1"/>
  <c r="AB995" i="5"/>
  <c r="S996" i="5" a="1"/>
  <c r="S996" i="5" s="1"/>
  <c r="T996" i="5" a="1"/>
  <c r="T996" i="5" s="1"/>
  <c r="AB996" i="5"/>
  <c r="S997" i="5" a="1"/>
  <c r="S997" i="5" s="1"/>
  <c r="T997" i="5" a="1"/>
  <c r="T997" i="5" s="1"/>
  <c r="AB997" i="5"/>
  <c r="S998" i="5" a="1"/>
  <c r="S998" i="5" s="1"/>
  <c r="T998" i="5" a="1"/>
  <c r="T998" i="5" s="1"/>
  <c r="AB998" i="5"/>
  <c r="S999" i="5" a="1"/>
  <c r="S999" i="5" s="1"/>
  <c r="T999" i="5" a="1"/>
  <c r="T999" i="5" s="1"/>
  <c r="AB999" i="5"/>
  <c r="S1000" i="5" a="1"/>
  <c r="S1000" i="5" s="1"/>
  <c r="T1000" i="5" a="1"/>
  <c r="T1000" i="5" s="1"/>
  <c r="AB1000" i="5"/>
  <c r="S1001" i="5" a="1"/>
  <c r="S1001" i="5" s="1"/>
  <c r="T1001" i="5" a="1"/>
  <c r="T1001" i="5" s="1"/>
  <c r="AB1001" i="5"/>
  <c r="S1002" i="5" a="1"/>
  <c r="S1002" i="5" s="1"/>
  <c r="T1002" i="5" a="1"/>
  <c r="T1002" i="5" s="1"/>
  <c r="AB1002" i="5"/>
  <c r="S1003" i="5" a="1"/>
  <c r="S1003" i="5" s="1"/>
  <c r="T1003" i="5" a="1"/>
  <c r="T1003" i="5" s="1"/>
  <c r="AB1003" i="5"/>
  <c r="S1004" i="5" a="1"/>
  <c r="S1004" i="5" s="1"/>
  <c r="T1004" i="5" a="1"/>
  <c r="T1004" i="5" s="1"/>
  <c r="AB1004" i="5"/>
  <c r="S1005" i="5" a="1"/>
  <c r="S1005" i="5" s="1"/>
  <c r="T1005" i="5" a="1"/>
  <c r="T1005" i="5" s="1"/>
  <c r="AB1005" i="5"/>
  <c r="S1006" i="5" a="1"/>
  <c r="S1006" i="5" s="1"/>
  <c r="T1006" i="5" a="1"/>
  <c r="T1006" i="5" s="1"/>
  <c r="AB1006" i="5"/>
  <c r="S1007" i="5" a="1"/>
  <c r="S1007" i="5" s="1"/>
  <c r="T1007" i="5" a="1"/>
  <c r="T1007" i="5" s="1"/>
  <c r="AB1007" i="5"/>
  <c r="S1008" i="5" a="1"/>
  <c r="S1008" i="5" s="1"/>
  <c r="T1008" i="5" a="1"/>
  <c r="T1008" i="5" s="1"/>
  <c r="AB1008" i="5"/>
  <c r="S1009" i="5" a="1"/>
  <c r="S1009" i="5" s="1"/>
  <c r="T1009" i="5" a="1"/>
  <c r="T1009" i="5" s="1"/>
  <c r="AB1009" i="5"/>
  <c r="S1010" i="5" a="1"/>
  <c r="S1010" i="5" s="1"/>
  <c r="T1010" i="5" a="1"/>
  <c r="T1010" i="5" s="1"/>
  <c r="AB1010" i="5"/>
  <c r="S1011" i="5" a="1"/>
  <c r="S1011" i="5" s="1"/>
  <c r="T1011" i="5" a="1"/>
  <c r="T1011" i="5" s="1"/>
  <c r="AB1011" i="5"/>
  <c r="S1012" i="5" a="1"/>
  <c r="S1012" i="5" s="1"/>
  <c r="T1012" i="5" a="1"/>
  <c r="T1012" i="5" s="1"/>
  <c r="AB1012" i="5"/>
  <c r="S1013" i="5" a="1"/>
  <c r="S1013" i="5" s="1"/>
  <c r="T1013" i="5" a="1"/>
  <c r="T1013" i="5" s="1"/>
  <c r="AB1013" i="5"/>
  <c r="S1014" i="5" a="1"/>
  <c r="S1014" i="5" s="1"/>
  <c r="T1014" i="5" a="1"/>
  <c r="T1014" i="5" s="1"/>
  <c r="AB1014" i="5"/>
  <c r="S1015" i="5" a="1"/>
  <c r="S1015" i="5" s="1"/>
  <c r="T1015" i="5" a="1"/>
  <c r="T1015" i="5" s="1"/>
  <c r="AB1015" i="5"/>
  <c r="S1016" i="5" a="1"/>
  <c r="S1016" i="5" s="1"/>
  <c r="T1016" i="5" a="1"/>
  <c r="T1016" i="5" s="1"/>
  <c r="AB1016" i="5"/>
  <c r="S1017" i="5" a="1"/>
  <c r="S1017" i="5" s="1"/>
  <c r="T1017" i="5" a="1"/>
  <c r="T1017" i="5" s="1"/>
  <c r="AB1017" i="5"/>
  <c r="S1018" i="5" a="1"/>
  <c r="S1018" i="5" s="1"/>
  <c r="T1018" i="5" a="1"/>
  <c r="T1018" i="5" s="1"/>
  <c r="AB1018" i="5"/>
  <c r="S1019" i="5" a="1"/>
  <c r="S1019" i="5" s="1"/>
  <c r="T1019" i="5" a="1"/>
  <c r="T1019" i="5" s="1"/>
  <c r="AB1019" i="5"/>
  <c r="S1020" i="5" a="1"/>
  <c r="S1020" i="5" s="1"/>
  <c r="T1020" i="5" a="1"/>
  <c r="T1020" i="5" s="1"/>
  <c r="AB1020" i="5"/>
  <c r="S1021" i="5" a="1"/>
  <c r="S1021" i="5" s="1"/>
  <c r="T1021" i="5" a="1"/>
  <c r="T1021" i="5" s="1"/>
  <c r="AB1021" i="5"/>
  <c r="S1022" i="5" a="1"/>
  <c r="S1022" i="5" s="1"/>
  <c r="T1022" i="5" a="1"/>
  <c r="T1022" i="5" s="1"/>
  <c r="AB1022" i="5"/>
  <c r="S1023" i="5" a="1"/>
  <c r="S1023" i="5" s="1"/>
  <c r="T1023" i="5" a="1"/>
  <c r="T1023" i="5" s="1"/>
  <c r="AB1023" i="5"/>
  <c r="S1024" i="5" a="1"/>
  <c r="S1024" i="5" s="1"/>
  <c r="T1024" i="5" a="1"/>
  <c r="T1024" i="5" s="1"/>
  <c r="AB1024" i="5"/>
  <c r="S1025" i="5" a="1"/>
  <c r="S1025" i="5" s="1"/>
  <c r="T1025" i="5" a="1"/>
  <c r="T1025" i="5" s="1"/>
  <c r="AB1025" i="5"/>
  <c r="S1026" i="5" a="1"/>
  <c r="S1026" i="5" s="1"/>
  <c r="T1026" i="5" a="1"/>
  <c r="T1026" i="5" s="1"/>
  <c r="AB1026" i="5"/>
  <c r="S1027" i="5" a="1"/>
  <c r="S1027" i="5" s="1"/>
  <c r="T1027" i="5" a="1"/>
  <c r="T1027" i="5" s="1"/>
  <c r="AB1027" i="5"/>
  <c r="S1028" i="5" a="1"/>
  <c r="S1028" i="5" s="1"/>
  <c r="T1028" i="5" a="1"/>
  <c r="T1028" i="5" s="1"/>
  <c r="AB1028" i="5"/>
  <c r="S1029" i="5" a="1"/>
  <c r="S1029" i="5" s="1"/>
  <c r="T1029" i="5" a="1"/>
  <c r="T1029" i="5" s="1"/>
  <c r="AB1029" i="5"/>
  <c r="S1030" i="5" a="1"/>
  <c r="S1030" i="5" s="1"/>
  <c r="T1030" i="5" a="1"/>
  <c r="T1030" i="5" s="1"/>
  <c r="AB1030" i="5"/>
  <c r="S1031" i="5" a="1"/>
  <c r="S1031" i="5" s="1"/>
  <c r="T1031" i="5" a="1"/>
  <c r="T1031" i="5" s="1"/>
  <c r="AB1031" i="5"/>
  <c r="S1032" i="5" a="1"/>
  <c r="S1032" i="5" s="1"/>
  <c r="T1032" i="5" a="1"/>
  <c r="T1032" i="5" s="1"/>
  <c r="AB1032" i="5"/>
  <c r="S1033" i="5" a="1"/>
  <c r="S1033" i="5" s="1"/>
  <c r="T1033" i="5" a="1"/>
  <c r="T1033" i="5" s="1"/>
  <c r="AB1033" i="5"/>
  <c r="S1034" i="5" a="1"/>
  <c r="S1034" i="5" s="1"/>
  <c r="T1034" i="5" a="1"/>
  <c r="T1034" i="5" s="1"/>
  <c r="AB1034" i="5"/>
  <c r="S1035" i="5" a="1"/>
  <c r="S1035" i="5" s="1"/>
  <c r="T1035" i="5" a="1"/>
  <c r="T1035" i="5" s="1"/>
  <c r="AB1035" i="5"/>
  <c r="S1036" i="5" a="1"/>
  <c r="S1036" i="5" s="1"/>
  <c r="T1036" i="5" a="1"/>
  <c r="T1036" i="5" s="1"/>
  <c r="AB1036" i="5"/>
  <c r="S1037" i="5" a="1"/>
  <c r="S1037" i="5" s="1"/>
  <c r="T1037" i="5" a="1"/>
  <c r="T1037" i="5" s="1"/>
  <c r="AB1037" i="5"/>
  <c r="S1038" i="5" a="1"/>
  <c r="S1038" i="5" s="1"/>
  <c r="T1038" i="5" a="1"/>
  <c r="T1038" i="5" s="1"/>
  <c r="AB1038" i="5"/>
  <c r="S1039" i="5" a="1"/>
  <c r="S1039" i="5" s="1"/>
  <c r="T1039" i="5" a="1"/>
  <c r="T1039" i="5" s="1"/>
  <c r="AB1039" i="5"/>
  <c r="S1040" i="5" a="1"/>
  <c r="S1040" i="5" s="1"/>
  <c r="T1040" i="5" a="1"/>
  <c r="T1040" i="5" s="1"/>
  <c r="AB1040" i="5"/>
  <c r="S1041" i="5" a="1"/>
  <c r="S1041" i="5" s="1"/>
  <c r="T1041" i="5" a="1"/>
  <c r="T1041" i="5" s="1"/>
  <c r="AB1041" i="5"/>
  <c r="S1042" i="5" a="1"/>
  <c r="S1042" i="5" s="1"/>
  <c r="T1042" i="5" a="1"/>
  <c r="T1042" i="5" s="1"/>
  <c r="AB1042" i="5"/>
  <c r="S1043" i="5" a="1"/>
  <c r="S1043" i="5" s="1"/>
  <c r="T1043" i="5" a="1"/>
  <c r="T1043" i="5" s="1"/>
  <c r="AB1043" i="5"/>
  <c r="S1044" i="5" a="1"/>
  <c r="S1044" i="5" s="1"/>
  <c r="T1044" i="5" a="1"/>
  <c r="T1044" i="5" s="1"/>
  <c r="AB1044" i="5"/>
  <c r="S1045" i="5" a="1"/>
  <c r="S1045" i="5" s="1"/>
  <c r="T1045" i="5" a="1"/>
  <c r="T1045" i="5" s="1"/>
  <c r="AB1045" i="5"/>
  <c r="S1046" i="5" a="1"/>
  <c r="S1046" i="5" s="1"/>
  <c r="T1046" i="5" a="1"/>
  <c r="T1046" i="5" s="1"/>
  <c r="AB1046" i="5"/>
  <c r="S1047" i="5" a="1"/>
  <c r="S1047" i="5" s="1"/>
  <c r="T1047" i="5" a="1"/>
  <c r="T1047" i="5" s="1"/>
  <c r="AB1047" i="5"/>
  <c r="S1048" i="5" a="1"/>
  <c r="S1048" i="5" s="1"/>
  <c r="T1048" i="5" a="1"/>
  <c r="T1048" i="5" s="1"/>
  <c r="AB1048" i="5"/>
  <c r="S1049" i="5" a="1"/>
  <c r="S1049" i="5" s="1"/>
  <c r="T1049" i="5" a="1"/>
  <c r="T1049" i="5" s="1"/>
  <c r="AB1049" i="5"/>
  <c r="S1050" i="5" a="1"/>
  <c r="S1050" i="5" s="1"/>
  <c r="T1050" i="5" a="1"/>
  <c r="T1050" i="5" s="1"/>
  <c r="AB1050" i="5"/>
  <c r="S1051" i="5" a="1"/>
  <c r="S1051" i="5" s="1"/>
  <c r="T1051" i="5" a="1"/>
  <c r="T1051" i="5" s="1"/>
  <c r="AB1051" i="5"/>
  <c r="S1052" i="5" a="1"/>
  <c r="S1052" i="5" s="1"/>
  <c r="T1052" i="5" a="1"/>
  <c r="T1052" i="5" s="1"/>
  <c r="AB1052" i="5"/>
  <c r="S1053" i="5" a="1"/>
  <c r="S1053" i="5" s="1"/>
  <c r="T1053" i="5" a="1"/>
  <c r="T1053" i="5" s="1"/>
  <c r="AB1053" i="5"/>
  <c r="S1054" i="5" a="1"/>
  <c r="S1054" i="5" s="1"/>
  <c r="T1054" i="5" a="1"/>
  <c r="T1054" i="5" s="1"/>
  <c r="AB1054" i="5"/>
  <c r="S1055" i="5" a="1"/>
  <c r="S1055" i="5" s="1"/>
  <c r="T1055" i="5" a="1"/>
  <c r="T1055" i="5" s="1"/>
  <c r="AB1055" i="5"/>
  <c r="S1056" i="5" a="1"/>
  <c r="S1056" i="5" s="1"/>
  <c r="T1056" i="5" a="1"/>
  <c r="T1056" i="5" s="1"/>
  <c r="AB1056" i="5"/>
  <c r="S1057" i="5" a="1"/>
  <c r="S1057" i="5" s="1"/>
  <c r="T1057" i="5" a="1"/>
  <c r="T1057" i="5" s="1"/>
  <c r="AB1057" i="5"/>
  <c r="S1058" i="5" a="1"/>
  <c r="S1058" i="5" s="1"/>
  <c r="T1058" i="5" a="1"/>
  <c r="T1058" i="5" s="1"/>
  <c r="AB1058" i="5"/>
  <c r="S1059" i="5" a="1"/>
  <c r="S1059" i="5" s="1"/>
  <c r="T1059" i="5" a="1"/>
  <c r="T1059" i="5" s="1"/>
  <c r="AB1059" i="5"/>
  <c r="S1060" i="5" a="1"/>
  <c r="S1060" i="5" s="1"/>
  <c r="T1060" i="5" a="1"/>
  <c r="T1060" i="5" s="1"/>
  <c r="AB1060" i="5"/>
  <c r="S1061" i="5" a="1"/>
  <c r="S1061" i="5" s="1"/>
  <c r="T1061" i="5" a="1"/>
  <c r="T1061" i="5" s="1"/>
  <c r="AB1061" i="5"/>
  <c r="S1062" i="5" a="1"/>
  <c r="S1062" i="5" s="1"/>
  <c r="T1062" i="5" a="1"/>
  <c r="T1062" i="5" s="1"/>
  <c r="AB1062" i="5"/>
  <c r="S1063" i="5" a="1"/>
  <c r="S1063" i="5" s="1"/>
  <c r="T1063" i="5" a="1"/>
  <c r="T1063" i="5" s="1"/>
  <c r="AB1063" i="5"/>
  <c r="S1064" i="5" a="1"/>
  <c r="S1064" i="5" s="1"/>
  <c r="T1064" i="5" a="1"/>
  <c r="T1064" i="5" s="1"/>
  <c r="AB1064" i="5"/>
  <c r="S1065" i="5" a="1"/>
  <c r="S1065" i="5" s="1"/>
  <c r="T1065" i="5" a="1"/>
  <c r="T1065" i="5" s="1"/>
  <c r="AB1065" i="5"/>
  <c r="S1066" i="5" a="1"/>
  <c r="S1066" i="5" s="1"/>
  <c r="T1066" i="5" a="1"/>
  <c r="T1066" i="5" s="1"/>
  <c r="AB1066" i="5"/>
  <c r="S1067" i="5" a="1"/>
  <c r="S1067" i="5" s="1"/>
  <c r="T1067" i="5" a="1"/>
  <c r="T1067" i="5" s="1"/>
  <c r="AB1067" i="5"/>
  <c r="S1068" i="5" a="1"/>
  <c r="S1068" i="5" s="1"/>
  <c r="T1068" i="5" a="1"/>
  <c r="T1068" i="5" s="1"/>
  <c r="AB1068" i="5"/>
  <c r="S1069" i="5" a="1"/>
  <c r="S1069" i="5" s="1"/>
  <c r="T1069" i="5" a="1"/>
  <c r="T1069" i="5" s="1"/>
  <c r="AB1069" i="5"/>
  <c r="S1070" i="5" a="1"/>
  <c r="S1070" i="5" s="1"/>
  <c r="T1070" i="5" a="1"/>
  <c r="T1070" i="5" s="1"/>
  <c r="AB1070" i="5"/>
  <c r="S1071" i="5" a="1"/>
  <c r="S1071" i="5" s="1"/>
  <c r="T1071" i="5" a="1"/>
  <c r="T1071" i="5" s="1"/>
  <c r="AB1071" i="5"/>
  <c r="S1072" i="5" a="1"/>
  <c r="S1072" i="5" s="1"/>
  <c r="T1072" i="5" a="1"/>
  <c r="T1072" i="5" s="1"/>
  <c r="AB1072" i="5"/>
  <c r="S1073" i="5" a="1"/>
  <c r="S1073" i="5" s="1"/>
  <c r="T1073" i="5" a="1"/>
  <c r="T1073" i="5" s="1"/>
  <c r="AB1073" i="5"/>
  <c r="S1074" i="5" a="1"/>
  <c r="S1074" i="5" s="1"/>
  <c r="T1074" i="5" a="1"/>
  <c r="T1074" i="5" s="1"/>
  <c r="AB1074" i="5"/>
  <c r="S1075" i="5" a="1"/>
  <c r="S1075" i="5" s="1"/>
  <c r="T1075" i="5" a="1"/>
  <c r="T1075" i="5" s="1"/>
  <c r="AB1075" i="5"/>
  <c r="S1076" i="5" a="1"/>
  <c r="S1076" i="5" s="1"/>
  <c r="T1076" i="5" a="1"/>
  <c r="T1076" i="5" s="1"/>
  <c r="AB1076" i="5"/>
  <c r="S1077" i="5" a="1"/>
  <c r="S1077" i="5" s="1"/>
  <c r="T1077" i="5" a="1"/>
  <c r="T1077" i="5" s="1"/>
  <c r="AB1077" i="5"/>
  <c r="S1078" i="5" a="1"/>
  <c r="S1078" i="5" s="1"/>
  <c r="T1078" i="5" a="1"/>
  <c r="T1078" i="5" s="1"/>
  <c r="AB1078" i="5"/>
  <c r="S1079" i="5" a="1"/>
  <c r="S1079" i="5" s="1"/>
  <c r="T1079" i="5" a="1"/>
  <c r="T1079" i="5" s="1"/>
  <c r="AB1079" i="5"/>
  <c r="S1080" i="5" a="1"/>
  <c r="S1080" i="5" s="1"/>
  <c r="T1080" i="5" a="1"/>
  <c r="T1080" i="5" s="1"/>
  <c r="AB1080" i="5"/>
  <c r="S1081" i="5" a="1"/>
  <c r="S1081" i="5" s="1"/>
  <c r="T1081" i="5" a="1"/>
  <c r="T1081" i="5" s="1"/>
  <c r="AB1081" i="5"/>
  <c r="S1082" i="5" a="1"/>
  <c r="S1082" i="5" s="1"/>
  <c r="T1082" i="5" a="1"/>
  <c r="T1082" i="5" s="1"/>
  <c r="AB1082" i="5"/>
  <c r="S1083" i="5" a="1"/>
  <c r="S1083" i="5" s="1"/>
  <c r="T1083" i="5" a="1"/>
  <c r="T1083" i="5" s="1"/>
  <c r="AB1083" i="5"/>
  <c r="S1084" i="5" a="1"/>
  <c r="S1084" i="5" s="1"/>
  <c r="T1084" i="5" a="1"/>
  <c r="T1084" i="5" s="1"/>
  <c r="AB1084" i="5"/>
  <c r="S1085" i="5" a="1"/>
  <c r="S1085" i="5" s="1"/>
  <c r="T1085" i="5" a="1"/>
  <c r="T1085" i="5" s="1"/>
  <c r="AB1085" i="5"/>
  <c r="S1086" i="5" a="1"/>
  <c r="S1086" i="5" s="1"/>
  <c r="T1086" i="5" a="1"/>
  <c r="T1086" i="5" s="1"/>
  <c r="AB1086" i="5"/>
  <c r="S1087" i="5" a="1"/>
  <c r="S1087" i="5" s="1"/>
  <c r="T1087" i="5" a="1"/>
  <c r="T1087" i="5" s="1"/>
  <c r="AB1087" i="5"/>
  <c r="S1088" i="5" a="1"/>
  <c r="S1088" i="5" s="1"/>
  <c r="T1088" i="5" a="1"/>
  <c r="T1088" i="5" s="1"/>
  <c r="AB1088" i="5"/>
  <c r="S1089" i="5" a="1"/>
  <c r="S1089" i="5" s="1"/>
  <c r="T1089" i="5" a="1"/>
  <c r="T1089" i="5" s="1"/>
  <c r="AB1089" i="5"/>
  <c r="S1090" i="5" a="1"/>
  <c r="S1090" i="5" s="1"/>
  <c r="T1090" i="5" a="1"/>
  <c r="T1090" i="5" s="1"/>
  <c r="AB1090" i="5"/>
  <c r="S1091" i="5" a="1"/>
  <c r="S1091" i="5" s="1"/>
  <c r="T1091" i="5" a="1"/>
  <c r="T1091" i="5" s="1"/>
  <c r="AB1091" i="5"/>
  <c r="S1092" i="5" a="1"/>
  <c r="S1092" i="5" s="1"/>
  <c r="T1092" i="5" a="1"/>
  <c r="T1092" i="5" s="1"/>
  <c r="AB1092" i="5"/>
  <c r="S1093" i="5" a="1"/>
  <c r="S1093" i="5" s="1"/>
  <c r="T1093" i="5" a="1"/>
  <c r="T1093" i="5" s="1"/>
  <c r="AB1093" i="5"/>
  <c r="S1094" i="5" a="1"/>
  <c r="S1094" i="5" s="1"/>
  <c r="T1094" i="5" a="1"/>
  <c r="T1094" i="5" s="1"/>
  <c r="AB1094" i="5"/>
  <c r="S1095" i="5" a="1"/>
  <c r="S1095" i="5" s="1"/>
  <c r="T1095" i="5" a="1"/>
  <c r="T1095" i="5" s="1"/>
  <c r="AB1095" i="5"/>
  <c r="S1096" i="5" a="1"/>
  <c r="S1096" i="5" s="1"/>
  <c r="T1096" i="5" a="1"/>
  <c r="T1096" i="5" s="1"/>
  <c r="AB1096" i="5"/>
  <c r="S1097" i="5" a="1"/>
  <c r="S1097" i="5" s="1"/>
  <c r="T1097" i="5" a="1"/>
  <c r="T1097" i="5" s="1"/>
  <c r="AB1097" i="5"/>
  <c r="S1098" i="5" a="1"/>
  <c r="S1098" i="5" s="1"/>
  <c r="T1098" i="5" a="1"/>
  <c r="T1098" i="5" s="1"/>
  <c r="AB1098" i="5"/>
  <c r="S1099" i="5" a="1"/>
  <c r="S1099" i="5" s="1"/>
  <c r="T1099" i="5" a="1"/>
  <c r="T1099" i="5" s="1"/>
  <c r="AB1099" i="5"/>
  <c r="S1100" i="5" a="1"/>
  <c r="S1100" i="5" s="1"/>
  <c r="T1100" i="5" a="1"/>
  <c r="T1100" i="5" s="1"/>
  <c r="AB1100" i="5"/>
  <c r="S1101" i="5" a="1"/>
  <c r="S1101" i="5" s="1"/>
  <c r="T1101" i="5" a="1"/>
  <c r="T1101" i="5" s="1"/>
  <c r="AB1101" i="5"/>
  <c r="S1102" i="5" a="1"/>
  <c r="S1102" i="5" s="1"/>
  <c r="T1102" i="5" a="1"/>
  <c r="T1102" i="5" s="1"/>
  <c r="AB1102" i="5"/>
  <c r="S1103" i="5" a="1"/>
  <c r="S1103" i="5" s="1"/>
  <c r="T1103" i="5" a="1"/>
  <c r="T1103" i="5" s="1"/>
  <c r="AB1103" i="5"/>
  <c r="S1104" i="5" a="1"/>
  <c r="S1104" i="5" s="1"/>
  <c r="T1104" i="5" a="1"/>
  <c r="T1104" i="5" s="1"/>
  <c r="AB1104" i="5"/>
  <c r="S1105" i="5" a="1"/>
  <c r="S1105" i="5" s="1"/>
  <c r="T1105" i="5" a="1"/>
  <c r="T1105" i="5" s="1"/>
  <c r="AB1105" i="5"/>
  <c r="S1106" i="5" a="1"/>
  <c r="S1106" i="5" s="1"/>
  <c r="T1106" i="5" a="1"/>
  <c r="T1106" i="5" s="1"/>
  <c r="AB1106" i="5"/>
  <c r="S1107" i="5" a="1"/>
  <c r="S1107" i="5" s="1"/>
  <c r="T1107" i="5" a="1"/>
  <c r="T1107" i="5" s="1"/>
  <c r="AB1107" i="5"/>
  <c r="S1108" i="5" a="1"/>
  <c r="S1108" i="5" s="1"/>
  <c r="T1108" i="5" a="1"/>
  <c r="T1108" i="5" s="1"/>
  <c r="AB1108" i="5"/>
  <c r="S1109" i="5" a="1"/>
  <c r="S1109" i="5" s="1"/>
  <c r="T1109" i="5" a="1"/>
  <c r="T1109" i="5" s="1"/>
  <c r="AB1109" i="5"/>
  <c r="S1110" i="5" a="1"/>
  <c r="S1110" i="5" s="1"/>
  <c r="T1110" i="5" a="1"/>
  <c r="T1110" i="5" s="1"/>
  <c r="AB1110" i="5"/>
  <c r="S1111" i="5" a="1"/>
  <c r="S1111" i="5" s="1"/>
  <c r="T1111" i="5" a="1"/>
  <c r="T1111" i="5" s="1"/>
  <c r="AB1111" i="5"/>
  <c r="S1112" i="5" a="1"/>
  <c r="S1112" i="5" s="1"/>
  <c r="T1112" i="5" a="1"/>
  <c r="T1112" i="5" s="1"/>
  <c r="AB1112" i="5"/>
  <c r="S1113" i="5" a="1"/>
  <c r="S1113" i="5" s="1"/>
  <c r="T1113" i="5" a="1"/>
  <c r="T1113" i="5" s="1"/>
  <c r="AB1113" i="5"/>
  <c r="S1114" i="5" a="1"/>
  <c r="S1114" i="5" s="1"/>
  <c r="T1114" i="5" a="1"/>
  <c r="T1114" i="5" s="1"/>
  <c r="AB1114" i="5"/>
  <c r="S1115" i="5" a="1"/>
  <c r="S1115" i="5" s="1"/>
  <c r="T1115" i="5" a="1"/>
  <c r="T1115" i="5" s="1"/>
  <c r="AB1115" i="5"/>
  <c r="S1116" i="5" a="1"/>
  <c r="S1116" i="5" s="1"/>
  <c r="T1116" i="5" a="1"/>
  <c r="T1116" i="5" s="1"/>
  <c r="AB1116" i="5"/>
  <c r="S1117" i="5" a="1"/>
  <c r="S1117" i="5" s="1"/>
  <c r="T1117" i="5" a="1"/>
  <c r="T1117" i="5" s="1"/>
  <c r="AB1117" i="5"/>
  <c r="S1118" i="5" a="1"/>
  <c r="S1118" i="5" s="1"/>
  <c r="T1118" i="5" a="1"/>
  <c r="T1118" i="5" s="1"/>
  <c r="AB1118" i="5"/>
  <c r="S1119" i="5" a="1"/>
  <c r="S1119" i="5" s="1"/>
  <c r="T1119" i="5" a="1"/>
  <c r="T1119" i="5" s="1"/>
  <c r="AB1119" i="5"/>
  <c r="S1120" i="5" a="1"/>
  <c r="S1120" i="5" s="1"/>
  <c r="T1120" i="5" a="1"/>
  <c r="T1120" i="5" s="1"/>
  <c r="AB1120" i="5"/>
  <c r="S1121" i="5" a="1"/>
  <c r="S1121" i="5" s="1"/>
  <c r="T1121" i="5" a="1"/>
  <c r="T1121" i="5" s="1"/>
  <c r="AB1121" i="5"/>
  <c r="S1122" i="5" a="1"/>
  <c r="S1122" i="5" s="1"/>
  <c r="T1122" i="5" a="1"/>
  <c r="T1122" i="5" s="1"/>
  <c r="AB1122" i="5"/>
  <c r="S1123" i="5" a="1"/>
  <c r="S1123" i="5" s="1"/>
  <c r="T1123" i="5" a="1"/>
  <c r="T1123" i="5" s="1"/>
  <c r="AB1123" i="5"/>
  <c r="S1124" i="5" a="1"/>
  <c r="S1124" i="5" s="1"/>
  <c r="T1124" i="5" a="1"/>
  <c r="T1124" i="5" s="1"/>
  <c r="AB1124" i="5"/>
  <c r="S1125" i="5" a="1"/>
  <c r="S1125" i="5" s="1"/>
  <c r="T1125" i="5" a="1"/>
  <c r="T1125" i="5" s="1"/>
  <c r="AB1125" i="5"/>
  <c r="S1126" i="5" a="1"/>
  <c r="S1126" i="5" s="1"/>
  <c r="T1126" i="5" a="1"/>
  <c r="T1126" i="5" s="1"/>
  <c r="AB1126" i="5"/>
  <c r="S1127" i="5" a="1"/>
  <c r="S1127" i="5" s="1"/>
  <c r="T1127" i="5" a="1"/>
  <c r="T1127" i="5" s="1"/>
  <c r="AB1127" i="5"/>
  <c r="S1128" i="5" a="1"/>
  <c r="S1128" i="5" s="1"/>
  <c r="T1128" i="5" a="1"/>
  <c r="T1128" i="5" s="1"/>
  <c r="AB1128" i="5"/>
  <c r="S1129" i="5" a="1"/>
  <c r="S1129" i="5" s="1"/>
  <c r="T1129" i="5" a="1"/>
  <c r="T1129" i="5" s="1"/>
  <c r="AB1129" i="5"/>
  <c r="S1130" i="5" a="1"/>
  <c r="S1130" i="5" s="1"/>
  <c r="T1130" i="5" a="1"/>
  <c r="T1130" i="5" s="1"/>
  <c r="AB1130" i="5"/>
  <c r="S1131" i="5" a="1"/>
  <c r="S1131" i="5" s="1"/>
  <c r="T1131" i="5" a="1"/>
  <c r="T1131" i="5" s="1"/>
  <c r="AB1131" i="5"/>
  <c r="S1132" i="5" a="1"/>
  <c r="S1132" i="5" s="1"/>
  <c r="T1132" i="5" a="1"/>
  <c r="T1132" i="5" s="1"/>
  <c r="AB1132" i="5"/>
  <c r="S1133" i="5" a="1"/>
  <c r="S1133" i="5" s="1"/>
  <c r="T1133" i="5" a="1"/>
  <c r="T1133" i="5" s="1"/>
  <c r="AB1133" i="5"/>
  <c r="S1134" i="5" a="1"/>
  <c r="S1134" i="5" s="1"/>
  <c r="T1134" i="5" a="1"/>
  <c r="T1134" i="5" s="1"/>
  <c r="AB1134" i="5"/>
  <c r="S1135" i="5" a="1"/>
  <c r="S1135" i="5" s="1"/>
  <c r="T1135" i="5" a="1"/>
  <c r="T1135" i="5" s="1"/>
  <c r="AB1135" i="5"/>
  <c r="S1136" i="5" a="1"/>
  <c r="S1136" i="5" s="1"/>
  <c r="T1136" i="5" a="1"/>
  <c r="T1136" i="5" s="1"/>
  <c r="AB1136" i="5"/>
  <c r="S1137" i="5" a="1"/>
  <c r="S1137" i="5" s="1"/>
  <c r="T1137" i="5" a="1"/>
  <c r="T1137" i="5" s="1"/>
  <c r="AB1137" i="5"/>
  <c r="S1138" i="5" a="1"/>
  <c r="S1138" i="5" s="1"/>
  <c r="T1138" i="5" a="1"/>
  <c r="T1138" i="5" s="1"/>
  <c r="AB1138" i="5"/>
  <c r="S1139" i="5" a="1"/>
  <c r="S1139" i="5" s="1"/>
  <c r="T1139" i="5" a="1"/>
  <c r="T1139" i="5" s="1"/>
  <c r="AB1139" i="5"/>
  <c r="S1140" i="5" a="1"/>
  <c r="S1140" i="5" s="1"/>
  <c r="T1140" i="5" a="1"/>
  <c r="T1140" i="5" s="1"/>
  <c r="AB1140" i="5"/>
  <c r="S1141" i="5" a="1"/>
  <c r="S1141" i="5" s="1"/>
  <c r="T1141" i="5" a="1"/>
  <c r="T1141" i="5" s="1"/>
  <c r="AB1141" i="5"/>
  <c r="S1142" i="5" a="1"/>
  <c r="S1142" i="5" s="1"/>
  <c r="T1142" i="5" a="1"/>
  <c r="T1142" i="5" s="1"/>
  <c r="AB1142" i="5"/>
  <c r="S1143" i="5" a="1"/>
  <c r="S1143" i="5" s="1"/>
  <c r="T1143" i="5" a="1"/>
  <c r="T1143" i="5" s="1"/>
  <c r="AB1143" i="5"/>
  <c r="S1144" i="5" a="1"/>
  <c r="S1144" i="5" s="1"/>
  <c r="T1144" i="5" a="1"/>
  <c r="T1144" i="5" s="1"/>
  <c r="AB1144" i="5"/>
  <c r="S1145" i="5" a="1"/>
  <c r="S1145" i="5" s="1"/>
  <c r="T1145" i="5" a="1"/>
  <c r="T1145" i="5" s="1"/>
  <c r="AB1145" i="5"/>
  <c r="S1146" i="5" a="1"/>
  <c r="S1146" i="5" s="1"/>
  <c r="T1146" i="5" a="1"/>
  <c r="T1146" i="5" s="1"/>
  <c r="AB1146" i="5"/>
  <c r="S1147" i="5" a="1"/>
  <c r="S1147" i="5" s="1"/>
  <c r="T1147" i="5" a="1"/>
  <c r="T1147" i="5" s="1"/>
  <c r="AB1147" i="5"/>
  <c r="S1148" i="5" a="1"/>
  <c r="S1148" i="5" s="1"/>
  <c r="T1148" i="5" a="1"/>
  <c r="T1148" i="5" s="1"/>
  <c r="AB1148" i="5"/>
  <c r="S1149" i="5" a="1"/>
  <c r="S1149" i="5" s="1"/>
  <c r="T1149" i="5" a="1"/>
  <c r="T1149" i="5" s="1"/>
  <c r="AB1149" i="5"/>
  <c r="S1150" i="5" a="1"/>
  <c r="S1150" i="5" s="1"/>
  <c r="T1150" i="5" a="1"/>
  <c r="T1150" i="5" s="1"/>
  <c r="AB1150" i="5"/>
  <c r="S1151" i="5" a="1"/>
  <c r="S1151" i="5" s="1"/>
  <c r="T1151" i="5" a="1"/>
  <c r="T1151" i="5" s="1"/>
  <c r="AB1151" i="5"/>
  <c r="S1152" i="5" a="1"/>
  <c r="S1152" i="5" s="1"/>
  <c r="T1152" i="5" a="1"/>
  <c r="T1152" i="5" s="1"/>
  <c r="AB1152" i="5"/>
  <c r="S1153" i="5" a="1"/>
  <c r="S1153" i="5" s="1"/>
  <c r="T1153" i="5" a="1"/>
  <c r="T1153" i="5" s="1"/>
  <c r="AB1153" i="5"/>
  <c r="S1154" i="5" a="1"/>
  <c r="S1154" i="5" s="1"/>
  <c r="T1154" i="5" a="1"/>
  <c r="T1154" i="5" s="1"/>
  <c r="AB1154" i="5"/>
  <c r="S1155" i="5" a="1"/>
  <c r="S1155" i="5" s="1"/>
  <c r="T1155" i="5" a="1"/>
  <c r="T1155" i="5" s="1"/>
  <c r="AB1155" i="5"/>
  <c r="S1156" i="5" a="1"/>
  <c r="S1156" i="5" s="1"/>
  <c r="T1156" i="5" a="1"/>
  <c r="T1156" i="5" s="1"/>
  <c r="AB1156" i="5"/>
  <c r="S1157" i="5" a="1"/>
  <c r="S1157" i="5" s="1"/>
  <c r="T1157" i="5" a="1"/>
  <c r="T1157" i="5" s="1"/>
  <c r="AB1157" i="5"/>
  <c r="S1158" i="5" a="1"/>
  <c r="S1158" i="5" s="1"/>
  <c r="T1158" i="5" a="1"/>
  <c r="T1158" i="5" s="1"/>
  <c r="AB1158" i="5"/>
  <c r="S1159" i="5" a="1"/>
  <c r="S1159" i="5" s="1"/>
  <c r="T1159" i="5" a="1"/>
  <c r="T1159" i="5" s="1"/>
  <c r="AB1159" i="5"/>
  <c r="S1160" i="5" a="1"/>
  <c r="S1160" i="5" s="1"/>
  <c r="T1160" i="5" a="1"/>
  <c r="T1160" i="5" s="1"/>
  <c r="AB1160" i="5"/>
  <c r="S1161" i="5" a="1"/>
  <c r="S1161" i="5" s="1"/>
  <c r="T1161" i="5" a="1"/>
  <c r="T1161" i="5" s="1"/>
  <c r="AB1161" i="5"/>
  <c r="S1162" i="5" a="1"/>
  <c r="S1162" i="5" s="1"/>
  <c r="T1162" i="5" a="1"/>
  <c r="T1162" i="5" s="1"/>
  <c r="AB1162" i="5"/>
  <c r="S1163" i="5" a="1"/>
  <c r="S1163" i="5" s="1"/>
  <c r="T1163" i="5" a="1"/>
  <c r="T1163" i="5" s="1"/>
  <c r="AB1163" i="5"/>
  <c r="S1164" i="5" a="1"/>
  <c r="S1164" i="5" s="1"/>
  <c r="T1164" i="5" a="1"/>
  <c r="T1164" i="5" s="1"/>
  <c r="AB1164" i="5"/>
  <c r="S1165" i="5" a="1"/>
  <c r="S1165" i="5" s="1"/>
  <c r="T1165" i="5" a="1"/>
  <c r="T1165" i="5" s="1"/>
  <c r="AB1165" i="5"/>
  <c r="S1166" i="5" a="1"/>
  <c r="S1166" i="5" s="1"/>
  <c r="T1166" i="5" a="1"/>
  <c r="T1166" i="5" s="1"/>
  <c r="AB1166" i="5"/>
  <c r="S1167" i="5" a="1"/>
  <c r="S1167" i="5" s="1"/>
  <c r="T1167" i="5" a="1"/>
  <c r="T1167" i="5" s="1"/>
  <c r="AB1167" i="5"/>
  <c r="S1168" i="5" a="1"/>
  <c r="S1168" i="5" s="1"/>
  <c r="T1168" i="5" a="1"/>
  <c r="T1168" i="5" s="1"/>
  <c r="AB1168" i="5"/>
  <c r="S1169" i="5" a="1"/>
  <c r="S1169" i="5" s="1"/>
  <c r="T1169" i="5" a="1"/>
  <c r="T1169" i="5" s="1"/>
  <c r="AB1169" i="5"/>
  <c r="S1170" i="5" a="1"/>
  <c r="S1170" i="5" s="1"/>
  <c r="T1170" i="5" a="1"/>
  <c r="T1170" i="5" s="1"/>
  <c r="AB1170" i="5"/>
  <c r="S1171" i="5" a="1"/>
  <c r="S1171" i="5" s="1"/>
  <c r="T1171" i="5" a="1"/>
  <c r="T1171" i="5" s="1"/>
  <c r="AB1171" i="5"/>
  <c r="S1172" i="5" a="1"/>
  <c r="S1172" i="5" s="1"/>
  <c r="T1172" i="5" a="1"/>
  <c r="T1172" i="5" s="1"/>
  <c r="AB1172" i="5"/>
  <c r="S1173" i="5" a="1"/>
  <c r="S1173" i="5" s="1"/>
  <c r="T1173" i="5" a="1"/>
  <c r="T1173" i="5" s="1"/>
  <c r="AB1173" i="5"/>
  <c r="S1174" i="5" a="1"/>
  <c r="S1174" i="5" s="1"/>
  <c r="T1174" i="5" a="1"/>
  <c r="T1174" i="5" s="1"/>
  <c r="AB1174" i="5"/>
  <c r="S1175" i="5" a="1"/>
  <c r="S1175" i="5" s="1"/>
  <c r="T1175" i="5" a="1"/>
  <c r="T1175" i="5" s="1"/>
  <c r="AB1175" i="5"/>
  <c r="S1176" i="5" a="1"/>
  <c r="S1176" i="5" s="1"/>
  <c r="T1176" i="5" a="1"/>
  <c r="T1176" i="5" s="1"/>
  <c r="AB1176" i="5"/>
  <c r="S1177" i="5" a="1"/>
  <c r="S1177" i="5" s="1"/>
  <c r="T1177" i="5" a="1"/>
  <c r="T1177" i="5" s="1"/>
  <c r="AB1177" i="5"/>
  <c r="S1178" i="5" a="1"/>
  <c r="S1178" i="5" s="1"/>
  <c r="T1178" i="5" a="1"/>
  <c r="T1178" i="5" s="1"/>
  <c r="AB1178" i="5"/>
  <c r="S1179" i="5" a="1"/>
  <c r="S1179" i="5" s="1"/>
  <c r="T1179" i="5" a="1"/>
  <c r="T1179" i="5" s="1"/>
  <c r="AB1179" i="5"/>
  <c r="S1180" i="5" a="1"/>
  <c r="S1180" i="5" s="1"/>
  <c r="T1180" i="5" a="1"/>
  <c r="T1180" i="5" s="1"/>
  <c r="AB1180" i="5"/>
  <c r="S1181" i="5" a="1"/>
  <c r="S1181" i="5" s="1"/>
  <c r="T1181" i="5" a="1"/>
  <c r="T1181" i="5" s="1"/>
  <c r="AB1181" i="5"/>
  <c r="S1182" i="5" a="1"/>
  <c r="S1182" i="5" s="1"/>
  <c r="T1182" i="5" a="1"/>
  <c r="T1182" i="5" s="1"/>
  <c r="AB1182" i="5"/>
  <c r="S1183" i="5" a="1"/>
  <c r="S1183" i="5" s="1"/>
  <c r="T1183" i="5" a="1"/>
  <c r="T1183" i="5" s="1"/>
  <c r="AB1183" i="5"/>
  <c r="S1184" i="5" a="1"/>
  <c r="S1184" i="5" s="1"/>
  <c r="T1184" i="5" a="1"/>
  <c r="T1184" i="5" s="1"/>
  <c r="AB1184" i="5"/>
  <c r="S1185" i="5" a="1"/>
  <c r="S1185" i="5" s="1"/>
  <c r="T1185" i="5" a="1"/>
  <c r="T1185" i="5" s="1"/>
  <c r="AB1185" i="5"/>
  <c r="S1186" i="5" a="1"/>
  <c r="S1186" i="5" s="1"/>
  <c r="T1186" i="5" a="1"/>
  <c r="T1186" i="5" s="1"/>
  <c r="AB1186" i="5"/>
  <c r="S1187" i="5" a="1"/>
  <c r="S1187" i="5" s="1"/>
  <c r="T1187" i="5" a="1"/>
  <c r="T1187" i="5" s="1"/>
  <c r="AB1187" i="5"/>
  <c r="S1188" i="5" a="1"/>
  <c r="S1188" i="5" s="1"/>
  <c r="T1188" i="5" a="1"/>
  <c r="T1188" i="5" s="1"/>
  <c r="AB1188" i="5"/>
  <c r="S1189" i="5" a="1"/>
  <c r="S1189" i="5" s="1"/>
  <c r="T1189" i="5" a="1"/>
  <c r="T1189" i="5" s="1"/>
  <c r="AB1189" i="5"/>
  <c r="S1190" i="5" a="1"/>
  <c r="S1190" i="5" s="1"/>
  <c r="T1190" i="5" a="1"/>
  <c r="T1190" i="5" s="1"/>
  <c r="AB1190" i="5"/>
  <c r="S1191" i="5" a="1"/>
  <c r="S1191" i="5" s="1"/>
  <c r="T1191" i="5" a="1"/>
  <c r="T1191" i="5" s="1"/>
  <c r="AB1191" i="5"/>
  <c r="S1192" i="5" a="1"/>
  <c r="S1192" i="5" s="1"/>
  <c r="T1192" i="5" a="1"/>
  <c r="T1192" i="5" s="1"/>
  <c r="AB1192" i="5"/>
  <c r="S1193" i="5" a="1"/>
  <c r="S1193" i="5" s="1"/>
  <c r="T1193" i="5" a="1"/>
  <c r="T1193" i="5" s="1"/>
  <c r="AB1193" i="5"/>
  <c r="S1194" i="5" a="1"/>
  <c r="S1194" i="5" s="1"/>
  <c r="T1194" i="5" a="1"/>
  <c r="T1194" i="5" s="1"/>
  <c r="AB1194" i="5"/>
  <c r="S1195" i="5" a="1"/>
  <c r="S1195" i="5" s="1"/>
  <c r="T1195" i="5" a="1"/>
  <c r="T1195" i="5" s="1"/>
  <c r="AB1195" i="5"/>
  <c r="S1196" i="5" a="1"/>
  <c r="S1196" i="5" s="1"/>
  <c r="T1196" i="5" a="1"/>
  <c r="T1196" i="5" s="1"/>
  <c r="AB1196" i="5"/>
  <c r="S1197" i="5" a="1"/>
  <c r="S1197" i="5" s="1"/>
  <c r="T1197" i="5" a="1"/>
  <c r="T1197" i="5" s="1"/>
  <c r="AB1197" i="5"/>
  <c r="S1198" i="5" a="1"/>
  <c r="S1198" i="5" s="1"/>
  <c r="T1198" i="5" a="1"/>
  <c r="T1198" i="5" s="1"/>
  <c r="AB1198" i="5"/>
  <c r="S1199" i="5" a="1"/>
  <c r="S1199" i="5" s="1"/>
  <c r="T1199" i="5" a="1"/>
  <c r="T1199" i="5" s="1"/>
  <c r="AB1199" i="5"/>
  <c r="S1200" i="5" a="1"/>
  <c r="S1200" i="5" s="1"/>
  <c r="T1200" i="5" a="1"/>
  <c r="T1200" i="5" s="1"/>
  <c r="AB1200" i="5"/>
  <c r="S1201" i="5" a="1"/>
  <c r="S1201" i="5" s="1"/>
  <c r="T1201" i="5" a="1"/>
  <c r="T1201" i="5" s="1"/>
  <c r="AB1201" i="5"/>
  <c r="S1202" i="5" a="1"/>
  <c r="S1202" i="5" s="1"/>
  <c r="T1202" i="5" a="1"/>
  <c r="T1202" i="5" s="1"/>
  <c r="AB1202" i="5"/>
  <c r="S1203" i="5" a="1"/>
  <c r="S1203" i="5" s="1"/>
  <c r="T1203" i="5" a="1"/>
  <c r="T1203" i="5" s="1"/>
  <c r="AB1203" i="5"/>
  <c r="S1204" i="5" a="1"/>
  <c r="S1204" i="5" s="1"/>
  <c r="T1204" i="5" a="1"/>
  <c r="T1204" i="5" s="1"/>
  <c r="AB1204" i="5"/>
  <c r="S1205" i="5" a="1"/>
  <c r="S1205" i="5" s="1"/>
  <c r="T1205" i="5" a="1"/>
  <c r="T1205" i="5" s="1"/>
  <c r="AB1205" i="5"/>
  <c r="S1206" i="5" a="1"/>
  <c r="S1206" i="5" s="1"/>
  <c r="T1206" i="5" a="1"/>
  <c r="T1206" i="5" s="1"/>
  <c r="AB1206" i="5"/>
  <c r="S1207" i="5" a="1"/>
  <c r="S1207" i="5" s="1"/>
  <c r="T1207" i="5" a="1"/>
  <c r="T1207" i="5" s="1"/>
  <c r="AB1207" i="5"/>
  <c r="S1208" i="5" a="1"/>
  <c r="S1208" i="5" s="1"/>
  <c r="T1208" i="5" a="1"/>
  <c r="T1208" i="5" s="1"/>
  <c r="AB1208" i="5"/>
  <c r="S1209" i="5" a="1"/>
  <c r="S1209" i="5" s="1"/>
  <c r="T1209" i="5" a="1"/>
  <c r="T1209" i="5" s="1"/>
  <c r="AB1209" i="5"/>
  <c r="S1210" i="5" a="1"/>
  <c r="S1210" i="5" s="1"/>
  <c r="T1210" i="5" a="1"/>
  <c r="T1210" i="5" s="1"/>
  <c r="AB1210" i="5"/>
  <c r="S1211" i="5" a="1"/>
  <c r="S1211" i="5" s="1"/>
  <c r="T1211" i="5" a="1"/>
  <c r="T1211" i="5" s="1"/>
  <c r="AB1211" i="5"/>
  <c r="S1212" i="5" a="1"/>
  <c r="S1212" i="5" s="1"/>
  <c r="T1212" i="5" a="1"/>
  <c r="T1212" i="5" s="1"/>
  <c r="AB1212" i="5"/>
  <c r="S1213" i="5" a="1"/>
  <c r="S1213" i="5" s="1"/>
  <c r="T1213" i="5" a="1"/>
  <c r="T1213" i="5" s="1"/>
  <c r="AB1213" i="5"/>
  <c r="S1214" i="5" a="1"/>
  <c r="S1214" i="5" s="1"/>
  <c r="T1214" i="5" a="1"/>
  <c r="T1214" i="5" s="1"/>
  <c r="AB1214" i="5"/>
  <c r="S1215" i="5" a="1"/>
  <c r="S1215" i="5" s="1"/>
  <c r="T1215" i="5" a="1"/>
  <c r="T1215" i="5" s="1"/>
  <c r="AB1215" i="5"/>
  <c r="S1216" i="5" a="1"/>
  <c r="S1216" i="5" s="1"/>
  <c r="T1216" i="5" a="1"/>
  <c r="T1216" i="5" s="1"/>
  <c r="AB1216" i="5"/>
  <c r="S1217" i="5" a="1"/>
  <c r="S1217" i="5" s="1"/>
  <c r="T1217" i="5" a="1"/>
  <c r="T1217" i="5" s="1"/>
  <c r="AB1217" i="5"/>
  <c r="S1218" i="5" a="1"/>
  <c r="S1218" i="5" s="1"/>
  <c r="T1218" i="5" a="1"/>
  <c r="T1218" i="5" s="1"/>
  <c r="AB1218" i="5"/>
  <c r="S1219" i="5" a="1"/>
  <c r="S1219" i="5" s="1"/>
  <c r="T1219" i="5" a="1"/>
  <c r="T1219" i="5" s="1"/>
  <c r="AB1219" i="5"/>
  <c r="S1220" i="5" a="1"/>
  <c r="S1220" i="5" s="1"/>
  <c r="T1220" i="5" a="1"/>
  <c r="T1220" i="5" s="1"/>
  <c r="AB1220" i="5"/>
  <c r="S1221" i="5" a="1"/>
  <c r="S1221" i="5" s="1"/>
  <c r="T1221" i="5" a="1"/>
  <c r="T1221" i="5" s="1"/>
  <c r="AB1221" i="5"/>
  <c r="S1222" i="5" a="1"/>
  <c r="S1222" i="5" s="1"/>
  <c r="T1222" i="5" a="1"/>
  <c r="T1222" i="5" s="1"/>
  <c r="AB1222" i="5"/>
  <c r="S1223" i="5" a="1"/>
  <c r="S1223" i="5" s="1"/>
  <c r="T1223" i="5" a="1"/>
  <c r="T1223" i="5" s="1"/>
  <c r="AB1223" i="5"/>
  <c r="S1224" i="5" a="1"/>
  <c r="S1224" i="5" s="1"/>
  <c r="T1224" i="5" a="1"/>
  <c r="T1224" i="5" s="1"/>
  <c r="AB1224" i="5"/>
  <c r="S1225" i="5" a="1"/>
  <c r="S1225" i="5" s="1"/>
  <c r="T1225" i="5" a="1"/>
  <c r="T1225" i="5" s="1"/>
  <c r="AB1225" i="5"/>
  <c r="S1226" i="5" a="1"/>
  <c r="S1226" i="5" s="1"/>
  <c r="T1226" i="5" a="1"/>
  <c r="T1226" i="5" s="1"/>
  <c r="AB1226" i="5"/>
  <c r="S1227" i="5" a="1"/>
  <c r="S1227" i="5" s="1"/>
  <c r="T1227" i="5" a="1"/>
  <c r="T1227" i="5" s="1"/>
  <c r="AB1227" i="5"/>
  <c r="S1228" i="5" a="1"/>
  <c r="S1228" i="5" s="1"/>
  <c r="T1228" i="5" a="1"/>
  <c r="T1228" i="5" s="1"/>
  <c r="AB1228" i="5"/>
  <c r="S1229" i="5" a="1"/>
  <c r="S1229" i="5" s="1"/>
  <c r="T1229" i="5" a="1"/>
  <c r="T1229" i="5" s="1"/>
  <c r="AB1229" i="5"/>
  <c r="S1230" i="5" a="1"/>
  <c r="S1230" i="5" s="1"/>
  <c r="T1230" i="5" a="1"/>
  <c r="T1230" i="5" s="1"/>
  <c r="AB1230" i="5"/>
  <c r="S1231" i="5" a="1"/>
  <c r="S1231" i="5" s="1"/>
  <c r="T1231" i="5" a="1"/>
  <c r="T1231" i="5" s="1"/>
  <c r="AB1231" i="5"/>
  <c r="AB1232" i="5"/>
  <c r="S1232" i="5" a="1"/>
  <c r="S1232" i="5" s="1"/>
  <c r="T1232" i="5" a="1"/>
  <c r="T1232" i="5" s="1"/>
  <c r="S1233" i="5" a="1"/>
  <c r="S1233" i="5" s="1"/>
  <c r="T1233" i="5" a="1"/>
  <c r="T1233" i="5" s="1"/>
  <c r="AB1233" i="5"/>
  <c r="S1234" i="5" a="1"/>
  <c r="S1234" i="5" s="1"/>
  <c r="T1234" i="5" a="1"/>
  <c r="T1234" i="5" s="1"/>
  <c r="AB1234" i="5"/>
  <c r="AB1235" i="5"/>
  <c r="S1235" i="5" a="1"/>
  <c r="S1235" i="5" s="1"/>
  <c r="T1235" i="5" a="1"/>
  <c r="T1235" i="5" s="1"/>
  <c r="AB1236" i="5"/>
  <c r="S1236" i="5" a="1"/>
  <c r="S1236" i="5" s="1"/>
  <c r="T1236" i="5" a="1"/>
  <c r="T1236" i="5" s="1"/>
  <c r="S1237" i="5" a="1"/>
  <c r="S1237" i="5" s="1"/>
  <c r="T1237" i="5" a="1"/>
  <c r="T1237" i="5" s="1"/>
  <c r="AB1237" i="5"/>
  <c r="AB1238" i="5"/>
  <c r="S1238" i="5" a="1"/>
  <c r="S1238" i="5" s="1"/>
  <c r="T1238" i="5" a="1"/>
  <c r="T1238" i="5" s="1"/>
  <c r="AB1239" i="5"/>
  <c r="S1239" i="5" a="1"/>
  <c r="S1239" i="5" s="1"/>
  <c r="T1239" i="5" a="1"/>
  <c r="T1239" i="5" s="1"/>
  <c r="S1240" i="5" a="1"/>
  <c r="S1240" i="5" s="1"/>
  <c r="T1240" i="5" a="1"/>
  <c r="T1240" i="5" s="1"/>
  <c r="AB1240" i="5"/>
  <c r="S1241" i="5" a="1"/>
  <c r="S1241" i="5" s="1"/>
  <c r="T1241" i="5" a="1"/>
  <c r="T1241" i="5" s="1"/>
  <c r="AB1241" i="5"/>
  <c r="S1242" i="5" a="1"/>
  <c r="S1242" i="5" s="1"/>
  <c r="T1242" i="5" a="1"/>
  <c r="T1242" i="5" s="1"/>
  <c r="AB1242" i="5"/>
  <c r="AB1243" i="5"/>
  <c r="S1243" i="5" a="1"/>
  <c r="S1243" i="5" s="1"/>
  <c r="T1243" i="5" a="1"/>
  <c r="T1243" i="5" s="1"/>
  <c r="AB1244" i="5"/>
  <c r="S1244" i="5" a="1"/>
  <c r="S1244" i="5" s="1"/>
  <c r="T1244" i="5" a="1"/>
  <c r="T1244" i="5" s="1"/>
  <c r="S1245" i="5" a="1"/>
  <c r="S1245" i="5" s="1"/>
  <c r="T1245" i="5" a="1"/>
  <c r="T1245" i="5" s="1"/>
  <c r="AB1245" i="5"/>
  <c r="AB1246" i="5"/>
  <c r="S1246" i="5" a="1"/>
  <c r="S1246" i="5" s="1"/>
  <c r="T1246" i="5" a="1"/>
  <c r="T1246" i="5" s="1"/>
  <c r="S1247" i="5" a="1"/>
  <c r="S1247" i="5" s="1"/>
  <c r="T1247" i="5" a="1"/>
  <c r="T1247" i="5" s="1"/>
  <c r="AB1247" i="5"/>
  <c r="AB1248" i="5"/>
  <c r="S1248" i="5" a="1"/>
  <c r="S1248" i="5" s="1"/>
  <c r="T1248" i="5" a="1"/>
  <c r="T1248" i="5" s="1"/>
  <c r="AB1249" i="5"/>
  <c r="S1249" i="5" a="1"/>
  <c r="S1249" i="5" s="1"/>
  <c r="T1249" i="5" a="1"/>
  <c r="T1249" i="5" s="1"/>
  <c r="S1250" i="5" a="1"/>
  <c r="S1250" i="5" s="1"/>
  <c r="T1250" i="5" a="1"/>
  <c r="T1250" i="5" s="1"/>
  <c r="AB1250" i="5"/>
  <c r="AB1251" i="5"/>
  <c r="S1251" i="5" a="1"/>
  <c r="S1251" i="5" s="1"/>
  <c r="T1251" i="5" a="1"/>
  <c r="T1251" i="5" s="1"/>
  <c r="AB1252" i="5"/>
  <c r="S1252" i="5" a="1"/>
  <c r="S1252" i="5" s="1"/>
  <c r="T1252" i="5" a="1"/>
  <c r="T1252" i="5" s="1"/>
  <c r="AB1253" i="5"/>
  <c r="S1253" i="5" a="1"/>
  <c r="S1253" i="5" s="1"/>
  <c r="T1253" i="5" a="1"/>
  <c r="T1253" i="5" s="1"/>
  <c r="S1254" i="5" a="1"/>
  <c r="S1254" i="5" s="1"/>
  <c r="T1254" i="5" a="1"/>
  <c r="T1254" i="5" s="1"/>
  <c r="AB1254" i="5"/>
  <c r="AB1255" i="5"/>
  <c r="S1255" i="5" a="1"/>
  <c r="S1255" i="5" s="1"/>
  <c r="T1255" i="5" a="1"/>
  <c r="T1255" i="5" s="1"/>
  <c r="AB1256" i="5"/>
  <c r="S1256" i="5" a="1"/>
  <c r="S1256" i="5" s="1"/>
  <c r="T1256" i="5" a="1"/>
  <c r="T1256" i="5" s="1"/>
  <c r="S1257" i="5" a="1"/>
  <c r="S1257" i="5" s="1"/>
  <c r="T1257" i="5" a="1"/>
  <c r="T1257" i="5" s="1"/>
  <c r="AB1257" i="5"/>
  <c r="S1258" i="5" a="1"/>
  <c r="S1258" i="5" s="1"/>
  <c r="T1258" i="5" a="1"/>
  <c r="T1258" i="5" s="1"/>
  <c r="AB1258" i="5"/>
  <c r="AB1259" i="5"/>
  <c r="S1259" i="5" a="1"/>
  <c r="S1259" i="5" s="1"/>
  <c r="T1259" i="5" a="1"/>
  <c r="T1259" i="5" s="1"/>
  <c r="S1260" i="5" a="1"/>
  <c r="S1260" i="5" s="1"/>
  <c r="T1260" i="5" a="1"/>
  <c r="T1260" i="5" s="1"/>
  <c r="AB1260" i="5"/>
  <c r="AB1261" i="5"/>
  <c r="S1261" i="5" a="1"/>
  <c r="S1261" i="5" s="1"/>
  <c r="T1261" i="5" a="1"/>
  <c r="T1261" i="5" s="1"/>
  <c r="S1262" i="5" a="1"/>
  <c r="S1262" i="5" s="1"/>
  <c r="T1262" i="5" a="1"/>
  <c r="T1262" i="5" s="1"/>
  <c r="AB1262" i="5"/>
  <c r="S1263" i="5" a="1"/>
  <c r="S1263" i="5" s="1"/>
  <c r="T1263" i="5" a="1"/>
  <c r="T1263" i="5" s="1"/>
  <c r="AB1263" i="5"/>
  <c r="S1264" i="5" a="1"/>
  <c r="S1264" i="5" s="1"/>
  <c r="T1264" i="5" a="1"/>
  <c r="T1264" i="5" s="1"/>
  <c r="AB1264" i="5"/>
  <c r="AB1265" i="5"/>
  <c r="S1265" i="5" a="1"/>
  <c r="S1265" i="5" s="1"/>
  <c r="T1265" i="5" a="1"/>
  <c r="T1265" i="5" s="1"/>
  <c r="S1266" i="5" a="1"/>
  <c r="S1266" i="5" s="1"/>
  <c r="T1266" i="5" a="1"/>
  <c r="T1266" i="5" s="1"/>
  <c r="AB1266" i="5"/>
  <c r="S1267" i="5" a="1"/>
  <c r="S1267" i="5" s="1"/>
  <c r="T1267" i="5" a="1"/>
  <c r="T1267" i="5" s="1"/>
  <c r="AB1267" i="5"/>
  <c r="AB1268" i="5"/>
  <c r="S1268" i="5" a="1"/>
  <c r="S1268" i="5" s="1"/>
  <c r="T1268" i="5" a="1"/>
  <c r="T1268" i="5" s="1"/>
  <c r="S1269" i="5" a="1"/>
  <c r="S1269" i="5" s="1"/>
  <c r="T1269" i="5" a="1"/>
  <c r="T1269" i="5" s="1"/>
  <c r="AB1269" i="5"/>
  <c r="AB1270" i="5"/>
  <c r="S1270" i="5" a="1"/>
  <c r="S1270" i="5" s="1"/>
  <c r="T1270" i="5" a="1"/>
  <c r="T1270" i="5" s="1"/>
  <c r="S1271" i="5" a="1"/>
  <c r="S1271" i="5" s="1"/>
  <c r="T1271" i="5" a="1"/>
  <c r="T1271" i="5" s="1"/>
  <c r="AB1271" i="5"/>
  <c r="AB1272" i="5"/>
  <c r="S1272" i="5" a="1"/>
  <c r="S1272" i="5" s="1"/>
  <c r="T1272" i="5" a="1"/>
  <c r="T1272" i="5" s="1"/>
  <c r="AB1273" i="5"/>
  <c r="S1273" i="5" a="1"/>
  <c r="S1273" i="5" s="1"/>
  <c r="T1273" i="5" a="1"/>
  <c r="T1273" i="5" s="1"/>
  <c r="S1274" i="5" a="1"/>
  <c r="S1274" i="5" s="1"/>
  <c r="T1274" i="5" a="1"/>
  <c r="T1274" i="5" s="1"/>
  <c r="AB1274" i="5"/>
  <c r="S1275" i="5" a="1"/>
  <c r="S1275" i="5" s="1"/>
  <c r="T1275" i="5" a="1"/>
  <c r="T1275" i="5" s="1"/>
  <c r="AB1275" i="5"/>
  <c r="AB1276" i="5"/>
  <c r="S1276" i="5" a="1"/>
  <c r="S1276" i="5" s="1"/>
  <c r="T1276" i="5" a="1"/>
  <c r="T1276" i="5" s="1"/>
  <c r="S1277" i="5" a="1"/>
  <c r="S1277" i="5" s="1"/>
  <c r="T1277" i="5" a="1"/>
  <c r="T1277" i="5" s="1"/>
  <c r="AB1277" i="5"/>
  <c r="AB1278" i="5"/>
  <c r="S1278" i="5" a="1"/>
  <c r="S1278" i="5" s="1"/>
  <c r="T1278" i="5" a="1"/>
  <c r="T1278" i="5" s="1"/>
  <c r="AB1279" i="5"/>
  <c r="S1279" i="5" a="1"/>
  <c r="S1279" i="5" s="1"/>
  <c r="T1279" i="5" a="1"/>
  <c r="T1279" i="5" s="1"/>
  <c r="S1280" i="5" a="1"/>
  <c r="S1280" i="5" s="1"/>
  <c r="T1280" i="5" a="1"/>
  <c r="T1280" i="5" s="1"/>
  <c r="AB1280" i="5"/>
  <c r="S1281" i="5" a="1"/>
  <c r="S1281" i="5" s="1"/>
  <c r="T1281" i="5" a="1"/>
  <c r="T1281" i="5" s="1"/>
  <c r="AB1281" i="5"/>
  <c r="AB1282" i="5"/>
  <c r="S1282" i="5" a="1"/>
  <c r="S1282" i="5" s="1"/>
  <c r="T1282" i="5" a="1"/>
  <c r="T1282" i="5" s="1"/>
  <c r="S1283" i="5" a="1"/>
  <c r="S1283" i="5" s="1"/>
  <c r="T1283" i="5" a="1"/>
  <c r="T1283" i="5" s="1"/>
  <c r="AB1283" i="5"/>
  <c r="AB1284" i="5"/>
  <c r="S1284" i="5" a="1"/>
  <c r="S1284" i="5" s="1"/>
  <c r="T1284" i="5" a="1"/>
  <c r="T1284" i="5" s="1"/>
  <c r="S1285" i="5" a="1"/>
  <c r="S1285" i="5" s="1"/>
  <c r="T1285" i="5" a="1"/>
  <c r="T1285" i="5" s="1"/>
  <c r="AB1285" i="5"/>
  <c r="S1286" i="5" a="1"/>
  <c r="S1286" i="5" s="1"/>
  <c r="T1286" i="5" a="1"/>
  <c r="T1286" i="5" s="1"/>
  <c r="AB1286" i="5"/>
  <c r="AB1287" i="5"/>
  <c r="S1287" i="5" a="1"/>
  <c r="S1287" i="5" s="1"/>
  <c r="T1287" i="5" a="1"/>
  <c r="T1287" i="5" s="1"/>
  <c r="S1288" i="5" a="1"/>
  <c r="S1288" i="5" s="1"/>
  <c r="T1288" i="5" a="1"/>
  <c r="T1288" i="5" s="1"/>
  <c r="AB1288" i="5"/>
  <c r="AB1289" i="5"/>
  <c r="S1289" i="5" a="1"/>
  <c r="S1289" i="5" s="1"/>
  <c r="T1289" i="5" a="1"/>
  <c r="T1289" i="5" s="1"/>
  <c r="S1290" i="5" a="1"/>
  <c r="S1290" i="5" s="1"/>
  <c r="T1290" i="5" a="1"/>
  <c r="T1290" i="5" s="1"/>
  <c r="AB1290" i="5"/>
  <c r="S1291" i="5" a="1"/>
  <c r="S1291" i="5" s="1"/>
  <c r="T1291" i="5" a="1"/>
  <c r="T1291" i="5" s="1"/>
  <c r="AB1291" i="5"/>
  <c r="S1292" i="5" a="1"/>
  <c r="S1292" i="5" s="1"/>
  <c r="T1292" i="5" a="1"/>
  <c r="T1292" i="5" s="1"/>
  <c r="AB1292" i="5"/>
  <c r="S1293" i="5" a="1"/>
  <c r="S1293" i="5" s="1"/>
  <c r="T1293" i="5" a="1"/>
  <c r="T1293" i="5" s="1"/>
  <c r="AB1293" i="5"/>
  <c r="AB1294" i="5"/>
  <c r="S1294" i="5" a="1"/>
  <c r="S1294" i="5" s="1"/>
  <c r="T1294" i="5" a="1"/>
  <c r="T1294" i="5" s="1"/>
  <c r="S1295" i="5" a="1"/>
  <c r="S1295" i="5" s="1"/>
  <c r="T1295" i="5" a="1"/>
  <c r="T1295" i="5" s="1"/>
  <c r="AB1295" i="5"/>
  <c r="AB1296" i="5"/>
  <c r="S1296" i="5" a="1"/>
  <c r="S1296" i="5" s="1"/>
  <c r="T1296" i="5" a="1"/>
  <c r="T1296" i="5" s="1"/>
  <c r="S1297" i="5" a="1"/>
  <c r="S1297" i="5" s="1"/>
  <c r="T1297" i="5" a="1"/>
  <c r="T1297" i="5" s="1"/>
  <c r="AB1297" i="5"/>
  <c r="AB1298" i="5"/>
  <c r="S1298" i="5" a="1"/>
  <c r="S1298" i="5" s="1"/>
  <c r="T1298" i="5" a="1"/>
  <c r="T1298" i="5" s="1"/>
  <c r="S1299" i="5" a="1"/>
  <c r="S1299" i="5" s="1"/>
  <c r="T1299" i="5" a="1"/>
  <c r="T1299" i="5" s="1"/>
  <c r="AB1299" i="5"/>
  <c r="S1300" i="5" a="1"/>
  <c r="S1300" i="5" s="1"/>
  <c r="T1300" i="5" a="1"/>
  <c r="T1300" i="5" s="1"/>
  <c r="AB1300" i="5"/>
  <c r="AB1301" i="5"/>
  <c r="S1301" i="5" a="1"/>
  <c r="S1301" i="5" s="1"/>
  <c r="T1301" i="5" a="1"/>
  <c r="T1301" i="5" s="1"/>
  <c r="S1302" i="5" a="1"/>
  <c r="S1302" i="5" s="1"/>
  <c r="T1302" i="5" a="1"/>
  <c r="T1302" i="5" s="1"/>
  <c r="AB1302" i="5"/>
  <c r="AB1303" i="5"/>
  <c r="S1303" i="5" a="1"/>
  <c r="S1303" i="5" s="1"/>
  <c r="T1303" i="5" a="1"/>
  <c r="T1303" i="5" s="1"/>
  <c r="AB1304" i="5"/>
  <c r="S1304" i="5" a="1"/>
  <c r="S1304" i="5" s="1"/>
  <c r="T1304" i="5" a="1"/>
  <c r="T1304" i="5" s="1"/>
  <c r="AB1305" i="5"/>
  <c r="S1305" i="5" a="1"/>
  <c r="S1305" i="5" s="1"/>
  <c r="T1305" i="5" a="1"/>
  <c r="T1305" i="5" s="1"/>
  <c r="S1306" i="5" a="1"/>
  <c r="S1306" i="5" s="1"/>
  <c r="T1306" i="5" a="1"/>
  <c r="T1306" i="5" s="1"/>
  <c r="AB1306" i="5"/>
  <c r="AB1307" i="5"/>
  <c r="S1307" i="5" a="1"/>
  <c r="S1307" i="5" s="1"/>
  <c r="T1307" i="5" a="1"/>
  <c r="T1307" i="5" s="1"/>
  <c r="S1308" i="5" a="1"/>
  <c r="S1308" i="5" s="1"/>
  <c r="T1308" i="5" a="1"/>
  <c r="T1308" i="5" s="1"/>
  <c r="AB1308" i="5"/>
  <c r="S1309" i="5" a="1"/>
  <c r="S1309" i="5" s="1"/>
  <c r="T1309" i="5" a="1"/>
  <c r="T1309" i="5" s="1"/>
  <c r="AB1309" i="5"/>
  <c r="S1310" i="5" a="1"/>
  <c r="S1310" i="5" s="1"/>
  <c r="T1310" i="5" a="1"/>
  <c r="T1310" i="5" s="1"/>
  <c r="AB1310" i="5"/>
  <c r="S1311" i="5" a="1"/>
  <c r="S1311" i="5" s="1"/>
  <c r="T1311" i="5" a="1"/>
  <c r="T1311" i="5" s="1"/>
  <c r="AB1311" i="5"/>
  <c r="AB1312" i="5"/>
  <c r="S1312" i="5" a="1"/>
  <c r="S1312" i="5" s="1"/>
  <c r="T1312" i="5" a="1"/>
  <c r="T1312" i="5" s="1"/>
  <c r="S1313" i="5" a="1"/>
  <c r="S1313" i="5" s="1"/>
  <c r="T1313" i="5" a="1"/>
  <c r="T1313" i="5" s="1"/>
  <c r="AB1313" i="5"/>
  <c r="AB1314" i="5"/>
  <c r="S1314" i="5" a="1"/>
  <c r="S1314" i="5" s="1"/>
  <c r="T1314" i="5" a="1"/>
  <c r="T1314" i="5" s="1"/>
  <c r="S1315" i="5" a="1"/>
  <c r="S1315" i="5" s="1"/>
  <c r="T1315" i="5" a="1"/>
  <c r="T1315" i="5" s="1"/>
  <c r="AB1315" i="5"/>
  <c r="AB1316" i="5"/>
  <c r="S1316" i="5" a="1"/>
  <c r="S1316" i="5" s="1"/>
  <c r="T1316" i="5" a="1"/>
  <c r="T1316" i="5" s="1"/>
  <c r="S1317" i="5" a="1"/>
  <c r="S1317" i="5" s="1"/>
  <c r="T1317" i="5" a="1"/>
  <c r="T1317" i="5" s="1"/>
  <c r="AB1317" i="5"/>
  <c r="S1318" i="5" a="1"/>
  <c r="S1318" i="5" s="1"/>
  <c r="T1318" i="5" a="1"/>
  <c r="T1318" i="5" s="1"/>
  <c r="AB1318" i="5"/>
  <c r="AB1319" i="5"/>
  <c r="S1319" i="5" a="1"/>
  <c r="S1319" i="5" s="1"/>
  <c r="T1319" i="5" a="1"/>
  <c r="T1319" i="5" s="1"/>
  <c r="AB1320" i="5"/>
  <c r="S1320" i="5" a="1"/>
  <c r="S1320" i="5" s="1"/>
  <c r="T1320" i="5" a="1"/>
  <c r="T1320" i="5" s="1"/>
  <c r="S1321" i="5" a="1"/>
  <c r="S1321" i="5" s="1"/>
  <c r="T1321" i="5" a="1"/>
  <c r="T1321" i="5" s="1"/>
  <c r="AB1321" i="5"/>
  <c r="AB1322" i="5"/>
  <c r="S1322" i="5" a="1"/>
  <c r="S1322" i="5" s="1"/>
  <c r="T1322" i="5" a="1"/>
  <c r="T1322" i="5" s="1"/>
  <c r="S1323" i="5" a="1"/>
  <c r="S1323" i="5" s="1"/>
  <c r="T1323" i="5" a="1"/>
  <c r="T1323" i="5" s="1"/>
  <c r="AB1323" i="5"/>
  <c r="AB1324" i="5"/>
  <c r="S1324" i="5" a="1"/>
  <c r="S1324" i="5" s="1"/>
  <c r="T1324" i="5" a="1"/>
  <c r="T1324" i="5" s="1"/>
  <c r="S1325" i="5" a="1"/>
  <c r="S1325" i="5" s="1"/>
  <c r="T1325" i="5" a="1"/>
  <c r="T1325" i="5" s="1"/>
  <c r="AB1325" i="5"/>
  <c r="AB1326" i="5"/>
  <c r="S1326" i="5" a="1"/>
  <c r="S1326" i="5" s="1"/>
  <c r="T1326" i="5" a="1"/>
  <c r="T1326" i="5" s="1"/>
  <c r="S1327" i="5" a="1"/>
  <c r="S1327" i="5" s="1"/>
  <c r="T1327" i="5" a="1"/>
  <c r="T1327" i="5" s="1"/>
  <c r="AB1327" i="5"/>
  <c r="AB1328" i="5"/>
  <c r="S1328" i="5" a="1"/>
  <c r="S1328" i="5" s="1"/>
  <c r="T1328" i="5" a="1"/>
  <c r="T1328" i="5" s="1"/>
  <c r="S1329" i="5" a="1"/>
  <c r="S1329" i="5" s="1"/>
  <c r="T1329" i="5" a="1"/>
  <c r="T1329" i="5" s="1"/>
  <c r="AB1329" i="5"/>
  <c r="S1330" i="5" a="1"/>
  <c r="S1330" i="5" s="1"/>
  <c r="T1330" i="5" a="1"/>
  <c r="T1330" i="5" s="1"/>
  <c r="AB1330" i="5"/>
  <c r="AB1331" i="5"/>
  <c r="S1331" i="5" a="1"/>
  <c r="S1331" i="5" s="1"/>
  <c r="T1331" i="5" a="1"/>
  <c r="T1331" i="5" s="1"/>
  <c r="AB1332" i="5"/>
  <c r="S1332" i="5" a="1"/>
  <c r="S1332" i="5" s="1"/>
  <c r="T1332" i="5" a="1"/>
  <c r="T1332" i="5" s="1"/>
  <c r="S1333" i="5" a="1"/>
  <c r="S1333" i="5" s="1"/>
  <c r="T1333" i="5" a="1"/>
  <c r="T1333" i="5" s="1"/>
  <c r="AB1333" i="5"/>
  <c r="AB1334" i="5"/>
  <c r="S1334" i="5" a="1"/>
  <c r="S1334" i="5" s="1"/>
  <c r="T1334" i="5" a="1"/>
  <c r="T1334" i="5" s="1"/>
  <c r="S1335" i="5" a="1"/>
  <c r="S1335" i="5" s="1"/>
  <c r="T1335" i="5" a="1"/>
  <c r="T1335" i="5" s="1"/>
  <c r="AB1335" i="5"/>
  <c r="AB1336" i="5"/>
  <c r="S1336" i="5" a="1"/>
  <c r="S1336" i="5" s="1"/>
  <c r="T1336" i="5" a="1"/>
  <c r="T1336" i="5" s="1"/>
  <c r="S1337" i="5" a="1"/>
  <c r="S1337" i="5" s="1"/>
  <c r="T1337" i="5" a="1"/>
  <c r="T1337" i="5" s="1"/>
  <c r="AB1337" i="5"/>
  <c r="AB1338" i="5"/>
  <c r="S1338" i="5" a="1"/>
  <c r="S1338" i="5" s="1"/>
  <c r="T1338" i="5" a="1"/>
  <c r="T1338" i="5" s="1"/>
  <c r="AB1339" i="5"/>
  <c r="S1339" i="5" a="1"/>
  <c r="S1339" i="5" s="1"/>
  <c r="T1339" i="5" a="1"/>
  <c r="T1339" i="5" s="1"/>
  <c r="AB1340" i="5"/>
  <c r="S1340" i="5" a="1"/>
  <c r="S1340" i="5" s="1"/>
  <c r="T1340" i="5" a="1"/>
  <c r="T1340" i="5" s="1"/>
  <c r="AB1341" i="5"/>
  <c r="S1341" i="5" a="1"/>
  <c r="S1341" i="5" s="1"/>
  <c r="T1341" i="5" a="1"/>
  <c r="T1341" i="5" s="1"/>
  <c r="S1342" i="5" a="1"/>
  <c r="S1342" i="5" s="1"/>
  <c r="T1342" i="5" a="1"/>
  <c r="T1342" i="5" s="1"/>
  <c r="AB1342" i="5"/>
  <c r="S1343" i="5" a="1"/>
  <c r="S1343" i="5" s="1"/>
  <c r="T1343" i="5" a="1"/>
  <c r="T1343" i="5" s="1"/>
  <c r="AB1343" i="5"/>
  <c r="AB1344" i="5"/>
  <c r="S1344" i="5" a="1"/>
  <c r="S1344" i="5" s="1"/>
  <c r="T1344" i="5" a="1"/>
  <c r="T1344" i="5" s="1"/>
  <c r="AB1345" i="5"/>
  <c r="S1345" i="5" a="1"/>
  <c r="S1345" i="5" s="1"/>
  <c r="T1345" i="5" a="1"/>
  <c r="T1345" i="5" s="1"/>
  <c r="AB1346" i="5"/>
  <c r="S1346" i="5" a="1"/>
  <c r="S1346" i="5" s="1"/>
  <c r="T1346" i="5" a="1"/>
  <c r="T1346" i="5" s="1"/>
  <c r="AB1347" i="5"/>
  <c r="S1347" i="5" a="1"/>
  <c r="S1347" i="5" s="1"/>
  <c r="T1347" i="5" a="1"/>
  <c r="T1347" i="5" s="1"/>
  <c r="S1348" i="5" a="1"/>
  <c r="S1348" i="5" s="1"/>
  <c r="T1348" i="5" a="1"/>
  <c r="T1348" i="5" s="1"/>
  <c r="AB1348" i="5"/>
  <c r="AB1349" i="5"/>
  <c r="S1349" i="5" a="1"/>
  <c r="S1349" i="5" s="1"/>
  <c r="T1349" i="5" a="1"/>
  <c r="T1349" i="5" s="1"/>
  <c r="AB1350" i="5"/>
  <c r="S1350" i="5" a="1"/>
  <c r="S1350" i="5" s="1"/>
  <c r="T1350" i="5" a="1"/>
  <c r="T1350" i="5" s="1"/>
  <c r="S1351" i="5" a="1"/>
  <c r="S1351" i="5" s="1"/>
  <c r="T1351" i="5" a="1"/>
  <c r="T1351" i="5" s="1"/>
  <c r="AB1351" i="5"/>
  <c r="S1352" i="5" a="1"/>
  <c r="S1352" i="5" s="1"/>
  <c r="T1352" i="5" a="1"/>
  <c r="T1352" i="5" s="1"/>
  <c r="AB1352" i="5"/>
  <c r="AB1353" i="5"/>
  <c r="S1353" i="5" a="1"/>
  <c r="S1353" i="5" s="1"/>
  <c r="T1353" i="5" a="1"/>
  <c r="T1353" i="5" s="1"/>
  <c r="S1354" i="5" a="1"/>
  <c r="S1354" i="5" s="1"/>
  <c r="T1354" i="5" a="1"/>
  <c r="T1354" i="5" s="1"/>
  <c r="AB1354" i="5"/>
  <c r="AB1355" i="5"/>
  <c r="S1355" i="5" a="1"/>
  <c r="S1355" i="5" s="1"/>
  <c r="T1355" i="5" a="1"/>
  <c r="T1355" i="5" s="1"/>
  <c r="S1356" i="5" a="1"/>
  <c r="S1356" i="5" s="1"/>
  <c r="T1356" i="5" a="1"/>
  <c r="T1356" i="5" s="1"/>
  <c r="AB1356" i="5"/>
  <c r="AB1357" i="5"/>
  <c r="S1357" i="5" a="1"/>
  <c r="S1357" i="5" s="1"/>
  <c r="T1357" i="5" a="1"/>
  <c r="T1357" i="5" s="1"/>
  <c r="S1358" i="5" a="1"/>
  <c r="S1358" i="5" s="1"/>
  <c r="T1358" i="5" a="1"/>
  <c r="T1358" i="5" s="1"/>
  <c r="AB1358" i="5"/>
  <c r="AB1359" i="5"/>
  <c r="S1359" i="5" a="1"/>
  <c r="S1359" i="5" s="1"/>
  <c r="T1359" i="5" a="1"/>
  <c r="T1359" i="5" s="1"/>
  <c r="S1360" i="5" a="1"/>
  <c r="S1360" i="5" s="1"/>
  <c r="T1360" i="5" a="1"/>
  <c r="T1360" i="5" s="1"/>
  <c r="AB1360" i="5"/>
  <c r="AB1361" i="5"/>
  <c r="S1361" i="5" a="1"/>
  <c r="S1361" i="5" s="1"/>
  <c r="T1361" i="5" a="1"/>
  <c r="T1361" i="5" s="1"/>
  <c r="S1362" i="5" a="1"/>
  <c r="S1362" i="5" s="1"/>
  <c r="T1362" i="5" a="1"/>
  <c r="T1362" i="5" s="1"/>
  <c r="AB1362" i="5"/>
  <c r="AB1363" i="5"/>
  <c r="S1363" i="5" a="1"/>
  <c r="S1363" i="5" s="1"/>
  <c r="T1363" i="5" a="1"/>
  <c r="T1363" i="5" s="1"/>
  <c r="S1364" i="5" a="1"/>
  <c r="S1364" i="5" s="1"/>
  <c r="T1364" i="5" a="1"/>
  <c r="T1364" i="5" s="1"/>
  <c r="AB1364" i="5"/>
  <c r="AB1365" i="5"/>
  <c r="S1365" i="5" a="1"/>
  <c r="S1365" i="5" s="1"/>
  <c r="T1365" i="5" a="1"/>
  <c r="T1365" i="5" s="1"/>
  <c r="S1366" i="5" a="1"/>
  <c r="S1366" i="5" s="1"/>
  <c r="T1366" i="5" a="1"/>
  <c r="T1366" i="5" s="1"/>
  <c r="AB1366" i="5"/>
  <c r="AB1367" i="5"/>
  <c r="S1367" i="5" a="1"/>
  <c r="S1367" i="5" s="1"/>
  <c r="T1367" i="5" a="1"/>
  <c r="T1367" i="5" s="1"/>
  <c r="AB1368" i="5"/>
  <c r="S1368" i="5" a="1"/>
  <c r="S1368" i="5" s="1"/>
  <c r="T1368" i="5" a="1"/>
  <c r="T1368" i="5" s="1"/>
  <c r="S1369" i="5" a="1"/>
  <c r="S1369" i="5" s="1"/>
  <c r="T1369" i="5" a="1"/>
  <c r="T1369" i="5" s="1"/>
  <c r="AB1369" i="5"/>
  <c r="S1370" i="5" a="1"/>
  <c r="S1370" i="5" s="1"/>
  <c r="T1370" i="5" a="1"/>
  <c r="T1370" i="5" s="1"/>
  <c r="AB1370" i="5"/>
  <c r="AB1371" i="5"/>
  <c r="S1371" i="5" a="1"/>
  <c r="S1371" i="5" s="1"/>
  <c r="T1371" i="5" a="1"/>
  <c r="T1371" i="5" s="1"/>
  <c r="AB1372" i="5"/>
  <c r="S1372" i="5" a="1"/>
  <c r="S1372" i="5" s="1"/>
  <c r="T1372" i="5" a="1"/>
  <c r="T1372" i="5" s="1"/>
  <c r="S1373" i="5" a="1"/>
  <c r="S1373" i="5" s="1"/>
  <c r="T1373" i="5" a="1"/>
  <c r="T1373" i="5" s="1"/>
  <c r="AB1373" i="5"/>
  <c r="AB1374" i="5"/>
  <c r="S1374" i="5" a="1"/>
  <c r="S1374" i="5" s="1"/>
  <c r="T1374" i="5" a="1"/>
  <c r="T1374" i="5" s="1"/>
  <c r="S1375" i="5" a="1"/>
  <c r="S1375" i="5" s="1"/>
  <c r="T1375" i="5" a="1"/>
  <c r="T1375" i="5" s="1"/>
  <c r="AB1375" i="5"/>
  <c r="S1376" i="5" a="1"/>
  <c r="S1376" i="5" s="1"/>
  <c r="T1376" i="5" a="1"/>
  <c r="T1376" i="5" s="1"/>
  <c r="AB1376" i="5"/>
  <c r="S1377" i="5" a="1"/>
  <c r="S1377" i="5" s="1"/>
  <c r="T1377" i="5" a="1"/>
  <c r="T1377" i="5" s="1"/>
  <c r="AB1377" i="5"/>
  <c r="S1378" i="5" a="1"/>
  <c r="S1378" i="5" s="1"/>
  <c r="T1378" i="5" a="1"/>
  <c r="T1378" i="5" s="1"/>
  <c r="AB1378" i="5"/>
  <c r="AB1379" i="5"/>
  <c r="S1379" i="5" a="1"/>
  <c r="S1379" i="5" s="1"/>
  <c r="T1379" i="5" a="1"/>
  <c r="T1379" i="5" s="1"/>
  <c r="AB1380" i="5"/>
  <c r="S1380" i="5" a="1"/>
  <c r="S1380" i="5" s="1"/>
  <c r="T1380" i="5" a="1"/>
  <c r="T1380" i="5" s="1"/>
  <c r="AB1381" i="5"/>
  <c r="S1381" i="5" a="1"/>
  <c r="S1381" i="5" s="1"/>
  <c r="T1381" i="5" a="1"/>
  <c r="T1381" i="5" s="1"/>
  <c r="AB1382" i="5"/>
  <c r="S1382" i="5" a="1"/>
  <c r="S1382" i="5" s="1"/>
  <c r="T1382" i="5" a="1"/>
  <c r="T1382" i="5" s="1"/>
  <c r="AB1383" i="5"/>
  <c r="S1383" i="5" a="1"/>
  <c r="S1383" i="5" s="1"/>
  <c r="T1383" i="5" a="1"/>
  <c r="T1383" i="5" s="1"/>
  <c r="AB1384" i="5"/>
  <c r="S1384" i="5" a="1"/>
  <c r="S1384" i="5" s="1"/>
  <c r="T1384" i="5" a="1"/>
  <c r="T1384" i="5" s="1"/>
  <c r="AB1385" i="5"/>
  <c r="S1385" i="5" a="1"/>
  <c r="S1385" i="5" s="1"/>
  <c r="T1385" i="5" a="1"/>
  <c r="T1385" i="5" s="1"/>
  <c r="AB1386" i="5"/>
  <c r="S1386" i="5" a="1"/>
  <c r="S1386" i="5" s="1"/>
  <c r="T1386" i="5" a="1"/>
  <c r="T1386" i="5" s="1"/>
  <c r="S1387" i="5" a="1"/>
  <c r="S1387" i="5" s="1"/>
  <c r="T1387" i="5" a="1"/>
  <c r="T1387" i="5" s="1"/>
  <c r="AB1387" i="5"/>
  <c r="S1388" i="5" a="1"/>
  <c r="S1388" i="5" s="1"/>
  <c r="T1388" i="5" a="1"/>
  <c r="T1388" i="5" s="1"/>
  <c r="AB1388" i="5"/>
  <c r="AB1389" i="5"/>
  <c r="S1389" i="5" a="1"/>
  <c r="S1389" i="5" s="1"/>
  <c r="T1389" i="5" a="1"/>
  <c r="T1389" i="5" s="1"/>
  <c r="S1390" i="5" a="1"/>
  <c r="S1390" i="5" s="1"/>
  <c r="T1390" i="5" a="1"/>
  <c r="T1390" i="5" s="1"/>
  <c r="AB1390" i="5"/>
  <c r="AB1391" i="5"/>
  <c r="S1391" i="5" a="1"/>
  <c r="S1391" i="5" s="1"/>
  <c r="T1391" i="5" a="1"/>
  <c r="T1391" i="5" s="1"/>
  <c r="AB1392" i="5"/>
  <c r="S1392" i="5" a="1"/>
  <c r="S1392" i="5" s="1"/>
  <c r="T1392" i="5" a="1"/>
  <c r="T1392" i="5" s="1"/>
  <c r="S1393" i="5" a="1"/>
  <c r="S1393" i="5" s="1"/>
  <c r="T1393" i="5" a="1"/>
  <c r="T1393" i="5" s="1"/>
  <c r="AB1393" i="5"/>
  <c r="S1394" i="5" a="1"/>
  <c r="S1394" i="5" s="1"/>
  <c r="T1394" i="5" a="1"/>
  <c r="T1394" i="5" s="1"/>
  <c r="AB1394" i="5"/>
  <c r="AB1395" i="5"/>
  <c r="S1395" i="5" a="1"/>
  <c r="S1395" i="5" s="1"/>
  <c r="T1395" i="5" a="1"/>
  <c r="T1395" i="5" s="1"/>
  <c r="AB1396" i="5"/>
  <c r="S1396" i="5" a="1"/>
  <c r="S1396" i="5" s="1"/>
  <c r="T1396" i="5" a="1"/>
  <c r="T1396" i="5" s="1"/>
  <c r="S1397" i="5" a="1"/>
  <c r="S1397" i="5" s="1"/>
  <c r="T1397" i="5" a="1"/>
  <c r="T1397" i="5" s="1"/>
  <c r="AB1397" i="5"/>
  <c r="S1398" i="5" a="1"/>
  <c r="S1398" i="5" s="1"/>
  <c r="T1398" i="5" a="1"/>
  <c r="T1398" i="5" s="1"/>
  <c r="AB1398" i="5"/>
  <c r="S1399" i="5" a="1"/>
  <c r="S1399" i="5" s="1"/>
  <c r="T1399" i="5" a="1"/>
  <c r="T1399" i="5" s="1"/>
  <c r="AB1399" i="5"/>
  <c r="S1400" i="5" a="1"/>
  <c r="S1400" i="5" s="1"/>
  <c r="T1400" i="5" a="1"/>
  <c r="T1400" i="5" s="1"/>
  <c r="AB1400" i="5"/>
  <c r="AB1401" i="5"/>
  <c r="S1401" i="5" a="1"/>
  <c r="S1401" i="5" s="1"/>
  <c r="T1401" i="5" a="1"/>
  <c r="T1401" i="5" s="1"/>
  <c r="S1402" i="5" a="1"/>
  <c r="S1402" i="5" s="1"/>
  <c r="T1402" i="5" a="1"/>
  <c r="T1402" i="5" s="1"/>
  <c r="AB1402" i="5"/>
  <c r="AB1403" i="5"/>
  <c r="S1403" i="5" a="1"/>
  <c r="S1403" i="5" s="1"/>
  <c r="T1403" i="5" a="1"/>
  <c r="T1403" i="5" s="1"/>
  <c r="S1404" i="5" a="1"/>
  <c r="S1404" i="5" s="1"/>
  <c r="T1404" i="5" a="1"/>
  <c r="T1404" i="5" s="1"/>
  <c r="AB1404" i="5"/>
  <c r="AB1405" i="5"/>
  <c r="S1405" i="5" a="1"/>
  <c r="S1405" i="5" s="1"/>
  <c r="T1405" i="5" a="1"/>
  <c r="T1405" i="5" s="1"/>
  <c r="AB1406" i="5"/>
  <c r="S1406" i="5" a="1"/>
  <c r="S1406" i="5" s="1"/>
  <c r="T1406" i="5" a="1"/>
  <c r="T1406" i="5" s="1"/>
  <c r="S1407" i="5" a="1"/>
  <c r="S1407" i="5" s="1"/>
  <c r="T1407" i="5" a="1"/>
  <c r="T1407" i="5" s="1"/>
  <c r="AB1407" i="5"/>
  <c r="S1408" i="5" a="1"/>
  <c r="S1408" i="5" s="1"/>
  <c r="T1408" i="5" a="1"/>
  <c r="T1408" i="5" s="1"/>
  <c r="AB1408" i="5"/>
  <c r="AB1409" i="5"/>
  <c r="S1409" i="5" a="1"/>
  <c r="S1409" i="5" s="1"/>
  <c r="T1409" i="5" a="1"/>
  <c r="T1409" i="5" s="1"/>
  <c r="S1410" i="5" a="1"/>
  <c r="S1410" i="5" s="1"/>
  <c r="T1410" i="5" a="1"/>
  <c r="T1410" i="5" s="1"/>
  <c r="AB1410" i="5"/>
  <c r="AB1411" i="5"/>
  <c r="S1411" i="5" a="1"/>
  <c r="S1411" i="5" s="1"/>
  <c r="T1411" i="5" a="1"/>
  <c r="T1411" i="5" s="1"/>
  <c r="S1412" i="5" a="1"/>
  <c r="S1412" i="5" s="1"/>
  <c r="T1412" i="5" a="1"/>
  <c r="T1412" i="5" s="1"/>
  <c r="AB1412" i="5"/>
  <c r="S1413" i="5" a="1"/>
  <c r="S1413" i="5" s="1"/>
  <c r="T1413" i="5" a="1"/>
  <c r="T1413" i="5" s="1"/>
  <c r="AB1413" i="5"/>
  <c r="S1414" i="5" a="1"/>
  <c r="S1414" i="5" s="1"/>
  <c r="T1414" i="5" a="1"/>
  <c r="T1414" i="5" s="1"/>
  <c r="AB1414" i="5"/>
  <c r="AB1415" i="5"/>
  <c r="S1415" i="5" a="1"/>
  <c r="S1415" i="5" s="1"/>
  <c r="T1415" i="5" a="1"/>
  <c r="T1415" i="5" s="1"/>
  <c r="S1416" i="5" a="1"/>
  <c r="S1416" i="5" s="1"/>
  <c r="T1416" i="5" a="1"/>
  <c r="T1416" i="5" s="1"/>
  <c r="AB1416" i="5"/>
  <c r="AB1417" i="5"/>
  <c r="S1417" i="5" a="1"/>
  <c r="S1417" i="5" s="1"/>
  <c r="T1417" i="5" a="1"/>
  <c r="T1417" i="5" s="1"/>
  <c r="AB1418" i="5"/>
  <c r="S1418" i="5" a="1"/>
  <c r="S1418" i="5" s="1"/>
  <c r="T1418" i="5" a="1"/>
  <c r="T1418" i="5" s="1"/>
  <c r="AB1419" i="5"/>
  <c r="S1419" i="5" a="1"/>
  <c r="S1419" i="5" s="1"/>
  <c r="T1419" i="5" a="1"/>
  <c r="T1419" i="5" s="1"/>
  <c r="S1420" i="5" a="1"/>
  <c r="S1420" i="5" s="1"/>
  <c r="T1420" i="5" a="1"/>
  <c r="T1420" i="5" s="1"/>
  <c r="AB1420" i="5"/>
  <c r="AB1421" i="5"/>
  <c r="S1421" i="5" a="1"/>
  <c r="S1421" i="5" s="1"/>
  <c r="T1421" i="5" a="1"/>
  <c r="T1421" i="5" s="1"/>
  <c r="S1422" i="5" a="1"/>
  <c r="S1422" i="5" s="1"/>
  <c r="T1422" i="5" a="1"/>
  <c r="T1422" i="5" s="1"/>
  <c r="AB1422" i="5"/>
  <c r="S1423" i="5" a="1"/>
  <c r="S1423" i="5" s="1"/>
  <c r="T1423" i="5" a="1"/>
  <c r="T1423" i="5" s="1"/>
  <c r="AB1423" i="5"/>
  <c r="AB1424" i="5"/>
  <c r="S1424" i="5" a="1"/>
  <c r="S1424" i="5" s="1"/>
  <c r="T1424" i="5" a="1"/>
  <c r="T1424" i="5" s="1"/>
  <c r="S1425" i="5" a="1"/>
  <c r="S1425" i="5" s="1"/>
  <c r="T1425" i="5" a="1"/>
  <c r="T1425" i="5" s="1"/>
  <c r="AB1425" i="5"/>
  <c r="S1426" i="5" a="1"/>
  <c r="S1426" i="5" s="1"/>
  <c r="T1426" i="5" a="1"/>
  <c r="T1426" i="5" s="1"/>
  <c r="AB1426" i="5"/>
  <c r="AB1427" i="5"/>
  <c r="S1427" i="5" a="1"/>
  <c r="S1427" i="5" s="1"/>
  <c r="T1427" i="5" a="1"/>
  <c r="T1427" i="5" s="1"/>
  <c r="S1428" i="5" a="1"/>
  <c r="S1428" i="5" s="1"/>
  <c r="T1428" i="5" a="1"/>
  <c r="T1428" i="5" s="1"/>
  <c r="AB1428" i="5"/>
  <c r="AB1429" i="5"/>
  <c r="S1429" i="5" a="1"/>
  <c r="S1429" i="5" s="1"/>
  <c r="T1429" i="5" a="1"/>
  <c r="T1429" i="5" s="1"/>
  <c r="S1430" i="5" a="1"/>
  <c r="S1430" i="5" s="1"/>
  <c r="T1430" i="5" a="1"/>
  <c r="T1430" i="5" s="1"/>
  <c r="AB1430" i="5"/>
  <c r="S1431" i="5" a="1"/>
  <c r="S1431" i="5" s="1"/>
  <c r="T1431" i="5" a="1"/>
  <c r="T1431" i="5" s="1"/>
  <c r="AB1431" i="5"/>
  <c r="S1432" i="5" a="1"/>
  <c r="S1432" i="5" s="1"/>
  <c r="T1432" i="5" a="1"/>
  <c r="T1432" i="5" s="1"/>
  <c r="AB1432" i="5"/>
  <c r="S1433" i="5" a="1"/>
  <c r="S1433" i="5" s="1"/>
  <c r="T1433" i="5" a="1"/>
  <c r="T1433" i="5" s="1"/>
  <c r="AB1433" i="5"/>
  <c r="AB1434" i="5"/>
  <c r="S1434" i="5" a="1"/>
  <c r="S1434" i="5" s="1"/>
  <c r="T1434" i="5" a="1"/>
  <c r="T1434" i="5" s="1"/>
  <c r="AB1435" i="5"/>
  <c r="S1435" i="5" a="1"/>
  <c r="S1435" i="5" s="1"/>
  <c r="T1435" i="5" a="1"/>
  <c r="T1435" i="5" s="1"/>
  <c r="S1436" i="5" a="1"/>
  <c r="S1436" i="5" s="1"/>
  <c r="T1436" i="5" a="1"/>
  <c r="T1436" i="5" s="1"/>
  <c r="AB1436" i="5"/>
  <c r="AB1437" i="5"/>
  <c r="S1437" i="5" a="1"/>
  <c r="S1437" i="5" s="1"/>
  <c r="T1437" i="5" a="1"/>
  <c r="T1437" i="5" s="1"/>
  <c r="S1438" i="5" a="1"/>
  <c r="S1438" i="5" s="1"/>
  <c r="T1438" i="5" a="1"/>
  <c r="T1438" i="5" s="1"/>
  <c r="AB1438" i="5"/>
  <c r="S1439" i="5" a="1"/>
  <c r="S1439" i="5" s="1"/>
  <c r="T1439" i="5" a="1"/>
  <c r="T1439" i="5" s="1"/>
  <c r="AB1439" i="5"/>
  <c r="S1440" i="5" a="1"/>
  <c r="S1440" i="5" s="1"/>
  <c r="T1440" i="5" a="1"/>
  <c r="T1440" i="5" s="1"/>
  <c r="AB1440" i="5"/>
  <c r="S1441" i="5" a="1"/>
  <c r="S1441" i="5" s="1"/>
  <c r="T1441" i="5" a="1"/>
  <c r="T1441" i="5" s="1"/>
  <c r="AB1441" i="5"/>
  <c r="AB1442" i="5"/>
  <c r="S1442" i="5" a="1"/>
  <c r="S1442" i="5" s="1"/>
  <c r="T1442" i="5" a="1"/>
  <c r="T1442" i="5" s="1"/>
  <c r="S1443" i="5" a="1"/>
  <c r="S1443" i="5" s="1"/>
  <c r="T1443" i="5" a="1"/>
  <c r="T1443" i="5" s="1"/>
  <c r="AB1443" i="5"/>
  <c r="AB1444" i="5"/>
  <c r="S1444" i="5" a="1"/>
  <c r="S1444" i="5" s="1"/>
  <c r="T1444" i="5" a="1"/>
  <c r="T1444" i="5" s="1"/>
  <c r="S1445" i="5" a="1"/>
  <c r="S1445" i="5" s="1"/>
  <c r="T1445" i="5" a="1"/>
  <c r="T1445" i="5" s="1"/>
  <c r="AB1445" i="5"/>
  <c r="AB1446" i="5"/>
  <c r="S1446" i="5" a="1"/>
  <c r="S1446" i="5" s="1"/>
  <c r="T1446" i="5" a="1"/>
  <c r="T1446" i="5" s="1"/>
  <c r="S1447" i="5" a="1"/>
  <c r="S1447" i="5" s="1"/>
  <c r="T1447" i="5" a="1"/>
  <c r="T1447" i="5" s="1"/>
  <c r="AB1447" i="5"/>
  <c r="AB1448" i="5"/>
  <c r="S1448" i="5" a="1"/>
  <c r="S1448" i="5" s="1"/>
  <c r="T1448" i="5" a="1"/>
  <c r="T1448" i="5" s="1"/>
  <c r="S1449" i="5" a="1"/>
  <c r="S1449" i="5" s="1"/>
  <c r="T1449" i="5" a="1"/>
  <c r="T1449" i="5" s="1"/>
  <c r="AB1449" i="5"/>
  <c r="AB1450" i="5"/>
  <c r="S1450" i="5" a="1"/>
  <c r="S1450" i="5" s="1"/>
  <c r="T1450" i="5" a="1"/>
  <c r="T1450" i="5" s="1"/>
  <c r="S1451" i="5" a="1"/>
  <c r="S1451" i="5" s="1"/>
  <c r="T1451" i="5" a="1"/>
  <c r="T1451" i="5" s="1"/>
  <c r="AB1451" i="5"/>
  <c r="AB1452" i="5"/>
  <c r="S1452" i="5" a="1"/>
  <c r="S1452" i="5" s="1"/>
  <c r="T1452" i="5" a="1"/>
  <c r="T1452" i="5" s="1"/>
  <c r="S1453" i="5" a="1"/>
  <c r="S1453" i="5" s="1"/>
  <c r="T1453" i="5" a="1"/>
  <c r="T1453" i="5" s="1"/>
  <c r="AB1453" i="5"/>
  <c r="AB1454" i="5"/>
  <c r="S1454" i="5" a="1"/>
  <c r="S1454" i="5" s="1"/>
  <c r="T1454" i="5" a="1"/>
  <c r="T1454" i="5" s="1"/>
  <c r="S1455" i="5" a="1"/>
  <c r="S1455" i="5" s="1"/>
  <c r="T1455" i="5" a="1"/>
  <c r="T1455" i="5" s="1"/>
  <c r="AB1455" i="5"/>
  <c r="AB1456" i="5"/>
  <c r="S1456" i="5" a="1"/>
  <c r="S1456" i="5" s="1"/>
  <c r="T1456" i="5" a="1"/>
  <c r="T1456" i="5" s="1"/>
  <c r="S1457" i="5" a="1"/>
  <c r="S1457" i="5" s="1"/>
  <c r="T1457" i="5" a="1"/>
  <c r="T1457" i="5" s="1"/>
  <c r="AB1457" i="5"/>
  <c r="S1458" i="5" a="1"/>
  <c r="S1458" i="5" s="1"/>
  <c r="T1458" i="5" a="1"/>
  <c r="T1458" i="5" s="1"/>
  <c r="AB1458" i="5"/>
  <c r="AB1459" i="5"/>
  <c r="S1459" i="5" a="1"/>
  <c r="S1459" i="5" s="1"/>
  <c r="T1459" i="5" a="1"/>
  <c r="T1459" i="5" s="1"/>
  <c r="S1460" i="5" a="1"/>
  <c r="S1460" i="5" s="1"/>
  <c r="T1460" i="5" a="1"/>
  <c r="T1460" i="5" s="1"/>
  <c r="AB1460" i="5"/>
  <c r="AB1461" i="5"/>
  <c r="S1461" i="5" a="1"/>
  <c r="S1461" i="5" s="1"/>
  <c r="T1461" i="5" a="1"/>
  <c r="T1461" i="5" s="1"/>
  <c r="AB1462" i="5"/>
  <c r="S1462" i="5" a="1"/>
  <c r="S1462" i="5" s="1"/>
  <c r="T1462" i="5" a="1"/>
  <c r="T1462" i="5" s="1"/>
  <c r="S1463" i="5" a="1"/>
  <c r="S1463" i="5" s="1"/>
  <c r="T1463" i="5" a="1"/>
  <c r="T1463" i="5" s="1"/>
  <c r="AB1463" i="5"/>
  <c r="AB1464" i="5"/>
  <c r="S1464" i="5" a="1"/>
  <c r="S1464" i="5" s="1"/>
  <c r="T1464" i="5" a="1"/>
  <c r="T1464" i="5" s="1"/>
  <c r="S1465" i="5" a="1"/>
  <c r="S1465" i="5" s="1"/>
  <c r="T1465" i="5" a="1"/>
  <c r="T1465" i="5" s="1"/>
  <c r="AB1465" i="5"/>
  <c r="AB1466" i="5"/>
  <c r="S1466" i="5" a="1"/>
  <c r="S1466" i="5" s="1"/>
  <c r="T1466" i="5" a="1"/>
  <c r="T1466" i="5" s="1"/>
  <c r="S1467" i="5" a="1"/>
  <c r="S1467" i="5" s="1"/>
  <c r="T1467" i="5" a="1"/>
  <c r="T1467" i="5" s="1"/>
  <c r="AB1467" i="5"/>
  <c r="S1468" i="5" a="1"/>
  <c r="S1468" i="5" s="1"/>
  <c r="T1468" i="5" a="1"/>
  <c r="T1468" i="5" s="1"/>
  <c r="AB1468" i="5"/>
  <c r="S1469" i="5" a="1"/>
  <c r="S1469" i="5" s="1"/>
  <c r="T1469" i="5" a="1"/>
  <c r="T1469" i="5" s="1"/>
  <c r="AB1469" i="5"/>
  <c r="S1470" i="5" a="1"/>
  <c r="S1470" i="5" s="1"/>
  <c r="T1470" i="5" a="1"/>
  <c r="T1470" i="5" s="1"/>
  <c r="AB1470" i="5"/>
  <c r="S1471" i="5" a="1"/>
  <c r="S1471" i="5" s="1"/>
  <c r="T1471" i="5" a="1"/>
  <c r="T1471" i="5" s="1"/>
  <c r="AB1471" i="5"/>
  <c r="S1472" i="5" a="1"/>
  <c r="S1472" i="5" s="1"/>
  <c r="T1472" i="5" a="1"/>
  <c r="T1472" i="5" s="1"/>
  <c r="AB1472" i="5"/>
  <c r="S1473" i="5" a="1"/>
  <c r="S1473" i="5" s="1"/>
  <c r="T1473" i="5" a="1"/>
  <c r="T1473" i="5" s="1"/>
  <c r="AB1473" i="5"/>
  <c r="S1474" i="5" a="1"/>
  <c r="S1474" i="5" s="1"/>
  <c r="T1474" i="5" a="1"/>
  <c r="T1474" i="5" s="1"/>
  <c r="AB1474" i="5"/>
  <c r="S1475" i="5" a="1"/>
  <c r="S1475" i="5" s="1"/>
  <c r="T1475" i="5" a="1"/>
  <c r="T1475" i="5" s="1"/>
  <c r="AB1475" i="5"/>
  <c r="S1476" i="5" a="1"/>
  <c r="S1476" i="5" s="1"/>
  <c r="T1476" i="5" a="1"/>
  <c r="T1476" i="5" s="1"/>
  <c r="AB1476" i="5"/>
  <c r="S1477" i="5" a="1"/>
  <c r="S1477" i="5" s="1"/>
  <c r="T1477" i="5" a="1"/>
  <c r="T1477" i="5" s="1"/>
  <c r="AB1477" i="5"/>
  <c r="S1478" i="5" a="1"/>
  <c r="S1478" i="5" s="1"/>
  <c r="T1478" i="5" a="1"/>
  <c r="T1478" i="5" s="1"/>
  <c r="AB1478" i="5"/>
  <c r="S1479" i="5" a="1"/>
  <c r="S1479" i="5" s="1"/>
  <c r="T1479" i="5" a="1"/>
  <c r="T1479" i="5" s="1"/>
  <c r="AB1479" i="5"/>
  <c r="S1480" i="5" a="1"/>
  <c r="S1480" i="5" s="1"/>
  <c r="T1480" i="5" a="1"/>
  <c r="T1480" i="5" s="1"/>
  <c r="AB1480" i="5"/>
  <c r="S1481" i="5" a="1"/>
  <c r="S1481" i="5" s="1"/>
  <c r="T1481" i="5" a="1"/>
  <c r="T1481" i="5" s="1"/>
  <c r="AB1481" i="5"/>
  <c r="AB1482" i="5"/>
  <c r="S1482" i="5" a="1"/>
  <c r="S1482" i="5" s="1"/>
  <c r="T1482" i="5" a="1"/>
  <c r="T1482" i="5" s="1"/>
  <c r="AB1483" i="5"/>
  <c r="S1483" i="5" a="1"/>
  <c r="S1483" i="5" s="1"/>
  <c r="T1483" i="5" a="1"/>
  <c r="T1483" i="5" s="1"/>
  <c r="S1484" i="5" a="1"/>
  <c r="S1484" i="5" s="1"/>
  <c r="T1484" i="5" a="1"/>
  <c r="T1484" i="5" s="1"/>
  <c r="AB1484" i="5"/>
  <c r="S1485" i="5" a="1"/>
  <c r="S1485" i="5" s="1"/>
  <c r="T1485" i="5" a="1"/>
  <c r="T1485" i="5" s="1"/>
  <c r="AB1485" i="5"/>
  <c r="AB1486" i="5"/>
  <c r="S1486" i="5" a="1"/>
  <c r="S1486" i="5" s="1"/>
  <c r="T1486" i="5" a="1"/>
  <c r="T1486" i="5" s="1"/>
  <c r="S1487" i="5" a="1"/>
  <c r="S1487" i="5" s="1"/>
  <c r="T1487" i="5" a="1"/>
  <c r="T1487" i="5" s="1"/>
  <c r="AB1487" i="5"/>
  <c r="AB1488" i="5"/>
  <c r="S1488" i="5" a="1"/>
  <c r="S1488" i="5" s="1"/>
  <c r="T1488" i="5" a="1"/>
  <c r="T1488" i="5" s="1"/>
  <c r="S1489" i="5" a="1"/>
  <c r="S1489" i="5" s="1"/>
  <c r="T1489" i="5" a="1"/>
  <c r="T1489" i="5" s="1"/>
  <c r="AB1489" i="5"/>
  <c r="AB1490" i="5"/>
  <c r="S1490" i="5" a="1"/>
  <c r="S1490" i="5" s="1"/>
  <c r="T1490" i="5" a="1"/>
  <c r="T1490" i="5" s="1"/>
  <c r="S1491" i="5" a="1"/>
  <c r="S1491" i="5" s="1"/>
  <c r="T1491" i="5" a="1"/>
  <c r="T1491" i="5" s="1"/>
  <c r="AB1491" i="5"/>
  <c r="AB1492" i="5"/>
  <c r="S1492" i="5" a="1"/>
  <c r="S1492" i="5" s="1"/>
  <c r="T1492" i="5" a="1"/>
  <c r="T1492" i="5" s="1"/>
  <c r="S1493" i="5" a="1"/>
  <c r="S1493" i="5" s="1"/>
  <c r="T1493" i="5" a="1"/>
  <c r="T1493" i="5" s="1"/>
  <c r="AB1493" i="5"/>
  <c r="S1494" i="5" a="1"/>
  <c r="S1494" i="5" s="1"/>
  <c r="T1494" i="5" a="1"/>
  <c r="T1494" i="5" s="1"/>
  <c r="AB1494" i="5"/>
  <c r="AB1495" i="5"/>
  <c r="S1495" i="5" a="1"/>
  <c r="S1495" i="5" s="1"/>
  <c r="T1495" i="5" a="1"/>
  <c r="T1495" i="5" s="1"/>
  <c r="S1496" i="5" a="1"/>
  <c r="S1496" i="5" s="1"/>
  <c r="T1496" i="5" a="1"/>
  <c r="T1496" i="5" s="1"/>
  <c r="AB1496" i="5"/>
  <c r="AB1497" i="5"/>
  <c r="S1497" i="5" a="1"/>
  <c r="S1497" i="5" s="1"/>
  <c r="T1497" i="5" a="1"/>
  <c r="T1497" i="5" s="1"/>
  <c r="S1498" i="5" a="1"/>
  <c r="S1498" i="5" s="1"/>
  <c r="T1498" i="5" a="1"/>
  <c r="T1498" i="5" s="1"/>
  <c r="AB1498" i="5"/>
  <c r="AB1499" i="5"/>
  <c r="S1499" i="5" a="1"/>
  <c r="S1499" i="5" s="1"/>
  <c r="T1499" i="5" a="1"/>
  <c r="T1499" i="5" s="1"/>
  <c r="S1500" i="5" a="1"/>
  <c r="S1500" i="5" s="1"/>
  <c r="T1500" i="5" a="1"/>
  <c r="T1500" i="5" s="1"/>
  <c r="AB1500" i="5"/>
  <c r="AB1501" i="5"/>
  <c r="S1501" i="5" a="1"/>
  <c r="S1501" i="5" s="1"/>
  <c r="T1501" i="5" a="1"/>
  <c r="T1501" i="5" s="1"/>
  <c r="S1502" i="5" a="1"/>
  <c r="S1502" i="5" s="1"/>
  <c r="T1502" i="5" a="1"/>
  <c r="T1502" i="5" s="1"/>
  <c r="AB1502" i="5"/>
  <c r="S1503" i="5" a="1"/>
  <c r="S1503" i="5" s="1"/>
  <c r="T1503" i="5" a="1"/>
  <c r="T1503" i="5" s="1"/>
  <c r="AB1503" i="5"/>
  <c r="AB1504" i="5"/>
  <c r="S1504" i="5" a="1"/>
  <c r="S1504" i="5" s="1"/>
  <c r="T1504" i="5" a="1"/>
  <c r="T1504" i="5" s="1"/>
  <c r="S1505" i="5" a="1"/>
  <c r="S1505" i="5" s="1"/>
  <c r="T1505" i="5" a="1"/>
  <c r="T1505" i="5" s="1"/>
  <c r="AB1505" i="5"/>
  <c r="S1506" i="5" a="1"/>
  <c r="S1506" i="5" s="1"/>
  <c r="T1506" i="5" a="1"/>
  <c r="T1506" i="5" s="1"/>
  <c r="AB1506" i="5"/>
  <c r="AB1507" i="5"/>
  <c r="S1507" i="5" a="1"/>
  <c r="S1507" i="5" s="1"/>
  <c r="T1507" i="5" a="1"/>
  <c r="T1507" i="5" s="1"/>
  <c r="S1508" i="5" a="1"/>
  <c r="S1508" i="5" s="1"/>
  <c r="T1508" i="5" a="1"/>
  <c r="T1508" i="5" s="1"/>
  <c r="AB1508" i="5"/>
  <c r="AB1509" i="5"/>
  <c r="S1509" i="5" a="1"/>
  <c r="S1509" i="5" s="1"/>
  <c r="T1509" i="5" a="1"/>
  <c r="T1509" i="5" s="1"/>
  <c r="S1510" i="5" a="1"/>
  <c r="S1510" i="5" s="1"/>
  <c r="T1510" i="5" a="1"/>
  <c r="T1510" i="5" s="1"/>
  <c r="AB1510" i="5"/>
  <c r="S1511" i="5" a="1"/>
  <c r="S1511" i="5" s="1"/>
  <c r="T1511" i="5" a="1"/>
  <c r="T1511" i="5" s="1"/>
  <c r="AB1511" i="5"/>
  <c r="S1512" i="5" a="1"/>
  <c r="S1512" i="5" s="1"/>
  <c r="T1512" i="5" a="1"/>
  <c r="T1512" i="5" s="1"/>
  <c r="AB1512" i="5"/>
  <c r="S1513" i="5" a="1"/>
  <c r="S1513" i="5" s="1"/>
  <c r="T1513" i="5" a="1"/>
  <c r="T1513" i="5" s="1"/>
  <c r="AB1513" i="5"/>
  <c r="S1514" i="5" a="1"/>
  <c r="S1514" i="5" s="1"/>
  <c r="T1514" i="5" a="1"/>
  <c r="T1514" i="5" s="1"/>
  <c r="AB1514" i="5"/>
  <c r="AB1515" i="5"/>
  <c r="S1515" i="5" a="1"/>
  <c r="S1515" i="5" s="1"/>
  <c r="T1515" i="5" a="1"/>
  <c r="T1515" i="5" s="1"/>
  <c r="AB1516" i="5"/>
  <c r="S1516" i="5" a="1"/>
  <c r="S1516" i="5" s="1"/>
  <c r="T1516" i="5" a="1"/>
  <c r="T1516" i="5" s="1"/>
  <c r="S1517" i="5" a="1"/>
  <c r="S1517" i="5" s="1"/>
  <c r="T1517" i="5" a="1"/>
  <c r="T1517" i="5" s="1"/>
  <c r="AB1517" i="5"/>
  <c r="AB1518" i="5"/>
  <c r="S1518" i="5" a="1"/>
  <c r="S1518" i="5" s="1"/>
  <c r="T1518" i="5" a="1"/>
  <c r="T1518" i="5" s="1"/>
  <c r="S1519" i="5" a="1"/>
  <c r="S1519" i="5" s="1"/>
  <c r="T1519" i="5" a="1"/>
  <c r="T1519" i="5" s="1"/>
  <c r="AB1519" i="5"/>
  <c r="AB1520" i="5"/>
  <c r="S1520" i="5" a="1"/>
  <c r="S1520" i="5" s="1"/>
  <c r="T1520" i="5" a="1"/>
  <c r="T1520" i="5" s="1"/>
  <c r="S1521" i="5" a="1"/>
  <c r="S1521" i="5" s="1"/>
  <c r="T1521" i="5" a="1"/>
  <c r="T1521" i="5" s="1"/>
  <c r="AB1521" i="5"/>
  <c r="AB1522" i="5"/>
  <c r="S1522" i="5" a="1"/>
  <c r="S1522" i="5" s="1"/>
  <c r="T1522" i="5" a="1"/>
  <c r="T1522" i="5" s="1"/>
  <c r="S1523" i="5" a="1"/>
  <c r="S1523" i="5" s="1"/>
  <c r="T1523" i="5" a="1"/>
  <c r="T1523" i="5" s="1"/>
  <c r="AB1523" i="5"/>
  <c r="AB1524" i="5"/>
  <c r="S1524" i="5" a="1"/>
  <c r="S1524" i="5" s="1"/>
  <c r="T1524" i="5" a="1"/>
  <c r="T1524" i="5" s="1"/>
  <c r="S1525" i="5" a="1"/>
  <c r="S1525" i="5" s="1"/>
  <c r="T1525" i="5" a="1"/>
  <c r="T1525" i="5" s="1"/>
  <c r="AB1525" i="5"/>
  <c r="AB1526" i="5"/>
  <c r="S1526" i="5" a="1"/>
  <c r="S1526" i="5" s="1"/>
  <c r="T1526" i="5" a="1"/>
  <c r="T1526" i="5" s="1"/>
  <c r="AB1527" i="5"/>
  <c r="S1527" i="5" a="1"/>
  <c r="S1527" i="5" s="1"/>
  <c r="T1527" i="5" a="1"/>
  <c r="T1527" i="5" s="1"/>
  <c r="S1528" i="5" a="1"/>
  <c r="S1528" i="5" s="1"/>
  <c r="T1528" i="5" a="1"/>
  <c r="T1528" i="5" s="1"/>
  <c r="AB1528" i="5"/>
  <c r="AB1529" i="5"/>
  <c r="S1529" i="5" a="1"/>
  <c r="S1529" i="5" s="1"/>
  <c r="T1529" i="5" a="1"/>
  <c r="T1529" i="5" s="1"/>
  <c r="AB1530" i="5"/>
  <c r="S1530" i="5" a="1"/>
  <c r="S1530" i="5" s="1"/>
  <c r="T1530" i="5" a="1"/>
  <c r="T1530" i="5" s="1"/>
  <c r="S1531" i="5" a="1"/>
  <c r="S1531" i="5" s="1"/>
  <c r="T1531" i="5" a="1"/>
  <c r="T1531" i="5" s="1"/>
  <c r="AB1531" i="5"/>
  <c r="AB1532" i="5"/>
  <c r="S1532" i="5" a="1"/>
  <c r="S1532" i="5" s="1"/>
  <c r="T1532" i="5" a="1"/>
  <c r="T1532" i="5" s="1"/>
  <c r="AB1533" i="5"/>
  <c r="S1533" i="5" a="1"/>
  <c r="S1533" i="5" s="1"/>
  <c r="T1533" i="5" a="1"/>
  <c r="T1533" i="5" s="1"/>
  <c r="S1534" i="5" a="1"/>
  <c r="S1534" i="5" s="1"/>
  <c r="T1534" i="5" a="1"/>
  <c r="T1534" i="5" s="1"/>
  <c r="AB1534" i="5"/>
  <c r="AB1535" i="5"/>
  <c r="S1535" i="5" a="1"/>
  <c r="S1535" i="5" s="1"/>
  <c r="T1535" i="5" a="1"/>
  <c r="T1535" i="5" s="1"/>
  <c r="S1536" i="5" a="1"/>
  <c r="S1536" i="5" s="1"/>
  <c r="T1536" i="5" a="1"/>
  <c r="T1536" i="5" s="1"/>
  <c r="AB1536" i="5"/>
  <c r="AB1537" i="5"/>
  <c r="S1537" i="5" a="1"/>
  <c r="S1537" i="5" s="1"/>
  <c r="T1537" i="5" a="1"/>
  <c r="T1537" i="5" s="1"/>
  <c r="S1538" i="5" a="1"/>
  <c r="S1538" i="5" s="1"/>
  <c r="T1538" i="5" a="1"/>
  <c r="T1538" i="5" s="1"/>
  <c r="AB1538" i="5"/>
  <c r="AB1539" i="5"/>
  <c r="S1539" i="5" a="1"/>
  <c r="S1539" i="5" s="1"/>
  <c r="T1539" i="5" a="1"/>
  <c r="T1539" i="5" s="1"/>
  <c r="S1540" i="5" a="1"/>
  <c r="S1540" i="5" s="1"/>
  <c r="T1540" i="5" a="1"/>
  <c r="T1540" i="5" s="1"/>
  <c r="AB1540" i="5"/>
  <c r="AB1541" i="5"/>
  <c r="S1541" i="5" a="1"/>
  <c r="S1541" i="5" s="1"/>
  <c r="T1541" i="5" a="1"/>
  <c r="T1541" i="5" s="1"/>
  <c r="AB1542" i="5"/>
  <c r="S1542" i="5" a="1"/>
  <c r="S1542" i="5" s="1"/>
  <c r="T1542" i="5" a="1"/>
  <c r="T1542" i="5" s="1"/>
  <c r="AB1543" i="5"/>
  <c r="S1543" i="5" a="1"/>
  <c r="S1543" i="5" s="1"/>
  <c r="T1543" i="5" a="1"/>
  <c r="T1543" i="5" s="1"/>
  <c r="S1544" i="5" a="1"/>
  <c r="S1544" i="5" s="1"/>
  <c r="T1544" i="5" a="1"/>
  <c r="T1544" i="5" s="1"/>
  <c r="AB1544" i="5"/>
  <c r="AB1545" i="5"/>
  <c r="S1545" i="5" a="1"/>
  <c r="S1545" i="5" s="1"/>
  <c r="T1545" i="5" a="1"/>
  <c r="T1545" i="5" s="1"/>
  <c r="S1546" i="5" a="1"/>
  <c r="S1546" i="5" s="1"/>
  <c r="T1546" i="5" a="1"/>
  <c r="T1546" i="5" s="1"/>
  <c r="AB1546" i="5"/>
  <c r="AB1547" i="5"/>
  <c r="S1547" i="5" a="1"/>
  <c r="S1547" i="5" s="1"/>
  <c r="T1547" i="5" a="1"/>
  <c r="T1547" i="5" s="1"/>
  <c r="S1548" i="5" a="1"/>
  <c r="S1548" i="5" s="1"/>
  <c r="T1548" i="5" a="1"/>
  <c r="T1548" i="5" s="1"/>
  <c r="AB1548" i="5"/>
  <c r="S1549" i="5" a="1"/>
  <c r="S1549" i="5" s="1"/>
  <c r="T1549" i="5" a="1"/>
  <c r="T1549" i="5" s="1"/>
  <c r="AB1549" i="5"/>
  <c r="AB1550" i="5"/>
  <c r="S1550" i="5" a="1"/>
  <c r="S1550" i="5" s="1"/>
  <c r="T1550" i="5" a="1"/>
  <c r="T1550" i="5" s="1"/>
  <c r="AB1551" i="5"/>
  <c r="S1551" i="5" a="1"/>
  <c r="S1551" i="5" s="1"/>
  <c r="T1551" i="5" a="1"/>
  <c r="T1551" i="5" s="1"/>
  <c r="AB1552" i="5"/>
  <c r="S1552" i="5" a="1"/>
  <c r="S1552" i="5" s="1"/>
  <c r="T1552" i="5" a="1"/>
  <c r="T1552" i="5" s="1"/>
  <c r="S1553" i="5" a="1"/>
  <c r="S1553" i="5" s="1"/>
  <c r="T1553" i="5" a="1"/>
  <c r="T1553" i="5" s="1"/>
  <c r="AB1553" i="5"/>
  <c r="AB1554" i="5"/>
  <c r="S1554" i="5" a="1"/>
  <c r="S1554" i="5" s="1"/>
  <c r="T1554" i="5" a="1"/>
  <c r="T1554" i="5" s="1"/>
  <c r="S1555" i="5" a="1"/>
  <c r="S1555" i="5" s="1"/>
  <c r="T1555" i="5" a="1"/>
  <c r="T1555" i="5" s="1"/>
  <c r="AB1555" i="5"/>
  <c r="AB1556" i="5"/>
  <c r="S1556" i="5" a="1"/>
  <c r="S1556" i="5" s="1"/>
  <c r="T1556" i="5" a="1"/>
  <c r="T1556" i="5" s="1"/>
  <c r="S1557" i="5" a="1"/>
  <c r="S1557" i="5" s="1"/>
  <c r="T1557" i="5" a="1"/>
  <c r="T1557" i="5" s="1"/>
  <c r="AB1557" i="5"/>
  <c r="AB1558" i="5"/>
  <c r="S1558" i="5" a="1"/>
  <c r="S1558" i="5" s="1"/>
  <c r="T1558" i="5" a="1"/>
  <c r="T1558" i="5" s="1"/>
  <c r="AB1559" i="5"/>
  <c r="S1559" i="5" a="1"/>
  <c r="S1559" i="5" s="1"/>
  <c r="T1559" i="5" a="1"/>
  <c r="T1559" i="5" s="1"/>
  <c r="S1560" i="5" a="1"/>
  <c r="S1560" i="5" s="1"/>
  <c r="T1560" i="5" a="1"/>
  <c r="T1560" i="5" s="1"/>
  <c r="AB1560" i="5"/>
  <c r="AB1561" i="5"/>
  <c r="S1561" i="5" a="1"/>
  <c r="S1561" i="5" s="1"/>
  <c r="T1561" i="5" a="1"/>
  <c r="T1561" i="5" s="1"/>
  <c r="S1562" i="5" a="1"/>
  <c r="S1562" i="5" s="1"/>
  <c r="T1562" i="5" a="1"/>
  <c r="T1562" i="5" s="1"/>
  <c r="AB1562" i="5"/>
  <c r="AB1563" i="5"/>
  <c r="S1563" i="5" a="1"/>
  <c r="S1563" i="5" s="1"/>
  <c r="T1563" i="5" a="1"/>
  <c r="T1563" i="5" s="1"/>
  <c r="AB1564" i="5"/>
  <c r="S1564" i="5" a="1"/>
  <c r="S1564" i="5" s="1"/>
  <c r="T1564" i="5" a="1"/>
  <c r="T1564" i="5" s="1"/>
  <c r="S1565" i="5" a="1"/>
  <c r="S1565" i="5" s="1"/>
  <c r="T1565" i="5" a="1"/>
  <c r="T1565" i="5" s="1"/>
  <c r="AB1565" i="5"/>
  <c r="AB1566" i="5"/>
  <c r="S1566" i="5" a="1"/>
  <c r="S1566" i="5" s="1"/>
  <c r="T1566" i="5" a="1"/>
  <c r="T1566" i="5" s="1"/>
  <c r="S1567" i="5" a="1"/>
  <c r="S1567" i="5" s="1"/>
  <c r="T1567" i="5" a="1"/>
  <c r="T1567" i="5" s="1"/>
  <c r="AB1567" i="5"/>
  <c r="AB1568" i="5"/>
  <c r="S1568" i="5" a="1"/>
  <c r="S1568" i="5" s="1"/>
  <c r="T1568" i="5" a="1"/>
  <c r="T1568" i="5" s="1"/>
  <c r="AB1569" i="5"/>
  <c r="S1569" i="5" a="1"/>
  <c r="S1569" i="5" s="1"/>
  <c r="T1569" i="5" a="1"/>
  <c r="T1569" i="5" s="1"/>
  <c r="AB1570" i="5"/>
  <c r="S1570" i="5" a="1"/>
  <c r="S1570" i="5" s="1"/>
  <c r="T1570" i="5" a="1"/>
  <c r="T1570" i="5" s="1"/>
  <c r="AB1571" i="5"/>
  <c r="S1571" i="5" a="1"/>
  <c r="S1571" i="5" s="1"/>
  <c r="T1571" i="5" a="1"/>
  <c r="T1571" i="5" s="1"/>
  <c r="S1572" i="5" a="1"/>
  <c r="S1572" i="5" s="1"/>
  <c r="T1572" i="5" a="1"/>
  <c r="T1572" i="5" s="1"/>
  <c r="AB1572" i="5"/>
  <c r="AB1573" i="5"/>
  <c r="S1573" i="5" a="1"/>
  <c r="S1573" i="5" s="1"/>
  <c r="T1573" i="5" a="1"/>
  <c r="T1573" i="5" s="1"/>
  <c r="S1574" i="5" a="1"/>
  <c r="S1574" i="5" s="1"/>
  <c r="T1574" i="5" a="1"/>
  <c r="T1574" i="5" s="1"/>
  <c r="AB1574" i="5"/>
  <c r="S1575" i="5" a="1"/>
  <c r="S1575" i="5" s="1"/>
  <c r="T1575" i="5" a="1"/>
  <c r="T1575" i="5" s="1"/>
  <c r="AB1575" i="5"/>
  <c r="AB1576" i="5"/>
  <c r="S1576" i="5" a="1"/>
  <c r="S1576" i="5" s="1"/>
  <c r="T1576" i="5" a="1"/>
  <c r="T1576" i="5" s="1"/>
  <c r="S1577" i="5" a="1"/>
  <c r="S1577" i="5" s="1"/>
  <c r="T1577" i="5" a="1"/>
  <c r="T1577" i="5" s="1"/>
  <c r="AB1577" i="5"/>
  <c r="AB1578" i="5"/>
  <c r="S1578" i="5" a="1"/>
  <c r="S1578" i="5" s="1"/>
  <c r="T1578" i="5" a="1"/>
  <c r="T1578" i="5" s="1"/>
  <c r="S1579" i="5" a="1"/>
  <c r="S1579" i="5" s="1"/>
  <c r="T1579" i="5" a="1"/>
  <c r="T1579" i="5" s="1"/>
  <c r="AB1579" i="5"/>
  <c r="AB1580" i="5"/>
  <c r="S1580" i="5" a="1"/>
  <c r="S1580" i="5" s="1"/>
  <c r="T1580" i="5" a="1"/>
  <c r="T1580" i="5" s="1"/>
  <c r="S1581" i="5" a="1"/>
  <c r="S1581" i="5" s="1"/>
  <c r="T1581" i="5" a="1"/>
  <c r="T1581" i="5" s="1"/>
  <c r="AB1581" i="5"/>
  <c r="AB1582" i="5"/>
  <c r="S1582" i="5" a="1"/>
  <c r="S1582" i="5" s="1"/>
  <c r="T1582" i="5" a="1"/>
  <c r="T1582" i="5" s="1"/>
  <c r="AB1583" i="5"/>
  <c r="S1583" i="5" a="1"/>
  <c r="S1583" i="5" s="1"/>
  <c r="T1583" i="5" a="1"/>
  <c r="T1583" i="5" s="1"/>
  <c r="S1584" i="5" a="1"/>
  <c r="S1584" i="5" s="1"/>
  <c r="T1584" i="5" a="1"/>
  <c r="T1584" i="5" s="1"/>
  <c r="AB1584" i="5"/>
  <c r="S1585" i="5" a="1"/>
  <c r="S1585" i="5" s="1"/>
  <c r="T1585" i="5" a="1"/>
  <c r="T1585" i="5" s="1"/>
  <c r="AB1585" i="5"/>
  <c r="AB1586" i="5"/>
  <c r="S1586" i="5" a="1"/>
  <c r="S1586" i="5" s="1"/>
  <c r="T1586" i="5" a="1"/>
  <c r="T1586" i="5" s="1"/>
  <c r="AB1587" i="5"/>
  <c r="S1587" i="5" a="1"/>
  <c r="S1587" i="5" s="1"/>
  <c r="T1587" i="5" a="1"/>
  <c r="T1587" i="5" s="1"/>
  <c r="S1588" i="5" a="1"/>
  <c r="S1588" i="5" s="1"/>
  <c r="T1588" i="5" a="1"/>
  <c r="T1588" i="5" s="1"/>
  <c r="AB1588" i="5"/>
  <c r="S1589" i="5" a="1"/>
  <c r="S1589" i="5" s="1"/>
  <c r="T1589" i="5" a="1"/>
  <c r="T1589" i="5" s="1"/>
  <c r="AB1589" i="5"/>
  <c r="AB1590" i="5"/>
  <c r="S1590" i="5" a="1"/>
  <c r="S1590" i="5" s="1"/>
  <c r="T1590" i="5" a="1"/>
  <c r="T1590" i="5" s="1"/>
  <c r="AB1591" i="5"/>
  <c r="S1591" i="5" a="1"/>
  <c r="S1591" i="5" s="1"/>
  <c r="T1591" i="5" a="1"/>
  <c r="T1591" i="5" s="1"/>
  <c r="AB1592" i="5"/>
  <c r="S1592" i="5" a="1"/>
  <c r="S1592" i="5" s="1"/>
  <c r="T1592" i="5" a="1"/>
  <c r="T1592" i="5" s="1"/>
  <c r="AB1593" i="5"/>
  <c r="S1593" i="5" a="1"/>
  <c r="S1593" i="5" s="1"/>
  <c r="T1593" i="5" a="1"/>
  <c r="T1593" i="5" s="1"/>
  <c r="AB1594" i="5"/>
  <c r="S1594" i="5" a="1"/>
  <c r="S1594" i="5" s="1"/>
  <c r="T1594" i="5" a="1"/>
  <c r="T1594" i="5" s="1"/>
  <c r="AB1595" i="5"/>
  <c r="S1595" i="5" a="1"/>
  <c r="S1595" i="5" s="1"/>
  <c r="T1595" i="5" a="1"/>
  <c r="T1595" i="5" s="1"/>
  <c r="S1596" i="5" a="1"/>
  <c r="S1596" i="5" s="1"/>
  <c r="T1596" i="5" a="1"/>
  <c r="T1596" i="5" s="1"/>
  <c r="AB1596" i="5"/>
  <c r="S1597" i="5" a="1"/>
  <c r="S1597" i="5" s="1"/>
  <c r="T1597" i="5" a="1"/>
  <c r="T1597" i="5" s="1"/>
  <c r="AB1597" i="5"/>
  <c r="S1598" i="5" a="1"/>
  <c r="S1598" i="5" s="1"/>
  <c r="T1598" i="5" a="1"/>
  <c r="T1598" i="5" s="1"/>
  <c r="AB1598" i="5"/>
  <c r="AB1599" i="5"/>
  <c r="S1599" i="5" a="1"/>
  <c r="S1599" i="5" s="1"/>
  <c r="T1599" i="5" a="1"/>
  <c r="T1599" i="5" s="1"/>
  <c r="S1600" i="5" a="1"/>
  <c r="S1600" i="5" s="1"/>
  <c r="T1600" i="5" a="1"/>
  <c r="T1600" i="5" s="1"/>
  <c r="AB1600" i="5"/>
  <c r="AB1601" i="5"/>
  <c r="S1601" i="5" a="1"/>
  <c r="S1601" i="5" s="1"/>
  <c r="T1601" i="5" a="1"/>
  <c r="T1601" i="5" s="1"/>
  <c r="AB1602" i="5"/>
  <c r="S1602" i="5" a="1"/>
  <c r="S1602" i="5" s="1"/>
  <c r="T1602" i="5" a="1"/>
  <c r="T1602" i="5" s="1"/>
  <c r="S1603" i="5" a="1"/>
  <c r="S1603" i="5" s="1"/>
  <c r="T1603" i="5" a="1"/>
  <c r="T1603" i="5" s="1"/>
  <c r="AB1603" i="5"/>
  <c r="AB1604" i="5"/>
  <c r="S1604" i="5" a="1"/>
  <c r="S1604" i="5" s="1"/>
  <c r="T1604" i="5" a="1"/>
  <c r="T1604" i="5" s="1"/>
  <c r="S1605" i="5" a="1"/>
  <c r="S1605" i="5" s="1"/>
  <c r="T1605" i="5" a="1"/>
  <c r="T1605" i="5" s="1"/>
  <c r="AB1605" i="5"/>
  <c r="S1606" i="5" a="1"/>
  <c r="S1606" i="5" s="1"/>
  <c r="T1606" i="5" a="1"/>
  <c r="T1606" i="5" s="1"/>
  <c r="AB1606" i="5"/>
  <c r="S1607" i="5" a="1"/>
  <c r="S1607" i="5" s="1"/>
  <c r="T1607" i="5" a="1"/>
  <c r="T1607" i="5" s="1"/>
  <c r="AB1607" i="5"/>
  <c r="AB1608" i="5"/>
  <c r="S1608" i="5" a="1"/>
  <c r="S1608" i="5" s="1"/>
  <c r="T1608" i="5" a="1"/>
  <c r="T1608" i="5" s="1"/>
  <c r="AB1609" i="5"/>
  <c r="S1609" i="5" a="1"/>
  <c r="S1609" i="5" s="1"/>
  <c r="T1609" i="5" a="1"/>
  <c r="T1609" i="5" s="1"/>
  <c r="AB1610" i="5"/>
  <c r="S1610" i="5" a="1"/>
  <c r="S1610" i="5" s="1"/>
  <c r="T1610" i="5" a="1"/>
  <c r="T1610" i="5" s="1"/>
  <c r="S1611" i="5" a="1"/>
  <c r="S1611" i="5" s="1"/>
  <c r="T1611" i="5" a="1"/>
  <c r="T1611" i="5" s="1"/>
  <c r="AB1611" i="5"/>
  <c r="AB1612" i="5"/>
  <c r="S1612" i="5" a="1"/>
  <c r="S1612" i="5" s="1"/>
  <c r="T1612" i="5" a="1"/>
  <c r="T1612" i="5" s="1"/>
  <c r="S1613" i="5" a="1"/>
  <c r="S1613" i="5" s="1"/>
  <c r="T1613" i="5" a="1"/>
  <c r="T1613" i="5" s="1"/>
  <c r="AB1613" i="5"/>
  <c r="AB1614" i="5"/>
  <c r="S1614" i="5" a="1"/>
  <c r="S1614" i="5" s="1"/>
  <c r="T1614" i="5" a="1"/>
  <c r="T1614" i="5" s="1"/>
  <c r="S1615" i="5" a="1"/>
  <c r="S1615" i="5" s="1"/>
  <c r="T1615" i="5" a="1"/>
  <c r="T1615" i="5" s="1"/>
  <c r="AB1615" i="5"/>
  <c r="S1616" i="5" a="1"/>
  <c r="S1616" i="5" s="1"/>
  <c r="T1616" i="5" a="1"/>
  <c r="T1616" i="5" s="1"/>
  <c r="AB1616" i="5"/>
  <c r="S1617" i="5" a="1"/>
  <c r="S1617" i="5" s="1"/>
  <c r="T1617" i="5" a="1"/>
  <c r="T1617" i="5" s="1"/>
  <c r="AB1617" i="5"/>
  <c r="AB1618" i="5"/>
  <c r="S1618" i="5" a="1"/>
  <c r="S1618" i="5" s="1"/>
  <c r="T1618" i="5" a="1"/>
  <c r="T1618" i="5" s="1"/>
  <c r="AB1619" i="5"/>
  <c r="S1619" i="5" a="1"/>
  <c r="S1619" i="5" s="1"/>
  <c r="T1619" i="5" a="1"/>
  <c r="T1619" i="5" s="1"/>
  <c r="S1620" i="5" a="1"/>
  <c r="S1620" i="5" s="1"/>
  <c r="T1620" i="5" a="1"/>
  <c r="T1620" i="5" s="1"/>
  <c r="AB1620" i="5"/>
  <c r="AB1621" i="5"/>
  <c r="S1621" i="5" a="1"/>
  <c r="S1621" i="5" s="1"/>
  <c r="T1621" i="5" a="1"/>
  <c r="T1621" i="5" s="1"/>
  <c r="AB1622" i="5"/>
  <c r="S1622" i="5" a="1"/>
  <c r="S1622" i="5" s="1"/>
  <c r="T1622" i="5" a="1"/>
  <c r="T1622" i="5" s="1"/>
  <c r="AB1623" i="5"/>
  <c r="S1623" i="5" a="1"/>
  <c r="S1623" i="5" s="1"/>
  <c r="T1623" i="5" a="1"/>
  <c r="T1623" i="5" s="1"/>
  <c r="S1624" i="5" a="1"/>
  <c r="S1624" i="5" s="1"/>
  <c r="T1624" i="5" a="1"/>
  <c r="T1624" i="5" s="1"/>
  <c r="AB1624" i="5"/>
  <c r="S1625" i="5" a="1"/>
  <c r="S1625" i="5" s="1"/>
  <c r="T1625" i="5" a="1"/>
  <c r="T1625" i="5" s="1"/>
  <c r="AB1625" i="5"/>
  <c r="AB1626" i="5"/>
  <c r="S1626" i="5" a="1"/>
  <c r="S1626" i="5" s="1"/>
  <c r="T1626" i="5" a="1"/>
  <c r="T1626" i="5" s="1"/>
  <c r="S1627" i="5" a="1"/>
  <c r="S1627" i="5" s="1"/>
  <c r="T1627" i="5" a="1"/>
  <c r="T1627" i="5" s="1"/>
  <c r="AB1627" i="5"/>
  <c r="S1628" i="5" a="1"/>
  <c r="S1628" i="5" s="1"/>
  <c r="T1628" i="5" a="1"/>
  <c r="T1628" i="5" s="1"/>
  <c r="AB1628" i="5"/>
  <c r="S1629" i="5" a="1"/>
  <c r="S1629" i="5" s="1"/>
  <c r="T1629" i="5" a="1"/>
  <c r="T1629" i="5" s="1"/>
  <c r="AB1629" i="5"/>
  <c r="AB1630" i="5"/>
  <c r="S1630" i="5" a="1"/>
  <c r="S1630" i="5" s="1"/>
  <c r="T1630" i="5" a="1"/>
  <c r="T1630" i="5" s="1"/>
  <c r="AB1631" i="5"/>
  <c r="S1631" i="5" a="1"/>
  <c r="S1631" i="5" s="1"/>
  <c r="T1631" i="5" a="1"/>
  <c r="T1631" i="5" s="1"/>
  <c r="AB1632" i="5"/>
  <c r="S1632" i="5" a="1"/>
  <c r="S1632" i="5" s="1"/>
  <c r="T1632" i="5" a="1"/>
  <c r="T1632" i="5" s="1"/>
  <c r="S1633" i="5" a="1"/>
  <c r="S1633" i="5" s="1"/>
  <c r="T1633" i="5" a="1"/>
  <c r="T1633" i="5" s="1"/>
  <c r="AB1633" i="5"/>
  <c r="AB1634" i="5"/>
  <c r="S1634" i="5" a="1"/>
  <c r="S1634" i="5" s="1"/>
  <c r="T1634" i="5" a="1"/>
  <c r="T1634" i="5" s="1"/>
  <c r="AB1635" i="5"/>
  <c r="S1635" i="5" a="1"/>
  <c r="S1635" i="5" s="1"/>
  <c r="T1635" i="5" a="1"/>
  <c r="T1635" i="5" s="1"/>
  <c r="S1636" i="5" a="1"/>
  <c r="S1636" i="5" s="1"/>
  <c r="T1636" i="5" a="1"/>
  <c r="T1636" i="5" s="1"/>
  <c r="AB1636" i="5"/>
  <c r="S1637" i="5" a="1"/>
  <c r="S1637" i="5" s="1"/>
  <c r="T1637" i="5" a="1"/>
  <c r="T1637" i="5" s="1"/>
  <c r="AB1637" i="5"/>
  <c r="AB1638" i="5"/>
  <c r="S1638" i="5" a="1"/>
  <c r="S1638" i="5" s="1"/>
  <c r="T1638" i="5" a="1"/>
  <c r="T1638" i="5" s="1"/>
  <c r="S1639" i="5" a="1"/>
  <c r="S1639" i="5" s="1"/>
  <c r="T1639" i="5" a="1"/>
  <c r="T1639" i="5" s="1"/>
  <c r="AB1639" i="5"/>
  <c r="AB1640" i="5"/>
  <c r="S1640" i="5" a="1"/>
  <c r="S1640" i="5" s="1"/>
  <c r="T1640" i="5" a="1"/>
  <c r="T1640" i="5" s="1"/>
  <c r="S1641" i="5" a="1"/>
  <c r="S1641" i="5" s="1"/>
  <c r="T1641" i="5" a="1"/>
  <c r="T1641" i="5" s="1"/>
  <c r="AB1641" i="5"/>
  <c r="S1642" i="5" a="1"/>
  <c r="S1642" i="5" s="1"/>
  <c r="T1642" i="5" a="1"/>
  <c r="T1642" i="5" s="1"/>
  <c r="AB1642" i="5"/>
  <c r="AB1643" i="5"/>
  <c r="S1643" i="5" a="1"/>
  <c r="S1643" i="5" s="1"/>
  <c r="T1643" i="5" a="1"/>
  <c r="T1643" i="5" s="1"/>
  <c r="S1644" i="5" a="1"/>
  <c r="S1644" i="5" s="1"/>
  <c r="T1644" i="5" a="1"/>
  <c r="T1644" i="5" s="1"/>
  <c r="AB1644" i="5"/>
  <c r="AB1645" i="5"/>
  <c r="S1645" i="5" a="1"/>
  <c r="S1645" i="5" s="1"/>
  <c r="T1645" i="5" a="1"/>
  <c r="T1645" i="5" s="1"/>
  <c r="S1646" i="5" a="1"/>
  <c r="S1646" i="5" s="1"/>
  <c r="T1646" i="5" a="1"/>
  <c r="T1646" i="5" s="1"/>
  <c r="AB1646" i="5"/>
  <c r="S1647" i="5" a="1"/>
  <c r="S1647" i="5" s="1"/>
  <c r="T1647" i="5" a="1"/>
  <c r="T1647" i="5" s="1"/>
  <c r="AB1647" i="5"/>
  <c r="AB1648" i="5"/>
  <c r="S1648" i="5" a="1"/>
  <c r="S1648" i="5" s="1"/>
  <c r="T1648" i="5" a="1"/>
  <c r="T1648" i="5" s="1"/>
  <c r="S1649" i="5" a="1"/>
  <c r="S1649" i="5" s="1"/>
  <c r="T1649" i="5" a="1"/>
  <c r="T1649" i="5" s="1"/>
  <c r="AB1649" i="5"/>
  <c r="AB1650" i="5"/>
  <c r="S1650" i="5" a="1"/>
  <c r="S1650" i="5" s="1"/>
  <c r="T1650" i="5" a="1"/>
  <c r="T1650" i="5" s="1"/>
  <c r="S1651" i="5" a="1"/>
  <c r="S1651" i="5" s="1"/>
  <c r="T1651" i="5" a="1"/>
  <c r="T1651" i="5" s="1"/>
  <c r="AB1651" i="5"/>
  <c r="AB1652" i="5"/>
  <c r="S1652" i="5" a="1"/>
  <c r="S1652" i="5" s="1"/>
  <c r="T1652" i="5" a="1"/>
  <c r="T1652" i="5" s="1"/>
  <c r="S1653" i="5" a="1"/>
  <c r="S1653" i="5" s="1"/>
  <c r="T1653" i="5" a="1"/>
  <c r="T1653" i="5" s="1"/>
  <c r="AB1653" i="5"/>
  <c r="AB1654" i="5"/>
  <c r="S1654" i="5" a="1"/>
  <c r="S1654" i="5" s="1"/>
  <c r="T1654" i="5" a="1"/>
  <c r="T1654" i="5" s="1"/>
  <c r="S1655" i="5" a="1"/>
  <c r="S1655" i="5" s="1"/>
  <c r="T1655" i="5" a="1"/>
  <c r="T1655" i="5" s="1"/>
  <c r="AB1655" i="5"/>
  <c r="AB1656" i="5"/>
  <c r="S1656" i="5" a="1"/>
  <c r="S1656" i="5" s="1"/>
  <c r="T1656" i="5" a="1"/>
  <c r="T1656" i="5" s="1"/>
  <c r="S1657" i="5" a="1"/>
  <c r="S1657" i="5" s="1"/>
  <c r="T1657" i="5" a="1"/>
  <c r="T1657" i="5" s="1"/>
  <c r="AB1657" i="5"/>
  <c r="AB1658" i="5"/>
  <c r="S1658" i="5" a="1"/>
  <c r="S1658" i="5" s="1"/>
  <c r="T1658" i="5" a="1"/>
  <c r="T1658" i="5" s="1"/>
  <c r="S1659" i="5" a="1"/>
  <c r="S1659" i="5" s="1"/>
  <c r="T1659" i="5" a="1"/>
  <c r="T1659" i="5" s="1"/>
  <c r="AB1659" i="5"/>
  <c r="AB1660" i="5"/>
  <c r="S1660" i="5" a="1"/>
  <c r="S1660" i="5" s="1"/>
  <c r="T1660" i="5" a="1"/>
  <c r="T1660" i="5" s="1"/>
  <c r="S1661" i="5" a="1"/>
  <c r="S1661" i="5" s="1"/>
  <c r="T1661" i="5" a="1"/>
  <c r="T1661" i="5" s="1"/>
  <c r="AB1661" i="5"/>
  <c r="S1662" i="5" a="1"/>
  <c r="S1662" i="5" s="1"/>
  <c r="T1662" i="5" a="1"/>
  <c r="T1662" i="5" s="1"/>
  <c r="AB1662" i="5"/>
  <c r="AB1663" i="5"/>
  <c r="S1663" i="5" a="1"/>
  <c r="S1663" i="5" s="1"/>
  <c r="T1663" i="5" a="1"/>
  <c r="T1663" i="5" s="1"/>
  <c r="AB1664" i="5"/>
  <c r="S1664" i="5" a="1"/>
  <c r="S1664" i="5" s="1"/>
  <c r="T1664" i="5" a="1"/>
  <c r="T1664" i="5" s="1"/>
  <c r="AB1665" i="5"/>
  <c r="S1665" i="5" a="1"/>
  <c r="S1665" i="5" s="1"/>
  <c r="T1665" i="5" a="1"/>
  <c r="T1665" i="5" s="1"/>
  <c r="S1666" i="5" a="1"/>
  <c r="S1666" i="5" s="1"/>
  <c r="T1666" i="5" a="1"/>
  <c r="T1666" i="5" s="1"/>
  <c r="AB1666" i="5"/>
  <c r="S1667" i="5" a="1"/>
  <c r="S1667" i="5" s="1"/>
  <c r="T1667" i="5" a="1"/>
  <c r="T1667" i="5" s="1"/>
  <c r="AB1667" i="5"/>
  <c r="S1668" i="5" a="1"/>
  <c r="S1668" i="5" s="1"/>
  <c r="T1668" i="5" a="1"/>
  <c r="T1668" i="5" s="1"/>
  <c r="AB1668" i="5"/>
  <c r="S1669" i="5" a="1"/>
  <c r="S1669" i="5" s="1"/>
  <c r="T1669" i="5" a="1"/>
  <c r="T1669" i="5" s="1"/>
  <c r="AB1669" i="5"/>
  <c r="S1670" i="5" a="1"/>
  <c r="S1670" i="5" s="1"/>
  <c r="T1670" i="5" a="1"/>
  <c r="T1670" i="5" s="1"/>
  <c r="AB1670" i="5"/>
  <c r="S1671" i="5" a="1"/>
  <c r="S1671" i="5" s="1"/>
  <c r="T1671" i="5" a="1"/>
  <c r="T1671" i="5" s="1"/>
  <c r="AB1671" i="5"/>
  <c r="AB1672" i="5"/>
  <c r="S1672" i="5" a="1"/>
  <c r="S1672" i="5" s="1"/>
  <c r="T1672" i="5" a="1"/>
  <c r="T1672" i="5" s="1"/>
  <c r="S1673" i="5" a="1"/>
  <c r="S1673" i="5" s="1"/>
  <c r="T1673" i="5" a="1"/>
  <c r="T1673" i="5" s="1"/>
  <c r="AB1673" i="5"/>
  <c r="AB1674" i="5"/>
  <c r="S1674" i="5" a="1"/>
  <c r="S1674" i="5" s="1"/>
  <c r="T1674" i="5" a="1"/>
  <c r="T1674" i="5" s="1"/>
  <c r="AB1675" i="5"/>
  <c r="S1675" i="5" a="1"/>
  <c r="S1675" i="5" s="1"/>
  <c r="T1675" i="5" a="1"/>
  <c r="T1675" i="5" s="1"/>
  <c r="S1676" i="5" a="1"/>
  <c r="S1676" i="5" s="1"/>
  <c r="T1676" i="5" a="1"/>
  <c r="T1676" i="5" s="1"/>
  <c r="AB1676" i="5"/>
  <c r="S1677" i="5" a="1"/>
  <c r="S1677" i="5" s="1"/>
  <c r="T1677" i="5" a="1"/>
  <c r="T1677" i="5" s="1"/>
  <c r="AB1677" i="5"/>
  <c r="AB1678" i="5"/>
  <c r="S1678" i="5" a="1"/>
  <c r="S1678" i="5" s="1"/>
  <c r="T1678" i="5" a="1"/>
  <c r="T1678" i="5" s="1"/>
  <c r="AB1679" i="5"/>
  <c r="S1679" i="5" a="1"/>
  <c r="S1679" i="5" s="1"/>
  <c r="T1679" i="5" a="1"/>
  <c r="T1679" i="5" s="1"/>
  <c r="AB1680" i="5"/>
  <c r="S1680" i="5" a="1"/>
  <c r="S1680" i="5" s="1"/>
  <c r="T1680" i="5" a="1"/>
  <c r="T1680" i="5" s="1"/>
  <c r="S1681" i="5" a="1"/>
  <c r="S1681" i="5" s="1"/>
  <c r="T1681" i="5" a="1"/>
  <c r="T1681" i="5" s="1"/>
  <c r="AB1681" i="5"/>
  <c r="AB1682" i="5"/>
  <c r="S1682" i="5" a="1"/>
  <c r="S1682" i="5" s="1"/>
  <c r="T1682" i="5" a="1"/>
  <c r="T1682" i="5" s="1"/>
  <c r="S1683" i="5" a="1"/>
  <c r="S1683" i="5" s="1"/>
  <c r="T1683" i="5" a="1"/>
  <c r="T1683" i="5" s="1"/>
  <c r="AB1683" i="5"/>
  <c r="AB1684" i="5"/>
  <c r="S1684" i="5" a="1"/>
  <c r="S1684" i="5" s="1"/>
  <c r="T1684" i="5" a="1"/>
  <c r="T1684" i="5" s="1"/>
  <c r="S1685" i="5" a="1"/>
  <c r="S1685" i="5" s="1"/>
  <c r="T1685" i="5" a="1"/>
  <c r="T1685" i="5" s="1"/>
  <c r="AB1685" i="5"/>
  <c r="S1686" i="5" a="1"/>
  <c r="S1686" i="5" s="1"/>
  <c r="T1686" i="5" a="1"/>
  <c r="T1686" i="5" s="1"/>
  <c r="AB1686" i="5"/>
  <c r="S1687" i="5" a="1"/>
  <c r="S1687" i="5" s="1"/>
  <c r="T1687" i="5" a="1"/>
  <c r="T1687" i="5" s="1"/>
  <c r="AB1687" i="5"/>
  <c r="S1688" i="5" a="1"/>
  <c r="S1688" i="5" s="1"/>
  <c r="T1688" i="5" a="1"/>
  <c r="T1688" i="5" s="1"/>
  <c r="AB1688" i="5"/>
  <c r="AB1689" i="5"/>
  <c r="S1689" i="5" a="1"/>
  <c r="S1689" i="5" s="1"/>
  <c r="T1689" i="5" a="1"/>
  <c r="T1689" i="5" s="1"/>
  <c r="AB1690" i="5"/>
  <c r="S1690" i="5" a="1"/>
  <c r="S1690" i="5" s="1"/>
  <c r="T1690" i="5" a="1"/>
  <c r="T1690" i="5" s="1"/>
  <c r="S1691" i="5" a="1"/>
  <c r="S1691" i="5" s="1"/>
  <c r="T1691" i="5" a="1"/>
  <c r="T1691" i="5" s="1"/>
  <c r="AB1691" i="5"/>
  <c r="AB1692" i="5"/>
  <c r="S1692" i="5" a="1"/>
  <c r="S1692" i="5" s="1"/>
  <c r="T1692" i="5" a="1"/>
  <c r="T1692" i="5" s="1"/>
  <c r="S1693" i="5" a="1"/>
  <c r="S1693" i="5" s="1"/>
  <c r="T1693" i="5" a="1"/>
  <c r="T1693" i="5" s="1"/>
  <c r="AB1693" i="5"/>
  <c r="AB1694" i="5"/>
  <c r="S1694" i="5" a="1"/>
  <c r="S1694" i="5" s="1"/>
  <c r="T1694" i="5" a="1"/>
  <c r="T1694" i="5" s="1"/>
  <c r="S291" i="5" a="1"/>
  <c r="S291" i="5" s="1"/>
  <c r="T291" i="5" a="1"/>
  <c r="T291" i="5" s="1"/>
  <c r="S292" i="5" a="1"/>
  <c r="S292" i="5" s="1"/>
  <c r="T292" i="5" a="1"/>
  <c r="T292" i="5" s="1"/>
  <c r="S293" i="5" a="1"/>
  <c r="S293" i="5" s="1"/>
  <c r="T293" i="5" a="1"/>
  <c r="T293" i="5" s="1"/>
  <c r="S294" i="5" a="1"/>
  <c r="S294" i="5" s="1"/>
  <c r="T294" i="5" a="1"/>
  <c r="T294" i="5" s="1"/>
  <c r="S295" i="5" a="1"/>
  <c r="S295" i="5" s="1"/>
  <c r="T295" i="5" a="1"/>
  <c r="T295" i="5" s="1"/>
  <c r="S296" i="5" a="1"/>
  <c r="S296" i="5" s="1"/>
  <c r="T296" i="5" a="1"/>
  <c r="T296" i="5" s="1"/>
  <c r="S297" i="5" a="1"/>
  <c r="S297" i="5" s="1"/>
  <c r="T297" i="5" a="1"/>
  <c r="T297" i="5" s="1"/>
  <c r="T298" i="5" a="1"/>
  <c r="T298" i="5" s="1"/>
  <c r="S298" i="5" a="1"/>
  <c r="S298" i="5" s="1"/>
  <c r="T299" i="5" a="1"/>
  <c r="T299" i="5" s="1"/>
  <c r="S299" i="5" a="1"/>
  <c r="S299" i="5" s="1"/>
  <c r="S300" i="5" a="1"/>
  <c r="S300" i="5" s="1"/>
  <c r="T300" i="5" a="1"/>
  <c r="T300" i="5" s="1"/>
  <c r="S301" i="5" a="1"/>
  <c r="S301" i="5" s="1"/>
  <c r="T301" i="5" a="1"/>
  <c r="T301" i="5" s="1"/>
  <c r="T302" i="5" a="1"/>
  <c r="T302" i="5" s="1"/>
  <c r="S302" i="5" a="1"/>
  <c r="S302" i="5" s="1"/>
  <c r="T303" i="5" a="1"/>
  <c r="T303" i="5" s="1"/>
  <c r="S303" i="5" a="1"/>
  <c r="S303" i="5" s="1"/>
  <c r="S304" i="5" a="1"/>
  <c r="S304" i="5" s="1"/>
  <c r="T304" i="5" a="1"/>
  <c r="T304" i="5" s="1"/>
  <c r="T305" i="5" a="1"/>
  <c r="T305" i="5" s="1"/>
  <c r="S305" i="5" a="1"/>
  <c r="S305" i="5" s="1"/>
  <c r="T306" i="5" a="1"/>
  <c r="T306" i="5" s="1"/>
  <c r="S306" i="5" a="1"/>
  <c r="S306" i="5" s="1"/>
  <c r="T307" i="5" a="1"/>
  <c r="T307" i="5" s="1"/>
  <c r="S307" i="5" a="1"/>
  <c r="S307" i="5" s="1"/>
  <c r="T308" i="5" a="1"/>
  <c r="T308" i="5" s="1"/>
  <c r="S308" i="5" a="1"/>
  <c r="S308" i="5" s="1"/>
  <c r="T309" i="5" a="1"/>
  <c r="T309" i="5" s="1"/>
  <c r="S309" i="5" a="1"/>
  <c r="S309" i="5" s="1"/>
  <c r="S310" i="5" a="1"/>
  <c r="S310" i="5" s="1"/>
  <c r="T310" i="5" a="1"/>
  <c r="T310" i="5" s="1"/>
  <c r="S311" i="5" a="1"/>
  <c r="S311" i="5" s="1"/>
  <c r="T311" i="5" a="1"/>
  <c r="T311" i="5" s="1"/>
  <c r="S312" i="5" a="1"/>
  <c r="S312" i="5" s="1"/>
  <c r="T312" i="5" a="1"/>
  <c r="T312" i="5" s="1"/>
  <c r="S313" i="5" a="1"/>
  <c r="S313" i="5" s="1"/>
  <c r="T313" i="5" a="1"/>
  <c r="T313" i="5" s="1"/>
  <c r="S314" i="5" a="1"/>
  <c r="S314" i="5" s="1"/>
  <c r="T314" i="5" a="1"/>
  <c r="T314" i="5" s="1"/>
  <c r="S315" i="5" a="1"/>
  <c r="S315" i="5" s="1"/>
  <c r="T315" i="5" a="1"/>
  <c r="T315" i="5" s="1"/>
  <c r="S316" i="5" a="1"/>
  <c r="S316" i="5" s="1"/>
  <c r="T316" i="5" a="1"/>
  <c r="T316" i="5" s="1"/>
  <c r="S317" i="5" a="1"/>
  <c r="S317" i="5" s="1"/>
  <c r="T317" i="5" a="1"/>
  <c r="T317" i="5" s="1"/>
  <c r="T318" i="5" a="1"/>
  <c r="T318" i="5" s="1"/>
  <c r="S318" i="5" a="1"/>
  <c r="S318" i="5" s="1"/>
  <c r="S319" i="5" a="1"/>
  <c r="S319" i="5" s="1"/>
  <c r="T319" i="5" a="1"/>
  <c r="T319" i="5" s="1"/>
  <c r="S320" i="5" a="1"/>
  <c r="S320" i="5" s="1"/>
  <c r="T320" i="5" a="1"/>
  <c r="T320" i="5" s="1"/>
  <c r="T321" i="5" a="1"/>
  <c r="T321" i="5" s="1"/>
  <c r="S321" i="5" a="1"/>
  <c r="S321" i="5" s="1"/>
  <c r="T322" i="5" a="1"/>
  <c r="T322" i="5" s="1"/>
  <c r="S322" i="5" a="1"/>
  <c r="S322" i="5" s="1"/>
  <c r="T323" i="5" a="1"/>
  <c r="T323" i="5" s="1"/>
  <c r="S323" i="5" a="1"/>
  <c r="S323" i="5" s="1"/>
  <c r="S324" i="5" a="1"/>
  <c r="S324" i="5" s="1"/>
  <c r="T324" i="5" a="1"/>
  <c r="T324" i="5" s="1"/>
  <c r="S325" i="5" a="1"/>
  <c r="S325" i="5" s="1"/>
  <c r="T325" i="5" a="1"/>
  <c r="T325" i="5" s="1"/>
  <c r="S326" i="5" a="1"/>
  <c r="S326" i="5" s="1"/>
  <c r="T326" i="5" a="1"/>
  <c r="T326" i="5" s="1"/>
  <c r="S327" i="5" a="1"/>
  <c r="S327" i="5" s="1"/>
  <c r="T327" i="5" a="1"/>
  <c r="T327" i="5" s="1"/>
  <c r="T328" i="5" a="1"/>
  <c r="T328" i="5" s="1"/>
  <c r="S328" i="5" a="1"/>
  <c r="S328" i="5" s="1"/>
  <c r="S329" i="5" a="1"/>
  <c r="S329" i="5" s="1"/>
  <c r="T329" i="5" a="1"/>
  <c r="T329" i="5" s="1"/>
  <c r="S330" i="5" a="1"/>
  <c r="S330" i="5" s="1"/>
  <c r="T330" i="5" a="1"/>
  <c r="T330" i="5" s="1"/>
  <c r="S331" i="5" a="1"/>
  <c r="S331" i="5" s="1"/>
  <c r="T331" i="5" a="1"/>
  <c r="T331" i="5" s="1"/>
  <c r="T332" i="5" a="1"/>
  <c r="T332" i="5" s="1"/>
  <c r="S332" i="5" a="1"/>
  <c r="S332" i="5" s="1"/>
  <c r="S333" i="5" a="1"/>
  <c r="S333" i="5" s="1"/>
  <c r="T333" i="5" a="1"/>
  <c r="T333" i="5" s="1"/>
  <c r="S334" i="5" a="1"/>
  <c r="S334" i="5" s="1"/>
  <c r="T334" i="5" a="1"/>
  <c r="T334" i="5" s="1"/>
  <c r="S335" i="5" a="1"/>
  <c r="S335" i="5" s="1"/>
  <c r="T335" i="5" a="1"/>
  <c r="T335" i="5" s="1"/>
  <c r="S336" i="5" a="1"/>
  <c r="S336" i="5" s="1"/>
  <c r="T336" i="5" a="1"/>
  <c r="T336" i="5" s="1"/>
  <c r="S337" i="5" a="1"/>
  <c r="S337" i="5" s="1"/>
  <c r="T337" i="5" a="1"/>
  <c r="T337" i="5" s="1"/>
  <c r="S338" i="5" a="1"/>
  <c r="S338" i="5" s="1"/>
  <c r="T338" i="5" a="1"/>
  <c r="T338" i="5" s="1"/>
  <c r="T339" i="5" a="1"/>
  <c r="T339" i="5" s="1"/>
  <c r="S339" i="5" a="1"/>
  <c r="S339" i="5" s="1"/>
  <c r="S340" i="5" a="1"/>
  <c r="S340" i="5" s="1"/>
  <c r="T340" i="5" a="1"/>
  <c r="T340" i="5" s="1"/>
  <c r="S341" i="5" a="1"/>
  <c r="S341" i="5" s="1"/>
  <c r="T341" i="5" a="1"/>
  <c r="T341" i="5" s="1"/>
  <c r="T342" i="5" a="1"/>
  <c r="T342" i="5" s="1"/>
  <c r="S342" i="5" a="1"/>
  <c r="S342" i="5" s="1"/>
  <c r="T343" i="5" a="1"/>
  <c r="T343" i="5" s="1"/>
  <c r="S343" i="5" a="1"/>
  <c r="S343" i="5" s="1"/>
  <c r="T344" i="5" a="1"/>
  <c r="T344" i="5" s="1"/>
  <c r="S344" i="5" a="1"/>
  <c r="S344" i="5" s="1"/>
  <c r="T345" i="5" a="1"/>
  <c r="T345" i="5" s="1"/>
  <c r="S345" i="5" a="1"/>
  <c r="S345" i="5" s="1"/>
  <c r="T346" i="5" a="1"/>
  <c r="T346" i="5" s="1"/>
  <c r="S346" i="5" a="1"/>
  <c r="S346" i="5" s="1"/>
  <c r="S347" i="5" a="1"/>
  <c r="S347" i="5" s="1"/>
  <c r="T347" i="5" a="1"/>
  <c r="T347" i="5" s="1"/>
  <c r="T348" i="5" a="1"/>
  <c r="T348" i="5" s="1"/>
  <c r="S348" i="5" a="1"/>
  <c r="S348" i="5" s="1"/>
  <c r="T349" i="5" a="1"/>
  <c r="T349" i="5" s="1"/>
  <c r="S349" i="5" a="1"/>
  <c r="S349" i="5" s="1"/>
  <c r="T350" i="5" a="1"/>
  <c r="T350" i="5" s="1"/>
  <c r="S350" i="5" a="1"/>
  <c r="S350" i="5" s="1"/>
  <c r="S351" i="5" a="1"/>
  <c r="S351" i="5" s="1"/>
  <c r="T351" i="5" a="1"/>
  <c r="T351" i="5" s="1"/>
  <c r="T352" i="5" a="1"/>
  <c r="T352" i="5" s="1"/>
  <c r="S352" i="5" a="1"/>
  <c r="S352" i="5" s="1"/>
  <c r="S353" i="5" a="1"/>
  <c r="S353" i="5" s="1"/>
  <c r="T353" i="5" a="1"/>
  <c r="T353" i="5" s="1"/>
  <c r="S354" i="5" a="1"/>
  <c r="S354" i="5" s="1"/>
  <c r="T354" i="5" a="1"/>
  <c r="T354" i="5" s="1"/>
  <c r="S355" i="5" a="1"/>
  <c r="S355" i="5" s="1"/>
  <c r="T355" i="5" a="1"/>
  <c r="T355" i="5" s="1"/>
  <c r="T356" i="5" a="1"/>
  <c r="T356" i="5" s="1"/>
  <c r="S356" i="5" a="1"/>
  <c r="S356" i="5" s="1"/>
  <c r="S357" i="5" a="1"/>
  <c r="S357" i="5" s="1"/>
  <c r="T357" i="5" a="1"/>
  <c r="T357" i="5" s="1"/>
  <c r="T358" i="5" a="1"/>
  <c r="T358" i="5" s="1"/>
  <c r="S358" i="5" a="1"/>
  <c r="S358" i="5" s="1"/>
  <c r="T359" i="5" a="1"/>
  <c r="T359" i="5" s="1"/>
  <c r="S359" i="5" a="1"/>
  <c r="S359" i="5" s="1"/>
  <c r="T360" i="5" a="1"/>
  <c r="T360" i="5" s="1"/>
  <c r="S360" i="5" a="1"/>
  <c r="S360" i="5" s="1"/>
  <c r="T361" i="5" a="1"/>
  <c r="T361" i="5" s="1"/>
  <c r="S361" i="5" a="1"/>
  <c r="S361" i="5" s="1"/>
  <c r="T362" i="5" a="1"/>
  <c r="T362" i="5" s="1"/>
  <c r="S362" i="5" a="1"/>
  <c r="S362" i="5" s="1"/>
  <c r="S363" i="5" a="1"/>
  <c r="S363" i="5" s="1"/>
  <c r="T363" i="5" a="1"/>
  <c r="T363" i="5" s="1"/>
  <c r="S364" i="5" a="1"/>
  <c r="S364" i="5" s="1"/>
  <c r="T364" i="5" a="1"/>
  <c r="T364" i="5" s="1"/>
  <c r="S365" i="5" a="1"/>
  <c r="S365" i="5" s="1"/>
  <c r="T365" i="5" a="1"/>
  <c r="T365" i="5" s="1"/>
  <c r="S366" i="5" a="1"/>
  <c r="S366" i="5" s="1"/>
  <c r="T366" i="5" a="1"/>
  <c r="T366" i="5" s="1"/>
  <c r="T367" i="5" a="1"/>
  <c r="T367" i="5" s="1"/>
  <c r="S367" i="5" a="1"/>
  <c r="S367" i="5" s="1"/>
  <c r="T368" i="5" a="1"/>
  <c r="T368" i="5" s="1"/>
  <c r="S368" i="5" a="1"/>
  <c r="S368" i="5" s="1"/>
  <c r="T369" i="5" a="1"/>
  <c r="T369" i="5" s="1"/>
  <c r="S369" i="5" a="1"/>
  <c r="S369" i="5" s="1"/>
  <c r="S370" i="5" a="1"/>
  <c r="S370" i="5" s="1"/>
  <c r="T370" i="5" a="1"/>
  <c r="T370" i="5" s="1"/>
  <c r="T371" i="5" a="1"/>
  <c r="T371" i="5" s="1"/>
  <c r="S371" i="5" a="1"/>
  <c r="S371" i="5" s="1"/>
  <c r="S372" i="5" a="1"/>
  <c r="S372" i="5" s="1"/>
  <c r="T372" i="5" a="1"/>
  <c r="T372" i="5" s="1"/>
  <c r="T373" i="5" a="1"/>
  <c r="T373" i="5" s="1"/>
  <c r="S373" i="5" a="1"/>
  <c r="S373" i="5" s="1"/>
  <c r="T374" i="5" a="1"/>
  <c r="T374" i="5" s="1"/>
  <c r="S374" i="5" a="1"/>
  <c r="S374" i="5" s="1"/>
  <c r="T375" i="5" a="1"/>
  <c r="T375" i="5" s="1"/>
  <c r="S375" i="5" a="1"/>
  <c r="S375" i="5" s="1"/>
  <c r="S376" i="5" a="1"/>
  <c r="S376" i="5" s="1"/>
  <c r="T376" i="5" a="1"/>
  <c r="T376" i="5" s="1"/>
  <c r="S377" i="5" a="1"/>
  <c r="S377" i="5" s="1"/>
  <c r="T377" i="5" a="1"/>
  <c r="T377" i="5" s="1"/>
  <c r="S378" i="5" a="1"/>
  <c r="S378" i="5" s="1"/>
  <c r="T378" i="5" a="1"/>
  <c r="T378" i="5" s="1"/>
  <c r="S379" i="5" a="1"/>
  <c r="S379" i="5" s="1"/>
  <c r="T379" i="5" a="1"/>
  <c r="T379" i="5" s="1"/>
  <c r="T380" i="5" a="1"/>
  <c r="T380" i="5" s="1"/>
  <c r="S380" i="5" a="1"/>
  <c r="S380" i="5" s="1"/>
  <c r="S381" i="5" a="1"/>
  <c r="S381" i="5" s="1"/>
  <c r="T381" i="5" a="1"/>
  <c r="T381" i="5" s="1"/>
  <c r="T382" i="5" a="1"/>
  <c r="T382" i="5" s="1"/>
  <c r="S382" i="5" a="1"/>
  <c r="S382" i="5" s="1"/>
  <c r="S2118" i="5" a="1"/>
  <c r="S2118" i="5" s="1"/>
  <c r="T2118" i="5" a="1"/>
  <c r="T2118" i="5" s="1"/>
  <c r="S2119" i="5" a="1"/>
  <c r="S2119" i="5" s="1"/>
  <c r="T2119" i="5" a="1"/>
  <c r="T2119" i="5" s="1"/>
  <c r="S2120" i="5" a="1"/>
  <c r="S2120" i="5" s="1"/>
  <c r="T2120" i="5" a="1"/>
  <c r="T2120" i="5" s="1"/>
  <c r="T2121" i="5" a="1"/>
  <c r="T2121" i="5" s="1"/>
  <c r="S2121" i="5" a="1"/>
  <c r="S2121" i="5" s="1"/>
  <c r="S2122" i="5" a="1"/>
  <c r="S2122" i="5" s="1"/>
  <c r="T2122" i="5" a="1"/>
  <c r="T2122" i="5" s="1"/>
  <c r="T2123" i="5" a="1"/>
  <c r="T2123" i="5" s="1"/>
  <c r="S2123" i="5" a="1"/>
  <c r="S2123" i="5" s="1"/>
  <c r="S2124" i="5" a="1"/>
  <c r="S2124" i="5" s="1"/>
  <c r="T2124" i="5" a="1"/>
  <c r="T2124" i="5" s="1"/>
  <c r="S2125" i="5" a="1"/>
  <c r="S2125" i="5" s="1"/>
  <c r="T2125" i="5" a="1"/>
  <c r="T2125" i="5" s="1"/>
  <c r="S2126" i="5" a="1"/>
  <c r="S2126" i="5" s="1"/>
  <c r="T2126" i="5" a="1"/>
  <c r="T2126" i="5" s="1"/>
  <c r="S2127" i="5" a="1"/>
  <c r="S2127" i="5" s="1"/>
  <c r="T2127" i="5" a="1"/>
  <c r="T2127" i="5" s="1"/>
  <c r="T2128" i="5" a="1"/>
  <c r="T2128" i="5" s="1"/>
  <c r="S2128" i="5" a="1"/>
  <c r="S2128" i="5" s="1"/>
  <c r="S2129" i="5" a="1"/>
  <c r="S2129" i="5" s="1"/>
  <c r="T2129" i="5" a="1"/>
  <c r="T2129" i="5" s="1"/>
  <c r="T2130" i="5" a="1"/>
  <c r="T2130" i="5" s="1"/>
  <c r="S2130" i="5" a="1"/>
  <c r="S2130" i="5" s="1"/>
  <c r="T2131" i="5" a="1"/>
  <c r="T2131" i="5" s="1"/>
  <c r="S2131" i="5" a="1"/>
  <c r="S2131" i="5" s="1"/>
  <c r="T2132" i="5" a="1"/>
  <c r="T2132" i="5" s="1"/>
  <c r="S2132" i="5" a="1"/>
  <c r="S2132" i="5" s="1"/>
  <c r="T2133" i="5" a="1"/>
  <c r="T2133" i="5" s="1"/>
  <c r="S2133" i="5" a="1"/>
  <c r="S2133" i="5" s="1"/>
  <c r="T2134" i="5" a="1"/>
  <c r="T2134" i="5" s="1"/>
  <c r="S2134" i="5" a="1"/>
  <c r="S2134" i="5" s="1"/>
  <c r="T2135" i="5" a="1"/>
  <c r="T2135" i="5" s="1"/>
  <c r="S2135" i="5" a="1"/>
  <c r="S2135" i="5" s="1"/>
  <c r="S2136" i="5" a="1"/>
  <c r="S2136" i="5" s="1"/>
  <c r="T2136" i="5" a="1"/>
  <c r="T2136" i="5" s="1"/>
  <c r="S2137" i="5" a="1"/>
  <c r="S2137" i="5" s="1"/>
  <c r="T2137" i="5" a="1"/>
  <c r="T2137" i="5" s="1"/>
  <c r="S2138" i="5" a="1"/>
  <c r="S2138" i="5" s="1"/>
  <c r="T2138" i="5" a="1"/>
  <c r="T2138" i="5" s="1"/>
  <c r="S2139" i="5" a="1"/>
  <c r="S2139" i="5" s="1"/>
  <c r="T2139" i="5" a="1"/>
  <c r="T2139" i="5" s="1"/>
  <c r="V291" i="5"/>
  <c r="G291" i="5" s="1"/>
  <c r="V292" i="5"/>
  <c r="G292" i="5" s="1"/>
  <c r="V293" i="5"/>
  <c r="G293" i="5" s="1"/>
  <c r="V294" i="5"/>
  <c r="G294" i="5" s="1"/>
  <c r="V295" i="5"/>
  <c r="G295" i="5" s="1"/>
  <c r="V296" i="5"/>
  <c r="G296" i="5" s="1"/>
  <c r="V297" i="5"/>
  <c r="G297" i="5" s="1"/>
  <c r="V298" i="5"/>
  <c r="G298" i="5" s="1"/>
  <c r="V299" i="5"/>
  <c r="G299" i="5" s="1"/>
  <c r="V300" i="5"/>
  <c r="G300" i="5" s="1"/>
  <c r="V301" i="5"/>
  <c r="G301" i="5" s="1"/>
  <c r="V302" i="5"/>
  <c r="G302" i="5" s="1"/>
  <c r="V303" i="5"/>
  <c r="G303" i="5" s="1"/>
  <c r="V304" i="5"/>
  <c r="G304" i="5" s="1"/>
  <c r="V305" i="5"/>
  <c r="G305" i="5" s="1"/>
  <c r="V306" i="5"/>
  <c r="G306" i="5" s="1"/>
  <c r="V307" i="5"/>
  <c r="G307" i="5" s="1"/>
  <c r="V308" i="5"/>
  <c r="G308" i="5" s="1"/>
  <c r="V309" i="5"/>
  <c r="G309" i="5" s="1"/>
  <c r="V310" i="5"/>
  <c r="G310" i="5" s="1"/>
  <c r="V311" i="5"/>
  <c r="G311" i="5" s="1"/>
  <c r="V312" i="5"/>
  <c r="G312" i="5" s="1"/>
  <c r="V313" i="5"/>
  <c r="G313" i="5" s="1"/>
  <c r="V314" i="5"/>
  <c r="G314" i="5" s="1"/>
  <c r="V315" i="5"/>
  <c r="G315" i="5" s="1"/>
  <c r="V316" i="5"/>
  <c r="G316" i="5" s="1"/>
  <c r="V317" i="5"/>
  <c r="G317" i="5" s="1"/>
  <c r="V318" i="5"/>
  <c r="G318" i="5" s="1"/>
  <c r="V319" i="5"/>
  <c r="G319" i="5" s="1"/>
  <c r="V320" i="5"/>
  <c r="G320" i="5" s="1"/>
  <c r="V321" i="5"/>
  <c r="G321" i="5" s="1"/>
  <c r="V322" i="5"/>
  <c r="G322" i="5" s="1"/>
  <c r="V323" i="5"/>
  <c r="G323" i="5" s="1"/>
  <c r="V324" i="5"/>
  <c r="G324" i="5" s="1"/>
  <c r="V325" i="5"/>
  <c r="G325" i="5" s="1"/>
  <c r="V326" i="5"/>
  <c r="G326" i="5" s="1"/>
  <c r="V327" i="5"/>
  <c r="G327" i="5" s="1"/>
  <c r="V328" i="5"/>
  <c r="G328" i="5" s="1"/>
  <c r="V329" i="5"/>
  <c r="G329" i="5" s="1"/>
  <c r="V330" i="5"/>
  <c r="G330" i="5" s="1"/>
  <c r="V331" i="5"/>
  <c r="G331" i="5" s="1"/>
  <c r="V332" i="5"/>
  <c r="G332" i="5" s="1"/>
  <c r="V333" i="5"/>
  <c r="G333" i="5" s="1"/>
  <c r="V334" i="5"/>
  <c r="G334" i="5" s="1"/>
  <c r="V335" i="5"/>
  <c r="G335" i="5" s="1"/>
  <c r="V336" i="5"/>
  <c r="G336" i="5" s="1"/>
  <c r="V337" i="5"/>
  <c r="G337" i="5" s="1"/>
  <c r="V338" i="5"/>
  <c r="G338" i="5" s="1"/>
  <c r="V339" i="5"/>
  <c r="G339" i="5" s="1"/>
  <c r="V340" i="5"/>
  <c r="G340" i="5" s="1"/>
  <c r="V341" i="5"/>
  <c r="G341" i="5" s="1"/>
  <c r="V342" i="5"/>
  <c r="G342" i="5" s="1"/>
  <c r="V343" i="5"/>
  <c r="G343" i="5" s="1"/>
  <c r="V344" i="5"/>
  <c r="G344" i="5" s="1"/>
  <c r="V345" i="5"/>
  <c r="G345" i="5" s="1"/>
  <c r="V346" i="5"/>
  <c r="G346" i="5" s="1"/>
  <c r="V347" i="5"/>
  <c r="G347" i="5" s="1"/>
  <c r="V348" i="5"/>
  <c r="G348" i="5" s="1"/>
  <c r="V349" i="5"/>
  <c r="G349" i="5" s="1"/>
  <c r="V350" i="5"/>
  <c r="G350" i="5" s="1"/>
  <c r="V351" i="5"/>
  <c r="G351" i="5" s="1"/>
  <c r="V352" i="5"/>
  <c r="G352" i="5" s="1"/>
  <c r="V353" i="5"/>
  <c r="G353" i="5" s="1"/>
  <c r="V354" i="5"/>
  <c r="G354" i="5" s="1"/>
  <c r="V355" i="5"/>
  <c r="G355" i="5" s="1"/>
  <c r="V356" i="5"/>
  <c r="G356" i="5" s="1"/>
  <c r="V357" i="5"/>
  <c r="G357" i="5" s="1"/>
  <c r="V358" i="5"/>
  <c r="G358" i="5" s="1"/>
  <c r="V359" i="5"/>
  <c r="G359" i="5" s="1"/>
  <c r="V360" i="5"/>
  <c r="G360" i="5" s="1"/>
  <c r="V361" i="5"/>
  <c r="G361" i="5" s="1"/>
  <c r="V362" i="5"/>
  <c r="G362" i="5" s="1"/>
  <c r="V363" i="5"/>
  <c r="G363" i="5" s="1"/>
  <c r="V364" i="5"/>
  <c r="G364" i="5" s="1"/>
  <c r="V365" i="5"/>
  <c r="G365" i="5" s="1"/>
  <c r="V366" i="5"/>
  <c r="G366" i="5" s="1"/>
  <c r="V367" i="5"/>
  <c r="G367" i="5" s="1"/>
  <c r="V368" i="5"/>
  <c r="G368" i="5" s="1"/>
  <c r="V369" i="5"/>
  <c r="G369" i="5" s="1"/>
  <c r="V370" i="5"/>
  <c r="G370" i="5" s="1"/>
  <c r="V371" i="5"/>
  <c r="G371" i="5" s="1"/>
  <c r="V372" i="5"/>
  <c r="G372" i="5" s="1"/>
  <c r="V373" i="5"/>
  <c r="G373" i="5" s="1"/>
  <c r="V374" i="5"/>
  <c r="G374" i="5" s="1"/>
  <c r="V375" i="5"/>
  <c r="G375" i="5" s="1"/>
  <c r="V376" i="5"/>
  <c r="G376" i="5" s="1"/>
  <c r="V377" i="5"/>
  <c r="G377" i="5" s="1"/>
  <c r="V378" i="5"/>
  <c r="G378" i="5" s="1"/>
  <c r="V379" i="5"/>
  <c r="G379" i="5" s="1"/>
  <c r="V380" i="5"/>
  <c r="G380" i="5" s="1"/>
  <c r="V381" i="5"/>
  <c r="G381" i="5" s="1"/>
  <c r="V382" i="5"/>
  <c r="G382" i="5" s="1"/>
  <c r="V383" i="5"/>
  <c r="G383" i="5" s="1"/>
  <c r="V384" i="5"/>
  <c r="G384" i="5" s="1"/>
  <c r="V385" i="5"/>
  <c r="G385" i="5" s="1"/>
  <c r="V386" i="5"/>
  <c r="G386" i="5" s="1"/>
  <c r="V387" i="5"/>
  <c r="G387" i="5" s="1"/>
  <c r="V388" i="5"/>
  <c r="G388" i="5" s="1"/>
  <c r="V389" i="5"/>
  <c r="G389" i="5" s="1"/>
  <c r="V390" i="5"/>
  <c r="G390" i="5" s="1"/>
  <c r="V391" i="5"/>
  <c r="G391" i="5" s="1"/>
  <c r="V392" i="5"/>
  <c r="G392" i="5" s="1"/>
  <c r="V393" i="5"/>
  <c r="G393" i="5" s="1"/>
  <c r="V394" i="5"/>
  <c r="G394" i="5" s="1"/>
  <c r="V395" i="5"/>
  <c r="G395" i="5" s="1"/>
  <c r="V396" i="5"/>
  <c r="G396" i="5" s="1"/>
  <c r="V397" i="5"/>
  <c r="G397" i="5" s="1"/>
  <c r="V398" i="5"/>
  <c r="G398" i="5" s="1"/>
  <c r="V399" i="5"/>
  <c r="G399" i="5" s="1"/>
  <c r="V400" i="5"/>
  <c r="G400" i="5" s="1"/>
  <c r="V401" i="5"/>
  <c r="G401" i="5" s="1"/>
  <c r="V402" i="5"/>
  <c r="G402" i="5" s="1"/>
  <c r="V403" i="5"/>
  <c r="G403" i="5" s="1"/>
  <c r="V404" i="5"/>
  <c r="G404" i="5" s="1"/>
  <c r="V405" i="5"/>
  <c r="G405" i="5" s="1"/>
  <c r="V406" i="5"/>
  <c r="G406" i="5" s="1"/>
  <c r="V407" i="5"/>
  <c r="G407" i="5" s="1"/>
  <c r="V408" i="5"/>
  <c r="G408" i="5" s="1"/>
  <c r="V409" i="5"/>
  <c r="G409" i="5" s="1"/>
  <c r="V410" i="5"/>
  <c r="G410" i="5" s="1"/>
  <c r="V411" i="5"/>
  <c r="G411" i="5" s="1"/>
  <c r="V412" i="5"/>
  <c r="G412" i="5" s="1"/>
  <c r="F413" i="5"/>
  <c r="G413" i="5"/>
  <c r="H413" i="5"/>
  <c r="I413" i="5"/>
  <c r="J413" i="5"/>
  <c r="R413" i="5"/>
  <c r="E413" i="5"/>
  <c r="X413" i="5" s="1"/>
  <c r="F414" i="5"/>
  <c r="G414" i="5"/>
  <c r="H414" i="5"/>
  <c r="I414" i="5"/>
  <c r="J414" i="5"/>
  <c r="R414" i="5"/>
  <c r="E414" i="5"/>
  <c r="X414" i="5" s="1"/>
  <c r="F415" i="5"/>
  <c r="G415" i="5"/>
  <c r="H415" i="5"/>
  <c r="I415" i="5"/>
  <c r="J415" i="5"/>
  <c r="R415" i="5"/>
  <c r="E415" i="5"/>
  <c r="X415" i="5" s="1"/>
  <c r="F416" i="5"/>
  <c r="G416" i="5"/>
  <c r="H416" i="5"/>
  <c r="I416" i="5"/>
  <c r="J416" i="5"/>
  <c r="R416" i="5"/>
  <c r="E416" i="5"/>
  <c r="X416" i="5" s="1"/>
  <c r="F417" i="5"/>
  <c r="G417" i="5"/>
  <c r="H417" i="5"/>
  <c r="I417" i="5"/>
  <c r="J417" i="5"/>
  <c r="R417" i="5"/>
  <c r="E417" i="5"/>
  <c r="X417" i="5" s="1"/>
  <c r="F418" i="5"/>
  <c r="G418" i="5"/>
  <c r="H418" i="5"/>
  <c r="I418" i="5"/>
  <c r="J418" i="5"/>
  <c r="R418" i="5"/>
  <c r="E418" i="5"/>
  <c r="X418" i="5" s="1"/>
  <c r="F419" i="5"/>
  <c r="G419" i="5"/>
  <c r="H419" i="5"/>
  <c r="I419" i="5"/>
  <c r="J419" i="5"/>
  <c r="R419" i="5"/>
  <c r="E419" i="5"/>
  <c r="X419" i="5" s="1"/>
  <c r="F420" i="5"/>
  <c r="G420" i="5"/>
  <c r="H420" i="5"/>
  <c r="I420" i="5"/>
  <c r="J420" i="5"/>
  <c r="R420" i="5"/>
  <c r="E420" i="5"/>
  <c r="X420" i="5" s="1"/>
  <c r="F421" i="5"/>
  <c r="G421" i="5"/>
  <c r="H421" i="5"/>
  <c r="I421" i="5"/>
  <c r="J421" i="5"/>
  <c r="R421" i="5"/>
  <c r="E421" i="5"/>
  <c r="X421" i="5" s="1"/>
  <c r="F422" i="5"/>
  <c r="G422" i="5"/>
  <c r="H422" i="5"/>
  <c r="I422" i="5"/>
  <c r="J422" i="5"/>
  <c r="R422" i="5"/>
  <c r="E422" i="5"/>
  <c r="X422" i="5" s="1"/>
  <c r="F423" i="5"/>
  <c r="G423" i="5"/>
  <c r="H423" i="5"/>
  <c r="I423" i="5"/>
  <c r="J423" i="5"/>
  <c r="R423" i="5"/>
  <c r="E423" i="5"/>
  <c r="X423" i="5" s="1"/>
  <c r="F424" i="5"/>
  <c r="G424" i="5"/>
  <c r="H424" i="5"/>
  <c r="I424" i="5"/>
  <c r="J424" i="5"/>
  <c r="R424" i="5"/>
  <c r="E424" i="5"/>
  <c r="X424" i="5" s="1"/>
  <c r="F425" i="5"/>
  <c r="G425" i="5"/>
  <c r="H425" i="5"/>
  <c r="I425" i="5"/>
  <c r="J425" i="5"/>
  <c r="R425" i="5"/>
  <c r="E425" i="5"/>
  <c r="X425" i="5" s="1"/>
  <c r="F426" i="5"/>
  <c r="G426" i="5"/>
  <c r="H426" i="5"/>
  <c r="I426" i="5"/>
  <c r="J426" i="5"/>
  <c r="R426" i="5"/>
  <c r="E426" i="5"/>
  <c r="X426" i="5" s="1"/>
  <c r="F427" i="5"/>
  <c r="G427" i="5"/>
  <c r="H427" i="5"/>
  <c r="I427" i="5"/>
  <c r="J427" i="5"/>
  <c r="R427" i="5"/>
  <c r="E427" i="5"/>
  <c r="X427" i="5" s="1"/>
  <c r="F428" i="5"/>
  <c r="G428" i="5"/>
  <c r="H428" i="5"/>
  <c r="I428" i="5"/>
  <c r="J428" i="5"/>
  <c r="R428" i="5"/>
  <c r="E428" i="5"/>
  <c r="X428" i="5" s="1"/>
  <c r="F429" i="5"/>
  <c r="G429" i="5"/>
  <c r="H429" i="5"/>
  <c r="I429" i="5"/>
  <c r="J429" i="5"/>
  <c r="R429" i="5"/>
  <c r="E429" i="5"/>
  <c r="X429" i="5" s="1"/>
  <c r="F430" i="5"/>
  <c r="G430" i="5"/>
  <c r="H430" i="5"/>
  <c r="I430" i="5"/>
  <c r="J430" i="5"/>
  <c r="R430" i="5"/>
  <c r="E430" i="5"/>
  <c r="X430" i="5" s="1"/>
  <c r="F431" i="5"/>
  <c r="G431" i="5"/>
  <c r="H431" i="5"/>
  <c r="I431" i="5"/>
  <c r="J431" i="5"/>
  <c r="R431" i="5"/>
  <c r="E431" i="5"/>
  <c r="X431" i="5" s="1"/>
  <c r="F432" i="5"/>
  <c r="G432" i="5"/>
  <c r="H432" i="5"/>
  <c r="I432" i="5"/>
  <c r="J432" i="5"/>
  <c r="R432" i="5"/>
  <c r="E432" i="5"/>
  <c r="X432" i="5" s="1"/>
  <c r="F433" i="5"/>
  <c r="G433" i="5"/>
  <c r="H433" i="5"/>
  <c r="I433" i="5"/>
  <c r="J433" i="5"/>
  <c r="R433" i="5"/>
  <c r="E433" i="5"/>
  <c r="X433" i="5" s="1"/>
  <c r="F434" i="5"/>
  <c r="G434" i="5"/>
  <c r="H434" i="5"/>
  <c r="I434" i="5"/>
  <c r="J434" i="5"/>
  <c r="R434" i="5"/>
  <c r="E434" i="5"/>
  <c r="X434" i="5" s="1"/>
  <c r="F435" i="5"/>
  <c r="G435" i="5"/>
  <c r="H435" i="5"/>
  <c r="I435" i="5"/>
  <c r="J435" i="5"/>
  <c r="R435" i="5"/>
  <c r="E435" i="5"/>
  <c r="X435" i="5" s="1"/>
  <c r="F436" i="5"/>
  <c r="G436" i="5"/>
  <c r="H436" i="5"/>
  <c r="I436" i="5"/>
  <c r="J436" i="5"/>
  <c r="R436" i="5"/>
  <c r="E436" i="5"/>
  <c r="X436" i="5" s="1"/>
  <c r="F437" i="5"/>
  <c r="G437" i="5"/>
  <c r="H437" i="5"/>
  <c r="I437" i="5"/>
  <c r="J437" i="5"/>
  <c r="R437" i="5"/>
  <c r="E437" i="5"/>
  <c r="X437" i="5" s="1"/>
  <c r="F438" i="5"/>
  <c r="G438" i="5"/>
  <c r="H438" i="5"/>
  <c r="I438" i="5"/>
  <c r="J438" i="5"/>
  <c r="R438" i="5"/>
  <c r="E438" i="5"/>
  <c r="X438" i="5" s="1"/>
  <c r="F439" i="5"/>
  <c r="G439" i="5"/>
  <c r="H439" i="5"/>
  <c r="I439" i="5"/>
  <c r="J439" i="5"/>
  <c r="R439" i="5"/>
  <c r="E439" i="5"/>
  <c r="X439" i="5" s="1"/>
  <c r="F440" i="5"/>
  <c r="G440" i="5"/>
  <c r="H440" i="5"/>
  <c r="I440" i="5"/>
  <c r="J440" i="5"/>
  <c r="R440" i="5"/>
  <c r="E440" i="5"/>
  <c r="X440" i="5" s="1"/>
  <c r="F441" i="5"/>
  <c r="G441" i="5"/>
  <c r="H441" i="5"/>
  <c r="I441" i="5"/>
  <c r="J441" i="5"/>
  <c r="R441" i="5"/>
  <c r="E441" i="5"/>
  <c r="X441" i="5" s="1"/>
  <c r="F442" i="5"/>
  <c r="G442" i="5"/>
  <c r="H442" i="5"/>
  <c r="I442" i="5"/>
  <c r="J442" i="5"/>
  <c r="R442" i="5"/>
  <c r="E442" i="5"/>
  <c r="X442" i="5" s="1"/>
  <c r="F443" i="5"/>
  <c r="G443" i="5"/>
  <c r="H443" i="5"/>
  <c r="I443" i="5"/>
  <c r="J443" i="5"/>
  <c r="R443" i="5"/>
  <c r="E443" i="5"/>
  <c r="X443" i="5" s="1"/>
  <c r="F444" i="5"/>
  <c r="G444" i="5"/>
  <c r="H444" i="5"/>
  <c r="I444" i="5"/>
  <c r="J444" i="5"/>
  <c r="R444" i="5"/>
  <c r="E444" i="5"/>
  <c r="X444" i="5" s="1"/>
  <c r="F445" i="5"/>
  <c r="G445" i="5"/>
  <c r="H445" i="5"/>
  <c r="I445" i="5"/>
  <c r="J445" i="5"/>
  <c r="R445" i="5"/>
  <c r="E445" i="5"/>
  <c r="X445" i="5" s="1"/>
  <c r="F446" i="5"/>
  <c r="G446" i="5"/>
  <c r="H446" i="5"/>
  <c r="I446" i="5"/>
  <c r="J446" i="5"/>
  <c r="R446" i="5"/>
  <c r="E446" i="5"/>
  <c r="X446" i="5" s="1"/>
  <c r="F447" i="5"/>
  <c r="G447" i="5"/>
  <c r="H447" i="5"/>
  <c r="I447" i="5"/>
  <c r="J447" i="5"/>
  <c r="R447" i="5"/>
  <c r="E447" i="5"/>
  <c r="X447" i="5" s="1"/>
  <c r="F448" i="5"/>
  <c r="G448" i="5"/>
  <c r="H448" i="5"/>
  <c r="I448" i="5"/>
  <c r="J448" i="5"/>
  <c r="R448" i="5"/>
  <c r="E448" i="5"/>
  <c r="X448" i="5" s="1"/>
  <c r="F449" i="5"/>
  <c r="G449" i="5"/>
  <c r="H449" i="5"/>
  <c r="I449" i="5"/>
  <c r="J449" i="5"/>
  <c r="R449" i="5"/>
  <c r="E449" i="5"/>
  <c r="X449" i="5" s="1"/>
  <c r="F450" i="5"/>
  <c r="G450" i="5"/>
  <c r="H450" i="5"/>
  <c r="I450" i="5"/>
  <c r="J450" i="5"/>
  <c r="R450" i="5"/>
  <c r="E450" i="5"/>
  <c r="X450" i="5" s="1"/>
  <c r="F451" i="5"/>
  <c r="G451" i="5"/>
  <c r="H451" i="5"/>
  <c r="I451" i="5"/>
  <c r="J451" i="5"/>
  <c r="R451" i="5"/>
  <c r="E451" i="5"/>
  <c r="X451" i="5" s="1"/>
  <c r="F452" i="5"/>
  <c r="G452" i="5"/>
  <c r="H452" i="5"/>
  <c r="I452" i="5"/>
  <c r="J452" i="5"/>
  <c r="R452" i="5"/>
  <c r="E452" i="5"/>
  <c r="X452" i="5" s="1"/>
  <c r="F453" i="5"/>
  <c r="G453" i="5"/>
  <c r="H453" i="5"/>
  <c r="I453" i="5"/>
  <c r="J453" i="5"/>
  <c r="R453" i="5"/>
  <c r="E453" i="5"/>
  <c r="X453" i="5" s="1"/>
  <c r="F454" i="5"/>
  <c r="G454" i="5"/>
  <c r="H454" i="5"/>
  <c r="I454" i="5"/>
  <c r="J454" i="5"/>
  <c r="R454" i="5"/>
  <c r="E454" i="5"/>
  <c r="X454" i="5" s="1"/>
  <c r="F455" i="5"/>
  <c r="G455" i="5"/>
  <c r="H455" i="5"/>
  <c r="I455" i="5"/>
  <c r="J455" i="5"/>
  <c r="R455" i="5"/>
  <c r="E455" i="5"/>
  <c r="X455" i="5" s="1"/>
  <c r="F456" i="5"/>
  <c r="G456" i="5"/>
  <c r="H456" i="5"/>
  <c r="I456" i="5"/>
  <c r="J456" i="5"/>
  <c r="R456" i="5"/>
  <c r="E456" i="5"/>
  <c r="X456" i="5" s="1"/>
  <c r="F457" i="5"/>
  <c r="G457" i="5"/>
  <c r="H457" i="5"/>
  <c r="I457" i="5"/>
  <c r="J457" i="5"/>
  <c r="R457" i="5"/>
  <c r="E457" i="5"/>
  <c r="X457" i="5" s="1"/>
  <c r="F458" i="5"/>
  <c r="G458" i="5"/>
  <c r="H458" i="5"/>
  <c r="I458" i="5"/>
  <c r="J458" i="5"/>
  <c r="R458" i="5"/>
  <c r="E458" i="5"/>
  <c r="X458" i="5" s="1"/>
  <c r="F459" i="5"/>
  <c r="G459" i="5"/>
  <c r="H459" i="5"/>
  <c r="I459" i="5"/>
  <c r="J459" i="5"/>
  <c r="R459" i="5"/>
  <c r="E459" i="5"/>
  <c r="X459" i="5" s="1"/>
  <c r="F460" i="5"/>
  <c r="G460" i="5"/>
  <c r="H460" i="5"/>
  <c r="I460" i="5"/>
  <c r="J460" i="5"/>
  <c r="R460" i="5"/>
  <c r="E460" i="5"/>
  <c r="X460" i="5" s="1"/>
  <c r="F461" i="5"/>
  <c r="G461" i="5"/>
  <c r="H461" i="5"/>
  <c r="I461" i="5"/>
  <c r="J461" i="5"/>
  <c r="R461" i="5"/>
  <c r="E461" i="5"/>
  <c r="X461" i="5" s="1"/>
  <c r="F462" i="5"/>
  <c r="G462" i="5"/>
  <c r="H462" i="5"/>
  <c r="I462" i="5"/>
  <c r="J462" i="5"/>
  <c r="R462" i="5"/>
  <c r="E462" i="5"/>
  <c r="X462" i="5" s="1"/>
  <c r="F463" i="5"/>
  <c r="G463" i="5"/>
  <c r="H463" i="5"/>
  <c r="I463" i="5"/>
  <c r="J463" i="5"/>
  <c r="R463" i="5"/>
  <c r="E463" i="5"/>
  <c r="X463" i="5" s="1"/>
  <c r="F464" i="5"/>
  <c r="G464" i="5"/>
  <c r="H464" i="5"/>
  <c r="I464" i="5"/>
  <c r="J464" i="5"/>
  <c r="R464" i="5"/>
  <c r="E464" i="5"/>
  <c r="X464" i="5" s="1"/>
  <c r="F465" i="5"/>
  <c r="G465" i="5"/>
  <c r="H465" i="5"/>
  <c r="I465" i="5"/>
  <c r="J465" i="5"/>
  <c r="R465" i="5"/>
  <c r="E465" i="5"/>
  <c r="X465" i="5" s="1"/>
  <c r="F466" i="5"/>
  <c r="G466" i="5"/>
  <c r="H466" i="5"/>
  <c r="I466" i="5"/>
  <c r="J466" i="5"/>
  <c r="R466" i="5"/>
  <c r="E466" i="5"/>
  <c r="X466" i="5" s="1"/>
  <c r="F467" i="5"/>
  <c r="G467" i="5"/>
  <c r="H467" i="5"/>
  <c r="I467" i="5"/>
  <c r="J467" i="5"/>
  <c r="R467" i="5"/>
  <c r="E467" i="5"/>
  <c r="X467" i="5" s="1"/>
  <c r="F468" i="5"/>
  <c r="G468" i="5"/>
  <c r="H468" i="5"/>
  <c r="I468" i="5"/>
  <c r="J468" i="5"/>
  <c r="R468" i="5"/>
  <c r="E468" i="5"/>
  <c r="X468" i="5" s="1"/>
  <c r="F469" i="5"/>
  <c r="G469" i="5"/>
  <c r="H469" i="5"/>
  <c r="I469" i="5"/>
  <c r="J469" i="5"/>
  <c r="R469" i="5"/>
  <c r="E469" i="5"/>
  <c r="X469" i="5" s="1"/>
  <c r="F470" i="5"/>
  <c r="G470" i="5"/>
  <c r="H470" i="5"/>
  <c r="I470" i="5"/>
  <c r="J470" i="5"/>
  <c r="R470" i="5"/>
  <c r="E470" i="5"/>
  <c r="X470" i="5" s="1"/>
  <c r="F471" i="5"/>
  <c r="G471" i="5"/>
  <c r="H471" i="5"/>
  <c r="I471" i="5"/>
  <c r="J471" i="5"/>
  <c r="R471" i="5"/>
  <c r="E471" i="5"/>
  <c r="X471" i="5" s="1"/>
  <c r="F472" i="5"/>
  <c r="G472" i="5"/>
  <c r="H472" i="5"/>
  <c r="I472" i="5"/>
  <c r="J472" i="5"/>
  <c r="R472" i="5"/>
  <c r="E472" i="5"/>
  <c r="X472" i="5" s="1"/>
  <c r="F473" i="5"/>
  <c r="G473" i="5"/>
  <c r="H473" i="5"/>
  <c r="I473" i="5"/>
  <c r="J473" i="5"/>
  <c r="R473" i="5"/>
  <c r="E473" i="5"/>
  <c r="X473" i="5" s="1"/>
  <c r="F474" i="5"/>
  <c r="G474" i="5"/>
  <c r="H474" i="5"/>
  <c r="I474" i="5"/>
  <c r="J474" i="5"/>
  <c r="R474" i="5"/>
  <c r="E474" i="5"/>
  <c r="X474" i="5" s="1"/>
  <c r="F475" i="5"/>
  <c r="G475" i="5"/>
  <c r="H475" i="5"/>
  <c r="I475" i="5"/>
  <c r="J475" i="5"/>
  <c r="R475" i="5"/>
  <c r="E475" i="5"/>
  <c r="X475" i="5" s="1"/>
  <c r="F476" i="5"/>
  <c r="G476" i="5"/>
  <c r="H476" i="5"/>
  <c r="I476" i="5"/>
  <c r="J476" i="5"/>
  <c r="R476" i="5"/>
  <c r="E476" i="5"/>
  <c r="X476" i="5" s="1"/>
  <c r="F477" i="5"/>
  <c r="G477" i="5"/>
  <c r="H477" i="5"/>
  <c r="I477" i="5"/>
  <c r="J477" i="5"/>
  <c r="R477" i="5"/>
  <c r="E477" i="5"/>
  <c r="X477" i="5" s="1"/>
  <c r="F478" i="5"/>
  <c r="G478" i="5"/>
  <c r="H478" i="5"/>
  <c r="I478" i="5"/>
  <c r="J478" i="5"/>
  <c r="R478" i="5"/>
  <c r="E478" i="5"/>
  <c r="X478" i="5" s="1"/>
  <c r="F479" i="5"/>
  <c r="G479" i="5"/>
  <c r="H479" i="5"/>
  <c r="I479" i="5"/>
  <c r="J479" i="5"/>
  <c r="R479" i="5"/>
  <c r="E479" i="5"/>
  <c r="X479" i="5" s="1"/>
  <c r="F480" i="5"/>
  <c r="G480" i="5"/>
  <c r="H480" i="5"/>
  <c r="I480" i="5"/>
  <c r="J480" i="5"/>
  <c r="R480" i="5"/>
  <c r="E480" i="5"/>
  <c r="X480" i="5" s="1"/>
  <c r="F481" i="5"/>
  <c r="G481" i="5"/>
  <c r="H481" i="5"/>
  <c r="I481" i="5"/>
  <c r="J481" i="5"/>
  <c r="R481" i="5"/>
  <c r="E481" i="5"/>
  <c r="X481" i="5" s="1"/>
  <c r="F482" i="5"/>
  <c r="G482" i="5"/>
  <c r="H482" i="5"/>
  <c r="I482" i="5"/>
  <c r="J482" i="5"/>
  <c r="R482" i="5"/>
  <c r="E482" i="5"/>
  <c r="X482" i="5" s="1"/>
  <c r="F483" i="5"/>
  <c r="G483" i="5"/>
  <c r="H483" i="5"/>
  <c r="I483" i="5"/>
  <c r="J483" i="5"/>
  <c r="R483" i="5"/>
  <c r="E483" i="5"/>
  <c r="X483" i="5" s="1"/>
  <c r="F484" i="5"/>
  <c r="G484" i="5"/>
  <c r="H484" i="5"/>
  <c r="I484" i="5"/>
  <c r="J484" i="5"/>
  <c r="R484" i="5"/>
  <c r="E484" i="5"/>
  <c r="X484" i="5" s="1"/>
  <c r="F485" i="5"/>
  <c r="G485" i="5"/>
  <c r="H485" i="5"/>
  <c r="I485" i="5"/>
  <c r="J485" i="5"/>
  <c r="R485" i="5"/>
  <c r="E485" i="5"/>
  <c r="X485" i="5" s="1"/>
  <c r="F486" i="5"/>
  <c r="G486" i="5"/>
  <c r="H486" i="5"/>
  <c r="I486" i="5"/>
  <c r="J486" i="5"/>
  <c r="R486" i="5"/>
  <c r="E486" i="5"/>
  <c r="X486" i="5" s="1"/>
  <c r="F487" i="5"/>
  <c r="G487" i="5"/>
  <c r="H487" i="5"/>
  <c r="I487" i="5"/>
  <c r="J487" i="5"/>
  <c r="R487" i="5"/>
  <c r="E487" i="5"/>
  <c r="X487" i="5" s="1"/>
  <c r="F488" i="5"/>
  <c r="G488" i="5"/>
  <c r="H488" i="5"/>
  <c r="I488" i="5"/>
  <c r="J488" i="5"/>
  <c r="R488" i="5"/>
  <c r="E488" i="5"/>
  <c r="X488" i="5" s="1"/>
  <c r="F489" i="5"/>
  <c r="G489" i="5"/>
  <c r="H489" i="5"/>
  <c r="I489" i="5"/>
  <c r="J489" i="5"/>
  <c r="R489" i="5"/>
  <c r="E489" i="5"/>
  <c r="X489" i="5" s="1"/>
  <c r="F490" i="5"/>
  <c r="G490" i="5"/>
  <c r="H490" i="5"/>
  <c r="I490" i="5"/>
  <c r="J490" i="5"/>
  <c r="R490" i="5"/>
  <c r="E490" i="5"/>
  <c r="X490" i="5" s="1"/>
  <c r="F491" i="5"/>
  <c r="G491" i="5"/>
  <c r="H491" i="5"/>
  <c r="I491" i="5"/>
  <c r="J491" i="5"/>
  <c r="R491" i="5"/>
  <c r="E491" i="5"/>
  <c r="X491" i="5" s="1"/>
  <c r="F492" i="5"/>
  <c r="G492" i="5"/>
  <c r="H492" i="5"/>
  <c r="I492" i="5"/>
  <c r="J492" i="5"/>
  <c r="R492" i="5"/>
  <c r="E492" i="5"/>
  <c r="X492" i="5" s="1"/>
  <c r="F493" i="5"/>
  <c r="G493" i="5"/>
  <c r="H493" i="5"/>
  <c r="I493" i="5"/>
  <c r="J493" i="5"/>
  <c r="R493" i="5"/>
  <c r="E493" i="5"/>
  <c r="X493" i="5" s="1"/>
  <c r="F494" i="5"/>
  <c r="G494" i="5"/>
  <c r="H494" i="5"/>
  <c r="I494" i="5"/>
  <c r="J494" i="5"/>
  <c r="R494" i="5"/>
  <c r="E494" i="5"/>
  <c r="X494" i="5" s="1"/>
  <c r="F495" i="5"/>
  <c r="G495" i="5"/>
  <c r="H495" i="5"/>
  <c r="I495" i="5"/>
  <c r="J495" i="5"/>
  <c r="R495" i="5"/>
  <c r="E495" i="5"/>
  <c r="X495" i="5" s="1"/>
  <c r="F496" i="5"/>
  <c r="G496" i="5"/>
  <c r="H496" i="5"/>
  <c r="I496" i="5"/>
  <c r="J496" i="5"/>
  <c r="R496" i="5"/>
  <c r="E496" i="5"/>
  <c r="X496" i="5" s="1"/>
  <c r="F497" i="5"/>
  <c r="G497" i="5"/>
  <c r="H497" i="5"/>
  <c r="I497" i="5"/>
  <c r="J497" i="5"/>
  <c r="R497" i="5"/>
  <c r="E497" i="5"/>
  <c r="X497" i="5" s="1"/>
  <c r="F498" i="5"/>
  <c r="G498" i="5"/>
  <c r="H498" i="5"/>
  <c r="I498" i="5"/>
  <c r="J498" i="5"/>
  <c r="R498" i="5"/>
  <c r="E498" i="5"/>
  <c r="X498" i="5" s="1"/>
  <c r="F499" i="5"/>
  <c r="G499" i="5"/>
  <c r="H499" i="5"/>
  <c r="I499" i="5"/>
  <c r="J499" i="5"/>
  <c r="R499" i="5"/>
  <c r="E499" i="5"/>
  <c r="X499" i="5" s="1"/>
  <c r="F500" i="5"/>
  <c r="G500" i="5"/>
  <c r="H500" i="5"/>
  <c r="I500" i="5"/>
  <c r="J500" i="5"/>
  <c r="R500" i="5"/>
  <c r="E500" i="5"/>
  <c r="X500" i="5" s="1"/>
  <c r="F501" i="5"/>
  <c r="G501" i="5"/>
  <c r="H501" i="5"/>
  <c r="I501" i="5"/>
  <c r="J501" i="5"/>
  <c r="R501" i="5"/>
  <c r="E501" i="5"/>
  <c r="X501" i="5" s="1"/>
  <c r="F502" i="5"/>
  <c r="G502" i="5"/>
  <c r="H502" i="5"/>
  <c r="I502" i="5"/>
  <c r="J502" i="5"/>
  <c r="R502" i="5"/>
  <c r="E502" i="5"/>
  <c r="X502" i="5" s="1"/>
  <c r="F503" i="5"/>
  <c r="G503" i="5"/>
  <c r="H503" i="5"/>
  <c r="I503" i="5"/>
  <c r="J503" i="5"/>
  <c r="R503" i="5"/>
  <c r="E503" i="5"/>
  <c r="X503" i="5" s="1"/>
  <c r="F504" i="5"/>
  <c r="G504" i="5"/>
  <c r="H504" i="5"/>
  <c r="I504" i="5"/>
  <c r="J504" i="5"/>
  <c r="R504" i="5"/>
  <c r="E504" i="5"/>
  <c r="X504" i="5" s="1"/>
  <c r="F505" i="5"/>
  <c r="G505" i="5"/>
  <c r="H505" i="5"/>
  <c r="I505" i="5"/>
  <c r="J505" i="5"/>
  <c r="R505" i="5"/>
  <c r="E505" i="5"/>
  <c r="X505" i="5" s="1"/>
  <c r="F506" i="5"/>
  <c r="G506" i="5"/>
  <c r="H506" i="5"/>
  <c r="I506" i="5"/>
  <c r="J506" i="5"/>
  <c r="R506" i="5"/>
  <c r="E506" i="5"/>
  <c r="X506" i="5" s="1"/>
  <c r="F507" i="5"/>
  <c r="G507" i="5"/>
  <c r="H507" i="5"/>
  <c r="I507" i="5"/>
  <c r="J507" i="5"/>
  <c r="R507" i="5"/>
  <c r="E507" i="5"/>
  <c r="X507" i="5" s="1"/>
  <c r="F508" i="5"/>
  <c r="G508" i="5"/>
  <c r="H508" i="5"/>
  <c r="I508" i="5"/>
  <c r="J508" i="5"/>
  <c r="R508" i="5"/>
  <c r="E508" i="5"/>
  <c r="X508" i="5" s="1"/>
  <c r="F509" i="5"/>
  <c r="G509" i="5"/>
  <c r="H509" i="5"/>
  <c r="I509" i="5"/>
  <c r="J509" i="5"/>
  <c r="R509" i="5"/>
  <c r="E509" i="5"/>
  <c r="X509" i="5" s="1"/>
  <c r="F510" i="5"/>
  <c r="G510" i="5"/>
  <c r="H510" i="5"/>
  <c r="I510" i="5"/>
  <c r="J510" i="5"/>
  <c r="R510" i="5"/>
  <c r="E510" i="5"/>
  <c r="X510" i="5" s="1"/>
  <c r="F511" i="5"/>
  <c r="G511" i="5"/>
  <c r="H511" i="5"/>
  <c r="I511" i="5"/>
  <c r="J511" i="5"/>
  <c r="R511" i="5"/>
  <c r="E511" i="5"/>
  <c r="X511" i="5" s="1"/>
  <c r="F512" i="5"/>
  <c r="G512" i="5"/>
  <c r="H512" i="5"/>
  <c r="I512" i="5"/>
  <c r="J512" i="5"/>
  <c r="R512" i="5"/>
  <c r="E512" i="5"/>
  <c r="X512" i="5" s="1"/>
  <c r="F513" i="5"/>
  <c r="G513" i="5"/>
  <c r="H513" i="5"/>
  <c r="I513" i="5"/>
  <c r="J513" i="5"/>
  <c r="R513" i="5"/>
  <c r="E513" i="5"/>
  <c r="X513" i="5" s="1"/>
  <c r="F514" i="5"/>
  <c r="G514" i="5"/>
  <c r="H514" i="5"/>
  <c r="I514" i="5"/>
  <c r="J514" i="5"/>
  <c r="R514" i="5"/>
  <c r="E514" i="5"/>
  <c r="X514" i="5" s="1"/>
  <c r="F515" i="5"/>
  <c r="G515" i="5"/>
  <c r="H515" i="5"/>
  <c r="I515" i="5"/>
  <c r="J515" i="5"/>
  <c r="R515" i="5"/>
  <c r="E515" i="5"/>
  <c r="X515" i="5" s="1"/>
  <c r="F516" i="5"/>
  <c r="G516" i="5"/>
  <c r="H516" i="5"/>
  <c r="I516" i="5"/>
  <c r="J516" i="5"/>
  <c r="R516" i="5"/>
  <c r="E516" i="5"/>
  <c r="X516" i="5" s="1"/>
  <c r="F517" i="5"/>
  <c r="G517" i="5"/>
  <c r="H517" i="5"/>
  <c r="I517" i="5"/>
  <c r="J517" i="5"/>
  <c r="R517" i="5"/>
  <c r="E517" i="5"/>
  <c r="X517" i="5" s="1"/>
  <c r="F518" i="5"/>
  <c r="G518" i="5"/>
  <c r="H518" i="5"/>
  <c r="I518" i="5"/>
  <c r="J518" i="5"/>
  <c r="R518" i="5"/>
  <c r="E518" i="5"/>
  <c r="X518" i="5" s="1"/>
  <c r="F519" i="5"/>
  <c r="G519" i="5"/>
  <c r="H519" i="5"/>
  <c r="I519" i="5"/>
  <c r="J519" i="5"/>
  <c r="R519" i="5"/>
  <c r="E519" i="5"/>
  <c r="X519" i="5" s="1"/>
  <c r="F520" i="5"/>
  <c r="G520" i="5"/>
  <c r="H520" i="5"/>
  <c r="I520" i="5"/>
  <c r="J520" i="5"/>
  <c r="R520" i="5"/>
  <c r="E520" i="5"/>
  <c r="X520" i="5" s="1"/>
  <c r="F521" i="5"/>
  <c r="G521" i="5"/>
  <c r="H521" i="5"/>
  <c r="I521" i="5"/>
  <c r="J521" i="5"/>
  <c r="R521" i="5"/>
  <c r="E521" i="5"/>
  <c r="X521" i="5" s="1"/>
  <c r="F522" i="5"/>
  <c r="G522" i="5"/>
  <c r="H522" i="5"/>
  <c r="I522" i="5"/>
  <c r="J522" i="5"/>
  <c r="R522" i="5"/>
  <c r="E522" i="5"/>
  <c r="X522" i="5" s="1"/>
  <c r="F523" i="5"/>
  <c r="G523" i="5"/>
  <c r="H523" i="5"/>
  <c r="I523" i="5"/>
  <c r="J523" i="5"/>
  <c r="R523" i="5"/>
  <c r="E523" i="5"/>
  <c r="X523" i="5" s="1"/>
  <c r="F524" i="5"/>
  <c r="G524" i="5"/>
  <c r="H524" i="5"/>
  <c r="I524" i="5"/>
  <c r="J524" i="5"/>
  <c r="R524" i="5"/>
  <c r="E524" i="5"/>
  <c r="X524" i="5" s="1"/>
  <c r="F525" i="5"/>
  <c r="G525" i="5"/>
  <c r="H525" i="5"/>
  <c r="I525" i="5"/>
  <c r="J525" i="5"/>
  <c r="R525" i="5"/>
  <c r="E525" i="5"/>
  <c r="X525" i="5" s="1"/>
  <c r="F526" i="5"/>
  <c r="G526" i="5"/>
  <c r="H526" i="5"/>
  <c r="I526" i="5"/>
  <c r="J526" i="5"/>
  <c r="R526" i="5"/>
  <c r="E526" i="5"/>
  <c r="X526" i="5" s="1"/>
  <c r="F527" i="5"/>
  <c r="G527" i="5"/>
  <c r="H527" i="5"/>
  <c r="I527" i="5"/>
  <c r="J527" i="5"/>
  <c r="R527" i="5"/>
  <c r="E527" i="5"/>
  <c r="X527" i="5" s="1"/>
  <c r="F528" i="5"/>
  <c r="G528" i="5"/>
  <c r="H528" i="5"/>
  <c r="I528" i="5"/>
  <c r="J528" i="5"/>
  <c r="R528" i="5"/>
  <c r="E528" i="5"/>
  <c r="X528" i="5" s="1"/>
  <c r="F529" i="5"/>
  <c r="G529" i="5"/>
  <c r="H529" i="5"/>
  <c r="I529" i="5"/>
  <c r="J529" i="5"/>
  <c r="R529" i="5"/>
  <c r="E529" i="5"/>
  <c r="X529" i="5" s="1"/>
  <c r="F530" i="5"/>
  <c r="G530" i="5"/>
  <c r="H530" i="5"/>
  <c r="I530" i="5"/>
  <c r="J530" i="5"/>
  <c r="R530" i="5"/>
  <c r="E530" i="5"/>
  <c r="X530" i="5" s="1"/>
  <c r="F531" i="5"/>
  <c r="G531" i="5"/>
  <c r="H531" i="5"/>
  <c r="I531" i="5"/>
  <c r="J531" i="5"/>
  <c r="R531" i="5"/>
  <c r="E531" i="5"/>
  <c r="X531" i="5" s="1"/>
  <c r="F532" i="5"/>
  <c r="G532" i="5"/>
  <c r="H532" i="5"/>
  <c r="I532" i="5"/>
  <c r="J532" i="5"/>
  <c r="R532" i="5"/>
  <c r="E532" i="5"/>
  <c r="X532" i="5" s="1"/>
  <c r="F533" i="5"/>
  <c r="G533" i="5"/>
  <c r="H533" i="5"/>
  <c r="I533" i="5"/>
  <c r="J533" i="5"/>
  <c r="R533" i="5"/>
  <c r="E533" i="5"/>
  <c r="X533" i="5" s="1"/>
  <c r="F534" i="5"/>
  <c r="G534" i="5"/>
  <c r="H534" i="5"/>
  <c r="I534" i="5"/>
  <c r="J534" i="5"/>
  <c r="R534" i="5"/>
  <c r="E534" i="5"/>
  <c r="X534" i="5" s="1"/>
  <c r="F535" i="5"/>
  <c r="G535" i="5"/>
  <c r="H535" i="5"/>
  <c r="I535" i="5"/>
  <c r="J535" i="5"/>
  <c r="R535" i="5"/>
  <c r="E535" i="5"/>
  <c r="X535" i="5" s="1"/>
  <c r="F536" i="5"/>
  <c r="G536" i="5"/>
  <c r="H536" i="5"/>
  <c r="I536" i="5"/>
  <c r="J536" i="5"/>
  <c r="R536" i="5"/>
  <c r="E536" i="5"/>
  <c r="X536" i="5" s="1"/>
  <c r="F537" i="5"/>
  <c r="G537" i="5"/>
  <c r="H537" i="5"/>
  <c r="I537" i="5"/>
  <c r="J537" i="5"/>
  <c r="R537" i="5"/>
  <c r="E537" i="5"/>
  <c r="X537" i="5" s="1"/>
  <c r="F538" i="5"/>
  <c r="G538" i="5"/>
  <c r="H538" i="5"/>
  <c r="I538" i="5"/>
  <c r="J538" i="5"/>
  <c r="R538" i="5"/>
  <c r="E538" i="5"/>
  <c r="X538" i="5" s="1"/>
  <c r="F539" i="5"/>
  <c r="G539" i="5"/>
  <c r="H539" i="5"/>
  <c r="I539" i="5"/>
  <c r="J539" i="5"/>
  <c r="R539" i="5"/>
  <c r="E539" i="5"/>
  <c r="X539" i="5" s="1"/>
  <c r="F540" i="5"/>
  <c r="G540" i="5"/>
  <c r="H540" i="5"/>
  <c r="I540" i="5"/>
  <c r="J540" i="5"/>
  <c r="R540" i="5"/>
  <c r="E540" i="5"/>
  <c r="X540" i="5" s="1"/>
  <c r="F541" i="5"/>
  <c r="G541" i="5"/>
  <c r="H541" i="5"/>
  <c r="I541" i="5"/>
  <c r="J541" i="5"/>
  <c r="R541" i="5"/>
  <c r="E541" i="5"/>
  <c r="X541" i="5" s="1"/>
  <c r="F542" i="5"/>
  <c r="G542" i="5"/>
  <c r="H542" i="5"/>
  <c r="I542" i="5"/>
  <c r="J542" i="5"/>
  <c r="R542" i="5"/>
  <c r="E542" i="5"/>
  <c r="X542" i="5" s="1"/>
  <c r="F543" i="5"/>
  <c r="G543" i="5"/>
  <c r="H543" i="5"/>
  <c r="I543" i="5"/>
  <c r="J543" i="5"/>
  <c r="R543" i="5"/>
  <c r="E543" i="5"/>
  <c r="X543" i="5" s="1"/>
  <c r="F544" i="5"/>
  <c r="G544" i="5"/>
  <c r="H544" i="5"/>
  <c r="I544" i="5"/>
  <c r="J544" i="5"/>
  <c r="R544" i="5"/>
  <c r="E544" i="5"/>
  <c r="X544" i="5" s="1"/>
  <c r="F545" i="5"/>
  <c r="G545" i="5"/>
  <c r="H545" i="5"/>
  <c r="I545" i="5"/>
  <c r="J545" i="5"/>
  <c r="R545" i="5"/>
  <c r="E545" i="5"/>
  <c r="X545" i="5" s="1"/>
  <c r="F546" i="5"/>
  <c r="G546" i="5"/>
  <c r="H546" i="5"/>
  <c r="I546" i="5"/>
  <c r="J546" i="5"/>
  <c r="R546" i="5"/>
  <c r="E546" i="5"/>
  <c r="X546" i="5" s="1"/>
  <c r="F547" i="5"/>
  <c r="G547" i="5"/>
  <c r="H547" i="5"/>
  <c r="I547" i="5"/>
  <c r="J547" i="5"/>
  <c r="R547" i="5"/>
  <c r="E547" i="5"/>
  <c r="X547" i="5" s="1"/>
  <c r="F548" i="5"/>
  <c r="G548" i="5"/>
  <c r="H548" i="5"/>
  <c r="I548" i="5"/>
  <c r="J548" i="5"/>
  <c r="R548" i="5"/>
  <c r="E548" i="5"/>
  <c r="X548" i="5" s="1"/>
  <c r="F549" i="5"/>
  <c r="G549" i="5"/>
  <c r="H549" i="5"/>
  <c r="I549" i="5"/>
  <c r="J549" i="5"/>
  <c r="R549" i="5"/>
  <c r="E549" i="5"/>
  <c r="X549" i="5" s="1"/>
  <c r="F550" i="5"/>
  <c r="G550" i="5"/>
  <c r="H550" i="5"/>
  <c r="I550" i="5"/>
  <c r="J550" i="5"/>
  <c r="R550" i="5"/>
  <c r="E550" i="5"/>
  <c r="X550" i="5" s="1"/>
  <c r="F551" i="5"/>
  <c r="G551" i="5"/>
  <c r="H551" i="5"/>
  <c r="I551" i="5"/>
  <c r="J551" i="5"/>
  <c r="R551" i="5"/>
  <c r="E551" i="5"/>
  <c r="X551" i="5" s="1"/>
  <c r="F552" i="5"/>
  <c r="G552" i="5"/>
  <c r="H552" i="5"/>
  <c r="I552" i="5"/>
  <c r="J552" i="5"/>
  <c r="R552" i="5"/>
  <c r="E552" i="5"/>
  <c r="X552" i="5" s="1"/>
  <c r="F553" i="5"/>
  <c r="G553" i="5"/>
  <c r="H553" i="5"/>
  <c r="I553" i="5"/>
  <c r="J553" i="5"/>
  <c r="R553" i="5"/>
  <c r="E553" i="5"/>
  <c r="X553" i="5" s="1"/>
  <c r="F554" i="5"/>
  <c r="G554" i="5"/>
  <c r="H554" i="5"/>
  <c r="I554" i="5"/>
  <c r="J554" i="5"/>
  <c r="R554" i="5"/>
  <c r="E554" i="5"/>
  <c r="X554" i="5" s="1"/>
  <c r="F555" i="5"/>
  <c r="G555" i="5"/>
  <c r="H555" i="5"/>
  <c r="I555" i="5"/>
  <c r="J555" i="5"/>
  <c r="R555" i="5"/>
  <c r="E555" i="5"/>
  <c r="X555" i="5" s="1"/>
  <c r="F556" i="5"/>
  <c r="G556" i="5"/>
  <c r="H556" i="5"/>
  <c r="I556" i="5"/>
  <c r="J556" i="5"/>
  <c r="R556" i="5"/>
  <c r="E556" i="5"/>
  <c r="X556" i="5" s="1"/>
  <c r="F557" i="5"/>
  <c r="G557" i="5"/>
  <c r="H557" i="5"/>
  <c r="I557" i="5"/>
  <c r="J557" i="5"/>
  <c r="R557" i="5"/>
  <c r="E557" i="5"/>
  <c r="X557" i="5" s="1"/>
  <c r="F558" i="5"/>
  <c r="G558" i="5"/>
  <c r="H558" i="5"/>
  <c r="I558" i="5"/>
  <c r="J558" i="5"/>
  <c r="R558" i="5"/>
  <c r="E558" i="5"/>
  <c r="X558" i="5" s="1"/>
  <c r="F559" i="5"/>
  <c r="G559" i="5"/>
  <c r="H559" i="5"/>
  <c r="I559" i="5"/>
  <c r="J559" i="5"/>
  <c r="R559" i="5"/>
  <c r="E559" i="5"/>
  <c r="X559" i="5" s="1"/>
  <c r="F560" i="5"/>
  <c r="G560" i="5"/>
  <c r="H560" i="5"/>
  <c r="I560" i="5"/>
  <c r="J560" i="5"/>
  <c r="R560" i="5"/>
  <c r="E560" i="5"/>
  <c r="X560" i="5" s="1"/>
  <c r="F561" i="5"/>
  <c r="G561" i="5"/>
  <c r="H561" i="5"/>
  <c r="I561" i="5"/>
  <c r="J561" i="5"/>
  <c r="R561" i="5"/>
  <c r="E561" i="5"/>
  <c r="X561" i="5" s="1"/>
  <c r="F562" i="5"/>
  <c r="G562" i="5"/>
  <c r="H562" i="5"/>
  <c r="I562" i="5"/>
  <c r="J562" i="5"/>
  <c r="R562" i="5"/>
  <c r="E562" i="5"/>
  <c r="X562" i="5" s="1"/>
  <c r="F563" i="5"/>
  <c r="G563" i="5"/>
  <c r="H563" i="5"/>
  <c r="I563" i="5"/>
  <c r="J563" i="5"/>
  <c r="R563" i="5"/>
  <c r="E563" i="5"/>
  <c r="X563" i="5" s="1"/>
  <c r="F564" i="5"/>
  <c r="G564" i="5"/>
  <c r="H564" i="5"/>
  <c r="I564" i="5"/>
  <c r="J564" i="5"/>
  <c r="R564" i="5"/>
  <c r="E564" i="5"/>
  <c r="X564" i="5" s="1"/>
  <c r="F565" i="5"/>
  <c r="G565" i="5"/>
  <c r="H565" i="5"/>
  <c r="I565" i="5"/>
  <c r="J565" i="5"/>
  <c r="R565" i="5"/>
  <c r="E565" i="5"/>
  <c r="X565" i="5" s="1"/>
  <c r="F566" i="5"/>
  <c r="G566" i="5"/>
  <c r="H566" i="5"/>
  <c r="I566" i="5"/>
  <c r="J566" i="5"/>
  <c r="R566" i="5"/>
  <c r="E566" i="5"/>
  <c r="X566" i="5" s="1"/>
  <c r="F567" i="5"/>
  <c r="G567" i="5"/>
  <c r="H567" i="5"/>
  <c r="I567" i="5"/>
  <c r="J567" i="5"/>
  <c r="R567" i="5"/>
  <c r="E567" i="5"/>
  <c r="X567" i="5" s="1"/>
  <c r="F568" i="5"/>
  <c r="G568" i="5"/>
  <c r="H568" i="5"/>
  <c r="I568" i="5"/>
  <c r="J568" i="5"/>
  <c r="R568" i="5"/>
  <c r="E568" i="5"/>
  <c r="X568" i="5" s="1"/>
  <c r="F569" i="5"/>
  <c r="G569" i="5"/>
  <c r="H569" i="5"/>
  <c r="I569" i="5"/>
  <c r="J569" i="5"/>
  <c r="R569" i="5"/>
  <c r="E569" i="5"/>
  <c r="X569" i="5" s="1"/>
  <c r="F570" i="5"/>
  <c r="G570" i="5"/>
  <c r="H570" i="5"/>
  <c r="I570" i="5"/>
  <c r="J570" i="5"/>
  <c r="R570" i="5"/>
  <c r="E570" i="5"/>
  <c r="X570" i="5" s="1"/>
  <c r="F571" i="5"/>
  <c r="G571" i="5"/>
  <c r="H571" i="5"/>
  <c r="I571" i="5"/>
  <c r="J571" i="5"/>
  <c r="R571" i="5"/>
  <c r="E571" i="5"/>
  <c r="X571" i="5" s="1"/>
  <c r="F572" i="5"/>
  <c r="G572" i="5"/>
  <c r="H572" i="5"/>
  <c r="I572" i="5"/>
  <c r="J572" i="5"/>
  <c r="R572" i="5"/>
  <c r="E572" i="5"/>
  <c r="X572" i="5" s="1"/>
  <c r="F573" i="5"/>
  <c r="G573" i="5"/>
  <c r="H573" i="5"/>
  <c r="I573" i="5"/>
  <c r="J573" i="5"/>
  <c r="R573" i="5"/>
  <c r="E573" i="5"/>
  <c r="X573" i="5" s="1"/>
  <c r="F574" i="5"/>
  <c r="G574" i="5"/>
  <c r="H574" i="5"/>
  <c r="I574" i="5"/>
  <c r="J574" i="5"/>
  <c r="R574" i="5"/>
  <c r="E574" i="5"/>
  <c r="X574" i="5" s="1"/>
  <c r="F575" i="5"/>
  <c r="G575" i="5"/>
  <c r="H575" i="5"/>
  <c r="I575" i="5"/>
  <c r="J575" i="5"/>
  <c r="R575" i="5"/>
  <c r="E575" i="5"/>
  <c r="X575" i="5" s="1"/>
  <c r="F576" i="5"/>
  <c r="G576" i="5"/>
  <c r="H576" i="5"/>
  <c r="I576" i="5"/>
  <c r="J576" i="5"/>
  <c r="R576" i="5"/>
  <c r="E576" i="5"/>
  <c r="X576" i="5" s="1"/>
  <c r="F577" i="5"/>
  <c r="G577" i="5"/>
  <c r="H577" i="5"/>
  <c r="I577" i="5"/>
  <c r="J577" i="5"/>
  <c r="R577" i="5"/>
  <c r="E577" i="5"/>
  <c r="X577" i="5" s="1"/>
  <c r="F578" i="5"/>
  <c r="G578" i="5"/>
  <c r="H578" i="5"/>
  <c r="I578" i="5"/>
  <c r="J578" i="5"/>
  <c r="R578" i="5"/>
  <c r="E578" i="5"/>
  <c r="X578" i="5" s="1"/>
  <c r="F579" i="5"/>
  <c r="G579" i="5"/>
  <c r="H579" i="5"/>
  <c r="I579" i="5"/>
  <c r="J579" i="5"/>
  <c r="R579" i="5"/>
  <c r="E579" i="5"/>
  <c r="X579" i="5" s="1"/>
  <c r="F580" i="5"/>
  <c r="G580" i="5"/>
  <c r="H580" i="5"/>
  <c r="I580" i="5"/>
  <c r="J580" i="5"/>
  <c r="R580" i="5"/>
  <c r="E580" i="5"/>
  <c r="X580" i="5" s="1"/>
  <c r="F581" i="5"/>
  <c r="G581" i="5"/>
  <c r="H581" i="5"/>
  <c r="I581" i="5"/>
  <c r="J581" i="5"/>
  <c r="R581" i="5"/>
  <c r="E581" i="5"/>
  <c r="X581" i="5" s="1"/>
  <c r="F582" i="5"/>
  <c r="G582" i="5"/>
  <c r="H582" i="5"/>
  <c r="I582" i="5"/>
  <c r="J582" i="5"/>
  <c r="R582" i="5"/>
  <c r="E582" i="5"/>
  <c r="X582" i="5" s="1"/>
  <c r="F583" i="5"/>
  <c r="G583" i="5"/>
  <c r="H583" i="5"/>
  <c r="I583" i="5"/>
  <c r="J583" i="5"/>
  <c r="R583" i="5"/>
  <c r="E583" i="5"/>
  <c r="X583" i="5" s="1"/>
  <c r="F584" i="5"/>
  <c r="G584" i="5"/>
  <c r="H584" i="5"/>
  <c r="I584" i="5"/>
  <c r="J584" i="5"/>
  <c r="R584" i="5"/>
  <c r="E584" i="5"/>
  <c r="X584" i="5" s="1"/>
  <c r="F585" i="5"/>
  <c r="G585" i="5"/>
  <c r="H585" i="5"/>
  <c r="I585" i="5"/>
  <c r="J585" i="5"/>
  <c r="R585" i="5"/>
  <c r="E585" i="5"/>
  <c r="X585" i="5" s="1"/>
  <c r="F586" i="5"/>
  <c r="G586" i="5"/>
  <c r="H586" i="5"/>
  <c r="I586" i="5"/>
  <c r="J586" i="5"/>
  <c r="R586" i="5"/>
  <c r="E586" i="5"/>
  <c r="X586" i="5" s="1"/>
  <c r="F587" i="5"/>
  <c r="G587" i="5"/>
  <c r="H587" i="5"/>
  <c r="I587" i="5"/>
  <c r="J587" i="5"/>
  <c r="R587" i="5"/>
  <c r="E587" i="5"/>
  <c r="X587" i="5" s="1"/>
  <c r="F588" i="5"/>
  <c r="G588" i="5"/>
  <c r="H588" i="5"/>
  <c r="I588" i="5"/>
  <c r="J588" i="5"/>
  <c r="R588" i="5"/>
  <c r="E588" i="5"/>
  <c r="X588" i="5" s="1"/>
  <c r="F589" i="5"/>
  <c r="G589" i="5"/>
  <c r="H589" i="5"/>
  <c r="I589" i="5"/>
  <c r="J589" i="5"/>
  <c r="R589" i="5"/>
  <c r="E589" i="5"/>
  <c r="X589" i="5" s="1"/>
  <c r="F590" i="5"/>
  <c r="G590" i="5"/>
  <c r="H590" i="5"/>
  <c r="I590" i="5"/>
  <c r="J590" i="5"/>
  <c r="R590" i="5"/>
  <c r="E590" i="5"/>
  <c r="X590" i="5" s="1"/>
  <c r="F591" i="5"/>
  <c r="G591" i="5"/>
  <c r="H591" i="5"/>
  <c r="I591" i="5"/>
  <c r="J591" i="5"/>
  <c r="R591" i="5"/>
  <c r="E591" i="5"/>
  <c r="X591" i="5" s="1"/>
  <c r="F592" i="5"/>
  <c r="G592" i="5"/>
  <c r="H592" i="5"/>
  <c r="I592" i="5"/>
  <c r="J592" i="5"/>
  <c r="R592" i="5"/>
  <c r="E592" i="5"/>
  <c r="X592" i="5" s="1"/>
  <c r="F593" i="5"/>
  <c r="G593" i="5"/>
  <c r="H593" i="5"/>
  <c r="I593" i="5"/>
  <c r="J593" i="5"/>
  <c r="R593" i="5"/>
  <c r="E593" i="5"/>
  <c r="X593" i="5" s="1"/>
  <c r="F594" i="5"/>
  <c r="G594" i="5"/>
  <c r="H594" i="5"/>
  <c r="I594" i="5"/>
  <c r="J594" i="5"/>
  <c r="R594" i="5"/>
  <c r="E594" i="5"/>
  <c r="X594" i="5" s="1"/>
  <c r="F595" i="5"/>
  <c r="G595" i="5"/>
  <c r="H595" i="5"/>
  <c r="I595" i="5"/>
  <c r="J595" i="5"/>
  <c r="R595" i="5"/>
  <c r="E595" i="5"/>
  <c r="X595" i="5" s="1"/>
  <c r="F596" i="5"/>
  <c r="G596" i="5"/>
  <c r="H596" i="5"/>
  <c r="I596" i="5"/>
  <c r="J596" i="5"/>
  <c r="R596" i="5"/>
  <c r="E596" i="5"/>
  <c r="X596" i="5" s="1"/>
  <c r="F597" i="5"/>
  <c r="G597" i="5"/>
  <c r="H597" i="5"/>
  <c r="I597" i="5"/>
  <c r="J597" i="5"/>
  <c r="R597" i="5"/>
  <c r="E597" i="5"/>
  <c r="X597" i="5" s="1"/>
  <c r="F598" i="5"/>
  <c r="G598" i="5"/>
  <c r="H598" i="5"/>
  <c r="I598" i="5"/>
  <c r="J598" i="5"/>
  <c r="R598" i="5"/>
  <c r="E598" i="5"/>
  <c r="X598" i="5" s="1"/>
  <c r="F599" i="5"/>
  <c r="G599" i="5"/>
  <c r="H599" i="5"/>
  <c r="I599" i="5"/>
  <c r="J599" i="5"/>
  <c r="R599" i="5"/>
  <c r="E599" i="5"/>
  <c r="X599" i="5" s="1"/>
  <c r="F600" i="5"/>
  <c r="G600" i="5"/>
  <c r="H600" i="5"/>
  <c r="I600" i="5"/>
  <c r="J600" i="5"/>
  <c r="R600" i="5"/>
  <c r="E600" i="5"/>
  <c r="X600" i="5" s="1"/>
  <c r="F601" i="5"/>
  <c r="G601" i="5"/>
  <c r="H601" i="5"/>
  <c r="I601" i="5"/>
  <c r="J601" i="5"/>
  <c r="R601" i="5"/>
  <c r="E601" i="5"/>
  <c r="X601" i="5" s="1"/>
  <c r="F602" i="5"/>
  <c r="G602" i="5"/>
  <c r="H602" i="5"/>
  <c r="I602" i="5"/>
  <c r="J602" i="5"/>
  <c r="R602" i="5"/>
  <c r="E602" i="5"/>
  <c r="X602" i="5" s="1"/>
  <c r="F603" i="5"/>
  <c r="G603" i="5"/>
  <c r="H603" i="5"/>
  <c r="I603" i="5"/>
  <c r="J603" i="5"/>
  <c r="R603" i="5"/>
  <c r="E603" i="5"/>
  <c r="X603" i="5" s="1"/>
  <c r="F604" i="5"/>
  <c r="G604" i="5"/>
  <c r="H604" i="5"/>
  <c r="I604" i="5"/>
  <c r="J604" i="5"/>
  <c r="R604" i="5"/>
  <c r="E604" i="5"/>
  <c r="X604" i="5" s="1"/>
  <c r="F605" i="5"/>
  <c r="G605" i="5"/>
  <c r="H605" i="5"/>
  <c r="I605" i="5"/>
  <c r="J605" i="5"/>
  <c r="R605" i="5"/>
  <c r="E605" i="5"/>
  <c r="X605" i="5" s="1"/>
  <c r="F606" i="5"/>
  <c r="G606" i="5"/>
  <c r="H606" i="5"/>
  <c r="I606" i="5"/>
  <c r="J606" i="5"/>
  <c r="R606" i="5"/>
  <c r="E606" i="5"/>
  <c r="X606" i="5" s="1"/>
  <c r="F607" i="5"/>
  <c r="G607" i="5"/>
  <c r="H607" i="5"/>
  <c r="I607" i="5"/>
  <c r="J607" i="5"/>
  <c r="R607" i="5"/>
  <c r="E607" i="5"/>
  <c r="X607" i="5" s="1"/>
  <c r="F608" i="5"/>
  <c r="G608" i="5"/>
  <c r="H608" i="5"/>
  <c r="I608" i="5"/>
  <c r="J608" i="5"/>
  <c r="R608" i="5"/>
  <c r="E608" i="5"/>
  <c r="X608" i="5" s="1"/>
  <c r="F609" i="5"/>
  <c r="G609" i="5"/>
  <c r="H609" i="5"/>
  <c r="I609" i="5"/>
  <c r="J609" i="5"/>
  <c r="R609" i="5"/>
  <c r="E609" i="5"/>
  <c r="X609" i="5" s="1"/>
  <c r="F610" i="5"/>
  <c r="G610" i="5"/>
  <c r="H610" i="5"/>
  <c r="I610" i="5"/>
  <c r="J610" i="5"/>
  <c r="R610" i="5"/>
  <c r="E610" i="5"/>
  <c r="X610" i="5" s="1"/>
  <c r="F611" i="5"/>
  <c r="G611" i="5"/>
  <c r="H611" i="5"/>
  <c r="I611" i="5"/>
  <c r="J611" i="5"/>
  <c r="R611" i="5"/>
  <c r="E611" i="5"/>
  <c r="X611" i="5" s="1"/>
  <c r="F612" i="5"/>
  <c r="G612" i="5"/>
  <c r="H612" i="5"/>
  <c r="I612" i="5"/>
  <c r="J612" i="5"/>
  <c r="R612" i="5"/>
  <c r="E612" i="5"/>
  <c r="X612" i="5" s="1"/>
  <c r="F613" i="5"/>
  <c r="G613" i="5"/>
  <c r="H613" i="5"/>
  <c r="I613" i="5"/>
  <c r="J613" i="5"/>
  <c r="R613" i="5"/>
  <c r="E613" i="5"/>
  <c r="X613" i="5" s="1"/>
  <c r="F614" i="5"/>
  <c r="G614" i="5"/>
  <c r="H614" i="5"/>
  <c r="I614" i="5"/>
  <c r="J614" i="5"/>
  <c r="R614" i="5"/>
  <c r="E614" i="5"/>
  <c r="X614" i="5" s="1"/>
  <c r="F615" i="5"/>
  <c r="G615" i="5"/>
  <c r="H615" i="5"/>
  <c r="I615" i="5"/>
  <c r="J615" i="5"/>
  <c r="R615" i="5"/>
  <c r="E615" i="5"/>
  <c r="X615" i="5" s="1"/>
  <c r="F616" i="5"/>
  <c r="G616" i="5"/>
  <c r="H616" i="5"/>
  <c r="I616" i="5"/>
  <c r="J616" i="5"/>
  <c r="R616" i="5"/>
  <c r="E616" i="5"/>
  <c r="X616" i="5" s="1"/>
  <c r="F617" i="5"/>
  <c r="G617" i="5"/>
  <c r="H617" i="5"/>
  <c r="I617" i="5"/>
  <c r="J617" i="5"/>
  <c r="R617" i="5"/>
  <c r="E617" i="5"/>
  <c r="X617" i="5" s="1"/>
  <c r="F618" i="5"/>
  <c r="G618" i="5"/>
  <c r="H618" i="5"/>
  <c r="I618" i="5"/>
  <c r="J618" i="5"/>
  <c r="R618" i="5"/>
  <c r="E618" i="5"/>
  <c r="X618" i="5" s="1"/>
  <c r="F619" i="5"/>
  <c r="G619" i="5"/>
  <c r="H619" i="5"/>
  <c r="I619" i="5"/>
  <c r="J619" i="5"/>
  <c r="R619" i="5"/>
  <c r="E619" i="5"/>
  <c r="X619" i="5" s="1"/>
  <c r="F620" i="5"/>
  <c r="G620" i="5"/>
  <c r="H620" i="5"/>
  <c r="I620" i="5"/>
  <c r="J620" i="5"/>
  <c r="R620" i="5"/>
  <c r="E620" i="5"/>
  <c r="X620" i="5" s="1"/>
  <c r="F621" i="5"/>
  <c r="G621" i="5"/>
  <c r="H621" i="5"/>
  <c r="I621" i="5"/>
  <c r="J621" i="5"/>
  <c r="R621" i="5"/>
  <c r="E621" i="5"/>
  <c r="X621" i="5" s="1"/>
  <c r="F622" i="5"/>
  <c r="G622" i="5"/>
  <c r="H622" i="5"/>
  <c r="I622" i="5"/>
  <c r="J622" i="5"/>
  <c r="R622" i="5"/>
  <c r="E622" i="5"/>
  <c r="X622" i="5" s="1"/>
  <c r="F623" i="5"/>
  <c r="G623" i="5"/>
  <c r="H623" i="5"/>
  <c r="I623" i="5"/>
  <c r="J623" i="5"/>
  <c r="R623" i="5"/>
  <c r="E623" i="5"/>
  <c r="X623" i="5" s="1"/>
  <c r="F624" i="5"/>
  <c r="G624" i="5"/>
  <c r="H624" i="5"/>
  <c r="I624" i="5"/>
  <c r="J624" i="5"/>
  <c r="R624" i="5"/>
  <c r="E624" i="5"/>
  <c r="X624" i="5" s="1"/>
  <c r="F625" i="5"/>
  <c r="G625" i="5"/>
  <c r="H625" i="5"/>
  <c r="I625" i="5"/>
  <c r="J625" i="5"/>
  <c r="R625" i="5"/>
  <c r="E625" i="5"/>
  <c r="X625" i="5" s="1"/>
  <c r="F626" i="5"/>
  <c r="G626" i="5"/>
  <c r="H626" i="5"/>
  <c r="I626" i="5"/>
  <c r="J626" i="5"/>
  <c r="R626" i="5"/>
  <c r="E626" i="5"/>
  <c r="X626" i="5" s="1"/>
  <c r="F627" i="5"/>
  <c r="G627" i="5"/>
  <c r="H627" i="5"/>
  <c r="I627" i="5"/>
  <c r="J627" i="5"/>
  <c r="R627" i="5"/>
  <c r="E627" i="5"/>
  <c r="X627" i="5" s="1"/>
  <c r="F628" i="5"/>
  <c r="G628" i="5"/>
  <c r="H628" i="5"/>
  <c r="I628" i="5"/>
  <c r="J628" i="5"/>
  <c r="R628" i="5"/>
  <c r="E628" i="5"/>
  <c r="X628" i="5" s="1"/>
  <c r="F629" i="5"/>
  <c r="G629" i="5"/>
  <c r="H629" i="5"/>
  <c r="I629" i="5"/>
  <c r="J629" i="5"/>
  <c r="R629" i="5"/>
  <c r="E629" i="5"/>
  <c r="X629" i="5" s="1"/>
  <c r="F630" i="5"/>
  <c r="G630" i="5"/>
  <c r="H630" i="5"/>
  <c r="I630" i="5"/>
  <c r="J630" i="5"/>
  <c r="R630" i="5"/>
  <c r="E630" i="5"/>
  <c r="X630" i="5" s="1"/>
  <c r="F631" i="5"/>
  <c r="G631" i="5"/>
  <c r="H631" i="5"/>
  <c r="I631" i="5"/>
  <c r="J631" i="5"/>
  <c r="R631" i="5"/>
  <c r="E631" i="5"/>
  <c r="X631" i="5" s="1"/>
  <c r="F632" i="5"/>
  <c r="G632" i="5"/>
  <c r="H632" i="5"/>
  <c r="I632" i="5"/>
  <c r="J632" i="5"/>
  <c r="R632" i="5"/>
  <c r="E632" i="5"/>
  <c r="X632" i="5" s="1"/>
  <c r="F633" i="5"/>
  <c r="G633" i="5"/>
  <c r="H633" i="5"/>
  <c r="I633" i="5"/>
  <c r="J633" i="5"/>
  <c r="R633" i="5"/>
  <c r="E633" i="5"/>
  <c r="X633" i="5" s="1"/>
  <c r="F634" i="5"/>
  <c r="G634" i="5"/>
  <c r="H634" i="5"/>
  <c r="I634" i="5"/>
  <c r="J634" i="5"/>
  <c r="R634" i="5"/>
  <c r="E634" i="5"/>
  <c r="X634" i="5" s="1"/>
  <c r="F635" i="5"/>
  <c r="G635" i="5"/>
  <c r="H635" i="5"/>
  <c r="I635" i="5"/>
  <c r="J635" i="5"/>
  <c r="R635" i="5"/>
  <c r="E635" i="5"/>
  <c r="X635" i="5" s="1"/>
  <c r="F636" i="5"/>
  <c r="G636" i="5"/>
  <c r="H636" i="5"/>
  <c r="I636" i="5"/>
  <c r="J636" i="5"/>
  <c r="R636" i="5"/>
  <c r="E636" i="5"/>
  <c r="X636" i="5" s="1"/>
  <c r="F637" i="5"/>
  <c r="G637" i="5"/>
  <c r="H637" i="5"/>
  <c r="I637" i="5"/>
  <c r="J637" i="5"/>
  <c r="R637" i="5"/>
  <c r="E637" i="5"/>
  <c r="X637" i="5" s="1"/>
  <c r="F638" i="5"/>
  <c r="G638" i="5"/>
  <c r="H638" i="5"/>
  <c r="I638" i="5"/>
  <c r="J638" i="5"/>
  <c r="R638" i="5"/>
  <c r="E638" i="5"/>
  <c r="X638" i="5" s="1"/>
  <c r="F639" i="5"/>
  <c r="G639" i="5"/>
  <c r="H639" i="5"/>
  <c r="I639" i="5"/>
  <c r="J639" i="5"/>
  <c r="R639" i="5"/>
  <c r="E639" i="5"/>
  <c r="X639" i="5" s="1"/>
  <c r="F640" i="5"/>
  <c r="G640" i="5"/>
  <c r="H640" i="5"/>
  <c r="I640" i="5"/>
  <c r="J640" i="5"/>
  <c r="R640" i="5"/>
  <c r="E640" i="5"/>
  <c r="X640" i="5" s="1"/>
  <c r="F641" i="5"/>
  <c r="G641" i="5"/>
  <c r="H641" i="5"/>
  <c r="I641" i="5"/>
  <c r="J641" i="5"/>
  <c r="R641" i="5"/>
  <c r="E641" i="5"/>
  <c r="X641" i="5" s="1"/>
  <c r="F642" i="5"/>
  <c r="G642" i="5"/>
  <c r="H642" i="5"/>
  <c r="I642" i="5"/>
  <c r="J642" i="5"/>
  <c r="R642" i="5"/>
  <c r="E642" i="5"/>
  <c r="X642" i="5" s="1"/>
  <c r="F643" i="5"/>
  <c r="G643" i="5"/>
  <c r="H643" i="5"/>
  <c r="I643" i="5"/>
  <c r="J643" i="5"/>
  <c r="R643" i="5"/>
  <c r="E643" i="5"/>
  <c r="X643" i="5" s="1"/>
  <c r="F644" i="5"/>
  <c r="G644" i="5"/>
  <c r="H644" i="5"/>
  <c r="I644" i="5"/>
  <c r="J644" i="5"/>
  <c r="R644" i="5"/>
  <c r="E644" i="5"/>
  <c r="X644" i="5" s="1"/>
  <c r="F645" i="5"/>
  <c r="G645" i="5"/>
  <c r="H645" i="5"/>
  <c r="I645" i="5"/>
  <c r="J645" i="5"/>
  <c r="R645" i="5"/>
  <c r="E645" i="5"/>
  <c r="X645" i="5" s="1"/>
  <c r="F646" i="5"/>
  <c r="G646" i="5"/>
  <c r="H646" i="5"/>
  <c r="I646" i="5"/>
  <c r="J646" i="5"/>
  <c r="R646" i="5"/>
  <c r="E646" i="5"/>
  <c r="X646" i="5" s="1"/>
  <c r="F647" i="5"/>
  <c r="G647" i="5"/>
  <c r="H647" i="5"/>
  <c r="I647" i="5"/>
  <c r="J647" i="5"/>
  <c r="R647" i="5"/>
  <c r="E647" i="5"/>
  <c r="X647" i="5" s="1"/>
  <c r="F648" i="5"/>
  <c r="G648" i="5"/>
  <c r="H648" i="5"/>
  <c r="I648" i="5"/>
  <c r="J648" i="5"/>
  <c r="R648" i="5"/>
  <c r="E648" i="5"/>
  <c r="X648" i="5" s="1"/>
  <c r="F649" i="5"/>
  <c r="G649" i="5"/>
  <c r="H649" i="5"/>
  <c r="I649" i="5"/>
  <c r="J649" i="5"/>
  <c r="R649" i="5"/>
  <c r="E649" i="5"/>
  <c r="X649" i="5" s="1"/>
  <c r="F650" i="5"/>
  <c r="G650" i="5"/>
  <c r="H650" i="5"/>
  <c r="I650" i="5"/>
  <c r="J650" i="5"/>
  <c r="R650" i="5"/>
  <c r="E650" i="5"/>
  <c r="X650" i="5" s="1"/>
  <c r="F651" i="5"/>
  <c r="G651" i="5"/>
  <c r="H651" i="5"/>
  <c r="I651" i="5"/>
  <c r="J651" i="5"/>
  <c r="R651" i="5"/>
  <c r="E651" i="5"/>
  <c r="X651" i="5" s="1"/>
  <c r="F652" i="5"/>
  <c r="G652" i="5"/>
  <c r="H652" i="5"/>
  <c r="I652" i="5"/>
  <c r="J652" i="5"/>
  <c r="R652" i="5"/>
  <c r="E652" i="5"/>
  <c r="X652" i="5" s="1"/>
  <c r="F653" i="5"/>
  <c r="G653" i="5"/>
  <c r="H653" i="5"/>
  <c r="I653" i="5"/>
  <c r="J653" i="5"/>
  <c r="R653" i="5"/>
  <c r="E653" i="5"/>
  <c r="X653" i="5" s="1"/>
  <c r="F654" i="5"/>
  <c r="G654" i="5"/>
  <c r="H654" i="5"/>
  <c r="I654" i="5"/>
  <c r="J654" i="5"/>
  <c r="R654" i="5"/>
  <c r="E654" i="5"/>
  <c r="X654" i="5" s="1"/>
  <c r="F655" i="5"/>
  <c r="G655" i="5"/>
  <c r="H655" i="5"/>
  <c r="I655" i="5"/>
  <c r="J655" i="5"/>
  <c r="R655" i="5"/>
  <c r="E655" i="5"/>
  <c r="X655" i="5" s="1"/>
  <c r="F656" i="5"/>
  <c r="G656" i="5"/>
  <c r="H656" i="5"/>
  <c r="I656" i="5"/>
  <c r="J656" i="5"/>
  <c r="R656" i="5"/>
  <c r="E656" i="5"/>
  <c r="X656" i="5" s="1"/>
  <c r="F657" i="5"/>
  <c r="G657" i="5"/>
  <c r="H657" i="5"/>
  <c r="I657" i="5"/>
  <c r="J657" i="5"/>
  <c r="R657" i="5"/>
  <c r="E657" i="5"/>
  <c r="X657" i="5" s="1"/>
  <c r="F658" i="5"/>
  <c r="G658" i="5"/>
  <c r="H658" i="5"/>
  <c r="I658" i="5"/>
  <c r="J658" i="5"/>
  <c r="R658" i="5"/>
  <c r="E658" i="5"/>
  <c r="X658" i="5" s="1"/>
  <c r="F659" i="5"/>
  <c r="G659" i="5"/>
  <c r="H659" i="5"/>
  <c r="I659" i="5"/>
  <c r="J659" i="5"/>
  <c r="R659" i="5"/>
  <c r="E659" i="5"/>
  <c r="X659" i="5" s="1"/>
  <c r="F660" i="5"/>
  <c r="G660" i="5"/>
  <c r="H660" i="5"/>
  <c r="I660" i="5"/>
  <c r="J660" i="5"/>
  <c r="R660" i="5"/>
  <c r="E660" i="5"/>
  <c r="X660" i="5" s="1"/>
  <c r="F661" i="5"/>
  <c r="G661" i="5"/>
  <c r="H661" i="5"/>
  <c r="I661" i="5"/>
  <c r="J661" i="5"/>
  <c r="R661" i="5"/>
  <c r="E661" i="5"/>
  <c r="X661" i="5" s="1"/>
  <c r="F662" i="5"/>
  <c r="G662" i="5"/>
  <c r="H662" i="5"/>
  <c r="I662" i="5"/>
  <c r="J662" i="5"/>
  <c r="R662" i="5"/>
  <c r="E662" i="5"/>
  <c r="X662" i="5" s="1"/>
  <c r="F663" i="5"/>
  <c r="G663" i="5"/>
  <c r="H663" i="5"/>
  <c r="I663" i="5"/>
  <c r="J663" i="5"/>
  <c r="R663" i="5"/>
  <c r="E663" i="5"/>
  <c r="X663" i="5" s="1"/>
  <c r="F664" i="5"/>
  <c r="G664" i="5"/>
  <c r="H664" i="5"/>
  <c r="I664" i="5"/>
  <c r="J664" i="5"/>
  <c r="R664" i="5"/>
  <c r="E664" i="5"/>
  <c r="X664" i="5" s="1"/>
  <c r="F665" i="5"/>
  <c r="G665" i="5"/>
  <c r="H665" i="5"/>
  <c r="I665" i="5"/>
  <c r="J665" i="5"/>
  <c r="R665" i="5"/>
  <c r="E665" i="5"/>
  <c r="X665" i="5" s="1"/>
  <c r="F666" i="5"/>
  <c r="G666" i="5"/>
  <c r="H666" i="5"/>
  <c r="I666" i="5"/>
  <c r="J666" i="5"/>
  <c r="R666" i="5"/>
  <c r="E666" i="5"/>
  <c r="X666" i="5" s="1"/>
  <c r="F667" i="5"/>
  <c r="G667" i="5"/>
  <c r="H667" i="5"/>
  <c r="I667" i="5"/>
  <c r="J667" i="5"/>
  <c r="R667" i="5"/>
  <c r="E667" i="5"/>
  <c r="X667" i="5" s="1"/>
  <c r="F668" i="5"/>
  <c r="G668" i="5"/>
  <c r="H668" i="5"/>
  <c r="I668" i="5"/>
  <c r="J668" i="5"/>
  <c r="R668" i="5"/>
  <c r="E668" i="5"/>
  <c r="X668" i="5" s="1"/>
  <c r="F669" i="5"/>
  <c r="G669" i="5"/>
  <c r="H669" i="5"/>
  <c r="I669" i="5"/>
  <c r="J669" i="5"/>
  <c r="R669" i="5"/>
  <c r="E669" i="5"/>
  <c r="X669" i="5" s="1"/>
  <c r="F670" i="5"/>
  <c r="G670" i="5"/>
  <c r="H670" i="5"/>
  <c r="I670" i="5"/>
  <c r="J670" i="5"/>
  <c r="R670" i="5"/>
  <c r="E670" i="5"/>
  <c r="X670" i="5" s="1"/>
  <c r="F671" i="5"/>
  <c r="G671" i="5"/>
  <c r="H671" i="5"/>
  <c r="I671" i="5"/>
  <c r="J671" i="5"/>
  <c r="R671" i="5"/>
  <c r="E671" i="5"/>
  <c r="X671" i="5" s="1"/>
  <c r="F672" i="5"/>
  <c r="G672" i="5"/>
  <c r="H672" i="5"/>
  <c r="I672" i="5"/>
  <c r="J672" i="5"/>
  <c r="R672" i="5"/>
  <c r="E672" i="5"/>
  <c r="X672" i="5" s="1"/>
  <c r="F673" i="5"/>
  <c r="G673" i="5"/>
  <c r="H673" i="5"/>
  <c r="I673" i="5"/>
  <c r="J673" i="5"/>
  <c r="R673" i="5"/>
  <c r="E673" i="5"/>
  <c r="X673" i="5" s="1"/>
  <c r="F674" i="5"/>
  <c r="G674" i="5"/>
  <c r="H674" i="5"/>
  <c r="I674" i="5"/>
  <c r="J674" i="5"/>
  <c r="R674" i="5"/>
  <c r="E674" i="5"/>
  <c r="X674" i="5" s="1"/>
  <c r="F675" i="5"/>
  <c r="G675" i="5"/>
  <c r="H675" i="5"/>
  <c r="I675" i="5"/>
  <c r="J675" i="5"/>
  <c r="R675" i="5"/>
  <c r="E675" i="5"/>
  <c r="X675" i="5" s="1"/>
  <c r="F676" i="5"/>
  <c r="G676" i="5"/>
  <c r="H676" i="5"/>
  <c r="I676" i="5"/>
  <c r="J676" i="5"/>
  <c r="R676" i="5"/>
  <c r="E676" i="5"/>
  <c r="X676" i="5" s="1"/>
  <c r="F677" i="5"/>
  <c r="G677" i="5"/>
  <c r="H677" i="5"/>
  <c r="I677" i="5"/>
  <c r="J677" i="5"/>
  <c r="R677" i="5"/>
  <c r="E677" i="5"/>
  <c r="X677" i="5" s="1"/>
  <c r="F678" i="5"/>
  <c r="G678" i="5"/>
  <c r="H678" i="5"/>
  <c r="I678" i="5"/>
  <c r="J678" i="5"/>
  <c r="R678" i="5"/>
  <c r="E678" i="5"/>
  <c r="X678" i="5" s="1"/>
  <c r="F679" i="5"/>
  <c r="G679" i="5"/>
  <c r="H679" i="5"/>
  <c r="I679" i="5"/>
  <c r="J679" i="5"/>
  <c r="R679" i="5"/>
  <c r="E679" i="5"/>
  <c r="X679" i="5" s="1"/>
  <c r="F680" i="5"/>
  <c r="G680" i="5"/>
  <c r="H680" i="5"/>
  <c r="I680" i="5"/>
  <c r="J680" i="5"/>
  <c r="R680" i="5"/>
  <c r="E680" i="5"/>
  <c r="X680" i="5" s="1"/>
  <c r="F681" i="5"/>
  <c r="G681" i="5"/>
  <c r="H681" i="5"/>
  <c r="I681" i="5"/>
  <c r="J681" i="5"/>
  <c r="R681" i="5"/>
  <c r="E681" i="5"/>
  <c r="X681" i="5" s="1"/>
  <c r="F682" i="5"/>
  <c r="G682" i="5"/>
  <c r="H682" i="5"/>
  <c r="I682" i="5"/>
  <c r="J682" i="5"/>
  <c r="R682" i="5"/>
  <c r="E682" i="5"/>
  <c r="X682" i="5" s="1"/>
  <c r="F683" i="5"/>
  <c r="G683" i="5"/>
  <c r="H683" i="5"/>
  <c r="I683" i="5"/>
  <c r="J683" i="5"/>
  <c r="R683" i="5"/>
  <c r="E683" i="5"/>
  <c r="X683" i="5" s="1"/>
  <c r="F684" i="5"/>
  <c r="G684" i="5"/>
  <c r="H684" i="5"/>
  <c r="I684" i="5"/>
  <c r="J684" i="5"/>
  <c r="R684" i="5"/>
  <c r="E684" i="5"/>
  <c r="X684" i="5" s="1"/>
  <c r="F685" i="5"/>
  <c r="G685" i="5"/>
  <c r="H685" i="5"/>
  <c r="I685" i="5"/>
  <c r="J685" i="5"/>
  <c r="R685" i="5"/>
  <c r="E685" i="5"/>
  <c r="X685" i="5" s="1"/>
  <c r="F686" i="5"/>
  <c r="G686" i="5"/>
  <c r="H686" i="5"/>
  <c r="I686" i="5"/>
  <c r="J686" i="5"/>
  <c r="R686" i="5"/>
  <c r="E686" i="5"/>
  <c r="X686" i="5" s="1"/>
  <c r="F687" i="5"/>
  <c r="G687" i="5"/>
  <c r="H687" i="5"/>
  <c r="I687" i="5"/>
  <c r="J687" i="5"/>
  <c r="R687" i="5"/>
  <c r="E687" i="5"/>
  <c r="X687" i="5" s="1"/>
  <c r="F688" i="5"/>
  <c r="G688" i="5"/>
  <c r="H688" i="5"/>
  <c r="I688" i="5"/>
  <c r="J688" i="5"/>
  <c r="R688" i="5"/>
  <c r="E688" i="5"/>
  <c r="X688" i="5" s="1"/>
  <c r="F689" i="5"/>
  <c r="G689" i="5"/>
  <c r="H689" i="5"/>
  <c r="I689" i="5"/>
  <c r="J689" i="5"/>
  <c r="R689" i="5"/>
  <c r="E689" i="5"/>
  <c r="X689" i="5" s="1"/>
  <c r="F690" i="5"/>
  <c r="G690" i="5"/>
  <c r="H690" i="5"/>
  <c r="I690" i="5"/>
  <c r="J690" i="5"/>
  <c r="R690" i="5"/>
  <c r="E690" i="5"/>
  <c r="X690" i="5" s="1"/>
  <c r="F691" i="5"/>
  <c r="G691" i="5"/>
  <c r="H691" i="5"/>
  <c r="I691" i="5"/>
  <c r="J691" i="5"/>
  <c r="R691" i="5"/>
  <c r="E691" i="5"/>
  <c r="X691" i="5" s="1"/>
  <c r="F692" i="5"/>
  <c r="G692" i="5"/>
  <c r="H692" i="5"/>
  <c r="I692" i="5"/>
  <c r="J692" i="5"/>
  <c r="R692" i="5"/>
  <c r="E692" i="5"/>
  <c r="X692" i="5" s="1"/>
  <c r="F693" i="5"/>
  <c r="G693" i="5"/>
  <c r="H693" i="5"/>
  <c r="I693" i="5"/>
  <c r="J693" i="5"/>
  <c r="R693" i="5"/>
  <c r="E693" i="5"/>
  <c r="X693" i="5" s="1"/>
  <c r="F694" i="5"/>
  <c r="G694" i="5"/>
  <c r="H694" i="5"/>
  <c r="I694" i="5"/>
  <c r="J694" i="5"/>
  <c r="R694" i="5"/>
  <c r="E694" i="5"/>
  <c r="X694" i="5" s="1"/>
  <c r="F695" i="5"/>
  <c r="G695" i="5"/>
  <c r="H695" i="5"/>
  <c r="I695" i="5"/>
  <c r="J695" i="5"/>
  <c r="R695" i="5"/>
  <c r="E695" i="5"/>
  <c r="X695" i="5" s="1"/>
  <c r="F696" i="5"/>
  <c r="G696" i="5"/>
  <c r="H696" i="5"/>
  <c r="I696" i="5"/>
  <c r="J696" i="5"/>
  <c r="R696" i="5"/>
  <c r="E696" i="5"/>
  <c r="X696" i="5" s="1"/>
  <c r="F697" i="5"/>
  <c r="G697" i="5"/>
  <c r="H697" i="5"/>
  <c r="I697" i="5"/>
  <c r="J697" i="5"/>
  <c r="R697" i="5"/>
  <c r="E697" i="5"/>
  <c r="X697" i="5" s="1"/>
  <c r="F698" i="5"/>
  <c r="G698" i="5"/>
  <c r="H698" i="5"/>
  <c r="I698" i="5"/>
  <c r="J698" i="5"/>
  <c r="R698" i="5"/>
  <c r="E698" i="5"/>
  <c r="X698" i="5" s="1"/>
  <c r="F699" i="5"/>
  <c r="G699" i="5"/>
  <c r="H699" i="5"/>
  <c r="I699" i="5"/>
  <c r="J699" i="5"/>
  <c r="R699" i="5"/>
  <c r="E699" i="5"/>
  <c r="X699" i="5" s="1"/>
  <c r="F700" i="5"/>
  <c r="G700" i="5"/>
  <c r="H700" i="5"/>
  <c r="I700" i="5"/>
  <c r="J700" i="5"/>
  <c r="R700" i="5"/>
  <c r="E700" i="5"/>
  <c r="X700" i="5" s="1"/>
  <c r="F701" i="5"/>
  <c r="G701" i="5"/>
  <c r="H701" i="5"/>
  <c r="I701" i="5"/>
  <c r="J701" i="5"/>
  <c r="R701" i="5"/>
  <c r="E701" i="5"/>
  <c r="X701" i="5" s="1"/>
  <c r="F702" i="5"/>
  <c r="G702" i="5"/>
  <c r="H702" i="5"/>
  <c r="I702" i="5"/>
  <c r="J702" i="5"/>
  <c r="R702" i="5"/>
  <c r="E702" i="5"/>
  <c r="X702" i="5" s="1"/>
  <c r="F703" i="5"/>
  <c r="G703" i="5"/>
  <c r="H703" i="5"/>
  <c r="I703" i="5"/>
  <c r="J703" i="5"/>
  <c r="R703" i="5"/>
  <c r="E703" i="5"/>
  <c r="X703" i="5" s="1"/>
  <c r="F704" i="5"/>
  <c r="G704" i="5"/>
  <c r="H704" i="5"/>
  <c r="I704" i="5"/>
  <c r="J704" i="5"/>
  <c r="R704" i="5"/>
  <c r="E704" i="5"/>
  <c r="X704" i="5" s="1"/>
  <c r="F705" i="5"/>
  <c r="G705" i="5"/>
  <c r="H705" i="5"/>
  <c r="I705" i="5"/>
  <c r="J705" i="5"/>
  <c r="R705" i="5"/>
  <c r="E705" i="5"/>
  <c r="X705" i="5" s="1"/>
  <c r="F706" i="5"/>
  <c r="G706" i="5"/>
  <c r="H706" i="5"/>
  <c r="I706" i="5"/>
  <c r="J706" i="5"/>
  <c r="R706" i="5"/>
  <c r="E706" i="5"/>
  <c r="X706" i="5" s="1"/>
  <c r="F707" i="5"/>
  <c r="G707" i="5"/>
  <c r="H707" i="5"/>
  <c r="I707" i="5"/>
  <c r="J707" i="5"/>
  <c r="R707" i="5"/>
  <c r="E707" i="5"/>
  <c r="X707" i="5" s="1"/>
  <c r="F708" i="5"/>
  <c r="G708" i="5"/>
  <c r="H708" i="5"/>
  <c r="I708" i="5"/>
  <c r="J708" i="5"/>
  <c r="R708" i="5"/>
  <c r="E708" i="5"/>
  <c r="X708" i="5" s="1"/>
  <c r="F709" i="5"/>
  <c r="G709" i="5"/>
  <c r="H709" i="5"/>
  <c r="I709" i="5"/>
  <c r="J709" i="5"/>
  <c r="R709" i="5"/>
  <c r="E709" i="5"/>
  <c r="X709" i="5" s="1"/>
  <c r="F710" i="5"/>
  <c r="G710" i="5"/>
  <c r="H710" i="5"/>
  <c r="I710" i="5"/>
  <c r="J710" i="5"/>
  <c r="R710" i="5"/>
  <c r="E710" i="5"/>
  <c r="X710" i="5" s="1"/>
  <c r="F711" i="5"/>
  <c r="G711" i="5"/>
  <c r="H711" i="5"/>
  <c r="I711" i="5"/>
  <c r="J711" i="5"/>
  <c r="R711" i="5"/>
  <c r="E711" i="5"/>
  <c r="X711" i="5" s="1"/>
  <c r="F712" i="5"/>
  <c r="G712" i="5"/>
  <c r="H712" i="5"/>
  <c r="I712" i="5"/>
  <c r="J712" i="5"/>
  <c r="R712" i="5"/>
  <c r="E712" i="5"/>
  <c r="X712" i="5" s="1"/>
  <c r="F713" i="5"/>
  <c r="G713" i="5"/>
  <c r="H713" i="5"/>
  <c r="I713" i="5"/>
  <c r="J713" i="5"/>
  <c r="R713" i="5"/>
  <c r="E713" i="5"/>
  <c r="X713" i="5" s="1"/>
  <c r="F714" i="5"/>
  <c r="G714" i="5"/>
  <c r="H714" i="5"/>
  <c r="I714" i="5"/>
  <c r="J714" i="5"/>
  <c r="R714" i="5"/>
  <c r="E714" i="5"/>
  <c r="X714" i="5" s="1"/>
  <c r="F715" i="5"/>
  <c r="G715" i="5"/>
  <c r="H715" i="5"/>
  <c r="I715" i="5"/>
  <c r="J715" i="5"/>
  <c r="R715" i="5"/>
  <c r="E715" i="5"/>
  <c r="X715" i="5" s="1"/>
  <c r="F716" i="5"/>
  <c r="G716" i="5"/>
  <c r="H716" i="5"/>
  <c r="I716" i="5"/>
  <c r="J716" i="5"/>
  <c r="R716" i="5"/>
  <c r="E716" i="5"/>
  <c r="X716" i="5" s="1"/>
  <c r="F717" i="5"/>
  <c r="G717" i="5"/>
  <c r="H717" i="5"/>
  <c r="I717" i="5"/>
  <c r="J717" i="5"/>
  <c r="R717" i="5"/>
  <c r="E717" i="5"/>
  <c r="X717" i="5" s="1"/>
  <c r="F718" i="5"/>
  <c r="G718" i="5"/>
  <c r="H718" i="5"/>
  <c r="I718" i="5"/>
  <c r="J718" i="5"/>
  <c r="R718" i="5"/>
  <c r="E718" i="5"/>
  <c r="X718" i="5" s="1"/>
  <c r="F719" i="5"/>
  <c r="G719" i="5"/>
  <c r="H719" i="5"/>
  <c r="I719" i="5"/>
  <c r="J719" i="5"/>
  <c r="R719" i="5"/>
  <c r="E719" i="5"/>
  <c r="X719" i="5" s="1"/>
  <c r="F720" i="5"/>
  <c r="G720" i="5"/>
  <c r="H720" i="5"/>
  <c r="I720" i="5"/>
  <c r="J720" i="5"/>
  <c r="R720" i="5"/>
  <c r="E720" i="5"/>
  <c r="X720" i="5" s="1"/>
  <c r="F721" i="5"/>
  <c r="G721" i="5"/>
  <c r="H721" i="5"/>
  <c r="I721" i="5"/>
  <c r="J721" i="5"/>
  <c r="R721" i="5"/>
  <c r="E721" i="5"/>
  <c r="X721" i="5" s="1"/>
  <c r="F722" i="5"/>
  <c r="G722" i="5"/>
  <c r="H722" i="5"/>
  <c r="I722" i="5"/>
  <c r="J722" i="5"/>
  <c r="R722" i="5"/>
  <c r="E722" i="5"/>
  <c r="X722" i="5" s="1"/>
  <c r="F723" i="5"/>
  <c r="G723" i="5"/>
  <c r="H723" i="5"/>
  <c r="I723" i="5"/>
  <c r="J723" i="5"/>
  <c r="R723" i="5"/>
  <c r="E723" i="5"/>
  <c r="X723" i="5" s="1"/>
  <c r="F724" i="5"/>
  <c r="G724" i="5"/>
  <c r="H724" i="5"/>
  <c r="I724" i="5"/>
  <c r="J724" i="5"/>
  <c r="R724" i="5"/>
  <c r="E724" i="5"/>
  <c r="X724" i="5" s="1"/>
  <c r="F725" i="5"/>
  <c r="G725" i="5"/>
  <c r="H725" i="5"/>
  <c r="I725" i="5"/>
  <c r="J725" i="5"/>
  <c r="R725" i="5"/>
  <c r="E725" i="5"/>
  <c r="X725" i="5" s="1"/>
  <c r="F726" i="5"/>
  <c r="G726" i="5"/>
  <c r="H726" i="5"/>
  <c r="I726" i="5"/>
  <c r="J726" i="5"/>
  <c r="R726" i="5"/>
  <c r="E726" i="5"/>
  <c r="X726" i="5" s="1"/>
  <c r="F727" i="5"/>
  <c r="G727" i="5"/>
  <c r="H727" i="5"/>
  <c r="I727" i="5"/>
  <c r="J727" i="5"/>
  <c r="R727" i="5"/>
  <c r="E727" i="5"/>
  <c r="X727" i="5" s="1"/>
  <c r="F728" i="5"/>
  <c r="G728" i="5"/>
  <c r="H728" i="5"/>
  <c r="I728" i="5"/>
  <c r="J728" i="5"/>
  <c r="R728" i="5"/>
  <c r="E728" i="5"/>
  <c r="X728" i="5" s="1"/>
  <c r="F729" i="5"/>
  <c r="G729" i="5"/>
  <c r="H729" i="5"/>
  <c r="I729" i="5"/>
  <c r="J729" i="5"/>
  <c r="R729" i="5"/>
  <c r="E729" i="5"/>
  <c r="X729" i="5" s="1"/>
  <c r="F730" i="5"/>
  <c r="G730" i="5"/>
  <c r="H730" i="5"/>
  <c r="I730" i="5"/>
  <c r="J730" i="5"/>
  <c r="R730" i="5"/>
  <c r="E730" i="5"/>
  <c r="X730" i="5" s="1"/>
  <c r="F731" i="5"/>
  <c r="G731" i="5"/>
  <c r="H731" i="5"/>
  <c r="I731" i="5"/>
  <c r="J731" i="5"/>
  <c r="R731" i="5"/>
  <c r="E731" i="5"/>
  <c r="X731" i="5" s="1"/>
  <c r="F732" i="5"/>
  <c r="G732" i="5"/>
  <c r="H732" i="5"/>
  <c r="I732" i="5"/>
  <c r="J732" i="5"/>
  <c r="R732" i="5"/>
  <c r="E732" i="5"/>
  <c r="X732" i="5" s="1"/>
  <c r="F733" i="5"/>
  <c r="G733" i="5"/>
  <c r="H733" i="5"/>
  <c r="I733" i="5"/>
  <c r="J733" i="5"/>
  <c r="R733" i="5"/>
  <c r="E733" i="5"/>
  <c r="X733" i="5" s="1"/>
  <c r="F734" i="5"/>
  <c r="G734" i="5"/>
  <c r="H734" i="5"/>
  <c r="I734" i="5"/>
  <c r="J734" i="5"/>
  <c r="R734" i="5"/>
  <c r="E734" i="5"/>
  <c r="X734" i="5" s="1"/>
  <c r="F735" i="5"/>
  <c r="G735" i="5"/>
  <c r="H735" i="5"/>
  <c r="I735" i="5"/>
  <c r="J735" i="5"/>
  <c r="R735" i="5"/>
  <c r="E735" i="5"/>
  <c r="X735" i="5" s="1"/>
  <c r="F736" i="5"/>
  <c r="G736" i="5"/>
  <c r="H736" i="5"/>
  <c r="I736" i="5"/>
  <c r="J736" i="5"/>
  <c r="R736" i="5"/>
  <c r="E736" i="5"/>
  <c r="X736" i="5" s="1"/>
  <c r="F737" i="5"/>
  <c r="G737" i="5"/>
  <c r="H737" i="5"/>
  <c r="I737" i="5"/>
  <c r="J737" i="5"/>
  <c r="R737" i="5"/>
  <c r="E737" i="5"/>
  <c r="X737" i="5" s="1"/>
  <c r="F738" i="5"/>
  <c r="G738" i="5"/>
  <c r="H738" i="5"/>
  <c r="I738" i="5"/>
  <c r="J738" i="5"/>
  <c r="R738" i="5"/>
  <c r="E738" i="5"/>
  <c r="X738" i="5" s="1"/>
  <c r="F739" i="5"/>
  <c r="G739" i="5"/>
  <c r="H739" i="5"/>
  <c r="I739" i="5"/>
  <c r="J739" i="5"/>
  <c r="R739" i="5"/>
  <c r="E739" i="5"/>
  <c r="X739" i="5" s="1"/>
  <c r="F740" i="5"/>
  <c r="G740" i="5"/>
  <c r="H740" i="5"/>
  <c r="I740" i="5"/>
  <c r="J740" i="5"/>
  <c r="R740" i="5"/>
  <c r="E740" i="5"/>
  <c r="X740" i="5" s="1"/>
  <c r="F741" i="5"/>
  <c r="G741" i="5"/>
  <c r="H741" i="5"/>
  <c r="I741" i="5"/>
  <c r="J741" i="5"/>
  <c r="R741" i="5"/>
  <c r="E741" i="5"/>
  <c r="X741" i="5" s="1"/>
  <c r="F742" i="5"/>
  <c r="G742" i="5"/>
  <c r="H742" i="5"/>
  <c r="I742" i="5"/>
  <c r="J742" i="5"/>
  <c r="R742" i="5"/>
  <c r="E742" i="5"/>
  <c r="X742" i="5" s="1"/>
  <c r="F743" i="5"/>
  <c r="G743" i="5"/>
  <c r="H743" i="5"/>
  <c r="I743" i="5"/>
  <c r="J743" i="5"/>
  <c r="R743" i="5"/>
  <c r="E743" i="5"/>
  <c r="X743" i="5" s="1"/>
  <c r="F744" i="5"/>
  <c r="G744" i="5"/>
  <c r="H744" i="5"/>
  <c r="I744" i="5"/>
  <c r="J744" i="5"/>
  <c r="R744" i="5"/>
  <c r="E744" i="5"/>
  <c r="X744" i="5" s="1"/>
  <c r="F745" i="5"/>
  <c r="G745" i="5"/>
  <c r="H745" i="5"/>
  <c r="I745" i="5"/>
  <c r="J745" i="5"/>
  <c r="R745" i="5"/>
  <c r="E745" i="5"/>
  <c r="X745" i="5" s="1"/>
  <c r="F746" i="5"/>
  <c r="G746" i="5"/>
  <c r="H746" i="5"/>
  <c r="I746" i="5"/>
  <c r="J746" i="5"/>
  <c r="R746" i="5"/>
  <c r="E746" i="5"/>
  <c r="X746" i="5" s="1"/>
  <c r="F747" i="5"/>
  <c r="G747" i="5"/>
  <c r="H747" i="5"/>
  <c r="I747" i="5"/>
  <c r="J747" i="5"/>
  <c r="R747" i="5"/>
  <c r="E747" i="5"/>
  <c r="X747" i="5" s="1"/>
  <c r="F748" i="5"/>
  <c r="G748" i="5"/>
  <c r="H748" i="5"/>
  <c r="I748" i="5"/>
  <c r="J748" i="5"/>
  <c r="R748" i="5"/>
  <c r="E748" i="5"/>
  <c r="X748" i="5" s="1"/>
  <c r="F749" i="5"/>
  <c r="G749" i="5"/>
  <c r="H749" i="5"/>
  <c r="I749" i="5"/>
  <c r="J749" i="5"/>
  <c r="R749" i="5"/>
  <c r="E749" i="5"/>
  <c r="X749" i="5" s="1"/>
  <c r="F750" i="5"/>
  <c r="G750" i="5"/>
  <c r="H750" i="5"/>
  <c r="I750" i="5"/>
  <c r="J750" i="5"/>
  <c r="R750" i="5"/>
  <c r="E750" i="5"/>
  <c r="X750" i="5" s="1"/>
  <c r="F751" i="5"/>
  <c r="G751" i="5"/>
  <c r="H751" i="5"/>
  <c r="I751" i="5"/>
  <c r="J751" i="5"/>
  <c r="R751" i="5"/>
  <c r="E751" i="5"/>
  <c r="X751" i="5" s="1"/>
  <c r="F752" i="5"/>
  <c r="G752" i="5"/>
  <c r="H752" i="5"/>
  <c r="I752" i="5"/>
  <c r="J752" i="5"/>
  <c r="R752" i="5"/>
  <c r="E752" i="5"/>
  <c r="X752" i="5" s="1"/>
  <c r="F753" i="5"/>
  <c r="G753" i="5"/>
  <c r="H753" i="5"/>
  <c r="I753" i="5"/>
  <c r="J753" i="5"/>
  <c r="R753" i="5"/>
  <c r="E753" i="5"/>
  <c r="X753" i="5" s="1"/>
  <c r="F754" i="5"/>
  <c r="G754" i="5"/>
  <c r="H754" i="5"/>
  <c r="I754" i="5"/>
  <c r="J754" i="5"/>
  <c r="R754" i="5"/>
  <c r="E754" i="5"/>
  <c r="X754" i="5" s="1"/>
  <c r="F755" i="5"/>
  <c r="G755" i="5"/>
  <c r="H755" i="5"/>
  <c r="I755" i="5"/>
  <c r="J755" i="5"/>
  <c r="R755" i="5"/>
  <c r="E755" i="5"/>
  <c r="X755" i="5" s="1"/>
  <c r="F756" i="5"/>
  <c r="G756" i="5"/>
  <c r="H756" i="5"/>
  <c r="I756" i="5"/>
  <c r="J756" i="5"/>
  <c r="R756" i="5"/>
  <c r="E756" i="5"/>
  <c r="X756" i="5" s="1"/>
  <c r="F757" i="5"/>
  <c r="G757" i="5"/>
  <c r="H757" i="5"/>
  <c r="I757" i="5"/>
  <c r="J757" i="5"/>
  <c r="R757" i="5"/>
  <c r="E757" i="5"/>
  <c r="X757" i="5" s="1"/>
  <c r="F758" i="5"/>
  <c r="G758" i="5"/>
  <c r="H758" i="5"/>
  <c r="I758" i="5"/>
  <c r="J758" i="5"/>
  <c r="R758" i="5"/>
  <c r="E758" i="5"/>
  <c r="X758" i="5" s="1"/>
  <c r="F759" i="5"/>
  <c r="G759" i="5"/>
  <c r="H759" i="5"/>
  <c r="I759" i="5"/>
  <c r="J759" i="5"/>
  <c r="R759" i="5"/>
  <c r="E759" i="5"/>
  <c r="X759" i="5" s="1"/>
  <c r="F760" i="5"/>
  <c r="G760" i="5"/>
  <c r="H760" i="5"/>
  <c r="I760" i="5"/>
  <c r="J760" i="5"/>
  <c r="R760" i="5"/>
  <c r="E760" i="5"/>
  <c r="X760" i="5" s="1"/>
  <c r="F761" i="5"/>
  <c r="G761" i="5"/>
  <c r="H761" i="5"/>
  <c r="I761" i="5"/>
  <c r="J761" i="5"/>
  <c r="R761" i="5"/>
  <c r="E761" i="5"/>
  <c r="X761" i="5" s="1"/>
  <c r="F762" i="5"/>
  <c r="G762" i="5"/>
  <c r="H762" i="5"/>
  <c r="I762" i="5"/>
  <c r="J762" i="5"/>
  <c r="R762" i="5"/>
  <c r="E762" i="5"/>
  <c r="X762" i="5" s="1"/>
  <c r="F763" i="5"/>
  <c r="G763" i="5"/>
  <c r="H763" i="5"/>
  <c r="I763" i="5"/>
  <c r="J763" i="5"/>
  <c r="R763" i="5"/>
  <c r="E763" i="5"/>
  <c r="X763" i="5" s="1"/>
  <c r="F764" i="5"/>
  <c r="G764" i="5"/>
  <c r="H764" i="5"/>
  <c r="I764" i="5"/>
  <c r="J764" i="5"/>
  <c r="R764" i="5"/>
  <c r="E764" i="5"/>
  <c r="X764" i="5" s="1"/>
  <c r="F765" i="5"/>
  <c r="G765" i="5"/>
  <c r="H765" i="5"/>
  <c r="I765" i="5"/>
  <c r="J765" i="5"/>
  <c r="R765" i="5"/>
  <c r="E765" i="5"/>
  <c r="X765" i="5" s="1"/>
  <c r="F766" i="5"/>
  <c r="G766" i="5"/>
  <c r="H766" i="5"/>
  <c r="I766" i="5"/>
  <c r="J766" i="5"/>
  <c r="R766" i="5"/>
  <c r="E766" i="5"/>
  <c r="X766" i="5" s="1"/>
  <c r="F767" i="5"/>
  <c r="G767" i="5"/>
  <c r="H767" i="5"/>
  <c r="I767" i="5"/>
  <c r="J767" i="5"/>
  <c r="R767" i="5"/>
  <c r="E767" i="5"/>
  <c r="X767" i="5" s="1"/>
  <c r="F768" i="5"/>
  <c r="G768" i="5"/>
  <c r="H768" i="5"/>
  <c r="I768" i="5"/>
  <c r="J768" i="5"/>
  <c r="R768" i="5"/>
  <c r="E768" i="5"/>
  <c r="X768" i="5" s="1"/>
  <c r="F769" i="5"/>
  <c r="G769" i="5"/>
  <c r="H769" i="5"/>
  <c r="I769" i="5"/>
  <c r="J769" i="5"/>
  <c r="R769" i="5"/>
  <c r="E769" i="5"/>
  <c r="X769" i="5" s="1"/>
  <c r="F770" i="5"/>
  <c r="G770" i="5"/>
  <c r="H770" i="5"/>
  <c r="I770" i="5"/>
  <c r="J770" i="5"/>
  <c r="R770" i="5"/>
  <c r="E770" i="5"/>
  <c r="X770" i="5" s="1"/>
  <c r="F771" i="5"/>
  <c r="G771" i="5"/>
  <c r="H771" i="5"/>
  <c r="I771" i="5"/>
  <c r="J771" i="5"/>
  <c r="R771" i="5"/>
  <c r="E771" i="5"/>
  <c r="X771" i="5" s="1"/>
  <c r="F772" i="5"/>
  <c r="G772" i="5"/>
  <c r="H772" i="5"/>
  <c r="I772" i="5"/>
  <c r="J772" i="5"/>
  <c r="R772" i="5"/>
  <c r="E772" i="5"/>
  <c r="X772" i="5" s="1"/>
  <c r="F773" i="5"/>
  <c r="G773" i="5"/>
  <c r="H773" i="5"/>
  <c r="I773" i="5"/>
  <c r="J773" i="5"/>
  <c r="R773" i="5"/>
  <c r="E773" i="5"/>
  <c r="X773" i="5" s="1"/>
  <c r="F774" i="5"/>
  <c r="G774" i="5"/>
  <c r="H774" i="5"/>
  <c r="I774" i="5"/>
  <c r="J774" i="5"/>
  <c r="R774" i="5"/>
  <c r="E774" i="5"/>
  <c r="X774" i="5" s="1"/>
  <c r="F775" i="5"/>
  <c r="G775" i="5"/>
  <c r="H775" i="5"/>
  <c r="I775" i="5"/>
  <c r="J775" i="5"/>
  <c r="R775" i="5"/>
  <c r="E775" i="5"/>
  <c r="X775" i="5" s="1"/>
  <c r="F776" i="5"/>
  <c r="G776" i="5"/>
  <c r="H776" i="5"/>
  <c r="I776" i="5"/>
  <c r="J776" i="5"/>
  <c r="R776" i="5"/>
  <c r="E776" i="5"/>
  <c r="X776" i="5" s="1"/>
  <c r="X885" i="5"/>
  <c r="G885" i="5"/>
  <c r="G886" i="5"/>
  <c r="X886" i="5"/>
  <c r="X887" i="5"/>
  <c r="G887" i="5"/>
  <c r="X888" i="5"/>
  <c r="G888" i="5"/>
  <c r="G889" i="5"/>
  <c r="X889" i="5"/>
  <c r="G890" i="5"/>
  <c r="X890" i="5"/>
  <c r="X891" i="5"/>
  <c r="G891" i="5"/>
  <c r="X892" i="5"/>
  <c r="G892" i="5"/>
  <c r="X893" i="5"/>
  <c r="G893" i="5"/>
  <c r="G894" i="5"/>
  <c r="X894" i="5"/>
  <c r="X895" i="5"/>
  <c r="G895" i="5"/>
  <c r="G896" i="5"/>
  <c r="X896" i="5"/>
  <c r="G897" i="5"/>
  <c r="X897" i="5"/>
  <c r="G898" i="5"/>
  <c r="X898" i="5"/>
  <c r="G899" i="5"/>
  <c r="X899" i="5"/>
  <c r="X900" i="5"/>
  <c r="G900" i="5"/>
  <c r="X901" i="5"/>
  <c r="G901" i="5"/>
  <c r="X902" i="5"/>
  <c r="G902" i="5"/>
  <c r="X903" i="5"/>
  <c r="G903" i="5"/>
  <c r="G904" i="5"/>
  <c r="X904" i="5"/>
  <c r="X905" i="5"/>
  <c r="G905" i="5"/>
  <c r="X906" i="5"/>
  <c r="G906" i="5"/>
  <c r="X907" i="5"/>
  <c r="G907" i="5"/>
  <c r="G908" i="5"/>
  <c r="X908" i="5"/>
  <c r="G909" i="5"/>
  <c r="X909" i="5"/>
  <c r="G910" i="5"/>
  <c r="X910" i="5"/>
  <c r="G911" i="5"/>
  <c r="X911" i="5"/>
  <c r="G912" i="5"/>
  <c r="X912" i="5"/>
  <c r="X913" i="5"/>
  <c r="G913" i="5"/>
  <c r="G914" i="5"/>
  <c r="X914" i="5"/>
  <c r="G915" i="5"/>
  <c r="X915" i="5"/>
  <c r="G916" i="5"/>
  <c r="X916" i="5"/>
  <c r="G917" i="5"/>
  <c r="X917" i="5"/>
  <c r="G918" i="5"/>
  <c r="X918" i="5"/>
  <c r="X919" i="5"/>
  <c r="G919" i="5"/>
  <c r="G920" i="5"/>
  <c r="X920" i="5"/>
  <c r="X921" i="5"/>
  <c r="G921" i="5"/>
  <c r="X922" i="5"/>
  <c r="G922" i="5"/>
  <c r="X923" i="5"/>
  <c r="G923" i="5"/>
  <c r="X924" i="5"/>
  <c r="G924" i="5"/>
  <c r="X925" i="5"/>
  <c r="G925" i="5"/>
  <c r="G926" i="5"/>
  <c r="X926" i="5"/>
  <c r="X927" i="5"/>
  <c r="G927" i="5"/>
  <c r="X928" i="5"/>
  <c r="G928" i="5"/>
  <c r="X929" i="5"/>
  <c r="G929" i="5"/>
  <c r="X930" i="5"/>
  <c r="G930" i="5"/>
  <c r="X931" i="5"/>
  <c r="G931" i="5"/>
  <c r="G932" i="5"/>
  <c r="X932" i="5"/>
  <c r="G933" i="5"/>
  <c r="X933" i="5"/>
  <c r="G934" i="5"/>
  <c r="X934" i="5"/>
  <c r="X935" i="5"/>
  <c r="G935" i="5"/>
  <c r="X936" i="5"/>
  <c r="G936" i="5"/>
  <c r="G937" i="5"/>
  <c r="X937" i="5"/>
  <c r="G938" i="5"/>
  <c r="X938" i="5"/>
  <c r="G939" i="5"/>
  <c r="X939" i="5"/>
  <c r="G940" i="5"/>
  <c r="X940" i="5"/>
  <c r="G941" i="5"/>
  <c r="X941" i="5"/>
  <c r="G942" i="5"/>
  <c r="X942" i="5"/>
  <c r="G943" i="5"/>
  <c r="X943" i="5"/>
  <c r="G944" i="5"/>
  <c r="X944" i="5"/>
  <c r="G945" i="5"/>
  <c r="X945" i="5"/>
  <c r="G946" i="5"/>
  <c r="X946" i="5"/>
  <c r="G947" i="5"/>
  <c r="X947" i="5"/>
  <c r="G948" i="5"/>
  <c r="X948" i="5"/>
  <c r="G949" i="5"/>
  <c r="X949" i="5"/>
  <c r="X950" i="5"/>
  <c r="G950" i="5"/>
  <c r="X951" i="5"/>
  <c r="G951" i="5"/>
  <c r="G952" i="5"/>
  <c r="X952" i="5"/>
  <c r="G953" i="5"/>
  <c r="X953" i="5"/>
  <c r="G954" i="5"/>
  <c r="X954" i="5"/>
  <c r="G955" i="5"/>
  <c r="X955" i="5"/>
  <c r="G956" i="5"/>
  <c r="X956" i="5"/>
  <c r="G957" i="5"/>
  <c r="X957" i="5"/>
  <c r="X958" i="5"/>
  <c r="G958" i="5"/>
  <c r="X959" i="5"/>
  <c r="G959" i="5"/>
  <c r="X960" i="5"/>
  <c r="G960" i="5"/>
  <c r="G961" i="5"/>
  <c r="X961" i="5"/>
  <c r="G962" i="5"/>
  <c r="X962" i="5"/>
  <c r="X963" i="5"/>
  <c r="G963" i="5"/>
  <c r="G964" i="5"/>
  <c r="X964" i="5"/>
  <c r="X965" i="5"/>
  <c r="G965" i="5"/>
  <c r="X966" i="5"/>
  <c r="G966" i="5"/>
  <c r="G967" i="5"/>
  <c r="X967" i="5"/>
  <c r="G968" i="5"/>
  <c r="X968" i="5"/>
  <c r="G969" i="5"/>
  <c r="X969" i="5"/>
  <c r="X970" i="5"/>
  <c r="G970" i="5"/>
  <c r="X971" i="5"/>
  <c r="G971" i="5"/>
  <c r="G972" i="5"/>
  <c r="X972" i="5"/>
  <c r="G973" i="5"/>
  <c r="X973" i="5"/>
  <c r="G974" i="5"/>
  <c r="X974" i="5"/>
  <c r="X975" i="5"/>
  <c r="G975" i="5"/>
  <c r="G976" i="5"/>
  <c r="X976" i="5"/>
  <c r="G977" i="5"/>
  <c r="X977" i="5"/>
  <c r="X978" i="5"/>
  <c r="G978" i="5"/>
  <c r="G979" i="5"/>
  <c r="X979" i="5"/>
  <c r="G980" i="5"/>
  <c r="X980" i="5"/>
  <c r="X981" i="5"/>
  <c r="G981" i="5"/>
  <c r="X982" i="5"/>
  <c r="G982" i="5"/>
  <c r="X983" i="5"/>
  <c r="G983" i="5"/>
  <c r="X984" i="5"/>
  <c r="G984" i="5"/>
  <c r="G985" i="5"/>
  <c r="X985" i="5"/>
  <c r="X986" i="5"/>
  <c r="G986" i="5"/>
  <c r="G987" i="5"/>
  <c r="X987" i="5"/>
  <c r="G988" i="5"/>
  <c r="X988" i="5"/>
  <c r="X989" i="5"/>
  <c r="G989" i="5"/>
  <c r="X990" i="5"/>
  <c r="G990" i="5"/>
  <c r="X991" i="5"/>
  <c r="G991" i="5"/>
  <c r="X992" i="5"/>
  <c r="G992" i="5"/>
  <c r="X993" i="5"/>
  <c r="G993" i="5"/>
  <c r="X994" i="5"/>
  <c r="G994" i="5"/>
  <c r="G995" i="5"/>
  <c r="X995" i="5"/>
  <c r="G996" i="5"/>
  <c r="X996" i="5"/>
  <c r="X997" i="5"/>
  <c r="G997" i="5"/>
  <c r="X998" i="5"/>
  <c r="G998" i="5"/>
  <c r="X999" i="5"/>
  <c r="G999" i="5"/>
  <c r="X1000" i="5"/>
  <c r="G1000" i="5"/>
  <c r="G1001" i="5"/>
  <c r="X1001" i="5"/>
  <c r="G1002" i="5"/>
  <c r="X1002" i="5"/>
  <c r="X1003" i="5"/>
  <c r="G1003" i="5"/>
  <c r="G1004" i="5"/>
  <c r="X1004" i="5"/>
  <c r="G1005" i="5"/>
  <c r="X1005" i="5"/>
  <c r="G1006" i="5"/>
  <c r="X1006" i="5"/>
  <c r="G1007" i="5"/>
  <c r="X1007" i="5"/>
  <c r="G1008" i="5"/>
  <c r="X1008" i="5"/>
  <c r="G1009" i="5"/>
  <c r="X1009" i="5"/>
  <c r="G1010" i="5"/>
  <c r="X1010" i="5"/>
  <c r="X1011" i="5"/>
  <c r="G1011" i="5"/>
  <c r="G1012" i="5"/>
  <c r="X1012" i="5"/>
  <c r="X1013" i="5"/>
  <c r="G1013" i="5"/>
  <c r="X1014" i="5"/>
  <c r="G1014" i="5"/>
  <c r="G1015" i="5"/>
  <c r="X1015" i="5"/>
  <c r="G1016" i="5"/>
  <c r="X1016" i="5"/>
  <c r="X1017" i="5"/>
  <c r="G1017" i="5"/>
  <c r="G1018" i="5"/>
  <c r="X1018" i="5"/>
  <c r="G1019" i="5"/>
  <c r="X1019" i="5"/>
  <c r="X1020" i="5"/>
  <c r="G1020" i="5"/>
  <c r="X1021" i="5"/>
  <c r="G1021" i="5"/>
  <c r="G1022" i="5"/>
  <c r="X1022" i="5"/>
  <c r="X1023" i="5"/>
  <c r="G1023" i="5"/>
  <c r="G1024" i="5"/>
  <c r="X1024" i="5"/>
  <c r="G1025" i="5"/>
  <c r="X1025" i="5"/>
  <c r="X1026" i="5"/>
  <c r="G1026" i="5"/>
  <c r="X1027" i="5"/>
  <c r="G1027" i="5"/>
  <c r="G1028" i="5"/>
  <c r="X1028" i="5"/>
  <c r="X1029" i="5"/>
  <c r="G1029" i="5"/>
  <c r="G1030" i="5"/>
  <c r="X1030" i="5"/>
  <c r="X1031" i="5"/>
  <c r="G1031" i="5"/>
  <c r="G1032" i="5"/>
  <c r="X1032" i="5"/>
  <c r="G1033" i="5"/>
  <c r="X1033" i="5"/>
  <c r="X1034" i="5"/>
  <c r="G1034" i="5"/>
  <c r="X1035" i="5"/>
  <c r="G1035" i="5"/>
  <c r="X1036" i="5"/>
  <c r="G1036" i="5"/>
  <c r="X1037" i="5"/>
  <c r="G1037" i="5"/>
  <c r="X1038" i="5"/>
  <c r="G1038" i="5"/>
  <c r="X1039" i="5"/>
  <c r="G1039" i="5"/>
  <c r="G1040" i="5"/>
  <c r="X1040" i="5"/>
  <c r="G1041" i="5"/>
  <c r="X1041" i="5"/>
  <c r="G1042" i="5"/>
  <c r="X1042" i="5"/>
  <c r="G1043" i="5"/>
  <c r="X1043" i="5"/>
  <c r="G1044" i="5"/>
  <c r="X1044" i="5"/>
  <c r="G1045" i="5"/>
  <c r="X1045" i="5"/>
  <c r="G1046" i="5"/>
  <c r="X1046" i="5"/>
  <c r="G1047" i="5"/>
  <c r="X1047" i="5"/>
  <c r="X1048" i="5"/>
  <c r="G1048" i="5"/>
  <c r="X1049" i="5"/>
  <c r="G1049" i="5"/>
  <c r="G1050" i="5"/>
  <c r="X1050" i="5"/>
  <c r="G1051" i="5"/>
  <c r="X1051" i="5"/>
  <c r="G1052" i="5"/>
  <c r="X1052" i="5"/>
  <c r="G1053" i="5"/>
  <c r="X1053" i="5"/>
  <c r="X1054" i="5"/>
  <c r="G1054" i="5"/>
  <c r="G1055" i="5"/>
  <c r="X1055" i="5"/>
  <c r="G1056" i="5"/>
  <c r="X1056" i="5"/>
  <c r="X1057" i="5"/>
  <c r="G1057" i="5"/>
  <c r="X1058" i="5"/>
  <c r="G1058" i="5"/>
  <c r="X1059" i="5"/>
  <c r="G1059" i="5"/>
  <c r="G1060" i="5"/>
  <c r="X1060" i="5"/>
  <c r="G1061" i="5"/>
  <c r="X1061" i="5"/>
  <c r="G1062" i="5"/>
  <c r="X1062" i="5"/>
  <c r="X1063" i="5"/>
  <c r="G1063" i="5"/>
  <c r="X1064" i="5"/>
  <c r="G1064" i="5"/>
  <c r="X1065" i="5"/>
  <c r="G1065" i="5"/>
  <c r="G1066" i="5"/>
  <c r="X1066" i="5"/>
  <c r="X1067" i="5"/>
  <c r="G1067" i="5"/>
  <c r="G1068" i="5"/>
  <c r="X1068" i="5"/>
  <c r="G1069" i="5"/>
  <c r="X1069" i="5"/>
  <c r="G1070" i="5"/>
  <c r="X1070" i="5"/>
  <c r="G1071" i="5"/>
  <c r="X1071" i="5"/>
  <c r="G1072" i="5"/>
  <c r="X1072" i="5"/>
  <c r="X1073" i="5"/>
  <c r="G1073" i="5"/>
  <c r="X1074" i="5"/>
  <c r="G1074" i="5"/>
  <c r="X1075" i="5"/>
  <c r="G1075" i="5"/>
  <c r="X1076" i="5"/>
  <c r="G1076" i="5"/>
  <c r="X1077" i="5"/>
  <c r="G1077" i="5"/>
  <c r="X1078" i="5"/>
  <c r="G1078" i="5"/>
  <c r="X1079" i="5"/>
  <c r="G1079" i="5"/>
  <c r="G1080" i="5"/>
  <c r="X1080" i="5"/>
  <c r="X1081" i="5"/>
  <c r="G1081" i="5"/>
  <c r="X1082" i="5"/>
  <c r="G1082" i="5"/>
  <c r="G1083" i="5"/>
  <c r="X1083" i="5"/>
  <c r="G1084" i="5"/>
  <c r="X1084" i="5"/>
  <c r="X1085" i="5"/>
  <c r="G1085" i="5"/>
  <c r="X1086" i="5"/>
  <c r="G1086" i="5"/>
  <c r="G1087" i="5"/>
  <c r="X1087" i="5"/>
  <c r="X1088" i="5"/>
  <c r="G1088" i="5"/>
  <c r="X1089" i="5"/>
  <c r="G1089" i="5"/>
  <c r="X1090" i="5"/>
  <c r="G1090" i="5"/>
  <c r="G1091" i="5"/>
  <c r="X1091" i="5"/>
  <c r="G1092" i="5"/>
  <c r="X1092" i="5"/>
  <c r="G1093" i="5"/>
  <c r="X1093" i="5"/>
  <c r="G1094" i="5"/>
  <c r="X1094" i="5"/>
  <c r="G1095" i="5"/>
  <c r="X1095" i="5"/>
  <c r="G1096" i="5"/>
  <c r="X1096" i="5"/>
  <c r="X1097" i="5"/>
  <c r="G1097" i="5"/>
  <c r="X1098" i="5"/>
  <c r="G1098" i="5"/>
  <c r="X1099" i="5"/>
  <c r="G1099" i="5"/>
  <c r="X1100" i="5"/>
  <c r="G1100" i="5"/>
  <c r="G1101" i="5"/>
  <c r="X1101" i="5"/>
  <c r="X1102" i="5"/>
  <c r="G1102" i="5"/>
  <c r="G1103" i="5"/>
  <c r="X1103" i="5"/>
  <c r="X1104" i="5"/>
  <c r="G1104" i="5"/>
  <c r="G1105" i="5"/>
  <c r="X1105" i="5"/>
  <c r="G1106" i="5"/>
  <c r="X1106" i="5"/>
  <c r="X1107" i="5"/>
  <c r="G1107" i="5"/>
  <c r="X1108" i="5"/>
  <c r="G1108" i="5"/>
  <c r="X1109" i="5"/>
  <c r="G1109" i="5"/>
  <c r="G1110" i="5"/>
  <c r="X1110" i="5"/>
  <c r="G1111" i="5"/>
  <c r="X1111" i="5"/>
  <c r="G1112" i="5"/>
  <c r="X1112" i="5"/>
  <c r="G1113" i="5"/>
  <c r="X1113" i="5"/>
  <c r="X1114" i="5"/>
  <c r="G1114" i="5"/>
  <c r="G1115" i="5"/>
  <c r="X1115" i="5"/>
  <c r="G1116" i="5"/>
  <c r="X1116" i="5"/>
  <c r="G1117" i="5"/>
  <c r="X1117" i="5"/>
  <c r="G1118" i="5"/>
  <c r="X1118" i="5"/>
  <c r="X1119" i="5"/>
  <c r="G1119" i="5"/>
  <c r="G1120" i="5"/>
  <c r="X1120" i="5"/>
  <c r="G1121" i="5"/>
  <c r="X1121" i="5"/>
  <c r="G1122" i="5"/>
  <c r="X1122" i="5"/>
  <c r="G1123" i="5"/>
  <c r="X1123" i="5"/>
  <c r="G1124" i="5"/>
  <c r="X1124" i="5"/>
  <c r="G1125" i="5"/>
  <c r="X1125" i="5"/>
  <c r="G1126" i="5"/>
  <c r="X1126" i="5"/>
  <c r="G1127" i="5"/>
  <c r="X1127" i="5"/>
  <c r="G1128" i="5"/>
  <c r="X1128" i="5"/>
  <c r="G1129" i="5"/>
  <c r="X1129" i="5"/>
  <c r="G1130" i="5"/>
  <c r="X1130" i="5"/>
  <c r="G1131" i="5"/>
  <c r="X1131" i="5"/>
  <c r="G1132" i="5"/>
  <c r="X1132" i="5"/>
  <c r="G1133" i="5"/>
  <c r="X1133" i="5"/>
  <c r="G1134" i="5"/>
  <c r="X1134" i="5"/>
  <c r="G1135" i="5"/>
  <c r="X1135" i="5"/>
  <c r="G1136" i="5"/>
  <c r="X1136" i="5"/>
  <c r="G1137" i="5"/>
  <c r="X1137" i="5"/>
  <c r="G1138" i="5"/>
  <c r="X1138" i="5"/>
  <c r="G1139" i="5"/>
  <c r="X1139" i="5"/>
  <c r="G1140" i="5"/>
  <c r="X1140" i="5"/>
  <c r="G1141" i="5"/>
  <c r="X1141" i="5"/>
  <c r="G1142" i="5"/>
  <c r="X1142" i="5"/>
  <c r="G1143" i="5"/>
  <c r="X1143" i="5"/>
  <c r="G1144" i="5"/>
  <c r="X1144" i="5"/>
  <c r="G1145" i="5"/>
  <c r="X1145" i="5"/>
  <c r="G1146" i="5"/>
  <c r="X1146" i="5"/>
  <c r="G1147" i="5"/>
  <c r="X1147" i="5"/>
  <c r="G1148" i="5"/>
  <c r="X1148" i="5"/>
  <c r="G1149" i="5"/>
  <c r="X1149" i="5"/>
  <c r="G1150" i="5"/>
  <c r="X1150" i="5"/>
  <c r="G1151" i="5"/>
  <c r="X1151" i="5"/>
  <c r="G1152" i="5"/>
  <c r="X1152" i="5"/>
  <c r="G1153" i="5"/>
  <c r="X1153" i="5"/>
  <c r="G1154" i="5"/>
  <c r="X1154" i="5"/>
  <c r="G1155" i="5"/>
  <c r="X1155" i="5"/>
  <c r="X1156" i="5"/>
  <c r="G1156" i="5"/>
  <c r="G1157" i="5"/>
  <c r="X1157" i="5"/>
  <c r="G1158" i="5"/>
  <c r="X1158" i="5"/>
  <c r="G1159" i="5"/>
  <c r="X1159" i="5"/>
  <c r="X1160" i="5"/>
  <c r="G1160" i="5"/>
  <c r="X1161" i="5"/>
  <c r="G1161" i="5"/>
  <c r="X1162" i="5"/>
  <c r="G1162" i="5"/>
  <c r="G1163" i="5"/>
  <c r="X1163" i="5"/>
  <c r="X1164" i="5"/>
  <c r="G1164" i="5"/>
  <c r="X1165" i="5"/>
  <c r="G1165" i="5"/>
  <c r="X1166" i="5"/>
  <c r="G1166" i="5"/>
  <c r="G1167" i="5"/>
  <c r="X1167" i="5"/>
  <c r="X1168" i="5"/>
  <c r="G1168" i="5"/>
  <c r="X1169" i="5"/>
  <c r="G1169" i="5"/>
  <c r="X1170" i="5"/>
  <c r="G1170" i="5"/>
  <c r="G1171" i="5"/>
  <c r="X1171" i="5"/>
  <c r="X1172" i="5"/>
  <c r="G1172" i="5"/>
  <c r="X1173" i="5"/>
  <c r="G1173" i="5"/>
  <c r="G1174" i="5"/>
  <c r="X1174" i="5"/>
  <c r="G1175" i="5"/>
  <c r="X1175" i="5"/>
  <c r="G1176" i="5"/>
  <c r="X1176" i="5"/>
  <c r="X1177" i="5"/>
  <c r="G1177" i="5"/>
  <c r="G1178" i="5"/>
  <c r="X1178" i="5"/>
  <c r="X1179" i="5"/>
  <c r="G1179" i="5"/>
  <c r="X1180" i="5"/>
  <c r="G1180" i="5"/>
  <c r="X1181" i="5"/>
  <c r="G1181" i="5"/>
  <c r="X1182" i="5"/>
  <c r="G1182" i="5"/>
  <c r="X1183" i="5"/>
  <c r="G1183" i="5"/>
  <c r="G1184" i="5"/>
  <c r="X1184" i="5"/>
  <c r="X1185" i="5"/>
  <c r="G1185" i="5"/>
  <c r="G1186" i="5"/>
  <c r="X1186" i="5"/>
  <c r="X1187" i="5"/>
  <c r="G1187" i="5"/>
  <c r="X1188" i="5"/>
  <c r="G1188" i="5"/>
  <c r="X1189" i="5"/>
  <c r="G1189" i="5"/>
  <c r="G1190" i="5"/>
  <c r="X1190" i="5"/>
  <c r="G1191" i="5"/>
  <c r="X1191" i="5"/>
  <c r="G1192" i="5"/>
  <c r="X1192" i="5"/>
  <c r="X1193" i="5"/>
  <c r="G1193" i="5"/>
  <c r="X1194" i="5"/>
  <c r="G1194" i="5"/>
  <c r="G1195" i="5"/>
  <c r="X1195" i="5"/>
  <c r="G1196" i="5"/>
  <c r="X1196" i="5"/>
  <c r="G1197" i="5"/>
  <c r="X1197" i="5"/>
  <c r="G1198" i="5"/>
  <c r="X1198" i="5"/>
  <c r="X1199" i="5"/>
  <c r="G1199" i="5"/>
  <c r="X1200" i="5"/>
  <c r="G1200" i="5"/>
  <c r="G1201" i="5"/>
  <c r="X1201" i="5"/>
  <c r="G1202" i="5"/>
  <c r="X1202" i="5"/>
  <c r="G1203" i="5"/>
  <c r="X1203" i="5"/>
  <c r="G1204" i="5"/>
  <c r="X1204" i="5"/>
  <c r="G1205" i="5"/>
  <c r="X1205" i="5"/>
  <c r="X1206" i="5"/>
  <c r="G1206" i="5"/>
  <c r="G1207" i="5"/>
  <c r="X1207" i="5"/>
  <c r="X1208" i="5"/>
  <c r="G1208" i="5"/>
  <c r="G1209" i="5"/>
  <c r="X1209" i="5"/>
  <c r="X1210" i="5"/>
  <c r="G1210" i="5"/>
  <c r="G1211" i="5"/>
  <c r="X1211" i="5"/>
  <c r="X1212" i="5"/>
  <c r="G1212" i="5"/>
  <c r="G1213" i="5"/>
  <c r="X1213" i="5"/>
  <c r="X1214" i="5"/>
  <c r="G1214" i="5"/>
  <c r="X1215" i="5"/>
  <c r="G1215" i="5"/>
  <c r="G1216" i="5"/>
  <c r="X1216" i="5"/>
  <c r="X1217" i="5"/>
  <c r="G1217" i="5"/>
  <c r="X1218" i="5"/>
  <c r="G1218" i="5"/>
  <c r="X1219" i="5"/>
  <c r="G1219" i="5"/>
  <c r="X1220" i="5"/>
  <c r="G1220" i="5"/>
  <c r="X1221" i="5"/>
  <c r="G1221" i="5"/>
  <c r="X1222" i="5"/>
  <c r="G1222" i="5"/>
  <c r="G1223" i="5"/>
  <c r="X1223" i="5"/>
  <c r="X1224" i="5"/>
  <c r="G1224" i="5"/>
  <c r="G1225" i="5"/>
  <c r="X1225" i="5"/>
  <c r="X1226" i="5"/>
  <c r="G1226" i="5"/>
  <c r="X1227" i="5"/>
  <c r="G1227" i="5"/>
  <c r="X1228" i="5"/>
  <c r="G1228" i="5"/>
  <c r="G1229" i="5"/>
  <c r="X1229" i="5"/>
  <c r="X1230" i="5"/>
  <c r="G1230" i="5"/>
  <c r="X1231" i="5"/>
  <c r="G1231" i="5"/>
  <c r="V1232" i="5"/>
  <c r="G1232" i="5" s="1"/>
  <c r="X1233" i="5"/>
  <c r="G1233" i="5"/>
  <c r="X1234" i="5"/>
  <c r="G1234" i="5"/>
  <c r="V1235" i="5"/>
  <c r="G1235" i="5" s="1"/>
  <c r="V1236" i="5"/>
  <c r="G1236" i="5" s="1"/>
  <c r="V1237" i="5"/>
  <c r="G1237" i="5" s="1"/>
  <c r="V1238" i="5"/>
  <c r="G1238" i="5" s="1"/>
  <c r="V1239" i="5"/>
  <c r="G1239" i="5" s="1"/>
  <c r="V1240" i="5"/>
  <c r="G1240" i="5" s="1"/>
  <c r="V1241" i="5"/>
  <c r="G1241" i="5" s="1"/>
  <c r="V1242" i="5"/>
  <c r="G1242" i="5" s="1"/>
  <c r="V1243" i="5"/>
  <c r="G1243" i="5" s="1"/>
  <c r="V1244" i="5"/>
  <c r="G1244" i="5" s="1"/>
  <c r="V1245" i="5"/>
  <c r="G1245" i="5" s="1"/>
  <c r="V1246" i="5"/>
  <c r="G1246" i="5" s="1"/>
  <c r="V1247" i="5"/>
  <c r="G1247" i="5" s="1"/>
  <c r="V1248" i="5"/>
  <c r="G1248" i="5" s="1"/>
  <c r="V1249" i="5"/>
  <c r="G1249" i="5" s="1"/>
  <c r="V1250" i="5"/>
  <c r="G1250" i="5" s="1"/>
  <c r="V1251" i="5"/>
  <c r="G1251" i="5" s="1"/>
  <c r="V1252" i="5"/>
  <c r="G1252" i="5" s="1"/>
  <c r="X1253" i="5"/>
  <c r="G1253" i="5"/>
  <c r="V1254" i="5"/>
  <c r="G1254" i="5" s="1"/>
  <c r="V1255" i="5"/>
  <c r="G1255" i="5" s="1"/>
  <c r="V1256" i="5"/>
  <c r="G1256" i="5" s="1"/>
  <c r="V1257" i="5"/>
  <c r="G1257" i="5" s="1"/>
  <c r="V1258" i="5"/>
  <c r="G1258" i="5" s="1"/>
  <c r="V1259" i="5"/>
  <c r="G1259" i="5" s="1"/>
  <c r="V1260" i="5"/>
  <c r="G1260" i="5" s="1"/>
  <c r="V1261" i="5"/>
  <c r="G1261" i="5" s="1"/>
  <c r="V1262" i="5"/>
  <c r="G1262" i="5" s="1"/>
  <c r="V1264" i="5"/>
  <c r="G1264" i="5" s="1"/>
  <c r="V1265" i="5"/>
  <c r="G1265" i="5" s="1"/>
  <c r="V1266" i="5"/>
  <c r="G1266" i="5" s="1"/>
  <c r="V1267" i="5"/>
  <c r="G1267" i="5" s="1"/>
  <c r="V1268" i="5"/>
  <c r="G1268" i="5" s="1"/>
  <c r="V1269" i="5"/>
  <c r="G1269" i="5" s="1"/>
  <c r="V1270" i="5"/>
  <c r="G1270" i="5" s="1"/>
  <c r="V1271" i="5"/>
  <c r="G1271" i="5" s="1"/>
  <c r="V1272" i="5"/>
  <c r="G1272" i="5" s="1"/>
  <c r="V1273" i="5"/>
  <c r="G1273" i="5" s="1"/>
  <c r="V1274" i="5"/>
  <c r="G1274" i="5" s="1"/>
  <c r="V1275" i="5"/>
  <c r="G1275" i="5" s="1"/>
  <c r="V1276" i="5"/>
  <c r="G1276" i="5" s="1"/>
  <c r="V1277" i="5"/>
  <c r="G1277" i="5" s="1"/>
  <c r="V1278" i="5"/>
  <c r="G1278" i="5" s="1"/>
  <c r="V1279" i="5"/>
  <c r="G1279" i="5" s="1"/>
  <c r="V1280" i="5"/>
  <c r="G1280" i="5" s="1"/>
  <c r="V1281" i="5"/>
  <c r="G1281" i="5" s="1"/>
  <c r="V1282" i="5"/>
  <c r="G1282" i="5" s="1"/>
  <c r="V1283" i="5"/>
  <c r="G1283" i="5" s="1"/>
  <c r="V1284" i="5"/>
  <c r="G1284" i="5" s="1"/>
  <c r="V1285" i="5"/>
  <c r="G1285" i="5" s="1"/>
  <c r="V1286" i="5"/>
  <c r="G1286" i="5" s="1"/>
  <c r="V1287" i="5"/>
  <c r="G1287" i="5" s="1"/>
  <c r="V1288" i="5"/>
  <c r="G1288" i="5" s="1"/>
  <c r="V1289" i="5"/>
  <c r="G1289" i="5" s="1"/>
  <c r="V1290" i="5"/>
  <c r="G1290" i="5" s="1"/>
  <c r="V1292" i="5"/>
  <c r="G1292" i="5" s="1"/>
  <c r="V1294" i="5"/>
  <c r="G1294" i="5" s="1"/>
  <c r="V1295" i="5"/>
  <c r="G1295" i="5" s="1"/>
  <c r="V1296" i="5"/>
  <c r="G1296" i="5" s="1"/>
  <c r="V1297" i="5"/>
  <c r="G1297" i="5" s="1"/>
  <c r="V1298" i="5"/>
  <c r="G1298" i="5" s="1"/>
  <c r="V1299" i="5"/>
  <c r="G1299" i="5" s="1"/>
  <c r="V1300" i="5"/>
  <c r="G1300" i="5" s="1"/>
  <c r="V1301" i="5"/>
  <c r="G1301" i="5" s="1"/>
  <c r="V1302" i="5"/>
  <c r="G1302" i="5" s="1"/>
  <c r="V1303" i="5"/>
  <c r="G1303" i="5" s="1"/>
  <c r="V1304" i="5"/>
  <c r="G1304" i="5" s="1"/>
  <c r="V1305" i="5"/>
  <c r="G1305" i="5" s="1"/>
  <c r="V1306" i="5"/>
  <c r="G1306" i="5" s="1"/>
  <c r="V1307" i="5"/>
  <c r="G1307" i="5" s="1"/>
  <c r="V1308" i="5"/>
  <c r="G1308" i="5" s="1"/>
  <c r="V1309" i="5"/>
  <c r="G1309" i="5" s="1"/>
  <c r="V1310" i="5"/>
  <c r="G1310" i="5" s="1"/>
  <c r="V1311" i="5"/>
  <c r="G1311" i="5" s="1"/>
  <c r="V1312" i="5"/>
  <c r="G1312" i="5" s="1"/>
  <c r="V1313" i="5"/>
  <c r="G1313" i="5" s="1"/>
  <c r="V1314" i="5"/>
  <c r="G1314" i="5" s="1"/>
  <c r="V1315" i="5"/>
  <c r="G1315" i="5" s="1"/>
  <c r="V1316" i="5"/>
  <c r="G1316" i="5" s="1"/>
  <c r="V1317" i="5"/>
  <c r="G1317" i="5" s="1"/>
  <c r="V1318" i="5"/>
  <c r="G1318" i="5" s="1"/>
  <c r="V1319" i="5"/>
  <c r="G1319" i="5" s="1"/>
  <c r="V1320" i="5"/>
  <c r="G1320" i="5" s="1"/>
  <c r="V1323" i="5"/>
  <c r="G1323" i="5" s="1"/>
  <c r="V1324" i="5"/>
  <c r="G1324" i="5" s="1"/>
  <c r="V1325" i="5"/>
  <c r="G1325" i="5" s="1"/>
  <c r="V1326" i="5"/>
  <c r="G1326" i="5" s="1"/>
  <c r="V1327" i="5"/>
  <c r="G1327" i="5" s="1"/>
  <c r="V1328" i="5"/>
  <c r="G1328" i="5" s="1"/>
  <c r="V1329" i="5"/>
  <c r="G1329" i="5" s="1"/>
  <c r="V1330" i="5"/>
  <c r="G1330" i="5" s="1"/>
  <c r="V1331" i="5"/>
  <c r="G1331" i="5" s="1"/>
  <c r="V1332" i="5"/>
  <c r="G1332" i="5" s="1"/>
  <c r="V1333" i="5"/>
  <c r="G1333" i="5" s="1"/>
  <c r="V1334" i="5"/>
  <c r="G1334" i="5" s="1"/>
  <c r="V1335" i="5"/>
  <c r="G1335" i="5" s="1"/>
  <c r="V1336" i="5"/>
  <c r="G1336" i="5" s="1"/>
  <c r="V1337" i="5"/>
  <c r="G1337" i="5" s="1"/>
  <c r="V1338" i="5"/>
  <c r="G1338" i="5" s="1"/>
  <c r="V1340" i="5"/>
  <c r="G1340" i="5" s="1"/>
  <c r="V1342" i="5"/>
  <c r="G1342" i="5" s="1"/>
  <c r="V1344" i="5"/>
  <c r="G1344" i="5" s="1"/>
  <c r="V1345" i="5"/>
  <c r="G1345" i="5" s="1"/>
  <c r="V1347" i="5"/>
  <c r="G1347" i="5" s="1"/>
  <c r="V1348" i="5"/>
  <c r="G1348" i="5" s="1"/>
  <c r="V1349" i="5"/>
  <c r="G1349" i="5" s="1"/>
  <c r="V1350" i="5"/>
  <c r="G1350" i="5" s="1"/>
  <c r="V1351" i="5"/>
  <c r="G1351" i="5" s="1"/>
  <c r="V1352" i="5"/>
  <c r="G1352" i="5" s="1"/>
  <c r="V1353" i="5"/>
  <c r="G1353" i="5" s="1"/>
  <c r="V1354" i="5"/>
  <c r="G1354" i="5" s="1"/>
  <c r="V1355" i="5"/>
  <c r="G1355" i="5" s="1"/>
  <c r="V1356" i="5"/>
  <c r="G1356" i="5" s="1"/>
  <c r="V1357" i="5"/>
  <c r="G1357" i="5" s="1"/>
  <c r="V1358" i="5"/>
  <c r="G1358" i="5" s="1"/>
  <c r="V1359" i="5"/>
  <c r="G1359" i="5" s="1"/>
  <c r="V1360" i="5"/>
  <c r="G1360" i="5" s="1"/>
  <c r="V1361" i="5"/>
  <c r="G1361" i="5" s="1"/>
  <c r="V1362" i="5"/>
  <c r="G1362" i="5" s="1"/>
  <c r="V1363" i="5"/>
  <c r="G1363" i="5" s="1"/>
  <c r="V1364" i="5"/>
  <c r="G1364" i="5" s="1"/>
  <c r="V1365" i="5"/>
  <c r="G1365" i="5" s="1"/>
  <c r="V1366" i="5"/>
  <c r="G1366" i="5" s="1"/>
  <c r="V1367" i="5"/>
  <c r="G1367" i="5" s="1"/>
  <c r="V1368" i="5"/>
  <c r="G1368" i="5" s="1"/>
  <c r="V1369" i="5"/>
  <c r="G1369" i="5" s="1"/>
  <c r="V1370" i="5"/>
  <c r="G1370" i="5" s="1"/>
  <c r="V1371" i="5"/>
  <c r="G1371" i="5" s="1"/>
  <c r="V1372" i="5"/>
  <c r="G1372" i="5" s="1"/>
  <c r="V1373" i="5"/>
  <c r="G1373" i="5" s="1"/>
  <c r="V1374" i="5"/>
  <c r="G1374" i="5" s="1"/>
  <c r="V1375" i="5"/>
  <c r="G1375" i="5" s="1"/>
  <c r="V1376" i="5"/>
  <c r="G1376" i="5" s="1"/>
  <c r="V1378" i="5"/>
  <c r="G1378" i="5" s="1"/>
  <c r="V1379" i="5"/>
  <c r="G1379" i="5" s="1"/>
  <c r="V1388" i="5"/>
  <c r="G1388" i="5" s="1"/>
  <c r="V1389" i="5"/>
  <c r="G1389" i="5" s="1"/>
  <c r="V1390" i="5"/>
  <c r="G1390" i="5" s="1"/>
  <c r="V1391" i="5"/>
  <c r="G1391" i="5" s="1"/>
  <c r="V1392" i="5"/>
  <c r="G1392" i="5" s="1"/>
  <c r="V1393" i="5"/>
  <c r="G1393" i="5" s="1"/>
  <c r="V1394" i="5"/>
  <c r="G1394" i="5" s="1"/>
  <c r="V1395" i="5"/>
  <c r="G1395" i="5" s="1"/>
  <c r="V1397" i="5"/>
  <c r="G1397" i="5" s="1"/>
  <c r="V1398" i="5"/>
  <c r="G1398" i="5" s="1"/>
  <c r="V1401" i="5"/>
  <c r="G1401" i="5" s="1"/>
  <c r="V1402" i="5"/>
  <c r="G1402" i="5" s="1"/>
  <c r="V1403" i="5"/>
  <c r="G1403" i="5" s="1"/>
  <c r="V1404" i="5"/>
  <c r="G1404" i="5" s="1"/>
  <c r="V1406" i="5"/>
  <c r="G1406" i="5" s="1"/>
  <c r="V1407" i="5"/>
  <c r="G1407" i="5" s="1"/>
  <c r="V1408" i="5"/>
  <c r="G1408" i="5" s="1"/>
  <c r="V1409" i="5"/>
  <c r="G1409" i="5" s="1"/>
  <c r="V1410" i="5"/>
  <c r="G1410" i="5" s="1"/>
  <c r="V1411" i="5"/>
  <c r="G1411" i="5" s="1"/>
  <c r="V1412" i="5"/>
  <c r="G1412" i="5" s="1"/>
  <c r="V1415" i="5"/>
  <c r="G1415" i="5" s="1"/>
  <c r="V1416" i="5"/>
  <c r="G1416" i="5" s="1"/>
  <c r="V1417" i="5"/>
  <c r="G1417" i="5" s="1"/>
  <c r="V1418" i="5"/>
  <c r="G1418" i="5" s="1"/>
  <c r="V1419" i="5"/>
  <c r="G1419" i="5" s="1"/>
  <c r="V1420" i="5"/>
  <c r="G1420" i="5" s="1"/>
  <c r="V1421" i="5"/>
  <c r="G1421" i="5" s="1"/>
  <c r="V1422" i="5"/>
  <c r="G1422" i="5" s="1"/>
  <c r="V1423" i="5"/>
  <c r="G1423" i="5" s="1"/>
  <c r="V1424" i="5"/>
  <c r="G1424" i="5" s="1"/>
  <c r="V1425" i="5"/>
  <c r="G1425" i="5" s="1"/>
  <c r="V1426" i="5"/>
  <c r="G1426" i="5" s="1"/>
  <c r="V1427" i="5"/>
  <c r="G1427" i="5" s="1"/>
  <c r="V1428" i="5"/>
  <c r="G1428" i="5" s="1"/>
  <c r="V1429" i="5"/>
  <c r="G1429" i="5" s="1"/>
  <c r="V1430" i="5"/>
  <c r="G1430" i="5" s="1"/>
  <c r="V1431" i="5"/>
  <c r="G1431" i="5" s="1"/>
  <c r="V1432" i="5"/>
  <c r="G1432" i="5" s="1"/>
  <c r="V1433" i="5"/>
  <c r="G1433" i="5" s="1"/>
  <c r="V1434" i="5"/>
  <c r="G1434" i="5" s="1"/>
  <c r="V1435" i="5"/>
  <c r="G1435" i="5" s="1"/>
  <c r="V1436" i="5"/>
  <c r="G1436" i="5" s="1"/>
  <c r="V1437" i="5"/>
  <c r="G1437" i="5" s="1"/>
  <c r="V1438" i="5"/>
  <c r="G1438" i="5" s="1"/>
  <c r="V1439" i="5"/>
  <c r="G1439" i="5" s="1"/>
  <c r="V1440" i="5"/>
  <c r="G1440" i="5" s="1"/>
  <c r="V1441" i="5"/>
  <c r="G1441" i="5" s="1"/>
  <c r="V1442" i="5"/>
  <c r="G1442" i="5" s="1"/>
  <c r="V1443" i="5"/>
  <c r="G1443" i="5" s="1"/>
  <c r="V1444" i="5"/>
  <c r="G1444" i="5" s="1"/>
  <c r="V1445" i="5"/>
  <c r="G1445" i="5" s="1"/>
  <c r="V1446" i="5"/>
  <c r="G1446" i="5" s="1"/>
  <c r="V1447" i="5"/>
  <c r="G1447" i="5" s="1"/>
  <c r="V1448" i="5"/>
  <c r="G1448" i="5" s="1"/>
  <c r="V1449" i="5"/>
  <c r="G1449" i="5" s="1"/>
  <c r="V1451" i="5"/>
  <c r="G1451" i="5" s="1"/>
  <c r="V1452" i="5"/>
  <c r="G1452" i="5" s="1"/>
  <c r="V1453" i="5"/>
  <c r="G1453" i="5" s="1"/>
  <c r="V1454" i="5"/>
  <c r="G1454" i="5" s="1"/>
  <c r="V1455" i="5"/>
  <c r="G1455" i="5" s="1"/>
  <c r="V1456" i="5"/>
  <c r="G1456" i="5" s="1"/>
  <c r="V1457" i="5"/>
  <c r="G1457" i="5" s="1"/>
  <c r="V1458" i="5"/>
  <c r="G1458" i="5" s="1"/>
  <c r="V1459" i="5"/>
  <c r="G1459" i="5" s="1"/>
  <c r="V1460" i="5"/>
  <c r="G1460" i="5" s="1"/>
  <c r="V1461" i="5"/>
  <c r="G1461" i="5" s="1"/>
  <c r="V1462" i="5"/>
  <c r="G1462" i="5" s="1"/>
  <c r="V1463" i="5"/>
  <c r="G1463" i="5" s="1"/>
  <c r="V1464" i="5"/>
  <c r="G1464" i="5" s="1"/>
  <c r="V1465" i="5"/>
  <c r="G1465" i="5" s="1"/>
  <c r="V1466" i="5"/>
  <c r="G1466" i="5" s="1"/>
  <c r="V1467" i="5"/>
  <c r="G1467" i="5" s="1"/>
  <c r="V1483" i="5"/>
  <c r="G1483" i="5" s="1"/>
  <c r="V1484" i="5"/>
  <c r="G1484" i="5" s="1"/>
  <c r="V1486" i="5"/>
  <c r="G1486" i="5" s="1"/>
  <c r="V1487" i="5"/>
  <c r="G1487" i="5" s="1"/>
  <c r="V1488" i="5"/>
  <c r="G1488" i="5" s="1"/>
  <c r="V1489" i="5"/>
  <c r="G1489" i="5" s="1"/>
  <c r="V1490" i="5"/>
  <c r="G1490" i="5" s="1"/>
  <c r="V1491" i="5"/>
  <c r="G1491" i="5" s="1"/>
  <c r="V1492" i="5"/>
  <c r="G1492" i="5" s="1"/>
  <c r="V1493" i="5"/>
  <c r="G1493" i="5" s="1"/>
  <c r="V1494" i="5"/>
  <c r="G1494" i="5" s="1"/>
  <c r="V1495" i="5"/>
  <c r="G1495" i="5" s="1"/>
  <c r="V1498" i="5"/>
  <c r="G1498" i="5" s="1"/>
  <c r="V1499" i="5"/>
  <c r="G1499" i="5" s="1"/>
  <c r="V1500" i="5"/>
  <c r="G1500" i="5" s="1"/>
  <c r="V1501" i="5"/>
  <c r="G1501" i="5" s="1"/>
  <c r="V1502" i="5"/>
  <c r="G1502" i="5" s="1"/>
  <c r="V1503" i="5"/>
  <c r="G1503" i="5" s="1"/>
  <c r="V1504" i="5"/>
  <c r="G1504" i="5" s="1"/>
  <c r="V1505" i="5"/>
  <c r="G1505" i="5" s="1"/>
  <c r="V1506" i="5"/>
  <c r="G1506" i="5" s="1"/>
  <c r="V1507" i="5"/>
  <c r="G1507" i="5" s="1"/>
  <c r="V1508" i="5"/>
  <c r="G1508" i="5" s="1"/>
  <c r="V1509" i="5"/>
  <c r="G1509" i="5" s="1"/>
  <c r="V1510" i="5"/>
  <c r="G1510" i="5" s="1"/>
  <c r="V1512" i="5"/>
  <c r="G1512" i="5" s="1"/>
  <c r="V1513" i="5"/>
  <c r="G1513" i="5" s="1"/>
  <c r="V1514" i="5"/>
  <c r="G1514" i="5" s="1"/>
  <c r="V1515" i="5"/>
  <c r="G1515" i="5" s="1"/>
  <c r="V1516" i="5"/>
  <c r="G1516" i="5" s="1"/>
  <c r="V1517" i="5"/>
  <c r="G1517" i="5" s="1"/>
  <c r="V1518" i="5"/>
  <c r="G1518" i="5" s="1"/>
  <c r="V1519" i="5"/>
  <c r="G1519" i="5" s="1"/>
  <c r="V1520" i="5"/>
  <c r="G1520" i="5" s="1"/>
  <c r="V1521" i="5"/>
  <c r="G1521" i="5" s="1"/>
  <c r="V1522" i="5"/>
  <c r="G1522" i="5" s="1"/>
  <c r="V1523" i="5"/>
  <c r="G1523" i="5" s="1"/>
  <c r="V1524" i="5"/>
  <c r="G1524" i="5" s="1"/>
  <c r="V1525" i="5"/>
  <c r="G1525" i="5" s="1"/>
  <c r="V1526" i="5"/>
  <c r="G1526" i="5" s="1"/>
  <c r="V1527" i="5"/>
  <c r="G1527" i="5" s="1"/>
  <c r="V1528" i="5"/>
  <c r="G1528" i="5" s="1"/>
  <c r="V1529" i="5"/>
  <c r="G1529" i="5" s="1"/>
  <c r="V1530" i="5"/>
  <c r="G1530" i="5" s="1"/>
  <c r="V1531" i="5"/>
  <c r="G1531" i="5" s="1"/>
  <c r="V1532" i="5"/>
  <c r="G1532" i="5" s="1"/>
  <c r="V1534" i="5"/>
  <c r="G1534" i="5" s="1"/>
  <c r="V1535" i="5"/>
  <c r="G1535" i="5" s="1"/>
  <c r="V1536" i="5"/>
  <c r="G1536" i="5" s="1"/>
  <c r="V1537" i="5"/>
  <c r="G1537" i="5" s="1"/>
  <c r="V1538" i="5"/>
  <c r="G1538" i="5" s="1"/>
  <c r="V1539" i="5"/>
  <c r="G1539" i="5" s="1"/>
  <c r="V1540" i="5"/>
  <c r="G1540" i="5" s="1"/>
  <c r="V1541" i="5"/>
  <c r="G1541" i="5" s="1"/>
  <c r="V1542" i="5"/>
  <c r="G1542" i="5" s="1"/>
  <c r="V1543" i="5"/>
  <c r="G1543" i="5" s="1"/>
  <c r="V1544" i="5"/>
  <c r="G1544" i="5" s="1"/>
  <c r="V1545" i="5"/>
  <c r="G1545" i="5" s="1"/>
  <c r="V1546" i="5"/>
  <c r="G1546" i="5" s="1"/>
  <c r="V1547" i="5"/>
  <c r="G1547" i="5" s="1"/>
  <c r="V1548" i="5"/>
  <c r="G1548" i="5" s="1"/>
  <c r="V1550" i="5"/>
  <c r="G1550" i="5" s="1"/>
  <c r="V1552" i="5"/>
  <c r="G1552" i="5" s="1"/>
  <c r="V1553" i="5"/>
  <c r="G1553" i="5" s="1"/>
  <c r="V1554" i="5"/>
  <c r="G1554" i="5" s="1"/>
  <c r="V1555" i="5"/>
  <c r="G1555" i="5" s="1"/>
  <c r="V1556" i="5"/>
  <c r="G1556" i="5" s="1"/>
  <c r="V1557" i="5"/>
  <c r="G1557" i="5" s="1"/>
  <c r="V1559" i="5"/>
  <c r="G1559" i="5" s="1"/>
  <c r="V1560" i="5"/>
  <c r="G1560" i="5" s="1"/>
  <c r="V1561" i="5"/>
  <c r="G1561" i="5" s="1"/>
  <c r="V1562" i="5"/>
  <c r="G1562" i="5" s="1"/>
  <c r="V1563" i="5"/>
  <c r="G1563" i="5" s="1"/>
  <c r="V1564" i="5"/>
  <c r="G1564" i="5" s="1"/>
  <c r="V1565" i="5"/>
  <c r="G1565" i="5" s="1"/>
  <c r="V1566" i="5"/>
  <c r="G1566" i="5" s="1"/>
  <c r="V1567" i="5"/>
  <c r="G1567" i="5" s="1"/>
  <c r="V1568" i="5"/>
  <c r="G1568" i="5" s="1"/>
  <c r="V1570" i="5"/>
  <c r="G1570" i="5" s="1"/>
  <c r="V1571" i="5"/>
  <c r="G1571" i="5" s="1"/>
  <c r="V1572" i="5"/>
  <c r="G1572" i="5" s="1"/>
  <c r="V1573" i="5"/>
  <c r="G1573" i="5" s="1"/>
  <c r="V1574" i="5"/>
  <c r="G1574" i="5" s="1"/>
  <c r="V1575" i="5"/>
  <c r="G1575" i="5" s="1"/>
  <c r="V1576" i="5"/>
  <c r="G1576" i="5" s="1"/>
  <c r="V1577" i="5"/>
  <c r="G1577" i="5" s="1"/>
  <c r="V1578" i="5"/>
  <c r="G1578" i="5" s="1"/>
  <c r="V1579" i="5"/>
  <c r="G1579" i="5" s="1"/>
  <c r="V1580" i="5"/>
  <c r="G1580" i="5" s="1"/>
  <c r="V1581" i="5"/>
  <c r="G1581" i="5" s="1"/>
  <c r="V1582" i="5"/>
  <c r="G1582" i="5" s="1"/>
  <c r="V1583" i="5"/>
  <c r="G1583" i="5" s="1"/>
  <c r="V1584" i="5"/>
  <c r="G1584" i="5" s="1"/>
  <c r="V1585" i="5"/>
  <c r="G1585" i="5" s="1"/>
  <c r="V1586" i="5"/>
  <c r="G1586" i="5" s="1"/>
  <c r="V1587" i="5"/>
  <c r="G1587" i="5" s="1"/>
  <c r="V1588" i="5"/>
  <c r="G1588" i="5" s="1"/>
  <c r="V1589" i="5"/>
  <c r="G1589" i="5" s="1"/>
  <c r="V1590" i="5"/>
  <c r="G1590" i="5" s="1"/>
  <c r="V1591" i="5"/>
  <c r="G1591" i="5" s="1"/>
  <c r="V1592" i="5"/>
  <c r="G1592" i="5" s="1"/>
  <c r="V1593" i="5"/>
  <c r="G1593" i="5" s="1"/>
  <c r="V1594" i="5"/>
  <c r="G1594" i="5" s="1"/>
  <c r="V1595" i="5"/>
  <c r="G1595" i="5" s="1"/>
  <c r="V1596" i="5"/>
  <c r="G1596" i="5" s="1"/>
  <c r="V1598" i="5"/>
  <c r="G1598" i="5" s="1"/>
  <c r="V1599" i="5"/>
  <c r="G1599" i="5" s="1"/>
  <c r="V1600" i="5"/>
  <c r="G1600" i="5" s="1"/>
  <c r="V1601" i="5"/>
  <c r="G1601" i="5" s="1"/>
  <c r="V1602" i="5"/>
  <c r="G1602" i="5" s="1"/>
  <c r="V1605" i="5"/>
  <c r="G1605" i="5" s="1"/>
  <c r="V1608" i="5"/>
  <c r="G1608" i="5" s="1"/>
  <c r="V1609" i="5"/>
  <c r="G1609" i="5" s="1"/>
  <c r="V1610" i="5"/>
  <c r="G1610" i="5" s="1"/>
  <c r="V1611" i="5"/>
  <c r="G1611" i="5" s="1"/>
  <c r="V1612" i="5"/>
  <c r="G1612" i="5" s="1"/>
  <c r="V1613" i="5"/>
  <c r="G1613" i="5" s="1"/>
  <c r="V1614" i="5"/>
  <c r="G1614" i="5" s="1"/>
  <c r="V1615" i="5"/>
  <c r="G1615" i="5" s="1"/>
  <c r="V1616" i="5"/>
  <c r="G1616" i="5" s="1"/>
  <c r="V1617" i="5"/>
  <c r="G1617" i="5" s="1"/>
  <c r="V1618" i="5"/>
  <c r="G1618" i="5" s="1"/>
  <c r="V1619" i="5"/>
  <c r="G1619" i="5" s="1"/>
  <c r="V1620" i="5"/>
  <c r="G1620" i="5" s="1"/>
  <c r="V1621" i="5"/>
  <c r="G1621" i="5" s="1"/>
  <c r="V1622" i="5"/>
  <c r="G1622" i="5" s="1"/>
  <c r="V1623" i="5"/>
  <c r="G1623" i="5" s="1"/>
  <c r="V1624" i="5"/>
  <c r="G1624" i="5" s="1"/>
  <c r="V1626" i="5"/>
  <c r="G1626" i="5" s="1"/>
  <c r="V1628" i="5"/>
  <c r="G1628" i="5" s="1"/>
  <c r="V1629" i="5"/>
  <c r="G1629" i="5" s="1"/>
  <c r="V1630" i="5"/>
  <c r="G1630" i="5" s="1"/>
  <c r="V1632" i="5"/>
  <c r="G1632" i="5" s="1"/>
  <c r="V1633" i="5"/>
  <c r="G1633" i="5" s="1"/>
  <c r="V1634" i="5"/>
  <c r="G1634" i="5" s="1"/>
  <c r="V1636" i="5"/>
  <c r="G1636" i="5" s="1"/>
  <c r="V1638" i="5"/>
  <c r="G1638" i="5" s="1"/>
  <c r="V1639" i="5"/>
  <c r="G1639" i="5" s="1"/>
  <c r="V1640" i="5"/>
  <c r="G1640" i="5" s="1"/>
  <c r="V1641" i="5"/>
  <c r="G1641" i="5" s="1"/>
  <c r="V1642" i="5"/>
  <c r="G1642" i="5" s="1"/>
  <c r="V1643" i="5"/>
  <c r="G1643" i="5" s="1"/>
  <c r="V1644" i="5"/>
  <c r="G1644" i="5" s="1"/>
  <c r="V1645" i="5"/>
  <c r="G1645" i="5" s="1"/>
  <c r="V1646" i="5"/>
  <c r="G1646" i="5" s="1"/>
  <c r="V1647" i="5"/>
  <c r="G1647" i="5" s="1"/>
  <c r="V1648" i="5"/>
  <c r="G1648" i="5" s="1"/>
  <c r="V1649" i="5"/>
  <c r="G1649" i="5" s="1"/>
  <c r="V1650" i="5"/>
  <c r="G1650" i="5" s="1"/>
  <c r="V1651" i="5"/>
  <c r="G1651" i="5" s="1"/>
  <c r="V1652" i="5"/>
  <c r="G1652" i="5" s="1"/>
  <c r="V1653" i="5"/>
  <c r="G1653" i="5" s="1"/>
  <c r="V1654" i="5"/>
  <c r="G1654" i="5" s="1"/>
  <c r="V1655" i="5"/>
  <c r="G1655" i="5" s="1"/>
  <c r="V1656" i="5"/>
  <c r="G1656" i="5" s="1"/>
  <c r="V1657" i="5"/>
  <c r="G1657" i="5" s="1"/>
  <c r="V1658" i="5"/>
  <c r="G1658" i="5" s="1"/>
  <c r="V1659" i="5"/>
  <c r="G1659" i="5" s="1"/>
  <c r="V1660" i="5"/>
  <c r="G1660" i="5" s="1"/>
  <c r="V1661" i="5"/>
  <c r="G1661" i="5" s="1"/>
  <c r="V1662" i="5"/>
  <c r="G1662" i="5" s="1"/>
  <c r="V1663" i="5"/>
  <c r="G1663" i="5" s="1"/>
  <c r="V1665" i="5"/>
  <c r="G1665" i="5" s="1"/>
  <c r="V1666" i="5"/>
  <c r="G1666" i="5" s="1"/>
  <c r="V1668" i="5"/>
  <c r="G1668" i="5" s="1"/>
  <c r="V1669" i="5"/>
  <c r="G1669" i="5" s="1"/>
  <c r="V1671" i="5"/>
  <c r="G1671" i="5" s="1"/>
  <c r="V1672" i="5"/>
  <c r="G1672" i="5" s="1"/>
  <c r="V1673" i="5"/>
  <c r="G1673" i="5" s="1"/>
  <c r="V1674" i="5"/>
  <c r="G1674" i="5" s="1"/>
  <c r="V1676" i="5"/>
  <c r="G1676" i="5" s="1"/>
  <c r="V1677" i="5"/>
  <c r="G1677" i="5" s="1"/>
  <c r="V1678" i="5"/>
  <c r="G1678" i="5" s="1"/>
  <c r="V1680" i="5"/>
  <c r="G1680" i="5" s="1"/>
  <c r="V1681" i="5"/>
  <c r="G1681" i="5" s="1"/>
  <c r="V1682" i="5"/>
  <c r="G1682" i="5" s="1"/>
  <c r="V1683" i="5"/>
  <c r="G1683" i="5" s="1"/>
  <c r="V1684" i="5"/>
  <c r="G1684" i="5" s="1"/>
  <c r="V1685" i="5"/>
  <c r="G1685" i="5" s="1"/>
  <c r="V1688" i="5"/>
  <c r="G1688" i="5" s="1"/>
  <c r="V1689" i="5"/>
  <c r="G1689" i="5" s="1"/>
  <c r="V1691" i="5"/>
  <c r="G1691" i="5" s="1"/>
  <c r="V1692" i="5"/>
  <c r="G1692" i="5" s="1"/>
  <c r="V1693" i="5"/>
  <c r="G1693" i="5" s="1"/>
  <c r="V1694" i="5"/>
  <c r="G1694" i="5" s="1"/>
  <c r="V1695" i="5"/>
  <c r="G1695" i="5" s="1"/>
  <c r="AB1695" i="5"/>
  <c r="V1697" i="5"/>
  <c r="G1697" i="5" s="1"/>
  <c r="AB1697" i="5"/>
  <c r="V1698" i="5"/>
  <c r="G1698" i="5" s="1"/>
  <c r="AB1698" i="5"/>
  <c r="V1699" i="5"/>
  <c r="G1699" i="5" s="1"/>
  <c r="AB1699" i="5"/>
  <c r="V1700" i="5"/>
  <c r="G1700" i="5" s="1"/>
  <c r="AB1700" i="5"/>
  <c r="V1701" i="5"/>
  <c r="G1701" i="5" s="1"/>
  <c r="AB1701" i="5"/>
  <c r="V1702" i="5"/>
  <c r="G1702" i="5" s="1"/>
  <c r="AB1702" i="5"/>
  <c r="V1703" i="5"/>
  <c r="G1703" i="5" s="1"/>
  <c r="AB1703" i="5"/>
  <c r="V1704" i="5"/>
  <c r="G1704" i="5" s="1"/>
  <c r="AB1704" i="5"/>
  <c r="V1705" i="5"/>
  <c r="G1705" i="5" s="1"/>
  <c r="AB1705" i="5"/>
  <c r="V1706" i="5"/>
  <c r="G1706" i="5" s="1"/>
  <c r="AB1706" i="5"/>
  <c r="V1707" i="5"/>
  <c r="G1707" i="5" s="1"/>
  <c r="AB1707" i="5"/>
  <c r="V1708" i="5"/>
  <c r="G1708" i="5" s="1"/>
  <c r="AB1708" i="5"/>
  <c r="V1710" i="5"/>
  <c r="G1710" i="5" s="1"/>
  <c r="AB1710" i="5"/>
  <c r="V1711" i="5"/>
  <c r="G1711" i="5" s="1"/>
  <c r="AB1711" i="5"/>
  <c r="V1712" i="5"/>
  <c r="G1712" i="5" s="1"/>
  <c r="AB1712" i="5"/>
  <c r="V1713" i="5"/>
  <c r="G1713" i="5" s="1"/>
  <c r="AB1713" i="5"/>
  <c r="V1714" i="5"/>
  <c r="G1714" i="5" s="1"/>
  <c r="AB1714" i="5"/>
  <c r="V1715" i="5"/>
  <c r="G1715" i="5" s="1"/>
  <c r="AB1715" i="5"/>
  <c r="V1716" i="5"/>
  <c r="G1716" i="5" s="1"/>
  <c r="AB1716" i="5"/>
  <c r="V1717" i="5"/>
  <c r="G1717" i="5" s="1"/>
  <c r="AB1717" i="5"/>
  <c r="V1719" i="5"/>
  <c r="G1719" i="5" s="1"/>
  <c r="AB1719" i="5"/>
  <c r="V1720" i="5"/>
  <c r="G1720" i="5" s="1"/>
  <c r="AB1720" i="5"/>
  <c r="V1721" i="5"/>
  <c r="G1721" i="5" s="1"/>
  <c r="AB1721" i="5"/>
  <c r="V1722" i="5"/>
  <c r="G1722" i="5" s="1"/>
  <c r="AB1722" i="5"/>
  <c r="V1724" i="5"/>
  <c r="G1724" i="5" s="1"/>
  <c r="AB1724" i="5"/>
  <c r="V1726" i="5"/>
  <c r="G1726" i="5" s="1"/>
  <c r="AB1726" i="5"/>
  <c r="V1727" i="5"/>
  <c r="G1727" i="5" s="1"/>
  <c r="AB1727" i="5"/>
  <c r="V1728" i="5"/>
  <c r="G1728" i="5" s="1"/>
  <c r="AB1728" i="5"/>
  <c r="V1729" i="5"/>
  <c r="G1729" i="5" s="1"/>
  <c r="AB1729" i="5"/>
  <c r="V1731" i="5"/>
  <c r="G1731" i="5" s="1"/>
  <c r="AB1731" i="5"/>
  <c r="V1734" i="5"/>
  <c r="G1734" i="5" s="1"/>
  <c r="AB1734" i="5"/>
  <c r="V1735" i="5"/>
  <c r="G1735" i="5" s="1"/>
  <c r="AB1735" i="5"/>
  <c r="V1736" i="5"/>
  <c r="G1736" i="5" s="1"/>
  <c r="AB1736" i="5"/>
  <c r="V1737" i="5"/>
  <c r="G1737" i="5" s="1"/>
  <c r="AB1737" i="5"/>
  <c r="V1738" i="5"/>
  <c r="G1738" i="5" s="1"/>
  <c r="AB1738" i="5"/>
  <c r="V1739" i="5"/>
  <c r="G1739" i="5" s="1"/>
  <c r="AB1739" i="5"/>
  <c r="V1740" i="5"/>
  <c r="G1740" i="5" s="1"/>
  <c r="AB1740" i="5"/>
  <c r="V1741" i="5"/>
  <c r="G1741" i="5" s="1"/>
  <c r="AB1741" i="5"/>
  <c r="V1742" i="5"/>
  <c r="G1742" i="5" s="1"/>
  <c r="AB1742" i="5"/>
  <c r="V1743" i="5"/>
  <c r="G1743" i="5" s="1"/>
  <c r="AB1743" i="5"/>
  <c r="V1745" i="5"/>
  <c r="G1745" i="5" s="1"/>
  <c r="AB1745" i="5"/>
  <c r="V1746" i="5"/>
  <c r="G1746" i="5" s="1"/>
  <c r="AB1746" i="5"/>
  <c r="V1747" i="5"/>
  <c r="G1747" i="5" s="1"/>
  <c r="AB1747" i="5"/>
  <c r="V1748" i="5"/>
  <c r="G1748" i="5" s="1"/>
  <c r="AB1748" i="5"/>
  <c r="V1749" i="5"/>
  <c r="G1749" i="5" s="1"/>
  <c r="AB1749" i="5"/>
  <c r="V1750" i="5"/>
  <c r="G1750" i="5" s="1"/>
  <c r="AB1750" i="5"/>
  <c r="V1751" i="5"/>
  <c r="G1751" i="5" s="1"/>
  <c r="AB1751" i="5"/>
  <c r="V1752" i="5"/>
  <c r="G1752" i="5" s="1"/>
  <c r="AB1752" i="5"/>
  <c r="V1753" i="5"/>
  <c r="G1753" i="5" s="1"/>
  <c r="AB1753" i="5"/>
  <c r="V1754" i="5"/>
  <c r="G1754" i="5" s="1"/>
  <c r="AB1754" i="5"/>
  <c r="V1755" i="5"/>
  <c r="G1755" i="5" s="1"/>
  <c r="AB1755" i="5"/>
  <c r="V1756" i="5"/>
  <c r="G1756" i="5" s="1"/>
  <c r="AB1756" i="5"/>
  <c r="V1757" i="5"/>
  <c r="G1757" i="5" s="1"/>
  <c r="AB1757" i="5"/>
  <c r="V1758" i="5"/>
  <c r="G1758" i="5" s="1"/>
  <c r="AB1758" i="5"/>
  <c r="V1759" i="5"/>
  <c r="G1759" i="5" s="1"/>
  <c r="AB1759" i="5"/>
  <c r="V1760" i="5"/>
  <c r="G1760" i="5" s="1"/>
  <c r="AB1760" i="5"/>
  <c r="V1761" i="5"/>
  <c r="G1761" i="5" s="1"/>
  <c r="AB1761" i="5"/>
  <c r="V1762" i="5"/>
  <c r="G1762" i="5" s="1"/>
  <c r="AB1762" i="5"/>
  <c r="V1763" i="5"/>
  <c r="G1763" i="5" s="1"/>
  <c r="AB1763" i="5"/>
  <c r="V1764" i="5"/>
  <c r="G1764" i="5" s="1"/>
  <c r="AB1764" i="5"/>
  <c r="V1765" i="5"/>
  <c r="G1765" i="5" s="1"/>
  <c r="AB1765" i="5"/>
  <c r="V1766" i="5"/>
  <c r="G1766" i="5" s="1"/>
  <c r="AB1766" i="5"/>
  <c r="V1767" i="5"/>
  <c r="G1767" i="5" s="1"/>
  <c r="AB1767" i="5"/>
  <c r="V1768" i="5"/>
  <c r="G1768" i="5" s="1"/>
  <c r="AB1768" i="5"/>
  <c r="V1769" i="5"/>
  <c r="G1769" i="5" s="1"/>
  <c r="AB1769" i="5"/>
  <c r="V1770" i="5"/>
  <c r="G1770" i="5" s="1"/>
  <c r="AB1770" i="5"/>
  <c r="V1771" i="5"/>
  <c r="G1771" i="5" s="1"/>
  <c r="AB1771" i="5"/>
  <c r="V1772" i="5"/>
  <c r="G1772" i="5" s="1"/>
  <c r="AB1772" i="5"/>
  <c r="V1773" i="5"/>
  <c r="G1773" i="5" s="1"/>
  <c r="AB1773" i="5"/>
  <c r="V1774" i="5"/>
  <c r="G1774" i="5" s="1"/>
  <c r="AB1774" i="5"/>
  <c r="V1775" i="5"/>
  <c r="G1775" i="5" s="1"/>
  <c r="AB1775" i="5"/>
  <c r="V1776" i="5"/>
  <c r="G1776" i="5" s="1"/>
  <c r="AB1776" i="5"/>
  <c r="V1777" i="5"/>
  <c r="G1777" i="5" s="1"/>
  <c r="AB1777" i="5"/>
  <c r="V1778" i="5"/>
  <c r="G1778" i="5" s="1"/>
  <c r="AB1778" i="5"/>
  <c r="V1779" i="5"/>
  <c r="G1779" i="5" s="1"/>
  <c r="AB1779" i="5"/>
  <c r="V1780" i="5"/>
  <c r="G1780" i="5" s="1"/>
  <c r="AB1780" i="5"/>
  <c r="V1781" i="5"/>
  <c r="G1781" i="5" s="1"/>
  <c r="AB1781" i="5"/>
  <c r="V1782" i="5"/>
  <c r="G1782" i="5" s="1"/>
  <c r="AB1782" i="5"/>
  <c r="V1783" i="5"/>
  <c r="G1783" i="5" s="1"/>
  <c r="AB1783" i="5"/>
  <c r="V1784" i="5"/>
  <c r="G1784" i="5" s="1"/>
  <c r="AB1784" i="5"/>
  <c r="V1785" i="5"/>
  <c r="G1785" i="5" s="1"/>
  <c r="AB1785" i="5"/>
  <c r="V1786" i="5"/>
  <c r="G1786" i="5" s="1"/>
  <c r="AB1786" i="5"/>
  <c r="V1787" i="5"/>
  <c r="G1787" i="5" s="1"/>
  <c r="AB1787" i="5"/>
  <c r="V1788" i="5"/>
  <c r="G1788" i="5" s="1"/>
  <c r="AB1788" i="5"/>
  <c r="V1789" i="5"/>
  <c r="G1789" i="5" s="1"/>
  <c r="AB1789" i="5"/>
  <c r="V1790" i="5"/>
  <c r="G1790" i="5" s="1"/>
  <c r="AB1790" i="5"/>
  <c r="V1791" i="5"/>
  <c r="G1791" i="5" s="1"/>
  <c r="AB1791" i="5"/>
  <c r="V1792" i="5"/>
  <c r="G1792" i="5" s="1"/>
  <c r="AB1792" i="5"/>
  <c r="V1793" i="5"/>
  <c r="G1793" i="5" s="1"/>
  <c r="AB1793" i="5"/>
  <c r="V1794" i="5"/>
  <c r="G1794" i="5" s="1"/>
  <c r="AB1794" i="5"/>
  <c r="V1795" i="5"/>
  <c r="G1795" i="5" s="1"/>
  <c r="AB1795" i="5"/>
  <c r="V1796" i="5"/>
  <c r="G1796" i="5" s="1"/>
  <c r="AB1796" i="5"/>
  <c r="V1797" i="5"/>
  <c r="G1797" i="5" s="1"/>
  <c r="AB1797" i="5"/>
  <c r="V1798" i="5"/>
  <c r="G1798" i="5" s="1"/>
  <c r="AB1798" i="5"/>
  <c r="V1799" i="5"/>
  <c r="G1799" i="5" s="1"/>
  <c r="AB1799" i="5"/>
  <c r="V1800" i="5"/>
  <c r="G1800" i="5" s="1"/>
  <c r="AB1800" i="5"/>
  <c r="AB1801" i="5"/>
  <c r="V1801" i="5"/>
  <c r="G1801" i="5" s="1"/>
  <c r="V1802" i="5"/>
  <c r="G1802" i="5" s="1"/>
  <c r="AB1802" i="5"/>
  <c r="V1803" i="5"/>
  <c r="G1803" i="5" s="1"/>
  <c r="AB1803" i="5"/>
  <c r="V1804" i="5"/>
  <c r="G1804" i="5" s="1"/>
  <c r="AB1804" i="5"/>
  <c r="V1805" i="5"/>
  <c r="G1805" i="5" s="1"/>
  <c r="AB1805" i="5"/>
  <c r="V1806" i="5"/>
  <c r="G1806" i="5" s="1"/>
  <c r="AB1806" i="5"/>
  <c r="V1807" i="5"/>
  <c r="G1807" i="5" s="1"/>
  <c r="AB1807" i="5"/>
  <c r="V1808" i="5"/>
  <c r="G1808" i="5" s="1"/>
  <c r="AB1808" i="5"/>
  <c r="V1809" i="5"/>
  <c r="G1809" i="5" s="1"/>
  <c r="AB1809" i="5"/>
  <c r="V1810" i="5"/>
  <c r="G1810" i="5" s="1"/>
  <c r="AB1810" i="5"/>
  <c r="V1811" i="5"/>
  <c r="G1811" i="5" s="1"/>
  <c r="AB1811" i="5"/>
  <c r="V1812" i="5"/>
  <c r="G1812" i="5" s="1"/>
  <c r="AB1812" i="5"/>
  <c r="V1813" i="5"/>
  <c r="G1813" i="5" s="1"/>
  <c r="AB1813" i="5"/>
  <c r="V1814" i="5"/>
  <c r="G1814" i="5" s="1"/>
  <c r="AB1814" i="5"/>
  <c r="V1815" i="5"/>
  <c r="G1815" i="5" s="1"/>
  <c r="AB1815" i="5"/>
  <c r="V1816" i="5"/>
  <c r="G1816" i="5" s="1"/>
  <c r="AB1816" i="5"/>
  <c r="V1817" i="5"/>
  <c r="G1817" i="5" s="1"/>
  <c r="AB1817" i="5"/>
  <c r="V1818" i="5"/>
  <c r="G1818" i="5" s="1"/>
  <c r="AB1818" i="5"/>
  <c r="V1819" i="5"/>
  <c r="G1819" i="5" s="1"/>
  <c r="AB1819" i="5"/>
  <c r="V1820" i="5"/>
  <c r="G1820" i="5" s="1"/>
  <c r="AB1820" i="5"/>
  <c r="V1821" i="5"/>
  <c r="G1821" i="5" s="1"/>
  <c r="AB1821" i="5"/>
  <c r="V1822" i="5"/>
  <c r="G1822" i="5" s="1"/>
  <c r="AB1822" i="5"/>
  <c r="AB1823" i="5"/>
  <c r="X1823" i="5"/>
  <c r="G1823" i="5"/>
  <c r="G1847" i="5"/>
  <c r="X1847" i="5"/>
  <c r="G1850" i="5"/>
  <c r="X1850" i="5"/>
  <c r="X1852" i="5"/>
  <c r="G1852" i="5"/>
  <c r="V1863" i="5"/>
  <c r="G1863" i="5" s="1"/>
  <c r="AB1863" i="5"/>
  <c r="V1949" i="5"/>
  <c r="G1949" i="5" s="1"/>
  <c r="AB1949" i="5"/>
  <c r="V1950" i="5"/>
  <c r="G1950" i="5" s="1"/>
  <c r="AB1950" i="5"/>
  <c r="V1951" i="5"/>
  <c r="G1951" i="5" s="1"/>
  <c r="AB1951" i="5"/>
  <c r="V1952" i="5"/>
  <c r="G1952" i="5" s="1"/>
  <c r="AB1952" i="5"/>
  <c r="V1953" i="5"/>
  <c r="G1953" i="5" s="1"/>
  <c r="AB1953" i="5"/>
  <c r="V1954" i="5"/>
  <c r="G1954" i="5" s="1"/>
  <c r="AB1954" i="5"/>
  <c r="V1955" i="5"/>
  <c r="G1955" i="5" s="1"/>
  <c r="AB1955" i="5"/>
  <c r="V1956" i="5"/>
  <c r="G1956" i="5" s="1"/>
  <c r="AB1956" i="5"/>
  <c r="V1957" i="5"/>
  <c r="G1957" i="5" s="1"/>
  <c r="AB1957" i="5"/>
  <c r="V1958" i="5"/>
  <c r="G1958" i="5" s="1"/>
  <c r="AB1958" i="5"/>
  <c r="V1959" i="5"/>
  <c r="G1959" i="5" s="1"/>
  <c r="AB1959" i="5"/>
  <c r="V1960" i="5"/>
  <c r="G1960" i="5" s="1"/>
  <c r="AB1960" i="5"/>
  <c r="V1961" i="5"/>
  <c r="G1961" i="5" s="1"/>
  <c r="AB1961" i="5"/>
  <c r="V1962" i="5"/>
  <c r="G1962" i="5" s="1"/>
  <c r="AB1962" i="5"/>
  <c r="V1963" i="5"/>
  <c r="G1963" i="5" s="1"/>
  <c r="AB1963" i="5"/>
  <c r="V1964" i="5"/>
  <c r="G1964" i="5" s="1"/>
  <c r="AB1964" i="5"/>
  <c r="V1969" i="5"/>
  <c r="G1969" i="5" s="1"/>
  <c r="AB1969" i="5"/>
  <c r="V1970" i="5"/>
  <c r="G1970" i="5" s="1"/>
  <c r="AB1970" i="5"/>
  <c r="V1971" i="5"/>
  <c r="G1971" i="5" s="1"/>
  <c r="AB1971" i="5"/>
  <c r="V1972" i="5"/>
  <c r="G1972" i="5" s="1"/>
  <c r="AB1972" i="5"/>
  <c r="V1973" i="5"/>
  <c r="G1973" i="5" s="1"/>
  <c r="AB1973" i="5"/>
  <c r="V1974" i="5"/>
  <c r="G1974" i="5" s="1"/>
  <c r="AB1974" i="5"/>
  <c r="V1975" i="5"/>
  <c r="G1975" i="5" s="1"/>
  <c r="AB1975" i="5"/>
  <c r="V1976" i="5"/>
  <c r="G1976" i="5" s="1"/>
  <c r="AB1976" i="5"/>
  <c r="V1977" i="5"/>
  <c r="G1977" i="5" s="1"/>
  <c r="AB1977" i="5"/>
  <c r="V1978" i="5"/>
  <c r="G1978" i="5" s="1"/>
  <c r="AB1978" i="5"/>
  <c r="V1979" i="5"/>
  <c r="G1979" i="5" s="1"/>
  <c r="AB1979" i="5"/>
  <c r="V1980" i="5"/>
  <c r="G1980" i="5" s="1"/>
  <c r="AB1980" i="5"/>
  <c r="V1981" i="5"/>
  <c r="G1981" i="5" s="1"/>
  <c r="AB1981" i="5"/>
  <c r="V1982" i="5"/>
  <c r="G1982" i="5" s="1"/>
  <c r="AB1982" i="5"/>
  <c r="V1983" i="5"/>
  <c r="G1983" i="5" s="1"/>
  <c r="AB1983" i="5"/>
  <c r="V1984" i="5"/>
  <c r="G1984" i="5" s="1"/>
  <c r="AB1984" i="5"/>
  <c r="V1985" i="5"/>
  <c r="G1985" i="5" s="1"/>
  <c r="AB1985" i="5"/>
  <c r="V1986" i="5"/>
  <c r="G1986" i="5" s="1"/>
  <c r="AB1986" i="5"/>
  <c r="V1987" i="5"/>
  <c r="G1987" i="5" s="1"/>
  <c r="AB1987" i="5"/>
  <c r="V1988" i="5"/>
  <c r="G1988" i="5" s="1"/>
  <c r="AB1988" i="5"/>
  <c r="V1989" i="5"/>
  <c r="G1989" i="5" s="1"/>
  <c r="AB1989" i="5"/>
  <c r="V1990" i="5"/>
  <c r="G1990" i="5" s="1"/>
  <c r="AB1990" i="5"/>
  <c r="V1991" i="5"/>
  <c r="G1991" i="5" s="1"/>
  <c r="AB1991" i="5"/>
  <c r="V1993" i="5"/>
  <c r="G1993" i="5"/>
  <c r="AB1993" i="5"/>
  <c r="V1994" i="5"/>
  <c r="G1994" i="5" s="1"/>
  <c r="AB1994" i="5"/>
  <c r="V1995" i="5"/>
  <c r="G1995" i="5" s="1"/>
  <c r="AB1995" i="5"/>
  <c r="V1996" i="5"/>
  <c r="G1996" i="5" s="1"/>
  <c r="AB1996" i="5"/>
  <c r="V1997" i="5"/>
  <c r="G1997" i="5" s="1"/>
  <c r="AB1997" i="5"/>
  <c r="V1998" i="5"/>
  <c r="G1998" i="5" s="1"/>
  <c r="AB1998" i="5"/>
  <c r="V1999" i="5"/>
  <c r="G1999" i="5" s="1"/>
  <c r="AB1999" i="5"/>
  <c r="V2000" i="5"/>
  <c r="G2000" i="5" s="1"/>
  <c r="AB2000" i="5"/>
  <c r="V2001" i="5"/>
  <c r="G2001" i="5" s="1"/>
  <c r="AB2001" i="5"/>
  <c r="V2002" i="5"/>
  <c r="G2002" i="5" s="1"/>
  <c r="AB2002" i="5"/>
  <c r="V2003" i="5"/>
  <c r="G2003" i="5" s="1"/>
  <c r="AB2003" i="5"/>
  <c r="V2004" i="5"/>
  <c r="G2004" i="5" s="1"/>
  <c r="AB2004" i="5"/>
  <c r="V2005" i="5"/>
  <c r="G2005" i="5" s="1"/>
  <c r="AB2005" i="5"/>
  <c r="V2006" i="5"/>
  <c r="G2006" i="5" s="1"/>
  <c r="AB2006" i="5"/>
  <c r="V2007" i="5"/>
  <c r="G2007" i="5" s="1"/>
  <c r="AB2007" i="5"/>
  <c r="V2008" i="5"/>
  <c r="G2008" i="5" s="1"/>
  <c r="AB2008" i="5"/>
  <c r="V2009" i="5"/>
  <c r="G2009" i="5" s="1"/>
  <c r="AB2009" i="5"/>
  <c r="V2010" i="5"/>
  <c r="G2010" i="5" s="1"/>
  <c r="AB2010" i="5"/>
  <c r="V2011" i="5"/>
  <c r="G2011" i="5" s="1"/>
  <c r="AB2011" i="5"/>
  <c r="V2013" i="5"/>
  <c r="G2013" i="5" s="1"/>
  <c r="AB2013" i="5"/>
  <c r="V2014" i="5"/>
  <c r="G2014" i="5" s="1"/>
  <c r="AB2014" i="5"/>
  <c r="V2015" i="5"/>
  <c r="G2015" i="5" s="1"/>
  <c r="AB2015" i="5"/>
  <c r="V2016" i="5"/>
  <c r="G2016" i="5" s="1"/>
  <c r="AB2016" i="5"/>
  <c r="V2017" i="5"/>
  <c r="G2017" i="5" s="1"/>
  <c r="AB2017" i="5"/>
  <c r="V2018" i="5"/>
  <c r="G2018" i="5" s="1"/>
  <c r="AB2018" i="5"/>
  <c r="V2019" i="5"/>
  <c r="G2019" i="5" s="1"/>
  <c r="AB2019" i="5"/>
  <c r="V2021" i="5"/>
  <c r="G2021" i="5" s="1"/>
  <c r="AB2021" i="5"/>
  <c r="V2022" i="5"/>
  <c r="G2022" i="5" s="1"/>
  <c r="AB2022" i="5"/>
  <c r="V2023" i="5"/>
  <c r="G2023" i="5" s="1"/>
  <c r="AB2023" i="5"/>
  <c r="V2024" i="5"/>
  <c r="G2024" i="5" s="1"/>
  <c r="AB2024" i="5"/>
  <c r="V2025" i="5"/>
  <c r="G2025" i="5" s="1"/>
  <c r="AB2025" i="5"/>
  <c r="V2026" i="5"/>
  <c r="G2026" i="5" s="1"/>
  <c r="AB2026" i="5"/>
  <c r="V2027" i="5"/>
  <c r="G2027" i="5" s="1"/>
  <c r="AB2027" i="5"/>
  <c r="V2028" i="5"/>
  <c r="G2028" i="5" s="1"/>
  <c r="AB2028" i="5"/>
  <c r="V2029" i="5"/>
  <c r="G2029" i="5" s="1"/>
  <c r="AB2029" i="5"/>
  <c r="V2030" i="5"/>
  <c r="G2030" i="5" s="1"/>
  <c r="AB2030" i="5"/>
  <c r="V2031" i="5"/>
  <c r="G2031" i="5" s="1"/>
  <c r="AB2031" i="5"/>
  <c r="V2032" i="5"/>
  <c r="G2032" i="5" s="1"/>
  <c r="AB2032" i="5"/>
  <c r="V2033" i="5"/>
  <c r="G2033" i="5" s="1"/>
  <c r="AB2033" i="5"/>
  <c r="V2034" i="5"/>
  <c r="G2034" i="5" s="1"/>
  <c r="AB2034" i="5"/>
  <c r="V2035" i="5"/>
  <c r="G2035" i="5" s="1"/>
  <c r="AB2035" i="5"/>
  <c r="V2036" i="5"/>
  <c r="G2036" i="5" s="1"/>
  <c r="AB2036" i="5"/>
  <c r="V2037" i="5"/>
  <c r="G2037" i="5" s="1"/>
  <c r="AB2037" i="5"/>
  <c r="V2038" i="5"/>
  <c r="G2038" i="5" s="1"/>
  <c r="AB2038" i="5"/>
  <c r="V2039" i="5"/>
  <c r="G2039" i="5" s="1"/>
  <c r="AB2039" i="5"/>
  <c r="V2040" i="5"/>
  <c r="G2040" i="5" s="1"/>
  <c r="AB2040" i="5"/>
  <c r="V2041" i="5"/>
  <c r="G2041" i="5" s="1"/>
  <c r="AB2041" i="5"/>
  <c r="V2042" i="5"/>
  <c r="G2042" i="5" s="1"/>
  <c r="AB2042" i="5"/>
  <c r="V2043" i="5"/>
  <c r="G2043" i="5" s="1"/>
  <c r="AB2043" i="5"/>
  <c r="V2044" i="5"/>
  <c r="G2044" i="5" s="1"/>
  <c r="AB2044" i="5"/>
  <c r="V2045" i="5"/>
  <c r="G2045" i="5" s="1"/>
  <c r="AB2045" i="5"/>
  <c r="V2046" i="5"/>
  <c r="G2046" i="5" s="1"/>
  <c r="AB2046" i="5"/>
  <c r="V2047" i="5"/>
  <c r="G2047" i="5" s="1"/>
  <c r="AB2047" i="5"/>
  <c r="V2048" i="5"/>
  <c r="G2048" i="5" s="1"/>
  <c r="AB2048" i="5"/>
  <c r="V2049" i="5"/>
  <c r="G2049" i="5" s="1"/>
  <c r="AB2049" i="5"/>
  <c r="V2050" i="5"/>
  <c r="G2050" i="5" s="1"/>
  <c r="AB2050" i="5"/>
  <c r="V2051" i="5"/>
  <c r="G2051" i="5" s="1"/>
  <c r="AB2051" i="5"/>
  <c r="V2052" i="5"/>
  <c r="G2052" i="5" s="1"/>
  <c r="AB2052" i="5"/>
  <c r="V2053" i="5"/>
  <c r="G2053" i="5" s="1"/>
  <c r="AB2053" i="5"/>
  <c r="AB2054" i="5"/>
  <c r="V2054" i="5"/>
  <c r="G2054" i="5" s="1"/>
  <c r="V2055" i="5"/>
  <c r="G2055" i="5" s="1"/>
  <c r="AB2055" i="5"/>
  <c r="V2057" i="5"/>
  <c r="G2057" i="5" s="1"/>
  <c r="AB2057" i="5"/>
  <c r="V2058" i="5"/>
  <c r="G2058" i="5" s="1"/>
  <c r="AB2058" i="5"/>
  <c r="V2059" i="5"/>
  <c r="G2059" i="5" s="1"/>
  <c r="AB2059" i="5"/>
  <c r="V2060" i="5"/>
  <c r="G2060" i="5" s="1"/>
  <c r="AB2060" i="5"/>
  <c r="V2061" i="5"/>
  <c r="G2061" i="5" s="1"/>
  <c r="AB2061" i="5"/>
  <c r="V2062" i="5"/>
  <c r="G2062" i="5" s="1"/>
  <c r="AB2062" i="5"/>
  <c r="V2063" i="5"/>
  <c r="G2063" i="5" s="1"/>
  <c r="AB2063" i="5"/>
  <c r="V2064" i="5"/>
  <c r="G2064" i="5"/>
  <c r="AB2064" i="5"/>
  <c r="V2065" i="5"/>
  <c r="G2065" i="5" s="1"/>
  <c r="AB2065" i="5"/>
  <c r="V2066" i="5"/>
  <c r="G2066" i="5" s="1"/>
  <c r="AB2066" i="5"/>
  <c r="V2067" i="5"/>
  <c r="G2067" i="5" s="1"/>
  <c r="AB2067" i="5"/>
  <c r="V2068" i="5"/>
  <c r="G2068" i="5" s="1"/>
  <c r="AB2068" i="5"/>
  <c r="V2069" i="5"/>
  <c r="G2069" i="5" s="1"/>
  <c r="AB2069" i="5"/>
  <c r="V2070" i="5"/>
  <c r="G2070" i="5" s="1"/>
  <c r="AB2070" i="5"/>
  <c r="V2071" i="5"/>
  <c r="G2071" i="5" s="1"/>
  <c r="AB2071" i="5"/>
  <c r="V2072" i="5"/>
  <c r="G2072" i="5" s="1"/>
  <c r="AB2072" i="5"/>
  <c r="V2073" i="5"/>
  <c r="G2073" i="5" s="1"/>
  <c r="AB2073" i="5"/>
  <c r="V2074" i="5"/>
  <c r="G2074" i="5" s="1"/>
  <c r="AB2074" i="5"/>
  <c r="V2075" i="5"/>
  <c r="G2075" i="5" s="1"/>
  <c r="AB2075" i="5"/>
  <c r="V2076" i="5"/>
  <c r="G2076" i="5" s="1"/>
  <c r="AB2076" i="5"/>
  <c r="V2078" i="5"/>
  <c r="G2078" i="5" s="1"/>
  <c r="AB2078" i="5"/>
  <c r="V2079" i="5"/>
  <c r="G2079" i="5" s="1"/>
  <c r="AB2079" i="5"/>
  <c r="V2080" i="5"/>
  <c r="G2080" i="5" s="1"/>
  <c r="AB2080" i="5"/>
  <c r="V2081" i="5"/>
  <c r="G2081" i="5" s="1"/>
  <c r="AB2081" i="5"/>
  <c r="V2082" i="5"/>
  <c r="G2082" i="5" s="1"/>
  <c r="AB2082" i="5"/>
  <c r="V2083" i="5"/>
  <c r="G2083" i="5" s="1"/>
  <c r="AB2083" i="5"/>
  <c r="AB2084" i="5"/>
  <c r="V2084" i="5"/>
  <c r="G2084" i="5" s="1"/>
  <c r="V2085" i="5"/>
  <c r="G2085" i="5" s="1"/>
  <c r="AB2085" i="5"/>
  <c r="V2086" i="5"/>
  <c r="G2086" i="5" s="1"/>
  <c r="AB2086" i="5"/>
  <c r="V2087" i="5"/>
  <c r="G2087" i="5" s="1"/>
  <c r="AB2087" i="5"/>
  <c r="V2088" i="5"/>
  <c r="G2088" i="5" s="1"/>
  <c r="AB2088" i="5"/>
  <c r="V2089" i="5"/>
  <c r="G2089" i="5" s="1"/>
  <c r="AB2089" i="5"/>
  <c r="V2090" i="5"/>
  <c r="G2090" i="5" s="1"/>
  <c r="AB2090" i="5"/>
  <c r="V2091" i="5"/>
  <c r="G2091" i="5" s="1"/>
  <c r="AB2091" i="5"/>
  <c r="V2092" i="5"/>
  <c r="G2092" i="5" s="1"/>
  <c r="AB2092" i="5"/>
  <c r="V2093" i="5"/>
  <c r="G2093" i="5" s="1"/>
  <c r="AB2093" i="5"/>
  <c r="V2094" i="5"/>
  <c r="G2094" i="5"/>
  <c r="AB2094" i="5"/>
  <c r="V2095" i="5"/>
  <c r="G2095" i="5" s="1"/>
  <c r="AB2095" i="5"/>
  <c r="V2096" i="5"/>
  <c r="G2096" i="5" s="1"/>
  <c r="AB2096" i="5"/>
  <c r="V2097" i="5"/>
  <c r="G2097" i="5" s="1"/>
  <c r="AB2097" i="5"/>
  <c r="V2098" i="5"/>
  <c r="G2098" i="5" s="1"/>
  <c r="AB2098" i="5"/>
  <c r="V2099" i="5"/>
  <c r="G2099" i="5" s="1"/>
  <c r="AB2099" i="5"/>
  <c r="V2100" i="5"/>
  <c r="G2100" i="5" s="1"/>
  <c r="AB2100" i="5"/>
  <c r="V2102" i="5"/>
  <c r="G2102" i="5" s="1"/>
  <c r="AB2102" i="5"/>
  <c r="V2103" i="5"/>
  <c r="G2103" i="5" s="1"/>
  <c r="AB2103" i="5"/>
  <c r="V2104" i="5"/>
  <c r="G2104" i="5" s="1"/>
  <c r="AB2104" i="5"/>
  <c r="V2105" i="5"/>
  <c r="G2105" i="5" s="1"/>
  <c r="AB2105" i="5"/>
  <c r="V2106" i="5"/>
  <c r="G2106" i="5" s="1"/>
  <c r="AB2106" i="5"/>
  <c r="V2107" i="5"/>
  <c r="G2107" i="5" s="1"/>
  <c r="AB2107" i="5"/>
  <c r="V2108" i="5"/>
  <c r="G2108" i="5" s="1"/>
  <c r="AB2108" i="5"/>
  <c r="V2110" i="5"/>
  <c r="G2110" i="5" s="1"/>
  <c r="AB2110" i="5"/>
  <c r="V2111" i="5"/>
  <c r="G2111" i="5" s="1"/>
  <c r="AB2111" i="5"/>
  <c r="V2112" i="5"/>
  <c r="G2112" i="5" s="1"/>
  <c r="AB2112" i="5"/>
  <c r="V2113" i="5"/>
  <c r="G2113" i="5" s="1"/>
  <c r="AB2113" i="5"/>
  <c r="V2114" i="5"/>
  <c r="G2114" i="5" s="1"/>
  <c r="AB2114" i="5"/>
  <c r="V2115" i="5"/>
  <c r="G2115" i="5" s="1"/>
  <c r="AB2115" i="5"/>
  <c r="V2116" i="5"/>
  <c r="G2116" i="5" s="1"/>
  <c r="AB2116" i="5"/>
  <c r="V2117" i="5"/>
  <c r="G2117" i="5" s="1"/>
  <c r="AB2117" i="5"/>
  <c r="G2118" i="5"/>
  <c r="X2118" i="5"/>
  <c r="G2119" i="5"/>
  <c r="X2120" i="5"/>
  <c r="G2120" i="5"/>
  <c r="V2121" i="5"/>
  <c r="G2121" i="5" s="1"/>
  <c r="AB2121" i="5"/>
  <c r="V2122" i="5"/>
  <c r="G2122" i="5" s="1"/>
  <c r="AB2122" i="5"/>
  <c r="V2123" i="5"/>
  <c r="G2123" i="5" s="1"/>
  <c r="AB2123" i="5"/>
  <c r="V2124" i="5"/>
  <c r="G2124" i="5" s="1"/>
  <c r="AB2124" i="5"/>
  <c r="V2125" i="5"/>
  <c r="G2125" i="5" s="1"/>
  <c r="AB2125" i="5"/>
  <c r="V2126" i="5"/>
  <c r="G2126" i="5" s="1"/>
  <c r="AB2126" i="5"/>
  <c r="V2127" i="5"/>
  <c r="G2127" i="5" s="1"/>
  <c r="AB2127" i="5"/>
  <c r="V2128" i="5"/>
  <c r="G2128" i="5" s="1"/>
  <c r="AB2128" i="5"/>
  <c r="V2129" i="5"/>
  <c r="G2129" i="5" s="1"/>
  <c r="AB2129" i="5"/>
  <c r="G2130" i="5"/>
  <c r="V2131" i="5"/>
  <c r="G2131" i="5" s="1"/>
  <c r="AB2131" i="5"/>
  <c r="V2132" i="5"/>
  <c r="G2132" i="5" s="1"/>
  <c r="AB2132" i="5"/>
  <c r="G2133" i="5"/>
  <c r="G2134" i="5"/>
  <c r="X2134" i="5"/>
  <c r="G2135" i="5"/>
  <c r="X2136" i="5"/>
  <c r="G2136" i="5"/>
  <c r="G2137" i="5"/>
  <c r="X2138" i="5"/>
  <c r="G2138" i="5"/>
  <c r="G2139" i="5"/>
  <c r="V2164" i="5"/>
  <c r="G2164" i="5" s="1"/>
  <c r="AB2164" i="5"/>
  <c r="V2165" i="5"/>
  <c r="G2165" i="5" s="1"/>
  <c r="AB2165" i="5"/>
  <c r="V2166" i="5"/>
  <c r="G2166" i="5" s="1"/>
  <c r="AB2166" i="5"/>
  <c r="V2167" i="5"/>
  <c r="G2167" i="5" s="1"/>
  <c r="AB2167" i="5"/>
  <c r="V2168" i="5"/>
  <c r="G2168" i="5" s="1"/>
  <c r="AB2168" i="5"/>
  <c r="V2169" i="5"/>
  <c r="G2169" i="5" s="1"/>
  <c r="AB2169" i="5"/>
  <c r="V2172" i="5"/>
  <c r="G2172" i="5" s="1"/>
  <c r="AB2172" i="5"/>
  <c r="V2173" i="5"/>
  <c r="G2173" i="5" s="1"/>
  <c r="AB2173" i="5"/>
  <c r="V2174" i="5"/>
  <c r="G2174" i="5" s="1"/>
  <c r="AB2174" i="5"/>
  <c r="V2175" i="5"/>
  <c r="G2175" i="5" s="1"/>
  <c r="AB2175" i="5"/>
  <c r="V2177" i="5"/>
  <c r="G2177" i="5" s="1"/>
  <c r="AB2177" i="5"/>
  <c r="V2178" i="5"/>
  <c r="G2178" i="5" s="1"/>
  <c r="AB2178" i="5"/>
  <c r="V2179" i="5"/>
  <c r="G2179" i="5" s="1"/>
  <c r="AB2179" i="5"/>
  <c r="V2180" i="5"/>
  <c r="G2180" i="5" s="1"/>
  <c r="AB2180" i="5"/>
  <c r="V2181" i="5"/>
  <c r="G2181" i="5" s="1"/>
  <c r="AB2181" i="5"/>
  <c r="V2182" i="5"/>
  <c r="G2182" i="5"/>
  <c r="AB2182" i="5"/>
  <c r="V2183" i="5"/>
  <c r="G2183" i="5" s="1"/>
  <c r="AB2183" i="5"/>
  <c r="V2184" i="5"/>
  <c r="G2184" i="5" s="1"/>
  <c r="AB2184" i="5"/>
  <c r="V2185" i="5"/>
  <c r="G2185" i="5" s="1"/>
  <c r="AB2185" i="5"/>
  <c r="V2186" i="5"/>
  <c r="G2186" i="5" s="1"/>
  <c r="AB2186" i="5"/>
  <c r="V2187" i="5"/>
  <c r="G2187" i="5" s="1"/>
  <c r="AB2187" i="5"/>
  <c r="V2188" i="5"/>
  <c r="G2188" i="5" s="1"/>
  <c r="AB2188" i="5"/>
  <c r="V2189" i="5"/>
  <c r="G2189" i="5" s="1"/>
  <c r="AB2189" i="5"/>
  <c r="V2190" i="5"/>
  <c r="G2190" i="5" s="1"/>
  <c r="AB2190" i="5"/>
  <c r="V2191" i="5"/>
  <c r="G2191" i="5" s="1"/>
  <c r="AB2191" i="5"/>
  <c r="V2192" i="5"/>
  <c r="G2192" i="5" s="1"/>
  <c r="AB2192" i="5"/>
  <c r="V2193" i="5"/>
  <c r="G2193" i="5" s="1"/>
  <c r="AB2193" i="5"/>
  <c r="V2194" i="5"/>
  <c r="G2194" i="5" s="1"/>
  <c r="AB2194" i="5"/>
  <c r="V2195" i="5"/>
  <c r="G2195" i="5" s="1"/>
  <c r="AB2195" i="5"/>
  <c r="V2196" i="5"/>
  <c r="G2196" i="5" s="1"/>
  <c r="AB2196" i="5"/>
  <c r="V2197" i="5"/>
  <c r="G2197" i="5" s="1"/>
  <c r="AB2197" i="5"/>
  <c r="V2198" i="5"/>
  <c r="G2198" i="5" s="1"/>
  <c r="AB2198" i="5"/>
  <c r="V2199" i="5"/>
  <c r="G2199" i="5" s="1"/>
  <c r="AB2199" i="5"/>
  <c r="V2200" i="5"/>
  <c r="G2200" i="5" s="1"/>
  <c r="AB2200" i="5"/>
  <c r="V2201" i="5"/>
  <c r="G2201" i="5" s="1"/>
  <c r="AB2201" i="5"/>
  <c r="V2202" i="5"/>
  <c r="G2202" i="5" s="1"/>
  <c r="AB2202" i="5"/>
  <c r="V2203" i="5"/>
  <c r="G2203" i="5" s="1"/>
  <c r="AB2203" i="5"/>
  <c r="V2204" i="5"/>
  <c r="G2204" i="5" s="1"/>
  <c r="AB2204" i="5"/>
  <c r="V2205" i="5"/>
  <c r="G2205" i="5" s="1"/>
  <c r="AB2205" i="5"/>
  <c r="V2206" i="5"/>
  <c r="G2206" i="5"/>
  <c r="AB2206" i="5"/>
  <c r="V2207" i="5"/>
  <c r="G2207" i="5" s="1"/>
  <c r="AB2207" i="5"/>
  <c r="V2208" i="5"/>
  <c r="G2208" i="5" s="1"/>
  <c r="AB2208" i="5"/>
  <c r="V2209" i="5"/>
  <c r="G2209" i="5" s="1"/>
  <c r="AB2209" i="5"/>
  <c r="V2210" i="5"/>
  <c r="G2210" i="5" s="1"/>
  <c r="AB2210" i="5"/>
  <c r="V2211" i="5"/>
  <c r="G2211" i="5" s="1"/>
  <c r="AB2211" i="5"/>
  <c r="V2212" i="5"/>
  <c r="G2212" i="5" s="1"/>
  <c r="AB2212" i="5"/>
  <c r="V2213" i="5"/>
  <c r="G2213" i="5" s="1"/>
  <c r="AB2213" i="5"/>
  <c r="V2214" i="5"/>
  <c r="G2214" i="5" s="1"/>
  <c r="AB2214" i="5"/>
  <c r="V2215" i="5"/>
  <c r="G2215" i="5" s="1"/>
  <c r="AB2215" i="5"/>
  <c r="V2216" i="5"/>
  <c r="G2216" i="5" s="1"/>
  <c r="AB2216" i="5"/>
  <c r="V2217" i="5"/>
  <c r="G2217" i="5" s="1"/>
  <c r="AB2217" i="5"/>
  <c r="V2218" i="5"/>
  <c r="G2218" i="5" s="1"/>
  <c r="AB2218" i="5"/>
  <c r="V2219" i="5"/>
  <c r="G2219" i="5" s="1"/>
  <c r="AB2219" i="5"/>
  <c r="V2220" i="5"/>
  <c r="G2220" i="5" s="1"/>
  <c r="AB2220" i="5"/>
  <c r="V2221" i="5"/>
  <c r="G2221" i="5" s="1"/>
  <c r="AB2221" i="5"/>
  <c r="V2222" i="5"/>
  <c r="G2222" i="5" s="1"/>
  <c r="AB2222" i="5"/>
  <c r="V2224" i="5"/>
  <c r="G2224" i="5" s="1"/>
  <c r="AB2224" i="5"/>
  <c r="V2225" i="5"/>
  <c r="G2225" i="5" s="1"/>
  <c r="AB2225" i="5"/>
  <c r="V2226" i="5"/>
  <c r="G2226" i="5" s="1"/>
  <c r="AB2226" i="5"/>
  <c r="V2229" i="5"/>
  <c r="G2229" i="5" s="1"/>
  <c r="AB2229" i="5"/>
  <c r="V2230" i="5"/>
  <c r="G2230" i="5" s="1"/>
  <c r="AB2230" i="5"/>
  <c r="V2231" i="5"/>
  <c r="G2231" i="5" s="1"/>
  <c r="AB2231" i="5"/>
  <c r="V2232" i="5"/>
  <c r="G2232" i="5" s="1"/>
  <c r="AB2232" i="5"/>
  <c r="V2233" i="5"/>
  <c r="G2233" i="5" s="1"/>
  <c r="AB2233" i="5"/>
  <c r="V2234" i="5"/>
  <c r="G2234" i="5" s="1"/>
  <c r="AB2234" i="5"/>
  <c r="V2236" i="5"/>
  <c r="G2236" i="5" s="1"/>
  <c r="AB2236" i="5"/>
  <c r="V2238" i="5"/>
  <c r="G2238" i="5" s="1"/>
  <c r="AB2238" i="5"/>
  <c r="V2239" i="5"/>
  <c r="G2239" i="5" s="1"/>
  <c r="AB2239" i="5"/>
  <c r="V2240" i="5"/>
  <c r="G2240" i="5" s="1"/>
  <c r="AB2240" i="5"/>
  <c r="V2241" i="5"/>
  <c r="G2241" i="5" s="1"/>
  <c r="AB2241" i="5"/>
  <c r="V2242" i="5"/>
  <c r="G2242" i="5" s="1"/>
  <c r="AB2242" i="5"/>
  <c r="V2243" i="5"/>
  <c r="G2243" i="5" s="1"/>
  <c r="AB2243" i="5"/>
  <c r="V2244" i="5"/>
  <c r="G2244" i="5" s="1"/>
  <c r="AB2244" i="5"/>
  <c r="V2246" i="5"/>
  <c r="G2246" i="5" s="1"/>
  <c r="AB2246" i="5"/>
  <c r="V2247" i="5"/>
  <c r="G2247" i="5" s="1"/>
  <c r="AB2247" i="5"/>
  <c r="V2248" i="5"/>
  <c r="G2248" i="5" s="1"/>
  <c r="AB2248" i="5"/>
  <c r="V2249" i="5"/>
  <c r="G2249" i="5" s="1"/>
  <c r="AB2249" i="5"/>
  <c r="V2250" i="5"/>
  <c r="G2250" i="5" s="1"/>
  <c r="AB2250" i="5"/>
  <c r="V2251" i="5"/>
  <c r="G2251" i="5" s="1"/>
  <c r="AB2251" i="5"/>
  <c r="V2252" i="5"/>
  <c r="G2252" i="5" s="1"/>
  <c r="AB2252" i="5"/>
  <c r="V2253" i="5"/>
  <c r="G2253" i="5" s="1"/>
  <c r="AB2253" i="5"/>
  <c r="AB2254" i="5"/>
  <c r="V2254" i="5"/>
  <c r="G2254" i="5" s="1"/>
  <c r="V2255" i="5"/>
  <c r="G2255" i="5" s="1"/>
  <c r="AB2255" i="5"/>
  <c r="V2257" i="5"/>
  <c r="G2257" i="5" s="1"/>
  <c r="AB2257" i="5"/>
  <c r="V2258" i="5"/>
  <c r="G2258" i="5" s="1"/>
  <c r="AB2258" i="5"/>
  <c r="V2259" i="5"/>
  <c r="G2259" i="5" s="1"/>
  <c r="AB2259" i="5"/>
  <c r="V2260" i="5"/>
  <c r="G2260" i="5" s="1"/>
  <c r="AB2260" i="5"/>
  <c r="V2261" i="5"/>
  <c r="G2261" i="5" s="1"/>
  <c r="AB2261" i="5"/>
  <c r="V2262" i="5"/>
  <c r="G2262" i="5" s="1"/>
  <c r="AB2262" i="5"/>
  <c r="V2263" i="5"/>
  <c r="G2263" i="5" s="1"/>
  <c r="AB2263" i="5"/>
  <c r="V2264" i="5"/>
  <c r="G2264" i="5" s="1"/>
  <c r="AB2264" i="5"/>
  <c r="V2265" i="5"/>
  <c r="G2265" i="5" s="1"/>
  <c r="AB2265" i="5"/>
  <c r="V2266" i="5"/>
  <c r="G2266" i="5" s="1"/>
  <c r="AB2266" i="5"/>
  <c r="V2267" i="5"/>
  <c r="G2267" i="5" s="1"/>
  <c r="AB2267" i="5"/>
  <c r="V2268" i="5"/>
  <c r="G2268" i="5" s="1"/>
  <c r="AB2268" i="5"/>
  <c r="V2269" i="5"/>
  <c r="G2269" i="5" s="1"/>
  <c r="AB2269" i="5"/>
  <c r="V2270" i="5"/>
  <c r="G2270" i="5" s="1"/>
  <c r="AB2270" i="5"/>
  <c r="V2271" i="5"/>
  <c r="G2271" i="5" s="1"/>
  <c r="AB2271" i="5"/>
  <c r="V2273" i="5"/>
  <c r="G2273" i="5" s="1"/>
  <c r="AB2273" i="5"/>
  <c r="V2274" i="5"/>
  <c r="G2274" i="5" s="1"/>
  <c r="AB2274" i="5"/>
  <c r="V2275" i="5"/>
  <c r="G2275" i="5" s="1"/>
  <c r="AB2275" i="5"/>
  <c r="V2276" i="5"/>
  <c r="G2276" i="5" s="1"/>
  <c r="AB2276" i="5"/>
  <c r="V2277" i="5"/>
  <c r="G2277" i="5" s="1"/>
  <c r="AB2277" i="5"/>
  <c r="V2278" i="5"/>
  <c r="G2278" i="5" s="1"/>
  <c r="AB2278" i="5"/>
  <c r="V2279" i="5"/>
  <c r="G2279" i="5" s="1"/>
  <c r="AB2279" i="5"/>
  <c r="V2280" i="5"/>
  <c r="G2280" i="5" s="1"/>
  <c r="AB2280" i="5"/>
  <c r="V2281" i="5"/>
  <c r="G2281" i="5" s="1"/>
  <c r="AB2281" i="5"/>
  <c r="V2282" i="5"/>
  <c r="G2282" i="5" s="1"/>
  <c r="AB2282" i="5"/>
  <c r="V2284" i="5"/>
  <c r="G2284" i="5" s="1"/>
  <c r="AB2284" i="5"/>
  <c r="V2285" i="5"/>
  <c r="G2285" i="5" s="1"/>
  <c r="AB2285" i="5"/>
  <c r="V2286" i="5"/>
  <c r="G2286" i="5" s="1"/>
  <c r="AB2286" i="5"/>
  <c r="V2287" i="5"/>
  <c r="G2287" i="5" s="1"/>
  <c r="AB2287" i="5"/>
  <c r="V2288" i="5"/>
  <c r="G2288" i="5" s="1"/>
  <c r="AB2288" i="5"/>
  <c r="V2289" i="5"/>
  <c r="G2289" i="5" s="1"/>
  <c r="AB2289" i="5"/>
  <c r="V2290" i="5"/>
  <c r="G2290" i="5" s="1"/>
  <c r="AB2290" i="5"/>
  <c r="V2291" i="5"/>
  <c r="G2291" i="5" s="1"/>
  <c r="AB2291" i="5"/>
  <c r="V2292" i="5"/>
  <c r="G2292" i="5" s="1"/>
  <c r="AB2292" i="5"/>
  <c r="V2293" i="5"/>
  <c r="G2293" i="5" s="1"/>
  <c r="AB2293" i="5"/>
  <c r="V2294" i="5"/>
  <c r="G2294" i="5" s="1"/>
  <c r="AB2294" i="5"/>
  <c r="V2295" i="5"/>
  <c r="G2295" i="5" s="1"/>
  <c r="AB2295" i="5"/>
  <c r="V2296" i="5"/>
  <c r="G2296" i="5" s="1"/>
  <c r="AB2296" i="5"/>
  <c r="V2297" i="5"/>
  <c r="G2297" i="5" s="1"/>
  <c r="AB2297" i="5"/>
  <c r="V2299" i="5"/>
  <c r="G2299" i="5" s="1"/>
  <c r="AB2299" i="5"/>
  <c r="V2300" i="5"/>
  <c r="G2300" i="5" s="1"/>
  <c r="AB2300" i="5"/>
  <c r="V2301" i="5"/>
  <c r="G2301" i="5" s="1"/>
  <c r="AB2301" i="5"/>
  <c r="V2302" i="5"/>
  <c r="G2302" i="5" s="1"/>
  <c r="AB2302" i="5"/>
  <c r="V2303" i="5"/>
  <c r="G2303" i="5" s="1"/>
  <c r="AB2303" i="5"/>
  <c r="V2304" i="5"/>
  <c r="G2304" i="5" s="1"/>
  <c r="AB2304" i="5"/>
  <c r="V2305" i="5"/>
  <c r="G2305" i="5" s="1"/>
  <c r="AB2305" i="5"/>
  <c r="V2306" i="5"/>
  <c r="G2306" i="5" s="1"/>
  <c r="AB2306" i="5"/>
  <c r="V2307" i="5"/>
  <c r="G2307" i="5" s="1"/>
  <c r="AB2307" i="5"/>
  <c r="V2308" i="5"/>
  <c r="G2308" i="5" s="1"/>
  <c r="AB2308" i="5"/>
  <c r="V2309" i="5"/>
  <c r="G2309" i="5" s="1"/>
  <c r="AB2309" i="5"/>
  <c r="V2310" i="5"/>
  <c r="G2310" i="5" s="1"/>
  <c r="AB2310" i="5"/>
  <c r="V2311" i="5"/>
  <c r="G2311" i="5" s="1"/>
  <c r="AB2311" i="5"/>
  <c r="V2312" i="5"/>
  <c r="G2312" i="5" s="1"/>
  <c r="AB2312" i="5"/>
  <c r="V2313" i="5"/>
  <c r="G2313" i="5" s="1"/>
  <c r="AB2313" i="5"/>
  <c r="V2314" i="5"/>
  <c r="G2314" i="5" s="1"/>
  <c r="R876" i="5"/>
  <c r="J876" i="5"/>
  <c r="I876" i="5"/>
  <c r="F876" i="5"/>
  <c r="H876" i="5"/>
  <c r="G876" i="5"/>
  <c r="R877" i="5"/>
  <c r="G877" i="5"/>
  <c r="H877" i="5"/>
  <c r="F877" i="5"/>
  <c r="I877" i="5"/>
  <c r="J877" i="5"/>
  <c r="R878" i="5"/>
  <c r="J878" i="5"/>
  <c r="F878" i="5"/>
  <c r="G878" i="5"/>
  <c r="H878" i="5"/>
  <c r="I878" i="5"/>
  <c r="H879" i="5"/>
  <c r="F879" i="5"/>
  <c r="G879" i="5"/>
  <c r="R879" i="5"/>
  <c r="J879" i="5"/>
  <c r="I879" i="5"/>
  <c r="I880" i="5"/>
  <c r="F880" i="5"/>
  <c r="R880" i="5"/>
  <c r="J880" i="5"/>
  <c r="H880" i="5"/>
  <c r="G880" i="5"/>
  <c r="G881" i="5"/>
  <c r="F881" i="5"/>
  <c r="J881" i="5"/>
  <c r="I881" i="5"/>
  <c r="R881" i="5"/>
  <c r="H881" i="5"/>
  <c r="I882" i="5"/>
  <c r="J882" i="5"/>
  <c r="R882" i="5"/>
  <c r="F882" i="5"/>
  <c r="G882" i="5"/>
  <c r="H882" i="5"/>
  <c r="F883" i="5"/>
  <c r="H883" i="5"/>
  <c r="G883" i="5"/>
  <c r="J883" i="5"/>
  <c r="R883" i="5"/>
  <c r="I883" i="5"/>
  <c r="F885" i="5"/>
  <c r="H885" i="5"/>
  <c r="J885" i="5"/>
  <c r="I885" i="5"/>
  <c r="R885" i="5"/>
  <c r="F886" i="5"/>
  <c r="R886" i="5"/>
  <c r="J886" i="5"/>
  <c r="H886" i="5"/>
  <c r="I886" i="5"/>
  <c r="R887" i="5"/>
  <c r="H887" i="5"/>
  <c r="J887" i="5"/>
  <c r="F887" i="5"/>
  <c r="I887" i="5"/>
  <c r="F888" i="5"/>
  <c r="H888" i="5"/>
  <c r="I888" i="5"/>
  <c r="J888" i="5"/>
  <c r="R888" i="5"/>
  <c r="F889" i="5"/>
  <c r="H889" i="5"/>
  <c r="R889" i="5"/>
  <c r="I889" i="5"/>
  <c r="J889" i="5"/>
  <c r="F890" i="5"/>
  <c r="H890" i="5"/>
  <c r="I890" i="5"/>
  <c r="R890" i="5"/>
  <c r="J890" i="5"/>
  <c r="I891" i="5"/>
  <c r="R891" i="5"/>
  <c r="J891" i="5"/>
  <c r="H891" i="5"/>
  <c r="F891" i="5"/>
  <c r="J892" i="5"/>
  <c r="I892" i="5"/>
  <c r="H892" i="5"/>
  <c r="F892" i="5"/>
  <c r="R892" i="5"/>
  <c r="F893" i="5"/>
  <c r="H893" i="5"/>
  <c r="I893" i="5"/>
  <c r="J893" i="5"/>
  <c r="R893" i="5"/>
  <c r="F894" i="5"/>
  <c r="H894" i="5"/>
  <c r="I894" i="5"/>
  <c r="J894" i="5"/>
  <c r="R894" i="5"/>
  <c r="F895" i="5"/>
  <c r="H895" i="5"/>
  <c r="I895" i="5"/>
  <c r="J895" i="5"/>
  <c r="R895" i="5"/>
  <c r="F896" i="5"/>
  <c r="H896" i="5"/>
  <c r="I896" i="5"/>
  <c r="R896" i="5"/>
  <c r="J896" i="5"/>
  <c r="R897" i="5"/>
  <c r="F897" i="5"/>
  <c r="H897" i="5"/>
  <c r="I897" i="5"/>
  <c r="J897" i="5"/>
  <c r="R898" i="5"/>
  <c r="J898" i="5"/>
  <c r="I898" i="5"/>
  <c r="F898" i="5"/>
  <c r="H898" i="5"/>
  <c r="H899" i="5"/>
  <c r="F899" i="5"/>
  <c r="R899" i="5"/>
  <c r="J899" i="5"/>
  <c r="I899" i="5"/>
  <c r="R900" i="5"/>
  <c r="J900" i="5"/>
  <c r="I900" i="5"/>
  <c r="H900" i="5"/>
  <c r="F900" i="5"/>
  <c r="I901" i="5"/>
  <c r="J901" i="5"/>
  <c r="R901" i="5"/>
  <c r="F901" i="5"/>
  <c r="H901" i="5"/>
  <c r="F902" i="5"/>
  <c r="R902" i="5"/>
  <c r="J902" i="5"/>
  <c r="I902" i="5"/>
  <c r="H902" i="5"/>
  <c r="J903" i="5"/>
  <c r="R903" i="5"/>
  <c r="F903" i="5"/>
  <c r="I903" i="5"/>
  <c r="H903" i="5"/>
  <c r="R904" i="5"/>
  <c r="H904" i="5"/>
  <c r="F904" i="5"/>
  <c r="J904" i="5"/>
  <c r="I904" i="5"/>
  <c r="J905" i="5"/>
  <c r="R905" i="5"/>
  <c r="H905" i="5"/>
  <c r="I905" i="5"/>
  <c r="F905" i="5"/>
  <c r="I906" i="5"/>
  <c r="J906" i="5"/>
  <c r="H906" i="5"/>
  <c r="F906" i="5"/>
  <c r="R906" i="5"/>
  <c r="J907" i="5"/>
  <c r="F907" i="5"/>
  <c r="R907" i="5"/>
  <c r="I907" i="5"/>
  <c r="H907" i="5"/>
  <c r="H908" i="5"/>
  <c r="F908" i="5"/>
  <c r="I908" i="5"/>
  <c r="R908" i="5"/>
  <c r="J908" i="5"/>
  <c r="R909" i="5"/>
  <c r="J909" i="5"/>
  <c r="I909" i="5"/>
  <c r="H909" i="5"/>
  <c r="F909" i="5"/>
  <c r="F910" i="5"/>
  <c r="H910" i="5"/>
  <c r="I910" i="5"/>
  <c r="J910" i="5"/>
  <c r="R910" i="5"/>
  <c r="R911" i="5"/>
  <c r="F911" i="5"/>
  <c r="H911" i="5"/>
  <c r="I911" i="5"/>
  <c r="J911" i="5"/>
  <c r="J912" i="5"/>
  <c r="F912" i="5"/>
  <c r="H912" i="5"/>
  <c r="I912" i="5"/>
  <c r="R912" i="5"/>
  <c r="F913" i="5"/>
  <c r="H913" i="5"/>
  <c r="I913" i="5"/>
  <c r="J913" i="5"/>
  <c r="R913" i="5"/>
  <c r="I914" i="5"/>
  <c r="R914" i="5"/>
  <c r="J914" i="5"/>
  <c r="H914" i="5"/>
  <c r="F914" i="5"/>
  <c r="R915" i="5"/>
  <c r="F915" i="5"/>
  <c r="H915" i="5"/>
  <c r="I915" i="5"/>
  <c r="J915" i="5"/>
  <c r="F916" i="5"/>
  <c r="H916" i="5"/>
  <c r="I916" i="5"/>
  <c r="J916" i="5"/>
  <c r="R916" i="5"/>
  <c r="R917" i="5"/>
  <c r="H917" i="5"/>
  <c r="I917" i="5"/>
  <c r="J917" i="5"/>
  <c r="F917" i="5"/>
  <c r="R918" i="5"/>
  <c r="I918" i="5"/>
  <c r="H918" i="5"/>
  <c r="F918" i="5"/>
  <c r="J918" i="5"/>
  <c r="F919" i="5"/>
  <c r="H919" i="5"/>
  <c r="J919" i="5"/>
  <c r="I919" i="5"/>
  <c r="R919" i="5"/>
  <c r="R920" i="5"/>
  <c r="J920" i="5"/>
  <c r="I920" i="5"/>
  <c r="F920" i="5"/>
  <c r="H920" i="5"/>
  <c r="I921" i="5"/>
  <c r="H921" i="5"/>
  <c r="J921" i="5"/>
  <c r="R921" i="5"/>
  <c r="F921" i="5"/>
  <c r="R922" i="5"/>
  <c r="J922" i="5"/>
  <c r="F922" i="5"/>
  <c r="H922" i="5"/>
  <c r="I922" i="5"/>
  <c r="R923" i="5"/>
  <c r="F923" i="5"/>
  <c r="I923" i="5"/>
  <c r="J923" i="5"/>
  <c r="H923" i="5"/>
  <c r="R924" i="5"/>
  <c r="H924" i="5"/>
  <c r="I924" i="5"/>
  <c r="J924" i="5"/>
  <c r="F924" i="5"/>
  <c r="R925" i="5"/>
  <c r="J925" i="5"/>
  <c r="I925" i="5"/>
  <c r="H925" i="5"/>
  <c r="F925" i="5"/>
  <c r="J926" i="5"/>
  <c r="R926" i="5"/>
  <c r="H926" i="5"/>
  <c r="F926" i="5"/>
  <c r="I926" i="5"/>
  <c r="F927" i="5"/>
  <c r="R927" i="5"/>
  <c r="J927" i="5"/>
  <c r="I927" i="5"/>
  <c r="H927" i="5"/>
  <c r="J928" i="5"/>
  <c r="F928" i="5"/>
  <c r="H928" i="5"/>
  <c r="I928" i="5"/>
  <c r="R928" i="5"/>
  <c r="R929" i="5"/>
  <c r="J929" i="5"/>
  <c r="I929" i="5"/>
  <c r="H929" i="5"/>
  <c r="F929" i="5"/>
  <c r="R930" i="5"/>
  <c r="J930" i="5"/>
  <c r="I930" i="5"/>
  <c r="H930" i="5"/>
  <c r="F930" i="5"/>
  <c r="H931" i="5"/>
  <c r="I931" i="5"/>
  <c r="J931" i="5"/>
  <c r="R931" i="5"/>
  <c r="F931" i="5"/>
  <c r="F932" i="5"/>
  <c r="I932" i="5"/>
  <c r="J932" i="5"/>
  <c r="H932" i="5"/>
  <c r="R932" i="5"/>
  <c r="J933" i="5"/>
  <c r="R933" i="5"/>
  <c r="I933" i="5"/>
  <c r="H933" i="5"/>
  <c r="F933" i="5"/>
  <c r="J934" i="5"/>
  <c r="I934" i="5"/>
  <c r="H934" i="5"/>
  <c r="F934" i="5"/>
  <c r="R934" i="5"/>
  <c r="H935" i="5"/>
  <c r="I935" i="5"/>
  <c r="J935" i="5"/>
  <c r="R935" i="5"/>
  <c r="F935" i="5"/>
  <c r="H936" i="5"/>
  <c r="I936" i="5"/>
  <c r="F936" i="5"/>
  <c r="J936" i="5"/>
  <c r="R936" i="5"/>
  <c r="F937" i="5"/>
  <c r="H937" i="5"/>
  <c r="I937" i="5"/>
  <c r="R937" i="5"/>
  <c r="J937" i="5"/>
  <c r="F938" i="5"/>
  <c r="H938" i="5"/>
  <c r="I938" i="5"/>
  <c r="J938" i="5"/>
  <c r="R938" i="5"/>
  <c r="R939" i="5"/>
  <c r="F939" i="5"/>
  <c r="H939" i="5"/>
  <c r="I939" i="5"/>
  <c r="J939" i="5"/>
  <c r="F940" i="5"/>
  <c r="H940" i="5"/>
  <c r="I940" i="5"/>
  <c r="J940" i="5"/>
  <c r="R940" i="5"/>
  <c r="H941" i="5"/>
  <c r="F941" i="5"/>
  <c r="I941" i="5"/>
  <c r="J941" i="5"/>
  <c r="R941" i="5"/>
  <c r="R942" i="5"/>
  <c r="F942" i="5"/>
  <c r="I942" i="5"/>
  <c r="J942" i="5"/>
  <c r="H942" i="5"/>
  <c r="F943" i="5"/>
  <c r="R943" i="5"/>
  <c r="J943" i="5"/>
  <c r="I943" i="5"/>
  <c r="H943" i="5"/>
  <c r="H944" i="5"/>
  <c r="R944" i="5"/>
  <c r="J944" i="5"/>
  <c r="I944" i="5"/>
  <c r="F944" i="5"/>
  <c r="H945" i="5"/>
  <c r="F945" i="5"/>
  <c r="R945" i="5"/>
  <c r="J945" i="5"/>
  <c r="I945" i="5"/>
  <c r="R946" i="5"/>
  <c r="J946" i="5"/>
  <c r="I946" i="5"/>
  <c r="H946" i="5"/>
  <c r="F946" i="5"/>
  <c r="R947" i="5"/>
  <c r="J947" i="5"/>
  <c r="I947" i="5"/>
  <c r="H947" i="5"/>
  <c r="F947" i="5"/>
  <c r="F948" i="5"/>
  <c r="H948" i="5"/>
  <c r="I948" i="5"/>
  <c r="J948" i="5"/>
  <c r="R948" i="5"/>
  <c r="R949" i="5"/>
  <c r="H949" i="5"/>
  <c r="F949" i="5"/>
  <c r="I949" i="5"/>
  <c r="J949" i="5"/>
  <c r="I950" i="5"/>
  <c r="J950" i="5"/>
  <c r="R950" i="5"/>
  <c r="F950" i="5"/>
  <c r="H950" i="5"/>
  <c r="F951" i="5"/>
  <c r="H951" i="5"/>
  <c r="I951" i="5"/>
  <c r="J951" i="5"/>
  <c r="R951" i="5"/>
  <c r="F952" i="5"/>
  <c r="H952" i="5"/>
  <c r="I952" i="5"/>
  <c r="J952" i="5"/>
  <c r="R952" i="5"/>
  <c r="F953" i="5"/>
  <c r="H953" i="5"/>
  <c r="I953" i="5"/>
  <c r="J953" i="5"/>
  <c r="R953" i="5"/>
  <c r="F954" i="5"/>
  <c r="I954" i="5"/>
  <c r="R954" i="5"/>
  <c r="J954" i="5"/>
  <c r="H954" i="5"/>
  <c r="I955" i="5"/>
  <c r="R955" i="5"/>
  <c r="J955" i="5"/>
  <c r="H955" i="5"/>
  <c r="F955" i="5"/>
  <c r="I956" i="5"/>
  <c r="H956" i="5"/>
  <c r="F956" i="5"/>
  <c r="J956" i="5"/>
  <c r="R956" i="5"/>
  <c r="I957" i="5"/>
  <c r="J957" i="5"/>
  <c r="F957" i="5"/>
  <c r="R957" i="5"/>
  <c r="H957" i="5"/>
  <c r="J958" i="5"/>
  <c r="R958" i="5"/>
  <c r="F958" i="5"/>
  <c r="H958" i="5"/>
  <c r="I958" i="5"/>
  <c r="F959" i="5"/>
  <c r="H959" i="5"/>
  <c r="I959" i="5"/>
  <c r="J959" i="5"/>
  <c r="R959" i="5"/>
  <c r="F960" i="5"/>
  <c r="H960" i="5"/>
  <c r="I960" i="5"/>
  <c r="J960" i="5"/>
  <c r="R960" i="5"/>
  <c r="I961" i="5"/>
  <c r="J961" i="5"/>
  <c r="R961" i="5"/>
  <c r="F961" i="5"/>
  <c r="H961" i="5"/>
  <c r="F962" i="5"/>
  <c r="R962" i="5"/>
  <c r="I962" i="5"/>
  <c r="J962" i="5"/>
  <c r="H962" i="5"/>
  <c r="H963" i="5"/>
  <c r="F963" i="5"/>
  <c r="I963" i="5"/>
  <c r="J963" i="5"/>
  <c r="R963" i="5"/>
  <c r="F964" i="5"/>
  <c r="H964" i="5"/>
  <c r="I964" i="5"/>
  <c r="J964" i="5"/>
  <c r="R964" i="5"/>
  <c r="F965" i="5"/>
  <c r="H965" i="5"/>
  <c r="I965" i="5"/>
  <c r="J965" i="5"/>
  <c r="R965" i="5"/>
  <c r="J966" i="5"/>
  <c r="R966" i="5"/>
  <c r="H966" i="5"/>
  <c r="I966" i="5"/>
  <c r="F966" i="5"/>
  <c r="F967" i="5"/>
  <c r="I967" i="5"/>
  <c r="R967" i="5"/>
  <c r="J967" i="5"/>
  <c r="H967" i="5"/>
  <c r="F968" i="5"/>
  <c r="R968" i="5"/>
  <c r="J968" i="5"/>
  <c r="I968" i="5"/>
  <c r="H968" i="5"/>
  <c r="I969" i="5"/>
  <c r="R969" i="5"/>
  <c r="J969" i="5"/>
  <c r="H969" i="5"/>
  <c r="F969" i="5"/>
  <c r="R970" i="5"/>
  <c r="J970" i="5"/>
  <c r="I970" i="5"/>
  <c r="H970" i="5"/>
  <c r="F970" i="5"/>
  <c r="F971" i="5"/>
  <c r="H971" i="5"/>
  <c r="R971" i="5"/>
  <c r="J971" i="5"/>
  <c r="I971" i="5"/>
  <c r="H972" i="5"/>
  <c r="I972" i="5"/>
  <c r="J972" i="5"/>
  <c r="R972" i="5"/>
  <c r="F972" i="5"/>
  <c r="J973" i="5"/>
  <c r="F973" i="5"/>
  <c r="R973" i="5"/>
  <c r="I973" i="5"/>
  <c r="H973" i="5"/>
  <c r="R974" i="5"/>
  <c r="J974" i="5"/>
  <c r="I974" i="5"/>
  <c r="H974" i="5"/>
  <c r="F974" i="5"/>
  <c r="I975" i="5"/>
  <c r="R975" i="5"/>
  <c r="H975" i="5"/>
  <c r="F975" i="5"/>
  <c r="J975" i="5"/>
  <c r="F976" i="5"/>
  <c r="H976" i="5"/>
  <c r="I976" i="5"/>
  <c r="J976" i="5"/>
  <c r="R976" i="5"/>
  <c r="F977" i="5"/>
  <c r="H977" i="5"/>
  <c r="I977" i="5"/>
  <c r="J977" i="5"/>
  <c r="R977" i="5"/>
  <c r="J978" i="5"/>
  <c r="I978" i="5"/>
  <c r="R978" i="5"/>
  <c r="H978" i="5"/>
  <c r="F978" i="5"/>
  <c r="I979" i="5"/>
  <c r="J979" i="5"/>
  <c r="R979" i="5"/>
  <c r="F979" i="5"/>
  <c r="H979" i="5"/>
  <c r="J980" i="5"/>
  <c r="F980" i="5"/>
  <c r="H980" i="5"/>
  <c r="I980" i="5"/>
  <c r="R980" i="5"/>
  <c r="I981" i="5"/>
  <c r="J981" i="5"/>
  <c r="R981" i="5"/>
  <c r="F981" i="5"/>
  <c r="H981" i="5"/>
  <c r="F982" i="5"/>
  <c r="H982" i="5"/>
  <c r="I982" i="5"/>
  <c r="J982" i="5"/>
  <c r="R982" i="5"/>
  <c r="I983" i="5"/>
  <c r="J983" i="5"/>
  <c r="R983" i="5"/>
  <c r="F983" i="5"/>
  <c r="H983" i="5"/>
  <c r="F984" i="5"/>
  <c r="H984" i="5"/>
  <c r="I984" i="5"/>
  <c r="J984" i="5"/>
  <c r="R984" i="5"/>
  <c r="I985" i="5"/>
  <c r="J985" i="5"/>
  <c r="R985" i="5"/>
  <c r="F985" i="5"/>
  <c r="H985" i="5"/>
  <c r="H986" i="5"/>
  <c r="R986" i="5"/>
  <c r="F986" i="5"/>
  <c r="J986" i="5"/>
  <c r="I986" i="5"/>
  <c r="F987" i="5"/>
  <c r="H987" i="5"/>
  <c r="I987" i="5"/>
  <c r="J987" i="5"/>
  <c r="R987" i="5"/>
  <c r="F988" i="5"/>
  <c r="H988" i="5"/>
  <c r="I988" i="5"/>
  <c r="J988" i="5"/>
  <c r="R988" i="5"/>
  <c r="F989" i="5"/>
  <c r="H989" i="5"/>
  <c r="I989" i="5"/>
  <c r="J989" i="5"/>
  <c r="R989" i="5"/>
  <c r="J990" i="5"/>
  <c r="R990" i="5"/>
  <c r="I990" i="5"/>
  <c r="H990" i="5"/>
  <c r="F990" i="5"/>
  <c r="F991" i="5"/>
  <c r="R991" i="5"/>
  <c r="I991" i="5"/>
  <c r="H991" i="5"/>
  <c r="J991" i="5"/>
  <c r="H992" i="5"/>
  <c r="F992" i="5"/>
  <c r="I992" i="5"/>
  <c r="R992" i="5"/>
  <c r="J992" i="5"/>
  <c r="R993" i="5"/>
  <c r="J993" i="5"/>
  <c r="I993" i="5"/>
  <c r="H993" i="5"/>
  <c r="F993" i="5"/>
  <c r="H994" i="5"/>
  <c r="F994" i="5"/>
  <c r="J994" i="5"/>
  <c r="R994" i="5"/>
  <c r="I994" i="5"/>
  <c r="F995" i="5"/>
  <c r="I995" i="5"/>
  <c r="J995" i="5"/>
  <c r="H995" i="5"/>
  <c r="R995" i="5"/>
  <c r="I996" i="5"/>
  <c r="F996" i="5"/>
  <c r="H996" i="5"/>
  <c r="J996" i="5"/>
  <c r="R996" i="5"/>
  <c r="J997" i="5"/>
  <c r="H997" i="5"/>
  <c r="I997" i="5"/>
  <c r="R997" i="5"/>
  <c r="F997" i="5"/>
  <c r="F998" i="5"/>
  <c r="H998" i="5"/>
  <c r="I998" i="5"/>
  <c r="J998" i="5"/>
  <c r="R998" i="5"/>
  <c r="J999" i="5"/>
  <c r="I999" i="5"/>
  <c r="H999" i="5"/>
  <c r="F999" i="5"/>
  <c r="R999" i="5"/>
  <c r="I1000" i="5"/>
  <c r="F1000" i="5"/>
  <c r="J1000" i="5"/>
  <c r="H1000" i="5"/>
  <c r="R1000" i="5"/>
  <c r="I1001" i="5"/>
  <c r="R1001" i="5"/>
  <c r="J1001" i="5"/>
  <c r="F1001" i="5"/>
  <c r="H1001" i="5"/>
  <c r="F1002" i="5"/>
  <c r="R1002" i="5"/>
  <c r="J1002" i="5"/>
  <c r="H1002" i="5"/>
  <c r="I1002" i="5"/>
  <c r="H1003" i="5"/>
  <c r="F1003" i="5"/>
  <c r="R1003" i="5"/>
  <c r="J1003" i="5"/>
  <c r="I1003" i="5"/>
  <c r="F1004" i="5"/>
  <c r="J1004" i="5"/>
  <c r="I1004" i="5"/>
  <c r="R1004" i="5"/>
  <c r="H1004" i="5"/>
  <c r="I1005" i="5"/>
  <c r="F1005" i="5"/>
  <c r="H1005" i="5"/>
  <c r="J1005" i="5"/>
  <c r="R1005" i="5"/>
  <c r="R1006" i="5"/>
  <c r="H1006" i="5"/>
  <c r="J1006" i="5"/>
  <c r="I1006" i="5"/>
  <c r="F1006" i="5"/>
  <c r="J1007" i="5"/>
  <c r="R1007" i="5"/>
  <c r="F1007" i="5"/>
  <c r="H1007" i="5"/>
  <c r="I1007" i="5"/>
  <c r="J1008" i="5"/>
  <c r="I1008" i="5"/>
  <c r="R1008" i="5"/>
  <c r="F1008" i="5"/>
  <c r="H1008" i="5"/>
  <c r="F1009" i="5"/>
  <c r="H1009" i="5"/>
  <c r="I1009" i="5"/>
  <c r="J1009" i="5"/>
  <c r="R1009" i="5"/>
  <c r="F1010" i="5"/>
  <c r="R1010" i="5"/>
  <c r="H1010" i="5"/>
  <c r="I1010" i="5"/>
  <c r="J1010" i="5"/>
  <c r="J1011" i="5"/>
  <c r="H1011" i="5"/>
  <c r="R1011" i="5"/>
  <c r="I1011" i="5"/>
  <c r="F1011" i="5"/>
  <c r="J1012" i="5"/>
  <c r="R1012" i="5"/>
  <c r="F1012" i="5"/>
  <c r="I1012" i="5"/>
  <c r="H1012" i="5"/>
  <c r="F1013" i="5"/>
  <c r="I1013" i="5"/>
  <c r="R1013" i="5"/>
  <c r="H1013" i="5"/>
  <c r="J1013" i="5"/>
  <c r="R1014" i="5"/>
  <c r="J1014" i="5"/>
  <c r="I1014" i="5"/>
  <c r="H1014" i="5"/>
  <c r="F1014" i="5"/>
  <c r="F1015" i="5"/>
  <c r="H1015" i="5"/>
  <c r="I1015" i="5"/>
  <c r="J1015" i="5"/>
  <c r="R1015" i="5"/>
  <c r="H1016" i="5"/>
  <c r="I1016" i="5"/>
  <c r="J1016" i="5"/>
  <c r="R1016" i="5"/>
  <c r="F1016" i="5"/>
  <c r="F1017" i="5"/>
  <c r="J1017" i="5"/>
  <c r="I1017" i="5"/>
  <c r="H1017" i="5"/>
  <c r="R1017" i="5"/>
  <c r="J1018" i="5"/>
  <c r="H1018" i="5"/>
  <c r="R1018" i="5"/>
  <c r="I1018" i="5"/>
  <c r="F1018" i="5"/>
  <c r="F1019" i="5"/>
  <c r="H1019" i="5"/>
  <c r="I1019" i="5"/>
  <c r="J1019" i="5"/>
  <c r="R1019" i="5"/>
  <c r="F1020" i="5"/>
  <c r="H1020" i="5"/>
  <c r="I1020" i="5"/>
  <c r="J1020" i="5"/>
  <c r="R1020" i="5"/>
  <c r="R1021" i="5"/>
  <c r="F1021" i="5"/>
  <c r="H1021" i="5"/>
  <c r="I1021" i="5"/>
  <c r="J1021" i="5"/>
  <c r="R1022" i="5"/>
  <c r="F1022" i="5"/>
  <c r="H1022" i="5"/>
  <c r="I1022" i="5"/>
  <c r="J1022" i="5"/>
  <c r="H1023" i="5"/>
  <c r="F1023" i="5"/>
  <c r="I1023" i="5"/>
  <c r="R1023" i="5"/>
  <c r="J1023" i="5"/>
  <c r="R1024" i="5"/>
  <c r="J1024" i="5"/>
  <c r="I1024" i="5"/>
  <c r="H1024" i="5"/>
  <c r="F1024" i="5"/>
  <c r="H1025" i="5"/>
  <c r="F1025" i="5"/>
  <c r="I1025" i="5"/>
  <c r="J1025" i="5"/>
  <c r="R1025" i="5"/>
  <c r="F1026" i="5"/>
  <c r="R1026" i="5"/>
  <c r="I1026" i="5"/>
  <c r="H1026" i="5"/>
  <c r="J1026" i="5"/>
  <c r="H1027" i="5"/>
  <c r="F1027" i="5"/>
  <c r="R1027" i="5"/>
  <c r="J1027" i="5"/>
  <c r="I1027" i="5"/>
  <c r="R1028" i="5"/>
  <c r="J1028" i="5"/>
  <c r="I1028" i="5"/>
  <c r="H1028" i="5"/>
  <c r="F1028" i="5"/>
  <c r="F1029" i="5"/>
  <c r="H1029" i="5"/>
  <c r="J1029" i="5"/>
  <c r="R1029" i="5"/>
  <c r="I1029" i="5"/>
  <c r="I1030" i="5"/>
  <c r="F1030" i="5"/>
  <c r="H1030" i="5"/>
  <c r="R1030" i="5"/>
  <c r="J1030" i="5"/>
  <c r="H1031" i="5"/>
  <c r="I1031" i="5"/>
  <c r="J1031" i="5"/>
  <c r="R1031" i="5"/>
  <c r="F1031" i="5"/>
  <c r="J1032" i="5"/>
  <c r="F1032" i="5"/>
  <c r="R1032" i="5"/>
  <c r="I1032" i="5"/>
  <c r="H1032" i="5"/>
  <c r="R1033" i="5"/>
  <c r="J1033" i="5"/>
  <c r="I1033" i="5"/>
  <c r="F1033" i="5"/>
  <c r="H1033" i="5"/>
  <c r="R1034" i="5"/>
  <c r="J1034" i="5"/>
  <c r="I1034" i="5"/>
  <c r="H1034" i="5"/>
  <c r="F1034" i="5"/>
  <c r="I1035" i="5"/>
  <c r="F1035" i="5"/>
  <c r="H1035" i="5"/>
  <c r="J1035" i="5"/>
  <c r="R1035" i="5"/>
  <c r="R1036" i="5"/>
  <c r="J1036" i="5"/>
  <c r="I1036" i="5"/>
  <c r="H1036" i="5"/>
  <c r="F1036" i="5"/>
  <c r="H1037" i="5"/>
  <c r="F1037" i="5"/>
  <c r="R1037" i="5"/>
  <c r="J1037" i="5"/>
  <c r="I1037" i="5"/>
  <c r="H1038" i="5"/>
  <c r="I1038" i="5"/>
  <c r="J1038" i="5"/>
  <c r="R1038" i="5"/>
  <c r="F1038" i="5"/>
  <c r="J1039" i="5"/>
  <c r="R1039" i="5"/>
  <c r="I1039" i="5"/>
  <c r="F1039" i="5"/>
  <c r="H1039" i="5"/>
  <c r="F1040" i="5"/>
  <c r="I1040" i="5"/>
  <c r="J1040" i="5"/>
  <c r="H1040" i="5"/>
  <c r="R1040" i="5"/>
  <c r="H1041" i="5"/>
  <c r="I1041" i="5"/>
  <c r="J1041" i="5"/>
  <c r="F1041" i="5"/>
  <c r="R1041" i="5"/>
  <c r="F1042" i="5"/>
  <c r="I1042" i="5"/>
  <c r="J1042" i="5"/>
  <c r="R1042" i="5"/>
  <c r="H1042" i="5"/>
  <c r="I1043" i="5"/>
  <c r="R1043" i="5"/>
  <c r="J1043" i="5"/>
  <c r="H1043" i="5"/>
  <c r="F1043" i="5"/>
  <c r="H1044" i="5"/>
  <c r="I1044" i="5"/>
  <c r="J1044" i="5"/>
  <c r="R1044" i="5"/>
  <c r="F1044" i="5"/>
  <c r="R1045" i="5"/>
  <c r="I1045" i="5"/>
  <c r="H1045" i="5"/>
  <c r="F1045" i="5"/>
  <c r="J1045" i="5"/>
  <c r="F1046" i="5"/>
  <c r="J1046" i="5"/>
  <c r="H1046" i="5"/>
  <c r="I1046" i="5"/>
  <c r="R1046" i="5"/>
  <c r="F1047" i="5"/>
  <c r="I1047" i="5"/>
  <c r="J1047" i="5"/>
  <c r="R1047" i="5"/>
  <c r="H1047" i="5"/>
  <c r="H1048" i="5"/>
  <c r="I1048" i="5"/>
  <c r="F1048" i="5"/>
  <c r="J1048" i="5"/>
  <c r="R1048" i="5"/>
  <c r="J1049" i="5"/>
  <c r="I1049" i="5"/>
  <c r="H1049" i="5"/>
  <c r="F1049" i="5"/>
  <c r="R1049" i="5"/>
  <c r="I1050" i="5"/>
  <c r="J1050" i="5"/>
  <c r="R1050" i="5"/>
  <c r="H1050" i="5"/>
  <c r="F1050" i="5"/>
  <c r="H1051" i="5"/>
  <c r="F1051" i="5"/>
  <c r="J1051" i="5"/>
  <c r="I1051" i="5"/>
  <c r="R1051" i="5"/>
  <c r="I1052" i="5"/>
  <c r="F1052" i="5"/>
  <c r="J1052" i="5"/>
  <c r="H1052" i="5"/>
  <c r="R1052" i="5"/>
  <c r="F1053" i="5"/>
  <c r="H1053" i="5"/>
  <c r="R1053" i="5"/>
  <c r="J1053" i="5"/>
  <c r="I1053" i="5"/>
  <c r="R1054" i="5"/>
  <c r="J1054" i="5"/>
  <c r="I1054" i="5"/>
  <c r="H1054" i="5"/>
  <c r="F1054" i="5"/>
  <c r="H1055" i="5"/>
  <c r="F1055" i="5"/>
  <c r="J1055" i="5"/>
  <c r="R1055" i="5"/>
  <c r="I1055" i="5"/>
  <c r="R1056" i="5"/>
  <c r="J1056" i="5"/>
  <c r="I1056" i="5"/>
  <c r="H1056" i="5"/>
  <c r="F1056" i="5"/>
  <c r="H1057" i="5"/>
  <c r="F1057" i="5"/>
  <c r="R1057" i="5"/>
  <c r="J1057" i="5"/>
  <c r="I1057" i="5"/>
  <c r="F1058" i="5"/>
  <c r="J1058" i="5"/>
  <c r="R1058" i="5"/>
  <c r="I1058" i="5"/>
  <c r="H1058" i="5"/>
  <c r="F1059" i="5"/>
  <c r="H1059" i="5"/>
  <c r="I1059" i="5"/>
  <c r="J1059" i="5"/>
  <c r="R1059" i="5"/>
  <c r="F1060" i="5"/>
  <c r="H1060" i="5"/>
  <c r="I1060" i="5"/>
  <c r="J1060" i="5"/>
  <c r="R1060" i="5"/>
  <c r="R1061" i="5"/>
  <c r="F1061" i="5"/>
  <c r="H1061" i="5"/>
  <c r="I1061" i="5"/>
  <c r="J1061" i="5"/>
  <c r="J1062" i="5"/>
  <c r="F1062" i="5"/>
  <c r="H1062" i="5"/>
  <c r="I1062" i="5"/>
  <c r="R1062" i="5"/>
  <c r="J1063" i="5"/>
  <c r="R1063" i="5"/>
  <c r="I1063" i="5"/>
  <c r="H1063" i="5"/>
  <c r="F1063" i="5"/>
  <c r="F1064" i="5"/>
  <c r="R1064" i="5"/>
  <c r="J1064" i="5"/>
  <c r="I1064" i="5"/>
  <c r="H1064" i="5"/>
  <c r="I1065" i="5"/>
  <c r="R1065" i="5"/>
  <c r="J1065" i="5"/>
  <c r="H1065" i="5"/>
  <c r="F1065" i="5"/>
  <c r="H1066" i="5"/>
  <c r="R1066" i="5"/>
  <c r="J1066" i="5"/>
  <c r="F1066" i="5"/>
  <c r="I1066" i="5"/>
  <c r="I1067" i="5"/>
  <c r="R1067" i="5"/>
  <c r="J1067" i="5"/>
  <c r="H1067" i="5"/>
  <c r="F1067" i="5"/>
  <c r="F1068" i="5"/>
  <c r="H1068" i="5"/>
  <c r="R1068" i="5"/>
  <c r="J1068" i="5"/>
  <c r="I1068" i="5"/>
  <c r="R1069" i="5"/>
  <c r="J1069" i="5"/>
  <c r="I1069" i="5"/>
  <c r="H1069" i="5"/>
  <c r="F1069" i="5"/>
  <c r="I1070" i="5"/>
  <c r="F1070" i="5"/>
  <c r="H1070" i="5"/>
  <c r="J1070" i="5"/>
  <c r="R1070" i="5"/>
  <c r="R1071" i="5"/>
  <c r="J1071" i="5"/>
  <c r="F1071" i="5"/>
  <c r="H1071" i="5"/>
  <c r="I1071" i="5"/>
  <c r="I1072" i="5"/>
  <c r="J1072" i="5"/>
  <c r="H1072" i="5"/>
  <c r="F1072" i="5"/>
  <c r="R1072" i="5"/>
  <c r="F1073" i="5"/>
  <c r="H1073" i="5"/>
  <c r="I1073" i="5"/>
  <c r="J1073" i="5"/>
  <c r="R1073" i="5"/>
  <c r="H1074" i="5"/>
  <c r="F1074" i="5"/>
  <c r="J1074" i="5"/>
  <c r="I1074" i="5"/>
  <c r="R1074" i="5"/>
  <c r="F1075" i="5"/>
  <c r="H1075" i="5"/>
  <c r="I1075" i="5"/>
  <c r="J1075" i="5"/>
  <c r="R1075" i="5"/>
  <c r="R1076" i="5"/>
  <c r="J1076" i="5"/>
  <c r="I1076" i="5"/>
  <c r="H1076" i="5"/>
  <c r="F1076" i="5"/>
  <c r="R1077" i="5"/>
  <c r="J1077" i="5"/>
  <c r="I1077" i="5"/>
  <c r="H1077" i="5"/>
  <c r="F1077" i="5"/>
  <c r="H1078" i="5"/>
  <c r="R1078" i="5"/>
  <c r="J1078" i="5"/>
  <c r="I1078" i="5"/>
  <c r="F1078" i="5"/>
  <c r="R1079" i="5"/>
  <c r="J1079" i="5"/>
  <c r="I1079" i="5"/>
  <c r="H1079" i="5"/>
  <c r="F1079" i="5"/>
  <c r="F1080" i="5"/>
  <c r="H1080" i="5"/>
  <c r="I1080" i="5"/>
  <c r="J1080" i="5"/>
  <c r="R1080" i="5"/>
  <c r="I1081" i="5"/>
  <c r="F1081" i="5"/>
  <c r="H1081" i="5"/>
  <c r="J1081" i="5"/>
  <c r="R1081" i="5"/>
  <c r="F1082" i="5"/>
  <c r="H1082" i="5"/>
  <c r="R1082" i="5"/>
  <c r="I1082" i="5"/>
  <c r="J1082" i="5"/>
  <c r="H1083" i="5"/>
  <c r="I1083" i="5"/>
  <c r="J1083" i="5"/>
  <c r="R1083" i="5"/>
  <c r="F1083" i="5"/>
  <c r="R1084" i="5"/>
  <c r="J1084" i="5"/>
  <c r="F1084" i="5"/>
  <c r="I1084" i="5"/>
  <c r="H1084" i="5"/>
  <c r="I1085" i="5"/>
  <c r="H1085" i="5"/>
  <c r="F1085" i="5"/>
  <c r="J1085" i="5"/>
  <c r="R1085" i="5"/>
  <c r="H1086" i="5"/>
  <c r="F1086" i="5"/>
  <c r="I1086" i="5"/>
  <c r="J1086" i="5"/>
  <c r="R1086" i="5"/>
  <c r="F1087" i="5"/>
  <c r="H1087" i="5"/>
  <c r="I1087" i="5"/>
  <c r="J1087" i="5"/>
  <c r="R1087" i="5"/>
  <c r="J1088" i="5"/>
  <c r="I1088" i="5"/>
  <c r="H1088" i="5"/>
  <c r="F1088" i="5"/>
  <c r="R1088" i="5"/>
  <c r="I1089" i="5"/>
  <c r="J1089" i="5"/>
  <c r="F1089" i="5"/>
  <c r="R1089" i="5"/>
  <c r="H1089" i="5"/>
  <c r="R1090" i="5"/>
  <c r="J1090" i="5"/>
  <c r="I1090" i="5"/>
  <c r="H1090" i="5"/>
  <c r="F1090" i="5"/>
  <c r="R1091" i="5"/>
  <c r="I1091" i="5"/>
  <c r="J1091" i="5"/>
  <c r="F1091" i="5"/>
  <c r="H1091" i="5"/>
  <c r="H1092" i="5"/>
  <c r="I1092" i="5"/>
  <c r="R1092" i="5"/>
  <c r="J1092" i="5"/>
  <c r="F1092" i="5"/>
  <c r="R1093" i="5"/>
  <c r="I1093" i="5"/>
  <c r="H1093" i="5"/>
  <c r="F1093" i="5"/>
  <c r="J1093" i="5"/>
  <c r="J1094" i="5"/>
  <c r="I1094" i="5"/>
  <c r="H1094" i="5"/>
  <c r="F1094" i="5"/>
  <c r="R1094" i="5"/>
  <c r="R1095" i="5"/>
  <c r="F1095" i="5"/>
  <c r="H1095" i="5"/>
  <c r="I1095" i="5"/>
  <c r="J1095" i="5"/>
  <c r="F1096" i="5"/>
  <c r="H1096" i="5"/>
  <c r="I1096" i="5"/>
  <c r="J1096" i="5"/>
  <c r="R1096" i="5"/>
  <c r="F1097" i="5"/>
  <c r="H1097" i="5"/>
  <c r="I1097" i="5"/>
  <c r="J1097" i="5"/>
  <c r="R1097" i="5"/>
  <c r="F1098" i="5"/>
  <c r="H1098" i="5"/>
  <c r="I1098" i="5"/>
  <c r="J1098" i="5"/>
  <c r="R1098" i="5"/>
  <c r="J1099" i="5"/>
  <c r="F1099" i="5"/>
  <c r="H1099" i="5"/>
  <c r="I1099" i="5"/>
  <c r="R1099" i="5"/>
  <c r="F1100" i="5"/>
  <c r="H1100" i="5"/>
  <c r="I1100" i="5"/>
  <c r="J1100" i="5"/>
  <c r="R1100" i="5"/>
  <c r="F1101" i="5"/>
  <c r="H1101" i="5"/>
  <c r="I1101" i="5"/>
  <c r="J1101" i="5"/>
  <c r="R1101" i="5"/>
  <c r="F1102" i="5"/>
  <c r="H1102" i="5"/>
  <c r="I1102" i="5"/>
  <c r="J1102" i="5"/>
  <c r="R1102" i="5"/>
  <c r="F1103" i="5"/>
  <c r="H1103" i="5"/>
  <c r="I1103" i="5"/>
  <c r="J1103" i="5"/>
  <c r="R1103" i="5"/>
  <c r="F1104" i="5"/>
  <c r="H1104" i="5"/>
  <c r="I1104" i="5"/>
  <c r="J1104" i="5"/>
  <c r="R1104" i="5"/>
  <c r="F1105" i="5"/>
  <c r="H1105" i="5"/>
  <c r="I1105" i="5"/>
  <c r="J1105" i="5"/>
  <c r="R1105" i="5"/>
  <c r="F1106" i="5"/>
  <c r="H1106" i="5"/>
  <c r="I1106" i="5"/>
  <c r="J1106" i="5"/>
  <c r="R1106" i="5"/>
  <c r="F1107" i="5"/>
  <c r="H1107" i="5"/>
  <c r="I1107" i="5"/>
  <c r="J1107" i="5"/>
  <c r="R1107" i="5"/>
  <c r="F1108" i="5"/>
  <c r="H1108" i="5"/>
  <c r="I1108" i="5"/>
  <c r="J1108" i="5"/>
  <c r="R1108" i="5"/>
  <c r="F1109" i="5"/>
  <c r="H1109" i="5"/>
  <c r="I1109" i="5"/>
  <c r="J1109" i="5"/>
  <c r="R1109" i="5"/>
  <c r="F1110" i="5"/>
  <c r="H1110" i="5"/>
  <c r="I1110" i="5"/>
  <c r="J1110" i="5"/>
  <c r="R1110" i="5"/>
  <c r="F1111" i="5"/>
  <c r="H1111" i="5"/>
  <c r="I1111" i="5"/>
  <c r="J1111" i="5"/>
  <c r="R1111" i="5"/>
  <c r="R1112" i="5"/>
  <c r="F1112" i="5"/>
  <c r="H1112" i="5"/>
  <c r="I1112" i="5"/>
  <c r="J1112" i="5"/>
  <c r="F1113" i="5"/>
  <c r="R1113" i="5"/>
  <c r="J1113" i="5"/>
  <c r="I1113" i="5"/>
  <c r="H1113" i="5"/>
  <c r="J1114" i="5"/>
  <c r="R1114" i="5"/>
  <c r="I1114" i="5"/>
  <c r="H1114" i="5"/>
  <c r="F1114" i="5"/>
  <c r="F1115" i="5"/>
  <c r="I1115" i="5"/>
  <c r="J1115" i="5"/>
  <c r="R1115" i="5"/>
  <c r="H1115" i="5"/>
  <c r="I1116" i="5"/>
  <c r="F1116" i="5"/>
  <c r="H1116" i="5"/>
  <c r="R1116" i="5"/>
  <c r="J1116" i="5"/>
  <c r="H1117" i="5"/>
  <c r="J1117" i="5"/>
  <c r="I1117" i="5"/>
  <c r="R1117" i="5"/>
  <c r="F1117" i="5"/>
  <c r="R1118" i="5"/>
  <c r="J1118" i="5"/>
  <c r="I1118" i="5"/>
  <c r="H1118" i="5"/>
  <c r="F1118" i="5"/>
  <c r="J1119" i="5"/>
  <c r="R1119" i="5"/>
  <c r="F1119" i="5"/>
  <c r="H1119" i="5"/>
  <c r="I1119" i="5"/>
  <c r="J1120" i="5"/>
  <c r="F1120" i="5"/>
  <c r="H1120" i="5"/>
  <c r="I1120" i="5"/>
  <c r="R1120" i="5"/>
  <c r="F1121" i="5"/>
  <c r="H1121" i="5"/>
  <c r="I1121" i="5"/>
  <c r="J1121" i="5"/>
  <c r="R1121" i="5"/>
  <c r="I1122" i="5"/>
  <c r="J1122" i="5"/>
  <c r="F1122" i="5"/>
  <c r="R1122" i="5"/>
  <c r="H1122" i="5"/>
  <c r="F1123" i="5"/>
  <c r="H1123" i="5"/>
  <c r="I1123" i="5"/>
  <c r="J1123" i="5"/>
  <c r="R1123" i="5"/>
  <c r="R1124" i="5"/>
  <c r="I1124" i="5"/>
  <c r="H1124" i="5"/>
  <c r="F1124" i="5"/>
  <c r="J1124" i="5"/>
  <c r="R1125" i="5"/>
  <c r="J1125" i="5"/>
  <c r="I1125" i="5"/>
  <c r="H1125" i="5"/>
  <c r="F1125" i="5"/>
  <c r="R1126" i="5"/>
  <c r="H1126" i="5"/>
  <c r="F1126" i="5"/>
  <c r="J1126" i="5"/>
  <c r="I1126" i="5"/>
  <c r="H1127" i="5"/>
  <c r="I1127" i="5"/>
  <c r="J1127" i="5"/>
  <c r="R1127" i="5"/>
  <c r="F1127" i="5"/>
  <c r="F1128" i="5"/>
  <c r="H1128" i="5"/>
  <c r="I1128" i="5"/>
  <c r="R1128" i="5"/>
  <c r="J1128" i="5"/>
  <c r="I1129" i="5"/>
  <c r="R1129" i="5"/>
  <c r="J1129" i="5"/>
  <c r="H1129" i="5"/>
  <c r="F1129" i="5"/>
  <c r="J1130" i="5"/>
  <c r="R1130" i="5"/>
  <c r="H1130" i="5"/>
  <c r="F1130" i="5"/>
  <c r="I1130" i="5"/>
  <c r="F1131" i="5"/>
  <c r="I1131" i="5"/>
  <c r="J1131" i="5"/>
  <c r="H1131" i="5"/>
  <c r="R1131" i="5"/>
  <c r="F1132" i="5"/>
  <c r="H1132" i="5"/>
  <c r="I1132" i="5"/>
  <c r="J1132" i="5"/>
  <c r="R1132" i="5"/>
  <c r="I1133" i="5"/>
  <c r="H1133" i="5"/>
  <c r="R1133" i="5"/>
  <c r="J1133" i="5"/>
  <c r="F1133" i="5"/>
  <c r="J1134" i="5"/>
  <c r="R1134" i="5"/>
  <c r="I1134" i="5"/>
  <c r="F1134" i="5"/>
  <c r="H1134" i="5"/>
  <c r="R1135" i="5"/>
  <c r="J1135" i="5"/>
  <c r="I1135" i="5"/>
  <c r="H1135" i="5"/>
  <c r="F1135" i="5"/>
  <c r="R1136" i="5"/>
  <c r="J1136" i="5"/>
  <c r="I1136" i="5"/>
  <c r="H1136" i="5"/>
  <c r="F1136" i="5"/>
  <c r="I1137" i="5"/>
  <c r="F1137" i="5"/>
  <c r="H1137" i="5"/>
  <c r="R1137" i="5"/>
  <c r="J1137" i="5"/>
  <c r="I1138" i="5"/>
  <c r="H1138" i="5"/>
  <c r="F1138" i="5"/>
  <c r="R1138" i="5"/>
  <c r="J1138" i="5"/>
  <c r="R1139" i="5"/>
  <c r="J1139" i="5"/>
  <c r="H1139" i="5"/>
  <c r="F1139" i="5"/>
  <c r="I1139" i="5"/>
  <c r="R1140" i="5"/>
  <c r="F1140" i="5"/>
  <c r="H1140" i="5"/>
  <c r="I1140" i="5"/>
  <c r="J1140" i="5"/>
  <c r="F1141" i="5"/>
  <c r="I1141" i="5"/>
  <c r="J1141" i="5"/>
  <c r="R1141" i="5"/>
  <c r="H1141" i="5"/>
  <c r="R1142" i="5"/>
  <c r="J1142" i="5"/>
  <c r="I1142" i="5"/>
  <c r="H1142" i="5"/>
  <c r="F1142" i="5"/>
  <c r="H1143" i="5"/>
  <c r="F1143" i="5"/>
  <c r="I1143" i="5"/>
  <c r="J1143" i="5"/>
  <c r="R1143" i="5"/>
  <c r="H1144" i="5"/>
  <c r="I1144" i="5"/>
  <c r="J1144" i="5"/>
  <c r="R1144" i="5"/>
  <c r="F1144" i="5"/>
  <c r="H1145" i="5"/>
  <c r="F1145" i="5"/>
  <c r="R1145" i="5"/>
  <c r="J1145" i="5"/>
  <c r="I1145" i="5"/>
  <c r="F1146" i="5"/>
  <c r="I1146" i="5"/>
  <c r="J1146" i="5"/>
  <c r="R1146" i="5"/>
  <c r="H1146" i="5"/>
  <c r="H1147" i="5"/>
  <c r="R1147" i="5"/>
  <c r="J1147" i="5"/>
  <c r="I1147" i="5"/>
  <c r="F1147" i="5"/>
  <c r="J1148" i="5"/>
  <c r="R1148" i="5"/>
  <c r="F1148" i="5"/>
  <c r="I1148" i="5"/>
  <c r="H1148" i="5"/>
  <c r="F1149" i="5"/>
  <c r="H1149" i="5"/>
  <c r="I1149" i="5"/>
  <c r="J1149" i="5"/>
  <c r="R1149" i="5"/>
  <c r="F1150" i="5"/>
  <c r="H1150" i="5"/>
  <c r="J1150" i="5"/>
  <c r="I1150" i="5"/>
  <c r="R1150" i="5"/>
  <c r="F1151" i="5"/>
  <c r="H1151" i="5"/>
  <c r="I1151" i="5"/>
  <c r="J1151" i="5"/>
  <c r="R1151" i="5"/>
  <c r="F1152" i="5"/>
  <c r="H1152" i="5"/>
  <c r="I1152" i="5"/>
  <c r="J1152" i="5"/>
  <c r="R1152" i="5"/>
  <c r="F1153" i="5"/>
  <c r="H1153" i="5"/>
  <c r="I1153" i="5"/>
  <c r="J1153" i="5"/>
  <c r="R1153" i="5"/>
  <c r="I1154" i="5"/>
  <c r="F1154" i="5"/>
  <c r="H1154" i="5"/>
  <c r="J1154" i="5"/>
  <c r="R1154" i="5"/>
  <c r="I1155" i="5"/>
  <c r="H1155" i="5"/>
  <c r="F1155" i="5"/>
  <c r="J1155" i="5"/>
  <c r="R1155" i="5"/>
  <c r="R1156" i="5"/>
  <c r="J1156" i="5"/>
  <c r="I1156" i="5"/>
  <c r="H1156" i="5"/>
  <c r="F1156" i="5"/>
  <c r="F1157" i="5"/>
  <c r="H1157" i="5"/>
  <c r="J1157" i="5"/>
  <c r="I1157" i="5"/>
  <c r="R1157" i="5"/>
  <c r="R1158" i="5"/>
  <c r="F1158" i="5"/>
  <c r="H1158" i="5"/>
  <c r="I1158" i="5"/>
  <c r="J1158" i="5"/>
  <c r="F1159" i="5"/>
  <c r="H1159" i="5"/>
  <c r="I1159" i="5"/>
  <c r="J1159" i="5"/>
  <c r="R1159" i="5"/>
  <c r="R1160" i="5"/>
  <c r="J1160" i="5"/>
  <c r="I1160" i="5"/>
  <c r="H1160" i="5"/>
  <c r="F1160" i="5"/>
  <c r="F1161" i="5"/>
  <c r="H1161" i="5"/>
  <c r="I1161" i="5"/>
  <c r="R1161" i="5"/>
  <c r="J1161" i="5"/>
  <c r="H1162" i="5"/>
  <c r="I1162" i="5"/>
  <c r="J1162" i="5"/>
  <c r="R1162" i="5"/>
  <c r="F1162" i="5"/>
  <c r="I1163" i="5"/>
  <c r="H1163" i="5"/>
  <c r="R1163" i="5"/>
  <c r="J1163" i="5"/>
  <c r="F1163" i="5"/>
  <c r="R1164" i="5"/>
  <c r="F1164" i="5"/>
  <c r="H1164" i="5"/>
  <c r="I1164" i="5"/>
  <c r="J1164" i="5"/>
  <c r="J1165" i="5"/>
  <c r="I1165" i="5"/>
  <c r="H1165" i="5"/>
  <c r="F1165" i="5"/>
  <c r="R1165" i="5"/>
  <c r="F1166" i="5"/>
  <c r="R1166" i="5"/>
  <c r="J1166" i="5"/>
  <c r="I1166" i="5"/>
  <c r="H1166" i="5"/>
  <c r="I1167" i="5"/>
  <c r="R1167" i="5"/>
  <c r="H1167" i="5"/>
  <c r="F1167" i="5"/>
  <c r="J1167" i="5"/>
  <c r="F1168" i="5"/>
  <c r="H1168" i="5"/>
  <c r="I1168" i="5"/>
  <c r="J1168" i="5"/>
  <c r="R1168" i="5"/>
  <c r="F1169" i="5"/>
  <c r="H1169" i="5"/>
  <c r="I1169" i="5"/>
  <c r="J1169" i="5"/>
  <c r="R1169" i="5"/>
  <c r="I1170" i="5"/>
  <c r="R1170" i="5"/>
  <c r="J1170" i="5"/>
  <c r="H1170" i="5"/>
  <c r="F1170" i="5"/>
  <c r="R1171" i="5"/>
  <c r="J1171" i="5"/>
  <c r="I1171" i="5"/>
  <c r="H1171" i="5"/>
  <c r="F1171" i="5"/>
  <c r="H1172" i="5"/>
  <c r="F1172" i="5"/>
  <c r="R1172" i="5"/>
  <c r="J1172" i="5"/>
  <c r="I1172" i="5"/>
  <c r="R1173" i="5"/>
  <c r="J1173" i="5"/>
  <c r="I1173" i="5"/>
  <c r="H1173" i="5"/>
  <c r="F1173" i="5"/>
  <c r="F1174" i="5"/>
  <c r="R1174" i="5"/>
  <c r="J1174" i="5"/>
  <c r="I1174" i="5"/>
  <c r="H1174" i="5"/>
  <c r="R1175" i="5"/>
  <c r="J1175" i="5"/>
  <c r="I1175" i="5"/>
  <c r="H1175" i="5"/>
  <c r="F1175" i="5"/>
  <c r="I1176" i="5"/>
  <c r="H1176" i="5"/>
  <c r="F1176" i="5"/>
  <c r="R1176" i="5"/>
  <c r="J1176" i="5"/>
  <c r="H1177" i="5"/>
  <c r="J1177" i="5"/>
  <c r="F1177" i="5"/>
  <c r="I1177" i="5"/>
  <c r="R1177" i="5"/>
  <c r="H1178" i="5"/>
  <c r="F1178" i="5"/>
  <c r="R1178" i="5"/>
  <c r="J1178" i="5"/>
  <c r="I1178" i="5"/>
  <c r="R1179" i="5"/>
  <c r="H1179" i="5"/>
  <c r="I1179" i="5"/>
  <c r="F1179" i="5"/>
  <c r="J1179" i="5"/>
  <c r="R1180" i="5"/>
  <c r="J1180" i="5"/>
  <c r="F1180" i="5"/>
  <c r="H1180" i="5"/>
  <c r="I1180" i="5"/>
  <c r="H1181" i="5"/>
  <c r="I1181" i="5"/>
  <c r="J1181" i="5"/>
  <c r="R1181" i="5"/>
  <c r="F1181" i="5"/>
  <c r="R1182" i="5"/>
  <c r="J1182" i="5"/>
  <c r="F1182" i="5"/>
  <c r="H1182" i="5"/>
  <c r="I1182" i="5"/>
  <c r="J1183" i="5"/>
  <c r="H1183" i="5"/>
  <c r="R1183" i="5"/>
  <c r="F1183" i="5"/>
  <c r="I1183" i="5"/>
  <c r="R1184" i="5"/>
  <c r="J1184" i="5"/>
  <c r="I1184" i="5"/>
  <c r="F1184" i="5"/>
  <c r="H1184" i="5"/>
  <c r="R1185" i="5"/>
  <c r="J1185" i="5"/>
  <c r="H1185" i="5"/>
  <c r="F1185" i="5"/>
  <c r="I1185" i="5"/>
  <c r="R1186" i="5"/>
  <c r="F1186" i="5"/>
  <c r="I1186" i="5"/>
  <c r="H1186" i="5"/>
  <c r="J1186" i="5"/>
  <c r="F1187" i="5"/>
  <c r="H1187" i="5"/>
  <c r="I1187" i="5"/>
  <c r="R1187" i="5"/>
  <c r="J1187" i="5"/>
  <c r="F1188" i="5"/>
  <c r="H1188" i="5"/>
  <c r="R1188" i="5"/>
  <c r="I1188" i="5"/>
  <c r="J1188" i="5"/>
  <c r="R1189" i="5"/>
  <c r="J1189" i="5"/>
  <c r="I1189" i="5"/>
  <c r="H1189" i="5"/>
  <c r="F1189" i="5"/>
  <c r="J1190" i="5"/>
  <c r="I1190" i="5"/>
  <c r="H1190" i="5"/>
  <c r="F1190" i="5"/>
  <c r="R1190" i="5"/>
  <c r="H1191" i="5"/>
  <c r="R1191" i="5"/>
  <c r="I1191" i="5"/>
  <c r="J1191" i="5"/>
  <c r="F1191" i="5"/>
  <c r="H1192" i="5"/>
  <c r="I1192" i="5"/>
  <c r="R1192" i="5"/>
  <c r="F1192" i="5"/>
  <c r="J1192" i="5"/>
  <c r="H1193" i="5"/>
  <c r="J1193" i="5"/>
  <c r="F1193" i="5"/>
  <c r="R1193" i="5"/>
  <c r="I1193" i="5"/>
  <c r="J1194" i="5"/>
  <c r="F1194" i="5"/>
  <c r="I1194" i="5"/>
  <c r="H1194" i="5"/>
  <c r="R1194" i="5"/>
  <c r="J1195" i="5"/>
  <c r="R1195" i="5"/>
  <c r="H1195" i="5"/>
  <c r="F1195" i="5"/>
  <c r="I1195" i="5"/>
  <c r="F1196" i="5"/>
  <c r="H1196" i="5"/>
  <c r="J1196" i="5"/>
  <c r="I1196" i="5"/>
  <c r="R1196" i="5"/>
  <c r="R1197" i="5"/>
  <c r="J1197" i="5"/>
  <c r="I1197" i="5"/>
  <c r="H1197" i="5"/>
  <c r="F1197" i="5"/>
  <c r="R1198" i="5"/>
  <c r="J1198" i="5"/>
  <c r="I1198" i="5"/>
  <c r="H1198" i="5"/>
  <c r="F1198" i="5"/>
  <c r="R1199" i="5"/>
  <c r="J1199" i="5"/>
  <c r="H1199" i="5"/>
  <c r="F1199" i="5"/>
  <c r="I1199" i="5"/>
  <c r="J1200" i="5"/>
  <c r="I1200" i="5"/>
  <c r="R1200" i="5"/>
  <c r="H1200" i="5"/>
  <c r="F1200" i="5"/>
  <c r="R1201" i="5"/>
  <c r="F1201" i="5"/>
  <c r="H1201" i="5"/>
  <c r="I1201" i="5"/>
  <c r="J1201" i="5"/>
  <c r="J1202" i="5"/>
  <c r="F1202" i="5"/>
  <c r="I1202" i="5"/>
  <c r="H1202" i="5"/>
  <c r="R1202" i="5"/>
  <c r="R1203" i="5"/>
  <c r="J1203" i="5"/>
  <c r="I1203" i="5"/>
  <c r="H1203" i="5"/>
  <c r="F1203" i="5"/>
  <c r="H1204" i="5"/>
  <c r="F1204" i="5"/>
  <c r="J1204" i="5"/>
  <c r="R1204" i="5"/>
  <c r="I1204" i="5"/>
  <c r="J1205" i="5"/>
  <c r="R1205" i="5"/>
  <c r="F1205" i="5"/>
  <c r="H1205" i="5"/>
  <c r="I1205" i="5"/>
  <c r="F1206" i="5"/>
  <c r="H1206" i="5"/>
  <c r="I1206" i="5"/>
  <c r="R1206" i="5"/>
  <c r="J1206" i="5"/>
  <c r="F1207" i="5"/>
  <c r="R1207" i="5"/>
  <c r="I1207" i="5"/>
  <c r="H1207" i="5"/>
  <c r="J1207" i="5"/>
  <c r="I1208" i="5"/>
  <c r="H1208" i="5"/>
  <c r="F1208" i="5"/>
  <c r="R1208" i="5"/>
  <c r="J1208" i="5"/>
  <c r="I1209" i="5"/>
  <c r="J1209" i="5"/>
  <c r="R1209" i="5"/>
  <c r="F1209" i="5"/>
  <c r="H1209" i="5"/>
  <c r="H1210" i="5"/>
  <c r="F1210" i="5"/>
  <c r="R1210" i="5"/>
  <c r="J1210" i="5"/>
  <c r="I1210" i="5"/>
  <c r="R1211" i="5"/>
  <c r="F1211" i="5"/>
  <c r="I1211" i="5"/>
  <c r="H1211" i="5"/>
  <c r="J1211" i="5"/>
  <c r="H1212" i="5"/>
  <c r="F1212" i="5"/>
  <c r="R1212" i="5"/>
  <c r="I1212" i="5"/>
  <c r="J1212" i="5"/>
  <c r="I1213" i="5"/>
  <c r="H1213" i="5"/>
  <c r="F1213" i="5"/>
  <c r="J1213" i="5"/>
  <c r="R1213" i="5"/>
  <c r="F1214" i="5"/>
  <c r="H1214" i="5"/>
  <c r="I1214" i="5"/>
  <c r="J1214" i="5"/>
  <c r="R1214" i="5"/>
  <c r="J1215" i="5"/>
  <c r="R1215" i="5"/>
  <c r="F1215" i="5"/>
  <c r="H1215" i="5"/>
  <c r="I1215" i="5"/>
  <c r="J1216" i="5"/>
  <c r="I1216" i="5"/>
  <c r="H1216" i="5"/>
  <c r="F1216" i="5"/>
  <c r="R1216" i="5"/>
  <c r="I1217" i="5"/>
  <c r="R1217" i="5"/>
  <c r="F1217" i="5"/>
  <c r="H1217" i="5"/>
  <c r="J1217" i="5"/>
  <c r="F1218" i="5"/>
  <c r="R1218" i="5"/>
  <c r="J1218" i="5"/>
  <c r="I1218" i="5"/>
  <c r="H1218" i="5"/>
  <c r="J1219" i="5"/>
  <c r="I1219" i="5"/>
  <c r="H1219" i="5"/>
  <c r="R1219" i="5"/>
  <c r="F1219" i="5"/>
  <c r="J1220" i="5"/>
  <c r="F1220" i="5"/>
  <c r="H1220" i="5"/>
  <c r="R1220" i="5"/>
  <c r="I1220" i="5"/>
  <c r="J1221" i="5"/>
  <c r="R1221" i="5"/>
  <c r="F1221" i="5"/>
  <c r="H1221" i="5"/>
  <c r="I1221" i="5"/>
  <c r="F1222" i="5"/>
  <c r="I1222" i="5"/>
  <c r="J1222" i="5"/>
  <c r="R1222" i="5"/>
  <c r="H1222" i="5"/>
  <c r="I1223" i="5"/>
  <c r="H1223" i="5"/>
  <c r="F1223" i="5"/>
  <c r="R1223" i="5"/>
  <c r="J1223" i="5"/>
  <c r="J1224" i="5"/>
  <c r="R1224" i="5"/>
  <c r="I1224" i="5"/>
  <c r="H1224" i="5"/>
  <c r="F1224" i="5"/>
  <c r="R1225" i="5"/>
  <c r="F1225" i="5"/>
  <c r="J1225" i="5"/>
  <c r="I1225" i="5"/>
  <c r="H1225" i="5"/>
  <c r="R1226" i="5"/>
  <c r="J1226" i="5"/>
  <c r="H1226" i="5"/>
  <c r="F1226" i="5"/>
  <c r="I1226" i="5"/>
  <c r="J1227" i="5"/>
  <c r="R1227" i="5"/>
  <c r="H1227" i="5"/>
  <c r="I1227" i="5"/>
  <c r="F1227" i="5"/>
  <c r="F1228" i="5"/>
  <c r="H1228" i="5"/>
  <c r="I1228" i="5"/>
  <c r="J1228" i="5"/>
  <c r="R1228" i="5"/>
  <c r="R1229" i="5"/>
  <c r="H1229" i="5"/>
  <c r="I1229" i="5"/>
  <c r="J1229" i="5"/>
  <c r="F1229" i="5"/>
  <c r="J1230" i="5"/>
  <c r="R1230" i="5"/>
  <c r="F1230" i="5"/>
  <c r="H1230" i="5"/>
  <c r="I1230" i="5"/>
  <c r="F1231" i="5"/>
  <c r="R1231" i="5"/>
  <c r="J1231" i="5"/>
  <c r="I1231" i="5"/>
  <c r="H1231" i="5"/>
  <c r="R1233" i="5"/>
  <c r="I1233" i="5"/>
  <c r="J1233" i="5"/>
  <c r="F1233" i="5"/>
  <c r="H1233" i="5"/>
  <c r="I1234" i="5"/>
  <c r="H1234" i="5"/>
  <c r="R1234" i="5"/>
  <c r="F1234" i="5"/>
  <c r="J1234" i="5"/>
  <c r="R1253" i="5"/>
  <c r="J1253" i="5"/>
  <c r="I1253" i="5"/>
  <c r="F1253" i="5"/>
  <c r="H1253" i="5"/>
  <c r="R1823" i="5"/>
  <c r="I1823" i="5"/>
  <c r="H1823" i="5"/>
  <c r="F1823" i="5"/>
  <c r="J1823" i="5"/>
  <c r="H1847" i="5"/>
  <c r="R1847" i="5"/>
  <c r="J1847" i="5"/>
  <c r="F1847" i="5"/>
  <c r="I1847" i="5"/>
  <c r="H1850" i="5"/>
  <c r="R1850" i="5"/>
  <c r="F1850" i="5"/>
  <c r="I1850" i="5"/>
  <c r="J1850" i="5"/>
  <c r="R1852" i="5"/>
  <c r="F1852" i="5"/>
  <c r="H1852" i="5"/>
  <c r="I1852" i="5"/>
  <c r="J1852" i="5"/>
  <c r="F1876" i="5"/>
  <c r="I1876" i="5"/>
  <c r="J1876" i="5"/>
  <c r="R1876" i="5"/>
  <c r="H1876" i="5"/>
  <c r="H1877" i="5"/>
  <c r="I1877" i="5"/>
  <c r="J1877" i="5"/>
  <c r="R1877" i="5"/>
  <c r="F1877" i="5"/>
  <c r="H1878" i="5"/>
  <c r="F1878" i="5"/>
  <c r="I1878" i="5"/>
  <c r="R1878" i="5"/>
  <c r="J1878" i="5"/>
  <c r="F1879" i="5"/>
  <c r="R1879" i="5"/>
  <c r="H1879" i="5"/>
  <c r="I1879" i="5"/>
  <c r="J1879" i="5"/>
  <c r="H1889" i="5"/>
  <c r="R1889" i="5"/>
  <c r="J1889" i="5"/>
  <c r="F1889" i="5"/>
  <c r="I1889" i="5"/>
  <c r="F1890" i="5"/>
  <c r="J1890" i="5"/>
  <c r="H1890" i="5"/>
  <c r="I1890" i="5"/>
  <c r="R1890" i="5"/>
  <c r="H1906" i="5"/>
  <c r="I1906" i="5"/>
  <c r="R1906" i="5"/>
  <c r="F1906" i="5"/>
  <c r="J1906" i="5"/>
  <c r="J1907" i="5"/>
  <c r="I1907" i="5"/>
  <c r="R1907" i="5"/>
  <c r="H1907" i="5"/>
  <c r="F1907" i="5"/>
  <c r="F1921" i="5"/>
  <c r="H1921" i="5"/>
  <c r="I1921" i="5"/>
  <c r="J1921" i="5"/>
  <c r="R1921" i="5"/>
  <c r="R1922" i="5"/>
  <c r="J1922" i="5"/>
  <c r="F1922" i="5"/>
  <c r="H1922" i="5"/>
  <c r="I1922" i="5"/>
  <c r="F1923" i="5"/>
  <c r="J1923" i="5"/>
  <c r="R1923" i="5"/>
  <c r="I1923" i="5"/>
  <c r="H1923" i="5"/>
  <c r="F1924" i="5"/>
  <c r="H1924" i="5"/>
  <c r="I1924" i="5"/>
  <c r="J1924" i="5"/>
  <c r="R1924" i="5"/>
  <c r="H1925" i="5"/>
  <c r="F1925" i="5"/>
  <c r="I1925" i="5"/>
  <c r="J1925" i="5"/>
  <c r="R1925" i="5"/>
  <c r="I1926" i="5"/>
  <c r="J1926" i="5"/>
  <c r="H1926" i="5"/>
  <c r="R1926" i="5"/>
  <c r="F1926" i="5"/>
  <c r="F1927" i="5"/>
  <c r="J1927" i="5"/>
  <c r="R1927" i="5"/>
  <c r="I1927" i="5"/>
  <c r="H1927" i="5"/>
  <c r="R1928" i="5"/>
  <c r="I1928" i="5"/>
  <c r="F1928" i="5"/>
  <c r="J1928" i="5"/>
  <c r="H1928" i="5"/>
  <c r="R1929" i="5"/>
  <c r="J1929" i="5"/>
  <c r="I1929" i="5"/>
  <c r="H1929" i="5"/>
  <c r="F1929" i="5"/>
  <c r="F1930" i="5"/>
  <c r="J1930" i="5"/>
  <c r="I1930" i="5"/>
  <c r="R1930" i="5"/>
  <c r="H1930" i="5"/>
  <c r="H1931" i="5"/>
  <c r="I1931" i="5"/>
  <c r="J1931" i="5"/>
  <c r="F1931" i="5"/>
  <c r="R1931" i="5"/>
  <c r="H1932" i="5"/>
  <c r="I1932" i="5"/>
  <c r="J1932" i="5"/>
  <c r="R1932" i="5"/>
  <c r="F1932" i="5"/>
  <c r="I1933" i="5"/>
  <c r="H1933" i="5"/>
  <c r="F1933" i="5"/>
  <c r="R1933" i="5"/>
  <c r="J1933" i="5"/>
  <c r="J1934" i="5"/>
  <c r="F1934" i="5"/>
  <c r="H1934" i="5"/>
  <c r="I1934" i="5"/>
  <c r="R1934" i="5"/>
  <c r="R1935" i="5"/>
  <c r="J1935" i="5"/>
  <c r="I1935" i="5"/>
  <c r="H1935" i="5"/>
  <c r="F1935" i="5"/>
  <c r="J1936" i="5"/>
  <c r="R1936" i="5"/>
  <c r="F1936" i="5"/>
  <c r="H1936" i="5"/>
  <c r="I1936" i="5"/>
  <c r="I1937" i="5"/>
  <c r="J1937" i="5"/>
  <c r="R1937" i="5"/>
  <c r="F1937" i="5"/>
  <c r="H1937" i="5"/>
  <c r="R1938" i="5"/>
  <c r="F1938" i="5"/>
  <c r="H1938" i="5"/>
  <c r="I1938" i="5"/>
  <c r="J1938" i="5"/>
  <c r="J1939" i="5"/>
  <c r="F1939" i="5"/>
  <c r="R1939" i="5"/>
  <c r="H1939" i="5"/>
  <c r="I1939" i="5"/>
  <c r="F1940" i="5"/>
  <c r="R1940" i="5"/>
  <c r="H1940" i="5"/>
  <c r="I1940" i="5"/>
  <c r="J1940" i="5"/>
  <c r="H1941" i="5"/>
  <c r="I1941" i="5"/>
  <c r="F1941" i="5"/>
  <c r="R1941" i="5"/>
  <c r="J1941" i="5"/>
  <c r="I1942" i="5"/>
  <c r="J1942" i="5"/>
  <c r="H1942" i="5"/>
  <c r="F1942" i="5"/>
  <c r="R1942" i="5"/>
  <c r="R1943" i="5"/>
  <c r="J1943" i="5"/>
  <c r="I1943" i="5"/>
  <c r="F1943" i="5"/>
  <c r="H1943" i="5"/>
  <c r="R1944" i="5"/>
  <c r="J1944" i="5"/>
  <c r="I1944" i="5"/>
  <c r="H1944" i="5"/>
  <c r="F1944" i="5"/>
  <c r="H1945" i="5"/>
  <c r="F1945" i="5"/>
  <c r="R1945" i="5"/>
  <c r="I1945" i="5"/>
  <c r="J1945" i="5"/>
  <c r="F1946" i="5"/>
  <c r="H1946" i="5"/>
  <c r="I1946" i="5"/>
  <c r="J1946" i="5"/>
  <c r="R1946" i="5"/>
  <c r="F1947" i="5"/>
  <c r="J1947" i="5"/>
  <c r="I1947" i="5"/>
  <c r="H1947" i="5"/>
  <c r="R1947" i="5"/>
  <c r="J1948" i="5"/>
  <c r="R1948" i="5"/>
  <c r="F1948" i="5"/>
  <c r="H1948" i="5"/>
  <c r="I1948" i="5"/>
  <c r="J1965" i="5"/>
  <c r="F1965" i="5"/>
  <c r="H1965" i="5"/>
  <c r="I1965" i="5"/>
  <c r="R1965" i="5"/>
  <c r="F1966" i="5"/>
  <c r="R1966" i="5"/>
  <c r="J1966" i="5"/>
  <c r="I1966" i="5"/>
  <c r="H1966" i="5"/>
  <c r="H1967" i="5"/>
  <c r="R1967" i="5"/>
  <c r="F1967" i="5"/>
  <c r="J1967" i="5"/>
  <c r="I1967" i="5"/>
  <c r="R1968" i="5"/>
  <c r="J1968" i="5"/>
  <c r="I1968" i="5"/>
  <c r="H1968" i="5"/>
  <c r="F1968" i="5"/>
  <c r="H1992" i="5"/>
  <c r="F1992" i="5"/>
  <c r="R1992" i="5"/>
  <c r="J1992" i="5"/>
  <c r="I1992" i="5"/>
  <c r="E1992" i="5"/>
  <c r="X1992" i="5" s="1"/>
  <c r="J2012" i="5"/>
  <c r="R2012" i="5"/>
  <c r="H2012" i="5"/>
  <c r="F2012" i="5"/>
  <c r="I2012" i="5"/>
  <c r="E2012" i="5"/>
  <c r="X2012" i="5" s="1"/>
  <c r="I2020" i="5"/>
  <c r="J2020" i="5"/>
  <c r="F2020" i="5"/>
  <c r="R2020" i="5"/>
  <c r="H2020" i="5"/>
  <c r="E2020" i="5"/>
  <c r="X2020" i="5" s="1"/>
  <c r="H2056" i="5"/>
  <c r="I2056" i="5"/>
  <c r="J2056" i="5"/>
  <c r="R2056" i="5"/>
  <c r="F2056" i="5"/>
  <c r="E2056" i="5"/>
  <c r="X2056" i="5" s="1"/>
  <c r="H2077" i="5"/>
  <c r="I2077" i="5"/>
  <c r="J2077" i="5"/>
  <c r="R2077" i="5"/>
  <c r="F2077" i="5"/>
  <c r="E2077" i="5"/>
  <c r="X2077" i="5" s="1"/>
  <c r="I2101" i="5"/>
  <c r="H2101" i="5"/>
  <c r="R2101" i="5"/>
  <c r="F2101" i="5"/>
  <c r="J2101" i="5"/>
  <c r="E2101" i="5"/>
  <c r="X2101" i="5" s="1"/>
  <c r="J2109" i="5"/>
  <c r="F2109" i="5"/>
  <c r="H2109" i="5"/>
  <c r="I2109" i="5"/>
  <c r="R2109" i="5"/>
  <c r="E2109" i="5"/>
  <c r="X2109" i="5" s="1"/>
  <c r="H2118" i="5"/>
  <c r="R2118" i="5"/>
  <c r="F2118" i="5"/>
  <c r="I2118" i="5"/>
  <c r="J2118" i="5"/>
  <c r="J2119" i="5"/>
  <c r="F2119" i="5"/>
  <c r="H2119" i="5"/>
  <c r="I2119" i="5"/>
  <c r="R2119" i="5"/>
  <c r="E2119" i="5"/>
  <c r="X2119" i="5" s="1"/>
  <c r="I2120" i="5"/>
  <c r="F2120" i="5"/>
  <c r="H2120" i="5"/>
  <c r="J2120" i="5"/>
  <c r="R2120" i="5"/>
  <c r="R2130" i="5"/>
  <c r="E2130" i="5"/>
  <c r="X2130" i="5" s="1"/>
  <c r="I2130" i="5"/>
  <c r="F2130" i="5"/>
  <c r="J2130" i="5"/>
  <c r="H2130" i="5"/>
  <c r="J2133" i="5"/>
  <c r="R2133" i="5"/>
  <c r="I2133" i="5"/>
  <c r="F2133" i="5"/>
  <c r="H2133" i="5"/>
  <c r="E2133" i="5"/>
  <c r="X2133" i="5" s="1"/>
  <c r="F2134" i="5"/>
  <c r="J2134" i="5"/>
  <c r="H2134" i="5"/>
  <c r="I2134" i="5"/>
  <c r="R2134" i="5"/>
  <c r="R2135" i="5"/>
  <c r="J2135" i="5"/>
  <c r="I2135" i="5"/>
  <c r="H2135" i="5"/>
  <c r="E2135" i="5"/>
  <c r="X2135" i="5" s="1"/>
  <c r="F2135" i="5"/>
  <c r="F2136" i="5"/>
  <c r="J2136" i="5"/>
  <c r="I2136" i="5"/>
  <c r="H2136" i="5"/>
  <c r="R2136" i="5"/>
  <c r="H2137" i="5"/>
  <c r="R2137" i="5"/>
  <c r="F2137" i="5"/>
  <c r="J2137" i="5"/>
  <c r="I2137" i="5"/>
  <c r="E2137" i="5"/>
  <c r="X2137" i="5" s="1"/>
  <c r="H2138" i="5"/>
  <c r="I2138" i="5"/>
  <c r="F2138" i="5"/>
  <c r="R2138" i="5"/>
  <c r="J2138" i="5"/>
  <c r="H2139" i="5"/>
  <c r="R2139" i="5"/>
  <c r="J2139" i="5"/>
  <c r="E2139" i="5"/>
  <c r="X2139" i="5" s="1"/>
  <c r="F2139" i="5"/>
  <c r="I2139" i="5"/>
  <c r="B69" i="4"/>
  <c r="A50" i="6" s="1"/>
  <c r="B63" i="4"/>
  <c r="A45" i="6" s="1"/>
  <c r="AB2314" i="5"/>
  <c r="B64" i="6"/>
  <c r="H64" i="6"/>
  <c r="B65" i="4"/>
  <c r="A47" i="6" s="1"/>
  <c r="B71" i="4"/>
  <c r="A52" i="6" s="1"/>
  <c r="B70" i="4"/>
  <c r="A51" i="6" s="1"/>
  <c r="B64" i="4"/>
  <c r="A46" i="6" s="1"/>
  <c r="B62" i="4"/>
  <c r="A44" i="6" s="1"/>
  <c r="B68" i="4"/>
  <c r="A49" i="6" s="1"/>
  <c r="A17" i="6"/>
  <c r="B35" i="4"/>
  <c r="A22" i="6" s="1"/>
  <c r="B33" i="4"/>
  <c r="A20" i="6" s="1"/>
  <c r="A15" i="6"/>
  <c r="T114" i="5"/>
  <c r="T115" i="5"/>
  <c r="T111" i="5"/>
  <c r="T116" i="5"/>
  <c r="T112" i="5"/>
  <c r="T117" i="5"/>
  <c r="T113" i="5"/>
  <c r="R2170" i="5" l="1"/>
  <c r="I2170" i="5"/>
  <c r="F2170" i="5"/>
  <c r="J2170" i="5"/>
  <c r="H2170" i="5"/>
  <c r="E2170" i="5"/>
  <c r="X2170" i="5" s="1"/>
  <c r="F2140" i="5"/>
  <c r="J2140" i="5"/>
  <c r="H2140" i="5"/>
  <c r="I2140" i="5"/>
  <c r="R2140" i="5"/>
  <c r="E2140" i="5"/>
  <c r="X2140" i="5" s="1"/>
  <c r="F2141" i="5"/>
  <c r="H2141" i="5"/>
  <c r="J2141" i="5"/>
  <c r="I2141" i="5"/>
  <c r="R2141" i="5"/>
  <c r="E2141" i="5"/>
  <c r="X2141" i="5" s="1"/>
  <c r="I2142" i="5"/>
  <c r="R2142" i="5"/>
  <c r="J2142" i="5"/>
  <c r="E2142" i="5"/>
  <c r="X2142" i="5" s="1"/>
  <c r="F2142" i="5"/>
  <c r="H2142" i="5"/>
  <c r="J2143" i="5"/>
  <c r="F2143" i="5"/>
  <c r="H2143" i="5"/>
  <c r="I2143" i="5"/>
  <c r="R2143" i="5"/>
  <c r="E2143" i="5"/>
  <c r="X2143" i="5" s="1"/>
  <c r="F2144" i="5"/>
  <c r="H2144" i="5"/>
  <c r="I2144" i="5"/>
  <c r="E2144" i="5"/>
  <c r="X2144" i="5" s="1"/>
  <c r="J2144" i="5"/>
  <c r="R2144" i="5"/>
  <c r="I2145" i="5"/>
  <c r="F2145" i="5"/>
  <c r="J2145" i="5"/>
  <c r="E2145" i="5"/>
  <c r="X2145" i="5" s="1"/>
  <c r="H2145" i="5"/>
  <c r="R2145" i="5"/>
  <c r="F2146" i="5"/>
  <c r="R2146" i="5"/>
  <c r="I2146" i="5"/>
  <c r="J2146" i="5"/>
  <c r="H2146" i="5"/>
  <c r="E2146" i="5"/>
  <c r="X2146" i="5" s="1"/>
  <c r="I2147" i="5"/>
  <c r="F2147" i="5"/>
  <c r="J2147" i="5"/>
  <c r="H2147" i="5"/>
  <c r="R2147" i="5"/>
  <c r="E2147" i="5"/>
  <c r="X2147" i="5" s="1"/>
  <c r="R2148" i="5"/>
  <c r="J2148" i="5"/>
  <c r="F2148" i="5"/>
  <c r="I2148" i="5"/>
  <c r="H2148" i="5"/>
  <c r="E2148" i="5"/>
  <c r="X2148" i="5" s="1"/>
  <c r="R2149" i="5"/>
  <c r="I2149" i="5"/>
  <c r="J2149" i="5"/>
  <c r="H2149" i="5"/>
  <c r="F2149" i="5"/>
  <c r="E2149" i="5"/>
  <c r="X2149" i="5" s="1"/>
  <c r="J2150" i="5"/>
  <c r="R2150" i="5"/>
  <c r="H2150" i="5"/>
  <c r="I2150" i="5"/>
  <c r="F2150" i="5"/>
  <c r="E2150" i="5"/>
  <c r="X2150" i="5" s="1"/>
  <c r="R2151" i="5"/>
  <c r="I2151" i="5"/>
  <c r="J2151" i="5"/>
  <c r="F2151" i="5"/>
  <c r="H2151" i="5"/>
  <c r="E2151" i="5"/>
  <c r="X2151" i="5" s="1"/>
  <c r="F2152" i="5"/>
  <c r="E2152" i="5"/>
  <c r="X2152" i="5" s="1"/>
  <c r="J2152" i="5"/>
  <c r="H2152" i="5"/>
  <c r="I2152" i="5"/>
  <c r="R2152" i="5"/>
  <c r="H2153" i="5"/>
  <c r="I2153" i="5"/>
  <c r="R2153" i="5"/>
  <c r="J2153" i="5"/>
  <c r="F2153" i="5"/>
  <c r="E2153" i="5"/>
  <c r="X2153" i="5" s="1"/>
  <c r="H2154" i="5"/>
  <c r="J2154" i="5"/>
  <c r="F2154" i="5"/>
  <c r="I2154" i="5"/>
  <c r="R2154" i="5"/>
  <c r="E2154" i="5"/>
  <c r="X2154" i="5" s="1"/>
  <c r="F2155" i="5"/>
  <c r="I2155" i="5"/>
  <c r="R2155" i="5"/>
  <c r="J2155" i="5"/>
  <c r="H2155" i="5"/>
  <c r="E2155" i="5"/>
  <c r="X2155" i="5" s="1"/>
  <c r="F2156" i="5"/>
  <c r="H2156" i="5"/>
  <c r="J2156" i="5"/>
  <c r="R2156" i="5"/>
  <c r="I2156" i="5"/>
  <c r="E2156" i="5"/>
  <c r="X2156" i="5" s="1"/>
  <c r="J2157" i="5"/>
  <c r="I2157" i="5"/>
  <c r="H2157" i="5"/>
  <c r="F2157" i="5"/>
  <c r="R2157" i="5"/>
  <c r="E2157" i="5"/>
  <c r="X2157" i="5" s="1"/>
  <c r="I2158" i="5"/>
  <c r="R2158" i="5"/>
  <c r="J2158" i="5"/>
  <c r="F2158" i="5"/>
  <c r="H2158" i="5"/>
  <c r="E2158" i="5"/>
  <c r="X2158" i="5" s="1"/>
  <c r="F2159" i="5"/>
  <c r="J2159" i="5"/>
  <c r="I2159" i="5"/>
  <c r="H2159" i="5"/>
  <c r="R2159" i="5"/>
  <c r="E2159" i="5"/>
  <c r="X2159" i="5" s="1"/>
  <c r="H2160" i="5"/>
  <c r="R2160" i="5"/>
  <c r="J2160" i="5"/>
  <c r="F2160" i="5"/>
  <c r="I2160" i="5"/>
  <c r="E2160" i="5"/>
  <c r="X2160" i="5" s="1"/>
  <c r="F2161" i="5"/>
  <c r="H2161" i="5"/>
  <c r="I2161" i="5"/>
  <c r="J2161" i="5"/>
  <c r="R2161" i="5"/>
  <c r="E2161" i="5"/>
  <c r="X2161" i="5" s="1"/>
  <c r="H2162" i="5"/>
  <c r="J2162" i="5"/>
  <c r="I2162" i="5"/>
  <c r="F2162" i="5"/>
  <c r="R2162" i="5"/>
  <c r="E2162" i="5"/>
  <c r="X2162" i="5" s="1"/>
  <c r="J2163" i="5"/>
  <c r="I2163" i="5"/>
  <c r="F2163" i="5"/>
  <c r="R2163" i="5"/>
  <c r="H2163" i="5"/>
  <c r="E2163" i="5"/>
  <c r="X2163" i="5" s="1"/>
  <c r="J2171" i="5"/>
  <c r="H2171" i="5"/>
  <c r="F2171" i="5"/>
  <c r="R2171" i="5"/>
  <c r="I2171" i="5"/>
  <c r="E2171" i="5"/>
  <c r="X2171" i="5" s="1"/>
  <c r="I2176" i="5"/>
  <c r="H2176" i="5"/>
  <c r="J2176" i="5"/>
  <c r="R2176" i="5"/>
  <c r="F2176" i="5"/>
  <c r="E2176" i="5"/>
  <c r="X2176" i="5" s="1"/>
  <c r="F2223" i="5"/>
  <c r="I2223" i="5"/>
  <c r="R2223" i="5"/>
  <c r="H2223" i="5"/>
  <c r="J2223" i="5"/>
  <c r="E2223" i="5"/>
  <c r="X2223" i="5" s="1"/>
  <c r="H2227" i="5"/>
  <c r="J2227" i="5"/>
  <c r="F2227" i="5"/>
  <c r="I2227" i="5"/>
  <c r="R2227" i="5"/>
  <c r="E2227" i="5"/>
  <c r="X2227" i="5" s="1"/>
  <c r="R2228" i="5"/>
  <c r="F2228" i="5"/>
  <c r="H2228" i="5"/>
  <c r="J2228" i="5"/>
  <c r="I2228" i="5"/>
  <c r="E2228" i="5"/>
  <c r="X2228" i="5" s="1"/>
  <c r="I2235" i="5"/>
  <c r="J2235" i="5"/>
  <c r="H2235" i="5"/>
  <c r="R2235" i="5"/>
  <c r="F2235" i="5"/>
  <c r="E2235" i="5"/>
  <c r="X2235" i="5" s="1"/>
  <c r="R2237" i="5"/>
  <c r="J2237" i="5"/>
  <c r="F2237" i="5"/>
  <c r="I2237" i="5"/>
  <c r="H2237" i="5"/>
  <c r="E2237" i="5"/>
  <c r="X2237" i="5" s="1"/>
  <c r="H2245" i="5"/>
  <c r="J2245" i="5"/>
  <c r="F2245" i="5"/>
  <c r="I2245" i="5"/>
  <c r="R2245" i="5"/>
  <c r="E2245" i="5"/>
  <c r="X2245" i="5" s="1"/>
  <c r="H2413" i="5"/>
  <c r="F2413" i="5"/>
  <c r="R2413" i="5"/>
  <c r="I2413" i="5"/>
  <c r="J2413" i="5"/>
  <c r="E2413" i="5"/>
  <c r="X2413" i="5" s="1"/>
  <c r="H2256" i="5"/>
  <c r="J2256" i="5"/>
  <c r="I2256" i="5"/>
  <c r="R2256" i="5"/>
  <c r="F2256" i="5"/>
  <c r="E2256" i="5"/>
  <c r="X2256" i="5" s="1"/>
  <c r="F2272" i="5"/>
  <c r="H2272" i="5"/>
  <c r="J2272" i="5"/>
  <c r="R2272" i="5"/>
  <c r="I2272" i="5"/>
  <c r="E2272" i="5"/>
  <c r="X2272" i="5" s="1"/>
  <c r="H2283" i="5"/>
  <c r="F2283" i="5"/>
  <c r="I2283" i="5"/>
  <c r="R2283" i="5"/>
  <c r="J2283" i="5"/>
  <c r="E2283" i="5"/>
  <c r="X2283" i="5" s="1"/>
  <c r="F2298" i="5"/>
  <c r="R2298" i="5"/>
  <c r="E2298" i="5"/>
  <c r="X2298" i="5" s="1"/>
  <c r="I2298" i="5"/>
  <c r="H2298" i="5"/>
  <c r="J2298" i="5"/>
  <c r="H2315" i="5"/>
  <c r="I2315" i="5"/>
  <c r="F2315" i="5"/>
  <c r="J2315" i="5"/>
  <c r="R2315" i="5"/>
  <c r="E2315" i="5"/>
  <c r="X2315" i="5" s="1"/>
  <c r="F2316" i="5"/>
  <c r="J2316" i="5"/>
  <c r="H2316" i="5"/>
  <c r="R2316" i="5"/>
  <c r="I2316" i="5"/>
  <c r="E2316" i="5"/>
  <c r="X2316" i="5" s="1"/>
  <c r="E2317" i="5"/>
  <c r="X2317" i="5" s="1"/>
  <c r="I2317" i="5"/>
  <c r="R2317" i="5"/>
  <c r="H2317" i="5"/>
  <c r="J2317" i="5"/>
  <c r="F2317" i="5"/>
  <c r="I2318" i="5"/>
  <c r="R2318" i="5"/>
  <c r="E2318" i="5"/>
  <c r="X2318" i="5" s="1"/>
  <c r="J2318" i="5"/>
  <c r="F2318" i="5"/>
  <c r="H2318" i="5"/>
  <c r="R2319" i="5"/>
  <c r="I2319" i="5"/>
  <c r="F2319" i="5"/>
  <c r="J2319" i="5"/>
  <c r="H2319" i="5"/>
  <c r="E2319" i="5"/>
  <c r="X2319" i="5" s="1"/>
  <c r="I2320" i="5"/>
  <c r="J2320" i="5"/>
  <c r="R2320" i="5"/>
  <c r="H2320" i="5"/>
  <c r="F2320" i="5"/>
  <c r="E2320" i="5"/>
  <c r="X2320" i="5" s="1"/>
  <c r="H2321" i="5"/>
  <c r="R2321" i="5"/>
  <c r="F2321" i="5"/>
  <c r="J2321" i="5"/>
  <c r="I2321" i="5"/>
  <c r="E2321" i="5"/>
  <c r="X2321" i="5" s="1"/>
  <c r="R2322" i="5"/>
  <c r="J2322" i="5"/>
  <c r="H2322" i="5"/>
  <c r="F2322" i="5"/>
  <c r="I2322" i="5"/>
  <c r="E2322" i="5"/>
  <c r="X2322" i="5" s="1"/>
  <c r="I2323" i="5"/>
  <c r="R2323" i="5"/>
  <c r="F2323" i="5"/>
  <c r="J2323" i="5"/>
  <c r="H2323" i="5"/>
  <c r="E2323" i="5"/>
  <c r="X2323" i="5" s="1"/>
  <c r="I2324" i="5"/>
  <c r="F2324" i="5"/>
  <c r="J2324" i="5"/>
  <c r="H2324" i="5"/>
  <c r="R2324" i="5"/>
  <c r="E2324" i="5"/>
  <c r="X2324" i="5" s="1"/>
  <c r="F2325" i="5"/>
  <c r="J2325" i="5"/>
  <c r="H2325" i="5"/>
  <c r="R2325" i="5"/>
  <c r="I2325" i="5"/>
  <c r="E2325" i="5"/>
  <c r="X2325" i="5" s="1"/>
  <c r="J2326" i="5"/>
  <c r="H2326" i="5"/>
  <c r="R2326" i="5"/>
  <c r="F2326" i="5"/>
  <c r="I2326" i="5"/>
  <c r="E2326" i="5"/>
  <c r="X2326" i="5" s="1"/>
  <c r="H2327" i="5"/>
  <c r="I2327" i="5"/>
  <c r="R2327" i="5"/>
  <c r="J2327" i="5"/>
  <c r="F2327" i="5"/>
  <c r="E2327" i="5"/>
  <c r="X2327" i="5" s="1"/>
  <c r="E2328" i="5"/>
  <c r="X2328" i="5" s="1"/>
  <c r="J2328" i="5"/>
  <c r="H2328" i="5"/>
  <c r="R2328" i="5"/>
  <c r="F2328" i="5"/>
  <c r="I2328" i="5"/>
  <c r="J2329" i="5"/>
  <c r="F2329" i="5"/>
  <c r="I2329" i="5"/>
  <c r="H2329" i="5"/>
  <c r="R2329" i="5"/>
  <c r="E2329" i="5"/>
  <c r="X2329" i="5" s="1"/>
  <c r="I2330" i="5"/>
  <c r="H2330" i="5"/>
  <c r="F2330" i="5"/>
  <c r="J2330" i="5"/>
  <c r="E2330" i="5"/>
  <c r="X2330" i="5" s="1"/>
  <c r="R2330" i="5"/>
  <c r="R2331" i="5"/>
  <c r="I2331" i="5"/>
  <c r="F2331" i="5"/>
  <c r="J2331" i="5"/>
  <c r="H2331" i="5"/>
  <c r="E2331" i="5"/>
  <c r="X2331" i="5" s="1"/>
  <c r="I2332" i="5"/>
  <c r="R2332" i="5"/>
  <c r="F2332" i="5"/>
  <c r="H2332" i="5"/>
  <c r="J2332" i="5"/>
  <c r="E2332" i="5"/>
  <c r="X2332" i="5" s="1"/>
  <c r="R2333" i="5"/>
  <c r="H2333" i="5"/>
  <c r="J2333" i="5"/>
  <c r="I2333" i="5"/>
  <c r="F2333" i="5"/>
  <c r="E2333" i="5"/>
  <c r="X2333" i="5" s="1"/>
  <c r="J2334" i="5"/>
  <c r="R2334" i="5"/>
  <c r="F2334" i="5"/>
  <c r="I2334" i="5"/>
  <c r="H2334" i="5"/>
  <c r="E2334" i="5"/>
  <c r="X2334" i="5" s="1"/>
  <c r="F2335" i="5"/>
  <c r="J2335" i="5"/>
  <c r="H2335" i="5"/>
  <c r="R2335" i="5"/>
  <c r="I2335" i="5"/>
  <c r="E2335" i="5"/>
  <c r="X2335" i="5" s="1"/>
  <c r="H2336" i="5"/>
  <c r="I2336" i="5"/>
  <c r="R2336" i="5"/>
  <c r="F2336" i="5"/>
  <c r="J2336" i="5"/>
  <c r="E2336" i="5"/>
  <c r="X2336" i="5" s="1"/>
  <c r="I2337" i="5"/>
  <c r="H2337" i="5"/>
  <c r="J2337" i="5"/>
  <c r="F2337" i="5"/>
  <c r="R2337" i="5"/>
  <c r="E2337" i="5"/>
  <c r="X2337" i="5" s="1"/>
  <c r="F2338" i="5"/>
  <c r="R2338" i="5"/>
  <c r="I2338" i="5"/>
  <c r="H2338" i="5"/>
  <c r="J2338" i="5"/>
  <c r="E2338" i="5"/>
  <c r="X2338" i="5" s="1"/>
  <c r="F2339" i="5"/>
  <c r="H2339" i="5"/>
  <c r="R2339" i="5"/>
  <c r="I2339" i="5"/>
  <c r="J2339" i="5"/>
  <c r="E2339" i="5"/>
  <c r="X2339" i="5" s="1"/>
  <c r="E2340" i="5"/>
  <c r="X2340" i="5" s="1"/>
  <c r="I2340" i="5"/>
  <c r="R2340" i="5"/>
  <c r="H2340" i="5"/>
  <c r="J2340" i="5"/>
  <c r="F2340" i="5"/>
  <c r="H2341" i="5"/>
  <c r="I2341" i="5"/>
  <c r="J2341" i="5"/>
  <c r="R2341" i="5"/>
  <c r="F2341" i="5"/>
  <c r="E2341" i="5"/>
  <c r="X2341" i="5" s="1"/>
  <c r="R2342" i="5"/>
  <c r="H2342" i="5"/>
  <c r="F2342" i="5"/>
  <c r="I2342" i="5"/>
  <c r="J2342" i="5"/>
  <c r="E2342" i="5"/>
  <c r="X2342" i="5" s="1"/>
  <c r="R2343" i="5"/>
  <c r="H2343" i="5"/>
  <c r="J2343" i="5"/>
  <c r="I2343" i="5"/>
  <c r="F2343" i="5"/>
  <c r="E2343" i="5"/>
  <c r="X2343" i="5" s="1"/>
  <c r="H2344" i="5"/>
  <c r="I2344" i="5"/>
  <c r="R2344" i="5"/>
  <c r="F2344" i="5"/>
  <c r="J2344" i="5"/>
  <c r="E2344" i="5"/>
  <c r="X2344" i="5" s="1"/>
  <c r="I2345" i="5"/>
  <c r="F2345" i="5"/>
  <c r="J2345" i="5"/>
  <c r="H2345" i="5"/>
  <c r="R2345" i="5"/>
  <c r="E2345" i="5"/>
  <c r="X2345" i="5" s="1"/>
  <c r="H2346" i="5"/>
  <c r="R2346" i="5"/>
  <c r="F2346" i="5"/>
  <c r="I2346" i="5"/>
  <c r="J2346" i="5"/>
  <c r="E2346" i="5"/>
  <c r="X2346" i="5" s="1"/>
  <c r="J2347" i="5"/>
  <c r="R2347" i="5"/>
  <c r="F2347" i="5"/>
  <c r="I2347" i="5"/>
  <c r="H2347" i="5"/>
  <c r="E2347" i="5"/>
  <c r="X2347" i="5" s="1"/>
  <c r="F2348" i="5"/>
  <c r="J2348" i="5"/>
  <c r="H2348" i="5"/>
  <c r="E2348" i="5"/>
  <c r="X2348" i="5" s="1"/>
  <c r="I2348" i="5"/>
  <c r="R2348" i="5"/>
  <c r="I2349" i="5"/>
  <c r="R2349" i="5"/>
  <c r="E2349" i="5"/>
  <c r="X2349" i="5" s="1"/>
  <c r="F2349" i="5"/>
  <c r="J2349" i="5"/>
  <c r="H2349" i="5"/>
  <c r="J2350" i="5"/>
  <c r="R2350" i="5"/>
  <c r="E2350" i="5"/>
  <c r="X2350" i="5" s="1"/>
  <c r="F2350" i="5"/>
  <c r="H2350" i="5"/>
  <c r="I2350" i="5"/>
  <c r="H2351" i="5"/>
  <c r="J2351" i="5"/>
  <c r="F2351" i="5"/>
  <c r="I2351" i="5"/>
  <c r="R2351" i="5"/>
  <c r="E2351" i="5"/>
  <c r="X2351" i="5" s="1"/>
  <c r="F2352" i="5"/>
  <c r="H2352" i="5"/>
  <c r="R2352" i="5"/>
  <c r="E2352" i="5"/>
  <c r="X2352" i="5" s="1"/>
  <c r="I2352" i="5"/>
  <c r="J2352" i="5"/>
  <c r="I2353" i="5"/>
  <c r="R2353" i="5"/>
  <c r="E2353" i="5"/>
  <c r="X2353" i="5" s="1"/>
  <c r="H2353" i="5"/>
  <c r="F2353" i="5"/>
  <c r="J2353" i="5"/>
  <c r="F2354" i="5"/>
  <c r="I2354" i="5"/>
  <c r="E2354" i="5"/>
  <c r="X2354" i="5" s="1"/>
  <c r="J2354" i="5"/>
  <c r="H2354" i="5"/>
  <c r="R2354" i="5"/>
  <c r="I2355" i="5"/>
  <c r="R2355" i="5"/>
  <c r="H2355" i="5"/>
  <c r="J2355" i="5"/>
  <c r="F2355" i="5"/>
  <c r="E2355" i="5"/>
  <c r="X2355" i="5" s="1"/>
  <c r="F2356" i="5"/>
  <c r="J2356" i="5"/>
  <c r="I2356" i="5"/>
  <c r="R2356" i="5"/>
  <c r="H2356" i="5"/>
  <c r="E2356" i="5"/>
  <c r="X2356" i="5" s="1"/>
  <c r="H2357" i="5"/>
  <c r="J2357" i="5"/>
  <c r="I2357" i="5"/>
  <c r="R2357" i="5"/>
  <c r="F2357" i="5"/>
  <c r="E2357" i="5"/>
  <c r="X2357" i="5" s="1"/>
  <c r="R2358" i="5"/>
  <c r="J2358" i="5"/>
  <c r="I2358" i="5"/>
  <c r="F2358" i="5"/>
  <c r="H2358" i="5"/>
  <c r="E2358" i="5"/>
  <c r="X2358" i="5" s="1"/>
  <c r="H2359" i="5"/>
  <c r="I2359" i="5"/>
  <c r="F2359" i="5"/>
  <c r="R2359" i="5"/>
  <c r="J2359" i="5"/>
  <c r="E2359" i="5"/>
  <c r="X2359" i="5" s="1"/>
  <c r="I2360" i="5"/>
  <c r="F2360" i="5"/>
  <c r="H2360" i="5"/>
  <c r="R2360" i="5"/>
  <c r="J2360" i="5"/>
  <c r="E2360" i="5"/>
  <c r="X2360" i="5" s="1"/>
  <c r="R2361" i="5"/>
  <c r="H2361" i="5"/>
  <c r="I2361" i="5"/>
  <c r="F2361" i="5"/>
  <c r="J2361" i="5"/>
  <c r="E2361" i="5"/>
  <c r="X2361" i="5" s="1"/>
  <c r="F2362" i="5"/>
  <c r="H2362" i="5"/>
  <c r="J2362" i="5"/>
  <c r="R2362" i="5"/>
  <c r="I2362" i="5"/>
  <c r="E2362" i="5"/>
  <c r="X2362" i="5" s="1"/>
  <c r="F2363" i="5"/>
  <c r="H2363" i="5"/>
  <c r="I2363" i="5"/>
  <c r="J2363" i="5"/>
  <c r="R2363" i="5"/>
  <c r="E2363" i="5"/>
  <c r="X2363" i="5" s="1"/>
  <c r="I2364" i="5"/>
  <c r="F2364" i="5"/>
  <c r="J2364" i="5"/>
  <c r="H2364" i="5"/>
  <c r="R2364" i="5"/>
  <c r="E2364" i="5"/>
  <c r="X2364" i="5" s="1"/>
  <c r="I2365" i="5"/>
  <c r="F2365" i="5"/>
  <c r="R2365" i="5"/>
  <c r="H2365" i="5"/>
  <c r="J2365" i="5"/>
  <c r="E2365" i="5"/>
  <c r="X2365" i="5" s="1"/>
  <c r="J2366" i="5"/>
  <c r="I2366" i="5"/>
  <c r="F2366" i="5"/>
  <c r="H2366" i="5"/>
  <c r="R2366" i="5"/>
  <c r="E2366" i="5"/>
  <c r="X2366" i="5" s="1"/>
  <c r="J2368" i="5"/>
  <c r="R2368" i="5"/>
  <c r="H2368" i="5"/>
  <c r="F2368" i="5"/>
  <c r="I2368" i="5"/>
  <c r="E2368" i="5"/>
  <c r="X2368" i="5" s="1"/>
  <c r="R2369" i="5"/>
  <c r="H2369" i="5"/>
  <c r="F2369" i="5"/>
  <c r="I2369" i="5"/>
  <c r="J2369" i="5"/>
  <c r="E2369" i="5"/>
  <c r="X2369" i="5" s="1"/>
  <c r="H2370" i="5"/>
  <c r="F2370" i="5"/>
  <c r="I2370" i="5"/>
  <c r="R2370" i="5"/>
  <c r="J2370" i="5"/>
  <c r="E2370" i="5"/>
  <c r="X2370" i="5" s="1"/>
  <c r="F2371" i="5"/>
  <c r="J2371" i="5"/>
  <c r="R2371" i="5"/>
  <c r="H2371" i="5"/>
  <c r="I2371" i="5"/>
  <c r="E2371" i="5"/>
  <c r="X2371" i="5" s="1"/>
  <c r="H2372" i="5"/>
  <c r="R2372" i="5"/>
  <c r="J2372" i="5"/>
  <c r="F2372" i="5"/>
  <c r="I2372" i="5"/>
  <c r="E2372" i="5"/>
  <c r="X2372" i="5" s="1"/>
  <c r="I2373" i="5"/>
  <c r="R2373" i="5"/>
  <c r="J2373" i="5"/>
  <c r="F2373" i="5"/>
  <c r="H2373" i="5"/>
  <c r="E2373" i="5"/>
  <c r="X2373" i="5" s="1"/>
  <c r="H2374" i="5"/>
  <c r="I2374" i="5"/>
  <c r="F2374" i="5"/>
  <c r="R2374" i="5"/>
  <c r="J2374" i="5"/>
  <c r="E2374" i="5"/>
  <c r="X2374" i="5" s="1"/>
  <c r="I2375" i="5"/>
  <c r="F2375" i="5"/>
  <c r="H2375" i="5"/>
  <c r="J2375" i="5"/>
  <c r="R2375" i="5"/>
  <c r="E2375" i="5"/>
  <c r="X2375" i="5" s="1"/>
  <c r="I2376" i="5"/>
  <c r="R2376" i="5"/>
  <c r="F2376" i="5"/>
  <c r="H2376" i="5"/>
  <c r="J2376" i="5"/>
  <c r="E2376" i="5"/>
  <c r="X2376" i="5" s="1"/>
  <c r="F2377" i="5"/>
  <c r="J2377" i="5"/>
  <c r="I2377" i="5"/>
  <c r="H2377" i="5"/>
  <c r="R2377" i="5"/>
  <c r="E2377" i="5"/>
  <c r="X2377" i="5" s="1"/>
  <c r="H2378" i="5"/>
  <c r="J2378" i="5"/>
  <c r="F2378" i="5"/>
  <c r="R2378" i="5"/>
  <c r="I2378" i="5"/>
  <c r="E2378" i="5"/>
  <c r="X2378" i="5" s="1"/>
  <c r="I2379" i="5"/>
  <c r="R2379" i="5"/>
  <c r="H2379" i="5"/>
  <c r="J2379" i="5"/>
  <c r="F2379" i="5"/>
  <c r="E2379" i="5"/>
  <c r="X2379" i="5" s="1"/>
  <c r="H2380" i="5"/>
  <c r="J2380" i="5"/>
  <c r="R2380" i="5"/>
  <c r="F2380" i="5"/>
  <c r="I2380" i="5"/>
  <c r="E2380" i="5"/>
  <c r="X2380" i="5" s="1"/>
  <c r="I2381" i="5"/>
  <c r="F2381" i="5"/>
  <c r="H2381" i="5"/>
  <c r="R2381" i="5"/>
  <c r="J2381" i="5"/>
  <c r="E2381" i="5"/>
  <c r="X2381" i="5" s="1"/>
  <c r="R2382" i="5"/>
  <c r="H2382" i="5"/>
  <c r="I2382" i="5"/>
  <c r="F2382" i="5"/>
  <c r="J2382" i="5"/>
  <c r="E2382" i="5"/>
  <c r="X2382" i="5" s="1"/>
  <c r="J2383" i="5"/>
  <c r="R2383" i="5"/>
  <c r="H2383" i="5"/>
  <c r="F2383" i="5"/>
  <c r="I2383" i="5"/>
  <c r="E2383" i="5"/>
  <c r="X2383" i="5" s="1"/>
  <c r="F2384" i="5"/>
  <c r="I2384" i="5"/>
  <c r="H2384" i="5"/>
  <c r="J2384" i="5"/>
  <c r="R2384" i="5"/>
  <c r="E2384" i="5"/>
  <c r="X2384" i="5" s="1"/>
  <c r="H2385" i="5"/>
  <c r="F2385" i="5"/>
  <c r="R2385" i="5"/>
  <c r="I2385" i="5"/>
  <c r="J2385" i="5"/>
  <c r="E2385" i="5"/>
  <c r="X2385" i="5" s="1"/>
  <c r="H2386" i="5"/>
  <c r="J2386" i="5"/>
  <c r="F2386" i="5"/>
  <c r="I2386" i="5"/>
  <c r="R2386" i="5"/>
  <c r="E2386" i="5"/>
  <c r="X2386" i="5" s="1"/>
  <c r="I2387" i="5"/>
  <c r="R2387" i="5"/>
  <c r="H2387" i="5"/>
  <c r="F2387" i="5"/>
  <c r="J2387" i="5"/>
  <c r="E2387" i="5"/>
  <c r="X2387" i="5" s="1"/>
  <c r="H2388" i="5"/>
  <c r="I2388" i="5"/>
  <c r="J2388" i="5"/>
  <c r="F2388" i="5"/>
  <c r="R2388" i="5"/>
  <c r="E2388" i="5"/>
  <c r="X2388" i="5" s="1"/>
  <c r="I2389" i="5"/>
  <c r="H2389" i="5"/>
  <c r="R2389" i="5"/>
  <c r="F2389" i="5"/>
  <c r="J2389" i="5"/>
  <c r="E2389" i="5"/>
  <c r="X2389" i="5" s="1"/>
  <c r="J2390" i="5"/>
  <c r="H2390" i="5"/>
  <c r="R2390" i="5"/>
  <c r="F2390" i="5"/>
  <c r="I2390" i="5"/>
  <c r="E2390" i="5"/>
  <c r="X2390" i="5" s="1"/>
  <c r="R2391" i="5"/>
  <c r="H2391" i="5"/>
  <c r="F2391" i="5"/>
  <c r="I2391" i="5"/>
  <c r="J2391" i="5"/>
  <c r="E2391" i="5"/>
  <c r="X2391" i="5" s="1"/>
  <c r="F2392" i="5"/>
  <c r="I2392" i="5"/>
  <c r="R2392" i="5"/>
  <c r="J2392" i="5"/>
  <c r="H2392" i="5"/>
  <c r="E2392" i="5"/>
  <c r="X2392" i="5" s="1"/>
  <c r="J2393" i="5"/>
  <c r="R2393" i="5"/>
  <c r="I2393" i="5"/>
  <c r="H2393" i="5"/>
  <c r="F2393" i="5"/>
  <c r="E2393" i="5"/>
  <c r="X2393" i="5" s="1"/>
  <c r="R2394" i="5"/>
  <c r="H2394" i="5"/>
  <c r="J2394" i="5"/>
  <c r="F2394" i="5"/>
  <c r="I2394" i="5"/>
  <c r="E2394" i="5"/>
  <c r="X2394" i="5" s="1"/>
  <c r="I2395" i="5"/>
  <c r="F2395" i="5"/>
  <c r="R2395" i="5"/>
  <c r="H2395" i="5"/>
  <c r="J2395" i="5"/>
  <c r="E2395" i="5"/>
  <c r="X2395" i="5" s="1"/>
  <c r="F2396" i="5"/>
  <c r="H2396" i="5"/>
  <c r="R2396" i="5"/>
  <c r="I2396" i="5"/>
  <c r="J2396" i="5"/>
  <c r="E2396" i="5"/>
  <c r="X2396" i="5" s="1"/>
  <c r="H2397" i="5"/>
  <c r="R2397" i="5"/>
  <c r="J2397" i="5"/>
  <c r="F2397" i="5"/>
  <c r="I2397" i="5"/>
  <c r="E2397" i="5"/>
  <c r="X2397" i="5" s="1"/>
  <c r="J2398" i="5"/>
  <c r="H2398" i="5"/>
  <c r="I2398" i="5"/>
  <c r="F2398" i="5"/>
  <c r="R2398" i="5"/>
  <c r="E2398" i="5"/>
  <c r="X2398" i="5" s="1"/>
  <c r="I2399" i="5"/>
  <c r="R2399" i="5"/>
  <c r="J2399" i="5"/>
  <c r="F2399" i="5"/>
  <c r="H2399" i="5"/>
  <c r="E2399" i="5"/>
  <c r="X2399" i="5" s="1"/>
  <c r="F2400" i="5"/>
  <c r="H2400" i="5"/>
  <c r="R2400" i="5"/>
  <c r="J2400" i="5"/>
  <c r="I2400" i="5"/>
  <c r="E2400" i="5"/>
  <c r="X2400" i="5" s="1"/>
  <c r="I2401" i="5"/>
  <c r="J2401" i="5"/>
  <c r="R2401" i="5"/>
  <c r="F2401" i="5"/>
  <c r="H2401" i="5"/>
  <c r="E2401" i="5"/>
  <c r="X2401" i="5" s="1"/>
  <c r="F2402" i="5"/>
  <c r="H2402" i="5"/>
  <c r="J2402" i="5"/>
  <c r="I2402" i="5"/>
  <c r="R2402" i="5"/>
  <c r="E2402" i="5"/>
  <c r="X2402" i="5" s="1"/>
  <c r="F2403" i="5"/>
  <c r="J2403" i="5"/>
  <c r="R2403" i="5"/>
  <c r="H2403" i="5"/>
  <c r="I2403" i="5"/>
  <c r="E2403" i="5"/>
  <c r="X2403" i="5" s="1"/>
  <c r="F2404" i="5"/>
  <c r="R2404" i="5"/>
  <c r="H2404" i="5"/>
  <c r="J2404" i="5"/>
  <c r="I2404" i="5"/>
  <c r="E2404" i="5"/>
  <c r="X2404" i="5" s="1"/>
  <c r="F2405" i="5"/>
  <c r="I2405" i="5"/>
  <c r="H2405" i="5"/>
  <c r="J2405" i="5"/>
  <c r="R2405" i="5"/>
  <c r="E2405" i="5"/>
  <c r="X2405" i="5" s="1"/>
  <c r="J2406" i="5"/>
  <c r="F2406" i="5"/>
  <c r="H2406" i="5"/>
  <c r="I2406" i="5"/>
  <c r="R2406" i="5"/>
  <c r="E2406" i="5"/>
  <c r="X2406" i="5" s="1"/>
  <c r="H2407" i="5"/>
  <c r="I2407" i="5"/>
  <c r="J2407" i="5"/>
  <c r="F2407" i="5"/>
  <c r="R2407" i="5"/>
  <c r="E2407" i="5"/>
  <c r="X2407" i="5" s="1"/>
  <c r="I2408" i="5"/>
  <c r="R2408" i="5"/>
  <c r="H2408" i="5"/>
  <c r="J2408" i="5"/>
  <c r="F2408" i="5"/>
  <c r="E2408" i="5"/>
  <c r="X2408" i="5" s="1"/>
  <c r="F2409" i="5"/>
  <c r="H2409" i="5"/>
  <c r="R2409" i="5"/>
  <c r="J2409" i="5"/>
  <c r="I2409" i="5"/>
  <c r="E2409" i="5"/>
  <c r="X2409" i="5" s="1"/>
  <c r="R2410" i="5"/>
  <c r="E2410" i="5"/>
  <c r="X2410" i="5" s="1"/>
  <c r="F2410" i="5"/>
  <c r="J2410" i="5"/>
  <c r="I2410" i="5"/>
  <c r="H2410" i="5"/>
  <c r="F2411" i="5"/>
  <c r="J2411" i="5"/>
  <c r="H2411" i="5"/>
  <c r="I2411" i="5"/>
  <c r="R2411" i="5"/>
  <c r="E2411" i="5"/>
  <c r="X2411" i="5" s="1"/>
  <c r="J2412" i="5"/>
  <c r="F2412" i="5"/>
  <c r="H2412" i="5"/>
  <c r="R2412" i="5"/>
  <c r="I2412" i="5"/>
  <c r="E2412" i="5"/>
  <c r="X2412" i="5" s="1"/>
  <c r="F2414" i="5"/>
  <c r="H2414" i="5"/>
  <c r="I2414" i="5"/>
  <c r="R2414" i="5"/>
  <c r="J2414" i="5"/>
  <c r="E2414" i="5"/>
  <c r="X2414" i="5" s="1"/>
  <c r="F2415" i="5"/>
  <c r="J2415" i="5"/>
  <c r="I2415" i="5"/>
  <c r="R2415" i="5"/>
  <c r="H2415" i="5"/>
  <c r="E2415" i="5"/>
  <c r="X2415" i="5" s="1"/>
  <c r="H2416" i="5"/>
  <c r="J2416" i="5"/>
  <c r="F2416" i="5"/>
  <c r="R2416" i="5"/>
  <c r="I2416" i="5"/>
  <c r="E2416" i="5"/>
  <c r="X2416" i="5" s="1"/>
  <c r="F2417" i="5"/>
  <c r="H2417" i="5"/>
  <c r="J2417" i="5"/>
  <c r="I2417" i="5"/>
  <c r="R2417" i="5"/>
  <c r="E2417" i="5"/>
  <c r="X2417" i="5" s="1"/>
  <c r="R2418" i="5"/>
  <c r="F2418" i="5"/>
  <c r="H2418" i="5"/>
  <c r="J2418" i="5"/>
  <c r="I2418" i="5"/>
  <c r="E2418" i="5"/>
  <c r="X2418" i="5" s="1"/>
  <c r="F2419" i="5"/>
  <c r="H2419" i="5"/>
  <c r="R2419" i="5"/>
  <c r="J2419" i="5"/>
  <c r="I2419" i="5"/>
  <c r="E2419" i="5"/>
  <c r="X2419" i="5" s="1"/>
  <c r="J2420" i="5"/>
  <c r="H2420" i="5"/>
  <c r="F2420" i="5"/>
  <c r="I2420" i="5"/>
  <c r="R2420" i="5"/>
  <c r="E2420" i="5"/>
  <c r="X2420" i="5" s="1"/>
  <c r="F2421" i="5"/>
  <c r="I2421" i="5"/>
  <c r="H2421" i="5"/>
  <c r="R2421" i="5"/>
  <c r="E2421" i="5"/>
  <c r="X2421" i="5" s="1"/>
  <c r="J2421" i="5"/>
  <c r="J2422" i="5"/>
  <c r="F2422" i="5"/>
  <c r="H2422" i="5"/>
  <c r="I2422" i="5"/>
  <c r="R2422" i="5"/>
  <c r="E2422" i="5"/>
  <c r="X2422" i="5" s="1"/>
  <c r="H2423" i="5"/>
  <c r="F2423" i="5"/>
  <c r="R2423" i="5"/>
  <c r="I2423" i="5"/>
  <c r="E2423" i="5"/>
  <c r="X2423" i="5" s="1"/>
  <c r="J2423" i="5"/>
  <c r="R2424" i="5"/>
  <c r="J2424" i="5"/>
  <c r="I2424" i="5"/>
  <c r="F2424" i="5"/>
  <c r="E2424" i="5"/>
  <c r="X2424" i="5" s="1"/>
  <c r="H2424" i="5"/>
  <c r="I2425" i="5"/>
  <c r="H2425" i="5"/>
  <c r="F2425" i="5"/>
  <c r="R2425" i="5"/>
  <c r="J2425" i="5"/>
  <c r="E2425" i="5"/>
  <c r="X2425" i="5" s="1"/>
  <c r="F2426" i="5"/>
  <c r="H2426" i="5"/>
  <c r="I2426" i="5"/>
  <c r="J2426" i="5"/>
  <c r="R2426" i="5"/>
  <c r="E2426" i="5"/>
  <c r="X2426" i="5" s="1"/>
  <c r="H2427" i="5"/>
  <c r="J2427" i="5"/>
  <c r="F2427" i="5"/>
  <c r="I2427" i="5"/>
  <c r="R2427" i="5"/>
  <c r="E2427" i="5"/>
  <c r="X2427" i="5" s="1"/>
  <c r="R2428" i="5"/>
  <c r="F2428" i="5"/>
  <c r="H2428" i="5"/>
  <c r="J2428" i="5"/>
  <c r="I2428" i="5"/>
  <c r="E2428" i="5"/>
  <c r="X2428" i="5" s="1"/>
  <c r="H2429" i="5"/>
  <c r="R2429" i="5"/>
  <c r="I2429" i="5"/>
  <c r="J2429" i="5"/>
  <c r="F2429" i="5"/>
  <c r="E2429" i="5"/>
  <c r="X2429" i="5" s="1"/>
  <c r="I2430" i="5"/>
  <c r="H2430" i="5"/>
  <c r="J2430" i="5"/>
  <c r="F2430" i="5"/>
  <c r="R2430" i="5"/>
  <c r="E2430" i="5"/>
  <c r="X2430" i="5" s="1"/>
  <c r="R2431" i="5"/>
  <c r="H2431" i="5"/>
  <c r="F2431" i="5"/>
  <c r="I2431" i="5"/>
  <c r="J2431" i="5"/>
  <c r="E2431" i="5"/>
  <c r="X2431" i="5" s="1"/>
  <c r="H2432" i="5"/>
  <c r="I2432" i="5"/>
  <c r="J2432" i="5"/>
  <c r="F2432" i="5"/>
  <c r="R2432" i="5"/>
  <c r="E2432" i="5"/>
  <c r="X2432" i="5" s="1"/>
  <c r="F2433" i="5"/>
  <c r="H2433" i="5"/>
  <c r="R2433" i="5"/>
  <c r="J2433" i="5"/>
  <c r="I2433" i="5"/>
  <c r="E2433" i="5"/>
  <c r="X2433" i="5" s="1"/>
  <c r="F2434" i="5"/>
  <c r="R2434" i="5"/>
  <c r="H2434" i="5"/>
  <c r="J2434" i="5"/>
  <c r="I2434" i="5"/>
  <c r="E2434" i="5"/>
  <c r="X2434" i="5" s="1"/>
  <c r="H2435" i="5"/>
  <c r="J2435" i="5"/>
  <c r="F2435" i="5"/>
  <c r="I2435" i="5"/>
  <c r="R2435" i="5"/>
  <c r="E2435" i="5"/>
  <c r="X2435" i="5" s="1"/>
  <c r="R2436" i="5"/>
  <c r="I2436" i="5"/>
  <c r="F2436" i="5"/>
  <c r="H2436" i="5"/>
  <c r="J2436" i="5"/>
  <c r="E2436" i="5"/>
  <c r="X2436" i="5" s="1"/>
  <c r="I2437" i="5"/>
  <c r="H2437" i="5"/>
  <c r="R2437" i="5"/>
  <c r="F2437" i="5"/>
  <c r="J2437" i="5"/>
  <c r="E2437" i="5"/>
  <c r="X2437" i="5" s="1"/>
  <c r="H2438" i="5"/>
  <c r="J2438" i="5"/>
  <c r="I2438" i="5"/>
  <c r="F2438" i="5"/>
  <c r="R2438" i="5"/>
  <c r="E2438" i="5"/>
  <c r="X2438" i="5" s="1"/>
  <c r="H2439" i="5"/>
  <c r="R2439" i="5"/>
  <c r="F2439" i="5"/>
  <c r="I2439" i="5"/>
  <c r="J2439" i="5"/>
  <c r="E2439" i="5"/>
  <c r="X2439" i="5" s="1"/>
  <c r="R2440" i="5"/>
  <c r="F2440" i="5"/>
  <c r="I2440" i="5"/>
  <c r="J2440" i="5"/>
  <c r="H2440" i="5"/>
  <c r="E2440" i="5"/>
  <c r="X2440" i="5" s="1"/>
  <c r="R2441" i="5"/>
  <c r="F2441" i="5"/>
  <c r="H2441" i="5"/>
  <c r="J2441" i="5"/>
  <c r="I2441" i="5"/>
  <c r="E2441" i="5"/>
  <c r="X2441" i="5" s="1"/>
  <c r="R2442" i="5"/>
  <c r="F2442" i="5"/>
  <c r="I2442" i="5"/>
  <c r="H2442" i="5"/>
  <c r="J2442" i="5"/>
  <c r="E2442" i="5"/>
  <c r="X2442" i="5" s="1"/>
  <c r="F2443" i="5"/>
  <c r="H2443" i="5"/>
  <c r="R2443" i="5"/>
  <c r="I2443" i="5"/>
  <c r="J2443" i="5"/>
  <c r="E2443" i="5"/>
  <c r="X2443" i="5" s="1"/>
  <c r="R2444" i="5"/>
  <c r="H2444" i="5"/>
  <c r="J2444" i="5"/>
  <c r="F2444" i="5"/>
  <c r="I2444" i="5"/>
  <c r="E2444" i="5"/>
  <c r="X2444" i="5" s="1"/>
  <c r="F2445" i="5"/>
  <c r="H2445" i="5"/>
  <c r="J2445" i="5"/>
  <c r="I2445" i="5"/>
  <c r="R2445" i="5"/>
  <c r="E2445" i="5"/>
  <c r="X2445" i="5" s="1"/>
  <c r="F2446" i="5"/>
  <c r="I2446" i="5"/>
  <c r="J2446" i="5"/>
  <c r="H2446" i="5"/>
  <c r="R2446" i="5"/>
  <c r="E2446" i="5"/>
  <c r="X2446" i="5" s="1"/>
  <c r="R2447" i="5"/>
  <c r="F2447" i="5"/>
  <c r="H2447" i="5"/>
  <c r="J2447" i="5"/>
  <c r="I2447" i="5"/>
  <c r="E2447" i="5"/>
  <c r="X2447" i="5" s="1"/>
  <c r="F2448" i="5"/>
  <c r="J2448" i="5"/>
  <c r="I2448" i="5"/>
  <c r="R2448" i="5"/>
  <c r="H2448" i="5"/>
  <c r="E2448" i="5"/>
  <c r="X2448" i="5" s="1"/>
  <c r="I2449" i="5"/>
  <c r="F2449" i="5"/>
  <c r="H2449" i="5"/>
  <c r="J2449" i="5"/>
  <c r="R2449" i="5"/>
  <c r="E2449" i="5"/>
  <c r="X2449" i="5" s="1"/>
  <c r="F2450" i="5"/>
  <c r="H2450" i="5"/>
  <c r="I2450" i="5"/>
  <c r="J2450" i="5"/>
  <c r="R2450" i="5"/>
  <c r="E2450" i="5"/>
  <c r="X2450" i="5" s="1"/>
  <c r="F2451" i="5"/>
  <c r="H2451" i="5"/>
  <c r="I2451" i="5"/>
  <c r="J2451" i="5"/>
  <c r="R2451" i="5"/>
  <c r="E2451" i="5"/>
  <c r="X2451" i="5" s="1"/>
  <c r="F2452" i="5"/>
  <c r="H2452" i="5"/>
  <c r="I2452" i="5"/>
  <c r="J2452" i="5"/>
  <c r="R2452" i="5"/>
  <c r="E2452" i="5"/>
  <c r="X2452" i="5" s="1"/>
  <c r="F2453" i="5"/>
  <c r="H2453" i="5"/>
  <c r="I2453" i="5"/>
  <c r="J2453" i="5"/>
  <c r="R2453" i="5"/>
  <c r="E2453" i="5"/>
  <c r="X2453" i="5" s="1"/>
  <c r="F2454" i="5"/>
  <c r="H2454" i="5"/>
  <c r="I2454" i="5"/>
  <c r="R2454" i="5"/>
  <c r="J2454" i="5"/>
  <c r="E2454" i="5"/>
  <c r="X2454" i="5" s="1"/>
  <c r="F2455" i="5"/>
  <c r="H2455" i="5"/>
  <c r="I2455" i="5"/>
  <c r="J2455" i="5"/>
  <c r="R2455" i="5"/>
  <c r="E2455" i="5"/>
  <c r="X2455" i="5" s="1"/>
  <c r="I2456" i="5"/>
  <c r="R2456" i="5"/>
  <c r="H2456" i="5"/>
  <c r="J2456" i="5"/>
  <c r="F2456" i="5"/>
  <c r="E2456" i="5"/>
  <c r="X2456" i="5" s="1"/>
  <c r="R2457" i="5"/>
  <c r="F2457" i="5"/>
  <c r="H2457" i="5"/>
  <c r="I2457" i="5"/>
  <c r="J2457" i="5"/>
  <c r="E2457" i="5"/>
  <c r="X2457" i="5" s="1"/>
  <c r="I2458" i="5"/>
  <c r="R2458" i="5"/>
  <c r="F2458" i="5"/>
  <c r="H2458" i="5"/>
  <c r="J2458" i="5"/>
  <c r="E2458" i="5"/>
  <c r="X2458" i="5" s="1"/>
  <c r="F2459" i="5"/>
  <c r="H2459" i="5"/>
  <c r="J2459" i="5"/>
  <c r="I2459" i="5"/>
  <c r="R2459" i="5"/>
  <c r="E2459" i="5"/>
  <c r="X2459" i="5" s="1"/>
  <c r="H2460" i="5"/>
  <c r="I2460" i="5"/>
  <c r="J2460" i="5"/>
  <c r="R2460" i="5"/>
  <c r="F2460" i="5"/>
  <c r="E2460" i="5"/>
  <c r="X2460" i="5" s="1"/>
  <c r="F2461" i="5"/>
  <c r="H2461" i="5"/>
  <c r="I2461" i="5"/>
  <c r="J2461" i="5"/>
  <c r="R2461" i="5"/>
  <c r="E2461" i="5"/>
  <c r="X2461" i="5" s="1"/>
  <c r="H2462" i="5"/>
  <c r="R2462" i="5"/>
  <c r="F2462" i="5"/>
  <c r="I2462" i="5"/>
  <c r="J2462" i="5"/>
  <c r="E2462" i="5"/>
  <c r="X2462" i="5" s="1"/>
  <c r="F2463" i="5"/>
  <c r="H2463" i="5"/>
  <c r="I2463" i="5"/>
  <c r="J2463" i="5"/>
  <c r="R2463" i="5"/>
  <c r="E2463" i="5"/>
  <c r="X2463" i="5" s="1"/>
  <c r="F2464" i="5"/>
  <c r="H2464" i="5"/>
  <c r="I2464" i="5"/>
  <c r="J2464" i="5"/>
  <c r="R2464" i="5"/>
  <c r="E2464" i="5"/>
  <c r="X2464" i="5" s="1"/>
  <c r="H2465" i="5"/>
  <c r="I2465" i="5"/>
  <c r="J2465" i="5"/>
  <c r="R2465" i="5"/>
  <c r="F2465" i="5"/>
  <c r="E2465" i="5"/>
  <c r="X2465" i="5" s="1"/>
  <c r="F2466" i="5"/>
  <c r="H2466" i="5"/>
  <c r="J2466" i="5"/>
  <c r="I2466" i="5"/>
  <c r="R2466" i="5"/>
  <c r="E2466" i="5"/>
  <c r="X2466" i="5" s="1"/>
  <c r="J2467" i="5"/>
  <c r="F2467" i="5"/>
  <c r="H2467" i="5"/>
  <c r="I2467" i="5"/>
  <c r="R2467" i="5"/>
  <c r="E2467" i="5"/>
  <c r="X2467" i="5" s="1"/>
  <c r="H2468" i="5"/>
  <c r="F2468" i="5"/>
  <c r="I2468" i="5"/>
  <c r="R2468" i="5"/>
  <c r="J2468" i="5"/>
  <c r="E2468" i="5"/>
  <c r="X2468" i="5" s="1"/>
  <c r="F2469" i="5"/>
  <c r="I2469" i="5"/>
  <c r="R2469" i="5"/>
  <c r="H2469" i="5"/>
  <c r="J2469" i="5"/>
  <c r="E2469" i="5"/>
  <c r="X2469" i="5" s="1"/>
  <c r="F2470" i="5"/>
  <c r="H2470" i="5"/>
  <c r="I2470" i="5"/>
  <c r="J2470" i="5"/>
  <c r="R2470" i="5"/>
  <c r="E2470" i="5"/>
  <c r="X2470" i="5" s="1"/>
  <c r="F2471" i="5"/>
  <c r="H2471" i="5"/>
  <c r="I2471" i="5"/>
  <c r="J2471" i="5"/>
  <c r="R2471" i="5"/>
  <c r="E2471" i="5"/>
  <c r="X2471" i="5" s="1"/>
  <c r="F2472" i="5"/>
  <c r="H2472" i="5"/>
  <c r="R2472" i="5"/>
  <c r="I2472" i="5"/>
  <c r="J2472" i="5"/>
  <c r="E2472" i="5"/>
  <c r="X2472" i="5" s="1"/>
  <c r="F2473" i="5"/>
  <c r="H2473" i="5"/>
  <c r="J2473" i="5"/>
  <c r="I2473" i="5"/>
  <c r="R2473" i="5"/>
  <c r="E2473" i="5"/>
  <c r="X2473" i="5" s="1"/>
  <c r="F2474" i="5"/>
  <c r="H2474" i="5"/>
  <c r="I2474" i="5"/>
  <c r="J2474" i="5"/>
  <c r="R2474" i="5"/>
  <c r="E2474" i="5"/>
  <c r="X2474" i="5" s="1"/>
  <c r="I2475" i="5"/>
  <c r="J2475" i="5"/>
  <c r="R2475" i="5"/>
  <c r="F2475" i="5"/>
  <c r="H2475" i="5"/>
  <c r="E2475" i="5"/>
  <c r="X2475" i="5" s="1"/>
  <c r="F2476" i="5"/>
  <c r="I2476" i="5"/>
  <c r="R2476" i="5"/>
  <c r="H2476" i="5"/>
  <c r="J2476" i="5"/>
  <c r="E2476" i="5"/>
  <c r="X2476" i="5" s="1"/>
  <c r="F2477" i="5"/>
  <c r="H2477" i="5"/>
  <c r="I2477" i="5"/>
  <c r="J2477" i="5"/>
  <c r="R2477" i="5"/>
  <c r="E2477" i="5"/>
  <c r="X2477" i="5" s="1"/>
  <c r="F2478" i="5"/>
  <c r="H2478" i="5"/>
  <c r="J2478" i="5"/>
  <c r="I2478" i="5"/>
  <c r="R2478" i="5"/>
  <c r="E2478" i="5"/>
  <c r="X2478" i="5" s="1"/>
  <c r="I2479" i="5"/>
  <c r="J2479" i="5"/>
  <c r="R2479" i="5"/>
  <c r="F2479" i="5"/>
  <c r="H2479" i="5"/>
  <c r="E2479" i="5"/>
  <c r="X2479" i="5" s="1"/>
  <c r="F2491" i="5"/>
  <c r="H2491" i="5"/>
  <c r="I2491" i="5"/>
  <c r="J2491" i="5"/>
  <c r="R2491" i="5"/>
  <c r="E2491" i="5"/>
  <c r="X2491" i="5" s="1"/>
  <c r="F2480" i="5"/>
  <c r="H2480" i="5"/>
  <c r="I2480" i="5"/>
  <c r="J2480" i="5"/>
  <c r="R2480" i="5"/>
  <c r="E2480" i="5"/>
  <c r="F2481" i="5"/>
  <c r="H2481" i="5"/>
  <c r="J2481" i="5"/>
  <c r="R2481" i="5"/>
  <c r="I2481" i="5"/>
  <c r="E2481" i="5"/>
  <c r="E884" i="5"/>
  <c r="X884" i="5" s="1"/>
  <c r="G884" i="5"/>
  <c r="I884" i="5"/>
  <c r="H884" i="5"/>
  <c r="J884" i="5"/>
  <c r="R884" i="5"/>
  <c r="F884" i="5"/>
  <c r="R1263" i="5"/>
  <c r="J1263" i="5"/>
  <c r="F1263" i="5"/>
  <c r="H1263" i="5"/>
  <c r="I1263" i="5"/>
  <c r="R1851" i="5"/>
  <c r="F1851" i="5"/>
  <c r="H1851" i="5"/>
  <c r="I1851" i="5"/>
  <c r="J1851" i="5"/>
  <c r="F1853" i="5"/>
  <c r="J1853" i="5"/>
  <c r="I1853" i="5"/>
  <c r="H1853" i="5"/>
  <c r="R1853" i="5"/>
  <c r="E1854" i="5"/>
  <c r="X1854" i="5" s="1"/>
  <c r="I1854" i="5"/>
  <c r="F1854" i="5"/>
  <c r="R1854" i="5"/>
  <c r="J1854" i="5"/>
  <c r="H1854" i="5"/>
  <c r="H1855" i="5"/>
  <c r="F1855" i="5"/>
  <c r="R1855" i="5"/>
  <c r="J1855" i="5"/>
  <c r="I1855" i="5"/>
  <c r="R1856" i="5"/>
  <c r="J1856" i="5"/>
  <c r="I1856" i="5"/>
  <c r="H1856" i="5"/>
  <c r="F1856" i="5"/>
  <c r="E1857" i="5"/>
  <c r="X1857" i="5" s="1"/>
  <c r="R1857" i="5"/>
  <c r="J1857" i="5"/>
  <c r="I1857" i="5"/>
  <c r="H1857" i="5"/>
  <c r="F1857" i="5"/>
  <c r="E1858" i="5"/>
  <c r="X1858" i="5" s="1"/>
  <c r="H1858" i="5"/>
  <c r="F1858" i="5"/>
  <c r="J1858" i="5"/>
  <c r="R1858" i="5"/>
  <c r="I1858" i="5"/>
  <c r="E1859" i="5"/>
  <c r="X1859" i="5" s="1"/>
  <c r="I1859" i="5"/>
  <c r="R1859" i="5"/>
  <c r="H1859" i="5"/>
  <c r="F1859" i="5"/>
  <c r="J1859" i="5"/>
  <c r="I1860" i="5"/>
  <c r="R1860" i="5"/>
  <c r="F1860" i="5"/>
  <c r="J1860" i="5"/>
  <c r="H1860" i="5"/>
  <c r="R1861" i="5"/>
  <c r="F1861" i="5"/>
  <c r="H1861" i="5"/>
  <c r="J1861" i="5"/>
  <c r="I1861" i="5"/>
  <c r="J1862" i="5"/>
  <c r="H1862" i="5"/>
  <c r="F1862" i="5"/>
  <c r="I1862" i="5"/>
  <c r="R1862" i="5"/>
  <c r="R1864" i="5"/>
  <c r="I1864" i="5"/>
  <c r="H1864" i="5"/>
  <c r="F1864" i="5"/>
  <c r="J1864" i="5"/>
  <c r="R1865" i="5"/>
  <c r="F1865" i="5"/>
  <c r="I1865" i="5"/>
  <c r="H1865" i="5"/>
  <c r="J1865" i="5"/>
  <c r="I1866" i="5"/>
  <c r="J1866" i="5"/>
  <c r="R1866" i="5"/>
  <c r="F1866" i="5"/>
  <c r="H1866" i="5"/>
  <c r="E1867" i="5"/>
  <c r="X1867" i="5" s="1"/>
  <c r="J1867" i="5"/>
  <c r="F1867" i="5"/>
  <c r="H1867" i="5"/>
  <c r="I1867" i="5"/>
  <c r="R1867" i="5"/>
  <c r="E1868" i="5"/>
  <c r="X1868" i="5" s="1"/>
  <c r="R1868" i="5"/>
  <c r="I1868" i="5"/>
  <c r="J1868" i="5"/>
  <c r="H1868" i="5"/>
  <c r="F1868" i="5"/>
  <c r="G1868" i="5"/>
  <c r="E1869" i="5"/>
  <c r="X1869" i="5" s="1"/>
  <c r="R1869" i="5"/>
  <c r="I1869" i="5"/>
  <c r="F1869" i="5"/>
  <c r="H1869" i="5"/>
  <c r="J1869" i="5"/>
  <c r="H1870" i="5"/>
  <c r="J1870" i="5"/>
  <c r="R1870" i="5"/>
  <c r="I1870" i="5"/>
  <c r="F1870" i="5"/>
  <c r="E1871" i="5"/>
  <c r="X1871" i="5" s="1"/>
  <c r="H1871" i="5"/>
  <c r="F1871" i="5"/>
  <c r="I1871" i="5"/>
  <c r="J1871" i="5"/>
  <c r="R1871" i="5"/>
  <c r="R1872" i="5"/>
  <c r="J1872" i="5"/>
  <c r="I1872" i="5"/>
  <c r="F1872" i="5"/>
  <c r="H1872" i="5"/>
  <c r="E1873" i="5"/>
  <c r="X1873" i="5" s="1"/>
  <c r="I1873" i="5"/>
  <c r="R1873" i="5"/>
  <c r="J1873" i="5"/>
  <c r="F1873" i="5"/>
  <c r="H1873" i="5"/>
  <c r="I1874" i="5"/>
  <c r="F1874" i="5"/>
  <c r="J1874" i="5"/>
  <c r="R1874" i="5"/>
  <c r="H1874" i="5"/>
  <c r="E1875" i="5"/>
  <c r="X1875" i="5" s="1"/>
  <c r="F1875" i="5"/>
  <c r="H1875" i="5"/>
  <c r="I1875" i="5"/>
  <c r="J1875" i="5"/>
  <c r="R1875" i="5"/>
  <c r="G1875" i="5"/>
  <c r="F1880" i="5"/>
  <c r="H1880" i="5"/>
  <c r="I1880" i="5"/>
  <c r="R1880" i="5"/>
  <c r="J1880" i="5"/>
  <c r="E1881" i="5"/>
  <c r="X1881" i="5" s="1"/>
  <c r="R1881" i="5"/>
  <c r="F1881" i="5"/>
  <c r="I1881" i="5"/>
  <c r="J1881" i="5"/>
  <c r="H1881" i="5"/>
  <c r="R1882" i="5"/>
  <c r="J1882" i="5"/>
  <c r="F1882" i="5"/>
  <c r="H1882" i="5"/>
  <c r="I1882" i="5"/>
  <c r="E1883" i="5"/>
  <c r="X1883" i="5" s="1"/>
  <c r="R1883" i="5"/>
  <c r="H1883" i="5"/>
  <c r="G1883" i="5"/>
  <c r="F1883" i="5"/>
  <c r="J1883" i="5"/>
  <c r="I1883" i="5"/>
  <c r="E1884" i="5"/>
  <c r="X1884" i="5" s="1"/>
  <c r="G1884" i="5"/>
  <c r="R1884" i="5"/>
  <c r="J1884" i="5"/>
  <c r="H1884" i="5"/>
  <c r="F1884" i="5"/>
  <c r="I1884" i="5"/>
  <c r="R1885" i="5"/>
  <c r="J1885" i="5"/>
  <c r="I1885" i="5"/>
  <c r="H1885" i="5"/>
  <c r="F1885" i="5"/>
  <c r="J1886" i="5"/>
  <c r="I1886" i="5"/>
  <c r="R1886" i="5"/>
  <c r="F1886" i="5"/>
  <c r="H1886" i="5"/>
  <c r="E1887" i="5"/>
  <c r="X1887" i="5" s="1"/>
  <c r="F1887" i="5"/>
  <c r="I1887" i="5"/>
  <c r="R1887" i="5"/>
  <c r="J1887" i="5"/>
  <c r="H1887" i="5"/>
  <c r="J1888" i="5"/>
  <c r="R1888" i="5"/>
  <c r="I1888" i="5"/>
  <c r="F1888" i="5"/>
  <c r="H1888" i="5"/>
  <c r="R1891" i="5"/>
  <c r="I1891" i="5"/>
  <c r="H1891" i="5"/>
  <c r="F1891" i="5"/>
  <c r="J1891" i="5"/>
  <c r="R1892" i="5"/>
  <c r="J1892" i="5"/>
  <c r="F1892" i="5"/>
  <c r="H1892" i="5"/>
  <c r="I1892" i="5"/>
  <c r="F1893" i="5"/>
  <c r="H1893" i="5"/>
  <c r="I1893" i="5"/>
  <c r="J1893" i="5"/>
  <c r="R1893" i="5"/>
  <c r="E1894" i="5"/>
  <c r="X1894" i="5" s="1"/>
  <c r="R1894" i="5"/>
  <c r="J1894" i="5"/>
  <c r="F1894" i="5"/>
  <c r="I1894" i="5"/>
  <c r="H1894" i="5"/>
  <c r="F1895" i="5"/>
  <c r="H1895" i="5"/>
  <c r="I1895" i="5"/>
  <c r="J1895" i="5"/>
  <c r="R1895" i="5"/>
  <c r="J1896" i="5"/>
  <c r="H1896" i="5"/>
  <c r="I1896" i="5"/>
  <c r="R1896" i="5"/>
  <c r="F1896" i="5"/>
  <c r="E1897" i="5"/>
  <c r="X1897" i="5" s="1"/>
  <c r="R1897" i="5"/>
  <c r="H1897" i="5"/>
  <c r="J1897" i="5"/>
  <c r="F1897" i="5"/>
  <c r="I1897" i="5"/>
  <c r="E1898" i="5"/>
  <c r="X1898" i="5" s="1"/>
  <c r="H1898" i="5"/>
  <c r="I1898" i="5"/>
  <c r="R1898" i="5"/>
  <c r="J1898" i="5"/>
  <c r="F1898" i="5"/>
  <c r="R1899" i="5"/>
  <c r="J1899" i="5"/>
  <c r="I1899" i="5"/>
  <c r="F1899" i="5"/>
  <c r="H1899" i="5"/>
  <c r="J1900" i="5"/>
  <c r="I1900" i="5"/>
  <c r="R1900" i="5"/>
  <c r="F1900" i="5"/>
  <c r="H1900" i="5"/>
  <c r="E1901" i="5"/>
  <c r="X1901" i="5" s="1"/>
  <c r="J1901" i="5"/>
  <c r="R1901" i="5"/>
  <c r="I1901" i="5"/>
  <c r="H1901" i="5"/>
  <c r="F1901" i="5"/>
  <c r="F1902" i="5"/>
  <c r="R1902" i="5"/>
  <c r="J1902" i="5"/>
  <c r="H1902" i="5"/>
  <c r="I1902" i="5"/>
  <c r="F1903" i="5"/>
  <c r="H1903" i="5"/>
  <c r="J1903" i="5"/>
  <c r="I1903" i="5"/>
  <c r="R1903" i="5"/>
  <c r="E1904" i="5"/>
  <c r="X1904" i="5" s="1"/>
  <c r="F1904" i="5"/>
  <c r="I1904" i="5"/>
  <c r="G1904" i="5"/>
  <c r="R1904" i="5"/>
  <c r="J1904" i="5"/>
  <c r="H1904" i="5"/>
  <c r="E1905" i="5"/>
  <c r="X1905" i="5" s="1"/>
  <c r="F1905" i="5"/>
  <c r="H1905" i="5"/>
  <c r="R1905" i="5"/>
  <c r="J1905" i="5"/>
  <c r="I1905" i="5"/>
  <c r="E1908" i="5"/>
  <c r="X1908" i="5" s="1"/>
  <c r="H1908" i="5"/>
  <c r="R1908" i="5"/>
  <c r="J1908" i="5"/>
  <c r="I1908" i="5"/>
  <c r="F1908" i="5"/>
  <c r="R1909" i="5"/>
  <c r="H1909" i="5"/>
  <c r="I1909" i="5"/>
  <c r="J1909" i="5"/>
  <c r="F1909" i="5"/>
  <c r="E1910" i="5"/>
  <c r="X1910" i="5" s="1"/>
  <c r="H1910" i="5"/>
  <c r="R1910" i="5"/>
  <c r="I1910" i="5"/>
  <c r="J1910" i="5"/>
  <c r="F1910" i="5"/>
  <c r="E1911" i="5"/>
  <c r="X1911" i="5" s="1"/>
  <c r="R1911" i="5"/>
  <c r="I1911" i="5"/>
  <c r="F1911" i="5"/>
  <c r="J1911" i="5"/>
  <c r="H1911" i="5"/>
  <c r="E1912" i="5"/>
  <c r="X1912" i="5" s="1"/>
  <c r="J1912" i="5"/>
  <c r="F1912" i="5"/>
  <c r="H1912" i="5"/>
  <c r="R1912" i="5"/>
  <c r="I1912" i="5"/>
  <c r="E1913" i="5"/>
  <c r="X1913" i="5" s="1"/>
  <c r="J1913" i="5"/>
  <c r="F1913" i="5"/>
  <c r="R1913" i="5"/>
  <c r="H1913" i="5"/>
  <c r="I1913" i="5"/>
  <c r="G1913" i="5"/>
  <c r="R1914" i="5"/>
  <c r="F1914" i="5"/>
  <c r="I1914" i="5"/>
  <c r="J1914" i="5"/>
  <c r="H1914" i="5"/>
  <c r="F1915" i="5"/>
  <c r="R1915" i="5"/>
  <c r="H1915" i="5"/>
  <c r="J1915" i="5"/>
  <c r="I1915" i="5"/>
  <c r="H1916" i="5"/>
  <c r="F1916" i="5"/>
  <c r="J1916" i="5"/>
  <c r="I1916" i="5"/>
  <c r="R1916" i="5"/>
  <c r="H1917" i="5"/>
  <c r="J1917" i="5"/>
  <c r="R1917" i="5"/>
  <c r="I1917" i="5"/>
  <c r="F1917" i="5"/>
  <c r="H1918" i="5"/>
  <c r="J1918" i="5"/>
  <c r="F1918" i="5"/>
  <c r="R1918" i="5"/>
  <c r="I1918" i="5"/>
  <c r="R1919" i="5"/>
  <c r="J1919" i="5"/>
  <c r="I1919" i="5"/>
  <c r="H1919" i="5"/>
  <c r="F1919" i="5"/>
  <c r="H1920" i="5"/>
  <c r="I1920" i="5"/>
  <c r="J1920" i="5"/>
  <c r="R1920" i="5"/>
  <c r="F1920" i="5"/>
  <c r="E1899" i="5"/>
  <c r="X1899" i="5" s="1"/>
  <c r="G1899" i="5"/>
  <c r="E1909" i="5"/>
  <c r="X1909" i="5" s="1"/>
  <c r="G1909" i="5"/>
  <c r="E1263" i="5"/>
  <c r="X1263" i="5" s="1"/>
  <c r="G1263" i="5"/>
  <c r="E1861" i="5"/>
  <c r="X1861" i="5" s="1"/>
  <c r="G1861" i="5"/>
  <c r="E1862" i="5"/>
  <c r="X1862" i="5" s="1"/>
  <c r="G1862" i="5"/>
  <c r="E1865" i="5"/>
  <c r="X1865" i="5" s="1"/>
  <c r="G1865" i="5"/>
  <c r="E1893" i="5"/>
  <c r="X1893" i="5" s="1"/>
  <c r="G1893" i="5"/>
  <c r="E1900" i="5"/>
  <c r="X1900" i="5" s="1"/>
  <c r="G1900" i="5"/>
  <c r="E1855" i="5"/>
  <c r="X1855" i="5" s="1"/>
  <c r="G1855" i="5"/>
  <c r="E1864" i="5"/>
  <c r="X1864" i="5" s="1"/>
  <c r="G1864" i="5"/>
  <c r="E1874" i="5"/>
  <c r="X1874" i="5" s="1"/>
  <c r="G1874" i="5"/>
  <c r="E1880" i="5"/>
  <c r="X1880" i="5" s="1"/>
  <c r="G1880" i="5"/>
  <c r="E1888" i="5"/>
  <c r="X1888" i="5" s="1"/>
  <c r="G1888" i="5"/>
  <c r="E1891" i="5"/>
  <c r="X1891" i="5" s="1"/>
  <c r="G1891" i="5"/>
  <c r="E1902" i="5"/>
  <c r="X1902" i="5" s="1"/>
  <c r="G1902" i="5"/>
  <c r="E1903" i="5"/>
  <c r="X1903" i="5" s="1"/>
  <c r="G1903" i="5"/>
  <c r="E1919" i="5"/>
  <c r="X1919" i="5" s="1"/>
  <c r="G1919" i="5"/>
  <c r="E1920" i="5"/>
  <c r="X1920" i="5" s="1"/>
  <c r="G1920" i="5"/>
  <c r="E1866" i="5"/>
  <c r="X1866" i="5" s="1"/>
  <c r="G1866" i="5"/>
  <c r="E1885" i="5"/>
  <c r="X1885" i="5" s="1"/>
  <c r="G1885" i="5"/>
  <c r="E1886" i="5"/>
  <c r="X1886" i="5" s="1"/>
  <c r="G1886" i="5"/>
  <c r="E1892" i="5"/>
  <c r="X1892" i="5" s="1"/>
  <c r="G1892" i="5"/>
  <c r="E1895" i="5"/>
  <c r="X1895" i="5" s="1"/>
  <c r="G1895" i="5"/>
  <c r="E1915" i="5"/>
  <c r="X1915" i="5" s="1"/>
  <c r="G1915" i="5"/>
  <c r="E1916" i="5"/>
  <c r="X1916" i="5" s="1"/>
  <c r="G1916" i="5"/>
  <c r="E1918" i="5"/>
  <c r="X1918" i="5" s="1"/>
  <c r="G1918" i="5"/>
  <c r="E1853" i="5"/>
  <c r="X1853" i="5" s="1"/>
  <c r="G1853" i="5"/>
  <c r="E1870" i="5"/>
  <c r="X1870" i="5" s="1"/>
  <c r="G1870" i="5"/>
  <c r="E1872" i="5"/>
  <c r="X1872" i="5" s="1"/>
  <c r="G1872" i="5"/>
  <c r="E1882" i="5"/>
  <c r="X1882" i="5" s="1"/>
  <c r="G1882" i="5"/>
  <c r="E1896" i="5"/>
  <c r="X1896" i="5" s="1"/>
  <c r="G1896" i="5"/>
  <c r="G66" i="6"/>
  <c r="H66" i="6" s="1"/>
  <c r="C66" i="6" s="1"/>
  <c r="E1914" i="5"/>
  <c r="X1914" i="5" s="1"/>
  <c r="G1914" i="5"/>
  <c r="E1917" i="5"/>
  <c r="X1917" i="5" s="1"/>
  <c r="G1917" i="5"/>
  <c r="F777" i="5"/>
  <c r="H777" i="5"/>
  <c r="I777" i="5"/>
  <c r="J777" i="5"/>
  <c r="R777" i="5"/>
  <c r="E777" i="5"/>
  <c r="X777" i="5" s="1"/>
  <c r="F778" i="5"/>
  <c r="H778" i="5"/>
  <c r="I778" i="5"/>
  <c r="J778" i="5"/>
  <c r="R778" i="5"/>
  <c r="E778" i="5"/>
  <c r="X778" i="5" s="1"/>
  <c r="F779" i="5"/>
  <c r="H779" i="5"/>
  <c r="I779" i="5"/>
  <c r="J779" i="5"/>
  <c r="R779" i="5"/>
  <c r="E779" i="5"/>
  <c r="X779" i="5" s="1"/>
  <c r="F780" i="5"/>
  <c r="H780" i="5"/>
  <c r="I780" i="5"/>
  <c r="J780" i="5"/>
  <c r="R780" i="5"/>
  <c r="E780" i="5"/>
  <c r="X780" i="5" s="1"/>
  <c r="F781" i="5"/>
  <c r="H781" i="5"/>
  <c r="I781" i="5"/>
  <c r="J781" i="5"/>
  <c r="R781" i="5"/>
  <c r="E781" i="5"/>
  <c r="X781" i="5" s="1"/>
  <c r="F782" i="5"/>
  <c r="H782" i="5"/>
  <c r="I782" i="5"/>
  <c r="J782" i="5"/>
  <c r="R782" i="5"/>
  <c r="E782" i="5"/>
  <c r="X782" i="5" s="1"/>
  <c r="F783" i="5"/>
  <c r="H783" i="5"/>
  <c r="I783" i="5"/>
  <c r="J783" i="5"/>
  <c r="R783" i="5"/>
  <c r="E783" i="5"/>
  <c r="X783" i="5" s="1"/>
  <c r="F784" i="5"/>
  <c r="H784" i="5"/>
  <c r="I784" i="5"/>
  <c r="J784" i="5"/>
  <c r="R784" i="5"/>
  <c r="E784" i="5"/>
  <c r="X784" i="5" s="1"/>
  <c r="F785" i="5"/>
  <c r="H785" i="5"/>
  <c r="I785" i="5"/>
  <c r="J785" i="5"/>
  <c r="R785" i="5"/>
  <c r="E785" i="5"/>
  <c r="X785" i="5" s="1"/>
  <c r="F786" i="5"/>
  <c r="H786" i="5"/>
  <c r="I786" i="5"/>
  <c r="J786" i="5"/>
  <c r="R786" i="5"/>
  <c r="E786" i="5"/>
  <c r="X786" i="5" s="1"/>
  <c r="F787" i="5"/>
  <c r="H787" i="5"/>
  <c r="I787" i="5"/>
  <c r="J787" i="5"/>
  <c r="R787" i="5"/>
  <c r="E787" i="5"/>
  <c r="X787" i="5" s="1"/>
  <c r="F788" i="5"/>
  <c r="H788" i="5"/>
  <c r="I788" i="5"/>
  <c r="J788" i="5"/>
  <c r="R788" i="5"/>
  <c r="E788" i="5"/>
  <c r="X788" i="5" s="1"/>
  <c r="F789" i="5"/>
  <c r="H789" i="5"/>
  <c r="I789" i="5"/>
  <c r="J789" i="5"/>
  <c r="R789" i="5"/>
  <c r="E789" i="5"/>
  <c r="X789" i="5" s="1"/>
  <c r="F790" i="5"/>
  <c r="H790" i="5"/>
  <c r="I790" i="5"/>
  <c r="J790" i="5"/>
  <c r="R790" i="5"/>
  <c r="E790" i="5"/>
  <c r="X790" i="5" s="1"/>
  <c r="F791" i="5"/>
  <c r="H791" i="5"/>
  <c r="I791" i="5"/>
  <c r="J791" i="5"/>
  <c r="R791" i="5"/>
  <c r="E791" i="5"/>
  <c r="X791" i="5" s="1"/>
  <c r="F792" i="5"/>
  <c r="H792" i="5"/>
  <c r="I792" i="5"/>
  <c r="J792" i="5"/>
  <c r="R792" i="5"/>
  <c r="E792" i="5"/>
  <c r="X792" i="5" s="1"/>
  <c r="F793" i="5"/>
  <c r="H793" i="5"/>
  <c r="I793" i="5"/>
  <c r="J793" i="5"/>
  <c r="R793" i="5"/>
  <c r="E793" i="5"/>
  <c r="X793" i="5" s="1"/>
  <c r="F794" i="5"/>
  <c r="H794" i="5"/>
  <c r="I794" i="5"/>
  <c r="J794" i="5"/>
  <c r="R794" i="5"/>
  <c r="E794" i="5"/>
  <c r="X794" i="5" s="1"/>
  <c r="F795" i="5"/>
  <c r="H795" i="5"/>
  <c r="I795" i="5"/>
  <c r="J795" i="5"/>
  <c r="R795" i="5"/>
  <c r="E795" i="5"/>
  <c r="X795" i="5" s="1"/>
  <c r="F796" i="5"/>
  <c r="H796" i="5"/>
  <c r="I796" i="5"/>
  <c r="J796" i="5"/>
  <c r="R796" i="5"/>
  <c r="E796" i="5"/>
  <c r="X796" i="5" s="1"/>
  <c r="F797" i="5"/>
  <c r="H797" i="5"/>
  <c r="I797" i="5"/>
  <c r="J797" i="5"/>
  <c r="R797" i="5"/>
  <c r="E797" i="5"/>
  <c r="X797" i="5" s="1"/>
  <c r="F798" i="5"/>
  <c r="H798" i="5"/>
  <c r="I798" i="5"/>
  <c r="J798" i="5"/>
  <c r="R798" i="5"/>
  <c r="E798" i="5"/>
  <c r="X798" i="5" s="1"/>
  <c r="F799" i="5"/>
  <c r="H799" i="5"/>
  <c r="I799" i="5"/>
  <c r="J799" i="5"/>
  <c r="R799" i="5"/>
  <c r="E799" i="5"/>
  <c r="X799" i="5" s="1"/>
  <c r="F800" i="5"/>
  <c r="H800" i="5"/>
  <c r="I800" i="5"/>
  <c r="J800" i="5"/>
  <c r="R800" i="5"/>
  <c r="E800" i="5"/>
  <c r="X800" i="5" s="1"/>
  <c r="F801" i="5"/>
  <c r="H801" i="5"/>
  <c r="I801" i="5"/>
  <c r="J801" i="5"/>
  <c r="R801" i="5"/>
  <c r="E801" i="5"/>
  <c r="X801" i="5" s="1"/>
  <c r="F802" i="5"/>
  <c r="H802" i="5"/>
  <c r="I802" i="5"/>
  <c r="J802" i="5"/>
  <c r="R802" i="5"/>
  <c r="E802" i="5"/>
  <c r="X802" i="5" s="1"/>
  <c r="F803" i="5"/>
  <c r="H803" i="5"/>
  <c r="I803" i="5"/>
  <c r="J803" i="5"/>
  <c r="R803" i="5"/>
  <c r="E803" i="5"/>
  <c r="X803" i="5" s="1"/>
  <c r="F804" i="5"/>
  <c r="H804" i="5"/>
  <c r="I804" i="5"/>
  <c r="J804" i="5"/>
  <c r="R804" i="5"/>
  <c r="E804" i="5"/>
  <c r="X804" i="5" s="1"/>
  <c r="F805" i="5"/>
  <c r="H805" i="5"/>
  <c r="I805" i="5"/>
  <c r="J805" i="5"/>
  <c r="R805" i="5"/>
  <c r="E805" i="5"/>
  <c r="X805" i="5" s="1"/>
  <c r="F806" i="5"/>
  <c r="H806" i="5"/>
  <c r="I806" i="5"/>
  <c r="J806" i="5"/>
  <c r="R806" i="5"/>
  <c r="E806" i="5"/>
  <c r="X806" i="5" s="1"/>
  <c r="F807" i="5"/>
  <c r="H807" i="5"/>
  <c r="I807" i="5"/>
  <c r="J807" i="5"/>
  <c r="R807" i="5"/>
  <c r="E807" i="5"/>
  <c r="X807" i="5" s="1"/>
  <c r="F808" i="5"/>
  <c r="H808" i="5"/>
  <c r="I808" i="5"/>
  <c r="J808" i="5"/>
  <c r="R808" i="5"/>
  <c r="E808" i="5"/>
  <c r="X808" i="5" s="1"/>
  <c r="F809" i="5"/>
  <c r="H809" i="5"/>
  <c r="I809" i="5"/>
  <c r="J809" i="5"/>
  <c r="R809" i="5"/>
  <c r="E809" i="5"/>
  <c r="X809" i="5" s="1"/>
  <c r="F810" i="5"/>
  <c r="H810" i="5"/>
  <c r="I810" i="5"/>
  <c r="J810" i="5"/>
  <c r="R810" i="5"/>
  <c r="E810" i="5"/>
  <c r="X810" i="5" s="1"/>
  <c r="F811" i="5"/>
  <c r="H811" i="5"/>
  <c r="I811" i="5"/>
  <c r="J811" i="5"/>
  <c r="R811" i="5"/>
  <c r="E811" i="5"/>
  <c r="X811" i="5" s="1"/>
  <c r="F812" i="5"/>
  <c r="H812" i="5"/>
  <c r="I812" i="5"/>
  <c r="J812" i="5"/>
  <c r="R812" i="5"/>
  <c r="E812" i="5"/>
  <c r="X812" i="5" s="1"/>
  <c r="F813" i="5"/>
  <c r="H813" i="5"/>
  <c r="I813" i="5"/>
  <c r="J813" i="5"/>
  <c r="R813" i="5"/>
  <c r="E813" i="5"/>
  <c r="X813" i="5" s="1"/>
  <c r="F814" i="5"/>
  <c r="H814" i="5"/>
  <c r="I814" i="5"/>
  <c r="J814" i="5"/>
  <c r="R814" i="5"/>
  <c r="E814" i="5"/>
  <c r="X814" i="5" s="1"/>
  <c r="F815" i="5"/>
  <c r="H815" i="5"/>
  <c r="I815" i="5"/>
  <c r="J815" i="5"/>
  <c r="R815" i="5"/>
  <c r="E815" i="5"/>
  <c r="X815" i="5" s="1"/>
  <c r="F816" i="5"/>
  <c r="H816" i="5"/>
  <c r="I816" i="5"/>
  <c r="J816" i="5"/>
  <c r="R816" i="5"/>
  <c r="E816" i="5"/>
  <c r="X816" i="5" s="1"/>
  <c r="F817" i="5"/>
  <c r="H817" i="5"/>
  <c r="I817" i="5"/>
  <c r="J817" i="5"/>
  <c r="R817" i="5"/>
  <c r="E817" i="5"/>
  <c r="X817" i="5" s="1"/>
  <c r="F818" i="5"/>
  <c r="H818" i="5"/>
  <c r="I818" i="5"/>
  <c r="J818" i="5"/>
  <c r="R818" i="5"/>
  <c r="E818" i="5"/>
  <c r="X818" i="5" s="1"/>
  <c r="F819" i="5"/>
  <c r="H819" i="5"/>
  <c r="I819" i="5"/>
  <c r="J819" i="5"/>
  <c r="R819" i="5"/>
  <c r="E819" i="5"/>
  <c r="X819" i="5" s="1"/>
  <c r="F820" i="5"/>
  <c r="H820" i="5"/>
  <c r="I820" i="5"/>
  <c r="J820" i="5"/>
  <c r="R820" i="5"/>
  <c r="E820" i="5"/>
  <c r="X820" i="5" s="1"/>
  <c r="F821" i="5"/>
  <c r="H821" i="5"/>
  <c r="I821" i="5"/>
  <c r="J821" i="5"/>
  <c r="R821" i="5"/>
  <c r="E821" i="5"/>
  <c r="X821" i="5" s="1"/>
  <c r="F822" i="5"/>
  <c r="H822" i="5"/>
  <c r="I822" i="5"/>
  <c r="J822" i="5"/>
  <c r="R822" i="5"/>
  <c r="E822" i="5"/>
  <c r="X822" i="5" s="1"/>
  <c r="F823" i="5"/>
  <c r="H823" i="5"/>
  <c r="I823" i="5"/>
  <c r="J823" i="5"/>
  <c r="R823" i="5"/>
  <c r="E823" i="5"/>
  <c r="X823" i="5" s="1"/>
  <c r="F824" i="5"/>
  <c r="H824" i="5"/>
  <c r="I824" i="5"/>
  <c r="J824" i="5"/>
  <c r="R824" i="5"/>
  <c r="E824" i="5"/>
  <c r="X824" i="5" s="1"/>
  <c r="F825" i="5"/>
  <c r="H825" i="5"/>
  <c r="I825" i="5"/>
  <c r="J825" i="5"/>
  <c r="R825" i="5"/>
  <c r="E825" i="5"/>
  <c r="X825" i="5" s="1"/>
  <c r="F826" i="5"/>
  <c r="H826" i="5"/>
  <c r="I826" i="5"/>
  <c r="J826" i="5"/>
  <c r="R826" i="5"/>
  <c r="E826" i="5"/>
  <c r="X826" i="5" s="1"/>
  <c r="F827" i="5"/>
  <c r="H827" i="5"/>
  <c r="I827" i="5"/>
  <c r="J827" i="5"/>
  <c r="R827" i="5"/>
  <c r="E827" i="5"/>
  <c r="X827" i="5" s="1"/>
  <c r="F828" i="5"/>
  <c r="H828" i="5"/>
  <c r="I828" i="5"/>
  <c r="J828" i="5"/>
  <c r="R828" i="5"/>
  <c r="E828" i="5"/>
  <c r="X828" i="5" s="1"/>
  <c r="F829" i="5"/>
  <c r="H829" i="5"/>
  <c r="I829" i="5"/>
  <c r="J829" i="5"/>
  <c r="R829" i="5"/>
  <c r="E829" i="5"/>
  <c r="X829" i="5" s="1"/>
  <c r="F830" i="5"/>
  <c r="H830" i="5"/>
  <c r="I830" i="5"/>
  <c r="J830" i="5"/>
  <c r="R830" i="5"/>
  <c r="E830" i="5"/>
  <c r="X830" i="5" s="1"/>
  <c r="F831" i="5"/>
  <c r="H831" i="5"/>
  <c r="I831" i="5"/>
  <c r="J831" i="5"/>
  <c r="R831" i="5"/>
  <c r="E831" i="5"/>
  <c r="X831" i="5" s="1"/>
  <c r="F832" i="5"/>
  <c r="H832" i="5"/>
  <c r="I832" i="5"/>
  <c r="J832" i="5"/>
  <c r="R832" i="5"/>
  <c r="E832" i="5"/>
  <c r="X832" i="5" s="1"/>
  <c r="F833" i="5"/>
  <c r="H833" i="5"/>
  <c r="I833" i="5"/>
  <c r="J833" i="5"/>
  <c r="R833" i="5"/>
  <c r="E833" i="5"/>
  <c r="X833" i="5" s="1"/>
  <c r="F834" i="5"/>
  <c r="H834" i="5"/>
  <c r="I834" i="5"/>
  <c r="J834" i="5"/>
  <c r="R834" i="5"/>
  <c r="E834" i="5"/>
  <c r="X834" i="5" s="1"/>
  <c r="F835" i="5"/>
  <c r="H835" i="5"/>
  <c r="I835" i="5"/>
  <c r="J835" i="5"/>
  <c r="R835" i="5"/>
  <c r="E835" i="5"/>
  <c r="X835" i="5" s="1"/>
  <c r="F836" i="5"/>
  <c r="H836" i="5"/>
  <c r="I836" i="5"/>
  <c r="J836" i="5"/>
  <c r="R836" i="5"/>
  <c r="E836" i="5"/>
  <c r="X836" i="5" s="1"/>
  <c r="F837" i="5"/>
  <c r="H837" i="5"/>
  <c r="I837" i="5"/>
  <c r="J837" i="5"/>
  <c r="R837" i="5"/>
  <c r="E837" i="5"/>
  <c r="X837" i="5" s="1"/>
  <c r="F838" i="5"/>
  <c r="H838" i="5"/>
  <c r="I838" i="5"/>
  <c r="J838" i="5"/>
  <c r="R838" i="5"/>
  <c r="E838" i="5"/>
  <c r="X838" i="5" s="1"/>
  <c r="F839" i="5"/>
  <c r="H839" i="5"/>
  <c r="I839" i="5"/>
  <c r="J839" i="5"/>
  <c r="R839" i="5"/>
  <c r="E839" i="5"/>
  <c r="X839" i="5" s="1"/>
  <c r="F840" i="5"/>
  <c r="H840" i="5"/>
  <c r="I840" i="5"/>
  <c r="J840" i="5"/>
  <c r="R840" i="5"/>
  <c r="E840" i="5"/>
  <c r="X840" i="5" s="1"/>
  <c r="F841" i="5"/>
  <c r="H841" i="5"/>
  <c r="I841" i="5"/>
  <c r="J841" i="5"/>
  <c r="R841" i="5"/>
  <c r="E841" i="5"/>
  <c r="X841" i="5" s="1"/>
  <c r="F842" i="5"/>
  <c r="H842" i="5"/>
  <c r="I842" i="5"/>
  <c r="J842" i="5"/>
  <c r="R842" i="5"/>
  <c r="E842" i="5"/>
  <c r="X842" i="5" s="1"/>
  <c r="F843" i="5"/>
  <c r="H843" i="5"/>
  <c r="I843" i="5"/>
  <c r="J843" i="5"/>
  <c r="R843" i="5"/>
  <c r="E843" i="5"/>
  <c r="X843" i="5" s="1"/>
  <c r="F844" i="5"/>
  <c r="H844" i="5"/>
  <c r="I844" i="5"/>
  <c r="J844" i="5"/>
  <c r="R844" i="5"/>
  <c r="E844" i="5"/>
  <c r="X844" i="5" s="1"/>
  <c r="F845" i="5"/>
  <c r="H845" i="5"/>
  <c r="I845" i="5"/>
  <c r="J845" i="5"/>
  <c r="R845" i="5"/>
  <c r="E845" i="5"/>
  <c r="X845" i="5" s="1"/>
  <c r="F846" i="5"/>
  <c r="H846" i="5"/>
  <c r="I846" i="5"/>
  <c r="J846" i="5"/>
  <c r="R846" i="5"/>
  <c r="E846" i="5"/>
  <c r="X846" i="5" s="1"/>
  <c r="F847" i="5"/>
  <c r="H847" i="5"/>
  <c r="I847" i="5"/>
  <c r="J847" i="5"/>
  <c r="R847" i="5"/>
  <c r="E847" i="5"/>
  <c r="X847" i="5" s="1"/>
  <c r="F848" i="5"/>
  <c r="H848" i="5"/>
  <c r="I848" i="5"/>
  <c r="J848" i="5"/>
  <c r="R848" i="5"/>
  <c r="E848" i="5"/>
  <c r="X848" i="5" s="1"/>
  <c r="F849" i="5"/>
  <c r="H849" i="5"/>
  <c r="I849" i="5"/>
  <c r="J849" i="5"/>
  <c r="R849" i="5"/>
  <c r="E849" i="5"/>
  <c r="X849" i="5" s="1"/>
  <c r="F850" i="5"/>
  <c r="H850" i="5"/>
  <c r="I850" i="5"/>
  <c r="J850" i="5"/>
  <c r="R850" i="5"/>
  <c r="E850" i="5"/>
  <c r="X850" i="5" s="1"/>
  <c r="F851" i="5"/>
  <c r="H851" i="5"/>
  <c r="I851" i="5"/>
  <c r="J851" i="5"/>
  <c r="R851" i="5"/>
  <c r="E851" i="5"/>
  <c r="X851" i="5" s="1"/>
  <c r="F852" i="5"/>
  <c r="H852" i="5"/>
  <c r="I852" i="5"/>
  <c r="J852" i="5"/>
  <c r="R852" i="5"/>
  <c r="E852" i="5"/>
  <c r="X852" i="5" s="1"/>
  <c r="F853" i="5"/>
  <c r="H853" i="5"/>
  <c r="I853" i="5"/>
  <c r="J853" i="5"/>
  <c r="R853" i="5"/>
  <c r="E853" i="5"/>
  <c r="X853" i="5" s="1"/>
  <c r="F854" i="5"/>
  <c r="H854" i="5"/>
  <c r="I854" i="5"/>
  <c r="J854" i="5"/>
  <c r="R854" i="5"/>
  <c r="E854" i="5"/>
  <c r="X854" i="5" s="1"/>
  <c r="F855" i="5"/>
  <c r="H855" i="5"/>
  <c r="I855" i="5"/>
  <c r="J855" i="5"/>
  <c r="R855" i="5"/>
  <c r="E855" i="5"/>
  <c r="X855" i="5" s="1"/>
  <c r="F856" i="5"/>
  <c r="H856" i="5"/>
  <c r="I856" i="5"/>
  <c r="J856" i="5"/>
  <c r="R856" i="5"/>
  <c r="E856" i="5"/>
  <c r="X856" i="5" s="1"/>
  <c r="F857" i="5"/>
  <c r="H857" i="5"/>
  <c r="I857" i="5"/>
  <c r="J857" i="5"/>
  <c r="R857" i="5"/>
  <c r="E857" i="5"/>
  <c r="X857" i="5" s="1"/>
  <c r="F858" i="5"/>
  <c r="H858" i="5"/>
  <c r="I858" i="5"/>
  <c r="J858" i="5"/>
  <c r="R858" i="5"/>
  <c r="E858" i="5"/>
  <c r="X858" i="5" s="1"/>
  <c r="F859" i="5"/>
  <c r="H859" i="5"/>
  <c r="I859" i="5"/>
  <c r="J859" i="5"/>
  <c r="R859" i="5"/>
  <c r="E859" i="5"/>
  <c r="X859" i="5" s="1"/>
  <c r="F860" i="5"/>
  <c r="H860" i="5"/>
  <c r="I860" i="5"/>
  <c r="J860" i="5"/>
  <c r="R860" i="5"/>
  <c r="E860" i="5"/>
  <c r="X860" i="5" s="1"/>
  <c r="F861" i="5"/>
  <c r="H861" i="5"/>
  <c r="I861" i="5"/>
  <c r="J861" i="5"/>
  <c r="R861" i="5"/>
  <c r="E861" i="5"/>
  <c r="X861" i="5" s="1"/>
  <c r="F862" i="5"/>
  <c r="H862" i="5"/>
  <c r="I862" i="5"/>
  <c r="J862" i="5"/>
  <c r="R862" i="5"/>
  <c r="E862" i="5"/>
  <c r="X862" i="5" s="1"/>
  <c r="F863" i="5"/>
  <c r="H863" i="5"/>
  <c r="I863" i="5"/>
  <c r="J863" i="5"/>
  <c r="R863" i="5"/>
  <c r="E863" i="5"/>
  <c r="X863" i="5" s="1"/>
  <c r="F864" i="5"/>
  <c r="H864" i="5"/>
  <c r="I864" i="5"/>
  <c r="J864" i="5"/>
  <c r="R864" i="5"/>
  <c r="E864" i="5"/>
  <c r="X864" i="5" s="1"/>
  <c r="F865" i="5"/>
  <c r="H865" i="5"/>
  <c r="I865" i="5"/>
  <c r="J865" i="5"/>
  <c r="R865" i="5"/>
  <c r="E865" i="5"/>
  <c r="X865" i="5" s="1"/>
  <c r="F866" i="5"/>
  <c r="H866" i="5"/>
  <c r="I866" i="5"/>
  <c r="J866" i="5"/>
  <c r="R866" i="5"/>
  <c r="E866" i="5"/>
  <c r="X866" i="5" s="1"/>
  <c r="F867" i="5"/>
  <c r="H867" i="5"/>
  <c r="I867" i="5"/>
  <c r="J867" i="5"/>
  <c r="R867" i="5"/>
  <c r="E867" i="5"/>
  <c r="X867" i="5" s="1"/>
  <c r="F868" i="5"/>
  <c r="H868" i="5"/>
  <c r="I868" i="5"/>
  <c r="J868" i="5"/>
  <c r="R868" i="5"/>
  <c r="E868" i="5"/>
  <c r="X868" i="5" s="1"/>
  <c r="F869" i="5"/>
  <c r="H869" i="5"/>
  <c r="I869" i="5"/>
  <c r="J869" i="5"/>
  <c r="R869" i="5"/>
  <c r="E869" i="5"/>
  <c r="X869" i="5" s="1"/>
  <c r="F870" i="5"/>
  <c r="H870" i="5"/>
  <c r="I870" i="5"/>
  <c r="J870" i="5"/>
  <c r="R870" i="5"/>
  <c r="E870" i="5"/>
  <c r="X870" i="5" s="1"/>
  <c r="F871" i="5"/>
  <c r="H871" i="5"/>
  <c r="I871" i="5"/>
  <c r="J871" i="5"/>
  <c r="R871" i="5"/>
  <c r="E871" i="5"/>
  <c r="X871" i="5" s="1"/>
  <c r="F872" i="5"/>
  <c r="H872" i="5"/>
  <c r="I872" i="5"/>
  <c r="J872" i="5"/>
  <c r="R872" i="5"/>
  <c r="E872" i="5"/>
  <c r="X872" i="5" s="1"/>
  <c r="F873" i="5"/>
  <c r="H873" i="5"/>
  <c r="I873" i="5"/>
  <c r="J873" i="5"/>
  <c r="R873" i="5"/>
  <c r="E873" i="5"/>
  <c r="X873" i="5" s="1"/>
  <c r="F874" i="5"/>
  <c r="H874" i="5"/>
  <c r="I874" i="5"/>
  <c r="J874" i="5"/>
  <c r="R874" i="5"/>
  <c r="E874" i="5"/>
  <c r="X874" i="5" s="1"/>
  <c r="F875" i="5"/>
  <c r="H875" i="5"/>
  <c r="I875" i="5"/>
  <c r="J875" i="5"/>
  <c r="R875" i="5"/>
  <c r="E875" i="5"/>
  <c r="X875" i="5" s="1"/>
  <c r="F1291" i="5"/>
  <c r="H1291" i="5"/>
  <c r="I1291" i="5"/>
  <c r="J1291" i="5"/>
  <c r="R1291" i="5"/>
  <c r="E1291" i="5"/>
  <c r="X1291" i="5" s="1"/>
  <c r="F1293" i="5"/>
  <c r="H1293" i="5"/>
  <c r="I1293" i="5"/>
  <c r="J1293" i="5"/>
  <c r="R1293" i="5"/>
  <c r="E1293" i="5"/>
  <c r="X1293" i="5" s="1"/>
  <c r="F1321" i="5"/>
  <c r="H1321" i="5"/>
  <c r="I1321" i="5"/>
  <c r="J1321" i="5"/>
  <c r="R1321" i="5"/>
  <c r="E1321" i="5"/>
  <c r="X1321" i="5" s="1"/>
  <c r="F1322" i="5"/>
  <c r="H1322" i="5"/>
  <c r="I1322" i="5"/>
  <c r="J1322" i="5"/>
  <c r="R1322" i="5"/>
  <c r="E1322" i="5"/>
  <c r="X1322" i="5" s="1"/>
  <c r="F1339" i="5"/>
  <c r="H1339" i="5"/>
  <c r="I1339" i="5"/>
  <c r="J1339" i="5"/>
  <c r="R1339" i="5"/>
  <c r="E1339" i="5"/>
  <c r="X1339" i="5" s="1"/>
  <c r="F1341" i="5"/>
  <c r="H1341" i="5"/>
  <c r="I1341" i="5"/>
  <c r="J1341" i="5"/>
  <c r="R1341" i="5"/>
  <c r="E1341" i="5"/>
  <c r="X1341" i="5" s="1"/>
  <c r="F1343" i="5"/>
  <c r="H1343" i="5"/>
  <c r="I1343" i="5"/>
  <c r="J1343" i="5"/>
  <c r="R1343" i="5"/>
  <c r="E1343" i="5"/>
  <c r="X1343" i="5" s="1"/>
  <c r="F1346" i="5"/>
  <c r="H1346" i="5"/>
  <c r="I1346" i="5"/>
  <c r="J1346" i="5"/>
  <c r="R1346" i="5"/>
  <c r="E1346" i="5"/>
  <c r="X1346" i="5" s="1"/>
  <c r="F1377" i="5"/>
  <c r="H1377" i="5"/>
  <c r="I1377" i="5"/>
  <c r="J1377" i="5"/>
  <c r="R1377" i="5"/>
  <c r="E1377" i="5"/>
  <c r="X1377" i="5" s="1"/>
  <c r="F1380" i="5"/>
  <c r="H1380" i="5"/>
  <c r="I1380" i="5"/>
  <c r="J1380" i="5"/>
  <c r="R1380" i="5"/>
  <c r="E1380" i="5"/>
  <c r="X1380" i="5" s="1"/>
  <c r="F1381" i="5"/>
  <c r="H1381" i="5"/>
  <c r="I1381" i="5"/>
  <c r="J1381" i="5"/>
  <c r="R1381" i="5"/>
  <c r="E1381" i="5"/>
  <c r="X1381" i="5" s="1"/>
  <c r="F1382" i="5"/>
  <c r="H1382" i="5"/>
  <c r="I1382" i="5"/>
  <c r="J1382" i="5"/>
  <c r="R1382" i="5"/>
  <c r="E1382" i="5"/>
  <c r="X1382" i="5" s="1"/>
  <c r="F1383" i="5"/>
  <c r="H1383" i="5"/>
  <c r="I1383" i="5"/>
  <c r="J1383" i="5"/>
  <c r="R1383" i="5"/>
  <c r="E1383" i="5"/>
  <c r="X1383" i="5" s="1"/>
  <c r="F1384" i="5"/>
  <c r="H1384" i="5"/>
  <c r="I1384" i="5"/>
  <c r="J1384" i="5"/>
  <c r="R1384" i="5"/>
  <c r="E1384" i="5"/>
  <c r="X1384" i="5" s="1"/>
  <c r="F1385" i="5"/>
  <c r="H1385" i="5"/>
  <c r="I1385" i="5"/>
  <c r="J1385" i="5"/>
  <c r="R1385" i="5"/>
  <c r="E1385" i="5"/>
  <c r="X1385" i="5" s="1"/>
  <c r="F1386" i="5"/>
  <c r="H1386" i="5"/>
  <c r="I1386" i="5"/>
  <c r="J1386" i="5"/>
  <c r="R1386" i="5"/>
  <c r="E1386" i="5"/>
  <c r="X1386" i="5" s="1"/>
  <c r="F1387" i="5"/>
  <c r="H1387" i="5"/>
  <c r="I1387" i="5"/>
  <c r="J1387" i="5"/>
  <c r="R1387" i="5"/>
  <c r="E1387" i="5"/>
  <c r="X1387" i="5" s="1"/>
  <c r="F1396" i="5"/>
  <c r="H1396" i="5"/>
  <c r="I1396" i="5"/>
  <c r="J1396" i="5"/>
  <c r="R1396" i="5"/>
  <c r="E1396" i="5"/>
  <c r="X1396" i="5" s="1"/>
  <c r="F1399" i="5"/>
  <c r="H1399" i="5"/>
  <c r="I1399" i="5"/>
  <c r="J1399" i="5"/>
  <c r="R1399" i="5"/>
  <c r="E1399" i="5"/>
  <c r="X1399" i="5" s="1"/>
  <c r="F1400" i="5"/>
  <c r="H1400" i="5"/>
  <c r="I1400" i="5"/>
  <c r="J1400" i="5"/>
  <c r="R1400" i="5"/>
  <c r="E1400" i="5"/>
  <c r="X1400" i="5" s="1"/>
  <c r="F1405" i="5"/>
  <c r="H1405" i="5"/>
  <c r="I1405" i="5"/>
  <c r="J1405" i="5"/>
  <c r="R1405" i="5"/>
  <c r="E1405" i="5"/>
  <c r="X1405" i="5" s="1"/>
  <c r="F1413" i="5"/>
  <c r="H1413" i="5"/>
  <c r="I1413" i="5"/>
  <c r="J1413" i="5"/>
  <c r="R1413" i="5"/>
  <c r="E1413" i="5"/>
  <c r="X1413" i="5" s="1"/>
  <c r="F1414" i="5"/>
  <c r="H1414" i="5"/>
  <c r="I1414" i="5"/>
  <c r="J1414" i="5"/>
  <c r="R1414" i="5"/>
  <c r="E1414" i="5"/>
  <c r="X1414" i="5" s="1"/>
  <c r="F1450" i="5"/>
  <c r="H1450" i="5"/>
  <c r="I1450" i="5"/>
  <c r="J1450" i="5"/>
  <c r="R1450" i="5"/>
  <c r="E1450" i="5"/>
  <c r="X1450" i="5" s="1"/>
  <c r="F1468" i="5"/>
  <c r="H1468" i="5"/>
  <c r="I1468" i="5"/>
  <c r="J1468" i="5"/>
  <c r="R1468" i="5"/>
  <c r="E1468" i="5"/>
  <c r="X1468" i="5" s="1"/>
  <c r="F1469" i="5"/>
  <c r="H1469" i="5"/>
  <c r="I1469" i="5"/>
  <c r="J1469" i="5"/>
  <c r="R1469" i="5"/>
  <c r="E1469" i="5"/>
  <c r="X1469" i="5" s="1"/>
  <c r="F1470" i="5"/>
  <c r="H1470" i="5"/>
  <c r="I1470" i="5"/>
  <c r="J1470" i="5"/>
  <c r="R1470" i="5"/>
  <c r="E1470" i="5"/>
  <c r="X1470" i="5" s="1"/>
  <c r="F1471" i="5"/>
  <c r="H1471" i="5"/>
  <c r="I1471" i="5"/>
  <c r="J1471" i="5"/>
  <c r="R1471" i="5"/>
  <c r="E1471" i="5"/>
  <c r="X1471" i="5" s="1"/>
  <c r="F1472" i="5"/>
  <c r="H1472" i="5"/>
  <c r="I1472" i="5"/>
  <c r="J1472" i="5"/>
  <c r="R1472" i="5"/>
  <c r="E1472" i="5"/>
  <c r="X1472" i="5" s="1"/>
  <c r="F1473" i="5"/>
  <c r="H1473" i="5"/>
  <c r="I1473" i="5"/>
  <c r="J1473" i="5"/>
  <c r="R1473" i="5"/>
  <c r="E1473" i="5"/>
  <c r="X1473" i="5" s="1"/>
  <c r="R1474" i="5"/>
  <c r="J1474" i="5"/>
  <c r="I1474" i="5"/>
  <c r="H1474" i="5"/>
  <c r="F1474" i="5"/>
  <c r="E1474" i="5"/>
  <c r="X1474" i="5" s="1"/>
  <c r="H1476" i="5"/>
  <c r="J1476" i="5"/>
  <c r="I1476" i="5"/>
  <c r="R1476" i="5"/>
  <c r="F1476" i="5"/>
  <c r="E1476" i="5"/>
  <c r="X1476" i="5" s="1"/>
  <c r="H1477" i="5"/>
  <c r="J1477" i="5"/>
  <c r="R1477" i="5"/>
  <c r="I1477" i="5"/>
  <c r="F1477" i="5"/>
  <c r="E1477" i="5"/>
  <c r="X1477" i="5" s="1"/>
  <c r="H1478" i="5"/>
  <c r="F1478" i="5"/>
  <c r="J1478" i="5"/>
  <c r="R1478" i="5"/>
  <c r="I1478" i="5"/>
  <c r="E1478" i="5"/>
  <c r="X1478" i="5" s="1"/>
  <c r="J1479" i="5"/>
  <c r="I1479" i="5"/>
  <c r="H1479" i="5"/>
  <c r="R1479" i="5"/>
  <c r="F1479" i="5"/>
  <c r="E1479" i="5"/>
  <c r="X1479" i="5" s="1"/>
  <c r="H1480" i="5"/>
  <c r="J1480" i="5"/>
  <c r="F1480" i="5"/>
  <c r="I1480" i="5"/>
  <c r="R1480" i="5"/>
  <c r="E1480" i="5"/>
  <c r="X1480" i="5" s="1"/>
  <c r="J1481" i="5"/>
  <c r="R1481" i="5"/>
  <c r="H1481" i="5"/>
  <c r="I1481" i="5"/>
  <c r="F1481" i="5"/>
  <c r="E1481" i="5"/>
  <c r="X1481" i="5" s="1"/>
  <c r="R1496" i="5"/>
  <c r="J1496" i="5"/>
  <c r="F1496" i="5"/>
  <c r="H1496" i="5"/>
  <c r="I1496" i="5"/>
  <c r="E1496" i="5"/>
  <c r="X1496" i="5" s="1"/>
  <c r="R1497" i="5"/>
  <c r="J1497" i="5"/>
  <c r="H1497" i="5"/>
  <c r="F1497" i="5"/>
  <c r="I1497" i="5"/>
  <c r="E1497" i="5"/>
  <c r="X1497" i="5" s="1"/>
  <c r="J1511" i="5"/>
  <c r="I1511" i="5"/>
  <c r="H1511" i="5"/>
  <c r="F1511" i="5"/>
  <c r="R1511" i="5"/>
  <c r="E1511" i="5"/>
  <c r="X1511" i="5" s="1"/>
  <c r="I1533" i="5"/>
  <c r="H1533" i="5"/>
  <c r="F1533" i="5"/>
  <c r="J1533" i="5"/>
  <c r="R1533" i="5"/>
  <c r="E1533" i="5"/>
  <c r="X1533" i="5" s="1"/>
  <c r="J1549" i="5"/>
  <c r="I1549" i="5"/>
  <c r="H1549" i="5"/>
  <c r="F1549" i="5"/>
  <c r="R1549" i="5"/>
  <c r="E1549" i="5"/>
  <c r="X1549" i="5" s="1"/>
  <c r="R1551" i="5"/>
  <c r="F1551" i="5"/>
  <c r="J1551" i="5"/>
  <c r="H1551" i="5"/>
  <c r="I1551" i="5"/>
  <c r="E1551" i="5"/>
  <c r="X1551" i="5" s="1"/>
  <c r="I1558" i="5"/>
  <c r="R1558" i="5"/>
  <c r="J1558" i="5"/>
  <c r="H1558" i="5"/>
  <c r="F1558" i="5"/>
  <c r="E1558" i="5"/>
  <c r="X1558" i="5" s="1"/>
  <c r="H1603" i="5"/>
  <c r="F1603" i="5"/>
  <c r="J1603" i="5"/>
  <c r="I1603" i="5"/>
  <c r="R1603" i="5"/>
  <c r="E1603" i="5"/>
  <c r="X1603" i="5" s="1"/>
  <c r="F1604" i="5"/>
  <c r="J1604" i="5"/>
  <c r="H1604" i="5"/>
  <c r="I1604" i="5"/>
  <c r="R1604" i="5"/>
  <c r="E1604" i="5"/>
  <c r="X1604" i="5" s="1"/>
  <c r="F1606" i="5"/>
  <c r="H1606" i="5"/>
  <c r="R1606" i="5"/>
  <c r="J1606" i="5"/>
  <c r="I1606" i="5"/>
  <c r="E1606" i="5"/>
  <c r="X1606" i="5" s="1"/>
  <c r="I1607" i="5"/>
  <c r="F1607" i="5"/>
  <c r="J1607" i="5"/>
  <c r="R1607" i="5"/>
  <c r="H1607" i="5"/>
  <c r="E1607" i="5"/>
  <c r="X1607" i="5" s="1"/>
  <c r="R1625" i="5"/>
  <c r="F1625" i="5"/>
  <c r="I1625" i="5"/>
  <c r="J1625" i="5"/>
  <c r="H1625" i="5"/>
  <c r="E1625" i="5"/>
  <c r="X1625" i="5" s="1"/>
  <c r="J1627" i="5"/>
  <c r="R1627" i="5"/>
  <c r="I1627" i="5"/>
  <c r="F1627" i="5"/>
  <c r="H1627" i="5"/>
  <c r="E1627" i="5"/>
  <c r="X1627" i="5" s="1"/>
  <c r="R1635" i="5"/>
  <c r="I1635" i="5"/>
  <c r="J1635" i="5"/>
  <c r="F1635" i="5"/>
  <c r="H1635" i="5"/>
  <c r="E1635" i="5"/>
  <c r="X1635" i="5" s="1"/>
  <c r="H1637" i="5"/>
  <c r="J1637" i="5"/>
  <c r="I1637" i="5"/>
  <c r="F1637" i="5"/>
  <c r="R1637" i="5"/>
  <c r="E1637" i="5"/>
  <c r="X1637" i="5" s="1"/>
  <c r="I1664" i="5"/>
  <c r="R1664" i="5"/>
  <c r="J1664" i="5"/>
  <c r="H1664" i="5"/>
  <c r="F1664" i="5"/>
  <c r="E1664" i="5"/>
  <c r="X1664" i="5" s="1"/>
  <c r="F1667" i="5"/>
  <c r="J1667" i="5"/>
  <c r="R1667" i="5"/>
  <c r="I1667" i="5"/>
  <c r="H1667" i="5"/>
  <c r="E1667" i="5"/>
  <c r="X1667" i="5" s="1"/>
  <c r="R1670" i="5"/>
  <c r="F1670" i="5"/>
  <c r="I1670" i="5"/>
  <c r="J1670" i="5"/>
  <c r="H1670" i="5"/>
  <c r="E1670" i="5"/>
  <c r="X1670" i="5" s="1"/>
  <c r="I1675" i="5"/>
  <c r="H1675" i="5"/>
  <c r="J1675" i="5"/>
  <c r="F1675" i="5"/>
  <c r="R1675" i="5"/>
  <c r="E1675" i="5"/>
  <c r="X1675" i="5" s="1"/>
  <c r="H1686" i="5"/>
  <c r="R1686" i="5"/>
  <c r="J1686" i="5"/>
  <c r="F1686" i="5"/>
  <c r="I1686" i="5"/>
  <c r="E1686" i="5"/>
  <c r="X1686" i="5" s="1"/>
  <c r="H1687" i="5"/>
  <c r="I1687" i="5"/>
  <c r="R1687" i="5"/>
  <c r="F1687" i="5"/>
  <c r="J1687" i="5"/>
  <c r="E1687" i="5"/>
  <c r="X1687" i="5" s="1"/>
  <c r="I1690" i="5"/>
  <c r="F1690" i="5"/>
  <c r="J1690" i="5"/>
  <c r="H1690" i="5"/>
  <c r="R1690" i="5"/>
  <c r="E1690" i="5"/>
  <c r="X1690" i="5" s="1"/>
  <c r="F1696" i="5"/>
  <c r="J1696" i="5"/>
  <c r="I1696" i="5"/>
  <c r="R1696" i="5"/>
  <c r="H1696" i="5"/>
  <c r="E1696" i="5"/>
  <c r="X1696" i="5" s="1"/>
  <c r="R1709" i="5"/>
  <c r="J1709" i="5"/>
  <c r="I1709" i="5"/>
  <c r="F1709" i="5"/>
  <c r="H1709" i="5"/>
  <c r="E1709" i="5"/>
  <c r="X1709" i="5" s="1"/>
  <c r="R1718" i="5"/>
  <c r="I1718" i="5"/>
  <c r="F1718" i="5"/>
  <c r="J1718" i="5"/>
  <c r="H1718" i="5"/>
  <c r="E1718" i="5"/>
  <c r="X1718" i="5" s="1"/>
  <c r="I1723" i="5"/>
  <c r="F1723" i="5"/>
  <c r="R1723" i="5"/>
  <c r="J1723" i="5"/>
  <c r="H1723" i="5"/>
  <c r="E1723" i="5"/>
  <c r="X1723" i="5" s="1"/>
  <c r="F1730" i="5"/>
  <c r="R1730" i="5"/>
  <c r="J1730" i="5"/>
  <c r="I1730" i="5"/>
  <c r="H1730" i="5"/>
  <c r="E1730" i="5"/>
  <c r="X1730" i="5" s="1"/>
  <c r="R1733" i="5"/>
  <c r="H1733" i="5"/>
  <c r="J1733" i="5"/>
  <c r="F1733" i="5"/>
  <c r="I1733" i="5"/>
  <c r="E1733" i="5"/>
  <c r="X1733" i="5" s="1"/>
  <c r="F1744" i="5"/>
  <c r="J1744" i="5"/>
  <c r="R1744" i="5"/>
  <c r="H1744" i="5"/>
  <c r="I1744" i="5"/>
  <c r="E1744" i="5"/>
  <c r="X1744" i="5" s="1"/>
  <c r="E1824" i="5"/>
  <c r="X1824" i="5" s="1"/>
  <c r="R1824" i="5"/>
  <c r="J1824" i="5"/>
  <c r="I1824" i="5"/>
  <c r="H1824" i="5"/>
  <c r="G1824" i="5"/>
  <c r="F1824" i="5"/>
  <c r="E1825" i="5"/>
  <c r="X1825" i="5" s="1"/>
  <c r="R1825" i="5"/>
  <c r="J1825" i="5"/>
  <c r="I1825" i="5"/>
  <c r="G1825" i="5"/>
  <c r="F1825" i="5"/>
  <c r="H1825" i="5"/>
  <c r="E1826" i="5"/>
  <c r="X1826" i="5" s="1"/>
  <c r="J1826" i="5"/>
  <c r="H1826" i="5"/>
  <c r="G1826" i="5"/>
  <c r="I1826" i="5"/>
  <c r="R1826" i="5"/>
  <c r="F1826" i="5"/>
  <c r="E1827" i="5"/>
  <c r="X1827" i="5" s="1"/>
  <c r="I1827" i="5"/>
  <c r="R1827" i="5"/>
  <c r="F1827" i="5"/>
  <c r="G1827" i="5"/>
  <c r="H1827" i="5"/>
  <c r="J1827" i="5"/>
  <c r="E1828" i="5"/>
  <c r="X1828" i="5" s="1"/>
  <c r="R1828" i="5"/>
  <c r="H1828" i="5"/>
  <c r="I1828" i="5"/>
  <c r="F1828" i="5"/>
  <c r="J1828" i="5"/>
  <c r="G1828" i="5"/>
  <c r="E1829" i="5"/>
  <c r="X1829" i="5" s="1"/>
  <c r="G1829" i="5"/>
  <c r="I1829" i="5"/>
  <c r="J1829" i="5"/>
  <c r="H1829" i="5"/>
  <c r="R1829" i="5"/>
  <c r="F1829" i="5"/>
  <c r="E1830" i="5"/>
  <c r="X1830" i="5" s="1"/>
  <c r="J1830" i="5"/>
  <c r="F1830" i="5"/>
  <c r="G1830" i="5"/>
  <c r="I1830" i="5"/>
  <c r="H1830" i="5"/>
  <c r="R1830" i="5"/>
  <c r="E1831" i="5"/>
  <c r="X1831" i="5" s="1"/>
  <c r="R1831" i="5"/>
  <c r="F1831" i="5"/>
  <c r="G1831" i="5"/>
  <c r="J1831" i="5"/>
  <c r="I1831" i="5"/>
  <c r="H1831" i="5"/>
  <c r="E1832" i="5"/>
  <c r="X1832" i="5" s="1"/>
  <c r="R1832" i="5"/>
  <c r="I1832" i="5"/>
  <c r="H1832" i="5"/>
  <c r="G1832" i="5"/>
  <c r="F1832" i="5"/>
  <c r="J1832" i="5"/>
  <c r="E1833" i="5"/>
  <c r="X1833" i="5" s="1"/>
  <c r="G1833" i="5"/>
  <c r="R1833" i="5"/>
  <c r="F1833" i="5"/>
  <c r="J1833" i="5"/>
  <c r="I1833" i="5"/>
  <c r="H1833" i="5"/>
  <c r="E1834" i="5"/>
  <c r="X1834" i="5" s="1"/>
  <c r="R1834" i="5"/>
  <c r="I1834" i="5"/>
  <c r="H1834" i="5"/>
  <c r="F1834" i="5"/>
  <c r="G1834" i="5"/>
  <c r="J1834" i="5"/>
  <c r="E1835" i="5"/>
  <c r="X1835" i="5" s="1"/>
  <c r="R1835" i="5"/>
  <c r="G1835" i="5"/>
  <c r="J1835" i="5"/>
  <c r="H1835" i="5"/>
  <c r="I1835" i="5"/>
  <c r="F1835" i="5"/>
  <c r="E1836" i="5"/>
  <c r="X1836" i="5" s="1"/>
  <c r="G1836" i="5"/>
  <c r="J1836" i="5"/>
  <c r="R1836" i="5"/>
  <c r="I1836" i="5"/>
  <c r="H1836" i="5"/>
  <c r="F1836" i="5"/>
  <c r="E1837" i="5"/>
  <c r="X1837" i="5" s="1"/>
  <c r="H1837" i="5"/>
  <c r="F1837" i="5"/>
  <c r="I1837" i="5"/>
  <c r="J1837" i="5"/>
  <c r="G1837" i="5"/>
  <c r="R1837" i="5"/>
  <c r="E1838" i="5"/>
  <c r="X1838" i="5" s="1"/>
  <c r="F1838" i="5"/>
  <c r="J1838" i="5"/>
  <c r="H1838" i="5"/>
  <c r="I1838" i="5"/>
  <c r="R1838" i="5"/>
  <c r="G1838" i="5"/>
  <c r="E1839" i="5"/>
  <c r="X1839" i="5" s="1"/>
  <c r="G1839" i="5"/>
  <c r="R1839" i="5"/>
  <c r="H1839" i="5"/>
  <c r="I1839" i="5"/>
  <c r="F1839" i="5"/>
  <c r="J1839" i="5"/>
  <c r="E1840" i="5"/>
  <c r="X1840" i="5" s="1"/>
  <c r="G1840" i="5"/>
  <c r="H1840" i="5"/>
  <c r="I1840" i="5"/>
  <c r="R1840" i="5"/>
  <c r="J1840" i="5"/>
  <c r="F1840" i="5"/>
  <c r="E1841" i="5"/>
  <c r="X1841" i="5" s="1"/>
  <c r="J1841" i="5"/>
  <c r="R1841" i="5"/>
  <c r="I1841" i="5"/>
  <c r="F1841" i="5"/>
  <c r="H1841" i="5"/>
  <c r="G1841" i="5"/>
  <c r="E1842" i="5"/>
  <c r="X1842" i="5" s="1"/>
  <c r="H1842" i="5"/>
  <c r="F1842" i="5"/>
  <c r="I1842" i="5"/>
  <c r="J1842" i="5"/>
  <c r="R1842" i="5"/>
  <c r="G1842" i="5"/>
  <c r="E1843" i="5"/>
  <c r="X1843" i="5" s="1"/>
  <c r="F1843" i="5"/>
  <c r="J1843" i="5"/>
  <c r="G1843" i="5"/>
  <c r="H1843" i="5"/>
  <c r="R1843" i="5"/>
  <c r="I1843" i="5"/>
  <c r="E1844" i="5"/>
  <c r="X1844" i="5" s="1"/>
  <c r="I1844" i="5"/>
  <c r="J1844" i="5"/>
  <c r="R1844" i="5"/>
  <c r="F1844" i="5"/>
  <c r="H1844" i="5"/>
  <c r="G1844" i="5"/>
  <c r="E1845" i="5"/>
  <c r="X1845" i="5" s="1"/>
  <c r="I1845" i="5"/>
  <c r="F1845" i="5"/>
  <c r="R1845" i="5"/>
  <c r="J1845" i="5"/>
  <c r="H1845" i="5"/>
  <c r="G1845" i="5"/>
  <c r="E1846" i="5"/>
  <c r="X1846" i="5" s="1"/>
  <c r="I1846" i="5"/>
  <c r="R1846" i="5"/>
  <c r="J1846" i="5"/>
  <c r="F1846" i="5"/>
  <c r="H1846" i="5"/>
  <c r="G1846" i="5"/>
  <c r="E1848" i="5"/>
  <c r="X1848" i="5" s="1"/>
  <c r="J1848" i="5"/>
  <c r="H1848" i="5"/>
  <c r="I1848" i="5"/>
  <c r="F1848" i="5"/>
  <c r="R1848" i="5"/>
  <c r="G1848" i="5"/>
  <c r="E1849" i="5"/>
  <c r="X1849" i="5" s="1"/>
  <c r="F1849" i="5"/>
  <c r="J1849" i="5"/>
  <c r="H1849" i="5"/>
  <c r="R1849" i="5"/>
  <c r="I1849" i="5"/>
  <c r="G1849" i="5"/>
  <c r="E1851" i="5"/>
  <c r="X1851" i="5" s="1"/>
  <c r="G1851" i="5"/>
  <c r="E1856" i="5"/>
  <c r="X1856" i="5" s="1"/>
  <c r="G1856" i="5"/>
  <c r="E1860" i="5"/>
  <c r="X1860" i="5" s="1"/>
  <c r="G1860" i="5"/>
  <c r="F291" i="5"/>
  <c r="H291" i="5"/>
  <c r="I291" i="5"/>
  <c r="J291" i="5"/>
  <c r="R291" i="5"/>
  <c r="E291" i="5"/>
  <c r="F292" i="5"/>
  <c r="H292" i="5"/>
  <c r="I292" i="5"/>
  <c r="J292" i="5"/>
  <c r="R292" i="5"/>
  <c r="E292" i="5"/>
  <c r="X292" i="5" s="1"/>
  <c r="F293" i="5"/>
  <c r="H293" i="5"/>
  <c r="I293" i="5"/>
  <c r="J293" i="5"/>
  <c r="R293" i="5"/>
  <c r="E293" i="5"/>
  <c r="X293" i="5" s="1"/>
  <c r="F294" i="5"/>
  <c r="H294" i="5"/>
  <c r="I294" i="5"/>
  <c r="J294" i="5"/>
  <c r="R294" i="5"/>
  <c r="E294" i="5"/>
  <c r="X294" i="5" s="1"/>
  <c r="F295" i="5"/>
  <c r="H295" i="5"/>
  <c r="I295" i="5"/>
  <c r="J295" i="5"/>
  <c r="R295" i="5"/>
  <c r="E295" i="5"/>
  <c r="X295" i="5" s="1"/>
  <c r="F296" i="5"/>
  <c r="H296" i="5"/>
  <c r="I296" i="5"/>
  <c r="J296" i="5"/>
  <c r="R296" i="5"/>
  <c r="E296" i="5"/>
  <c r="X296" i="5" s="1"/>
  <c r="F297" i="5"/>
  <c r="H297" i="5"/>
  <c r="I297" i="5"/>
  <c r="J297" i="5"/>
  <c r="R297" i="5"/>
  <c r="E297" i="5"/>
  <c r="X297" i="5" s="1"/>
  <c r="F298" i="5"/>
  <c r="H298" i="5"/>
  <c r="I298" i="5"/>
  <c r="J298" i="5"/>
  <c r="R298" i="5"/>
  <c r="E298" i="5"/>
  <c r="X298" i="5" s="1"/>
  <c r="F299" i="5"/>
  <c r="H299" i="5"/>
  <c r="I299" i="5"/>
  <c r="J299" i="5"/>
  <c r="R299" i="5"/>
  <c r="E299" i="5"/>
  <c r="X299" i="5" s="1"/>
  <c r="F300" i="5"/>
  <c r="H300" i="5"/>
  <c r="I300" i="5"/>
  <c r="J300" i="5"/>
  <c r="R300" i="5"/>
  <c r="E300" i="5"/>
  <c r="X300" i="5" s="1"/>
  <c r="F301" i="5"/>
  <c r="H301" i="5"/>
  <c r="I301" i="5"/>
  <c r="J301" i="5"/>
  <c r="R301" i="5"/>
  <c r="E301" i="5"/>
  <c r="X301" i="5" s="1"/>
  <c r="F302" i="5"/>
  <c r="H302" i="5"/>
  <c r="I302" i="5"/>
  <c r="J302" i="5"/>
  <c r="R302" i="5"/>
  <c r="E302" i="5"/>
  <c r="X302" i="5" s="1"/>
  <c r="F303" i="5"/>
  <c r="H303" i="5"/>
  <c r="I303" i="5"/>
  <c r="J303" i="5"/>
  <c r="R303" i="5"/>
  <c r="E303" i="5"/>
  <c r="X303" i="5" s="1"/>
  <c r="F304" i="5"/>
  <c r="H304" i="5"/>
  <c r="I304" i="5"/>
  <c r="J304" i="5"/>
  <c r="R304" i="5"/>
  <c r="E304" i="5"/>
  <c r="X304" i="5" s="1"/>
  <c r="F305" i="5"/>
  <c r="H305" i="5"/>
  <c r="I305" i="5"/>
  <c r="J305" i="5"/>
  <c r="R305" i="5"/>
  <c r="E305" i="5"/>
  <c r="X305" i="5" s="1"/>
  <c r="F306" i="5"/>
  <c r="H306" i="5"/>
  <c r="I306" i="5"/>
  <c r="J306" i="5"/>
  <c r="R306" i="5"/>
  <c r="E306" i="5"/>
  <c r="X306" i="5" s="1"/>
  <c r="F307" i="5"/>
  <c r="H307" i="5"/>
  <c r="I307" i="5"/>
  <c r="J307" i="5"/>
  <c r="R307" i="5"/>
  <c r="E307" i="5"/>
  <c r="X307" i="5" s="1"/>
  <c r="F308" i="5"/>
  <c r="H308" i="5"/>
  <c r="I308" i="5"/>
  <c r="J308" i="5"/>
  <c r="R308" i="5"/>
  <c r="E308" i="5"/>
  <c r="X308" i="5" s="1"/>
  <c r="F309" i="5"/>
  <c r="H309" i="5"/>
  <c r="I309" i="5"/>
  <c r="J309" i="5"/>
  <c r="R309" i="5"/>
  <c r="E309" i="5"/>
  <c r="X309" i="5" s="1"/>
  <c r="F310" i="5"/>
  <c r="H310" i="5"/>
  <c r="I310" i="5"/>
  <c r="J310" i="5"/>
  <c r="R310" i="5"/>
  <c r="E310" i="5"/>
  <c r="X310" i="5" s="1"/>
  <c r="F311" i="5"/>
  <c r="H311" i="5"/>
  <c r="I311" i="5"/>
  <c r="J311" i="5"/>
  <c r="R311" i="5"/>
  <c r="E311" i="5"/>
  <c r="X311" i="5" s="1"/>
  <c r="F312" i="5"/>
  <c r="H312" i="5"/>
  <c r="I312" i="5"/>
  <c r="J312" i="5"/>
  <c r="R312" i="5"/>
  <c r="E312" i="5"/>
  <c r="X312" i="5" s="1"/>
  <c r="F313" i="5"/>
  <c r="H313" i="5"/>
  <c r="I313" i="5"/>
  <c r="J313" i="5"/>
  <c r="R313" i="5"/>
  <c r="E313" i="5"/>
  <c r="X313" i="5" s="1"/>
  <c r="F314" i="5"/>
  <c r="H314" i="5"/>
  <c r="I314" i="5"/>
  <c r="J314" i="5"/>
  <c r="R314" i="5"/>
  <c r="E314" i="5"/>
  <c r="X314" i="5" s="1"/>
  <c r="F315" i="5"/>
  <c r="H315" i="5"/>
  <c r="I315" i="5"/>
  <c r="J315" i="5"/>
  <c r="R315" i="5"/>
  <c r="E315" i="5"/>
  <c r="X315" i="5" s="1"/>
  <c r="F316" i="5"/>
  <c r="H316" i="5"/>
  <c r="I316" i="5"/>
  <c r="J316" i="5"/>
  <c r="R316" i="5"/>
  <c r="E316" i="5"/>
  <c r="X316" i="5" s="1"/>
  <c r="F317" i="5"/>
  <c r="H317" i="5"/>
  <c r="I317" i="5"/>
  <c r="J317" i="5"/>
  <c r="R317" i="5"/>
  <c r="E317" i="5"/>
  <c r="X317" i="5" s="1"/>
  <c r="F318" i="5"/>
  <c r="H318" i="5"/>
  <c r="I318" i="5"/>
  <c r="J318" i="5"/>
  <c r="R318" i="5"/>
  <c r="E318" i="5"/>
  <c r="X318" i="5" s="1"/>
  <c r="F319" i="5"/>
  <c r="H319" i="5"/>
  <c r="I319" i="5"/>
  <c r="J319" i="5"/>
  <c r="R319" i="5"/>
  <c r="E319" i="5"/>
  <c r="X319" i="5" s="1"/>
  <c r="F320" i="5"/>
  <c r="H320" i="5"/>
  <c r="I320" i="5"/>
  <c r="J320" i="5"/>
  <c r="R320" i="5"/>
  <c r="E320" i="5"/>
  <c r="X320" i="5" s="1"/>
  <c r="F321" i="5"/>
  <c r="H321" i="5"/>
  <c r="I321" i="5"/>
  <c r="J321" i="5"/>
  <c r="R321" i="5"/>
  <c r="E321" i="5"/>
  <c r="X321" i="5" s="1"/>
  <c r="F322" i="5"/>
  <c r="H322" i="5"/>
  <c r="I322" i="5"/>
  <c r="J322" i="5"/>
  <c r="R322" i="5"/>
  <c r="E322" i="5"/>
  <c r="X322" i="5" s="1"/>
  <c r="F323" i="5"/>
  <c r="H323" i="5"/>
  <c r="I323" i="5"/>
  <c r="J323" i="5"/>
  <c r="R323" i="5"/>
  <c r="E323" i="5"/>
  <c r="X323" i="5" s="1"/>
  <c r="F324" i="5"/>
  <c r="H324" i="5"/>
  <c r="I324" i="5"/>
  <c r="J324" i="5"/>
  <c r="R324" i="5"/>
  <c r="E324" i="5"/>
  <c r="X324" i="5" s="1"/>
  <c r="F325" i="5"/>
  <c r="H325" i="5"/>
  <c r="I325" i="5"/>
  <c r="J325" i="5"/>
  <c r="R325" i="5"/>
  <c r="E325" i="5"/>
  <c r="X325" i="5" s="1"/>
  <c r="F326" i="5"/>
  <c r="H326" i="5"/>
  <c r="I326" i="5"/>
  <c r="J326" i="5"/>
  <c r="R326" i="5"/>
  <c r="E326" i="5"/>
  <c r="X326" i="5" s="1"/>
  <c r="F327" i="5"/>
  <c r="H327" i="5"/>
  <c r="I327" i="5"/>
  <c r="J327" i="5"/>
  <c r="R327" i="5"/>
  <c r="E327" i="5"/>
  <c r="X327" i="5" s="1"/>
  <c r="F328" i="5"/>
  <c r="H328" i="5"/>
  <c r="I328" i="5"/>
  <c r="J328" i="5"/>
  <c r="R328" i="5"/>
  <c r="E328" i="5"/>
  <c r="X328" i="5" s="1"/>
  <c r="F329" i="5"/>
  <c r="H329" i="5"/>
  <c r="I329" i="5"/>
  <c r="J329" i="5"/>
  <c r="R329" i="5"/>
  <c r="E329" i="5"/>
  <c r="X329" i="5" s="1"/>
  <c r="F330" i="5"/>
  <c r="H330" i="5"/>
  <c r="I330" i="5"/>
  <c r="J330" i="5"/>
  <c r="R330" i="5"/>
  <c r="E330" i="5"/>
  <c r="X330" i="5" s="1"/>
  <c r="F331" i="5"/>
  <c r="H331" i="5"/>
  <c r="I331" i="5"/>
  <c r="J331" i="5"/>
  <c r="R331" i="5"/>
  <c r="E331" i="5"/>
  <c r="X331" i="5" s="1"/>
  <c r="F332" i="5"/>
  <c r="H332" i="5"/>
  <c r="I332" i="5"/>
  <c r="J332" i="5"/>
  <c r="R332" i="5"/>
  <c r="E332" i="5"/>
  <c r="X332" i="5" s="1"/>
  <c r="F333" i="5"/>
  <c r="H333" i="5"/>
  <c r="I333" i="5"/>
  <c r="J333" i="5"/>
  <c r="R333" i="5"/>
  <c r="E333" i="5"/>
  <c r="X333" i="5" s="1"/>
  <c r="F334" i="5"/>
  <c r="H334" i="5"/>
  <c r="I334" i="5"/>
  <c r="J334" i="5"/>
  <c r="R334" i="5"/>
  <c r="E334" i="5"/>
  <c r="X334" i="5" s="1"/>
  <c r="F335" i="5"/>
  <c r="H335" i="5"/>
  <c r="I335" i="5"/>
  <c r="J335" i="5"/>
  <c r="R335" i="5"/>
  <c r="E335" i="5"/>
  <c r="X335" i="5" s="1"/>
  <c r="F336" i="5"/>
  <c r="H336" i="5"/>
  <c r="I336" i="5"/>
  <c r="J336" i="5"/>
  <c r="R336" i="5"/>
  <c r="E336" i="5"/>
  <c r="X336" i="5" s="1"/>
  <c r="F337" i="5"/>
  <c r="H337" i="5"/>
  <c r="I337" i="5"/>
  <c r="J337" i="5"/>
  <c r="R337" i="5"/>
  <c r="E337" i="5"/>
  <c r="X337" i="5" s="1"/>
  <c r="F338" i="5"/>
  <c r="H338" i="5"/>
  <c r="I338" i="5"/>
  <c r="J338" i="5"/>
  <c r="R338" i="5"/>
  <c r="E338" i="5"/>
  <c r="X338" i="5" s="1"/>
  <c r="F339" i="5"/>
  <c r="H339" i="5"/>
  <c r="I339" i="5"/>
  <c r="J339" i="5"/>
  <c r="R339" i="5"/>
  <c r="E339" i="5"/>
  <c r="X339" i="5" s="1"/>
  <c r="F340" i="5"/>
  <c r="H340" i="5"/>
  <c r="I340" i="5"/>
  <c r="J340" i="5"/>
  <c r="R340" i="5"/>
  <c r="E340" i="5"/>
  <c r="X340" i="5" s="1"/>
  <c r="F341" i="5"/>
  <c r="H341" i="5"/>
  <c r="I341" i="5"/>
  <c r="J341" i="5"/>
  <c r="R341" i="5"/>
  <c r="E341" i="5"/>
  <c r="X341" i="5" s="1"/>
  <c r="F342" i="5"/>
  <c r="H342" i="5"/>
  <c r="I342" i="5"/>
  <c r="J342" i="5"/>
  <c r="R342" i="5"/>
  <c r="E342" i="5"/>
  <c r="X342" i="5" s="1"/>
  <c r="F343" i="5"/>
  <c r="H343" i="5"/>
  <c r="I343" i="5"/>
  <c r="J343" i="5"/>
  <c r="R343" i="5"/>
  <c r="E343" i="5"/>
  <c r="X343" i="5" s="1"/>
  <c r="F344" i="5"/>
  <c r="H344" i="5"/>
  <c r="I344" i="5"/>
  <c r="J344" i="5"/>
  <c r="R344" i="5"/>
  <c r="E344" i="5"/>
  <c r="X344" i="5" s="1"/>
  <c r="F345" i="5"/>
  <c r="H345" i="5"/>
  <c r="I345" i="5"/>
  <c r="J345" i="5"/>
  <c r="R345" i="5"/>
  <c r="E345" i="5"/>
  <c r="X345" i="5" s="1"/>
  <c r="F346" i="5"/>
  <c r="H346" i="5"/>
  <c r="I346" i="5"/>
  <c r="J346" i="5"/>
  <c r="R346" i="5"/>
  <c r="E346" i="5"/>
  <c r="X346" i="5" s="1"/>
  <c r="F347" i="5"/>
  <c r="H347" i="5"/>
  <c r="I347" i="5"/>
  <c r="J347" i="5"/>
  <c r="R347" i="5"/>
  <c r="E347" i="5"/>
  <c r="X347" i="5" s="1"/>
  <c r="F348" i="5"/>
  <c r="H348" i="5"/>
  <c r="I348" i="5"/>
  <c r="J348" i="5"/>
  <c r="R348" i="5"/>
  <c r="E348" i="5"/>
  <c r="X348" i="5" s="1"/>
  <c r="F349" i="5"/>
  <c r="H349" i="5"/>
  <c r="I349" i="5"/>
  <c r="J349" i="5"/>
  <c r="R349" i="5"/>
  <c r="E349" i="5"/>
  <c r="X349" i="5" s="1"/>
  <c r="F350" i="5"/>
  <c r="H350" i="5"/>
  <c r="I350" i="5"/>
  <c r="J350" i="5"/>
  <c r="R350" i="5"/>
  <c r="E350" i="5"/>
  <c r="X350" i="5" s="1"/>
  <c r="F351" i="5"/>
  <c r="H351" i="5"/>
  <c r="I351" i="5"/>
  <c r="J351" i="5"/>
  <c r="R351" i="5"/>
  <c r="E351" i="5"/>
  <c r="X351" i="5" s="1"/>
  <c r="F352" i="5"/>
  <c r="H352" i="5"/>
  <c r="I352" i="5"/>
  <c r="J352" i="5"/>
  <c r="R352" i="5"/>
  <c r="E352" i="5"/>
  <c r="X352" i="5" s="1"/>
  <c r="F353" i="5"/>
  <c r="H353" i="5"/>
  <c r="I353" i="5"/>
  <c r="J353" i="5"/>
  <c r="R353" i="5"/>
  <c r="E353" i="5"/>
  <c r="X353" i="5" s="1"/>
  <c r="F354" i="5"/>
  <c r="H354" i="5"/>
  <c r="I354" i="5"/>
  <c r="J354" i="5"/>
  <c r="R354" i="5"/>
  <c r="E354" i="5"/>
  <c r="X354" i="5" s="1"/>
  <c r="F355" i="5"/>
  <c r="H355" i="5"/>
  <c r="I355" i="5"/>
  <c r="J355" i="5"/>
  <c r="R355" i="5"/>
  <c r="E355" i="5"/>
  <c r="X355" i="5" s="1"/>
  <c r="F356" i="5"/>
  <c r="H356" i="5"/>
  <c r="I356" i="5"/>
  <c r="J356" i="5"/>
  <c r="R356" i="5"/>
  <c r="E356" i="5"/>
  <c r="X356" i="5" s="1"/>
  <c r="F357" i="5"/>
  <c r="H357" i="5"/>
  <c r="I357" i="5"/>
  <c r="J357" i="5"/>
  <c r="R357" i="5"/>
  <c r="E357" i="5"/>
  <c r="X357" i="5" s="1"/>
  <c r="F358" i="5"/>
  <c r="H358" i="5"/>
  <c r="I358" i="5"/>
  <c r="J358" i="5"/>
  <c r="R358" i="5"/>
  <c r="E358" i="5"/>
  <c r="X358" i="5" s="1"/>
  <c r="F359" i="5"/>
  <c r="H359" i="5"/>
  <c r="I359" i="5"/>
  <c r="J359" i="5"/>
  <c r="R359" i="5"/>
  <c r="E359" i="5"/>
  <c r="X359" i="5" s="1"/>
  <c r="F360" i="5"/>
  <c r="H360" i="5"/>
  <c r="I360" i="5"/>
  <c r="J360" i="5"/>
  <c r="R360" i="5"/>
  <c r="E360" i="5"/>
  <c r="X360" i="5" s="1"/>
  <c r="F361" i="5"/>
  <c r="H361" i="5"/>
  <c r="I361" i="5"/>
  <c r="J361" i="5"/>
  <c r="R361" i="5"/>
  <c r="E361" i="5"/>
  <c r="X361" i="5" s="1"/>
  <c r="F362" i="5"/>
  <c r="H362" i="5"/>
  <c r="I362" i="5"/>
  <c r="J362" i="5"/>
  <c r="R362" i="5"/>
  <c r="E362" i="5"/>
  <c r="X362" i="5" s="1"/>
  <c r="F363" i="5"/>
  <c r="H363" i="5"/>
  <c r="I363" i="5"/>
  <c r="J363" i="5"/>
  <c r="R363" i="5"/>
  <c r="E363" i="5"/>
  <c r="X363" i="5" s="1"/>
  <c r="F364" i="5"/>
  <c r="H364" i="5"/>
  <c r="I364" i="5"/>
  <c r="J364" i="5"/>
  <c r="R364" i="5"/>
  <c r="E364" i="5"/>
  <c r="X364" i="5" s="1"/>
  <c r="F365" i="5"/>
  <c r="H365" i="5"/>
  <c r="I365" i="5"/>
  <c r="J365" i="5"/>
  <c r="R365" i="5"/>
  <c r="E365" i="5"/>
  <c r="X365" i="5" s="1"/>
  <c r="F366" i="5"/>
  <c r="H366" i="5"/>
  <c r="I366" i="5"/>
  <c r="J366" i="5"/>
  <c r="R366" i="5"/>
  <c r="E366" i="5"/>
  <c r="X366" i="5" s="1"/>
  <c r="F367" i="5"/>
  <c r="H367" i="5"/>
  <c r="I367" i="5"/>
  <c r="J367" i="5"/>
  <c r="R367" i="5"/>
  <c r="E367" i="5"/>
  <c r="X367" i="5" s="1"/>
  <c r="F368" i="5"/>
  <c r="H368" i="5"/>
  <c r="I368" i="5"/>
  <c r="J368" i="5"/>
  <c r="R368" i="5"/>
  <c r="E368" i="5"/>
  <c r="X368" i="5" s="1"/>
  <c r="F369" i="5"/>
  <c r="H369" i="5"/>
  <c r="I369" i="5"/>
  <c r="J369" i="5"/>
  <c r="R369" i="5"/>
  <c r="E369" i="5"/>
  <c r="X369" i="5" s="1"/>
  <c r="F370" i="5"/>
  <c r="H370" i="5"/>
  <c r="I370" i="5"/>
  <c r="J370" i="5"/>
  <c r="R370" i="5"/>
  <c r="E370" i="5"/>
  <c r="X370" i="5" s="1"/>
  <c r="F371" i="5"/>
  <c r="H371" i="5"/>
  <c r="I371" i="5"/>
  <c r="J371" i="5"/>
  <c r="R371" i="5"/>
  <c r="E371" i="5"/>
  <c r="X371" i="5" s="1"/>
  <c r="F372" i="5"/>
  <c r="H372" i="5"/>
  <c r="I372" i="5"/>
  <c r="J372" i="5"/>
  <c r="R372" i="5"/>
  <c r="E372" i="5"/>
  <c r="X372" i="5" s="1"/>
  <c r="F373" i="5"/>
  <c r="H373" i="5"/>
  <c r="I373" i="5"/>
  <c r="J373" i="5"/>
  <c r="R373" i="5"/>
  <c r="E373" i="5"/>
  <c r="X373" i="5" s="1"/>
  <c r="F374" i="5"/>
  <c r="H374" i="5"/>
  <c r="I374" i="5"/>
  <c r="J374" i="5"/>
  <c r="R374" i="5"/>
  <c r="E374" i="5"/>
  <c r="X374" i="5" s="1"/>
  <c r="F375" i="5"/>
  <c r="H375" i="5"/>
  <c r="I375" i="5"/>
  <c r="J375" i="5"/>
  <c r="R375" i="5"/>
  <c r="E375" i="5"/>
  <c r="X375" i="5" s="1"/>
  <c r="F376" i="5"/>
  <c r="H376" i="5"/>
  <c r="I376" i="5"/>
  <c r="J376" i="5"/>
  <c r="R376" i="5"/>
  <c r="E376" i="5"/>
  <c r="X376" i="5" s="1"/>
  <c r="F377" i="5"/>
  <c r="H377" i="5"/>
  <c r="I377" i="5"/>
  <c r="J377" i="5"/>
  <c r="R377" i="5"/>
  <c r="E377" i="5"/>
  <c r="X377" i="5" s="1"/>
  <c r="F378" i="5"/>
  <c r="H378" i="5"/>
  <c r="I378" i="5"/>
  <c r="J378" i="5"/>
  <c r="R378" i="5"/>
  <c r="E378" i="5"/>
  <c r="X378" i="5" s="1"/>
  <c r="F379" i="5"/>
  <c r="H379" i="5"/>
  <c r="I379" i="5"/>
  <c r="J379" i="5"/>
  <c r="R379" i="5"/>
  <c r="E379" i="5"/>
  <c r="X379" i="5" s="1"/>
  <c r="F380" i="5"/>
  <c r="H380" i="5"/>
  <c r="I380" i="5"/>
  <c r="J380" i="5"/>
  <c r="R380" i="5"/>
  <c r="E380" i="5"/>
  <c r="X380" i="5" s="1"/>
  <c r="F381" i="5"/>
  <c r="H381" i="5"/>
  <c r="I381" i="5"/>
  <c r="J381" i="5"/>
  <c r="R381" i="5"/>
  <c r="E381" i="5"/>
  <c r="X381" i="5" s="1"/>
  <c r="F382" i="5"/>
  <c r="H382" i="5"/>
  <c r="I382" i="5"/>
  <c r="J382" i="5"/>
  <c r="R382" i="5"/>
  <c r="E382" i="5"/>
  <c r="X382" i="5" s="1"/>
  <c r="F383" i="5"/>
  <c r="H383" i="5"/>
  <c r="I383" i="5"/>
  <c r="J383" i="5"/>
  <c r="R383" i="5"/>
  <c r="E383" i="5"/>
  <c r="X383" i="5" s="1"/>
  <c r="F384" i="5"/>
  <c r="H384" i="5"/>
  <c r="I384" i="5"/>
  <c r="J384" i="5"/>
  <c r="R384" i="5"/>
  <c r="E384" i="5"/>
  <c r="X384" i="5" s="1"/>
  <c r="F385" i="5"/>
  <c r="H385" i="5"/>
  <c r="I385" i="5"/>
  <c r="J385" i="5"/>
  <c r="R385" i="5"/>
  <c r="E385" i="5"/>
  <c r="X385" i="5" s="1"/>
  <c r="F386" i="5"/>
  <c r="H386" i="5"/>
  <c r="I386" i="5"/>
  <c r="J386" i="5"/>
  <c r="R386" i="5"/>
  <c r="E386" i="5"/>
  <c r="X386" i="5" s="1"/>
  <c r="F387" i="5"/>
  <c r="H387" i="5"/>
  <c r="I387" i="5"/>
  <c r="J387" i="5"/>
  <c r="R387" i="5"/>
  <c r="E387" i="5"/>
  <c r="X387" i="5" s="1"/>
  <c r="F388" i="5"/>
  <c r="H388" i="5"/>
  <c r="I388" i="5"/>
  <c r="J388" i="5"/>
  <c r="R388" i="5"/>
  <c r="E388" i="5"/>
  <c r="X388" i="5" s="1"/>
  <c r="F389" i="5"/>
  <c r="H389" i="5"/>
  <c r="I389" i="5"/>
  <c r="J389" i="5"/>
  <c r="R389" i="5"/>
  <c r="E389" i="5"/>
  <c r="X389" i="5" s="1"/>
  <c r="F390" i="5"/>
  <c r="H390" i="5"/>
  <c r="I390" i="5"/>
  <c r="J390" i="5"/>
  <c r="R390" i="5"/>
  <c r="E390" i="5"/>
  <c r="X390" i="5" s="1"/>
  <c r="F391" i="5"/>
  <c r="H391" i="5"/>
  <c r="I391" i="5"/>
  <c r="J391" i="5"/>
  <c r="R391" i="5"/>
  <c r="E391" i="5"/>
  <c r="X391" i="5" s="1"/>
  <c r="F392" i="5"/>
  <c r="H392" i="5"/>
  <c r="I392" i="5"/>
  <c r="J392" i="5"/>
  <c r="R392" i="5"/>
  <c r="E392" i="5"/>
  <c r="X392" i="5" s="1"/>
  <c r="F393" i="5"/>
  <c r="H393" i="5"/>
  <c r="I393" i="5"/>
  <c r="J393" i="5"/>
  <c r="R393" i="5"/>
  <c r="E393" i="5"/>
  <c r="X393" i="5" s="1"/>
  <c r="F394" i="5"/>
  <c r="H394" i="5"/>
  <c r="I394" i="5"/>
  <c r="J394" i="5"/>
  <c r="R394" i="5"/>
  <c r="E394" i="5"/>
  <c r="X394" i="5" s="1"/>
  <c r="F395" i="5"/>
  <c r="H395" i="5"/>
  <c r="I395" i="5"/>
  <c r="J395" i="5"/>
  <c r="R395" i="5"/>
  <c r="E395" i="5"/>
  <c r="X395" i="5" s="1"/>
  <c r="F396" i="5"/>
  <c r="H396" i="5"/>
  <c r="I396" i="5"/>
  <c r="J396" i="5"/>
  <c r="R396" i="5"/>
  <c r="E396" i="5"/>
  <c r="X396" i="5" s="1"/>
  <c r="F397" i="5"/>
  <c r="H397" i="5"/>
  <c r="I397" i="5"/>
  <c r="J397" i="5"/>
  <c r="R397" i="5"/>
  <c r="E397" i="5"/>
  <c r="X397" i="5" s="1"/>
  <c r="F398" i="5"/>
  <c r="H398" i="5"/>
  <c r="I398" i="5"/>
  <c r="J398" i="5"/>
  <c r="R398" i="5"/>
  <c r="E398" i="5"/>
  <c r="X398" i="5" s="1"/>
  <c r="F399" i="5"/>
  <c r="H399" i="5"/>
  <c r="I399" i="5"/>
  <c r="J399" i="5"/>
  <c r="R399" i="5"/>
  <c r="E399" i="5"/>
  <c r="X399" i="5" s="1"/>
  <c r="F400" i="5"/>
  <c r="H400" i="5"/>
  <c r="I400" i="5"/>
  <c r="J400" i="5"/>
  <c r="R400" i="5"/>
  <c r="E400" i="5"/>
  <c r="X400" i="5" s="1"/>
  <c r="F401" i="5"/>
  <c r="H401" i="5"/>
  <c r="I401" i="5"/>
  <c r="J401" i="5"/>
  <c r="R401" i="5"/>
  <c r="E401" i="5"/>
  <c r="X401" i="5" s="1"/>
  <c r="F402" i="5"/>
  <c r="H402" i="5"/>
  <c r="I402" i="5"/>
  <c r="J402" i="5"/>
  <c r="R402" i="5"/>
  <c r="E402" i="5"/>
  <c r="X402" i="5" s="1"/>
  <c r="F403" i="5"/>
  <c r="H403" i="5"/>
  <c r="I403" i="5"/>
  <c r="J403" i="5"/>
  <c r="R403" i="5"/>
  <c r="E403" i="5"/>
  <c r="X403" i="5" s="1"/>
  <c r="F404" i="5"/>
  <c r="H404" i="5"/>
  <c r="I404" i="5"/>
  <c r="J404" i="5"/>
  <c r="R404" i="5"/>
  <c r="E404" i="5"/>
  <c r="X404" i="5" s="1"/>
  <c r="F405" i="5"/>
  <c r="H405" i="5"/>
  <c r="I405" i="5"/>
  <c r="J405" i="5"/>
  <c r="R405" i="5"/>
  <c r="E405" i="5"/>
  <c r="X405" i="5" s="1"/>
  <c r="F406" i="5"/>
  <c r="H406" i="5"/>
  <c r="I406" i="5"/>
  <c r="J406" i="5"/>
  <c r="R406" i="5"/>
  <c r="E406" i="5"/>
  <c r="X406" i="5" s="1"/>
  <c r="F407" i="5"/>
  <c r="H407" i="5"/>
  <c r="I407" i="5"/>
  <c r="J407" i="5"/>
  <c r="R407" i="5"/>
  <c r="E407" i="5"/>
  <c r="X407" i="5" s="1"/>
  <c r="F408" i="5"/>
  <c r="H408" i="5"/>
  <c r="I408" i="5"/>
  <c r="J408" i="5"/>
  <c r="R408" i="5"/>
  <c r="E408" i="5"/>
  <c r="X408" i="5" s="1"/>
  <c r="F409" i="5"/>
  <c r="H409" i="5"/>
  <c r="I409" i="5"/>
  <c r="J409" i="5"/>
  <c r="R409" i="5"/>
  <c r="E409" i="5"/>
  <c r="X409" i="5" s="1"/>
  <c r="F410" i="5"/>
  <c r="H410" i="5"/>
  <c r="I410" i="5"/>
  <c r="J410" i="5"/>
  <c r="R410" i="5"/>
  <c r="E410" i="5"/>
  <c r="X410" i="5" s="1"/>
  <c r="F411" i="5"/>
  <c r="H411" i="5"/>
  <c r="I411" i="5"/>
  <c r="J411" i="5"/>
  <c r="R411" i="5"/>
  <c r="E411" i="5"/>
  <c r="X411" i="5" s="1"/>
  <c r="F412" i="5"/>
  <c r="H412" i="5"/>
  <c r="I412" i="5"/>
  <c r="J412" i="5"/>
  <c r="R412" i="5"/>
  <c r="E412" i="5"/>
  <c r="X412" i="5" s="1"/>
  <c r="F1232" i="5"/>
  <c r="H1232" i="5"/>
  <c r="I1232" i="5"/>
  <c r="J1232" i="5"/>
  <c r="R1232" i="5"/>
  <c r="E1232" i="5"/>
  <c r="X1232" i="5" s="1"/>
  <c r="F1235" i="5"/>
  <c r="H1235" i="5"/>
  <c r="I1235" i="5"/>
  <c r="J1235" i="5"/>
  <c r="R1235" i="5"/>
  <c r="E1235" i="5"/>
  <c r="X1235" i="5" s="1"/>
  <c r="F1236" i="5"/>
  <c r="H1236" i="5"/>
  <c r="I1236" i="5"/>
  <c r="J1236" i="5"/>
  <c r="R1236" i="5"/>
  <c r="E1236" i="5"/>
  <c r="X1236" i="5" s="1"/>
  <c r="F1237" i="5"/>
  <c r="H1237" i="5"/>
  <c r="I1237" i="5"/>
  <c r="J1237" i="5"/>
  <c r="R1237" i="5"/>
  <c r="E1237" i="5"/>
  <c r="X1237" i="5" s="1"/>
  <c r="F1238" i="5"/>
  <c r="H1238" i="5"/>
  <c r="I1238" i="5"/>
  <c r="J1238" i="5"/>
  <c r="R1238" i="5"/>
  <c r="E1238" i="5"/>
  <c r="X1238" i="5" s="1"/>
  <c r="F1239" i="5"/>
  <c r="H1239" i="5"/>
  <c r="I1239" i="5"/>
  <c r="J1239" i="5"/>
  <c r="R1239" i="5"/>
  <c r="E1239" i="5"/>
  <c r="X1239" i="5" s="1"/>
  <c r="F1240" i="5"/>
  <c r="H1240" i="5"/>
  <c r="I1240" i="5"/>
  <c r="J1240" i="5"/>
  <c r="R1240" i="5"/>
  <c r="E1240" i="5"/>
  <c r="X1240" i="5" s="1"/>
  <c r="F1241" i="5"/>
  <c r="H1241" i="5"/>
  <c r="I1241" i="5"/>
  <c r="J1241" i="5"/>
  <c r="R1241" i="5"/>
  <c r="E1241" i="5"/>
  <c r="X1241" i="5" s="1"/>
  <c r="F1242" i="5"/>
  <c r="H1242" i="5"/>
  <c r="I1242" i="5"/>
  <c r="J1242" i="5"/>
  <c r="R1242" i="5"/>
  <c r="E1242" i="5"/>
  <c r="X1242" i="5" s="1"/>
  <c r="F1243" i="5"/>
  <c r="H1243" i="5"/>
  <c r="I1243" i="5"/>
  <c r="J1243" i="5"/>
  <c r="R1243" i="5"/>
  <c r="E1243" i="5"/>
  <c r="X1243" i="5" s="1"/>
  <c r="F1244" i="5"/>
  <c r="H1244" i="5"/>
  <c r="I1244" i="5"/>
  <c r="J1244" i="5"/>
  <c r="R1244" i="5"/>
  <c r="E1244" i="5"/>
  <c r="X1244" i="5" s="1"/>
  <c r="F1245" i="5"/>
  <c r="H1245" i="5"/>
  <c r="I1245" i="5"/>
  <c r="J1245" i="5"/>
  <c r="R1245" i="5"/>
  <c r="E1245" i="5"/>
  <c r="X1245" i="5" s="1"/>
  <c r="F1246" i="5"/>
  <c r="H1246" i="5"/>
  <c r="I1246" i="5"/>
  <c r="J1246" i="5"/>
  <c r="R1246" i="5"/>
  <c r="E1246" i="5"/>
  <c r="X1246" i="5" s="1"/>
  <c r="F1247" i="5"/>
  <c r="H1247" i="5"/>
  <c r="I1247" i="5"/>
  <c r="J1247" i="5"/>
  <c r="R1247" i="5"/>
  <c r="E1247" i="5"/>
  <c r="X1247" i="5" s="1"/>
  <c r="F1248" i="5"/>
  <c r="H1248" i="5"/>
  <c r="I1248" i="5"/>
  <c r="J1248" i="5"/>
  <c r="R1248" i="5"/>
  <c r="E1248" i="5"/>
  <c r="X1248" i="5" s="1"/>
  <c r="F1249" i="5"/>
  <c r="H1249" i="5"/>
  <c r="I1249" i="5"/>
  <c r="J1249" i="5"/>
  <c r="R1249" i="5"/>
  <c r="E1249" i="5"/>
  <c r="X1249" i="5" s="1"/>
  <c r="F1250" i="5"/>
  <c r="H1250" i="5"/>
  <c r="I1250" i="5"/>
  <c r="J1250" i="5"/>
  <c r="R1250" i="5"/>
  <c r="E1250" i="5"/>
  <c r="X1250" i="5" s="1"/>
  <c r="F1251" i="5"/>
  <c r="H1251" i="5"/>
  <c r="I1251" i="5"/>
  <c r="J1251" i="5"/>
  <c r="R1251" i="5"/>
  <c r="E1251" i="5"/>
  <c r="X1251" i="5" s="1"/>
  <c r="F1252" i="5"/>
  <c r="H1252" i="5"/>
  <c r="I1252" i="5"/>
  <c r="J1252" i="5"/>
  <c r="R1252" i="5"/>
  <c r="E1252" i="5"/>
  <c r="X1252" i="5" s="1"/>
  <c r="F1254" i="5"/>
  <c r="H1254" i="5"/>
  <c r="I1254" i="5"/>
  <c r="J1254" i="5"/>
  <c r="R1254" i="5"/>
  <c r="E1254" i="5"/>
  <c r="X1254" i="5" s="1"/>
  <c r="F1255" i="5"/>
  <c r="H1255" i="5"/>
  <c r="I1255" i="5"/>
  <c r="J1255" i="5"/>
  <c r="R1255" i="5"/>
  <c r="E1255" i="5"/>
  <c r="X1255" i="5" s="1"/>
  <c r="F1256" i="5"/>
  <c r="H1256" i="5"/>
  <c r="I1256" i="5"/>
  <c r="J1256" i="5"/>
  <c r="R1256" i="5"/>
  <c r="E1256" i="5"/>
  <c r="X1256" i="5" s="1"/>
  <c r="F1257" i="5"/>
  <c r="H1257" i="5"/>
  <c r="I1257" i="5"/>
  <c r="J1257" i="5"/>
  <c r="R1257" i="5"/>
  <c r="E1257" i="5"/>
  <c r="X1257" i="5" s="1"/>
  <c r="F1258" i="5"/>
  <c r="H1258" i="5"/>
  <c r="I1258" i="5"/>
  <c r="J1258" i="5"/>
  <c r="R1258" i="5"/>
  <c r="E1258" i="5"/>
  <c r="X1258" i="5" s="1"/>
  <c r="F1259" i="5"/>
  <c r="H1259" i="5"/>
  <c r="I1259" i="5"/>
  <c r="J1259" i="5"/>
  <c r="R1259" i="5"/>
  <c r="E1259" i="5"/>
  <c r="X1259" i="5" s="1"/>
  <c r="F1260" i="5"/>
  <c r="H1260" i="5"/>
  <c r="I1260" i="5"/>
  <c r="J1260" i="5"/>
  <c r="R1260" i="5"/>
  <c r="E1260" i="5"/>
  <c r="X1260" i="5" s="1"/>
  <c r="F1261" i="5"/>
  <c r="H1261" i="5"/>
  <c r="I1261" i="5"/>
  <c r="J1261" i="5"/>
  <c r="R1261" i="5"/>
  <c r="E1261" i="5"/>
  <c r="X1261" i="5" s="1"/>
  <c r="F1262" i="5"/>
  <c r="H1262" i="5"/>
  <c r="I1262" i="5"/>
  <c r="J1262" i="5"/>
  <c r="R1262" i="5"/>
  <c r="E1262" i="5"/>
  <c r="X1262" i="5" s="1"/>
  <c r="F1264" i="5"/>
  <c r="H1264" i="5"/>
  <c r="I1264" i="5"/>
  <c r="J1264" i="5"/>
  <c r="R1264" i="5"/>
  <c r="E1264" i="5"/>
  <c r="X1264" i="5" s="1"/>
  <c r="F1265" i="5"/>
  <c r="H1265" i="5"/>
  <c r="I1265" i="5"/>
  <c r="J1265" i="5"/>
  <c r="R1265" i="5"/>
  <c r="E1265" i="5"/>
  <c r="X1265" i="5" s="1"/>
  <c r="F1266" i="5"/>
  <c r="H1266" i="5"/>
  <c r="I1266" i="5"/>
  <c r="J1266" i="5"/>
  <c r="R1266" i="5"/>
  <c r="E1266" i="5"/>
  <c r="X1266" i="5" s="1"/>
  <c r="F1267" i="5"/>
  <c r="H1267" i="5"/>
  <c r="I1267" i="5"/>
  <c r="J1267" i="5"/>
  <c r="R1267" i="5"/>
  <c r="E1267" i="5"/>
  <c r="X1267" i="5" s="1"/>
  <c r="F1268" i="5"/>
  <c r="H1268" i="5"/>
  <c r="I1268" i="5"/>
  <c r="J1268" i="5"/>
  <c r="R1268" i="5"/>
  <c r="E1268" i="5"/>
  <c r="X1268" i="5" s="1"/>
  <c r="F1269" i="5"/>
  <c r="H1269" i="5"/>
  <c r="I1269" i="5"/>
  <c r="J1269" i="5"/>
  <c r="R1269" i="5"/>
  <c r="E1269" i="5"/>
  <c r="X1269" i="5" s="1"/>
  <c r="F1270" i="5"/>
  <c r="H1270" i="5"/>
  <c r="I1270" i="5"/>
  <c r="J1270" i="5"/>
  <c r="R1270" i="5"/>
  <c r="E1270" i="5"/>
  <c r="X1270" i="5" s="1"/>
  <c r="F1271" i="5"/>
  <c r="H1271" i="5"/>
  <c r="I1271" i="5"/>
  <c r="J1271" i="5"/>
  <c r="R1271" i="5"/>
  <c r="E1271" i="5"/>
  <c r="X1271" i="5" s="1"/>
  <c r="F1272" i="5"/>
  <c r="H1272" i="5"/>
  <c r="I1272" i="5"/>
  <c r="J1272" i="5"/>
  <c r="R1272" i="5"/>
  <c r="E1272" i="5"/>
  <c r="X1272" i="5" s="1"/>
  <c r="F1273" i="5"/>
  <c r="H1273" i="5"/>
  <c r="I1273" i="5"/>
  <c r="J1273" i="5"/>
  <c r="R1273" i="5"/>
  <c r="E1273" i="5"/>
  <c r="X1273" i="5" s="1"/>
  <c r="F1274" i="5"/>
  <c r="H1274" i="5"/>
  <c r="I1274" i="5"/>
  <c r="J1274" i="5"/>
  <c r="R1274" i="5"/>
  <c r="E1274" i="5"/>
  <c r="X1274" i="5" s="1"/>
  <c r="F1275" i="5"/>
  <c r="H1275" i="5"/>
  <c r="I1275" i="5"/>
  <c r="J1275" i="5"/>
  <c r="R1275" i="5"/>
  <c r="E1275" i="5"/>
  <c r="X1275" i="5" s="1"/>
  <c r="F1276" i="5"/>
  <c r="H1276" i="5"/>
  <c r="I1276" i="5"/>
  <c r="J1276" i="5"/>
  <c r="R1276" i="5"/>
  <c r="E1276" i="5"/>
  <c r="X1276" i="5" s="1"/>
  <c r="F1277" i="5"/>
  <c r="H1277" i="5"/>
  <c r="I1277" i="5"/>
  <c r="J1277" i="5"/>
  <c r="R1277" i="5"/>
  <c r="E1277" i="5"/>
  <c r="X1277" i="5" s="1"/>
  <c r="F1278" i="5"/>
  <c r="H1278" i="5"/>
  <c r="I1278" i="5"/>
  <c r="J1278" i="5"/>
  <c r="R1278" i="5"/>
  <c r="E1278" i="5"/>
  <c r="X1278" i="5" s="1"/>
  <c r="F1279" i="5"/>
  <c r="H1279" i="5"/>
  <c r="I1279" i="5"/>
  <c r="J1279" i="5"/>
  <c r="R1279" i="5"/>
  <c r="E1279" i="5"/>
  <c r="X1279" i="5" s="1"/>
  <c r="F1280" i="5"/>
  <c r="H1280" i="5"/>
  <c r="I1280" i="5"/>
  <c r="J1280" i="5"/>
  <c r="R1280" i="5"/>
  <c r="E1280" i="5"/>
  <c r="X1280" i="5" s="1"/>
  <c r="F1281" i="5"/>
  <c r="H1281" i="5"/>
  <c r="I1281" i="5"/>
  <c r="J1281" i="5"/>
  <c r="R1281" i="5"/>
  <c r="E1281" i="5"/>
  <c r="X1281" i="5" s="1"/>
  <c r="F1282" i="5"/>
  <c r="H1282" i="5"/>
  <c r="I1282" i="5"/>
  <c r="J1282" i="5"/>
  <c r="R1282" i="5"/>
  <c r="E1282" i="5"/>
  <c r="X1282" i="5" s="1"/>
  <c r="F1283" i="5"/>
  <c r="H1283" i="5"/>
  <c r="I1283" i="5"/>
  <c r="J1283" i="5"/>
  <c r="R1283" i="5"/>
  <c r="E1283" i="5"/>
  <c r="X1283" i="5" s="1"/>
  <c r="F1284" i="5"/>
  <c r="H1284" i="5"/>
  <c r="I1284" i="5"/>
  <c r="J1284" i="5"/>
  <c r="R1284" i="5"/>
  <c r="E1284" i="5"/>
  <c r="X1284" i="5" s="1"/>
  <c r="F1285" i="5"/>
  <c r="H1285" i="5"/>
  <c r="I1285" i="5"/>
  <c r="J1285" i="5"/>
  <c r="R1285" i="5"/>
  <c r="E1285" i="5"/>
  <c r="X1285" i="5" s="1"/>
  <c r="F1286" i="5"/>
  <c r="H1286" i="5"/>
  <c r="I1286" i="5"/>
  <c r="J1286" i="5"/>
  <c r="R1286" i="5"/>
  <c r="E1286" i="5"/>
  <c r="X1286" i="5" s="1"/>
  <c r="F1287" i="5"/>
  <c r="H1287" i="5"/>
  <c r="I1287" i="5"/>
  <c r="J1287" i="5"/>
  <c r="R1287" i="5"/>
  <c r="E1287" i="5"/>
  <c r="X1287" i="5" s="1"/>
  <c r="F1288" i="5"/>
  <c r="H1288" i="5"/>
  <c r="I1288" i="5"/>
  <c r="J1288" i="5"/>
  <c r="R1288" i="5"/>
  <c r="E1288" i="5"/>
  <c r="X1288" i="5" s="1"/>
  <c r="F1289" i="5"/>
  <c r="H1289" i="5"/>
  <c r="I1289" i="5"/>
  <c r="J1289" i="5"/>
  <c r="R1289" i="5"/>
  <c r="E1289" i="5"/>
  <c r="X1289" i="5" s="1"/>
  <c r="F1290" i="5"/>
  <c r="H1290" i="5"/>
  <c r="I1290" i="5"/>
  <c r="J1290" i="5"/>
  <c r="R1290" i="5"/>
  <c r="E1290" i="5"/>
  <c r="X1290" i="5" s="1"/>
  <c r="F1292" i="5"/>
  <c r="H1292" i="5"/>
  <c r="I1292" i="5"/>
  <c r="J1292" i="5"/>
  <c r="R1292" i="5"/>
  <c r="E1292" i="5"/>
  <c r="X1292" i="5" s="1"/>
  <c r="F1294" i="5"/>
  <c r="H1294" i="5"/>
  <c r="I1294" i="5"/>
  <c r="J1294" i="5"/>
  <c r="R1294" i="5"/>
  <c r="E1294" i="5"/>
  <c r="X1294" i="5" s="1"/>
  <c r="F1295" i="5"/>
  <c r="H1295" i="5"/>
  <c r="I1295" i="5"/>
  <c r="J1295" i="5"/>
  <c r="R1295" i="5"/>
  <c r="E1295" i="5"/>
  <c r="X1295" i="5" s="1"/>
  <c r="F1296" i="5"/>
  <c r="H1296" i="5"/>
  <c r="I1296" i="5"/>
  <c r="J1296" i="5"/>
  <c r="R1296" i="5"/>
  <c r="E1296" i="5"/>
  <c r="X1296" i="5" s="1"/>
  <c r="F1297" i="5"/>
  <c r="H1297" i="5"/>
  <c r="I1297" i="5"/>
  <c r="J1297" i="5"/>
  <c r="R1297" i="5"/>
  <c r="E1297" i="5"/>
  <c r="X1297" i="5" s="1"/>
  <c r="F1298" i="5"/>
  <c r="H1298" i="5"/>
  <c r="I1298" i="5"/>
  <c r="J1298" i="5"/>
  <c r="R1298" i="5"/>
  <c r="E1298" i="5"/>
  <c r="X1298" i="5" s="1"/>
  <c r="F1299" i="5"/>
  <c r="H1299" i="5"/>
  <c r="I1299" i="5"/>
  <c r="J1299" i="5"/>
  <c r="R1299" i="5"/>
  <c r="E1299" i="5"/>
  <c r="X1299" i="5" s="1"/>
  <c r="F1300" i="5"/>
  <c r="H1300" i="5"/>
  <c r="I1300" i="5"/>
  <c r="J1300" i="5"/>
  <c r="R1300" i="5"/>
  <c r="E1300" i="5"/>
  <c r="X1300" i="5" s="1"/>
  <c r="F1301" i="5"/>
  <c r="H1301" i="5"/>
  <c r="I1301" i="5"/>
  <c r="J1301" i="5"/>
  <c r="R1301" i="5"/>
  <c r="E1301" i="5"/>
  <c r="X1301" i="5" s="1"/>
  <c r="F1302" i="5"/>
  <c r="H1302" i="5"/>
  <c r="I1302" i="5"/>
  <c r="J1302" i="5"/>
  <c r="R1302" i="5"/>
  <c r="E1302" i="5"/>
  <c r="X1302" i="5" s="1"/>
  <c r="F1303" i="5"/>
  <c r="H1303" i="5"/>
  <c r="I1303" i="5"/>
  <c r="J1303" i="5"/>
  <c r="R1303" i="5"/>
  <c r="E1303" i="5"/>
  <c r="X1303" i="5" s="1"/>
  <c r="F1304" i="5"/>
  <c r="H1304" i="5"/>
  <c r="I1304" i="5"/>
  <c r="J1304" i="5"/>
  <c r="R1304" i="5"/>
  <c r="E1304" i="5"/>
  <c r="X1304" i="5" s="1"/>
  <c r="F1305" i="5"/>
  <c r="H1305" i="5"/>
  <c r="I1305" i="5"/>
  <c r="J1305" i="5"/>
  <c r="R1305" i="5"/>
  <c r="E1305" i="5"/>
  <c r="X1305" i="5" s="1"/>
  <c r="F1306" i="5"/>
  <c r="H1306" i="5"/>
  <c r="I1306" i="5"/>
  <c r="J1306" i="5"/>
  <c r="R1306" i="5"/>
  <c r="E1306" i="5"/>
  <c r="X1306" i="5" s="1"/>
  <c r="F1307" i="5"/>
  <c r="H1307" i="5"/>
  <c r="I1307" i="5"/>
  <c r="J1307" i="5"/>
  <c r="R1307" i="5"/>
  <c r="E1307" i="5"/>
  <c r="X1307" i="5" s="1"/>
  <c r="F1308" i="5"/>
  <c r="H1308" i="5"/>
  <c r="I1308" i="5"/>
  <c r="J1308" i="5"/>
  <c r="R1308" i="5"/>
  <c r="E1308" i="5"/>
  <c r="X1308" i="5" s="1"/>
  <c r="F1309" i="5"/>
  <c r="H1309" i="5"/>
  <c r="I1309" i="5"/>
  <c r="J1309" i="5"/>
  <c r="R1309" i="5"/>
  <c r="E1309" i="5"/>
  <c r="X1309" i="5" s="1"/>
  <c r="F1310" i="5"/>
  <c r="H1310" i="5"/>
  <c r="I1310" i="5"/>
  <c r="J1310" i="5"/>
  <c r="R1310" i="5"/>
  <c r="E1310" i="5"/>
  <c r="X1310" i="5" s="1"/>
  <c r="F1311" i="5"/>
  <c r="H1311" i="5"/>
  <c r="I1311" i="5"/>
  <c r="J1311" i="5"/>
  <c r="R1311" i="5"/>
  <c r="E1311" i="5"/>
  <c r="X1311" i="5" s="1"/>
  <c r="F1312" i="5"/>
  <c r="H1312" i="5"/>
  <c r="I1312" i="5"/>
  <c r="J1312" i="5"/>
  <c r="R1312" i="5"/>
  <c r="E1312" i="5"/>
  <c r="X1312" i="5" s="1"/>
  <c r="F1313" i="5"/>
  <c r="H1313" i="5"/>
  <c r="I1313" i="5"/>
  <c r="J1313" i="5"/>
  <c r="R1313" i="5"/>
  <c r="E1313" i="5"/>
  <c r="X1313" i="5" s="1"/>
  <c r="F1314" i="5"/>
  <c r="H1314" i="5"/>
  <c r="I1314" i="5"/>
  <c r="J1314" i="5"/>
  <c r="R1314" i="5"/>
  <c r="E1314" i="5"/>
  <c r="X1314" i="5" s="1"/>
  <c r="F1315" i="5"/>
  <c r="H1315" i="5"/>
  <c r="I1315" i="5"/>
  <c r="J1315" i="5"/>
  <c r="R1315" i="5"/>
  <c r="E1315" i="5"/>
  <c r="X1315" i="5" s="1"/>
  <c r="F1316" i="5"/>
  <c r="H1316" i="5"/>
  <c r="I1316" i="5"/>
  <c r="J1316" i="5"/>
  <c r="R1316" i="5"/>
  <c r="E1316" i="5"/>
  <c r="X1316" i="5" s="1"/>
  <c r="F1317" i="5"/>
  <c r="H1317" i="5"/>
  <c r="I1317" i="5"/>
  <c r="J1317" i="5"/>
  <c r="R1317" i="5"/>
  <c r="E1317" i="5"/>
  <c r="X1317" i="5" s="1"/>
  <c r="F1318" i="5"/>
  <c r="H1318" i="5"/>
  <c r="I1318" i="5"/>
  <c r="J1318" i="5"/>
  <c r="R1318" i="5"/>
  <c r="E1318" i="5"/>
  <c r="X1318" i="5" s="1"/>
  <c r="F1319" i="5"/>
  <c r="H1319" i="5"/>
  <c r="I1319" i="5"/>
  <c r="J1319" i="5"/>
  <c r="R1319" i="5"/>
  <c r="E1319" i="5"/>
  <c r="X1319" i="5" s="1"/>
  <c r="F1320" i="5"/>
  <c r="H1320" i="5"/>
  <c r="I1320" i="5"/>
  <c r="J1320" i="5"/>
  <c r="R1320" i="5"/>
  <c r="E1320" i="5"/>
  <c r="X1320" i="5" s="1"/>
  <c r="F1323" i="5"/>
  <c r="H1323" i="5"/>
  <c r="I1323" i="5"/>
  <c r="J1323" i="5"/>
  <c r="R1323" i="5"/>
  <c r="E1323" i="5"/>
  <c r="X1323" i="5" s="1"/>
  <c r="F1324" i="5"/>
  <c r="H1324" i="5"/>
  <c r="I1324" i="5"/>
  <c r="J1324" i="5"/>
  <c r="R1324" i="5"/>
  <c r="E1324" i="5"/>
  <c r="X1324" i="5" s="1"/>
  <c r="F1325" i="5"/>
  <c r="H1325" i="5"/>
  <c r="I1325" i="5"/>
  <c r="J1325" i="5"/>
  <c r="R1325" i="5"/>
  <c r="E1325" i="5"/>
  <c r="X1325" i="5" s="1"/>
  <c r="F1326" i="5"/>
  <c r="H1326" i="5"/>
  <c r="I1326" i="5"/>
  <c r="J1326" i="5"/>
  <c r="R1326" i="5"/>
  <c r="E1326" i="5"/>
  <c r="X1326" i="5" s="1"/>
  <c r="F1327" i="5"/>
  <c r="H1327" i="5"/>
  <c r="I1327" i="5"/>
  <c r="J1327" i="5"/>
  <c r="R1327" i="5"/>
  <c r="E1327" i="5"/>
  <c r="X1327" i="5" s="1"/>
  <c r="F1328" i="5"/>
  <c r="H1328" i="5"/>
  <c r="I1328" i="5"/>
  <c r="J1328" i="5"/>
  <c r="R1328" i="5"/>
  <c r="E1328" i="5"/>
  <c r="X1328" i="5" s="1"/>
  <c r="F1329" i="5"/>
  <c r="H1329" i="5"/>
  <c r="I1329" i="5"/>
  <c r="J1329" i="5"/>
  <c r="R1329" i="5"/>
  <c r="E1329" i="5"/>
  <c r="X1329" i="5" s="1"/>
  <c r="F1330" i="5"/>
  <c r="H1330" i="5"/>
  <c r="I1330" i="5"/>
  <c r="J1330" i="5"/>
  <c r="R1330" i="5"/>
  <c r="E1330" i="5"/>
  <c r="X1330" i="5" s="1"/>
  <c r="F1331" i="5"/>
  <c r="H1331" i="5"/>
  <c r="I1331" i="5"/>
  <c r="J1331" i="5"/>
  <c r="R1331" i="5"/>
  <c r="E1331" i="5"/>
  <c r="X1331" i="5" s="1"/>
  <c r="F1332" i="5"/>
  <c r="H1332" i="5"/>
  <c r="I1332" i="5"/>
  <c r="J1332" i="5"/>
  <c r="R1332" i="5"/>
  <c r="E1332" i="5"/>
  <c r="X1332" i="5" s="1"/>
  <c r="F1333" i="5"/>
  <c r="H1333" i="5"/>
  <c r="I1333" i="5"/>
  <c r="J1333" i="5"/>
  <c r="R1333" i="5"/>
  <c r="E1333" i="5"/>
  <c r="X1333" i="5" s="1"/>
  <c r="F1334" i="5"/>
  <c r="H1334" i="5"/>
  <c r="I1334" i="5"/>
  <c r="J1334" i="5"/>
  <c r="R1334" i="5"/>
  <c r="E1334" i="5"/>
  <c r="X1334" i="5" s="1"/>
  <c r="F1335" i="5"/>
  <c r="H1335" i="5"/>
  <c r="I1335" i="5"/>
  <c r="J1335" i="5"/>
  <c r="R1335" i="5"/>
  <c r="E1335" i="5"/>
  <c r="X1335" i="5" s="1"/>
  <c r="F1336" i="5"/>
  <c r="H1336" i="5"/>
  <c r="I1336" i="5"/>
  <c r="J1336" i="5"/>
  <c r="R1336" i="5"/>
  <c r="E1336" i="5"/>
  <c r="X1336" i="5" s="1"/>
  <c r="F1337" i="5"/>
  <c r="H1337" i="5"/>
  <c r="I1337" i="5"/>
  <c r="J1337" i="5"/>
  <c r="R1337" i="5"/>
  <c r="E1337" i="5"/>
  <c r="X1337" i="5" s="1"/>
  <c r="F1338" i="5"/>
  <c r="H1338" i="5"/>
  <c r="I1338" i="5"/>
  <c r="J1338" i="5"/>
  <c r="R1338" i="5"/>
  <c r="E1338" i="5"/>
  <c r="X1338" i="5" s="1"/>
  <c r="F1340" i="5"/>
  <c r="H1340" i="5"/>
  <c r="I1340" i="5"/>
  <c r="J1340" i="5"/>
  <c r="R1340" i="5"/>
  <c r="E1340" i="5"/>
  <c r="X1340" i="5" s="1"/>
  <c r="F1342" i="5"/>
  <c r="H1342" i="5"/>
  <c r="I1342" i="5"/>
  <c r="J1342" i="5"/>
  <c r="R1342" i="5"/>
  <c r="E1342" i="5"/>
  <c r="X1342" i="5" s="1"/>
  <c r="F1344" i="5"/>
  <c r="H1344" i="5"/>
  <c r="I1344" i="5"/>
  <c r="J1344" i="5"/>
  <c r="R1344" i="5"/>
  <c r="E1344" i="5"/>
  <c r="X1344" i="5" s="1"/>
  <c r="F1345" i="5"/>
  <c r="H1345" i="5"/>
  <c r="I1345" i="5"/>
  <c r="J1345" i="5"/>
  <c r="R1345" i="5"/>
  <c r="E1345" i="5"/>
  <c r="X1345" i="5" s="1"/>
  <c r="F1347" i="5"/>
  <c r="H1347" i="5"/>
  <c r="I1347" i="5"/>
  <c r="J1347" i="5"/>
  <c r="R1347" i="5"/>
  <c r="E1347" i="5"/>
  <c r="X1347" i="5" s="1"/>
  <c r="F1348" i="5"/>
  <c r="H1348" i="5"/>
  <c r="I1348" i="5"/>
  <c r="J1348" i="5"/>
  <c r="R1348" i="5"/>
  <c r="E1348" i="5"/>
  <c r="X1348" i="5" s="1"/>
  <c r="F1349" i="5"/>
  <c r="H1349" i="5"/>
  <c r="I1349" i="5"/>
  <c r="J1349" i="5"/>
  <c r="R1349" i="5"/>
  <c r="E1349" i="5"/>
  <c r="X1349" i="5" s="1"/>
  <c r="F1350" i="5"/>
  <c r="H1350" i="5"/>
  <c r="I1350" i="5"/>
  <c r="J1350" i="5"/>
  <c r="R1350" i="5"/>
  <c r="E1350" i="5"/>
  <c r="X1350" i="5" s="1"/>
  <c r="F1351" i="5"/>
  <c r="H1351" i="5"/>
  <c r="I1351" i="5"/>
  <c r="J1351" i="5"/>
  <c r="R1351" i="5"/>
  <c r="E1351" i="5"/>
  <c r="X1351" i="5" s="1"/>
  <c r="F1352" i="5"/>
  <c r="H1352" i="5"/>
  <c r="I1352" i="5"/>
  <c r="J1352" i="5"/>
  <c r="R1352" i="5"/>
  <c r="E1352" i="5"/>
  <c r="X1352" i="5" s="1"/>
  <c r="F1353" i="5"/>
  <c r="H1353" i="5"/>
  <c r="I1353" i="5"/>
  <c r="J1353" i="5"/>
  <c r="R1353" i="5"/>
  <c r="E1353" i="5"/>
  <c r="X1353" i="5" s="1"/>
  <c r="F1354" i="5"/>
  <c r="H1354" i="5"/>
  <c r="I1354" i="5"/>
  <c r="J1354" i="5"/>
  <c r="R1354" i="5"/>
  <c r="E1354" i="5"/>
  <c r="X1354" i="5" s="1"/>
  <c r="F1355" i="5"/>
  <c r="H1355" i="5"/>
  <c r="I1355" i="5"/>
  <c r="J1355" i="5"/>
  <c r="R1355" i="5"/>
  <c r="E1355" i="5"/>
  <c r="X1355" i="5" s="1"/>
  <c r="F1356" i="5"/>
  <c r="H1356" i="5"/>
  <c r="I1356" i="5"/>
  <c r="J1356" i="5"/>
  <c r="R1356" i="5"/>
  <c r="E1356" i="5"/>
  <c r="X1356" i="5" s="1"/>
  <c r="F1357" i="5"/>
  <c r="H1357" i="5"/>
  <c r="I1357" i="5"/>
  <c r="J1357" i="5"/>
  <c r="R1357" i="5"/>
  <c r="E1357" i="5"/>
  <c r="X1357" i="5" s="1"/>
  <c r="F1358" i="5"/>
  <c r="H1358" i="5"/>
  <c r="I1358" i="5"/>
  <c r="J1358" i="5"/>
  <c r="R1358" i="5"/>
  <c r="E1358" i="5"/>
  <c r="X1358" i="5" s="1"/>
  <c r="F1359" i="5"/>
  <c r="H1359" i="5"/>
  <c r="I1359" i="5"/>
  <c r="J1359" i="5"/>
  <c r="R1359" i="5"/>
  <c r="E1359" i="5"/>
  <c r="X1359" i="5" s="1"/>
  <c r="F1360" i="5"/>
  <c r="H1360" i="5"/>
  <c r="I1360" i="5"/>
  <c r="J1360" i="5"/>
  <c r="R1360" i="5"/>
  <c r="E1360" i="5"/>
  <c r="X1360" i="5" s="1"/>
  <c r="F1361" i="5"/>
  <c r="H1361" i="5"/>
  <c r="I1361" i="5"/>
  <c r="J1361" i="5"/>
  <c r="R1361" i="5"/>
  <c r="E1361" i="5"/>
  <c r="X1361" i="5" s="1"/>
  <c r="F1362" i="5"/>
  <c r="H1362" i="5"/>
  <c r="I1362" i="5"/>
  <c r="J1362" i="5"/>
  <c r="R1362" i="5"/>
  <c r="E1362" i="5"/>
  <c r="X1362" i="5" s="1"/>
  <c r="F1363" i="5"/>
  <c r="H1363" i="5"/>
  <c r="I1363" i="5"/>
  <c r="J1363" i="5"/>
  <c r="R1363" i="5"/>
  <c r="E1363" i="5"/>
  <c r="X1363" i="5" s="1"/>
  <c r="F1364" i="5"/>
  <c r="H1364" i="5"/>
  <c r="I1364" i="5"/>
  <c r="J1364" i="5"/>
  <c r="R1364" i="5"/>
  <c r="E1364" i="5"/>
  <c r="X1364" i="5" s="1"/>
  <c r="F1365" i="5"/>
  <c r="H1365" i="5"/>
  <c r="I1365" i="5"/>
  <c r="J1365" i="5"/>
  <c r="R1365" i="5"/>
  <c r="E1365" i="5"/>
  <c r="X1365" i="5" s="1"/>
  <c r="F1366" i="5"/>
  <c r="H1366" i="5"/>
  <c r="I1366" i="5"/>
  <c r="J1366" i="5"/>
  <c r="R1366" i="5"/>
  <c r="E1366" i="5"/>
  <c r="X1366" i="5" s="1"/>
  <c r="F1367" i="5"/>
  <c r="H1367" i="5"/>
  <c r="I1367" i="5"/>
  <c r="J1367" i="5"/>
  <c r="R1367" i="5"/>
  <c r="E1367" i="5"/>
  <c r="X1367" i="5" s="1"/>
  <c r="F1368" i="5"/>
  <c r="H1368" i="5"/>
  <c r="I1368" i="5"/>
  <c r="J1368" i="5"/>
  <c r="R1368" i="5"/>
  <c r="E1368" i="5"/>
  <c r="X1368" i="5" s="1"/>
  <c r="F1369" i="5"/>
  <c r="H1369" i="5"/>
  <c r="I1369" i="5"/>
  <c r="J1369" i="5"/>
  <c r="R1369" i="5"/>
  <c r="E1369" i="5"/>
  <c r="X1369" i="5" s="1"/>
  <c r="F1370" i="5"/>
  <c r="H1370" i="5"/>
  <c r="I1370" i="5"/>
  <c r="J1370" i="5"/>
  <c r="R1370" i="5"/>
  <c r="E1370" i="5"/>
  <c r="X1370" i="5" s="1"/>
  <c r="F1371" i="5"/>
  <c r="H1371" i="5"/>
  <c r="I1371" i="5"/>
  <c r="J1371" i="5"/>
  <c r="R1371" i="5"/>
  <c r="E1371" i="5"/>
  <c r="X1371" i="5" s="1"/>
  <c r="F1372" i="5"/>
  <c r="H1372" i="5"/>
  <c r="I1372" i="5"/>
  <c r="J1372" i="5"/>
  <c r="R1372" i="5"/>
  <c r="E1372" i="5"/>
  <c r="X1372" i="5" s="1"/>
  <c r="F1373" i="5"/>
  <c r="H1373" i="5"/>
  <c r="I1373" i="5"/>
  <c r="J1373" i="5"/>
  <c r="R1373" i="5"/>
  <c r="E1373" i="5"/>
  <c r="X1373" i="5" s="1"/>
  <c r="F1374" i="5"/>
  <c r="H1374" i="5"/>
  <c r="I1374" i="5"/>
  <c r="J1374" i="5"/>
  <c r="R1374" i="5"/>
  <c r="E1374" i="5"/>
  <c r="X1374" i="5" s="1"/>
  <c r="F1375" i="5"/>
  <c r="H1375" i="5"/>
  <c r="I1375" i="5"/>
  <c r="J1375" i="5"/>
  <c r="R1375" i="5"/>
  <c r="E1375" i="5"/>
  <c r="X1375" i="5" s="1"/>
  <c r="F1376" i="5"/>
  <c r="H1376" i="5"/>
  <c r="I1376" i="5"/>
  <c r="J1376" i="5"/>
  <c r="R1376" i="5"/>
  <c r="E1376" i="5"/>
  <c r="X1376" i="5" s="1"/>
  <c r="F1378" i="5"/>
  <c r="H1378" i="5"/>
  <c r="I1378" i="5"/>
  <c r="J1378" i="5"/>
  <c r="R1378" i="5"/>
  <c r="E1378" i="5"/>
  <c r="X1378" i="5" s="1"/>
  <c r="F1379" i="5"/>
  <c r="H1379" i="5"/>
  <c r="I1379" i="5"/>
  <c r="J1379" i="5"/>
  <c r="R1379" i="5"/>
  <c r="E1379" i="5"/>
  <c r="X1379" i="5" s="1"/>
  <c r="F1388" i="5"/>
  <c r="H1388" i="5"/>
  <c r="I1388" i="5"/>
  <c r="J1388" i="5"/>
  <c r="R1388" i="5"/>
  <c r="E1388" i="5"/>
  <c r="X1388" i="5" s="1"/>
  <c r="F1389" i="5"/>
  <c r="H1389" i="5"/>
  <c r="I1389" i="5"/>
  <c r="J1389" i="5"/>
  <c r="R1389" i="5"/>
  <c r="E1389" i="5"/>
  <c r="X1389" i="5" s="1"/>
  <c r="F1390" i="5"/>
  <c r="H1390" i="5"/>
  <c r="I1390" i="5"/>
  <c r="J1390" i="5"/>
  <c r="R1390" i="5"/>
  <c r="E1390" i="5"/>
  <c r="X1390" i="5" s="1"/>
  <c r="F1391" i="5"/>
  <c r="H1391" i="5"/>
  <c r="I1391" i="5"/>
  <c r="J1391" i="5"/>
  <c r="R1391" i="5"/>
  <c r="E1391" i="5"/>
  <c r="X1391" i="5" s="1"/>
  <c r="F1392" i="5"/>
  <c r="H1392" i="5"/>
  <c r="I1392" i="5"/>
  <c r="J1392" i="5"/>
  <c r="R1392" i="5"/>
  <c r="E1392" i="5"/>
  <c r="X1392" i="5" s="1"/>
  <c r="F1393" i="5"/>
  <c r="H1393" i="5"/>
  <c r="I1393" i="5"/>
  <c r="J1393" i="5"/>
  <c r="R1393" i="5"/>
  <c r="E1393" i="5"/>
  <c r="X1393" i="5" s="1"/>
  <c r="F1394" i="5"/>
  <c r="H1394" i="5"/>
  <c r="I1394" i="5"/>
  <c r="J1394" i="5"/>
  <c r="R1394" i="5"/>
  <c r="E1394" i="5"/>
  <c r="X1394" i="5" s="1"/>
  <c r="F1395" i="5"/>
  <c r="H1395" i="5"/>
  <c r="I1395" i="5"/>
  <c r="J1395" i="5"/>
  <c r="R1395" i="5"/>
  <c r="E1395" i="5"/>
  <c r="X1395" i="5" s="1"/>
  <c r="F1397" i="5"/>
  <c r="H1397" i="5"/>
  <c r="I1397" i="5"/>
  <c r="J1397" i="5"/>
  <c r="R1397" i="5"/>
  <c r="E1397" i="5"/>
  <c r="X1397" i="5" s="1"/>
  <c r="F1398" i="5"/>
  <c r="H1398" i="5"/>
  <c r="I1398" i="5"/>
  <c r="J1398" i="5"/>
  <c r="R1398" i="5"/>
  <c r="E1398" i="5"/>
  <c r="X1398" i="5" s="1"/>
  <c r="F1401" i="5"/>
  <c r="H1401" i="5"/>
  <c r="I1401" i="5"/>
  <c r="J1401" i="5"/>
  <c r="R1401" i="5"/>
  <c r="E1401" i="5"/>
  <c r="X1401" i="5" s="1"/>
  <c r="F1402" i="5"/>
  <c r="H1402" i="5"/>
  <c r="I1402" i="5"/>
  <c r="J1402" i="5"/>
  <c r="R1402" i="5"/>
  <c r="E1402" i="5"/>
  <c r="X1402" i="5" s="1"/>
  <c r="F1403" i="5"/>
  <c r="H1403" i="5"/>
  <c r="I1403" i="5"/>
  <c r="J1403" i="5"/>
  <c r="R1403" i="5"/>
  <c r="E1403" i="5"/>
  <c r="X1403" i="5" s="1"/>
  <c r="F1404" i="5"/>
  <c r="H1404" i="5"/>
  <c r="I1404" i="5"/>
  <c r="J1404" i="5"/>
  <c r="R1404" i="5"/>
  <c r="E1404" i="5"/>
  <c r="X1404" i="5" s="1"/>
  <c r="F1406" i="5"/>
  <c r="H1406" i="5"/>
  <c r="I1406" i="5"/>
  <c r="J1406" i="5"/>
  <c r="R1406" i="5"/>
  <c r="E1406" i="5"/>
  <c r="X1406" i="5" s="1"/>
  <c r="F1407" i="5"/>
  <c r="H1407" i="5"/>
  <c r="I1407" i="5"/>
  <c r="J1407" i="5"/>
  <c r="R1407" i="5"/>
  <c r="E1407" i="5"/>
  <c r="X1407" i="5" s="1"/>
  <c r="F1408" i="5"/>
  <c r="H1408" i="5"/>
  <c r="I1408" i="5"/>
  <c r="J1408" i="5"/>
  <c r="R1408" i="5"/>
  <c r="E1408" i="5"/>
  <c r="X1408" i="5" s="1"/>
  <c r="F1409" i="5"/>
  <c r="H1409" i="5"/>
  <c r="I1409" i="5"/>
  <c r="J1409" i="5"/>
  <c r="R1409" i="5"/>
  <c r="E1409" i="5"/>
  <c r="X1409" i="5" s="1"/>
  <c r="F1410" i="5"/>
  <c r="H1410" i="5"/>
  <c r="I1410" i="5"/>
  <c r="J1410" i="5"/>
  <c r="R1410" i="5"/>
  <c r="E1410" i="5"/>
  <c r="X1410" i="5" s="1"/>
  <c r="F1411" i="5"/>
  <c r="H1411" i="5"/>
  <c r="I1411" i="5"/>
  <c r="J1411" i="5"/>
  <c r="R1411" i="5"/>
  <c r="E1411" i="5"/>
  <c r="X1411" i="5" s="1"/>
  <c r="F1412" i="5"/>
  <c r="H1412" i="5"/>
  <c r="I1412" i="5"/>
  <c r="J1412" i="5"/>
  <c r="R1412" i="5"/>
  <c r="E1412" i="5"/>
  <c r="X1412" i="5" s="1"/>
  <c r="F1415" i="5"/>
  <c r="H1415" i="5"/>
  <c r="I1415" i="5"/>
  <c r="J1415" i="5"/>
  <c r="R1415" i="5"/>
  <c r="E1415" i="5"/>
  <c r="X1415" i="5" s="1"/>
  <c r="F1416" i="5"/>
  <c r="H1416" i="5"/>
  <c r="I1416" i="5"/>
  <c r="J1416" i="5"/>
  <c r="R1416" i="5"/>
  <c r="E1416" i="5"/>
  <c r="X1416" i="5" s="1"/>
  <c r="F1417" i="5"/>
  <c r="H1417" i="5"/>
  <c r="I1417" i="5"/>
  <c r="J1417" i="5"/>
  <c r="R1417" i="5"/>
  <c r="E1417" i="5"/>
  <c r="X1417" i="5" s="1"/>
  <c r="F1418" i="5"/>
  <c r="H1418" i="5"/>
  <c r="I1418" i="5"/>
  <c r="J1418" i="5"/>
  <c r="R1418" i="5"/>
  <c r="E1418" i="5"/>
  <c r="X1418" i="5" s="1"/>
  <c r="F1419" i="5"/>
  <c r="H1419" i="5"/>
  <c r="I1419" i="5"/>
  <c r="J1419" i="5"/>
  <c r="R1419" i="5"/>
  <c r="E1419" i="5"/>
  <c r="X1419" i="5" s="1"/>
  <c r="F1420" i="5"/>
  <c r="H1420" i="5"/>
  <c r="I1420" i="5"/>
  <c r="J1420" i="5"/>
  <c r="R1420" i="5"/>
  <c r="E1420" i="5"/>
  <c r="X1420" i="5" s="1"/>
  <c r="F1421" i="5"/>
  <c r="H1421" i="5"/>
  <c r="I1421" i="5"/>
  <c r="J1421" i="5"/>
  <c r="R1421" i="5"/>
  <c r="E1421" i="5"/>
  <c r="X1421" i="5" s="1"/>
  <c r="F1422" i="5"/>
  <c r="H1422" i="5"/>
  <c r="I1422" i="5"/>
  <c r="J1422" i="5"/>
  <c r="R1422" i="5"/>
  <c r="E1422" i="5"/>
  <c r="X1422" i="5" s="1"/>
  <c r="F1423" i="5"/>
  <c r="H1423" i="5"/>
  <c r="I1423" i="5"/>
  <c r="J1423" i="5"/>
  <c r="R1423" i="5"/>
  <c r="E1423" i="5"/>
  <c r="X1423" i="5" s="1"/>
  <c r="F1424" i="5"/>
  <c r="H1424" i="5"/>
  <c r="I1424" i="5"/>
  <c r="J1424" i="5"/>
  <c r="R1424" i="5"/>
  <c r="E1424" i="5"/>
  <c r="X1424" i="5" s="1"/>
  <c r="F1425" i="5"/>
  <c r="H1425" i="5"/>
  <c r="I1425" i="5"/>
  <c r="J1425" i="5"/>
  <c r="R1425" i="5"/>
  <c r="E1425" i="5"/>
  <c r="X1425" i="5" s="1"/>
  <c r="F1426" i="5"/>
  <c r="H1426" i="5"/>
  <c r="I1426" i="5"/>
  <c r="J1426" i="5"/>
  <c r="R1426" i="5"/>
  <c r="E1426" i="5"/>
  <c r="X1426" i="5" s="1"/>
  <c r="F1427" i="5"/>
  <c r="H1427" i="5"/>
  <c r="I1427" i="5"/>
  <c r="J1427" i="5"/>
  <c r="R1427" i="5"/>
  <c r="E1427" i="5"/>
  <c r="X1427" i="5" s="1"/>
  <c r="F1428" i="5"/>
  <c r="H1428" i="5"/>
  <c r="I1428" i="5"/>
  <c r="J1428" i="5"/>
  <c r="R1428" i="5"/>
  <c r="E1428" i="5"/>
  <c r="X1428" i="5" s="1"/>
  <c r="F1429" i="5"/>
  <c r="H1429" i="5"/>
  <c r="I1429" i="5"/>
  <c r="J1429" i="5"/>
  <c r="R1429" i="5"/>
  <c r="E1429" i="5"/>
  <c r="X1429" i="5" s="1"/>
  <c r="F1430" i="5"/>
  <c r="H1430" i="5"/>
  <c r="I1430" i="5"/>
  <c r="J1430" i="5"/>
  <c r="R1430" i="5"/>
  <c r="E1430" i="5"/>
  <c r="X1430" i="5" s="1"/>
  <c r="F1431" i="5"/>
  <c r="H1431" i="5"/>
  <c r="I1431" i="5"/>
  <c r="J1431" i="5"/>
  <c r="R1431" i="5"/>
  <c r="E1431" i="5"/>
  <c r="X1431" i="5" s="1"/>
  <c r="F1432" i="5"/>
  <c r="H1432" i="5"/>
  <c r="I1432" i="5"/>
  <c r="J1432" i="5"/>
  <c r="R1432" i="5"/>
  <c r="E1432" i="5"/>
  <c r="X1432" i="5" s="1"/>
  <c r="F1433" i="5"/>
  <c r="H1433" i="5"/>
  <c r="I1433" i="5"/>
  <c r="J1433" i="5"/>
  <c r="R1433" i="5"/>
  <c r="E1433" i="5"/>
  <c r="X1433" i="5" s="1"/>
  <c r="F1434" i="5"/>
  <c r="H1434" i="5"/>
  <c r="I1434" i="5"/>
  <c r="J1434" i="5"/>
  <c r="R1434" i="5"/>
  <c r="E1434" i="5"/>
  <c r="X1434" i="5" s="1"/>
  <c r="F1435" i="5"/>
  <c r="H1435" i="5"/>
  <c r="I1435" i="5"/>
  <c r="J1435" i="5"/>
  <c r="R1435" i="5"/>
  <c r="E1435" i="5"/>
  <c r="X1435" i="5" s="1"/>
  <c r="F1436" i="5"/>
  <c r="H1436" i="5"/>
  <c r="I1436" i="5"/>
  <c r="J1436" i="5"/>
  <c r="R1436" i="5"/>
  <c r="E1436" i="5"/>
  <c r="X1436" i="5" s="1"/>
  <c r="F1437" i="5"/>
  <c r="H1437" i="5"/>
  <c r="I1437" i="5"/>
  <c r="J1437" i="5"/>
  <c r="R1437" i="5"/>
  <c r="E1437" i="5"/>
  <c r="X1437" i="5" s="1"/>
  <c r="F1438" i="5"/>
  <c r="H1438" i="5"/>
  <c r="I1438" i="5"/>
  <c r="J1438" i="5"/>
  <c r="R1438" i="5"/>
  <c r="E1438" i="5"/>
  <c r="X1438" i="5" s="1"/>
  <c r="F1439" i="5"/>
  <c r="H1439" i="5"/>
  <c r="I1439" i="5"/>
  <c r="J1439" i="5"/>
  <c r="R1439" i="5"/>
  <c r="E1439" i="5"/>
  <c r="X1439" i="5" s="1"/>
  <c r="F1440" i="5"/>
  <c r="H1440" i="5"/>
  <c r="I1440" i="5"/>
  <c r="J1440" i="5"/>
  <c r="R1440" i="5"/>
  <c r="E1440" i="5"/>
  <c r="X1440" i="5" s="1"/>
  <c r="F1441" i="5"/>
  <c r="H1441" i="5"/>
  <c r="I1441" i="5"/>
  <c r="J1441" i="5"/>
  <c r="R1441" i="5"/>
  <c r="E1441" i="5"/>
  <c r="X1441" i="5" s="1"/>
  <c r="F1442" i="5"/>
  <c r="H1442" i="5"/>
  <c r="I1442" i="5"/>
  <c r="J1442" i="5"/>
  <c r="R1442" i="5"/>
  <c r="E1442" i="5"/>
  <c r="X1442" i="5" s="1"/>
  <c r="F1443" i="5"/>
  <c r="H1443" i="5"/>
  <c r="I1443" i="5"/>
  <c r="J1443" i="5"/>
  <c r="R1443" i="5"/>
  <c r="E1443" i="5"/>
  <c r="X1443" i="5" s="1"/>
  <c r="F1444" i="5"/>
  <c r="H1444" i="5"/>
  <c r="I1444" i="5"/>
  <c r="J1444" i="5"/>
  <c r="R1444" i="5"/>
  <c r="E1444" i="5"/>
  <c r="X1444" i="5" s="1"/>
  <c r="F1445" i="5"/>
  <c r="H1445" i="5"/>
  <c r="I1445" i="5"/>
  <c r="J1445" i="5"/>
  <c r="R1445" i="5"/>
  <c r="E1445" i="5"/>
  <c r="X1445" i="5" s="1"/>
  <c r="F1446" i="5"/>
  <c r="H1446" i="5"/>
  <c r="I1446" i="5"/>
  <c r="J1446" i="5"/>
  <c r="R1446" i="5"/>
  <c r="E1446" i="5"/>
  <c r="X1446" i="5" s="1"/>
  <c r="F1447" i="5"/>
  <c r="H1447" i="5"/>
  <c r="I1447" i="5"/>
  <c r="J1447" i="5"/>
  <c r="R1447" i="5"/>
  <c r="E1447" i="5"/>
  <c r="X1447" i="5" s="1"/>
  <c r="F1448" i="5"/>
  <c r="H1448" i="5"/>
  <c r="I1448" i="5"/>
  <c r="J1448" i="5"/>
  <c r="R1448" i="5"/>
  <c r="E1448" i="5"/>
  <c r="X1448" i="5" s="1"/>
  <c r="F1449" i="5"/>
  <c r="H1449" i="5"/>
  <c r="I1449" i="5"/>
  <c r="J1449" i="5"/>
  <c r="R1449" i="5"/>
  <c r="E1449" i="5"/>
  <c r="X1449" i="5" s="1"/>
  <c r="F1451" i="5"/>
  <c r="H1451" i="5"/>
  <c r="I1451" i="5"/>
  <c r="J1451" i="5"/>
  <c r="R1451" i="5"/>
  <c r="E1451" i="5"/>
  <c r="X1451" i="5" s="1"/>
  <c r="F1452" i="5"/>
  <c r="H1452" i="5"/>
  <c r="I1452" i="5"/>
  <c r="J1452" i="5"/>
  <c r="R1452" i="5"/>
  <c r="E1452" i="5"/>
  <c r="X1452" i="5" s="1"/>
  <c r="F1453" i="5"/>
  <c r="H1453" i="5"/>
  <c r="I1453" i="5"/>
  <c r="J1453" i="5"/>
  <c r="R1453" i="5"/>
  <c r="E1453" i="5"/>
  <c r="X1453" i="5" s="1"/>
  <c r="F1454" i="5"/>
  <c r="H1454" i="5"/>
  <c r="I1454" i="5"/>
  <c r="J1454" i="5"/>
  <c r="R1454" i="5"/>
  <c r="E1454" i="5"/>
  <c r="X1454" i="5" s="1"/>
  <c r="F1455" i="5"/>
  <c r="H1455" i="5"/>
  <c r="I1455" i="5"/>
  <c r="J1455" i="5"/>
  <c r="R1455" i="5"/>
  <c r="E1455" i="5"/>
  <c r="X1455" i="5" s="1"/>
  <c r="F1456" i="5"/>
  <c r="H1456" i="5"/>
  <c r="I1456" i="5"/>
  <c r="J1456" i="5"/>
  <c r="R1456" i="5"/>
  <c r="E1456" i="5"/>
  <c r="X1456" i="5" s="1"/>
  <c r="F1457" i="5"/>
  <c r="H1457" i="5"/>
  <c r="I1457" i="5"/>
  <c r="J1457" i="5"/>
  <c r="R1457" i="5"/>
  <c r="E1457" i="5"/>
  <c r="X1457" i="5" s="1"/>
  <c r="F1458" i="5"/>
  <c r="H1458" i="5"/>
  <c r="I1458" i="5"/>
  <c r="J1458" i="5"/>
  <c r="R1458" i="5"/>
  <c r="E1458" i="5"/>
  <c r="X1458" i="5" s="1"/>
  <c r="F1459" i="5"/>
  <c r="H1459" i="5"/>
  <c r="I1459" i="5"/>
  <c r="J1459" i="5"/>
  <c r="R1459" i="5"/>
  <c r="E1459" i="5"/>
  <c r="X1459" i="5" s="1"/>
  <c r="F1460" i="5"/>
  <c r="H1460" i="5"/>
  <c r="I1460" i="5"/>
  <c r="J1460" i="5"/>
  <c r="R1460" i="5"/>
  <c r="E1460" i="5"/>
  <c r="X1460" i="5" s="1"/>
  <c r="F1461" i="5"/>
  <c r="H1461" i="5"/>
  <c r="I1461" i="5"/>
  <c r="J1461" i="5"/>
  <c r="R1461" i="5"/>
  <c r="E1461" i="5"/>
  <c r="X1461" i="5" s="1"/>
  <c r="F1462" i="5"/>
  <c r="H1462" i="5"/>
  <c r="I1462" i="5"/>
  <c r="J1462" i="5"/>
  <c r="R1462" i="5"/>
  <c r="E1462" i="5"/>
  <c r="X1462" i="5" s="1"/>
  <c r="F1463" i="5"/>
  <c r="H1463" i="5"/>
  <c r="I1463" i="5"/>
  <c r="J1463" i="5"/>
  <c r="R1463" i="5"/>
  <c r="E1463" i="5"/>
  <c r="X1463" i="5" s="1"/>
  <c r="F1464" i="5"/>
  <c r="H1464" i="5"/>
  <c r="I1464" i="5"/>
  <c r="J1464" i="5"/>
  <c r="R1464" i="5"/>
  <c r="E1464" i="5"/>
  <c r="X1464" i="5" s="1"/>
  <c r="F1465" i="5"/>
  <c r="H1465" i="5"/>
  <c r="I1465" i="5"/>
  <c r="J1465" i="5"/>
  <c r="R1465" i="5"/>
  <c r="E1465" i="5"/>
  <c r="X1465" i="5" s="1"/>
  <c r="F1466" i="5"/>
  <c r="H1466" i="5"/>
  <c r="I1466" i="5"/>
  <c r="J1466" i="5"/>
  <c r="R1466" i="5"/>
  <c r="E1466" i="5"/>
  <c r="X1466" i="5" s="1"/>
  <c r="F1467" i="5"/>
  <c r="H1467" i="5"/>
  <c r="I1467" i="5"/>
  <c r="J1467" i="5"/>
  <c r="R1467" i="5"/>
  <c r="E1467" i="5"/>
  <c r="X1467" i="5" s="1"/>
  <c r="F1483" i="5"/>
  <c r="H1483" i="5"/>
  <c r="I1483" i="5"/>
  <c r="J1483" i="5"/>
  <c r="R1483" i="5"/>
  <c r="E1483" i="5"/>
  <c r="X1483" i="5" s="1"/>
  <c r="F1484" i="5"/>
  <c r="H1484" i="5"/>
  <c r="I1484" i="5"/>
  <c r="J1484" i="5"/>
  <c r="R1484" i="5"/>
  <c r="E1484" i="5"/>
  <c r="X1484" i="5" s="1"/>
  <c r="F1486" i="5"/>
  <c r="H1486" i="5"/>
  <c r="I1486" i="5"/>
  <c r="J1486" i="5"/>
  <c r="R1486" i="5"/>
  <c r="E1486" i="5"/>
  <c r="X1486" i="5" s="1"/>
  <c r="F1487" i="5"/>
  <c r="H1487" i="5"/>
  <c r="I1487" i="5"/>
  <c r="J1487" i="5"/>
  <c r="R1487" i="5"/>
  <c r="E1487" i="5"/>
  <c r="X1487" i="5" s="1"/>
  <c r="F1488" i="5"/>
  <c r="H1488" i="5"/>
  <c r="I1488" i="5"/>
  <c r="J1488" i="5"/>
  <c r="R1488" i="5"/>
  <c r="E1488" i="5"/>
  <c r="X1488" i="5" s="1"/>
  <c r="F1489" i="5"/>
  <c r="H1489" i="5"/>
  <c r="I1489" i="5"/>
  <c r="J1489" i="5"/>
  <c r="R1489" i="5"/>
  <c r="E1489" i="5"/>
  <c r="X1489" i="5" s="1"/>
  <c r="F1490" i="5"/>
  <c r="H1490" i="5"/>
  <c r="I1490" i="5"/>
  <c r="J1490" i="5"/>
  <c r="R1490" i="5"/>
  <c r="E1490" i="5"/>
  <c r="X1490" i="5" s="1"/>
  <c r="F1491" i="5"/>
  <c r="H1491" i="5"/>
  <c r="I1491" i="5"/>
  <c r="J1491" i="5"/>
  <c r="R1491" i="5"/>
  <c r="E1491" i="5"/>
  <c r="X1491" i="5" s="1"/>
  <c r="F1492" i="5"/>
  <c r="H1492" i="5"/>
  <c r="I1492" i="5"/>
  <c r="J1492" i="5"/>
  <c r="R1492" i="5"/>
  <c r="E1492" i="5"/>
  <c r="X1492" i="5" s="1"/>
  <c r="F1493" i="5"/>
  <c r="H1493" i="5"/>
  <c r="I1493" i="5"/>
  <c r="J1493" i="5"/>
  <c r="R1493" i="5"/>
  <c r="E1493" i="5"/>
  <c r="X1493" i="5" s="1"/>
  <c r="F1494" i="5"/>
  <c r="H1494" i="5"/>
  <c r="I1494" i="5"/>
  <c r="J1494" i="5"/>
  <c r="R1494" i="5"/>
  <c r="E1494" i="5"/>
  <c r="X1494" i="5" s="1"/>
  <c r="F1495" i="5"/>
  <c r="H1495" i="5"/>
  <c r="I1495" i="5"/>
  <c r="J1495" i="5"/>
  <c r="R1495" i="5"/>
  <c r="E1495" i="5"/>
  <c r="X1495" i="5" s="1"/>
  <c r="F1498" i="5"/>
  <c r="H1498" i="5"/>
  <c r="I1498" i="5"/>
  <c r="J1498" i="5"/>
  <c r="R1498" i="5"/>
  <c r="E1498" i="5"/>
  <c r="X1498" i="5" s="1"/>
  <c r="F1499" i="5"/>
  <c r="H1499" i="5"/>
  <c r="I1499" i="5"/>
  <c r="J1499" i="5"/>
  <c r="R1499" i="5"/>
  <c r="E1499" i="5"/>
  <c r="X1499" i="5" s="1"/>
  <c r="F1500" i="5"/>
  <c r="H1500" i="5"/>
  <c r="I1500" i="5"/>
  <c r="J1500" i="5"/>
  <c r="R1500" i="5"/>
  <c r="E1500" i="5"/>
  <c r="X1500" i="5" s="1"/>
  <c r="F1501" i="5"/>
  <c r="H1501" i="5"/>
  <c r="I1501" i="5"/>
  <c r="J1501" i="5"/>
  <c r="R1501" i="5"/>
  <c r="E1501" i="5"/>
  <c r="X1501" i="5" s="1"/>
  <c r="F1502" i="5"/>
  <c r="H1502" i="5"/>
  <c r="I1502" i="5"/>
  <c r="J1502" i="5"/>
  <c r="R1502" i="5"/>
  <c r="E1502" i="5"/>
  <c r="X1502" i="5" s="1"/>
  <c r="F1503" i="5"/>
  <c r="H1503" i="5"/>
  <c r="I1503" i="5"/>
  <c r="J1503" i="5"/>
  <c r="R1503" i="5"/>
  <c r="E1503" i="5"/>
  <c r="X1503" i="5" s="1"/>
  <c r="F1504" i="5"/>
  <c r="H1504" i="5"/>
  <c r="I1504" i="5"/>
  <c r="J1504" i="5"/>
  <c r="R1504" i="5"/>
  <c r="E1504" i="5"/>
  <c r="X1504" i="5" s="1"/>
  <c r="F1505" i="5"/>
  <c r="H1505" i="5"/>
  <c r="I1505" i="5"/>
  <c r="J1505" i="5"/>
  <c r="R1505" i="5"/>
  <c r="E1505" i="5"/>
  <c r="X1505" i="5" s="1"/>
  <c r="F1506" i="5"/>
  <c r="H1506" i="5"/>
  <c r="I1506" i="5"/>
  <c r="J1506" i="5"/>
  <c r="R1506" i="5"/>
  <c r="E1506" i="5"/>
  <c r="X1506" i="5" s="1"/>
  <c r="F1507" i="5"/>
  <c r="H1507" i="5"/>
  <c r="I1507" i="5"/>
  <c r="J1507" i="5"/>
  <c r="R1507" i="5"/>
  <c r="E1507" i="5"/>
  <c r="X1507" i="5" s="1"/>
  <c r="F1508" i="5"/>
  <c r="H1508" i="5"/>
  <c r="I1508" i="5"/>
  <c r="J1508" i="5"/>
  <c r="R1508" i="5"/>
  <c r="E1508" i="5"/>
  <c r="X1508" i="5" s="1"/>
  <c r="F1509" i="5"/>
  <c r="H1509" i="5"/>
  <c r="I1509" i="5"/>
  <c r="J1509" i="5"/>
  <c r="R1509" i="5"/>
  <c r="E1509" i="5"/>
  <c r="X1509" i="5" s="1"/>
  <c r="F1510" i="5"/>
  <c r="H1510" i="5"/>
  <c r="I1510" i="5"/>
  <c r="J1510" i="5"/>
  <c r="R1510" i="5"/>
  <c r="E1510" i="5"/>
  <c r="X1510" i="5" s="1"/>
  <c r="F1512" i="5"/>
  <c r="H1512" i="5"/>
  <c r="I1512" i="5"/>
  <c r="J1512" i="5"/>
  <c r="R1512" i="5"/>
  <c r="E1512" i="5"/>
  <c r="X1512" i="5" s="1"/>
  <c r="F1513" i="5"/>
  <c r="H1513" i="5"/>
  <c r="I1513" i="5"/>
  <c r="J1513" i="5"/>
  <c r="R1513" i="5"/>
  <c r="E1513" i="5"/>
  <c r="X1513" i="5" s="1"/>
  <c r="F1514" i="5"/>
  <c r="H1514" i="5"/>
  <c r="I1514" i="5"/>
  <c r="J1514" i="5"/>
  <c r="R1514" i="5"/>
  <c r="E1514" i="5"/>
  <c r="X1514" i="5" s="1"/>
  <c r="F1515" i="5"/>
  <c r="H1515" i="5"/>
  <c r="I1515" i="5"/>
  <c r="J1515" i="5"/>
  <c r="R1515" i="5"/>
  <c r="E1515" i="5"/>
  <c r="X1515" i="5" s="1"/>
  <c r="F1516" i="5"/>
  <c r="H1516" i="5"/>
  <c r="I1516" i="5"/>
  <c r="J1516" i="5"/>
  <c r="R1516" i="5"/>
  <c r="E1516" i="5"/>
  <c r="X1516" i="5" s="1"/>
  <c r="F1517" i="5"/>
  <c r="H1517" i="5"/>
  <c r="I1517" i="5"/>
  <c r="J1517" i="5"/>
  <c r="R1517" i="5"/>
  <c r="E1517" i="5"/>
  <c r="X1517" i="5" s="1"/>
  <c r="F1518" i="5"/>
  <c r="H1518" i="5"/>
  <c r="I1518" i="5"/>
  <c r="J1518" i="5"/>
  <c r="R1518" i="5"/>
  <c r="E1518" i="5"/>
  <c r="X1518" i="5" s="1"/>
  <c r="F1519" i="5"/>
  <c r="H1519" i="5"/>
  <c r="I1519" i="5"/>
  <c r="J1519" i="5"/>
  <c r="R1519" i="5"/>
  <c r="E1519" i="5"/>
  <c r="X1519" i="5" s="1"/>
  <c r="F1520" i="5"/>
  <c r="H1520" i="5"/>
  <c r="I1520" i="5"/>
  <c r="J1520" i="5"/>
  <c r="R1520" i="5"/>
  <c r="E1520" i="5"/>
  <c r="X1520" i="5" s="1"/>
  <c r="F1521" i="5"/>
  <c r="H1521" i="5"/>
  <c r="I1521" i="5"/>
  <c r="J1521" i="5"/>
  <c r="R1521" i="5"/>
  <c r="E1521" i="5"/>
  <c r="X1521" i="5" s="1"/>
  <c r="F1522" i="5"/>
  <c r="H1522" i="5"/>
  <c r="I1522" i="5"/>
  <c r="J1522" i="5"/>
  <c r="R1522" i="5"/>
  <c r="E1522" i="5"/>
  <c r="X1522" i="5" s="1"/>
  <c r="F1523" i="5"/>
  <c r="H1523" i="5"/>
  <c r="I1523" i="5"/>
  <c r="J1523" i="5"/>
  <c r="R1523" i="5"/>
  <c r="E1523" i="5"/>
  <c r="X1523" i="5" s="1"/>
  <c r="F1524" i="5"/>
  <c r="H1524" i="5"/>
  <c r="I1524" i="5"/>
  <c r="J1524" i="5"/>
  <c r="R1524" i="5"/>
  <c r="E1524" i="5"/>
  <c r="X1524" i="5" s="1"/>
  <c r="F1525" i="5"/>
  <c r="H1525" i="5"/>
  <c r="I1525" i="5"/>
  <c r="J1525" i="5"/>
  <c r="R1525" i="5"/>
  <c r="E1525" i="5"/>
  <c r="X1525" i="5" s="1"/>
  <c r="F1526" i="5"/>
  <c r="H1526" i="5"/>
  <c r="I1526" i="5"/>
  <c r="J1526" i="5"/>
  <c r="R1526" i="5"/>
  <c r="E1526" i="5"/>
  <c r="X1526" i="5" s="1"/>
  <c r="F1527" i="5"/>
  <c r="H1527" i="5"/>
  <c r="I1527" i="5"/>
  <c r="J1527" i="5"/>
  <c r="R1527" i="5"/>
  <c r="E1527" i="5"/>
  <c r="X1527" i="5" s="1"/>
  <c r="F1528" i="5"/>
  <c r="H1528" i="5"/>
  <c r="I1528" i="5"/>
  <c r="J1528" i="5"/>
  <c r="R1528" i="5"/>
  <c r="E1528" i="5"/>
  <c r="X1528" i="5" s="1"/>
  <c r="F1529" i="5"/>
  <c r="H1529" i="5"/>
  <c r="I1529" i="5"/>
  <c r="J1529" i="5"/>
  <c r="R1529" i="5"/>
  <c r="E1529" i="5"/>
  <c r="X1529" i="5" s="1"/>
  <c r="F1530" i="5"/>
  <c r="H1530" i="5"/>
  <c r="I1530" i="5"/>
  <c r="J1530" i="5"/>
  <c r="R1530" i="5"/>
  <c r="E1530" i="5"/>
  <c r="X1530" i="5" s="1"/>
  <c r="F1531" i="5"/>
  <c r="H1531" i="5"/>
  <c r="I1531" i="5"/>
  <c r="J1531" i="5"/>
  <c r="R1531" i="5"/>
  <c r="E1531" i="5"/>
  <c r="X1531" i="5" s="1"/>
  <c r="F1532" i="5"/>
  <c r="H1532" i="5"/>
  <c r="I1532" i="5"/>
  <c r="J1532" i="5"/>
  <c r="R1532" i="5"/>
  <c r="E1532" i="5"/>
  <c r="X1532" i="5" s="1"/>
  <c r="F1534" i="5"/>
  <c r="H1534" i="5"/>
  <c r="I1534" i="5"/>
  <c r="J1534" i="5"/>
  <c r="R1534" i="5"/>
  <c r="E1534" i="5"/>
  <c r="X1534" i="5" s="1"/>
  <c r="F1535" i="5"/>
  <c r="H1535" i="5"/>
  <c r="I1535" i="5"/>
  <c r="J1535" i="5"/>
  <c r="R1535" i="5"/>
  <c r="E1535" i="5"/>
  <c r="X1535" i="5" s="1"/>
  <c r="F1536" i="5"/>
  <c r="H1536" i="5"/>
  <c r="I1536" i="5"/>
  <c r="J1536" i="5"/>
  <c r="R1536" i="5"/>
  <c r="E1536" i="5"/>
  <c r="X1536" i="5" s="1"/>
  <c r="F1537" i="5"/>
  <c r="H1537" i="5"/>
  <c r="I1537" i="5"/>
  <c r="J1537" i="5"/>
  <c r="R1537" i="5"/>
  <c r="E1537" i="5"/>
  <c r="X1537" i="5" s="1"/>
  <c r="F1538" i="5"/>
  <c r="H1538" i="5"/>
  <c r="I1538" i="5"/>
  <c r="J1538" i="5"/>
  <c r="R1538" i="5"/>
  <c r="E1538" i="5"/>
  <c r="X1538" i="5" s="1"/>
  <c r="F1539" i="5"/>
  <c r="H1539" i="5"/>
  <c r="I1539" i="5"/>
  <c r="J1539" i="5"/>
  <c r="R1539" i="5"/>
  <c r="E1539" i="5"/>
  <c r="X1539" i="5" s="1"/>
  <c r="F1540" i="5"/>
  <c r="H1540" i="5"/>
  <c r="I1540" i="5"/>
  <c r="J1540" i="5"/>
  <c r="R1540" i="5"/>
  <c r="E1540" i="5"/>
  <c r="X1540" i="5" s="1"/>
  <c r="F1541" i="5"/>
  <c r="H1541" i="5"/>
  <c r="I1541" i="5"/>
  <c r="J1541" i="5"/>
  <c r="R1541" i="5"/>
  <c r="E1541" i="5"/>
  <c r="X1541" i="5" s="1"/>
  <c r="F1542" i="5"/>
  <c r="H1542" i="5"/>
  <c r="I1542" i="5"/>
  <c r="J1542" i="5"/>
  <c r="R1542" i="5"/>
  <c r="E1542" i="5"/>
  <c r="X1542" i="5" s="1"/>
  <c r="F1543" i="5"/>
  <c r="H1543" i="5"/>
  <c r="I1543" i="5"/>
  <c r="J1543" i="5"/>
  <c r="R1543" i="5"/>
  <c r="E1543" i="5"/>
  <c r="X1543" i="5" s="1"/>
  <c r="F1544" i="5"/>
  <c r="H1544" i="5"/>
  <c r="I1544" i="5"/>
  <c r="J1544" i="5"/>
  <c r="R1544" i="5"/>
  <c r="E1544" i="5"/>
  <c r="X1544" i="5" s="1"/>
  <c r="F1545" i="5"/>
  <c r="H1545" i="5"/>
  <c r="I1545" i="5"/>
  <c r="J1545" i="5"/>
  <c r="R1545" i="5"/>
  <c r="E1545" i="5"/>
  <c r="X1545" i="5" s="1"/>
  <c r="F1546" i="5"/>
  <c r="H1546" i="5"/>
  <c r="I1546" i="5"/>
  <c r="J1546" i="5"/>
  <c r="R1546" i="5"/>
  <c r="E1546" i="5"/>
  <c r="X1546" i="5" s="1"/>
  <c r="F1547" i="5"/>
  <c r="H1547" i="5"/>
  <c r="I1547" i="5"/>
  <c r="J1547" i="5"/>
  <c r="R1547" i="5"/>
  <c r="E1547" i="5"/>
  <c r="X1547" i="5" s="1"/>
  <c r="F1548" i="5"/>
  <c r="H1548" i="5"/>
  <c r="I1548" i="5"/>
  <c r="J1548" i="5"/>
  <c r="R1548" i="5"/>
  <c r="E1548" i="5"/>
  <c r="X1548" i="5" s="1"/>
  <c r="F1550" i="5"/>
  <c r="H1550" i="5"/>
  <c r="I1550" i="5"/>
  <c r="J1550" i="5"/>
  <c r="R1550" i="5"/>
  <c r="E1550" i="5"/>
  <c r="X1550" i="5" s="1"/>
  <c r="F1552" i="5"/>
  <c r="H1552" i="5"/>
  <c r="I1552" i="5"/>
  <c r="J1552" i="5"/>
  <c r="R1552" i="5"/>
  <c r="E1552" i="5"/>
  <c r="X1552" i="5" s="1"/>
  <c r="F1553" i="5"/>
  <c r="H1553" i="5"/>
  <c r="I1553" i="5"/>
  <c r="J1553" i="5"/>
  <c r="R1553" i="5"/>
  <c r="E1553" i="5"/>
  <c r="X1553" i="5" s="1"/>
  <c r="F1554" i="5"/>
  <c r="H1554" i="5"/>
  <c r="I1554" i="5"/>
  <c r="J1554" i="5"/>
  <c r="R1554" i="5"/>
  <c r="E1554" i="5"/>
  <c r="X1554" i="5" s="1"/>
  <c r="F1555" i="5"/>
  <c r="H1555" i="5"/>
  <c r="I1555" i="5"/>
  <c r="J1555" i="5"/>
  <c r="R1555" i="5"/>
  <c r="E1555" i="5"/>
  <c r="X1555" i="5" s="1"/>
  <c r="F1556" i="5"/>
  <c r="H1556" i="5"/>
  <c r="I1556" i="5"/>
  <c r="J1556" i="5"/>
  <c r="R1556" i="5"/>
  <c r="E1556" i="5"/>
  <c r="X1556" i="5" s="1"/>
  <c r="F1557" i="5"/>
  <c r="H1557" i="5"/>
  <c r="I1557" i="5"/>
  <c r="J1557" i="5"/>
  <c r="R1557" i="5"/>
  <c r="E1557" i="5"/>
  <c r="X1557" i="5" s="1"/>
  <c r="F1559" i="5"/>
  <c r="H1559" i="5"/>
  <c r="I1559" i="5"/>
  <c r="J1559" i="5"/>
  <c r="R1559" i="5"/>
  <c r="E1559" i="5"/>
  <c r="X1559" i="5" s="1"/>
  <c r="F1560" i="5"/>
  <c r="H1560" i="5"/>
  <c r="I1560" i="5"/>
  <c r="J1560" i="5"/>
  <c r="R1560" i="5"/>
  <c r="E1560" i="5"/>
  <c r="X1560" i="5" s="1"/>
  <c r="F1561" i="5"/>
  <c r="H1561" i="5"/>
  <c r="I1561" i="5"/>
  <c r="J1561" i="5"/>
  <c r="R1561" i="5"/>
  <c r="E1561" i="5"/>
  <c r="X1561" i="5" s="1"/>
  <c r="F1562" i="5"/>
  <c r="H1562" i="5"/>
  <c r="I1562" i="5"/>
  <c r="J1562" i="5"/>
  <c r="R1562" i="5"/>
  <c r="E1562" i="5"/>
  <c r="X1562" i="5" s="1"/>
  <c r="F1563" i="5"/>
  <c r="H1563" i="5"/>
  <c r="I1563" i="5"/>
  <c r="J1563" i="5"/>
  <c r="R1563" i="5"/>
  <c r="E1563" i="5"/>
  <c r="X1563" i="5" s="1"/>
  <c r="F1564" i="5"/>
  <c r="H1564" i="5"/>
  <c r="I1564" i="5"/>
  <c r="J1564" i="5"/>
  <c r="R1564" i="5"/>
  <c r="E1564" i="5"/>
  <c r="X1564" i="5" s="1"/>
  <c r="F1565" i="5"/>
  <c r="H1565" i="5"/>
  <c r="I1565" i="5"/>
  <c r="J1565" i="5"/>
  <c r="R1565" i="5"/>
  <c r="E1565" i="5"/>
  <c r="X1565" i="5" s="1"/>
  <c r="F1566" i="5"/>
  <c r="H1566" i="5"/>
  <c r="I1566" i="5"/>
  <c r="J1566" i="5"/>
  <c r="R1566" i="5"/>
  <c r="E1566" i="5"/>
  <c r="X1566" i="5" s="1"/>
  <c r="F1567" i="5"/>
  <c r="H1567" i="5"/>
  <c r="I1567" i="5"/>
  <c r="J1567" i="5"/>
  <c r="R1567" i="5"/>
  <c r="E1567" i="5"/>
  <c r="X1567" i="5" s="1"/>
  <c r="F1568" i="5"/>
  <c r="H1568" i="5"/>
  <c r="I1568" i="5"/>
  <c r="J1568" i="5"/>
  <c r="R1568" i="5"/>
  <c r="E1568" i="5"/>
  <c r="X1568" i="5" s="1"/>
  <c r="F1570" i="5"/>
  <c r="H1570" i="5"/>
  <c r="I1570" i="5"/>
  <c r="J1570" i="5"/>
  <c r="R1570" i="5"/>
  <c r="E1570" i="5"/>
  <c r="X1570" i="5" s="1"/>
  <c r="F1571" i="5"/>
  <c r="H1571" i="5"/>
  <c r="I1571" i="5"/>
  <c r="J1571" i="5"/>
  <c r="R1571" i="5"/>
  <c r="E1571" i="5"/>
  <c r="X1571" i="5" s="1"/>
  <c r="F1572" i="5"/>
  <c r="H1572" i="5"/>
  <c r="I1572" i="5"/>
  <c r="J1572" i="5"/>
  <c r="R1572" i="5"/>
  <c r="E1572" i="5"/>
  <c r="X1572" i="5" s="1"/>
  <c r="F1573" i="5"/>
  <c r="H1573" i="5"/>
  <c r="I1573" i="5"/>
  <c r="J1573" i="5"/>
  <c r="R1573" i="5"/>
  <c r="E1573" i="5"/>
  <c r="X1573" i="5" s="1"/>
  <c r="F1574" i="5"/>
  <c r="H1574" i="5"/>
  <c r="I1574" i="5"/>
  <c r="J1574" i="5"/>
  <c r="R1574" i="5"/>
  <c r="E1574" i="5"/>
  <c r="X1574" i="5" s="1"/>
  <c r="F1575" i="5"/>
  <c r="H1575" i="5"/>
  <c r="I1575" i="5"/>
  <c r="J1575" i="5"/>
  <c r="R1575" i="5"/>
  <c r="E1575" i="5"/>
  <c r="X1575" i="5" s="1"/>
  <c r="F1576" i="5"/>
  <c r="H1576" i="5"/>
  <c r="I1576" i="5"/>
  <c r="J1576" i="5"/>
  <c r="R1576" i="5"/>
  <c r="E1576" i="5"/>
  <c r="X1576" i="5" s="1"/>
  <c r="F1577" i="5"/>
  <c r="H1577" i="5"/>
  <c r="I1577" i="5"/>
  <c r="J1577" i="5"/>
  <c r="R1577" i="5"/>
  <c r="E1577" i="5"/>
  <c r="X1577" i="5" s="1"/>
  <c r="F1578" i="5"/>
  <c r="H1578" i="5"/>
  <c r="I1578" i="5"/>
  <c r="J1578" i="5"/>
  <c r="R1578" i="5"/>
  <c r="E1578" i="5"/>
  <c r="X1578" i="5" s="1"/>
  <c r="F1579" i="5"/>
  <c r="H1579" i="5"/>
  <c r="I1579" i="5"/>
  <c r="J1579" i="5"/>
  <c r="R1579" i="5"/>
  <c r="E1579" i="5"/>
  <c r="X1579" i="5" s="1"/>
  <c r="F1580" i="5"/>
  <c r="H1580" i="5"/>
  <c r="I1580" i="5"/>
  <c r="J1580" i="5"/>
  <c r="R1580" i="5"/>
  <c r="E1580" i="5"/>
  <c r="X1580" i="5" s="1"/>
  <c r="F1581" i="5"/>
  <c r="H1581" i="5"/>
  <c r="I1581" i="5"/>
  <c r="J1581" i="5"/>
  <c r="R1581" i="5"/>
  <c r="E1581" i="5"/>
  <c r="X1581" i="5" s="1"/>
  <c r="F1582" i="5"/>
  <c r="H1582" i="5"/>
  <c r="I1582" i="5"/>
  <c r="J1582" i="5"/>
  <c r="R1582" i="5"/>
  <c r="E1582" i="5"/>
  <c r="X1582" i="5" s="1"/>
  <c r="F1583" i="5"/>
  <c r="H1583" i="5"/>
  <c r="I1583" i="5"/>
  <c r="J1583" i="5"/>
  <c r="R1583" i="5"/>
  <c r="E1583" i="5"/>
  <c r="X1583" i="5" s="1"/>
  <c r="F1584" i="5"/>
  <c r="H1584" i="5"/>
  <c r="I1584" i="5"/>
  <c r="J1584" i="5"/>
  <c r="R1584" i="5"/>
  <c r="E1584" i="5"/>
  <c r="X1584" i="5" s="1"/>
  <c r="F1585" i="5"/>
  <c r="H1585" i="5"/>
  <c r="I1585" i="5"/>
  <c r="J1585" i="5"/>
  <c r="R1585" i="5"/>
  <c r="E1585" i="5"/>
  <c r="X1585" i="5" s="1"/>
  <c r="F1586" i="5"/>
  <c r="H1586" i="5"/>
  <c r="I1586" i="5"/>
  <c r="J1586" i="5"/>
  <c r="R1586" i="5"/>
  <c r="E1586" i="5"/>
  <c r="X1586" i="5" s="1"/>
  <c r="F1587" i="5"/>
  <c r="H1587" i="5"/>
  <c r="I1587" i="5"/>
  <c r="J1587" i="5"/>
  <c r="R1587" i="5"/>
  <c r="E1587" i="5"/>
  <c r="X1587" i="5" s="1"/>
  <c r="F1588" i="5"/>
  <c r="H1588" i="5"/>
  <c r="I1588" i="5"/>
  <c r="J1588" i="5"/>
  <c r="R1588" i="5"/>
  <c r="E1588" i="5"/>
  <c r="X1588" i="5" s="1"/>
  <c r="F1589" i="5"/>
  <c r="H1589" i="5"/>
  <c r="I1589" i="5"/>
  <c r="J1589" i="5"/>
  <c r="R1589" i="5"/>
  <c r="E1589" i="5"/>
  <c r="X1589" i="5" s="1"/>
  <c r="F1590" i="5"/>
  <c r="H1590" i="5"/>
  <c r="I1590" i="5"/>
  <c r="J1590" i="5"/>
  <c r="R1590" i="5"/>
  <c r="E1590" i="5"/>
  <c r="X1590" i="5" s="1"/>
  <c r="F1591" i="5"/>
  <c r="H1591" i="5"/>
  <c r="I1591" i="5"/>
  <c r="J1591" i="5"/>
  <c r="R1591" i="5"/>
  <c r="E1591" i="5"/>
  <c r="X1591" i="5" s="1"/>
  <c r="F1592" i="5"/>
  <c r="H1592" i="5"/>
  <c r="I1592" i="5"/>
  <c r="J1592" i="5"/>
  <c r="R1592" i="5"/>
  <c r="E1592" i="5"/>
  <c r="X1592" i="5" s="1"/>
  <c r="F1593" i="5"/>
  <c r="H1593" i="5"/>
  <c r="I1593" i="5"/>
  <c r="J1593" i="5"/>
  <c r="R1593" i="5"/>
  <c r="E1593" i="5"/>
  <c r="X1593" i="5" s="1"/>
  <c r="F1594" i="5"/>
  <c r="H1594" i="5"/>
  <c r="I1594" i="5"/>
  <c r="J1594" i="5"/>
  <c r="R1594" i="5"/>
  <c r="E1594" i="5"/>
  <c r="X1594" i="5" s="1"/>
  <c r="F1595" i="5"/>
  <c r="H1595" i="5"/>
  <c r="I1595" i="5"/>
  <c r="J1595" i="5"/>
  <c r="R1595" i="5"/>
  <c r="E1595" i="5"/>
  <c r="X1595" i="5" s="1"/>
  <c r="F1596" i="5"/>
  <c r="H1596" i="5"/>
  <c r="I1596" i="5"/>
  <c r="J1596" i="5"/>
  <c r="R1596" i="5"/>
  <c r="E1596" i="5"/>
  <c r="X1596" i="5" s="1"/>
  <c r="F1598" i="5"/>
  <c r="H1598" i="5"/>
  <c r="I1598" i="5"/>
  <c r="J1598" i="5"/>
  <c r="R1598" i="5"/>
  <c r="E1598" i="5"/>
  <c r="X1598" i="5" s="1"/>
  <c r="F1599" i="5"/>
  <c r="H1599" i="5"/>
  <c r="I1599" i="5"/>
  <c r="J1599" i="5"/>
  <c r="R1599" i="5"/>
  <c r="E1599" i="5"/>
  <c r="X1599" i="5" s="1"/>
  <c r="F1600" i="5"/>
  <c r="H1600" i="5"/>
  <c r="I1600" i="5"/>
  <c r="J1600" i="5"/>
  <c r="R1600" i="5"/>
  <c r="E1600" i="5"/>
  <c r="X1600" i="5" s="1"/>
  <c r="F1601" i="5"/>
  <c r="H1601" i="5"/>
  <c r="I1601" i="5"/>
  <c r="J1601" i="5"/>
  <c r="R1601" i="5"/>
  <c r="E1601" i="5"/>
  <c r="X1601" i="5" s="1"/>
  <c r="F1602" i="5"/>
  <c r="H1602" i="5"/>
  <c r="I1602" i="5"/>
  <c r="J1602" i="5"/>
  <c r="R1602" i="5"/>
  <c r="E1602" i="5"/>
  <c r="X1602" i="5" s="1"/>
  <c r="F1605" i="5"/>
  <c r="H1605" i="5"/>
  <c r="I1605" i="5"/>
  <c r="J1605" i="5"/>
  <c r="R1605" i="5"/>
  <c r="E1605" i="5"/>
  <c r="X1605" i="5" s="1"/>
  <c r="F1608" i="5"/>
  <c r="H1608" i="5"/>
  <c r="I1608" i="5"/>
  <c r="J1608" i="5"/>
  <c r="R1608" i="5"/>
  <c r="E1608" i="5"/>
  <c r="X1608" i="5" s="1"/>
  <c r="F1609" i="5"/>
  <c r="H1609" i="5"/>
  <c r="I1609" i="5"/>
  <c r="J1609" i="5"/>
  <c r="R1609" i="5"/>
  <c r="E1609" i="5"/>
  <c r="X1609" i="5" s="1"/>
  <c r="F1610" i="5"/>
  <c r="H1610" i="5"/>
  <c r="I1610" i="5"/>
  <c r="J1610" i="5"/>
  <c r="R1610" i="5"/>
  <c r="E1610" i="5"/>
  <c r="X1610" i="5" s="1"/>
  <c r="F1611" i="5"/>
  <c r="H1611" i="5"/>
  <c r="I1611" i="5"/>
  <c r="J1611" i="5"/>
  <c r="R1611" i="5"/>
  <c r="E1611" i="5"/>
  <c r="X1611" i="5" s="1"/>
  <c r="F1612" i="5"/>
  <c r="H1612" i="5"/>
  <c r="I1612" i="5"/>
  <c r="J1612" i="5"/>
  <c r="R1612" i="5"/>
  <c r="E1612" i="5"/>
  <c r="X1612" i="5" s="1"/>
  <c r="F1613" i="5"/>
  <c r="H1613" i="5"/>
  <c r="I1613" i="5"/>
  <c r="J1613" i="5"/>
  <c r="R1613" i="5"/>
  <c r="E1613" i="5"/>
  <c r="X1613" i="5" s="1"/>
  <c r="F1614" i="5"/>
  <c r="H1614" i="5"/>
  <c r="I1614" i="5"/>
  <c r="J1614" i="5"/>
  <c r="R1614" i="5"/>
  <c r="E1614" i="5"/>
  <c r="X1614" i="5" s="1"/>
  <c r="F1615" i="5"/>
  <c r="H1615" i="5"/>
  <c r="I1615" i="5"/>
  <c r="J1615" i="5"/>
  <c r="R1615" i="5"/>
  <c r="E1615" i="5"/>
  <c r="X1615" i="5" s="1"/>
  <c r="F1616" i="5"/>
  <c r="H1616" i="5"/>
  <c r="I1616" i="5"/>
  <c r="J1616" i="5"/>
  <c r="R1616" i="5"/>
  <c r="E1616" i="5"/>
  <c r="X1616" i="5" s="1"/>
  <c r="F1617" i="5"/>
  <c r="H1617" i="5"/>
  <c r="I1617" i="5"/>
  <c r="J1617" i="5"/>
  <c r="R1617" i="5"/>
  <c r="E1617" i="5"/>
  <c r="X1617" i="5" s="1"/>
  <c r="F1618" i="5"/>
  <c r="H1618" i="5"/>
  <c r="I1618" i="5"/>
  <c r="J1618" i="5"/>
  <c r="R1618" i="5"/>
  <c r="E1618" i="5"/>
  <c r="X1618" i="5" s="1"/>
  <c r="F1619" i="5"/>
  <c r="H1619" i="5"/>
  <c r="I1619" i="5"/>
  <c r="J1619" i="5"/>
  <c r="R1619" i="5"/>
  <c r="E1619" i="5"/>
  <c r="X1619" i="5" s="1"/>
  <c r="F1620" i="5"/>
  <c r="H1620" i="5"/>
  <c r="I1620" i="5"/>
  <c r="J1620" i="5"/>
  <c r="R1620" i="5"/>
  <c r="E1620" i="5"/>
  <c r="X1620" i="5" s="1"/>
  <c r="F1621" i="5"/>
  <c r="H1621" i="5"/>
  <c r="I1621" i="5"/>
  <c r="J1621" i="5"/>
  <c r="R1621" i="5"/>
  <c r="E1621" i="5"/>
  <c r="X1621" i="5" s="1"/>
  <c r="F1622" i="5"/>
  <c r="H1622" i="5"/>
  <c r="I1622" i="5"/>
  <c r="J1622" i="5"/>
  <c r="R1622" i="5"/>
  <c r="E1622" i="5"/>
  <c r="X1622" i="5" s="1"/>
  <c r="F1623" i="5"/>
  <c r="H1623" i="5"/>
  <c r="I1623" i="5"/>
  <c r="J1623" i="5"/>
  <c r="R1623" i="5"/>
  <c r="E1623" i="5"/>
  <c r="X1623" i="5" s="1"/>
  <c r="F1624" i="5"/>
  <c r="H1624" i="5"/>
  <c r="I1624" i="5"/>
  <c r="J1624" i="5"/>
  <c r="R1624" i="5"/>
  <c r="E1624" i="5"/>
  <c r="X1624" i="5" s="1"/>
  <c r="F1626" i="5"/>
  <c r="H1626" i="5"/>
  <c r="I1626" i="5"/>
  <c r="J1626" i="5"/>
  <c r="R1626" i="5"/>
  <c r="E1626" i="5"/>
  <c r="X1626" i="5" s="1"/>
  <c r="F1628" i="5"/>
  <c r="H1628" i="5"/>
  <c r="I1628" i="5"/>
  <c r="J1628" i="5"/>
  <c r="R1628" i="5"/>
  <c r="E1628" i="5"/>
  <c r="X1628" i="5" s="1"/>
  <c r="F1629" i="5"/>
  <c r="H1629" i="5"/>
  <c r="I1629" i="5"/>
  <c r="J1629" i="5"/>
  <c r="R1629" i="5"/>
  <c r="E1629" i="5"/>
  <c r="X1629" i="5" s="1"/>
  <c r="F1630" i="5"/>
  <c r="H1630" i="5"/>
  <c r="I1630" i="5"/>
  <c r="J1630" i="5"/>
  <c r="R1630" i="5"/>
  <c r="E1630" i="5"/>
  <c r="X1630" i="5" s="1"/>
  <c r="F1632" i="5"/>
  <c r="H1632" i="5"/>
  <c r="I1632" i="5"/>
  <c r="J1632" i="5"/>
  <c r="R1632" i="5"/>
  <c r="E1632" i="5"/>
  <c r="X1632" i="5" s="1"/>
  <c r="F1633" i="5"/>
  <c r="H1633" i="5"/>
  <c r="I1633" i="5"/>
  <c r="J1633" i="5"/>
  <c r="R1633" i="5"/>
  <c r="E1633" i="5"/>
  <c r="X1633" i="5" s="1"/>
  <c r="F1634" i="5"/>
  <c r="H1634" i="5"/>
  <c r="I1634" i="5"/>
  <c r="J1634" i="5"/>
  <c r="R1634" i="5"/>
  <c r="E1634" i="5"/>
  <c r="X1634" i="5" s="1"/>
  <c r="F1636" i="5"/>
  <c r="H1636" i="5"/>
  <c r="I1636" i="5"/>
  <c r="J1636" i="5"/>
  <c r="R1636" i="5"/>
  <c r="E1636" i="5"/>
  <c r="X1636" i="5" s="1"/>
  <c r="F1638" i="5"/>
  <c r="H1638" i="5"/>
  <c r="I1638" i="5"/>
  <c r="J1638" i="5"/>
  <c r="R1638" i="5"/>
  <c r="E1638" i="5"/>
  <c r="X1638" i="5" s="1"/>
  <c r="F1639" i="5"/>
  <c r="H1639" i="5"/>
  <c r="I1639" i="5"/>
  <c r="J1639" i="5"/>
  <c r="R1639" i="5"/>
  <c r="E1639" i="5"/>
  <c r="X1639" i="5" s="1"/>
  <c r="F1640" i="5"/>
  <c r="H1640" i="5"/>
  <c r="I1640" i="5"/>
  <c r="J1640" i="5"/>
  <c r="R1640" i="5"/>
  <c r="E1640" i="5"/>
  <c r="X1640" i="5" s="1"/>
  <c r="F1641" i="5"/>
  <c r="H1641" i="5"/>
  <c r="I1641" i="5"/>
  <c r="J1641" i="5"/>
  <c r="R1641" i="5"/>
  <c r="E1641" i="5"/>
  <c r="X1641" i="5" s="1"/>
  <c r="F1642" i="5"/>
  <c r="H1642" i="5"/>
  <c r="I1642" i="5"/>
  <c r="J1642" i="5"/>
  <c r="R1642" i="5"/>
  <c r="E1642" i="5"/>
  <c r="X1642" i="5" s="1"/>
  <c r="F1643" i="5"/>
  <c r="H1643" i="5"/>
  <c r="I1643" i="5"/>
  <c r="J1643" i="5"/>
  <c r="R1643" i="5"/>
  <c r="E1643" i="5"/>
  <c r="X1643" i="5" s="1"/>
  <c r="F1644" i="5"/>
  <c r="H1644" i="5"/>
  <c r="I1644" i="5"/>
  <c r="J1644" i="5"/>
  <c r="R1644" i="5"/>
  <c r="E1644" i="5"/>
  <c r="X1644" i="5" s="1"/>
  <c r="F1645" i="5"/>
  <c r="H1645" i="5"/>
  <c r="I1645" i="5"/>
  <c r="J1645" i="5"/>
  <c r="R1645" i="5"/>
  <c r="E1645" i="5"/>
  <c r="X1645" i="5" s="1"/>
  <c r="F1646" i="5"/>
  <c r="H1646" i="5"/>
  <c r="I1646" i="5"/>
  <c r="J1646" i="5"/>
  <c r="R1646" i="5"/>
  <c r="E1646" i="5"/>
  <c r="X1646" i="5" s="1"/>
  <c r="F1647" i="5"/>
  <c r="H1647" i="5"/>
  <c r="I1647" i="5"/>
  <c r="J1647" i="5"/>
  <c r="R1647" i="5"/>
  <c r="E1647" i="5"/>
  <c r="X1647" i="5" s="1"/>
  <c r="F1648" i="5"/>
  <c r="H1648" i="5"/>
  <c r="I1648" i="5"/>
  <c r="J1648" i="5"/>
  <c r="R1648" i="5"/>
  <c r="E1648" i="5"/>
  <c r="X1648" i="5" s="1"/>
  <c r="F1649" i="5"/>
  <c r="H1649" i="5"/>
  <c r="I1649" i="5"/>
  <c r="J1649" i="5"/>
  <c r="R1649" i="5"/>
  <c r="E1649" i="5"/>
  <c r="X1649" i="5" s="1"/>
  <c r="F1650" i="5"/>
  <c r="H1650" i="5"/>
  <c r="I1650" i="5"/>
  <c r="J1650" i="5"/>
  <c r="R1650" i="5"/>
  <c r="E1650" i="5"/>
  <c r="X1650" i="5" s="1"/>
  <c r="F1651" i="5"/>
  <c r="H1651" i="5"/>
  <c r="I1651" i="5"/>
  <c r="J1651" i="5"/>
  <c r="R1651" i="5"/>
  <c r="E1651" i="5"/>
  <c r="X1651" i="5" s="1"/>
  <c r="F1652" i="5"/>
  <c r="H1652" i="5"/>
  <c r="I1652" i="5"/>
  <c r="J1652" i="5"/>
  <c r="R1652" i="5"/>
  <c r="E1652" i="5"/>
  <c r="X1652" i="5" s="1"/>
  <c r="F1653" i="5"/>
  <c r="H1653" i="5"/>
  <c r="I1653" i="5"/>
  <c r="J1653" i="5"/>
  <c r="R1653" i="5"/>
  <c r="E1653" i="5"/>
  <c r="X1653" i="5" s="1"/>
  <c r="F1654" i="5"/>
  <c r="H1654" i="5"/>
  <c r="I1654" i="5"/>
  <c r="J1654" i="5"/>
  <c r="R1654" i="5"/>
  <c r="E1654" i="5"/>
  <c r="X1654" i="5" s="1"/>
  <c r="F1655" i="5"/>
  <c r="H1655" i="5"/>
  <c r="I1655" i="5"/>
  <c r="J1655" i="5"/>
  <c r="R1655" i="5"/>
  <c r="E1655" i="5"/>
  <c r="X1655" i="5" s="1"/>
  <c r="F1656" i="5"/>
  <c r="H1656" i="5"/>
  <c r="I1656" i="5"/>
  <c r="J1656" i="5"/>
  <c r="R1656" i="5"/>
  <c r="E1656" i="5"/>
  <c r="X1656" i="5" s="1"/>
  <c r="F1657" i="5"/>
  <c r="H1657" i="5"/>
  <c r="I1657" i="5"/>
  <c r="J1657" i="5"/>
  <c r="R1657" i="5"/>
  <c r="E1657" i="5"/>
  <c r="X1657" i="5" s="1"/>
  <c r="F1658" i="5"/>
  <c r="H1658" i="5"/>
  <c r="I1658" i="5"/>
  <c r="J1658" i="5"/>
  <c r="R1658" i="5"/>
  <c r="E1658" i="5"/>
  <c r="X1658" i="5" s="1"/>
  <c r="F1659" i="5"/>
  <c r="H1659" i="5"/>
  <c r="I1659" i="5"/>
  <c r="J1659" i="5"/>
  <c r="R1659" i="5"/>
  <c r="E1659" i="5"/>
  <c r="X1659" i="5" s="1"/>
  <c r="F1660" i="5"/>
  <c r="H1660" i="5"/>
  <c r="I1660" i="5"/>
  <c r="J1660" i="5"/>
  <c r="R1660" i="5"/>
  <c r="E1660" i="5"/>
  <c r="X1660" i="5" s="1"/>
  <c r="F1661" i="5"/>
  <c r="H1661" i="5"/>
  <c r="I1661" i="5"/>
  <c r="J1661" i="5"/>
  <c r="R1661" i="5"/>
  <c r="E1661" i="5"/>
  <c r="X1661" i="5" s="1"/>
  <c r="F1662" i="5"/>
  <c r="H1662" i="5"/>
  <c r="I1662" i="5"/>
  <c r="J1662" i="5"/>
  <c r="R1662" i="5"/>
  <c r="E1662" i="5"/>
  <c r="X1662" i="5" s="1"/>
  <c r="F1663" i="5"/>
  <c r="H1663" i="5"/>
  <c r="I1663" i="5"/>
  <c r="J1663" i="5"/>
  <c r="R1663" i="5"/>
  <c r="E1663" i="5"/>
  <c r="X1663" i="5" s="1"/>
  <c r="F1665" i="5"/>
  <c r="H1665" i="5"/>
  <c r="I1665" i="5"/>
  <c r="J1665" i="5"/>
  <c r="R1665" i="5"/>
  <c r="E1665" i="5"/>
  <c r="X1665" i="5" s="1"/>
  <c r="F1666" i="5"/>
  <c r="H1666" i="5"/>
  <c r="I1666" i="5"/>
  <c r="J1666" i="5"/>
  <c r="R1666" i="5"/>
  <c r="E1666" i="5"/>
  <c r="X1666" i="5" s="1"/>
  <c r="F1668" i="5"/>
  <c r="H1668" i="5"/>
  <c r="I1668" i="5"/>
  <c r="J1668" i="5"/>
  <c r="R1668" i="5"/>
  <c r="E1668" i="5"/>
  <c r="X1668" i="5" s="1"/>
  <c r="F1669" i="5"/>
  <c r="H1669" i="5"/>
  <c r="I1669" i="5"/>
  <c r="J1669" i="5"/>
  <c r="R1669" i="5"/>
  <c r="E1669" i="5"/>
  <c r="X1669" i="5" s="1"/>
  <c r="F1671" i="5"/>
  <c r="H1671" i="5"/>
  <c r="I1671" i="5"/>
  <c r="J1671" i="5"/>
  <c r="R1671" i="5"/>
  <c r="E1671" i="5"/>
  <c r="X1671" i="5" s="1"/>
  <c r="F1672" i="5"/>
  <c r="H1672" i="5"/>
  <c r="I1672" i="5"/>
  <c r="J1672" i="5"/>
  <c r="R1672" i="5"/>
  <c r="E1672" i="5"/>
  <c r="X1672" i="5" s="1"/>
  <c r="F1673" i="5"/>
  <c r="H1673" i="5"/>
  <c r="I1673" i="5"/>
  <c r="J1673" i="5"/>
  <c r="R1673" i="5"/>
  <c r="E1673" i="5"/>
  <c r="X1673" i="5" s="1"/>
  <c r="F1674" i="5"/>
  <c r="H1674" i="5"/>
  <c r="I1674" i="5"/>
  <c r="J1674" i="5"/>
  <c r="R1674" i="5"/>
  <c r="E1674" i="5"/>
  <c r="X1674" i="5" s="1"/>
  <c r="F1676" i="5"/>
  <c r="H1676" i="5"/>
  <c r="I1676" i="5"/>
  <c r="J1676" i="5"/>
  <c r="R1676" i="5"/>
  <c r="E1676" i="5"/>
  <c r="X1676" i="5" s="1"/>
  <c r="F1677" i="5"/>
  <c r="H1677" i="5"/>
  <c r="I1677" i="5"/>
  <c r="J1677" i="5"/>
  <c r="R1677" i="5"/>
  <c r="E1677" i="5"/>
  <c r="X1677" i="5" s="1"/>
  <c r="F1678" i="5"/>
  <c r="H1678" i="5"/>
  <c r="I1678" i="5"/>
  <c r="J1678" i="5"/>
  <c r="R1678" i="5"/>
  <c r="E1678" i="5"/>
  <c r="X1678" i="5" s="1"/>
  <c r="F1680" i="5"/>
  <c r="H1680" i="5"/>
  <c r="I1680" i="5"/>
  <c r="J1680" i="5"/>
  <c r="R1680" i="5"/>
  <c r="E1680" i="5"/>
  <c r="X1680" i="5" s="1"/>
  <c r="F1681" i="5"/>
  <c r="H1681" i="5"/>
  <c r="I1681" i="5"/>
  <c r="J1681" i="5"/>
  <c r="R1681" i="5"/>
  <c r="E1681" i="5"/>
  <c r="X1681" i="5" s="1"/>
  <c r="F1682" i="5"/>
  <c r="H1682" i="5"/>
  <c r="I1682" i="5"/>
  <c r="J1682" i="5"/>
  <c r="R1682" i="5"/>
  <c r="E1682" i="5"/>
  <c r="X1682" i="5" s="1"/>
  <c r="F1683" i="5"/>
  <c r="H1683" i="5"/>
  <c r="I1683" i="5"/>
  <c r="J1683" i="5"/>
  <c r="R1683" i="5"/>
  <c r="E1683" i="5"/>
  <c r="X1683" i="5" s="1"/>
  <c r="F1684" i="5"/>
  <c r="H1684" i="5"/>
  <c r="I1684" i="5"/>
  <c r="J1684" i="5"/>
  <c r="R1684" i="5"/>
  <c r="E1684" i="5"/>
  <c r="X1684" i="5" s="1"/>
  <c r="F1685" i="5"/>
  <c r="H1685" i="5"/>
  <c r="I1685" i="5"/>
  <c r="J1685" i="5"/>
  <c r="R1685" i="5"/>
  <c r="E1685" i="5"/>
  <c r="X1685" i="5" s="1"/>
  <c r="F1688" i="5"/>
  <c r="H1688" i="5"/>
  <c r="I1688" i="5"/>
  <c r="J1688" i="5"/>
  <c r="R1688" i="5"/>
  <c r="E1688" i="5"/>
  <c r="X1688" i="5" s="1"/>
  <c r="F1689" i="5"/>
  <c r="H1689" i="5"/>
  <c r="I1689" i="5"/>
  <c r="J1689" i="5"/>
  <c r="R1689" i="5"/>
  <c r="E1689" i="5"/>
  <c r="X1689" i="5" s="1"/>
  <c r="F1691" i="5"/>
  <c r="H1691" i="5"/>
  <c r="I1691" i="5"/>
  <c r="J1691" i="5"/>
  <c r="R1691" i="5"/>
  <c r="E1691" i="5"/>
  <c r="X1691" i="5" s="1"/>
  <c r="F1692" i="5"/>
  <c r="H1692" i="5"/>
  <c r="I1692" i="5"/>
  <c r="J1692" i="5"/>
  <c r="R1692" i="5"/>
  <c r="E1692" i="5"/>
  <c r="X1692" i="5" s="1"/>
  <c r="F1693" i="5"/>
  <c r="H1693" i="5"/>
  <c r="I1693" i="5"/>
  <c r="J1693" i="5"/>
  <c r="R1693" i="5"/>
  <c r="E1693" i="5"/>
  <c r="X1693" i="5" s="1"/>
  <c r="F1694" i="5"/>
  <c r="H1694" i="5"/>
  <c r="I1694" i="5"/>
  <c r="J1694" i="5"/>
  <c r="R1694" i="5"/>
  <c r="E1694" i="5"/>
  <c r="X1694" i="5" s="1"/>
  <c r="F1695" i="5"/>
  <c r="H1695" i="5"/>
  <c r="I1695" i="5"/>
  <c r="J1695" i="5"/>
  <c r="R1695" i="5"/>
  <c r="E1695" i="5"/>
  <c r="X1695" i="5" s="1"/>
  <c r="F1697" i="5"/>
  <c r="H1697" i="5"/>
  <c r="I1697" i="5"/>
  <c r="J1697" i="5"/>
  <c r="R1697" i="5"/>
  <c r="E1697" i="5"/>
  <c r="X1697" i="5" s="1"/>
  <c r="F1698" i="5"/>
  <c r="H1698" i="5"/>
  <c r="I1698" i="5"/>
  <c r="J1698" i="5"/>
  <c r="R1698" i="5"/>
  <c r="E1698" i="5"/>
  <c r="X1698" i="5" s="1"/>
  <c r="F1699" i="5"/>
  <c r="H1699" i="5"/>
  <c r="I1699" i="5"/>
  <c r="J1699" i="5"/>
  <c r="R1699" i="5"/>
  <c r="E1699" i="5"/>
  <c r="X1699" i="5" s="1"/>
  <c r="F1700" i="5"/>
  <c r="H1700" i="5"/>
  <c r="I1700" i="5"/>
  <c r="J1700" i="5"/>
  <c r="R1700" i="5"/>
  <c r="E1700" i="5"/>
  <c r="X1700" i="5" s="1"/>
  <c r="F1701" i="5"/>
  <c r="H1701" i="5"/>
  <c r="I1701" i="5"/>
  <c r="J1701" i="5"/>
  <c r="R1701" i="5"/>
  <c r="E1701" i="5"/>
  <c r="X1701" i="5" s="1"/>
  <c r="F1702" i="5"/>
  <c r="H1702" i="5"/>
  <c r="I1702" i="5"/>
  <c r="J1702" i="5"/>
  <c r="R1702" i="5"/>
  <c r="E1702" i="5"/>
  <c r="X1702" i="5" s="1"/>
  <c r="F1703" i="5"/>
  <c r="H1703" i="5"/>
  <c r="I1703" i="5"/>
  <c r="J1703" i="5"/>
  <c r="R1703" i="5"/>
  <c r="E1703" i="5"/>
  <c r="X1703" i="5" s="1"/>
  <c r="F1704" i="5"/>
  <c r="H1704" i="5"/>
  <c r="I1704" i="5"/>
  <c r="J1704" i="5"/>
  <c r="R1704" i="5"/>
  <c r="E1704" i="5"/>
  <c r="X1704" i="5" s="1"/>
  <c r="F1705" i="5"/>
  <c r="H1705" i="5"/>
  <c r="I1705" i="5"/>
  <c r="J1705" i="5"/>
  <c r="R1705" i="5"/>
  <c r="E1705" i="5"/>
  <c r="X1705" i="5" s="1"/>
  <c r="F1706" i="5"/>
  <c r="H1706" i="5"/>
  <c r="I1706" i="5"/>
  <c r="J1706" i="5"/>
  <c r="R1706" i="5"/>
  <c r="E1706" i="5"/>
  <c r="X1706" i="5" s="1"/>
  <c r="F1707" i="5"/>
  <c r="H1707" i="5"/>
  <c r="I1707" i="5"/>
  <c r="J1707" i="5"/>
  <c r="R1707" i="5"/>
  <c r="E1707" i="5"/>
  <c r="X1707" i="5" s="1"/>
  <c r="F1708" i="5"/>
  <c r="H1708" i="5"/>
  <c r="I1708" i="5"/>
  <c r="J1708" i="5"/>
  <c r="R1708" i="5"/>
  <c r="E1708" i="5"/>
  <c r="X1708" i="5" s="1"/>
  <c r="F1710" i="5"/>
  <c r="H1710" i="5"/>
  <c r="I1710" i="5"/>
  <c r="J1710" i="5"/>
  <c r="R1710" i="5"/>
  <c r="E1710" i="5"/>
  <c r="X1710" i="5" s="1"/>
  <c r="F1711" i="5"/>
  <c r="H1711" i="5"/>
  <c r="I1711" i="5"/>
  <c r="J1711" i="5"/>
  <c r="R1711" i="5"/>
  <c r="E1711" i="5"/>
  <c r="X1711" i="5" s="1"/>
  <c r="F1712" i="5"/>
  <c r="H1712" i="5"/>
  <c r="I1712" i="5"/>
  <c r="J1712" i="5"/>
  <c r="R1712" i="5"/>
  <c r="E1712" i="5"/>
  <c r="X1712" i="5" s="1"/>
  <c r="F1713" i="5"/>
  <c r="H1713" i="5"/>
  <c r="I1713" i="5"/>
  <c r="J1713" i="5"/>
  <c r="R1713" i="5"/>
  <c r="E1713" i="5"/>
  <c r="X1713" i="5" s="1"/>
  <c r="F1714" i="5"/>
  <c r="H1714" i="5"/>
  <c r="I1714" i="5"/>
  <c r="J1714" i="5"/>
  <c r="R1714" i="5"/>
  <c r="E1714" i="5"/>
  <c r="X1714" i="5" s="1"/>
  <c r="F1715" i="5"/>
  <c r="H1715" i="5"/>
  <c r="I1715" i="5"/>
  <c r="J1715" i="5"/>
  <c r="R1715" i="5"/>
  <c r="E1715" i="5"/>
  <c r="X1715" i="5" s="1"/>
  <c r="F1716" i="5"/>
  <c r="H1716" i="5"/>
  <c r="I1716" i="5"/>
  <c r="J1716" i="5"/>
  <c r="R1716" i="5"/>
  <c r="E1716" i="5"/>
  <c r="X1716" i="5" s="1"/>
  <c r="F1717" i="5"/>
  <c r="H1717" i="5"/>
  <c r="I1717" i="5"/>
  <c r="J1717" i="5"/>
  <c r="R1717" i="5"/>
  <c r="E1717" i="5"/>
  <c r="X1717" i="5" s="1"/>
  <c r="F1719" i="5"/>
  <c r="H1719" i="5"/>
  <c r="I1719" i="5"/>
  <c r="J1719" i="5"/>
  <c r="R1719" i="5"/>
  <c r="E1719" i="5"/>
  <c r="X1719" i="5" s="1"/>
  <c r="F1720" i="5"/>
  <c r="H1720" i="5"/>
  <c r="I1720" i="5"/>
  <c r="J1720" i="5"/>
  <c r="R1720" i="5"/>
  <c r="E1720" i="5"/>
  <c r="X1720" i="5" s="1"/>
  <c r="F1721" i="5"/>
  <c r="H1721" i="5"/>
  <c r="I1721" i="5"/>
  <c r="J1721" i="5"/>
  <c r="R1721" i="5"/>
  <c r="E1721" i="5"/>
  <c r="X1721" i="5" s="1"/>
  <c r="F1722" i="5"/>
  <c r="H1722" i="5"/>
  <c r="I1722" i="5"/>
  <c r="J1722" i="5"/>
  <c r="R1722" i="5"/>
  <c r="E1722" i="5"/>
  <c r="X1722" i="5" s="1"/>
  <c r="F1724" i="5"/>
  <c r="H1724" i="5"/>
  <c r="I1724" i="5"/>
  <c r="J1724" i="5"/>
  <c r="R1724" i="5"/>
  <c r="E1724" i="5"/>
  <c r="X1724" i="5" s="1"/>
  <c r="F1726" i="5"/>
  <c r="H1726" i="5"/>
  <c r="I1726" i="5"/>
  <c r="J1726" i="5"/>
  <c r="R1726" i="5"/>
  <c r="E1726" i="5"/>
  <c r="X1726" i="5" s="1"/>
  <c r="F1727" i="5"/>
  <c r="H1727" i="5"/>
  <c r="I1727" i="5"/>
  <c r="J1727" i="5"/>
  <c r="R1727" i="5"/>
  <c r="E1727" i="5"/>
  <c r="X1727" i="5" s="1"/>
  <c r="F1728" i="5"/>
  <c r="H1728" i="5"/>
  <c r="I1728" i="5"/>
  <c r="J1728" i="5"/>
  <c r="R1728" i="5"/>
  <c r="E1728" i="5"/>
  <c r="X1728" i="5" s="1"/>
  <c r="F1729" i="5"/>
  <c r="H1729" i="5"/>
  <c r="I1729" i="5"/>
  <c r="J1729" i="5"/>
  <c r="R1729" i="5"/>
  <c r="E1729" i="5"/>
  <c r="X1729" i="5" s="1"/>
  <c r="F1731" i="5"/>
  <c r="H1731" i="5"/>
  <c r="I1731" i="5"/>
  <c r="J1731" i="5"/>
  <c r="R1731" i="5"/>
  <c r="E1731" i="5"/>
  <c r="X1731" i="5" s="1"/>
  <c r="F1734" i="5"/>
  <c r="H1734" i="5"/>
  <c r="I1734" i="5"/>
  <c r="J1734" i="5"/>
  <c r="R1734" i="5"/>
  <c r="E1734" i="5"/>
  <c r="X1734" i="5" s="1"/>
  <c r="F1735" i="5"/>
  <c r="H1735" i="5"/>
  <c r="I1735" i="5"/>
  <c r="J1735" i="5"/>
  <c r="R1735" i="5"/>
  <c r="E1735" i="5"/>
  <c r="X1735" i="5" s="1"/>
  <c r="F1736" i="5"/>
  <c r="H1736" i="5"/>
  <c r="I1736" i="5"/>
  <c r="J1736" i="5"/>
  <c r="R1736" i="5"/>
  <c r="E1736" i="5"/>
  <c r="X1736" i="5" s="1"/>
  <c r="F1737" i="5"/>
  <c r="H1737" i="5"/>
  <c r="I1737" i="5"/>
  <c r="J1737" i="5"/>
  <c r="R1737" i="5"/>
  <c r="E1737" i="5"/>
  <c r="X1737" i="5" s="1"/>
  <c r="F1738" i="5"/>
  <c r="H1738" i="5"/>
  <c r="I1738" i="5"/>
  <c r="J1738" i="5"/>
  <c r="R1738" i="5"/>
  <c r="E1738" i="5"/>
  <c r="X1738" i="5" s="1"/>
  <c r="F1739" i="5"/>
  <c r="H1739" i="5"/>
  <c r="I1739" i="5"/>
  <c r="J1739" i="5"/>
  <c r="R1739" i="5"/>
  <c r="E1739" i="5"/>
  <c r="X1739" i="5" s="1"/>
  <c r="F1740" i="5"/>
  <c r="H1740" i="5"/>
  <c r="I1740" i="5"/>
  <c r="J1740" i="5"/>
  <c r="R1740" i="5"/>
  <c r="E1740" i="5"/>
  <c r="X1740" i="5" s="1"/>
  <c r="F1741" i="5"/>
  <c r="H1741" i="5"/>
  <c r="I1741" i="5"/>
  <c r="J1741" i="5"/>
  <c r="R1741" i="5"/>
  <c r="E1741" i="5"/>
  <c r="X1741" i="5" s="1"/>
  <c r="F1742" i="5"/>
  <c r="H1742" i="5"/>
  <c r="I1742" i="5"/>
  <c r="J1742" i="5"/>
  <c r="R1742" i="5"/>
  <c r="E1742" i="5"/>
  <c r="X1742" i="5" s="1"/>
  <c r="F1743" i="5"/>
  <c r="H1743" i="5"/>
  <c r="I1743" i="5"/>
  <c r="J1743" i="5"/>
  <c r="R1743" i="5"/>
  <c r="E1743" i="5"/>
  <c r="X1743" i="5" s="1"/>
  <c r="F1745" i="5"/>
  <c r="H1745" i="5"/>
  <c r="I1745" i="5"/>
  <c r="J1745" i="5"/>
  <c r="R1745" i="5"/>
  <c r="E1745" i="5"/>
  <c r="X1745" i="5" s="1"/>
  <c r="F1746" i="5"/>
  <c r="H1746" i="5"/>
  <c r="I1746" i="5"/>
  <c r="J1746" i="5"/>
  <c r="R1746" i="5"/>
  <c r="E1746" i="5"/>
  <c r="X1746" i="5" s="1"/>
  <c r="F1747" i="5"/>
  <c r="H1747" i="5"/>
  <c r="I1747" i="5"/>
  <c r="J1747" i="5"/>
  <c r="R1747" i="5"/>
  <c r="E1747" i="5"/>
  <c r="X1747" i="5" s="1"/>
  <c r="F1748" i="5"/>
  <c r="H1748" i="5"/>
  <c r="I1748" i="5"/>
  <c r="J1748" i="5"/>
  <c r="R1748" i="5"/>
  <c r="E1748" i="5"/>
  <c r="X1748" i="5" s="1"/>
  <c r="F1749" i="5"/>
  <c r="H1749" i="5"/>
  <c r="I1749" i="5"/>
  <c r="J1749" i="5"/>
  <c r="R1749" i="5"/>
  <c r="E1749" i="5"/>
  <c r="X1749" i="5" s="1"/>
  <c r="F1750" i="5"/>
  <c r="H1750" i="5"/>
  <c r="I1750" i="5"/>
  <c r="J1750" i="5"/>
  <c r="R1750" i="5"/>
  <c r="E1750" i="5"/>
  <c r="X1750" i="5" s="1"/>
  <c r="F1751" i="5"/>
  <c r="H1751" i="5"/>
  <c r="I1751" i="5"/>
  <c r="J1751" i="5"/>
  <c r="R1751" i="5"/>
  <c r="E1751" i="5"/>
  <c r="X1751" i="5" s="1"/>
  <c r="F1752" i="5"/>
  <c r="H1752" i="5"/>
  <c r="I1752" i="5"/>
  <c r="J1752" i="5"/>
  <c r="R1752" i="5"/>
  <c r="E1752" i="5"/>
  <c r="X1752" i="5" s="1"/>
  <c r="F1753" i="5"/>
  <c r="H1753" i="5"/>
  <c r="I1753" i="5"/>
  <c r="J1753" i="5"/>
  <c r="R1753" i="5"/>
  <c r="E1753" i="5"/>
  <c r="X1753" i="5" s="1"/>
  <c r="F1754" i="5"/>
  <c r="H1754" i="5"/>
  <c r="I1754" i="5"/>
  <c r="J1754" i="5"/>
  <c r="R1754" i="5"/>
  <c r="E1754" i="5"/>
  <c r="X1754" i="5" s="1"/>
  <c r="F1755" i="5"/>
  <c r="H1755" i="5"/>
  <c r="I1755" i="5"/>
  <c r="J1755" i="5"/>
  <c r="R1755" i="5"/>
  <c r="E1755" i="5"/>
  <c r="X1755" i="5" s="1"/>
  <c r="F1756" i="5"/>
  <c r="H1756" i="5"/>
  <c r="I1756" i="5"/>
  <c r="J1756" i="5"/>
  <c r="R1756" i="5"/>
  <c r="E1756" i="5"/>
  <c r="X1756" i="5" s="1"/>
  <c r="F1757" i="5"/>
  <c r="H1757" i="5"/>
  <c r="I1757" i="5"/>
  <c r="J1757" i="5"/>
  <c r="R1757" i="5"/>
  <c r="E1757" i="5"/>
  <c r="X1757" i="5" s="1"/>
  <c r="F1758" i="5"/>
  <c r="H1758" i="5"/>
  <c r="I1758" i="5"/>
  <c r="J1758" i="5"/>
  <c r="R1758" i="5"/>
  <c r="E1758" i="5"/>
  <c r="X1758" i="5" s="1"/>
  <c r="F1759" i="5"/>
  <c r="H1759" i="5"/>
  <c r="I1759" i="5"/>
  <c r="J1759" i="5"/>
  <c r="R1759" i="5"/>
  <c r="E1759" i="5"/>
  <c r="X1759" i="5" s="1"/>
  <c r="F1760" i="5"/>
  <c r="H1760" i="5"/>
  <c r="I1760" i="5"/>
  <c r="J1760" i="5"/>
  <c r="R1760" i="5"/>
  <c r="E1760" i="5"/>
  <c r="X1760" i="5" s="1"/>
  <c r="F1761" i="5"/>
  <c r="H1761" i="5"/>
  <c r="I1761" i="5"/>
  <c r="J1761" i="5"/>
  <c r="R1761" i="5"/>
  <c r="E1761" i="5"/>
  <c r="X1761" i="5" s="1"/>
  <c r="F1762" i="5"/>
  <c r="H1762" i="5"/>
  <c r="I1762" i="5"/>
  <c r="J1762" i="5"/>
  <c r="R1762" i="5"/>
  <c r="E1762" i="5"/>
  <c r="X1762" i="5" s="1"/>
  <c r="F1763" i="5"/>
  <c r="H1763" i="5"/>
  <c r="I1763" i="5"/>
  <c r="J1763" i="5"/>
  <c r="R1763" i="5"/>
  <c r="E1763" i="5"/>
  <c r="X1763" i="5" s="1"/>
  <c r="F1764" i="5"/>
  <c r="H1764" i="5"/>
  <c r="I1764" i="5"/>
  <c r="J1764" i="5"/>
  <c r="R1764" i="5"/>
  <c r="E1764" i="5"/>
  <c r="X1764" i="5" s="1"/>
  <c r="F1765" i="5"/>
  <c r="H1765" i="5"/>
  <c r="I1765" i="5"/>
  <c r="J1765" i="5"/>
  <c r="R1765" i="5"/>
  <c r="E1765" i="5"/>
  <c r="X1765" i="5" s="1"/>
  <c r="F1766" i="5"/>
  <c r="H1766" i="5"/>
  <c r="I1766" i="5"/>
  <c r="J1766" i="5"/>
  <c r="R1766" i="5"/>
  <c r="E1766" i="5"/>
  <c r="X1766" i="5" s="1"/>
  <c r="F1767" i="5"/>
  <c r="H1767" i="5"/>
  <c r="I1767" i="5"/>
  <c r="J1767" i="5"/>
  <c r="R1767" i="5"/>
  <c r="E1767" i="5"/>
  <c r="X1767" i="5" s="1"/>
  <c r="F1768" i="5"/>
  <c r="H1768" i="5"/>
  <c r="I1768" i="5"/>
  <c r="J1768" i="5"/>
  <c r="R1768" i="5"/>
  <c r="E1768" i="5"/>
  <c r="X1768" i="5" s="1"/>
  <c r="F1769" i="5"/>
  <c r="H1769" i="5"/>
  <c r="I1769" i="5"/>
  <c r="J1769" i="5"/>
  <c r="R1769" i="5"/>
  <c r="E1769" i="5"/>
  <c r="X1769" i="5" s="1"/>
  <c r="F1770" i="5"/>
  <c r="H1770" i="5"/>
  <c r="I1770" i="5"/>
  <c r="J1770" i="5"/>
  <c r="R1770" i="5"/>
  <c r="E1770" i="5"/>
  <c r="X1770" i="5" s="1"/>
  <c r="F1771" i="5"/>
  <c r="H1771" i="5"/>
  <c r="I1771" i="5"/>
  <c r="J1771" i="5"/>
  <c r="R1771" i="5"/>
  <c r="E1771" i="5"/>
  <c r="X1771" i="5" s="1"/>
  <c r="F1772" i="5"/>
  <c r="H1772" i="5"/>
  <c r="I1772" i="5"/>
  <c r="J1772" i="5"/>
  <c r="R1772" i="5"/>
  <c r="E1772" i="5"/>
  <c r="X1772" i="5" s="1"/>
  <c r="F1773" i="5"/>
  <c r="H1773" i="5"/>
  <c r="I1773" i="5"/>
  <c r="J1773" i="5"/>
  <c r="R1773" i="5"/>
  <c r="E1773" i="5"/>
  <c r="X1773" i="5" s="1"/>
  <c r="F1774" i="5"/>
  <c r="H1774" i="5"/>
  <c r="I1774" i="5"/>
  <c r="J1774" i="5"/>
  <c r="R1774" i="5"/>
  <c r="E1774" i="5"/>
  <c r="X1774" i="5" s="1"/>
  <c r="F1775" i="5"/>
  <c r="H1775" i="5"/>
  <c r="I1775" i="5"/>
  <c r="J1775" i="5"/>
  <c r="R1775" i="5"/>
  <c r="E1775" i="5"/>
  <c r="X1775" i="5" s="1"/>
  <c r="F1776" i="5"/>
  <c r="H1776" i="5"/>
  <c r="I1776" i="5"/>
  <c r="J1776" i="5"/>
  <c r="R1776" i="5"/>
  <c r="E1776" i="5"/>
  <c r="X1776" i="5" s="1"/>
  <c r="F1777" i="5"/>
  <c r="H1777" i="5"/>
  <c r="I1777" i="5"/>
  <c r="J1777" i="5"/>
  <c r="R1777" i="5"/>
  <c r="E1777" i="5"/>
  <c r="X1777" i="5" s="1"/>
  <c r="F1778" i="5"/>
  <c r="H1778" i="5"/>
  <c r="I1778" i="5"/>
  <c r="J1778" i="5"/>
  <c r="R1778" i="5"/>
  <c r="E1778" i="5"/>
  <c r="X1778" i="5" s="1"/>
  <c r="F1779" i="5"/>
  <c r="H1779" i="5"/>
  <c r="I1779" i="5"/>
  <c r="J1779" i="5"/>
  <c r="R1779" i="5"/>
  <c r="E1779" i="5"/>
  <c r="X1779" i="5" s="1"/>
  <c r="F1780" i="5"/>
  <c r="H1780" i="5"/>
  <c r="I1780" i="5"/>
  <c r="J1780" i="5"/>
  <c r="R1780" i="5"/>
  <c r="E1780" i="5"/>
  <c r="X1780" i="5" s="1"/>
  <c r="F1781" i="5"/>
  <c r="H1781" i="5"/>
  <c r="I1781" i="5"/>
  <c r="J1781" i="5"/>
  <c r="R1781" i="5"/>
  <c r="E1781" i="5"/>
  <c r="X1781" i="5" s="1"/>
  <c r="F1782" i="5"/>
  <c r="H1782" i="5"/>
  <c r="I1782" i="5"/>
  <c r="J1782" i="5"/>
  <c r="R1782" i="5"/>
  <c r="E1782" i="5"/>
  <c r="X1782" i="5" s="1"/>
  <c r="F1783" i="5"/>
  <c r="H1783" i="5"/>
  <c r="I1783" i="5"/>
  <c r="J1783" i="5"/>
  <c r="R1783" i="5"/>
  <c r="E1783" i="5"/>
  <c r="X1783" i="5" s="1"/>
  <c r="F1784" i="5"/>
  <c r="H1784" i="5"/>
  <c r="I1784" i="5"/>
  <c r="J1784" i="5"/>
  <c r="R1784" i="5"/>
  <c r="E1784" i="5"/>
  <c r="X1784" i="5" s="1"/>
  <c r="F1785" i="5"/>
  <c r="H1785" i="5"/>
  <c r="I1785" i="5"/>
  <c r="J1785" i="5"/>
  <c r="R1785" i="5"/>
  <c r="E1785" i="5"/>
  <c r="X1785" i="5" s="1"/>
  <c r="F1786" i="5"/>
  <c r="H1786" i="5"/>
  <c r="I1786" i="5"/>
  <c r="J1786" i="5"/>
  <c r="R1786" i="5"/>
  <c r="E1786" i="5"/>
  <c r="X1786" i="5" s="1"/>
  <c r="F1787" i="5"/>
  <c r="H1787" i="5"/>
  <c r="I1787" i="5"/>
  <c r="J1787" i="5"/>
  <c r="R1787" i="5"/>
  <c r="E1787" i="5"/>
  <c r="X1787" i="5" s="1"/>
  <c r="F1788" i="5"/>
  <c r="H1788" i="5"/>
  <c r="I1788" i="5"/>
  <c r="J1788" i="5"/>
  <c r="R1788" i="5"/>
  <c r="E1788" i="5"/>
  <c r="X1788" i="5" s="1"/>
  <c r="F1789" i="5"/>
  <c r="H1789" i="5"/>
  <c r="I1789" i="5"/>
  <c r="J1789" i="5"/>
  <c r="R1789" i="5"/>
  <c r="E1789" i="5"/>
  <c r="X1789" i="5" s="1"/>
  <c r="F1790" i="5"/>
  <c r="H1790" i="5"/>
  <c r="I1790" i="5"/>
  <c r="J1790" i="5"/>
  <c r="R1790" i="5"/>
  <c r="E1790" i="5"/>
  <c r="X1790" i="5" s="1"/>
  <c r="F1791" i="5"/>
  <c r="H1791" i="5"/>
  <c r="I1791" i="5"/>
  <c r="J1791" i="5"/>
  <c r="R1791" i="5"/>
  <c r="E1791" i="5"/>
  <c r="X1791" i="5" s="1"/>
  <c r="F1792" i="5"/>
  <c r="H1792" i="5"/>
  <c r="I1792" i="5"/>
  <c r="J1792" i="5"/>
  <c r="R1792" i="5"/>
  <c r="E1792" i="5"/>
  <c r="X1792" i="5" s="1"/>
  <c r="F1793" i="5"/>
  <c r="H1793" i="5"/>
  <c r="I1793" i="5"/>
  <c r="J1793" i="5"/>
  <c r="R1793" i="5"/>
  <c r="E1793" i="5"/>
  <c r="X1793" i="5" s="1"/>
  <c r="F1794" i="5"/>
  <c r="H1794" i="5"/>
  <c r="I1794" i="5"/>
  <c r="J1794" i="5"/>
  <c r="R1794" i="5"/>
  <c r="E1794" i="5"/>
  <c r="X1794" i="5" s="1"/>
  <c r="F1795" i="5"/>
  <c r="H1795" i="5"/>
  <c r="I1795" i="5"/>
  <c r="J1795" i="5"/>
  <c r="R1795" i="5"/>
  <c r="E1795" i="5"/>
  <c r="X1795" i="5" s="1"/>
  <c r="F1796" i="5"/>
  <c r="H1796" i="5"/>
  <c r="I1796" i="5"/>
  <c r="J1796" i="5"/>
  <c r="R1796" i="5"/>
  <c r="E1796" i="5"/>
  <c r="X1796" i="5" s="1"/>
  <c r="F1797" i="5"/>
  <c r="H1797" i="5"/>
  <c r="I1797" i="5"/>
  <c r="J1797" i="5"/>
  <c r="R1797" i="5"/>
  <c r="E1797" i="5"/>
  <c r="X1797" i="5" s="1"/>
  <c r="F1798" i="5"/>
  <c r="H1798" i="5"/>
  <c r="I1798" i="5"/>
  <c r="J1798" i="5"/>
  <c r="R1798" i="5"/>
  <c r="E1798" i="5"/>
  <c r="X1798" i="5" s="1"/>
  <c r="F1799" i="5"/>
  <c r="H1799" i="5"/>
  <c r="I1799" i="5"/>
  <c r="J1799" i="5"/>
  <c r="R1799" i="5"/>
  <c r="E1799" i="5"/>
  <c r="X1799" i="5" s="1"/>
  <c r="F1800" i="5"/>
  <c r="H1800" i="5"/>
  <c r="I1800" i="5"/>
  <c r="J1800" i="5"/>
  <c r="R1800" i="5"/>
  <c r="E1800" i="5"/>
  <c r="X1800" i="5" s="1"/>
  <c r="F1801" i="5"/>
  <c r="H1801" i="5"/>
  <c r="I1801" i="5"/>
  <c r="J1801" i="5"/>
  <c r="R1801" i="5"/>
  <c r="E1801" i="5"/>
  <c r="X1801" i="5" s="1"/>
  <c r="F1802" i="5"/>
  <c r="H1802" i="5"/>
  <c r="I1802" i="5"/>
  <c r="J1802" i="5"/>
  <c r="R1802" i="5"/>
  <c r="E1802" i="5"/>
  <c r="X1802" i="5" s="1"/>
  <c r="F1803" i="5"/>
  <c r="H1803" i="5"/>
  <c r="I1803" i="5"/>
  <c r="J1803" i="5"/>
  <c r="R1803" i="5"/>
  <c r="E1803" i="5"/>
  <c r="X1803" i="5" s="1"/>
  <c r="F1804" i="5"/>
  <c r="H1804" i="5"/>
  <c r="I1804" i="5"/>
  <c r="J1804" i="5"/>
  <c r="R1804" i="5"/>
  <c r="E1804" i="5"/>
  <c r="X1804" i="5" s="1"/>
  <c r="F1805" i="5"/>
  <c r="H1805" i="5"/>
  <c r="I1805" i="5"/>
  <c r="J1805" i="5"/>
  <c r="R1805" i="5"/>
  <c r="E1805" i="5"/>
  <c r="X1805" i="5" s="1"/>
  <c r="F1806" i="5"/>
  <c r="H1806" i="5"/>
  <c r="I1806" i="5"/>
  <c r="J1806" i="5"/>
  <c r="R1806" i="5"/>
  <c r="E1806" i="5"/>
  <c r="X1806" i="5" s="1"/>
  <c r="F1807" i="5"/>
  <c r="H1807" i="5"/>
  <c r="I1807" i="5"/>
  <c r="J1807" i="5"/>
  <c r="R1807" i="5"/>
  <c r="E1807" i="5"/>
  <c r="X1807" i="5" s="1"/>
  <c r="F1808" i="5"/>
  <c r="H1808" i="5"/>
  <c r="I1808" i="5"/>
  <c r="J1808" i="5"/>
  <c r="R1808" i="5"/>
  <c r="E1808" i="5"/>
  <c r="X1808" i="5" s="1"/>
  <c r="F1809" i="5"/>
  <c r="H1809" i="5"/>
  <c r="I1809" i="5"/>
  <c r="J1809" i="5"/>
  <c r="R1809" i="5"/>
  <c r="E1809" i="5"/>
  <c r="X1809" i="5" s="1"/>
  <c r="F1810" i="5"/>
  <c r="H1810" i="5"/>
  <c r="I1810" i="5"/>
  <c r="J1810" i="5"/>
  <c r="R1810" i="5"/>
  <c r="E1810" i="5"/>
  <c r="X1810" i="5" s="1"/>
  <c r="F1811" i="5"/>
  <c r="H1811" i="5"/>
  <c r="I1811" i="5"/>
  <c r="J1811" i="5"/>
  <c r="R1811" i="5"/>
  <c r="E1811" i="5"/>
  <c r="X1811" i="5" s="1"/>
  <c r="F1812" i="5"/>
  <c r="H1812" i="5"/>
  <c r="I1812" i="5"/>
  <c r="J1812" i="5"/>
  <c r="R1812" i="5"/>
  <c r="E1812" i="5"/>
  <c r="X1812" i="5" s="1"/>
  <c r="F1813" i="5"/>
  <c r="H1813" i="5"/>
  <c r="I1813" i="5"/>
  <c r="J1813" i="5"/>
  <c r="R1813" i="5"/>
  <c r="E1813" i="5"/>
  <c r="X1813" i="5" s="1"/>
  <c r="F1814" i="5"/>
  <c r="H1814" i="5"/>
  <c r="I1814" i="5"/>
  <c r="J1814" i="5"/>
  <c r="R1814" i="5"/>
  <c r="E1814" i="5"/>
  <c r="X1814" i="5" s="1"/>
  <c r="F1815" i="5"/>
  <c r="H1815" i="5"/>
  <c r="I1815" i="5"/>
  <c r="J1815" i="5"/>
  <c r="R1815" i="5"/>
  <c r="E1815" i="5"/>
  <c r="X1815" i="5" s="1"/>
  <c r="F1816" i="5"/>
  <c r="H1816" i="5"/>
  <c r="I1816" i="5"/>
  <c r="J1816" i="5"/>
  <c r="R1816" i="5"/>
  <c r="E1816" i="5"/>
  <c r="X1816" i="5" s="1"/>
  <c r="F1817" i="5"/>
  <c r="H1817" i="5"/>
  <c r="I1817" i="5"/>
  <c r="J1817" i="5"/>
  <c r="R1817" i="5"/>
  <c r="E1817" i="5"/>
  <c r="X1817" i="5" s="1"/>
  <c r="F1818" i="5"/>
  <c r="H1818" i="5"/>
  <c r="I1818" i="5"/>
  <c r="J1818" i="5"/>
  <c r="R1818" i="5"/>
  <c r="E1818" i="5"/>
  <c r="X1818" i="5" s="1"/>
  <c r="F1819" i="5"/>
  <c r="H1819" i="5"/>
  <c r="I1819" i="5"/>
  <c r="J1819" i="5"/>
  <c r="R1819" i="5"/>
  <c r="E1819" i="5"/>
  <c r="X1819" i="5" s="1"/>
  <c r="F1820" i="5"/>
  <c r="H1820" i="5"/>
  <c r="I1820" i="5"/>
  <c r="J1820" i="5"/>
  <c r="R1820" i="5"/>
  <c r="E1820" i="5"/>
  <c r="X1820" i="5" s="1"/>
  <c r="F1821" i="5"/>
  <c r="H1821" i="5"/>
  <c r="I1821" i="5"/>
  <c r="J1821" i="5"/>
  <c r="R1821" i="5"/>
  <c r="E1821" i="5"/>
  <c r="X1821" i="5" s="1"/>
  <c r="F1822" i="5"/>
  <c r="H1822" i="5"/>
  <c r="I1822" i="5"/>
  <c r="J1822" i="5"/>
  <c r="R1822" i="5"/>
  <c r="E1822" i="5"/>
  <c r="X1822" i="5" s="1"/>
  <c r="F1863" i="5"/>
  <c r="H1863" i="5"/>
  <c r="I1863" i="5"/>
  <c r="J1863" i="5"/>
  <c r="R1863" i="5"/>
  <c r="E1863" i="5"/>
  <c r="X1863" i="5" s="1"/>
  <c r="F1949" i="5"/>
  <c r="H1949" i="5"/>
  <c r="I1949" i="5"/>
  <c r="J1949" i="5"/>
  <c r="R1949" i="5"/>
  <c r="E1949" i="5"/>
  <c r="X1949" i="5" s="1"/>
  <c r="F1950" i="5"/>
  <c r="H1950" i="5"/>
  <c r="I1950" i="5"/>
  <c r="J1950" i="5"/>
  <c r="R1950" i="5"/>
  <c r="E1950" i="5"/>
  <c r="X1950" i="5" s="1"/>
  <c r="F1951" i="5"/>
  <c r="H1951" i="5"/>
  <c r="I1951" i="5"/>
  <c r="J1951" i="5"/>
  <c r="R1951" i="5"/>
  <c r="E1951" i="5"/>
  <c r="X1951" i="5" s="1"/>
  <c r="F1952" i="5"/>
  <c r="H1952" i="5"/>
  <c r="I1952" i="5"/>
  <c r="J1952" i="5"/>
  <c r="R1952" i="5"/>
  <c r="E1952" i="5"/>
  <c r="X1952" i="5" s="1"/>
  <c r="F1953" i="5"/>
  <c r="H1953" i="5"/>
  <c r="I1953" i="5"/>
  <c r="J1953" i="5"/>
  <c r="R1953" i="5"/>
  <c r="E1953" i="5"/>
  <c r="X1953" i="5" s="1"/>
  <c r="F1954" i="5"/>
  <c r="H1954" i="5"/>
  <c r="I1954" i="5"/>
  <c r="J1954" i="5"/>
  <c r="R1954" i="5"/>
  <c r="E1954" i="5"/>
  <c r="X1954" i="5" s="1"/>
  <c r="F1955" i="5"/>
  <c r="H1955" i="5"/>
  <c r="I1955" i="5"/>
  <c r="J1955" i="5"/>
  <c r="R1955" i="5"/>
  <c r="E1955" i="5"/>
  <c r="X1955" i="5" s="1"/>
  <c r="F1956" i="5"/>
  <c r="H1956" i="5"/>
  <c r="I1956" i="5"/>
  <c r="J1956" i="5"/>
  <c r="R1956" i="5"/>
  <c r="E1956" i="5"/>
  <c r="X1956" i="5" s="1"/>
  <c r="F1957" i="5"/>
  <c r="H1957" i="5"/>
  <c r="I1957" i="5"/>
  <c r="J1957" i="5"/>
  <c r="R1957" i="5"/>
  <c r="E1957" i="5"/>
  <c r="X1957" i="5" s="1"/>
  <c r="F1958" i="5"/>
  <c r="H1958" i="5"/>
  <c r="I1958" i="5"/>
  <c r="J1958" i="5"/>
  <c r="R1958" i="5"/>
  <c r="E1958" i="5"/>
  <c r="X1958" i="5" s="1"/>
  <c r="F1959" i="5"/>
  <c r="H1959" i="5"/>
  <c r="I1959" i="5"/>
  <c r="J1959" i="5"/>
  <c r="R1959" i="5"/>
  <c r="E1959" i="5"/>
  <c r="X1959" i="5" s="1"/>
  <c r="F1960" i="5"/>
  <c r="H1960" i="5"/>
  <c r="I1960" i="5"/>
  <c r="J1960" i="5"/>
  <c r="R1960" i="5"/>
  <c r="E1960" i="5"/>
  <c r="X1960" i="5" s="1"/>
  <c r="F1961" i="5"/>
  <c r="H1961" i="5"/>
  <c r="I1961" i="5"/>
  <c r="J1961" i="5"/>
  <c r="R1961" i="5"/>
  <c r="E1961" i="5"/>
  <c r="X1961" i="5" s="1"/>
  <c r="F1962" i="5"/>
  <c r="H1962" i="5"/>
  <c r="I1962" i="5"/>
  <c r="J1962" i="5"/>
  <c r="R1962" i="5"/>
  <c r="E1962" i="5"/>
  <c r="X1962" i="5" s="1"/>
  <c r="F1963" i="5"/>
  <c r="H1963" i="5"/>
  <c r="I1963" i="5"/>
  <c r="J1963" i="5"/>
  <c r="R1963" i="5"/>
  <c r="E1963" i="5"/>
  <c r="X1963" i="5" s="1"/>
  <c r="F1964" i="5"/>
  <c r="H1964" i="5"/>
  <c r="I1964" i="5"/>
  <c r="J1964" i="5"/>
  <c r="R1964" i="5"/>
  <c r="E1964" i="5"/>
  <c r="X1964" i="5" s="1"/>
  <c r="F1969" i="5"/>
  <c r="H1969" i="5"/>
  <c r="I1969" i="5"/>
  <c r="J1969" i="5"/>
  <c r="R1969" i="5"/>
  <c r="E1969" i="5"/>
  <c r="X1969" i="5" s="1"/>
  <c r="F1970" i="5"/>
  <c r="H1970" i="5"/>
  <c r="I1970" i="5"/>
  <c r="J1970" i="5"/>
  <c r="R1970" i="5"/>
  <c r="E1970" i="5"/>
  <c r="X1970" i="5" s="1"/>
  <c r="F1971" i="5"/>
  <c r="H1971" i="5"/>
  <c r="I1971" i="5"/>
  <c r="J1971" i="5"/>
  <c r="R1971" i="5"/>
  <c r="E1971" i="5"/>
  <c r="X1971" i="5" s="1"/>
  <c r="F1972" i="5"/>
  <c r="H1972" i="5"/>
  <c r="I1972" i="5"/>
  <c r="J1972" i="5"/>
  <c r="R1972" i="5"/>
  <c r="E1972" i="5"/>
  <c r="X1972" i="5" s="1"/>
  <c r="E1973" i="5"/>
  <c r="X1973" i="5" s="1"/>
  <c r="F1973" i="5"/>
  <c r="H1973" i="5"/>
  <c r="I1973" i="5"/>
  <c r="J1973" i="5"/>
  <c r="R1973" i="5"/>
  <c r="E1974" i="5"/>
  <c r="X1974" i="5" s="1"/>
  <c r="F1974" i="5"/>
  <c r="H1974" i="5"/>
  <c r="I1974" i="5"/>
  <c r="J1974" i="5"/>
  <c r="R1974" i="5"/>
  <c r="F1975" i="5"/>
  <c r="H1975" i="5"/>
  <c r="I1975" i="5"/>
  <c r="J1975" i="5"/>
  <c r="R1975" i="5"/>
  <c r="E1975" i="5"/>
  <c r="X1975" i="5" s="1"/>
  <c r="E1976" i="5"/>
  <c r="X1976" i="5" s="1"/>
  <c r="F1976" i="5"/>
  <c r="H1976" i="5"/>
  <c r="I1976" i="5"/>
  <c r="J1976" i="5"/>
  <c r="R1976" i="5"/>
  <c r="E1977" i="5"/>
  <c r="X1977" i="5" s="1"/>
  <c r="F1977" i="5"/>
  <c r="H1977" i="5"/>
  <c r="I1977" i="5"/>
  <c r="J1977" i="5"/>
  <c r="R1977" i="5"/>
  <c r="E1978" i="5"/>
  <c r="X1978" i="5" s="1"/>
  <c r="F1978" i="5"/>
  <c r="H1978" i="5"/>
  <c r="I1978" i="5"/>
  <c r="J1978" i="5"/>
  <c r="R1978" i="5"/>
  <c r="F1979" i="5"/>
  <c r="H1979" i="5"/>
  <c r="I1979" i="5"/>
  <c r="J1979" i="5"/>
  <c r="R1979" i="5"/>
  <c r="E1979" i="5"/>
  <c r="X1979" i="5" s="1"/>
  <c r="E1980" i="5"/>
  <c r="X1980" i="5" s="1"/>
  <c r="F1980" i="5"/>
  <c r="H1980" i="5"/>
  <c r="I1980" i="5"/>
  <c r="J1980" i="5"/>
  <c r="R1980" i="5"/>
  <c r="E1981" i="5"/>
  <c r="X1981" i="5" s="1"/>
  <c r="F1981" i="5"/>
  <c r="H1981" i="5"/>
  <c r="I1981" i="5"/>
  <c r="J1981" i="5"/>
  <c r="R1981" i="5"/>
  <c r="E1982" i="5"/>
  <c r="X1982" i="5" s="1"/>
  <c r="F1982" i="5"/>
  <c r="H1982" i="5"/>
  <c r="I1982" i="5"/>
  <c r="J1982" i="5"/>
  <c r="R1982" i="5"/>
  <c r="F1983" i="5"/>
  <c r="H1983" i="5"/>
  <c r="I1983" i="5"/>
  <c r="J1983" i="5"/>
  <c r="R1983" i="5"/>
  <c r="E1983" i="5"/>
  <c r="X1983" i="5" s="1"/>
  <c r="F1984" i="5"/>
  <c r="H1984" i="5"/>
  <c r="I1984" i="5"/>
  <c r="J1984" i="5"/>
  <c r="R1984" i="5"/>
  <c r="E1984" i="5"/>
  <c r="X1984" i="5" s="1"/>
  <c r="E1985" i="5"/>
  <c r="X1985" i="5" s="1"/>
  <c r="F1985" i="5"/>
  <c r="H1985" i="5"/>
  <c r="I1985" i="5"/>
  <c r="J1985" i="5"/>
  <c r="R1985" i="5"/>
  <c r="F1986" i="5"/>
  <c r="H1986" i="5"/>
  <c r="I1986" i="5"/>
  <c r="J1986" i="5"/>
  <c r="R1986" i="5"/>
  <c r="E1986" i="5"/>
  <c r="X1986" i="5" s="1"/>
  <c r="E1987" i="5"/>
  <c r="X1987" i="5" s="1"/>
  <c r="F1987" i="5"/>
  <c r="H1987" i="5"/>
  <c r="I1987" i="5"/>
  <c r="J1987" i="5"/>
  <c r="R1987" i="5"/>
  <c r="F1988" i="5"/>
  <c r="H1988" i="5"/>
  <c r="I1988" i="5"/>
  <c r="J1988" i="5"/>
  <c r="R1988" i="5"/>
  <c r="E1988" i="5"/>
  <c r="X1988" i="5" s="1"/>
  <c r="F1989" i="5"/>
  <c r="H1989" i="5"/>
  <c r="I1989" i="5"/>
  <c r="J1989" i="5"/>
  <c r="R1989" i="5"/>
  <c r="E1989" i="5"/>
  <c r="X1989" i="5" s="1"/>
  <c r="F1990" i="5"/>
  <c r="H1990" i="5"/>
  <c r="I1990" i="5"/>
  <c r="J1990" i="5"/>
  <c r="R1990" i="5"/>
  <c r="E1990" i="5"/>
  <c r="X1990" i="5" s="1"/>
  <c r="E1991" i="5"/>
  <c r="X1991" i="5" s="1"/>
  <c r="F1991" i="5"/>
  <c r="H1991" i="5"/>
  <c r="I1991" i="5"/>
  <c r="J1991" i="5"/>
  <c r="R1991" i="5"/>
  <c r="F1993" i="5"/>
  <c r="H1993" i="5"/>
  <c r="I1993" i="5"/>
  <c r="J1993" i="5"/>
  <c r="R1993" i="5"/>
  <c r="E1993" i="5"/>
  <c r="X1993" i="5" s="1"/>
  <c r="F1994" i="5"/>
  <c r="H1994" i="5"/>
  <c r="I1994" i="5"/>
  <c r="J1994" i="5"/>
  <c r="R1994" i="5"/>
  <c r="E1994" i="5"/>
  <c r="X1994" i="5" s="1"/>
  <c r="E1995" i="5"/>
  <c r="X1995" i="5" s="1"/>
  <c r="F1995" i="5"/>
  <c r="H1995" i="5"/>
  <c r="I1995" i="5"/>
  <c r="J1995" i="5"/>
  <c r="R1995" i="5"/>
  <c r="E1996" i="5"/>
  <c r="X1996" i="5" s="1"/>
  <c r="F1996" i="5"/>
  <c r="H1996" i="5"/>
  <c r="I1996" i="5"/>
  <c r="J1996" i="5"/>
  <c r="R1996" i="5"/>
  <c r="E1997" i="5"/>
  <c r="X1997" i="5" s="1"/>
  <c r="F1997" i="5"/>
  <c r="H1997" i="5"/>
  <c r="I1997" i="5"/>
  <c r="J1997" i="5"/>
  <c r="R1997" i="5"/>
  <c r="F1998" i="5"/>
  <c r="H1998" i="5"/>
  <c r="I1998" i="5"/>
  <c r="J1998" i="5"/>
  <c r="R1998" i="5"/>
  <c r="E1998" i="5"/>
  <c r="X1998" i="5" s="1"/>
  <c r="F1999" i="5"/>
  <c r="H1999" i="5"/>
  <c r="I1999" i="5"/>
  <c r="J1999" i="5"/>
  <c r="R1999" i="5"/>
  <c r="E1999" i="5"/>
  <c r="X1999" i="5" s="1"/>
  <c r="E2000" i="5"/>
  <c r="X2000" i="5" s="1"/>
  <c r="F2000" i="5"/>
  <c r="H2000" i="5"/>
  <c r="I2000" i="5"/>
  <c r="J2000" i="5"/>
  <c r="R2000" i="5"/>
  <c r="E2001" i="5"/>
  <c r="X2001" i="5" s="1"/>
  <c r="F2001" i="5"/>
  <c r="H2001" i="5"/>
  <c r="I2001" i="5"/>
  <c r="J2001" i="5"/>
  <c r="R2001" i="5"/>
  <c r="E2002" i="5"/>
  <c r="X2002" i="5" s="1"/>
  <c r="F2002" i="5"/>
  <c r="H2002" i="5"/>
  <c r="I2002" i="5"/>
  <c r="J2002" i="5"/>
  <c r="R2002" i="5"/>
  <c r="E2003" i="5"/>
  <c r="X2003" i="5" s="1"/>
  <c r="F2003" i="5"/>
  <c r="H2003" i="5"/>
  <c r="I2003" i="5"/>
  <c r="J2003" i="5"/>
  <c r="R2003" i="5"/>
  <c r="F2004" i="5"/>
  <c r="H2004" i="5"/>
  <c r="I2004" i="5"/>
  <c r="J2004" i="5"/>
  <c r="R2004" i="5"/>
  <c r="E2004" i="5"/>
  <c r="X2004" i="5" s="1"/>
  <c r="F2005" i="5"/>
  <c r="H2005" i="5"/>
  <c r="I2005" i="5"/>
  <c r="J2005" i="5"/>
  <c r="R2005" i="5"/>
  <c r="E2005" i="5"/>
  <c r="X2005" i="5" s="1"/>
  <c r="E2006" i="5"/>
  <c r="X2006" i="5" s="1"/>
  <c r="F2006" i="5"/>
  <c r="H2006" i="5"/>
  <c r="I2006" i="5"/>
  <c r="J2006" i="5"/>
  <c r="R2006" i="5"/>
  <c r="F2007" i="5"/>
  <c r="H2007" i="5"/>
  <c r="I2007" i="5"/>
  <c r="J2007" i="5"/>
  <c r="R2007" i="5"/>
  <c r="E2007" i="5"/>
  <c r="X2007" i="5" s="1"/>
  <c r="F2008" i="5"/>
  <c r="H2008" i="5"/>
  <c r="I2008" i="5"/>
  <c r="J2008" i="5"/>
  <c r="R2008" i="5"/>
  <c r="E2008" i="5"/>
  <c r="X2008" i="5" s="1"/>
  <c r="F2009" i="5"/>
  <c r="H2009" i="5"/>
  <c r="I2009" i="5"/>
  <c r="J2009" i="5"/>
  <c r="R2009" i="5"/>
  <c r="E2009" i="5"/>
  <c r="X2009" i="5" s="1"/>
  <c r="E2010" i="5"/>
  <c r="X2010" i="5" s="1"/>
  <c r="F2010" i="5"/>
  <c r="H2010" i="5"/>
  <c r="I2010" i="5"/>
  <c r="J2010" i="5"/>
  <c r="R2010" i="5"/>
  <c r="E2011" i="5"/>
  <c r="X2011" i="5" s="1"/>
  <c r="F2011" i="5"/>
  <c r="H2011" i="5"/>
  <c r="I2011" i="5"/>
  <c r="J2011" i="5"/>
  <c r="R2011" i="5"/>
  <c r="F2013" i="5"/>
  <c r="H2013" i="5"/>
  <c r="I2013" i="5"/>
  <c r="J2013" i="5"/>
  <c r="R2013" i="5"/>
  <c r="E2013" i="5"/>
  <c r="X2013" i="5" s="1"/>
  <c r="F2014" i="5"/>
  <c r="H2014" i="5"/>
  <c r="I2014" i="5"/>
  <c r="J2014" i="5"/>
  <c r="R2014" i="5"/>
  <c r="E2014" i="5"/>
  <c r="X2014" i="5" s="1"/>
  <c r="E2015" i="5"/>
  <c r="X2015" i="5" s="1"/>
  <c r="F2015" i="5"/>
  <c r="H2015" i="5"/>
  <c r="I2015" i="5"/>
  <c r="J2015" i="5"/>
  <c r="R2015" i="5"/>
  <c r="F2016" i="5"/>
  <c r="H2016" i="5"/>
  <c r="I2016" i="5"/>
  <c r="J2016" i="5"/>
  <c r="R2016" i="5"/>
  <c r="E2016" i="5"/>
  <c r="X2016" i="5" s="1"/>
  <c r="E2017" i="5"/>
  <c r="X2017" i="5" s="1"/>
  <c r="F2017" i="5"/>
  <c r="H2017" i="5"/>
  <c r="I2017" i="5"/>
  <c r="J2017" i="5"/>
  <c r="R2017" i="5"/>
  <c r="E2018" i="5"/>
  <c r="X2018" i="5" s="1"/>
  <c r="F2018" i="5"/>
  <c r="H2018" i="5"/>
  <c r="I2018" i="5"/>
  <c r="J2018" i="5"/>
  <c r="R2018" i="5"/>
  <c r="E2019" i="5"/>
  <c r="X2019" i="5" s="1"/>
  <c r="F2019" i="5"/>
  <c r="H2019" i="5"/>
  <c r="I2019" i="5"/>
  <c r="J2019" i="5"/>
  <c r="R2019" i="5"/>
  <c r="F2021" i="5"/>
  <c r="H2021" i="5"/>
  <c r="I2021" i="5"/>
  <c r="J2021" i="5"/>
  <c r="R2021" i="5"/>
  <c r="E2021" i="5"/>
  <c r="X2021" i="5" s="1"/>
  <c r="F2022" i="5"/>
  <c r="H2022" i="5"/>
  <c r="I2022" i="5"/>
  <c r="J2022" i="5"/>
  <c r="R2022" i="5"/>
  <c r="E2022" i="5"/>
  <c r="X2022" i="5" s="1"/>
  <c r="F2023" i="5"/>
  <c r="H2023" i="5"/>
  <c r="I2023" i="5"/>
  <c r="J2023" i="5"/>
  <c r="R2023" i="5"/>
  <c r="E2023" i="5"/>
  <c r="X2023" i="5" s="1"/>
  <c r="E2024" i="5"/>
  <c r="X2024" i="5" s="1"/>
  <c r="F2024" i="5"/>
  <c r="H2024" i="5"/>
  <c r="I2024" i="5"/>
  <c r="J2024" i="5"/>
  <c r="R2024" i="5"/>
  <c r="E2025" i="5"/>
  <c r="X2025" i="5" s="1"/>
  <c r="F2025" i="5"/>
  <c r="H2025" i="5"/>
  <c r="I2025" i="5"/>
  <c r="J2025" i="5"/>
  <c r="R2025" i="5"/>
  <c r="F2026" i="5"/>
  <c r="H2026" i="5"/>
  <c r="I2026" i="5"/>
  <c r="J2026" i="5"/>
  <c r="R2026" i="5"/>
  <c r="E2026" i="5"/>
  <c r="X2026" i="5" s="1"/>
  <c r="F2027" i="5"/>
  <c r="H2027" i="5"/>
  <c r="I2027" i="5"/>
  <c r="J2027" i="5"/>
  <c r="R2027" i="5"/>
  <c r="E2027" i="5"/>
  <c r="X2027" i="5" s="1"/>
  <c r="E2028" i="5"/>
  <c r="X2028" i="5" s="1"/>
  <c r="F2028" i="5"/>
  <c r="H2028" i="5"/>
  <c r="I2028" i="5"/>
  <c r="J2028" i="5"/>
  <c r="R2028" i="5"/>
  <c r="E2029" i="5"/>
  <c r="X2029" i="5" s="1"/>
  <c r="F2029" i="5"/>
  <c r="H2029" i="5"/>
  <c r="I2029" i="5"/>
  <c r="J2029" i="5"/>
  <c r="R2029" i="5"/>
  <c r="F2030" i="5"/>
  <c r="H2030" i="5"/>
  <c r="I2030" i="5"/>
  <c r="J2030" i="5"/>
  <c r="R2030" i="5"/>
  <c r="E2030" i="5"/>
  <c r="X2030" i="5" s="1"/>
  <c r="E2031" i="5"/>
  <c r="X2031" i="5" s="1"/>
  <c r="F2031" i="5"/>
  <c r="H2031" i="5"/>
  <c r="I2031" i="5"/>
  <c r="J2031" i="5"/>
  <c r="R2031" i="5"/>
  <c r="E2032" i="5"/>
  <c r="X2032" i="5" s="1"/>
  <c r="F2032" i="5"/>
  <c r="H2032" i="5"/>
  <c r="I2032" i="5"/>
  <c r="J2032" i="5"/>
  <c r="R2032" i="5"/>
  <c r="F2033" i="5"/>
  <c r="H2033" i="5"/>
  <c r="I2033" i="5"/>
  <c r="J2033" i="5"/>
  <c r="R2033" i="5"/>
  <c r="E2033" i="5"/>
  <c r="X2033" i="5" s="1"/>
  <c r="F2034" i="5"/>
  <c r="H2034" i="5"/>
  <c r="I2034" i="5"/>
  <c r="J2034" i="5"/>
  <c r="R2034" i="5"/>
  <c r="E2034" i="5"/>
  <c r="X2034" i="5" s="1"/>
  <c r="F2035" i="5"/>
  <c r="H2035" i="5"/>
  <c r="I2035" i="5"/>
  <c r="J2035" i="5"/>
  <c r="R2035" i="5"/>
  <c r="E2035" i="5"/>
  <c r="X2035" i="5" s="1"/>
  <c r="E2036" i="5"/>
  <c r="X2036" i="5" s="1"/>
  <c r="F2036" i="5"/>
  <c r="H2036" i="5"/>
  <c r="I2036" i="5"/>
  <c r="J2036" i="5"/>
  <c r="R2036" i="5"/>
  <c r="F2037" i="5"/>
  <c r="H2037" i="5"/>
  <c r="I2037" i="5"/>
  <c r="J2037" i="5"/>
  <c r="R2037" i="5"/>
  <c r="E2037" i="5"/>
  <c r="X2037" i="5" s="1"/>
  <c r="E2038" i="5"/>
  <c r="X2038" i="5" s="1"/>
  <c r="F2038" i="5"/>
  <c r="H2038" i="5"/>
  <c r="I2038" i="5"/>
  <c r="J2038" i="5"/>
  <c r="R2038" i="5"/>
  <c r="F2039" i="5"/>
  <c r="H2039" i="5"/>
  <c r="I2039" i="5"/>
  <c r="J2039" i="5"/>
  <c r="R2039" i="5"/>
  <c r="E2039" i="5"/>
  <c r="X2039" i="5" s="1"/>
  <c r="E2040" i="5"/>
  <c r="X2040" i="5" s="1"/>
  <c r="F2040" i="5"/>
  <c r="H2040" i="5"/>
  <c r="I2040" i="5"/>
  <c r="J2040" i="5"/>
  <c r="R2040" i="5"/>
  <c r="F2041" i="5"/>
  <c r="H2041" i="5"/>
  <c r="I2041" i="5"/>
  <c r="J2041" i="5"/>
  <c r="R2041" i="5"/>
  <c r="E2041" i="5"/>
  <c r="X2041" i="5" s="1"/>
  <c r="E2042" i="5"/>
  <c r="X2042" i="5" s="1"/>
  <c r="F2042" i="5"/>
  <c r="H2042" i="5"/>
  <c r="I2042" i="5"/>
  <c r="J2042" i="5"/>
  <c r="R2042" i="5"/>
  <c r="F2043" i="5"/>
  <c r="H2043" i="5"/>
  <c r="I2043" i="5"/>
  <c r="J2043" i="5"/>
  <c r="R2043" i="5"/>
  <c r="E2043" i="5"/>
  <c r="X2043" i="5" s="1"/>
  <c r="F2044" i="5"/>
  <c r="H2044" i="5"/>
  <c r="I2044" i="5"/>
  <c r="J2044" i="5"/>
  <c r="R2044" i="5"/>
  <c r="E2044" i="5"/>
  <c r="X2044" i="5" s="1"/>
  <c r="F2045" i="5"/>
  <c r="H2045" i="5"/>
  <c r="I2045" i="5"/>
  <c r="J2045" i="5"/>
  <c r="R2045" i="5"/>
  <c r="E2045" i="5"/>
  <c r="X2045" i="5" s="1"/>
  <c r="F2046" i="5"/>
  <c r="H2046" i="5"/>
  <c r="I2046" i="5"/>
  <c r="J2046" i="5"/>
  <c r="R2046" i="5"/>
  <c r="E2046" i="5"/>
  <c r="X2046" i="5" s="1"/>
  <c r="F2047" i="5"/>
  <c r="H2047" i="5"/>
  <c r="I2047" i="5"/>
  <c r="J2047" i="5"/>
  <c r="R2047" i="5"/>
  <c r="E2047" i="5"/>
  <c r="X2047" i="5" s="1"/>
  <c r="F2048" i="5"/>
  <c r="H2048" i="5"/>
  <c r="I2048" i="5"/>
  <c r="J2048" i="5"/>
  <c r="R2048" i="5"/>
  <c r="E2048" i="5"/>
  <c r="X2048" i="5" s="1"/>
  <c r="E2049" i="5"/>
  <c r="X2049" i="5" s="1"/>
  <c r="F2049" i="5"/>
  <c r="H2049" i="5"/>
  <c r="I2049" i="5"/>
  <c r="J2049" i="5"/>
  <c r="R2049" i="5"/>
  <c r="F2050" i="5"/>
  <c r="H2050" i="5"/>
  <c r="I2050" i="5"/>
  <c r="J2050" i="5"/>
  <c r="R2050" i="5"/>
  <c r="E2050" i="5"/>
  <c r="X2050" i="5" s="1"/>
  <c r="F2051" i="5"/>
  <c r="H2051" i="5"/>
  <c r="I2051" i="5"/>
  <c r="J2051" i="5"/>
  <c r="R2051" i="5"/>
  <c r="E2051" i="5"/>
  <c r="X2051" i="5" s="1"/>
  <c r="E2052" i="5"/>
  <c r="X2052" i="5" s="1"/>
  <c r="F2052" i="5"/>
  <c r="H2052" i="5"/>
  <c r="I2052" i="5"/>
  <c r="J2052" i="5"/>
  <c r="R2052" i="5"/>
  <c r="F2053" i="5"/>
  <c r="H2053" i="5"/>
  <c r="I2053" i="5"/>
  <c r="J2053" i="5"/>
  <c r="R2053" i="5"/>
  <c r="E2053" i="5"/>
  <c r="X2053" i="5" s="1"/>
  <c r="F2054" i="5"/>
  <c r="H2054" i="5"/>
  <c r="I2054" i="5"/>
  <c r="J2054" i="5"/>
  <c r="R2054" i="5"/>
  <c r="E2054" i="5"/>
  <c r="X2054" i="5" s="1"/>
  <c r="E2055" i="5"/>
  <c r="X2055" i="5" s="1"/>
  <c r="F2055" i="5"/>
  <c r="H2055" i="5"/>
  <c r="I2055" i="5"/>
  <c r="J2055" i="5"/>
  <c r="R2055" i="5"/>
  <c r="F2057" i="5"/>
  <c r="H2057" i="5"/>
  <c r="I2057" i="5"/>
  <c r="J2057" i="5"/>
  <c r="R2057" i="5"/>
  <c r="E2057" i="5"/>
  <c r="X2057" i="5" s="1"/>
  <c r="F2058" i="5"/>
  <c r="H2058" i="5"/>
  <c r="I2058" i="5"/>
  <c r="J2058" i="5"/>
  <c r="R2058" i="5"/>
  <c r="E2058" i="5"/>
  <c r="X2058" i="5" s="1"/>
  <c r="F2059" i="5"/>
  <c r="H2059" i="5"/>
  <c r="I2059" i="5"/>
  <c r="J2059" i="5"/>
  <c r="R2059" i="5"/>
  <c r="E2059" i="5"/>
  <c r="X2059" i="5" s="1"/>
  <c r="F2060" i="5"/>
  <c r="H2060" i="5"/>
  <c r="I2060" i="5"/>
  <c r="J2060" i="5"/>
  <c r="R2060" i="5"/>
  <c r="E2060" i="5"/>
  <c r="X2060" i="5" s="1"/>
  <c r="F2061" i="5"/>
  <c r="H2061" i="5"/>
  <c r="I2061" i="5"/>
  <c r="J2061" i="5"/>
  <c r="R2061" i="5"/>
  <c r="E2061" i="5"/>
  <c r="X2061" i="5" s="1"/>
  <c r="F2062" i="5"/>
  <c r="H2062" i="5"/>
  <c r="I2062" i="5"/>
  <c r="J2062" i="5"/>
  <c r="R2062" i="5"/>
  <c r="E2062" i="5"/>
  <c r="X2062" i="5" s="1"/>
  <c r="F2063" i="5"/>
  <c r="H2063" i="5"/>
  <c r="I2063" i="5"/>
  <c r="J2063" i="5"/>
  <c r="R2063" i="5"/>
  <c r="E2063" i="5"/>
  <c r="X2063" i="5" s="1"/>
  <c r="F2064" i="5"/>
  <c r="H2064" i="5"/>
  <c r="I2064" i="5"/>
  <c r="J2064" i="5"/>
  <c r="R2064" i="5"/>
  <c r="E2064" i="5"/>
  <c r="X2064" i="5" s="1"/>
  <c r="F2065" i="5"/>
  <c r="H2065" i="5"/>
  <c r="I2065" i="5"/>
  <c r="J2065" i="5"/>
  <c r="R2065" i="5"/>
  <c r="E2065" i="5"/>
  <c r="X2065" i="5" s="1"/>
  <c r="E2066" i="5"/>
  <c r="X2066" i="5" s="1"/>
  <c r="F2066" i="5"/>
  <c r="H2066" i="5"/>
  <c r="I2066" i="5"/>
  <c r="J2066" i="5"/>
  <c r="R2066" i="5"/>
  <c r="E2067" i="5"/>
  <c r="X2067" i="5" s="1"/>
  <c r="F2067" i="5"/>
  <c r="H2067" i="5"/>
  <c r="I2067" i="5"/>
  <c r="J2067" i="5"/>
  <c r="R2067" i="5"/>
  <c r="F2068" i="5"/>
  <c r="H2068" i="5"/>
  <c r="I2068" i="5"/>
  <c r="J2068" i="5"/>
  <c r="R2068" i="5"/>
  <c r="E2068" i="5"/>
  <c r="X2068" i="5" s="1"/>
  <c r="F2069" i="5"/>
  <c r="H2069" i="5"/>
  <c r="I2069" i="5"/>
  <c r="J2069" i="5"/>
  <c r="R2069" i="5"/>
  <c r="E2069" i="5"/>
  <c r="X2069" i="5" s="1"/>
  <c r="F2070" i="5"/>
  <c r="H2070" i="5"/>
  <c r="I2070" i="5"/>
  <c r="J2070" i="5"/>
  <c r="R2070" i="5"/>
  <c r="E2070" i="5"/>
  <c r="X2070" i="5" s="1"/>
  <c r="F2071" i="5"/>
  <c r="H2071" i="5"/>
  <c r="I2071" i="5"/>
  <c r="J2071" i="5"/>
  <c r="R2071" i="5"/>
  <c r="E2071" i="5"/>
  <c r="X2071" i="5" s="1"/>
  <c r="E2072" i="5"/>
  <c r="X2072" i="5" s="1"/>
  <c r="F2072" i="5"/>
  <c r="H2072" i="5"/>
  <c r="I2072" i="5"/>
  <c r="J2072" i="5"/>
  <c r="R2072" i="5"/>
  <c r="E2073" i="5"/>
  <c r="X2073" i="5" s="1"/>
  <c r="F2073" i="5"/>
  <c r="H2073" i="5"/>
  <c r="I2073" i="5"/>
  <c r="J2073" i="5"/>
  <c r="R2073" i="5"/>
  <c r="E2074" i="5"/>
  <c r="X2074" i="5" s="1"/>
  <c r="F2074" i="5"/>
  <c r="H2074" i="5"/>
  <c r="I2074" i="5"/>
  <c r="J2074" i="5"/>
  <c r="R2074" i="5"/>
  <c r="F2075" i="5"/>
  <c r="H2075" i="5"/>
  <c r="I2075" i="5"/>
  <c r="J2075" i="5"/>
  <c r="R2075" i="5"/>
  <c r="E2075" i="5"/>
  <c r="X2075" i="5" s="1"/>
  <c r="E2076" i="5"/>
  <c r="X2076" i="5" s="1"/>
  <c r="F2076" i="5"/>
  <c r="H2076" i="5"/>
  <c r="I2076" i="5"/>
  <c r="J2076" i="5"/>
  <c r="R2076" i="5"/>
  <c r="F2078" i="5"/>
  <c r="H2078" i="5"/>
  <c r="I2078" i="5"/>
  <c r="J2078" i="5"/>
  <c r="R2078" i="5"/>
  <c r="E2078" i="5"/>
  <c r="X2078" i="5" s="1"/>
  <c r="F2079" i="5"/>
  <c r="H2079" i="5"/>
  <c r="I2079" i="5"/>
  <c r="J2079" i="5"/>
  <c r="R2079" i="5"/>
  <c r="E2079" i="5"/>
  <c r="X2079" i="5" s="1"/>
  <c r="E2080" i="5"/>
  <c r="X2080" i="5" s="1"/>
  <c r="F2080" i="5"/>
  <c r="H2080" i="5"/>
  <c r="I2080" i="5"/>
  <c r="J2080" i="5"/>
  <c r="R2080" i="5"/>
  <c r="E2081" i="5"/>
  <c r="X2081" i="5" s="1"/>
  <c r="F2081" i="5"/>
  <c r="H2081" i="5"/>
  <c r="I2081" i="5"/>
  <c r="J2081" i="5"/>
  <c r="R2081" i="5"/>
  <c r="F2082" i="5"/>
  <c r="H2082" i="5"/>
  <c r="I2082" i="5"/>
  <c r="J2082" i="5"/>
  <c r="R2082" i="5"/>
  <c r="E2082" i="5"/>
  <c r="X2082" i="5" s="1"/>
  <c r="F2083" i="5"/>
  <c r="H2083" i="5"/>
  <c r="I2083" i="5"/>
  <c r="J2083" i="5"/>
  <c r="R2083" i="5"/>
  <c r="E2083" i="5"/>
  <c r="X2083" i="5" s="1"/>
  <c r="E2084" i="5"/>
  <c r="X2084" i="5" s="1"/>
  <c r="F2084" i="5"/>
  <c r="H2084" i="5"/>
  <c r="I2084" i="5"/>
  <c r="J2084" i="5"/>
  <c r="R2084" i="5"/>
  <c r="F2085" i="5"/>
  <c r="H2085" i="5"/>
  <c r="I2085" i="5"/>
  <c r="J2085" i="5"/>
  <c r="R2085" i="5"/>
  <c r="E2085" i="5"/>
  <c r="X2085" i="5" s="1"/>
  <c r="F2086" i="5"/>
  <c r="H2086" i="5"/>
  <c r="I2086" i="5"/>
  <c r="J2086" i="5"/>
  <c r="R2086" i="5"/>
  <c r="E2086" i="5"/>
  <c r="X2086" i="5" s="1"/>
  <c r="F2087" i="5"/>
  <c r="H2087" i="5"/>
  <c r="I2087" i="5"/>
  <c r="J2087" i="5"/>
  <c r="R2087" i="5"/>
  <c r="E2087" i="5"/>
  <c r="X2087" i="5" s="1"/>
  <c r="E2088" i="5"/>
  <c r="X2088" i="5" s="1"/>
  <c r="F2088" i="5"/>
  <c r="H2088" i="5"/>
  <c r="I2088" i="5"/>
  <c r="J2088" i="5"/>
  <c r="R2088" i="5"/>
  <c r="F2089" i="5"/>
  <c r="H2089" i="5"/>
  <c r="I2089" i="5"/>
  <c r="J2089" i="5"/>
  <c r="R2089" i="5"/>
  <c r="E2089" i="5"/>
  <c r="X2089" i="5" s="1"/>
  <c r="E2090" i="5"/>
  <c r="X2090" i="5" s="1"/>
  <c r="F2090" i="5"/>
  <c r="H2090" i="5"/>
  <c r="I2090" i="5"/>
  <c r="J2090" i="5"/>
  <c r="R2090" i="5"/>
  <c r="E2091" i="5"/>
  <c r="X2091" i="5" s="1"/>
  <c r="F2091" i="5"/>
  <c r="H2091" i="5"/>
  <c r="I2091" i="5"/>
  <c r="J2091" i="5"/>
  <c r="R2091" i="5"/>
  <c r="E2092" i="5"/>
  <c r="X2092" i="5" s="1"/>
  <c r="F2092" i="5"/>
  <c r="H2092" i="5"/>
  <c r="I2092" i="5"/>
  <c r="J2092" i="5"/>
  <c r="R2092" i="5"/>
  <c r="E2093" i="5"/>
  <c r="X2093" i="5" s="1"/>
  <c r="F2093" i="5"/>
  <c r="H2093" i="5"/>
  <c r="I2093" i="5"/>
  <c r="J2093" i="5"/>
  <c r="R2093" i="5"/>
  <c r="F2094" i="5"/>
  <c r="H2094" i="5"/>
  <c r="I2094" i="5"/>
  <c r="J2094" i="5"/>
  <c r="R2094" i="5"/>
  <c r="E2094" i="5"/>
  <c r="X2094" i="5" s="1"/>
  <c r="E2095" i="5"/>
  <c r="X2095" i="5" s="1"/>
  <c r="F2095" i="5"/>
  <c r="H2095" i="5"/>
  <c r="I2095" i="5"/>
  <c r="J2095" i="5"/>
  <c r="R2095" i="5"/>
  <c r="E2096" i="5"/>
  <c r="X2096" i="5" s="1"/>
  <c r="F2096" i="5"/>
  <c r="H2096" i="5"/>
  <c r="I2096" i="5"/>
  <c r="J2096" i="5"/>
  <c r="R2096" i="5"/>
  <c r="F2097" i="5"/>
  <c r="H2097" i="5"/>
  <c r="I2097" i="5"/>
  <c r="J2097" i="5"/>
  <c r="R2097" i="5"/>
  <c r="E2097" i="5"/>
  <c r="X2097" i="5" s="1"/>
  <c r="F2098" i="5"/>
  <c r="H2098" i="5"/>
  <c r="I2098" i="5"/>
  <c r="J2098" i="5"/>
  <c r="R2098" i="5"/>
  <c r="E2098" i="5"/>
  <c r="X2098" i="5" s="1"/>
  <c r="E2099" i="5"/>
  <c r="X2099" i="5" s="1"/>
  <c r="F2099" i="5"/>
  <c r="H2099" i="5"/>
  <c r="I2099" i="5"/>
  <c r="J2099" i="5"/>
  <c r="R2099" i="5"/>
  <c r="F2100" i="5"/>
  <c r="H2100" i="5"/>
  <c r="I2100" i="5"/>
  <c r="J2100" i="5"/>
  <c r="R2100" i="5"/>
  <c r="E2100" i="5"/>
  <c r="X2100" i="5" s="1"/>
  <c r="F2102" i="5"/>
  <c r="H2102" i="5"/>
  <c r="I2102" i="5"/>
  <c r="J2102" i="5"/>
  <c r="R2102" i="5"/>
  <c r="E2102" i="5"/>
  <c r="X2102" i="5" s="1"/>
  <c r="F2103" i="5"/>
  <c r="H2103" i="5"/>
  <c r="I2103" i="5"/>
  <c r="J2103" i="5"/>
  <c r="R2103" i="5"/>
  <c r="E2103" i="5"/>
  <c r="X2103" i="5" s="1"/>
  <c r="E2104" i="5"/>
  <c r="X2104" i="5" s="1"/>
  <c r="F2104" i="5"/>
  <c r="H2104" i="5"/>
  <c r="I2104" i="5"/>
  <c r="J2104" i="5"/>
  <c r="R2104" i="5"/>
  <c r="E2105" i="5"/>
  <c r="X2105" i="5" s="1"/>
  <c r="F2105" i="5"/>
  <c r="H2105" i="5"/>
  <c r="I2105" i="5"/>
  <c r="J2105" i="5"/>
  <c r="R2105" i="5"/>
  <c r="F2106" i="5"/>
  <c r="H2106" i="5"/>
  <c r="I2106" i="5"/>
  <c r="J2106" i="5"/>
  <c r="R2106" i="5"/>
  <c r="E2106" i="5"/>
  <c r="X2106" i="5" s="1"/>
  <c r="F2107" i="5"/>
  <c r="H2107" i="5"/>
  <c r="I2107" i="5"/>
  <c r="J2107" i="5"/>
  <c r="R2107" i="5"/>
  <c r="E2107" i="5"/>
  <c r="X2107" i="5" s="1"/>
  <c r="F2108" i="5"/>
  <c r="H2108" i="5"/>
  <c r="I2108" i="5"/>
  <c r="J2108" i="5"/>
  <c r="R2108" i="5"/>
  <c r="E2108" i="5"/>
  <c r="X2108" i="5" s="1"/>
  <c r="F2110" i="5"/>
  <c r="H2110" i="5"/>
  <c r="I2110" i="5"/>
  <c r="J2110" i="5"/>
  <c r="R2110" i="5"/>
  <c r="E2110" i="5"/>
  <c r="X2110" i="5" s="1"/>
  <c r="F2111" i="5"/>
  <c r="H2111" i="5"/>
  <c r="I2111" i="5"/>
  <c r="J2111" i="5"/>
  <c r="R2111" i="5"/>
  <c r="E2111" i="5"/>
  <c r="X2111" i="5" s="1"/>
  <c r="E2112" i="5"/>
  <c r="X2112" i="5" s="1"/>
  <c r="F2112" i="5"/>
  <c r="H2112" i="5"/>
  <c r="I2112" i="5"/>
  <c r="J2112" i="5"/>
  <c r="R2112" i="5"/>
  <c r="F2113" i="5"/>
  <c r="H2113" i="5"/>
  <c r="I2113" i="5"/>
  <c r="J2113" i="5"/>
  <c r="R2113" i="5"/>
  <c r="E2113" i="5"/>
  <c r="X2113" i="5" s="1"/>
  <c r="E2114" i="5"/>
  <c r="X2114" i="5" s="1"/>
  <c r="F2114" i="5"/>
  <c r="H2114" i="5"/>
  <c r="I2114" i="5"/>
  <c r="J2114" i="5"/>
  <c r="R2114" i="5"/>
  <c r="E2115" i="5"/>
  <c r="X2115" i="5" s="1"/>
  <c r="F2115" i="5"/>
  <c r="H2115" i="5"/>
  <c r="I2115" i="5"/>
  <c r="J2115" i="5"/>
  <c r="R2115" i="5"/>
  <c r="E2116" i="5"/>
  <c r="X2116" i="5" s="1"/>
  <c r="F2116" i="5"/>
  <c r="H2116" i="5"/>
  <c r="I2116" i="5"/>
  <c r="J2116" i="5"/>
  <c r="R2116" i="5"/>
  <c r="F2117" i="5"/>
  <c r="H2117" i="5"/>
  <c r="I2117" i="5"/>
  <c r="J2117" i="5"/>
  <c r="R2117" i="5"/>
  <c r="E2117" i="5"/>
  <c r="X2117" i="5" s="1"/>
  <c r="F2121" i="5"/>
  <c r="H2121" i="5"/>
  <c r="I2121" i="5"/>
  <c r="J2121" i="5"/>
  <c r="R2121" i="5"/>
  <c r="E2121" i="5"/>
  <c r="X2121" i="5" s="1"/>
  <c r="F2122" i="5"/>
  <c r="H2122" i="5"/>
  <c r="I2122" i="5"/>
  <c r="J2122" i="5"/>
  <c r="R2122" i="5"/>
  <c r="E2122" i="5"/>
  <c r="X2122" i="5" s="1"/>
  <c r="F2123" i="5"/>
  <c r="H2123" i="5"/>
  <c r="I2123" i="5"/>
  <c r="J2123" i="5"/>
  <c r="R2123" i="5"/>
  <c r="E2123" i="5"/>
  <c r="X2123" i="5" s="1"/>
  <c r="F2124" i="5"/>
  <c r="H2124" i="5"/>
  <c r="I2124" i="5"/>
  <c r="J2124" i="5"/>
  <c r="R2124" i="5"/>
  <c r="E2124" i="5"/>
  <c r="X2124" i="5" s="1"/>
  <c r="E2125" i="5"/>
  <c r="X2125" i="5" s="1"/>
  <c r="F2125" i="5"/>
  <c r="H2125" i="5"/>
  <c r="I2125" i="5"/>
  <c r="J2125" i="5"/>
  <c r="R2125" i="5"/>
  <c r="E2126" i="5"/>
  <c r="X2126" i="5" s="1"/>
  <c r="F2126" i="5"/>
  <c r="H2126" i="5"/>
  <c r="I2126" i="5"/>
  <c r="J2126" i="5"/>
  <c r="R2126" i="5"/>
  <c r="F2127" i="5"/>
  <c r="H2127" i="5"/>
  <c r="I2127" i="5"/>
  <c r="J2127" i="5"/>
  <c r="R2127" i="5"/>
  <c r="E2127" i="5"/>
  <c r="X2127" i="5" s="1"/>
  <c r="F2128" i="5"/>
  <c r="H2128" i="5"/>
  <c r="I2128" i="5"/>
  <c r="J2128" i="5"/>
  <c r="R2128" i="5"/>
  <c r="E2128" i="5"/>
  <c r="X2128" i="5" s="1"/>
  <c r="E2129" i="5"/>
  <c r="X2129" i="5" s="1"/>
  <c r="F2129" i="5"/>
  <c r="H2129" i="5"/>
  <c r="I2129" i="5"/>
  <c r="J2129" i="5"/>
  <c r="R2129" i="5"/>
  <c r="F2131" i="5"/>
  <c r="H2131" i="5"/>
  <c r="I2131" i="5"/>
  <c r="J2131" i="5"/>
  <c r="R2131" i="5"/>
  <c r="E2131" i="5"/>
  <c r="X2131" i="5" s="1"/>
  <c r="F2132" i="5"/>
  <c r="H2132" i="5"/>
  <c r="I2132" i="5"/>
  <c r="J2132" i="5"/>
  <c r="R2132" i="5"/>
  <c r="E2132" i="5"/>
  <c r="X2132" i="5" s="1"/>
  <c r="J2164" i="5"/>
  <c r="I2164" i="5"/>
  <c r="R2164" i="5"/>
  <c r="F2164" i="5"/>
  <c r="H2164" i="5"/>
  <c r="E2164" i="5"/>
  <c r="X2164" i="5" s="1"/>
  <c r="E2165" i="5"/>
  <c r="X2165" i="5" s="1"/>
  <c r="H2165" i="5"/>
  <c r="F2165" i="5"/>
  <c r="J2165" i="5"/>
  <c r="R2165" i="5"/>
  <c r="I2165" i="5"/>
  <c r="H2166" i="5"/>
  <c r="J2166" i="5"/>
  <c r="F2166" i="5"/>
  <c r="I2166" i="5"/>
  <c r="R2166" i="5"/>
  <c r="E2166" i="5"/>
  <c r="X2166" i="5" s="1"/>
  <c r="R2167" i="5"/>
  <c r="J2167" i="5"/>
  <c r="I2167" i="5"/>
  <c r="F2167" i="5"/>
  <c r="H2167" i="5"/>
  <c r="E2167" i="5"/>
  <c r="X2167" i="5" s="1"/>
  <c r="J2168" i="5"/>
  <c r="I2168" i="5"/>
  <c r="H2168" i="5"/>
  <c r="F2168" i="5"/>
  <c r="R2168" i="5"/>
  <c r="E2168" i="5"/>
  <c r="X2168" i="5" s="1"/>
  <c r="H2169" i="5"/>
  <c r="F2169" i="5"/>
  <c r="I2169" i="5"/>
  <c r="R2169" i="5"/>
  <c r="J2169" i="5"/>
  <c r="E2169" i="5"/>
  <c r="X2169" i="5" s="1"/>
  <c r="R2172" i="5"/>
  <c r="F2172" i="5"/>
  <c r="H2172" i="5"/>
  <c r="I2172" i="5"/>
  <c r="J2172" i="5"/>
  <c r="E2172" i="5"/>
  <c r="X2172" i="5" s="1"/>
  <c r="H2173" i="5"/>
  <c r="J2173" i="5"/>
  <c r="I2173" i="5"/>
  <c r="R2173" i="5"/>
  <c r="F2173" i="5"/>
  <c r="E2173" i="5"/>
  <c r="X2173" i="5" s="1"/>
  <c r="F2174" i="5"/>
  <c r="J2174" i="5"/>
  <c r="I2174" i="5"/>
  <c r="R2174" i="5"/>
  <c r="H2174" i="5"/>
  <c r="E2174" i="5"/>
  <c r="X2174" i="5" s="1"/>
  <c r="F2175" i="5"/>
  <c r="R2175" i="5"/>
  <c r="H2175" i="5"/>
  <c r="J2175" i="5"/>
  <c r="I2175" i="5"/>
  <c r="E2175" i="5"/>
  <c r="X2175" i="5" s="1"/>
  <c r="J2177" i="5"/>
  <c r="R2177" i="5"/>
  <c r="F2177" i="5"/>
  <c r="H2177" i="5"/>
  <c r="I2177" i="5"/>
  <c r="E2177" i="5"/>
  <c r="X2177" i="5" s="1"/>
  <c r="E2178" i="5"/>
  <c r="X2178" i="5" s="1"/>
  <c r="R2178" i="5"/>
  <c r="F2178" i="5"/>
  <c r="I2178" i="5"/>
  <c r="J2178" i="5"/>
  <c r="H2178" i="5"/>
  <c r="R2179" i="5"/>
  <c r="H2179" i="5"/>
  <c r="J2179" i="5"/>
  <c r="F2179" i="5"/>
  <c r="I2179" i="5"/>
  <c r="E2179" i="5"/>
  <c r="X2179" i="5" s="1"/>
  <c r="H2180" i="5"/>
  <c r="F2180" i="5"/>
  <c r="J2180" i="5"/>
  <c r="I2180" i="5"/>
  <c r="R2180" i="5"/>
  <c r="E2180" i="5"/>
  <c r="X2180" i="5" s="1"/>
  <c r="E2181" i="5"/>
  <c r="X2181" i="5" s="1"/>
  <c r="J2181" i="5"/>
  <c r="R2181" i="5"/>
  <c r="F2181" i="5"/>
  <c r="H2181" i="5"/>
  <c r="I2181" i="5"/>
  <c r="H2182" i="5"/>
  <c r="F2182" i="5"/>
  <c r="I2182" i="5"/>
  <c r="J2182" i="5"/>
  <c r="R2182" i="5"/>
  <c r="E2182" i="5"/>
  <c r="X2182" i="5" s="1"/>
  <c r="E2183" i="5"/>
  <c r="X2183" i="5" s="1"/>
  <c r="J2183" i="5"/>
  <c r="H2183" i="5"/>
  <c r="F2183" i="5"/>
  <c r="I2183" i="5"/>
  <c r="R2183" i="5"/>
  <c r="R2184" i="5"/>
  <c r="H2184" i="5"/>
  <c r="I2184" i="5"/>
  <c r="J2184" i="5"/>
  <c r="F2184" i="5"/>
  <c r="E2184" i="5"/>
  <c r="X2184" i="5" s="1"/>
  <c r="E2185" i="5"/>
  <c r="X2185" i="5" s="1"/>
  <c r="H2185" i="5"/>
  <c r="F2185" i="5"/>
  <c r="I2185" i="5"/>
  <c r="J2185" i="5"/>
  <c r="R2185" i="5"/>
  <c r="J2186" i="5"/>
  <c r="R2186" i="5"/>
  <c r="I2186" i="5"/>
  <c r="H2186" i="5"/>
  <c r="F2186" i="5"/>
  <c r="E2186" i="5"/>
  <c r="X2186" i="5" s="1"/>
  <c r="E2187" i="5"/>
  <c r="X2187" i="5" s="1"/>
  <c r="H2187" i="5"/>
  <c r="F2187" i="5"/>
  <c r="J2187" i="5"/>
  <c r="R2187" i="5"/>
  <c r="I2187" i="5"/>
  <c r="E2188" i="5"/>
  <c r="X2188" i="5" s="1"/>
  <c r="J2188" i="5"/>
  <c r="H2188" i="5"/>
  <c r="R2188" i="5"/>
  <c r="I2188" i="5"/>
  <c r="F2188" i="5"/>
  <c r="H2189" i="5"/>
  <c r="F2189" i="5"/>
  <c r="J2189" i="5"/>
  <c r="R2189" i="5"/>
  <c r="I2189" i="5"/>
  <c r="E2189" i="5"/>
  <c r="X2189" i="5" s="1"/>
  <c r="E2190" i="5"/>
  <c r="X2190" i="5" s="1"/>
  <c r="I2190" i="5"/>
  <c r="R2190" i="5"/>
  <c r="F2190" i="5"/>
  <c r="H2190" i="5"/>
  <c r="J2190" i="5"/>
  <c r="E2191" i="5"/>
  <c r="X2191" i="5" s="1"/>
  <c r="F2191" i="5"/>
  <c r="H2191" i="5"/>
  <c r="R2191" i="5"/>
  <c r="I2191" i="5"/>
  <c r="J2191" i="5"/>
  <c r="E2192" i="5"/>
  <c r="X2192" i="5" s="1"/>
  <c r="R2192" i="5"/>
  <c r="F2192" i="5"/>
  <c r="I2192" i="5"/>
  <c r="H2192" i="5"/>
  <c r="J2192" i="5"/>
  <c r="E2193" i="5"/>
  <c r="X2193" i="5" s="1"/>
  <c r="F2193" i="5"/>
  <c r="R2193" i="5"/>
  <c r="J2193" i="5"/>
  <c r="H2193" i="5"/>
  <c r="I2193" i="5"/>
  <c r="E2194" i="5"/>
  <c r="X2194" i="5" s="1"/>
  <c r="F2194" i="5"/>
  <c r="I2194" i="5"/>
  <c r="R2194" i="5"/>
  <c r="H2194" i="5"/>
  <c r="J2194" i="5"/>
  <c r="I2195" i="5"/>
  <c r="R2195" i="5"/>
  <c r="F2195" i="5"/>
  <c r="J2195" i="5"/>
  <c r="H2195" i="5"/>
  <c r="E2195" i="5"/>
  <c r="X2195" i="5" s="1"/>
  <c r="E2196" i="5"/>
  <c r="X2196" i="5" s="1"/>
  <c r="R2196" i="5"/>
  <c r="J2196" i="5"/>
  <c r="H2196" i="5"/>
  <c r="F2196" i="5"/>
  <c r="I2196" i="5"/>
  <c r="F2197" i="5"/>
  <c r="H2197" i="5"/>
  <c r="R2197" i="5"/>
  <c r="I2197" i="5"/>
  <c r="J2197" i="5"/>
  <c r="E2197" i="5"/>
  <c r="X2197" i="5" s="1"/>
  <c r="F2198" i="5"/>
  <c r="J2198" i="5"/>
  <c r="R2198" i="5"/>
  <c r="I2198" i="5"/>
  <c r="H2198" i="5"/>
  <c r="E2198" i="5"/>
  <c r="X2198" i="5" s="1"/>
  <c r="I2199" i="5"/>
  <c r="F2199" i="5"/>
  <c r="H2199" i="5"/>
  <c r="J2199" i="5"/>
  <c r="R2199" i="5"/>
  <c r="E2199" i="5"/>
  <c r="X2199" i="5" s="1"/>
  <c r="E2200" i="5"/>
  <c r="X2200" i="5" s="1"/>
  <c r="R2200" i="5"/>
  <c r="J2200" i="5"/>
  <c r="F2200" i="5"/>
  <c r="I2200" i="5"/>
  <c r="H2200" i="5"/>
  <c r="E2201" i="5"/>
  <c r="X2201" i="5" s="1"/>
  <c r="J2201" i="5"/>
  <c r="H2201" i="5"/>
  <c r="I2201" i="5"/>
  <c r="F2201" i="5"/>
  <c r="R2201" i="5"/>
  <c r="E2202" i="5"/>
  <c r="X2202" i="5" s="1"/>
  <c r="F2202" i="5"/>
  <c r="H2202" i="5"/>
  <c r="I2202" i="5"/>
  <c r="J2202" i="5"/>
  <c r="R2202" i="5"/>
  <c r="E2203" i="5"/>
  <c r="X2203" i="5" s="1"/>
  <c r="R2203" i="5"/>
  <c r="H2203" i="5"/>
  <c r="J2203" i="5"/>
  <c r="F2203" i="5"/>
  <c r="I2203" i="5"/>
  <c r="E2204" i="5"/>
  <c r="X2204" i="5" s="1"/>
  <c r="H2204" i="5"/>
  <c r="I2204" i="5"/>
  <c r="R2204" i="5"/>
  <c r="F2204" i="5"/>
  <c r="J2204" i="5"/>
  <c r="E2205" i="5"/>
  <c r="X2205" i="5" s="1"/>
  <c r="F2205" i="5"/>
  <c r="J2205" i="5"/>
  <c r="H2205" i="5"/>
  <c r="I2205" i="5"/>
  <c r="R2205" i="5"/>
  <c r="F2206" i="5"/>
  <c r="J2206" i="5"/>
  <c r="R2206" i="5"/>
  <c r="H2206" i="5"/>
  <c r="I2206" i="5"/>
  <c r="E2206" i="5"/>
  <c r="X2206" i="5" s="1"/>
  <c r="H2207" i="5"/>
  <c r="R2207" i="5"/>
  <c r="F2207" i="5"/>
  <c r="I2207" i="5"/>
  <c r="J2207" i="5"/>
  <c r="E2207" i="5"/>
  <c r="X2207" i="5" s="1"/>
  <c r="E2208" i="5"/>
  <c r="X2208" i="5" s="1"/>
  <c r="F2208" i="5"/>
  <c r="H2208" i="5"/>
  <c r="J2208" i="5"/>
  <c r="R2208" i="5"/>
  <c r="I2208" i="5"/>
  <c r="E2209" i="5"/>
  <c r="X2209" i="5" s="1"/>
  <c r="F2209" i="5"/>
  <c r="J2209" i="5"/>
  <c r="I2209" i="5"/>
  <c r="H2209" i="5"/>
  <c r="R2209" i="5"/>
  <c r="F2210" i="5"/>
  <c r="I2210" i="5"/>
  <c r="J2210" i="5"/>
  <c r="H2210" i="5"/>
  <c r="R2210" i="5"/>
  <c r="E2210" i="5"/>
  <c r="X2210" i="5" s="1"/>
  <c r="J2211" i="5"/>
  <c r="H2211" i="5"/>
  <c r="R2211" i="5"/>
  <c r="F2211" i="5"/>
  <c r="I2211" i="5"/>
  <c r="E2211" i="5"/>
  <c r="X2211" i="5" s="1"/>
  <c r="H2212" i="5"/>
  <c r="R2212" i="5"/>
  <c r="F2212" i="5"/>
  <c r="I2212" i="5"/>
  <c r="J2212" i="5"/>
  <c r="E2212" i="5"/>
  <c r="X2212" i="5" s="1"/>
  <c r="R2213" i="5"/>
  <c r="F2213" i="5"/>
  <c r="I2213" i="5"/>
  <c r="H2213" i="5"/>
  <c r="J2213" i="5"/>
  <c r="E2213" i="5"/>
  <c r="X2213" i="5" s="1"/>
  <c r="E2214" i="5"/>
  <c r="X2214" i="5" s="1"/>
  <c r="I2214" i="5"/>
  <c r="F2214" i="5"/>
  <c r="R2214" i="5"/>
  <c r="H2214" i="5"/>
  <c r="J2214" i="5"/>
  <c r="E2215" i="5"/>
  <c r="X2215" i="5" s="1"/>
  <c r="J2215" i="5"/>
  <c r="R2215" i="5"/>
  <c r="F2215" i="5"/>
  <c r="H2215" i="5"/>
  <c r="I2215" i="5"/>
  <c r="J2216" i="5"/>
  <c r="H2216" i="5"/>
  <c r="F2216" i="5"/>
  <c r="I2216" i="5"/>
  <c r="R2216" i="5"/>
  <c r="E2216" i="5"/>
  <c r="X2216" i="5" s="1"/>
  <c r="E2217" i="5"/>
  <c r="X2217" i="5" s="1"/>
  <c r="H2217" i="5"/>
  <c r="F2217" i="5"/>
  <c r="J2217" i="5"/>
  <c r="I2217" i="5"/>
  <c r="R2217" i="5"/>
  <c r="E2218" i="5"/>
  <c r="X2218" i="5" s="1"/>
  <c r="I2218" i="5"/>
  <c r="F2218" i="5"/>
  <c r="J2218" i="5"/>
  <c r="R2218" i="5"/>
  <c r="H2218" i="5"/>
  <c r="E2219" i="5"/>
  <c r="X2219" i="5" s="1"/>
  <c r="H2219" i="5"/>
  <c r="I2219" i="5"/>
  <c r="J2219" i="5"/>
  <c r="R2219" i="5"/>
  <c r="F2219" i="5"/>
  <c r="E2220" i="5"/>
  <c r="X2220" i="5" s="1"/>
  <c r="F2220" i="5"/>
  <c r="R2220" i="5"/>
  <c r="I2220" i="5"/>
  <c r="H2220" i="5"/>
  <c r="J2220" i="5"/>
  <c r="E2221" i="5"/>
  <c r="X2221" i="5" s="1"/>
  <c r="R2221" i="5"/>
  <c r="I2221" i="5"/>
  <c r="F2221" i="5"/>
  <c r="H2221" i="5"/>
  <c r="J2221" i="5"/>
  <c r="R2222" i="5"/>
  <c r="I2222" i="5"/>
  <c r="J2222" i="5"/>
  <c r="F2222" i="5"/>
  <c r="H2222" i="5"/>
  <c r="E2222" i="5"/>
  <c r="X2222" i="5" s="1"/>
  <c r="E2224" i="5"/>
  <c r="X2224" i="5" s="1"/>
  <c r="I2224" i="5"/>
  <c r="R2224" i="5"/>
  <c r="H2224" i="5"/>
  <c r="J2224" i="5"/>
  <c r="F2224" i="5"/>
  <c r="E2225" i="5"/>
  <c r="X2225" i="5" s="1"/>
  <c r="J2225" i="5"/>
  <c r="H2225" i="5"/>
  <c r="F2225" i="5"/>
  <c r="R2225" i="5"/>
  <c r="I2225" i="5"/>
  <c r="E2226" i="5"/>
  <c r="X2226" i="5" s="1"/>
  <c r="F2226" i="5"/>
  <c r="R2226" i="5"/>
  <c r="I2226" i="5"/>
  <c r="H2226" i="5"/>
  <c r="J2226" i="5"/>
  <c r="E2229" i="5"/>
  <c r="X2229" i="5" s="1"/>
  <c r="R2229" i="5"/>
  <c r="I2229" i="5"/>
  <c r="J2229" i="5"/>
  <c r="F2229" i="5"/>
  <c r="H2229" i="5"/>
  <c r="E2230" i="5"/>
  <c r="X2230" i="5" s="1"/>
  <c r="J2230" i="5"/>
  <c r="F2230" i="5"/>
  <c r="I2230" i="5"/>
  <c r="H2230" i="5"/>
  <c r="R2230" i="5"/>
  <c r="E2231" i="5"/>
  <c r="X2231" i="5" s="1"/>
  <c r="I2231" i="5"/>
  <c r="H2231" i="5"/>
  <c r="J2231" i="5"/>
  <c r="R2231" i="5"/>
  <c r="F2231" i="5"/>
  <c r="R2232" i="5"/>
  <c r="F2232" i="5"/>
  <c r="H2232" i="5"/>
  <c r="J2232" i="5"/>
  <c r="I2232" i="5"/>
  <c r="E2232" i="5"/>
  <c r="X2232" i="5" s="1"/>
  <c r="E2233" i="5"/>
  <c r="X2233" i="5" s="1"/>
  <c r="H2233" i="5"/>
  <c r="I2233" i="5"/>
  <c r="R2233" i="5"/>
  <c r="J2233" i="5"/>
  <c r="F2233" i="5"/>
  <c r="I2234" i="5"/>
  <c r="H2234" i="5"/>
  <c r="J2234" i="5"/>
  <c r="F2234" i="5"/>
  <c r="R2234" i="5"/>
  <c r="E2234" i="5"/>
  <c r="X2234" i="5" s="1"/>
  <c r="H2236" i="5"/>
  <c r="J2236" i="5"/>
  <c r="R2236" i="5"/>
  <c r="I2236" i="5"/>
  <c r="F2236" i="5"/>
  <c r="E2236" i="5"/>
  <c r="X2236" i="5" s="1"/>
  <c r="I2238" i="5"/>
  <c r="R2238" i="5"/>
  <c r="J2238" i="5"/>
  <c r="H2238" i="5"/>
  <c r="F2238" i="5"/>
  <c r="E2238" i="5"/>
  <c r="X2238" i="5" s="1"/>
  <c r="R2239" i="5"/>
  <c r="F2239" i="5"/>
  <c r="H2239" i="5"/>
  <c r="I2239" i="5"/>
  <c r="J2239" i="5"/>
  <c r="E2239" i="5"/>
  <c r="X2239" i="5" s="1"/>
  <c r="E2240" i="5"/>
  <c r="X2240" i="5" s="1"/>
  <c r="F2240" i="5"/>
  <c r="H2240" i="5"/>
  <c r="R2240" i="5"/>
  <c r="J2240" i="5"/>
  <c r="I2240" i="5"/>
  <c r="J2241" i="5"/>
  <c r="F2241" i="5"/>
  <c r="R2241" i="5"/>
  <c r="H2241" i="5"/>
  <c r="I2241" i="5"/>
  <c r="E2241" i="5"/>
  <c r="X2241" i="5" s="1"/>
  <c r="E2242" i="5"/>
  <c r="X2242" i="5" s="1"/>
  <c r="H2242" i="5"/>
  <c r="R2242" i="5"/>
  <c r="I2242" i="5"/>
  <c r="J2242" i="5"/>
  <c r="F2242" i="5"/>
  <c r="E2243" i="5"/>
  <c r="X2243" i="5" s="1"/>
  <c r="F2243" i="5"/>
  <c r="I2243" i="5"/>
  <c r="J2243" i="5"/>
  <c r="R2243" i="5"/>
  <c r="H2243" i="5"/>
  <c r="R2244" i="5"/>
  <c r="J2244" i="5"/>
  <c r="H2244" i="5"/>
  <c r="F2244" i="5"/>
  <c r="I2244" i="5"/>
  <c r="E2244" i="5"/>
  <c r="X2244" i="5" s="1"/>
  <c r="E2246" i="5"/>
  <c r="X2246" i="5" s="1"/>
  <c r="J2246" i="5"/>
  <c r="I2246" i="5"/>
  <c r="H2246" i="5"/>
  <c r="R2246" i="5"/>
  <c r="F2246" i="5"/>
  <c r="E2247" i="5"/>
  <c r="X2247" i="5" s="1"/>
  <c r="I2247" i="5"/>
  <c r="H2247" i="5"/>
  <c r="J2247" i="5"/>
  <c r="R2247" i="5"/>
  <c r="F2247" i="5"/>
  <c r="H2248" i="5"/>
  <c r="F2248" i="5"/>
  <c r="J2248" i="5"/>
  <c r="I2248" i="5"/>
  <c r="R2248" i="5"/>
  <c r="E2248" i="5"/>
  <c r="X2248" i="5" s="1"/>
  <c r="H2249" i="5"/>
  <c r="I2249" i="5"/>
  <c r="J2249" i="5"/>
  <c r="F2249" i="5"/>
  <c r="R2249" i="5"/>
  <c r="E2249" i="5"/>
  <c r="X2249" i="5" s="1"/>
  <c r="E2250" i="5"/>
  <c r="X2250" i="5" s="1"/>
  <c r="R2250" i="5"/>
  <c r="F2250" i="5"/>
  <c r="H2250" i="5"/>
  <c r="J2250" i="5"/>
  <c r="I2250" i="5"/>
  <c r="R2251" i="5"/>
  <c r="J2251" i="5"/>
  <c r="I2251" i="5"/>
  <c r="F2251" i="5"/>
  <c r="H2251" i="5"/>
  <c r="E2251" i="5"/>
  <c r="X2251" i="5" s="1"/>
  <c r="R2252" i="5"/>
  <c r="J2252" i="5"/>
  <c r="I2252" i="5"/>
  <c r="F2252" i="5"/>
  <c r="H2252" i="5"/>
  <c r="E2252" i="5"/>
  <c r="X2252" i="5" s="1"/>
  <c r="E2253" i="5"/>
  <c r="X2253" i="5" s="1"/>
  <c r="F2253" i="5"/>
  <c r="I2253" i="5"/>
  <c r="H2253" i="5"/>
  <c r="R2253" i="5"/>
  <c r="J2253" i="5"/>
  <c r="E2254" i="5"/>
  <c r="X2254" i="5" s="1"/>
  <c r="H2254" i="5"/>
  <c r="F2254" i="5"/>
  <c r="R2254" i="5"/>
  <c r="I2254" i="5"/>
  <c r="J2254" i="5"/>
  <c r="I2255" i="5"/>
  <c r="F2255" i="5"/>
  <c r="J2255" i="5"/>
  <c r="H2255" i="5"/>
  <c r="R2255" i="5"/>
  <c r="E2255" i="5"/>
  <c r="X2255" i="5" s="1"/>
  <c r="R2257" i="5"/>
  <c r="F2257" i="5"/>
  <c r="H2257" i="5"/>
  <c r="J2257" i="5"/>
  <c r="I2257" i="5"/>
  <c r="E2257" i="5"/>
  <c r="X2257" i="5" s="1"/>
  <c r="H2258" i="5"/>
  <c r="F2258" i="5"/>
  <c r="I2258" i="5"/>
  <c r="R2258" i="5"/>
  <c r="J2258" i="5"/>
  <c r="E2258" i="5"/>
  <c r="X2258" i="5" s="1"/>
  <c r="F2259" i="5"/>
  <c r="I2259" i="5"/>
  <c r="H2259" i="5"/>
  <c r="R2259" i="5"/>
  <c r="J2259" i="5"/>
  <c r="E2259" i="5"/>
  <c r="X2259" i="5" s="1"/>
  <c r="E2260" i="5"/>
  <c r="X2260" i="5" s="1"/>
  <c r="R2260" i="5"/>
  <c r="H2260" i="5"/>
  <c r="F2260" i="5"/>
  <c r="I2260" i="5"/>
  <c r="J2260" i="5"/>
  <c r="E2261" i="5"/>
  <c r="X2261" i="5" s="1"/>
  <c r="R2261" i="5"/>
  <c r="F2261" i="5"/>
  <c r="J2261" i="5"/>
  <c r="H2261" i="5"/>
  <c r="I2261" i="5"/>
  <c r="F2262" i="5"/>
  <c r="J2262" i="5"/>
  <c r="I2262" i="5"/>
  <c r="H2262" i="5"/>
  <c r="R2262" i="5"/>
  <c r="E2262" i="5"/>
  <c r="X2262" i="5" s="1"/>
  <c r="I2263" i="5"/>
  <c r="H2263" i="5"/>
  <c r="J2263" i="5"/>
  <c r="F2263" i="5"/>
  <c r="R2263" i="5"/>
  <c r="E2263" i="5"/>
  <c r="X2263" i="5" s="1"/>
  <c r="J2264" i="5"/>
  <c r="F2264" i="5"/>
  <c r="I2264" i="5"/>
  <c r="H2264" i="5"/>
  <c r="R2264" i="5"/>
  <c r="E2264" i="5"/>
  <c r="X2264" i="5" s="1"/>
  <c r="R2265" i="5"/>
  <c r="I2265" i="5"/>
  <c r="H2265" i="5"/>
  <c r="F2265" i="5"/>
  <c r="J2265" i="5"/>
  <c r="E2265" i="5"/>
  <c r="X2265" i="5" s="1"/>
  <c r="J2266" i="5"/>
  <c r="R2266" i="5"/>
  <c r="F2266" i="5"/>
  <c r="H2266" i="5"/>
  <c r="I2266" i="5"/>
  <c r="E2266" i="5"/>
  <c r="X2266" i="5" s="1"/>
  <c r="I2267" i="5"/>
  <c r="F2267" i="5"/>
  <c r="H2267" i="5"/>
  <c r="R2267" i="5"/>
  <c r="J2267" i="5"/>
  <c r="E2267" i="5"/>
  <c r="X2267" i="5" s="1"/>
  <c r="E2268" i="5"/>
  <c r="X2268" i="5" s="1"/>
  <c r="R2268" i="5"/>
  <c r="F2268" i="5"/>
  <c r="J2268" i="5"/>
  <c r="H2268" i="5"/>
  <c r="I2268" i="5"/>
  <c r="I2269" i="5"/>
  <c r="F2269" i="5"/>
  <c r="R2269" i="5"/>
  <c r="H2269" i="5"/>
  <c r="J2269" i="5"/>
  <c r="E2269" i="5"/>
  <c r="X2269" i="5" s="1"/>
  <c r="E2270" i="5"/>
  <c r="X2270" i="5" s="1"/>
  <c r="R2270" i="5"/>
  <c r="F2270" i="5"/>
  <c r="H2270" i="5"/>
  <c r="I2270" i="5"/>
  <c r="J2270" i="5"/>
  <c r="H2271" i="5"/>
  <c r="J2271" i="5"/>
  <c r="F2271" i="5"/>
  <c r="I2271" i="5"/>
  <c r="R2271" i="5"/>
  <c r="E2271" i="5"/>
  <c r="X2271" i="5" s="1"/>
  <c r="E2273" i="5"/>
  <c r="X2273" i="5" s="1"/>
  <c r="I2273" i="5"/>
  <c r="F2273" i="5"/>
  <c r="R2273" i="5"/>
  <c r="H2273" i="5"/>
  <c r="J2273" i="5"/>
  <c r="E2274" i="5"/>
  <c r="X2274" i="5" s="1"/>
  <c r="J2274" i="5"/>
  <c r="F2274" i="5"/>
  <c r="I2274" i="5"/>
  <c r="R2274" i="5"/>
  <c r="H2274" i="5"/>
  <c r="E2275" i="5"/>
  <c r="X2275" i="5" s="1"/>
  <c r="R2275" i="5"/>
  <c r="J2275" i="5"/>
  <c r="F2275" i="5"/>
  <c r="H2275" i="5"/>
  <c r="I2275" i="5"/>
  <c r="H2276" i="5"/>
  <c r="R2276" i="5"/>
  <c r="F2276" i="5"/>
  <c r="I2276" i="5"/>
  <c r="J2276" i="5"/>
  <c r="E2276" i="5"/>
  <c r="X2276" i="5" s="1"/>
  <c r="R2277" i="5"/>
  <c r="I2277" i="5"/>
  <c r="J2277" i="5"/>
  <c r="F2277" i="5"/>
  <c r="H2277" i="5"/>
  <c r="E2277" i="5"/>
  <c r="X2277" i="5" s="1"/>
  <c r="E2278" i="5"/>
  <c r="X2278" i="5" s="1"/>
  <c r="I2278" i="5"/>
  <c r="H2278" i="5"/>
  <c r="R2278" i="5"/>
  <c r="F2278" i="5"/>
  <c r="J2278" i="5"/>
  <c r="E2279" i="5"/>
  <c r="X2279" i="5" s="1"/>
  <c r="R2279" i="5"/>
  <c r="F2279" i="5"/>
  <c r="I2279" i="5"/>
  <c r="H2279" i="5"/>
  <c r="J2279" i="5"/>
  <c r="F2280" i="5"/>
  <c r="I2280" i="5"/>
  <c r="H2280" i="5"/>
  <c r="J2280" i="5"/>
  <c r="R2280" i="5"/>
  <c r="E2280" i="5"/>
  <c r="X2280" i="5" s="1"/>
  <c r="R2281" i="5"/>
  <c r="H2281" i="5"/>
  <c r="I2281" i="5"/>
  <c r="F2281" i="5"/>
  <c r="J2281" i="5"/>
  <c r="E2281" i="5"/>
  <c r="X2281" i="5" s="1"/>
  <c r="R2282" i="5"/>
  <c r="I2282" i="5"/>
  <c r="H2282" i="5"/>
  <c r="J2282" i="5"/>
  <c r="F2282" i="5"/>
  <c r="E2282" i="5"/>
  <c r="X2282" i="5" s="1"/>
  <c r="E2284" i="5"/>
  <c r="X2284" i="5" s="1"/>
  <c r="R2284" i="5"/>
  <c r="I2284" i="5"/>
  <c r="F2284" i="5"/>
  <c r="H2284" i="5"/>
  <c r="J2284" i="5"/>
  <c r="H2285" i="5"/>
  <c r="R2285" i="5"/>
  <c r="J2285" i="5"/>
  <c r="F2285" i="5"/>
  <c r="I2285" i="5"/>
  <c r="E2285" i="5"/>
  <c r="X2285" i="5" s="1"/>
  <c r="I2286" i="5"/>
  <c r="R2286" i="5"/>
  <c r="F2286" i="5"/>
  <c r="H2286" i="5"/>
  <c r="J2286" i="5"/>
  <c r="E2286" i="5"/>
  <c r="X2286" i="5" s="1"/>
  <c r="E2287" i="5"/>
  <c r="X2287" i="5" s="1"/>
  <c r="J2287" i="5"/>
  <c r="F2287" i="5"/>
  <c r="H2287" i="5"/>
  <c r="I2287" i="5"/>
  <c r="R2287" i="5"/>
  <c r="J2288" i="5"/>
  <c r="F2288" i="5"/>
  <c r="I2288" i="5"/>
  <c r="R2288" i="5"/>
  <c r="H2288" i="5"/>
  <c r="E2288" i="5"/>
  <c r="X2288" i="5" s="1"/>
  <c r="J2289" i="5"/>
  <c r="H2289" i="5"/>
  <c r="I2289" i="5"/>
  <c r="F2289" i="5"/>
  <c r="R2289" i="5"/>
  <c r="E2289" i="5"/>
  <c r="X2289" i="5" s="1"/>
  <c r="E2290" i="5"/>
  <c r="X2290" i="5" s="1"/>
  <c r="F2290" i="5"/>
  <c r="I2290" i="5"/>
  <c r="J2290" i="5"/>
  <c r="H2290" i="5"/>
  <c r="R2290" i="5"/>
  <c r="E2291" i="5"/>
  <c r="X2291" i="5" s="1"/>
  <c r="I2291" i="5"/>
  <c r="F2291" i="5"/>
  <c r="J2291" i="5"/>
  <c r="R2291" i="5"/>
  <c r="H2291" i="5"/>
  <c r="R2292" i="5"/>
  <c r="I2292" i="5"/>
  <c r="F2292" i="5"/>
  <c r="J2292" i="5"/>
  <c r="H2292" i="5"/>
  <c r="E2292" i="5"/>
  <c r="X2292" i="5" s="1"/>
  <c r="H2293" i="5"/>
  <c r="J2293" i="5"/>
  <c r="I2293" i="5"/>
  <c r="F2293" i="5"/>
  <c r="R2293" i="5"/>
  <c r="E2293" i="5"/>
  <c r="X2293" i="5" s="1"/>
  <c r="R2294" i="5"/>
  <c r="I2294" i="5"/>
  <c r="J2294" i="5"/>
  <c r="H2294" i="5"/>
  <c r="F2294" i="5"/>
  <c r="E2294" i="5"/>
  <c r="X2294" i="5" s="1"/>
  <c r="F2295" i="5"/>
  <c r="H2295" i="5"/>
  <c r="J2295" i="5"/>
  <c r="R2295" i="5"/>
  <c r="I2295" i="5"/>
  <c r="E2295" i="5"/>
  <c r="X2295" i="5" s="1"/>
  <c r="R2296" i="5"/>
  <c r="F2296" i="5"/>
  <c r="H2296" i="5"/>
  <c r="J2296" i="5"/>
  <c r="I2296" i="5"/>
  <c r="E2296" i="5"/>
  <c r="X2296" i="5" s="1"/>
  <c r="E2297" i="5"/>
  <c r="X2297" i="5" s="1"/>
  <c r="J2297" i="5"/>
  <c r="H2297" i="5"/>
  <c r="F2297" i="5"/>
  <c r="I2297" i="5"/>
  <c r="R2297" i="5"/>
  <c r="E2299" i="5"/>
  <c r="X2299" i="5" s="1"/>
  <c r="H2299" i="5"/>
  <c r="I2299" i="5"/>
  <c r="F2299" i="5"/>
  <c r="R2299" i="5"/>
  <c r="J2299" i="5"/>
  <c r="E2300" i="5"/>
  <c r="X2300" i="5" s="1"/>
  <c r="I2300" i="5"/>
  <c r="R2300" i="5"/>
  <c r="F2300" i="5"/>
  <c r="J2300" i="5"/>
  <c r="H2300" i="5"/>
  <c r="F2301" i="5"/>
  <c r="J2301" i="5"/>
  <c r="I2301" i="5"/>
  <c r="R2301" i="5"/>
  <c r="H2301" i="5"/>
  <c r="E2301" i="5"/>
  <c r="X2301" i="5" s="1"/>
  <c r="R2302" i="5"/>
  <c r="J2302" i="5"/>
  <c r="I2302" i="5"/>
  <c r="F2302" i="5"/>
  <c r="H2302" i="5"/>
  <c r="E2302" i="5"/>
  <c r="X2302" i="5" s="1"/>
  <c r="J2303" i="5"/>
  <c r="R2303" i="5"/>
  <c r="I2303" i="5"/>
  <c r="H2303" i="5"/>
  <c r="F2303" i="5"/>
  <c r="E2303" i="5"/>
  <c r="X2303" i="5" s="1"/>
  <c r="E2304" i="5"/>
  <c r="X2304" i="5" s="1"/>
  <c r="R2304" i="5"/>
  <c r="J2304" i="5"/>
  <c r="F2304" i="5"/>
  <c r="I2304" i="5"/>
  <c r="H2304" i="5"/>
  <c r="E2305" i="5"/>
  <c r="X2305" i="5" s="1"/>
  <c r="F2305" i="5"/>
  <c r="R2305" i="5"/>
  <c r="J2305" i="5"/>
  <c r="I2305" i="5"/>
  <c r="H2305" i="5"/>
  <c r="I2306" i="5"/>
  <c r="J2306" i="5"/>
  <c r="R2306" i="5"/>
  <c r="H2306" i="5"/>
  <c r="F2306" i="5"/>
  <c r="E2306" i="5"/>
  <c r="X2306" i="5" s="1"/>
  <c r="E2307" i="5"/>
  <c r="X2307" i="5" s="1"/>
  <c r="R2307" i="5"/>
  <c r="J2307" i="5"/>
  <c r="I2307" i="5"/>
  <c r="H2307" i="5"/>
  <c r="F2307" i="5"/>
  <c r="F2308" i="5"/>
  <c r="J2308" i="5"/>
  <c r="I2308" i="5"/>
  <c r="R2308" i="5"/>
  <c r="H2308" i="5"/>
  <c r="E2308" i="5"/>
  <c r="X2308" i="5" s="1"/>
  <c r="I2309" i="5"/>
  <c r="R2309" i="5"/>
  <c r="J2309" i="5"/>
  <c r="H2309" i="5"/>
  <c r="F2309" i="5"/>
  <c r="E2309" i="5"/>
  <c r="X2309" i="5" s="1"/>
  <c r="H2310" i="5"/>
  <c r="I2310" i="5"/>
  <c r="J2310" i="5"/>
  <c r="R2310" i="5"/>
  <c r="F2310" i="5"/>
  <c r="E2310" i="5"/>
  <c r="X2310" i="5" s="1"/>
  <c r="H2311" i="5"/>
  <c r="J2311" i="5"/>
  <c r="R2311" i="5"/>
  <c r="F2311" i="5"/>
  <c r="I2311" i="5"/>
  <c r="E2311" i="5"/>
  <c r="X2311" i="5" s="1"/>
  <c r="I2312" i="5"/>
  <c r="H2312" i="5"/>
  <c r="R2312" i="5"/>
  <c r="F2312" i="5"/>
  <c r="J2312" i="5"/>
  <c r="E2312" i="5"/>
  <c r="X2312" i="5" s="1"/>
  <c r="E2313" i="5"/>
  <c r="X2313" i="5" s="1"/>
  <c r="H2313" i="5"/>
  <c r="J2313" i="5"/>
  <c r="F2313" i="5"/>
  <c r="I2313" i="5"/>
  <c r="R2313" i="5"/>
  <c r="R2314" i="5"/>
  <c r="I2314" i="5"/>
  <c r="F2314" i="5"/>
  <c r="J2314" i="5"/>
  <c r="H2314" i="5"/>
  <c r="E2314" i="5"/>
  <c r="X2314" i="5" s="1"/>
  <c r="G67" i="6"/>
  <c r="H67" i="6" s="1"/>
  <c r="C67" i="6" s="1"/>
  <c r="G65" i="6"/>
  <c r="H65" i="6" s="1"/>
  <c r="G68" i="6"/>
  <c r="H68" i="6" s="1"/>
  <c r="C68" i="6" s="1"/>
  <c r="C64" i="6"/>
  <c r="G69" i="6" l="1" a="1"/>
  <c r="G69" i="6" s="1"/>
  <c r="H69" i="6" s="1"/>
  <c r="H70" i="6" s="1"/>
  <c r="D2" i="6" s="1"/>
  <c r="X291" i="5"/>
  <c r="C6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P3" authorId="0" shapeId="0" xr:uid="{00000000-0006-0000-0300-000004000000}">
      <text>
        <r>
          <rPr>
            <sz val="10"/>
            <color rgb="FF000000"/>
            <rFont val="Calibri"/>
            <scheme val="minor"/>
          </rPr>
          <t>======
ID#AAABtTJ5EZs
a64a    (2025-10-29 12:51:36)
location number in language list</t>
        </r>
      </text>
    </comment>
    <comment ref="P9" authorId="0" shapeId="0" xr:uid="{00000000-0006-0000-0300-000007000000}">
      <text>
        <r>
          <rPr>
            <sz val="10"/>
            <color rgb="FF000000"/>
            <rFont val="Calibri"/>
            <scheme val="minor"/>
          </rPr>
          <t>======
ID#AAABtTJ5EZY
a64a    (2025-10-29 12:51:36)
list for Validation in D9</t>
        </r>
      </text>
    </comment>
    <comment ref="P26" authorId="0" shapeId="0" xr:uid="{00000000-0006-0000-0300-000005000000}">
      <text>
        <r>
          <rPr>
            <sz val="10"/>
            <color rgb="FF000000"/>
            <rFont val="Calibri"/>
            <scheme val="minor"/>
          </rPr>
          <t>======
ID#AAABtTJ5EZk
a64a    (2025-10-29 12:51:36)
condition for answer Q3 and later</t>
        </r>
      </text>
    </comment>
    <comment ref="Q31" authorId="0" shapeId="0" xr:uid="{00000000-0006-0000-0300-000001000000}">
      <text>
        <r>
          <rPr>
            <sz val="10"/>
            <color rgb="FF000000"/>
            <rFont val="Calibri"/>
            <scheme val="minor"/>
          </rPr>
          <t>======
ID#AAABtTJ5EZ4
a64a    (2025-10-29 12:51:36)
condition for answer</t>
        </r>
      </text>
    </comment>
    <comment ref="P32" authorId="0" shapeId="0" xr:uid="{00000000-0006-0000-0300-000003000000}">
      <text>
        <r>
          <rPr>
            <sz val="10"/>
            <color rgb="FF000000"/>
            <rFont val="Calibri"/>
            <scheme val="minor"/>
          </rPr>
          <t>======
ID#AAABtTJ5EZo
a64a    (2025-10-29 12:51:36)
condition for answer Q3 and later</t>
        </r>
      </text>
    </comment>
    <comment ref="Q37" authorId="0" shapeId="0" xr:uid="{00000000-0006-0000-0300-000002000000}">
      <text>
        <r>
          <rPr>
            <sz val="10"/>
            <color rgb="FF000000"/>
            <rFont val="Calibri"/>
            <scheme val="minor"/>
          </rPr>
          <t>======
ID#AAABtTJ5EZ8
a64a    (2025-10-29 12:51:36)
condition for answer</t>
        </r>
      </text>
    </comment>
    <comment ref="Q43" authorId="0" shapeId="0" xr:uid="{00000000-0006-0000-0300-000006000000}">
      <text>
        <r>
          <rPr>
            <sz val="10"/>
            <color rgb="FF000000"/>
            <rFont val="Calibri"/>
            <scheme val="minor"/>
          </rPr>
          <t>======
ID#AAABtTJ5EZg
a64a    (2025-10-29 12:51:36)
condition for answer</t>
        </r>
      </text>
    </comment>
  </commentList>
  <extLst>
    <ext xmlns:r="http://schemas.openxmlformats.org/officeDocument/2006/relationships" uri="GoogleSheetsCustomDataVersion2">
      <go:sheetsCustomData xmlns:go="http://customooxmlschemas.google.com/" r:id="rId1" roundtripDataSignature="AMtx7mjVckBTxlAiwJNev2kE/uCBVIkmRQ=="/>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W3" authorId="0" shapeId="0" xr:uid="{00000000-0006-0000-0400-000001000000}">
      <text>
        <r>
          <rPr>
            <sz val="10"/>
            <color rgb="FF000000"/>
            <rFont val="Calibri"/>
            <scheme val="minor"/>
          </rPr>
          <t>======
ID#AAABtTJ5EZw
a64a    (2025-10-29 12:51:36)
list for Validation in column B</t>
        </r>
      </text>
    </comment>
  </commentList>
  <extLst>
    <ext xmlns:r="http://schemas.openxmlformats.org/officeDocument/2006/relationships" uri="GoogleSheetsCustomDataVersion2">
      <go:sheetsCustomData xmlns:go="http://customooxmlschemas.google.com/" r:id="rId1" roundtripDataSignature="AMtx7mjHEwS/sB463Bvoq0rNPpZ2jGThSA=="/>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F68" authorId="0" shapeId="0" xr:uid="{00000000-0006-0000-0500-000001000000}">
      <text>
        <r>
          <rPr>
            <sz val="10"/>
            <color rgb="FF000000"/>
            <rFont val="Calibri"/>
            <scheme val="minor"/>
          </rPr>
          <t>======
ID#AAABtTJ5EZc
John Plyler    (2025-10-29 12:51:36)
change from F50 to F25 to F28</t>
        </r>
      </text>
    </comment>
  </commentList>
  <extLst>
    <ext xmlns:r="http://schemas.openxmlformats.org/officeDocument/2006/relationships" uri="GoogleSheetsCustomDataVersion2">
      <go:sheetsCustomData xmlns:go="http://customooxmlschemas.google.com/" r:id="rId1" roundtripDataSignature="AMtx7miUGRA8GVaLnEho4hGkb/X+4xTNMA=="/>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J154" authorId="0" shapeId="0" xr:uid="{00000000-0006-0000-0800-000001000000}">
      <text>
        <r>
          <rPr>
            <sz val="10"/>
            <color rgb="FF000000"/>
            <rFont val="Calibri"/>
            <scheme val="minor"/>
          </rPr>
          <t>======
ID#AAABtTJ5EZ0
Connors, Jared M    (2025-10-29 12:51:36)
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t>
        </r>
      </text>
    </comment>
  </commentList>
  <extLst>
    <ext xmlns:r="http://schemas.openxmlformats.org/officeDocument/2006/relationships" uri="GoogleSheetsCustomDataVersion2">
      <go:sheetsCustomData xmlns:go="http://customooxmlschemas.google.com/" r:id="rId1" roundtripDataSignature="AMtx7mhV0Tj1kCbUeNhtWfXPAh9/2FN6sA=="/>
    </ext>
  </extLst>
</comments>
</file>

<file path=xl/sharedStrings.xml><?xml version="1.0" encoding="utf-8"?>
<sst xmlns="http://schemas.openxmlformats.org/spreadsheetml/2006/main" count="24860" uniqueCount="15830">
  <si>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</si>
  <si>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</si>
  <si>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</si>
  <si>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</si>
  <si>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</si>
  <si>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</si>
  <si>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</si>
  <si>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</si>
  <si>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</si>
  <si>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</si>
  <si>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</si>
  <si>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</si>
  <si>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</si>
  <si>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</si>
  <si>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</si>
  <si>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</si>
  <si>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</si>
  <si>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</si>
  <si>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</si>
  <si>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</si>
  <si>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</si>
  <si>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</si>
  <si>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</si>
  <si>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</si>
  <si>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</si>
  <si>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</si>
  <si>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</si>
  <si>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</si>
  <si>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</si>
  <si>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</si>
  <si>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</si>
  <si>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</si>
  <si>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</si>
  <si>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</si>
  <si>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</si>
  <si>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</si>
  <si>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</si>
  <si>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</si>
  <si>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</si>
  <si>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</si>
  <si>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</si>
  <si>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</si>
  <si>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</si>
  <si>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</si>
  <si>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</si>
  <si>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</si>
  <si>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</si>
  <si>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</si>
  <si>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</si>
  <si>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</si>
  <si>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</si>
  <si>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</si>
  <si>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</si>
  <si>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</si>
  <si>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</si>
  <si>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</si>
  <si>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</si>
  <si>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</si>
  <si>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</si>
  <si>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</si>
  <si>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</si>
  <si>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</si>
  <si>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</si>
  <si>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</si>
  <si>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</si>
  <si>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</si>
  <si>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</si>
  <si>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</si>
  <si>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</si>
  <si>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</si>
  <si>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</si>
  <si>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</si>
  <si>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</si>
  <si>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</si>
  <si>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</si>
  <si>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</si>
  <si>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</si>
  <si>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</si>
  <si>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</si>
  <si>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</si>
  <si>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</si>
  <si>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</si>
  <si>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</si>
  <si>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</si>
  <si>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</si>
  <si>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</si>
  <si>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</si>
  <si>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</si>
  <si>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</si>
  <si>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</si>
  <si>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</si>
  <si>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</si>
  <si>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</si>
  <si>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</si>
  <si>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</si>
  <si>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</si>
  <si>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</si>
  <si>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</si>
  <si>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</si>
  <si>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</si>
  <si>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</si>
  <si>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</si>
  <si>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</si>
  <si>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</si>
  <si>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</si>
  <si>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</si>
  <si>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</si>
  <si>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</si>
  <si>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</si>
  <si>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</si>
  <si>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</si>
  <si>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</si>
  <si>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</si>
  <si>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6.5 April 25, 2025</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</si>
  <si>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</si>
  <si>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</si>
  <si>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</si>
  <si>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6.5
April 25, 2025</t>
  </si>
  <si>
    <t>C. User defined [Specify in 'Description of scope']</t>
  </si>
  <si>
    <t>A. Company</t>
  </si>
  <si>
    <t>B. Product (or List of Products)</t>
  </si>
  <si>
    <t>No</t>
  </si>
  <si>
    <t>Yes</t>
  </si>
  <si>
    <t>n/a for scrap deliveries; no for other material</t>
  </si>
  <si>
    <t>100%</t>
  </si>
  <si>
    <t>Yes, in conformance with IPC1755 (e.g., CMRT)</t>
  </si>
  <si>
    <t>Unknown</t>
  </si>
  <si>
    <t>Greater than 90%</t>
  </si>
  <si>
    <t>Greater than 75%</t>
  </si>
  <si>
    <t>Greater than 50%</t>
  </si>
  <si>
    <t>50% or less</t>
  </si>
  <si>
    <t>None</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</si>
  <si>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</si>
  <si>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</si>
  <si>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</si>
  <si>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</si>
  <si>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</si>
  <si>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</si>
  <si>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</si>
  <si>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</si>
  <si>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</si>
  <si>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</si>
  <si>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</si>
  <si>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</si>
  <si>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</si>
  <si>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</si>
  <si>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CHINA</t>
  </si>
  <si>
    <t>RMI</t>
  </si>
  <si>
    <t>Ganzhou</t>
  </si>
  <si>
    <t>Shinwon Tungsten (Fujian Shanghang) Co., Ltd.</t>
  </si>
  <si>
    <t>CID004430</t>
  </si>
  <si>
    <t>Longyan</t>
  </si>
  <si>
    <t>Fujian Sheng</t>
  </si>
  <si>
    <t>Click here to return to Declaration tab</t>
  </si>
  <si>
    <t>#gid=1664813480</t>
  </si>
  <si>
    <t>#gid=1118206067</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</si>
  <si>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</si>
  <si>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</si>
  <si>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</si>
  <si>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</si>
  <si>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</si>
  <si>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</si>
  <si>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</si>
  <si>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</si>
  <si>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</si>
  <si>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</si>
  <si>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</si>
  <si>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</si>
  <si>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</si>
  <si>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</si>
  <si>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</si>
  <si>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</si>
  <si>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</si>
  <si>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</si>
  <si>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</si>
  <si>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</si>
  <si>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</si>
  <si>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</si>
  <si>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</si>
  <si>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</si>
  <si>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</si>
  <si>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</si>
  <si>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</si>
  <si>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</si>
  <si>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</si>
  <si>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</si>
  <si>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</si>
  <si>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</si>
  <si>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</si>
  <si>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</si>
  <si>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</si>
  <si>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</si>
  <si>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</si>
  <si>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</si>
  <si>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</si>
  <si>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</si>
  <si>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</si>
  <si>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CID000035</t>
  </si>
  <si>
    <t>Pforzheim</t>
  </si>
  <si>
    <t>Baden-Württemberg</t>
  </si>
  <si>
    <t>AGR (Perth Mint Australia)</t>
  </si>
  <si>
    <t>Western Australian Mint (T/a The Perth Mint)</t>
  </si>
  <si>
    <t>CID002030</t>
  </si>
  <si>
    <t>Newburn</t>
  </si>
  <si>
    <t>Western Australia</t>
  </si>
  <si>
    <t>AGR Mathey</t>
  </si>
  <si>
    <t>Aida Chemical Industries Co., Ltd.</t>
  </si>
  <si>
    <t>JAPAN</t>
  </si>
  <si>
    <t>CID000019</t>
  </si>
  <si>
    <t>Fuchu</t>
  </si>
  <si>
    <t>Tokyo</t>
  </si>
  <si>
    <t>AKITA Seiren</t>
  </si>
  <si>
    <t>Dowa</t>
  </si>
  <si>
    <t>CID000401</t>
  </si>
  <si>
    <t>Kosaka</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</si>
  <si>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</si>
  <si>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</si>
  <si>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</si>
  <si>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</si>
  <si>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</si>
  <si>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</si>
  <si>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</si>
  <si>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</si>
  <si>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</si>
  <si>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</si>
  <si>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</si>
  <si>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</si>
  <si>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</si>
  <si>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</si>
  <si>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Mentor</t>
  </si>
  <si>
    <t>Ohio</t>
  </si>
  <si>
    <t>Allgemeine Gold-und Silberscheideanstalt A.G.</t>
  </si>
  <si>
    <t>Almalyk Mining and Metallurgical Complex (AMMC)</t>
  </si>
  <si>
    <t>UZBEKISTAN</t>
  </si>
  <si>
    <t>CID000041</t>
  </si>
  <si>
    <t>Almalyk</t>
  </si>
  <si>
    <t>Toshkent</t>
  </si>
  <si>
    <t>Amagasaki Factory, Hyogo Prefecture, Japan</t>
  </si>
  <si>
    <t>ASAHI METALFINE, Inc.</t>
  </si>
  <si>
    <t>CID000082</t>
  </si>
  <si>
    <t>Bando</t>
  </si>
  <si>
    <t>Ibaraki</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</si>
  <si>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</si>
  <si>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</si>
  <si>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</si>
  <si>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</si>
  <si>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</si>
  <si>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</si>
  <si>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</si>
  <si>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</si>
  <si>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Metals Group Co., Ltd.</t>
  </si>
  <si>
    <t>CID001947</t>
  </si>
  <si>
    <t>Tongling</t>
  </si>
  <si>
    <t>Anhui Sheng</t>
  </si>
  <si>
    <t>ANZ (Perth Mint 4N)</t>
  </si>
  <si>
    <t>ANZ Bank</t>
  </si>
  <si>
    <t>Argor-Heraeus S.A.</t>
  </si>
  <si>
    <t>SWITZERLAND</t>
  </si>
  <si>
    <t>CID000077</t>
  </si>
  <si>
    <t>Mendrisio</t>
  </si>
  <si>
    <t>Ticino</t>
  </si>
  <si>
    <t>Asahi Pretec Corp.</t>
  </si>
  <si>
    <t>Asahi Refining Canada Ltd.</t>
  </si>
  <si>
    <t>CANADA</t>
  </si>
  <si>
    <t>CID000924</t>
  </si>
  <si>
    <t>Brampton</t>
  </si>
  <si>
    <t>Ontario</t>
  </si>
  <si>
    <t>Asahi Refining USA Inc.</t>
  </si>
  <si>
    <t>CID000920</t>
  </si>
  <si>
    <t>Salt Lake City</t>
  </si>
  <si>
    <t>Utah</t>
  </si>
  <si>
    <t>Asaka Riken Co., Ltd.</t>
  </si>
  <si>
    <t>CID000090</t>
  </si>
  <si>
    <t>Tamura</t>
  </si>
  <si>
    <t>Fukushima</t>
  </si>
  <si>
    <t>ATAkulche</t>
  </si>
  <si>
    <t>Atasay Kuyumculuk Sanayi Ve Ticaret A.S.</t>
  </si>
  <si>
    <t>TURKEY</t>
  </si>
  <si>
    <t>CID000103</t>
  </si>
  <si>
    <t>Istanbul</t>
  </si>
  <si>
    <t>İstanbul</t>
  </si>
  <si>
    <t>Attero Recycling Pvt Ltd</t>
  </si>
  <si>
    <t>INDIA</t>
  </si>
  <si>
    <t>CID004697</t>
  </si>
  <si>
    <t>Roorkee</t>
  </si>
  <si>
    <t>Uttarākhand</t>
  </si>
  <si>
    <t>AU Traders and Refiners</t>
  </si>
  <si>
    <t>SOUTH AFRICA</t>
  </si>
  <si>
    <t>CID002850</t>
  </si>
  <si>
    <t>Johannesburg</t>
  </si>
  <si>
    <t>Gauteng</t>
  </si>
  <si>
    <t>Augmont Enterprises Private Limited</t>
  </si>
  <si>
    <t>CID003461</t>
  </si>
  <si>
    <t>Mumbai</t>
  </si>
  <si>
    <t>Mahārāshtra</t>
  </si>
  <si>
    <t>Aurubis AG</t>
  </si>
  <si>
    <t>CID000113</t>
  </si>
  <si>
    <t>Hamburg</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</si>
  <si>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</si>
  <si>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</si>
  <si>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</si>
  <si>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</si>
  <si>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</si>
  <si>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</si>
  <si>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</si>
  <si>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</si>
  <si>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</si>
  <si>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</si>
  <si>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</si>
  <si>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Ronnskar</t>
  </si>
  <si>
    <t>SWEDEN</t>
  </si>
  <si>
    <t>CID000157</t>
  </si>
  <si>
    <t>Skelleftehamn</t>
  </si>
  <si>
    <t>Västerbottens län [SE-24]</t>
  </si>
  <si>
    <t>C. Hafner GmbH + Co. KG</t>
  </si>
  <si>
    <t>CID000176</t>
  </si>
  <si>
    <t>Caridad</t>
  </si>
  <si>
    <t>MEXICO</t>
  </si>
  <si>
    <t>CID000180</t>
  </si>
  <si>
    <t>Nacozari</t>
  </si>
  <si>
    <t>Sonora</t>
  </si>
  <si>
    <t>CCR</t>
  </si>
  <si>
    <t>CCR Refinery - Glencore Canada Corporation</t>
  </si>
  <si>
    <t>CID000185</t>
  </si>
  <si>
    <t>Montréal</t>
  </si>
  <si>
    <t>Quebec</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</si>
  <si>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</si>
  <si>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</si>
  <si>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</si>
  <si>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</si>
  <si>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</si>
  <si>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</si>
  <si>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</si>
  <si>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</si>
  <si>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</si>
  <si>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</si>
  <si>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</si>
  <si>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CHALCO Yunnan Copper Co. Ltd.</t>
  </si>
  <si>
    <t>Yunnan Copper Industry Co., Ltd.</t>
  </si>
  <si>
    <t>CID000197</t>
  </si>
  <si>
    <t>Kunming</t>
  </si>
  <si>
    <t>Yunnan Sheng</t>
  </si>
  <si>
    <t>Chemmanur Gold Refinery</t>
  </si>
  <si>
    <t>Chimet S.p.A.</t>
  </si>
  <si>
    <t>CID000233</t>
  </si>
  <si>
    <t>Arezzo</t>
  </si>
  <si>
    <t>Toscana</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</si>
  <si>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</si>
  <si>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</si>
  <si>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</si>
  <si>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</si>
  <si>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</si>
  <si>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</si>
  <si>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</si>
  <si>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</si>
  <si>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</si>
  <si>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</si>
  <si>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</si>
  <si>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</si>
  <si>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</si>
  <si>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</si>
  <si>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</si>
  <si>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</si>
  <si>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</si>
  <si>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</si>
  <si>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</si>
  <si>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</si>
  <si>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</si>
  <si>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</si>
  <si>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</si>
  <si>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</si>
  <si>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</si>
  <si>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</si>
  <si>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</si>
  <si>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</si>
  <si>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</si>
  <si>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</si>
  <si>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</si>
  <si>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</si>
  <si>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</si>
  <si>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</si>
  <si>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</si>
  <si>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</si>
  <si>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</si>
  <si>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</si>
  <si>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</si>
  <si>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</si>
  <si>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</si>
  <si>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</si>
  <si>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</si>
  <si>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</si>
  <si>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</si>
  <si>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</si>
  <si>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</si>
  <si>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</si>
  <si>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</si>
  <si>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</si>
  <si>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</si>
  <si>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</si>
  <si>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</si>
  <si>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</si>
  <si>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</si>
  <si>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</si>
  <si>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</si>
  <si>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</si>
  <si>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</si>
  <si>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</si>
  <si>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</si>
  <si>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</si>
  <si>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</si>
  <si>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</si>
  <si>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</si>
  <si>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</si>
  <si>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</si>
  <si>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</si>
  <si>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</si>
  <si>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</si>
  <si>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</si>
  <si>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</si>
  <si>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</si>
  <si>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</si>
  <si>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</si>
  <si>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</si>
  <si>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</si>
  <si>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</si>
  <si>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</si>
  <si>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</si>
  <si>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</si>
  <si>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</si>
  <si>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</si>
  <si>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</si>
  <si>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</si>
  <si>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</si>
  <si>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</si>
  <si>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</si>
  <si>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</si>
  <si>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</si>
  <si>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</si>
  <si>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</si>
  <si>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</si>
  <si>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</si>
  <si>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</si>
  <si>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</si>
  <si>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Gold Refinery of Zijin Mining Group Co., Ltd.</t>
  </si>
  <si>
    <t>CID002243</t>
  </si>
  <si>
    <t>Shanghang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</si>
  <si>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</si>
  <si>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</si>
  <si>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</si>
  <si>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</si>
  <si>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</si>
  <si>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</si>
  <si>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</si>
  <si>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</si>
  <si>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</si>
  <si>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</si>
  <si>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</si>
  <si>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</si>
  <si>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</si>
  <si>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</si>
  <si>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Gold by Gold Colombia</t>
  </si>
  <si>
    <t>COLOMBIA</t>
  </si>
  <si>
    <t>CID003641</t>
  </si>
  <si>
    <t>Medellín</t>
  </si>
  <si>
    <t>Antioquia</t>
  </si>
  <si>
    <t>Gold Coast Refinery</t>
  </si>
  <si>
    <t>GHANA</t>
  </si>
  <si>
    <t>CID003186</t>
  </si>
  <si>
    <t>Accra</t>
  </si>
  <si>
    <t>Greater Accra</t>
  </si>
  <si>
    <t>Gold Mining in Shandong (Laizhou) Limited Company</t>
  </si>
  <si>
    <t>Great Wall Precious Metals Co,. LTD.</t>
  </si>
  <si>
    <t>Great Wall Precious Metals Co., Ltd. of CBPM</t>
  </si>
  <si>
    <t>CID001909</t>
  </si>
  <si>
    <t>Chengdu</t>
  </si>
  <si>
    <t>Sichuan Sheng</t>
  </si>
  <si>
    <t>Guangdong Gaoyao Co</t>
  </si>
  <si>
    <t>Guangdong Jinding Gold Limited</t>
  </si>
  <si>
    <t>CID002312</t>
  </si>
  <si>
    <t>Guangzhou</t>
  </si>
  <si>
    <t>Guangdong Sheng</t>
  </si>
  <si>
    <t>Gujarat Gold Centre</t>
  </si>
  <si>
    <t>Guoda Safina High-Tech Environmental Refinery Co., Ltd.</t>
  </si>
  <si>
    <t>CID000651</t>
  </si>
  <si>
    <t>Zhaoyuan</t>
  </si>
  <si>
    <t>Hangzhou Fuchunjiang Smelting Co., Ltd.</t>
  </si>
  <si>
    <t>CID000671</t>
  </si>
  <si>
    <t>Fuyang</t>
  </si>
  <si>
    <t>Zhejiang Sheng</t>
  </si>
  <si>
    <t>HeeSung Metal Ltd.</t>
  </si>
  <si>
    <t>LT Metal Ltd.</t>
  </si>
  <si>
    <t>CID000689</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</si>
  <si>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</si>
  <si>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</si>
  <si>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</si>
  <si>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</si>
  <si>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</si>
  <si>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</si>
  <si>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</si>
  <si>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</si>
  <si>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</si>
  <si>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</si>
  <si>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</si>
  <si>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</si>
  <si>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</si>
  <si>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CID000707</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</si>
  <si>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</si>
  <si>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</si>
  <si>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</si>
  <si>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</si>
  <si>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</si>
  <si>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</si>
  <si>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</si>
  <si>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</si>
  <si>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</si>
  <si>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</si>
  <si>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</si>
  <si>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</si>
  <si>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</si>
  <si>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</si>
  <si>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</si>
  <si>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</si>
  <si>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</si>
  <si>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</si>
  <si>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</si>
  <si>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</si>
  <si>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Industrial Refining Company</t>
  </si>
  <si>
    <t>BELGIUM</t>
  </si>
  <si>
    <t>CID002587</t>
  </si>
  <si>
    <t>Antwerp</t>
  </si>
  <si>
    <t>Antwerpen</t>
  </si>
  <si>
    <t>Inner Mongolia Qiankun Gold and Silver Refinery Share Co., Ltd.</t>
  </si>
  <si>
    <t>CID000801</t>
  </si>
  <si>
    <t>Hohhot</t>
  </si>
  <si>
    <t>Nei Mongol Zizhiqu</t>
  </si>
  <si>
    <t>International Precious Metal Refiners</t>
  </si>
  <si>
    <t>CID002562</t>
  </si>
  <si>
    <t>Ishifuku Metal Industry Co., Ltd.</t>
  </si>
  <si>
    <t>CID000807</t>
  </si>
  <si>
    <t>Soka</t>
  </si>
  <si>
    <t>Istanbul Gold Refinery</t>
  </si>
  <si>
    <t>CID000814</t>
  </si>
  <si>
    <t>Kuyumcukent</t>
  </si>
  <si>
    <t>Italpreziosi</t>
  </si>
  <si>
    <t>CID002765</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</si>
  <si>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</si>
  <si>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</si>
  <si>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</si>
  <si>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</si>
  <si>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</si>
  <si>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</si>
  <si>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</si>
  <si>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</si>
  <si>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</si>
  <si>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</si>
  <si>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</si>
  <si>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</si>
  <si>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</si>
  <si>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</si>
  <si>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</si>
  <si>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</si>
  <si>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</si>
  <si>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</si>
  <si>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Nippon Mining &amp; Metals Co., Ltd.</t>
  </si>
  <si>
    <t>CID000937</t>
  </si>
  <si>
    <t>Ōita</t>
  </si>
  <si>
    <t>Ôita</t>
  </si>
  <si>
    <t>K.A. Rasmussen</t>
  </si>
  <si>
    <t>NORWAY</t>
  </si>
  <si>
    <t>CID003497</t>
  </si>
  <si>
    <t>Hamar</t>
  </si>
  <si>
    <t>Innlandet</t>
  </si>
  <si>
    <t>Kaloti Precious Metals</t>
  </si>
  <si>
    <t>CID002563</t>
  </si>
  <si>
    <t>Kazakhmys Smelting LLC</t>
  </si>
  <si>
    <t>KAZAKHSTAN</t>
  </si>
  <si>
    <t>CID000956</t>
  </si>
  <si>
    <t>Balkhash</t>
  </si>
  <si>
    <t>Qaraghandy oblysy</t>
  </si>
  <si>
    <t>Kazzinc</t>
  </si>
  <si>
    <t>CID000957</t>
  </si>
  <si>
    <t>Ust-Kamenogorsk</t>
  </si>
  <si>
    <t>Kennecott Utah Copper LLC</t>
  </si>
  <si>
    <t>CID000969</t>
  </si>
  <si>
    <t>Magna</t>
  </si>
  <si>
    <t>KGHM Polska Miedz S.A.</t>
  </si>
  <si>
    <t>KGHM Polska Miedz Spolka Akcyjna</t>
  </si>
  <si>
    <t>POLAND</t>
  </si>
  <si>
    <t>CID002511</t>
  </si>
  <si>
    <t>Lubin</t>
  </si>
  <si>
    <t>Dolnośląskie</t>
  </si>
  <si>
    <t>KGHM Polska Miedź Spółka Akcyjna</t>
  </si>
  <si>
    <t>Kochi daiicihi Yamaminami plant</t>
  </si>
  <si>
    <t>Yamakin Co., Ltd.</t>
  </si>
  <si>
    <t>CID002100</t>
  </si>
  <si>
    <t>Konan</t>
  </si>
  <si>
    <t>Kochi</t>
  </si>
  <si>
    <t>Kojima Chemicals Co., Ltd.</t>
  </si>
  <si>
    <t>CID000981</t>
  </si>
  <si>
    <t>Sayama</t>
  </si>
  <si>
    <t>Kojima Kagaku Yakuhin Co., Ltd</t>
  </si>
  <si>
    <t>Kombinat Gorniczo Hutniczy Miedz Polska Miedz S.A.</t>
  </si>
  <si>
    <t>Korea Zinc Co., Ltd.</t>
  </si>
  <si>
    <t>CID002605</t>
  </si>
  <si>
    <t>Seoul</t>
  </si>
  <si>
    <t>Seoul-teukbyeolsi</t>
  </si>
  <si>
    <t>Kosak Seiren</t>
  </si>
  <si>
    <t>KUC</t>
  </si>
  <si>
    <t>Kundan Care Products Ltd.</t>
  </si>
  <si>
    <t>CID003463</t>
  </si>
  <si>
    <t>Haridwar</t>
  </si>
  <si>
    <t>Kyrgyzaltyn JSC</t>
  </si>
  <si>
    <t>KYRGYZSTAN</t>
  </si>
  <si>
    <t>CID001029</t>
  </si>
  <si>
    <t>Bishkek</t>
  </si>
  <si>
    <t>Chüy</t>
  </si>
  <si>
    <t>Kyshtym Copper-Electrolytic Plant ZAO</t>
  </si>
  <si>
    <t>CID002865</t>
  </si>
  <si>
    <t>Kyshtym</t>
  </si>
  <si>
    <t>Chelyabinskaya oblast'</t>
  </si>
  <si>
    <t>La Caridad</t>
  </si>
  <si>
    <t>LAIZHOU SHANDONG</t>
  </si>
  <si>
    <t>L'azurde Company For Jewelry</t>
  </si>
  <si>
    <t>SAUDI ARABIA</t>
  </si>
  <si>
    <t>CID001032</t>
  </si>
  <si>
    <t>Riyadh</t>
  </si>
  <si>
    <t>Ar Riyāḑ</t>
  </si>
  <si>
    <t>LinBao Gold Mining</t>
  </si>
  <si>
    <t>Lingbao Gold Co., Ltd.</t>
  </si>
  <si>
    <t>CID001056</t>
  </si>
  <si>
    <t>Lingbao</t>
  </si>
  <si>
    <t>Lingbao Jinyuan Tonghui Refinery Co., Ltd.</t>
  </si>
  <si>
    <t>CID001058</t>
  </si>
  <si>
    <t>L'Orfebre S.A.</t>
  </si>
  <si>
    <t>ANDORRA</t>
  </si>
  <si>
    <t>CID002762</t>
  </si>
  <si>
    <t>Andorra la Vella</t>
  </si>
  <si>
    <t>LS MnM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</si>
  <si>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</si>
  <si>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</si>
  <si>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</si>
  <si>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</si>
  <si>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</si>
  <si>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</si>
  <si>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</si>
  <si>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</si>
  <si>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</si>
  <si>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</si>
  <si>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</si>
  <si>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</si>
  <si>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</si>
  <si>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</si>
  <si>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</si>
  <si>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</si>
  <si>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</si>
  <si>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CID001119</t>
  </si>
  <si>
    <t>Iruma</t>
  </si>
  <si>
    <t>MD Overseas</t>
  </si>
  <si>
    <t>CID003548</t>
  </si>
  <si>
    <t>Rudrapur</t>
  </si>
  <si>
    <t>MEM(Sumitomo Group)</t>
  </si>
  <si>
    <t>Sumitomo Metal Mining Co., Ltd.</t>
  </si>
  <si>
    <t>CID001798</t>
  </si>
  <si>
    <t>Saijo</t>
  </si>
  <si>
    <t>Ehime</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</si>
  <si>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</si>
  <si>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</si>
  <si>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</si>
  <si>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</si>
  <si>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</si>
  <si>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</si>
  <si>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</si>
  <si>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</si>
  <si>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</si>
  <si>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</si>
  <si>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</si>
  <si>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</si>
  <si>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</si>
  <si>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</si>
  <si>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CID001980</t>
  </si>
  <si>
    <t>Hoboken</t>
  </si>
  <si>
    <t>Metalor Switzerland</t>
  </si>
  <si>
    <t>Metalor Technologies S.A.</t>
  </si>
  <si>
    <t>CID001153</t>
  </si>
  <si>
    <t>Marin</t>
  </si>
  <si>
    <t>Neuchâtel</t>
  </si>
  <si>
    <t>Metalor Technologies (Hong Kong) Ltd.</t>
  </si>
  <si>
    <t>CID001149</t>
  </si>
  <si>
    <t>Kwai Chung</t>
  </si>
  <si>
    <t>Metalor Technologies (Singapore) Pte., Ltd.</t>
  </si>
  <si>
    <t>SINGAPORE</t>
  </si>
  <si>
    <t>CID001152</t>
  </si>
  <si>
    <t>Singapore</t>
  </si>
  <si>
    <t>South West</t>
  </si>
  <si>
    <t>Metalor Technologies (Suzhou) Ltd.</t>
  </si>
  <si>
    <t>CID001147</t>
  </si>
  <si>
    <t>Suzhou</t>
  </si>
  <si>
    <t>Metalor USA Refining Corporation</t>
  </si>
  <si>
    <t>CID001157</t>
  </si>
  <si>
    <t>North Attleboro</t>
  </si>
  <si>
    <t>Massachusetts</t>
  </si>
  <si>
    <t>Metalúrgica Met-Mex Peñoles S.A. De C.V.</t>
  </si>
  <si>
    <t>Met-Mex Pe?oles, S.A.</t>
  </si>
  <si>
    <t>Met-Mex Penoles, S.A.</t>
  </si>
  <si>
    <t>Minera Titan del Peru SRL (MTP) - Belen Plant</t>
  </si>
  <si>
    <t>PERU</t>
  </si>
  <si>
    <t>CID005014</t>
  </si>
  <si>
    <t>Chala, Caraveli</t>
  </si>
  <si>
    <t>Arequipa</t>
  </si>
  <si>
    <t>Minera Titán del Perú SRL (MTP) - Belen Plant</t>
  </si>
  <si>
    <t>Mitsubishi Materials Corporation</t>
  </si>
  <si>
    <t>CID001188</t>
  </si>
  <si>
    <t>Mitsui Kinzoku Co., Ltd.</t>
  </si>
  <si>
    <t>Mitsui Mining and Smelting Co., Ltd.</t>
  </si>
  <si>
    <t>CID001193</t>
  </si>
  <si>
    <t>Takehara</t>
  </si>
  <si>
    <t>Hiroshima</t>
  </si>
  <si>
    <t>MKS PAMP SA</t>
  </si>
  <si>
    <t>CID001352</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</si>
  <si>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</si>
  <si>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</si>
  <si>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</si>
  <si>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</si>
  <si>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</si>
  <si>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</si>
  <si>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</si>
  <si>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</si>
  <si>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</si>
  <si>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</si>
  <si>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</si>
  <si>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</si>
  <si>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</si>
  <si>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</si>
  <si>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</si>
  <si>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</si>
  <si>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</si>
  <si>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</si>
  <si>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Bahçelievler</t>
  </si>
  <si>
    <t>Nadir Metal Rafineri San. Ve Tic. A.Ş.</t>
  </si>
  <si>
    <t>Navoi Mining and Metallurgical Combinat</t>
  </si>
  <si>
    <t>CID001236</t>
  </si>
  <si>
    <t>Navoi</t>
  </si>
  <si>
    <t>Navoiy</t>
  </si>
  <si>
    <t>NH Recytech Company</t>
  </si>
  <si>
    <t>CID003189</t>
  </si>
  <si>
    <t>Pyeongtaek-si</t>
  </si>
  <si>
    <t>Nihon Material Co., Ltd.</t>
  </si>
  <si>
    <t>CID001259</t>
  </si>
  <si>
    <t>Noda</t>
  </si>
  <si>
    <t>Chiba</t>
  </si>
  <si>
    <t>NOBLE METAL SERVICES</t>
  </si>
  <si>
    <t>CID003690</t>
  </si>
  <si>
    <t>Cranston</t>
  </si>
  <si>
    <t>Nohon Material Corporation</t>
  </si>
  <si>
    <t>Norddeutsche Affinererie AG</t>
  </si>
  <si>
    <t>Ogussa Osterreichische Gold- und Silber-Scheideanstalt GmbH</t>
  </si>
  <si>
    <t>AUSTRIA</t>
  </si>
  <si>
    <t>CID002779</t>
  </si>
  <si>
    <t>Vienna</t>
  </si>
  <si>
    <t>Wien</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</si>
  <si>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</si>
  <si>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</si>
  <si>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</si>
  <si>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</si>
  <si>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</si>
  <si>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</si>
  <si>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</si>
  <si>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</si>
  <si>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</si>
  <si>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</si>
  <si>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</si>
  <si>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</si>
  <si>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</si>
  <si>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</si>
  <si>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</si>
  <si>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</si>
  <si>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</si>
  <si>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</si>
  <si>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</si>
  <si>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</si>
  <si>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</si>
  <si>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</si>
  <si>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</si>
  <si>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</si>
  <si>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</si>
  <si>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</si>
  <si>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</si>
  <si>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</si>
  <si>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</si>
  <si>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</si>
  <si>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</si>
  <si>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</si>
  <si>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</si>
  <si>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</si>
  <si>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</si>
  <si>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</si>
  <si>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</si>
  <si>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</si>
  <si>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</si>
  <si>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</si>
  <si>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</si>
  <si>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</si>
  <si>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</si>
  <si>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</si>
  <si>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</si>
  <si>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</si>
  <si>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Refinery of Seemine Gold Co., Ltd.</t>
  </si>
  <si>
    <t>CID000522</t>
  </si>
  <si>
    <t>Lanzhou</t>
  </si>
  <si>
    <t>Gansu Sheng</t>
  </si>
  <si>
    <t>Remondis Argentia B.V.</t>
  </si>
  <si>
    <t>REMONDIS PMR B.V.</t>
  </si>
  <si>
    <t>NETHERLANDS</t>
  </si>
  <si>
    <t>CID002582</t>
  </si>
  <si>
    <t>Moerdijk</t>
  </si>
  <si>
    <t>Noord-Brabant</t>
  </si>
  <si>
    <t>Royal Canadian Mint</t>
  </si>
  <si>
    <t>CID001534</t>
  </si>
  <si>
    <t>Ottawa</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</si>
  <si>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</si>
  <si>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</si>
  <si>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</si>
  <si>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</si>
  <si>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</si>
  <si>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</si>
  <si>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</si>
  <si>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</si>
  <si>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</si>
  <si>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</si>
  <si>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</si>
  <si>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</si>
  <si>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</si>
  <si>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</si>
  <si>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</si>
  <si>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</si>
  <si>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</si>
  <si>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Sai Refinery</t>
  </si>
  <si>
    <t>CID002853</t>
  </si>
  <si>
    <t>Parwanoo</t>
  </si>
  <si>
    <t>Himāchal Pradesh</t>
  </si>
  <si>
    <t>Sam Precious Metals</t>
  </si>
  <si>
    <t>SAM Precious Metals FZ-LLC</t>
  </si>
  <si>
    <t>CID003666</t>
  </si>
  <si>
    <t>Samdok Metal</t>
  </si>
  <si>
    <t>Samduck Precious Metals</t>
  </si>
  <si>
    <t>CID001555</t>
  </si>
  <si>
    <t>Namdong</t>
  </si>
  <si>
    <t>Samwon Metals Corp.</t>
  </si>
  <si>
    <t>CID001562</t>
  </si>
  <si>
    <t>Changwon</t>
  </si>
  <si>
    <t>Gyeongsangnam-do</t>
  </si>
  <si>
    <t>SD (Samdok) Metal</t>
  </si>
  <si>
    <t>SEMPSA Joyeria Plateria S.A.</t>
  </si>
  <si>
    <t>SPAIN</t>
  </si>
  <si>
    <t>CID001585</t>
  </si>
  <si>
    <t>Madrid</t>
  </si>
  <si>
    <t>Madrid, Comunidad de</t>
  </si>
  <si>
    <t>SEMPSA Joyería Platería S.A.</t>
  </si>
  <si>
    <t>Sempsa JP (Cookson Sempsa)</t>
  </si>
  <si>
    <t>Shan Dong Huangjin</t>
  </si>
  <si>
    <t>Shandong Gold Mine(Laizhou) Smelter Co., Ltd.</t>
  </si>
  <si>
    <t>Shandong Guoda Gold Co., Ltd.</t>
  </si>
  <si>
    <t>shandong huangjin</t>
  </si>
  <si>
    <t>Shandong Humon Smelting Co., Ltd.</t>
  </si>
  <si>
    <t>CID002525</t>
  </si>
  <si>
    <t>Shandong middlings JinYe group Co., LTD</t>
  </si>
  <si>
    <t>Shandong Tarzan Bio-Gold Industry Co., Ltd.</t>
  </si>
  <si>
    <t>Shandong Tiancheng Biological Gold Industrial Co., Ltd.</t>
  </si>
  <si>
    <t>CID001619</t>
  </si>
  <si>
    <t>Shandong Zhaojin Gold &amp; Silver Refinery Co., Ltd.</t>
  </si>
  <si>
    <t>CID001622</t>
  </si>
  <si>
    <t>Shangdong Gold (Laizhou)</t>
  </si>
  <si>
    <t>Shenzhen CuiLu Gold Co., Ltd.</t>
  </si>
  <si>
    <t>CID002750</t>
  </si>
  <si>
    <t>Shenzhen</t>
  </si>
  <si>
    <t>SHENZHEN JINJUNWEI RESOURCE COMPREHENSIVE DEVELOPMENT CO., LTD.</t>
  </si>
  <si>
    <t>CID004435</t>
  </si>
  <si>
    <t>Shenzhen Zhonghenglong Real Industry Co., Ltd.</t>
  </si>
  <si>
    <t>CID002527</t>
  </si>
  <si>
    <t>Shirpur Gold Refinery Ltd.</t>
  </si>
  <si>
    <t>CID002588</t>
  </si>
  <si>
    <t>Shonan Plant Tanaka Kikinzoku</t>
  </si>
  <si>
    <t>Tanaka Kikinzoku Kogyo K.K.</t>
  </si>
  <si>
    <t>CID001875</t>
  </si>
  <si>
    <t>Hiratsuka</t>
  </si>
  <si>
    <t>Kanagawa</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</si>
  <si>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</si>
  <si>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</si>
  <si>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</si>
  <si>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</si>
  <si>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</si>
  <si>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</si>
  <si>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</si>
  <si>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</si>
  <si>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</si>
  <si>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</si>
  <si>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</si>
  <si>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</si>
  <si>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</si>
  <si>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</si>
  <si>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</si>
  <si>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</si>
  <si>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</si>
  <si>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</si>
  <si>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</si>
  <si>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</si>
  <si>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</si>
  <si>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</si>
  <si>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</si>
  <si>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</si>
  <si>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</si>
  <si>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</si>
  <si>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Sudan Gold Refinery</t>
  </si>
  <si>
    <t>SUDAN</t>
  </si>
  <si>
    <t>CID002567</t>
  </si>
  <si>
    <t>Khartoum</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</si>
  <si>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</si>
  <si>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</si>
  <si>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</si>
  <si>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</si>
  <si>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</si>
  <si>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</si>
  <si>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</si>
  <si>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</si>
  <si>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</si>
  <si>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</si>
  <si>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</si>
  <si>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</si>
  <si>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</si>
  <si>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</si>
  <si>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</si>
  <si>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</si>
  <si>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</si>
  <si>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</si>
  <si>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</si>
  <si>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</si>
  <si>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</si>
  <si>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</si>
  <si>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</si>
  <si>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</si>
  <si>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</si>
  <si>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</si>
  <si>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</si>
  <si>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CID001938</t>
  </si>
  <si>
    <t>Kuki</t>
  </si>
  <si>
    <t>TongLing Nonferrous Metals Group Holdings Co., Ltd.</t>
  </si>
  <si>
    <t>Tony Goetz NV</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</si>
  <si>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</si>
  <si>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</si>
  <si>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</si>
  <si>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</si>
  <si>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</si>
  <si>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</si>
  <si>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</si>
  <si>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</si>
  <si>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</si>
  <si>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</si>
  <si>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</si>
  <si>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</si>
  <si>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</si>
  <si>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Khwaeng Dok Mai</t>
  </si>
  <si>
    <t>Krung Thep Maha Nakhon</t>
  </si>
  <si>
    <t>United Precious Metal Refining, Inc.</t>
  </si>
  <si>
    <t>CID001993</t>
  </si>
  <si>
    <t>Alden</t>
  </si>
  <si>
    <t>Valcambi S.A.</t>
  </si>
  <si>
    <t>CID002003</t>
  </si>
  <si>
    <t>Balerna</t>
  </si>
  <si>
    <t>WEEEREFINING</t>
  </si>
  <si>
    <t>CID003615</t>
  </si>
  <si>
    <t>Tourville-les-Ifs</t>
  </si>
  <si>
    <t>Normandie</t>
  </si>
  <si>
    <t>WIELAND Edelmetalle GmbH</t>
  </si>
  <si>
    <t>CID002778</t>
  </si>
  <si>
    <t>Williams Advanced Materials</t>
  </si>
  <si>
    <t>Xstrata</t>
  </si>
  <si>
    <t>Yamamoto Precious Co., Ltd.</t>
  </si>
  <si>
    <t>Yamamoto Precious Metal Co., Ltd.</t>
  </si>
  <si>
    <t>Yamamoto Precision Metals</t>
  </si>
  <si>
    <t>Yantai NUS Safina tech environmental Refinery Co. Ltd.</t>
  </si>
  <si>
    <t>Yilida Resources Technology Co., Ltd.</t>
  </si>
  <si>
    <t>Yokohama Metal Co., Ltd.</t>
  </si>
  <si>
    <t>CID002129</t>
  </si>
  <si>
    <t>Sagamihara</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</si>
  <si>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</si>
  <si>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</si>
  <si>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</si>
  <si>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</si>
  <si>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</si>
  <si>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</si>
  <si>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</si>
  <si>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</si>
  <si>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</si>
  <si>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</si>
  <si>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</si>
  <si>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</si>
  <si>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</si>
  <si>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</si>
  <si>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</si>
  <si>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</si>
  <si>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</si>
  <si>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</si>
  <si>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</si>
  <si>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</si>
  <si>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</si>
  <si>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</si>
  <si>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</si>
  <si>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</si>
  <si>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</si>
  <si>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</si>
  <si>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</si>
  <si>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</si>
  <si>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</si>
  <si>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</si>
  <si>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</si>
  <si>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</si>
  <si>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</si>
  <si>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</si>
  <si>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</si>
  <si>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</si>
  <si>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</si>
  <si>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</si>
  <si>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</si>
  <si>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</si>
  <si>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</si>
  <si>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</si>
  <si>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</si>
  <si>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</si>
  <si>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</si>
  <si>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</si>
  <si>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</si>
  <si>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</si>
  <si>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</si>
  <si>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</si>
  <si>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</si>
  <si>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</si>
  <si>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</si>
  <si>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</si>
  <si>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</si>
  <si>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</si>
  <si>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</si>
  <si>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</si>
  <si>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</si>
  <si>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</si>
  <si>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</si>
  <si>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</si>
  <si>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</si>
  <si>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</si>
  <si>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</si>
  <si>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</si>
  <si>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</si>
  <si>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</si>
  <si>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</si>
  <si>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</si>
  <si>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</si>
  <si>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</si>
  <si>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</si>
  <si>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</si>
  <si>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</si>
  <si>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</si>
  <si>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</si>
  <si>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</si>
  <si>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</si>
  <si>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</si>
  <si>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</si>
  <si>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</si>
  <si>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</si>
  <si>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</si>
  <si>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</si>
  <si>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</si>
  <si>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</si>
  <si>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</si>
  <si>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</si>
  <si>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</si>
  <si>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</si>
  <si>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</si>
  <si>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</si>
  <si>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</si>
  <si>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</si>
  <si>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</si>
  <si>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</si>
  <si>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</si>
  <si>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</si>
  <si>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</si>
  <si>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Mining &amp; Smelting</t>
  </si>
  <si>
    <t>CID001192</t>
  </si>
  <si>
    <t>Omuta</t>
  </si>
  <si>
    <t>Fukuoka</t>
  </si>
  <si>
    <t>Molycorp Silmet A.S.</t>
  </si>
  <si>
    <t>NPM Silmet AS</t>
  </si>
  <si>
    <t>CID001200</t>
  </si>
  <si>
    <t>Sillamäe</t>
  </si>
  <si>
    <t>Ida-Virumaa</t>
  </si>
  <si>
    <t>Ningxia Non-Ferrous Metal Smeltery</t>
  </si>
  <si>
    <t>Ningxia Orient Tantalum Industry Co., Ltd.</t>
  </si>
  <si>
    <t>CID001277</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</si>
  <si>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</si>
  <si>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</si>
  <si>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</si>
  <si>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</si>
  <si>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</si>
  <si>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</si>
  <si>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</si>
  <si>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</si>
  <si>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</si>
  <si>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</si>
  <si>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</si>
  <si>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</si>
  <si>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</si>
  <si>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</si>
  <si>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</si>
  <si>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RFH Yancheng Jinye New Material Technology Co., Ltd.</t>
  </si>
  <si>
    <t>CID003583</t>
  </si>
  <si>
    <t>Yancheng City</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</si>
  <si>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</si>
  <si>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</si>
  <si>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</si>
  <si>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</si>
  <si>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</si>
  <si>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</si>
  <si>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</si>
  <si>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</si>
  <si>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</si>
  <si>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</si>
  <si>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</si>
  <si>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</si>
  <si>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</si>
  <si>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</si>
  <si>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</si>
  <si>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</si>
  <si>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Yancheng Jinye New Material Technology Co., Ltd.</t>
  </si>
  <si>
    <t>Yanling Jincheng Tantalum Co., Ltd.</t>
  </si>
  <si>
    <t>タニオビス・ジャパン株式会社</t>
  </si>
  <si>
    <t>Alent plc</t>
  </si>
  <si>
    <t>Alpha Assembly Solutions Inc</t>
  </si>
  <si>
    <t>CID000292</t>
  </si>
  <si>
    <t>Altoona</t>
  </si>
  <si>
    <t>Alpha Metals</t>
  </si>
  <si>
    <t>Alpha Metals Korea Ltd.</t>
  </si>
  <si>
    <t>Alpha Metals Taiwan</t>
  </si>
  <si>
    <t>An Vinh Joint Stock Mineral Processing Company</t>
  </si>
  <si>
    <t>VIET NAM</t>
  </si>
  <si>
    <t>CID002703</t>
  </si>
  <si>
    <t>Quy Hop</t>
  </si>
  <si>
    <t>Nghệ An</t>
  </si>
  <si>
    <t>Aurubis Beerse</t>
  </si>
  <si>
    <t>CID002773</t>
  </si>
  <si>
    <t>Beerse</t>
  </si>
  <si>
    <t>Aurubis Berango</t>
  </si>
  <si>
    <t>CID002774</t>
  </si>
  <si>
    <t>Berango</t>
  </si>
  <si>
    <t>Bizkaia</t>
  </si>
  <si>
    <t>Chengfeng Metals Co Pte Ltd</t>
  </si>
  <si>
    <t>Yunnan Chengfeng Non-ferrous Metals Co., Ltd.</t>
  </si>
  <si>
    <t>CID002158</t>
  </si>
  <si>
    <t>Gejiu</t>
  </si>
  <si>
    <t>Chenzhou Yun Xiang mining limited liability company</t>
  </si>
  <si>
    <t>Chenzhou Yunxiang Mining and Metallurgy Co., Ltd.</t>
  </si>
  <si>
    <t>CID000228</t>
  </si>
  <si>
    <t>Chifeng Dajingzi Tin Industry Co., Ltd.</t>
  </si>
  <si>
    <t>CID003190</t>
  </si>
  <si>
    <t>Chifeng</t>
  </si>
  <si>
    <t>China Tin (Hechi)</t>
  </si>
  <si>
    <t>China Tin Group Co., Ltd.</t>
  </si>
  <si>
    <t>CID001070</t>
  </si>
  <si>
    <t>Laibin</t>
  </si>
  <si>
    <t>Guangxi Zhuangzu Zizhiqu</t>
  </si>
  <si>
    <t>China Tin Lai Ben Smelter Co., Ltd.</t>
  </si>
  <si>
    <t>China Yunnan Tin Co Ltd.</t>
  </si>
  <si>
    <t>Tin Smelting Branch of Yunnan Tin Co., Ltd.</t>
  </si>
  <si>
    <t>CID002180</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</si>
  <si>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</si>
  <si>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</si>
  <si>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</si>
  <si>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</si>
  <si>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</si>
  <si>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</si>
  <si>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</si>
  <si>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</si>
  <si>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</si>
  <si>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CID003524</t>
  </si>
  <si>
    <t>Las Ventas de Retamosa</t>
  </si>
  <si>
    <t>Toledo</t>
  </si>
  <si>
    <t>CV Serumpun Sebalai</t>
  </si>
  <si>
    <t>PT Premium Tin Indonesia</t>
  </si>
  <si>
    <t>CID000313</t>
  </si>
  <si>
    <t>Pangkalan Baru</t>
  </si>
  <si>
    <t>Kepulauan Bangka Belitung</t>
  </si>
  <si>
    <t>CV Tiga Sekawan</t>
  </si>
  <si>
    <t>PT Rajehan Ariq</t>
  </si>
  <si>
    <t>CID002593</t>
  </si>
  <si>
    <t>Pangkal Pinang</t>
  </si>
  <si>
    <t>Dongguan Best Alloys Co., Ltd.</t>
  </si>
  <si>
    <t>CID000377</t>
  </si>
  <si>
    <t>Dongguan City</t>
  </si>
  <si>
    <t>Dongguan CiEXPO Environmental Engineering Co., Ltd.</t>
  </si>
  <si>
    <t>CID003356</t>
  </si>
  <si>
    <t>Dongguan</t>
  </si>
  <si>
    <t>DongGuan DaLang BaoTai Solder Products Factory</t>
  </si>
  <si>
    <t>CID000402</t>
  </si>
  <si>
    <t>Dowa Metaltech Co., Ltd.</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</si>
  <si>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</si>
  <si>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</si>
  <si>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</si>
  <si>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</si>
  <si>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</si>
  <si>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</si>
  <si>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</si>
  <si>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</si>
  <si>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</si>
  <si>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</si>
  <si>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</si>
  <si>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</si>
  <si>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</si>
  <si>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</si>
  <si>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</si>
  <si>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</si>
  <si>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</si>
  <si>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</si>
  <si>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</si>
  <si>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</si>
  <si>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</si>
  <si>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</si>
  <si>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CID000468</t>
  </si>
  <si>
    <t>Chmielów</t>
  </si>
  <si>
    <t>Podkarpackie</t>
  </si>
  <si>
    <t>Funsur Smelter</t>
  </si>
  <si>
    <t>Minsur</t>
  </si>
  <si>
    <t>CID001182</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</si>
  <si>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</si>
  <si>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</si>
  <si>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</si>
  <si>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</si>
  <si>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</si>
  <si>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</si>
  <si>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</si>
  <si>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</si>
  <si>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</si>
  <si>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CID000538</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</si>
  <si>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</si>
  <si>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</si>
  <si>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</si>
  <si>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</si>
  <si>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</si>
  <si>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</si>
  <si>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</si>
  <si>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</si>
  <si>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</si>
  <si>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</si>
  <si>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</si>
  <si>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CID003116</t>
  </si>
  <si>
    <t>Chaozhou</t>
  </si>
  <si>
    <t>GuangXi China Tin</t>
  </si>
  <si>
    <t>Guangxi Hua Shu Dan CO., LTD.</t>
  </si>
  <si>
    <t>HuiChang Hill Tin Industry Co., Ltd.</t>
  </si>
  <si>
    <t>CID002844</t>
  </si>
  <si>
    <t>Hulterworth Smelter</t>
  </si>
  <si>
    <t>Malaysia Smelting Corporation (MSC)</t>
  </si>
  <si>
    <t>CID001105</t>
  </si>
  <si>
    <t>Butterworth</t>
  </si>
  <si>
    <t>Pulau Pinang</t>
  </si>
  <si>
    <t>Ikuno Tin Smelter</t>
  </si>
  <si>
    <t>CID001191</t>
  </si>
  <si>
    <t>Asago</t>
  </si>
  <si>
    <t>Hyôgo</t>
  </si>
  <si>
    <t>INDONESIAN STATE TIN CORPORATION MENTOK SMELTER</t>
  </si>
  <si>
    <t>PT Timah Tbk Mentok</t>
  </si>
  <si>
    <t>CID001482</t>
  </si>
  <si>
    <t>Mentok</t>
  </si>
  <si>
    <t>Jiangxi Nanshan</t>
  </si>
  <si>
    <t>Jiangxi New Nanshan Technology Ltd.</t>
  </si>
  <si>
    <t>CID001231</t>
  </si>
  <si>
    <t>Kai Union Industry and Trade Co., Ltd. (China)</t>
  </si>
  <si>
    <t>Kai Unita Trade Limited Liability Company</t>
  </si>
  <si>
    <t>Kaimeng (Gejiu) Industry and Trade Co., Ltd.</t>
  </si>
  <si>
    <t>Kundur Smelter</t>
  </si>
  <si>
    <t>PT Timah Tbk Kundur</t>
  </si>
  <si>
    <t>CID001477</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</si>
  <si>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</si>
  <si>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</si>
  <si>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</si>
  <si>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</si>
  <si>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</si>
  <si>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</si>
  <si>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</si>
  <si>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</si>
  <si>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</si>
  <si>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</si>
  <si>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</si>
  <si>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</si>
  <si>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CID002468</t>
  </si>
  <si>
    <t>Malaysia Smelting Corporation Berhad (Port Klang)</t>
  </si>
  <si>
    <t>CID004434</t>
  </si>
  <si>
    <t>Port Klang</t>
  </si>
  <si>
    <t>Selangor</t>
  </si>
  <si>
    <t>Melt Metais e Ligas S.A.</t>
  </si>
  <si>
    <t>CID002500</t>
  </si>
  <si>
    <t>Mentok Smelter</t>
  </si>
  <si>
    <t>Metallic Materials Branch of Guangxi China Tin Group Co.,Ltd.</t>
  </si>
  <si>
    <t>Metallic Resources, Inc.</t>
  </si>
  <si>
    <t>CID001142</t>
  </si>
  <si>
    <t>Twinsburg</t>
  </si>
  <si>
    <t>Metallo Belgium N.V.</t>
  </si>
  <si>
    <t>Metallo Spain S.L.U.</t>
  </si>
  <si>
    <t>CID001173</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</si>
  <si>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</si>
  <si>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</si>
  <si>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</si>
  <si>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</si>
  <si>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</si>
  <si>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</si>
  <si>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</si>
  <si>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</si>
  <si>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</si>
  <si>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</si>
  <si>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</si>
  <si>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</si>
  <si>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MSC</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</si>
  <si>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</si>
  <si>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</si>
  <si>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</si>
  <si>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</si>
  <si>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</si>
  <si>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</si>
  <si>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</si>
  <si>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</si>
  <si>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CID001314</t>
  </si>
  <si>
    <t>Nongkham Sriracha</t>
  </si>
  <si>
    <t>Chon Buri</t>
  </si>
  <si>
    <t>O.M. Manufacturing Philippines, Inc.</t>
  </si>
  <si>
    <t>CID002517</t>
  </si>
  <si>
    <t>Rosario</t>
  </si>
  <si>
    <t>Cavite</t>
  </si>
  <si>
    <t>OMSA</t>
  </si>
  <si>
    <t>Operaciones Metalurgicas S.A.</t>
  </si>
  <si>
    <t>CID001337</t>
  </si>
  <si>
    <t>Operaciones Metalúrgicas S.A.</t>
  </si>
  <si>
    <t>P Kay Metal, Inc</t>
  </si>
  <si>
    <t>CID005189</t>
  </si>
  <si>
    <t>Lewiston</t>
  </si>
  <si>
    <t>Idaho</t>
  </si>
  <si>
    <t>Pongpipat Company Limited</t>
  </si>
  <si>
    <t>MYANMAR</t>
  </si>
  <si>
    <t>CID003208</t>
  </si>
  <si>
    <t>Yangon</t>
  </si>
  <si>
    <t>Precious Minerals and Smelting Limited</t>
  </si>
  <si>
    <t>CID003409</t>
  </si>
  <si>
    <t>Jagdalpur</t>
  </si>
  <si>
    <t>Chhattīsgarh</t>
  </si>
  <si>
    <t>PT Arsed Indonesia</t>
  </si>
  <si>
    <t>CID005067</t>
  </si>
  <si>
    <t>Bangka</t>
  </si>
  <si>
    <t>PT ATD Makmur Mandiri Jaya</t>
  </si>
  <si>
    <t>CID002503</t>
  </si>
  <si>
    <t>Sungailiat</t>
  </si>
  <si>
    <t>PT Bangka Prima Tin</t>
  </si>
  <si>
    <t>CID002776</t>
  </si>
  <si>
    <t>Air Mesu</t>
  </si>
  <si>
    <t>PT Cipta Persada Mulia</t>
  </si>
  <si>
    <t>CID002696</t>
  </si>
  <si>
    <t>Batam</t>
  </si>
  <si>
    <t>Kepulauan Riau</t>
  </si>
  <si>
    <t>PT Mitra Stania Prima</t>
  </si>
  <si>
    <t>CID001453</t>
  </si>
  <si>
    <t>PT Mitra Sukses Globalindo</t>
  </si>
  <si>
    <t>CID003449</t>
  </si>
  <si>
    <t>Pangkalpinang</t>
  </si>
  <si>
    <t>PT Prima Timah Utama</t>
  </si>
  <si>
    <t>CID001458</t>
  </si>
  <si>
    <t>PT Putera Sarana Shakti (PT PSS)</t>
  </si>
  <si>
    <t>CID003868</t>
  </si>
  <si>
    <t>PT Tambang Timah</t>
  </si>
  <si>
    <t>CID002706</t>
  </si>
  <si>
    <t>RIKAYAA GREENTECH PRIVATE LIMITED</t>
  </si>
  <si>
    <t>CID004692</t>
  </si>
  <si>
    <t>Baddi</t>
  </si>
  <si>
    <t>Rui Da Hung</t>
  </si>
  <si>
    <t>CID001539</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</si>
  <si>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</si>
  <si>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</si>
  <si>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</si>
  <si>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</si>
  <si>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</si>
  <si>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</si>
  <si>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</si>
  <si>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</si>
  <si>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</si>
  <si>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Thaisarco</t>
  </si>
  <si>
    <t>CID001898</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</si>
  <si>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</si>
  <si>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</si>
  <si>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</si>
  <si>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</si>
  <si>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</si>
  <si>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</si>
  <si>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</si>
  <si>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</si>
  <si>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</si>
  <si>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Tuyen Quang Non-Ferrous Metals Joint Stock Company</t>
  </si>
  <si>
    <t>CID002574</t>
  </si>
  <si>
    <t>Tan Quang</t>
  </si>
  <si>
    <t>Tuyên Quang</t>
  </si>
  <si>
    <t>Unit Timah Kundur PT Tambang</t>
  </si>
  <si>
    <t>White Solder Metalurgia e Mineracao Ltda.</t>
  </si>
  <si>
    <t>CID002036</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</si>
  <si>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</si>
  <si>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</si>
  <si>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</si>
  <si>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</si>
  <si>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</si>
  <si>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</si>
  <si>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</si>
  <si>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</si>
  <si>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</si>
  <si>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</si>
  <si>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</si>
  <si>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</si>
  <si>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</si>
  <si>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</si>
  <si>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</si>
  <si>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</si>
  <si>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</si>
  <si>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</si>
  <si>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</si>
  <si>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</si>
  <si>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</si>
  <si>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</si>
  <si>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</si>
  <si>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</si>
  <si>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</si>
  <si>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</si>
  <si>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</si>
  <si>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</si>
  <si>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ACL Metais Eireli</t>
  </si>
  <si>
    <t>CID002833</t>
  </si>
  <si>
    <t>Araçariguama</t>
  </si>
  <si>
    <t>Albasteel Industria e Comercio de Ligas Para Fundicao Ltd.</t>
  </si>
  <si>
    <t>CID003427</t>
  </si>
  <si>
    <t>Allied Material Corporation</t>
  </si>
  <si>
    <t>ALMT Corp</t>
  </si>
  <si>
    <t>ALMT Sumitomo Group</t>
  </si>
  <si>
    <t>Artek LLC</t>
  </si>
  <si>
    <t>CID003553</t>
  </si>
  <si>
    <t>Moscow</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</si>
  <si>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</si>
  <si>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</si>
  <si>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</si>
  <si>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</si>
  <si>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</si>
  <si>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</si>
  <si>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</si>
  <si>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</si>
  <si>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</si>
  <si>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</si>
  <si>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</si>
  <si>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</si>
  <si>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</si>
  <si>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</si>
  <si>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</si>
  <si>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</si>
  <si>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</si>
  <si>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</si>
  <si>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</si>
  <si>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</si>
  <si>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</si>
  <si>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</si>
  <si>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CNMC (Guangxi) PGMA Co., Ltd.</t>
  </si>
  <si>
    <t>CID000281</t>
  </si>
  <si>
    <t>Hezhou</t>
  </si>
  <si>
    <t>Cronimet Brasil Ltda</t>
  </si>
  <si>
    <t>CID003468</t>
  </si>
  <si>
    <t>Araquari</t>
  </si>
  <si>
    <t>DONGKUK INDUSTRIES CO., LTD.</t>
  </si>
  <si>
    <t>CID004060</t>
  </si>
  <si>
    <t>Gyeongju-si</t>
  </si>
  <si>
    <t>Gyeongsangbuk-do</t>
  </si>
  <si>
    <t>Fujian Xinlu Tungsten</t>
  </si>
  <si>
    <t>Fujian Xinlu Tungsten Co., Ltd.</t>
  </si>
  <si>
    <t>CID003609</t>
  </si>
  <si>
    <t>Ganzhou Jiangwu Ferrotungsten Co., Ltd.</t>
  </si>
  <si>
    <t>CID002315</t>
  </si>
  <si>
    <t>Ganzhou Seadragon W &amp; Mo Co., Ltd.</t>
  </si>
  <si>
    <t>CID002494</t>
  </si>
  <si>
    <t>GEM Co., Ltd.</t>
  </si>
  <si>
    <t>Hubei Green Tungsten Co., Ltd.</t>
  </si>
  <si>
    <t>CID003417</t>
  </si>
  <si>
    <t>Global Tungsten &amp; Powders LLC</t>
  </si>
  <si>
    <t>CID000568</t>
  </si>
  <si>
    <t>Towanda</t>
  </si>
  <si>
    <t>GTP</t>
  </si>
  <si>
    <t>CID002542</t>
  </si>
  <si>
    <t>H.C. Starck Tungsten GmbH</t>
  </si>
  <si>
    <t>CID002541</t>
  </si>
  <si>
    <t>Han River Pelican State Alloy Co., Ltd.</t>
  </si>
  <si>
    <t>HANNAE FOR T Co., Ltd.</t>
  </si>
  <si>
    <t>CID003978</t>
  </si>
  <si>
    <t>Dangjin-si</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</si>
  <si>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</si>
  <si>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</si>
  <si>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</si>
  <si>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</si>
  <si>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</si>
  <si>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</si>
  <si>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</si>
  <si>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</si>
  <si>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</si>
  <si>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</si>
  <si>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</si>
  <si>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</si>
  <si>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</si>
  <si>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</si>
  <si>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</si>
  <si>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</si>
  <si>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</si>
  <si>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</si>
  <si>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</si>
  <si>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Tonggu Non-ferrous Metallurgical &amp; Chemical Co., Ltd.</t>
  </si>
  <si>
    <t>CID002318</t>
  </si>
  <si>
    <t>Tonggu</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</si>
  <si>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</si>
  <si>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</si>
  <si>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</si>
  <si>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</si>
  <si>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</si>
  <si>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</si>
  <si>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</si>
  <si>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</si>
  <si>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</si>
  <si>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</si>
  <si>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</si>
  <si>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</si>
  <si>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</si>
  <si>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</si>
  <si>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</si>
  <si>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</si>
  <si>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</si>
  <si>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</si>
  <si>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</si>
  <si>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</si>
  <si>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</si>
  <si>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LAOS SOUTHERN MINING SMELTING SOLE CO.,LTD</t>
  </si>
  <si>
    <t>LAO PEOPLE'S DEMOCRATIC REPUBLIC</t>
  </si>
  <si>
    <t>CID005017</t>
  </si>
  <si>
    <t>Xepon</t>
  </si>
  <si>
    <t>Savannakhét</t>
  </si>
  <si>
    <t>Lianyou Metals Co., Ltd.</t>
  </si>
  <si>
    <t>CID003407</t>
  </si>
  <si>
    <t>Fangliao</t>
  </si>
  <si>
    <t>Lianyou Resources Co., Ltd.</t>
  </si>
  <si>
    <t>CID004397</t>
  </si>
  <si>
    <t>Wujie</t>
  </si>
  <si>
    <t>Yilan</t>
  </si>
  <si>
    <t>LLC Vostok</t>
  </si>
  <si>
    <t>CID003643</t>
  </si>
  <si>
    <t>Kostroma</t>
  </si>
  <si>
    <t>Kostromskaya oblast'</t>
  </si>
  <si>
    <t>MALAMET SMELTING SDN. BHD.</t>
  </si>
  <si>
    <t>CID004056</t>
  </si>
  <si>
    <t>Kuala Lumpur</t>
  </si>
  <si>
    <t>Wilayah Persekutuan Kuala Lumpur</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</si>
  <si>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</si>
  <si>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</si>
  <si>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</si>
  <si>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</si>
  <si>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</si>
  <si>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</si>
  <si>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</si>
  <si>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</si>
  <si>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</si>
  <si>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</si>
  <si>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</si>
  <si>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</si>
  <si>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</si>
  <si>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</si>
  <si>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</si>
  <si>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</si>
  <si>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</si>
  <si>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</si>
  <si>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</si>
  <si>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</si>
  <si>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</si>
  <si>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</si>
  <si>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</si>
  <si>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</si>
  <si>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</si>
  <si>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</si>
  <si>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</si>
  <si>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</si>
  <si>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</si>
  <si>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</si>
  <si>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</si>
  <si>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</si>
  <si>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</si>
  <si>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</si>
  <si>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</si>
  <si>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Philippine Chuangxin Industrial Co., Inc.</t>
  </si>
  <si>
    <t>CID002827</t>
  </si>
  <si>
    <t>Marilao</t>
  </si>
  <si>
    <t>Bulacan</t>
  </si>
  <si>
    <t>S.P.T. spol.s r.o.</t>
  </si>
  <si>
    <t>CID005068</t>
  </si>
  <si>
    <t>Mníšek pod Brdy</t>
  </si>
  <si>
    <t>Středočeský kraj</t>
  </si>
  <si>
    <t>Tungamoy Metals Inc.</t>
  </si>
  <si>
    <t>CID005248</t>
  </si>
  <si>
    <t>Gunsan</t>
  </si>
  <si>
    <t>Tungsten Vietnam Joint Stock Company</t>
  </si>
  <si>
    <t>CID003993</t>
  </si>
  <si>
    <t>Song Cong</t>
  </si>
  <si>
    <t>Unecha Refractory metals plant</t>
  </si>
  <si>
    <t>CID002724</t>
  </si>
  <si>
    <t>Unecha</t>
  </si>
  <si>
    <t>Bryanskaya oblast'</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</si>
  <si>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</si>
  <si>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</si>
  <si>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</si>
  <si>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</si>
  <si>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</si>
  <si>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</si>
  <si>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</si>
  <si>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</si>
  <si>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</si>
  <si>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</si>
  <si>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</si>
  <si>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</si>
  <si>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</si>
  <si>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</si>
  <si>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</si>
  <si>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</si>
  <si>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</si>
  <si>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</si>
  <si>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</si>
  <si>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</si>
  <si>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</si>
  <si>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</si>
  <si>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</si>
  <si>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</si>
  <si>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</si>
  <si>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</si>
  <si>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</si>
  <si>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</si>
  <si>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</si>
  <si>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</si>
  <si>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</si>
  <si>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</si>
  <si>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</si>
  <si>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</si>
  <si>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Formations, recommandations, modèles, liste des fonderies conformes au programme fonderie sans conflit</t>
  </si>
  <si>
    <t xml:space="preserve">Website do RMI: (www.responsiblemineralsinitiative.org)
Formação e guias de orientação, modelos, lista de fundições cumpridoras com a lista do Responsible Minerals Assurance Process.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</si>
  <si>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</si>
  <si>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</si>
  <si>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
(www.responsiblemineralsinitiative.org)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</si>
  <si>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</si>
  <si>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</si>
  <si>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</si>
  <si>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</si>
  <si>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</si>
  <si>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</si>
  <si>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</si>
  <si>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</si>
  <si>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</si>
  <si>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</si>
  <si>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</si>
  <si>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</si>
  <si>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</si>
  <si>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CMRT 旨在让下游企业披露其供应链有关的信息（准确来讲，不包括冶炼厂）。如果贵公司是 3TG 冶炼厂或精炼厂，根据 RMAP 协议，我们建议您在冶炼厂列表选项卡中输入贵公司的名称。
填写表格时，单元格条目不应以“=”或“#”开头。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</si>
  <si>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</si>
  <si>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</si>
  <si>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</si>
  <si>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
Ao preencher o formulário, nenhuma das células deve ser iniciada com “=” ou “#”.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</si>
  <si>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</si>
  <si>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</si>
  <si>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</si>
  <si>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
Form doldurulduğunda, hücre girişlerinin hiçbiri "=" veya "#" ile başlamamalıdır.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</si>
  <si>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</si>
  <si>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</si>
  <si>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 有关信息，请参见“负责任矿物计划”(www.responsiblemineralsinitiative.org)。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</si>
  <si>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</si>
  <si>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</si>
  <si>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</si>
  <si>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</si>
  <si>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</si>
  <si>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</si>
  <si>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</si>
  <si>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
** Responsible Minerals Initiative (www.responsiblemineralsinitiative.org) ile ilgili bilgilere bakınız.</t>
  </si>
  <si>
    <t>A6</t>
  </si>
  <si>
    <t>Instructions for completing Company Information questions (rows 8 - 22).
Provide comments in ENGLISH only</t>
  </si>
  <si>
    <t>公司信息的填写说明（第 8 至 22 行）。
请仅以英文作答</t>
  </si>
  <si>
    <t>会社情報の記入（8～22行）に関する解説。回答は英語(半角)で入力してください。</t>
  </si>
  <si>
    <t>기업 정보 입력 안내서(8~18줄).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</si>
  <si>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</si>
  <si>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</si>
  <si>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</si>
  <si>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
Provea comentarios en INGLES solamente.</t>
  </si>
  <si>
    <t>Istruzioni per il completamento della sezione INFORMAZIONI SULL'AZIENDA (righe 8-22).
Siete pregati di rispondere unicamente in Inglese.</t>
  </si>
  <si>
    <t>Şirket Bilgi sorularının yanıtlanması için talimatlar (8 ila 22 arası satırlar).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</si>
  <si>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</si>
  <si>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</si>
  <si>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</si>
  <si>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</si>
  <si>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</si>
  <si>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</si>
  <si>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</si>
  <si>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</si>
  <si>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</si>
  <si>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</si>
  <si>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</si>
  <si>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</si>
  <si>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</si>
  <si>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</si>
  <si>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</si>
  <si>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</si>
  <si>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</si>
  <si>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</si>
  <si>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</si>
  <si>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</si>
  <si>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</si>
  <si>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</si>
  <si>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</si>
  <si>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rPr>
        <sz val="11"/>
        <color theme="1"/>
        <rFont val="Verdana"/>
      </rP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color theme="1"/>
        <rFont val="Verdana"/>
      </rPr>
      <t>3TG</t>
    </r>
    <r>
      <rPr>
        <sz val="11"/>
        <color theme="1"/>
        <rFont val="Verdana"/>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rPr>
      <t>Responder's</t>
    </r>
    <r>
      <rPr>
        <sz val="11"/>
        <color theme="1"/>
        <rFont val="Verdana"/>
      </rPr>
      <t xml:space="preserve"> Product Number of the products covered under the Scope of this Declaration in Column B of the Product List worksheet. It is optional to list the </t>
    </r>
    <r>
      <rPr>
        <sz val="11"/>
        <color rgb="FFFF0000"/>
        <rFont val="Verdana"/>
      </rPr>
      <t>Responder's</t>
    </r>
    <r>
      <rPr>
        <sz val="11"/>
        <color theme="1"/>
        <rFont val="Verdana"/>
      </rPr>
      <t xml:space="preserve"> Product Name in Column C of the Product List worksheet.
For Scope selection of "User Defined", it is mandatory that the user describes the scope to which the </t>
    </r>
    <r>
      <rPr>
        <b/>
        <sz val="11"/>
        <color theme="1"/>
        <rFont val="Verdana"/>
      </rPr>
      <t>3TG</t>
    </r>
    <r>
      <rPr>
        <sz val="11"/>
        <color theme="1"/>
        <rFont val="Verdana"/>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</si>
  <si>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</si>
  <si>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</si>
  <si>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</si>
  <si>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</si>
  <si>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</si>
  <si>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</si>
  <si>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</si>
  <si>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</si>
  <si>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</si>
  <si>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</si>
  <si>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</si>
  <si>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</si>
  <si>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</si>
  <si>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</si>
  <si>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</si>
  <si>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</si>
  <si>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</si>
  <si>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</si>
  <si>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</si>
  <si>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</si>
  <si>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</si>
  <si>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</si>
  <si>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</si>
  <si>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</si>
  <si>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</si>
  <si>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</si>
  <si>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</si>
  <si>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</si>
  <si>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</si>
  <si>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</si>
  <si>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</si>
  <si>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</si>
  <si>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</si>
  <si>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</si>
  <si>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</si>
  <si>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</si>
  <si>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</si>
  <si>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</si>
  <si>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</si>
  <si>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</si>
  <si>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</si>
  <si>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</si>
  <si>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</si>
  <si>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</si>
  <si>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</si>
  <si>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</si>
  <si>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</si>
  <si>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</si>
  <si>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</si>
  <si>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</si>
  <si>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</si>
  <si>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</si>
  <si>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</si>
  <si>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</si>
  <si>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</si>
  <si>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</si>
  <si>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</si>
  <si>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</si>
  <si>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</si>
  <si>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</si>
  <si>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</si>
  <si>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</si>
  <si>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</si>
  <si>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</si>
  <si>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</si>
  <si>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</si>
  <si>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</si>
  <si>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</si>
  <si>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</si>
  <si>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</si>
  <si>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</si>
  <si>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</si>
  <si>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</si>
  <si>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</si>
  <si>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</si>
  <si>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</si>
  <si>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</si>
  <si>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</si>
  <si>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</si>
  <si>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</si>
  <si>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</si>
  <si>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</si>
  <si>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</si>
  <si>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</si>
  <si>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</si>
  <si>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</si>
  <si>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</si>
  <si>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</si>
  <si>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</si>
  <si>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</si>
  <si>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</si>
  <si>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</si>
  <si>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</si>
  <si>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</si>
  <si>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</si>
  <si>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</si>
  <si>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</si>
  <si>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</si>
  <si>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</si>
  <si>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</si>
  <si>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</si>
  <si>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</si>
  <si>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</si>
  <si>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</si>
  <si>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</si>
  <si>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</si>
  <si>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</si>
  <si>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</si>
  <si>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</si>
  <si>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</si>
  <si>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</si>
  <si>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</si>
  <si>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</si>
  <si>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</si>
  <si>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</si>
  <si>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</si>
  <si>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</si>
  <si>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</si>
  <si>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</si>
  <si>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</si>
  <si>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</si>
  <si>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</si>
  <si>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</si>
  <si>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</si>
  <si>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</si>
  <si>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</si>
  <si>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</si>
  <si>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</si>
  <si>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</si>
  <si>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</si>
  <si>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</si>
  <si>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</si>
  <si>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</si>
  <si>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</si>
  <si>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</si>
  <si>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</si>
  <si>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</si>
  <si>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</si>
  <si>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</si>
  <si>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</si>
  <si>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</si>
  <si>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
请仅以英文作答</t>
  </si>
  <si>
    <t>8つのデュー・デリジェンスに関する質問（24～71行）に対する解説。
回答は英語（半角）で入力してください。</t>
  </si>
  <si>
    <t>여덟 가지 실사 질문(24~71행) 작성 지침.
답변은 영어로만 기입하십시오</t>
  </si>
  <si>
    <t>Instruções para responder às oito perguntas sobre diligência devida (linhas 24 a 71).
As respostas devem estar apenas em INGLÊS</t>
  </si>
  <si>
    <t>Anweisungen zum Ausfüllen der acht Fragen zur Sorgfaltsprüfung (Zeilen 24 - 71).
Bitte geben Sie Ihre Antworten nur auf ENGLISCH</t>
  </si>
  <si>
    <t>Instrucciones para completar las ocho preguntas sobre diligencia debida (filas 24 a 71).
Responder en INGLÉS únicamente</t>
  </si>
  <si>
    <t>Istruzioni per completare le otto domande sulla due diligence (righe 24 - 71).
Le risposte devono essere fornite unicamente in lingua INGLESE</t>
  </si>
  <si>
    <t>Sekiz Ayrıntılı İnceleme Sorusunu (24 - 71 arası satırlar) tamamlamak için talimatlar.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</si>
  <si>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</si>
  <si>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</si>
  <si>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</si>
  <si>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</si>
  <si>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</si>
  <si>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</si>
  <si>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</si>
  <si>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</si>
  <si>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</si>
  <si>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</si>
  <si>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</si>
  <si>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</si>
  <si>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</si>
  <si>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</si>
  <si>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</si>
  <si>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</si>
  <si>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</si>
  <si>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</si>
  <si>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</si>
  <si>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</si>
  <si>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</si>
  <si>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</si>
  <si>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</si>
  <si>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</si>
  <si>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
此问题询问是否有任何冲突矿产在贵公司生产或外包生产的产品中用作原材料、组件或添加物（包括原材料和组件）。原材料、组件、添加物、磨具和切削工具中的杂质不在此调查范围。
必须为每个 3TG 回答此问题。此问题的有效回答为“是”或“否”。此问题必须作答。</t>
  </si>
  <si>
    <r>
      <rPr>
        <sz val="10"/>
        <color theme="1"/>
        <rFont val="Verdana"/>
      </rP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color theme="1"/>
        <rFont val="Calibri"/>
      </rPr>
      <t>添</t>
    </r>
    <r>
      <rPr>
        <sz val="10"/>
        <color theme="1"/>
        <rFont val="Verdana"/>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</si>
  <si>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</si>
  <si>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</si>
  <si>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</si>
  <si>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</si>
  <si>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</si>
  <si>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</si>
  <si>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</si>
  <si>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</si>
  <si>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</si>
  <si>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</si>
  <si>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</si>
  <si>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</si>
  <si>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</si>
  <si>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</si>
  <si>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</si>
  <si>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</si>
  <si>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</si>
  <si>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</si>
  <si>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</si>
  <si>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</si>
  <si>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</si>
  <si>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</si>
  <si>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</si>
  <si>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</si>
  <si>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
Esta pergunta deve ser respondida para cada mineral de conflito. Respostas válidas a esta pergunta são “sim” ou “não”. Esta pergunta é obrigatória. </t>
  </si>
  <si>
    <r>
      <rPr>
        <sz val="11"/>
        <color theme="1"/>
        <rFont val="Calibri"/>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</si>
  <si>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</si>
  <si>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</si>
  <si>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</si>
  <si>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</si>
  <si>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</si>
  <si>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</si>
  <si>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</si>
  <si>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</si>
  <si>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</si>
  <si>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</si>
  <si>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</si>
  <si>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</si>
  <si>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</si>
  <si>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</si>
  <si>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</si>
  <si>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</si>
  <si>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</si>
  <si>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</si>
  <si>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</si>
  <si>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</si>
  <si>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</si>
  <si>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</si>
  <si>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</si>
  <si>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</si>
  <si>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</si>
  <si>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</si>
  <si>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</si>
  <si>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
请以“是”、“否”或“未知”来回答此问题。如果问题 1 和问题 2 就特定金属的回答为“是”，必须为该金属回答此问题。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</si>
  <si>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</si>
  <si>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이 질문에 대한 답은 "Yes", "No", 또는 "Unknown"이 되어야 합니다. 이 질문은 만일 특정 광물에 대한 질문1 및 질문2의 답이 그 광물에 대해 "Yes"라면 필수 사항입니다.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</si>
  <si>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La réponse à cette demande doit être « oui », « non » ou « inconnu ». Cette question est obligatoire pour un métal donné si la réponse à la question 1 et 2 est « oui » pour ce métal.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</si>
  <si>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A resposta a esta pergunta deverá ser “Sim”, “Não” ou “Desconhecido”. Esta pergunta é obrigatória para um metal específico se a resposta às perguntas 1 e 2 for “Sim” para esse metal.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</si>
  <si>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</si>
  <si>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La respuesta a esta pregunta debe ser "sí", "no" o "desconocido". Esta pregunta es obligatoria para un metal específico si la respuesta a la Pregunta 1 y 2 es "sí" para ese metal.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</si>
  <si>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
La risposta a questa domanda può essere "sì", "no" o "sconosciuto". Questa domanda è obbligatoria per un metallo specifico se la risposta alla domanda 1 e 2 è "Sì" relativamente a quel metallo.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</si>
  <si>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Bu soruya "evet", "hayır" ya da "bilinmiyor" şeklinde yanıt verilmelidir. 1. ve 2. soruya belirli bir metal için “Evet” yanıtı verilmişse, bu metal için bu soruya yanıt verilmesi zorunludur.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</si>
  <si>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</si>
  <si>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</si>
  <si>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
­ 100%
­ 大于 90%
­ 大于 75%
­ 大于 50%
- 50% 或更少
- 完全没有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</si>
  <si>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
­ 100%
­ 90%超
­ 75%超
- 50%超
- 50%以下
- なし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</si>
  <si>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 100%
- 90% 이상
- 75% 이상
- 50% 이상
- 50% 미만
- 없음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</si>
  <si>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
– 100 %
– Supérieur à 90 %
– Supérieur à 75 %
– Supérieur à 50 %
– 50 % ou moins
– Aucun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</si>
  <si>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
­ 100%
- Acima de 90%
- Acima de 75%
- Acima de 50%
- 50% ou menos
- Nenhuma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</si>
  <si>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</si>
  <si>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
- 100 %
- Más del 90% 
- Más del 75%
- Más del 50%
- 50% o menos
- Ninguno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</si>
  <si>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
- 100%
- Oltre il 90%
- Oltre il 75%
- Oltre il 50%
- 50% o meno
- Nessuna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</si>
  <si>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
­ %100
- %90'dan fazla
- %75'ten fazla
- %50'den fazla
- %50 veya daha az
- Hiçbiri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</si>
  <si>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</si>
  <si>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</si>
  <si>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</si>
  <si>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</si>
  <si>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</si>
  <si>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</si>
  <si>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</si>
  <si>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</si>
  <si>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</si>
  <si>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</si>
  <si>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</si>
  <si>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</si>
  <si>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</si>
  <si>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</si>
  <si>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</si>
  <si>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</si>
  <si>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</si>
  <si>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</si>
  <si>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</si>
  <si>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</si>
  <si>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</si>
  <si>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</si>
  <si>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</si>
  <si>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</si>
  <si>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</si>
  <si>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</si>
  <si>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</si>
  <si>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</si>
  <si>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</si>
  <si>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</si>
  <si>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</si>
  <si>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</si>
  <si>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</si>
  <si>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</si>
  <si>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</si>
  <si>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
请仅以英文作答</t>
  </si>
  <si>
    <t>質問A～Hの記入方法について（行75～89）。質問1と2の回答が「Yes（はい）」の金属については、AからHまでの質問は必須となります。　
英語のみで回答してください。</t>
  </si>
  <si>
    <t>질문 A. ~ H.(75 ~ 89행)의 답변 지침. 어떤 광물에 대한 질문 1의 답변이 “Yes”일 경우, 질문 A. ~ H.에 대한 답변은 필수입니다. 
답변은 영어로만 기입하십시오</t>
  </si>
  <si>
    <t>Instructions pour les questions A à H (lignes 75 à 89). Les questions A à H sont obligatoires, si la réponse à la question 1 est « oui » pour un métal.
Répondez en ANGLAIS uniquement</t>
  </si>
  <si>
    <t>Instruções para completar a pergunta A - H. (fileiras 75 a 89).  As perguntas A. a H. são obrigatórias se a resposta à pergunta 1 for “sim” para qualquer metal.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</si>
  <si>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</si>
  <si>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
Responda a las preguntas en INGLÉS solamente</t>
  </si>
  <si>
    <t>Istruzioni per il completamento delle domande A– H (righe 75 - 89).  Le domande dalla A. alla I. sono obbligatorie se la risposta alla domanda 1 è "Sì" per qualsiasi metallo.
Le risposte devono essere fornite unicamente in lingua INGLESE</t>
  </si>
  <si>
    <t>A. - H. arası soruların yanıtlanması için talimatlar (75 ila 89 arası satırlar)  Herhangi bir metal için 1. soruya "Evet" yanıtı verilmişse, A. ile H. arası soruların yanıtlanması gerekmektedir.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</si>
  <si>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</si>
  <si>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</si>
  <si>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</si>
  <si>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</si>
  <si>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</si>
  <si>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</si>
  <si>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</si>
  <si>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</si>
  <si>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</si>
  <si>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</si>
  <si>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</si>
  <si>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</si>
  <si>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</si>
  <si>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
此问题必须作答。</t>
  </si>
  <si>
    <t>A. これは、会社が責任ある鉱物の調達方針を持っているかどうかを明らかにする申告です。「Yes（はい）」又は「No（いいえ）」で回答してください。コメントは、質問コメントフィールドに記入してください。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</si>
  <si>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</si>
  <si>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Cette question est obligatoire.</t>
  </si>
  <si>
    <t>A. Esta é uma declaração para divulgar se a empresa tem uma política responsável para aquisição de minerais. A resposta a esta pergunta deverá ser “sim” ou “não”. Os comentários serão capturados em um campo de comentário à pergunta.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</si>
  <si>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</si>
  <si>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Esta pregunta es obligatoria.</t>
  </si>
  <si>
    <t>A. Questa dichiarazione serve a comunicare se una società adotta una politica di approvvigionamento dei minerali responsabile. La risposta a questa domanda può essere “Sì” o “No”. I commenti devono essere inseriti nel campo commenti. 
Questa domanda è obbligatoria.</t>
  </si>
  <si>
    <t>A. Bu beyan bir şirketin sorumlu maden kaynakları ile ilgili bir politikaya sahip olup olmadığını ifade eder. Bu soruya "evet" ya da "hayır" şeklinde yanıt verilmelidir. Yorumlar sorunun açıklama kısmında yansıtılmalıdır.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</si>
  <si>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</si>
  <si>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</si>
  <si>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</si>
  <si>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</si>
  <si>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</si>
  <si>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</si>
  <si>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</si>
  <si>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</si>
  <si>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</si>
  <si>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</si>
  <si>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</si>
  <si>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</si>
  <si>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</si>
  <si>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</si>
  <si>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</si>
  <si>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</si>
  <si>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</si>
  <si>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</si>
  <si>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</si>
  <si>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</si>
  <si>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</si>
  <si>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</si>
  <si>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</si>
  <si>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</si>
  <si>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</si>
  <si>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</si>
  <si>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</si>
  <si>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</si>
  <si>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</si>
  <si>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</si>
  <si>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</si>
  <si>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</si>
  <si>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</si>
  <si>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
- 是，符合 IPC-1755 [例如 CMRT]
- 是，使用其他格式（请描述）
- 否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</si>
  <si>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
- はい、IPC-1755 [CMRTなど]に準拠する
- はい、他のフォーマットを使用する（記述する）
- いいえ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</si>
  <si>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 Yes, IPC-1755 준수[예: CMRT]
- Yes, 다른 형식 사용(설명 필수)
- No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</si>
  <si>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conformément à IPC-1755 [par ex., CMRT]
– Oui, avec un autre mode (donnez des explications)
– Non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</si>
  <si>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
- Sim, em conformidade com o IPC-1755 [por exemplo, CMRT]
- Sim,usando outro formato (descrever)
- Não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</si>
  <si>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</si>
  <si>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
- Sí, de conformidad con IPC-1755 [p. ej. CMRT]
- Sí, a través de otro formulario (describa)
- No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</si>
  <si>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
- Sì, in conformità con IPC-1755 [ad es., CMRT]
- Sì, utilizzando un altro formato (descrivere)
- No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</si>
  <si>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
- Evet, IPC-1755 [ör, CMRT] standardına uygun olarak
- Evet, diğer biçimi kullanarak (açıklayın)
- Hayır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</si>
  <si>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</si>
  <si>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</si>
  <si>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
 “第三方审核”- 由独立第三方进行的供应商现场审核。
 “仅审核文件编制情况”- 对供应商提交的记录以及由独立第三方或贵公司工作人员进行的文件编制予以审核。
 “内部审核”- 由贵公司工作人员进行的供应商现场审核。
此问题必须作答。</t>
  </si>
  <si>
    <t>F.「Yes（はい）」又は「No（いいえ）」で回答してください。コメント欄では、アプローチに関する追加の情報を記入することができます。例：
 「第三者監査」 - 独立した第三者機関が実施するサプライヤーのオンサイト監査。
 「書類審査のみ」 - 独立した第三者機関又は社内担当者がサプライヤーから提出された記録・書類を審査する。
 「内部監査」 - 社内担当者が実施するサプライヤーのオンサイト監査。
この質問への回答は必須です。</t>
  </si>
  <si>
    <t>F. 질문에 “Yes” 또는 “No”로 답변하십시오. 접근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질문의 답변은 필수입니다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</si>
  <si>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ou le personnel de votre société.   
 « Audit interne » : audits sur site de vos fournisseurs menés par le personnel de votre société.
Cette question est obligatoire.</t>
  </si>
  <si>
    <t>F. Responda “sim” ou “não”.  Na seção “comentários”, você poderá prestar informações adicionais sobre sua abordagem. Os exemplos poderiam ser:
 “Auditoria de terceiros” - auditorias no local de seus fornecedores, realizadas por terceiros independentes.  
 “Somente revisão de documentação” - uma revisão de registros e documentação enviadas pelo fornecedor, realizada por terceiros independentes e/ou pessoal de sua empresa.   
 “Auditoria interna” - auditorias no local de seus fornecedores, realizadas por pessoal da sua empresa.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</si>
  <si>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</si>
  <si>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
 “Auditoría por terceros” - auditorías in-situ de sus proveedores realizadas por terceros independientes.  
 “Revisión de documentación solamente” - una revisión de registros y documentos presentados por el proveedor realizada por terceros independientes, o por personal de su compañía.   
 “Auditoría interna” - auditorías in-situ de sus proveedores realizadas por personal de su compañía.
Esta pregunta es obligatoria.</t>
  </si>
  <si>
    <t>F. Si prega di rispondere “Sì” o “No”.  Nella sezione dei commenti, è possibile fornire ulteriori informazioni relative al proprio approccio. Alcuni esempi:
 "Verifica di terze parti" - verifiche dei fornitori in loco condotte da terze parti indipendenti.  
 "Analisi della sola documentazione" - verifica di registri e documenti presentati dal fornitore, condotta da terze parti indipendenti e dal personale della società.    
 "Verifica interna" - verifiche dei fornitori in loco condotte dal personale della società.
Questa domanda è obbligatoria.</t>
  </si>
  <si>
    <t>F. Lütfen "Evet" veya "Hayır" şeklinde yanıt verin.  Açıklamalar bölümünde, yaklaşımınız ile ilgili ilave bilgiler girebilirsiniz. Örnekler şunları içerebilir:
 "3. kişi denetimleri" - bağımsız üçüncü kişiler tarafından gerçekleştirilen tesis içi denetimler.  
 "Yalnızca belgelendirme değerlendirmesi" - tedarikçinin verdiği kayıtların ve bağımsız üçüncü kişiler veya şirket personeliniz tarafından hazırlanan belgelerin değerlendirilmesi.   
 "Kurum içi denetim" - şirket personelinizin tedarikçileriniz üzerinde yerinde gerçekleştirdiği denetimler.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</si>
  <si>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</si>
  <si>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</si>
  <si>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</si>
  <si>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</si>
  <si>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</si>
  <si>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Cette question est obligatoire.</t>
  </si>
  <si>
    <t>G. Esta é uma pergunta para divulgar se o processo de revisão da empresa inclui gestão de ações corretivas. A resposta a esta pergunta deverá ser “sim” ou “não”. Os comentários serão capturados em um campo de comentário à pergunta.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</si>
  <si>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</si>
  <si>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Esta pregunta es obligatoria.</t>
  </si>
  <si>
    <t>G. Questa domanda è volta a comunicare se il processo di verifica della società prevede la gestione di azioni correttive.  La risposta a questa domanda può essere "sì" o "no". I commenti devono essere inseriti nel campo commenti.
Questa domanda è obbligatoria.</t>
  </si>
  <si>
    <t>G. Bu soru şirketin değerlendirme sürecinin düzeltici eylem yönetimi içerip içermediğini açıklamak içindir. Bu soruya evet ya da hayır şeklinde yanıt verilmelidir. Yorumlar sorunun açıklama kısmında yansıtılmalıdır.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</si>
  <si>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</si>
  <si>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</si>
  <si>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</si>
  <si>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</si>
  <si>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</si>
  <si>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</si>
  <si>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</si>
  <si>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</si>
  <si>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</si>
  <si>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</si>
  <si>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</si>
  <si>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</si>
  <si>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</si>
  <si>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</si>
  <si>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
回答は英語（半角）で入力してください。</t>
  </si>
  <si>
    <t>제련소 리스트 답변 안내서. 
답변은 반드시 영어로 기입해야 합니다.</t>
  </si>
  <si>
    <t>Instructions pour compléter la liste des fonderies
Merci de répondre en ANGLAIS uniquement</t>
  </si>
  <si>
    <t>Instruções para completar a aba da Lista de Fundições.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</si>
  <si>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</si>
  <si>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
 </t>
  </si>
  <si>
    <t>Istruzioni per il completamento della lista delle fonderie.
Si prega di rispondere unicamente in IngleseIs</t>
  </si>
  <si>
    <t>İzabe Tesisi Listesi Sekmesinin doldurulması ile ilgili talimatlar.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</si>
  <si>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</si>
  <si>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</si>
  <si>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</si>
  <si>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</si>
  <si>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</si>
  <si>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</si>
  <si>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</si>
  <si>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</si>
  <si>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</si>
  <si>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</si>
  <si>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</si>
  <si>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</si>
  <si>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</si>
  <si>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</si>
  <si>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</si>
  <si>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</si>
  <si>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</si>
  <si>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</si>
  <si>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</si>
  <si>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
Utilice un renglón separado para cada combinación metal/fundidora/país.</t>
  </si>
  <si>
    <t>Questo modello consente di identificare le fonderie tramite la Ricerca fonderia. Le colonne B e C devono essere completate da sinistra a destra per utilizzare la funzionalità di Ricerca fonderia.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</si>
  <si>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</si>
  <si>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</si>
  <si>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</si>
  <si>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</si>
  <si>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</si>
  <si>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</si>
  <si>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</si>
  <si>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</si>
  <si>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</si>
  <si>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</si>
  <si>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</si>
  <si>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</si>
  <si>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</si>
  <si>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</si>
  <si>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</si>
  <si>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</si>
  <si>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</si>
  <si>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</si>
  <si>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</si>
  <si>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</si>
  <si>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</si>
  <si>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</si>
  <si>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</si>
  <si>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</si>
  <si>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</si>
  <si>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</si>
  <si>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</si>
  <si>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</si>
  <si>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</si>
  <si>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</si>
  <si>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</si>
  <si>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</si>
  <si>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</si>
  <si>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</si>
  <si>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</si>
  <si>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</si>
  <si>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</si>
  <si>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</si>
  <si>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</si>
  <si>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</si>
  <si>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</si>
  <si>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</si>
  <si>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</si>
  <si>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</si>
  <si>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</si>
  <si>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</si>
  <si>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</si>
  <si>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</si>
  <si>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</si>
  <si>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</si>
  <si>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</si>
  <si>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</si>
  <si>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</si>
  <si>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</si>
  <si>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</si>
  <si>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</si>
  <si>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</si>
  <si>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</si>
  <si>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</si>
  <si>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</si>
  <si>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</si>
  <si>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</si>
  <si>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</si>
  <si>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</si>
  <si>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</si>
  <si>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</si>
  <si>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</si>
  <si>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</si>
  <si>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</si>
  <si>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</si>
  <si>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</si>
  <si>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</si>
  <si>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</si>
  <si>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</si>
  <si>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</si>
  <si>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</si>
  <si>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</si>
  <si>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</si>
  <si>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</si>
  <si>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</si>
  <si>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</si>
  <si>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</si>
  <si>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</si>
  <si>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</si>
  <si>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</si>
  <si>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</si>
  <si>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</si>
  <si>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</si>
  <si>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</si>
  <si>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</si>
  <si>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</si>
  <si>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</si>
  <si>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</si>
  <si>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</si>
  <si>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</si>
  <si>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</si>
  <si>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</si>
  <si>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</si>
  <si>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</si>
  <si>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</si>
  <si>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</si>
  <si>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</si>
  <si>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</si>
  <si>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</si>
  <si>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</si>
  <si>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</si>
  <si>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</si>
  <si>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</si>
  <si>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</si>
  <si>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</si>
  <si>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</si>
  <si>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</si>
  <si>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</si>
  <si>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</si>
  <si>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</si>
  <si>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</si>
  <si>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</si>
  <si>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</si>
  <si>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</si>
  <si>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</si>
  <si>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</si>
  <si>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</si>
  <si>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</si>
  <si>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</si>
  <si>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</si>
  <si>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</si>
  <si>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</si>
  <si>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</si>
  <si>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</si>
  <si>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</si>
  <si>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</si>
  <si>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</si>
  <si>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</si>
  <si>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</si>
  <si>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</si>
  <si>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</si>
  <si>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</si>
  <si>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
この質問では「RCOI confirmed as per RMI（RMIにより確認されたRCOI）」と回答することもできます。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</si>
  <si>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"RMI에 따라 확인된 RCOI"는 이 질문의 대답으로 인정될 수 있습니다.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</si>
  <si>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</si>
  <si>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</si>
  <si>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</si>
  <si>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
 "RCOI confirmed as per RMI" (RCOI confirmado por RMI) puede ser una respuesta aceptable a esta pregunta.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</si>
  <si>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
“Conferma RCOI come da RMI” costituisce una risposta accettabile a questa domanda.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</si>
  <si>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
”RMI uyarınca onaylanan RCOI” bu soruya kabul edilebilir bir yanıt olabilir.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</si>
  <si>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</si>
  <si>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</si>
  <si>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</si>
  <si>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
この質問では「RCOI confirmed as per RMI（RMIにより確認されたRCOI）」と回答することもできます。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</si>
  <si>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
"RMI에 따라 확인된 RCOI"는 이 질문의 대답으로 인정될 수 있습니다.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</si>
  <si>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</si>
  <si>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</si>
  <si>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</si>
  <si>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
 "RCOI confirmed as per RMI" (RCOI confirmado por RMI) puede ser una respuesta aceptable a esta pregunta.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</si>
  <si>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
“Conferma RCOI come da RMI” costituisce una risposta accettabile a questa domanda.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</si>
  <si>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
”RMI uyarınca onaylanan RCOI” bu soruya yönelik kabul edilebilir bir yanıt olabilir.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</si>
  <si>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</si>
  <si>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</si>
  <si>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
- 是
- 否
- 未知</t>
  </si>
  <si>
    <t>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</si>
  <si>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15. 제련소가 제련 공정에 필요한 물질을 재활용 또는 폐기 자원만 사용하여 조달하는지 표시합니다. 이 질문은 선택 사항입니다. 이 질문에 허용되는 답변은 다음과 같습니다. 
- Yes
- No
- Unknown</t>
  </si>
  <si>
    <t>15. Indique si la fonderie utilise uniquement des sources recyclées ou de débris pour ses procédés de fusion. Cette question est facultative. Les réponses possibles à cette question sont :
– Oui
– Non
– Ne sais pas</t>
  </si>
  <si>
    <t>15. Indica se a fundição obtém unicamente entradas para seu(s) processo(s) de fundição de fontes recicladas ou sucatas. Esta pergunta é opcional.  As respostas aceitáveis a esta pergunta são:
- Sim
- Não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</si>
  <si>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</si>
  <si>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
- Sí
- No
- Desconocido</t>
  </si>
  <si>
    <t>15. Indica se i materiali utilizzati per il/i processo/i della fonderia derivano esclusivamente da fonti riciclate o di scarto. Questa domanda è facoltativa.  Le risposte a questa domanda sono:
- Sì
- No
- Sconosciuto</t>
  </si>
  <si>
    <t>15. İzabe tesisinin, izabe süreçleri için girdileri yalnızca geri dönüşüm veya hurda kaynaklarından temin edip etmediğini belirtir. Bu soru isteğe bağlıdır.  Bu soruya aşağıdaki şekillerde yanıt verilebilir:
- Evet
- Hayır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</si>
  <si>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</si>
  <si>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</si>
  <si>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</si>
  <si>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</si>
  <si>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</si>
  <si>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</si>
  <si>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</si>
  <si>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</si>
  <si>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</si>
  <si>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</si>
  <si>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</si>
  <si>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</si>
  <si>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</si>
  <si>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</si>
  <si>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</si>
  <si>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</si>
  <si>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</si>
  <si>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</si>
  <si>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</si>
  <si>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</si>
  <si>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</si>
  <si>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</si>
  <si>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</si>
  <si>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</si>
  <si>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</si>
  <si>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</si>
  <si>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</si>
  <si>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</si>
  <si>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</si>
  <si>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</si>
  <si>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</si>
  <si>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</si>
  <si>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</si>
  <si>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</si>
  <si>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</si>
  <si>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</si>
  <si>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</si>
  <si>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</si>
  <si>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</si>
  <si>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</si>
  <si>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</si>
  <si>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</si>
  <si>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</si>
  <si>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</si>
  <si>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</si>
  <si>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</si>
  <si>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</si>
  <si>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</si>
  <si>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</si>
  <si>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</si>
  <si>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</si>
  <si>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</si>
  <si>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</si>
  <si>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</si>
  <si>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</si>
  <si>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</si>
  <si>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</si>
  <si>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</si>
  <si>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</si>
  <si>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</si>
  <si>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</si>
  <si>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</si>
  <si>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</si>
  <si>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</si>
  <si>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</si>
  <si>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</si>
  <si>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</si>
  <si>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</si>
  <si>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</si>
  <si>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</si>
  <si>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</si>
  <si>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</si>
  <si>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</si>
  <si>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</si>
  <si>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</si>
  <si>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</si>
  <si>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</si>
  <si>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</si>
  <si>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</si>
  <si>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</si>
  <si>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</si>
  <si>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</si>
  <si>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</si>
  <si>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</si>
  <si>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</si>
  <si>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</si>
  <si>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</si>
  <si>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</si>
  <si>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</si>
  <si>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</si>
  <si>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</si>
  <si>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</si>
  <si>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</si>
  <si>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</si>
  <si>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</si>
  <si>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</si>
  <si>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</si>
  <si>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</si>
  <si>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</si>
  <si>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</si>
  <si>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</si>
  <si>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</si>
  <si>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</si>
  <si>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</si>
  <si>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</si>
  <si>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</si>
  <si>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</si>
  <si>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</si>
  <si>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</si>
  <si>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</si>
  <si>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</si>
  <si>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</si>
  <si>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</si>
  <si>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</si>
  <si>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</si>
  <si>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</si>
  <si>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</si>
  <si>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</si>
  <si>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</si>
  <si>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</si>
  <si>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</si>
  <si>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</si>
  <si>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</si>
  <si>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</si>
  <si>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</si>
  <si>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</si>
  <si>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</si>
  <si>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</si>
  <si>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</si>
  <si>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</si>
  <si>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</si>
  <si>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</si>
  <si>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</si>
  <si>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</si>
  <si>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</si>
  <si>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</si>
  <si>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</si>
  <si>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</si>
  <si>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</si>
  <si>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</si>
  <si>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</si>
  <si>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</si>
  <si>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</si>
  <si>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</si>
  <si>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</si>
  <si>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</si>
  <si>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</si>
  <si>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</si>
  <si>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</si>
  <si>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</si>
  <si>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</si>
  <si>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</si>
  <si>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</si>
  <si>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</si>
  <si>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</si>
  <si>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</si>
  <si>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</si>
  <si>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</si>
  <si>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</si>
  <si>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</si>
  <si>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</si>
  <si>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</si>
  <si>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</si>
  <si>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</si>
  <si>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</si>
  <si>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</si>
  <si>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</si>
  <si>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</si>
  <si>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</si>
  <si>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</si>
  <si>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</si>
  <si>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</si>
  <si>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</si>
  <si>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</si>
  <si>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</si>
  <si>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</si>
  <si>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</si>
  <si>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</si>
  <si>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</si>
  <si>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</si>
  <si>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</si>
  <si>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</si>
  <si>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</si>
  <si>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</si>
  <si>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</si>
  <si>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</si>
  <si>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</si>
  <si>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</si>
  <si>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</si>
  <si>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</si>
  <si>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</si>
  <si>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</si>
  <si>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</si>
  <si>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</si>
  <si>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</si>
  <si>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</si>
  <si>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</si>
  <si>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</si>
  <si>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</si>
  <si>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</si>
  <si>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</si>
  <si>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</si>
  <si>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</si>
  <si>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</si>
  <si>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</si>
  <si>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</si>
  <si>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</si>
  <si>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</si>
  <si>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</si>
  <si>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</si>
  <si>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rPr>
        <sz val="11"/>
        <color theme="1"/>
        <rFont val="Verdana"/>
      </rPr>
      <t xml:space="preserve">Independent Third-Party </t>
    </r>
    <r>
      <rPr>
        <sz val="11"/>
        <color rgb="FFFF0000"/>
        <rFont val="Verdana"/>
      </rPr>
      <t>Assessment</t>
    </r>
    <r>
      <rPr>
        <sz val="11"/>
        <color theme="1"/>
        <rFont val="Verdana"/>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</si>
  <si>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</si>
  <si>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</si>
  <si>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</si>
  <si>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</si>
  <si>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</si>
  <si>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</si>
  <si>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</si>
  <si>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</si>
  <si>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</si>
  <si>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</si>
  <si>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</si>
  <si>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</si>
  <si>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</si>
  <si>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</si>
  <si>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</si>
  <si>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</si>
  <si>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</si>
  <si>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</si>
  <si>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</si>
  <si>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</si>
  <si>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</si>
  <si>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</si>
  <si>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</si>
  <si>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</si>
  <si>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</si>
  <si>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</si>
  <si>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</si>
  <si>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</si>
  <si>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</si>
  <si>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</si>
  <si>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</si>
  <si>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</si>
  <si>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</si>
  <si>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</si>
  <si>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</si>
  <si>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</si>
  <si>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</si>
  <si>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</si>
  <si>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</si>
  <si>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</si>
  <si>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</si>
  <si>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</si>
  <si>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</si>
  <si>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</si>
  <si>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</si>
  <si>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</si>
  <si>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</si>
  <si>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</si>
  <si>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</si>
  <si>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</si>
  <si>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</si>
  <si>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</si>
  <si>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</si>
  <si>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</si>
  <si>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</si>
  <si>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</si>
  <si>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</si>
  <si>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</si>
  <si>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</si>
  <si>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</si>
  <si>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</si>
  <si>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</si>
  <si>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</si>
  <si>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</si>
  <si>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</si>
  <si>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</si>
  <si>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</si>
  <si>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</si>
  <si>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</si>
  <si>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</si>
  <si>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</si>
  <si>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</si>
  <si>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</si>
  <si>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</si>
  <si>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</si>
  <si>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</si>
  <si>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</si>
  <si>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</si>
  <si>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</si>
  <si>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</si>
  <si>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</si>
  <si>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</si>
  <si>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</si>
  <si>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</si>
  <si>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</si>
  <si>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</si>
  <si>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</si>
  <si>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</si>
  <si>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</si>
  <si>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</si>
  <si>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</si>
  <si>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</si>
  <si>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</si>
  <si>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</si>
  <si>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</si>
  <si>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</si>
  <si>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</si>
  <si>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</si>
  <si>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</si>
  <si>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</si>
  <si>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</si>
  <si>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</si>
  <si>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</si>
  <si>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</si>
  <si>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</si>
  <si>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</si>
  <si>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</si>
  <si>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</si>
  <si>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</si>
  <si>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</si>
  <si>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</si>
  <si>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</si>
  <si>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</si>
  <si>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</si>
  <si>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</si>
  <si>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</si>
  <si>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</si>
  <si>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</si>
  <si>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</si>
  <si>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</si>
  <si>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</si>
  <si>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</si>
  <si>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</si>
  <si>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</si>
  <si>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</si>
  <si>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</si>
  <si>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</si>
  <si>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</si>
  <si>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</si>
  <si>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</si>
  <si>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</si>
  <si>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</si>
  <si>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</si>
  <si>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</si>
  <si>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</si>
  <si>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</si>
  <si>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</si>
  <si>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</si>
  <si>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</si>
  <si>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</si>
  <si>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</si>
  <si>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</si>
  <si>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</si>
  <si>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</si>
  <si>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</si>
  <si>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</si>
  <si>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</si>
  <si>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</si>
  <si>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</si>
  <si>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</si>
  <si>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</si>
  <si>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</si>
  <si>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</si>
  <si>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</si>
  <si>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</si>
  <si>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</si>
  <si>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</si>
  <si>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</si>
  <si>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</si>
  <si>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</si>
  <si>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</si>
  <si>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</si>
  <si>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</si>
  <si>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</si>
  <si>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</si>
  <si>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</si>
  <si>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</si>
  <si>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</si>
  <si>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</si>
  <si>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</si>
  <si>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</si>
  <si>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</si>
  <si>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</si>
  <si>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</si>
  <si>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</si>
  <si>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</si>
  <si>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</si>
  <si>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</si>
  <si>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</si>
  <si>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</si>
  <si>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</si>
  <si>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</si>
  <si>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</si>
  <si>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</si>
  <si>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</si>
  <si>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</si>
  <si>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</si>
  <si>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</si>
  <si>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</si>
  <si>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</si>
  <si>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</si>
  <si>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</si>
  <si>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</si>
  <si>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</si>
  <si>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</si>
  <si>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</si>
  <si>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</si>
  <si>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</si>
  <si>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</si>
  <si>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</si>
  <si>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</si>
  <si>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</si>
  <si>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</si>
  <si>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</si>
  <si>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</si>
  <si>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</si>
  <si>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</si>
  <si>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</si>
  <si>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</si>
  <si>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</si>
  <si>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</si>
  <si>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</si>
  <si>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</si>
  <si>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</si>
  <si>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</si>
  <si>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</si>
  <si>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</si>
  <si>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</si>
  <si>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</si>
  <si>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</si>
  <si>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</si>
  <si>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</si>
  <si>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</si>
  <si>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</si>
  <si>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</si>
  <si>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</si>
  <si>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</si>
  <si>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</si>
  <si>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</si>
  <si>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</si>
  <si>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</si>
  <si>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</si>
  <si>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</si>
  <si>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</si>
  <si>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</si>
  <si>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</si>
  <si>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</si>
  <si>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</si>
  <si>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
(A) コロンバイト・タンタライト（コルタン）、錫石、金、鉄マンガン重石及びその派生物、もしくは、
(B) コンゴ民主共和国や隣接国における紛争の資金源となっていると国務長官が判断したその他のあらゆる鉱物又はその派生物を意味する。
（ http://www.sec.gov/about/laws/wallstreetreform-cpa.pdfを参照）</t>
  </si>
  <si>
    <t>2010년 미국 제정법, 도드-프랭크 (“Dodd-Frank”) 금융 개혁 및 소비자 보호를 위한 법률, 1502(e)(4)조 정의에 의한바:
"분쟁광물 (Conflict Mineral)"이란
(A) columbite-tantalite (coltan), cassiterite, 금, wolframite 또는 그들의 유도체; 또는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</si>
  <si>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
MINERAI DE CONFLIT. - le terme "minerai de conflit" signifie:
(A)columbite-tantalite (coltan), cassiterite, or, wolframite ou leur dérivés; 
ou
(B) tout autre minerai ou ses dérivés déterminé par le Secrétaire d'Etat comme finançant un conflit en République Démocratique du Congo ou un pays frontalier.
(disponible a http://www.sec.gov/about/laws/wallstreetreform-cpa.pdf)</t>
  </si>
  <si>
    <t>Como definido em 2010 pela legislação do Estados Unidos da América, no decreto de Reforma e Proteção do Consumidor Dodd-Frank Wall Street, Section 1502(e)(4):
MINERAL DE CONFLITO-O termo "mineral de conflito" significa-
(A) Columbite-tantalita (coltan), cassiterita, ouro, volfrâmio, ou o seus derivados; ou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</si>
  <si>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</si>
  <si>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
MINERAL EN CONFLICTO.—El termino " mineral en conflicto" significa—
(A) columbita-tantalita (coltan), cassiterita, oro, wolframio, o sus derivados,  or
(B) Cualquier otro mineral o sus derivados determinados por la secretaria de estado que estén financiando un conflicto en la Republica Democrática del Congo o en países limítrofes.
(disponible en  http://www.sec.gov/about/laws/wallstreetreform-cpa.pdf)</t>
  </si>
  <si>
    <t>Come definito dalla legge 2010 degli Stati Uniti d'America, la Riforma Dodd-Frank Wall Street e la Consumer Protection Act, Sezione 1502 (e) (4):
MINERALI DI CONFLITTO. - il termine "minerale di confillo" significa -
(A) Columbite-tantalite (coltan), cassiterite, oro, wolframite, o loro derivati; o
(B) tutti gli altri minerali o loro derivati definiti dalla Segreteria di stato come finanziatori di un conflitto nella Rerpubblica Democratica del Congo o paesi confinanti (disponibile su http://www.sec.gov/about/laws/wallstreetreform-cpa.pdf</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</si>
  <si>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</si>
  <si>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</si>
  <si>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</si>
  <si>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</si>
  <si>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</si>
  <si>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 xml:space="preserve">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</si>
  <si>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</si>
  <si>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</si>
  <si>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</si>
  <si>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</si>
  <si>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</si>
  <si>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</si>
  <si>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</si>
  <si>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</si>
  <si>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</si>
  <si>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</si>
  <si>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</si>
  <si>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</si>
  <si>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</si>
  <si>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</si>
  <si>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</si>
  <si>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</si>
  <si>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</si>
  <si>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</si>
  <si>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http://www.sec.gov/about/laws/wallstreetreform-cpa.pdf</t>
  </si>
  <si>
    <t>Loi Dodd-Frank des Etats-Unis d'Amérique de 2010 sur la Réforme  de Wall Street et la protection des consommateurs, Section 1502 ("Dodd-Frank")
(http://www.sec.gov/about/laws/wallstreetreform-cpa.pdf)</t>
  </si>
  <si>
    <t>Legislação de 2010 dos Estados unidos da América, decreto de Reforma e Proteção do Consumidor Dodd-Frank Wall Street, Secção 1502 ("Dodd-Frank")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</si>
  <si>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</si>
  <si>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</si>
  <si>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</si>
  <si>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</si>
  <si>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</si>
  <si>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</si>
  <si>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</si>
  <si>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</si>
  <si>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</si>
  <si>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</si>
  <si>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</si>
  <si>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</si>
  <si>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</si>
  <si>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</si>
  <si>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</si>
  <si>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</si>
  <si>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
참조: 2010년 미국 제정법, 도드-프랭크 금융 개혁 및 소비자 보호를 위한 법률 제1502조 (http://www.sec.gov/about/laws/wallstreetreform-cpa.pdf)</t>
  </si>
  <si>
    <t xml:space="preserve">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</si>
  <si>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</si>
  <si>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</si>
  <si>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</si>
  <si>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</si>
  <si>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</si>
  <si>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rPr>
        <sz val="11"/>
        <color theme="1"/>
        <rFont val="Verdana"/>
      </rPr>
      <t xml:space="preserve">A gold refiner is a metallurgical operation that produces fine gold with a concentration of 99.5% or higher from gold and gold-bearing materials with lower concentrations.  </t>
    </r>
    <r>
      <rPr>
        <sz val="11"/>
        <color rgb="FFFF0000"/>
        <rFont val="Verdana"/>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</si>
  <si>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</si>
  <si>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</si>
  <si>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</si>
  <si>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</si>
  <si>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</si>
  <si>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</si>
  <si>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</si>
  <si>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</si>
  <si>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</si>
  <si>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</si>
  <si>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rPr>
        <sz val="11"/>
        <color theme="1"/>
        <rFont val="Verdana"/>
      </rPr>
      <t xml:space="preserve">With respect to smelter </t>
    </r>
    <r>
      <rPr>
        <sz val="11"/>
        <color rgb="FFFF0000"/>
        <rFont val="Verdana"/>
      </rPr>
      <t>assessments</t>
    </r>
    <r>
      <rPr>
        <sz val="11"/>
        <color theme="1"/>
        <rFont val="Verdana"/>
      </rPr>
      <t xml:space="preserve">, an “Independent Third-Party </t>
    </r>
    <r>
      <rPr>
        <sz val="11"/>
        <color rgb="FFFF0000"/>
        <rFont val="Verdana"/>
      </rPr>
      <t>Assessment</t>
    </r>
    <r>
      <rPr>
        <sz val="11"/>
        <color theme="1"/>
        <rFont val="Verdana"/>
      </rPr>
      <t xml:space="preserve"> Firm” is a private sector organization competent in evaluating the smelter or refiner’s materials traceability against the standards of the RMAP or equivalent </t>
    </r>
    <r>
      <rPr>
        <sz val="11"/>
        <color rgb="FFFF0000"/>
        <rFont val="Verdana"/>
      </rPr>
      <t>assessment standards</t>
    </r>
    <r>
      <rPr>
        <sz val="11"/>
        <color theme="1"/>
        <rFont val="Verdana"/>
      </rPr>
      <t xml:space="preserve">.  To maintain neutrality and impartiality, such organization and its </t>
    </r>
    <r>
      <rPr>
        <sz val="11"/>
        <color rgb="FFFF0000"/>
        <rFont val="Verdana"/>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</si>
  <si>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</si>
  <si>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</si>
  <si>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</si>
  <si>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</si>
  <si>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</si>
  <si>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</si>
  <si>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</si>
  <si>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</si>
  <si>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</si>
  <si>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rPr>
      <t>Intentionally added refers to a substance used in one or more product life cycle stage(s) intended to give a particular property, reaction or quality.</t>
    </r>
    <r>
      <rPr>
        <sz val="11"/>
        <color theme="1"/>
        <rFont val="Verdana"/>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</si>
  <si>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rPr>
      <t>“有意添加”通常指故在产品生命周期的一个或多个阶段中使用的旨在赋予特定属性、反应或质量的物质。</t>
    </r>
    <r>
      <rPr>
        <sz val="11"/>
        <color theme="1"/>
        <rFont val="Verdana"/>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</si>
  <si>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rPr>
      <t>意図的な添加：物質が製品ライフサイクルの１回（以上）の過程で、特別な性質、反応や品質を与えることを目的に使用されること。</t>
    </r>
    <r>
      <rPr>
        <sz val="11"/>
        <color theme="1"/>
        <rFont val="Verdana"/>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</si>
  <si>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rPr>
      <t>의도적으로 추가하는 것은 특정 특성, 반응 또는 품질을 제공하기 위해 제품 수명주기의 하나 이상의 단계에서 사용되는 물질입니다.</t>
    </r>
    <r>
      <rPr>
        <sz val="11"/>
        <color theme="1"/>
        <rFont val="Verdana"/>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</si>
  <si>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rPr>
      <t>« Ajouté intentionnellement » est communément admis comme d'une substance dans une ou plusieurs étapes du cycle de vie d'un produit dans le but de lui conférer une propriété, une réaction ou une qualité particulière.</t>
    </r>
    <r>
      <rPr>
        <sz val="11"/>
        <color theme="1"/>
        <rFont val="Verdana"/>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</si>
  <si>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rPr>
        <sz val="11"/>
        <color theme="1"/>
        <rFont val="Verdana"/>
      </rPr>
      <t xml:space="preserve">Adição intencional é comumente </t>
    </r>
    <r>
      <rPr>
        <sz val="11"/>
        <color rgb="FFFF0000"/>
        <rFont val="Verdana"/>
      </rPr>
      <t>entendido como significando que uma substância é adicionada a um ou mais estágios do ciclo de vida de um produto com o propósito de conferir uma propriedade, reação ou qualidade específica.</t>
    </r>
    <r>
      <rPr>
        <sz val="11"/>
        <color theme="1"/>
        <rFont val="Verdana"/>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</si>
  <si>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rPr>
      <t>"Absichtlich hinzugefügt" bezieht sich im Allgemeinen auf Ein Stoff, der in einer oder mehreren Phasen des Produktlebenszyklus verwendet wird, um eine bestimmte Eigenschaft, Reaktion oder Qualität zu erzielen.</t>
    </r>
    <r>
      <rPr>
        <sz val="11"/>
        <color theme="1"/>
        <rFont val="Verdana"/>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</si>
  <si>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rPr>
        <sz val="11"/>
        <color theme="1"/>
        <rFont val="MS PGothic"/>
      </rPr>
      <t xml:space="preserve">Intencionalmente añadido se conoce comúnmente </t>
    </r>
    <r>
      <rPr>
        <sz val="11"/>
        <color rgb="FFFF0000"/>
        <rFont val="MS PGothic"/>
      </rPr>
      <t>que una sustancia se añade a una o más etapas del ciclo de vida de un producto con el fin de impartir una propiedad, reacción o cualidad particular.</t>
    </r>
    <r>
      <rPr>
        <sz val="11"/>
        <color theme="1"/>
        <rFont val="MS PGothic"/>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</si>
  <si>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theme="1"/>
        <rFont val="Verdana"/>
      </rPr>
      <t xml:space="preserve">Intenzionalmente aggiunto è comunemente </t>
    </r>
    <r>
      <rPr>
        <sz val="11"/>
        <color rgb="FFFF0000"/>
        <rFont val="Verdana"/>
      </rPr>
      <t>che una sostanza viene aggiunta a una o più fasi del ciclo di vita di un prodotto allo scopo di conferire una particolare proprietà, reazione o qualità.</t>
    </r>
    <r>
      <rPr>
        <sz val="11"/>
        <color theme="1"/>
        <rFont val="Verdana"/>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</si>
  <si>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rPr>
        <sz val="11"/>
        <color theme="1"/>
        <rFont val="Verdana"/>
      </rPr>
      <t xml:space="preserve">Kasten eklenmiş ifadesi, </t>
    </r>
    <r>
      <rPr>
        <sz val="11"/>
        <color rgb="FFFF0000"/>
        <rFont val="Verdana"/>
      </rPr>
      <t>bir özellik, reaksiyon veya kalite kazandırmak amacıyla bir veya daha fazla ürün yaşam döngüsü aşamasında kullanılan maddeyi ifade eder.</t>
    </r>
    <r>
      <rPr>
        <sz val="11"/>
        <color theme="1"/>
        <rFont val="Verdana"/>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</si>
  <si>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</si>
  <si>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</si>
  <si>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</si>
  <si>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</si>
  <si>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</si>
  <si>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</si>
  <si>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</si>
  <si>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</si>
  <si>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</si>
  <si>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</si>
  <si>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</si>
  <si>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</si>
  <si>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</si>
  <si>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</si>
  <si>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</si>
  <si>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</si>
  <si>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</si>
  <si>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</si>
  <si>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</si>
  <si>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</si>
  <si>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</si>
  <si>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</si>
  <si>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注：适用于冲突矿产必须存在于产品中。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</si>
  <si>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
注意：対象となるには、紛争鉱物が製品に含有されていなければならない。
*(56296 Federal Register / Vol. 77, No. 177 / Wednesday, September 12, 2012/ Rules and Regulations)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</si>
  <si>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
NOTE: 분쟁광물은 해당되는 제품에 포함되어 있어야 한다.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</si>
  <si>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
NOTE: Le minerai de conflit doit être contenu dans le produit pour être nécessaire à la fonctionalité d'un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</si>
  <si>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</si>
  <si>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</si>
  <si>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NOTA: El mineral en conflicto debe estar contenida en el producto para que aplique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</si>
  <si>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
NOTA: il minerale di conflitto deve essere contenuto nel prodotto affinchè sia applicabile.
*(56296 Federal Register / Vol. 77, No. 177 / Wednesday, September 12, 2012 / Rules and Regulations)</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</si>
  <si>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</si>
  <si>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</si>
  <si>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</si>
  <si>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
*(56296 Federal Register / Vol. 77, No. 177 / Wednesday, September 12, 2012/ Rules and Regulations)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</si>
  <si>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</si>
  <si>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</si>
  <si>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</si>
  <si>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</si>
  <si>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</si>
  <si>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
*(56296 Federal Register / Vol. 77, No. 177 / Wednesday, September 12, 2012 / Rules and Regulations)</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</si>
  <si>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</si>
  <si>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</si>
  <si>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</si>
  <si>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</si>
  <si>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</si>
  <si>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</si>
  <si>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</si>
  <si>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</si>
  <si>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</si>
  <si>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</si>
  <si>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</si>
  <si>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</si>
  <si>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</si>
  <si>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</si>
  <si>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</si>
  <si>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</si>
  <si>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</si>
  <si>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</si>
  <si>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</si>
  <si>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</si>
  <si>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</si>
  <si>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</si>
  <si>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</si>
  <si>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</si>
  <si>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</si>
  <si>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</si>
  <si>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</si>
  <si>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</si>
  <si>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</si>
  <si>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</si>
  <si>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</si>
  <si>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</si>
  <si>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</si>
  <si>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</si>
  <si>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</si>
  <si>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</si>
  <si>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</si>
  <si>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</si>
  <si>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</si>
  <si>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
상세 내용은 아래 웹페이지에서 확인 가능하다.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</si>
  <si>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</si>
  <si>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</si>
  <si>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</si>
  <si>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</si>
  <si>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</si>
  <si>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</si>
  <si>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</si>
  <si>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</si>
  <si>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</si>
  <si>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</si>
  <si>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</si>
  <si>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</si>
  <si>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</si>
  <si>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</si>
  <si>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</si>
  <si>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</si>
  <si>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</si>
  <si>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</si>
  <si>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rPr>
        <sz val="11"/>
        <color theme="1"/>
        <rFont val="Verdana"/>
      </rP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rPr>
      <t>standards</t>
    </r>
    <r>
      <rPr>
        <sz val="11"/>
        <color theme="1"/>
        <rFont val="Verdana"/>
      </rPr>
      <t xml:space="preserve">. If a smelter or refiner is not on the list, it has either not completed a RMAP assessment or is not in conformance with the RMAP </t>
    </r>
    <r>
      <rPr>
        <sz val="11"/>
        <color rgb="FFFF0000"/>
        <rFont val="Verdana"/>
      </rPr>
      <t>standard</t>
    </r>
    <r>
      <rPr>
        <sz val="11"/>
        <color theme="1"/>
        <rFont val="Verdana"/>
      </rPr>
      <t xml:space="preserve">. 
A list of smelters and refiners which have been validated to be conformant to the RMAP can be found at </t>
    </r>
    <r>
      <rPr>
        <sz val="11"/>
        <color rgb="FFFF0000"/>
        <rFont val="Verdana"/>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</si>
  <si>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</si>
  <si>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</si>
  <si>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</si>
  <si>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</si>
  <si>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</si>
  <si>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</si>
  <si>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</si>
  <si>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</si>
  <si>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</si>
  <si>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</si>
  <si>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</si>
  <si>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</si>
  <si>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</si>
  <si>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</si>
  <si>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</si>
  <si>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</si>
  <si>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</si>
  <si>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</si>
  <si>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</si>
  <si>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</si>
  <si>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</si>
  <si>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</si>
  <si>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</si>
  <si>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</si>
  <si>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</si>
  <si>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</si>
  <si>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rPr>
        <sz val="11"/>
        <color theme="1"/>
        <rFont val="Verdana"/>
      </rP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rPr>
      <t>assessment standards</t>
    </r>
    <r>
      <rPr>
        <sz val="11"/>
        <color theme="1"/>
        <rFont val="Verdana"/>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</si>
  <si>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</si>
  <si>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</si>
  <si>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</si>
  <si>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</si>
  <si>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</si>
  <si>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</si>
  <si>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</si>
  <si>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</si>
  <si>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</si>
  <si>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</si>
  <si>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rPr>
        <sz val="11"/>
        <color theme="1"/>
        <rFont val="Verdana"/>
      </rP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</si>
  <si>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</si>
  <si>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</si>
  <si>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</si>
  <si>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</si>
  <si>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</si>
  <si>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</si>
  <si>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</si>
  <si>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</si>
  <si>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</si>
  <si>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</si>
  <si>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rPr>
        <sz val="11"/>
        <color theme="1"/>
        <rFont val="Verdana"/>
      </rP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</si>
  <si>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</si>
  <si>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</si>
  <si>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</si>
  <si>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</si>
  <si>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</si>
  <si>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</si>
  <si>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</si>
  <si>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</si>
  <si>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</si>
  <si>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</si>
  <si>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rPr>
        <sz val="11"/>
        <color theme="1"/>
        <rFont val="Verdana"/>
      </rP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</si>
  <si>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</si>
  <si>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</si>
  <si>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</si>
  <si>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</si>
  <si>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</si>
  <si>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</si>
  <si>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</si>
  <si>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</si>
  <si>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</si>
  <si>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</si>
  <si>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</si>
  <si>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</si>
  <si>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</si>
  <si>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</si>
  <si>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</si>
  <si>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</si>
  <si>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</si>
  <si>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</si>
  <si>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</si>
  <si>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</si>
  <si>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</si>
  <si>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</si>
  <si>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</si>
  <si>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</si>
  <si>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</si>
  <si>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</si>
  <si>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</si>
  <si>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</si>
  <si>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</si>
  <si>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</si>
  <si>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</si>
  <si>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</si>
  <si>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</si>
  <si>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</si>
  <si>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</si>
  <si>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</si>
  <si>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</si>
  <si>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</si>
  <si>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</si>
  <si>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</si>
  <si>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</si>
  <si>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</si>
  <si>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</si>
  <si>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</si>
  <si>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</si>
  <si>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</si>
  <si>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</si>
  <si>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</si>
  <si>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</si>
  <si>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</si>
  <si>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</si>
  <si>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</si>
  <si>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</si>
  <si>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</si>
  <si>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</si>
  <si>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</si>
  <si>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</si>
  <si>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</si>
  <si>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</si>
  <si>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</si>
  <si>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color theme="1"/>
        <rFont val="Calibri"/>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</si>
  <si>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</si>
  <si>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</si>
  <si>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</si>
  <si>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</si>
  <si>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</si>
  <si>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</si>
  <si>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</si>
  <si>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</si>
  <si>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</si>
  <si>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</si>
  <si>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</si>
  <si>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</si>
  <si>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</si>
  <si>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</si>
  <si>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</si>
  <si>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</si>
  <si>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</si>
  <si>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</si>
  <si>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</si>
  <si>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</si>
  <si>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</si>
  <si>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</si>
  <si>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</si>
  <si>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</si>
  <si>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</si>
  <si>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</si>
  <si>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</si>
  <si>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</si>
  <si>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</si>
  <si>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</si>
  <si>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</si>
  <si>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</si>
  <si>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</si>
  <si>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</si>
  <si>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</si>
  <si>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</si>
  <si>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</si>
  <si>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</si>
  <si>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</si>
  <si>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</si>
  <si>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</si>
  <si>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</si>
  <si>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</si>
  <si>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</si>
  <si>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</si>
  <si>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</si>
  <si>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</si>
  <si>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</si>
  <si>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</si>
  <si>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</si>
  <si>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</si>
  <si>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</si>
  <si>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</si>
  <si>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</si>
  <si>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</si>
  <si>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</si>
  <si>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</si>
  <si>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</si>
  <si>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</si>
  <si>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</si>
  <si>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</si>
  <si>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</si>
  <si>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</si>
  <si>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</si>
  <si>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</si>
  <si>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</si>
  <si>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</si>
  <si>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</si>
  <si>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</si>
  <si>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</si>
  <si>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</si>
  <si>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</si>
  <si>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</si>
  <si>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</si>
  <si>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</si>
  <si>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</si>
  <si>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</si>
  <si>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</si>
  <si>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</si>
  <si>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</si>
  <si>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</si>
  <si>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</si>
  <si>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</si>
  <si>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</si>
  <si>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</si>
  <si>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</si>
  <si>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</si>
  <si>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</si>
  <si>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</si>
  <si>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</si>
  <si>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</si>
  <si>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</si>
  <si>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</si>
  <si>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</si>
  <si>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</si>
  <si>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</si>
  <si>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</si>
  <si>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</si>
  <si>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</si>
  <si>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</si>
  <si>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</si>
  <si>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</si>
  <si>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</si>
  <si>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</si>
  <si>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</si>
  <si>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</si>
  <si>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</si>
  <si>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</si>
  <si>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</si>
  <si>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</si>
  <si>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</si>
  <si>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</si>
  <si>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</si>
  <si>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</si>
  <si>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</si>
  <si>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</si>
  <si>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</si>
  <si>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</si>
  <si>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</si>
  <si>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</si>
  <si>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</si>
  <si>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</si>
  <si>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</si>
  <si>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</si>
  <si>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</si>
  <si>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</si>
  <si>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</si>
  <si>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</si>
  <si>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</si>
  <si>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</si>
  <si>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</si>
  <si>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</si>
  <si>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</si>
  <si>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</si>
  <si>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</si>
  <si>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</si>
  <si>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</si>
  <si>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</si>
  <si>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</si>
  <si>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</si>
  <si>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</si>
  <si>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</si>
  <si>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</si>
  <si>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</si>
  <si>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</si>
  <si>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</si>
  <si>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</si>
  <si>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</si>
  <si>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</si>
  <si>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</si>
  <si>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</si>
  <si>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</si>
  <si>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</si>
  <si>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</si>
  <si>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</si>
  <si>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</si>
  <si>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</si>
  <si>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</si>
  <si>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</si>
  <si>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</si>
  <si>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</si>
  <si>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</si>
  <si>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</si>
  <si>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</si>
  <si>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</si>
  <si>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</si>
  <si>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</si>
  <si>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</si>
  <si>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</si>
  <si>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</si>
  <si>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</si>
  <si>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</si>
  <si>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</si>
  <si>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</si>
  <si>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</si>
  <si>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</si>
  <si>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</si>
  <si>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</si>
  <si>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</si>
  <si>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</si>
  <si>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</si>
  <si>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</si>
  <si>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</si>
  <si>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</si>
  <si>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</si>
  <si>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</si>
  <si>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</si>
  <si>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</si>
  <si>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</si>
  <si>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</si>
  <si>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</si>
  <si>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</si>
  <si>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</si>
  <si>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</si>
  <si>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</si>
  <si>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</si>
  <si>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</si>
  <si>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</si>
  <si>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</si>
  <si>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</si>
  <si>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</si>
  <si>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</si>
  <si>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color theme="1"/>
        <rFont val="Calibri"/>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</si>
  <si>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</si>
  <si>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</si>
  <si>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</si>
  <si>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</si>
  <si>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</si>
  <si>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</si>
  <si>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</si>
  <si>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</si>
  <si>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</si>
  <si>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</si>
  <si>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</si>
  <si>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</si>
  <si>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</si>
  <si>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</si>
  <si>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</si>
  <si>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</si>
  <si>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</si>
  <si>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</si>
  <si>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</si>
  <si>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</si>
  <si>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</si>
  <si>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</si>
  <si>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</si>
  <si>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</si>
  <si>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</si>
  <si>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</si>
  <si>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</si>
  <si>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</si>
  <si>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</si>
  <si>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</si>
  <si>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</si>
  <si>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</si>
  <si>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</si>
  <si>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</si>
  <si>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</si>
  <si>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</si>
  <si>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</si>
  <si>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</si>
  <si>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</si>
  <si>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</si>
  <si>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</si>
  <si>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</si>
  <si>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</si>
  <si>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</si>
  <si>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</si>
  <si>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</si>
  <si>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</si>
  <si>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</si>
  <si>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</si>
  <si>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</si>
  <si>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</si>
  <si>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</si>
  <si>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</si>
  <si>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</si>
  <si>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</si>
  <si>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</si>
  <si>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</si>
  <si>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</si>
  <si>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</si>
  <si>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</si>
  <si>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</si>
  <si>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</si>
  <si>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</si>
  <si>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</si>
  <si>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</si>
  <si>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</si>
  <si>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</si>
  <si>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</si>
  <si>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</si>
  <si>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</si>
  <si>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</si>
  <si>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</si>
  <si>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</si>
  <si>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</si>
  <si>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</si>
  <si>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</si>
  <si>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</si>
  <si>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</si>
  <si>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</si>
  <si>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</si>
  <si>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</si>
  <si>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</si>
  <si>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</si>
  <si>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</si>
  <si>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</si>
  <si>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</si>
  <si>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</si>
  <si>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</si>
  <si>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</si>
  <si>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</si>
  <si>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</si>
  <si>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</si>
  <si>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</si>
  <si>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</si>
  <si>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</si>
  <si>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</si>
  <si>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</si>
  <si>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</si>
  <si>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</si>
  <si>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</si>
  <si>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</si>
  <si>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</si>
  <si>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</si>
  <si>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</si>
  <si>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</si>
  <si>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</si>
  <si>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</si>
  <si>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</si>
  <si>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</si>
  <si>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</si>
  <si>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</si>
  <si>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</si>
  <si>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</si>
  <si>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</si>
  <si>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</si>
  <si>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</si>
  <si>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</si>
  <si>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</si>
  <si>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</si>
  <si>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</si>
  <si>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</si>
  <si>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</si>
  <si>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</si>
  <si>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</si>
  <si>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</si>
  <si>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</si>
  <si>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</si>
  <si>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</si>
  <si>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</si>
  <si>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</si>
  <si>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</si>
  <si>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</si>
  <si>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</si>
  <si>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</si>
  <si>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</si>
  <si>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</si>
  <si>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</si>
  <si>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</si>
  <si>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</si>
  <si>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</si>
  <si>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</si>
  <si>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</si>
  <si>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</si>
  <si>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</si>
  <si>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</si>
  <si>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</si>
  <si>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</si>
  <si>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</si>
  <si>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</si>
  <si>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</si>
  <si>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</si>
  <si>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</si>
  <si>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</si>
  <si>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</si>
  <si>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</si>
  <si>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</si>
  <si>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</si>
  <si>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</si>
  <si>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</si>
  <si>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</si>
  <si>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</si>
  <si>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</si>
  <si>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</si>
  <si>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</si>
  <si>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</si>
  <si>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</si>
  <si>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</si>
  <si>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</si>
  <si>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</si>
  <si>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</si>
  <si>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</si>
  <si>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</si>
  <si>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rPr>
      <t>H. Votre société est-elle tenue de fournir une déclaration annuelle sur les minerais de conflit ?</t>
    </r>
  </si>
  <si>
    <t>H. Sua empresa é obrigada a registrar uma divulgação anual de minerais de conflito?</t>
  </si>
  <si>
    <r>
      <rPr>
        <sz val="11"/>
        <color rgb="FF000000"/>
        <rFont val="Calibri"/>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</si>
  <si>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</si>
  <si>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</si>
  <si>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</si>
  <si>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</si>
  <si>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</si>
  <si>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</si>
  <si>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</si>
  <si>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</si>
  <si>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</si>
  <si>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</si>
  <si>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</si>
  <si>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</si>
  <si>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</si>
  <si>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</si>
  <si>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</si>
  <si>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</si>
  <si>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</si>
  <si>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</si>
  <si>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</si>
  <si>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</si>
  <si>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</si>
  <si>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</si>
  <si>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</si>
  <si>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</si>
  <si>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</si>
  <si>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</si>
  <si>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</si>
  <si>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</si>
  <si>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</si>
  <si>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</si>
  <si>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</si>
  <si>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</si>
  <si>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</si>
  <si>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</si>
  <si>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</si>
  <si>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</si>
  <si>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</si>
  <si>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</si>
  <si>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</si>
  <si>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</si>
  <si>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</si>
  <si>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</si>
  <si>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</si>
  <si>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</si>
  <si>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</si>
  <si>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</si>
  <si>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</si>
  <si>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</si>
  <si>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</si>
  <si>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</si>
  <si>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</si>
  <si>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</si>
  <si>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</si>
  <si>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</si>
  <si>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</si>
  <si>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</si>
  <si>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</si>
  <si>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</si>
  <si>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</si>
  <si>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</si>
  <si>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</si>
  <si>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</si>
  <si>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</si>
  <si>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</si>
  <si>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</si>
  <si>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</si>
  <si>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</si>
  <si>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</si>
  <si>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</si>
  <si>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</si>
  <si>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</si>
  <si>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</si>
  <si>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</si>
  <si>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</si>
  <si>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</si>
  <si>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</si>
  <si>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</si>
  <si>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</si>
  <si>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</si>
  <si>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</si>
  <si>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</si>
  <si>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</si>
  <si>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</si>
  <si>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</si>
  <si>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</si>
  <si>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</si>
  <si>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</si>
  <si>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</si>
  <si>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</si>
  <si>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</si>
  <si>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</si>
  <si>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</si>
  <si>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</si>
  <si>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</si>
  <si>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</si>
  <si>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</si>
  <si>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</si>
  <si>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</si>
  <si>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</si>
  <si>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</si>
  <si>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</si>
  <si>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</si>
  <si>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</si>
  <si>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</si>
  <si>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</si>
  <si>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</si>
  <si>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</si>
  <si>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</si>
  <si>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</si>
  <si>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</si>
  <si>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</si>
  <si>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</si>
  <si>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</si>
  <si>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</si>
  <si>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</si>
  <si>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</si>
  <si>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</si>
  <si>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</si>
  <si>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</si>
  <si>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</si>
  <si>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</si>
  <si>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</si>
  <si>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</si>
  <si>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</si>
  <si>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</si>
  <si>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color theme="1"/>
        <rFont val="Calibri"/>
      </rPr>
      <t>Größer als 90 %</t>
    </r>
  </si>
  <si>
    <t>Más del 90%</t>
  </si>
  <si>
    <t>Oltre il 90%</t>
  </si>
  <si>
    <t>%90'dan fazla</t>
  </si>
  <si>
    <t>B101</t>
  </si>
  <si>
    <t>大于 75%</t>
  </si>
  <si>
    <t>75%超</t>
  </si>
  <si>
    <t>75% 이상</t>
  </si>
  <si>
    <t>– Supérieur à 75 %</t>
  </si>
  <si>
    <t>Acima de 75%</t>
  </si>
  <si>
    <r>
      <rPr>
        <sz val="11"/>
        <color theme="1"/>
        <rFont val="Calibri"/>
      </rPr>
      <t>Größer als 75 %</t>
    </r>
  </si>
  <si>
    <t>Más del 75%</t>
  </si>
  <si>
    <t>Oltre il 75%</t>
  </si>
  <si>
    <t>%75'ten fazla</t>
  </si>
  <si>
    <t>B102</t>
  </si>
  <si>
    <t>大于 50%</t>
  </si>
  <si>
    <t>50%超</t>
  </si>
  <si>
    <t>50% 이상</t>
  </si>
  <si>
    <t>– Supérieur à 50 %</t>
  </si>
  <si>
    <t>Acima de 50%</t>
  </si>
  <si>
    <r>
      <rPr>
        <sz val="11"/>
        <color theme="1"/>
        <rFont val="Calibri"/>
      </rPr>
      <t>Größer als 50 %</t>
    </r>
  </si>
  <si>
    <t>Más del 50%</t>
  </si>
  <si>
    <t>Oltre il 50%</t>
  </si>
  <si>
    <t>%50'den fazla</t>
  </si>
  <si>
    <t>B103</t>
  </si>
  <si>
    <t>50% 或更小</t>
  </si>
  <si>
    <t>50%以下</t>
  </si>
  <si>
    <t>50% 미만</t>
  </si>
  <si>
    <t>50 % ou moins</t>
  </si>
  <si>
    <t>50% ou menos</t>
  </si>
  <si>
    <r>
      <rPr>
        <sz val="11"/>
        <color theme="1"/>
        <rFont val="Calibri"/>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</si>
  <si>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</si>
  <si>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</si>
  <si>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</si>
  <si>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</si>
  <si>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</si>
  <si>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</si>
  <si>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</si>
  <si>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</si>
  <si>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</si>
  <si>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</si>
  <si>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</si>
  <si>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</si>
  <si>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</si>
  <si>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</si>
  <si>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</si>
  <si>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</si>
  <si>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</si>
  <si>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</si>
  <si>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</si>
  <si>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</si>
  <si>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color theme="1"/>
        <rFont val="Calibri"/>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</si>
  <si>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</si>
  <si>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</si>
  <si>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</si>
  <si>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</si>
  <si>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</si>
  <si>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</si>
  <si>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</si>
  <si>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</si>
  <si>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</si>
  <si>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color theme="1"/>
        <rFont val="Calibri"/>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</si>
  <si>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</si>
  <si>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</si>
  <si>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</si>
  <si>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</si>
  <si>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</si>
  <si>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</si>
  <si>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</si>
  <si>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</si>
  <si>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color theme="1"/>
        <rFont val="Verdana"/>
      </rPr>
      <t xml:space="preserve"> </t>
    </r>
    <r>
      <rPr>
        <sz val="10"/>
        <color theme="1"/>
        <rFont val="Verdana"/>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</si>
  <si>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</si>
  <si>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</si>
  <si>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</si>
  <si>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</si>
  <si>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</si>
  <si>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</si>
  <si>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</si>
  <si>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</si>
  <si>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</si>
  <si>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</si>
  <si>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</si>
  <si>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</si>
  <si>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</si>
  <si>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</si>
  <si>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</si>
  <si>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</si>
  <si>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</si>
  <si>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</si>
  <si>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</si>
  <si>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</si>
  <si>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</si>
  <si>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</si>
  <si>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</si>
  <si>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</si>
  <si>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</si>
  <si>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</si>
  <si>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</si>
  <si>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</si>
  <si>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</si>
  <si>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</si>
  <si>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</si>
  <si>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</si>
  <si>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</si>
  <si>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r>
      <rPr>
        <sz val="7"/>
        <color theme="1"/>
        <rFont val="Verdana"/>
      </rPr>
      <t xml:space="preserve"> </t>
    </r>
    <r>
      <rPr>
        <sz val="10"/>
        <color theme="1"/>
        <rFont val="Verdana"/>
      </rPr>
      <t>Nein</t>
    </r>
  </si>
  <si>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</si>
  <si>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</si>
  <si>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
有关有效或合规标准冶炼厂名称的最新准确列表，请访问 RMI 网站 www.responsiblemineralsinitiative.org。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</si>
  <si>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
最新版かつ正確な標準製錬業者（Active又は適合）リストについては、RMIウエブサイトを参照してください（www.responsiblemineralsinitiative.org）。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</si>
  <si>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프로그램 내에서 활동 중이거나 그 범위를 준수하고 있는 가장 최근의 정확한 표준 제련소 명칭 목록은 RMI 웹사이트인 www.responsiblemineralsinitiative.org를 참조하십시오.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</si>
  <si>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</si>
  <si>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</si>
  <si>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</si>
  <si>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</si>
  <si>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</si>
  <si>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
Aktif veya Uyumlu standart izabe tesisi adlarının en güncel ve en doğru listesi için lütfen RMI web sitesine başvurun: www.responsiblemineralsinitiative.org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</si>
  <si>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</si>
  <si>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</si>
  <si>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</si>
  <si>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</si>
  <si>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</si>
  <si>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</si>
  <si>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</si>
  <si>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</si>
  <si>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</si>
  <si>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</si>
  <si>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</si>
  <si>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</si>
  <si>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</si>
  <si>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</si>
  <si>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</si>
  <si>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</si>
  <si>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</si>
  <si>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</si>
  <si>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</si>
  <si>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</si>
  <si>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</si>
  <si>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</si>
  <si>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</si>
  <si>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</si>
  <si>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</si>
  <si>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</si>
  <si>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</si>
  <si>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</si>
  <si>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</si>
  <si>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</si>
  <si>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</si>
  <si>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</si>
  <si>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</si>
  <si>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</si>
  <si>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</si>
  <si>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</si>
  <si>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</si>
  <si>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</si>
  <si>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</si>
  <si>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</si>
  <si>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</si>
  <si>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</si>
  <si>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</si>
  <si>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</si>
  <si>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</si>
  <si>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</si>
  <si>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</si>
  <si>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</si>
  <si>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</si>
  <si>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</si>
  <si>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</si>
  <si>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</si>
  <si>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</si>
  <si>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</si>
  <si>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</si>
  <si>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</si>
  <si>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</si>
  <si>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</si>
  <si>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</si>
  <si>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</si>
  <si>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</si>
  <si>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</si>
  <si>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</si>
  <si>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</si>
  <si>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</si>
  <si>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</si>
  <si>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</si>
  <si>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</si>
  <si>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</si>
  <si>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</si>
  <si>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</si>
  <si>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</si>
  <si>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</si>
  <si>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</si>
  <si>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</si>
  <si>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</si>
  <si>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</si>
  <si>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</si>
  <si>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</si>
  <si>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</si>
  <si>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</si>
  <si>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</si>
  <si>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</si>
  <si>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</si>
  <si>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</si>
  <si>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</si>
  <si>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</si>
  <si>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</si>
  <si>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</si>
  <si>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</si>
  <si>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</si>
  <si>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</si>
  <si>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</si>
  <si>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</si>
  <si>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</si>
  <si>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</si>
  <si>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</si>
  <si>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</si>
  <si>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</si>
  <si>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</si>
  <si>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</si>
  <si>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</si>
  <si>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</si>
  <si>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</si>
  <si>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</si>
  <si>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</si>
  <si>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</si>
  <si>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</si>
  <si>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</si>
  <si>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</si>
  <si>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</si>
  <si>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</si>
  <si>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</si>
  <si>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</si>
  <si>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</si>
  <si>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</si>
  <si>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</si>
  <si>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</si>
  <si>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</si>
  <si>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</si>
  <si>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</si>
  <si>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</si>
  <si>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
製錬所名(1)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</si>
  <si>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</si>
  <si>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</si>
  <si>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</si>
  <si>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</si>
  <si>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</si>
  <si>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</si>
  <si>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</si>
  <si>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</si>
  <si>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</si>
  <si>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</si>
  <si>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</si>
  <si>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</si>
  <si>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</si>
  <si>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</si>
  <si>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</si>
  <si>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</si>
  <si>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</si>
  <si>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</si>
  <si>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</si>
  <si>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</si>
  <si>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</si>
  <si>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</si>
  <si>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</si>
  <si>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</si>
  <si>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</si>
  <si>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</si>
  <si>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</si>
  <si>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</si>
  <si>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</si>
  <si>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</si>
  <si>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</si>
  <si>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</si>
  <si>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</si>
  <si>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</si>
  <si>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</si>
  <si>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</si>
  <si>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</si>
  <si>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</si>
  <si>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</si>
  <si>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</si>
  <si>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</si>
  <si>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</si>
  <si>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</si>
  <si>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</si>
  <si>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</si>
  <si>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</si>
  <si>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</si>
  <si>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</si>
  <si>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</si>
  <si>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</si>
  <si>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</si>
  <si>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</si>
  <si>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</si>
  <si>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</si>
  <si>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</si>
  <si>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</si>
  <si>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</si>
  <si>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</si>
  <si>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</si>
  <si>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</si>
  <si>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</si>
  <si>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</si>
  <si>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</si>
  <si>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</si>
  <si>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</si>
  <si>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</si>
  <si>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</si>
  <si>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</si>
  <si>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</si>
  <si>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</si>
  <si>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</si>
  <si>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</si>
  <si>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</si>
  <si>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</si>
  <si>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</si>
  <si>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</si>
  <si>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</si>
  <si>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</si>
  <si>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 xml:space="preserve">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</si>
  <si>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</si>
  <si>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</si>
  <si>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</si>
  <si>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</si>
  <si>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</si>
  <si>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</si>
  <si>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</si>
  <si>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</si>
  <si>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</si>
  <si>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</si>
  <si>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</si>
  <si>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</si>
  <si>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</si>
  <si>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</si>
  <si>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</si>
  <si>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</si>
  <si>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</si>
  <si>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</si>
  <si>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</si>
  <si>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
</t>
  </si>
  <si>
    <t xml:space="preserve">시작하려면:
</t>
  </si>
  <si>
    <t>POUR COMMENCER :</t>
  </si>
  <si>
    <t>PARA INICIAR:</t>
  </si>
  <si>
    <t>UM ZU BEGINNEN:</t>
  </si>
  <si>
    <t>PARA COMENZAR:</t>
  </si>
  <si>
    <t xml:space="preserve">PER INIZIARE:
</t>
  </si>
  <si>
    <t xml:space="preserve">BAŞLAMAK İÇİN: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</si>
  <si>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</si>
  <si>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</si>
  <si>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</si>
  <si>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</si>
  <si>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</si>
  <si>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</si>
  <si>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</si>
  <si>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</si>
  <si>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</si>
  <si>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</si>
  <si>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</si>
  <si>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</si>
  <si>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</si>
  <si>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</si>
  <si>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</si>
  <si>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</si>
  <si>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</si>
  <si>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</si>
  <si>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</si>
  <si>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</si>
  <si>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</si>
  <si>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</si>
  <si>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</si>
  <si>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</si>
  <si>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</si>
  <si>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</si>
  <si>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</si>
  <si>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</si>
  <si>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</si>
  <si>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</si>
  <si>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</si>
  <si>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</si>
  <si>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</si>
  <si>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</si>
  <si>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</si>
  <si>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</si>
  <si>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</si>
  <si>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</si>
  <si>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</si>
  <si>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</si>
  <si>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</si>
  <si>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</si>
  <si>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</si>
  <si>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</si>
  <si>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</si>
  <si>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</si>
  <si>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</si>
  <si>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</si>
  <si>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</si>
  <si>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</si>
  <si>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</si>
  <si>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</si>
  <si>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</si>
  <si>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</si>
  <si>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</si>
  <si>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</si>
  <si>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</si>
  <si>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</si>
  <si>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</si>
  <si>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</si>
  <si>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</si>
  <si>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</si>
  <si>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</si>
  <si>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</si>
  <si>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</si>
  <si>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</si>
  <si>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</si>
  <si>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</si>
  <si>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</si>
  <si>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</si>
  <si>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</si>
  <si>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</si>
  <si>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</si>
  <si>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</si>
  <si>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</si>
  <si>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</si>
  <si>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</si>
  <si>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</si>
  <si>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</si>
  <si>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</si>
  <si>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</si>
  <si>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</si>
  <si>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</si>
  <si>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</si>
  <si>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</si>
  <si>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</si>
  <si>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</si>
  <si>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</si>
  <si>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</si>
  <si>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</si>
  <si>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</si>
  <si>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</si>
  <si>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</si>
  <si>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</si>
  <si>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</si>
  <si>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</si>
  <si>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</si>
  <si>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</si>
  <si>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</si>
  <si>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</si>
  <si>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</si>
  <si>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</si>
  <si>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</si>
  <si>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</si>
  <si>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</si>
  <si>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</si>
  <si>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</si>
  <si>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</si>
  <si>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</si>
  <si>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</si>
  <si>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</si>
  <si>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</si>
  <si>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</si>
  <si>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</si>
  <si>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</si>
  <si>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</si>
  <si>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</si>
  <si>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</si>
  <si>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</si>
  <si>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</si>
  <si>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</si>
  <si>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</si>
  <si>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</si>
  <si>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</si>
  <si>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</si>
  <si>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</si>
  <si>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</si>
  <si>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</si>
  <si>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</si>
  <si>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</si>
  <si>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</si>
  <si>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</si>
  <si>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</si>
  <si>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</si>
  <si>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</si>
  <si>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</si>
  <si>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</si>
  <si>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</si>
  <si>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</si>
  <si>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</si>
  <si>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</si>
  <si>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</si>
  <si>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</si>
  <si>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</si>
  <si>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</si>
  <si>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</si>
  <si>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</si>
  <si>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</si>
  <si>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</si>
  <si>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</si>
  <si>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</si>
  <si>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</si>
  <si>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</si>
  <si>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</si>
  <si>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</si>
  <si>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</si>
  <si>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</si>
  <si>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</si>
  <si>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</si>
  <si>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</si>
  <si>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</si>
  <si>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</si>
  <si>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</si>
  <si>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</si>
  <si>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</si>
  <si>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</si>
  <si>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</si>
  <si>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</si>
  <si>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</si>
  <si>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</si>
  <si>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</si>
  <si>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</si>
  <si>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</si>
  <si>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</si>
  <si>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</si>
  <si>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</si>
  <si>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</si>
  <si>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</si>
  <si>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</si>
  <si>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</si>
  <si>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</si>
  <si>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</si>
  <si>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</si>
  <si>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</si>
  <si>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</si>
  <si>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</si>
  <si>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</si>
  <si>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</si>
  <si>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</si>
  <si>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</si>
  <si>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</si>
  <si>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</si>
  <si>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</si>
  <si>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</si>
  <si>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</si>
  <si>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</si>
  <si>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</si>
  <si>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</si>
  <si>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</si>
  <si>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</si>
  <si>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</si>
  <si>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</si>
  <si>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</si>
  <si>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</si>
  <si>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</si>
  <si>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</si>
  <si>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</si>
  <si>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</si>
  <si>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</si>
  <si>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</si>
  <si>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</si>
  <si>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</si>
  <si>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</si>
  <si>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</si>
  <si>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</si>
  <si>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</si>
  <si>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</si>
  <si>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</si>
  <si>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</si>
  <si>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</si>
  <si>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</si>
  <si>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</si>
  <si>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</si>
  <si>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</si>
  <si>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</si>
  <si>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</si>
  <si>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</si>
  <si>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</si>
  <si>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</si>
  <si>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</si>
  <si>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</si>
  <si>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</si>
  <si>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</si>
  <si>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</si>
  <si>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</si>
  <si>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</si>
  <si>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</si>
  <si>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</si>
  <si>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</si>
  <si>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</si>
  <si>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</si>
  <si>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</si>
  <si>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</si>
  <si>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</si>
  <si>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</si>
  <si>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</si>
  <si>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</si>
  <si>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</si>
  <si>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</si>
  <si>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</si>
  <si>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</si>
  <si>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</si>
  <si>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</si>
  <si>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</si>
  <si>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</si>
  <si>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</si>
  <si>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</si>
  <si>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</si>
  <si>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</si>
  <si>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</si>
  <si>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</si>
  <si>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</si>
  <si>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</si>
  <si>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</si>
  <si>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</si>
  <si>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</si>
  <si>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</si>
  <si>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</si>
  <si>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</si>
  <si>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</si>
  <si>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</si>
  <si>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</si>
  <si>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</si>
  <si>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</si>
  <si>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</si>
  <si>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</si>
  <si>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</si>
  <si>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</si>
  <si>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</si>
  <si>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</si>
  <si>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</si>
  <si>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</si>
  <si>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</si>
  <si>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</si>
  <si>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</si>
  <si>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</si>
  <si>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</si>
  <si>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</si>
  <si>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</si>
  <si>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</si>
  <si>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</si>
  <si>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</si>
  <si>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</si>
  <si>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</si>
  <si>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</si>
  <si>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</si>
  <si>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</si>
  <si>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</si>
  <si>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</si>
  <si>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</si>
  <si>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</si>
  <si>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</si>
  <si>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</si>
  <si>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</si>
  <si>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</si>
  <si>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</si>
  <si>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</si>
  <si>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</si>
  <si>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</si>
  <si>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</si>
  <si>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</si>
  <si>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</si>
  <si>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</si>
  <si>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</si>
  <si>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</si>
  <si>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</si>
  <si>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</si>
  <si>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</si>
  <si>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</si>
  <si>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</si>
  <si>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</si>
  <si>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</si>
  <si>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</si>
  <si>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</si>
  <si>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</si>
  <si>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</si>
  <si>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</si>
  <si>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</si>
  <si>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</si>
  <si>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</si>
  <si>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</si>
  <si>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</si>
  <si>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</si>
  <si>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</si>
  <si>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</si>
  <si>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</si>
  <si>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</si>
  <si>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</si>
  <si>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</si>
  <si>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</si>
  <si>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</si>
  <si>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</si>
  <si>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</si>
  <si>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</si>
  <si>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</si>
  <si>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</si>
  <si>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</si>
  <si>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</si>
  <si>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</si>
  <si>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</si>
  <si>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</si>
  <si>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</si>
  <si>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</si>
  <si>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</si>
  <si>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</si>
  <si>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</si>
  <si>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</si>
  <si>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</si>
  <si>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</si>
  <si>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</si>
  <si>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</si>
  <si>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</si>
  <si>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</si>
  <si>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</si>
  <si>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</si>
  <si>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</si>
  <si>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</si>
  <si>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</si>
  <si>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</si>
  <si>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</si>
  <si>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</si>
  <si>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</si>
  <si>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</si>
  <si>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</si>
  <si>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</si>
  <si>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</si>
  <si>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</si>
  <si>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</si>
  <si>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</si>
  <si>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</si>
  <si>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</si>
  <si>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</si>
  <si>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</si>
  <si>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</si>
  <si>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</si>
  <si>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</si>
  <si>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</si>
  <si>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</si>
  <si>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</si>
  <si>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</si>
  <si>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</si>
  <si>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</si>
  <si>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</si>
  <si>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</si>
  <si>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</si>
  <si>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</si>
  <si>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</si>
  <si>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</si>
  <si>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</si>
  <si>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</si>
  <si>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</si>
  <si>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</si>
  <si>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</si>
  <si>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</si>
  <si>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</si>
  <si>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</si>
  <si>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</si>
  <si>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</si>
  <si>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</si>
  <si>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</si>
  <si>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</si>
  <si>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</si>
  <si>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</si>
  <si>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</si>
  <si>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</si>
  <si>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</si>
  <si>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</si>
  <si>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</si>
  <si>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</si>
  <si>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</si>
  <si>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</si>
  <si>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</si>
  <si>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</si>
  <si>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</si>
  <si>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</si>
  <si>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</si>
  <si>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</si>
  <si>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</si>
  <si>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</si>
  <si>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</si>
  <si>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</si>
  <si>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</si>
  <si>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</si>
  <si>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</si>
  <si>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</si>
  <si>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</si>
  <si>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</si>
  <si>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</si>
  <si>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</si>
  <si>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</si>
  <si>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</si>
  <si>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</si>
  <si>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</si>
  <si>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</si>
  <si>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</si>
  <si>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</si>
  <si>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</si>
  <si>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</si>
  <si>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</si>
  <si>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</si>
  <si>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</si>
  <si>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</si>
  <si>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</si>
  <si>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</si>
  <si>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</si>
  <si>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</si>
  <si>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</si>
  <si>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</si>
  <si>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</si>
  <si>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</si>
  <si>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</si>
  <si>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</si>
  <si>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</si>
  <si>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</si>
  <si>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</si>
  <si>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</si>
  <si>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</si>
  <si>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</si>
  <si>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</si>
  <si>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</si>
  <si>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</si>
  <si>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</si>
  <si>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</si>
  <si>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</si>
  <si>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</si>
  <si>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</si>
  <si>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</si>
  <si>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</si>
  <si>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</si>
  <si>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</si>
  <si>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</si>
  <si>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</si>
  <si>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</si>
  <si>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</si>
  <si>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</si>
  <si>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</si>
  <si>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</si>
  <si>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</si>
  <si>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</si>
  <si>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</si>
  <si>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</si>
  <si>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</si>
  <si>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</si>
  <si>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</si>
  <si>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</si>
  <si>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</si>
  <si>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</si>
  <si>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</si>
  <si>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</si>
  <si>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</si>
  <si>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</si>
  <si>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</si>
  <si>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</si>
  <si>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</si>
  <si>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</si>
  <si>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</si>
  <si>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</si>
  <si>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</si>
  <si>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</si>
  <si>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</si>
  <si>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</si>
  <si>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</si>
  <si>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</si>
  <si>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</si>
  <si>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</si>
  <si>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</si>
  <si>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</si>
  <si>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</si>
  <si>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</si>
  <si>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</si>
  <si>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</si>
  <si>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</si>
  <si>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</si>
  <si>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</si>
  <si>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</si>
  <si>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</si>
  <si>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</si>
  <si>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</si>
  <si>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</si>
  <si>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</si>
  <si>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</si>
  <si>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</si>
  <si>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</si>
  <si>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</si>
  <si>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</si>
  <si>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</si>
  <si>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</si>
  <si>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</si>
  <si>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</si>
  <si>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</si>
  <si>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</si>
  <si>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</si>
  <si>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</si>
  <si>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</si>
  <si>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</si>
  <si>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</si>
  <si>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</si>
  <si>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</si>
  <si>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</si>
  <si>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</si>
  <si>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</si>
  <si>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</si>
  <si>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</si>
  <si>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</si>
  <si>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</si>
  <si>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</si>
  <si>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</si>
  <si>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</si>
  <si>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</si>
  <si>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</si>
  <si>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</si>
  <si>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</si>
  <si>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</si>
  <si>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</si>
  <si>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</si>
  <si>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</si>
  <si>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</si>
  <si>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</si>
  <si>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</si>
  <si>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</si>
  <si>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</si>
  <si>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</si>
  <si>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</si>
  <si>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</si>
  <si>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</si>
  <si>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</si>
  <si>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</si>
  <si>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</si>
  <si>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</si>
  <si>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</si>
  <si>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</si>
  <si>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</si>
  <si>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</si>
  <si>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</si>
  <si>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</si>
  <si>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</si>
  <si>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</si>
  <si>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</si>
  <si>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</si>
  <si>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</si>
  <si>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</si>
  <si>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</si>
  <si>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</si>
  <si>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</si>
  <si>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</si>
  <si>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</si>
  <si>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</si>
  <si>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</si>
  <si>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</si>
  <si>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</si>
  <si>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</si>
  <si>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</si>
  <si>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</si>
  <si>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</si>
  <si>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</si>
  <si>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</si>
  <si>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</si>
  <si>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</si>
  <si>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</si>
  <si>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</si>
  <si>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</si>
  <si>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</si>
  <si>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</si>
  <si>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</si>
  <si>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</si>
  <si>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</si>
  <si>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</si>
  <si>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</si>
  <si>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</si>
  <si>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</si>
  <si>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</si>
  <si>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</si>
  <si>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</si>
  <si>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</si>
  <si>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</si>
  <si>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</si>
  <si>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</si>
  <si>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</si>
  <si>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</si>
  <si>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</si>
  <si>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</si>
  <si>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</si>
  <si>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</si>
  <si>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</si>
  <si>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</si>
  <si>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</si>
  <si>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</si>
  <si>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</si>
  <si>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</si>
  <si>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</si>
  <si>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</si>
  <si>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</si>
  <si>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</si>
  <si>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</si>
  <si>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</si>
  <si>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</si>
  <si>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</si>
  <si>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</si>
  <si>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</si>
  <si>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</si>
  <si>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</si>
  <si>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</si>
  <si>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</si>
  <si>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</si>
  <si>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</si>
  <si>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</si>
  <si>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</si>
  <si>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</si>
  <si>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</si>
  <si>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</si>
  <si>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</si>
  <si>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</si>
  <si>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</si>
  <si>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</si>
  <si>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</si>
  <si>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</si>
  <si>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</si>
  <si>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</si>
  <si>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</si>
  <si>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</si>
  <si>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</si>
  <si>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</si>
  <si>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</si>
  <si>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</si>
  <si>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</si>
  <si>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</si>
  <si>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</si>
  <si>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</si>
  <si>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</si>
  <si>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</si>
  <si>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</si>
  <si>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</si>
  <si>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</si>
  <si>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</si>
  <si>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</si>
  <si>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</si>
  <si>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</si>
  <si>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</si>
  <si>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</si>
  <si>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</si>
  <si>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</si>
  <si>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</si>
  <si>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</si>
  <si>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</si>
  <si>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</si>
  <si>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</si>
  <si>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</si>
  <si>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</si>
  <si>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</si>
  <si>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</si>
  <si>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</si>
  <si>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</si>
  <si>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</si>
  <si>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</si>
  <si>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</si>
  <si>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</si>
  <si>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</si>
  <si>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</si>
  <si>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</si>
  <si>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</si>
  <si>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</si>
  <si>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</si>
  <si>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</si>
  <si>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</si>
  <si>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</si>
  <si>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</si>
  <si>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</si>
  <si>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</si>
  <si>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</si>
  <si>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</si>
  <si>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</si>
  <si>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</si>
  <si>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</si>
  <si>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</si>
  <si>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</si>
  <si>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</si>
  <si>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</si>
  <si>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</si>
  <si>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</si>
  <si>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</si>
  <si>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</si>
  <si>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</si>
  <si>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</si>
  <si>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</si>
  <si>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</si>
  <si>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</si>
  <si>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</si>
  <si>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</si>
  <si>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</si>
  <si>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</si>
  <si>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</si>
  <si>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</si>
  <si>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</si>
  <si>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</si>
  <si>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</si>
  <si>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</si>
  <si>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</si>
  <si>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</si>
  <si>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</si>
  <si>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</si>
  <si>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</si>
  <si>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</si>
  <si>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</si>
  <si>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</si>
  <si>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</si>
  <si>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</si>
  <si>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</si>
  <si>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</si>
  <si>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</si>
  <si>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</si>
  <si>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</si>
  <si>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</si>
  <si>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</si>
  <si>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</si>
  <si>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</si>
  <si>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</si>
  <si>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</si>
  <si>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</si>
  <si>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</si>
  <si>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</si>
  <si>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</si>
  <si>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</si>
  <si>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</si>
  <si>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</si>
  <si>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</si>
  <si>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</si>
  <si>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</si>
  <si>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</si>
  <si>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</si>
  <si>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</si>
  <si>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</si>
  <si>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</si>
  <si>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</si>
  <si>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</si>
  <si>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</si>
  <si>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</si>
  <si>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</si>
  <si>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</si>
  <si>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</si>
  <si>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</si>
  <si>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</si>
  <si>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</si>
  <si>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</si>
  <si>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</si>
  <si>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</si>
  <si>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</si>
  <si>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</si>
  <si>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</si>
  <si>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</si>
  <si>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</si>
  <si>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</si>
  <si>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</si>
  <si>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</si>
  <si>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</si>
  <si>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</si>
  <si>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</si>
  <si>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</si>
  <si>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r>
      <rPr>
        <sz val="11"/>
        <color rgb="FFFF0000"/>
        <rFont val="Verdana"/>
      </rPr>
      <t>Responder’s</t>
    </r>
    <r>
      <rPr>
        <sz val="11"/>
        <color theme="1"/>
        <rFont val="Verdana"/>
      </rPr>
      <t xml:space="preserve"> Product Number (*)</t>
    </r>
  </si>
  <si>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</si>
  <si>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</si>
  <si>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</si>
  <si>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</si>
  <si>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</si>
  <si>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</si>
  <si>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</si>
  <si>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</si>
  <si>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</si>
  <si>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r>
      <rPr>
        <sz val="11"/>
        <color rgb="FFFF0000"/>
        <rFont val="Verdana"/>
      </rPr>
      <t>Responder’s</t>
    </r>
    <r>
      <rPr>
        <sz val="11"/>
        <color theme="1"/>
        <rFont val="Verdana"/>
      </rPr>
      <t xml:space="preserve"> Product Name</t>
    </r>
  </si>
  <si>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</si>
  <si>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</si>
  <si>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</si>
  <si>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</si>
  <si>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</si>
  <si>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</si>
  <si>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</si>
  <si>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</si>
  <si>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</si>
  <si>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</si>
  <si>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General</t>
  </si>
  <si>
    <t>Cpy</t>
  </si>
  <si>
    <t>© 2025 Responsible Minerals Initiative. All rights reserved.</t>
  </si>
  <si>
    <t>© 2025 Responsible Minerals Initiative。保留所有权利。</t>
  </si>
  <si>
    <t>© 2025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</si>
  <si>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</si>
  <si>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</si>
  <si>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
A. 公司
B. 产品（或产品列表）
C. 用户自定义
</t>
  </si>
  <si>
    <t>御社の申告範囲を選択してください。範囲の選択肢は以下のとおりです。
A. Company（会社）
B. Product (or List of Products)（製品（又は製品リスト））
C. User-Defined（ユーザー定義）</t>
  </si>
  <si>
    <t xml:space="preserve">귀사의 선언 범위를 선택하십시오. 선언 범위의 선택사항은 다음과 같습니다. 
A. 회사
B. 제품(또는 제품 목록)
C. 사용자 정의
</t>
  </si>
  <si>
    <t>Sélectionnez la portée de la déclaration de votre société. Les options de portée sont les suivantes :
A. Société
B. Produit (ou liste de produits)
C. Définie par l’utilisateur</t>
  </si>
  <si>
    <t>Selecione o Escopo da Declaração da sua empresa. As opções são:
A. Empresa
B. Produto (ou Lista de produtos)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</si>
  <si>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</si>
  <si>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
A. Compañía
B. Producto (o lista de productos)
C. Definido por el usuario</t>
  </si>
  <si>
    <t>Selezionare il perimetro di dichiarazione dell’Azienda. Le opzioni per il perimetro sono:
A. Azienda
B. Prodotto (o lista dei prodotti)
C. Definito dall’utilizzatore/utente campi</t>
  </si>
  <si>
    <t xml:space="preserve">Şirketinizin Beyan Kapsamını seçin. Kapsam seçenekleri aşağıdaki gibidir:
A. Şirket
B. Ürün (veya Ürün Listesi)
C. Kullanıcı Tanımlı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</si>
  <si>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</si>
  <si>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</si>
  <si>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</si>
  <si>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</si>
  <si>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</si>
  <si>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</si>
  <si>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</si>
  <si>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</si>
  <si>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</si>
  <si>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</si>
  <si>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</si>
  <si>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</si>
  <si>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</si>
  <si>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</si>
  <si>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</si>
  <si>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</si>
  <si>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</si>
  <si>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</si>
  <si>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</si>
  <si>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</si>
  <si>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</si>
  <si>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
日期必须以“日-月-年”的格式显示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</si>
  <si>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</si>
  <si>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</si>
  <si>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</si>
  <si>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</si>
  <si>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</si>
  <si>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
La fecha debe ser escrita en el formato internacional  DD-MMM-AAAA
</t>
  </si>
  <si>
    <t>Indicare cortesemente la data di compilazione del presente modulo da parte della vostra società. La data deve essere indicata secondo il formato internazionale GG-MM-AAAA</t>
  </si>
  <si>
    <t xml:space="preserve">Lütfen şirketinizin bu formu doldurduğu tarihi not edin
Tarih, uluslararası biçimde, GG-AAA-YYYY şeklinde yazılmalıdır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</si>
  <si>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</si>
  <si>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</si>
  <si>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</si>
  <si>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</si>
  <si>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</si>
  <si>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</si>
  <si>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</si>
  <si>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</si>
  <si>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</si>
  <si>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</si>
  <si>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</si>
  <si>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</si>
  <si>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</si>
  <si>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</si>
  <si>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</si>
  <si>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</si>
  <si>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</si>
  <si>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</si>
  <si>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</si>
  <si>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</si>
  <si>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</si>
  <si>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</si>
  <si>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</si>
  <si>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</si>
  <si>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</si>
  <si>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</si>
  <si>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</si>
  <si>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</si>
  <si>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</si>
  <si>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</si>
  <si>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</si>
  <si>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</si>
  <si>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</si>
  <si>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</si>
  <si>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</si>
  <si>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</si>
  <si>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</si>
  <si>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</si>
  <si>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</si>
  <si>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</si>
  <si>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</si>
  <si>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</si>
  <si>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</si>
  <si>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</si>
  <si>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</si>
  <si>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</si>
  <si>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</si>
  <si>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</si>
  <si>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</si>
  <si>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</si>
  <si>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</si>
  <si>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</si>
  <si>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</si>
  <si>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</si>
  <si>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</si>
  <si>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</si>
  <si>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</si>
  <si>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</si>
  <si>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</si>
  <si>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</si>
  <si>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</si>
  <si>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</si>
  <si>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</si>
  <si>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</si>
  <si>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</si>
  <si>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</si>
  <si>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</si>
  <si>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</si>
  <si>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</si>
  <si>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</si>
  <si>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</si>
  <si>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</si>
  <si>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</si>
  <si>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</si>
  <si>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</si>
  <si>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</si>
  <si>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</si>
  <si>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</si>
  <si>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</si>
  <si>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</si>
  <si>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</si>
  <si>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</si>
  <si>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</si>
  <si>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</si>
  <si>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</si>
  <si>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</si>
  <si>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</si>
  <si>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</si>
  <si>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</si>
  <si>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</si>
  <si>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</si>
  <si>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</si>
  <si>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</si>
  <si>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</si>
  <si>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</si>
  <si>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</si>
  <si>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</si>
  <si>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</si>
  <si>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</si>
  <si>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</si>
  <si>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</si>
  <si>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</si>
  <si>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</si>
  <si>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</si>
  <si>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</si>
  <si>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</si>
  <si>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</si>
  <si>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</si>
  <si>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</si>
  <si>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</si>
  <si>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</si>
  <si>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</si>
  <si>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</si>
  <si>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</si>
  <si>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</si>
  <si>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</si>
  <si>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</si>
  <si>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</si>
  <si>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</si>
  <si>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</si>
  <si>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</si>
  <si>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</si>
  <si>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</si>
  <si>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</si>
  <si>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</si>
  <si>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</si>
  <si>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</si>
  <si>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</si>
  <si>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</si>
  <si>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</si>
  <si>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</si>
  <si>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</si>
  <si>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</si>
  <si>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</si>
  <si>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</si>
  <si>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</si>
  <si>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</si>
  <si>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</si>
  <si>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</si>
  <si>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</si>
  <si>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</si>
  <si>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</si>
  <si>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</si>
  <si>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</si>
  <si>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</si>
  <si>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</si>
  <si>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</si>
  <si>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</si>
  <si>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</si>
  <si>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</si>
  <si>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</si>
  <si>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</si>
  <si>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</si>
  <si>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</si>
  <si>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</si>
  <si>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</si>
  <si>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</si>
  <si>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</si>
  <si>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</si>
  <si>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</si>
  <si>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</si>
  <si>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</si>
  <si>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</si>
  <si>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</si>
  <si>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</si>
  <si>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</si>
  <si>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</si>
  <si>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</si>
  <si>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</si>
  <si>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</si>
  <si>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FINLAND</t>
  </si>
  <si>
    <t>FR</t>
  </si>
  <si>
    <t>GF</t>
  </si>
  <si>
    <t>FRENCH GUIANA</t>
  </si>
  <si>
    <t>PF</t>
  </si>
  <si>
    <t>FRENCH POLYNESIA</t>
  </si>
  <si>
    <t>TF</t>
  </si>
  <si>
    <t>FRENCH SOUTHERN TERRITORIES</t>
  </si>
  <si>
    <t>GA</t>
  </si>
  <si>
    <t>GABON</t>
  </si>
  <si>
    <t>GM</t>
  </si>
  <si>
    <t>GAMBIA</t>
  </si>
  <si>
    <t>GE</t>
  </si>
  <si>
    <t>GEORGIA</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</si>
  <si>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</si>
  <si>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</si>
  <si>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</si>
  <si>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</si>
  <si>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</si>
  <si>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</si>
  <si>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</si>
  <si>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</si>
  <si>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</si>
  <si>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</si>
  <si>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</si>
  <si>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</si>
  <si>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</si>
  <si>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</si>
  <si>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</si>
  <si>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</si>
  <si>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</si>
  <si>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</si>
  <si>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</si>
  <si>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</si>
  <si>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</si>
  <si>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</si>
  <si>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</si>
  <si>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</si>
  <si>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</si>
  <si>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</si>
  <si>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</si>
  <si>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</si>
  <si>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</si>
  <si>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</si>
  <si>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</si>
  <si>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</si>
  <si>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</si>
  <si>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</si>
  <si>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</si>
  <si>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</si>
  <si>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</si>
  <si>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</si>
  <si>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</si>
  <si>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</si>
  <si>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</si>
  <si>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</si>
  <si>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</si>
  <si>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</si>
  <si>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</si>
  <si>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</si>
  <si>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</si>
  <si>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</si>
  <si>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</si>
  <si>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</si>
  <si>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</si>
  <si>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</si>
  <si>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</si>
  <si>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</si>
  <si>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</si>
  <si>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</si>
  <si>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</si>
  <si>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</si>
  <si>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</si>
  <si>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</si>
  <si>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</si>
  <si>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</si>
  <si>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</si>
  <si>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</si>
  <si>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</si>
  <si>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</si>
  <si>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</si>
  <si>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</si>
  <si>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</si>
  <si>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</si>
  <si>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LV</t>
  </si>
  <si>
    <t>LATVIA</t>
  </si>
  <si>
    <t>LB</t>
  </si>
  <si>
    <t>LEBANON</t>
  </si>
  <si>
    <t>LS</t>
  </si>
  <si>
    <t>LESOTHO</t>
  </si>
  <si>
    <t>LR</t>
  </si>
  <si>
    <t>LIBERIA</t>
  </si>
  <si>
    <t>LY</t>
  </si>
  <si>
    <t>LIBYA</t>
  </si>
  <si>
    <t>LI</t>
  </si>
  <si>
    <t>LIECHTENSTEIN</t>
  </si>
  <si>
    <t>LT</t>
  </si>
  <si>
    <t>LU</t>
  </si>
  <si>
    <t>LUXEMBOURG</t>
  </si>
  <si>
    <t>MO</t>
  </si>
  <si>
    <t>MACAO</t>
  </si>
  <si>
    <t>MK</t>
  </si>
  <si>
    <t>NORTH MACEDONIA</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</si>
  <si>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</si>
  <si>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</si>
  <si>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</si>
  <si>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</si>
  <si>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</si>
  <si>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</si>
  <si>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</si>
  <si>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</si>
  <si>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</si>
  <si>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</si>
  <si>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</si>
  <si>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</si>
  <si>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</si>
  <si>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</si>
  <si>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</si>
  <si>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</si>
  <si>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</si>
  <si>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</si>
  <si>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</si>
  <si>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</si>
  <si>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</si>
  <si>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</si>
  <si>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</si>
  <si>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</si>
  <si>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</si>
  <si>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</si>
  <si>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</si>
  <si>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</si>
  <si>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</si>
  <si>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</si>
  <si>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</si>
  <si>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</si>
  <si>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</si>
  <si>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</si>
  <si>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</si>
  <si>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</si>
  <si>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</si>
  <si>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</si>
  <si>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</si>
  <si>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NA</t>
  </si>
  <si>
    <t>NAMIBIA</t>
  </si>
  <si>
    <t>NR</t>
  </si>
  <si>
    <t>NAURU</t>
  </si>
  <si>
    <t>NP</t>
  </si>
  <si>
    <t>NEPAL</t>
  </si>
  <si>
    <t>NL</t>
  </si>
  <si>
    <t>NC</t>
  </si>
  <si>
    <t>NEW CALEDONIA</t>
  </si>
  <si>
    <t>NZ</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</si>
  <si>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</si>
  <si>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</si>
  <si>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</si>
  <si>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</si>
  <si>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</si>
  <si>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</si>
  <si>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</si>
  <si>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</si>
  <si>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</si>
  <si>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</si>
  <si>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</si>
  <si>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</si>
  <si>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</si>
  <si>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</si>
  <si>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</si>
  <si>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</si>
  <si>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</si>
  <si>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</si>
  <si>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</si>
  <si>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</si>
  <si>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</si>
  <si>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</si>
  <si>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</si>
  <si>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</si>
  <si>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</si>
  <si>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</si>
  <si>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</si>
  <si>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</si>
  <si>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</si>
  <si>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</si>
  <si>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</si>
  <si>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</si>
  <si>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</si>
  <si>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</si>
  <si>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</si>
  <si>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</si>
  <si>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</si>
  <si>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</si>
  <si>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</si>
  <si>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</si>
  <si>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</si>
  <si>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</si>
  <si>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</si>
  <si>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</si>
  <si>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</si>
  <si>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</si>
  <si>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</si>
  <si>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</si>
  <si>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</si>
  <si>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</si>
  <si>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</si>
  <si>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</si>
  <si>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</si>
  <si>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</si>
  <si>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</si>
  <si>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</si>
  <si>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</si>
  <si>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</si>
  <si>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</si>
  <si>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</si>
  <si>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</si>
  <si>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</si>
  <si>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</si>
  <si>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</si>
  <si>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</si>
  <si>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</si>
  <si>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</si>
  <si>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</si>
  <si>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</si>
  <si>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</si>
  <si>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</si>
  <si>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</si>
  <si>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</si>
  <si>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</si>
  <si>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</si>
  <si>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</si>
  <si>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</si>
  <si>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</si>
  <si>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</si>
  <si>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</si>
  <si>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</si>
  <si>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</si>
  <si>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</si>
  <si>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</si>
  <si>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</si>
  <si>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</si>
  <si>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</si>
  <si>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</si>
  <si>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</si>
  <si>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</si>
  <si>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</si>
  <si>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</si>
  <si>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</si>
  <si>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</si>
  <si>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</si>
  <si>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</si>
  <si>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</si>
  <si>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</si>
  <si>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</si>
  <si>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</si>
  <si>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</si>
  <si>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</si>
  <si>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</si>
  <si>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</si>
  <si>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</si>
  <si>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</si>
  <si>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</si>
  <si>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</si>
  <si>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</si>
  <si>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</si>
  <si>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</si>
  <si>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</si>
  <si>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</si>
  <si>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</si>
  <si>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</si>
  <si>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</si>
  <si>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</si>
  <si>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</si>
  <si>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</si>
  <si>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</si>
  <si>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</si>
  <si>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</si>
  <si>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</si>
  <si>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</si>
  <si>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</si>
  <si>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</si>
  <si>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</si>
  <si>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</si>
  <si>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</si>
  <si>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</si>
  <si>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</si>
  <si>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</si>
  <si>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</si>
  <si>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</si>
  <si>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</si>
  <si>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</si>
  <si>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</si>
  <si>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</si>
  <si>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</si>
  <si>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</si>
  <si>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</si>
  <si>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</si>
  <si>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</si>
  <si>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</si>
  <si>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</si>
  <si>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</si>
  <si>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</si>
  <si>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</si>
  <si>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</si>
  <si>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</si>
  <si>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</si>
  <si>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</si>
  <si>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</si>
  <si>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</si>
  <si>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</si>
  <si>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</si>
  <si>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</si>
  <si>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</si>
  <si>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</si>
  <si>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</si>
  <si>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</si>
  <si>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</si>
  <si>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</si>
  <si>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</si>
  <si>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Ordino</t>
  </si>
  <si>
    <t>AD-06</t>
  </si>
  <si>
    <t>Sant Julià de Lòria</t>
  </si>
  <si>
    <t>AD-07</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</si>
  <si>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</si>
  <si>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</si>
  <si>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</si>
  <si>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</si>
  <si>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</si>
  <si>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</si>
  <si>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</si>
  <si>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</si>
  <si>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</si>
  <si>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</si>
  <si>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</si>
  <si>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</si>
  <si>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</si>
  <si>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</si>
  <si>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</si>
  <si>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</si>
  <si>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</si>
  <si>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</si>
  <si>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</si>
  <si>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</si>
  <si>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</si>
  <si>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</si>
  <si>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</si>
  <si>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</si>
  <si>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</si>
  <si>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</si>
  <si>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</si>
  <si>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</si>
  <si>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</si>
  <si>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</si>
  <si>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</si>
  <si>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</si>
  <si>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</si>
  <si>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</si>
  <si>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</si>
  <si>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</si>
  <si>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</si>
  <si>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</si>
  <si>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</si>
  <si>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</si>
  <si>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</si>
  <si>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</si>
  <si>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</si>
  <si>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</si>
  <si>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</si>
  <si>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</si>
  <si>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</si>
  <si>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</si>
  <si>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</si>
  <si>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</si>
  <si>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</si>
  <si>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</si>
  <si>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</si>
  <si>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</si>
  <si>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</si>
  <si>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</si>
  <si>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</si>
  <si>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</si>
  <si>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</si>
  <si>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</si>
  <si>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</si>
  <si>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</si>
  <si>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</si>
  <si>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</si>
  <si>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</si>
  <si>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</si>
  <si>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</si>
  <si>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</si>
  <si>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</si>
  <si>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</si>
  <si>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</si>
  <si>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</si>
  <si>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</si>
  <si>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</si>
  <si>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</si>
  <si>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</si>
  <si>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</si>
  <si>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</si>
  <si>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</si>
  <si>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</si>
  <si>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</si>
  <si>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</si>
  <si>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</si>
  <si>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</si>
  <si>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</si>
  <si>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</si>
  <si>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</si>
  <si>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</si>
  <si>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</si>
  <si>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</si>
  <si>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</si>
  <si>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</si>
  <si>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</si>
  <si>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</si>
  <si>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</si>
  <si>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</si>
  <si>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</si>
  <si>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</si>
  <si>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</si>
  <si>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</si>
  <si>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</si>
  <si>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</si>
  <si>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</si>
  <si>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</si>
  <si>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</si>
  <si>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</si>
  <si>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</si>
  <si>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</si>
  <si>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</si>
  <si>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</si>
  <si>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</si>
  <si>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</si>
  <si>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</si>
  <si>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</si>
  <si>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</si>
  <si>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</si>
  <si>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</si>
  <si>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</si>
  <si>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</si>
  <si>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</si>
  <si>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</si>
  <si>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</si>
  <si>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</si>
  <si>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</si>
  <si>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</si>
  <si>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</si>
  <si>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</si>
  <si>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</si>
  <si>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</si>
  <si>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</si>
  <si>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</si>
  <si>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</si>
  <si>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</si>
  <si>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</si>
  <si>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</si>
  <si>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</si>
  <si>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</si>
  <si>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</si>
  <si>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</si>
  <si>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</si>
  <si>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</si>
  <si>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</si>
  <si>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</si>
  <si>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</si>
  <si>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</si>
  <si>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</si>
  <si>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</si>
  <si>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</si>
  <si>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</si>
  <si>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</si>
  <si>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</si>
  <si>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</si>
  <si>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Kuando Kubango</t>
  </si>
  <si>
    <t>AO-CNN</t>
  </si>
  <si>
    <t>Cunene</t>
  </si>
  <si>
    <t>AO-CNO</t>
  </si>
  <si>
    <t>Kwanza Norte</t>
  </si>
  <si>
    <t>AO-CUS</t>
  </si>
  <si>
    <t>Kwanza Sul</t>
  </si>
  <si>
    <t>AO-HUA</t>
  </si>
  <si>
    <t>Huambo</t>
  </si>
  <si>
    <t>AO-HUI</t>
  </si>
  <si>
    <t>Huíla</t>
  </si>
  <si>
    <t>AO-LNO</t>
  </si>
  <si>
    <t>Lunda Norte</t>
  </si>
  <si>
    <t>AO-LSU</t>
  </si>
  <si>
    <t>Lunda 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</si>
  <si>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</si>
  <si>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</si>
  <si>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</si>
  <si>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</si>
  <si>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</si>
  <si>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</si>
  <si>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</si>
  <si>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</si>
  <si>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</si>
  <si>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</si>
  <si>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</si>
  <si>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</si>
  <si>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</si>
  <si>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</si>
  <si>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</si>
  <si>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</si>
  <si>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</si>
  <si>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</si>
  <si>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</si>
  <si>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</si>
  <si>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</si>
  <si>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</si>
  <si>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</si>
  <si>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</si>
  <si>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</si>
  <si>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</si>
  <si>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</si>
  <si>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</si>
  <si>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</si>
  <si>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</si>
  <si>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</si>
  <si>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</si>
  <si>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</si>
  <si>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</si>
  <si>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</si>
  <si>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</si>
  <si>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</si>
  <si>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</si>
  <si>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</si>
  <si>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</si>
  <si>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</si>
  <si>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</si>
  <si>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</si>
  <si>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</si>
  <si>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</si>
  <si>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</si>
  <si>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</si>
  <si>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</si>
  <si>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</si>
  <si>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</si>
  <si>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</si>
  <si>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</si>
  <si>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</si>
  <si>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</si>
  <si>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</si>
  <si>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</si>
  <si>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</si>
  <si>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</si>
  <si>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</si>
  <si>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</si>
  <si>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</si>
  <si>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</si>
  <si>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</si>
  <si>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</si>
  <si>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</si>
  <si>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</si>
  <si>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</si>
  <si>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</si>
  <si>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</si>
  <si>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</si>
  <si>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</si>
  <si>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</si>
  <si>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</si>
  <si>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</si>
  <si>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</si>
  <si>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</si>
  <si>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</si>
  <si>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</si>
  <si>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</si>
  <si>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</si>
  <si>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</si>
  <si>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</si>
  <si>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</si>
  <si>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</si>
  <si>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</si>
  <si>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</si>
  <si>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</si>
  <si>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</si>
  <si>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</si>
  <si>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</si>
  <si>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</si>
  <si>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</si>
  <si>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</si>
  <si>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</si>
  <si>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</si>
  <si>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</si>
  <si>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</si>
  <si>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</si>
  <si>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</si>
  <si>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</si>
  <si>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</si>
  <si>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</si>
  <si>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</si>
  <si>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</si>
  <si>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</si>
  <si>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</si>
  <si>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</si>
  <si>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</si>
  <si>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</si>
  <si>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</si>
  <si>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</si>
  <si>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</si>
  <si>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</si>
  <si>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</si>
  <si>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</si>
  <si>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</si>
  <si>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</si>
  <si>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</si>
  <si>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</si>
  <si>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</si>
  <si>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</si>
  <si>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</si>
  <si>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</si>
  <si>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</si>
  <si>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</si>
  <si>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</si>
  <si>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</si>
  <si>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</si>
  <si>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</si>
  <si>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</si>
  <si>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</si>
  <si>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</si>
  <si>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</si>
  <si>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</si>
  <si>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</si>
  <si>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</si>
  <si>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</si>
  <si>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</si>
  <si>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</si>
  <si>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</si>
  <si>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</si>
  <si>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</si>
  <si>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</si>
  <si>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</si>
  <si>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</si>
  <si>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</si>
  <si>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</si>
  <si>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</si>
  <si>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</si>
  <si>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</si>
  <si>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</si>
  <si>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</si>
  <si>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</si>
  <si>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</si>
  <si>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</si>
  <si>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</si>
  <si>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</si>
  <si>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</si>
  <si>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</si>
  <si>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</si>
  <si>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</si>
  <si>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</si>
  <si>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</si>
  <si>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</si>
  <si>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</si>
  <si>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</si>
  <si>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</si>
  <si>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</si>
  <si>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</si>
  <si>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</si>
  <si>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</si>
  <si>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</si>
  <si>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</si>
  <si>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</si>
  <si>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</si>
  <si>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</si>
  <si>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</si>
  <si>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</si>
  <si>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</si>
  <si>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</si>
  <si>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</si>
  <si>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</si>
  <si>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</si>
  <si>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</si>
  <si>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</si>
  <si>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</si>
  <si>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</si>
  <si>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</si>
  <si>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</si>
  <si>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</si>
  <si>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</si>
  <si>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</si>
  <si>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</si>
  <si>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</si>
  <si>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</si>
  <si>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</si>
  <si>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</si>
  <si>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</si>
  <si>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</si>
  <si>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</si>
  <si>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</si>
  <si>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</si>
  <si>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</si>
  <si>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</si>
  <si>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</si>
  <si>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</si>
  <si>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</si>
  <si>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</si>
  <si>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</si>
  <si>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</si>
  <si>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</si>
  <si>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</si>
  <si>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</si>
  <si>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</si>
  <si>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</si>
  <si>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</si>
  <si>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</si>
  <si>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</si>
  <si>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</si>
  <si>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</si>
  <si>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</si>
  <si>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</si>
  <si>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</si>
  <si>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</si>
  <si>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</si>
  <si>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</si>
  <si>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</si>
  <si>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</si>
  <si>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</si>
  <si>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</si>
  <si>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</si>
  <si>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</si>
  <si>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</si>
  <si>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</si>
  <si>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</si>
  <si>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</si>
  <si>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</si>
  <si>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</si>
  <si>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</si>
  <si>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</si>
  <si>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</si>
  <si>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</si>
  <si>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</si>
  <si>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</si>
  <si>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</si>
  <si>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</si>
  <si>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</si>
  <si>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</si>
  <si>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</si>
  <si>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</si>
  <si>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</si>
  <si>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</si>
  <si>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</si>
  <si>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</si>
  <si>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</si>
  <si>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</si>
  <si>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</si>
  <si>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</si>
  <si>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</si>
  <si>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</si>
  <si>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</si>
  <si>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</si>
  <si>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</si>
  <si>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</si>
  <si>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</si>
  <si>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</si>
  <si>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</si>
  <si>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Barisal</t>
  </si>
  <si>
    <t>BD-02</t>
  </si>
  <si>
    <t>Barguna</t>
  </si>
  <si>
    <t>BD-06</t>
  </si>
  <si>
    <t>BD-07</t>
  </si>
  <si>
    <t>Bhola</t>
  </si>
  <si>
    <t>BD-25</t>
  </si>
  <si>
    <t>Jhalakathi</t>
  </si>
  <si>
    <t>BD-50</t>
  </si>
  <si>
    <t>Pirojpur</t>
  </si>
  <si>
    <t>BD-51</t>
  </si>
  <si>
    <t>Patuakhali</t>
  </si>
  <si>
    <t>BD-B</t>
  </si>
  <si>
    <t>Chittagong</t>
  </si>
  <si>
    <t>BD-01</t>
  </si>
  <si>
    <t>Bandarban</t>
  </si>
  <si>
    <t>BD-04</t>
  </si>
  <si>
    <t>Brahmanbaria</t>
  </si>
  <si>
    <t>BD-08</t>
  </si>
  <si>
    <t>Comilla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</si>
  <si>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</si>
  <si>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</si>
  <si>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</si>
  <si>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</si>
  <si>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</si>
  <si>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</si>
  <si>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</si>
  <si>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</si>
  <si>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</si>
  <si>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</si>
  <si>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</si>
  <si>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</si>
  <si>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</si>
  <si>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</si>
  <si>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</si>
  <si>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</si>
  <si>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</si>
  <si>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</si>
  <si>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</si>
  <si>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</si>
  <si>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</si>
  <si>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</si>
  <si>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</si>
  <si>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</si>
  <si>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</si>
  <si>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</si>
  <si>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</si>
  <si>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</si>
  <si>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</si>
  <si>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</si>
  <si>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</si>
  <si>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</si>
  <si>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</si>
  <si>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</si>
  <si>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</si>
  <si>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</si>
  <si>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</si>
  <si>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</si>
  <si>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</si>
  <si>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</si>
  <si>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</si>
  <si>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</si>
  <si>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</si>
  <si>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</si>
  <si>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</si>
  <si>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</si>
  <si>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</si>
  <si>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</si>
  <si>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</si>
  <si>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Jessore</t>
  </si>
  <si>
    <t>BD-23</t>
  </si>
  <si>
    <t>Jhenaidah</t>
  </si>
  <si>
    <t>BD-27</t>
  </si>
  <si>
    <t>BD-30</t>
  </si>
  <si>
    <t>Kushtia</t>
  </si>
  <si>
    <t>BD-37</t>
  </si>
  <si>
    <t>Magura</t>
  </si>
  <si>
    <t>BD-39</t>
  </si>
  <si>
    <t>Meherpur</t>
  </si>
  <si>
    <t>BD-43</t>
  </si>
  <si>
    <t>Narail</t>
  </si>
  <si>
    <t>BD-58</t>
  </si>
  <si>
    <t>Satkhira</t>
  </si>
  <si>
    <t>BD-E</t>
  </si>
  <si>
    <t>Rajshahi</t>
  </si>
  <si>
    <t>BD-03</t>
  </si>
  <si>
    <t>Bogra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</si>
  <si>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</si>
  <si>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</si>
  <si>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</si>
  <si>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</si>
  <si>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</si>
  <si>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</si>
  <si>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</si>
  <si>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</si>
  <si>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</si>
  <si>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</si>
  <si>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</si>
  <si>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</si>
  <si>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</si>
  <si>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</si>
  <si>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</si>
  <si>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</si>
  <si>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</si>
  <si>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</si>
  <si>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</si>
  <si>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</si>
  <si>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</si>
  <si>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</si>
  <si>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</si>
  <si>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</si>
  <si>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</si>
  <si>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</si>
  <si>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</si>
  <si>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</si>
  <si>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</si>
  <si>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</si>
  <si>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</si>
  <si>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</si>
  <si>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</si>
  <si>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</si>
  <si>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</si>
  <si>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</si>
  <si>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</si>
  <si>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</si>
  <si>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</si>
  <si>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</si>
  <si>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</si>
  <si>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</si>
  <si>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</si>
  <si>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</si>
  <si>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</si>
  <si>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</si>
  <si>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</si>
  <si>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</si>
  <si>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</si>
  <si>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</si>
  <si>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</si>
  <si>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</si>
  <si>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</si>
  <si>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</si>
  <si>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</si>
  <si>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</si>
  <si>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</si>
  <si>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</si>
  <si>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</si>
  <si>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</si>
  <si>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</si>
  <si>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</si>
  <si>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</si>
  <si>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</si>
  <si>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</si>
  <si>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</si>
  <si>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</si>
  <si>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</si>
  <si>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</si>
  <si>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</si>
  <si>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</si>
  <si>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</si>
  <si>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</si>
  <si>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</si>
  <si>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</si>
  <si>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</si>
  <si>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</si>
  <si>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</si>
  <si>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</si>
  <si>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</si>
  <si>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</si>
  <si>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</si>
  <si>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</si>
  <si>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</si>
  <si>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</si>
  <si>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</si>
  <si>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</si>
  <si>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</si>
  <si>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</si>
  <si>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</si>
  <si>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</si>
  <si>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</si>
  <si>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</si>
  <si>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</si>
  <si>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</si>
  <si>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</si>
  <si>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</si>
  <si>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</si>
  <si>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</si>
  <si>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</si>
  <si>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</si>
  <si>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</si>
  <si>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</si>
  <si>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</si>
  <si>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</si>
  <si>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</si>
  <si>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</si>
  <si>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</si>
  <si>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</si>
  <si>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</si>
  <si>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</si>
  <si>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</si>
  <si>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</si>
  <si>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</si>
  <si>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</si>
  <si>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</si>
  <si>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</si>
  <si>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</si>
  <si>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</si>
  <si>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</si>
  <si>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</si>
  <si>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</si>
  <si>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</si>
  <si>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</si>
  <si>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</si>
  <si>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</si>
  <si>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</si>
  <si>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</si>
  <si>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</si>
  <si>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</si>
  <si>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</si>
  <si>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</si>
  <si>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</si>
  <si>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</si>
  <si>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</si>
  <si>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</si>
  <si>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</si>
  <si>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</si>
  <si>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</si>
  <si>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</si>
  <si>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</si>
  <si>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</si>
  <si>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</si>
  <si>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</si>
  <si>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</si>
  <si>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</si>
  <si>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</si>
  <si>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</si>
  <si>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</si>
  <si>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</si>
  <si>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</si>
  <si>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</si>
  <si>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</si>
  <si>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</si>
  <si>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</si>
  <si>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</si>
  <si>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</si>
  <si>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</si>
  <si>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</si>
  <si>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</si>
  <si>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</si>
  <si>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</si>
  <si>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</si>
  <si>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</si>
  <si>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</si>
  <si>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</si>
  <si>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</si>
  <si>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</si>
  <si>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</si>
  <si>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</si>
  <si>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</si>
  <si>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</si>
  <si>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</si>
  <si>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</si>
  <si>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</si>
  <si>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</si>
  <si>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</si>
  <si>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</si>
  <si>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</si>
  <si>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</si>
  <si>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</si>
  <si>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</si>
  <si>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</si>
  <si>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</si>
  <si>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</si>
  <si>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</si>
  <si>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</si>
  <si>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</si>
  <si>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</si>
  <si>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</si>
  <si>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</si>
  <si>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</si>
  <si>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</si>
  <si>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</si>
  <si>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</si>
  <si>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</si>
  <si>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</si>
  <si>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</si>
  <si>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</si>
  <si>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</si>
  <si>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</si>
  <si>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</si>
  <si>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</si>
  <si>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</si>
  <si>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</si>
  <si>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</si>
  <si>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</si>
  <si>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</si>
  <si>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</si>
  <si>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</si>
  <si>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</si>
  <si>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</si>
  <si>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</si>
  <si>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</si>
  <si>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</si>
  <si>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</si>
  <si>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</si>
  <si>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</si>
  <si>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</si>
  <si>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</si>
  <si>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</si>
  <si>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</si>
  <si>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</si>
  <si>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</si>
  <si>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</si>
  <si>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</si>
  <si>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</si>
  <si>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</si>
  <si>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</si>
  <si>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</si>
  <si>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</si>
  <si>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</si>
  <si>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</si>
  <si>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</si>
  <si>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</si>
  <si>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</si>
  <si>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</si>
  <si>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</si>
  <si>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</si>
  <si>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</si>
  <si>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</si>
  <si>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</si>
  <si>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</si>
  <si>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</si>
  <si>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</si>
  <si>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</si>
  <si>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</si>
  <si>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</si>
  <si>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</si>
  <si>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</si>
  <si>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</si>
  <si>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</si>
  <si>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</si>
  <si>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</si>
  <si>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</si>
  <si>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</si>
  <si>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</si>
  <si>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</si>
  <si>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</si>
  <si>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</si>
  <si>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</si>
  <si>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</si>
  <si>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</si>
  <si>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</si>
  <si>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</si>
  <si>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</si>
  <si>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</si>
  <si>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</si>
  <si>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</si>
  <si>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</si>
  <si>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</si>
  <si>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</si>
  <si>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</si>
  <si>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</si>
  <si>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</si>
  <si>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</si>
  <si>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</si>
  <si>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</si>
  <si>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</si>
  <si>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</si>
  <si>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</si>
  <si>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</si>
  <si>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</si>
  <si>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</si>
  <si>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</si>
  <si>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</si>
  <si>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</si>
  <si>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</si>
  <si>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</si>
  <si>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</si>
  <si>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</si>
  <si>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</si>
  <si>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</si>
  <si>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</si>
  <si>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</si>
  <si>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</si>
  <si>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</si>
  <si>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</si>
  <si>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</si>
  <si>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</si>
  <si>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</si>
  <si>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</si>
  <si>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</si>
  <si>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</si>
  <si>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</si>
  <si>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</si>
  <si>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</si>
  <si>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</si>
  <si>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</si>
  <si>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</si>
  <si>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</si>
  <si>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</si>
  <si>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</si>
  <si>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</si>
  <si>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</si>
  <si>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</si>
  <si>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</si>
  <si>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</si>
  <si>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</si>
  <si>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</si>
  <si>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</si>
  <si>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</si>
  <si>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</si>
  <si>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</si>
  <si>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</si>
  <si>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</si>
  <si>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</si>
  <si>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</si>
  <si>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</si>
  <si>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</si>
  <si>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</si>
  <si>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</si>
  <si>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</si>
  <si>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</si>
  <si>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</si>
  <si>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</si>
  <si>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</si>
  <si>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</si>
  <si>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</si>
  <si>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</si>
  <si>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</si>
  <si>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</si>
  <si>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</si>
  <si>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</si>
  <si>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</si>
  <si>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</si>
  <si>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</si>
  <si>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</si>
  <si>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</si>
  <si>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</si>
  <si>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</si>
  <si>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</si>
  <si>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</si>
  <si>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</si>
  <si>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</si>
  <si>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</si>
  <si>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</si>
  <si>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</si>
  <si>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</si>
  <si>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</si>
  <si>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</si>
  <si>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</si>
  <si>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</si>
  <si>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</si>
  <si>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</si>
  <si>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</si>
  <si>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</si>
  <si>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</si>
  <si>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</si>
  <si>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</si>
  <si>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</si>
  <si>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</si>
  <si>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</si>
  <si>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</si>
  <si>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</si>
  <si>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</si>
  <si>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</si>
  <si>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</si>
  <si>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</si>
  <si>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</si>
  <si>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</si>
  <si>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</si>
  <si>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</si>
  <si>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</si>
  <si>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</si>
  <si>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</si>
  <si>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</si>
  <si>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</si>
  <si>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</si>
  <si>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</si>
  <si>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</si>
  <si>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</si>
  <si>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</si>
  <si>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</si>
  <si>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</si>
  <si>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</si>
  <si>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</si>
  <si>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</si>
  <si>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</si>
  <si>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</si>
  <si>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</si>
  <si>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</si>
  <si>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</si>
  <si>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</si>
  <si>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</si>
  <si>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</si>
  <si>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</si>
  <si>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</si>
  <si>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</si>
  <si>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</si>
  <si>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</si>
  <si>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</si>
  <si>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</si>
  <si>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</si>
  <si>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</si>
  <si>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</si>
  <si>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</si>
  <si>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</si>
  <si>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</si>
  <si>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</si>
  <si>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</si>
  <si>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</si>
  <si>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</si>
  <si>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</si>
  <si>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</si>
  <si>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</si>
  <si>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</si>
  <si>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</si>
  <si>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</si>
  <si>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</si>
  <si>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</si>
  <si>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</si>
  <si>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</si>
  <si>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</si>
  <si>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</si>
  <si>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</si>
  <si>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</si>
  <si>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</si>
  <si>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</si>
  <si>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</si>
  <si>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</si>
  <si>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</si>
  <si>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</si>
  <si>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</si>
  <si>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</si>
  <si>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</si>
  <si>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</si>
  <si>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</si>
  <si>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</si>
  <si>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</si>
  <si>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</si>
  <si>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</si>
  <si>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</si>
  <si>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</si>
  <si>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</si>
  <si>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</si>
  <si>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</si>
  <si>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</si>
  <si>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</si>
  <si>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</si>
  <si>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</si>
  <si>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</si>
  <si>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</si>
  <si>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</si>
  <si>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</si>
  <si>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</si>
  <si>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</si>
  <si>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</si>
  <si>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</si>
  <si>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</si>
  <si>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</si>
  <si>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</si>
  <si>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</si>
  <si>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</si>
  <si>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</si>
  <si>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</si>
  <si>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</si>
  <si>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</si>
  <si>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</si>
  <si>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</si>
  <si>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</si>
  <si>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</si>
  <si>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</si>
  <si>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</si>
  <si>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</si>
  <si>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</si>
  <si>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</si>
  <si>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</si>
  <si>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</si>
  <si>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</si>
  <si>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</si>
  <si>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</si>
  <si>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</si>
  <si>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</si>
  <si>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</si>
  <si>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</si>
  <si>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</si>
  <si>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</si>
  <si>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</si>
  <si>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</si>
  <si>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</si>
  <si>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</si>
  <si>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</si>
  <si>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</si>
  <si>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</si>
  <si>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</si>
  <si>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</si>
  <si>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</si>
  <si>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</si>
  <si>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</si>
  <si>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</si>
  <si>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</si>
  <si>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</si>
  <si>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</si>
  <si>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</si>
  <si>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</si>
  <si>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</si>
  <si>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</si>
  <si>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</si>
  <si>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</si>
  <si>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</si>
  <si>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</si>
  <si>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</si>
  <si>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</si>
  <si>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</si>
  <si>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</si>
  <si>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</si>
  <si>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</si>
  <si>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</si>
  <si>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</si>
  <si>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</si>
  <si>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</si>
  <si>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</si>
  <si>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</si>
  <si>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</si>
  <si>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</si>
  <si>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</si>
  <si>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</si>
  <si>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</si>
  <si>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</si>
  <si>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</si>
  <si>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</si>
  <si>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</si>
  <si>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</si>
  <si>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</si>
  <si>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</si>
  <si>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</si>
  <si>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</si>
  <si>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</si>
  <si>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</si>
  <si>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</si>
  <si>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</si>
  <si>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</si>
  <si>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</si>
  <si>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</si>
  <si>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</si>
  <si>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</si>
  <si>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</si>
  <si>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</si>
  <si>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</si>
  <si>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</si>
  <si>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</si>
  <si>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</si>
  <si>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</si>
  <si>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</si>
  <si>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</si>
  <si>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</si>
  <si>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</si>
  <si>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</si>
  <si>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</si>
  <si>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</si>
  <si>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</si>
  <si>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</si>
  <si>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</si>
  <si>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</si>
  <si>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</si>
  <si>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</si>
  <si>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</si>
  <si>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</si>
  <si>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</si>
  <si>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</si>
  <si>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</si>
  <si>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</si>
  <si>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</si>
  <si>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</si>
  <si>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</si>
  <si>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</si>
  <si>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</si>
  <si>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</si>
  <si>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</si>
  <si>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</si>
  <si>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</si>
  <si>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</si>
  <si>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</si>
  <si>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</si>
  <si>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</si>
  <si>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</si>
  <si>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</si>
  <si>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</si>
  <si>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</si>
  <si>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</si>
  <si>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</si>
  <si>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</si>
  <si>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</si>
  <si>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</si>
  <si>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</si>
  <si>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</si>
  <si>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</si>
  <si>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</si>
  <si>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</si>
  <si>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</si>
  <si>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</si>
  <si>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</si>
  <si>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</si>
  <si>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</si>
  <si>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</si>
  <si>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</si>
  <si>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</si>
  <si>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</si>
  <si>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</si>
  <si>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</si>
  <si>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</si>
  <si>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</si>
  <si>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</si>
  <si>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</si>
  <si>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</si>
  <si>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</si>
  <si>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</si>
  <si>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</si>
  <si>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</si>
  <si>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</si>
  <si>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</si>
  <si>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</si>
  <si>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</si>
  <si>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</si>
  <si>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</si>
  <si>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</si>
  <si>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</si>
  <si>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</si>
  <si>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</si>
  <si>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</si>
  <si>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</si>
  <si>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</si>
  <si>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</si>
  <si>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</si>
  <si>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</si>
  <si>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</si>
  <si>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</si>
  <si>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</si>
  <si>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</si>
  <si>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</si>
  <si>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</si>
  <si>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</si>
  <si>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</si>
  <si>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</si>
  <si>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</si>
  <si>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</si>
  <si>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</si>
  <si>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</si>
  <si>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</si>
  <si>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</si>
  <si>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</si>
  <si>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</si>
  <si>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</si>
  <si>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</si>
  <si>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</si>
  <si>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</si>
  <si>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</si>
  <si>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</si>
  <si>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</si>
  <si>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</si>
  <si>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</si>
  <si>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</si>
  <si>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</si>
  <si>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</si>
  <si>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</si>
  <si>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</si>
  <si>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</si>
  <si>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</si>
  <si>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</si>
  <si>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</si>
  <si>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</si>
  <si>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</si>
  <si>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</si>
  <si>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</si>
  <si>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</si>
  <si>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</si>
  <si>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</si>
  <si>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</si>
  <si>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</si>
  <si>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</si>
  <si>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</si>
  <si>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</si>
  <si>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</si>
  <si>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</si>
  <si>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</si>
  <si>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</si>
  <si>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</si>
  <si>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</si>
  <si>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</si>
  <si>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</si>
  <si>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</si>
  <si>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</si>
  <si>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</si>
  <si>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</si>
  <si>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</si>
  <si>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</si>
  <si>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</si>
  <si>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</si>
  <si>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</si>
  <si>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</si>
  <si>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</si>
  <si>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</si>
  <si>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</si>
  <si>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</si>
  <si>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</si>
  <si>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</si>
  <si>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</si>
  <si>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</si>
  <si>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</si>
  <si>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</si>
  <si>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</si>
  <si>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</si>
  <si>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</si>
  <si>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</si>
  <si>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</si>
  <si>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</si>
  <si>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</si>
  <si>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</si>
  <si>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</si>
  <si>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</si>
  <si>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</si>
  <si>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</si>
  <si>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</si>
  <si>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</si>
  <si>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</si>
  <si>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</si>
  <si>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</si>
  <si>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</si>
  <si>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</si>
  <si>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</si>
  <si>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</si>
  <si>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</si>
  <si>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</si>
  <si>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</si>
  <si>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</si>
  <si>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</si>
  <si>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</si>
  <si>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</si>
  <si>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</si>
  <si>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Grisons</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</si>
  <si>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</si>
  <si>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</si>
  <si>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</si>
  <si>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</si>
  <si>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</si>
  <si>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</si>
  <si>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</si>
  <si>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</si>
  <si>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</si>
  <si>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</si>
  <si>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</si>
  <si>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</si>
  <si>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</si>
  <si>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</si>
  <si>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</si>
  <si>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</si>
  <si>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</si>
  <si>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</si>
  <si>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</si>
  <si>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</si>
  <si>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</si>
  <si>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</si>
  <si>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</si>
  <si>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</si>
  <si>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</si>
  <si>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</si>
  <si>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</si>
  <si>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</si>
  <si>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</si>
  <si>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</si>
  <si>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</si>
  <si>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</si>
  <si>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</si>
  <si>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</si>
  <si>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</si>
  <si>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</si>
  <si>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</si>
  <si>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</si>
  <si>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</si>
  <si>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</si>
  <si>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</si>
  <si>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</si>
  <si>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</si>
  <si>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</si>
  <si>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</si>
  <si>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</si>
  <si>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</si>
  <si>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</si>
  <si>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</si>
  <si>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</si>
  <si>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</si>
  <si>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</si>
  <si>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</si>
  <si>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</si>
  <si>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</si>
  <si>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</si>
  <si>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</si>
  <si>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</si>
  <si>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</si>
  <si>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</si>
  <si>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</si>
  <si>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</si>
  <si>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</si>
  <si>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</si>
  <si>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</si>
  <si>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</si>
  <si>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</si>
  <si>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</si>
  <si>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</si>
  <si>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</si>
  <si>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</si>
  <si>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</si>
  <si>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</si>
  <si>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</si>
  <si>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</si>
  <si>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</si>
  <si>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</si>
  <si>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</si>
  <si>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</si>
  <si>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</si>
  <si>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</si>
  <si>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</si>
  <si>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</si>
  <si>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</si>
  <si>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</si>
  <si>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</si>
  <si>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</si>
  <si>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</si>
  <si>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</si>
  <si>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</si>
  <si>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</si>
  <si>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</si>
  <si>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</si>
  <si>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</si>
  <si>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</si>
  <si>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</si>
  <si>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</si>
  <si>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</si>
  <si>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</si>
  <si>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</si>
  <si>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</si>
  <si>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</si>
  <si>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</si>
  <si>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</si>
  <si>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</si>
  <si>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</si>
  <si>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</si>
  <si>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</si>
  <si>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</si>
  <si>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</si>
  <si>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</si>
  <si>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</si>
  <si>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</si>
  <si>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</si>
  <si>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</si>
  <si>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</si>
  <si>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</si>
  <si>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</si>
  <si>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</si>
  <si>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</si>
  <si>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</si>
  <si>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</si>
  <si>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</si>
  <si>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</si>
  <si>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</si>
  <si>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</si>
  <si>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</si>
  <si>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</si>
  <si>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</si>
  <si>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</si>
  <si>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</si>
  <si>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</si>
  <si>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</si>
  <si>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</si>
  <si>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</si>
  <si>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</si>
  <si>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</si>
  <si>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</si>
  <si>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</si>
  <si>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</si>
  <si>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</si>
  <si>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</si>
  <si>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</si>
  <si>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</si>
  <si>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</si>
  <si>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</si>
  <si>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</si>
  <si>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</si>
  <si>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</si>
  <si>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</si>
  <si>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</si>
  <si>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</si>
  <si>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</si>
  <si>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</si>
  <si>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</si>
  <si>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</si>
  <si>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</si>
  <si>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</si>
  <si>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</si>
  <si>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</si>
  <si>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</si>
  <si>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</si>
  <si>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</si>
  <si>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</si>
  <si>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</si>
  <si>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</si>
  <si>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</si>
  <si>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</si>
  <si>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</si>
  <si>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</si>
  <si>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</si>
  <si>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</si>
  <si>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</si>
  <si>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</si>
  <si>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</si>
  <si>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</si>
  <si>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</si>
  <si>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</si>
  <si>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</si>
  <si>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</si>
  <si>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</si>
  <si>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</si>
  <si>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</si>
  <si>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</si>
  <si>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</si>
  <si>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</si>
  <si>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</si>
  <si>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</si>
  <si>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</si>
  <si>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</si>
  <si>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</si>
  <si>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</si>
  <si>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</si>
  <si>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</si>
  <si>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</si>
  <si>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</si>
  <si>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</si>
  <si>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</si>
  <si>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</si>
  <si>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</si>
  <si>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</si>
  <si>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</si>
  <si>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</si>
  <si>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</si>
  <si>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</si>
  <si>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</si>
  <si>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</si>
  <si>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</si>
  <si>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</si>
  <si>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</si>
  <si>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</si>
  <si>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</si>
  <si>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</si>
  <si>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</si>
  <si>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</si>
  <si>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</si>
  <si>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</si>
  <si>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</si>
  <si>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</si>
  <si>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</si>
  <si>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</si>
  <si>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</si>
  <si>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</si>
  <si>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</si>
  <si>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</si>
  <si>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</si>
  <si>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</si>
  <si>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</si>
  <si>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</si>
  <si>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</si>
  <si>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</si>
  <si>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</si>
  <si>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</si>
  <si>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</si>
  <si>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</si>
  <si>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</si>
  <si>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</si>
  <si>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</si>
  <si>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</si>
  <si>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</si>
  <si>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</si>
  <si>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</si>
  <si>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</si>
  <si>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</si>
  <si>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</si>
  <si>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</si>
  <si>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</si>
  <si>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</si>
  <si>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</si>
  <si>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</si>
  <si>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</si>
  <si>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</si>
  <si>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</si>
  <si>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</si>
  <si>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</si>
  <si>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</si>
  <si>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</si>
  <si>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</si>
  <si>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</si>
  <si>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</si>
  <si>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</si>
  <si>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</si>
  <si>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</si>
  <si>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</si>
  <si>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</si>
  <si>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</si>
  <si>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</si>
  <si>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</si>
  <si>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</si>
  <si>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</si>
  <si>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</si>
  <si>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</si>
  <si>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</si>
  <si>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</si>
  <si>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</si>
  <si>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</si>
  <si>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</si>
  <si>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</si>
  <si>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</si>
  <si>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</si>
  <si>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</si>
  <si>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</si>
  <si>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</si>
  <si>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</si>
  <si>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</si>
  <si>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</si>
  <si>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</si>
  <si>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</si>
  <si>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</si>
  <si>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</si>
  <si>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</si>
  <si>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</si>
  <si>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</si>
  <si>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</si>
  <si>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</si>
  <si>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</si>
  <si>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</si>
  <si>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</si>
  <si>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</si>
  <si>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</si>
  <si>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</si>
  <si>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</si>
  <si>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</si>
  <si>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</si>
  <si>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</si>
  <si>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</si>
  <si>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</si>
  <si>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</si>
  <si>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</si>
  <si>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</si>
  <si>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</si>
  <si>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</si>
  <si>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</si>
  <si>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</si>
  <si>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</si>
  <si>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</si>
  <si>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</si>
  <si>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</si>
  <si>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</si>
  <si>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</si>
  <si>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</si>
  <si>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</si>
  <si>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</si>
  <si>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</si>
  <si>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</si>
  <si>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</si>
  <si>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</si>
  <si>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</si>
  <si>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</si>
  <si>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</si>
  <si>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</si>
  <si>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</si>
  <si>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</si>
  <si>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</si>
  <si>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</si>
  <si>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</si>
  <si>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</si>
  <si>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</si>
  <si>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</si>
  <si>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</si>
  <si>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</si>
  <si>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</si>
  <si>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</si>
  <si>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</si>
  <si>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</si>
  <si>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</si>
  <si>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</si>
  <si>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</si>
  <si>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</si>
  <si>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</si>
  <si>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</si>
  <si>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</si>
  <si>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</si>
  <si>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</si>
  <si>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</si>
  <si>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</si>
  <si>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</si>
  <si>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</si>
  <si>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</si>
  <si>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</si>
  <si>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</si>
  <si>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</si>
  <si>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</si>
  <si>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</si>
  <si>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</si>
  <si>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</si>
  <si>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</si>
  <si>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</si>
  <si>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</si>
  <si>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</si>
  <si>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</si>
  <si>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</si>
  <si>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</si>
  <si>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</si>
  <si>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</si>
  <si>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</si>
  <si>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</si>
  <si>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</si>
  <si>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</si>
  <si>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</si>
  <si>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</si>
  <si>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</si>
  <si>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</si>
  <si>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</si>
  <si>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</si>
  <si>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</si>
  <si>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</si>
  <si>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</si>
  <si>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</si>
  <si>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</si>
  <si>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</si>
  <si>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</si>
  <si>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</si>
  <si>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</si>
  <si>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</si>
  <si>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</si>
  <si>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</si>
  <si>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</si>
  <si>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</si>
  <si>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</si>
  <si>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</si>
  <si>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</si>
  <si>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</si>
  <si>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</si>
  <si>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</si>
  <si>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</si>
  <si>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</si>
  <si>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</si>
  <si>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</si>
  <si>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</si>
  <si>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</si>
  <si>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</si>
  <si>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</si>
  <si>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</si>
  <si>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</si>
  <si>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</si>
  <si>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</si>
  <si>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</si>
  <si>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</si>
  <si>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</si>
  <si>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</si>
  <si>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</si>
  <si>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</si>
  <si>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</si>
  <si>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</si>
  <si>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</si>
  <si>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</si>
  <si>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</si>
  <si>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</si>
  <si>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</si>
  <si>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</si>
  <si>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</si>
  <si>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</si>
  <si>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</si>
  <si>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</si>
  <si>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</si>
  <si>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</si>
  <si>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</si>
  <si>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</si>
  <si>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</si>
  <si>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</si>
  <si>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</si>
  <si>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</si>
  <si>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</si>
  <si>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</si>
  <si>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</si>
  <si>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</si>
  <si>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</si>
  <si>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</si>
  <si>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</si>
  <si>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</si>
  <si>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</si>
  <si>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</si>
  <si>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</si>
  <si>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</si>
  <si>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</si>
  <si>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</si>
  <si>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</si>
  <si>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</si>
  <si>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</si>
  <si>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</si>
  <si>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</si>
  <si>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</si>
  <si>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</si>
  <si>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</si>
  <si>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</si>
  <si>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</si>
  <si>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</si>
  <si>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</si>
  <si>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</si>
  <si>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</si>
  <si>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</si>
  <si>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</si>
  <si>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</si>
  <si>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</si>
  <si>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</si>
  <si>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</si>
  <si>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</si>
  <si>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</si>
  <si>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</si>
  <si>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</si>
  <si>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</si>
  <si>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</si>
  <si>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</si>
  <si>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</si>
  <si>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</si>
  <si>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</si>
  <si>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</si>
  <si>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</si>
  <si>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</si>
  <si>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</si>
  <si>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</si>
  <si>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</si>
  <si>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</si>
  <si>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</si>
  <si>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</si>
  <si>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</si>
  <si>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</si>
  <si>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</si>
  <si>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</si>
  <si>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</si>
  <si>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</si>
  <si>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</si>
  <si>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</si>
  <si>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</si>
  <si>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</si>
  <si>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</si>
  <si>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</si>
  <si>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</si>
  <si>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</si>
  <si>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</si>
  <si>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</si>
  <si>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</si>
  <si>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</si>
  <si>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</si>
  <si>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</si>
  <si>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</si>
  <si>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</si>
  <si>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</si>
  <si>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</si>
  <si>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</si>
  <si>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</si>
  <si>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</si>
  <si>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</si>
  <si>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</si>
  <si>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</si>
  <si>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</si>
  <si>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</si>
  <si>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</si>
  <si>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</si>
  <si>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</si>
  <si>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</si>
  <si>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</si>
  <si>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</si>
  <si>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</si>
  <si>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</si>
  <si>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</si>
  <si>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</si>
  <si>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</si>
  <si>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</si>
  <si>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</si>
  <si>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</si>
  <si>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</si>
  <si>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</si>
  <si>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</si>
  <si>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</si>
  <si>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</si>
  <si>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</si>
  <si>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</si>
  <si>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</si>
  <si>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</si>
  <si>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</si>
  <si>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</si>
  <si>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</si>
  <si>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</si>
  <si>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</si>
  <si>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</si>
  <si>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</si>
  <si>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</si>
  <si>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</si>
  <si>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</si>
  <si>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</si>
  <si>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</si>
  <si>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</si>
  <si>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</si>
  <si>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</si>
  <si>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</si>
  <si>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</si>
  <si>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</si>
  <si>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</si>
  <si>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</si>
  <si>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</si>
  <si>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</si>
  <si>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</si>
  <si>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</si>
  <si>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</si>
  <si>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</si>
  <si>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</si>
  <si>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</si>
  <si>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</si>
  <si>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</si>
  <si>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</si>
  <si>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</si>
  <si>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</si>
  <si>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</si>
  <si>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</si>
  <si>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</si>
  <si>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</si>
  <si>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</si>
  <si>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</si>
  <si>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</si>
  <si>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</si>
  <si>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</si>
  <si>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</si>
  <si>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</si>
  <si>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</si>
  <si>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</si>
  <si>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</si>
  <si>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</si>
  <si>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</si>
  <si>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</si>
  <si>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</si>
  <si>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</si>
  <si>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</si>
  <si>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</si>
  <si>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</si>
  <si>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</si>
  <si>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</si>
  <si>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</si>
  <si>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</si>
  <si>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</si>
  <si>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</si>
  <si>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</si>
  <si>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</si>
  <si>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</si>
  <si>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</si>
  <si>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</si>
  <si>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</si>
  <si>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</si>
  <si>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</si>
  <si>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</si>
  <si>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</si>
  <si>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</si>
  <si>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</si>
  <si>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</si>
  <si>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</si>
  <si>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</si>
  <si>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</si>
  <si>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</si>
  <si>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</si>
  <si>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</si>
  <si>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</si>
  <si>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</si>
  <si>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</si>
  <si>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</si>
  <si>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</si>
  <si>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</si>
  <si>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</si>
  <si>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</si>
  <si>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</si>
  <si>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</si>
  <si>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</si>
  <si>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</si>
  <si>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</si>
  <si>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</si>
  <si>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</si>
  <si>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</si>
  <si>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</si>
  <si>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</si>
  <si>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</si>
  <si>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</si>
  <si>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</si>
  <si>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</si>
  <si>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</si>
  <si>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</si>
  <si>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</si>
  <si>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</si>
  <si>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</si>
  <si>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</si>
  <si>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</si>
  <si>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</si>
  <si>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</si>
  <si>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</si>
  <si>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</si>
  <si>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</si>
  <si>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</si>
  <si>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</si>
  <si>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</si>
  <si>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</si>
  <si>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</si>
  <si>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</si>
  <si>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</si>
  <si>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</si>
  <si>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</si>
  <si>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</si>
  <si>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</si>
  <si>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</si>
  <si>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</si>
  <si>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</si>
  <si>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</si>
  <si>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</si>
  <si>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</si>
  <si>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</si>
  <si>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</si>
  <si>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</si>
  <si>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</si>
  <si>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</si>
  <si>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</si>
  <si>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</si>
  <si>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</si>
  <si>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</si>
  <si>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</si>
  <si>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</si>
  <si>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</si>
  <si>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</si>
  <si>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</si>
  <si>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</si>
  <si>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</si>
  <si>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</si>
  <si>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</si>
  <si>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</si>
  <si>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</si>
  <si>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</si>
  <si>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</si>
  <si>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</si>
  <si>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</si>
  <si>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</si>
  <si>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</si>
  <si>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</si>
  <si>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</si>
  <si>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</si>
  <si>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</si>
  <si>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</si>
  <si>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</si>
  <si>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</si>
  <si>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</si>
  <si>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</si>
  <si>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</si>
  <si>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</si>
  <si>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</si>
  <si>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</si>
  <si>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</si>
  <si>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</si>
  <si>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</si>
  <si>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</si>
  <si>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</si>
  <si>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</si>
  <si>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</si>
  <si>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</si>
  <si>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</si>
  <si>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</si>
  <si>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</si>
  <si>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</si>
  <si>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</si>
  <si>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</si>
  <si>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</si>
  <si>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</si>
  <si>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</si>
  <si>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</si>
  <si>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</si>
  <si>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</si>
  <si>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</si>
  <si>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</si>
  <si>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</si>
  <si>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</si>
  <si>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</si>
  <si>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</si>
  <si>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</si>
  <si>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</si>
  <si>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</si>
  <si>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</si>
  <si>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</si>
  <si>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</si>
  <si>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</si>
  <si>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</si>
  <si>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</si>
  <si>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</si>
  <si>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</si>
  <si>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</si>
  <si>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</si>
  <si>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</si>
  <si>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</si>
  <si>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</si>
  <si>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</si>
  <si>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</si>
  <si>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</si>
  <si>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</si>
  <si>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</si>
  <si>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</si>
  <si>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</si>
  <si>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</si>
  <si>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</si>
  <si>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</si>
  <si>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</si>
  <si>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</si>
  <si>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</si>
  <si>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</si>
  <si>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</si>
  <si>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</si>
  <si>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</si>
  <si>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</si>
  <si>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</si>
  <si>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</si>
  <si>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</si>
  <si>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</si>
  <si>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</si>
  <si>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</si>
  <si>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</si>
  <si>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</si>
  <si>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</si>
  <si>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</si>
  <si>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</si>
  <si>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</si>
  <si>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</si>
  <si>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</si>
  <si>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</si>
  <si>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</si>
  <si>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</si>
  <si>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</si>
  <si>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</si>
  <si>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</si>
  <si>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</si>
  <si>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</si>
  <si>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</si>
  <si>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</si>
  <si>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</si>
  <si>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</si>
  <si>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</si>
  <si>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</si>
  <si>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</si>
  <si>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</si>
  <si>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</si>
  <si>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</si>
  <si>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</si>
  <si>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</si>
  <si>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</si>
  <si>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</si>
  <si>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</si>
  <si>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</si>
  <si>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</si>
  <si>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</si>
  <si>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</si>
  <si>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</si>
  <si>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</si>
  <si>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</si>
  <si>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</si>
  <si>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</si>
  <si>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</si>
  <si>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</si>
  <si>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</si>
  <si>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</si>
  <si>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</si>
  <si>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</si>
  <si>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</si>
  <si>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</si>
  <si>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</si>
  <si>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</si>
  <si>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</si>
  <si>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</si>
  <si>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</si>
  <si>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</si>
  <si>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</si>
  <si>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</si>
  <si>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</si>
  <si>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</si>
  <si>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</si>
  <si>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</si>
  <si>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</si>
  <si>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</si>
  <si>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</si>
  <si>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</si>
  <si>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</si>
  <si>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</si>
  <si>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</si>
  <si>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</si>
  <si>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</si>
  <si>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</si>
  <si>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</si>
  <si>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</si>
  <si>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</si>
  <si>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</si>
  <si>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</si>
  <si>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</si>
  <si>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</si>
  <si>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</si>
  <si>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</si>
  <si>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</si>
  <si>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</si>
  <si>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</si>
  <si>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</si>
  <si>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</si>
  <si>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</si>
  <si>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</si>
  <si>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</si>
  <si>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</si>
  <si>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</si>
  <si>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</si>
  <si>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</si>
  <si>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</si>
  <si>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</si>
  <si>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</si>
  <si>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</si>
  <si>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</si>
  <si>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</si>
  <si>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</si>
  <si>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</si>
  <si>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</si>
  <si>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</si>
  <si>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</si>
  <si>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</si>
  <si>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</si>
  <si>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</si>
  <si>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</si>
  <si>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</si>
  <si>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</si>
  <si>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</si>
  <si>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</si>
  <si>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</si>
  <si>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</si>
  <si>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</si>
  <si>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</si>
  <si>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</si>
  <si>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</si>
  <si>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</si>
  <si>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</si>
  <si>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</si>
  <si>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</si>
  <si>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</si>
  <si>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</si>
  <si>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</si>
  <si>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</si>
  <si>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</si>
  <si>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</si>
  <si>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</si>
  <si>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</si>
  <si>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</si>
  <si>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</si>
  <si>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</si>
  <si>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</si>
  <si>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</si>
  <si>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</si>
  <si>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</si>
  <si>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</si>
  <si>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</si>
  <si>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</si>
  <si>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</si>
  <si>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</si>
  <si>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</si>
  <si>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</si>
  <si>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</si>
  <si>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</si>
  <si>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</si>
  <si>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</si>
  <si>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</si>
  <si>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</si>
  <si>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</si>
  <si>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</si>
  <si>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</si>
  <si>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</si>
  <si>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</si>
  <si>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</si>
  <si>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</si>
  <si>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</si>
  <si>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</si>
  <si>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</si>
  <si>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</si>
  <si>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</si>
  <si>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</si>
  <si>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</si>
  <si>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</si>
  <si>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</si>
  <si>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</si>
  <si>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</si>
  <si>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</si>
  <si>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</si>
  <si>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</si>
  <si>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</si>
  <si>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</si>
  <si>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</si>
  <si>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</si>
  <si>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</si>
  <si>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</si>
  <si>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</si>
  <si>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</si>
  <si>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</si>
  <si>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</si>
  <si>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</si>
  <si>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</si>
  <si>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</si>
  <si>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</si>
  <si>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</si>
  <si>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</si>
  <si>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</si>
  <si>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</si>
  <si>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</si>
  <si>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</si>
  <si>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</si>
  <si>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</si>
  <si>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</si>
  <si>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</si>
  <si>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</si>
  <si>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</si>
  <si>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</si>
  <si>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</si>
  <si>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</si>
  <si>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</si>
  <si>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</si>
  <si>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</si>
  <si>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</si>
  <si>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</si>
  <si>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</si>
  <si>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</si>
  <si>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</si>
  <si>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</si>
  <si>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</si>
  <si>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</si>
  <si>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</si>
  <si>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</si>
  <si>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</si>
  <si>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</si>
  <si>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</si>
  <si>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</si>
  <si>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</si>
  <si>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</si>
  <si>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</si>
  <si>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</si>
  <si>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</si>
  <si>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</si>
  <si>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</si>
  <si>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</si>
  <si>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</si>
  <si>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</si>
  <si>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</si>
  <si>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</si>
  <si>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</si>
  <si>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</si>
  <si>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</si>
  <si>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</si>
  <si>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</si>
  <si>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</si>
  <si>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</si>
  <si>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</si>
  <si>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</si>
  <si>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</si>
  <si>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</si>
  <si>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</si>
  <si>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</si>
  <si>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</si>
  <si>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</si>
  <si>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</si>
  <si>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</si>
  <si>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</si>
  <si>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</si>
  <si>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</si>
  <si>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</si>
  <si>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</si>
  <si>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</si>
  <si>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</si>
  <si>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</si>
  <si>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</si>
  <si>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</si>
  <si>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</si>
  <si>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</si>
  <si>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</si>
  <si>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</si>
  <si>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</si>
  <si>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</si>
  <si>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</si>
  <si>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</si>
  <si>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</si>
  <si>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</si>
  <si>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</si>
  <si>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</si>
  <si>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</si>
  <si>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</si>
  <si>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</si>
  <si>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</si>
  <si>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</si>
  <si>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</si>
  <si>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</si>
  <si>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</si>
  <si>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</si>
  <si>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</si>
  <si>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</si>
  <si>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</si>
  <si>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</si>
  <si>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</si>
  <si>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</si>
  <si>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</si>
  <si>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</si>
  <si>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</si>
  <si>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</si>
  <si>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</si>
  <si>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</si>
  <si>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</si>
  <si>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</si>
  <si>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</si>
  <si>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</si>
  <si>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</si>
  <si>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</si>
  <si>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</si>
  <si>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</si>
  <si>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</si>
  <si>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</si>
  <si>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</si>
  <si>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</si>
  <si>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</si>
  <si>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</si>
  <si>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</si>
  <si>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</si>
  <si>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</si>
  <si>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</si>
  <si>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</si>
  <si>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</si>
  <si>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</si>
  <si>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</si>
  <si>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</si>
  <si>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</si>
  <si>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</si>
  <si>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</si>
  <si>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</si>
  <si>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</si>
  <si>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</si>
  <si>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</si>
  <si>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</si>
  <si>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</si>
  <si>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</si>
  <si>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</si>
  <si>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</si>
  <si>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</si>
  <si>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</si>
  <si>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</si>
  <si>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</si>
  <si>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</si>
  <si>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</si>
  <si>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</si>
  <si>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</si>
  <si>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</si>
  <si>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</si>
  <si>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</si>
  <si>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</si>
  <si>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</si>
  <si>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</si>
  <si>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</si>
  <si>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</si>
  <si>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</si>
  <si>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</si>
  <si>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</si>
  <si>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</si>
  <si>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</si>
  <si>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</si>
  <si>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</si>
  <si>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</si>
  <si>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</si>
  <si>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</si>
  <si>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</si>
  <si>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</si>
  <si>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</si>
  <si>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</si>
  <si>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</si>
  <si>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</si>
  <si>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</si>
  <si>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</si>
  <si>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</si>
  <si>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</si>
  <si>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</si>
  <si>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</si>
  <si>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</si>
  <si>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</si>
  <si>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</si>
  <si>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</si>
  <si>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</si>
  <si>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</si>
  <si>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</si>
  <si>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</si>
  <si>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</si>
  <si>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</si>
  <si>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</si>
  <si>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</si>
  <si>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</si>
  <si>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</si>
  <si>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Balears [Baleares]</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</si>
  <si>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</si>
  <si>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</si>
  <si>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</si>
  <si>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</si>
  <si>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</si>
  <si>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</si>
  <si>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</si>
  <si>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</si>
  <si>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</si>
  <si>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</si>
  <si>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</si>
  <si>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</si>
  <si>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</si>
  <si>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</si>
  <si>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</si>
  <si>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</si>
  <si>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</si>
  <si>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</si>
  <si>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</si>
  <si>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</si>
  <si>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</si>
  <si>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</si>
  <si>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</si>
  <si>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</si>
  <si>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</si>
  <si>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</si>
  <si>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</si>
  <si>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</si>
  <si>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</si>
  <si>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</si>
  <si>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</si>
  <si>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</si>
  <si>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</si>
  <si>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</si>
  <si>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</si>
  <si>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</si>
  <si>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</si>
  <si>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</si>
  <si>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</si>
  <si>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</si>
  <si>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</si>
  <si>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</si>
  <si>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</si>
  <si>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</si>
  <si>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</si>
  <si>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</si>
  <si>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</si>
  <si>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</si>
  <si>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</si>
  <si>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</si>
  <si>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</si>
  <si>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</si>
  <si>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</si>
  <si>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</si>
  <si>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</si>
  <si>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</si>
  <si>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</si>
  <si>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</si>
  <si>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</si>
  <si>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</si>
  <si>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</si>
  <si>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</si>
  <si>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</si>
  <si>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</si>
  <si>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</si>
  <si>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</si>
  <si>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</si>
  <si>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</si>
  <si>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</si>
  <si>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</si>
  <si>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</si>
  <si>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</si>
  <si>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</si>
  <si>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</si>
  <si>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</si>
  <si>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</si>
  <si>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</si>
  <si>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</si>
  <si>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</si>
  <si>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</si>
  <si>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</si>
  <si>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</si>
  <si>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</si>
  <si>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</si>
  <si>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</si>
  <si>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</si>
  <si>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</si>
  <si>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</si>
  <si>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</si>
  <si>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</si>
  <si>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</si>
  <si>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</si>
  <si>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</si>
  <si>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</si>
  <si>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</si>
  <si>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</si>
  <si>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</si>
  <si>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</si>
  <si>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</si>
  <si>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</si>
  <si>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</si>
  <si>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</si>
  <si>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</si>
  <si>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</si>
  <si>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</si>
  <si>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</si>
  <si>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</si>
  <si>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</si>
  <si>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</si>
  <si>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</si>
  <si>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</si>
  <si>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</si>
  <si>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</si>
  <si>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</si>
  <si>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</si>
  <si>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</si>
  <si>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</si>
  <si>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</si>
  <si>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</si>
  <si>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</si>
  <si>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</si>
  <si>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Satakunta</t>
  </si>
  <si>
    <t>Satakunda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</si>
  <si>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</si>
  <si>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</si>
  <si>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</si>
  <si>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</si>
  <si>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</si>
  <si>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</si>
  <si>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</si>
  <si>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</si>
  <si>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</si>
  <si>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</si>
  <si>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</si>
  <si>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</si>
  <si>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</si>
  <si>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</si>
  <si>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</si>
  <si>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</si>
  <si>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</si>
  <si>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</si>
  <si>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</si>
  <si>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</si>
  <si>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</si>
  <si>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</si>
  <si>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</si>
  <si>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</si>
  <si>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</si>
  <si>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</si>
  <si>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</si>
  <si>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</si>
  <si>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</si>
  <si>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</si>
  <si>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</si>
  <si>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</si>
  <si>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</si>
  <si>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</si>
  <si>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</si>
  <si>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</si>
  <si>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</si>
  <si>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</si>
  <si>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</si>
  <si>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</si>
  <si>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</si>
  <si>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</si>
  <si>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</si>
  <si>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</si>
  <si>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</si>
  <si>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</si>
  <si>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</si>
  <si>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</si>
  <si>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</si>
  <si>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</si>
  <si>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</si>
  <si>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</si>
  <si>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</si>
  <si>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</si>
  <si>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</si>
  <si>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</si>
  <si>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</si>
  <si>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</si>
  <si>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</si>
  <si>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</si>
  <si>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</si>
  <si>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</si>
  <si>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</si>
  <si>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</si>
  <si>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</si>
  <si>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</si>
  <si>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</si>
  <si>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</si>
  <si>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</si>
  <si>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</si>
  <si>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</si>
  <si>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</si>
  <si>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</si>
  <si>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</si>
  <si>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</si>
  <si>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</si>
  <si>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</si>
  <si>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</si>
  <si>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</si>
  <si>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</si>
  <si>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</si>
  <si>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</si>
  <si>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</si>
  <si>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</si>
  <si>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</si>
  <si>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</si>
  <si>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</si>
  <si>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</si>
  <si>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</si>
  <si>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</si>
  <si>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</si>
  <si>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</si>
  <si>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</si>
  <si>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</si>
  <si>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</si>
  <si>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</si>
  <si>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</si>
  <si>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</si>
  <si>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</si>
  <si>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</si>
  <si>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</si>
  <si>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</si>
  <si>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</si>
  <si>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</si>
  <si>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</si>
  <si>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</si>
  <si>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</si>
  <si>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</si>
  <si>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</si>
  <si>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</si>
  <si>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</si>
  <si>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</si>
  <si>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</si>
  <si>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</si>
  <si>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</si>
  <si>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</si>
  <si>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</si>
  <si>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</si>
  <si>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</si>
  <si>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</si>
  <si>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</si>
  <si>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</si>
  <si>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</si>
  <si>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</si>
  <si>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</si>
  <si>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</si>
  <si>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</si>
  <si>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</si>
  <si>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</si>
  <si>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</si>
  <si>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</si>
  <si>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</si>
  <si>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</si>
  <si>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</si>
  <si>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</si>
  <si>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</si>
  <si>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</si>
  <si>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</si>
  <si>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</si>
  <si>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</si>
  <si>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</si>
  <si>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</si>
  <si>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</si>
  <si>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</si>
  <si>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</si>
  <si>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</si>
  <si>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</si>
  <si>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</si>
  <si>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</si>
  <si>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</si>
  <si>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</si>
  <si>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</si>
  <si>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</si>
  <si>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</si>
  <si>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</si>
  <si>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</si>
  <si>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</si>
  <si>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</si>
  <si>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</si>
  <si>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</si>
  <si>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</si>
  <si>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</si>
  <si>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</si>
  <si>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</si>
  <si>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</si>
  <si>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</si>
  <si>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</si>
  <si>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</si>
  <si>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</si>
  <si>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</si>
  <si>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</si>
  <si>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</si>
  <si>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</si>
  <si>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</si>
  <si>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</si>
  <si>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</si>
  <si>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</si>
  <si>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</si>
  <si>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</si>
  <si>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</si>
  <si>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</si>
  <si>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</si>
  <si>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</si>
  <si>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</si>
  <si>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</si>
  <si>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</si>
  <si>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</si>
  <si>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</si>
  <si>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</si>
  <si>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</si>
  <si>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</si>
  <si>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</si>
  <si>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</si>
  <si>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</si>
  <si>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</si>
  <si>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</si>
  <si>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</si>
  <si>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</si>
  <si>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</si>
  <si>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</si>
  <si>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</si>
  <si>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</si>
  <si>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</si>
  <si>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</si>
  <si>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</si>
  <si>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</si>
  <si>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</si>
  <si>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</si>
  <si>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</si>
  <si>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</si>
  <si>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</si>
  <si>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</si>
  <si>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</si>
  <si>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</si>
  <si>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</si>
  <si>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</si>
  <si>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</si>
  <si>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</si>
  <si>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</si>
  <si>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</si>
  <si>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</si>
  <si>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</si>
  <si>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</si>
  <si>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</si>
  <si>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</si>
  <si>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</si>
  <si>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</si>
  <si>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</si>
  <si>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</si>
  <si>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</si>
  <si>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</si>
  <si>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</si>
  <si>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</si>
  <si>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</si>
  <si>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</si>
  <si>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</si>
  <si>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</si>
  <si>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</si>
  <si>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</si>
  <si>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</si>
  <si>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</si>
  <si>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</si>
  <si>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</si>
  <si>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</si>
  <si>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</si>
  <si>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</si>
  <si>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</si>
  <si>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</si>
  <si>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</si>
  <si>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</si>
  <si>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</si>
  <si>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</si>
  <si>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</si>
  <si>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</si>
  <si>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</si>
  <si>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</si>
  <si>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</si>
  <si>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</si>
  <si>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</si>
  <si>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</si>
  <si>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</si>
  <si>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FR-GF</t>
  </si>
  <si>
    <t>Guyane (française) (see also separate country code entry under GF)</t>
  </si>
  <si>
    <t>FR-MF</t>
  </si>
  <si>
    <t>Saint-Martin (see also separate country code entry under MF)</t>
  </si>
  <si>
    <t>FR-MQ</t>
  </si>
  <si>
    <t>Martinique (see also separate country code entry under MQ)</t>
  </si>
  <si>
    <t>FR-NC</t>
  </si>
  <si>
    <t>Nouvelle-Calédonie (see also separate country code entry under NC)</t>
  </si>
  <si>
    <t>FR-PF</t>
  </si>
  <si>
    <t>Polynésie française (see also separate country code entry under PF)</t>
  </si>
  <si>
    <t>FR-PM</t>
  </si>
  <si>
    <t>Saint-Pierre-et-Miquelon (see also separate country code entry under PM)</t>
  </si>
  <si>
    <t>FR-TF</t>
  </si>
  <si>
    <t>Terres australes françaises (see also separate country code entry under TF)</t>
  </si>
  <si>
    <t>FR-WF</t>
  </si>
  <si>
    <t>Wallis-et-Futuna (see also separate country code entry under WF)</t>
  </si>
  <si>
    <t>FR-GUA</t>
  </si>
  <si>
    <t>Guadeloupe</t>
  </si>
  <si>
    <t>FR-GP</t>
  </si>
  <si>
    <t>Guadeloupe (see also separate country code entry under GP)</t>
  </si>
  <si>
    <t>FR-LRE</t>
  </si>
  <si>
    <t>La Réunion</t>
  </si>
  <si>
    <t>FR-RE</t>
  </si>
  <si>
    <t>La Réunion (see also separate country code entry under RE)</t>
  </si>
  <si>
    <t>FR-MAY</t>
  </si>
  <si>
    <t>Mayotte</t>
  </si>
  <si>
    <t>FR-YT</t>
  </si>
  <si>
    <t>Mayotte (see also separate country code entry under YT)</t>
  </si>
  <si>
    <t>FR-COR</t>
  </si>
  <si>
    <t>Corse</t>
  </si>
  <si>
    <t>FR-2A</t>
  </si>
  <si>
    <t>Corse-du-Sud</t>
  </si>
  <si>
    <t>FR-2B</t>
  </si>
  <si>
    <t>Haute-Corse</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</si>
  <si>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</si>
  <si>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</si>
  <si>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</si>
  <si>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</si>
  <si>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</si>
  <si>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</si>
  <si>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</si>
  <si>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</si>
  <si>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</si>
  <si>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</si>
  <si>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</si>
  <si>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</si>
  <si>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</si>
  <si>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</si>
  <si>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</si>
  <si>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</si>
  <si>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</si>
  <si>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</si>
  <si>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</si>
  <si>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</si>
  <si>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</si>
  <si>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</si>
  <si>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</si>
  <si>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</si>
  <si>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</si>
  <si>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</si>
  <si>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</si>
  <si>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</si>
  <si>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</si>
  <si>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</si>
  <si>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</si>
  <si>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</si>
  <si>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</si>
  <si>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</si>
  <si>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</si>
  <si>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</si>
  <si>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</si>
  <si>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</si>
  <si>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</si>
  <si>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</si>
  <si>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</si>
  <si>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</si>
  <si>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</si>
  <si>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</si>
  <si>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</si>
  <si>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</si>
  <si>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</si>
  <si>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</si>
  <si>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</si>
  <si>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</si>
  <si>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</si>
  <si>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</si>
  <si>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</si>
  <si>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</si>
  <si>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</si>
  <si>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</si>
  <si>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</si>
  <si>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</si>
  <si>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</si>
  <si>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</si>
  <si>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</si>
  <si>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</si>
  <si>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</si>
  <si>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</si>
  <si>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</si>
  <si>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</si>
  <si>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</si>
  <si>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</si>
  <si>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</si>
  <si>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</si>
  <si>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</si>
  <si>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 The</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</si>
  <si>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</si>
  <si>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</si>
  <si>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</si>
  <si>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</si>
  <si>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</si>
  <si>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</si>
  <si>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</si>
  <si>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</si>
  <si>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</si>
  <si>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</si>
  <si>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</si>
  <si>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</si>
  <si>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</si>
  <si>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</si>
  <si>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</si>
  <si>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</si>
  <si>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</si>
  <si>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</si>
  <si>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</si>
  <si>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</si>
  <si>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</si>
  <si>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</si>
  <si>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</si>
  <si>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</si>
  <si>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</si>
  <si>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</si>
  <si>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</si>
  <si>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</si>
  <si>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</si>
  <si>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</si>
  <si>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</si>
  <si>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</si>
  <si>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</si>
  <si>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</si>
  <si>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</si>
  <si>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</si>
  <si>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</si>
  <si>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</si>
  <si>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</si>
  <si>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</si>
  <si>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</si>
  <si>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</si>
  <si>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</si>
  <si>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</si>
  <si>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</si>
  <si>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</si>
  <si>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</si>
  <si>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</si>
  <si>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</si>
  <si>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</si>
  <si>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</si>
  <si>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</si>
  <si>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</si>
  <si>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</si>
  <si>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</si>
  <si>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</si>
  <si>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</si>
  <si>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</si>
  <si>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</si>
  <si>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</si>
  <si>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</si>
  <si>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</si>
  <si>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</si>
  <si>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</si>
  <si>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</si>
  <si>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</si>
  <si>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</si>
  <si>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</si>
  <si>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</si>
  <si>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</si>
  <si>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</si>
  <si>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Belfast</t>
  </si>
  <si>
    <t>GB-CCG</t>
  </si>
  <si>
    <t>Causeway Coast and Glens</t>
  </si>
  <si>
    <t>GB-DRS</t>
  </si>
  <si>
    <t>Derry City and Strabane</t>
  </si>
  <si>
    <t>GB-FMO</t>
  </si>
  <si>
    <t>Fermanagh and Omagh</t>
  </si>
  <si>
    <t>GB-LBC</t>
  </si>
  <si>
    <t>Lisburn and Castlereagh</t>
  </si>
  <si>
    <t>GB-MEA</t>
  </si>
  <si>
    <t>Mid and East Antrim</t>
  </si>
  <si>
    <t>GB-MUL</t>
  </si>
  <si>
    <t>Mid Ulster</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</si>
  <si>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</si>
  <si>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</si>
  <si>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</si>
  <si>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</si>
  <si>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</si>
  <si>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</si>
  <si>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</si>
  <si>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</si>
  <si>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</si>
  <si>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</si>
  <si>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</si>
  <si>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</si>
  <si>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</si>
  <si>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</si>
  <si>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GB-BMH</t>
  </si>
  <si>
    <t>Bournemouth</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</si>
  <si>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</si>
  <si>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</si>
  <si>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</si>
  <si>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</si>
  <si>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</si>
  <si>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</si>
  <si>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</si>
  <si>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</si>
  <si>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</si>
  <si>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</si>
  <si>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</si>
  <si>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</si>
  <si>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</si>
  <si>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</si>
  <si>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</si>
  <si>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</si>
  <si>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</si>
  <si>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Cheshire West and Chester</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</si>
  <si>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</si>
  <si>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</si>
  <si>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</si>
  <si>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</si>
  <si>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</si>
  <si>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</si>
  <si>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</si>
  <si>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</si>
  <si>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</si>
  <si>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</si>
  <si>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</si>
  <si>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</si>
  <si>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</si>
  <si>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</si>
  <si>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</si>
  <si>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Durham County</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</si>
  <si>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</si>
  <si>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</si>
  <si>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</si>
  <si>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</si>
  <si>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</si>
  <si>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</si>
  <si>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</si>
  <si>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</si>
  <si>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</si>
  <si>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</si>
  <si>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</si>
  <si>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</si>
  <si>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</si>
  <si>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</si>
  <si>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</si>
  <si>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</si>
  <si>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</si>
  <si>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</si>
  <si>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</si>
  <si>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</si>
  <si>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</si>
  <si>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</si>
  <si>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</si>
  <si>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</si>
  <si>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</si>
  <si>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</si>
  <si>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</si>
  <si>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</si>
  <si>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</si>
  <si>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</si>
  <si>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</si>
  <si>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</si>
  <si>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</si>
  <si>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</si>
  <si>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</si>
  <si>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</si>
  <si>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</si>
  <si>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</si>
  <si>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</si>
  <si>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</si>
  <si>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</si>
  <si>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</si>
  <si>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</si>
  <si>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</si>
  <si>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</si>
  <si>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</si>
  <si>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</si>
  <si>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</si>
  <si>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</si>
  <si>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</si>
  <si>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GB-POL</t>
  </si>
  <si>
    <t>Poole</t>
  </si>
  <si>
    <t>GB-POR</t>
  </si>
  <si>
    <t>Portsmouth</t>
  </si>
  <si>
    <t>GB-POW</t>
  </si>
  <si>
    <t>Powys</t>
  </si>
  <si>
    <t>GB-PTE</t>
  </si>
  <si>
    <t>Peterborough</t>
  </si>
  <si>
    <t>GB-RCC</t>
  </si>
  <si>
    <t>Redcar and Cleveland</t>
  </si>
  <si>
    <t>GB-RCT</t>
  </si>
  <si>
    <t>Rhondda, Cynon, Taff [Rhondda, Cynon,Taf]</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</si>
  <si>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</si>
  <si>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</si>
  <si>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</si>
  <si>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</si>
  <si>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</si>
  <si>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</si>
  <si>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</si>
  <si>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</si>
  <si>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</si>
  <si>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</si>
  <si>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</si>
  <si>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</si>
  <si>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</si>
  <si>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</si>
  <si>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</si>
  <si>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</si>
  <si>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</si>
  <si>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</si>
  <si>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</si>
  <si>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</si>
  <si>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</si>
  <si>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</si>
  <si>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</si>
  <si>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</si>
  <si>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</si>
  <si>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</si>
  <si>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</si>
  <si>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</si>
  <si>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</si>
  <si>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</si>
  <si>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</si>
  <si>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</si>
  <si>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</si>
  <si>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</si>
  <si>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</si>
  <si>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</si>
  <si>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</si>
  <si>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</si>
  <si>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</si>
  <si>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</si>
  <si>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</si>
  <si>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</si>
  <si>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</si>
  <si>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</si>
  <si>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</si>
  <si>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</si>
  <si>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</si>
  <si>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</si>
  <si>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</si>
  <si>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</si>
  <si>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</si>
  <si>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</si>
  <si>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</si>
  <si>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</si>
  <si>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</si>
  <si>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</si>
  <si>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</si>
  <si>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</si>
  <si>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</si>
  <si>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</si>
  <si>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</si>
  <si>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</si>
  <si>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</si>
  <si>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</si>
  <si>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</si>
  <si>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</si>
  <si>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</si>
  <si>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</si>
  <si>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</si>
  <si>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</si>
  <si>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</si>
  <si>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</si>
  <si>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</si>
  <si>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</si>
  <si>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</si>
  <si>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</si>
  <si>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</si>
  <si>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</si>
  <si>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</si>
  <si>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</si>
  <si>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</si>
  <si>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</si>
  <si>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</si>
  <si>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</si>
  <si>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</si>
  <si>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</si>
  <si>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</si>
  <si>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</si>
  <si>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</si>
  <si>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</si>
  <si>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</si>
  <si>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</si>
  <si>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</si>
  <si>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</si>
  <si>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</si>
  <si>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</si>
  <si>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</si>
  <si>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</si>
  <si>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</si>
  <si>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</si>
  <si>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</si>
  <si>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</si>
  <si>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</si>
  <si>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</si>
  <si>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</si>
  <si>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</si>
  <si>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</si>
  <si>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</si>
  <si>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</si>
  <si>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</si>
  <si>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</si>
  <si>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</si>
  <si>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</si>
  <si>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</si>
  <si>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</si>
  <si>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</si>
  <si>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</si>
  <si>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</si>
  <si>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</si>
  <si>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</si>
  <si>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</si>
  <si>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</si>
  <si>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</si>
  <si>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</si>
  <si>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</si>
  <si>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</si>
  <si>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</si>
  <si>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</si>
  <si>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</si>
  <si>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</si>
  <si>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</si>
  <si>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</si>
  <si>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</si>
  <si>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</si>
  <si>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</si>
  <si>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</si>
  <si>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</si>
  <si>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</si>
  <si>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</si>
  <si>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</si>
  <si>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</si>
  <si>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</si>
  <si>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</si>
  <si>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</si>
  <si>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</si>
  <si>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</si>
  <si>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</si>
  <si>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</si>
  <si>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</si>
  <si>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</si>
  <si>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</si>
  <si>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</si>
  <si>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</si>
  <si>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</si>
  <si>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</si>
  <si>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</si>
  <si>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</si>
  <si>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</si>
  <si>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</si>
  <si>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</si>
  <si>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</si>
  <si>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</si>
  <si>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</si>
  <si>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</si>
  <si>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</si>
  <si>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</si>
  <si>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</si>
  <si>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</si>
  <si>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</si>
  <si>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</si>
  <si>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</si>
  <si>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</si>
  <si>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</si>
  <si>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</si>
  <si>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</si>
  <si>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</si>
  <si>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</si>
  <si>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</si>
  <si>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</si>
  <si>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</si>
  <si>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</si>
  <si>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</si>
  <si>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</si>
  <si>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</si>
  <si>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</si>
  <si>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</si>
  <si>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</si>
  <si>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</si>
  <si>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</si>
  <si>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</si>
  <si>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</si>
  <si>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</si>
  <si>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</si>
  <si>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</si>
  <si>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</si>
  <si>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</si>
  <si>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</si>
  <si>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</si>
  <si>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</si>
  <si>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</si>
  <si>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</si>
  <si>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</si>
  <si>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</si>
  <si>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</si>
  <si>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</si>
  <si>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</si>
  <si>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</si>
  <si>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</si>
  <si>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</si>
  <si>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</si>
  <si>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</si>
  <si>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</si>
  <si>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</si>
  <si>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</si>
  <si>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</si>
  <si>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</si>
  <si>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</si>
  <si>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</si>
  <si>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</si>
  <si>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</si>
  <si>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</si>
  <si>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</si>
  <si>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</si>
  <si>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</si>
  <si>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</si>
  <si>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</si>
  <si>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</si>
  <si>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</si>
  <si>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</si>
  <si>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</si>
  <si>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</si>
  <si>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</si>
  <si>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</si>
  <si>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</si>
  <si>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</si>
  <si>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</si>
  <si>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</si>
  <si>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</si>
  <si>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</si>
  <si>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</si>
  <si>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</si>
  <si>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</si>
  <si>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</si>
  <si>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</si>
  <si>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</si>
  <si>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</si>
  <si>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</si>
  <si>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</si>
  <si>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</si>
  <si>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</si>
  <si>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</si>
  <si>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</si>
  <si>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</si>
  <si>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</si>
  <si>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</si>
  <si>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</si>
  <si>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</si>
  <si>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</si>
  <si>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</si>
  <si>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</si>
  <si>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</si>
  <si>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</si>
  <si>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</si>
  <si>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</si>
  <si>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</si>
  <si>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</si>
  <si>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</si>
  <si>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</si>
  <si>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</si>
  <si>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</si>
  <si>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</si>
  <si>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</si>
  <si>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</si>
  <si>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</si>
  <si>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</si>
  <si>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</si>
  <si>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</si>
  <si>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</si>
  <si>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</si>
  <si>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</si>
  <si>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</si>
  <si>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</si>
  <si>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</si>
  <si>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</si>
  <si>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</si>
  <si>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</si>
  <si>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</si>
  <si>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</si>
  <si>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</si>
  <si>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</si>
  <si>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</si>
  <si>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</si>
  <si>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</si>
  <si>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</si>
  <si>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</si>
  <si>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</si>
  <si>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</si>
  <si>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</si>
  <si>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</si>
  <si>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</si>
  <si>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</si>
  <si>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</si>
  <si>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</si>
  <si>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</si>
  <si>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</si>
  <si>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</si>
  <si>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</si>
  <si>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</si>
  <si>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</si>
  <si>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</si>
  <si>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</si>
  <si>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</si>
  <si>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</si>
  <si>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</si>
  <si>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</si>
  <si>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</si>
  <si>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</si>
  <si>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</si>
  <si>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</si>
  <si>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</si>
  <si>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</si>
  <si>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</si>
  <si>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</si>
  <si>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</si>
  <si>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</si>
  <si>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</si>
  <si>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</si>
  <si>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</si>
  <si>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</si>
  <si>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</si>
  <si>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</si>
  <si>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</si>
  <si>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</si>
  <si>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</si>
  <si>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</si>
  <si>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</si>
  <si>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</si>
  <si>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</si>
  <si>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</si>
  <si>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</si>
  <si>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</si>
  <si>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</si>
  <si>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</si>
  <si>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</si>
  <si>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</si>
  <si>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</si>
  <si>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</si>
  <si>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</si>
  <si>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</si>
  <si>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</si>
  <si>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</si>
  <si>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</si>
  <si>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</si>
  <si>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</si>
  <si>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</si>
  <si>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</si>
  <si>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</si>
  <si>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</si>
  <si>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</si>
  <si>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</si>
  <si>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</si>
  <si>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</si>
  <si>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</si>
  <si>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</si>
  <si>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</si>
  <si>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</si>
  <si>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</si>
  <si>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</si>
  <si>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</si>
  <si>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</si>
  <si>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</si>
  <si>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</si>
  <si>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</si>
  <si>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</si>
  <si>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</si>
  <si>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</si>
  <si>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</si>
  <si>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</si>
  <si>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</si>
  <si>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</si>
  <si>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</si>
  <si>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</si>
  <si>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</si>
  <si>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</si>
  <si>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</si>
  <si>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</si>
  <si>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</si>
  <si>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</si>
  <si>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</si>
  <si>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</si>
  <si>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</si>
  <si>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</si>
  <si>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</si>
  <si>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</si>
  <si>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</si>
  <si>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</si>
  <si>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</si>
  <si>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</si>
  <si>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</si>
  <si>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</si>
  <si>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</si>
  <si>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</si>
  <si>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</si>
  <si>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</si>
  <si>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</si>
  <si>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</si>
  <si>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</si>
  <si>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</si>
  <si>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</si>
  <si>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</si>
  <si>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</si>
  <si>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</si>
  <si>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</si>
  <si>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</si>
  <si>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</si>
  <si>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</si>
  <si>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</si>
  <si>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</si>
  <si>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</si>
  <si>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</si>
  <si>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</si>
  <si>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</si>
  <si>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</si>
  <si>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</si>
  <si>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</si>
  <si>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</si>
  <si>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</si>
  <si>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</si>
  <si>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</si>
  <si>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</si>
  <si>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</si>
  <si>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</si>
  <si>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</si>
  <si>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</si>
  <si>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</si>
  <si>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</si>
  <si>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</si>
  <si>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</si>
  <si>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</si>
  <si>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</si>
  <si>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</si>
  <si>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</si>
  <si>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</si>
  <si>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</si>
  <si>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</si>
  <si>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</si>
  <si>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</si>
  <si>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</si>
  <si>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</si>
  <si>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</si>
  <si>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</si>
  <si>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</si>
  <si>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</si>
  <si>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</si>
  <si>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</si>
  <si>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</si>
  <si>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</si>
  <si>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Bolama</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</si>
  <si>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</si>
  <si>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</si>
  <si>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</si>
  <si>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</si>
  <si>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</si>
  <si>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</si>
  <si>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</si>
  <si>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</si>
  <si>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</si>
  <si>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</si>
  <si>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</si>
  <si>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</si>
  <si>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</si>
  <si>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</si>
  <si>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</si>
  <si>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</si>
  <si>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</si>
  <si>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</si>
  <si>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</si>
  <si>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</si>
  <si>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</si>
  <si>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</si>
  <si>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</si>
  <si>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</si>
  <si>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</si>
  <si>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</si>
  <si>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</si>
  <si>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</si>
  <si>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</si>
  <si>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</si>
  <si>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</si>
  <si>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</si>
  <si>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</si>
  <si>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</si>
  <si>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</si>
  <si>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</si>
  <si>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</si>
  <si>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</si>
  <si>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</si>
  <si>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</si>
  <si>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</si>
  <si>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</si>
  <si>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</si>
  <si>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</si>
  <si>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</si>
  <si>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</si>
  <si>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</si>
  <si>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</si>
  <si>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</si>
  <si>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</si>
  <si>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</si>
  <si>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</si>
  <si>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</si>
  <si>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</si>
  <si>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</si>
  <si>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</si>
  <si>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</si>
  <si>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</si>
  <si>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</si>
  <si>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</si>
  <si>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</si>
  <si>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</si>
  <si>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</si>
  <si>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</si>
  <si>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</si>
  <si>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</si>
  <si>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</si>
  <si>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</si>
  <si>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</si>
  <si>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</si>
  <si>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</si>
  <si>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</si>
  <si>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</si>
  <si>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</si>
  <si>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</si>
  <si>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</si>
  <si>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</si>
  <si>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</si>
  <si>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</si>
  <si>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</si>
  <si>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</si>
  <si>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</si>
  <si>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</si>
  <si>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</si>
  <si>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</si>
  <si>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</si>
  <si>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</si>
  <si>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</si>
  <si>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</si>
  <si>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</si>
  <si>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</si>
  <si>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</si>
  <si>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</si>
  <si>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</si>
  <si>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</si>
  <si>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</si>
  <si>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</si>
  <si>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</si>
  <si>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</si>
  <si>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</si>
  <si>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</si>
  <si>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</si>
  <si>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</si>
  <si>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</si>
  <si>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</si>
  <si>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</si>
  <si>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</si>
  <si>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</si>
  <si>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</si>
  <si>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</si>
  <si>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</si>
  <si>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</si>
  <si>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</si>
  <si>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</si>
  <si>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</si>
  <si>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</si>
  <si>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</si>
  <si>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</si>
  <si>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</si>
  <si>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</si>
  <si>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</si>
  <si>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</si>
  <si>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</si>
  <si>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</si>
  <si>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</si>
  <si>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</si>
  <si>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</si>
  <si>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</si>
  <si>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</si>
  <si>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</si>
  <si>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</si>
  <si>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</si>
  <si>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</si>
  <si>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</si>
  <si>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</si>
  <si>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</si>
  <si>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</si>
  <si>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</si>
  <si>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</si>
  <si>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</si>
  <si>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</si>
  <si>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</si>
  <si>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</si>
  <si>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</si>
  <si>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</si>
  <si>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</si>
  <si>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</si>
  <si>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</si>
  <si>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</si>
  <si>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</si>
  <si>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</si>
  <si>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</si>
  <si>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</si>
  <si>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</si>
  <si>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</si>
  <si>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</si>
  <si>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</si>
  <si>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</si>
  <si>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</si>
  <si>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</si>
  <si>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</si>
  <si>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</si>
  <si>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</si>
  <si>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</si>
  <si>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</si>
  <si>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</si>
  <si>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</si>
  <si>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</si>
  <si>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</si>
  <si>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</si>
  <si>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</si>
  <si>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</si>
  <si>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</si>
  <si>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</si>
  <si>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</si>
  <si>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</si>
  <si>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</si>
  <si>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</si>
  <si>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</si>
  <si>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</si>
  <si>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</si>
  <si>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</si>
  <si>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</si>
  <si>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</si>
  <si>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</si>
  <si>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</si>
  <si>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</si>
  <si>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</si>
  <si>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</si>
  <si>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</si>
  <si>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</si>
  <si>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</si>
  <si>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</si>
  <si>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</si>
  <si>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</si>
  <si>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</si>
  <si>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</si>
  <si>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</si>
  <si>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</si>
  <si>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</si>
  <si>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</si>
  <si>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</si>
  <si>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</si>
  <si>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</si>
  <si>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</si>
  <si>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</si>
  <si>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</si>
  <si>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</si>
  <si>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</si>
  <si>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</si>
  <si>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</si>
  <si>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</si>
  <si>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</si>
  <si>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</si>
  <si>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</si>
  <si>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</si>
  <si>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</si>
  <si>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</si>
  <si>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</si>
  <si>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</si>
  <si>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</si>
  <si>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</si>
  <si>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</si>
  <si>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</si>
  <si>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</si>
  <si>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</si>
  <si>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</si>
  <si>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</si>
  <si>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</si>
  <si>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</si>
  <si>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</si>
  <si>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</si>
  <si>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</si>
  <si>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</si>
  <si>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</si>
  <si>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</si>
  <si>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</si>
  <si>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</si>
  <si>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</si>
  <si>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</si>
  <si>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</si>
  <si>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</si>
  <si>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</si>
  <si>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</si>
  <si>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</si>
  <si>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</si>
  <si>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</si>
  <si>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</si>
  <si>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</si>
  <si>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</si>
  <si>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</si>
  <si>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</si>
  <si>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</si>
  <si>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</si>
  <si>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</si>
  <si>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</si>
  <si>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</si>
  <si>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</si>
  <si>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</si>
  <si>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</si>
  <si>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</si>
  <si>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</si>
  <si>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</si>
  <si>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</si>
  <si>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</si>
  <si>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</si>
  <si>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</si>
  <si>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</si>
  <si>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</si>
  <si>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</si>
  <si>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</si>
  <si>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</si>
  <si>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</si>
  <si>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</si>
  <si>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</si>
  <si>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</si>
  <si>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</si>
  <si>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</si>
  <si>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</si>
  <si>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</si>
  <si>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</si>
  <si>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</si>
  <si>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</si>
  <si>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</si>
  <si>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</si>
  <si>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</si>
  <si>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</si>
  <si>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</si>
  <si>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</si>
  <si>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</si>
  <si>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</si>
  <si>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</si>
  <si>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</si>
  <si>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</si>
  <si>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</si>
  <si>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</si>
  <si>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</si>
  <si>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</si>
  <si>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</si>
  <si>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</si>
  <si>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</si>
  <si>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</si>
  <si>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</si>
  <si>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</si>
  <si>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</si>
  <si>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</si>
  <si>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</si>
  <si>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</si>
  <si>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</si>
  <si>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</si>
  <si>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</si>
  <si>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</si>
  <si>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</si>
  <si>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</si>
  <si>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</si>
  <si>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</si>
  <si>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</si>
  <si>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</si>
  <si>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</si>
  <si>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</si>
  <si>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</si>
  <si>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</si>
  <si>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</si>
  <si>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</si>
  <si>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</si>
  <si>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</si>
  <si>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</si>
  <si>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</si>
  <si>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</si>
  <si>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</si>
  <si>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</si>
  <si>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</si>
  <si>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</si>
  <si>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</si>
  <si>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</si>
  <si>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</si>
  <si>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</si>
  <si>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</si>
  <si>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</si>
  <si>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</si>
  <si>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</si>
  <si>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</si>
  <si>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</si>
  <si>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</si>
  <si>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</si>
  <si>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</si>
  <si>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</si>
  <si>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</si>
  <si>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</si>
  <si>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</si>
  <si>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</si>
  <si>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</si>
  <si>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</si>
  <si>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</si>
  <si>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</si>
  <si>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</si>
  <si>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</si>
  <si>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</si>
  <si>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</si>
  <si>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</si>
  <si>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</si>
  <si>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</si>
  <si>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</si>
  <si>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</si>
  <si>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</si>
  <si>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</si>
  <si>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</si>
  <si>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</si>
  <si>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</si>
  <si>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</si>
  <si>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</si>
  <si>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</si>
  <si>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</si>
  <si>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</si>
  <si>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</si>
  <si>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</si>
  <si>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</si>
  <si>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</si>
  <si>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</si>
  <si>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</si>
  <si>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</si>
  <si>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</si>
  <si>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</si>
  <si>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</si>
  <si>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</si>
  <si>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</si>
  <si>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</si>
  <si>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</si>
  <si>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</si>
  <si>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</si>
  <si>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</si>
  <si>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</si>
  <si>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</si>
  <si>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</si>
  <si>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</si>
  <si>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</si>
  <si>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</si>
  <si>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</si>
  <si>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</si>
  <si>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</si>
  <si>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</si>
  <si>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</si>
  <si>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</si>
  <si>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</si>
  <si>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</si>
  <si>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</si>
  <si>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</si>
  <si>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</si>
  <si>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</si>
  <si>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</si>
  <si>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</si>
  <si>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</si>
  <si>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</si>
  <si>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</si>
  <si>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</si>
  <si>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</si>
  <si>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</si>
  <si>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</si>
  <si>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</si>
  <si>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</si>
  <si>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</si>
  <si>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</si>
  <si>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</si>
  <si>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</si>
  <si>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</si>
  <si>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</si>
  <si>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</si>
  <si>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</si>
  <si>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</si>
  <si>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</si>
  <si>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</si>
  <si>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</si>
  <si>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</si>
  <si>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</si>
  <si>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</si>
  <si>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</si>
  <si>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</si>
  <si>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</si>
  <si>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</si>
  <si>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</si>
  <si>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</si>
  <si>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</si>
  <si>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</si>
  <si>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</si>
  <si>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IN-TS</t>
  </si>
  <si>
    <t>Telangāna</t>
  </si>
  <si>
    <t>IN-TN</t>
  </si>
  <si>
    <t>IN-TR</t>
  </si>
  <si>
    <t>Tripura</t>
  </si>
  <si>
    <t>IN-UP</t>
  </si>
  <si>
    <t>Uttar Pradesh</t>
  </si>
  <si>
    <t>IN-UK</t>
  </si>
  <si>
    <t>IN-WB</t>
  </si>
  <si>
    <t>West Bengal</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</si>
  <si>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</si>
  <si>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</si>
  <si>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</si>
  <si>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</si>
  <si>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</si>
  <si>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</si>
  <si>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</si>
  <si>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</si>
  <si>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</si>
  <si>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</si>
  <si>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</si>
  <si>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</si>
  <si>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</si>
  <si>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</si>
  <si>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</si>
  <si>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</si>
  <si>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</si>
  <si>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</si>
  <si>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</si>
  <si>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</si>
  <si>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</si>
  <si>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</si>
  <si>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</si>
  <si>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</si>
  <si>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</si>
  <si>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</si>
  <si>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</si>
  <si>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</si>
  <si>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</si>
  <si>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</si>
  <si>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</si>
  <si>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</si>
  <si>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</si>
  <si>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</si>
  <si>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</si>
  <si>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</si>
  <si>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</si>
  <si>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</si>
  <si>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</si>
  <si>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IR-01</t>
  </si>
  <si>
    <t>Āz̄ārbāyjān-e Shārqī</t>
  </si>
  <si>
    <t>IR-02</t>
  </si>
  <si>
    <t>Āz̄ārbāyjān-e Ghārbī</t>
  </si>
  <si>
    <t>IR-03</t>
  </si>
  <si>
    <t>Ardabīl</t>
  </si>
  <si>
    <t>IR-04</t>
  </si>
  <si>
    <t>Eşfahān</t>
  </si>
  <si>
    <t>IR-05</t>
  </si>
  <si>
    <t>Īlām</t>
  </si>
  <si>
    <t>IR-06</t>
  </si>
  <si>
    <t>Būshehr</t>
  </si>
  <si>
    <t>IR-07</t>
  </si>
  <si>
    <t>Tehrān</t>
  </si>
  <si>
    <t>IR-08</t>
  </si>
  <si>
    <t>Chahār Maḩāl va Bakhtīārī</t>
  </si>
  <si>
    <t>IR-10</t>
  </si>
  <si>
    <t>Khūzestān</t>
  </si>
  <si>
    <t>IR-11</t>
  </si>
  <si>
    <t>Zanjān</t>
  </si>
  <si>
    <t>IR-12</t>
  </si>
  <si>
    <t>Semnān</t>
  </si>
  <si>
    <t>IR-13</t>
  </si>
  <si>
    <t>Sīstān va Balūchestān</t>
  </si>
  <si>
    <t>IR-14</t>
  </si>
  <si>
    <t>Fārs</t>
  </si>
  <si>
    <t>IR-15</t>
  </si>
  <si>
    <t>Kermān</t>
  </si>
  <si>
    <t>IR-16</t>
  </si>
  <si>
    <t>Kordestān</t>
  </si>
  <si>
    <t>IR-17</t>
  </si>
  <si>
    <t>Kermānshāh</t>
  </si>
  <si>
    <t>IR-18</t>
  </si>
  <si>
    <t>Kohgīlūyeh va Bowyer Aḩmad</t>
  </si>
  <si>
    <t>IR-19</t>
  </si>
  <si>
    <t>Gīlān</t>
  </si>
  <si>
    <t>IR-20</t>
  </si>
  <si>
    <t>Lorestān</t>
  </si>
  <si>
    <t>IR-21</t>
  </si>
  <si>
    <t>Māzandarān</t>
  </si>
  <si>
    <t>IR-22</t>
  </si>
  <si>
    <t>Markazī</t>
  </si>
  <si>
    <t>IR-23</t>
  </si>
  <si>
    <t>Hormozgān</t>
  </si>
  <si>
    <t>IR-24</t>
  </si>
  <si>
    <t>Hamadān</t>
  </si>
  <si>
    <t>IR-25</t>
  </si>
  <si>
    <t>Yazd</t>
  </si>
  <si>
    <t>IR-26</t>
  </si>
  <si>
    <t>Qom</t>
  </si>
  <si>
    <t>IR-27</t>
  </si>
  <si>
    <t>Golestān</t>
  </si>
  <si>
    <t>IR-28</t>
  </si>
  <si>
    <t>Qazvīn</t>
  </si>
  <si>
    <t>IR-29</t>
  </si>
  <si>
    <t>Khorāsān-e Jonūbī</t>
  </si>
  <si>
    <t>IR-30</t>
  </si>
  <si>
    <t>Khorāsān-e Raẕavī</t>
  </si>
  <si>
    <t>IR-31</t>
  </si>
  <si>
    <t>Khorāsān-e Shomālī</t>
  </si>
  <si>
    <t>IR-32</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</si>
  <si>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</si>
  <si>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</si>
  <si>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</si>
  <si>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</si>
  <si>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</si>
  <si>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</si>
  <si>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</si>
  <si>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</si>
  <si>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</si>
  <si>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</si>
  <si>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</si>
  <si>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</si>
  <si>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</si>
  <si>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</si>
  <si>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</si>
  <si>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</si>
  <si>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</si>
  <si>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</si>
  <si>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</si>
  <si>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</si>
  <si>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</si>
  <si>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</si>
  <si>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</si>
  <si>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</si>
  <si>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</si>
  <si>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</si>
  <si>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</si>
  <si>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</si>
  <si>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</si>
  <si>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</si>
  <si>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</si>
  <si>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</si>
  <si>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</si>
  <si>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</si>
  <si>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</si>
  <si>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</si>
  <si>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</si>
  <si>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</si>
  <si>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</si>
  <si>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</si>
  <si>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</si>
  <si>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</si>
  <si>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</si>
  <si>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</si>
  <si>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</si>
  <si>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</si>
  <si>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</si>
  <si>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</si>
  <si>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</si>
  <si>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</si>
  <si>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</si>
  <si>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</si>
  <si>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</si>
  <si>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</si>
  <si>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</si>
  <si>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</si>
  <si>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</si>
  <si>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</si>
  <si>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</si>
  <si>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</si>
  <si>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</si>
  <si>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</si>
  <si>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</si>
  <si>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</si>
  <si>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</si>
  <si>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</si>
  <si>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</si>
  <si>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</si>
  <si>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</si>
  <si>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</si>
  <si>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</si>
  <si>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</si>
  <si>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</si>
  <si>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</si>
  <si>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</si>
  <si>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</si>
  <si>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</si>
  <si>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</si>
  <si>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</si>
  <si>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</si>
  <si>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</si>
  <si>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</si>
  <si>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</si>
  <si>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</si>
  <si>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</si>
  <si>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</si>
  <si>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</si>
  <si>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</si>
  <si>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</si>
  <si>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</si>
  <si>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</si>
  <si>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</si>
  <si>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</si>
  <si>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</si>
  <si>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</si>
  <si>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</si>
  <si>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</si>
  <si>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</si>
  <si>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</si>
  <si>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</si>
  <si>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</si>
  <si>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</si>
  <si>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</si>
  <si>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</si>
  <si>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</si>
  <si>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</si>
  <si>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</si>
  <si>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</si>
  <si>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</si>
  <si>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</si>
  <si>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</si>
  <si>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</si>
  <si>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</si>
  <si>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</si>
  <si>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</si>
  <si>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</si>
  <si>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</si>
  <si>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</si>
  <si>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</si>
  <si>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</si>
  <si>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</si>
  <si>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</si>
  <si>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</si>
  <si>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</si>
  <si>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</si>
  <si>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</si>
  <si>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</si>
  <si>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</si>
  <si>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</si>
  <si>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</si>
  <si>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</si>
  <si>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</si>
  <si>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</si>
  <si>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</si>
  <si>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</si>
  <si>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</si>
  <si>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</si>
  <si>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</si>
  <si>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</si>
  <si>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</si>
  <si>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</si>
  <si>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</si>
  <si>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</si>
  <si>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</si>
  <si>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</si>
  <si>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</si>
  <si>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</si>
  <si>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</si>
  <si>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</si>
  <si>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</si>
  <si>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</si>
  <si>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</si>
  <si>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</si>
  <si>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</si>
  <si>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</si>
  <si>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</si>
  <si>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</si>
  <si>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</si>
  <si>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</si>
  <si>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</si>
  <si>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</si>
  <si>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</si>
  <si>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</si>
  <si>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</si>
  <si>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</si>
  <si>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</si>
  <si>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</si>
  <si>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</si>
  <si>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</si>
  <si>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</si>
  <si>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</si>
  <si>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</si>
  <si>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</si>
  <si>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</si>
  <si>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</si>
  <si>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</si>
  <si>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</si>
  <si>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</si>
  <si>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</si>
  <si>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</si>
  <si>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</si>
  <si>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</si>
  <si>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</si>
  <si>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</si>
  <si>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</si>
  <si>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</si>
  <si>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</si>
  <si>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</si>
  <si>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</si>
  <si>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</si>
  <si>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</si>
  <si>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</si>
  <si>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</si>
  <si>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</si>
  <si>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</si>
  <si>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</si>
  <si>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</si>
  <si>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</si>
  <si>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</si>
  <si>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</si>
  <si>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</si>
  <si>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</si>
  <si>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</si>
  <si>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</si>
  <si>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</si>
  <si>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</si>
  <si>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</si>
  <si>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</si>
  <si>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</si>
  <si>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</si>
  <si>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</si>
  <si>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</si>
  <si>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</si>
  <si>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</si>
  <si>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</si>
  <si>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</si>
  <si>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</si>
  <si>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</si>
  <si>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</si>
  <si>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</si>
  <si>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</si>
  <si>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</si>
  <si>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</si>
  <si>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</si>
  <si>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</si>
  <si>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</si>
  <si>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</si>
  <si>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</si>
  <si>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</si>
  <si>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</si>
  <si>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</si>
  <si>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</si>
  <si>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</si>
  <si>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</si>
  <si>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</si>
  <si>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</si>
  <si>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</si>
  <si>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</si>
  <si>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</si>
  <si>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</si>
  <si>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</si>
  <si>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</si>
  <si>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</si>
  <si>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</si>
  <si>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</si>
  <si>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</si>
  <si>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</si>
  <si>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</si>
  <si>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</si>
  <si>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</si>
  <si>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</si>
  <si>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</si>
  <si>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</si>
  <si>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</si>
  <si>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</si>
  <si>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IT-SD</t>
  </si>
  <si>
    <t>Sud Sardegna</t>
  </si>
  <si>
    <t>IT-SS</t>
  </si>
  <si>
    <t>Sassari</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</si>
  <si>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</si>
  <si>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</si>
  <si>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</si>
  <si>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</si>
  <si>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</si>
  <si>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</si>
  <si>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</si>
  <si>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</si>
  <si>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</si>
  <si>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</si>
  <si>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</si>
  <si>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</si>
  <si>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</si>
  <si>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</si>
  <si>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</si>
  <si>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</si>
  <si>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</si>
  <si>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</si>
  <si>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</si>
  <si>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</si>
  <si>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</si>
  <si>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</si>
  <si>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</si>
  <si>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</si>
  <si>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</si>
  <si>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</si>
  <si>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</si>
  <si>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</si>
  <si>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</si>
  <si>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</si>
  <si>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</si>
  <si>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</si>
  <si>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</si>
  <si>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</si>
  <si>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</si>
  <si>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</si>
  <si>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</si>
  <si>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</si>
  <si>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</si>
  <si>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</si>
  <si>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</si>
  <si>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</si>
  <si>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</si>
  <si>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</si>
  <si>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</si>
  <si>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</si>
  <si>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</si>
  <si>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</si>
  <si>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</si>
  <si>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</si>
  <si>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</si>
  <si>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</si>
  <si>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</si>
  <si>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</si>
  <si>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</si>
  <si>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</si>
  <si>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</si>
  <si>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</si>
  <si>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</si>
  <si>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</si>
  <si>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</si>
  <si>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</si>
  <si>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</si>
  <si>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</si>
  <si>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</si>
  <si>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</si>
  <si>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</si>
  <si>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</si>
  <si>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</si>
  <si>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</si>
  <si>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</si>
  <si>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</si>
  <si>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</si>
  <si>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</si>
  <si>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</si>
  <si>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</si>
  <si>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</si>
  <si>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</si>
  <si>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</si>
  <si>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</si>
  <si>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</si>
  <si>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</si>
  <si>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</si>
  <si>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</si>
  <si>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</si>
  <si>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</si>
  <si>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</si>
  <si>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</si>
  <si>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</si>
  <si>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</si>
  <si>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</si>
  <si>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</si>
  <si>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</si>
  <si>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</si>
  <si>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</si>
  <si>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</si>
  <si>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</si>
  <si>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</si>
  <si>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</si>
  <si>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</si>
  <si>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</si>
  <si>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</si>
  <si>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</si>
  <si>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</si>
  <si>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</si>
  <si>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</si>
  <si>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</si>
  <si>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</si>
  <si>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</si>
  <si>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</si>
  <si>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</si>
  <si>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</si>
  <si>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</si>
  <si>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</si>
  <si>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</si>
  <si>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</si>
  <si>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</si>
  <si>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</si>
  <si>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</si>
  <si>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</si>
  <si>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</si>
  <si>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</si>
  <si>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</si>
  <si>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</si>
  <si>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</si>
  <si>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</si>
  <si>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Kagawa</t>
  </si>
  <si>
    <t>JP-38</t>
  </si>
  <si>
    <t>JP-39</t>
  </si>
  <si>
    <t>Kôti</t>
  </si>
  <si>
    <t>JP-40</t>
  </si>
  <si>
    <t>Hukuoka</t>
  </si>
  <si>
    <t>JP-41</t>
  </si>
  <si>
    <t>Saga</t>
  </si>
  <si>
    <t>JP-42</t>
  </si>
  <si>
    <t>Nagasaki</t>
  </si>
  <si>
    <t>JP-43</t>
  </si>
  <si>
    <t>Kumamoto</t>
  </si>
  <si>
    <t>JP-44</t>
  </si>
  <si>
    <t>Oita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</si>
  <si>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</si>
  <si>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</si>
  <si>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</si>
  <si>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</si>
  <si>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</si>
  <si>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</si>
  <si>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</si>
  <si>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</si>
  <si>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</si>
  <si>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</si>
  <si>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</si>
  <si>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</si>
  <si>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</si>
  <si>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</si>
  <si>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</si>
  <si>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</si>
  <si>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</si>
  <si>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</si>
  <si>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</si>
  <si>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</si>
  <si>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</si>
  <si>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</si>
  <si>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</si>
  <si>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</si>
  <si>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</si>
  <si>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</si>
  <si>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</si>
  <si>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</si>
  <si>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</si>
  <si>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</si>
  <si>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</si>
  <si>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</si>
  <si>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</si>
  <si>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</si>
  <si>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</si>
  <si>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</si>
  <si>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</si>
  <si>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</si>
  <si>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</si>
  <si>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</si>
  <si>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</si>
  <si>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</si>
  <si>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</si>
  <si>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</si>
  <si>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</si>
  <si>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</si>
  <si>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</si>
  <si>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</si>
  <si>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</si>
  <si>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</si>
  <si>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</si>
  <si>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</si>
  <si>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</si>
  <si>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</si>
  <si>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</si>
  <si>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</si>
  <si>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</si>
  <si>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</si>
  <si>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</si>
  <si>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</si>
  <si>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</si>
  <si>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</si>
  <si>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</si>
  <si>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</si>
  <si>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</si>
  <si>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</si>
  <si>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</si>
  <si>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</si>
  <si>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</si>
  <si>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</si>
  <si>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</si>
  <si>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</si>
  <si>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</si>
  <si>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</si>
  <si>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</si>
  <si>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</si>
  <si>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</si>
  <si>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</si>
  <si>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</si>
  <si>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</si>
  <si>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</si>
  <si>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</si>
  <si>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</si>
  <si>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</si>
  <si>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</si>
  <si>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</si>
  <si>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</si>
  <si>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</si>
  <si>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</si>
  <si>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</si>
  <si>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</si>
  <si>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</si>
  <si>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</si>
  <si>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</si>
  <si>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</si>
  <si>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</si>
  <si>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</si>
  <si>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</si>
  <si>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</si>
  <si>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</si>
  <si>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</si>
  <si>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</si>
  <si>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</si>
  <si>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</si>
  <si>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</si>
  <si>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Osh</t>
  </si>
  <si>
    <t>Gorod Osh</t>
  </si>
  <si>
    <t>Gorod Oš</t>
  </si>
  <si>
    <t>KG-B</t>
  </si>
  <si>
    <t>Batken</t>
  </si>
  <si>
    <t>Batkenskaya oblast'</t>
  </si>
  <si>
    <t>Batkenskaja oblast'</t>
  </si>
  <si>
    <t>KG-C</t>
  </si>
  <si>
    <t>Čujskaja oblast'</t>
  </si>
  <si>
    <t>Chuyskaya oblast'</t>
  </si>
  <si>
    <t>KG-J</t>
  </si>
  <si>
    <t>Jalal-Abad</t>
  </si>
  <si>
    <t>Džalal-Abadskaja oblast'</t>
  </si>
  <si>
    <t>Dzhalal-Abadskaya oblast'</t>
  </si>
  <si>
    <t>KG-N</t>
  </si>
  <si>
    <t>Naryn</t>
  </si>
  <si>
    <t>Narynskaja oblast'</t>
  </si>
  <si>
    <t>Narynskaya oblast'</t>
  </si>
  <si>
    <t>KG-O</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</si>
  <si>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</si>
  <si>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</si>
  <si>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</si>
  <si>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</si>
  <si>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</si>
  <si>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</si>
  <si>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</si>
  <si>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</si>
  <si>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</si>
  <si>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</si>
  <si>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</si>
  <si>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</si>
  <si>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</si>
  <si>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</si>
  <si>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Chey</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</si>
  <si>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</si>
  <si>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</si>
  <si>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</si>
  <si>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</si>
  <si>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</si>
  <si>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</si>
  <si>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</si>
  <si>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</si>
  <si>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</si>
  <si>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</si>
  <si>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</si>
  <si>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</si>
  <si>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</si>
  <si>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</si>
  <si>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</si>
  <si>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</si>
  <si>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</si>
  <si>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</si>
  <si>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</si>
  <si>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</si>
  <si>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</si>
  <si>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</si>
  <si>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</si>
  <si>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Sihanouk</t>
  </si>
  <si>
    <t>Preah Sihanouk</t>
  </si>
  <si>
    <t>KH-19</t>
  </si>
  <si>
    <t>Stoĕng Trêng</t>
  </si>
  <si>
    <t>Stueng Traeng</t>
  </si>
  <si>
    <t>KH-2</t>
  </si>
  <si>
    <t>Baat Dambang</t>
  </si>
  <si>
    <t>Bătdâmbâng</t>
  </si>
  <si>
    <t>KH-20</t>
  </si>
  <si>
    <t>Svay Riĕng</t>
  </si>
  <si>
    <t>Svaay Rieng</t>
  </si>
  <si>
    <t>KH-21</t>
  </si>
  <si>
    <t>Taakaev</t>
  </si>
  <si>
    <t>Takêv</t>
  </si>
  <si>
    <t>KH-22</t>
  </si>
  <si>
    <t>Ŏtdâr Méanchey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</si>
  <si>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</si>
  <si>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</si>
  <si>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</si>
  <si>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</si>
  <si>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</si>
  <si>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</si>
  <si>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</si>
  <si>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</si>
  <si>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</si>
  <si>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</si>
  <si>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</si>
  <si>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</si>
  <si>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</si>
  <si>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</si>
  <si>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</si>
  <si>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</si>
  <si>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</si>
  <si>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</si>
  <si>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</si>
  <si>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</si>
  <si>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</si>
  <si>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</si>
  <si>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</si>
  <si>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</si>
  <si>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</si>
  <si>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</si>
  <si>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</si>
  <si>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</si>
  <si>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</si>
  <si>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</si>
  <si>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</si>
  <si>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</si>
  <si>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</si>
  <si>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</si>
  <si>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</si>
  <si>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</si>
  <si>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</si>
  <si>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</si>
  <si>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</si>
  <si>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</si>
  <si>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</si>
  <si>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</si>
  <si>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</si>
  <si>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</si>
  <si>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</si>
  <si>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</si>
  <si>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</si>
  <si>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</si>
  <si>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</si>
  <si>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</si>
  <si>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</si>
  <si>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</si>
  <si>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</si>
  <si>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</si>
  <si>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</si>
  <si>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</si>
  <si>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</si>
  <si>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</si>
  <si>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</si>
  <si>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</si>
  <si>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</si>
  <si>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</si>
  <si>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</si>
  <si>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</si>
  <si>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</si>
  <si>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</si>
  <si>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</si>
  <si>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</si>
  <si>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</si>
  <si>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</si>
  <si>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</si>
  <si>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</si>
  <si>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</si>
  <si>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</si>
  <si>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</si>
  <si>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</si>
  <si>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</si>
  <si>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</si>
  <si>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</si>
  <si>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</si>
  <si>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</si>
  <si>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</si>
  <si>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</si>
  <si>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</si>
  <si>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</si>
  <si>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</si>
  <si>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</si>
  <si>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</si>
  <si>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</si>
  <si>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</si>
  <si>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</si>
  <si>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</si>
  <si>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</si>
  <si>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</si>
  <si>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</si>
  <si>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</si>
  <si>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</si>
  <si>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</si>
  <si>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</si>
  <si>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</si>
  <si>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</si>
  <si>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</si>
  <si>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</si>
  <si>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</si>
  <si>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</si>
  <si>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</si>
  <si>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</si>
  <si>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</si>
  <si>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</si>
  <si>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</si>
  <si>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</si>
  <si>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</si>
  <si>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</si>
  <si>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</si>
  <si>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</si>
  <si>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</si>
  <si>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</si>
  <si>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</si>
  <si>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</si>
  <si>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</si>
  <si>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</si>
  <si>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KR-26</t>
  </si>
  <si>
    <t>Busan-gwangyeoksi</t>
  </si>
  <si>
    <t>KR-27</t>
  </si>
  <si>
    <t>Daegu-gwangyeoksi</t>
  </si>
  <si>
    <t>KR-28</t>
  </si>
  <si>
    <t>KR-29</t>
  </si>
  <si>
    <t>Gwangju-gwangyeoksi</t>
  </si>
  <si>
    <t>KR-30</t>
  </si>
  <si>
    <t>Daejeon-gwangyeoksi</t>
  </si>
  <si>
    <t>KR-31</t>
  </si>
  <si>
    <t>KR-41</t>
  </si>
  <si>
    <t>KR-42</t>
  </si>
  <si>
    <t>Gangwon-do</t>
  </si>
  <si>
    <t>KR-43</t>
  </si>
  <si>
    <t>Chungcheongbuk-do</t>
  </si>
  <si>
    <t>KR-44</t>
  </si>
  <si>
    <t>KR-45</t>
  </si>
  <si>
    <t>KR-46</t>
  </si>
  <si>
    <t>Jeollanam-do</t>
  </si>
  <si>
    <t>KR-47</t>
  </si>
  <si>
    <t>KR-48</t>
  </si>
  <si>
    <t>KR-49</t>
  </si>
  <si>
    <t>Jeju-teukbyeoljachido</t>
  </si>
  <si>
    <t>KR-50</t>
  </si>
  <si>
    <t>Sejong</t>
  </si>
  <si>
    <t>KW-AH</t>
  </si>
  <si>
    <t>Al Aḩmadī</t>
  </si>
  <si>
    <t>KW-FA</t>
  </si>
  <si>
    <t>Al Farwānīyah</t>
  </si>
  <si>
    <t>KW-HA</t>
  </si>
  <si>
    <t>Ḩawallī</t>
  </si>
  <si>
    <t>KW-JA</t>
  </si>
  <si>
    <t>Al Jahrā’</t>
  </si>
  <si>
    <t>KW-KU</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</si>
  <si>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</si>
  <si>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</si>
  <si>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</si>
  <si>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</si>
  <si>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</si>
  <si>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</si>
  <si>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</si>
  <si>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</si>
  <si>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</si>
  <si>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</si>
  <si>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</si>
  <si>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</si>
  <si>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</si>
  <si>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</si>
  <si>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</si>
  <si>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</si>
  <si>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</si>
  <si>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</si>
  <si>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</si>
  <si>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</si>
  <si>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</si>
  <si>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</si>
  <si>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</si>
  <si>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</si>
  <si>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</si>
  <si>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</si>
  <si>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</si>
  <si>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</si>
  <si>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</si>
  <si>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</si>
  <si>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</si>
  <si>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</si>
  <si>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</si>
  <si>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</si>
  <si>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</si>
  <si>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</si>
  <si>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</si>
  <si>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</si>
  <si>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</si>
  <si>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</si>
  <si>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</si>
  <si>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</si>
  <si>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</si>
  <si>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</si>
  <si>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</si>
  <si>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</si>
  <si>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</si>
  <si>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</si>
  <si>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</si>
  <si>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</si>
  <si>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</si>
  <si>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</si>
  <si>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</si>
  <si>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</si>
  <si>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</si>
  <si>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</si>
  <si>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</si>
  <si>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</si>
  <si>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KZ-AST</t>
  </si>
  <si>
    <t>KZ-BAY</t>
  </si>
  <si>
    <t>Bayqongyr</t>
  </si>
  <si>
    <t>Bajkonyr</t>
  </si>
  <si>
    <t>Baykonyr</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</si>
  <si>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</si>
  <si>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</si>
  <si>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</si>
  <si>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</si>
  <si>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</si>
  <si>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</si>
  <si>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</si>
  <si>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</si>
  <si>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</si>
  <si>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</si>
  <si>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</si>
  <si>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</si>
  <si>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</si>
  <si>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</si>
  <si>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</si>
  <si>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</si>
  <si>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</si>
  <si>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</si>
  <si>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</si>
  <si>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</si>
  <si>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</si>
  <si>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</si>
  <si>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</si>
  <si>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</si>
  <si>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</si>
  <si>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</si>
  <si>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</si>
  <si>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</si>
  <si>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</si>
  <si>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</si>
  <si>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</si>
  <si>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</si>
  <si>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</si>
  <si>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</si>
  <si>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</si>
  <si>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</si>
  <si>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</si>
  <si>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</si>
  <si>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</si>
  <si>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</si>
  <si>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</si>
  <si>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</si>
  <si>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</si>
  <si>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</si>
  <si>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</si>
  <si>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</si>
  <si>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</si>
  <si>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</si>
  <si>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</si>
  <si>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</si>
  <si>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</si>
  <si>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</si>
  <si>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</si>
  <si>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</si>
  <si>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</si>
  <si>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</si>
  <si>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</si>
  <si>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</si>
  <si>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</si>
  <si>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</si>
  <si>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</si>
  <si>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</si>
  <si>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</si>
  <si>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</si>
  <si>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</si>
  <si>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</si>
  <si>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</si>
  <si>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</si>
  <si>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</si>
  <si>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</si>
  <si>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</si>
  <si>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</si>
  <si>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</si>
  <si>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</si>
  <si>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</si>
  <si>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</si>
  <si>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</si>
  <si>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</si>
  <si>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</si>
  <si>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</si>
  <si>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</si>
  <si>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</si>
  <si>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</si>
  <si>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</si>
  <si>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</si>
  <si>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</si>
  <si>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</si>
  <si>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</si>
  <si>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</si>
  <si>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</si>
  <si>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</si>
  <si>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</si>
  <si>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</si>
  <si>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</si>
  <si>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</si>
  <si>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</si>
  <si>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</si>
  <si>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</si>
  <si>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</si>
  <si>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</si>
  <si>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</si>
  <si>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</si>
  <si>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</si>
  <si>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</si>
  <si>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</si>
  <si>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</si>
  <si>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</si>
  <si>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</si>
  <si>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</si>
  <si>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</si>
  <si>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</si>
  <si>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</si>
  <si>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</si>
  <si>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</si>
  <si>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</si>
  <si>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</si>
  <si>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</si>
  <si>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</si>
  <si>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</si>
  <si>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</si>
  <si>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</si>
  <si>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</si>
  <si>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</si>
  <si>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</si>
  <si>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</si>
  <si>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</si>
  <si>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</si>
  <si>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</si>
  <si>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</si>
  <si>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</si>
  <si>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</si>
  <si>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</si>
  <si>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</si>
  <si>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</si>
  <si>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</si>
  <si>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</si>
  <si>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</si>
  <si>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</si>
  <si>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</si>
  <si>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</si>
  <si>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</si>
  <si>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</si>
  <si>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</si>
  <si>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</si>
  <si>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</si>
  <si>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</si>
  <si>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</si>
  <si>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</si>
  <si>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</si>
  <si>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</si>
  <si>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</si>
  <si>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</si>
  <si>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</si>
  <si>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</si>
  <si>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</si>
  <si>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</si>
  <si>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</si>
  <si>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</si>
  <si>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</si>
  <si>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</si>
  <si>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</si>
  <si>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</si>
  <si>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</si>
  <si>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</si>
  <si>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</si>
  <si>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</si>
  <si>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</si>
  <si>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</si>
  <si>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</si>
  <si>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</si>
  <si>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</si>
  <si>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</si>
  <si>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</si>
  <si>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</si>
  <si>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</si>
  <si>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</si>
  <si>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</si>
  <si>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</si>
  <si>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</si>
  <si>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</si>
  <si>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</si>
  <si>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</si>
  <si>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</si>
  <si>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</si>
  <si>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</si>
  <si>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</si>
  <si>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</si>
  <si>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</si>
  <si>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</si>
  <si>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</si>
  <si>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</si>
  <si>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</si>
  <si>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</si>
  <si>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</si>
  <si>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</si>
  <si>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</si>
  <si>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</si>
  <si>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</si>
  <si>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</si>
  <si>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</si>
  <si>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</si>
  <si>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</si>
  <si>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</si>
  <si>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</si>
  <si>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</si>
  <si>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</si>
  <si>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</si>
  <si>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</si>
  <si>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</si>
  <si>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</si>
  <si>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</si>
  <si>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</si>
  <si>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</si>
  <si>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</si>
  <si>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</si>
  <si>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</si>
  <si>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</si>
  <si>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</si>
  <si>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</si>
  <si>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</si>
  <si>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</si>
  <si>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</si>
  <si>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</si>
  <si>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</si>
  <si>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</si>
  <si>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</si>
  <si>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</si>
  <si>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</si>
  <si>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</si>
  <si>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</si>
  <si>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</si>
  <si>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</si>
  <si>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</si>
  <si>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</si>
  <si>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</si>
  <si>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</si>
  <si>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</si>
  <si>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</si>
  <si>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</si>
  <si>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</si>
  <si>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</si>
  <si>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</si>
  <si>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</si>
  <si>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</si>
  <si>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</si>
  <si>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</si>
  <si>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</si>
  <si>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</si>
  <si>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</si>
  <si>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</si>
  <si>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</si>
  <si>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</si>
  <si>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</si>
  <si>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</si>
  <si>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</si>
  <si>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</si>
  <si>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</si>
  <si>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</si>
  <si>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</si>
  <si>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</si>
  <si>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</si>
  <si>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</si>
  <si>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</si>
  <si>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</si>
  <si>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</si>
  <si>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</si>
  <si>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</si>
  <si>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</si>
  <si>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</si>
  <si>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Butha-Buthe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</si>
  <si>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</si>
  <si>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</si>
  <si>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</si>
  <si>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</si>
  <si>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</si>
  <si>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</si>
  <si>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</si>
  <si>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</si>
  <si>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</si>
  <si>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</si>
  <si>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</si>
  <si>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</si>
  <si>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</si>
  <si>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</si>
  <si>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</si>
  <si>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</si>
  <si>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</si>
  <si>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</si>
  <si>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</si>
  <si>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</si>
  <si>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</si>
  <si>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</si>
  <si>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</si>
  <si>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</si>
  <si>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</si>
  <si>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</si>
  <si>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</si>
  <si>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</si>
  <si>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</si>
  <si>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</si>
  <si>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</si>
  <si>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</si>
  <si>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</si>
  <si>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</si>
  <si>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</si>
  <si>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</si>
  <si>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</si>
  <si>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</si>
  <si>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</si>
  <si>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</si>
  <si>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</si>
  <si>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</si>
  <si>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</si>
  <si>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</si>
  <si>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</si>
  <si>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</si>
  <si>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</si>
  <si>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</si>
  <si>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</si>
  <si>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</si>
  <si>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</si>
  <si>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</si>
  <si>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</si>
  <si>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</si>
  <si>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</si>
  <si>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</si>
  <si>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</si>
  <si>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</si>
  <si>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</si>
  <si>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</si>
  <si>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</si>
  <si>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</si>
  <si>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</si>
  <si>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</si>
  <si>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</si>
  <si>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</si>
  <si>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</si>
  <si>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</si>
  <si>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</si>
  <si>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</si>
  <si>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</si>
  <si>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</si>
  <si>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</si>
  <si>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</si>
  <si>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</si>
  <si>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</si>
  <si>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</si>
  <si>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</si>
  <si>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</si>
  <si>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</si>
  <si>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</si>
  <si>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</si>
  <si>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</si>
  <si>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</si>
  <si>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</si>
  <si>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</si>
  <si>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</si>
  <si>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</si>
  <si>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</si>
  <si>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</si>
  <si>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</si>
  <si>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</si>
  <si>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</si>
  <si>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</si>
  <si>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</si>
  <si>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</si>
  <si>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</si>
  <si>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</si>
  <si>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</si>
  <si>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</si>
  <si>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</si>
  <si>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</si>
  <si>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</si>
  <si>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</si>
  <si>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</si>
  <si>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</si>
  <si>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</si>
  <si>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</si>
  <si>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</si>
  <si>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</si>
  <si>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</si>
  <si>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</si>
  <si>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</si>
  <si>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</si>
  <si>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</si>
  <si>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</si>
  <si>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</si>
  <si>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</si>
  <si>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</si>
  <si>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</si>
  <si>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</si>
  <si>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</si>
  <si>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</si>
  <si>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</si>
  <si>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</si>
  <si>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</si>
  <si>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</si>
  <si>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</si>
  <si>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</si>
  <si>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</si>
  <si>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</si>
  <si>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</si>
  <si>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</si>
  <si>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</si>
  <si>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</si>
  <si>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</si>
  <si>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</si>
  <si>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</si>
  <si>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</si>
  <si>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</si>
  <si>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</si>
  <si>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</si>
  <si>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</si>
  <si>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</si>
  <si>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</si>
  <si>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</si>
  <si>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</si>
  <si>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</si>
  <si>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</si>
  <si>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</si>
  <si>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</si>
  <si>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</si>
  <si>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</si>
  <si>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</si>
  <si>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</si>
  <si>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</si>
  <si>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</si>
  <si>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</si>
  <si>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</si>
  <si>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</si>
  <si>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</si>
  <si>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</si>
  <si>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</si>
  <si>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</si>
  <si>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</si>
  <si>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</si>
  <si>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</si>
  <si>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</si>
  <si>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</si>
  <si>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</si>
  <si>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</si>
  <si>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</si>
  <si>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</si>
  <si>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</si>
  <si>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</si>
  <si>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</si>
  <si>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</si>
  <si>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</si>
  <si>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</si>
  <si>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</si>
  <si>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</si>
  <si>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</si>
  <si>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</si>
  <si>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</si>
  <si>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</si>
  <si>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</si>
  <si>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</si>
  <si>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</si>
  <si>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</si>
  <si>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</si>
  <si>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</si>
  <si>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</si>
  <si>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</si>
  <si>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</si>
  <si>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</si>
  <si>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</si>
  <si>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</si>
  <si>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</si>
  <si>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</si>
  <si>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</si>
  <si>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</si>
  <si>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</si>
  <si>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</si>
  <si>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</si>
  <si>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</si>
  <si>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</si>
  <si>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</si>
  <si>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</si>
  <si>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</si>
  <si>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</si>
  <si>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</si>
  <si>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</si>
  <si>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</si>
  <si>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</si>
  <si>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</si>
  <si>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</si>
  <si>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</si>
  <si>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</si>
  <si>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</si>
  <si>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</si>
  <si>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</si>
  <si>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</si>
  <si>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</si>
  <si>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</si>
  <si>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</si>
  <si>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</si>
  <si>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</si>
  <si>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</si>
  <si>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</si>
  <si>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</si>
  <si>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</si>
  <si>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</si>
  <si>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</si>
  <si>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</si>
  <si>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</si>
  <si>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</si>
  <si>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</si>
  <si>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</si>
  <si>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</si>
  <si>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</si>
  <si>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</si>
  <si>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</si>
  <si>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</si>
  <si>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</si>
  <si>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</si>
  <si>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</si>
  <si>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</si>
  <si>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</si>
  <si>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</si>
  <si>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</si>
  <si>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</si>
  <si>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</si>
  <si>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</si>
  <si>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</si>
  <si>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</si>
  <si>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</si>
  <si>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</si>
  <si>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</si>
  <si>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</si>
  <si>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</si>
  <si>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</si>
  <si>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</si>
  <si>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</si>
  <si>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</si>
  <si>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</si>
  <si>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</si>
  <si>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</si>
  <si>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</si>
  <si>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</si>
  <si>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</si>
  <si>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</si>
  <si>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</si>
  <si>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</si>
  <si>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</si>
  <si>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</si>
  <si>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</si>
  <si>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</si>
  <si>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</si>
  <si>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</si>
  <si>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</si>
  <si>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</si>
  <si>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</si>
  <si>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</si>
  <si>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</si>
  <si>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</si>
  <si>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</si>
  <si>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</si>
  <si>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</si>
  <si>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</si>
  <si>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</si>
  <si>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</si>
  <si>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</si>
  <si>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</si>
  <si>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</si>
  <si>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</si>
  <si>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</si>
  <si>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</si>
  <si>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</si>
  <si>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</si>
  <si>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</si>
  <si>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</si>
  <si>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</si>
  <si>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</si>
  <si>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</si>
  <si>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</si>
  <si>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</si>
  <si>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</si>
  <si>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</si>
  <si>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</si>
  <si>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</si>
  <si>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</si>
  <si>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</si>
  <si>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</si>
  <si>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</si>
  <si>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</si>
  <si>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</si>
  <si>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</si>
  <si>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</si>
  <si>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</si>
  <si>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</si>
  <si>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</si>
  <si>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</si>
  <si>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</si>
  <si>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</si>
  <si>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</si>
  <si>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</si>
  <si>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</si>
  <si>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</si>
  <si>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</si>
  <si>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</si>
  <si>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</si>
  <si>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</si>
  <si>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</si>
  <si>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</si>
  <si>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</si>
  <si>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</si>
  <si>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</si>
  <si>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</si>
  <si>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</si>
  <si>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</si>
  <si>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</si>
  <si>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</si>
  <si>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</si>
  <si>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</si>
  <si>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</si>
  <si>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</si>
  <si>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</si>
  <si>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</si>
  <si>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</si>
  <si>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</si>
  <si>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</si>
  <si>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</si>
  <si>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</si>
  <si>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</si>
  <si>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</si>
  <si>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</si>
  <si>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</si>
  <si>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</si>
  <si>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</si>
  <si>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</si>
  <si>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</si>
  <si>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</si>
  <si>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</si>
  <si>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</si>
  <si>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</si>
  <si>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</si>
  <si>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</si>
  <si>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</si>
  <si>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</si>
  <si>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</si>
  <si>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</si>
  <si>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</si>
  <si>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</si>
  <si>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</si>
  <si>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</si>
  <si>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</si>
  <si>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</si>
  <si>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</si>
  <si>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</si>
  <si>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</si>
  <si>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</si>
  <si>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</si>
  <si>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</si>
  <si>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</si>
  <si>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</si>
  <si>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</si>
  <si>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</si>
  <si>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</si>
  <si>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</si>
  <si>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</si>
  <si>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</si>
  <si>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</si>
  <si>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</si>
  <si>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</si>
  <si>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</si>
  <si>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</si>
  <si>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</si>
  <si>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</si>
  <si>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</si>
  <si>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</si>
  <si>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</si>
  <si>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</si>
  <si>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</si>
  <si>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</si>
  <si>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</si>
  <si>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</si>
  <si>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</si>
  <si>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</si>
  <si>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</si>
  <si>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</si>
  <si>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</si>
  <si>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</si>
  <si>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</si>
  <si>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</si>
  <si>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</si>
  <si>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</si>
  <si>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</si>
  <si>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</si>
  <si>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</si>
  <si>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</si>
  <si>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</si>
  <si>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</si>
  <si>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</si>
  <si>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</si>
  <si>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</si>
  <si>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</si>
  <si>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</si>
  <si>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</si>
  <si>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</si>
  <si>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</si>
  <si>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</si>
  <si>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</si>
  <si>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</si>
  <si>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</si>
  <si>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</si>
  <si>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</si>
  <si>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</si>
  <si>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</si>
  <si>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</si>
  <si>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</si>
  <si>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</si>
  <si>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</si>
  <si>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</si>
  <si>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</si>
  <si>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</si>
  <si>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</si>
  <si>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</si>
  <si>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</si>
  <si>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</si>
  <si>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</si>
  <si>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</si>
  <si>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</si>
  <si>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</si>
  <si>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</si>
  <si>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</si>
  <si>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</si>
  <si>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</si>
  <si>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</si>
  <si>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</si>
  <si>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</si>
  <si>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</si>
  <si>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</si>
  <si>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</si>
  <si>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</si>
  <si>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</si>
  <si>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</si>
  <si>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</si>
  <si>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</si>
  <si>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</si>
  <si>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</si>
  <si>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</si>
  <si>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</si>
  <si>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</si>
  <si>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</si>
  <si>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</si>
  <si>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</si>
  <si>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</si>
  <si>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</si>
  <si>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</si>
  <si>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</si>
  <si>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</si>
  <si>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</si>
  <si>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</si>
  <si>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</si>
  <si>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</si>
  <si>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</si>
  <si>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</si>
  <si>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</si>
  <si>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</si>
  <si>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</si>
  <si>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</si>
  <si>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</si>
  <si>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</si>
  <si>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</si>
  <si>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</si>
  <si>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</si>
  <si>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</si>
  <si>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</si>
  <si>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</si>
  <si>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</si>
  <si>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</si>
  <si>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</si>
  <si>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</si>
  <si>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</si>
  <si>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</si>
  <si>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</si>
  <si>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</si>
  <si>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</si>
  <si>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</si>
  <si>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</si>
  <si>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</si>
  <si>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</si>
  <si>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</si>
  <si>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</si>
  <si>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</si>
  <si>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</si>
  <si>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</si>
  <si>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</si>
  <si>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</si>
  <si>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</si>
  <si>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</si>
  <si>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</si>
  <si>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</si>
  <si>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</si>
  <si>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</si>
  <si>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</si>
  <si>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</si>
  <si>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</si>
  <si>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</si>
  <si>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</si>
  <si>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</si>
  <si>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</si>
  <si>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</si>
  <si>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</si>
  <si>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</si>
  <si>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</si>
  <si>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</si>
  <si>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</si>
  <si>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</si>
  <si>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</si>
  <si>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</si>
  <si>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</si>
  <si>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</si>
  <si>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Khemisset</t>
  </si>
  <si>
    <t>MA-NOU</t>
  </si>
  <si>
    <t>Nouaceur</t>
  </si>
  <si>
    <t>MA-SIK</t>
  </si>
  <si>
    <t>Sidi Kacem</t>
  </si>
  <si>
    <t>MA-SIL</t>
  </si>
  <si>
    <t>Sidi Slimane</t>
  </si>
  <si>
    <t>MA-05</t>
  </si>
  <si>
    <t>Béni Mellal-Khénifra</t>
  </si>
  <si>
    <t>MA-AZI</t>
  </si>
  <si>
    <t>Azilal</t>
  </si>
  <si>
    <t>MA-BEM</t>
  </si>
  <si>
    <t>Béni Mellal</t>
  </si>
  <si>
    <t>MA-FQH</t>
  </si>
  <si>
    <t>Fquih Ben Salah</t>
  </si>
  <si>
    <t>MA-KHN</t>
  </si>
  <si>
    <t>Khenifra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</si>
  <si>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</si>
  <si>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</si>
  <si>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</si>
  <si>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</si>
  <si>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</si>
  <si>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</si>
  <si>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</si>
  <si>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</si>
  <si>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</si>
  <si>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</si>
  <si>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</si>
  <si>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</si>
  <si>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</si>
  <si>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</si>
  <si>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</si>
  <si>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</si>
  <si>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</si>
  <si>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</si>
  <si>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</si>
  <si>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</si>
  <si>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</si>
  <si>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</si>
  <si>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</si>
  <si>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</si>
  <si>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</si>
  <si>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</si>
  <si>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</si>
  <si>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</si>
  <si>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</si>
  <si>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</si>
  <si>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</si>
  <si>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</si>
  <si>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</si>
  <si>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</si>
  <si>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</si>
  <si>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</si>
  <si>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</si>
  <si>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</si>
  <si>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</si>
  <si>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</si>
  <si>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</si>
  <si>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</si>
  <si>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</si>
  <si>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</si>
  <si>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</si>
  <si>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</si>
  <si>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</si>
  <si>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</si>
  <si>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</si>
  <si>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</si>
  <si>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</si>
  <si>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</si>
  <si>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</si>
  <si>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</si>
  <si>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</si>
  <si>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</si>
  <si>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</si>
  <si>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</si>
  <si>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</si>
  <si>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</si>
  <si>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</si>
  <si>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</si>
  <si>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</si>
  <si>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</si>
  <si>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</si>
  <si>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</si>
  <si>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</si>
  <si>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</si>
  <si>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</si>
  <si>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</si>
  <si>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</si>
  <si>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</si>
  <si>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</si>
  <si>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</si>
  <si>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</si>
  <si>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</si>
  <si>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</si>
  <si>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</si>
  <si>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</si>
  <si>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</si>
  <si>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</si>
  <si>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</si>
  <si>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</si>
  <si>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</si>
  <si>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</si>
  <si>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</si>
  <si>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</si>
  <si>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</si>
  <si>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</si>
  <si>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</si>
  <si>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</si>
  <si>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</si>
  <si>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</si>
  <si>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</si>
  <si>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</si>
  <si>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</si>
  <si>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</si>
  <si>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</si>
  <si>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</si>
  <si>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</si>
  <si>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</si>
  <si>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</si>
  <si>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</si>
  <si>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</si>
  <si>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</si>
  <si>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</si>
  <si>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</si>
  <si>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</si>
  <si>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</si>
  <si>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</si>
  <si>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</si>
  <si>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</si>
  <si>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</si>
  <si>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</si>
  <si>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</si>
  <si>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</si>
  <si>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</si>
  <si>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</si>
  <si>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</si>
  <si>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</si>
  <si>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</si>
  <si>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</si>
  <si>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</si>
  <si>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</si>
  <si>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</si>
  <si>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</si>
  <si>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</si>
  <si>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</si>
  <si>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</si>
  <si>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</si>
  <si>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</si>
  <si>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</si>
  <si>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</si>
  <si>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</si>
  <si>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</si>
  <si>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</si>
  <si>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</si>
  <si>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</si>
  <si>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</si>
  <si>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</si>
  <si>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</si>
  <si>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</si>
  <si>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</si>
  <si>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</si>
  <si>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</si>
  <si>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</si>
  <si>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</si>
  <si>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</si>
  <si>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</si>
  <si>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</si>
  <si>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</si>
  <si>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</si>
  <si>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</si>
  <si>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</si>
  <si>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</si>
  <si>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</si>
  <si>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</si>
  <si>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</si>
  <si>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</si>
  <si>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</si>
  <si>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</si>
  <si>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</si>
  <si>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</si>
  <si>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</si>
  <si>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</si>
  <si>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</si>
  <si>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</si>
  <si>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</si>
  <si>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</si>
  <si>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</si>
  <si>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</si>
  <si>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</si>
  <si>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</si>
  <si>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</si>
  <si>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</si>
  <si>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</si>
  <si>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</si>
  <si>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</si>
  <si>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</si>
  <si>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</si>
  <si>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</si>
  <si>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</si>
  <si>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</si>
  <si>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</si>
  <si>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</si>
  <si>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</si>
  <si>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</si>
  <si>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</si>
  <si>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</si>
  <si>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</si>
  <si>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</si>
  <si>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</si>
  <si>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</si>
  <si>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</si>
  <si>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</si>
  <si>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</si>
  <si>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</si>
  <si>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</si>
  <si>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</si>
  <si>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</si>
  <si>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</si>
  <si>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</si>
  <si>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</si>
  <si>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</si>
  <si>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</si>
  <si>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</si>
  <si>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</si>
  <si>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</si>
  <si>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</si>
  <si>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</si>
  <si>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</si>
  <si>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</si>
  <si>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</si>
  <si>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</si>
  <si>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</si>
  <si>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</si>
  <si>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</si>
  <si>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</si>
  <si>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</si>
  <si>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</si>
  <si>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</si>
  <si>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</si>
  <si>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</si>
  <si>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</si>
  <si>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</si>
  <si>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</si>
  <si>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</si>
  <si>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</si>
  <si>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</si>
  <si>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</si>
  <si>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</si>
  <si>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</si>
  <si>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</si>
  <si>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</si>
  <si>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</si>
  <si>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</si>
  <si>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</si>
  <si>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</si>
  <si>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</si>
  <si>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</si>
  <si>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</si>
  <si>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</si>
  <si>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</si>
  <si>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</si>
  <si>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</si>
  <si>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</si>
  <si>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</si>
  <si>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</si>
  <si>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</si>
  <si>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</si>
  <si>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</si>
  <si>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</si>
  <si>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</si>
  <si>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</si>
  <si>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</si>
  <si>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</si>
  <si>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</si>
  <si>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</si>
  <si>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</si>
  <si>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</si>
  <si>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</si>
  <si>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</si>
  <si>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</si>
  <si>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</si>
  <si>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</si>
  <si>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</si>
  <si>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</si>
  <si>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</si>
  <si>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</si>
  <si>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</si>
  <si>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</si>
  <si>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</si>
  <si>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</si>
  <si>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</si>
  <si>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</si>
  <si>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</si>
  <si>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</si>
  <si>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</si>
  <si>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</si>
  <si>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</si>
  <si>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</si>
  <si>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</si>
  <si>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</si>
  <si>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</si>
  <si>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</si>
  <si>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</si>
  <si>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</si>
  <si>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</si>
  <si>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</si>
  <si>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</si>
  <si>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</si>
  <si>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</si>
  <si>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</si>
  <si>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</si>
  <si>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</si>
  <si>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</si>
  <si>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</si>
  <si>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</si>
  <si>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</si>
  <si>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</si>
  <si>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</si>
  <si>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</si>
  <si>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</si>
  <si>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</si>
  <si>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</si>
  <si>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</si>
  <si>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</si>
  <si>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</si>
  <si>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</si>
  <si>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</si>
  <si>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</si>
  <si>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</si>
  <si>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</si>
  <si>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</si>
  <si>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</si>
  <si>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</si>
  <si>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</si>
  <si>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</si>
  <si>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</si>
  <si>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</si>
  <si>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</si>
  <si>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</si>
  <si>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</si>
  <si>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</si>
  <si>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</si>
  <si>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</si>
  <si>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</si>
  <si>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</si>
  <si>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</si>
  <si>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</si>
  <si>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</si>
  <si>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</si>
  <si>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</si>
  <si>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</si>
  <si>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</si>
  <si>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</si>
  <si>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</si>
  <si>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</si>
  <si>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</si>
  <si>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</si>
  <si>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</si>
  <si>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</si>
  <si>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</si>
  <si>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</si>
  <si>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</si>
  <si>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</si>
  <si>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</si>
  <si>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</si>
  <si>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</si>
  <si>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</si>
  <si>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</si>
  <si>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</si>
  <si>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</si>
  <si>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</si>
  <si>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</si>
  <si>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</si>
  <si>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</si>
  <si>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</si>
  <si>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</si>
  <si>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</si>
  <si>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</si>
  <si>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</si>
  <si>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</si>
  <si>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</si>
  <si>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</si>
  <si>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</si>
  <si>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</si>
  <si>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</si>
  <si>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</si>
  <si>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</si>
  <si>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</si>
  <si>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</si>
  <si>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</si>
  <si>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</si>
  <si>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</si>
  <si>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</si>
  <si>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</si>
  <si>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</si>
  <si>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</si>
  <si>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</si>
  <si>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</si>
  <si>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</si>
  <si>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</si>
  <si>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</si>
  <si>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</si>
  <si>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</si>
  <si>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</si>
  <si>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</si>
  <si>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</si>
  <si>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</si>
  <si>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</si>
  <si>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</si>
  <si>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</si>
  <si>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</si>
  <si>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</si>
  <si>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</si>
  <si>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</si>
  <si>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</si>
  <si>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</si>
  <si>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</si>
  <si>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</si>
  <si>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</si>
  <si>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</si>
  <si>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</si>
  <si>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</si>
  <si>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</si>
  <si>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</si>
  <si>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</si>
  <si>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</si>
  <si>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</si>
  <si>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</si>
  <si>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</si>
  <si>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</si>
  <si>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</si>
  <si>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</si>
  <si>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</si>
  <si>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</si>
  <si>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</si>
  <si>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</si>
  <si>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</si>
  <si>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</si>
  <si>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</si>
  <si>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</si>
  <si>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</si>
  <si>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</si>
  <si>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</si>
  <si>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</si>
  <si>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</si>
  <si>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</si>
  <si>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</si>
  <si>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</si>
  <si>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</si>
  <si>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</si>
  <si>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</si>
  <si>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</si>
  <si>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</si>
  <si>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</si>
  <si>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</si>
  <si>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</si>
  <si>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</si>
  <si>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</si>
  <si>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</si>
  <si>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</si>
  <si>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</si>
  <si>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</si>
  <si>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</si>
  <si>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</si>
  <si>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</si>
  <si>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</si>
  <si>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</si>
  <si>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</si>
  <si>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</si>
  <si>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</si>
  <si>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</si>
  <si>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</si>
  <si>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</si>
  <si>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</si>
  <si>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</si>
  <si>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</si>
  <si>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</si>
  <si>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</si>
  <si>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</si>
  <si>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</si>
  <si>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</si>
  <si>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</si>
  <si>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</si>
  <si>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</si>
  <si>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</si>
  <si>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</si>
  <si>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</si>
  <si>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</si>
  <si>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</si>
  <si>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</si>
  <si>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</si>
  <si>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</si>
  <si>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</si>
  <si>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</si>
  <si>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</si>
  <si>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</si>
  <si>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</si>
  <si>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</si>
  <si>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</si>
  <si>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</si>
  <si>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</si>
  <si>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</si>
  <si>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</si>
  <si>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</si>
  <si>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</si>
  <si>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</si>
  <si>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</si>
  <si>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</si>
  <si>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</si>
  <si>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</si>
  <si>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</si>
  <si>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</si>
  <si>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</si>
  <si>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</si>
  <si>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</si>
  <si>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</si>
  <si>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</si>
  <si>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</si>
  <si>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</si>
  <si>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</si>
  <si>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</si>
  <si>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</si>
  <si>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</si>
  <si>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</si>
  <si>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</si>
  <si>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</si>
  <si>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</si>
  <si>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</si>
  <si>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</si>
  <si>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</si>
  <si>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</si>
  <si>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</si>
  <si>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</si>
  <si>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</si>
  <si>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</si>
  <si>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</si>
  <si>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</si>
  <si>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</si>
  <si>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</si>
  <si>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</si>
  <si>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</si>
  <si>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</si>
  <si>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</si>
  <si>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</si>
  <si>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</si>
  <si>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</si>
  <si>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</si>
  <si>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</si>
  <si>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</si>
  <si>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</si>
  <si>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</si>
  <si>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</si>
  <si>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</si>
  <si>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</si>
  <si>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</si>
  <si>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</si>
  <si>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</si>
  <si>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</si>
  <si>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</si>
  <si>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</si>
  <si>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</si>
  <si>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</si>
  <si>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</si>
  <si>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</si>
  <si>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</si>
  <si>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</si>
  <si>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</si>
  <si>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</si>
  <si>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</si>
  <si>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</si>
  <si>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</si>
  <si>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</si>
  <si>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</si>
  <si>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</si>
  <si>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</si>
  <si>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</si>
  <si>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</si>
  <si>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</si>
  <si>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</si>
  <si>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</si>
  <si>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</si>
  <si>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</si>
  <si>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</si>
  <si>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</si>
  <si>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</si>
  <si>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</si>
  <si>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</si>
  <si>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</si>
  <si>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</si>
  <si>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</si>
  <si>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</si>
  <si>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</si>
  <si>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</si>
  <si>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</si>
  <si>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</si>
  <si>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</si>
  <si>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</si>
  <si>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</si>
  <si>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</si>
  <si>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</si>
  <si>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</si>
  <si>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</si>
  <si>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</si>
  <si>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</si>
  <si>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</si>
  <si>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</si>
  <si>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</si>
  <si>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</si>
  <si>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</si>
  <si>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</si>
  <si>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</si>
  <si>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</si>
  <si>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</si>
  <si>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</si>
  <si>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</si>
  <si>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</si>
  <si>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</si>
  <si>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</si>
  <si>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</si>
  <si>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</si>
  <si>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</si>
  <si>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</si>
  <si>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</si>
  <si>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</si>
  <si>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</si>
  <si>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</si>
  <si>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</si>
  <si>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</si>
  <si>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</si>
  <si>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</si>
  <si>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</si>
  <si>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</si>
  <si>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</si>
  <si>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</si>
  <si>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</si>
  <si>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</si>
  <si>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</si>
  <si>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</si>
  <si>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</si>
  <si>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</si>
  <si>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</si>
  <si>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</si>
  <si>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</si>
  <si>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</si>
  <si>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</si>
  <si>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</si>
  <si>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</si>
  <si>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</si>
  <si>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</si>
  <si>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</si>
  <si>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</si>
  <si>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</si>
  <si>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</si>
  <si>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</si>
  <si>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</si>
  <si>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</si>
  <si>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</si>
  <si>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</si>
  <si>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</si>
  <si>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</si>
  <si>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</si>
  <si>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</si>
  <si>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</si>
  <si>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</si>
  <si>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</si>
  <si>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</si>
  <si>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</si>
  <si>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</si>
  <si>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</si>
  <si>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</si>
  <si>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</si>
  <si>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</si>
  <si>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</si>
  <si>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</si>
  <si>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</si>
  <si>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</si>
  <si>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</si>
  <si>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</si>
  <si>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</si>
  <si>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</si>
  <si>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</si>
  <si>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</si>
  <si>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</si>
  <si>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</si>
  <si>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</si>
  <si>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</si>
  <si>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</si>
  <si>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</si>
  <si>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</si>
  <si>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</si>
  <si>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</si>
  <si>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</si>
  <si>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</si>
  <si>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</si>
  <si>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</si>
  <si>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</si>
  <si>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</si>
  <si>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</si>
  <si>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</si>
  <si>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</si>
  <si>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</si>
  <si>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</si>
  <si>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</si>
  <si>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</si>
  <si>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</si>
  <si>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</si>
  <si>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</si>
  <si>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</si>
  <si>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</si>
  <si>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</si>
  <si>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</si>
  <si>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</si>
  <si>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</si>
  <si>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</si>
  <si>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</si>
  <si>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</si>
  <si>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</si>
  <si>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</si>
  <si>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</si>
  <si>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</si>
  <si>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</si>
  <si>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</si>
  <si>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</si>
  <si>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</si>
  <si>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</si>
  <si>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</si>
  <si>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</si>
  <si>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</si>
  <si>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</si>
  <si>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</si>
  <si>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</si>
  <si>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</si>
  <si>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</si>
  <si>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</si>
  <si>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</si>
  <si>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</si>
  <si>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</si>
  <si>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</si>
  <si>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</si>
  <si>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</si>
  <si>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</si>
  <si>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</si>
  <si>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</si>
  <si>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</si>
  <si>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</si>
  <si>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</si>
  <si>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</si>
  <si>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</si>
  <si>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</si>
  <si>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</si>
  <si>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</si>
  <si>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</si>
  <si>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</si>
  <si>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</si>
  <si>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</si>
  <si>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</si>
  <si>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</si>
  <si>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</si>
  <si>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</si>
  <si>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</si>
  <si>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</si>
  <si>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</si>
  <si>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</si>
  <si>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</si>
  <si>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</si>
  <si>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</si>
  <si>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</si>
  <si>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</si>
  <si>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</si>
  <si>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</si>
  <si>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</si>
  <si>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</si>
  <si>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</si>
  <si>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</si>
  <si>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</si>
  <si>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MU-BR</t>
  </si>
  <si>
    <t>Beau Bassin-Rose Hill</t>
  </si>
  <si>
    <t>MU-CU</t>
  </si>
  <si>
    <t>Curepipe</t>
  </si>
  <si>
    <t>MU-PU</t>
  </si>
  <si>
    <t>Port Louis</t>
  </si>
  <si>
    <t>MU-QB</t>
  </si>
  <si>
    <t>Quatre Bornes</t>
  </si>
  <si>
    <t>MU-VP</t>
  </si>
  <si>
    <t>Vacoas-Phoenix</t>
  </si>
  <si>
    <t>MU-BL</t>
  </si>
  <si>
    <t>Black River</t>
  </si>
  <si>
    <t>MU-FL</t>
  </si>
  <si>
    <t>Flacq</t>
  </si>
  <si>
    <t>MU-GP</t>
  </si>
  <si>
    <t>Grand Port</t>
  </si>
  <si>
    <t>MU-MO</t>
  </si>
  <si>
    <t>Moka</t>
  </si>
  <si>
    <t>MU-PA</t>
  </si>
  <si>
    <t>Pamplemousses</t>
  </si>
  <si>
    <t>MU-PL</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</si>
  <si>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</si>
  <si>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</si>
  <si>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</si>
  <si>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</si>
  <si>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</si>
  <si>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</si>
  <si>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</si>
  <si>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</si>
  <si>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</si>
  <si>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</si>
  <si>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</si>
  <si>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</si>
  <si>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</si>
  <si>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</si>
  <si>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</si>
  <si>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</si>
  <si>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</si>
  <si>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</si>
  <si>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</si>
  <si>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</si>
  <si>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</si>
  <si>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</si>
  <si>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</si>
  <si>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</si>
  <si>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</si>
  <si>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</si>
  <si>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</si>
  <si>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</si>
  <si>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</si>
  <si>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</si>
  <si>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</si>
  <si>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</si>
  <si>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</si>
  <si>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</si>
  <si>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</si>
  <si>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</si>
  <si>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</si>
  <si>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</si>
  <si>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</si>
  <si>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</si>
  <si>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</si>
  <si>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</si>
  <si>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</si>
  <si>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</si>
  <si>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</si>
  <si>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</si>
  <si>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</si>
  <si>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</si>
  <si>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</si>
  <si>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</si>
  <si>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</si>
  <si>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</si>
  <si>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</si>
  <si>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</si>
  <si>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</si>
  <si>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</si>
  <si>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</si>
  <si>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</si>
  <si>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</si>
  <si>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</si>
  <si>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</si>
  <si>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</si>
  <si>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</si>
  <si>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</si>
  <si>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</si>
  <si>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</si>
  <si>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</si>
  <si>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</si>
  <si>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</si>
  <si>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</si>
  <si>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</si>
  <si>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</si>
  <si>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</si>
  <si>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</si>
  <si>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</si>
  <si>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</si>
  <si>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</si>
  <si>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</si>
  <si>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</si>
  <si>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</si>
  <si>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</si>
  <si>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</si>
  <si>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</si>
  <si>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</si>
  <si>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</si>
  <si>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</si>
  <si>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</si>
  <si>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</si>
  <si>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</si>
  <si>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</si>
  <si>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</si>
  <si>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</si>
  <si>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</si>
  <si>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</si>
  <si>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</si>
  <si>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</si>
  <si>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</si>
  <si>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</si>
  <si>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</si>
  <si>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</si>
  <si>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</si>
  <si>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</si>
  <si>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</si>
  <si>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</si>
  <si>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</si>
  <si>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</si>
  <si>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</si>
  <si>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</si>
  <si>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</si>
  <si>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</si>
  <si>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</si>
  <si>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</si>
  <si>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</si>
  <si>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</si>
  <si>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</si>
  <si>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</si>
  <si>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</si>
  <si>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</si>
  <si>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</si>
  <si>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</si>
  <si>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</si>
  <si>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</si>
  <si>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</si>
  <si>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</si>
  <si>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</si>
  <si>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</si>
  <si>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</si>
  <si>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</si>
  <si>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</si>
  <si>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</si>
  <si>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</si>
  <si>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</si>
  <si>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</si>
  <si>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</si>
  <si>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</si>
  <si>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</si>
  <si>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</si>
  <si>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</si>
  <si>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</si>
  <si>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</si>
  <si>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</si>
  <si>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</si>
  <si>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</si>
  <si>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</si>
  <si>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</si>
  <si>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</si>
  <si>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</si>
  <si>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</si>
  <si>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</si>
  <si>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</si>
  <si>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</si>
  <si>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</si>
  <si>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</si>
  <si>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</si>
  <si>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</si>
  <si>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</si>
  <si>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</si>
  <si>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</si>
  <si>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</si>
  <si>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</si>
  <si>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</si>
  <si>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</si>
  <si>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</si>
  <si>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</si>
  <si>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</si>
  <si>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</si>
  <si>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</si>
  <si>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</si>
  <si>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</si>
  <si>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</si>
  <si>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</si>
  <si>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</si>
  <si>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</si>
  <si>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</si>
  <si>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</si>
  <si>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</si>
  <si>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</si>
  <si>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</si>
  <si>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</si>
  <si>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</si>
  <si>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</si>
  <si>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</si>
  <si>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</si>
  <si>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</si>
  <si>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</si>
  <si>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</si>
  <si>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</si>
  <si>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</si>
  <si>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</si>
  <si>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</si>
  <si>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</si>
  <si>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</si>
  <si>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</si>
  <si>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</si>
  <si>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</si>
  <si>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</si>
  <si>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</si>
  <si>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</si>
  <si>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</si>
  <si>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</si>
  <si>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</si>
  <si>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</si>
  <si>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</si>
  <si>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</si>
  <si>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</si>
  <si>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</si>
  <si>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</si>
  <si>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</si>
  <si>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</si>
  <si>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</si>
  <si>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</si>
  <si>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</si>
  <si>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</si>
  <si>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</si>
  <si>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</si>
  <si>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</si>
  <si>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</si>
  <si>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</si>
  <si>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</si>
  <si>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</si>
  <si>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</si>
  <si>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</si>
  <si>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</si>
  <si>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</si>
  <si>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</si>
  <si>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</si>
  <si>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</si>
  <si>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</si>
  <si>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</si>
  <si>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</si>
  <si>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</si>
  <si>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</si>
  <si>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</si>
  <si>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</si>
  <si>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</si>
  <si>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</si>
  <si>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</si>
  <si>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</si>
  <si>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</si>
  <si>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</si>
  <si>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</si>
  <si>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</si>
  <si>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</si>
  <si>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</si>
  <si>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</si>
  <si>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</si>
  <si>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</si>
  <si>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</si>
  <si>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</si>
  <si>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</si>
  <si>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</si>
  <si>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</si>
  <si>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</si>
  <si>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</si>
  <si>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</si>
  <si>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</si>
  <si>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</si>
  <si>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</si>
  <si>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</si>
  <si>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</si>
  <si>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</si>
  <si>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</si>
  <si>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</si>
  <si>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</si>
  <si>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</si>
  <si>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</si>
  <si>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</si>
  <si>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</si>
  <si>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</si>
  <si>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</si>
  <si>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</si>
  <si>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</si>
  <si>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</si>
  <si>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</si>
  <si>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</si>
  <si>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</si>
  <si>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</si>
  <si>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</si>
  <si>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</si>
  <si>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</si>
  <si>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</si>
  <si>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</si>
  <si>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</si>
  <si>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</si>
  <si>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</si>
  <si>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</si>
  <si>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</si>
  <si>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</si>
  <si>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</si>
  <si>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</si>
  <si>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</si>
  <si>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</si>
  <si>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</si>
  <si>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</si>
  <si>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</si>
  <si>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</si>
  <si>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</si>
  <si>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</si>
  <si>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</si>
  <si>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</si>
  <si>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</si>
  <si>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</si>
  <si>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</si>
  <si>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</si>
  <si>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</si>
  <si>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</si>
  <si>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</si>
  <si>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</si>
  <si>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</si>
  <si>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</si>
  <si>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</si>
  <si>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</si>
  <si>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</si>
  <si>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</si>
  <si>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</si>
  <si>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</si>
  <si>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</si>
  <si>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</si>
  <si>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</si>
  <si>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</si>
  <si>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</si>
  <si>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</si>
  <si>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</si>
  <si>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</si>
  <si>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</si>
  <si>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</si>
  <si>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</si>
  <si>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</si>
  <si>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</si>
  <si>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</si>
  <si>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</si>
  <si>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</si>
  <si>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</si>
  <si>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</si>
  <si>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</si>
  <si>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</si>
  <si>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</si>
  <si>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</si>
  <si>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</si>
  <si>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</si>
  <si>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</si>
  <si>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</si>
  <si>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</si>
  <si>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</si>
  <si>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</si>
  <si>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</si>
  <si>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</si>
  <si>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</si>
  <si>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</si>
  <si>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</si>
  <si>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</si>
  <si>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</si>
  <si>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</si>
  <si>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</si>
  <si>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</si>
  <si>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</si>
  <si>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</si>
  <si>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</si>
  <si>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</si>
  <si>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</si>
  <si>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</si>
  <si>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</si>
  <si>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</si>
  <si>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</si>
  <si>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</si>
  <si>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</si>
  <si>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</si>
  <si>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</si>
  <si>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</si>
  <si>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</si>
  <si>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</si>
  <si>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</si>
  <si>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</si>
  <si>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</si>
  <si>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</si>
  <si>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</si>
  <si>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</si>
  <si>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</si>
  <si>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</si>
  <si>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</si>
  <si>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</si>
  <si>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</si>
  <si>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</si>
  <si>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</si>
  <si>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</si>
  <si>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</si>
  <si>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</si>
  <si>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</si>
  <si>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</si>
  <si>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</si>
  <si>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</si>
  <si>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</si>
  <si>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</si>
  <si>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</si>
  <si>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</si>
  <si>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</si>
  <si>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</si>
  <si>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</si>
  <si>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</si>
  <si>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</si>
  <si>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</si>
  <si>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</si>
  <si>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</si>
  <si>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</si>
  <si>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</si>
  <si>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</si>
  <si>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</si>
  <si>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</si>
  <si>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</si>
  <si>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</si>
  <si>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</si>
  <si>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</si>
  <si>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</si>
  <si>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</si>
  <si>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</si>
  <si>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</si>
  <si>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</si>
  <si>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</si>
  <si>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</si>
  <si>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</si>
  <si>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</si>
  <si>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</si>
  <si>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</si>
  <si>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</si>
  <si>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</si>
  <si>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</si>
  <si>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</si>
  <si>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</si>
  <si>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</si>
  <si>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</si>
  <si>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</si>
  <si>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</si>
  <si>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</si>
  <si>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</si>
  <si>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</si>
  <si>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</si>
  <si>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</si>
  <si>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</si>
  <si>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</si>
  <si>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</si>
  <si>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</si>
  <si>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</si>
  <si>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Agder</t>
  </si>
  <si>
    <t>NO-46</t>
  </si>
  <si>
    <t>Vestland</t>
  </si>
  <si>
    <t>NO-50</t>
  </si>
  <si>
    <t>Trøndelag</t>
  </si>
  <si>
    <t>NO-54</t>
  </si>
  <si>
    <t>Troms og Finnmark</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</si>
  <si>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</si>
  <si>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</si>
  <si>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</si>
  <si>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</si>
  <si>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</si>
  <si>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</si>
  <si>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</si>
  <si>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</si>
  <si>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</si>
  <si>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</si>
  <si>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</si>
  <si>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</si>
  <si>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</si>
  <si>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</si>
  <si>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</si>
  <si>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</si>
  <si>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</si>
  <si>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</si>
  <si>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</si>
  <si>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</si>
  <si>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</si>
  <si>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</si>
  <si>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</si>
  <si>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</si>
  <si>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</si>
  <si>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</si>
  <si>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</si>
  <si>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</si>
  <si>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</si>
  <si>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</si>
  <si>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</si>
  <si>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</si>
  <si>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</si>
  <si>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</si>
  <si>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</si>
  <si>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</si>
  <si>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</si>
  <si>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</si>
  <si>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</si>
  <si>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</si>
  <si>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</si>
  <si>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</si>
  <si>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</si>
  <si>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</si>
  <si>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</si>
  <si>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</si>
  <si>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</si>
  <si>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</si>
  <si>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</si>
  <si>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</si>
  <si>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</si>
  <si>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Province 3</t>
  </si>
  <si>
    <t>Pradesh 3</t>
  </si>
  <si>
    <t>NP-P4</t>
  </si>
  <si>
    <t>NP-P5</t>
  </si>
  <si>
    <t>Province 5</t>
  </si>
  <si>
    <t>Pradesh 5</t>
  </si>
  <si>
    <t>NP-P6</t>
  </si>
  <si>
    <t>NP-P7</t>
  </si>
  <si>
    <t>Province 7</t>
  </si>
  <si>
    <t>Pradesh 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</si>
  <si>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</si>
  <si>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</si>
  <si>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</si>
  <si>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</si>
  <si>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</si>
  <si>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</si>
  <si>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</si>
  <si>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</si>
  <si>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</si>
  <si>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</si>
  <si>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</si>
  <si>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</si>
  <si>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</si>
  <si>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</si>
  <si>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</si>
  <si>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</si>
  <si>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</si>
  <si>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</si>
  <si>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</si>
  <si>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</si>
  <si>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</si>
  <si>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</si>
  <si>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</si>
  <si>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</si>
  <si>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</si>
  <si>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</si>
  <si>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</si>
  <si>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</si>
  <si>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</si>
  <si>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</si>
  <si>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</si>
  <si>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</si>
  <si>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</si>
  <si>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</si>
  <si>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</si>
  <si>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</si>
  <si>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</si>
  <si>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</si>
  <si>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</si>
  <si>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</si>
  <si>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</si>
  <si>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</si>
  <si>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</si>
  <si>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</si>
  <si>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</si>
  <si>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</si>
  <si>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</si>
  <si>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</si>
  <si>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</si>
  <si>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</si>
  <si>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</si>
  <si>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</si>
  <si>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</si>
  <si>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</si>
  <si>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</si>
  <si>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</si>
  <si>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</si>
  <si>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</si>
  <si>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</si>
  <si>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</si>
  <si>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</si>
  <si>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</si>
  <si>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</si>
  <si>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</si>
  <si>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</si>
  <si>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</si>
  <si>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</si>
  <si>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</si>
  <si>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</si>
  <si>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</si>
  <si>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</si>
  <si>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</si>
  <si>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</si>
  <si>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</si>
  <si>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</si>
  <si>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</si>
  <si>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</si>
  <si>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</si>
  <si>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</si>
  <si>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</si>
  <si>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</si>
  <si>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</si>
  <si>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</si>
  <si>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</si>
  <si>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</si>
  <si>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</si>
  <si>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</si>
  <si>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</si>
  <si>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</si>
  <si>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</si>
  <si>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</si>
  <si>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</si>
  <si>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</si>
  <si>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</si>
  <si>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</si>
  <si>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</si>
  <si>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</si>
  <si>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</si>
  <si>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</si>
  <si>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</si>
  <si>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</si>
  <si>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</si>
  <si>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</si>
  <si>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</si>
  <si>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</si>
  <si>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</si>
  <si>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</si>
  <si>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</si>
  <si>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</si>
  <si>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</si>
  <si>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</si>
  <si>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</si>
  <si>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</si>
  <si>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</si>
  <si>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</si>
  <si>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</si>
  <si>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</si>
  <si>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</si>
  <si>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</si>
  <si>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</si>
  <si>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</si>
  <si>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</si>
  <si>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</si>
  <si>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</si>
  <si>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</si>
  <si>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</si>
  <si>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</si>
  <si>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</si>
  <si>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</si>
  <si>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</si>
  <si>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</si>
  <si>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</si>
  <si>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</si>
  <si>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</si>
  <si>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</si>
  <si>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</si>
  <si>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</si>
  <si>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</si>
  <si>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</si>
  <si>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</si>
  <si>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</si>
  <si>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</si>
  <si>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</si>
  <si>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</si>
  <si>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</si>
  <si>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</si>
  <si>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</si>
  <si>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</si>
  <si>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</si>
  <si>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</si>
  <si>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</si>
  <si>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</si>
  <si>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</si>
  <si>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</si>
  <si>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</si>
  <si>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</si>
  <si>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</si>
  <si>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</si>
  <si>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</si>
  <si>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</si>
  <si>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</si>
  <si>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</si>
  <si>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</si>
  <si>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</si>
  <si>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</si>
  <si>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</si>
  <si>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</si>
  <si>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</si>
  <si>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</si>
  <si>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</si>
  <si>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</si>
  <si>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</si>
  <si>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</si>
  <si>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</si>
  <si>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</si>
  <si>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</si>
  <si>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</si>
  <si>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</si>
  <si>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</si>
  <si>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</si>
  <si>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</si>
  <si>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</si>
  <si>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</si>
  <si>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</si>
  <si>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</si>
  <si>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</si>
  <si>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</si>
  <si>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</si>
  <si>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</si>
  <si>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</si>
  <si>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</si>
  <si>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</si>
  <si>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</si>
  <si>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</si>
  <si>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</si>
  <si>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</si>
  <si>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</si>
  <si>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</si>
  <si>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</si>
  <si>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</si>
  <si>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</si>
  <si>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</si>
  <si>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</si>
  <si>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</si>
  <si>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</si>
  <si>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</si>
  <si>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</si>
  <si>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</si>
  <si>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</si>
  <si>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</si>
  <si>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</si>
  <si>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</si>
  <si>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</si>
  <si>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</si>
  <si>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</si>
  <si>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</si>
  <si>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</si>
  <si>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</si>
  <si>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</si>
  <si>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</si>
  <si>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</si>
  <si>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</si>
  <si>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</si>
  <si>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</si>
  <si>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</si>
  <si>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</si>
  <si>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</si>
  <si>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</si>
  <si>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</si>
  <si>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</si>
  <si>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</si>
  <si>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</si>
  <si>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</si>
  <si>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</si>
  <si>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</si>
  <si>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</si>
  <si>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</si>
  <si>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</si>
  <si>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</si>
  <si>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</si>
  <si>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</si>
  <si>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</si>
  <si>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</si>
  <si>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</si>
  <si>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</si>
  <si>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</si>
  <si>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</si>
  <si>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</si>
  <si>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</si>
  <si>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</si>
  <si>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</si>
  <si>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</si>
  <si>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</si>
  <si>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</si>
  <si>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</si>
  <si>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</si>
  <si>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</si>
  <si>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</si>
  <si>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</si>
  <si>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</si>
  <si>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</si>
  <si>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</si>
  <si>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</si>
  <si>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</si>
  <si>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</si>
  <si>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</si>
  <si>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</si>
  <si>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</si>
  <si>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</si>
  <si>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</si>
  <si>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</si>
  <si>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</si>
  <si>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</si>
  <si>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</si>
  <si>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</si>
  <si>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</si>
  <si>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</si>
  <si>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</si>
  <si>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</si>
  <si>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</si>
  <si>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</si>
  <si>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</si>
  <si>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</si>
  <si>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</si>
  <si>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</si>
  <si>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</si>
  <si>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</si>
  <si>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</si>
  <si>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</si>
  <si>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</si>
  <si>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</si>
  <si>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</si>
  <si>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</si>
  <si>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</si>
  <si>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</si>
  <si>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</si>
  <si>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</si>
  <si>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</si>
  <si>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</si>
  <si>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</si>
  <si>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</si>
  <si>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</si>
  <si>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</si>
  <si>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</si>
  <si>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</si>
  <si>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</si>
  <si>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</si>
  <si>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</si>
  <si>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</si>
  <si>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</si>
  <si>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</si>
  <si>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</si>
  <si>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</si>
  <si>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</si>
  <si>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</si>
  <si>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</si>
  <si>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</si>
  <si>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</si>
  <si>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</si>
  <si>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</si>
  <si>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</si>
  <si>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</si>
  <si>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</si>
  <si>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</si>
  <si>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</si>
  <si>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</si>
  <si>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</si>
  <si>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</si>
  <si>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</si>
  <si>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</si>
  <si>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</si>
  <si>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</si>
  <si>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</si>
  <si>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</si>
  <si>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</si>
  <si>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</si>
  <si>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</si>
  <si>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</si>
  <si>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</si>
  <si>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</si>
  <si>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</si>
  <si>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</si>
  <si>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</si>
  <si>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</si>
  <si>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</si>
  <si>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</si>
  <si>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</si>
  <si>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</si>
  <si>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</si>
  <si>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</si>
  <si>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</si>
  <si>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</si>
  <si>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</si>
  <si>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</si>
  <si>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</si>
  <si>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</si>
  <si>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</si>
  <si>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</si>
  <si>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</si>
  <si>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</si>
  <si>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</si>
  <si>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</si>
  <si>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</si>
  <si>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</si>
  <si>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</si>
  <si>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</si>
  <si>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</si>
  <si>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</si>
  <si>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</si>
  <si>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</si>
  <si>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</si>
  <si>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</si>
  <si>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</si>
  <si>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</si>
  <si>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</si>
  <si>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</si>
  <si>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</si>
  <si>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</si>
  <si>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</si>
  <si>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</si>
  <si>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</si>
  <si>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</si>
  <si>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</si>
  <si>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</si>
  <si>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</si>
  <si>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</si>
  <si>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</si>
  <si>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</si>
  <si>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</si>
  <si>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</si>
  <si>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</si>
  <si>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</si>
  <si>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</si>
  <si>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</si>
  <si>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</si>
  <si>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</si>
  <si>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</si>
  <si>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</si>
  <si>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</si>
  <si>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</si>
  <si>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</si>
  <si>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Compostela Valley</t>
  </si>
  <si>
    <t>Lambak ng Kompostela</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</si>
  <si>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</si>
  <si>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</si>
  <si>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</si>
  <si>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</si>
  <si>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</si>
  <si>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</si>
  <si>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</si>
  <si>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</si>
  <si>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</si>
  <si>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</si>
  <si>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</si>
  <si>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</si>
  <si>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</si>
  <si>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</si>
  <si>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</si>
  <si>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</si>
  <si>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</si>
  <si>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</si>
  <si>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</si>
  <si>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</si>
  <si>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</si>
  <si>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</si>
  <si>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</si>
  <si>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</si>
  <si>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</si>
  <si>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</si>
  <si>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</si>
  <si>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</si>
  <si>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</si>
  <si>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</si>
  <si>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</si>
  <si>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</si>
  <si>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</si>
  <si>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</si>
  <si>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</si>
  <si>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</si>
  <si>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</si>
  <si>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</si>
  <si>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</si>
  <si>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</si>
  <si>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</si>
  <si>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</si>
  <si>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</si>
  <si>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</si>
  <si>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</si>
  <si>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</si>
  <si>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</si>
  <si>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</si>
  <si>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</si>
  <si>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</si>
  <si>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</si>
  <si>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</si>
  <si>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</si>
  <si>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</si>
  <si>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</si>
  <si>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</si>
  <si>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</si>
  <si>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</si>
  <si>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</si>
  <si>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</si>
  <si>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</si>
  <si>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</si>
  <si>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</si>
  <si>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</si>
  <si>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</si>
  <si>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</si>
  <si>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</si>
  <si>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</si>
  <si>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</si>
  <si>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</si>
  <si>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</si>
  <si>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</si>
  <si>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</si>
  <si>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</si>
  <si>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</si>
  <si>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</si>
  <si>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</si>
  <si>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</si>
  <si>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</si>
  <si>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</si>
  <si>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</si>
  <si>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</si>
  <si>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</si>
  <si>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</si>
  <si>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</si>
  <si>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</si>
  <si>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</si>
  <si>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</si>
  <si>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</si>
  <si>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</si>
  <si>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</si>
  <si>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</si>
  <si>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</si>
  <si>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</si>
  <si>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</si>
  <si>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</si>
  <si>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</si>
  <si>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</si>
  <si>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</si>
  <si>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</si>
  <si>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</si>
  <si>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</si>
  <si>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</si>
  <si>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</si>
  <si>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</si>
  <si>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</si>
  <si>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</si>
  <si>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</si>
  <si>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</si>
  <si>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</si>
  <si>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</si>
  <si>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</si>
  <si>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</si>
  <si>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</si>
  <si>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</si>
  <si>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</si>
  <si>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</si>
  <si>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</si>
  <si>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</si>
  <si>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</si>
  <si>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</si>
  <si>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</si>
  <si>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</si>
  <si>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</si>
  <si>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</si>
  <si>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</si>
  <si>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</si>
  <si>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</si>
  <si>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</si>
  <si>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</si>
  <si>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</si>
  <si>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</si>
  <si>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</si>
  <si>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</si>
  <si>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</si>
  <si>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</si>
  <si>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</si>
  <si>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</si>
  <si>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</si>
  <si>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</si>
  <si>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</si>
  <si>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</si>
  <si>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</si>
  <si>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</si>
  <si>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</si>
  <si>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</si>
  <si>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</si>
  <si>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</si>
  <si>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</si>
  <si>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</si>
  <si>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</si>
  <si>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</si>
  <si>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</si>
  <si>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</si>
  <si>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</si>
  <si>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</si>
  <si>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</si>
  <si>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</si>
  <si>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</si>
  <si>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</si>
  <si>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</si>
  <si>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</si>
  <si>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</si>
  <si>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</si>
  <si>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</si>
  <si>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</si>
  <si>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</si>
  <si>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</si>
  <si>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</si>
  <si>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</si>
  <si>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</si>
  <si>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</si>
  <si>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</si>
  <si>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</si>
  <si>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</si>
  <si>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</si>
  <si>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</si>
  <si>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</si>
  <si>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</si>
  <si>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</si>
  <si>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</si>
  <si>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</si>
  <si>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</si>
  <si>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</si>
  <si>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</si>
  <si>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</si>
  <si>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</si>
  <si>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</si>
  <si>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</si>
  <si>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</si>
  <si>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</si>
  <si>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</si>
  <si>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</si>
  <si>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</si>
  <si>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</si>
  <si>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</si>
  <si>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</si>
  <si>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</si>
  <si>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</si>
  <si>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</si>
  <si>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</si>
  <si>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</si>
  <si>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</si>
  <si>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</si>
  <si>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</si>
  <si>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</si>
  <si>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</si>
  <si>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</si>
  <si>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</si>
  <si>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</si>
  <si>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</si>
  <si>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</si>
  <si>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</si>
  <si>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</si>
  <si>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</si>
  <si>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</si>
  <si>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</si>
  <si>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</si>
  <si>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</si>
  <si>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</si>
  <si>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</si>
  <si>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</si>
  <si>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</si>
  <si>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</si>
  <si>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</si>
  <si>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</si>
  <si>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</si>
  <si>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</si>
  <si>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</si>
  <si>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</si>
  <si>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</si>
  <si>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</si>
  <si>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</si>
  <si>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</si>
  <si>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</si>
  <si>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</si>
  <si>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</si>
  <si>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</si>
  <si>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</si>
  <si>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</si>
  <si>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</si>
  <si>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</si>
  <si>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</si>
  <si>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</si>
  <si>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</si>
  <si>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</si>
  <si>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</si>
  <si>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</si>
  <si>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</si>
  <si>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</si>
  <si>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</si>
  <si>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</si>
  <si>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</si>
  <si>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</si>
  <si>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</si>
  <si>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</si>
  <si>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</si>
  <si>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</si>
  <si>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</si>
  <si>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</si>
  <si>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</si>
  <si>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</si>
  <si>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</si>
  <si>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</si>
  <si>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</si>
  <si>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</si>
  <si>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</si>
  <si>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</si>
  <si>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</si>
  <si>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</si>
  <si>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</si>
  <si>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</si>
  <si>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</si>
  <si>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</si>
  <si>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</si>
  <si>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</si>
  <si>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</si>
  <si>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</si>
  <si>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</si>
  <si>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</si>
  <si>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</si>
  <si>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</si>
  <si>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</si>
  <si>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</si>
  <si>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</si>
  <si>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</si>
  <si>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</si>
  <si>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</si>
  <si>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</si>
  <si>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</si>
  <si>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</si>
  <si>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</si>
  <si>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</si>
  <si>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</si>
  <si>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</si>
  <si>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</si>
  <si>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</si>
  <si>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</si>
  <si>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</si>
  <si>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</si>
  <si>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</si>
  <si>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</si>
  <si>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</si>
  <si>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</si>
  <si>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</si>
  <si>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</si>
  <si>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</si>
  <si>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</si>
  <si>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</si>
  <si>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</si>
  <si>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</si>
  <si>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</si>
  <si>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</si>
  <si>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</si>
  <si>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</si>
  <si>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</si>
  <si>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</si>
  <si>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</si>
  <si>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</si>
  <si>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</si>
  <si>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</si>
  <si>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</si>
  <si>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</si>
  <si>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</si>
  <si>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</si>
  <si>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</si>
  <si>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</si>
  <si>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</si>
  <si>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</si>
  <si>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</si>
  <si>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</si>
  <si>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</si>
  <si>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</si>
  <si>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</si>
  <si>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</si>
  <si>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</si>
  <si>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</si>
  <si>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</si>
  <si>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</si>
  <si>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</si>
  <si>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</si>
  <si>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</si>
  <si>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</si>
  <si>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</si>
  <si>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</si>
  <si>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</si>
  <si>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</si>
  <si>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</si>
  <si>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</si>
  <si>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</si>
  <si>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</si>
  <si>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</si>
  <si>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</si>
  <si>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</si>
  <si>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</si>
  <si>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</si>
  <si>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</si>
  <si>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</si>
  <si>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</si>
  <si>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</si>
  <si>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</si>
  <si>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</si>
  <si>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</si>
  <si>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</si>
  <si>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</si>
  <si>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</si>
  <si>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</si>
  <si>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</si>
  <si>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</si>
  <si>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</si>
  <si>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</si>
  <si>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</si>
  <si>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</si>
  <si>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</si>
  <si>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</si>
  <si>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</si>
  <si>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</si>
  <si>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</si>
  <si>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</si>
  <si>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</si>
  <si>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</si>
  <si>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</si>
  <si>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</si>
  <si>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</si>
  <si>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</si>
  <si>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</si>
  <si>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</si>
  <si>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</si>
  <si>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</si>
  <si>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</si>
  <si>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</si>
  <si>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</si>
  <si>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</si>
  <si>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</si>
  <si>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</si>
  <si>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</si>
  <si>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</si>
  <si>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</si>
  <si>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</si>
  <si>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</si>
  <si>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</si>
  <si>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</si>
  <si>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</si>
  <si>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</si>
  <si>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</si>
  <si>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</si>
  <si>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</si>
  <si>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</si>
  <si>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</si>
  <si>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</si>
  <si>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</si>
  <si>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</si>
  <si>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</si>
  <si>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</si>
  <si>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</si>
  <si>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</si>
  <si>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</si>
  <si>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</si>
  <si>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</si>
  <si>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</si>
  <si>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</si>
  <si>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</si>
  <si>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</si>
  <si>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</si>
  <si>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</si>
  <si>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</si>
  <si>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</si>
  <si>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</si>
  <si>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</si>
  <si>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</si>
  <si>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</si>
  <si>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</si>
  <si>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</si>
  <si>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</si>
  <si>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</si>
  <si>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</si>
  <si>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</si>
  <si>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</si>
  <si>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</si>
  <si>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</si>
  <si>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</si>
  <si>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</si>
  <si>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</si>
  <si>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</si>
  <si>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</si>
  <si>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</si>
  <si>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</si>
  <si>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</si>
  <si>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</si>
  <si>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</si>
  <si>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</si>
  <si>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</si>
  <si>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</si>
  <si>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</si>
  <si>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</si>
  <si>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</si>
  <si>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</si>
  <si>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</si>
  <si>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</si>
  <si>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</si>
  <si>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</si>
  <si>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</si>
  <si>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</si>
  <si>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</si>
  <si>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</si>
  <si>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</si>
  <si>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</si>
  <si>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</si>
  <si>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</si>
  <si>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</si>
  <si>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</si>
  <si>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</si>
  <si>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</si>
  <si>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</si>
  <si>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</si>
  <si>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</si>
  <si>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</si>
  <si>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</si>
  <si>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</si>
  <si>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</si>
  <si>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</si>
  <si>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</si>
  <si>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</si>
  <si>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</si>
  <si>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</si>
  <si>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</si>
  <si>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</si>
  <si>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</si>
  <si>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</si>
  <si>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</si>
  <si>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</si>
  <si>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</si>
  <si>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</si>
  <si>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</si>
  <si>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</si>
  <si>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</si>
  <si>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</si>
  <si>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</si>
  <si>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</si>
  <si>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</si>
  <si>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</si>
  <si>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</si>
  <si>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</si>
  <si>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</si>
  <si>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</si>
  <si>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</si>
  <si>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</si>
  <si>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</si>
  <si>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</si>
  <si>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</si>
  <si>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</si>
  <si>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</si>
  <si>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</si>
  <si>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</si>
  <si>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</si>
  <si>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</si>
  <si>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</si>
  <si>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</si>
  <si>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</si>
  <si>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</si>
  <si>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</si>
  <si>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</si>
  <si>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</si>
  <si>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</si>
  <si>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</si>
  <si>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</si>
  <si>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</si>
  <si>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</si>
  <si>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</si>
  <si>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</si>
  <si>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</si>
  <si>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</si>
  <si>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</si>
  <si>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</si>
  <si>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</si>
  <si>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</si>
  <si>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</si>
  <si>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</si>
  <si>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</si>
  <si>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</si>
  <si>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</si>
  <si>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</si>
  <si>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</si>
  <si>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</si>
  <si>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</si>
  <si>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</si>
  <si>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</si>
  <si>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</si>
  <si>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</si>
  <si>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</si>
  <si>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</si>
  <si>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</si>
  <si>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</si>
  <si>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</si>
  <si>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</si>
  <si>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RU-SAK</t>
  </si>
  <si>
    <t>Sahalinskaja oblast'</t>
  </si>
  <si>
    <t>Sakhalinskaya oblast'</t>
  </si>
  <si>
    <t>RU-SAM</t>
  </si>
  <si>
    <t>Samarskaja oblast'</t>
  </si>
  <si>
    <t>Samarskaya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</si>
  <si>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</si>
  <si>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</si>
  <si>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</si>
  <si>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</si>
  <si>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</si>
  <si>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</si>
  <si>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</si>
  <si>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</si>
  <si>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</si>
  <si>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</si>
  <si>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</si>
  <si>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</si>
  <si>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</si>
  <si>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</si>
  <si>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</si>
  <si>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</si>
  <si>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</si>
  <si>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</si>
  <si>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</si>
  <si>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</si>
  <si>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</si>
  <si>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</si>
  <si>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</si>
  <si>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</si>
  <si>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</si>
  <si>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</si>
  <si>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</si>
  <si>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</si>
  <si>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</si>
  <si>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</si>
  <si>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</si>
  <si>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</si>
  <si>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</si>
  <si>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</si>
  <si>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</si>
  <si>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</si>
  <si>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</si>
  <si>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</si>
  <si>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</si>
  <si>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</si>
  <si>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</si>
  <si>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</si>
  <si>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</si>
  <si>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</si>
  <si>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</si>
  <si>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</si>
  <si>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</si>
  <si>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</si>
  <si>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</si>
  <si>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</si>
  <si>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</si>
  <si>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</si>
  <si>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</si>
  <si>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</si>
  <si>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</si>
  <si>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</si>
  <si>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</si>
  <si>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</si>
  <si>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</si>
  <si>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</si>
  <si>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</si>
  <si>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</si>
  <si>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</si>
  <si>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</si>
  <si>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</si>
  <si>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</si>
  <si>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</si>
  <si>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</si>
  <si>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</si>
  <si>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</si>
  <si>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</si>
  <si>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</si>
  <si>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</si>
  <si>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</si>
  <si>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</si>
  <si>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</si>
  <si>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</si>
  <si>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</si>
  <si>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</si>
  <si>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</si>
  <si>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</si>
  <si>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</si>
  <si>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</si>
  <si>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</si>
  <si>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</si>
  <si>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</si>
  <si>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</si>
  <si>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</si>
  <si>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</si>
  <si>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</si>
  <si>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</si>
  <si>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</si>
  <si>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</si>
  <si>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</si>
  <si>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</si>
  <si>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</si>
  <si>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</si>
  <si>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</si>
  <si>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</si>
  <si>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</si>
  <si>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</si>
  <si>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</si>
  <si>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</si>
  <si>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</si>
  <si>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</si>
  <si>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</si>
  <si>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</si>
  <si>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</si>
  <si>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</si>
  <si>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</si>
  <si>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</si>
  <si>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</si>
  <si>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</si>
  <si>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</si>
  <si>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</si>
  <si>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</si>
  <si>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</si>
  <si>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</si>
  <si>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</si>
  <si>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</si>
  <si>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</si>
  <si>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</si>
  <si>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</si>
  <si>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</si>
  <si>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</si>
  <si>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</si>
  <si>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</si>
  <si>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</si>
  <si>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</si>
  <si>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</si>
  <si>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</si>
  <si>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</si>
  <si>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</si>
  <si>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</si>
  <si>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</si>
  <si>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</si>
  <si>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</si>
  <si>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</si>
  <si>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</si>
  <si>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</si>
  <si>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</si>
  <si>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</si>
  <si>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</si>
  <si>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</si>
  <si>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</si>
  <si>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</si>
  <si>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</si>
  <si>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</si>
  <si>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</si>
  <si>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</si>
  <si>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</si>
  <si>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</si>
  <si>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</si>
  <si>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</si>
  <si>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</si>
  <si>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</si>
  <si>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</si>
  <si>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</si>
  <si>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</si>
  <si>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</si>
  <si>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</si>
  <si>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</si>
  <si>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</si>
  <si>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</si>
  <si>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</si>
  <si>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</si>
  <si>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</si>
  <si>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</si>
  <si>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</si>
  <si>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</si>
  <si>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</si>
  <si>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</si>
  <si>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</si>
  <si>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</si>
  <si>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</si>
  <si>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</si>
  <si>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</si>
  <si>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</si>
  <si>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</si>
  <si>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</si>
  <si>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</si>
  <si>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</si>
  <si>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</si>
  <si>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</si>
  <si>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</si>
  <si>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</si>
  <si>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</si>
  <si>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</si>
  <si>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</si>
  <si>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</si>
  <si>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</si>
  <si>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</si>
  <si>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</si>
  <si>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</si>
  <si>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</si>
  <si>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</si>
  <si>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</si>
  <si>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</si>
  <si>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</si>
  <si>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</si>
  <si>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</si>
  <si>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</si>
  <si>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</si>
  <si>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</si>
  <si>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</si>
  <si>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</si>
  <si>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</si>
  <si>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</si>
  <si>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</si>
  <si>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</si>
  <si>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</si>
  <si>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</si>
  <si>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</si>
  <si>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</si>
  <si>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</si>
  <si>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</si>
  <si>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</si>
  <si>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</si>
  <si>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</si>
  <si>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</si>
  <si>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</si>
  <si>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</si>
  <si>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</si>
  <si>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</si>
  <si>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</si>
  <si>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</si>
  <si>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</si>
  <si>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</si>
  <si>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</si>
  <si>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</si>
  <si>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</si>
  <si>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</si>
  <si>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</si>
  <si>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</si>
  <si>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</si>
  <si>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</si>
  <si>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</si>
  <si>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</si>
  <si>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</si>
  <si>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</si>
  <si>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</si>
  <si>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</si>
  <si>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</si>
  <si>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</si>
  <si>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</si>
  <si>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</si>
  <si>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</si>
  <si>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</si>
  <si>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</si>
  <si>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</si>
  <si>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</si>
  <si>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</si>
  <si>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</si>
  <si>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</si>
  <si>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</si>
  <si>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</si>
  <si>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</si>
  <si>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</si>
  <si>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</si>
  <si>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</si>
  <si>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</si>
  <si>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</si>
  <si>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</si>
  <si>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</si>
  <si>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</si>
  <si>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</si>
  <si>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</si>
  <si>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</si>
  <si>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</si>
  <si>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</si>
  <si>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</si>
  <si>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</si>
  <si>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</si>
  <si>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</si>
  <si>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</si>
  <si>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</si>
  <si>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</si>
  <si>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Wasaţ Dārfūr Zālinjay</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</si>
  <si>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</si>
  <si>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</si>
  <si>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</si>
  <si>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</si>
  <si>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</si>
  <si>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</si>
  <si>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</si>
  <si>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</si>
  <si>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</si>
  <si>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</si>
  <si>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</si>
  <si>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</si>
  <si>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</si>
  <si>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</si>
  <si>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</si>
  <si>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</si>
  <si>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</si>
  <si>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</si>
  <si>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</si>
  <si>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</si>
  <si>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</si>
  <si>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</si>
  <si>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</si>
  <si>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</si>
  <si>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</si>
  <si>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</si>
  <si>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</si>
  <si>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SD-KN</t>
  </si>
  <si>
    <t>Shiamāl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</si>
  <si>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</si>
  <si>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</si>
  <si>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</si>
  <si>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</si>
  <si>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</si>
  <si>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</si>
  <si>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</si>
  <si>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</si>
  <si>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</si>
  <si>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</si>
  <si>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</si>
  <si>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</si>
  <si>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</si>
  <si>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</si>
  <si>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</si>
  <si>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</si>
  <si>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</si>
  <si>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</si>
  <si>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</si>
  <si>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</si>
  <si>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</si>
  <si>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</si>
  <si>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</si>
  <si>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</si>
  <si>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</si>
  <si>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</si>
  <si>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</si>
  <si>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</si>
  <si>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</si>
  <si>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</si>
  <si>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</si>
  <si>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</si>
  <si>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</si>
  <si>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</si>
  <si>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</si>
  <si>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</si>
  <si>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</si>
  <si>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</si>
  <si>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</si>
  <si>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</si>
  <si>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</si>
  <si>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</si>
  <si>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</si>
  <si>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</si>
  <si>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</si>
  <si>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</si>
  <si>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</si>
  <si>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</si>
  <si>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</si>
  <si>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</si>
  <si>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</si>
  <si>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</si>
  <si>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</si>
  <si>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</si>
  <si>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</si>
  <si>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</si>
  <si>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</si>
  <si>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</si>
  <si>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</si>
  <si>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</si>
  <si>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</si>
  <si>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</si>
  <si>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</si>
  <si>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</si>
  <si>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</si>
  <si>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</si>
  <si>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</si>
  <si>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</si>
  <si>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</si>
  <si>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</si>
  <si>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</si>
  <si>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</si>
  <si>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</si>
  <si>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</si>
  <si>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</si>
  <si>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</si>
  <si>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</si>
  <si>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</si>
  <si>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</si>
  <si>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</si>
  <si>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</si>
  <si>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</si>
  <si>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</si>
  <si>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</si>
  <si>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</si>
  <si>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</si>
  <si>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</si>
  <si>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</si>
  <si>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</si>
  <si>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</si>
  <si>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</si>
  <si>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</si>
  <si>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</si>
  <si>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</si>
  <si>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</si>
  <si>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</si>
  <si>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</si>
  <si>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</si>
  <si>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</si>
  <si>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</si>
  <si>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</si>
  <si>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</si>
  <si>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</si>
  <si>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</si>
  <si>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</si>
  <si>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</si>
  <si>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</si>
  <si>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</si>
  <si>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</si>
  <si>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</si>
  <si>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</si>
  <si>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</si>
  <si>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</si>
  <si>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</si>
  <si>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</si>
  <si>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</si>
  <si>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</si>
  <si>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</si>
  <si>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</si>
  <si>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</si>
  <si>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</si>
  <si>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</si>
  <si>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</si>
  <si>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</si>
  <si>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</si>
  <si>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</si>
  <si>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</si>
  <si>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</si>
  <si>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</si>
  <si>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</si>
  <si>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</si>
  <si>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</si>
  <si>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</si>
  <si>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</si>
  <si>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</si>
  <si>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</si>
  <si>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</si>
  <si>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</si>
  <si>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</si>
  <si>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</si>
  <si>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</si>
  <si>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</si>
  <si>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</si>
  <si>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</si>
  <si>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</si>
  <si>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</si>
  <si>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</si>
  <si>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</si>
  <si>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</si>
  <si>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</si>
  <si>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</si>
  <si>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</si>
  <si>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</si>
  <si>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</si>
  <si>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</si>
  <si>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</si>
  <si>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</si>
  <si>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</si>
  <si>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</si>
  <si>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</si>
  <si>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</si>
  <si>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</si>
  <si>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</si>
  <si>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</si>
  <si>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</si>
  <si>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</si>
  <si>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</si>
  <si>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</si>
  <si>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</si>
  <si>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</si>
  <si>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</si>
  <si>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</si>
  <si>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</si>
  <si>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</si>
  <si>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</si>
  <si>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</si>
  <si>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</si>
  <si>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</si>
  <si>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</si>
  <si>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</si>
  <si>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</si>
  <si>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</si>
  <si>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</si>
  <si>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</si>
  <si>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</si>
  <si>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</si>
  <si>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</si>
  <si>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</si>
  <si>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</si>
  <si>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</si>
  <si>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</si>
  <si>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</si>
  <si>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</si>
  <si>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</si>
  <si>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</si>
  <si>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</si>
  <si>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</si>
  <si>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</si>
  <si>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</si>
  <si>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</si>
  <si>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</si>
  <si>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Loška Dolina</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</si>
  <si>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</si>
  <si>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</si>
  <si>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</si>
  <si>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</si>
  <si>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</si>
  <si>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</si>
  <si>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</si>
  <si>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</si>
  <si>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</si>
  <si>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</si>
  <si>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</si>
  <si>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</si>
  <si>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</si>
  <si>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</si>
  <si>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</si>
  <si>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</si>
  <si>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</si>
  <si>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</si>
  <si>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</si>
  <si>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</si>
  <si>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</si>
  <si>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</si>
  <si>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</si>
  <si>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</si>
  <si>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</si>
  <si>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</si>
  <si>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</si>
  <si>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</si>
  <si>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</si>
  <si>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</si>
  <si>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</si>
  <si>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</si>
  <si>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</si>
  <si>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</si>
  <si>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</si>
  <si>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</si>
  <si>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</si>
  <si>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</si>
  <si>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</si>
  <si>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</si>
  <si>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</si>
  <si>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</si>
  <si>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</si>
  <si>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</si>
  <si>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</si>
  <si>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</si>
  <si>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</si>
  <si>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</si>
  <si>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</si>
  <si>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</si>
  <si>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</si>
  <si>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</si>
  <si>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</si>
  <si>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</si>
  <si>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</si>
  <si>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</si>
  <si>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</si>
  <si>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</si>
  <si>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</si>
  <si>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</si>
  <si>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</si>
  <si>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</si>
  <si>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</si>
  <si>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</si>
  <si>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</si>
  <si>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</si>
  <si>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</si>
  <si>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</si>
  <si>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</si>
  <si>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</si>
  <si>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</si>
  <si>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</si>
  <si>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</si>
  <si>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</si>
  <si>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</si>
  <si>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</si>
  <si>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</si>
  <si>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</si>
  <si>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</si>
  <si>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</si>
  <si>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</si>
  <si>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</si>
  <si>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</si>
  <si>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</si>
  <si>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</si>
  <si>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</si>
  <si>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</si>
  <si>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</si>
  <si>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</si>
  <si>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</si>
  <si>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</si>
  <si>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</si>
  <si>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</si>
  <si>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</si>
  <si>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</si>
  <si>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</si>
  <si>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</si>
  <si>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</si>
  <si>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</si>
  <si>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</si>
  <si>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</si>
  <si>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Sveti Jurij</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</si>
  <si>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</si>
  <si>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</si>
  <si>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</si>
  <si>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</si>
  <si>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</si>
  <si>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</si>
  <si>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</si>
  <si>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</si>
  <si>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</si>
  <si>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</si>
  <si>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</si>
  <si>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</si>
  <si>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</si>
  <si>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</si>
  <si>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</si>
  <si>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</si>
  <si>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</si>
  <si>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</si>
  <si>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</si>
  <si>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</si>
  <si>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</si>
  <si>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</si>
  <si>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</si>
  <si>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</si>
  <si>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</si>
  <si>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</si>
  <si>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</si>
  <si>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</si>
  <si>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</si>
  <si>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</si>
  <si>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</si>
  <si>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</si>
  <si>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</si>
  <si>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</si>
  <si>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</si>
  <si>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</si>
  <si>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</si>
  <si>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</si>
  <si>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</si>
  <si>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</si>
  <si>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</si>
  <si>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</si>
  <si>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</si>
  <si>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</si>
  <si>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</si>
  <si>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</si>
  <si>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</si>
  <si>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</si>
  <si>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</si>
  <si>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</si>
  <si>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</si>
  <si>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</si>
  <si>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</si>
  <si>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</si>
  <si>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</si>
  <si>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</si>
  <si>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</si>
  <si>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</si>
  <si>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</si>
  <si>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</si>
  <si>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</si>
  <si>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</si>
  <si>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</si>
  <si>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</si>
  <si>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</si>
  <si>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</si>
  <si>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</si>
  <si>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</si>
  <si>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</si>
  <si>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</si>
  <si>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</si>
  <si>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</si>
  <si>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</si>
  <si>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</si>
  <si>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</si>
  <si>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</si>
  <si>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</si>
  <si>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</si>
  <si>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</si>
  <si>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</si>
  <si>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</si>
  <si>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</si>
  <si>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</si>
  <si>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</si>
  <si>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</si>
  <si>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</si>
  <si>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</si>
  <si>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</si>
  <si>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</si>
  <si>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</si>
  <si>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</si>
  <si>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</si>
  <si>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</si>
  <si>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</si>
  <si>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</si>
  <si>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</si>
  <si>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</si>
  <si>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</si>
  <si>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</si>
  <si>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</si>
  <si>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</si>
  <si>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</si>
  <si>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</si>
  <si>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</si>
  <si>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</si>
  <si>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</si>
  <si>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</si>
  <si>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</si>
  <si>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</si>
  <si>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</si>
  <si>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</si>
  <si>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</si>
  <si>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</si>
  <si>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</si>
  <si>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</si>
  <si>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</si>
  <si>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</si>
  <si>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</si>
  <si>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</si>
  <si>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</si>
  <si>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</si>
  <si>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</si>
  <si>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</si>
  <si>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</si>
  <si>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</si>
  <si>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</si>
  <si>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</si>
  <si>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</si>
  <si>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</si>
  <si>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</si>
  <si>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</si>
  <si>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</si>
  <si>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</si>
  <si>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</si>
  <si>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</si>
  <si>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</si>
  <si>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</si>
  <si>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</si>
  <si>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</si>
  <si>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</si>
  <si>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</si>
  <si>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</si>
  <si>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</si>
  <si>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</si>
  <si>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</si>
  <si>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</si>
  <si>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</si>
  <si>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</si>
  <si>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</si>
  <si>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</si>
  <si>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</si>
  <si>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</si>
  <si>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</si>
  <si>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</si>
  <si>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</si>
  <si>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</si>
  <si>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</si>
  <si>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</si>
  <si>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</si>
  <si>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</si>
  <si>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</si>
  <si>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</si>
  <si>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</si>
  <si>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</si>
  <si>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</si>
  <si>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</si>
  <si>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</si>
  <si>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</si>
  <si>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</si>
  <si>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</si>
  <si>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</si>
  <si>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</si>
  <si>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</si>
  <si>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</si>
  <si>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</si>
  <si>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</si>
  <si>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</si>
  <si>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</si>
  <si>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</si>
  <si>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</si>
  <si>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</si>
  <si>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</si>
  <si>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</si>
  <si>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</si>
  <si>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</si>
  <si>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</si>
  <si>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</si>
  <si>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</si>
  <si>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</si>
  <si>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</si>
  <si>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</si>
  <si>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</si>
  <si>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</si>
  <si>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</si>
  <si>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</si>
  <si>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</si>
  <si>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</si>
  <si>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</si>
  <si>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</si>
  <si>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</si>
  <si>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</si>
  <si>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</si>
  <si>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</si>
  <si>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</si>
  <si>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</si>
  <si>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</si>
  <si>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</si>
  <si>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</si>
  <si>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</si>
  <si>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</si>
  <si>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</si>
  <si>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</si>
  <si>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</si>
  <si>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</si>
  <si>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</si>
  <si>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</si>
  <si>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</si>
  <si>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</si>
  <si>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</si>
  <si>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</si>
  <si>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</si>
  <si>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</si>
  <si>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</si>
  <si>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</si>
  <si>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</si>
  <si>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</si>
  <si>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</si>
  <si>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</si>
  <si>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</si>
  <si>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</si>
  <si>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</si>
  <si>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</si>
  <si>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</si>
  <si>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</si>
  <si>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</si>
  <si>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</si>
  <si>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</si>
  <si>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</si>
  <si>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</si>
  <si>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</si>
  <si>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</si>
  <si>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</si>
  <si>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</si>
  <si>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</si>
  <si>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</si>
  <si>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</si>
  <si>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</si>
  <si>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</si>
  <si>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</si>
  <si>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</si>
  <si>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</si>
  <si>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</si>
  <si>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</si>
  <si>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</si>
  <si>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</si>
  <si>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</si>
  <si>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</si>
  <si>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</si>
  <si>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</si>
  <si>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</si>
  <si>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</si>
  <si>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</si>
  <si>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</si>
  <si>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</si>
  <si>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</si>
  <si>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</si>
  <si>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</si>
  <si>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</si>
  <si>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</si>
  <si>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</si>
  <si>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</si>
  <si>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</si>
  <si>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</si>
  <si>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</si>
  <si>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</si>
  <si>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</si>
  <si>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</si>
  <si>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</si>
  <si>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</si>
  <si>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</si>
  <si>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</si>
  <si>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</si>
  <si>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</si>
  <si>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</si>
  <si>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</si>
  <si>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</si>
  <si>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</si>
  <si>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</si>
  <si>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</si>
  <si>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</si>
  <si>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</si>
  <si>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</si>
  <si>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</si>
  <si>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</si>
  <si>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</si>
  <si>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</si>
  <si>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</si>
  <si>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</si>
  <si>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</si>
  <si>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</si>
  <si>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</si>
  <si>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</si>
  <si>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</si>
  <si>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</si>
  <si>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</si>
  <si>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</si>
  <si>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</si>
  <si>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</si>
  <si>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</si>
  <si>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</si>
  <si>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</si>
  <si>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</si>
  <si>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</si>
  <si>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</si>
  <si>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</si>
  <si>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</si>
  <si>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</si>
  <si>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</si>
  <si>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</si>
  <si>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</si>
  <si>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</si>
  <si>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</si>
  <si>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</si>
  <si>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</si>
  <si>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</si>
  <si>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</si>
  <si>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</si>
  <si>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</si>
  <si>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</si>
  <si>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</si>
  <si>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</si>
  <si>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</si>
  <si>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</si>
  <si>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</si>
  <si>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</si>
  <si>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</si>
  <si>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</si>
  <si>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ST-S</t>
  </si>
  <si>
    <t>São Tomé</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</si>
  <si>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</si>
  <si>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</si>
  <si>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</si>
  <si>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</si>
  <si>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</si>
  <si>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</si>
  <si>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</si>
  <si>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</si>
  <si>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</si>
  <si>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</si>
  <si>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</si>
  <si>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</si>
  <si>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</si>
  <si>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</si>
  <si>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</si>
  <si>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</si>
  <si>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</si>
  <si>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</si>
  <si>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</si>
  <si>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</si>
  <si>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</si>
  <si>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</si>
  <si>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</si>
  <si>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</si>
  <si>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</si>
  <si>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</si>
  <si>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</si>
  <si>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</si>
  <si>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</si>
  <si>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</si>
  <si>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</si>
  <si>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</si>
  <si>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</si>
  <si>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</si>
  <si>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</si>
  <si>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</si>
  <si>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</si>
  <si>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</si>
  <si>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</si>
  <si>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</si>
  <si>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</si>
  <si>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</si>
  <si>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</si>
  <si>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</si>
  <si>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</si>
  <si>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</si>
  <si>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</si>
  <si>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</si>
  <si>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</si>
  <si>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</si>
  <si>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</si>
  <si>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</si>
  <si>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</si>
  <si>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</si>
  <si>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</si>
  <si>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</si>
  <si>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</si>
  <si>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</si>
  <si>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</si>
  <si>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</si>
  <si>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</si>
  <si>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</si>
  <si>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Baţḩah</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</si>
  <si>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</si>
  <si>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</si>
  <si>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</si>
  <si>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</si>
  <si>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</si>
  <si>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</si>
  <si>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</si>
  <si>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</si>
  <si>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</si>
  <si>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</si>
  <si>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</si>
  <si>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</si>
  <si>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</si>
  <si>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</si>
  <si>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</si>
  <si>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</si>
  <si>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</si>
  <si>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</si>
  <si>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</si>
  <si>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</si>
  <si>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</si>
  <si>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</si>
  <si>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</si>
  <si>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</si>
  <si>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</si>
  <si>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</si>
  <si>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Lūqūn al Gharbī</t>
  </si>
  <si>
    <t>Logone-Occidental</t>
  </si>
  <si>
    <t>TD-LR</t>
  </si>
  <si>
    <t>Lūqūn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</si>
  <si>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</si>
  <si>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</si>
  <si>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</si>
  <si>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</si>
  <si>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</si>
  <si>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</si>
  <si>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</si>
  <si>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</si>
  <si>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</si>
  <si>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</si>
  <si>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</si>
  <si>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</si>
  <si>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</si>
  <si>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</si>
  <si>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</si>
  <si>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</si>
  <si>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</si>
  <si>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</si>
  <si>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</si>
  <si>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</si>
  <si>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</si>
  <si>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</si>
  <si>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</si>
  <si>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</si>
  <si>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</si>
  <si>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</si>
  <si>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Tānjilī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</si>
  <si>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</si>
  <si>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</si>
  <si>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</si>
  <si>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</si>
  <si>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</si>
  <si>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</si>
  <si>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</si>
  <si>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</si>
  <si>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</si>
  <si>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</si>
  <si>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</si>
  <si>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</si>
  <si>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</si>
  <si>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</si>
  <si>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</si>
  <si>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</si>
  <si>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</si>
  <si>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</si>
  <si>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</si>
  <si>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</si>
  <si>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</si>
  <si>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</si>
  <si>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</si>
  <si>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</si>
  <si>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</si>
  <si>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</si>
  <si>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</si>
  <si>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</si>
  <si>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</si>
  <si>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</si>
  <si>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</si>
  <si>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</si>
  <si>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</si>
  <si>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</si>
  <si>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</si>
  <si>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</si>
  <si>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</si>
  <si>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</si>
  <si>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</si>
  <si>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</si>
  <si>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</si>
  <si>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</si>
  <si>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</si>
  <si>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</si>
  <si>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</si>
  <si>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</si>
  <si>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</si>
  <si>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</si>
  <si>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</si>
  <si>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</si>
  <si>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</si>
  <si>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</si>
  <si>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</si>
  <si>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</si>
  <si>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</si>
  <si>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</si>
  <si>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</si>
  <si>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</si>
  <si>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</si>
  <si>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</si>
  <si>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</si>
  <si>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</si>
  <si>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</si>
  <si>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</si>
  <si>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</si>
  <si>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</si>
  <si>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</si>
  <si>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</si>
  <si>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</si>
  <si>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</si>
  <si>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</si>
  <si>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</si>
  <si>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</si>
  <si>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</si>
  <si>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</si>
  <si>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</si>
  <si>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</si>
  <si>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</si>
  <si>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</si>
  <si>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</si>
  <si>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</si>
  <si>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</si>
  <si>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</si>
  <si>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</si>
  <si>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</si>
  <si>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</si>
  <si>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</si>
  <si>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</si>
  <si>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</si>
  <si>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</si>
  <si>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</si>
  <si>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</si>
  <si>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</si>
  <si>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</si>
  <si>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</si>
  <si>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</si>
  <si>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</si>
  <si>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</si>
  <si>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</si>
  <si>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</si>
  <si>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</si>
  <si>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</si>
  <si>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</si>
  <si>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</si>
  <si>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</si>
  <si>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</si>
  <si>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</si>
  <si>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</si>
  <si>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</si>
  <si>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</si>
  <si>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</si>
  <si>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</si>
  <si>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</si>
  <si>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</si>
  <si>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</si>
  <si>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</si>
  <si>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</si>
  <si>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</si>
  <si>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</si>
  <si>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</si>
  <si>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</si>
  <si>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</si>
  <si>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</si>
  <si>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</si>
  <si>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</si>
  <si>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</si>
  <si>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</si>
  <si>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</si>
  <si>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</si>
  <si>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</si>
  <si>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</si>
  <si>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</si>
  <si>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</si>
  <si>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</si>
  <si>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</si>
  <si>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</si>
  <si>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</si>
  <si>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</si>
  <si>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</si>
  <si>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</si>
  <si>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</si>
  <si>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</si>
  <si>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</si>
  <si>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</si>
  <si>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</si>
  <si>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</si>
  <si>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</si>
  <si>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</si>
  <si>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</si>
  <si>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</si>
  <si>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</si>
  <si>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</si>
  <si>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</si>
  <si>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</si>
  <si>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</si>
  <si>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</si>
  <si>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</si>
  <si>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</si>
  <si>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</si>
  <si>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</si>
  <si>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</si>
  <si>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</si>
  <si>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</si>
  <si>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</si>
  <si>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</si>
  <si>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</si>
  <si>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</si>
  <si>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</si>
  <si>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</si>
  <si>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</si>
  <si>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</si>
  <si>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</si>
  <si>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</si>
  <si>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</si>
  <si>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</si>
  <si>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</si>
  <si>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</si>
  <si>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</si>
  <si>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</si>
  <si>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</si>
  <si>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</si>
  <si>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</si>
  <si>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</si>
  <si>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</si>
  <si>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</si>
  <si>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</si>
  <si>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</si>
  <si>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</si>
  <si>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</si>
  <si>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</si>
  <si>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</si>
  <si>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</si>
  <si>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</si>
  <si>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</si>
  <si>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</si>
  <si>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</si>
  <si>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</si>
  <si>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</si>
  <si>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</si>
  <si>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</si>
  <si>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</si>
  <si>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</si>
  <si>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</si>
  <si>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</si>
  <si>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</si>
  <si>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</si>
  <si>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</si>
  <si>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</si>
  <si>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</si>
  <si>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</si>
  <si>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</si>
  <si>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</si>
  <si>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</si>
  <si>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</si>
  <si>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</si>
  <si>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</si>
  <si>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</si>
  <si>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</si>
  <si>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</si>
  <si>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</si>
  <si>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</si>
  <si>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</si>
  <si>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</si>
  <si>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</si>
  <si>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</si>
  <si>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</si>
  <si>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</si>
  <si>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</si>
  <si>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</si>
  <si>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</si>
  <si>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</si>
  <si>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</si>
  <si>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</si>
  <si>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</si>
  <si>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</si>
  <si>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</si>
  <si>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</si>
  <si>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</si>
  <si>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</si>
  <si>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</si>
  <si>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</si>
  <si>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</si>
  <si>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</si>
  <si>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</si>
  <si>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</si>
  <si>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</si>
  <si>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</si>
  <si>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</si>
  <si>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</si>
  <si>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</si>
  <si>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</si>
  <si>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</si>
  <si>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</si>
  <si>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</si>
  <si>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</si>
  <si>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</si>
  <si>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</si>
  <si>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</si>
  <si>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</si>
  <si>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</si>
  <si>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</si>
  <si>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</si>
  <si>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</si>
  <si>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</si>
  <si>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</si>
  <si>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</si>
  <si>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</si>
  <si>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</si>
  <si>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</si>
  <si>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</si>
  <si>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</si>
  <si>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</si>
  <si>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</si>
  <si>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</si>
  <si>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</si>
  <si>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</si>
  <si>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</si>
  <si>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</si>
  <si>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</si>
  <si>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</si>
  <si>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</si>
  <si>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</si>
  <si>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</si>
  <si>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</si>
  <si>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</si>
  <si>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</si>
  <si>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</si>
  <si>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</si>
  <si>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</si>
  <si>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</si>
  <si>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</si>
  <si>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</si>
  <si>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</si>
  <si>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</si>
  <si>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</si>
  <si>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</si>
  <si>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</si>
  <si>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</si>
  <si>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</si>
  <si>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</si>
  <si>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</si>
  <si>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</si>
  <si>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</si>
  <si>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</si>
  <si>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</si>
  <si>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</si>
  <si>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</si>
  <si>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</si>
  <si>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</si>
  <si>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</si>
  <si>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</si>
  <si>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</si>
  <si>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</si>
  <si>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</si>
  <si>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</si>
  <si>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</si>
  <si>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</si>
  <si>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</si>
  <si>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</si>
  <si>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</si>
  <si>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</si>
  <si>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</si>
  <si>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</si>
  <si>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</si>
  <si>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</si>
  <si>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</si>
  <si>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</si>
  <si>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</si>
  <si>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</si>
  <si>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</si>
  <si>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</si>
  <si>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</si>
  <si>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</si>
  <si>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</si>
  <si>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</si>
  <si>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</si>
  <si>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</si>
  <si>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</si>
  <si>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</si>
  <si>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</si>
  <si>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</si>
  <si>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</si>
  <si>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</si>
  <si>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</si>
  <si>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</si>
  <si>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</si>
  <si>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</si>
  <si>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</si>
  <si>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</si>
  <si>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</si>
  <si>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</si>
  <si>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</si>
  <si>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</si>
  <si>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</si>
  <si>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</si>
  <si>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</si>
  <si>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</si>
  <si>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</si>
  <si>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</si>
  <si>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</si>
  <si>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</si>
  <si>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</si>
  <si>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</si>
  <si>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</si>
  <si>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</si>
  <si>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</si>
  <si>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</si>
  <si>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</si>
  <si>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</si>
  <si>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</si>
  <si>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</si>
  <si>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</si>
  <si>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</si>
  <si>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</si>
  <si>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</si>
  <si>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</si>
  <si>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</si>
  <si>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</si>
  <si>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</si>
  <si>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</si>
  <si>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</si>
  <si>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</si>
  <si>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</si>
  <si>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</si>
  <si>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</si>
  <si>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</si>
  <si>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</si>
  <si>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</si>
  <si>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</si>
  <si>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</si>
  <si>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</si>
  <si>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</si>
  <si>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</si>
  <si>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</si>
  <si>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</si>
  <si>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</si>
  <si>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</si>
  <si>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</si>
  <si>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</si>
  <si>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</si>
  <si>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</si>
  <si>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</si>
  <si>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</si>
  <si>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</si>
  <si>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</si>
  <si>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</si>
  <si>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</si>
  <si>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</si>
  <si>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</si>
  <si>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</si>
  <si>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</si>
  <si>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</si>
  <si>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</si>
  <si>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</si>
  <si>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</si>
  <si>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</si>
  <si>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</si>
  <si>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</si>
  <si>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</si>
  <si>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</si>
  <si>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</si>
  <si>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</si>
  <si>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</si>
  <si>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</si>
  <si>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</si>
  <si>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</si>
  <si>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</si>
  <si>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</si>
  <si>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</si>
  <si>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</si>
  <si>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</si>
  <si>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</si>
  <si>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</si>
  <si>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</si>
  <si>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</si>
  <si>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</si>
  <si>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</si>
  <si>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</si>
  <si>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</si>
  <si>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</si>
  <si>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</si>
  <si>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</si>
  <si>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</si>
  <si>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</si>
  <si>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</si>
  <si>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</si>
  <si>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</si>
  <si>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TT-POS</t>
  </si>
  <si>
    <t>Port of Spain</t>
  </si>
  <si>
    <t>TT-PTF</t>
  </si>
  <si>
    <t>Point Fortin</t>
  </si>
  <si>
    <t>TT-SFO</t>
  </si>
  <si>
    <t>San Fernando</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</si>
  <si>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</si>
  <si>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</si>
  <si>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</si>
  <si>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</si>
  <si>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</si>
  <si>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</si>
  <si>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</si>
  <si>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</si>
  <si>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</si>
  <si>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</si>
  <si>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</si>
  <si>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</si>
  <si>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</si>
  <si>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</si>
  <si>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</si>
  <si>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</si>
  <si>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</si>
  <si>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</si>
  <si>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</si>
  <si>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</si>
  <si>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</si>
  <si>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</si>
  <si>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</si>
  <si>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</si>
  <si>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</si>
  <si>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</si>
  <si>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</si>
  <si>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</si>
  <si>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</si>
  <si>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</si>
  <si>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</si>
  <si>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</si>
  <si>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</si>
  <si>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</si>
  <si>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</si>
  <si>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</si>
  <si>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</si>
  <si>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</si>
  <si>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</si>
  <si>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</si>
  <si>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</si>
  <si>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</si>
  <si>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</si>
  <si>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</si>
  <si>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</si>
  <si>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</si>
  <si>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</si>
  <si>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</si>
  <si>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</si>
  <si>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</si>
  <si>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</si>
  <si>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</si>
  <si>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</si>
  <si>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</si>
  <si>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</si>
  <si>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</si>
  <si>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</si>
  <si>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</si>
  <si>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</si>
  <si>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</si>
  <si>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</si>
  <si>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</si>
  <si>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</si>
  <si>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</si>
  <si>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</si>
  <si>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</si>
  <si>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</si>
  <si>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</si>
  <si>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</si>
  <si>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</si>
  <si>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</si>
  <si>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</si>
  <si>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</si>
  <si>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</si>
  <si>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</si>
  <si>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</si>
  <si>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</si>
  <si>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</si>
  <si>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</si>
  <si>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</si>
  <si>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</si>
  <si>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</si>
  <si>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</si>
  <si>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</si>
  <si>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</si>
  <si>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</si>
  <si>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</si>
  <si>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</si>
  <si>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</si>
  <si>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</si>
  <si>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</si>
  <si>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</si>
  <si>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</si>
  <si>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</si>
  <si>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</si>
  <si>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</si>
  <si>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</si>
  <si>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</si>
  <si>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</si>
  <si>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</si>
  <si>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</si>
  <si>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</si>
  <si>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</si>
  <si>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</si>
  <si>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</si>
  <si>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</si>
  <si>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</si>
  <si>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</si>
  <si>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</si>
  <si>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</si>
  <si>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</si>
  <si>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</si>
  <si>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</si>
  <si>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</si>
  <si>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</si>
  <si>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</si>
  <si>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</si>
  <si>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</si>
  <si>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</si>
  <si>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</si>
  <si>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</si>
  <si>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</si>
  <si>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</si>
  <si>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</si>
  <si>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</si>
  <si>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</si>
  <si>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</si>
  <si>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</si>
  <si>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</si>
  <si>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</si>
  <si>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</si>
  <si>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</si>
  <si>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</si>
  <si>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</si>
  <si>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</si>
  <si>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</si>
  <si>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</si>
  <si>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</si>
  <si>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</si>
  <si>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</si>
  <si>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</si>
  <si>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</si>
  <si>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</si>
  <si>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</si>
  <si>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</si>
  <si>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</si>
  <si>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</si>
  <si>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</si>
  <si>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</si>
  <si>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</si>
  <si>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</si>
  <si>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</si>
  <si>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</si>
  <si>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</si>
  <si>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</si>
  <si>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</si>
  <si>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</si>
  <si>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</si>
  <si>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</si>
  <si>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</si>
  <si>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</si>
  <si>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</si>
  <si>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</si>
  <si>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</si>
  <si>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</si>
  <si>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</si>
  <si>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</si>
  <si>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</si>
  <si>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</si>
  <si>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</si>
  <si>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</si>
  <si>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</si>
  <si>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</si>
  <si>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</si>
  <si>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</si>
  <si>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</si>
  <si>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</si>
  <si>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</si>
  <si>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</si>
  <si>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</si>
  <si>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</si>
  <si>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</si>
  <si>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</si>
  <si>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</si>
  <si>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</si>
  <si>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</si>
  <si>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</si>
  <si>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</si>
  <si>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</si>
  <si>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</si>
  <si>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</si>
  <si>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</si>
  <si>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</si>
  <si>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</si>
  <si>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</si>
  <si>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</si>
  <si>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</si>
  <si>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</si>
  <si>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</si>
  <si>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</si>
  <si>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</si>
  <si>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</si>
  <si>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</si>
  <si>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</si>
  <si>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</si>
  <si>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</si>
  <si>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</si>
  <si>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</si>
  <si>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</si>
  <si>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</si>
  <si>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</si>
  <si>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</si>
  <si>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</si>
  <si>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</si>
  <si>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</si>
  <si>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</si>
  <si>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</si>
  <si>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</si>
  <si>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</si>
  <si>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</si>
  <si>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</si>
  <si>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</si>
  <si>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</si>
  <si>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</si>
  <si>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</si>
  <si>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</si>
  <si>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</si>
  <si>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</si>
  <si>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</si>
  <si>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</si>
  <si>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</si>
  <si>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</si>
  <si>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</si>
  <si>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</si>
  <si>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</si>
  <si>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</si>
  <si>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</si>
  <si>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</si>
  <si>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</si>
  <si>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</si>
  <si>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</si>
  <si>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</si>
  <si>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</si>
  <si>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</si>
  <si>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</si>
  <si>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</si>
  <si>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</si>
  <si>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</si>
  <si>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</si>
  <si>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</si>
  <si>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</si>
  <si>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</si>
  <si>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</si>
  <si>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</si>
  <si>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</si>
  <si>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</si>
  <si>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</si>
  <si>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</si>
  <si>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</si>
  <si>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</si>
  <si>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</si>
  <si>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</si>
  <si>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</si>
  <si>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</si>
  <si>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</si>
  <si>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</si>
  <si>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</si>
  <si>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</si>
  <si>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</si>
  <si>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</si>
  <si>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</si>
  <si>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</si>
  <si>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</si>
  <si>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</si>
  <si>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</si>
  <si>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</si>
  <si>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</si>
  <si>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</si>
  <si>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</si>
  <si>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</si>
  <si>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</si>
  <si>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</si>
  <si>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</si>
  <si>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</si>
  <si>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Bukwa</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</si>
  <si>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</si>
  <si>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</si>
  <si>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</si>
  <si>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</si>
  <si>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</si>
  <si>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</si>
  <si>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</si>
  <si>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</si>
  <si>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</si>
  <si>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</si>
  <si>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</si>
  <si>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</si>
  <si>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</si>
  <si>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</si>
  <si>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</si>
  <si>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</si>
  <si>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</si>
  <si>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</si>
  <si>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</si>
  <si>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</si>
  <si>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</si>
  <si>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</si>
  <si>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</si>
  <si>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</si>
  <si>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</si>
  <si>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</si>
  <si>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</si>
  <si>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</si>
  <si>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</si>
  <si>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</si>
  <si>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</si>
  <si>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</si>
  <si>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</si>
  <si>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</si>
  <si>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</si>
  <si>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</si>
  <si>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</si>
  <si>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</si>
  <si>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</si>
  <si>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</si>
  <si>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</si>
  <si>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</si>
  <si>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</si>
  <si>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</si>
  <si>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</si>
  <si>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</si>
  <si>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</si>
  <si>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</si>
  <si>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</si>
  <si>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</si>
  <si>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</si>
  <si>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</si>
  <si>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</si>
  <si>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</si>
  <si>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</si>
  <si>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</si>
  <si>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</si>
  <si>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</si>
  <si>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</si>
  <si>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</si>
  <si>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</si>
  <si>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</si>
  <si>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</si>
  <si>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</si>
  <si>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</si>
  <si>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</si>
  <si>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</si>
  <si>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</si>
  <si>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</si>
  <si>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</si>
  <si>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</si>
  <si>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</si>
  <si>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</si>
  <si>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</si>
  <si>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</si>
  <si>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</si>
  <si>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</si>
  <si>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</si>
  <si>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</si>
  <si>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</si>
  <si>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</si>
  <si>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</si>
  <si>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</si>
  <si>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</si>
  <si>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</si>
  <si>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</si>
  <si>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</si>
  <si>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</si>
  <si>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</si>
  <si>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</si>
  <si>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</si>
  <si>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</si>
  <si>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</si>
  <si>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</si>
  <si>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</si>
  <si>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</si>
  <si>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</si>
  <si>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</si>
  <si>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</si>
  <si>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</si>
  <si>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</si>
  <si>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</si>
  <si>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</si>
  <si>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</si>
  <si>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</si>
  <si>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</si>
  <si>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</si>
  <si>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</si>
  <si>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</si>
  <si>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</si>
  <si>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</si>
  <si>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</si>
  <si>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</si>
  <si>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</si>
  <si>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</si>
  <si>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</si>
  <si>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</si>
  <si>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</si>
  <si>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</si>
  <si>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</si>
  <si>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</si>
  <si>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</si>
  <si>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</si>
  <si>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</si>
  <si>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</si>
  <si>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</si>
  <si>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</si>
  <si>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</si>
  <si>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</si>
  <si>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</si>
  <si>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</si>
  <si>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</si>
  <si>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</si>
  <si>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</si>
  <si>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</si>
  <si>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</si>
  <si>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</si>
  <si>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</si>
  <si>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</si>
  <si>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</si>
  <si>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</si>
  <si>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</si>
  <si>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</si>
  <si>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</si>
  <si>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</si>
  <si>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</si>
  <si>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</si>
  <si>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</si>
  <si>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</si>
  <si>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</si>
  <si>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</si>
  <si>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</si>
  <si>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</si>
  <si>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</si>
  <si>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</si>
  <si>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</si>
  <si>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</si>
  <si>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</si>
  <si>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</si>
  <si>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</si>
  <si>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</si>
  <si>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</si>
  <si>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</si>
  <si>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</si>
  <si>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</si>
  <si>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</si>
  <si>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</si>
  <si>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</si>
  <si>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</si>
  <si>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</si>
  <si>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</si>
  <si>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</si>
  <si>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</si>
  <si>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</si>
  <si>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</si>
  <si>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</si>
  <si>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</si>
  <si>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</si>
  <si>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</si>
  <si>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</si>
  <si>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</si>
  <si>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</si>
  <si>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</si>
  <si>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</si>
  <si>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</si>
  <si>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</si>
  <si>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</si>
  <si>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</si>
  <si>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</si>
  <si>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</si>
  <si>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</si>
  <si>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</si>
  <si>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</si>
  <si>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</si>
  <si>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</si>
  <si>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</si>
  <si>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</si>
  <si>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</si>
  <si>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</si>
  <si>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</si>
  <si>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</si>
  <si>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</si>
  <si>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</si>
  <si>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</si>
  <si>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</si>
  <si>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</si>
  <si>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</si>
  <si>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</si>
  <si>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</si>
  <si>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</si>
  <si>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</si>
  <si>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</si>
  <si>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</si>
  <si>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</si>
  <si>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</si>
  <si>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</si>
  <si>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</si>
  <si>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</si>
  <si>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</si>
  <si>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</si>
  <si>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</si>
  <si>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</si>
  <si>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</si>
  <si>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</si>
  <si>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</si>
  <si>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</si>
  <si>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</si>
  <si>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</si>
  <si>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</si>
  <si>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</si>
  <si>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</si>
  <si>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</si>
  <si>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</si>
  <si>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</si>
  <si>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</si>
  <si>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</si>
  <si>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</si>
  <si>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</si>
  <si>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</si>
  <si>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</si>
  <si>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</si>
  <si>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</si>
  <si>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</si>
  <si>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</si>
  <si>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</si>
  <si>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</si>
  <si>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</si>
  <si>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</si>
  <si>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</si>
  <si>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</si>
  <si>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</si>
  <si>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</si>
  <si>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</si>
  <si>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</si>
  <si>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</si>
  <si>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</si>
  <si>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</si>
  <si>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</si>
  <si>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</si>
  <si>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</si>
  <si>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</si>
  <si>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</si>
  <si>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</si>
  <si>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</si>
  <si>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</si>
  <si>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</si>
  <si>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</si>
  <si>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</si>
  <si>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</si>
  <si>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</si>
  <si>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Texas</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</si>
  <si>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</si>
  <si>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</si>
  <si>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</si>
  <si>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</si>
  <si>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</si>
  <si>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</si>
  <si>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</si>
  <si>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</si>
  <si>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</si>
  <si>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</si>
  <si>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</si>
  <si>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</si>
  <si>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</si>
  <si>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</si>
  <si>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</si>
  <si>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</si>
  <si>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</si>
  <si>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</si>
  <si>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</si>
  <si>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</si>
  <si>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</si>
  <si>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</si>
  <si>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</si>
  <si>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</si>
  <si>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</si>
  <si>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</si>
  <si>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</si>
  <si>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</si>
  <si>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</si>
  <si>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</si>
  <si>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</si>
  <si>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</si>
  <si>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</si>
  <si>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</si>
  <si>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</si>
  <si>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</si>
  <si>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</si>
  <si>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</si>
  <si>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</si>
  <si>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</si>
  <si>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</si>
  <si>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</si>
  <si>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</si>
  <si>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</si>
  <si>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</si>
  <si>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</si>
  <si>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</si>
  <si>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</si>
  <si>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</si>
  <si>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</si>
  <si>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</si>
  <si>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</si>
  <si>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</si>
  <si>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</si>
  <si>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</si>
  <si>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</si>
  <si>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</si>
  <si>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</si>
  <si>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</si>
  <si>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</si>
  <si>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Qashqadaryo</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</si>
  <si>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</si>
  <si>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</si>
  <si>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</si>
  <si>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</si>
  <si>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</si>
  <si>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</si>
  <si>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</si>
  <si>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</si>
  <si>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</si>
  <si>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</si>
  <si>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</si>
  <si>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</si>
  <si>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</si>
  <si>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</si>
  <si>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</si>
  <si>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</si>
  <si>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</si>
  <si>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</si>
  <si>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</si>
  <si>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</si>
  <si>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</si>
  <si>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</si>
  <si>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</si>
  <si>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</si>
  <si>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</si>
  <si>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</si>
  <si>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</si>
  <si>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</si>
  <si>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</si>
  <si>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</si>
  <si>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</si>
  <si>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</si>
  <si>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</si>
  <si>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</si>
  <si>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</si>
  <si>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</si>
  <si>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</si>
  <si>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</si>
  <si>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</si>
  <si>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</si>
  <si>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</si>
  <si>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</si>
  <si>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</si>
  <si>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</si>
  <si>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</si>
  <si>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</si>
  <si>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</si>
  <si>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</si>
  <si>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</si>
  <si>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</si>
  <si>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</si>
  <si>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</si>
  <si>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</si>
  <si>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</si>
  <si>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</si>
  <si>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</si>
  <si>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</si>
  <si>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</si>
  <si>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</si>
  <si>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Vargas</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</si>
  <si>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</si>
  <si>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</si>
  <si>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</si>
  <si>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</si>
  <si>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</si>
  <si>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</si>
  <si>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</si>
  <si>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</si>
  <si>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</si>
  <si>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</si>
  <si>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</si>
  <si>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</si>
  <si>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</si>
  <si>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</si>
  <si>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</si>
  <si>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</si>
  <si>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</si>
  <si>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</si>
  <si>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</si>
  <si>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</si>
  <si>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</si>
  <si>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</si>
  <si>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</si>
  <si>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</si>
  <si>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</si>
  <si>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</si>
  <si>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</si>
  <si>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</si>
  <si>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</si>
  <si>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</si>
  <si>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</si>
  <si>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</si>
  <si>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</si>
  <si>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</si>
  <si>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</si>
  <si>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</si>
  <si>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</si>
  <si>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</si>
  <si>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</si>
  <si>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</si>
  <si>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</si>
  <si>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</si>
  <si>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</si>
  <si>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</si>
  <si>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</si>
  <si>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</si>
  <si>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</si>
  <si>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</si>
  <si>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</si>
  <si>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</si>
  <si>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</si>
  <si>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</si>
  <si>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</si>
  <si>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</si>
  <si>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</si>
  <si>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</si>
  <si>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</si>
  <si>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</si>
  <si>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</si>
  <si>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</si>
  <si>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</si>
  <si>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</si>
  <si>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</si>
  <si>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</si>
  <si>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</si>
  <si>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</si>
  <si>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</si>
  <si>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</si>
  <si>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</si>
  <si>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</si>
  <si>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</si>
  <si>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</si>
  <si>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</si>
  <si>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</si>
  <si>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</si>
  <si>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</si>
  <si>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</si>
  <si>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</si>
  <si>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</si>
  <si>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</si>
  <si>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</si>
  <si>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</si>
  <si>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</si>
  <si>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</si>
  <si>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</si>
  <si>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</si>
  <si>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</si>
  <si>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</si>
  <si>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</si>
  <si>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</si>
  <si>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</si>
  <si>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</si>
  <si>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</si>
  <si>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</si>
  <si>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</si>
  <si>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</si>
  <si>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</si>
  <si>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</si>
  <si>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</si>
  <si>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</si>
  <si>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</si>
  <si>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</si>
  <si>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</si>
  <si>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</si>
  <si>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</si>
  <si>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</si>
  <si>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</si>
  <si>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</si>
  <si>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</si>
  <si>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</si>
  <si>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</si>
  <si>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</si>
  <si>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</si>
  <si>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</si>
  <si>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</si>
  <si>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</si>
  <si>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</si>
  <si>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</si>
  <si>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Can Tho</t>
  </si>
  <si>
    <t>VN-DN</t>
  </si>
  <si>
    <t>Da Nang</t>
  </si>
  <si>
    <t>VN-HN</t>
  </si>
  <si>
    <t>VN-HP</t>
  </si>
  <si>
    <t>VN-SG</t>
  </si>
  <si>
    <t>Ho Chi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</si>
  <si>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</si>
  <si>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</si>
  <si>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</si>
  <si>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</si>
  <si>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</si>
  <si>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</si>
  <si>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</si>
  <si>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</si>
  <si>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</si>
  <si>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</si>
  <si>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</si>
  <si>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</si>
  <si>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</si>
  <si>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</si>
  <si>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</si>
  <si>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</si>
  <si>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</si>
  <si>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</si>
  <si>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</si>
  <si>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</si>
  <si>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</si>
  <si>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</si>
  <si>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</si>
  <si>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</si>
  <si>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</si>
  <si>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</si>
  <si>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</si>
  <si>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</si>
  <si>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</si>
  <si>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</si>
  <si>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</si>
  <si>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</si>
  <si>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</si>
  <si>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</si>
  <si>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</si>
  <si>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</si>
  <si>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</si>
  <si>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</si>
  <si>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</si>
  <si>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</si>
  <si>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</si>
  <si>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</si>
  <si>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</si>
  <si>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</si>
  <si>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</si>
  <si>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</si>
  <si>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</si>
  <si>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</si>
  <si>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</si>
  <si>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</si>
  <si>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</si>
  <si>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</si>
  <si>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</si>
  <si>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</si>
  <si>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</si>
  <si>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</si>
  <si>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</si>
  <si>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</si>
  <si>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</si>
  <si>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</si>
  <si>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</si>
  <si>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</si>
  <si>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</si>
  <si>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</si>
  <si>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</si>
  <si>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</si>
  <si>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</si>
  <si>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</si>
  <si>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</si>
  <si>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</si>
  <si>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</si>
  <si>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</si>
  <si>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</si>
  <si>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</si>
  <si>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</si>
  <si>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</si>
  <si>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</si>
  <si>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</si>
  <si>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</si>
  <si>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</si>
  <si>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</si>
  <si>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</si>
  <si>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</si>
  <si>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</si>
  <si>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</si>
  <si>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</si>
  <si>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</si>
  <si>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</si>
  <si>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</si>
  <si>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</si>
  <si>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</si>
  <si>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</si>
  <si>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</si>
  <si>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</si>
  <si>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</si>
  <si>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</si>
  <si>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</si>
  <si>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</si>
  <si>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</si>
  <si>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</si>
  <si>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</si>
  <si>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</si>
  <si>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</si>
  <si>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</si>
  <si>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</si>
  <si>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</si>
  <si>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</si>
  <si>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</si>
  <si>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</si>
  <si>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</si>
  <si>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</si>
  <si>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</si>
  <si>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</si>
  <si>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</si>
  <si>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</si>
  <si>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</si>
  <si>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</si>
  <si>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</si>
  <si>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</si>
  <si>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</si>
  <si>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</si>
  <si>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</si>
  <si>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</si>
  <si>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</si>
  <si>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</si>
  <si>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</si>
  <si>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</si>
  <si>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</si>
  <si>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</si>
  <si>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</si>
  <si>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</si>
  <si>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</si>
  <si>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</si>
  <si>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</si>
  <si>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</si>
  <si>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</si>
  <si>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</si>
  <si>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</si>
  <si>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</si>
  <si>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</si>
  <si>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</si>
  <si>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</si>
  <si>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</si>
  <si>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</si>
  <si>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</si>
  <si>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</si>
  <si>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</si>
  <si>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</si>
  <si>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</si>
  <si>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</si>
  <si>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</si>
  <si>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</si>
  <si>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</si>
  <si>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</si>
  <si>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</si>
  <si>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</si>
  <si>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</si>
  <si>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</si>
  <si>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</si>
  <si>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</si>
  <si>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</si>
  <si>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</si>
  <si>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</si>
  <si>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</si>
  <si>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</si>
  <si>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</si>
  <si>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</si>
  <si>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</si>
  <si>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</si>
  <si>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</si>
  <si>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</si>
  <si>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</si>
  <si>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</si>
  <si>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</si>
  <si>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</si>
  <si>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</si>
  <si>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</si>
  <si>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</si>
  <si>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</si>
  <si>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</si>
  <si>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</si>
  <si>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</si>
  <si>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</si>
  <si>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</si>
  <si>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</si>
  <si>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</si>
  <si>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Lamineries MATTHEY,Branch of Notz Metall AG</t>
  </si>
  <si>
    <t>38  Rue Montagu, CH-2520 LA Neuveville , SWITZERLAND</t>
  </si>
  <si>
    <t>Aziz Ibzazene</t>
  </si>
  <si>
    <t>aziz.ibzazene@matthey.ch</t>
  </si>
  <si>
    <t>Claude Biselli</t>
  </si>
  <si>
    <t>Plant Manager</t>
  </si>
  <si>
    <t>+41 32 752 32 32</t>
  </si>
  <si>
    <t>claude.besili@matthey.ch</t>
  </si>
  <si>
    <t>Various</t>
  </si>
  <si>
    <t>CuBe2  A100/A150/A170 ,Cube2 alloy 25 /alloy 190 /alloy 290 CW101C/CW110C/C17200/</t>
  </si>
  <si>
    <t>Copper Beryllium Alloys including Alloy 10, 10X, M25, 25, 165, 190, 290, 390,  390E, 17200, 17410 and 17460 ( Contains no Conflict Minerals )</t>
  </si>
  <si>
    <t>B330 CuSn3Zn9 - (Bz 902) / CW454K /
~ C42500</t>
  </si>
  <si>
    <t>Copper, Nickel, Tin Alloy (Contains Conflict Minerals)</t>
  </si>
  <si>
    <t>B860/ B865/ CuNi15Sn8 - ToughMet 3 /
C72900</t>
  </si>
  <si>
    <t>Maraging steels: F135/ Duratherm® 600 / 2.4781</t>
  </si>
  <si>
    <t>Duratherm® 600 / 2.4781 / W (Contains Conflict Minerals)</t>
  </si>
  <si>
    <t>B620/ NiMo16Cr15W - (Hastelloy) All. C-276 /
2.4819 / N10276</t>
  </si>
  <si>
    <t>NiMo16Cr15W - (Hastelloy) All. C-276 / 2.4819 / N10276 / W
(Contains Conflict Minerals)</t>
  </si>
  <si>
    <t>B645/NiMo29Cr2Fe2 Hastelloy B-3 /N10675 /
2.4600</t>
  </si>
  <si>
    <t>NiMo29Cr2Fe2 Hastelloy B-3 / N10675 / 2.4600 / W (Contains
Conflict Minerals)</t>
  </si>
  <si>
    <t xml:space="preserve"> D320-1.4404 - Stainless steel / X2CrNiMo17-12-2 / ~ AISI 316L / ~ AISI 316 / </t>
  </si>
  <si>
    <t>Stainless Steel 316L 1.4404  (Contains Conflict Minerals)</t>
  </si>
  <si>
    <t>Copper Beryllium Alloys including Alloy3/alloy174 /Alloy 36088( Contains no Conflict Minerals)</t>
  </si>
  <si>
    <t>CuNi2Be  A520/A300/A350A/C17460/   C17510/  CuCo0,5Be  A500  C17410/   800 /N03360</t>
  </si>
  <si>
    <t>Alpha</t>
  </si>
  <si>
    <t>Global Tungsten &amp; Powders Corp.</t>
  </si>
  <si>
    <t>Bairro Guarapiranga</t>
  </si>
  <si>
    <t>Mito</t>
  </si>
  <si>
    <t/>
  </si>
  <si>
    <t>Kobe</t>
  </si>
  <si>
    <t>CID002570</t>
  </si>
  <si>
    <t>CV Ayi Jaya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</si>
</sst>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3" formatCode="_-* #,##0.00_-;\-* #,##0.00_-;_-* &quot;-&quot;??_-;_-@_-"/>
    <numFmt numFmtId="164" formatCode="[$-409]mmmm\ d\,\ yyyy"/>
    <numFmt numFmtId="165" formatCode="0.0"/>
    <numFmt numFmtId="166" formatCode="[$-409]d\-mmm\-yyyy"/>
    <numFmt numFmtId="167" formatCode="_(&quot;$&quot;* #,##0_);_(&quot;$&quot;* \(#,##0\);_(&quot;$&quot;* &quot;-&quot;_);_(@_)"/>
    <numFmt numFmtId="168" formatCode="_(&quot;$&quot;* #,##0.00_);_(&quot;$&quot;* \(#,##0.00\);_(&quot;$&quot;* &quot;-&quot;??_);_(@_)"/>
    <numFmt numFmtId="169" formatCode="[$-409]mmmm\ d\,\ yyyy;@"/>
    <numFmt numFmtId="170" formatCode="_-&quot;$&quot;* #,##0_-;\-&quot;$&quot;* #,##0_-;_-&quot;$&quot;* &quot;-&quot;_-;_-@_-"/>
    <numFmt numFmtId="171" formatCode="_-&quot;$&quot;* #,##0.00_-;\-&quot;$&quot;* #,##0.00_-;_-&quot;$&quot;* &quot;-&quot;??_-;_-@_-"/>
    <numFmt numFmtId="172" formatCode="_-* #,##0\ &quot;€&quot;_-;\-* #,##0\ &quot;€&quot;_-;_-* &quot;-&quot;\ &quot;€&quot;_-;_-@_-"/>
    <numFmt numFmtId="173" formatCode="_-* #,##0\ _€_-;\-* #,##0\ _€_-;_-* &quot;-&quot;\ _€_-;_-@_-"/>
    <numFmt numFmtId="174" formatCode="_-* #,##0.00\ &quot;€&quot;_-;\-* #,##0.00\ &quot;€&quot;_-;_-* &quot;-&quot;??\ &quot;€&quot;_-;_-@_-"/>
    <numFmt numFmtId="175" formatCode="_-* #,##0.00\ _€_-;\-* #,##0.00\ _€_-;_-* &quot;-&quot;??\ _€_-;_-@_-"/>
    <numFmt numFmtId="176" formatCode="_-&quot;€&quot;\ * #,##0_-;\-&quot;€&quot;\ * #,##0_-;_-&quot;€&quot;\ * &quot;-&quot;_-;_-@_-"/>
    <numFmt numFmtId="177" formatCode="_-&quot;€&quot;\ * #,##0.00_-;\-&quot;€&quot;\ * #,##0.00_-;_-&quot;€&quot;\ * &quot;-&quot;??_-;_-@_-"/>
  </numFmts>
  <fonts count="105">
    <font>
      <sz val="10"/>
      <color rgb="FF000000"/>
      <name val="Calibri"/>
      <scheme val="minor"/>
    </font>
    <font>
      <sz val="11"/>
      <color theme="1"/>
      <name val="Calibri"/>
      <family val="2"/>
      <scheme val="minor"/>
    </font>
    <font>
      <sz val="10"/>
      <color theme="1"/>
      <name val="Verdana"/>
    </font>
    <font>
      <b/>
      <sz val="10"/>
      <color theme="1"/>
      <name val="Cambria"/>
    </font>
    <font>
      <b/>
      <sz val="10"/>
      <color theme="1"/>
      <name val="Verdana"/>
    </font>
    <font>
      <sz val="10"/>
      <name val="Calibri"/>
    </font>
    <font>
      <b/>
      <sz val="12"/>
      <color theme="1"/>
      <name val="Cambria"/>
    </font>
    <font>
      <sz val="10"/>
      <color theme="1"/>
      <name val="Cambria"/>
    </font>
    <font>
      <sz val="9"/>
      <color theme="1"/>
      <name val="Verdana"/>
    </font>
    <font>
      <b/>
      <sz val="6"/>
      <color rgb="FF000000"/>
      <name val="Arial"/>
    </font>
    <font>
      <b/>
      <sz val="6"/>
      <color theme="1"/>
      <name val="Arial"/>
    </font>
    <font>
      <sz val="8"/>
      <color theme="1"/>
      <name val="Arial"/>
    </font>
    <font>
      <sz val="8"/>
      <color theme="1"/>
      <name val="Verdana"/>
    </font>
    <font>
      <b/>
      <sz val="12"/>
      <color theme="1"/>
      <name val="Verdana"/>
    </font>
    <font>
      <sz val="12"/>
      <color theme="1"/>
      <name val="Verdana"/>
    </font>
    <font>
      <b/>
      <sz val="12"/>
      <color rgb="FF0000FF"/>
      <name val="Verdana"/>
    </font>
    <font>
      <u/>
      <sz val="12"/>
      <color rgb="FF0000FF"/>
      <name val="Verdana"/>
    </font>
    <font>
      <b/>
      <sz val="22"/>
      <color theme="1"/>
      <name val="Cambria"/>
    </font>
    <font>
      <sz val="10"/>
      <color rgb="FFFFFFFF"/>
      <name val="Arial"/>
    </font>
    <font>
      <b/>
      <u/>
      <sz val="10"/>
      <color theme="1"/>
      <name val="Verdana"/>
    </font>
    <font>
      <b/>
      <u/>
      <sz val="10"/>
      <color theme="1"/>
      <name val="Verdana"/>
    </font>
    <font>
      <u/>
      <sz val="10"/>
      <color rgb="FF0000FF"/>
      <name val="Verdana"/>
    </font>
    <font>
      <sz val="10"/>
      <color rgb="FFFF0000"/>
      <name val="Verdana"/>
    </font>
    <font>
      <b/>
      <sz val="9"/>
      <color theme="1"/>
      <name val="Verdana"/>
    </font>
    <font>
      <u/>
      <sz val="10"/>
      <color rgb="FF0000FF"/>
      <name val="Verdana"/>
    </font>
    <font>
      <sz val="10"/>
      <color rgb="FFFFFFFF"/>
      <name val="Verdana"/>
    </font>
    <font>
      <sz val="12"/>
      <color theme="1"/>
      <name val="Cambria"/>
    </font>
    <font>
      <sz val="7"/>
      <color theme="1"/>
      <name val="Verdana"/>
    </font>
    <font>
      <u/>
      <sz val="12"/>
      <color rgb="FF0000FF"/>
      <name val="Cambria"/>
    </font>
    <font>
      <sz val="18"/>
      <color theme="1"/>
      <name val="Verdana"/>
    </font>
    <font>
      <sz val="14"/>
      <color theme="1"/>
      <name val="Verdana"/>
    </font>
    <font>
      <sz val="8"/>
      <color theme="1"/>
      <name val="Cambria"/>
    </font>
    <font>
      <b/>
      <sz val="12"/>
      <color rgb="FFFFFFFF"/>
      <name val="Cambria"/>
    </font>
    <font>
      <u/>
      <sz val="14"/>
      <color rgb="FF0000FF"/>
      <name val="Verdana"/>
    </font>
    <font>
      <sz val="16"/>
      <color theme="1"/>
      <name val="Verdana"/>
    </font>
    <font>
      <u/>
      <sz val="16"/>
      <color rgb="FF0000FF"/>
      <name val="Verdana"/>
    </font>
    <font>
      <sz val="12"/>
      <color rgb="FFFFFFFF"/>
      <name val="Cambria"/>
    </font>
    <font>
      <b/>
      <sz val="18"/>
      <color theme="1"/>
      <name val="Verdana"/>
    </font>
    <font>
      <u/>
      <sz val="10"/>
      <color rgb="FF0000FF"/>
      <name val="Cambria"/>
    </font>
    <font>
      <b/>
      <i/>
      <sz val="12"/>
      <color theme="1"/>
      <name val="Cambria"/>
    </font>
    <font>
      <u/>
      <sz val="10"/>
      <color rgb="FF0000FF"/>
      <name val="Verdana"/>
    </font>
    <font>
      <b/>
      <sz val="14"/>
      <color theme="1"/>
      <name val="Cambria"/>
    </font>
    <font>
      <b/>
      <sz val="11"/>
      <color theme="1"/>
      <name val="Cambria"/>
    </font>
    <font>
      <u/>
      <sz val="18"/>
      <color rgb="FF0000FF"/>
      <name val="Verdana"/>
    </font>
    <font>
      <sz val="22"/>
      <color theme="1"/>
      <name val="Verdana"/>
    </font>
    <font>
      <b/>
      <sz val="8"/>
      <color theme="1"/>
      <name val="Cambria"/>
    </font>
    <font>
      <b/>
      <sz val="9"/>
      <color theme="1"/>
      <name val="Cambria"/>
    </font>
    <font>
      <b/>
      <sz val="11"/>
      <color theme="1"/>
      <name val="Verdana"/>
    </font>
    <font>
      <sz val="16"/>
      <color theme="1"/>
      <name val="Cambria"/>
    </font>
    <font>
      <sz val="12"/>
      <color rgb="FFFF0000"/>
      <name val="Verdana"/>
    </font>
    <font>
      <u/>
      <sz val="12"/>
      <color rgb="FF0000FF"/>
      <name val="Verdana"/>
    </font>
    <font>
      <u/>
      <sz val="12"/>
      <color rgb="FF0000FF"/>
      <name val="Verdana"/>
    </font>
    <font>
      <u/>
      <sz val="7"/>
      <color rgb="FF0000FF"/>
      <name val="Verdana"/>
    </font>
    <font>
      <u/>
      <sz val="7"/>
      <color rgb="FF0000FF"/>
      <name val="Verdana"/>
    </font>
    <font>
      <sz val="11"/>
      <color theme="1"/>
      <name val="Calibri"/>
    </font>
    <font>
      <u/>
      <sz val="10"/>
      <color rgb="FF0000FF"/>
      <name val="Verdana"/>
    </font>
    <font>
      <u/>
      <sz val="7"/>
      <color rgb="FF0000FF"/>
      <name val="Verdana"/>
    </font>
    <font>
      <u/>
      <sz val="10"/>
      <color rgb="FF0000FF"/>
      <name val="Verdana"/>
    </font>
    <font>
      <sz val="10"/>
      <color rgb="FFA5A5A5"/>
      <name val="Verdana"/>
    </font>
    <font>
      <b/>
      <sz val="14"/>
      <color rgb="FFFF0000"/>
      <name val="Cambria"/>
    </font>
    <font>
      <u/>
      <sz val="14"/>
      <color rgb="FF0000FF"/>
      <name val="Verdana"/>
    </font>
    <font>
      <sz val="10"/>
      <color theme="1"/>
      <name val="Calibri"/>
    </font>
    <font>
      <sz val="11"/>
      <color theme="1"/>
      <name val="Verdana"/>
    </font>
    <font>
      <sz val="11"/>
      <color theme="1"/>
      <name val="MS PGothic"/>
    </font>
    <font>
      <sz val="11"/>
      <color theme="1"/>
      <name val="Malgun Gothic"/>
    </font>
    <font>
      <sz val="11"/>
      <color theme="1"/>
      <name val="Arial"/>
    </font>
    <font>
      <sz val="11"/>
      <color theme="1"/>
      <name val="Dotum"/>
    </font>
    <font>
      <sz val="12"/>
      <color theme="1"/>
      <name val="Calibri"/>
    </font>
    <font>
      <sz val="12"/>
      <color theme="1"/>
      <name val="Arial"/>
    </font>
    <font>
      <sz val="11"/>
      <color rgb="FFFF0000"/>
      <name val="Verdana"/>
    </font>
    <font>
      <sz val="11"/>
      <color rgb="FFFF0000"/>
      <name val="MS PGothic"/>
    </font>
    <font>
      <sz val="11"/>
      <color rgb="FF000000"/>
      <name val="Calibri"/>
    </font>
    <font>
      <u/>
      <sz val="10"/>
      <color theme="10"/>
      <name val="Calibri"/>
      <scheme val="minor"/>
    </font>
    <font>
      <sz val="12"/>
      <name val="Cambria"/>
      <family val="1"/>
    </font>
    <font>
      <sz val="10"/>
      <name val="Verdana"/>
      <family val="2"/>
    </font>
    <font>
      <sz val="10"/>
      <color theme="1"/>
      <name val="Arial"/>
      <family val="2"/>
    </font>
    <font>
      <sz val="10"/>
      <color indexed="8"/>
      <name val="Arial"/>
      <family val="2"/>
    </font>
    <font>
      <u/>
      <sz val="7.5"/>
      <color indexed="12"/>
      <name val="Verdana"/>
      <family val="2"/>
    </font>
    <font>
      <sz val="10"/>
      <name val="Arial"/>
      <family val="2"/>
    </font>
    <font>
      <sz val="16"/>
      <name val="Cambria"/>
      <family val="1"/>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libri"/>
      <family val="3"/>
      <charset val="128"/>
      <scheme val="major"/>
    </font>
    <font>
      <b/>
      <sz val="11"/>
      <color theme="1"/>
      <name val="Calibri"/>
      <family val="3"/>
      <charset val="128"/>
      <scheme val="minor"/>
    </font>
    <font>
      <sz val="11"/>
      <color rgb="FFFF0000"/>
      <name val="Calibri"/>
      <family val="3"/>
      <charset val="128"/>
      <scheme val="minor"/>
    </font>
    <font>
      <u/>
      <sz val="12"/>
      <color theme="10"/>
      <name val="Cambria"/>
      <family val="1"/>
    </font>
  </fonts>
  <fills count="39">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FFCC99"/>
        <bgColor rgb="FFFFCC99"/>
      </patternFill>
    </fill>
    <fill>
      <patternFill patternType="solid">
        <fgColor rgb="FFCCC0D9"/>
        <bgColor rgb="FFCCC0D9"/>
      </patternFill>
    </fill>
    <fill>
      <patternFill patternType="solid">
        <fgColor indexed="65"/>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47"/>
        <bgColor indexed="64"/>
      </patternFill>
    </fill>
  </fills>
  <borders count="126">
    <border>
      <left/>
      <right/>
      <top/>
      <bottom/>
      <diagonal/>
    </border>
    <border>
      <left style="thick">
        <color rgb="FF003366"/>
      </left>
      <right/>
      <top style="thick">
        <color rgb="FF003366"/>
      </top>
      <bottom/>
      <diagonal/>
    </border>
    <border>
      <left/>
      <right/>
      <top style="thick">
        <color rgb="FF003366"/>
      </top>
      <bottom/>
      <diagonal/>
    </border>
    <border>
      <left/>
      <right style="thick">
        <color rgb="FF003366"/>
      </right>
      <top style="thick">
        <color rgb="FF003366"/>
      </top>
      <bottom/>
      <diagonal/>
    </border>
    <border>
      <left style="thick">
        <color rgb="FF003366"/>
      </left>
      <right/>
      <top/>
      <bottom/>
      <diagonal/>
    </border>
    <border>
      <left/>
      <right/>
      <top/>
      <bottom/>
      <diagonal/>
    </border>
    <border>
      <left/>
      <right style="thick">
        <color rgb="FF003366"/>
      </right>
      <top/>
      <bottom/>
      <diagonal/>
    </border>
    <border>
      <left style="thick">
        <color rgb="FF003366"/>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ck">
        <color rgb="FF003366"/>
      </left>
      <right/>
      <top/>
      <bottom style="thick">
        <color rgb="FF003366"/>
      </bottom>
      <diagonal/>
    </border>
    <border>
      <left/>
      <right/>
      <top/>
      <bottom style="thick">
        <color rgb="FF003366"/>
      </bottom>
      <diagonal/>
    </border>
    <border>
      <left/>
      <right/>
      <top/>
      <bottom style="thick">
        <color rgb="FF003366"/>
      </bottom>
      <diagonal/>
    </border>
    <border>
      <left/>
      <right/>
      <top/>
      <bottom style="thick">
        <color rgb="FF003366"/>
      </bottom>
      <diagonal/>
    </border>
    <border>
      <left/>
      <right style="thick">
        <color rgb="FF003366"/>
      </right>
      <top/>
      <bottom style="thick">
        <color rgb="FF003366"/>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thin">
        <color rgb="FF000000"/>
      </bottom>
      <diagonal/>
    </border>
    <border>
      <left style="thick">
        <color rgb="FF003366"/>
      </left>
      <right/>
      <top style="thick">
        <color rgb="FF003366"/>
      </top>
      <bottom/>
      <diagonal/>
    </border>
    <border>
      <left/>
      <right/>
      <top style="thick">
        <color rgb="FF003366"/>
      </top>
      <bottom/>
      <diagonal/>
    </border>
    <border>
      <left/>
      <right style="thick">
        <color rgb="FF003366"/>
      </right>
      <top style="thick">
        <color rgb="FF003366"/>
      </top>
      <bottom/>
      <diagonal/>
    </border>
    <border>
      <left style="thick">
        <color rgb="FF003366"/>
      </left>
      <right/>
      <top/>
      <bottom/>
      <diagonal/>
    </border>
    <border>
      <left style="thin">
        <color rgb="FF003366"/>
      </left>
      <right style="thin">
        <color rgb="FF003366"/>
      </right>
      <top style="thin">
        <color rgb="FF003366"/>
      </top>
      <bottom style="thin">
        <color rgb="FF003366"/>
      </bottom>
      <diagonal/>
    </border>
    <border>
      <left/>
      <right style="thick">
        <color rgb="FF003366"/>
      </right>
      <top/>
      <bottom/>
      <diagonal/>
    </border>
    <border>
      <left/>
      <right style="thick">
        <color rgb="FF003366"/>
      </right>
      <top/>
      <bottom/>
      <diagonal/>
    </border>
    <border>
      <left/>
      <right/>
      <top style="thin">
        <color rgb="FF003366"/>
      </top>
      <bottom/>
      <diagonal/>
    </border>
    <border>
      <left/>
      <right/>
      <top style="thin">
        <color rgb="FF003366"/>
      </top>
      <bottom/>
      <diagonal/>
    </border>
    <border>
      <left style="thick">
        <color rgb="FF003366"/>
      </left>
      <right/>
      <top/>
      <bottom style="thick">
        <color rgb="FF003366"/>
      </bottom>
      <diagonal/>
    </border>
    <border>
      <left/>
      <right/>
      <top/>
      <bottom style="thick">
        <color rgb="FF003366"/>
      </bottom>
      <diagonal/>
    </border>
    <border>
      <left/>
      <right style="thick">
        <color rgb="FF003366"/>
      </right>
      <top/>
      <bottom style="thick">
        <color rgb="FF003366"/>
      </bottom>
      <diagonal/>
    </border>
    <border>
      <left style="thin">
        <color rgb="FF003366"/>
      </left>
      <right style="thin">
        <color rgb="FF003366"/>
      </right>
      <top style="thin">
        <color rgb="FF003366"/>
      </top>
      <bottom/>
      <diagonal/>
    </border>
    <border>
      <left style="thin">
        <color rgb="FF003366"/>
      </left>
      <right style="thin">
        <color rgb="FF003366"/>
      </right>
      <top/>
      <bottom/>
      <diagonal/>
    </border>
    <border>
      <left style="thin">
        <color rgb="FF003366"/>
      </left>
      <right/>
      <top style="thin">
        <color rgb="FF003366"/>
      </top>
      <bottom style="thin">
        <color rgb="FF003366"/>
      </bottom>
      <diagonal/>
    </border>
    <border>
      <left/>
      <right/>
      <top style="thin">
        <color rgb="FF003366"/>
      </top>
      <bottom style="thin">
        <color rgb="FF003366"/>
      </bottom>
      <diagonal/>
    </border>
    <border>
      <left/>
      <right style="thin">
        <color rgb="FF003366"/>
      </right>
      <top style="thin">
        <color rgb="FF003366"/>
      </top>
      <bottom style="thin">
        <color rgb="FF003366"/>
      </bottom>
      <diagonal/>
    </border>
    <border>
      <left style="thin">
        <color rgb="FF003366"/>
      </left>
      <right style="thin">
        <color rgb="FF003366"/>
      </right>
      <top/>
      <bottom style="thin">
        <color rgb="FF003366"/>
      </bottom>
      <diagonal/>
    </border>
    <border>
      <left/>
      <right/>
      <top style="thin">
        <color rgb="FF003366"/>
      </top>
      <bottom/>
      <diagonal/>
    </border>
    <border>
      <left/>
      <right/>
      <top/>
      <bottom style="thin">
        <color rgb="FF003366"/>
      </bottom>
      <diagonal/>
    </border>
    <border>
      <left/>
      <right/>
      <top/>
      <bottom style="thin">
        <color rgb="FF003366"/>
      </bottom>
      <diagonal/>
    </border>
    <border>
      <left/>
      <right/>
      <top/>
      <bottom style="thin">
        <color rgb="FF003366"/>
      </bottom>
      <diagonal/>
    </border>
    <border>
      <left style="thick">
        <color rgb="FF003366"/>
      </left>
      <right style="thin">
        <color rgb="FF003366"/>
      </right>
      <top/>
      <bottom/>
      <diagonal/>
    </border>
    <border>
      <left/>
      <right style="thin">
        <color rgb="FF003366"/>
      </right>
      <top/>
      <bottom/>
      <diagonal/>
    </border>
    <border>
      <left style="thin">
        <color rgb="FF003366"/>
      </left>
      <right/>
      <top/>
      <bottom style="thin">
        <color rgb="FF003366"/>
      </bottom>
      <diagonal/>
    </border>
    <border>
      <left/>
      <right style="thin">
        <color rgb="FF003366"/>
      </right>
      <top/>
      <bottom style="thin">
        <color rgb="FF003366"/>
      </bottom>
      <diagonal/>
    </border>
    <border>
      <left style="thin">
        <color rgb="FF003366"/>
      </left>
      <right style="thick">
        <color rgb="FF003366"/>
      </right>
      <top/>
      <bottom/>
      <diagonal/>
    </border>
    <border>
      <left/>
      <right/>
      <top style="thin">
        <color rgb="FF003366"/>
      </top>
      <bottom style="thin">
        <color rgb="FF003366"/>
      </bottom>
      <diagonal/>
    </border>
    <border>
      <left style="thin">
        <color rgb="FF003366"/>
      </left>
      <right style="thin">
        <color rgb="FF003366"/>
      </right>
      <top style="thin">
        <color rgb="FF003366"/>
      </top>
      <bottom/>
      <diagonal/>
    </border>
    <border>
      <left style="thin">
        <color rgb="FF003366"/>
      </left>
      <right/>
      <top style="thin">
        <color rgb="FF003366"/>
      </top>
      <bottom/>
      <diagonal/>
    </border>
    <border>
      <left/>
      <right/>
      <top style="thin">
        <color rgb="FF003366"/>
      </top>
      <bottom/>
      <diagonal/>
    </border>
    <border>
      <left/>
      <right style="thin">
        <color rgb="FF003366"/>
      </right>
      <top style="thin">
        <color rgb="FF003366"/>
      </top>
      <bottom/>
      <diagonal/>
    </border>
    <border>
      <left style="thin">
        <color rgb="FF003366"/>
      </left>
      <right style="thin">
        <color rgb="FF003366"/>
      </right>
      <top/>
      <bottom style="thin">
        <color rgb="FF003366"/>
      </bottom>
      <diagonal/>
    </border>
    <border>
      <left style="thin">
        <color rgb="FF003366"/>
      </left>
      <right/>
      <top/>
      <bottom style="thin">
        <color rgb="FF003366"/>
      </bottom>
      <diagonal/>
    </border>
    <border>
      <left/>
      <right/>
      <top/>
      <bottom style="thin">
        <color rgb="FF003366"/>
      </bottom>
      <diagonal/>
    </border>
    <border>
      <left/>
      <right style="thin">
        <color rgb="FF003366"/>
      </right>
      <top/>
      <bottom style="thin">
        <color rgb="FF003366"/>
      </bottom>
      <diagonal/>
    </border>
    <border>
      <left style="thin">
        <color rgb="FF003366"/>
      </left>
      <right/>
      <top/>
      <bottom/>
      <diagonal/>
    </border>
    <border>
      <left style="thin">
        <color rgb="FF003366"/>
      </left>
      <right/>
      <top/>
      <bottom style="thin">
        <color rgb="FF003366"/>
      </bottom>
      <diagonal/>
    </border>
    <border>
      <left style="thick">
        <color rgb="FF003366"/>
      </left>
      <right/>
      <top/>
      <bottom/>
      <diagonal/>
    </border>
    <border>
      <left style="thick">
        <color rgb="FF003366"/>
      </left>
      <right/>
      <top/>
      <bottom style="thin">
        <color rgb="FF003366"/>
      </bottom>
      <diagonal/>
    </border>
    <border>
      <left/>
      <right style="thick">
        <color rgb="FF003366"/>
      </right>
      <top/>
      <bottom style="thin">
        <color rgb="FF003366"/>
      </bottom>
      <diagonal/>
    </border>
    <border>
      <left/>
      <right/>
      <top/>
      <bottom style="thin">
        <color rgb="FF003366"/>
      </bottom>
      <diagonal/>
    </border>
    <border>
      <left/>
      <right/>
      <top style="thin">
        <color rgb="FF003366"/>
      </top>
      <bottom style="thin">
        <color rgb="FF003366"/>
      </bottom>
      <diagonal/>
    </border>
    <border>
      <left/>
      <right/>
      <top style="thin">
        <color rgb="FF003366"/>
      </top>
      <bottom style="thin">
        <color rgb="FF003366"/>
      </bottom>
      <diagonal/>
    </border>
    <border>
      <left/>
      <right/>
      <top style="thin">
        <color rgb="FF003366"/>
      </top>
      <bottom/>
      <diagonal/>
    </border>
    <border>
      <left style="thick">
        <color rgb="FF003366"/>
      </left>
      <right/>
      <top style="thin">
        <color rgb="FF003366"/>
      </top>
      <bottom/>
      <diagonal/>
    </border>
    <border>
      <left/>
      <right style="thick">
        <color rgb="FF003366"/>
      </right>
      <top style="thin">
        <color rgb="FF003366"/>
      </top>
      <bottom/>
      <diagonal/>
    </border>
    <border>
      <left style="thick">
        <color rgb="FF003366"/>
      </left>
      <right/>
      <top/>
      <bottom style="thick">
        <color rgb="FF003366"/>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n">
        <color rgb="FF000000"/>
      </left>
      <right/>
      <top style="thin">
        <color rgb="FF000000"/>
      </top>
      <bottom/>
      <diagonal/>
    </border>
    <border>
      <left/>
      <right/>
      <top style="thin">
        <color rgb="FF000000"/>
      </top>
      <bottom/>
      <diagonal/>
    </border>
    <border>
      <left/>
      <right style="thin">
        <color rgb="FF003366"/>
      </right>
      <top style="thin">
        <color rgb="FF003366"/>
      </top>
      <bottom/>
      <diagonal/>
    </border>
    <border>
      <left style="thin">
        <color rgb="FF003366"/>
      </left>
      <right/>
      <top/>
      <bottom/>
      <diagonal/>
    </border>
    <border>
      <left/>
      <right style="thick">
        <color rgb="FF000000"/>
      </right>
      <top/>
      <bottom/>
      <diagonal/>
    </border>
    <border>
      <left/>
      <right style="thick">
        <color rgb="FF000000"/>
      </right>
      <top/>
      <bottom style="thin">
        <color rgb="FFFFFFFF"/>
      </bottom>
      <diagonal/>
    </border>
    <border>
      <left style="thin">
        <color rgb="FF000000"/>
      </left>
      <right/>
      <top/>
      <bottom style="thin">
        <color rgb="FF000000"/>
      </bottom>
      <diagonal/>
    </border>
    <border>
      <left/>
      <right/>
      <top/>
      <bottom style="thin">
        <color rgb="FFFFFFFF"/>
      </bottom>
      <diagonal/>
    </border>
    <border>
      <left style="thin">
        <color rgb="FF000000"/>
      </left>
      <right style="thick">
        <color rgb="FF000000"/>
      </right>
      <top style="thin">
        <color rgb="FF000000"/>
      </top>
      <bottom style="thin">
        <color rgb="FF000000"/>
      </bottom>
      <diagonal/>
    </border>
    <border>
      <left/>
      <right style="thin">
        <color rgb="FF003366"/>
      </right>
      <top style="thin">
        <color rgb="FF003366"/>
      </top>
      <bottom style="thin">
        <color rgb="FF000000"/>
      </bottom>
      <diagonal/>
    </border>
    <border>
      <left style="thin">
        <color rgb="FF003366"/>
      </left>
      <right style="thin">
        <color rgb="FF003366"/>
      </right>
      <top style="thin">
        <color rgb="FF003366"/>
      </top>
      <bottom style="thin">
        <color rgb="FF000000"/>
      </bottom>
      <diagonal/>
    </border>
    <border>
      <left style="thin">
        <color rgb="FF003366"/>
      </left>
      <right style="thin">
        <color rgb="FF000000"/>
      </right>
      <top style="thin">
        <color rgb="FF003366"/>
      </top>
      <bottom style="thin">
        <color rgb="FF000000"/>
      </bottom>
      <diagonal/>
    </border>
    <border>
      <left style="thin">
        <color rgb="FF000000"/>
      </left>
      <right style="thin">
        <color rgb="FF000000"/>
      </right>
      <top style="thin">
        <color rgb="FF003366"/>
      </top>
      <bottom style="thin">
        <color rgb="FF000000"/>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style="thick">
        <color rgb="FF003366"/>
      </top>
      <bottom/>
      <diagonal/>
    </border>
    <border>
      <left style="thick">
        <color rgb="FF003366"/>
      </left>
      <right style="thin">
        <color rgb="FF000000"/>
      </right>
      <top style="thin">
        <color rgb="FF000000"/>
      </top>
      <bottom/>
      <diagonal/>
    </border>
    <border>
      <left/>
      <right style="thin">
        <color rgb="FF003366"/>
      </right>
      <top style="thin">
        <color rgb="FF003366"/>
      </top>
      <bottom style="thin">
        <color rgb="FF003366"/>
      </bottom>
      <diagonal/>
    </border>
    <border>
      <left style="thick">
        <color rgb="FF003366"/>
      </left>
      <right style="thin">
        <color rgb="FF000000"/>
      </right>
      <top/>
      <bottom/>
      <diagonal/>
    </border>
    <border>
      <left/>
      <right/>
      <top style="thin">
        <color rgb="FF003366"/>
      </top>
      <bottom style="thick">
        <color rgb="FF003366"/>
      </bottom>
      <diagonal/>
    </border>
    <border>
      <left/>
      <right/>
      <top style="thin">
        <color rgb="FF003366"/>
      </top>
      <bottom style="thick">
        <color rgb="FF003366"/>
      </bottom>
      <diagonal/>
    </border>
    <border>
      <left/>
      <right/>
      <top style="thin">
        <color rgb="FF003366"/>
      </top>
      <bottom style="thick">
        <color rgb="FF003366"/>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right/>
      <top/>
      <bottom style="thick">
        <color theme="4" tint="0.49995422223578601"/>
      </bottom>
      <diagonal/>
    </border>
    <border>
      <left style="thin">
        <color auto="1"/>
      </left>
      <right style="thin">
        <color auto="1"/>
      </right>
      <top style="thin">
        <color auto="1"/>
      </top>
      <bottom style="thin">
        <color auto="1"/>
      </bottom>
      <diagonal/>
    </border>
    <border>
      <left style="thin">
        <color indexed="56"/>
      </left>
      <right style="thin">
        <color indexed="56"/>
      </right>
      <top style="thin">
        <color indexed="56"/>
      </top>
      <bottom style="thin">
        <color indexed="56"/>
      </bottom>
      <diagonal/>
    </border>
    <border>
      <left style="thin">
        <color indexed="56"/>
      </left>
      <right style="thin">
        <color indexed="56"/>
      </right>
      <top style="thin">
        <color indexed="56"/>
      </top>
      <bottom/>
      <diagonal/>
    </border>
    <border>
      <left style="thin">
        <color auto="1"/>
      </left>
      <right style="thin">
        <color auto="1"/>
      </right>
      <top style="thin">
        <color auto="1"/>
      </top>
      <bottom/>
      <diagonal/>
    </border>
    <border>
      <left/>
      <right style="thin">
        <color indexed="56"/>
      </right>
      <top style="thin">
        <color indexed="56"/>
      </top>
      <bottom/>
      <diagonal/>
    </border>
    <border>
      <left style="thin">
        <color auto="1"/>
      </left>
      <right style="thick">
        <color auto="1"/>
      </right>
      <top style="thin">
        <color auto="1"/>
      </top>
      <bottom style="thin">
        <color auto="1"/>
      </bottom>
      <diagonal/>
    </border>
  </borders>
  <cellStyleXfs count="915">
    <xf numFmtId="0" fontId="0" fillId="0" borderId="0"/>
    <xf numFmtId="0" fontId="72" fillId="0" borderId="0" applyNumberFormat="0" applyFill="0" applyBorder="0" applyAlignment="0" applyProtection="0"/>
    <xf numFmtId="0" fontId="74" fillId="0" borderId="13"/>
    <xf numFmtId="0" fontId="80" fillId="7" borderId="13" applyNumberFormat="0" applyBorder="0" applyAlignment="0" applyProtection="0"/>
    <xf numFmtId="0" fontId="80" fillId="8" borderId="13" applyNumberFormat="0" applyBorder="0" applyAlignment="0" applyProtection="0"/>
    <xf numFmtId="0" fontId="80" fillId="9" borderId="13" applyNumberFormat="0" applyBorder="0" applyAlignment="0" applyProtection="0"/>
    <xf numFmtId="0" fontId="80" fillId="10" borderId="13" applyNumberFormat="0" applyBorder="0" applyAlignment="0" applyProtection="0"/>
    <xf numFmtId="0" fontId="80" fillId="11" borderId="13" applyNumberFormat="0" applyBorder="0" applyAlignment="0" applyProtection="0"/>
    <xf numFmtId="0" fontId="80" fillId="12" borderId="13" applyNumberFormat="0" applyBorder="0" applyAlignment="0" applyProtection="0"/>
    <xf numFmtId="0" fontId="80" fillId="13" borderId="13" applyNumberFormat="0" applyBorder="0" applyAlignment="0" applyProtection="0"/>
    <xf numFmtId="0" fontId="80" fillId="14" borderId="13" applyNumberFormat="0" applyBorder="0" applyAlignment="0" applyProtection="0"/>
    <xf numFmtId="0" fontId="80" fillId="15" borderId="13" applyNumberFormat="0" applyBorder="0" applyAlignment="0" applyProtection="0"/>
    <xf numFmtId="0" fontId="80" fillId="16" borderId="13" applyNumberFormat="0" applyBorder="0" applyAlignment="0" applyProtection="0"/>
    <xf numFmtId="0" fontId="80" fillId="17" borderId="13" applyNumberFormat="0" applyBorder="0" applyAlignment="0" applyProtection="0"/>
    <xf numFmtId="0" fontId="80" fillId="18" borderId="13" applyNumberFormat="0" applyBorder="0" applyAlignment="0" applyProtection="0"/>
    <xf numFmtId="0" fontId="81" fillId="19" borderId="13" applyNumberFormat="0" applyBorder="0" applyAlignment="0" applyProtection="0"/>
    <xf numFmtId="0" fontId="81" fillId="20" borderId="13" applyNumberFormat="0" applyBorder="0" applyAlignment="0" applyProtection="0"/>
    <xf numFmtId="0" fontId="81" fillId="21" borderId="13" applyNumberFormat="0" applyBorder="0" applyAlignment="0" applyProtection="0"/>
    <xf numFmtId="0" fontId="81" fillId="22" borderId="13" applyNumberFormat="0" applyBorder="0" applyAlignment="0" applyProtection="0"/>
    <xf numFmtId="0" fontId="81" fillId="23" borderId="13" applyNumberFormat="0" applyBorder="0" applyAlignment="0" applyProtection="0"/>
    <xf numFmtId="0" fontId="81" fillId="24" borderId="13" applyNumberFormat="0" applyBorder="0" applyAlignment="0" applyProtection="0"/>
    <xf numFmtId="0" fontId="81" fillId="25" borderId="13" applyNumberFormat="0" applyBorder="0" applyAlignment="0" applyProtection="0"/>
    <xf numFmtId="0" fontId="81" fillId="26" borderId="13" applyNumberFormat="0" applyBorder="0" applyAlignment="0" applyProtection="0"/>
    <xf numFmtId="0" fontId="81" fillId="27" borderId="13" applyNumberFormat="0" applyBorder="0" applyAlignment="0" applyProtection="0"/>
    <xf numFmtId="0" fontId="81" fillId="28" borderId="13" applyNumberFormat="0" applyBorder="0" applyAlignment="0" applyProtection="0"/>
    <xf numFmtId="0" fontId="81" fillId="29" borderId="13" applyNumberFormat="0" applyBorder="0" applyAlignment="0" applyProtection="0"/>
    <xf numFmtId="0" fontId="81" fillId="30" borderId="13" applyNumberFormat="0" applyBorder="0" applyAlignment="0" applyProtection="0"/>
    <xf numFmtId="0" fontId="82" fillId="31" borderId="13" applyNumberFormat="0" applyBorder="0" applyAlignment="0" applyProtection="0"/>
    <xf numFmtId="0" fontId="83" fillId="31" borderId="13" applyNumberFormat="0" applyBorder="0" applyAlignment="0" applyProtection="0"/>
    <xf numFmtId="0" fontId="84" fillId="32" borderId="110" applyNumberFormat="0" applyAlignment="0" applyProtection="0"/>
    <xf numFmtId="0" fontId="85" fillId="33" borderId="113" applyNumberFormat="0" applyAlignment="0" applyProtection="0"/>
    <xf numFmtId="41" fontId="78" fillId="0" borderId="13" applyFont="0" applyFill="0" applyBorder="0" applyAlignment="0" applyProtection="0"/>
    <xf numFmtId="41" fontId="78" fillId="0" borderId="13" applyFont="0" applyFill="0" applyBorder="0" applyAlignment="0" applyProtection="0"/>
    <xf numFmtId="173" fontId="78" fillId="0" borderId="13" applyFont="0" applyFill="0" applyBorder="0" applyAlignment="0" applyProtection="0"/>
    <xf numFmtId="43"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43"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175" fontId="78" fillId="0" borderId="13" applyFont="0" applyFill="0" applyBorder="0" applyAlignment="0" applyProtection="0"/>
    <xf numFmtId="43"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43"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43"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43"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75" fontId="78" fillId="0" borderId="13" applyFont="0" applyFill="0" applyBorder="0" applyAlignment="0" applyProtection="0"/>
    <xf numFmtId="167" fontId="78" fillId="0" borderId="13" applyFont="0" applyFill="0" applyBorder="0" applyAlignment="0" applyProtection="0"/>
    <xf numFmtId="170" fontId="78" fillId="0" borderId="13" applyFont="0" applyFill="0" applyBorder="0" applyAlignment="0" applyProtection="0"/>
    <xf numFmtId="172" fontId="78" fillId="0" borderId="13" applyFont="0" applyFill="0" applyBorder="0" applyAlignment="0" applyProtection="0"/>
    <xf numFmtId="176" fontId="78" fillId="0" borderId="13" applyFont="0" applyFill="0" applyBorder="0" applyAlignment="0" applyProtection="0"/>
    <xf numFmtId="168"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68"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74" fontId="78" fillId="0" borderId="13" applyFont="0" applyFill="0" applyBorder="0" applyAlignment="0" applyProtection="0"/>
    <xf numFmtId="168"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68"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68"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7"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68"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68"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68"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68"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71"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68"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74" fontId="78" fillId="0" borderId="13" applyFont="0" applyFill="0" applyBorder="0" applyAlignment="0" applyProtection="0"/>
    <xf numFmtId="169" fontId="74" fillId="0" borderId="13"/>
    <xf numFmtId="0" fontId="86" fillId="0" borderId="13" applyNumberFormat="0" applyFill="0" applyBorder="0" applyAlignment="0" applyProtection="0"/>
    <xf numFmtId="0" fontId="87" fillId="34" borderId="13" applyNumberFormat="0" applyBorder="0" applyAlignment="0" applyProtection="0"/>
    <xf numFmtId="0" fontId="88" fillId="0" borderId="108" applyNumberFormat="0" applyFill="0" applyAlignment="0" applyProtection="0"/>
    <xf numFmtId="0" fontId="89" fillId="0" borderId="119" applyNumberFormat="0" applyFill="0" applyAlignment="0" applyProtection="0"/>
    <xf numFmtId="0" fontId="90" fillId="0" borderId="109" applyNumberFormat="0" applyFill="0" applyAlignment="0" applyProtection="0"/>
    <xf numFmtId="0" fontId="90" fillId="0" borderId="13" applyNumberFormat="0" applyFill="0" applyBorder="0" applyAlignment="0" applyProtection="0"/>
    <xf numFmtId="0" fontId="77" fillId="0" borderId="13" applyNumberFormat="0" applyFill="0" applyBorder="0">
      <protection locked="0"/>
    </xf>
    <xf numFmtId="0" fontId="91" fillId="0" borderId="13" applyNumberFormat="0" applyFill="0" applyBorder="0" applyAlignment="0" applyProtection="0"/>
    <xf numFmtId="0" fontId="92" fillId="0" borderId="13" applyNumberFormat="0" applyFill="0" applyBorder="0" applyAlignment="0" applyProtection="0"/>
    <xf numFmtId="0" fontId="91" fillId="0" borderId="13" applyNumberFormat="0" applyFill="0" applyBorder="0">
      <protection locked="0"/>
    </xf>
    <xf numFmtId="0" fontId="91" fillId="0" borderId="13" applyNumberFormat="0" applyFill="0" applyBorder="0">
      <protection locked="0"/>
    </xf>
    <xf numFmtId="0" fontId="93" fillId="0" borderId="13" applyNumberFormat="0" applyFill="0" applyBorder="0" applyAlignment="0" applyProtection="0"/>
    <xf numFmtId="0" fontId="77" fillId="0" borderId="13" applyNumberFormat="0" applyFill="0" applyBorder="0">
      <protection locked="0"/>
    </xf>
    <xf numFmtId="0" fontId="104" fillId="0" borderId="13" applyNumberFormat="0" applyFill="0" applyBorder="0">
      <protection locked="0"/>
    </xf>
    <xf numFmtId="0" fontId="94" fillId="35" borderId="110" applyNumberFormat="0" applyAlignment="0" applyProtection="0"/>
    <xf numFmtId="0" fontId="95" fillId="0" borderId="112" applyNumberFormat="0" applyFill="0" applyAlignment="0" applyProtection="0"/>
    <xf numFmtId="0" fontId="96" fillId="36" borderId="13" applyNumberFormat="0" applyBorder="0" applyAlignment="0" applyProtection="0"/>
    <xf numFmtId="169" fontId="75" fillId="0" borderId="13"/>
    <xf numFmtId="0" fontId="74" fillId="0" borderId="13"/>
    <xf numFmtId="0" fontId="74" fillId="0" borderId="13"/>
    <xf numFmtId="169" fontId="75" fillId="0" borderId="13"/>
    <xf numFmtId="0" fontId="80" fillId="0" borderId="13"/>
    <xf numFmtId="0" fontId="80" fillId="0" borderId="13"/>
    <xf numFmtId="0" fontId="80" fillId="0" borderId="13"/>
    <xf numFmtId="0" fontId="80" fillId="0" borderId="13"/>
    <xf numFmtId="0" fontId="80" fillId="0" borderId="13"/>
    <xf numFmtId="0" fontId="80" fillId="0" borderId="13"/>
    <xf numFmtId="0" fontId="80" fillId="0" borderId="13"/>
    <xf numFmtId="0" fontId="80" fillId="0" borderId="13"/>
    <xf numFmtId="0" fontId="80" fillId="0" borderId="13"/>
    <xf numFmtId="0" fontId="80" fillId="0" borderId="13"/>
    <xf numFmtId="0" fontId="80" fillId="0" borderId="13"/>
    <xf numFmtId="0" fontId="75" fillId="0" borderId="13"/>
    <xf numFmtId="0" fontId="75" fillId="0" borderId="13"/>
    <xf numFmtId="0" fontId="75" fillId="0" borderId="13"/>
    <xf numFmtId="169" fontId="75" fillId="0" borderId="13"/>
    <xf numFmtId="0" fontId="76" fillId="0" borderId="13"/>
    <xf numFmtId="169" fontId="74" fillId="0" borderId="13"/>
    <xf numFmtId="0" fontId="80" fillId="0" borderId="13"/>
    <xf numFmtId="0" fontId="80" fillId="0" borderId="13"/>
    <xf numFmtId="169" fontId="76" fillId="0" borderId="13"/>
    <xf numFmtId="0" fontId="80" fillId="0" borderId="13"/>
    <xf numFmtId="0" fontId="76" fillId="0" borderId="13"/>
    <xf numFmtId="0" fontId="80" fillId="0" borderId="13"/>
    <xf numFmtId="0" fontId="97" fillId="0" borderId="13">
      <alignment vertical="center"/>
    </xf>
    <xf numFmtId="169" fontId="75" fillId="0" borderId="13"/>
    <xf numFmtId="0" fontId="98" fillId="0" borderId="13"/>
    <xf numFmtId="0" fontId="80" fillId="0" borderId="13"/>
    <xf numFmtId="0" fontId="74" fillId="0" borderId="13"/>
    <xf numFmtId="0" fontId="98" fillId="0" borderId="13"/>
    <xf numFmtId="0" fontId="80" fillId="0" borderId="13"/>
    <xf numFmtId="0" fontId="80" fillId="0" borderId="13"/>
    <xf numFmtId="0" fontId="80" fillId="0" borderId="13"/>
    <xf numFmtId="0" fontId="80" fillId="0" borderId="13"/>
    <xf numFmtId="0" fontId="80" fillId="0" borderId="13"/>
    <xf numFmtId="0" fontId="74" fillId="0" borderId="13"/>
    <xf numFmtId="0" fontId="80" fillId="0" borderId="13"/>
    <xf numFmtId="0" fontId="74" fillId="0" borderId="13"/>
    <xf numFmtId="0" fontId="80" fillId="0" borderId="13"/>
    <xf numFmtId="0" fontId="74" fillId="0" borderId="13"/>
    <xf numFmtId="0" fontId="74" fillId="0" borderId="13"/>
    <xf numFmtId="0" fontId="74" fillId="0" borderId="13"/>
    <xf numFmtId="0" fontId="74" fillId="0" borderId="13"/>
    <xf numFmtId="0" fontId="74" fillId="0" borderId="13"/>
    <xf numFmtId="0" fontId="74" fillId="0" borderId="13"/>
    <xf numFmtId="0" fontId="74" fillId="0" borderId="13"/>
    <xf numFmtId="0" fontId="74" fillId="0" borderId="13"/>
    <xf numFmtId="0" fontId="98" fillId="0" borderId="13"/>
    <xf numFmtId="0" fontId="98" fillId="0" borderId="13"/>
    <xf numFmtId="0" fontId="80" fillId="0" borderId="13"/>
    <xf numFmtId="0" fontId="74" fillId="0" borderId="13"/>
    <xf numFmtId="0" fontId="74" fillId="0" borderId="13"/>
    <xf numFmtId="0" fontId="74" fillId="0" borderId="13"/>
    <xf numFmtId="0" fontId="74" fillId="0" borderId="13"/>
    <xf numFmtId="0" fontId="74" fillId="0" borderId="13"/>
    <xf numFmtId="0" fontId="74" fillId="0" borderId="13"/>
    <xf numFmtId="0" fontId="74" fillId="0" borderId="13"/>
    <xf numFmtId="0" fontId="74" fillId="0" borderId="13"/>
    <xf numFmtId="0" fontId="74" fillId="0" borderId="13"/>
    <xf numFmtId="0" fontId="74" fillId="0" borderId="13"/>
    <xf numFmtId="0" fontId="74" fillId="0" borderId="13"/>
    <xf numFmtId="0" fontId="74" fillId="0" borderId="13"/>
    <xf numFmtId="0" fontId="74" fillId="0" borderId="13"/>
    <xf numFmtId="0" fontId="80" fillId="0" borderId="13"/>
    <xf numFmtId="0" fontId="80" fillId="0" borderId="13"/>
    <xf numFmtId="169" fontId="75" fillId="0" borderId="13"/>
    <xf numFmtId="169" fontId="75" fillId="0" borderId="13"/>
    <xf numFmtId="0" fontId="99" fillId="0" borderId="13"/>
    <xf numFmtId="0" fontId="74" fillId="0" borderId="13"/>
    <xf numFmtId="0" fontId="80" fillId="37" borderId="114" applyNumberFormat="0" applyFont="0" applyAlignment="0" applyProtection="0"/>
    <xf numFmtId="0" fontId="100" fillId="32" borderId="111" applyNumberFormat="0" applyAlignment="0" applyProtection="0"/>
    <xf numFmtId="9" fontId="78" fillId="0" borderId="13" applyFont="0" applyFill="0" applyBorder="0" applyAlignment="0" applyProtection="0"/>
    <xf numFmtId="0" fontId="74" fillId="0" borderId="13"/>
    <xf numFmtId="0" fontId="80" fillId="0" borderId="13"/>
    <xf numFmtId="0" fontId="80" fillId="0" borderId="13"/>
    <xf numFmtId="0" fontId="80" fillId="0" borderId="13"/>
    <xf numFmtId="0" fontId="80" fillId="0" borderId="13"/>
    <xf numFmtId="0" fontId="80" fillId="0" borderId="13"/>
    <xf numFmtId="0" fontId="80" fillId="0" borderId="13"/>
    <xf numFmtId="0" fontId="80" fillId="0" borderId="13"/>
    <xf numFmtId="0" fontId="80" fillId="0" borderId="13"/>
    <xf numFmtId="0" fontId="75" fillId="0" borderId="13"/>
    <xf numFmtId="0" fontId="101" fillId="0" borderId="13" applyNumberFormat="0" applyFill="0" applyBorder="0" applyAlignment="0" applyProtection="0"/>
    <xf numFmtId="0" fontId="102" fillId="0" borderId="115" applyNumberFormat="0" applyFill="0" applyAlignment="0" applyProtection="0"/>
    <xf numFmtId="0" fontId="103" fillId="0" borderId="13" applyNumberFormat="0" applyFill="0" applyBorder="0" applyAlignment="0" applyProtection="0"/>
    <xf numFmtId="169" fontId="78" fillId="0" borderId="13"/>
    <xf numFmtId="0" fontId="74" fillId="0" borderId="13"/>
    <xf numFmtId="0" fontId="74" fillId="0" borderId="13"/>
    <xf numFmtId="0" fontId="74" fillId="0" borderId="13"/>
    <xf numFmtId="169" fontId="74" fillId="0" borderId="13"/>
    <xf numFmtId="0" fontId="1" fillId="0" borderId="13"/>
    <xf numFmtId="0" fontId="74" fillId="0" borderId="13"/>
    <xf numFmtId="41" fontId="78" fillId="0" borderId="13" applyFont="0" applyFill="0" applyBorder="0" applyAlignment="0" applyProtection="0"/>
    <xf numFmtId="41"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0" fontId="1" fillId="0" borderId="13"/>
    <xf numFmtId="41" fontId="78" fillId="0" borderId="13" applyFont="0" applyFill="0" applyBorder="0" applyAlignment="0" applyProtection="0"/>
    <xf numFmtId="41"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43" fontId="78" fillId="0" borderId="13" applyFont="0" applyFill="0" applyBorder="0" applyAlignment="0" applyProtection="0"/>
    <xf numFmtId="0" fontId="1" fillId="0" borderId="13"/>
  </cellStyleXfs>
  <cellXfs count="365">
    <xf numFmtId="0" fontId="0" fillId="0" borderId="0" xfId="0"/>
    <xf numFmtId="0" fontId="2" fillId="2" borderId="1" xfId="0" applyFont="1" applyFill="1" applyBorder="1" applyAlignment="1">
      <alignment vertical="top" wrapText="1"/>
    </xf>
    <xf numFmtId="0" fontId="2" fillId="2" borderId="2" xfId="0" applyFont="1" applyFill="1" applyBorder="1" applyAlignment="1">
      <alignment vertical="top" wrapText="1"/>
    </xf>
    <xf numFmtId="164" fontId="2" fillId="2" borderId="2" xfId="0" applyNumberFormat="1" applyFont="1" applyFill="1" applyBorder="1" applyAlignment="1">
      <alignment vertical="top" wrapText="1"/>
    </xf>
    <xf numFmtId="0" fontId="2" fillId="2" borderId="3" xfId="0" applyFont="1" applyFill="1" applyBorder="1"/>
    <xf numFmtId="0" fontId="4" fillId="2" borderId="5" xfId="0" applyFont="1" applyFill="1" applyBorder="1"/>
    <xf numFmtId="0" fontId="2" fillId="2" borderId="5" xfId="0" applyFont="1" applyFill="1" applyBorder="1"/>
    <xf numFmtId="164" fontId="2" fillId="2" borderId="5" xfId="0" applyNumberFormat="1" applyFont="1" applyFill="1" applyBorder="1"/>
    <xf numFmtId="0" fontId="2" fillId="2" borderId="6" xfId="0" applyFont="1" applyFill="1" applyBorder="1" applyAlignment="1">
      <alignment horizontal="center"/>
    </xf>
    <xf numFmtId="164" fontId="4" fillId="2" borderId="5" xfId="0" applyNumberFormat="1" applyFont="1" applyFill="1" applyBorder="1"/>
    <xf numFmtId="0" fontId="6" fillId="2" borderId="5" xfId="0" applyFont="1" applyFill="1" applyBorder="1" applyAlignment="1">
      <alignment horizontal="left"/>
    </xf>
    <xf numFmtId="0" fontId="6" fillId="2" borderId="5" xfId="0" applyFont="1" applyFill="1" applyBorder="1" applyAlignment="1">
      <alignment horizontal="center" vertical="center" wrapText="1"/>
    </xf>
    <xf numFmtId="164" fontId="6" fillId="2" borderId="5" xfId="0" applyNumberFormat="1" applyFont="1" applyFill="1" applyBorder="1" applyAlignment="1">
      <alignment horizontal="center" vertical="center" wrapText="1"/>
    </xf>
    <xf numFmtId="0" fontId="7" fillId="2" borderId="5" xfId="0" applyFont="1" applyFill="1" applyBorder="1" applyAlignment="1">
      <alignment horizontal="left"/>
    </xf>
    <xf numFmtId="0" fontId="7" fillId="2" borderId="5" xfId="0" applyFont="1" applyFill="1" applyBorder="1" applyAlignment="1">
      <alignment horizontal="center" vertical="center"/>
    </xf>
    <xf numFmtId="164" fontId="7" fillId="2" borderId="5" xfId="0" applyNumberFormat="1" applyFont="1" applyFill="1" applyBorder="1" applyAlignment="1">
      <alignment horizontal="center" vertical="center"/>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164" fontId="10" fillId="2" borderId="18" xfId="0" applyNumberFormat="1" applyFont="1" applyFill="1" applyBorder="1" applyAlignment="1">
      <alignment horizontal="center" vertical="center" wrapText="1"/>
    </xf>
    <xf numFmtId="0" fontId="11" fillId="2" borderId="19" xfId="0" applyFont="1" applyFill="1" applyBorder="1" applyAlignment="1">
      <alignment horizontal="center" vertical="top" wrapText="1"/>
    </xf>
    <xf numFmtId="0" fontId="11" fillId="2" borderId="20" xfId="0" applyFont="1" applyFill="1" applyBorder="1" applyAlignment="1">
      <alignment vertical="top" wrapText="1"/>
    </xf>
    <xf numFmtId="164" fontId="11" fillId="2" borderId="20" xfId="0" applyNumberFormat="1" applyFont="1" applyFill="1" applyBorder="1" applyAlignment="1">
      <alignment horizontal="center" vertical="top" wrapText="1"/>
    </xf>
    <xf numFmtId="0" fontId="11" fillId="2" borderId="20" xfId="0" applyFont="1" applyFill="1" applyBorder="1" applyAlignment="1">
      <alignment vertical="center" wrapText="1"/>
    </xf>
    <xf numFmtId="0" fontId="11" fillId="2" borderId="22" xfId="0" applyFont="1" applyFill="1" applyBorder="1" applyAlignment="1">
      <alignment vertical="top" wrapText="1"/>
    </xf>
    <xf numFmtId="0" fontId="11" fillId="2" borderId="24" xfId="0" applyFont="1" applyFill="1" applyBorder="1" applyAlignment="1">
      <alignment vertical="top" wrapText="1"/>
    </xf>
    <xf numFmtId="0" fontId="12" fillId="0" borderId="25" xfId="0" applyFont="1" applyBorder="1" applyAlignment="1">
      <alignment wrapText="1"/>
    </xf>
    <xf numFmtId="2" fontId="11" fillId="2" borderId="19" xfId="0" applyNumberFormat="1" applyFont="1" applyFill="1" applyBorder="1" applyAlignment="1">
      <alignment horizontal="center" vertical="top" wrapText="1"/>
    </xf>
    <xf numFmtId="0" fontId="11" fillId="2" borderId="20" xfId="0" applyFont="1" applyFill="1" applyBorder="1" applyAlignment="1">
      <alignment horizontal="center" vertical="top" wrapText="1"/>
    </xf>
    <xf numFmtId="0" fontId="11" fillId="2" borderId="20" xfId="0" applyFont="1" applyFill="1" applyBorder="1" applyAlignment="1">
      <alignment horizontal="left" vertical="top" wrapText="1"/>
    </xf>
    <xf numFmtId="0" fontId="12" fillId="0" borderId="26" xfId="0" applyFont="1" applyBorder="1" applyAlignment="1">
      <alignment vertical="top" wrapText="1"/>
    </xf>
    <xf numFmtId="165" fontId="11" fillId="2" borderId="19" xfId="0" applyNumberFormat="1" applyFont="1" applyFill="1" applyBorder="1" applyAlignment="1">
      <alignment horizontal="center" vertical="top" wrapText="1"/>
    </xf>
    <xf numFmtId="0" fontId="11" fillId="0" borderId="17" xfId="0" applyFont="1" applyBorder="1" applyAlignment="1">
      <alignment vertical="top" wrapText="1"/>
    </xf>
    <xf numFmtId="2" fontId="11" fillId="2" borderId="17" xfId="0" applyNumberFormat="1" applyFont="1" applyFill="1" applyBorder="1" applyAlignment="1">
      <alignment horizontal="center" vertical="top" wrapText="1"/>
    </xf>
    <xf numFmtId="164" fontId="11" fillId="2" borderId="17" xfId="0" applyNumberFormat="1" applyFont="1" applyFill="1" applyBorder="1" applyAlignment="1">
      <alignment horizontal="center" vertical="top" wrapText="1"/>
    </xf>
    <xf numFmtId="0" fontId="11" fillId="2" borderId="17" xfId="0" applyFont="1" applyFill="1" applyBorder="1" applyAlignment="1">
      <alignment vertical="top" wrapText="1"/>
    </xf>
    <xf numFmtId="165" fontId="11" fillId="2" borderId="17" xfId="0" applyNumberFormat="1" applyFont="1" applyFill="1" applyBorder="1" applyAlignment="1">
      <alignment horizontal="center" vertical="top" wrapText="1"/>
    </xf>
    <xf numFmtId="164" fontId="11" fillId="0" borderId="17" xfId="0" applyNumberFormat="1" applyFont="1" applyBorder="1" applyAlignment="1">
      <alignment horizontal="center" vertical="top" wrapText="1"/>
    </xf>
    <xf numFmtId="0" fontId="2" fillId="2" borderId="31" xfId="0" applyFont="1" applyFill="1" applyBorder="1" applyAlignment="1">
      <alignment horizontal="center"/>
    </xf>
    <xf numFmtId="164" fontId="2" fillId="0" borderId="0" xfId="0" applyNumberFormat="1" applyFont="1"/>
    <xf numFmtId="0" fontId="13" fillId="0" borderId="32" xfId="0" applyFont="1" applyBorder="1" applyAlignment="1">
      <alignment vertical="center" wrapText="1"/>
    </xf>
    <xf numFmtId="0" fontId="14" fillId="0" borderId="0" xfId="0" applyFont="1" applyAlignment="1">
      <alignment wrapText="1"/>
    </xf>
    <xf numFmtId="0" fontId="15" fillId="0" borderId="33" xfId="0" applyFont="1" applyBorder="1" applyAlignment="1">
      <alignment vertical="center" wrapText="1"/>
    </xf>
    <xf numFmtId="0" fontId="13" fillId="0" borderId="33" xfId="0" applyFont="1" applyBorder="1" applyAlignment="1">
      <alignment vertical="center" wrapText="1"/>
    </xf>
    <xf numFmtId="0" fontId="14" fillId="0" borderId="33" xfId="0" applyFont="1" applyBorder="1" applyAlignment="1">
      <alignment wrapText="1"/>
    </xf>
    <xf numFmtId="0" fontId="13" fillId="0" borderId="33" xfId="0" applyFont="1" applyBorder="1" applyAlignment="1">
      <alignment vertical="top" wrapText="1"/>
    </xf>
    <xf numFmtId="0" fontId="13" fillId="3" borderId="33" xfId="0" applyFont="1" applyFill="1" applyBorder="1" applyAlignment="1">
      <alignment vertical="center" wrapText="1"/>
    </xf>
    <xf numFmtId="0" fontId="14" fillId="0" borderId="33" xfId="0" applyFont="1" applyBorder="1"/>
    <xf numFmtId="0" fontId="14" fillId="0" borderId="0" xfId="0" applyFont="1"/>
    <xf numFmtId="0" fontId="16" fillId="0" borderId="33" xfId="0" applyFont="1" applyBorder="1" applyAlignment="1">
      <alignment horizontal="center"/>
    </xf>
    <xf numFmtId="0" fontId="13" fillId="0" borderId="34" xfId="0" applyFont="1" applyBorder="1" applyAlignment="1">
      <alignment horizontal="center"/>
    </xf>
    <xf numFmtId="0" fontId="2" fillId="2" borderId="38" xfId="0" applyFont="1" applyFill="1" applyBorder="1"/>
    <xf numFmtId="0" fontId="13" fillId="2" borderId="39" xfId="0" applyFont="1" applyFill="1" applyBorder="1" applyAlignment="1">
      <alignment horizontal="left" wrapText="1"/>
    </xf>
    <xf numFmtId="0" fontId="13" fillId="2" borderId="39" xfId="0" applyFont="1" applyFill="1" applyBorder="1" applyAlignment="1">
      <alignment horizontal="left" vertical="top" wrapText="1"/>
    </xf>
    <xf numFmtId="0" fontId="2" fillId="2" borderId="44" xfId="0" applyFont="1" applyFill="1" applyBorder="1"/>
    <xf numFmtId="0" fontId="2" fillId="0" borderId="45" xfId="0" applyFont="1" applyBorder="1"/>
    <xf numFmtId="0" fontId="2" fillId="2" borderId="38" xfId="0" applyFont="1" applyFill="1" applyBorder="1" applyAlignment="1">
      <alignment vertical="top" wrapText="1"/>
    </xf>
    <xf numFmtId="0" fontId="3" fillId="2" borderId="47" xfId="0" applyFont="1" applyFill="1" applyBorder="1" applyAlignment="1">
      <alignment vertical="center" wrapText="1"/>
    </xf>
    <xf numFmtId="0" fontId="7" fillId="2" borderId="48" xfId="0" applyFont="1" applyFill="1" applyBorder="1" applyAlignment="1">
      <alignment vertical="center"/>
    </xf>
    <xf numFmtId="0" fontId="18" fillId="2" borderId="6" xfId="0" applyFont="1" applyFill="1" applyBorder="1" applyAlignment="1">
      <alignment vertical="center"/>
    </xf>
    <xf numFmtId="0" fontId="13" fillId="0" borderId="0" xfId="0" applyFont="1" applyAlignment="1">
      <alignment wrapText="1"/>
    </xf>
    <xf numFmtId="0" fontId="2" fillId="0" borderId="0" xfId="0" applyFont="1" applyAlignment="1">
      <alignment wrapText="1"/>
    </xf>
    <xf numFmtId="0" fontId="19" fillId="2" borderId="52" xfId="0" applyFont="1" applyFill="1" applyBorder="1" applyAlignment="1">
      <alignment horizontal="right" wrapText="1"/>
    </xf>
    <xf numFmtId="0" fontId="20" fillId="2" borderId="39" xfId="0" applyFont="1" applyFill="1" applyBorder="1" applyAlignment="1">
      <alignment horizontal="center" vertical="center"/>
    </xf>
    <xf numFmtId="0" fontId="22" fillId="0" borderId="0" xfId="0" applyFont="1" applyAlignment="1">
      <alignment horizontal="center" vertical="center" wrapText="1"/>
    </xf>
    <xf numFmtId="0" fontId="23" fillId="0" borderId="0" xfId="0" applyFont="1" applyAlignment="1">
      <alignment horizontal="right" wrapText="1"/>
    </xf>
    <xf numFmtId="0" fontId="2" fillId="4" borderId="17" xfId="0" applyFont="1" applyFill="1" applyBorder="1"/>
    <xf numFmtId="0" fontId="14" fillId="0" borderId="0" xfId="0" applyFont="1" applyAlignment="1">
      <alignment horizontal="center" wrapText="1"/>
    </xf>
    <xf numFmtId="0" fontId="25" fillId="2" borderId="38" xfId="0" applyFont="1" applyFill="1" applyBorder="1" applyAlignment="1">
      <alignment vertical="top" wrapText="1"/>
    </xf>
    <xf numFmtId="0" fontId="7" fillId="2" borderId="5" xfId="0" applyFont="1" applyFill="1" applyBorder="1" applyAlignment="1">
      <alignment horizontal="center" vertical="top"/>
    </xf>
    <xf numFmtId="0" fontId="2" fillId="0" borderId="0" xfId="0" applyFont="1" applyAlignment="1">
      <alignment vertical="top"/>
    </xf>
    <xf numFmtId="0" fontId="2" fillId="2" borderId="5" xfId="0" applyFont="1" applyFill="1" applyBorder="1" applyAlignment="1">
      <alignment vertical="top"/>
    </xf>
    <xf numFmtId="0" fontId="7" fillId="2" borderId="57" xfId="0" applyFont="1" applyFill="1" applyBorder="1" applyAlignment="1">
      <alignment vertical="center"/>
    </xf>
    <xf numFmtId="0" fontId="6" fillId="2" borderId="52" xfId="0" applyFont="1" applyFill="1" applyBorder="1" applyAlignment="1">
      <alignment horizontal="right" vertical="center"/>
    </xf>
    <xf numFmtId="0" fontId="7" fillId="2" borderId="58" xfId="0" applyFont="1" applyFill="1" applyBorder="1" applyAlignment="1">
      <alignment vertical="center"/>
    </xf>
    <xf numFmtId="0" fontId="18" fillId="2" borderId="61" xfId="0" applyFont="1" applyFill="1" applyBorder="1" applyAlignment="1">
      <alignment vertical="center"/>
    </xf>
    <xf numFmtId="0" fontId="26" fillId="2" borderId="62" xfId="0" applyFont="1" applyFill="1" applyBorder="1" applyAlignment="1">
      <alignment vertical="center" wrapText="1"/>
    </xf>
    <xf numFmtId="0" fontId="2" fillId="2" borderId="17" xfId="0" applyFont="1" applyFill="1" applyBorder="1"/>
    <xf numFmtId="0" fontId="27" fillId="2" borderId="58" xfId="0" applyFont="1" applyFill="1" applyBorder="1" applyAlignment="1">
      <alignment horizontal="left" vertical="center"/>
    </xf>
    <xf numFmtId="0" fontId="6" fillId="2" borderId="39" xfId="0" applyFont="1" applyFill="1" applyBorder="1" applyAlignment="1">
      <alignment horizontal="right" vertical="center"/>
    </xf>
    <xf numFmtId="0" fontId="29" fillId="0" borderId="0" xfId="0" applyFont="1" applyAlignment="1">
      <alignment horizontal="center" wrapText="1"/>
    </xf>
    <xf numFmtId="0" fontId="7" fillId="2" borderId="71" xfId="0" applyFont="1" applyFill="1" applyBorder="1" applyAlignment="1">
      <alignment vertical="center"/>
    </xf>
    <xf numFmtId="0" fontId="7" fillId="2" borderId="72" xfId="0" applyFont="1" applyFill="1" applyBorder="1" applyAlignment="1">
      <alignment vertical="center"/>
    </xf>
    <xf numFmtId="0" fontId="6" fillId="2" borderId="71" xfId="0" applyFont="1" applyFill="1" applyBorder="1" applyAlignment="1">
      <alignment wrapText="1"/>
    </xf>
    <xf numFmtId="0" fontId="30" fillId="2" borderId="5" xfId="0" applyFont="1" applyFill="1" applyBorder="1" applyAlignment="1">
      <alignment vertical="center" wrapText="1"/>
    </xf>
    <xf numFmtId="0" fontId="7" fillId="2" borderId="38" xfId="0" applyFont="1" applyFill="1" applyBorder="1" applyAlignment="1">
      <alignment vertical="center"/>
    </xf>
    <xf numFmtId="0" fontId="6" fillId="2" borderId="5" xfId="0" applyFont="1" applyFill="1" applyBorder="1" applyAlignment="1">
      <alignment wrapText="1"/>
    </xf>
    <xf numFmtId="0" fontId="7" fillId="2" borderId="5" xfId="0" applyFont="1" applyFill="1" applyBorder="1" applyAlignment="1">
      <alignment vertical="center"/>
    </xf>
    <xf numFmtId="0" fontId="31" fillId="2" borderId="5" xfId="0" applyFont="1" applyFill="1" applyBorder="1" applyAlignment="1">
      <alignment horizontal="left" wrapText="1"/>
    </xf>
    <xf numFmtId="0" fontId="30" fillId="2" borderId="5" xfId="0" applyFont="1" applyFill="1" applyBorder="1" applyAlignment="1">
      <alignment vertical="center"/>
    </xf>
    <xf numFmtId="0" fontId="14" fillId="0" borderId="73" xfId="0" applyFont="1" applyBorder="1" applyAlignment="1">
      <alignment wrapText="1"/>
    </xf>
    <xf numFmtId="0" fontId="7" fillId="2" borderId="74" xfId="0" applyFont="1" applyFill="1" applyBorder="1" applyAlignment="1">
      <alignment vertical="center"/>
    </xf>
    <xf numFmtId="0" fontId="18" fillId="2" borderId="75" xfId="0" applyFont="1" applyFill="1" applyBorder="1" applyAlignment="1">
      <alignment vertical="center"/>
    </xf>
    <xf numFmtId="0" fontId="6" fillId="2" borderId="76" xfId="0" applyFont="1" applyFill="1" applyBorder="1" applyAlignment="1">
      <alignment wrapText="1"/>
    </xf>
    <xf numFmtId="0" fontId="26" fillId="2" borderId="5" xfId="0" applyFont="1" applyFill="1" applyBorder="1" applyAlignment="1">
      <alignment horizontal="left" wrapText="1"/>
    </xf>
    <xf numFmtId="0" fontId="31" fillId="2" borderId="76" xfId="0" applyFont="1" applyFill="1" applyBorder="1" applyAlignment="1">
      <alignment horizontal="left" vertical="center" wrapText="1"/>
    </xf>
    <xf numFmtId="0" fontId="26" fillId="2" borderId="5" xfId="0" applyFont="1" applyFill="1" applyBorder="1" applyAlignment="1">
      <alignment vertical="center"/>
    </xf>
    <xf numFmtId="0" fontId="29" fillId="0" borderId="73" xfId="0" applyFont="1" applyBorder="1" applyAlignment="1">
      <alignment wrapText="1"/>
    </xf>
    <xf numFmtId="0" fontId="6" fillId="2" borderId="79" xfId="0" applyFont="1" applyFill="1" applyBorder="1" applyAlignment="1">
      <alignment horizontal="right" vertical="center"/>
    </xf>
    <xf numFmtId="0" fontId="6" fillId="2" borderId="5" xfId="0" applyFont="1" applyFill="1" applyBorder="1" applyAlignment="1">
      <alignment horizontal="right" vertical="center"/>
    </xf>
    <xf numFmtId="0" fontId="30" fillId="2" borderId="5" xfId="0" applyFont="1" applyFill="1" applyBorder="1" applyAlignment="1">
      <alignment horizontal="center" vertical="center"/>
    </xf>
    <xf numFmtId="0" fontId="32" fillId="2" borderId="5" xfId="0" applyFont="1" applyFill="1" applyBorder="1" applyAlignment="1">
      <alignment horizontal="right" vertical="center"/>
    </xf>
    <xf numFmtId="0" fontId="6" fillId="2" borderId="76" xfId="0" applyFont="1" applyFill="1" applyBorder="1" applyAlignment="1">
      <alignment horizontal="left" wrapText="1"/>
    </xf>
    <xf numFmtId="0" fontId="34" fillId="0" borderId="69" xfId="0" applyFont="1" applyBorder="1" applyAlignment="1">
      <alignment horizontal="center"/>
    </xf>
    <xf numFmtId="0" fontId="26" fillId="2" borderId="79" xfId="0" applyFont="1" applyFill="1" applyBorder="1" applyAlignment="1">
      <alignment horizontal="center" vertical="center"/>
    </xf>
    <xf numFmtId="0" fontId="26" fillId="2" borderId="79" xfId="0" applyFont="1" applyFill="1" applyBorder="1" applyAlignment="1">
      <alignment horizontal="left" vertical="center"/>
    </xf>
    <xf numFmtId="0" fontId="2" fillId="0" borderId="0" xfId="0" applyFont="1" applyAlignment="1">
      <alignment vertical="top" wrapText="1"/>
    </xf>
    <xf numFmtId="0" fontId="26" fillId="2" borderId="5" xfId="0" applyFont="1" applyFill="1" applyBorder="1" applyAlignment="1">
      <alignment horizontal="center" vertical="center"/>
    </xf>
    <xf numFmtId="0" fontId="26" fillId="2" borderId="5" xfId="0" applyFont="1" applyFill="1" applyBorder="1" applyAlignment="1">
      <alignment horizontal="left" vertical="center"/>
    </xf>
    <xf numFmtId="0" fontId="36" fillId="2" borderId="5" xfId="0" applyFont="1" applyFill="1" applyBorder="1" applyAlignment="1">
      <alignment vertical="center"/>
    </xf>
    <xf numFmtId="0" fontId="7" fillId="2" borderId="52" xfId="0" applyFont="1" applyFill="1" applyBorder="1" applyAlignment="1">
      <alignment vertical="center"/>
    </xf>
    <xf numFmtId="0" fontId="36" fillId="2" borderId="76" xfId="0" applyFont="1" applyFill="1" applyBorder="1" applyAlignment="1">
      <alignment vertical="center"/>
    </xf>
    <xf numFmtId="0" fontId="37" fillId="0" borderId="0" xfId="0" applyFont="1" applyAlignment="1">
      <alignment horizontal="right" wrapText="1"/>
    </xf>
    <xf numFmtId="0" fontId="7" fillId="2" borderId="5" xfId="0" applyFont="1" applyFill="1" applyBorder="1" applyAlignment="1">
      <alignment horizontal="left" vertical="center"/>
    </xf>
    <xf numFmtId="0" fontId="7" fillId="2" borderId="80" xfId="0" applyFont="1" applyFill="1" applyBorder="1" applyAlignment="1">
      <alignment vertical="center"/>
    </xf>
    <xf numFmtId="2" fontId="6" fillId="2" borderId="62" xfId="0" applyNumberFormat="1" applyFont="1" applyFill="1" applyBorder="1" applyAlignment="1">
      <alignment horizontal="left" wrapText="1"/>
    </xf>
    <xf numFmtId="2" fontId="6" fillId="2" borderId="79" xfId="0" applyNumberFormat="1" applyFont="1" applyFill="1" applyBorder="1" applyAlignment="1">
      <alignment horizontal="left" vertical="center" wrapText="1"/>
    </xf>
    <xf numFmtId="0" fontId="6" fillId="2" borderId="79" xfId="0" applyFont="1" applyFill="1" applyBorder="1" applyAlignment="1">
      <alignment horizontal="left"/>
    </xf>
    <xf numFmtId="0" fontId="26" fillId="2" borderId="62" xfId="0" applyFont="1" applyFill="1" applyBorder="1" applyAlignment="1">
      <alignment horizontal="left" vertical="center"/>
    </xf>
    <xf numFmtId="0" fontId="18" fillId="2" borderId="81" xfId="0" applyFont="1" applyFill="1" applyBorder="1" applyAlignment="1">
      <alignment vertical="center"/>
    </xf>
    <xf numFmtId="0" fontId="14" fillId="0" borderId="73" xfId="0" applyFont="1" applyBorder="1" applyAlignment="1">
      <alignment vertical="top" wrapText="1"/>
    </xf>
    <xf numFmtId="0" fontId="26" fillId="2" borderId="39" xfId="0" applyFont="1" applyFill="1" applyBorder="1" applyAlignment="1">
      <alignment vertical="center" wrapText="1"/>
    </xf>
    <xf numFmtId="0" fontId="26" fillId="2" borderId="48" xfId="0" applyFont="1" applyFill="1" applyBorder="1" applyAlignment="1">
      <alignment vertical="center"/>
    </xf>
    <xf numFmtId="0" fontId="26" fillId="2" borderId="62" xfId="0" applyFont="1" applyFill="1" applyBorder="1" applyAlignment="1">
      <alignment horizontal="center" vertical="center"/>
    </xf>
    <xf numFmtId="2" fontId="39" fillId="2" borderId="62" xfId="0" applyNumberFormat="1" applyFont="1" applyFill="1" applyBorder="1" applyAlignment="1">
      <alignment horizontal="left" wrapText="1"/>
    </xf>
    <xf numFmtId="0" fontId="26" fillId="2" borderId="62" xfId="0" applyFont="1" applyFill="1" applyBorder="1" applyAlignment="1">
      <alignment vertical="center"/>
    </xf>
    <xf numFmtId="0" fontId="26" fillId="2" borderId="62" xfId="0" applyFont="1" applyFill="1" applyBorder="1" applyAlignment="1">
      <alignment horizontal="center" vertical="center" wrapText="1"/>
    </xf>
    <xf numFmtId="0" fontId="18" fillId="2" borderId="31" xfId="0" applyFont="1" applyFill="1" applyBorder="1" applyAlignment="1">
      <alignment vertical="center"/>
    </xf>
    <xf numFmtId="0" fontId="2" fillId="0" borderId="17" xfId="0" applyFont="1" applyBorder="1"/>
    <xf numFmtId="9" fontId="26" fillId="2" borderId="39" xfId="0" applyNumberFormat="1" applyFont="1" applyFill="1" applyBorder="1" applyAlignment="1">
      <alignment horizontal="left" vertical="center" wrapText="1"/>
    </xf>
    <xf numFmtId="0" fontId="26" fillId="2" borderId="39" xfId="0" applyFont="1" applyFill="1" applyBorder="1" applyAlignment="1">
      <alignment horizontal="left" vertical="center" wrapText="1"/>
    </xf>
    <xf numFmtId="0" fontId="2" fillId="2" borderId="83" xfId="0" applyFont="1" applyFill="1" applyBorder="1" applyAlignment="1">
      <alignment vertical="center" wrapText="1"/>
    </xf>
    <xf numFmtId="0" fontId="7" fillId="2" borderId="84" xfId="0" applyFont="1" applyFill="1" applyBorder="1" applyAlignment="1">
      <alignment horizontal="center" vertical="center" wrapText="1"/>
    </xf>
    <xf numFmtId="0" fontId="7" fillId="2" borderId="8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 fillId="0" borderId="0" xfId="0" applyFont="1" applyAlignment="1">
      <alignment vertical="center" wrapText="1"/>
    </xf>
    <xf numFmtId="0" fontId="41" fillId="2" borderId="86" xfId="0" applyFont="1" applyFill="1" applyBorder="1" applyAlignment="1">
      <alignment horizontal="center" vertical="center" wrapText="1"/>
    </xf>
    <xf numFmtId="0" fontId="3" fillId="0" borderId="87" xfId="0" applyFont="1" applyBorder="1" applyAlignment="1">
      <alignment vertical="center" wrapText="1"/>
    </xf>
    <xf numFmtId="0" fontId="42" fillId="0" borderId="87" xfId="0" applyFont="1" applyBorder="1" applyAlignment="1">
      <alignment vertical="center" wrapText="1"/>
    </xf>
    <xf numFmtId="0" fontId="7" fillId="2" borderId="79" xfId="0" applyFont="1" applyFill="1" applyBorder="1" applyAlignment="1">
      <alignment vertical="center" wrapText="1"/>
    </xf>
    <xf numFmtId="0" fontId="7" fillId="2" borderId="88" xfId="0" applyFont="1" applyFill="1" applyBorder="1" applyAlignment="1">
      <alignment vertical="center" wrapText="1"/>
    </xf>
    <xf numFmtId="0" fontId="44" fillId="2" borderId="5" xfId="0" applyFont="1" applyFill="1" applyBorder="1" applyAlignment="1">
      <alignment horizontal="center" vertical="center" wrapText="1"/>
    </xf>
    <xf numFmtId="0" fontId="7" fillId="2" borderId="90" xfId="0" applyFont="1" applyFill="1" applyBorder="1" applyAlignment="1">
      <alignment vertical="center" wrapText="1"/>
    </xf>
    <xf numFmtId="0" fontId="7" fillId="2" borderId="5" xfId="0" applyFont="1" applyFill="1" applyBorder="1" applyAlignment="1">
      <alignment vertical="center" wrapText="1"/>
    </xf>
    <xf numFmtId="0" fontId="6" fillId="2" borderId="91" xfId="0" applyFont="1" applyFill="1" applyBorder="1" applyAlignment="1">
      <alignment horizontal="center" vertical="center" wrapText="1"/>
    </xf>
    <xf numFmtId="0" fontId="41" fillId="0" borderId="92" xfId="0" applyFont="1" applyBorder="1" applyAlignment="1">
      <alignment horizontal="center" vertical="center" wrapText="1"/>
    </xf>
    <xf numFmtId="0" fontId="7" fillId="2" borderId="76" xfId="0" applyFont="1" applyFill="1" applyBorder="1" applyAlignment="1">
      <alignment vertical="center" wrapText="1"/>
    </xf>
    <xf numFmtId="0" fontId="46" fillId="2" borderId="71" xfId="0" applyFont="1" applyFill="1" applyBorder="1" applyAlignment="1">
      <alignment horizontal="center" vertical="center" wrapText="1"/>
    </xf>
    <xf numFmtId="0" fontId="46" fillId="2" borderId="5" xfId="0" applyFont="1" applyFill="1" applyBorder="1" applyAlignment="1">
      <alignment horizontal="center" vertical="center" wrapText="1"/>
    </xf>
    <xf numFmtId="0" fontId="47" fillId="2" borderId="5" xfId="0" applyFont="1" applyFill="1" applyBorder="1" applyAlignment="1">
      <alignment horizontal="center" vertical="center" wrapText="1"/>
    </xf>
    <xf numFmtId="0" fontId="42" fillId="0" borderId="0" xfId="0" applyFont="1" applyAlignment="1">
      <alignment vertical="center" wrapText="1"/>
    </xf>
    <xf numFmtId="0" fontId="6" fillId="2" borderId="90" xfId="0" applyFont="1" applyFill="1" applyBorder="1" applyAlignment="1">
      <alignment horizontal="center" vertical="center" wrapText="1"/>
    </xf>
    <xf numFmtId="0" fontId="2" fillId="4" borderId="5" xfId="0" applyFont="1" applyFill="1" applyBorder="1" applyAlignment="1">
      <alignment vertical="center" wrapText="1"/>
    </xf>
    <xf numFmtId="0" fontId="6" fillId="2" borderId="93" xfId="0" applyFont="1" applyFill="1" applyBorder="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center" vertical="center" wrapText="1"/>
    </xf>
    <xf numFmtId="0" fontId="2" fillId="0" borderId="21" xfId="0" applyFont="1" applyBorder="1" applyAlignment="1">
      <alignment horizontal="left" vertical="center" wrapText="1"/>
    </xf>
    <xf numFmtId="0" fontId="2" fillId="2" borderId="88" xfId="0" applyFont="1" applyFill="1" applyBorder="1" applyAlignment="1">
      <alignment horizontal="left" vertical="center" wrapText="1"/>
    </xf>
    <xf numFmtId="0" fontId="2" fillId="2" borderId="47" xfId="0" applyFont="1" applyFill="1" applyBorder="1" applyAlignment="1">
      <alignment horizontal="left" vertical="center" wrapText="1"/>
    </xf>
    <xf numFmtId="0" fontId="2" fillId="0" borderId="17" xfId="0" applyFont="1" applyBorder="1" applyAlignment="1">
      <alignment vertical="center" wrapText="1"/>
    </xf>
    <xf numFmtId="0" fontId="2" fillId="0" borderId="94" xfId="0" applyFont="1" applyBorder="1" applyAlignment="1">
      <alignment vertical="center" wrapText="1"/>
    </xf>
    <xf numFmtId="0" fontId="2" fillId="2" borderId="17" xfId="0" applyFont="1" applyFill="1" applyBorder="1" applyAlignment="1">
      <alignment horizontal="left" vertical="center" wrapText="1"/>
    </xf>
    <xf numFmtId="0" fontId="48" fillId="0" borderId="0" xfId="0" applyFont="1" applyAlignment="1">
      <alignment vertical="center" wrapText="1"/>
    </xf>
    <xf numFmtId="0" fontId="22" fillId="0" borderId="0" xfId="0" applyFont="1" applyAlignment="1">
      <alignment vertical="center" wrapText="1"/>
    </xf>
    <xf numFmtId="0" fontId="2" fillId="0" borderId="17" xfId="0" applyFont="1" applyBorder="1" applyAlignment="1">
      <alignment horizontal="left" vertical="center" wrapText="1"/>
    </xf>
    <xf numFmtId="0" fontId="2" fillId="2" borderId="95" xfId="0" applyFont="1" applyFill="1" applyBorder="1" applyAlignment="1">
      <alignment horizontal="left" vertical="center" wrapText="1"/>
    </xf>
    <xf numFmtId="0" fontId="2" fillId="2" borderId="96" xfId="0" applyFont="1" applyFill="1" applyBorder="1" applyAlignment="1">
      <alignment horizontal="left" vertical="center" wrapText="1"/>
    </xf>
    <xf numFmtId="0" fontId="2" fillId="2" borderId="97" xfId="0" applyFont="1" applyFill="1" applyBorder="1" applyAlignment="1">
      <alignment horizontal="left" vertical="center" wrapText="1"/>
    </xf>
    <xf numFmtId="0" fontId="2" fillId="2" borderId="98" xfId="0" applyFont="1" applyFill="1" applyBorder="1" applyAlignment="1">
      <alignment horizontal="left" vertical="center" wrapText="1"/>
    </xf>
    <xf numFmtId="0" fontId="2" fillId="0" borderId="99" xfId="0" applyFont="1" applyBorder="1" applyAlignment="1">
      <alignment vertical="center" wrapText="1"/>
    </xf>
    <xf numFmtId="0" fontId="2" fillId="0" borderId="100" xfId="0" applyFont="1" applyBorder="1" applyAlignment="1">
      <alignment horizontal="left" vertical="center" wrapText="1"/>
    </xf>
    <xf numFmtId="0" fontId="2" fillId="2" borderId="18" xfId="0" applyFont="1" applyFill="1" applyBorder="1" applyAlignment="1">
      <alignment horizontal="left" vertical="center" wrapText="1"/>
    </xf>
    <xf numFmtId="0" fontId="49" fillId="0" borderId="0" xfId="0" applyFont="1" applyAlignment="1">
      <alignment horizontal="center" wrapText="1"/>
    </xf>
    <xf numFmtId="0" fontId="2" fillId="0" borderId="0" xfId="0" applyFont="1"/>
    <xf numFmtId="0" fontId="50" fillId="0" borderId="0" xfId="0" applyFont="1" applyAlignment="1">
      <alignment horizontal="center"/>
    </xf>
    <xf numFmtId="0" fontId="51" fillId="0" borderId="0" xfId="0" applyFont="1" applyAlignment="1">
      <alignment horizontal="center" wrapText="1"/>
    </xf>
    <xf numFmtId="0" fontId="52" fillId="0" borderId="0" xfId="0" applyFont="1" applyAlignment="1">
      <alignment horizontal="center"/>
    </xf>
    <xf numFmtId="1" fontId="49" fillId="0" borderId="0" xfId="0" applyNumberFormat="1" applyFont="1" applyAlignment="1">
      <alignment horizontal="center" vertical="center" wrapText="1"/>
    </xf>
    <xf numFmtId="0" fontId="13" fillId="0" borderId="0" xfId="0" applyFont="1" applyAlignment="1">
      <alignment horizontal="center"/>
    </xf>
    <xf numFmtId="0" fontId="8" fillId="0" borderId="0" xfId="0" applyFont="1"/>
    <xf numFmtId="0" fontId="2" fillId="0" borderId="17" xfId="0" applyFont="1" applyBorder="1" applyAlignment="1">
      <alignment horizontal="left" vertical="center"/>
    </xf>
    <xf numFmtId="49" fontId="2" fillId="0" borderId="17" xfId="0" applyNumberFormat="1" applyFont="1" applyBorder="1" applyAlignment="1">
      <alignment horizontal="left" vertical="center" wrapText="1"/>
    </xf>
    <xf numFmtId="0" fontId="53" fillId="0" borderId="17" xfId="0" applyFont="1" applyBorder="1" applyAlignment="1">
      <alignment vertical="center" wrapText="1"/>
    </xf>
    <xf numFmtId="1" fontId="2" fillId="0" borderId="0" xfId="0" applyNumberFormat="1" applyFont="1"/>
    <xf numFmtId="3" fontId="2" fillId="4" borderId="5" xfId="0" applyNumberFormat="1" applyFont="1" applyFill="1" applyBorder="1"/>
    <xf numFmtId="0" fontId="2" fillId="4" borderId="5" xfId="0" applyFont="1" applyFill="1" applyBorder="1"/>
    <xf numFmtId="0" fontId="54" fillId="0" borderId="0" xfId="0" applyFont="1"/>
    <xf numFmtId="0" fontId="2" fillId="3" borderId="5" xfId="0" applyFont="1" applyFill="1" applyBorder="1"/>
    <xf numFmtId="1" fontId="2" fillId="4" borderId="5" xfId="0" applyNumberFormat="1" applyFont="1" applyFill="1" applyBorder="1"/>
    <xf numFmtId="49" fontId="55" fillId="0" borderId="17" xfId="0" applyNumberFormat="1" applyFont="1" applyBorder="1" applyAlignment="1">
      <alignment horizontal="left" vertical="center" wrapText="1"/>
    </xf>
    <xf numFmtId="166" fontId="2" fillId="0" borderId="17" xfId="0" applyNumberFormat="1" applyFont="1" applyBorder="1" applyAlignment="1">
      <alignment horizontal="left" vertical="center" wrapText="1"/>
    </xf>
    <xf numFmtId="0" fontId="56" fillId="0" borderId="17" xfId="0" applyFont="1" applyBorder="1" applyAlignment="1">
      <alignment vertical="center"/>
    </xf>
    <xf numFmtId="9" fontId="2" fillId="0" borderId="17" xfId="0" applyNumberFormat="1" applyFont="1" applyBorder="1" applyAlignment="1">
      <alignment horizontal="left" vertical="center" wrapText="1"/>
    </xf>
    <xf numFmtId="2" fontId="2" fillId="0" borderId="17" xfId="0" applyNumberFormat="1" applyFont="1" applyBorder="1" applyAlignment="1">
      <alignment horizontal="left" vertical="center" wrapText="1"/>
    </xf>
    <xf numFmtId="0" fontId="57" fillId="0" borderId="17" xfId="0" applyFont="1" applyBorder="1" applyAlignment="1">
      <alignment horizontal="left" vertical="center" wrapText="1"/>
    </xf>
    <xf numFmtId="0" fontId="22" fillId="0" borderId="0" xfId="0" applyFont="1"/>
    <xf numFmtId="0" fontId="2" fillId="5" borderId="5" xfId="0" applyFont="1" applyFill="1" applyBorder="1"/>
    <xf numFmtId="0" fontId="58" fillId="3" borderId="17" xfId="0" applyFont="1" applyFill="1" applyBorder="1" applyAlignment="1">
      <alignment horizontal="left" vertical="center" wrapText="1"/>
    </xf>
    <xf numFmtId="0" fontId="59" fillId="2" borderId="3" xfId="0" applyFont="1" applyFill="1" applyBorder="1" applyAlignment="1">
      <alignment horizontal="center" vertical="center" wrapText="1"/>
    </xf>
    <xf numFmtId="0" fontId="7" fillId="2" borderId="38" xfId="0" applyFont="1" applyFill="1" applyBorder="1" applyAlignment="1">
      <alignment vertical="center" wrapText="1"/>
    </xf>
    <xf numFmtId="0" fontId="7" fillId="2" borderId="6" xfId="0" applyFont="1" applyFill="1" applyBorder="1" applyAlignment="1">
      <alignment vertical="center" wrapText="1"/>
    </xf>
    <xf numFmtId="0" fontId="6" fillId="2" borderId="38" xfId="0" applyFont="1" applyFill="1" applyBorder="1" applyAlignment="1">
      <alignment horizontal="center" wrapText="1"/>
    </xf>
    <xf numFmtId="0" fontId="6" fillId="2" borderId="93" xfId="0" applyFont="1" applyFill="1" applyBorder="1" applyAlignment="1">
      <alignment horizontal="center" wrapText="1"/>
    </xf>
    <xf numFmtId="0" fontId="6" fillId="2" borderId="76" xfId="0" applyFont="1" applyFill="1" applyBorder="1" applyAlignment="1">
      <alignment horizontal="center" wrapText="1"/>
    </xf>
    <xf numFmtId="0" fontId="7" fillId="2" borderId="102" xfId="0" applyFont="1" applyFill="1" applyBorder="1" applyAlignment="1">
      <alignment vertical="center" wrapText="1"/>
    </xf>
    <xf numFmtId="49" fontId="26" fillId="2" borderId="103" xfId="0" applyNumberFormat="1" applyFont="1" applyFill="1" applyBorder="1" applyAlignment="1">
      <alignment horizontal="left" vertical="center" wrapText="1"/>
    </xf>
    <xf numFmtId="0" fontId="7" fillId="2" borderId="104" xfId="0" applyFont="1" applyFill="1" applyBorder="1" applyAlignment="1">
      <alignment vertical="center" wrapText="1"/>
    </xf>
    <xf numFmtId="0" fontId="7" fillId="2" borderId="44" xfId="0" applyFont="1" applyFill="1" applyBorder="1" applyAlignment="1">
      <alignment vertical="center" wrapText="1"/>
    </xf>
    <xf numFmtId="0" fontId="7" fillId="2" borderId="31" xfId="0" applyFont="1" applyFill="1" applyBorder="1" applyAlignment="1">
      <alignment vertical="center" wrapText="1"/>
    </xf>
    <xf numFmtId="49" fontId="2" fillId="0" borderId="0" xfId="0" applyNumberFormat="1" applyFont="1"/>
    <xf numFmtId="0" fontId="25" fillId="0" borderId="0" xfId="0" applyFont="1"/>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left" vertical="center"/>
    </xf>
    <xf numFmtId="49" fontId="2" fillId="0" borderId="0" xfId="0" applyNumberFormat="1" applyFont="1" applyAlignment="1">
      <alignment vertical="center"/>
    </xf>
    <xf numFmtId="0" fontId="61" fillId="0" borderId="0" xfId="0" applyFont="1"/>
    <xf numFmtId="0" fontId="62" fillId="0" borderId="0" xfId="0" applyFont="1" applyAlignment="1">
      <alignment vertical="top" wrapText="1"/>
    </xf>
    <xf numFmtId="0" fontId="62" fillId="3" borderId="17" xfId="0" applyFont="1" applyFill="1" applyBorder="1" applyAlignment="1">
      <alignment vertical="center" wrapText="1"/>
    </xf>
    <xf numFmtId="164" fontId="62" fillId="0" borderId="0" xfId="0" applyNumberFormat="1" applyFont="1" applyAlignment="1">
      <alignment horizontal="left" vertical="top" wrapText="1"/>
    </xf>
    <xf numFmtId="0" fontId="63" fillId="0" borderId="0" xfId="0" applyFont="1" applyAlignment="1">
      <alignment vertical="top" wrapText="1"/>
    </xf>
    <xf numFmtId="0" fontId="62" fillId="3" borderId="17" xfId="0" applyFont="1" applyFill="1" applyBorder="1" applyAlignment="1">
      <alignment vertical="top" wrapText="1"/>
    </xf>
    <xf numFmtId="0" fontId="2" fillId="3" borderId="17" xfId="0" applyFont="1" applyFill="1" applyBorder="1" applyAlignment="1">
      <alignment vertical="top" wrapText="1"/>
    </xf>
    <xf numFmtId="164" fontId="54" fillId="0" borderId="0" xfId="0" applyNumberFormat="1" applyFont="1" applyAlignment="1">
      <alignment vertical="top" wrapText="1"/>
    </xf>
    <xf numFmtId="0" fontId="54" fillId="0" borderId="0" xfId="0" applyFont="1" applyAlignment="1">
      <alignment vertical="top" wrapText="1"/>
    </xf>
    <xf numFmtId="0" fontId="54" fillId="0" borderId="0" xfId="0" applyFont="1" applyAlignment="1">
      <alignment horizontal="left" vertical="top" wrapText="1"/>
    </xf>
    <xf numFmtId="0" fontId="62" fillId="0" borderId="0" xfId="0" applyFont="1" applyAlignment="1">
      <alignment horizontal="left" vertical="top" wrapText="1"/>
    </xf>
    <xf numFmtId="0" fontId="64" fillId="0" borderId="0" xfId="0" applyFont="1" applyAlignment="1">
      <alignment horizontal="left" vertical="top" wrapText="1"/>
    </xf>
    <xf numFmtId="0" fontId="65" fillId="0" borderId="0" xfId="0" applyFont="1" applyAlignment="1">
      <alignment vertical="top" wrapText="1"/>
    </xf>
    <xf numFmtId="0" fontId="14" fillId="0" borderId="33" xfId="0" applyFont="1" applyBorder="1" applyAlignment="1">
      <alignment vertical="top" wrapText="1"/>
    </xf>
    <xf numFmtId="164" fontId="62" fillId="0" borderId="0" xfId="0" applyNumberFormat="1" applyFont="1" applyAlignment="1">
      <alignment vertical="top" wrapText="1"/>
    </xf>
    <xf numFmtId="0" fontId="2" fillId="3" borderId="17" xfId="0" applyFont="1" applyFill="1" applyBorder="1" applyAlignment="1">
      <alignment vertical="center" wrapText="1"/>
    </xf>
    <xf numFmtId="0" fontId="66" fillId="0" borderId="0" xfId="0" applyFont="1" applyAlignment="1">
      <alignment vertical="top" wrapText="1"/>
    </xf>
    <xf numFmtId="9" fontId="2" fillId="0" borderId="0" xfId="0" applyNumberFormat="1" applyFont="1" applyAlignment="1">
      <alignment horizontal="left" vertical="top" wrapText="1"/>
    </xf>
    <xf numFmtId="9" fontId="2" fillId="3" borderId="17" xfId="0" applyNumberFormat="1" applyFont="1" applyFill="1" applyBorder="1" applyAlignment="1">
      <alignment vertical="center" wrapText="1"/>
    </xf>
    <xf numFmtId="9" fontId="54" fillId="0" borderId="0" xfId="0" applyNumberFormat="1" applyFont="1" applyAlignment="1">
      <alignment horizontal="left" vertical="top" wrapText="1"/>
    </xf>
    <xf numFmtId="0" fontId="2" fillId="0" borderId="0" xfId="0" applyFont="1" applyAlignment="1">
      <alignment horizontal="left" vertical="top"/>
    </xf>
    <xf numFmtId="0" fontId="62" fillId="0" borderId="0" xfId="0" applyFont="1" applyAlignment="1">
      <alignment horizontal="left" vertical="top"/>
    </xf>
    <xf numFmtId="0" fontId="54" fillId="0" borderId="0" xfId="0" applyFont="1" applyAlignment="1">
      <alignment horizontal="left" vertical="top"/>
    </xf>
    <xf numFmtId="0" fontId="2" fillId="0" borderId="0" xfId="0" applyFont="1" applyAlignment="1">
      <alignment horizontal="left" vertical="top" wrapText="1"/>
    </xf>
    <xf numFmtId="0" fontId="27" fillId="0" borderId="0" xfId="0" applyFont="1" applyAlignment="1">
      <alignment horizontal="left" vertical="top" wrapText="1"/>
    </xf>
    <xf numFmtId="0" fontId="8" fillId="3" borderId="17" xfId="0" applyFont="1" applyFill="1" applyBorder="1" applyAlignment="1">
      <alignment vertical="center" wrapText="1"/>
    </xf>
    <xf numFmtId="0" fontId="67" fillId="0" borderId="0" xfId="0" applyFont="1" applyAlignment="1">
      <alignment vertical="top" wrapText="1"/>
    </xf>
    <xf numFmtId="0" fontId="68" fillId="0" borderId="0" xfId="0" applyFont="1"/>
    <xf numFmtId="0" fontId="63" fillId="0" borderId="0" xfId="0" applyFont="1" applyAlignment="1">
      <alignment horizontal="left" vertical="top" wrapText="1"/>
    </xf>
    <xf numFmtId="0" fontId="4" fillId="0" borderId="0" xfId="0" applyFont="1"/>
    <xf numFmtId="49" fontId="73" fillId="6" borderId="118" xfId="2" applyNumberFormat="1" applyFont="1" applyFill="1" applyBorder="1" applyAlignment="1" applyProtection="1">
      <alignment horizontal="left" vertical="center" wrapText="1" shrinkToFit="1"/>
      <protection locked="0"/>
    </xf>
    <xf numFmtId="0" fontId="73" fillId="6" borderId="121" xfId="2" applyFont="1" applyFill="1" applyBorder="1" applyAlignment="1" applyProtection="1">
      <alignment horizontal="left" vertical="center" wrapText="1" shrinkToFit="1"/>
      <protection locked="0"/>
    </xf>
    <xf numFmtId="0" fontId="73" fillId="6" borderId="121" xfId="2" applyFont="1" applyFill="1" applyBorder="1" applyAlignment="1" applyProtection="1">
      <alignment vertical="top" wrapText="1" shrinkToFit="1"/>
      <protection locked="0"/>
    </xf>
    <xf numFmtId="0" fontId="22" fillId="0" borderId="0" xfId="0" applyFont="1" applyAlignment="1">
      <alignment vertical="center"/>
    </xf>
    <xf numFmtId="0" fontId="0" fillId="0" borderId="0" xfId="0" applyAlignment="1" applyProtection="1">
      <alignment vertical="center"/>
      <protection locked="0"/>
    </xf>
    <xf numFmtId="0" fontId="0" fillId="38" borderId="0" xfId="0" applyFill="1" applyAlignment="1" applyProtection="1">
      <alignment vertical="center"/>
      <protection locked="0"/>
    </xf>
    <xf numFmtId="0" fontId="79" fillId="0" borderId="0" xfId="0" applyFont="1" applyAlignment="1" applyProtection="1">
      <alignment vertical="center"/>
      <protection locked="0"/>
    </xf>
    <xf numFmtId="0" fontId="0" fillId="6" borderId="120" xfId="0" applyFill="1" applyBorder="1" applyAlignment="1" applyProtection="1">
      <alignment horizontal="left" vertical="center"/>
      <protection locked="0"/>
    </xf>
    <xf numFmtId="0" fontId="0" fillId="0" borderId="125" xfId="0" applyBorder="1" applyAlignment="1" applyProtection="1">
      <alignment vertical="center"/>
      <protection locked="0"/>
    </xf>
    <xf numFmtId="0" fontId="0" fillId="6" borderId="122" xfId="0" applyFill="1" applyBorder="1" applyAlignment="1" applyProtection="1">
      <alignment horizontal="left" vertical="center"/>
      <protection locked="0"/>
    </xf>
    <xf numFmtId="0" fontId="0" fillId="0" borderId="120" xfId="0" applyBorder="1" applyAlignment="1" applyProtection="1">
      <alignment vertical="center"/>
      <protection locked="0"/>
    </xf>
    <xf numFmtId="0" fontId="0" fillId="6" borderId="122" xfId="0" applyFill="1" applyBorder="1" applyAlignment="1" applyProtection="1">
      <alignment horizontal="left" vertical="center"/>
      <protection locked="0" hidden="1"/>
    </xf>
    <xf numFmtId="0" fontId="0" fillId="6" borderId="124" xfId="0" applyFill="1" applyBorder="1" applyAlignment="1" applyProtection="1">
      <alignment horizontal="left" vertical="center"/>
      <protection locked="0" hidden="1"/>
    </xf>
    <xf numFmtId="0" fontId="0" fillId="0" borderId="123" xfId="0" applyBorder="1" applyAlignment="1" applyProtection="1">
      <alignment horizontal="left" vertical="center"/>
      <protection locked="0"/>
    </xf>
    <xf numFmtId="0" fontId="0" fillId="0" borderId="120" xfId="0" applyBorder="1" applyAlignment="1" applyProtection="1">
      <alignment vertical="center"/>
      <protection locked="0" hidden="1"/>
    </xf>
    <xf numFmtId="0" fontId="0" fillId="0" borderId="123" xfId="0" applyBorder="1" applyAlignment="1" applyProtection="1">
      <alignment horizontal="left" vertical="center"/>
      <protection locked="0" hidden="1"/>
    </xf>
    <xf numFmtId="49" fontId="0" fillId="0" borderId="120" xfId="0" applyNumberFormat="1" applyBorder="1" applyAlignment="1" applyProtection="1">
      <alignment vertical="center"/>
      <protection locked="0"/>
    </xf>
    <xf numFmtId="0" fontId="0" fillId="0" borderId="0" xfId="0" applyAlignment="1" applyProtection="1">
      <alignment vertical="center" wrapText="1"/>
      <protection locked="0"/>
    </xf>
    <xf numFmtId="0" fontId="0" fillId="38" borderId="0" xfId="0" applyFill="1" applyAlignment="1" applyProtection="1">
      <alignment vertical="center" wrapText="1"/>
      <protection locked="0"/>
    </xf>
    <xf numFmtId="0" fontId="79" fillId="0" borderId="0" xfId="0" applyFont="1" applyAlignment="1" applyProtection="1">
      <alignment vertical="center" wrapText="1"/>
      <protection locked="0"/>
    </xf>
    <xf numFmtId="0" fontId="0" fillId="6" borderId="120" xfId="0" applyFill="1" applyBorder="1" applyAlignment="1" applyProtection="1">
      <alignment horizontal="left" vertical="center" wrapText="1"/>
      <protection locked="0"/>
    </xf>
    <xf numFmtId="0" fontId="0" fillId="0" borderId="123" xfId="0" applyBorder="1" applyAlignment="1" applyProtection="1">
      <alignment horizontal="left" vertical="center" wrapText="1"/>
      <protection locked="0"/>
    </xf>
    <xf numFmtId="0" fontId="0" fillId="0" borderId="120" xfId="0" applyBorder="1" applyAlignment="1" applyProtection="1">
      <alignment vertical="center" wrapText="1"/>
      <protection locked="0" hidden="1"/>
    </xf>
    <xf numFmtId="0" fontId="0" fillId="0" borderId="123" xfId="0" applyBorder="1" applyAlignment="1" applyProtection="1">
      <alignment horizontal="left" vertical="center" wrapText="1"/>
      <protection locked="0" hidden="1"/>
    </xf>
    <xf numFmtId="0" fontId="0" fillId="0" borderId="125" xfId="0" applyBorder="1" applyAlignment="1" applyProtection="1">
      <alignment vertical="center" wrapText="1"/>
      <protection locked="0"/>
    </xf>
    <xf numFmtId="0" fontId="0" fillId="6" borderId="122" xfId="0" applyFill="1" applyBorder="1" applyAlignment="1" applyProtection="1">
      <alignment horizontal="left" vertical="center" wrapText="1"/>
      <protection locked="0"/>
    </xf>
    <xf numFmtId="0" fontId="0" fillId="0" borderId="120" xfId="0" applyBorder="1" applyAlignment="1" applyProtection="1">
      <alignment vertical="center" wrapText="1"/>
      <protection locked="0"/>
    </xf>
    <xf numFmtId="0" fontId="0" fillId="6" borderId="122" xfId="0" applyFill="1" applyBorder="1" applyAlignment="1" applyProtection="1">
      <alignment horizontal="left" vertical="center" wrapText="1"/>
      <protection locked="0" hidden="1"/>
    </xf>
    <xf numFmtId="0" fontId="0" fillId="6" borderId="124" xfId="0" applyFill="1" applyBorder="1" applyAlignment="1" applyProtection="1">
      <alignment horizontal="left" vertical="center" wrapText="1"/>
      <protection locked="0" hidden="1"/>
    </xf>
    <xf numFmtId="0" fontId="43" fillId="2" borderId="89" xfId="0" applyFont="1" applyFill="1" applyBorder="1" applyAlignment="1">
      <alignment horizontal="center"/>
    </xf>
    <xf numFmtId="0" fontId="5" fillId="0" borderId="9" xfId="0" applyFont="1" applyBorder="1"/>
    <xf numFmtId="0" fontId="5" fillId="0" borderId="10" xfId="0" applyFont="1" applyBorder="1"/>
    <xf numFmtId="0" fontId="45" fillId="0" borderId="15" xfId="0" applyFont="1" applyBorder="1" applyAlignment="1">
      <alignment horizontal="left" vertical="center" wrapText="1"/>
    </xf>
    <xf numFmtId="0" fontId="5" fillId="0" borderId="15" xfId="0" applyFont="1" applyBorder="1"/>
    <xf numFmtId="0" fontId="7" fillId="2" borderId="54" xfId="0" applyFont="1" applyFill="1" applyBorder="1" applyAlignment="1">
      <alignment horizontal="center" vertical="center" wrapText="1"/>
    </xf>
    <xf numFmtId="0" fontId="5" fillId="0" borderId="55" xfId="0" applyFont="1" applyBorder="1"/>
    <xf numFmtId="0" fontId="5" fillId="0" borderId="60" xfId="0" applyFont="1" applyBorder="1"/>
    <xf numFmtId="0" fontId="11" fillId="0" borderId="21" xfId="0" applyFont="1" applyBorder="1" applyAlignment="1">
      <alignment horizontal="center" vertical="top" wrapText="1"/>
    </xf>
    <xf numFmtId="0" fontId="5" fillId="0" borderId="23" xfId="0" applyFont="1" applyBorder="1"/>
    <xf numFmtId="0" fontId="5" fillId="0" borderId="25" xfId="0" applyFont="1" applyBorder="1"/>
    <xf numFmtId="164" fontId="11" fillId="0" borderId="21" xfId="0" applyNumberFormat="1" applyFont="1" applyBorder="1" applyAlignment="1">
      <alignment horizontal="center" vertical="top" wrapText="1"/>
    </xf>
    <xf numFmtId="0" fontId="3" fillId="2" borderId="4" xfId="0" applyFont="1" applyFill="1" applyBorder="1" applyAlignment="1">
      <alignment horizontal="center" vertical="center" wrapText="1"/>
    </xf>
    <xf numFmtId="0" fontId="5" fillId="0" borderId="7" xfId="0" applyFont="1" applyBorder="1"/>
    <xf numFmtId="0" fontId="5" fillId="0" borderId="27" xfId="0" applyFont="1" applyBorder="1"/>
    <xf numFmtId="0" fontId="4" fillId="2" borderId="8" xfId="0" applyFont="1" applyFill="1" applyBorder="1" applyAlignment="1">
      <alignment horizontal="center"/>
    </xf>
    <xf numFmtId="0" fontId="8" fillId="2" borderId="11" xfId="0" applyFont="1" applyFill="1" applyBorder="1" applyAlignment="1">
      <alignment horizontal="center" vertical="center" wrapText="1"/>
    </xf>
    <xf numFmtId="0" fontId="5" fillId="0" borderId="12" xfId="0" applyFont="1" applyBorder="1"/>
    <xf numFmtId="0" fontId="5" fillId="0" borderId="13" xfId="0" applyFont="1" applyBorder="1"/>
    <xf numFmtId="0" fontId="5" fillId="0" borderId="14" xfId="0" applyFont="1" applyBorder="1"/>
    <xf numFmtId="0" fontId="5" fillId="0" borderId="16" xfId="0" applyFont="1" applyBorder="1"/>
    <xf numFmtId="0" fontId="11" fillId="2" borderId="21" xfId="0" applyFont="1" applyFill="1" applyBorder="1" applyAlignment="1">
      <alignment horizontal="center" vertical="top" wrapText="1"/>
    </xf>
    <xf numFmtId="0" fontId="11" fillId="2" borderId="21" xfId="0" applyFont="1" applyFill="1" applyBorder="1" applyAlignment="1">
      <alignment horizontal="left" vertical="top" wrapText="1"/>
    </xf>
    <xf numFmtId="164" fontId="11" fillId="2" borderId="21" xfId="0" applyNumberFormat="1" applyFont="1" applyFill="1" applyBorder="1" applyAlignment="1">
      <alignment horizontal="center" vertical="top" wrapText="1"/>
    </xf>
    <xf numFmtId="0" fontId="12" fillId="2" borderId="28" xfId="0" applyFont="1" applyFill="1" applyBorder="1" applyAlignment="1">
      <alignment horizontal="center"/>
    </xf>
    <xf numFmtId="0" fontId="5" fillId="0" borderId="29" xfId="0" applyFont="1" applyBorder="1"/>
    <xf numFmtId="0" fontId="5" fillId="0" borderId="30" xfId="0" applyFont="1" applyBorder="1"/>
    <xf numFmtId="2" fontId="11" fillId="2" borderId="21" xfId="0" applyNumberFormat="1" applyFont="1" applyFill="1" applyBorder="1" applyAlignment="1">
      <alignment horizontal="center" vertical="top" wrapText="1"/>
    </xf>
    <xf numFmtId="0" fontId="2" fillId="2" borderId="35" xfId="0" applyFont="1" applyFill="1" applyBorder="1" applyAlignment="1">
      <alignment horizontal="center"/>
    </xf>
    <xf numFmtId="0" fontId="5" fillId="0" borderId="36" xfId="0" applyFont="1" applyBorder="1"/>
    <xf numFmtId="0" fontId="5" fillId="0" borderId="37" xfId="0" applyFont="1" applyBorder="1"/>
    <xf numFmtId="0" fontId="2" fillId="2" borderId="40" xfId="0" applyFont="1" applyFill="1" applyBorder="1" applyAlignment="1">
      <alignment horizontal="center"/>
    </xf>
    <xf numFmtId="0" fontId="5" fillId="0" borderId="41" xfId="0" applyFont="1" applyBorder="1"/>
    <xf numFmtId="0" fontId="5" fillId="0" borderId="46" xfId="0" applyFont="1" applyBorder="1"/>
    <xf numFmtId="0" fontId="2" fillId="2" borderId="42" xfId="0" applyFont="1" applyFill="1" applyBorder="1" applyAlignment="1">
      <alignment horizontal="center"/>
    </xf>
    <xf numFmtId="0" fontId="5" fillId="0" borderId="43" xfId="0" applyFont="1" applyBorder="1"/>
    <xf numFmtId="0" fontId="26" fillId="2" borderId="49" xfId="0" applyFont="1" applyFill="1" applyBorder="1" applyAlignment="1">
      <alignment horizontal="left" vertical="center"/>
    </xf>
    <xf numFmtId="0" fontId="5" fillId="0" borderId="51" xfId="0" applyFont="1" applyBorder="1"/>
    <xf numFmtId="0" fontId="7" fillId="2" borderId="49" xfId="0" applyFont="1" applyFill="1" applyBorder="1" applyAlignment="1">
      <alignment horizontal="left" vertical="center" wrapText="1"/>
    </xf>
    <xf numFmtId="0" fontId="5" fillId="0" borderId="50" xfId="0" applyFont="1" applyBorder="1"/>
    <xf numFmtId="0" fontId="6" fillId="2" borderId="54" xfId="0" applyFont="1" applyFill="1" applyBorder="1" applyAlignment="1">
      <alignment horizontal="left" wrapText="1"/>
    </xf>
    <xf numFmtId="0" fontId="5" fillId="0" borderId="56" xfId="0" applyFont="1" applyBorder="1"/>
    <xf numFmtId="0" fontId="26" fillId="0" borderId="49" xfId="0" applyFont="1" applyBorder="1" applyAlignment="1">
      <alignment horizontal="left" vertical="center"/>
    </xf>
    <xf numFmtId="0" fontId="33" fillId="0" borderId="69" xfId="0" applyFont="1" applyBorder="1" applyAlignment="1">
      <alignment horizontal="center" wrapText="1"/>
    </xf>
    <xf numFmtId="0" fontId="5" fillId="0" borderId="69" xfId="0" applyFont="1" applyBorder="1"/>
    <xf numFmtId="0" fontId="2" fillId="2" borderId="35" xfId="0" applyFont="1" applyFill="1" applyBorder="1" applyAlignment="1">
      <alignment horizontal="center" vertical="top" wrapText="1"/>
    </xf>
    <xf numFmtId="0" fontId="17" fillId="2" borderId="49" xfId="0" applyFont="1" applyFill="1" applyBorder="1" applyAlignment="1">
      <alignment horizontal="center" vertical="center"/>
    </xf>
    <xf numFmtId="0" fontId="21" fillId="0" borderId="53" xfId="0" applyFont="1" applyBorder="1" applyAlignment="1">
      <alignment horizontal="center" vertical="center" wrapText="1"/>
    </xf>
    <xf numFmtId="0" fontId="5" fillId="0" borderId="53" xfId="0" applyFont="1" applyBorder="1"/>
    <xf numFmtId="0" fontId="6" fillId="2" borderId="8" xfId="0" applyFont="1" applyFill="1" applyBorder="1" applyAlignment="1">
      <alignment horizontal="center" vertical="center" wrapText="1"/>
    </xf>
    <xf numFmtId="0" fontId="24" fillId="2" borderId="8" xfId="0" applyFont="1" applyFill="1" applyBorder="1" applyAlignment="1">
      <alignment horizontal="center"/>
    </xf>
    <xf numFmtId="0" fontId="6" fillId="2" borderId="54" xfId="0" applyFont="1" applyFill="1" applyBorder="1" applyAlignment="1">
      <alignment horizontal="center" vertical="top" wrapText="1"/>
    </xf>
    <xf numFmtId="49" fontId="26" fillId="2" borderId="59" xfId="0" applyNumberFormat="1" applyFont="1" applyFill="1" applyBorder="1" applyAlignment="1">
      <alignment horizontal="left" vertical="center" wrapText="1"/>
    </xf>
    <xf numFmtId="49" fontId="26" fillId="2" borderId="49" xfId="0" applyNumberFormat="1" applyFont="1" applyFill="1" applyBorder="1" applyAlignment="1">
      <alignment horizontal="left" vertical="center" wrapText="1"/>
    </xf>
    <xf numFmtId="0" fontId="6" fillId="2" borderId="63" xfId="0" applyFont="1" applyFill="1" applyBorder="1" applyAlignment="1">
      <alignment horizontal="right" vertical="center"/>
    </xf>
    <xf numFmtId="0" fontId="5" fillId="0" borderId="67" xfId="0" applyFont="1" applyBorder="1"/>
    <xf numFmtId="0" fontId="26" fillId="2" borderId="64" xfId="0" applyFont="1" applyFill="1" applyBorder="1" applyAlignment="1">
      <alignment horizontal="left" vertical="center" wrapText="1"/>
    </xf>
    <xf numFmtId="0" fontId="5" fillId="0" borderId="65" xfId="0" applyFont="1" applyBorder="1"/>
    <xf numFmtId="0" fontId="5" fillId="0" borderId="66" xfId="0" applyFont="1" applyBorder="1"/>
    <xf numFmtId="0" fontId="28" fillId="0" borderId="68" xfId="0" applyFont="1" applyBorder="1" applyAlignment="1">
      <alignment horizontal="left" vertical="center" wrapText="1"/>
    </xf>
    <xf numFmtId="0" fontId="5" fillId="0" borderId="70" xfId="0" applyFont="1" applyBorder="1"/>
    <xf numFmtId="49" fontId="73" fillId="6" borderId="116" xfId="0" applyNumberFormat="1" applyFont="1" applyFill="1" applyBorder="1" applyAlignment="1" applyProtection="1">
      <alignment horizontal="left" vertical="center" wrapText="1"/>
      <protection locked="0"/>
    </xf>
    <xf numFmtId="49" fontId="73" fillId="6" borderId="117" xfId="0" applyNumberFormat="1" applyFont="1" applyFill="1" applyBorder="1" applyAlignment="1" applyProtection="1">
      <alignment horizontal="left" vertical="center" wrapText="1"/>
      <protection locked="0"/>
    </xf>
    <xf numFmtId="49" fontId="73" fillId="6" borderId="118" xfId="0" applyNumberFormat="1" applyFont="1" applyFill="1" applyBorder="1" applyAlignment="1" applyProtection="1">
      <alignment horizontal="left" vertical="center" wrapText="1"/>
      <protection locked="0"/>
    </xf>
    <xf numFmtId="49" fontId="72" fillId="2" borderId="49" xfId="1" applyNumberFormat="1" applyFill="1" applyBorder="1" applyAlignment="1">
      <alignment horizontal="left" vertical="center" wrapText="1"/>
    </xf>
    <xf numFmtId="0" fontId="26" fillId="0" borderId="49" xfId="0" applyFont="1" applyBorder="1" applyAlignment="1">
      <alignment horizontal="left" wrapText="1"/>
    </xf>
    <xf numFmtId="49" fontId="26" fillId="0" borderId="49" xfId="0" applyNumberFormat="1" applyFont="1" applyBorder="1" applyAlignment="1">
      <alignment horizontal="left" vertical="center" wrapText="1"/>
    </xf>
    <xf numFmtId="166" fontId="6" fillId="2" borderId="59" xfId="0" applyNumberFormat="1" applyFont="1" applyFill="1" applyBorder="1" applyAlignment="1">
      <alignment horizontal="center" wrapText="1"/>
    </xf>
    <xf numFmtId="0" fontId="31" fillId="2" borderId="8" xfId="0" applyFont="1" applyFill="1" applyBorder="1" applyAlignment="1">
      <alignment horizontal="center" wrapText="1"/>
    </xf>
    <xf numFmtId="0" fontId="6" fillId="2" borderId="54" xfId="0" applyFont="1" applyFill="1" applyBorder="1" applyAlignment="1">
      <alignment horizontal="center" wrapText="1"/>
    </xf>
    <xf numFmtId="0" fontId="6" fillId="2" borderId="77" xfId="0" applyFont="1" applyFill="1" applyBorder="1" applyAlignment="1">
      <alignment horizontal="left" wrapText="1"/>
    </xf>
    <xf numFmtId="0" fontId="5" fillId="0" borderId="78" xfId="0" applyFont="1" applyBorder="1"/>
    <xf numFmtId="9" fontId="26" fillId="2" borderId="49" xfId="0" applyNumberFormat="1" applyFont="1" applyFill="1" applyBorder="1" applyAlignment="1">
      <alignment horizontal="left" vertical="center"/>
    </xf>
    <xf numFmtId="0" fontId="35" fillId="0" borderId="69" xfId="0" applyFont="1" applyBorder="1" applyAlignment="1">
      <alignment horizontal="center"/>
    </xf>
    <xf numFmtId="0" fontId="26" fillId="2" borderId="77" xfId="0" applyFont="1" applyFill="1" applyBorder="1" applyAlignment="1">
      <alignment horizontal="center" vertical="center"/>
    </xf>
    <xf numFmtId="0" fontId="4" fillId="2" borderId="54" xfId="0" applyFont="1" applyFill="1" applyBorder="1" applyAlignment="1">
      <alignment horizontal="center" wrapText="1"/>
    </xf>
    <xf numFmtId="0" fontId="26" fillId="2" borderId="49" xfId="0" applyFont="1" applyFill="1" applyBorder="1" applyAlignment="1">
      <alignment horizontal="left" vertical="center" wrapText="1"/>
    </xf>
    <xf numFmtId="0" fontId="40" fillId="0" borderId="0" xfId="0" applyFont="1" applyAlignment="1">
      <alignment horizontal="center" vertical="center" wrapText="1"/>
    </xf>
    <xf numFmtId="0" fontId="0" fillId="0" borderId="0" xfId="0"/>
    <xf numFmtId="0" fontId="31" fillId="2" borderId="82" xfId="0" applyFont="1" applyFill="1" applyBorder="1" applyAlignment="1">
      <alignment horizontal="center" vertical="center"/>
    </xf>
    <xf numFmtId="0" fontId="38" fillId="2" borderId="49" xfId="0" applyFont="1" applyFill="1" applyBorder="1" applyAlignment="1">
      <alignment horizontal="left" vertical="center" wrapText="1"/>
    </xf>
    <xf numFmtId="0" fontId="7" fillId="2" borderId="77" xfId="0" applyFont="1" applyFill="1" applyBorder="1" applyAlignment="1">
      <alignment horizontal="left" vertical="center" wrapText="1"/>
    </xf>
    <xf numFmtId="0" fontId="2" fillId="0" borderId="0" xfId="0" applyFont="1" applyAlignment="1">
      <alignment horizontal="center" wrapText="1"/>
    </xf>
    <xf numFmtId="0" fontId="59" fillId="2" borderId="35" xfId="0" applyFont="1" applyFill="1" applyBorder="1" applyAlignment="1">
      <alignment horizontal="center" vertical="center" wrapText="1"/>
    </xf>
    <xf numFmtId="0" fontId="5" fillId="0" borderId="101" xfId="0" applyFont="1" applyBorder="1"/>
    <xf numFmtId="0" fontId="60" fillId="2" borderId="8" xfId="0" applyFont="1" applyFill="1" applyBorder="1" applyAlignment="1">
      <alignment horizontal="center" vertical="center"/>
    </xf>
    <xf numFmtId="0" fontId="12" fillId="2" borderId="105" xfId="0" applyFont="1" applyFill="1" applyBorder="1" applyAlignment="1">
      <alignment horizontal="center" wrapText="1"/>
    </xf>
    <xf numFmtId="0" fontId="5" fillId="0" borderId="106" xfId="0" applyFont="1" applyBorder="1"/>
    <xf numFmtId="0" fontId="5" fillId="0" borderId="107" xfId="0" applyFont="1" applyBorder="1"/>
    <xf numFmtId="0" fontId="2" fillId="0" borderId="0" xfId="0" applyFont="1" applyAlignment="1">
      <alignment horizontal="left" vertical="center" wrapText="1"/>
    </xf>
    <xf numFmtId="0" fontId="2" fillId="0" borderId="0" xfId="0" applyFont="1" applyAlignment="1">
      <alignment horizontal="center" vertical="center"/>
    </xf>
  </cellXfs>
  <cellStyles count="915">
    <cellStyle name="20% - Accent1 2" xfId="3" xr:uid="{ABAD44E4-3C9D-4A79-9AD5-E82CFA7C428D}"/>
    <cellStyle name="20% - Accent2 2" xfId="4" xr:uid="{81D4FCD5-9A6E-4B4B-9040-D84FFFA8E253}"/>
    <cellStyle name="20% - Accent3 2" xfId="5" xr:uid="{229886B4-48F6-4AB0-8BA0-41DC83F1EB87}"/>
    <cellStyle name="20% - Accent4 2" xfId="6" xr:uid="{5384C234-4851-4A4B-88A4-E904E1D88E95}"/>
    <cellStyle name="20% - Accent5 2" xfId="7" xr:uid="{CC7A77E6-2B9C-428E-A07C-529867908B6F}"/>
    <cellStyle name="20% - Accent6 2" xfId="8" xr:uid="{59785A39-457D-4018-9308-05DDE7590C4F}"/>
    <cellStyle name="40% - Accent1 2" xfId="9" xr:uid="{27DC7C3B-99A1-412C-AD6A-69CB31BABBC0}"/>
    <cellStyle name="40% - Accent2 2" xfId="10" xr:uid="{66ACA979-9454-4D32-AA11-57C9DC478EEB}"/>
    <cellStyle name="40% - Accent3 2" xfId="11" xr:uid="{FBB1381C-A675-4206-B67D-EDA891E4AB97}"/>
    <cellStyle name="40% - Accent4 2" xfId="12" xr:uid="{755CC822-C7CD-4A64-8FA8-6B5533557E5B}"/>
    <cellStyle name="40% - Accent5 2" xfId="13" xr:uid="{02020216-B524-455E-946C-21E7B845EAC0}"/>
    <cellStyle name="40% - Accent6 2" xfId="14" xr:uid="{2EE4D944-BC80-4166-9D41-6D0AF440321F}"/>
    <cellStyle name="60% - Accent1 2" xfId="15" xr:uid="{C6698612-64D0-4978-94A4-4D56409B94D9}"/>
    <cellStyle name="60% - Accent2 2" xfId="16" xr:uid="{1BC16792-1E72-411E-B43C-51981A6CEEAF}"/>
    <cellStyle name="60% - Accent3 2" xfId="17" xr:uid="{79AFBAA5-0E7D-40F5-87CF-1EDD2C9AB2FC}"/>
    <cellStyle name="60% - Accent4 2" xfId="18" xr:uid="{23AD3566-3CC0-4150-9094-1E438A130CC8}"/>
    <cellStyle name="60% - Accent5 2" xfId="19" xr:uid="{CE037FF3-3400-469A-B7B2-ACFA86AF0EB5}"/>
    <cellStyle name="60% - Accent6 2" xfId="20" xr:uid="{CBCFC0EC-60D6-46ED-BD88-4423E1A8A7E1}"/>
    <cellStyle name="Accent1 2" xfId="21" xr:uid="{E8CA5A38-AF7B-42D2-9830-3C4C23BA8E35}"/>
    <cellStyle name="Accent2 2" xfId="22" xr:uid="{F49ED85B-0799-4AD1-A836-23810ABFF16A}"/>
    <cellStyle name="Accent3 2" xfId="23" xr:uid="{25885682-06C6-481F-9A82-63F58BFE366D}"/>
    <cellStyle name="Accent4 2" xfId="24" xr:uid="{17C85FA8-F543-4852-9863-E9AB4712DDD2}"/>
    <cellStyle name="Accent5 2" xfId="25" xr:uid="{4E27CBB6-96D5-4A7E-AC87-5A2632A7A94E}"/>
    <cellStyle name="Accent6 2" xfId="26" xr:uid="{028BBE77-CF6D-4E28-9D03-61BE47C8BF91}"/>
    <cellStyle name="Bad 2" xfId="27" xr:uid="{ED32B4B3-943B-4965-A81B-998495243975}"/>
    <cellStyle name="Bad 3" xfId="28" xr:uid="{58B5DCAC-1FFB-4D98-BCBD-404ABF122CB5}"/>
    <cellStyle name="Calculation 2" xfId="29" xr:uid="{615A13B6-C0F1-49F3-B427-32CB73ADCA52}"/>
    <cellStyle name="Check Cell 2" xfId="30" xr:uid="{E59A8B9F-3E6D-429C-83FB-85BA4A87F421}"/>
    <cellStyle name="Comma [0] 2" xfId="31" xr:uid="{7A322521-0A0A-4CA9-8413-4ACF358B9F4F}"/>
    <cellStyle name="Comma [0] 2 2" xfId="755" xr:uid="{EF868653-1B4A-436C-97C9-7FEC2FD20184}"/>
    <cellStyle name="Comma [0] 2 3" xfId="595" xr:uid="{582076B7-B6E5-4D56-906D-8F9BCCB196FF}"/>
    <cellStyle name="Comma [0] 3" xfId="32" xr:uid="{E221AF87-98DC-419D-83A8-E8BFB17FD21A}"/>
    <cellStyle name="Comma [0] 3 2" xfId="756" xr:uid="{BBD89841-6935-4144-8325-B989DA87E082}"/>
    <cellStyle name="Comma [0] 3 3" xfId="596" xr:uid="{F141FA89-3F97-45B5-91CA-1E74B7D5DFE4}"/>
    <cellStyle name="Comma [0] 4" xfId="33" xr:uid="{66AD150A-616E-4367-B6CB-87BB33DA3DFD}"/>
    <cellStyle name="Comma 10" xfId="34" xr:uid="{16F166DE-7C07-4740-A93C-650E84862DA8}"/>
    <cellStyle name="Comma 10 2" xfId="757" xr:uid="{35912DD9-9061-4567-83D5-13433293E983}"/>
    <cellStyle name="Comma 10 3" xfId="597" xr:uid="{F13BDDE8-5613-4C09-8258-14A9B3D02826}"/>
    <cellStyle name="Comma 100" xfId="35" xr:uid="{255F28DD-E4A5-4A6D-9D83-F4F6AF3A55A7}"/>
    <cellStyle name="Comma 101" xfId="36" xr:uid="{B2B0977C-E202-4A08-8B0D-11EECDA36591}"/>
    <cellStyle name="Comma 102" xfId="37" xr:uid="{1A2B2BA2-5EEB-42AA-8B6B-07AB54E45DE2}"/>
    <cellStyle name="Comma 103" xfId="38" xr:uid="{5C1CFB35-15D7-4E42-89DF-EE328AB28BA1}"/>
    <cellStyle name="Comma 104" xfId="39" xr:uid="{6EE60C3A-3004-4DAF-B471-714A3CFB15EA}"/>
    <cellStyle name="Comma 105" xfId="40" xr:uid="{2823E411-8A40-492C-9CDE-61934C0BF50D}"/>
    <cellStyle name="Comma 106" xfId="41" xr:uid="{558C3576-5D29-4009-9768-CA1522D8386E}"/>
    <cellStyle name="Comma 107" xfId="42" xr:uid="{23353303-F821-4BD2-B6BF-9B37CBBC3D32}"/>
    <cellStyle name="Comma 108" xfId="43" xr:uid="{DE9F3B18-2542-4878-8DBC-AA1633BD26D8}"/>
    <cellStyle name="Comma 109" xfId="44" xr:uid="{0EBF9718-F855-424F-B3CC-05D847D10257}"/>
    <cellStyle name="Comma 11" xfId="45" xr:uid="{9BF6163E-BE60-4915-87EA-6D640AE749ED}"/>
    <cellStyle name="Comma 11 2" xfId="758" xr:uid="{DF84993F-1A24-48A3-B375-114F56973A1F}"/>
    <cellStyle name="Comma 11 3" xfId="598" xr:uid="{BC4CE384-8FEC-4FEB-B938-17D5868EC7D0}"/>
    <cellStyle name="Comma 110" xfId="46" xr:uid="{9979EC63-9845-416F-97FE-378D22D1A827}"/>
    <cellStyle name="Comma 111" xfId="47" xr:uid="{37F16930-7F7D-498B-AB1C-26631680AB3E}"/>
    <cellStyle name="Comma 112" xfId="48" xr:uid="{0988B915-984D-4580-A326-A55D1C4ED6FE}"/>
    <cellStyle name="Comma 113" xfId="49" xr:uid="{759683FC-4C53-4B62-BCC8-298AAABB08E1}"/>
    <cellStyle name="Comma 114" xfId="50" xr:uid="{75231823-F14B-4BFE-AD75-A2E052AA8407}"/>
    <cellStyle name="Comma 115" xfId="51" xr:uid="{37653A5A-3708-4A24-96E0-B19907BC8AA2}"/>
    <cellStyle name="Comma 116" xfId="52" xr:uid="{F95BA1F4-6668-4ECC-A510-58D541FC64FC}"/>
    <cellStyle name="Comma 116 2" xfId="759" xr:uid="{711F9826-F9FE-4589-BDB3-DFC8977C6B3D}"/>
    <cellStyle name="Comma 116 3" xfId="599" xr:uid="{84AC1E8E-B866-4EB0-8406-F700D1864FC8}"/>
    <cellStyle name="Comma 117" xfId="53" xr:uid="{DDF1A9F7-2378-45FF-92D2-464FEBC89A42}"/>
    <cellStyle name="Comma 117 2" xfId="760" xr:uid="{D670AF5A-B693-416E-8442-62EE1FCDDBFF}"/>
    <cellStyle name="Comma 117 3" xfId="600" xr:uid="{90966260-1E66-430A-A1D4-C1DB3B8C0BD6}"/>
    <cellStyle name="Comma 118" xfId="54" xr:uid="{E0CA40B7-E81B-4435-A408-DAF937C0C15C}"/>
    <cellStyle name="Comma 118 2" xfId="761" xr:uid="{0B5E076F-04F6-4E09-AE23-09F683EAE0A0}"/>
    <cellStyle name="Comma 118 3" xfId="601" xr:uid="{0798F4BB-0DFE-45A7-A7B9-F526B889CE02}"/>
    <cellStyle name="Comma 119" xfId="55" xr:uid="{941AA88E-01A1-48F5-AAE4-53D5A7F16FE2}"/>
    <cellStyle name="Comma 119 2" xfId="762" xr:uid="{ADC651CE-71C9-409F-853A-9EAB95EC6118}"/>
    <cellStyle name="Comma 119 3" xfId="602" xr:uid="{B9A690BF-A4F8-4D27-8F3F-72A6B51B2464}"/>
    <cellStyle name="Comma 12" xfId="56" xr:uid="{345ED352-09EE-499B-8BC6-21273A6D92FF}"/>
    <cellStyle name="Comma 12 2" xfId="763" xr:uid="{5BD27374-5E25-4F31-988B-C44F3CE10D92}"/>
    <cellStyle name="Comma 12 3" xfId="603" xr:uid="{E6BCC740-F03B-4197-85E8-B3B1C33B2E18}"/>
    <cellStyle name="Comma 120" xfId="57" xr:uid="{C4B75A80-D7D4-4F01-AFD4-94E90F33C6F4}"/>
    <cellStyle name="Comma 120 2" xfId="764" xr:uid="{620E1C1F-44C1-47E2-A628-27CDBDD8E75A}"/>
    <cellStyle name="Comma 120 3" xfId="604" xr:uid="{20D8C991-5066-4A56-A7D6-54032F77F073}"/>
    <cellStyle name="Comma 121" xfId="58" xr:uid="{F82F22B1-A981-4121-94F0-A44B6CD844EC}"/>
    <cellStyle name="Comma 121 2" xfId="765" xr:uid="{11F58D03-8D62-43D2-ADCC-B25F520E9DC0}"/>
    <cellStyle name="Comma 121 3" xfId="605" xr:uid="{F79433BC-A944-410C-B58B-94CBE529E189}"/>
    <cellStyle name="Comma 122" xfId="59" xr:uid="{BC0F2AB4-3580-4DFD-8849-5F8591148FE1}"/>
    <cellStyle name="Comma 122 2" xfId="766" xr:uid="{875A0AAD-E149-4DCB-A186-45EAF6F77427}"/>
    <cellStyle name="Comma 122 3" xfId="606" xr:uid="{99EC02AF-C7F4-4E48-8C36-089357CA139A}"/>
    <cellStyle name="Comma 123" xfId="60" xr:uid="{8A4A325A-E1AD-4981-A931-C269757E4E21}"/>
    <cellStyle name="Comma 123 2" xfId="767" xr:uid="{E9E61D97-EAA5-45C0-83A7-11D02E16446C}"/>
    <cellStyle name="Comma 123 3" xfId="607" xr:uid="{AD5386B3-2A71-461C-A62A-B5722A65E672}"/>
    <cellStyle name="Comma 124" xfId="61" xr:uid="{55DAC027-E50B-421B-A7BD-544B07ECF1BA}"/>
    <cellStyle name="Comma 124 2" xfId="768" xr:uid="{64FDB598-C3EA-44A8-BAC6-D39AE79B4A54}"/>
    <cellStyle name="Comma 124 3" xfId="608" xr:uid="{92B335E0-D21C-4859-AAE2-1CEB38A54A80}"/>
    <cellStyle name="Comma 125" xfId="62" xr:uid="{FB7D9222-DE7C-4DF4-AA76-D2AB26DFB2E2}"/>
    <cellStyle name="Comma 125 2" xfId="769" xr:uid="{663183A2-6B4E-4DE9-84C0-B213EBB38E54}"/>
    <cellStyle name="Comma 125 3" xfId="609" xr:uid="{AA78C087-2D63-416B-8EE7-289CB3D650D6}"/>
    <cellStyle name="Comma 126" xfId="63" xr:uid="{EA82E90E-F308-4D79-A2E4-8E9AC2BFD88D}"/>
    <cellStyle name="Comma 126 2" xfId="770" xr:uid="{E38B71F3-DE87-402E-9571-D38A6C92BAB6}"/>
    <cellStyle name="Comma 126 3" xfId="610" xr:uid="{BDE1052D-2A82-45E0-89A9-C982F54DA4CF}"/>
    <cellStyle name="Comma 127" xfId="64" xr:uid="{53A73521-020F-4C4C-9741-D01697449C53}"/>
    <cellStyle name="Comma 127 2" xfId="771" xr:uid="{35F96CBC-2853-4B20-A21A-DFE790CFC234}"/>
    <cellStyle name="Comma 127 3" xfId="611" xr:uid="{35AFB7FD-2DAA-47B1-8893-8C5EE514421F}"/>
    <cellStyle name="Comma 128" xfId="65" xr:uid="{8F7D9E70-3D10-4738-B2A6-B42B6E40C047}"/>
    <cellStyle name="Comma 128 2" xfId="772" xr:uid="{1E06EF84-3A3E-4550-AAEE-12ADCF39F7EE}"/>
    <cellStyle name="Comma 128 3" xfId="612" xr:uid="{0928BFC8-0955-45B3-8341-A3152FE87E76}"/>
    <cellStyle name="Comma 129" xfId="66" xr:uid="{2813DFD5-BC16-4C40-A58B-6A894ED4C981}"/>
    <cellStyle name="Comma 129 2" xfId="773" xr:uid="{9283D24A-8A09-4672-9D95-BE28383A7B6D}"/>
    <cellStyle name="Comma 129 3" xfId="613" xr:uid="{BBE148FF-BA28-4420-80A3-D6A6CFE171AC}"/>
    <cellStyle name="Comma 13" xfId="67" xr:uid="{D1FC640D-40C3-49AD-9224-A230B991993F}"/>
    <cellStyle name="Comma 13 2" xfId="774" xr:uid="{807C1576-94D0-47B0-863B-F5B1F9181B23}"/>
    <cellStyle name="Comma 13 3" xfId="614" xr:uid="{F1466596-81D2-43A7-B933-6E7890940619}"/>
    <cellStyle name="Comma 130" xfId="68" xr:uid="{671E540C-5C00-4405-A061-192BA8B1162D}"/>
    <cellStyle name="Comma 130 2" xfId="775" xr:uid="{6DE10EA4-A984-4A37-987A-F8072CD223B7}"/>
    <cellStyle name="Comma 130 3" xfId="615" xr:uid="{A56A8522-2401-4C60-BD98-8690292C5432}"/>
    <cellStyle name="Comma 131" xfId="69" xr:uid="{D2A28558-14E6-49E5-897D-3F50F2784E76}"/>
    <cellStyle name="Comma 131 2" xfId="776" xr:uid="{3CE208E2-9965-47AE-A2AA-C1ACA2F94CBC}"/>
    <cellStyle name="Comma 131 3" xfId="616" xr:uid="{64E07849-CA17-4746-9B59-1EC7813D3A7E}"/>
    <cellStyle name="Comma 132" xfId="70" xr:uid="{5D4BEA5B-E3BB-464A-9439-D76F268266C4}"/>
    <cellStyle name="Comma 132 2" xfId="777" xr:uid="{3DF56F9A-FB2D-4E14-B8AA-4D452F5790D5}"/>
    <cellStyle name="Comma 132 3" xfId="617" xr:uid="{66BFF2F4-3865-4E50-B716-F01E0E25171C}"/>
    <cellStyle name="Comma 133" xfId="71" xr:uid="{EB56D215-5BFA-411E-8ED0-7BB7FC03973B}"/>
    <cellStyle name="Comma 133 2" xfId="778" xr:uid="{EC61BFCB-935C-4EA5-8ED0-2B0A08D36015}"/>
    <cellStyle name="Comma 133 3" xfId="618" xr:uid="{04983D99-5E09-4E1B-A53D-E013773389CD}"/>
    <cellStyle name="Comma 134" xfId="72" xr:uid="{23053D33-CEE0-4B29-9811-A4B1CCDCDB4B}"/>
    <cellStyle name="Comma 134 2" xfId="779" xr:uid="{AE17215F-8B90-45AF-B600-FB0D841A2072}"/>
    <cellStyle name="Comma 134 3" xfId="619" xr:uid="{4D20D124-2A11-4392-A633-944B2E4C11CE}"/>
    <cellStyle name="Comma 135" xfId="73" xr:uid="{7B5D49B1-0305-4641-9E70-E1A782BB3BD2}"/>
    <cellStyle name="Comma 135 2" xfId="780" xr:uid="{FC8BFD24-B644-4FB4-A7B3-C39571C2824E}"/>
    <cellStyle name="Comma 135 3" xfId="620" xr:uid="{4C8D3012-AB8C-4B8A-93EF-C84EC7CBF167}"/>
    <cellStyle name="Comma 136" xfId="74" xr:uid="{D1839446-65F2-4374-BED5-067BF9630E50}"/>
    <cellStyle name="Comma 136 2" xfId="781" xr:uid="{F598352F-8F97-4700-98F1-2CEC097282E8}"/>
    <cellStyle name="Comma 136 3" xfId="621" xr:uid="{417200AE-EE12-4B02-AE5E-E1E0350E7490}"/>
    <cellStyle name="Comma 137" xfId="75" xr:uid="{77810B56-5F16-41EE-A6B5-5E8E2D542231}"/>
    <cellStyle name="Comma 137 2" xfId="782" xr:uid="{27306848-8C4E-4943-97AC-E3BB105CE1BC}"/>
    <cellStyle name="Comma 137 3" xfId="622" xr:uid="{2A3E8D73-DEC2-49DF-B76C-7428351F99EF}"/>
    <cellStyle name="Comma 138" xfId="76" xr:uid="{79BB72A4-6652-40D7-B17E-A72EE0A29E75}"/>
    <cellStyle name="Comma 138 2" xfId="783" xr:uid="{C431DA16-60F8-4609-AD5B-67BD3A5CE3A0}"/>
    <cellStyle name="Comma 138 3" xfId="623" xr:uid="{A8EFCB13-9625-4E6F-804A-17B2254E55B9}"/>
    <cellStyle name="Comma 139" xfId="77" xr:uid="{7E38C259-E02D-4DC6-B1B0-58593A084541}"/>
    <cellStyle name="Comma 14" xfId="78" xr:uid="{B4E8B189-2AAC-4F38-B498-C3BCEEED14D5}"/>
    <cellStyle name="Comma 14 2" xfId="784" xr:uid="{07AD2B2B-5759-4401-AB32-84C3526C3E5F}"/>
    <cellStyle name="Comma 14 3" xfId="624" xr:uid="{0C4873AE-A2F9-473A-910D-35F03E57347F}"/>
    <cellStyle name="Comma 140" xfId="79" xr:uid="{B5CF543B-2A05-4C83-B8B7-21AE3C0C672F}"/>
    <cellStyle name="Comma 141" xfId="80" xr:uid="{C64CCD46-F57F-40EE-B3A3-93C7CDF0689D}"/>
    <cellStyle name="Comma 142" xfId="81" xr:uid="{3FD8B334-62FA-4916-8E41-DD755C5669D4}"/>
    <cellStyle name="Comma 143" xfId="82" xr:uid="{44B1173E-9BBC-4F0B-9B74-3076F285710F}"/>
    <cellStyle name="Comma 144" xfId="83" xr:uid="{23195F04-EE80-46D0-8CCE-7D034D00B124}"/>
    <cellStyle name="Comma 145" xfId="84" xr:uid="{541ED3F3-981F-4C49-AD34-4D13EFD9D3B4}"/>
    <cellStyle name="Comma 146" xfId="85" xr:uid="{3CB7D086-6515-4139-93C3-F2DDAD308270}"/>
    <cellStyle name="Comma 147" xfId="86" xr:uid="{09DB5C16-7968-4897-91F0-AF9E4FA4BC1A}"/>
    <cellStyle name="Comma 148" xfId="87" xr:uid="{95C5BBBA-3BF1-45C5-A3AB-A0B52528B1CE}"/>
    <cellStyle name="Comma 149" xfId="88" xr:uid="{7812365D-313A-4E55-A109-95A616873D3B}"/>
    <cellStyle name="Comma 15" xfId="89" xr:uid="{C639650A-57AC-45E0-9A09-4A124203C932}"/>
    <cellStyle name="Comma 15 2" xfId="785" xr:uid="{8B4F0341-30FD-4F86-9C4C-AEF49E49CBC0}"/>
    <cellStyle name="Comma 15 3" xfId="625" xr:uid="{FF592E7C-D9FF-4A6C-9BD8-10350F8CAC75}"/>
    <cellStyle name="Comma 150" xfId="90" xr:uid="{E2A06555-C302-4B64-933F-7C8D877B057B}"/>
    <cellStyle name="Comma 151" xfId="91" xr:uid="{AB1CFC99-9DA8-4A5D-B808-0A3E162E05A6}"/>
    <cellStyle name="Comma 152" xfId="92" xr:uid="{C2D23645-9C76-4E6E-8198-4BA651184A76}"/>
    <cellStyle name="Comma 153" xfId="93" xr:uid="{CCDBE6CE-1D84-4F3C-8834-AB72242AA304}"/>
    <cellStyle name="Comma 154" xfId="94" xr:uid="{9AC369C4-3BF6-42BD-B18B-E5067D7C8DB9}"/>
    <cellStyle name="Comma 155" xfId="95" xr:uid="{6452323E-6F0B-4BF5-B8C1-B49E3D12569B}"/>
    <cellStyle name="Comma 156" xfId="96" xr:uid="{9EBB27CD-B567-4D5F-984E-DC7C5B722864}"/>
    <cellStyle name="Comma 157" xfId="97" xr:uid="{0BDE9078-9ABB-4787-941A-B4DECD1C46E4}"/>
    <cellStyle name="Comma 158" xfId="98" xr:uid="{D15FD6DD-537F-47DA-88DD-2BA7566E86A0}"/>
    <cellStyle name="Comma 159" xfId="99" xr:uid="{DB59B138-379D-4CF9-8163-5D217111AE97}"/>
    <cellStyle name="Comma 16" xfId="100" xr:uid="{161E9FD8-F9BB-4723-8943-E7D673574E9A}"/>
    <cellStyle name="Comma 16 2" xfId="786" xr:uid="{3DAB7191-383D-4F65-9A30-26F9EB4FB7CD}"/>
    <cellStyle name="Comma 16 3" xfId="626" xr:uid="{A8453EB4-FC5F-42F3-A77E-F15FF1B76209}"/>
    <cellStyle name="Comma 160" xfId="101" xr:uid="{B67D89DC-E759-4427-8CA2-B5B94C5965B9}"/>
    <cellStyle name="Comma 160 2" xfId="787" xr:uid="{106702D6-93CE-4FFB-9521-5D5FFBC9CB01}"/>
    <cellStyle name="Comma 160 3" xfId="627" xr:uid="{33A787D7-236B-406C-B9D4-1156957E7BE1}"/>
    <cellStyle name="Comma 161" xfId="102" xr:uid="{B941AD68-09E0-4E53-9B9B-CF656F2EAE15}"/>
    <cellStyle name="Comma 161 2" xfId="788" xr:uid="{E0F0ABDB-6F06-4D9A-9391-65D61A8EC3EA}"/>
    <cellStyle name="Comma 161 3" xfId="628" xr:uid="{510BA760-696F-4415-BAAC-8DB03629F0B8}"/>
    <cellStyle name="Comma 162" xfId="103" xr:uid="{2AFCDCA4-BFFD-4C60-9D37-485F878419AA}"/>
    <cellStyle name="Comma 162 2" xfId="789" xr:uid="{6BCD40A9-7905-4648-A287-4A3C13F7FB78}"/>
    <cellStyle name="Comma 162 3" xfId="629" xr:uid="{4BEC9E41-5AE7-4585-AE2C-25B8576844E7}"/>
    <cellStyle name="Comma 163" xfId="104" xr:uid="{BB62BDC7-605C-45E8-A32D-F2BC22095EC4}"/>
    <cellStyle name="Comma 163 2" xfId="790" xr:uid="{E638842A-ABEC-4569-BC1D-7B55A0CEB0AB}"/>
    <cellStyle name="Comma 163 3" xfId="630" xr:uid="{75EB55A5-9791-4CC6-918D-26874EE01419}"/>
    <cellStyle name="Comma 164" xfId="105" xr:uid="{2C08F480-4202-4A12-859C-4CB0F2E28CFB}"/>
    <cellStyle name="Comma 164 2" xfId="791" xr:uid="{A61AA92D-F223-4A6F-B556-1742301201FA}"/>
    <cellStyle name="Comma 164 3" xfId="631" xr:uid="{9742862F-7D27-4281-A0B8-318277FF709C}"/>
    <cellStyle name="Comma 165" xfId="106" xr:uid="{E448A913-D6FB-445E-9521-76B4BAB77B6D}"/>
    <cellStyle name="Comma 165 2" xfId="792" xr:uid="{E4F142A1-F3AA-45ED-A0F2-EBBAA4E5B5B7}"/>
    <cellStyle name="Comma 165 3" xfId="632" xr:uid="{F34A3CFB-67D9-4558-8302-EA98E1BD72D8}"/>
    <cellStyle name="Comma 166" xfId="107" xr:uid="{5B45DC4F-1FD2-4798-B52D-17DD5DA38C93}"/>
    <cellStyle name="Comma 166 2" xfId="793" xr:uid="{A1126FFC-A796-47A7-B29D-1F48BE09BAC2}"/>
    <cellStyle name="Comma 166 3" xfId="633" xr:uid="{2FAA5CB9-46EB-4503-9725-B8A676334B09}"/>
    <cellStyle name="Comma 167" xfId="108" xr:uid="{6CB2D931-682A-40F7-8B35-17A279E0CD91}"/>
    <cellStyle name="Comma 167 2" xfId="794" xr:uid="{9269D120-50BC-4EA5-88AA-D801D6D23069}"/>
    <cellStyle name="Comma 167 3" xfId="634" xr:uid="{8EB4B5E9-8F61-4678-9AE6-F6E3AECDC1E1}"/>
    <cellStyle name="Comma 168" xfId="109" xr:uid="{CA201B8F-EB86-4A68-A574-B257750EE202}"/>
    <cellStyle name="Comma 168 2" xfId="795" xr:uid="{D711BAA1-F398-43C3-9843-AA249EDC5257}"/>
    <cellStyle name="Comma 168 3" xfId="635" xr:uid="{6631EC4C-F6B9-4E59-BBAF-76E863DA5EA9}"/>
    <cellStyle name="Comma 169" xfId="110" xr:uid="{698A77B3-E2B4-4B85-A0C0-4CD844F71661}"/>
    <cellStyle name="Comma 169 2" xfId="796" xr:uid="{DCA0FCE6-66D1-4EF0-AF4F-613A1B46ABE7}"/>
    <cellStyle name="Comma 169 3" xfId="636" xr:uid="{3FCE8097-9BB1-4D74-9B87-1143DBDC4674}"/>
    <cellStyle name="Comma 17" xfId="111" xr:uid="{5FDE4A39-D2F7-49B0-A95C-B499059E729D}"/>
    <cellStyle name="Comma 17 2" xfId="797" xr:uid="{FB1FDDFB-EB0F-4CD3-960F-3918DBC53358}"/>
    <cellStyle name="Comma 17 3" xfId="637" xr:uid="{5D6F357C-9E5B-4666-A8BC-0F970CA3294A}"/>
    <cellStyle name="Comma 170" xfId="112" xr:uid="{8F32F342-C7A8-43E5-8709-B53A8EE1BEC5}"/>
    <cellStyle name="Comma 170 2" xfId="798" xr:uid="{FD88D9FF-874B-483E-8D90-926583EADC92}"/>
    <cellStyle name="Comma 170 3" xfId="638" xr:uid="{B2581625-9EA6-4F0F-88A6-D1452463FED9}"/>
    <cellStyle name="Comma 171" xfId="113" xr:uid="{9C793F1F-9A5B-4193-B8C2-F49AF5B5DA5D}"/>
    <cellStyle name="Comma 171 2" xfId="799" xr:uid="{7F03A137-B428-46CC-AE5D-B25193632160}"/>
    <cellStyle name="Comma 171 3" xfId="639" xr:uid="{39CDF466-496A-47BE-9F0F-0ACCAA464253}"/>
    <cellStyle name="Comma 172" xfId="114" xr:uid="{8871AA95-8FA5-4CD8-A606-4B7C28960E02}"/>
    <cellStyle name="Comma 172 2" xfId="800" xr:uid="{7A768F7D-AB7A-44B4-B984-4963B4943C6E}"/>
    <cellStyle name="Comma 172 3" xfId="640" xr:uid="{D6DA09BC-E033-4A6D-A33E-ECA9B5D7B35E}"/>
    <cellStyle name="Comma 173" xfId="115" xr:uid="{2704EC15-B28F-4CE4-BE56-7369DC765FAE}"/>
    <cellStyle name="Comma 173 2" xfId="801" xr:uid="{5E0D2498-44D8-4F30-A2E8-05191D2EA54F}"/>
    <cellStyle name="Comma 173 3" xfId="641" xr:uid="{94EF4660-3321-418F-856C-0375411BEBA1}"/>
    <cellStyle name="Comma 174" xfId="116" xr:uid="{DBECBA2A-6ED9-45E3-AA86-2615B1AF367E}"/>
    <cellStyle name="Comma 174 2" xfId="802" xr:uid="{A27BB68E-AA84-4104-9BD3-5EF9A72033B6}"/>
    <cellStyle name="Comma 174 3" xfId="642" xr:uid="{6569B276-1A58-4AC4-960E-FB8D3A85CB35}"/>
    <cellStyle name="Comma 175" xfId="117" xr:uid="{92E891D7-81CF-4FE7-A6B2-154203381631}"/>
    <cellStyle name="Comma 175 2" xfId="803" xr:uid="{838CD8CB-4C40-473E-8BEA-A043CE57B5DE}"/>
    <cellStyle name="Comma 175 3" xfId="643" xr:uid="{3DA653AE-AEF9-4BB2-8318-738BB2588FE8}"/>
    <cellStyle name="Comma 176" xfId="118" xr:uid="{2E918BA8-E0B8-42C5-97EE-C910602A0BA8}"/>
    <cellStyle name="Comma 176 2" xfId="804" xr:uid="{07B35A8F-4541-456E-B0E7-CEE2089A5B95}"/>
    <cellStyle name="Comma 176 3" xfId="644" xr:uid="{7F909DFA-FFDA-4543-909E-2DD5ED0670D2}"/>
    <cellStyle name="Comma 177" xfId="119" xr:uid="{3582E6BF-27E8-4371-9538-E2D814D9D7C1}"/>
    <cellStyle name="Comma 177 2" xfId="805" xr:uid="{5075F232-62E6-4BF2-BB1F-DF44513DE8D7}"/>
    <cellStyle name="Comma 177 3" xfId="645" xr:uid="{A93C6052-C75B-40C6-B45C-24CE6C705E42}"/>
    <cellStyle name="Comma 178" xfId="120" xr:uid="{C61CD25E-C121-4285-B442-301FEBFCC963}"/>
    <cellStyle name="Comma 178 2" xfId="806" xr:uid="{96BEC572-9F4C-480E-8A60-AC2355EA54F3}"/>
    <cellStyle name="Comma 178 3" xfId="646" xr:uid="{1A9B0EF0-D191-4ECE-A64C-B4F9B21F0209}"/>
    <cellStyle name="Comma 179" xfId="121" xr:uid="{C5B515CF-FF9D-45EF-9F6D-59BE0DC75009}"/>
    <cellStyle name="Comma 179 2" xfId="807" xr:uid="{C14C1784-BBA5-477F-B7FA-B7C0E859DCD2}"/>
    <cellStyle name="Comma 179 3" xfId="647" xr:uid="{E1BFF15C-A7BC-4FB3-9391-374B33E7C6CA}"/>
    <cellStyle name="Comma 18" xfId="122" xr:uid="{4F87420F-A96C-4035-876F-55C129AE2CDB}"/>
    <cellStyle name="Comma 18 2" xfId="808" xr:uid="{394081ED-E80A-4ED7-9B9A-EEFB9F6B34B8}"/>
    <cellStyle name="Comma 18 3" xfId="648" xr:uid="{D7CE0B45-5433-47E8-BFF9-13F627734164}"/>
    <cellStyle name="Comma 180" xfId="123" xr:uid="{77013195-E0DF-40FA-8B2B-2A6B5A493D99}"/>
    <cellStyle name="Comma 180 2" xfId="809" xr:uid="{104443AA-6327-4484-B5D6-B66581EB0D52}"/>
    <cellStyle name="Comma 180 3" xfId="649" xr:uid="{6D823608-D37D-4E5C-858B-3C39AE40874E}"/>
    <cellStyle name="Comma 181" xfId="124" xr:uid="{846510D4-D5F0-467B-87D8-FDABBC5E8E55}"/>
    <cellStyle name="Comma 181 2" xfId="810" xr:uid="{E734CEC9-5E5E-4CDC-812C-F2EF914FA15F}"/>
    <cellStyle name="Comma 181 3" xfId="650" xr:uid="{5B7B28F0-6CF4-4C95-9D6D-4D020EB35427}"/>
    <cellStyle name="Comma 182" xfId="125" xr:uid="{BC0BB4CB-2007-4764-B222-DACDB9FBBFEE}"/>
    <cellStyle name="Comma 182 2" xfId="811" xr:uid="{6AF5D170-86E7-46BD-93C5-C21C52CEF5E6}"/>
    <cellStyle name="Comma 182 3" xfId="651" xr:uid="{18CC5F73-5F95-4C2B-9F83-A4D6FE60D0F0}"/>
    <cellStyle name="Comma 183" xfId="126" xr:uid="{C0386697-EEFB-4FDC-9DD3-7EB3D60EA13D}"/>
    <cellStyle name="Comma 183 2" xfId="812" xr:uid="{A918361E-1686-4201-AD13-E6DA2752C8EC}"/>
    <cellStyle name="Comma 183 3" xfId="652" xr:uid="{863254B8-6627-497C-B69F-643AB8FA6C0F}"/>
    <cellStyle name="Comma 184" xfId="127" xr:uid="{109EEF7A-CFD8-490B-89A7-F96906EC567A}"/>
    <cellStyle name="Comma 184 2" xfId="813" xr:uid="{945B5EE9-D577-4DB1-ABFD-4E14ACAE7AE6}"/>
    <cellStyle name="Comma 184 3" xfId="653" xr:uid="{D205BF4D-8559-4E9E-B3FF-57CBD090149D}"/>
    <cellStyle name="Comma 185" xfId="128" xr:uid="{D75AB2AA-2686-4228-8394-3350C4184ED2}"/>
    <cellStyle name="Comma 185 2" xfId="814" xr:uid="{A441BB54-D1F7-49EB-9C50-B385C749A4BC}"/>
    <cellStyle name="Comma 185 3" xfId="654" xr:uid="{2B250FE3-515A-4CB9-A344-212678AD15DF}"/>
    <cellStyle name="Comma 186" xfId="129" xr:uid="{D2AC6092-920A-4D64-8573-F64D1DA9785F}"/>
    <cellStyle name="Comma 186 2" xfId="815" xr:uid="{76B2D733-A7BD-43B5-9546-6A8D2FDD073B}"/>
    <cellStyle name="Comma 186 3" xfId="655" xr:uid="{493BA931-2626-4CD2-8E25-3275FFA8AEF7}"/>
    <cellStyle name="Comma 187" xfId="130" xr:uid="{0AC62BEE-C572-486C-B409-0821C0F32CED}"/>
    <cellStyle name="Comma 187 2" xfId="816" xr:uid="{19F73F70-3CF6-402A-8EB8-63FD2FCDAE1A}"/>
    <cellStyle name="Comma 187 3" xfId="656" xr:uid="{80DD237E-21E0-47BD-B4DD-2F69C0889C4A}"/>
    <cellStyle name="Comma 188" xfId="131" xr:uid="{A31D4C2D-209B-40C2-AB25-643B324EA596}"/>
    <cellStyle name="Comma 188 2" xfId="817" xr:uid="{B476991B-AAFB-4C18-86F7-8D3A6AEB3044}"/>
    <cellStyle name="Comma 188 3" xfId="657" xr:uid="{139AC44E-C5CF-49DE-B718-BE43C9EDC6B4}"/>
    <cellStyle name="Comma 189" xfId="132" xr:uid="{83EB52FF-966E-445C-A293-5D2871800EAC}"/>
    <cellStyle name="Comma 189 2" xfId="818" xr:uid="{20A8C94C-8C60-4B8F-A4D8-6CE5E8B5B422}"/>
    <cellStyle name="Comma 189 3" xfId="658" xr:uid="{095F2A59-C4D3-4F62-9C9C-044F0DCAEF37}"/>
    <cellStyle name="Comma 19" xfId="133" xr:uid="{68CA3D93-3328-4B76-B43F-750F0E7EEC80}"/>
    <cellStyle name="Comma 19 2" xfId="819" xr:uid="{C71047B7-ABB9-4AAD-BE79-3109679A562E}"/>
    <cellStyle name="Comma 19 3" xfId="659" xr:uid="{0E285D56-3373-4D58-AAF9-94B185271AC9}"/>
    <cellStyle name="Comma 190" xfId="134" xr:uid="{49E3CC2F-E02D-486A-8AAD-6F8AE813DA07}"/>
    <cellStyle name="Comma 190 2" xfId="820" xr:uid="{B84C12B0-5254-44FB-83EC-FBF9DDB14649}"/>
    <cellStyle name="Comma 190 3" xfId="660" xr:uid="{71F7EC60-B599-41C0-847A-13A11222B6E0}"/>
    <cellStyle name="Comma 191" xfId="135" xr:uid="{B21A691B-AA67-4A5C-998C-1580F5452CA6}"/>
    <cellStyle name="Comma 191 2" xfId="821" xr:uid="{DC56D486-0D3B-4AB5-963E-BBEA7F0EF397}"/>
    <cellStyle name="Comma 191 3" xfId="661" xr:uid="{E307E1DA-A5D5-433A-B8EF-12E87EF2343C}"/>
    <cellStyle name="Comma 192" xfId="136" xr:uid="{925FCF81-2E65-4952-9895-962AA046B90F}"/>
    <cellStyle name="Comma 192 2" xfId="822" xr:uid="{927C06A3-F4A2-4ACF-A302-2EE503A21B72}"/>
    <cellStyle name="Comma 192 3" xfId="662" xr:uid="{F422AD2D-6FBB-4AC1-B301-FBF46633B646}"/>
    <cellStyle name="Comma 193" xfId="137" xr:uid="{EF52B2E6-3D79-4C2D-A3A0-56BFBE0201FA}"/>
    <cellStyle name="Comma 193 2" xfId="823" xr:uid="{1EDD2740-ACE2-4DD9-A910-350302E941F8}"/>
    <cellStyle name="Comma 193 3" xfId="663" xr:uid="{D0F248B4-6804-428A-BE53-036F3194858F}"/>
    <cellStyle name="Comma 194" xfId="138" xr:uid="{A84A93B0-A8F8-413D-8449-202A119AFD9C}"/>
    <cellStyle name="Comma 194 2" xfId="824" xr:uid="{BECF8367-0D05-480F-ADC4-AA1A0CC044E0}"/>
    <cellStyle name="Comma 194 3" xfId="664" xr:uid="{5519ADC2-5043-486B-AC48-A7892CE2CDA3}"/>
    <cellStyle name="Comma 195" xfId="139" xr:uid="{04B10DEB-759D-42B6-9611-948FC6524C2F}"/>
    <cellStyle name="Comma 195 2" xfId="825" xr:uid="{8A2BC60A-8F92-4DA6-AD52-A2C681BB6F7D}"/>
    <cellStyle name="Comma 195 3" xfId="665" xr:uid="{087F61B1-19B9-4FEE-BE43-ED5ACE2DEC59}"/>
    <cellStyle name="Comma 196" xfId="140" xr:uid="{8A369A95-77A1-4EE2-986F-9AEF69D1DB3A}"/>
    <cellStyle name="Comma 196 2" xfId="826" xr:uid="{9314D3F6-7E85-47E4-899D-CCC70F29B7F7}"/>
    <cellStyle name="Comma 196 3" xfId="666" xr:uid="{4DA5F8B0-F969-4BA5-AF1A-7884885237AB}"/>
    <cellStyle name="Comma 197" xfId="141" xr:uid="{796BA1CF-DD22-494C-81CB-F33A4E942B20}"/>
    <cellStyle name="Comma 197 2" xfId="827" xr:uid="{0AAEAAF4-3904-4FEB-8EE2-1BE6F8E03EA8}"/>
    <cellStyle name="Comma 197 3" xfId="667" xr:uid="{72260F17-7833-4235-B16D-193FE94962A3}"/>
    <cellStyle name="Comma 198" xfId="142" xr:uid="{5D7B276E-DDDF-4A42-846F-B8E82E74A060}"/>
    <cellStyle name="Comma 198 2" xfId="828" xr:uid="{4D53E65C-E6A3-49D3-8D55-21A4A1C9C279}"/>
    <cellStyle name="Comma 198 3" xfId="668" xr:uid="{7E007829-1F6E-4EAE-B326-EDED1FD44DD4}"/>
    <cellStyle name="Comma 199" xfId="143" xr:uid="{F5403968-0DA3-4AD0-BFAE-AE277D36E01D}"/>
    <cellStyle name="Comma 199 2" xfId="829" xr:uid="{E1D32EDA-5F53-441F-ABC8-E90553545FB7}"/>
    <cellStyle name="Comma 199 3" xfId="669" xr:uid="{8109F455-3DF2-4FBA-85A7-6CFB6F356CEB}"/>
    <cellStyle name="Comma 2" xfId="144" xr:uid="{AD9B87B7-0ED0-422F-8B23-223D6EDB0DC5}"/>
    <cellStyle name="Comma 2 2" xfId="830" xr:uid="{3A277EA7-CD05-4EA8-8BAB-FE228D07FEF1}"/>
    <cellStyle name="Comma 2 3" xfId="670" xr:uid="{549E00F8-88A5-49F2-8738-733A0F9BABCA}"/>
    <cellStyle name="Comma 20" xfId="145" xr:uid="{4CADCFAF-73F5-4BF7-A76F-DFB8D76B16D7}"/>
    <cellStyle name="Comma 20 2" xfId="831" xr:uid="{3A817446-1F37-46E6-B1F8-685FAC8304A9}"/>
    <cellStyle name="Comma 20 3" xfId="671" xr:uid="{D5864659-7C4C-41B0-9E29-AC5F4CE29266}"/>
    <cellStyle name="Comma 200" xfId="146" xr:uid="{44FF48EE-7024-44C1-94E5-3456539B8ECD}"/>
    <cellStyle name="Comma 200 2" xfId="832" xr:uid="{0B27AF80-D7AF-4720-BF38-051D3593CAF9}"/>
    <cellStyle name="Comma 200 3" xfId="672" xr:uid="{192B9F89-63BF-4BE9-901A-C84A202B084E}"/>
    <cellStyle name="Comma 201" xfId="147" xr:uid="{557BB7D1-3655-4AEB-86AD-4538E8E0A388}"/>
    <cellStyle name="Comma 201 2" xfId="833" xr:uid="{37B2C7EB-8181-4750-AB59-253FD5A364EC}"/>
    <cellStyle name="Comma 201 3" xfId="673" xr:uid="{BD013012-14B0-4230-B72B-5D0F5E365580}"/>
    <cellStyle name="Comma 202" xfId="148" xr:uid="{F6355B6E-3C95-46A6-8452-22883725BBBD}"/>
    <cellStyle name="Comma 202 2" xfId="834" xr:uid="{BC372085-63DA-40D6-B64C-300A58ACB9AA}"/>
    <cellStyle name="Comma 202 3" xfId="674" xr:uid="{2ECBFFE2-29C7-463C-9E64-762A4255DC7B}"/>
    <cellStyle name="Comma 203" xfId="149" xr:uid="{69ADD903-23F3-469D-B8CB-741B3FD97B9C}"/>
    <cellStyle name="Comma 204" xfId="150" xr:uid="{4D64CA97-891A-4C71-88D7-D62A40D5948A}"/>
    <cellStyle name="Comma 205" xfId="151" xr:uid="{0F96650E-998D-4EAD-92F1-6BA862D30A39}"/>
    <cellStyle name="Comma 206" xfId="152" xr:uid="{8BEC817B-0D11-4485-97F5-461F69A13273}"/>
    <cellStyle name="Comma 207" xfId="153" xr:uid="{7CE44DED-992C-4190-AD1A-CC7165FFE2C0}"/>
    <cellStyle name="Comma 208" xfId="154" xr:uid="{E4A2E910-9761-4C76-BE56-46476B20FA6F}"/>
    <cellStyle name="Comma 209" xfId="155" xr:uid="{8E232A8F-1E08-49EE-B799-74D286335A5A}"/>
    <cellStyle name="Comma 21" xfId="156" xr:uid="{3A19CB59-9BED-48FA-8C33-41D49B0D0F85}"/>
    <cellStyle name="Comma 21 2" xfId="835" xr:uid="{EE34FC59-4647-47E8-8184-57E021AD1B10}"/>
    <cellStyle name="Comma 21 3" xfId="675" xr:uid="{2ECFBBEF-6199-40A7-82A6-A48C20B46542}"/>
    <cellStyle name="Comma 210" xfId="157" xr:uid="{BFB738AA-A03D-4378-AAFB-9B9D0CE928B6}"/>
    <cellStyle name="Comma 211" xfId="158" xr:uid="{80636E26-92D4-4542-940E-D240FF0F0CB3}"/>
    <cellStyle name="Comma 212" xfId="159" xr:uid="{023D7D93-D99D-44D5-BB52-C3F571D545A9}"/>
    <cellStyle name="Comma 213" xfId="160" xr:uid="{4A36D29F-A2F7-46EE-A778-8CEB45FC0FB9}"/>
    <cellStyle name="Comma 214" xfId="161" xr:uid="{3260920F-0DE3-48AC-8BB6-CDD8CC9548D3}"/>
    <cellStyle name="Comma 215" xfId="162" xr:uid="{9D2A8C93-9CF5-47AA-BC42-A9A0569348D8}"/>
    <cellStyle name="Comma 216" xfId="163" xr:uid="{5EDD33F9-9804-408E-A37E-8CA3B06836A0}"/>
    <cellStyle name="Comma 217" xfId="164" xr:uid="{CDA029E4-6B45-42E8-8397-D8B2575E095F}"/>
    <cellStyle name="Comma 218" xfId="165" xr:uid="{C7627689-E486-4674-AC04-F95C6643D3E4}"/>
    <cellStyle name="Comma 219" xfId="166" xr:uid="{C18D4A94-9E73-42A0-8951-5FCF405C912E}"/>
    <cellStyle name="Comma 22" xfId="167" xr:uid="{D359B80A-68B1-4E28-B17C-A74F40A7842B}"/>
    <cellStyle name="Comma 22 2" xfId="836" xr:uid="{1FA9577B-3AE8-4751-90B7-F8B4FD75AF0F}"/>
    <cellStyle name="Comma 22 3" xfId="676" xr:uid="{3D81AA0B-316E-4650-AB5D-FC9C0AEF73E9}"/>
    <cellStyle name="Comma 220" xfId="168" xr:uid="{80973C5E-3D01-46CA-A46C-5A97D9C7B6CA}"/>
    <cellStyle name="Comma 221" xfId="169" xr:uid="{326F8232-0878-411B-BD19-0E8304440CAE}"/>
    <cellStyle name="Comma 222" xfId="170" xr:uid="{64CA3EAE-F299-4A74-83F2-F4ECB116D7D5}"/>
    <cellStyle name="Comma 223" xfId="171" xr:uid="{B10805C9-FCA4-485D-B924-097B1627268B}"/>
    <cellStyle name="Comma 23" xfId="172" xr:uid="{9D57EA51-2323-4F7B-94F1-F96D0B3CA53B}"/>
    <cellStyle name="Comma 23 2" xfId="837" xr:uid="{6ABB4A9A-AA38-43A5-B1F9-7972F29C8042}"/>
    <cellStyle name="Comma 23 3" xfId="677" xr:uid="{BC3C168C-64E4-4834-8056-91F5965D4FC7}"/>
    <cellStyle name="Comma 24" xfId="173" xr:uid="{68262F74-A357-4A4C-AA90-D1875F7BCE55}"/>
    <cellStyle name="Comma 24 2" xfId="838" xr:uid="{44FFCD10-92C6-485E-8975-62112695858C}"/>
    <cellStyle name="Comma 24 3" xfId="678" xr:uid="{9112ED3F-3E84-4E2E-9AB8-47AE39B1B30A}"/>
    <cellStyle name="Comma 25" xfId="174" xr:uid="{47C48A22-845A-4A72-AC69-49A33B63EB23}"/>
    <cellStyle name="Comma 25 2" xfId="839" xr:uid="{69753C5A-878A-4577-9B1E-2F442AFA63B8}"/>
    <cellStyle name="Comma 25 3" xfId="679" xr:uid="{33B2E99A-BB2E-4F7D-A022-41514C4677CA}"/>
    <cellStyle name="Comma 26" xfId="175" xr:uid="{CD329619-8878-4260-BE8F-B7F53BB37FC9}"/>
    <cellStyle name="Comma 26 2" xfId="840" xr:uid="{2F8C41F7-AE83-4A46-BF7B-ECF9BB598174}"/>
    <cellStyle name="Comma 26 3" xfId="680" xr:uid="{ECD4B1B2-1397-4E1B-9F15-4E952E113793}"/>
    <cellStyle name="Comma 27" xfId="176" xr:uid="{1FB3F7A9-002E-4C31-B02C-9F44F578853A}"/>
    <cellStyle name="Comma 27 2" xfId="841" xr:uid="{768AEF3D-9D7A-4D12-A983-57663FBB837E}"/>
    <cellStyle name="Comma 27 3" xfId="681" xr:uid="{4026F63A-D613-4FC1-A7F7-A9DDB5E613E9}"/>
    <cellStyle name="Comma 28" xfId="177" xr:uid="{EDA7E7FD-065F-4243-90CB-280BE6723723}"/>
    <cellStyle name="Comma 28 2" xfId="842" xr:uid="{C2C46E17-2D52-4A60-BFC1-932CAE66D4E0}"/>
    <cellStyle name="Comma 28 3" xfId="682" xr:uid="{E9777FC5-5D5B-499B-A1BA-C3EFD115DE39}"/>
    <cellStyle name="Comma 29" xfId="178" xr:uid="{348A435C-A242-42FE-AB93-1F1AAE9E1B54}"/>
    <cellStyle name="Comma 29 2" xfId="843" xr:uid="{3FB64DAC-A31D-4676-A71E-4B05FBC7A2AB}"/>
    <cellStyle name="Comma 29 3" xfId="683" xr:uid="{9EDCCC9C-E1D4-4AC3-B6E8-7C3AC59AF1A1}"/>
    <cellStyle name="Comma 3" xfId="179" xr:uid="{6E5488DD-1734-4620-B53F-EC1961E113A5}"/>
    <cellStyle name="Comma 3 2" xfId="844" xr:uid="{412EE921-1567-4D76-8899-31565260583A}"/>
    <cellStyle name="Comma 3 3" xfId="684" xr:uid="{1E8CFBA2-6A15-4549-B271-EC4EF1FA7FFD}"/>
    <cellStyle name="Comma 30" xfId="180" xr:uid="{46D70690-3D74-4D7E-8BCE-4C9F2D245475}"/>
    <cellStyle name="Comma 30 2" xfId="845" xr:uid="{AD820586-3445-4B59-A4D7-47376B75B561}"/>
    <cellStyle name="Comma 30 3" xfId="685" xr:uid="{A22E69CF-4845-44C7-AF8D-C5AB0E639C7A}"/>
    <cellStyle name="Comma 31" xfId="181" xr:uid="{A2C22B40-940C-4BC7-B4BD-90C236D109FE}"/>
    <cellStyle name="Comma 31 2" xfId="846" xr:uid="{17728DB1-2B5C-49A2-8E47-A3288C94253D}"/>
    <cellStyle name="Comma 31 3" xfId="686" xr:uid="{2FFF7D40-60BE-497B-8588-37E855242E36}"/>
    <cellStyle name="Comma 32" xfId="182" xr:uid="{422F335A-3006-4A0D-A7F3-9D399B0B060F}"/>
    <cellStyle name="Comma 32 2" xfId="847" xr:uid="{5DC853C4-21AF-498F-8277-F2FF34C893B6}"/>
    <cellStyle name="Comma 32 3" xfId="687" xr:uid="{A1BCB5BB-DDCB-408E-8CF1-B5C6CE79BBE8}"/>
    <cellStyle name="Comma 33" xfId="183" xr:uid="{2D15CC96-28CF-429F-BD04-6260B3F6F5A9}"/>
    <cellStyle name="Comma 33 2" xfId="848" xr:uid="{5FFD5F13-189C-4CE7-9EE7-11B54896BF19}"/>
    <cellStyle name="Comma 33 3" xfId="688" xr:uid="{E9E02F26-244B-4FE9-A479-35B11646756C}"/>
    <cellStyle name="Comma 34" xfId="184" xr:uid="{A2AADF86-0336-44D1-AC81-9EC4D77CB509}"/>
    <cellStyle name="Comma 34 2" xfId="849" xr:uid="{35DE8B1B-3128-4114-A195-12F605ECA08F}"/>
    <cellStyle name="Comma 34 3" xfId="689" xr:uid="{68FAD2BB-549E-4C33-970F-6AAC990B13D5}"/>
    <cellStyle name="Comma 35" xfId="185" xr:uid="{81349810-0B65-4C68-9655-F8BAC3D3C3FE}"/>
    <cellStyle name="Comma 35 2" xfId="850" xr:uid="{2A43636E-468B-43AD-A942-3F8643732722}"/>
    <cellStyle name="Comma 35 3" xfId="690" xr:uid="{017B7022-8EC3-4B6D-847F-CD5A7B594249}"/>
    <cellStyle name="Comma 36" xfId="186" xr:uid="{77860DA2-AFDE-4496-9EAD-679D6B64F073}"/>
    <cellStyle name="Comma 36 2" xfId="851" xr:uid="{0E66142C-3BA9-4B04-B896-701086DA1725}"/>
    <cellStyle name="Comma 36 3" xfId="691" xr:uid="{1DD20DBB-39D2-490A-92A4-2737543B932B}"/>
    <cellStyle name="Comma 37" xfId="187" xr:uid="{69888D25-2761-4A24-A4CA-573972779E0B}"/>
    <cellStyle name="Comma 37 2" xfId="852" xr:uid="{6D15213D-647F-4475-AE39-76045A01BA9A}"/>
    <cellStyle name="Comma 37 3" xfId="692" xr:uid="{89726865-5158-4A51-858C-C9DEE47F0779}"/>
    <cellStyle name="Comma 38" xfId="188" xr:uid="{5520164B-643E-41E7-B872-88EC768E41B5}"/>
    <cellStyle name="Comma 38 2" xfId="853" xr:uid="{97CE119E-B540-4623-BFE0-03618382AE50}"/>
    <cellStyle name="Comma 38 3" xfId="693" xr:uid="{DDCEE414-14B2-432E-9394-C5874554EB22}"/>
    <cellStyle name="Comma 39" xfId="189" xr:uid="{C150BE0C-4A3C-4579-A622-ADC1BFC648FA}"/>
    <cellStyle name="Comma 39 2" xfId="854" xr:uid="{0A754F6A-5E5F-4850-9795-DD024C486A50}"/>
    <cellStyle name="Comma 39 3" xfId="694" xr:uid="{1CF1AAAE-F939-42A1-B284-78E049B9DF4A}"/>
    <cellStyle name="Comma 4" xfId="190" xr:uid="{D1103A08-93BD-42DB-BC5B-7FADAE851AB1}"/>
    <cellStyle name="Comma 4 2" xfId="855" xr:uid="{8DBBA591-1505-4E21-B154-F153A69B93C2}"/>
    <cellStyle name="Comma 4 3" xfId="695" xr:uid="{8A229865-6076-4535-8399-868A53650E67}"/>
    <cellStyle name="Comma 40" xfId="191" xr:uid="{A60097FE-F348-4E6A-962F-F28274493B1E}"/>
    <cellStyle name="Comma 40 2" xfId="856" xr:uid="{02961B20-100B-48E1-9ED9-EF2DC7B7C590}"/>
    <cellStyle name="Comma 40 3" xfId="696" xr:uid="{1AB0AD5C-E662-4CB9-B139-14F713FD5BFC}"/>
    <cellStyle name="Comma 41" xfId="192" xr:uid="{FC8D31E8-E535-4B4E-8D54-655B79460D26}"/>
    <cellStyle name="Comma 41 2" xfId="857" xr:uid="{574C4475-CECF-4E8C-942E-0DBBA0660FAE}"/>
    <cellStyle name="Comma 41 3" xfId="697" xr:uid="{AACABB74-B35F-4536-83C1-385E3AC1908E}"/>
    <cellStyle name="Comma 42" xfId="193" xr:uid="{46976E08-1624-49BB-A665-9C35894A74A1}"/>
    <cellStyle name="Comma 42 2" xfId="858" xr:uid="{E2E91F9F-A093-4130-ABED-004BF2FDD5B4}"/>
    <cellStyle name="Comma 42 3" xfId="698" xr:uid="{D35C994B-E8FD-42E2-B96B-9076278DC0B7}"/>
    <cellStyle name="Comma 43" xfId="194" xr:uid="{0BFD0E9B-54B3-405F-82DC-0247678C0B66}"/>
    <cellStyle name="Comma 43 2" xfId="859" xr:uid="{A6364393-40DF-4701-9112-826FD8B44A4E}"/>
    <cellStyle name="Comma 43 3" xfId="699" xr:uid="{80CBD0C1-09BF-4692-9715-1D7960D31816}"/>
    <cellStyle name="Comma 44" xfId="195" xr:uid="{B841DDCD-004E-4908-9A1F-52EA2E032CAF}"/>
    <cellStyle name="Comma 44 2" xfId="860" xr:uid="{7F2BF360-B7D3-45FD-A6E5-A42A5880C789}"/>
    <cellStyle name="Comma 44 3" xfId="700" xr:uid="{5F2FEE3B-9003-4F8D-A958-EE3EBB492B0B}"/>
    <cellStyle name="Comma 45" xfId="196" xr:uid="{D3BC000E-D9E6-4ED0-974F-5E6543393BC3}"/>
    <cellStyle name="Comma 45 2" xfId="861" xr:uid="{D9289585-174F-44D3-8BD8-387560A37596}"/>
    <cellStyle name="Comma 45 3" xfId="701" xr:uid="{E55F428E-BBD1-4594-B2FB-A8682BEE6018}"/>
    <cellStyle name="Comma 46" xfId="197" xr:uid="{B373E152-7EEA-4A6F-8730-01082EA3B45C}"/>
    <cellStyle name="Comma 46 2" xfId="862" xr:uid="{C1E4ED0F-15E7-41C2-AE11-4FFA717837AF}"/>
    <cellStyle name="Comma 46 3" xfId="702" xr:uid="{DD683816-245D-402D-A6DF-35EA51EED450}"/>
    <cellStyle name="Comma 47" xfId="198" xr:uid="{0F35901F-AFBD-44D3-8A85-9EB06C72BAF7}"/>
    <cellStyle name="Comma 47 2" xfId="863" xr:uid="{9C178F29-85AB-446D-B58D-86107B59DD45}"/>
    <cellStyle name="Comma 47 3" xfId="703" xr:uid="{BE65576B-91AF-4514-A700-DF63256CDAEA}"/>
    <cellStyle name="Comma 48" xfId="199" xr:uid="{8DC6B229-9D8C-431B-A417-2B44FA10CBF9}"/>
    <cellStyle name="Comma 48 2" xfId="864" xr:uid="{1248D437-DD14-4F8E-BB7D-AD0CD3E21226}"/>
    <cellStyle name="Comma 48 3" xfId="704" xr:uid="{BA13EEC4-5BC1-4D00-9A11-D47E41ADABAB}"/>
    <cellStyle name="Comma 49" xfId="200" xr:uid="{26E8DE05-E5EC-48F2-94FC-4F0E7430B233}"/>
    <cellStyle name="Comma 49 2" xfId="865" xr:uid="{5FBD5C26-0667-43EC-8D49-F5A0FFEE83F0}"/>
    <cellStyle name="Comma 49 3" xfId="705" xr:uid="{A81664DE-B159-4A15-8A54-C9AE6C566AED}"/>
    <cellStyle name="Comma 5" xfId="201" xr:uid="{E0BCD627-D05A-48E4-A674-D1AFB518E425}"/>
    <cellStyle name="Comma 5 2" xfId="866" xr:uid="{B903F5C8-F9D1-4518-A960-A14BF1D65C4D}"/>
    <cellStyle name="Comma 5 3" xfId="706" xr:uid="{6328D32D-8BDA-4B3E-A212-13239E394875}"/>
    <cellStyle name="Comma 50" xfId="202" xr:uid="{CA2DDC85-83FE-4E7B-91F2-00B95948FACE}"/>
    <cellStyle name="Comma 50 2" xfId="867" xr:uid="{419DEF3E-4748-4F2C-840A-B976E7B2F9C2}"/>
    <cellStyle name="Comma 50 3" xfId="707" xr:uid="{005EF185-B432-4ED1-A8D4-166BF65DB69A}"/>
    <cellStyle name="Comma 51" xfId="203" xr:uid="{1616F388-F0B6-410A-BA12-F742EC26CA37}"/>
    <cellStyle name="Comma 51 2" xfId="868" xr:uid="{F62A3121-C8BE-4161-8735-4356B4555C21}"/>
    <cellStyle name="Comma 51 3" xfId="708" xr:uid="{A1624B85-565B-497B-B19F-21D4B4E5AB83}"/>
    <cellStyle name="Comma 52" xfId="204" xr:uid="{0CAB8A5F-533D-4531-9080-E9DF4AD0CAE9}"/>
    <cellStyle name="Comma 52 2" xfId="869" xr:uid="{273450A5-515F-44DD-AF1F-B7B5339CA618}"/>
    <cellStyle name="Comma 52 3" xfId="709" xr:uid="{6D4245E7-2C19-442C-A3DA-186CC92298ED}"/>
    <cellStyle name="Comma 53" xfId="205" xr:uid="{08828CD3-820B-4F4C-86FA-3D867E52A18C}"/>
    <cellStyle name="Comma 53 2" xfId="870" xr:uid="{ABD5CB34-1B38-4D70-AFFC-C664219084B0}"/>
    <cellStyle name="Comma 53 3" xfId="710" xr:uid="{F3BCB346-7D81-4819-A138-9E3A295FAF84}"/>
    <cellStyle name="Comma 54" xfId="206" xr:uid="{5586A493-40B6-48B7-B283-EB1FFFEF2407}"/>
    <cellStyle name="Comma 54 2" xfId="871" xr:uid="{1CE757E0-0C56-4022-AA6E-EC335FD544AB}"/>
    <cellStyle name="Comma 54 3" xfId="711" xr:uid="{F9E10CF6-9D7C-4887-AE81-8416CFF719B1}"/>
    <cellStyle name="Comma 55" xfId="207" xr:uid="{CE5FB3CF-691D-4CC2-B357-9903A8E12595}"/>
    <cellStyle name="Comma 55 2" xfId="872" xr:uid="{C7A72893-FE3D-455B-B3EC-DF69C0725B03}"/>
    <cellStyle name="Comma 55 3" xfId="712" xr:uid="{AC1A6975-D3FF-4D05-972F-734578832EC1}"/>
    <cellStyle name="Comma 56" xfId="208" xr:uid="{98DFD4F1-1C41-4870-9261-C6F5081484FE}"/>
    <cellStyle name="Comma 56 2" xfId="873" xr:uid="{4AB3CFAF-F632-4EF3-BD11-E97631D710BA}"/>
    <cellStyle name="Comma 56 3" xfId="713" xr:uid="{CA1D604C-EA7D-4C55-8365-E4066E0C05E8}"/>
    <cellStyle name="Comma 57" xfId="209" xr:uid="{9069EC1C-11C2-4662-86C2-1A295A0A030D}"/>
    <cellStyle name="Comma 57 2" xfId="874" xr:uid="{08E14598-FE3C-47EB-865E-4013A8EFFCAE}"/>
    <cellStyle name="Comma 57 3" xfId="714" xr:uid="{A168033D-3997-4A0A-B958-F9C7F99CA7AA}"/>
    <cellStyle name="Comma 58" xfId="210" xr:uid="{3088F2BA-9BE9-4861-8B24-9A1BB7DFCE20}"/>
    <cellStyle name="Comma 58 2" xfId="875" xr:uid="{BD619365-2F0A-4A4B-99F0-612FEEA0A33E}"/>
    <cellStyle name="Comma 58 3" xfId="715" xr:uid="{37752DC8-783F-4852-B5EA-BAF5AD816117}"/>
    <cellStyle name="Comma 59" xfId="211" xr:uid="{081FB999-DAFD-4C45-B63C-81F2C1520D4F}"/>
    <cellStyle name="Comma 59 2" xfId="876" xr:uid="{DA952342-D739-46BF-B0B3-257B13140739}"/>
    <cellStyle name="Comma 59 3" xfId="716" xr:uid="{B1B5CE7E-5781-4723-B26C-B07B1C84DE50}"/>
    <cellStyle name="Comma 6" xfId="212" xr:uid="{E8CBC85E-90EF-4ABF-925A-0C6EE3BCC5B7}"/>
    <cellStyle name="Comma 6 2" xfId="877" xr:uid="{11740FFB-29BF-421E-A12A-BBE7EEDAA3E1}"/>
    <cellStyle name="Comma 6 3" xfId="717" xr:uid="{F2B8974C-69AD-4B98-A057-F416427A42C9}"/>
    <cellStyle name="Comma 60" xfId="213" xr:uid="{CFC04E03-D034-4F24-9968-20E1D7304136}"/>
    <cellStyle name="Comma 60 2" xfId="878" xr:uid="{455ABA16-C774-469E-8ECA-909CD86F23F0}"/>
    <cellStyle name="Comma 60 3" xfId="718" xr:uid="{4613F188-FC81-45B6-81A1-B7F4102D34B7}"/>
    <cellStyle name="Comma 61" xfId="214" xr:uid="{DB60C699-2DF2-48AB-8ED3-1544A936C6E2}"/>
    <cellStyle name="Comma 61 2" xfId="879" xr:uid="{6081C7F7-2E3A-4BC3-8C3D-03F8DE4A33B1}"/>
    <cellStyle name="Comma 61 3" xfId="719" xr:uid="{5A59FF44-8BA8-4A65-933D-A5F1F6D60C5B}"/>
    <cellStyle name="Comma 62" xfId="215" xr:uid="{77834A91-B366-4272-8C01-97A3D2251570}"/>
    <cellStyle name="Comma 62 2" xfId="880" xr:uid="{B55FF74C-97BD-4413-A43B-1B913B165807}"/>
    <cellStyle name="Comma 62 3" xfId="720" xr:uid="{457FEC73-6A96-46FF-9E5F-092A743C0FCD}"/>
    <cellStyle name="Comma 63" xfId="216" xr:uid="{1AB5B3F7-640E-4FC0-B24A-5D0EEF6B4413}"/>
    <cellStyle name="Comma 63 2" xfId="881" xr:uid="{7F8FC1A9-7D94-4171-B4A4-037F9C9F5F26}"/>
    <cellStyle name="Comma 63 3" xfId="721" xr:uid="{75C4AEB7-3934-4A21-AFA9-8A5FE9F78DA7}"/>
    <cellStyle name="Comma 64" xfId="217" xr:uid="{818DBEB5-8D35-4297-89AE-9F145B6161B7}"/>
    <cellStyle name="Comma 64 2" xfId="882" xr:uid="{8B2A0959-27C2-4C96-AFE1-D9CDA036FD0A}"/>
    <cellStyle name="Comma 64 3" xfId="722" xr:uid="{C5CF783E-0C23-49E8-BBEF-F6AEDA001BDC}"/>
    <cellStyle name="Comma 65" xfId="218" xr:uid="{27868200-5A4C-4BAF-9502-353C2174FC32}"/>
    <cellStyle name="Comma 65 2" xfId="883" xr:uid="{348E30BB-3B56-4CFB-8AED-26F935CB966D}"/>
    <cellStyle name="Comma 65 3" xfId="723" xr:uid="{63833434-2F85-4A7B-A754-713EF518EDFB}"/>
    <cellStyle name="Comma 66" xfId="219" xr:uid="{E5BDF0A9-2088-4E1E-9522-4A4FAF6F3CBE}"/>
    <cellStyle name="Comma 66 2" xfId="884" xr:uid="{386A2582-19F9-42AD-97A8-1DADF59CA857}"/>
    <cellStyle name="Comma 66 3" xfId="724" xr:uid="{E0FB083A-B57F-4F5C-8629-EE6E59B098BA}"/>
    <cellStyle name="Comma 67" xfId="220" xr:uid="{CD4FFEB4-2CB5-4C28-94A2-119AC6EEFD14}"/>
    <cellStyle name="Comma 67 2" xfId="885" xr:uid="{3FB4545E-FF3D-4202-B1FD-D5942D8C602A}"/>
    <cellStyle name="Comma 67 3" xfId="725" xr:uid="{715D3DE5-521A-49CC-B842-126B53C273A2}"/>
    <cellStyle name="Comma 68" xfId="221" xr:uid="{55E60F27-6F2C-4879-BDC4-4CF92D2B0CBF}"/>
    <cellStyle name="Comma 68 2" xfId="886" xr:uid="{69C8879A-5094-407F-9B34-3AD79583F109}"/>
    <cellStyle name="Comma 68 3" xfId="726" xr:uid="{20F9C1A2-E0A8-4F16-B49A-C9398D77E3ED}"/>
    <cellStyle name="Comma 69" xfId="222" xr:uid="{757DCA93-FE7E-42D5-B54E-FFCBD2009D51}"/>
    <cellStyle name="Comma 69 2" xfId="887" xr:uid="{306AA0AC-CFE9-404A-B481-03BB08D8F691}"/>
    <cellStyle name="Comma 69 3" xfId="727" xr:uid="{04C8A563-B016-48E6-9C8B-B49C22709C62}"/>
    <cellStyle name="Comma 7" xfId="223" xr:uid="{A786EF97-A5C3-4F2E-841E-1E12170CD00A}"/>
    <cellStyle name="Comma 7 2" xfId="888" xr:uid="{F788595B-22D5-40D8-9A3C-8A58A0E54736}"/>
    <cellStyle name="Comma 7 3" xfId="728" xr:uid="{4632E138-FF0B-4CC1-A25A-37F0B13B0390}"/>
    <cellStyle name="Comma 70" xfId="224" xr:uid="{04EB1854-B407-4B31-B61D-E85CDACE8350}"/>
    <cellStyle name="Comma 70 2" xfId="889" xr:uid="{35F301F9-5549-44F8-97F5-7E88C707DF5C}"/>
    <cellStyle name="Comma 70 3" xfId="729" xr:uid="{5FA6E6BA-5208-4F60-8B0F-963B8EF8B113}"/>
    <cellStyle name="Comma 71" xfId="225" xr:uid="{FCF4136C-5E30-49D1-BB09-B0ACF33F406F}"/>
    <cellStyle name="Comma 71 2" xfId="890" xr:uid="{0CD5B5DB-649F-43A0-B87E-5B46F2B8B5BA}"/>
    <cellStyle name="Comma 71 3" xfId="730" xr:uid="{9E01C383-C38F-47FF-902A-F73C8E8B7E09}"/>
    <cellStyle name="Comma 72" xfId="226" xr:uid="{6B06376F-FADA-497B-B590-1AAE7A1F4B04}"/>
    <cellStyle name="Comma 72 2" xfId="891" xr:uid="{8BDE0B1C-D518-4704-8061-713DCB224032}"/>
    <cellStyle name="Comma 72 3" xfId="731" xr:uid="{69BCA87E-19D4-4825-AC5C-271D7389B831}"/>
    <cellStyle name="Comma 73" xfId="227" xr:uid="{805DF517-B460-4681-AC6D-0F733E456170}"/>
    <cellStyle name="Comma 73 2" xfId="892" xr:uid="{4B033535-06C9-4A47-B76D-CC7578DCA9DE}"/>
    <cellStyle name="Comma 73 3" xfId="732" xr:uid="{27B0AC95-2527-478F-BFDB-712BE717B838}"/>
    <cellStyle name="Comma 74" xfId="228" xr:uid="{D9BD8ED6-F9CE-4790-8EC5-335A57B81DA8}"/>
    <cellStyle name="Comma 74 2" xfId="893" xr:uid="{1A5F658C-8851-4F5A-B916-D6A8ACE2105B}"/>
    <cellStyle name="Comma 74 3" xfId="733" xr:uid="{0289689D-0817-413A-B06F-3A278A99C32D}"/>
    <cellStyle name="Comma 75" xfId="229" xr:uid="{294C8121-AD14-4867-9901-78B3E531BE1E}"/>
    <cellStyle name="Comma 75 2" xfId="894" xr:uid="{86A38DB4-9D54-4B78-882B-6B2EBBCB6157}"/>
    <cellStyle name="Comma 75 3" xfId="734" xr:uid="{3C1DFAF1-C6EE-4F50-8C97-A996A1D8A81D}"/>
    <cellStyle name="Comma 76" xfId="230" xr:uid="{C2096D52-B7C7-4629-BEDC-F16236368E08}"/>
    <cellStyle name="Comma 76 2" xfId="895" xr:uid="{617E084D-3805-471D-ABE6-CA7242543681}"/>
    <cellStyle name="Comma 76 3" xfId="735" xr:uid="{E7C662B6-D708-487E-B359-EBC1D747D16F}"/>
    <cellStyle name="Comma 77" xfId="231" xr:uid="{DBFF8F14-5E7D-4B1B-B5E3-EFC02068DAC1}"/>
    <cellStyle name="Comma 77 2" xfId="896" xr:uid="{A42D59AE-68B5-4871-AFAC-6BA33776E718}"/>
    <cellStyle name="Comma 77 3" xfId="736" xr:uid="{9A81CC37-40CC-4FDD-9AA8-4E58CE23F119}"/>
    <cellStyle name="Comma 78" xfId="232" xr:uid="{DCF24891-C89D-4B56-8D06-62C8B870F21A}"/>
    <cellStyle name="Comma 78 2" xfId="897" xr:uid="{DF72FBE0-1ECE-4D43-BAAD-741B709CC3FF}"/>
    <cellStyle name="Comma 78 3" xfId="737" xr:uid="{4AB4665C-DA9F-4196-BD5B-4D4754FE0269}"/>
    <cellStyle name="Comma 79" xfId="233" xr:uid="{CA1E3B13-B6C8-4658-A866-D5102AB3A55A}"/>
    <cellStyle name="Comma 79 2" xfId="898" xr:uid="{D2155B75-B9DD-4B9A-AE86-2258D9D6E61B}"/>
    <cellStyle name="Comma 79 3" xfId="738" xr:uid="{724CDE9C-3BD3-4145-97C2-3F472C513746}"/>
    <cellStyle name="Comma 8" xfId="234" xr:uid="{5E715C48-DD4D-4A06-AB3B-668BDC8AD4DB}"/>
    <cellStyle name="Comma 8 2" xfId="899" xr:uid="{1B594485-0CE2-4284-98EA-E1A87EDB57C7}"/>
    <cellStyle name="Comma 8 3" xfId="739" xr:uid="{921373B5-C827-4852-88CE-60144B9207AE}"/>
    <cellStyle name="Comma 80" xfId="235" xr:uid="{66DA835D-D640-4D4B-90D4-38FF888ED288}"/>
    <cellStyle name="Comma 80 2" xfId="900" xr:uid="{13AFBE18-E1D7-4338-BE27-073C018F1F00}"/>
    <cellStyle name="Comma 80 3" xfId="740" xr:uid="{7DF3D7BF-BC00-4BA1-80C5-450E9F56ADA1}"/>
    <cellStyle name="Comma 81" xfId="236" xr:uid="{F3FA7916-9590-43A8-86A9-0DAC7E5C5665}"/>
    <cellStyle name="Comma 81 2" xfId="901" xr:uid="{6EEAFD7B-A3EA-4F81-BC5A-561A77AE4F4E}"/>
    <cellStyle name="Comma 81 3" xfId="741" xr:uid="{02B618FF-A547-4A62-A7C9-E09F77195A88}"/>
    <cellStyle name="Comma 82" xfId="237" xr:uid="{A6CCCC3D-CE3A-46F3-A9FD-1F1AA2B01B7A}"/>
    <cellStyle name="Comma 82 2" xfId="902" xr:uid="{BB09E4D4-6088-4A01-8644-B2D7BF785A4C}"/>
    <cellStyle name="Comma 82 3" xfId="742" xr:uid="{F3AEFF89-69C6-4B5B-9885-4C82D5ED95AE}"/>
    <cellStyle name="Comma 83" xfId="238" xr:uid="{65F6FE1B-04F8-4887-A1DE-9D4BAD137730}"/>
    <cellStyle name="Comma 83 2" xfId="903" xr:uid="{8631D0BE-93DE-488D-9501-6DFE284C2E8D}"/>
    <cellStyle name="Comma 83 3" xfId="743" xr:uid="{E2F8976D-FFED-4B9D-B904-8754FFFECE05}"/>
    <cellStyle name="Comma 84" xfId="239" xr:uid="{0DF05387-3C12-4D47-9E47-E05A19420EDE}"/>
    <cellStyle name="Comma 84 2" xfId="904" xr:uid="{22CC7480-A7C4-4668-8A0B-BA37EF033088}"/>
    <cellStyle name="Comma 84 3" xfId="744" xr:uid="{F251348F-9A70-41C2-9D7D-FE057E6809AC}"/>
    <cellStyle name="Comma 85" xfId="240" xr:uid="{777AF07B-1D90-4E43-9034-27347BE46E4F}"/>
    <cellStyle name="Comma 85 2" xfId="905" xr:uid="{5DBDA900-4510-46EA-AEAA-CEAF7B0DF047}"/>
    <cellStyle name="Comma 85 3" xfId="745" xr:uid="{9322E3AB-8E23-46E9-B711-206C4670C4C5}"/>
    <cellStyle name="Comma 86" xfId="241" xr:uid="{6E1A7177-92C6-4F43-9B6A-9B9E7FC8AC38}"/>
    <cellStyle name="Comma 86 2" xfId="906" xr:uid="{70F551CF-E647-405C-8D04-8844C1969E6D}"/>
    <cellStyle name="Comma 86 3" xfId="746" xr:uid="{151B6068-EE9D-4C08-A1D0-2C62D55C3B89}"/>
    <cellStyle name="Comma 87" xfId="242" xr:uid="{E4FE9551-45A8-4AED-AFEA-F8AB8E0E50A1}"/>
    <cellStyle name="Comma 87 2" xfId="907" xr:uid="{51561B64-2190-4973-BF90-B9880EAC2DF9}"/>
    <cellStyle name="Comma 87 3" xfId="747" xr:uid="{E2CB619E-1475-4B75-9295-EE13B15B76E4}"/>
    <cellStyle name="Comma 88" xfId="243" xr:uid="{AA461C66-6EED-4807-9E3B-6754C562523A}"/>
    <cellStyle name="Comma 88 2" xfId="908" xr:uid="{A867FB11-83BC-47D1-A68C-119847F29D02}"/>
    <cellStyle name="Comma 88 3" xfId="748" xr:uid="{328DFE78-9428-420A-A65B-28885DF469E4}"/>
    <cellStyle name="Comma 89" xfId="244" xr:uid="{146B100F-BF60-4ED5-9CB5-FEF1D5E4E31E}"/>
    <cellStyle name="Comma 89 2" xfId="909" xr:uid="{B0508715-50C5-46B0-91FA-7D578DD43A11}"/>
    <cellStyle name="Comma 89 3" xfId="749" xr:uid="{80BA89D9-7A99-47CE-B9E0-F6E5751F1904}"/>
    <cellStyle name="Comma 9" xfId="245" xr:uid="{F7D7E33F-F4C6-4CD8-B6C3-BB111E88B1EF}"/>
    <cellStyle name="Comma 9 2" xfId="910" xr:uid="{94389A90-3D7E-4522-A3DC-676A5F02B3A8}"/>
    <cellStyle name="Comma 9 3" xfId="750" xr:uid="{F3DEED05-5AE3-4207-8E81-20DD23442C07}"/>
    <cellStyle name="Comma 90" xfId="246" xr:uid="{4F68C906-9D5A-4E45-95D8-5F914DDB3895}"/>
    <cellStyle name="Comma 90 2" xfId="911" xr:uid="{435FE559-CFFC-46A2-A8DD-1C2485B17E20}"/>
    <cellStyle name="Comma 90 3" xfId="751" xr:uid="{DEC6593C-6740-4BFC-B65B-682358D6A22B}"/>
    <cellStyle name="Comma 91" xfId="247" xr:uid="{078A79E0-9162-4B4F-BE19-8A0BA6A96697}"/>
    <cellStyle name="Comma 91 2" xfId="912" xr:uid="{26C706B1-D4E8-4264-A6EB-EED916C3AA63}"/>
    <cellStyle name="Comma 91 3" xfId="752" xr:uid="{86B53722-CC2D-4089-B54F-72B8906F86B0}"/>
    <cellStyle name="Comma 92" xfId="248" xr:uid="{0E93C29F-35F2-4D5F-A686-67447B38A1D6}"/>
    <cellStyle name="Comma 92 2" xfId="913" xr:uid="{3F1CFE39-3E9E-44B1-B9AC-2D254401ACC5}"/>
    <cellStyle name="Comma 92 3" xfId="753" xr:uid="{7F7AE5C4-3EC3-4609-B694-3CAE01A6A129}"/>
    <cellStyle name="Comma 93" xfId="249" xr:uid="{5EFCB504-5D80-4808-9242-21DAE11CBA28}"/>
    <cellStyle name="Comma 94" xfId="250" xr:uid="{B038B540-0CC8-47CF-8FB2-3BB2739EB59A}"/>
    <cellStyle name="Comma 95" xfId="251" xr:uid="{2BC2D2FC-7962-4854-80E9-1A58E4C7A3EC}"/>
    <cellStyle name="Comma 96" xfId="252" xr:uid="{9185DBF8-632E-4FDC-B091-D38FF7854E87}"/>
    <cellStyle name="Comma 97" xfId="253" xr:uid="{48C4CE98-EA8A-447D-B435-1240BA004D6F}"/>
    <cellStyle name="Comma 98" xfId="254" xr:uid="{6BC76004-9D9F-4C0D-8DCE-E24C98D4FCBE}"/>
    <cellStyle name="Comma 99" xfId="255" xr:uid="{9453C1E7-F912-4AED-BDFA-DCF4AD7EEEEF}"/>
    <cellStyle name="Currency [0] 2" xfId="256" xr:uid="{B6A11F6D-93A0-4AD0-9413-455EB31EEBFB}"/>
    <cellStyle name="Currency [0] 3" xfId="257" xr:uid="{DEBDDF42-FF3E-4020-A79E-CC889563EF96}"/>
    <cellStyle name="Currency [0] 4" xfId="258" xr:uid="{D89C0A18-F937-43C8-9C65-BF325E6625B5}"/>
    <cellStyle name="Currency [0] 5" xfId="259" xr:uid="{69F29921-CDA5-4379-A9FD-49E1A530A332}"/>
    <cellStyle name="Currency 10" xfId="260" xr:uid="{ADF660B8-7A78-4A7E-A9B6-94A519B38A49}"/>
    <cellStyle name="Currency 100" xfId="261" xr:uid="{BC094DA9-A826-429E-9EAB-9CD3CDC6D53B}"/>
    <cellStyle name="Currency 101" xfId="262" xr:uid="{F171791F-938A-4F23-8525-52B1B5EB65BE}"/>
    <cellStyle name="Currency 102" xfId="263" xr:uid="{78548FF7-36D4-4949-80F9-E8DA1953C93D}"/>
    <cellStyle name="Currency 103" xfId="264" xr:uid="{8298DA3E-8ED7-4E80-A595-84FB1038B785}"/>
    <cellStyle name="Currency 104" xfId="265" xr:uid="{223936D9-7445-4ACF-86BC-D9A36240C832}"/>
    <cellStyle name="Currency 105" xfId="266" xr:uid="{F71494FB-308D-4FEA-8F28-2D1F8BA8B440}"/>
    <cellStyle name="Currency 106" xfId="267" xr:uid="{BB900B43-747D-4F6D-9ABD-4DE065C79BCA}"/>
    <cellStyle name="Currency 107" xfId="268" xr:uid="{05FF059C-ABD7-4FE0-9C34-493359FB7A7F}"/>
    <cellStyle name="Currency 108" xfId="269" xr:uid="{601C5992-CA73-4CA0-AA53-948D288D29DF}"/>
    <cellStyle name="Currency 109" xfId="270" xr:uid="{13C19B28-BC06-4337-9B61-6250E98F16C0}"/>
    <cellStyle name="Currency 11" xfId="271" xr:uid="{4C99E8C7-149E-4180-8E59-DB5C60648EEB}"/>
    <cellStyle name="Currency 110" xfId="272" xr:uid="{F8D43C84-1AF2-40A0-8883-22E508FB5EDE}"/>
    <cellStyle name="Currency 111" xfId="273" xr:uid="{8657C460-3236-4337-9D17-4F06D3438D3B}"/>
    <cellStyle name="Currency 112" xfId="274" xr:uid="{46BB20DE-E36B-4D3F-93D5-E6AE5598BF44}"/>
    <cellStyle name="Currency 113" xfId="275" xr:uid="{F95630EB-C00B-4A75-83AE-9B266BC213D9}"/>
    <cellStyle name="Currency 114" xfId="276" xr:uid="{E0E342DB-F8BD-49DB-BB93-7B8B77F3B955}"/>
    <cellStyle name="Currency 115" xfId="277" xr:uid="{E4DE6946-D1E5-4265-BFA3-BB69DF7CDA5F}"/>
    <cellStyle name="Currency 116" xfId="278" xr:uid="{7F187381-A6E1-499A-B749-1239A873B239}"/>
    <cellStyle name="Currency 117" xfId="279" xr:uid="{FE2EE972-1A4B-481F-A324-1398CB7F4B55}"/>
    <cellStyle name="Currency 118" xfId="280" xr:uid="{66B89880-A507-4D1E-956E-77A5A21B8AE4}"/>
    <cellStyle name="Currency 119" xfId="281" xr:uid="{D9D854A5-605C-4D60-992C-4C0F12EFBE1F}"/>
    <cellStyle name="Currency 12" xfId="282" xr:uid="{99C98825-26C0-4882-B823-020FEFD18363}"/>
    <cellStyle name="Currency 120" xfId="283" xr:uid="{C6F7270D-40F4-442D-AC38-69613E9EE9BE}"/>
    <cellStyle name="Currency 121" xfId="284" xr:uid="{82A12145-DC45-4EE2-8142-B50D8E06DE41}"/>
    <cellStyle name="Currency 122" xfId="285" xr:uid="{B30CB407-3EC7-47C0-84DD-EFDD8358F52A}"/>
    <cellStyle name="Currency 123" xfId="286" xr:uid="{03CB7B3E-1D48-4C14-ACBB-851C7EA5B769}"/>
    <cellStyle name="Currency 124" xfId="287" xr:uid="{8E7F851B-E735-46EF-9FD7-DE108EE58B04}"/>
    <cellStyle name="Currency 125" xfId="288" xr:uid="{F3387EDF-FD57-4FB3-87FE-A2B4425E973D}"/>
    <cellStyle name="Currency 126" xfId="289" xr:uid="{4AD09D07-2E50-451D-9DA0-A58A68CA6E6D}"/>
    <cellStyle name="Currency 127" xfId="290" xr:uid="{38430A1C-A3EA-492E-A6A6-920A1BEDF797}"/>
    <cellStyle name="Currency 128" xfId="291" xr:uid="{C6EB14BD-5923-4C97-A9C4-1F45ECE529AB}"/>
    <cellStyle name="Currency 129" xfId="292" xr:uid="{627D0F2B-1B43-41B9-9B00-BC6092F342DB}"/>
    <cellStyle name="Currency 13" xfId="293" xr:uid="{D9321FE7-52F2-4C9A-93D4-4D8E3BB6C272}"/>
    <cellStyle name="Currency 130" xfId="294" xr:uid="{8254AF8C-CB8F-4172-AB68-F7BB9377898B}"/>
    <cellStyle name="Currency 131" xfId="295" xr:uid="{EA8A0F50-1BA4-4259-9755-416029E8B1C5}"/>
    <cellStyle name="Currency 132" xfId="296" xr:uid="{7BD6840C-F220-4D93-9B49-FFB99E7ED0BF}"/>
    <cellStyle name="Currency 133" xfId="297" xr:uid="{C7BE38C7-6423-40B6-AE50-DA2352168BAF}"/>
    <cellStyle name="Currency 134" xfId="298" xr:uid="{2E2A7B1E-4704-405E-8337-B8911AF73378}"/>
    <cellStyle name="Currency 135" xfId="299" xr:uid="{B537D7FA-D97F-4C31-9664-0818D1BF18AD}"/>
    <cellStyle name="Currency 136" xfId="300" xr:uid="{D50EBF38-4B6C-41E7-84DE-6334B641F964}"/>
    <cellStyle name="Currency 137" xfId="301" xr:uid="{4C2D8CD1-5385-409D-AF6B-E996A75F0F06}"/>
    <cellStyle name="Currency 138" xfId="302" xr:uid="{EE6B3C55-DD96-42B8-B852-FF785AFFB4DF}"/>
    <cellStyle name="Currency 139" xfId="303" xr:uid="{A9B20B29-4471-4FE4-BFBE-93F9ADDC7697}"/>
    <cellStyle name="Currency 14" xfId="304" xr:uid="{73E6F9DA-3DC3-4213-A9C0-6D3A39908A0E}"/>
    <cellStyle name="Currency 140" xfId="305" xr:uid="{971B302A-EA01-40CA-8295-CA7181432FE4}"/>
    <cellStyle name="Currency 141" xfId="306" xr:uid="{31D19B45-900F-48E4-B635-3DF8DE088089}"/>
    <cellStyle name="Currency 142" xfId="307" xr:uid="{3C1C0C31-642E-4861-921B-09345E9FD338}"/>
    <cellStyle name="Currency 143" xfId="308" xr:uid="{BFA28330-270C-45EF-8FDF-15F13C4D9EB9}"/>
    <cellStyle name="Currency 144" xfId="309" xr:uid="{2B1B517E-EA4B-4CBB-ADD4-8BA49075BEE0}"/>
    <cellStyle name="Currency 145" xfId="310" xr:uid="{75AC9526-B76A-4926-912B-B54B3866BA35}"/>
    <cellStyle name="Currency 146" xfId="311" xr:uid="{C0325C59-0487-4863-AA69-EAA76A84B279}"/>
    <cellStyle name="Currency 147" xfId="312" xr:uid="{59EB11AB-92DE-4146-9C50-6AA2CCC5B0CA}"/>
    <cellStyle name="Currency 148" xfId="313" xr:uid="{7D1E5E9E-2959-4251-B740-EDD99D59094F}"/>
    <cellStyle name="Currency 149" xfId="314" xr:uid="{65013CE2-C6CC-4AD7-BBC0-13F8FDC6BE91}"/>
    <cellStyle name="Currency 15" xfId="315" xr:uid="{5F3563E9-6D5D-4DF2-A26C-02440AD5FECC}"/>
    <cellStyle name="Currency 150" xfId="316" xr:uid="{E19DA0E0-C8F4-4C8D-B072-C19981DF5074}"/>
    <cellStyle name="Currency 151" xfId="317" xr:uid="{BFB1108E-5DFE-4C37-900B-BB79CC724988}"/>
    <cellStyle name="Currency 152" xfId="318" xr:uid="{CEBEFE07-20B1-4B13-8648-86D9596DF815}"/>
    <cellStyle name="Currency 153" xfId="319" xr:uid="{6359A192-5996-45B6-82E5-4D24326D3D46}"/>
    <cellStyle name="Currency 154" xfId="320" xr:uid="{03B08DA3-94C1-4E71-B475-61A26C514089}"/>
    <cellStyle name="Currency 155" xfId="321" xr:uid="{8E78659B-E58C-4EFC-A576-A65D6CFF62B5}"/>
    <cellStyle name="Currency 156" xfId="322" xr:uid="{752E0854-D10F-4575-8225-74D82F363872}"/>
    <cellStyle name="Currency 157" xfId="323" xr:uid="{808AD4C3-6AF8-4682-B3CA-EEE7F9E77CFB}"/>
    <cellStyle name="Currency 158" xfId="324" xr:uid="{9E053FA4-03EC-4599-8E59-1D1A30CE412F}"/>
    <cellStyle name="Currency 159" xfId="325" xr:uid="{05753C31-9D3D-4D79-9035-A8149CC69D73}"/>
    <cellStyle name="Currency 16" xfId="326" xr:uid="{1A1DD2C2-4251-4388-AFC0-53FE52C4DCED}"/>
    <cellStyle name="Currency 160" xfId="327" xr:uid="{083EB4E2-7EBE-414D-A4EB-880F280C369A}"/>
    <cellStyle name="Currency 161" xfId="328" xr:uid="{3BA8933B-CFE1-4669-A9D1-6E42924AB656}"/>
    <cellStyle name="Currency 162" xfId="329" xr:uid="{067720AB-C6CC-473B-A706-16C1F85DC1FC}"/>
    <cellStyle name="Currency 163" xfId="330" xr:uid="{03D8A4F2-4F10-4D24-B937-58C44F5D6C38}"/>
    <cellStyle name="Currency 164" xfId="331" xr:uid="{7ADE2E47-41C6-4A7A-B779-1A6D8A8F48A3}"/>
    <cellStyle name="Currency 165" xfId="332" xr:uid="{9A02C37D-B38E-4CC9-9271-F1675F531E23}"/>
    <cellStyle name="Currency 166" xfId="333" xr:uid="{F9841F99-FF41-4D04-AAB7-2472ACA22EC2}"/>
    <cellStyle name="Currency 167" xfId="334" xr:uid="{4847AA04-7D77-472B-9E8A-EADD1794C5DD}"/>
    <cellStyle name="Currency 168" xfId="335" xr:uid="{71434EBC-A425-4E4F-8EA9-64A813071580}"/>
    <cellStyle name="Currency 169" xfId="336" xr:uid="{44EF9588-06A1-4CD2-8F69-182EC8B14AFB}"/>
    <cellStyle name="Currency 17" xfId="337" xr:uid="{FBE09148-2DC8-400B-9755-EFC0C5875BC1}"/>
    <cellStyle name="Currency 170" xfId="338" xr:uid="{33D69309-8E42-4870-800A-ADA3070270E9}"/>
    <cellStyle name="Currency 171" xfId="339" xr:uid="{50A2F9B0-02C8-4C17-8749-2E67E42D5B72}"/>
    <cellStyle name="Currency 172" xfId="340" xr:uid="{B933D893-CFDB-426B-AE09-498B0C37ABE8}"/>
    <cellStyle name="Currency 173" xfId="341" xr:uid="{B38EB563-CEFA-4011-B0B6-847B2A2FD4D5}"/>
    <cellStyle name="Currency 174" xfId="342" xr:uid="{811FDE7D-685C-447A-BC24-2E04529BD63A}"/>
    <cellStyle name="Currency 175" xfId="343" xr:uid="{3AB5BFE4-502E-4235-AF80-BD79993EF552}"/>
    <cellStyle name="Currency 176" xfId="344" xr:uid="{AFB77D32-C9D0-4308-B80A-A06AAAF4DBA7}"/>
    <cellStyle name="Currency 177" xfId="345" xr:uid="{0A0082DE-ABC1-48B1-BA74-D826A646B5AE}"/>
    <cellStyle name="Currency 178" xfId="346" xr:uid="{1A702C47-0DFE-49A4-82C9-3E13BEA7632C}"/>
    <cellStyle name="Currency 179" xfId="347" xr:uid="{84927590-CF8B-4A3C-8EFA-AEB27D39EF16}"/>
    <cellStyle name="Currency 18" xfId="348" xr:uid="{08C9AAAB-60C8-44C5-BB58-555CB5A7F8DB}"/>
    <cellStyle name="Currency 180" xfId="349" xr:uid="{C3C4E6D1-9ADC-404A-A2F1-000EB312E25E}"/>
    <cellStyle name="Currency 181" xfId="350" xr:uid="{89E02538-ED59-4B4A-946C-C7E396B2F435}"/>
    <cellStyle name="Currency 182" xfId="351" xr:uid="{8BB7E59F-EDFE-4463-9F1E-A43A20763EDA}"/>
    <cellStyle name="Currency 183" xfId="352" xr:uid="{A1D417F1-F8E3-4720-8D42-8570F2B751AF}"/>
    <cellStyle name="Currency 184" xfId="353" xr:uid="{609C5E93-0AAD-49B4-B96A-5AF206316CC5}"/>
    <cellStyle name="Currency 185" xfId="354" xr:uid="{69BBCEB6-1456-42C2-8F30-C7B159B86816}"/>
    <cellStyle name="Currency 186" xfId="355" xr:uid="{3ED9899E-B6F7-41B5-9BEE-9C43D364B80C}"/>
    <cellStyle name="Currency 187" xfId="356" xr:uid="{17329B8C-5E6B-4423-AFCB-EF68E4907BC5}"/>
    <cellStyle name="Currency 188" xfId="357" xr:uid="{2B30FB72-2F5E-4A5B-8599-A14AA9DE4893}"/>
    <cellStyle name="Currency 189" xfId="358" xr:uid="{7803700A-AA6D-4DBA-B0AC-5906FC98A040}"/>
    <cellStyle name="Currency 19" xfId="359" xr:uid="{ABB01611-4B48-4138-B875-B8A39BE31844}"/>
    <cellStyle name="Currency 190" xfId="360" xr:uid="{E3F8AF03-C941-47EF-89DA-71DA641EBE46}"/>
    <cellStyle name="Currency 191" xfId="361" xr:uid="{6DB81AEE-C758-4004-A64E-9B3BFD1178A1}"/>
    <cellStyle name="Currency 192" xfId="362" xr:uid="{D88D2F4D-3B1C-4073-933E-9DF0D2489D4C}"/>
    <cellStyle name="Currency 193" xfId="363" xr:uid="{5602DF51-58AC-4274-99AC-E8AED0DD145E}"/>
    <cellStyle name="Currency 194" xfId="364" xr:uid="{77DDB949-4B65-40E9-8DD7-39F2531B4CB4}"/>
    <cellStyle name="Currency 195" xfId="365" xr:uid="{A178BD2E-5D7E-4E16-8602-FE1EFC07370F}"/>
    <cellStyle name="Currency 196" xfId="366" xr:uid="{A8012B7B-DB45-4922-A05C-8A0B491375C8}"/>
    <cellStyle name="Currency 197" xfId="367" xr:uid="{CDF9B01A-EFAD-4B8F-A656-9C26669489B1}"/>
    <cellStyle name="Currency 198" xfId="368" xr:uid="{CA3FE8F9-D54D-4F31-B71C-DD9DDE190BEC}"/>
    <cellStyle name="Currency 199" xfId="369" xr:uid="{1F69492A-6863-42D2-8CFD-9CF6E8170385}"/>
    <cellStyle name="Currency 2" xfId="370" xr:uid="{F640AD84-5939-4F11-9AE1-CBAEB10D7952}"/>
    <cellStyle name="Currency 20" xfId="371" xr:uid="{42B1234E-AA72-4A6C-B68F-C232E09C5C60}"/>
    <cellStyle name="Currency 200" xfId="372" xr:uid="{076E9EB7-D8AC-4C26-876F-388E496B462D}"/>
    <cellStyle name="Currency 201" xfId="373" xr:uid="{953A1FD7-028F-4E5D-9BA1-E7FA8DD6270D}"/>
    <cellStyle name="Currency 202" xfId="374" xr:uid="{3918F64D-D1A4-4ED0-9A6E-41935B543F83}"/>
    <cellStyle name="Currency 203" xfId="375" xr:uid="{1FEF9512-F1E3-45D1-80C5-0C9AA86742CB}"/>
    <cellStyle name="Currency 204" xfId="376" xr:uid="{A3D8BDEA-2D6D-4AB2-A607-7984E8044E38}"/>
    <cellStyle name="Currency 205" xfId="377" xr:uid="{82FD604F-08A8-42E0-A59A-F8E6598BF731}"/>
    <cellStyle name="Currency 206" xfId="378" xr:uid="{9B07F779-2309-43CA-8A5F-B0771B7F1BBE}"/>
    <cellStyle name="Currency 207" xfId="379" xr:uid="{22412002-9DDE-4AE3-8925-F330768FC6EB}"/>
    <cellStyle name="Currency 208" xfId="380" xr:uid="{4BF7D768-661C-411D-A67B-00773B28EDD8}"/>
    <cellStyle name="Currency 209" xfId="381" xr:uid="{07AB8C6F-6410-4CCD-AFE2-68F45197033C}"/>
    <cellStyle name="Currency 21" xfId="382" xr:uid="{92055CEE-BDAF-4165-B5F1-D93A56809433}"/>
    <cellStyle name="Currency 210" xfId="383" xr:uid="{59C7D7C9-FBC4-47FB-8DB0-3E5999574C31}"/>
    <cellStyle name="Currency 211" xfId="384" xr:uid="{05039BCB-0C82-4E09-B650-4307A6CA41AA}"/>
    <cellStyle name="Currency 212" xfId="385" xr:uid="{DBF9E039-8CC5-4545-A498-21FA59F4663E}"/>
    <cellStyle name="Currency 213" xfId="386" xr:uid="{9D1A9E48-49BC-40CA-BECA-B6D6D2B0B33B}"/>
    <cellStyle name="Currency 214" xfId="387" xr:uid="{5D5472EC-D0D5-4DBA-9345-60AC45A1786D}"/>
    <cellStyle name="Currency 215" xfId="388" xr:uid="{CADCCE81-9993-4F1A-87DE-95DC80F73DC7}"/>
    <cellStyle name="Currency 216" xfId="389" xr:uid="{E9639A90-BDB7-468E-B6ED-5D1ED66860F4}"/>
    <cellStyle name="Currency 217" xfId="390" xr:uid="{4D1CECAF-CB03-448E-84A3-4794CF669A3E}"/>
    <cellStyle name="Currency 218" xfId="391" xr:uid="{A9166215-1A2C-4592-86D9-9685C6D32CF0}"/>
    <cellStyle name="Currency 219" xfId="392" xr:uid="{03DFFCCB-3979-4147-9B62-138F60532965}"/>
    <cellStyle name="Currency 22" xfId="393" xr:uid="{34F756B0-95BD-4C4B-89A2-648C66084A64}"/>
    <cellStyle name="Currency 220" xfId="394" xr:uid="{DE0E7AFB-3727-4F0C-9360-D4DAABE65216}"/>
    <cellStyle name="Currency 221" xfId="395" xr:uid="{D1B648F9-C955-43FC-BBF7-2B0F51D22B53}"/>
    <cellStyle name="Currency 222" xfId="396" xr:uid="{AB414C39-5FB4-454E-AE32-B04ED8399E33}"/>
    <cellStyle name="Currency 223" xfId="397" xr:uid="{242CACA9-16C0-4ED9-93A2-B743BF1312B3}"/>
    <cellStyle name="Currency 23" xfId="398" xr:uid="{667218B8-36AA-4A38-8B73-33A6E20E4C09}"/>
    <cellStyle name="Currency 24" xfId="399" xr:uid="{CF31160E-5ED8-461A-A6F9-BC450AADC8F8}"/>
    <cellStyle name="Currency 25" xfId="400" xr:uid="{813D19DC-748C-40CE-9389-F851DFAFEBD4}"/>
    <cellStyle name="Currency 26" xfId="401" xr:uid="{188628D0-A880-4454-B773-F2B5EF2384D9}"/>
    <cellStyle name="Currency 27" xfId="402" xr:uid="{5572D9B1-6215-4239-AABA-A9000F04F65E}"/>
    <cellStyle name="Currency 28" xfId="403" xr:uid="{8AC63DA6-B388-484E-B2A2-98FE96D1163F}"/>
    <cellStyle name="Currency 29" xfId="404" xr:uid="{54B939F1-2302-4C2B-978B-AFCCCA3ABF6F}"/>
    <cellStyle name="Currency 3" xfId="405" xr:uid="{7632D735-C805-4F3F-BE7D-E1B7843F152A}"/>
    <cellStyle name="Currency 30" xfId="406" xr:uid="{6E3266D0-AEBD-4C5E-9D32-29DCCA70B7EC}"/>
    <cellStyle name="Currency 31" xfId="407" xr:uid="{462BE004-4B18-46C6-90A2-11C7F3EC17D9}"/>
    <cellStyle name="Currency 32" xfId="408" xr:uid="{9FEAE416-877A-4DDF-B858-30BCDA0E2812}"/>
    <cellStyle name="Currency 33" xfId="409" xr:uid="{1BAC52EE-9360-4447-B630-4A96A36C5256}"/>
    <cellStyle name="Currency 34" xfId="410" xr:uid="{633F80E8-1800-42D5-A3AC-CEBDA00018F2}"/>
    <cellStyle name="Currency 35" xfId="411" xr:uid="{FC911E54-B300-4441-844D-107FB7D6954C}"/>
    <cellStyle name="Currency 36" xfId="412" xr:uid="{28A05791-7C71-406D-A269-BB94AA6ED573}"/>
    <cellStyle name="Currency 37" xfId="413" xr:uid="{3E2B33B2-23E7-4FE4-8D51-ED8108F40000}"/>
    <cellStyle name="Currency 38" xfId="414" xr:uid="{6099F569-7F97-47F0-ABB9-4C3D4DE23C2E}"/>
    <cellStyle name="Currency 39" xfId="415" xr:uid="{200B0F17-B50F-4226-A96D-644222D5FD2C}"/>
    <cellStyle name="Currency 4" xfId="416" xr:uid="{9E5CAEE0-ABDE-4002-A843-2E1327C43EA9}"/>
    <cellStyle name="Currency 40" xfId="417" xr:uid="{E42F1DD7-F6AB-4070-89C0-F00862D9995B}"/>
    <cellStyle name="Currency 41" xfId="418" xr:uid="{0A2BE10B-B247-4757-893A-EE113608EB1B}"/>
    <cellStyle name="Currency 42" xfId="419" xr:uid="{97B4AC52-A5B9-4A36-BDE2-D4A9227836C1}"/>
    <cellStyle name="Currency 43" xfId="420" xr:uid="{BB43A79F-742A-4A0F-BAAD-CC10B8D4EC99}"/>
    <cellStyle name="Currency 44" xfId="421" xr:uid="{98BED38B-9691-4E86-B1BE-45E33C234BA5}"/>
    <cellStyle name="Currency 45" xfId="422" xr:uid="{D933ACA2-1A40-451D-82BA-256846DC2B73}"/>
    <cellStyle name="Currency 46" xfId="423" xr:uid="{E48DEBBB-774C-45EC-B398-28B42745F155}"/>
    <cellStyle name="Currency 47" xfId="424" xr:uid="{A9FA66B2-C6AA-420C-B227-BE7CF5D97CCC}"/>
    <cellStyle name="Currency 48" xfId="425" xr:uid="{2E5D35EA-996E-4747-B4F6-53186809C9FD}"/>
    <cellStyle name="Currency 49" xfId="426" xr:uid="{F1437B8D-8553-4488-AF31-56E6E6BADF3F}"/>
    <cellStyle name="Currency 5" xfId="427" xr:uid="{9AED913C-B721-49F6-BFD8-A3A06A4D8B1D}"/>
    <cellStyle name="Currency 50" xfId="428" xr:uid="{B3C26E2B-0129-49F1-966B-74D44A7BEA73}"/>
    <cellStyle name="Currency 51" xfId="429" xr:uid="{9FC1B910-DEE2-41D7-8EEC-2F10B583DE5E}"/>
    <cellStyle name="Currency 52" xfId="430" xr:uid="{3B7D9D62-0155-414F-A739-917CC0E6CCB6}"/>
    <cellStyle name="Currency 53" xfId="431" xr:uid="{4E6F20EA-B629-4DD1-A69A-0F54C190DC9A}"/>
    <cellStyle name="Currency 54" xfId="432" xr:uid="{5C0D56F2-DDAE-433D-AA96-DD0E1089C07B}"/>
    <cellStyle name="Currency 55" xfId="433" xr:uid="{EC72AAC2-9D9F-4CDF-BCF0-DE0F8C0622BE}"/>
    <cellStyle name="Currency 56" xfId="434" xr:uid="{5DD2C399-C20C-4CF0-8027-0EDE8139D48D}"/>
    <cellStyle name="Currency 57" xfId="435" xr:uid="{F46DAA64-73FF-47D0-9E82-680DE14C95E4}"/>
    <cellStyle name="Currency 58" xfId="436" xr:uid="{618C0941-0A36-41E3-9424-37DC2DDB2BAA}"/>
    <cellStyle name="Currency 59" xfId="437" xr:uid="{EAF8521C-8452-4F72-A010-09C1F74CA716}"/>
    <cellStyle name="Currency 6" xfId="438" xr:uid="{9F0BE8F4-DD27-446E-9245-AB7500F1948C}"/>
    <cellStyle name="Currency 60" xfId="439" xr:uid="{3646F409-243A-416D-973B-C72BA1062D73}"/>
    <cellStyle name="Currency 61" xfId="440" xr:uid="{8C0D3D77-520F-467C-BF21-A1D493ECA2AF}"/>
    <cellStyle name="Currency 62" xfId="441" xr:uid="{AFC5ADDD-B7A0-44B8-A219-61C0130DFBC3}"/>
    <cellStyle name="Currency 63" xfId="442" xr:uid="{55D2C8C0-7AB8-4C69-BFAB-BAC27287B35E}"/>
    <cellStyle name="Currency 64" xfId="443" xr:uid="{4115A992-D61A-4E4B-9110-A6B1D6916133}"/>
    <cellStyle name="Currency 65" xfId="444" xr:uid="{1EF35E01-5522-4381-BCDB-B0F415F17E24}"/>
    <cellStyle name="Currency 66" xfId="445" xr:uid="{C863E57F-58D2-4897-93B2-DF0ACFEB08FE}"/>
    <cellStyle name="Currency 67" xfId="446" xr:uid="{4CA473DA-13D9-47B0-8F00-EF2DDF3B72D2}"/>
    <cellStyle name="Currency 68" xfId="447" xr:uid="{CA7C1FD9-28C9-4D9C-91A4-0CA450E81E46}"/>
    <cellStyle name="Currency 69" xfId="448" xr:uid="{3E6186ED-EF2B-493D-BDF8-1741BB7EA03D}"/>
    <cellStyle name="Currency 7" xfId="449" xr:uid="{C9C1EFBE-247D-4A18-96B6-EFEC9D2E817A}"/>
    <cellStyle name="Currency 70" xfId="450" xr:uid="{10FA3499-DCD5-413F-AD82-5CE44AACD508}"/>
    <cellStyle name="Currency 71" xfId="451" xr:uid="{D3A548D4-4684-40CF-A42D-1791B884B3FC}"/>
    <cellStyle name="Currency 72" xfId="452" xr:uid="{22101945-2182-4210-8371-828298407855}"/>
    <cellStyle name="Currency 73" xfId="453" xr:uid="{885DDAF6-958C-4F46-AA06-922728EFE2B0}"/>
    <cellStyle name="Currency 74" xfId="454" xr:uid="{8DFD699B-0115-4349-A0AE-861695963991}"/>
    <cellStyle name="Currency 75" xfId="455" xr:uid="{5550D2B2-CBB6-4822-A662-8415CDE56377}"/>
    <cellStyle name="Currency 76" xfId="456" xr:uid="{992DC3FB-AF87-45EB-B4FB-DD796B8F0179}"/>
    <cellStyle name="Currency 77" xfId="457" xr:uid="{915C1A24-0625-4B5D-9867-4E877739A803}"/>
    <cellStyle name="Currency 78" xfId="458" xr:uid="{F97B447A-1AF6-44FC-B643-D0A8309E2E37}"/>
    <cellStyle name="Currency 79" xfId="459" xr:uid="{24E91CC8-FBC8-4664-A8DB-96A79963540F}"/>
    <cellStyle name="Currency 8" xfId="460" xr:uid="{5C548A68-83D4-4C97-8DE7-D0937EE7E3BE}"/>
    <cellStyle name="Currency 80" xfId="461" xr:uid="{43E6D1F8-DEA3-48A8-9841-45BED3AEE521}"/>
    <cellStyle name="Currency 81" xfId="462" xr:uid="{9DEAB497-20C5-4DA8-BAC3-6C26AB78F367}"/>
    <cellStyle name="Currency 82" xfId="463" xr:uid="{B4D3623C-832E-4A84-BCBA-56A10FC35EE7}"/>
    <cellStyle name="Currency 83" xfId="464" xr:uid="{217B402A-33AC-4259-87D4-8590CDC42C5A}"/>
    <cellStyle name="Currency 84" xfId="465" xr:uid="{FCA467ED-0AFB-433C-A73F-57FC7B6396AF}"/>
    <cellStyle name="Currency 85" xfId="466" xr:uid="{1FC40DCC-7C13-46A1-962D-E88572AD5B1C}"/>
    <cellStyle name="Currency 86" xfId="467" xr:uid="{0D2C47E1-94E5-4920-99C3-B7963EF47C14}"/>
    <cellStyle name="Currency 87" xfId="468" xr:uid="{BA919948-0552-41DC-B923-A6C03DB6D53A}"/>
    <cellStyle name="Currency 88" xfId="469" xr:uid="{4D1230B9-5494-414D-9011-6AFEB26FEC09}"/>
    <cellStyle name="Currency 89" xfId="470" xr:uid="{B656CEB5-727E-443F-88F9-0DA202186AB4}"/>
    <cellStyle name="Currency 9" xfId="471" xr:uid="{0FDA4DBF-D5FF-4536-9290-FB7C9EBB4A25}"/>
    <cellStyle name="Currency 90" xfId="472" xr:uid="{A81437E7-5089-46AA-82D0-9D9162D7AC3D}"/>
    <cellStyle name="Currency 91" xfId="473" xr:uid="{2D425737-F0A2-4DBC-9327-5CF597C747B2}"/>
    <cellStyle name="Currency 92" xfId="474" xr:uid="{0B547968-073A-44FE-8D3F-F90ACC587E5D}"/>
    <cellStyle name="Currency 93" xfId="475" xr:uid="{23C2837E-0877-476F-8A4B-F202761FC124}"/>
    <cellStyle name="Currency 94" xfId="476" xr:uid="{38C32D97-899F-4325-BEAA-AEA467F0BDA9}"/>
    <cellStyle name="Currency 95" xfId="477" xr:uid="{560BF3E0-624F-497E-B681-47B433E6D74E}"/>
    <cellStyle name="Currency 96" xfId="478" xr:uid="{DF770D1A-4D1B-49CB-858B-DFB857EF061D}"/>
    <cellStyle name="Currency 97" xfId="479" xr:uid="{564E42CF-9DEB-40D4-8CA7-F707D510693C}"/>
    <cellStyle name="Currency 98" xfId="480" xr:uid="{8E8872ED-CAF4-464A-BA87-810627ED2203}"/>
    <cellStyle name="Currency 99" xfId="481" xr:uid="{1D5E177C-0BC0-4C26-8BFA-9A9BD263C521}"/>
    <cellStyle name="Excel Built-in Normal" xfId="482" xr:uid="{5263D2B8-4F59-4FA7-AF88-80AF06932DC6}"/>
    <cellStyle name="Explanatory Text 2" xfId="483" xr:uid="{88CC2EC1-1754-487E-9FF9-C8196BFA8871}"/>
    <cellStyle name="Good 2" xfId="484" xr:uid="{A35634CB-C4B0-4B13-9519-DCA835F090DC}"/>
    <cellStyle name="Heading 1 2" xfId="485" xr:uid="{22AFA182-0D40-4587-81F1-D947F513EC83}"/>
    <cellStyle name="Heading 2 2" xfId="486" xr:uid="{A08F30E8-AA5B-4CFE-8C0B-6E0B35E38E68}"/>
    <cellStyle name="Heading 3 2" xfId="487" xr:uid="{EBDACD00-F391-41DA-B94B-14CF785E93E0}"/>
    <cellStyle name="Heading 4 2" xfId="488" xr:uid="{CC90AAA7-6B71-4210-98B8-341E8F19DC73}"/>
    <cellStyle name="Hyperlink 2" xfId="490" xr:uid="{A26873BE-8A7C-4CBE-AE2F-B81E355AF3F4}"/>
    <cellStyle name="Hyperlink 3" xfId="491" xr:uid="{78935F5F-B19F-430A-8748-4F68920227E2}"/>
    <cellStyle name="Hyperlink 4" xfId="492" xr:uid="{2E802A08-AD84-48B5-8440-F229E99FE680}"/>
    <cellStyle name="Hyperlink 5" xfId="493" xr:uid="{D3A96E44-6734-4053-9ECB-76A4B9C9C369}"/>
    <cellStyle name="Hyperlink 5 2" xfId="494" xr:uid="{D1F75864-154A-4369-9258-160CB6C2C16F}"/>
    <cellStyle name="Hyperlink 6" xfId="495" xr:uid="{76D7EC92-056C-432E-83A8-4F8891F783FA}"/>
    <cellStyle name="Hyperlink 7" xfId="496" xr:uid="{CF14CD8B-7FBA-4881-8B66-50658C658D49}"/>
    <cellStyle name="Input 2" xfId="497" xr:uid="{DFEB0425-976E-4BEF-937E-AFE42E76E10D}"/>
    <cellStyle name="Lien hypertexte" xfId="1" builtinId="8"/>
    <cellStyle name="Lien hypertexte 2" xfId="489" xr:uid="{1EA31816-1596-48D2-98E6-7F07326F21C3}"/>
    <cellStyle name="Linked Cell 2" xfId="498" xr:uid="{C3CDA909-7398-4953-82F2-323D7C1FC9B7}"/>
    <cellStyle name="Neutral 2" xfId="499" xr:uid="{A64C0E6B-388F-4DD8-8B92-5DBB4721DB5D}"/>
    <cellStyle name="Normal" xfId="0" builtinId="0"/>
    <cellStyle name="Normal 10" xfId="500" xr:uid="{CA38390F-F840-42E1-8041-4D087F2EF64E}"/>
    <cellStyle name="Normal 100" xfId="501" xr:uid="{0806AE34-CFD7-44BC-AAE8-FC25D6327D56}"/>
    <cellStyle name="Normal 11" xfId="2" xr:uid="{A8F23F50-500D-46E7-893E-A6A2981054F7}"/>
    <cellStyle name="Normal 118" xfId="502" xr:uid="{88CAAFB6-B119-4BCA-9B6D-253E3697E475}"/>
    <cellStyle name="Normal 12" xfId="503" xr:uid="{9D49A8BF-C0E0-4454-80EC-CF5A06EBBD1F}"/>
    <cellStyle name="Normal 13" xfId="504" xr:uid="{6F95402F-B107-4344-ACAA-0E72E74E8DE0}"/>
    <cellStyle name="Normal 13 2" xfId="505" xr:uid="{6D0AF6E5-5A0E-4157-821C-E9B726D43421}"/>
    <cellStyle name="Normal 13 2 2" xfId="506" xr:uid="{44CB9FEF-C9C9-45C9-A207-F6E12BDCFB09}"/>
    <cellStyle name="Normal 13 2 2 2" xfId="507" xr:uid="{EB5939DE-FD35-4192-AC5A-146DDAC541D0}"/>
    <cellStyle name="Normal 13 2 2 2 2" xfId="508" xr:uid="{BC33D6B8-27A9-495F-BD2D-44FD5CCFE5D0}"/>
    <cellStyle name="Normal 13 2 2 2 3" xfId="509" xr:uid="{D320D87E-FBB4-4ED4-A284-8B12B36D2468}"/>
    <cellStyle name="Normal 13 2 3" xfId="510" xr:uid="{7421F44A-056B-4322-8F9A-EBBD2167862F}"/>
    <cellStyle name="Normal 13 3" xfId="511" xr:uid="{9C508AA4-F242-42F5-A0A7-26E3A78FAFB5}"/>
    <cellStyle name="Normal 13 3 2" xfId="512" xr:uid="{C8304EB0-B3B8-4A62-8B12-E274537AC986}"/>
    <cellStyle name="Normal 13 4" xfId="513" xr:uid="{3009AD0D-F2AC-4889-B0BA-500B2176D08E}"/>
    <cellStyle name="Normal 13 6" xfId="514" xr:uid="{D6F1C637-8DB5-4388-97CD-1E091F9C0419}"/>
    <cellStyle name="Normal 15" xfId="515" xr:uid="{FF85C1D5-3074-4C04-AB92-17B898BE464B}"/>
    <cellStyle name="Normal 16" xfId="516" xr:uid="{E91E96A5-FC7B-42F3-ABB0-E3596B565DB4}"/>
    <cellStyle name="Normal 17" xfId="517" xr:uid="{FC64557F-9B3B-49FB-AD79-6ADC808DBBCB}"/>
    <cellStyle name="Normal 19" xfId="518" xr:uid="{05ACAD33-342B-4D7A-A47C-1DE208F33369}"/>
    <cellStyle name="Normal 2" xfId="519" xr:uid="{A7A3A185-EE4D-4F25-A125-10A20365B65D}"/>
    <cellStyle name="Normal 2 2" xfId="520" xr:uid="{8AEA213A-059E-4904-B3B2-620EA90FC0AF}"/>
    <cellStyle name="Normal 2 2 2" xfId="521" xr:uid="{1BBF80D7-A353-4720-AD82-CE247EE6C330}"/>
    <cellStyle name="Normal 2 2 3" xfId="522" xr:uid="{2B2F1CB3-A086-457A-9349-96A45E01FD6A}"/>
    <cellStyle name="Normal 2 3" xfId="523" xr:uid="{2C763CC4-6F9B-4B24-A851-CBA46C5AF0DF}"/>
    <cellStyle name="Normal 2 3 2" xfId="524" xr:uid="{182D0AAF-DF78-4CE9-A897-28B3A68609B7}"/>
    <cellStyle name="Normal 2 4" xfId="525" xr:uid="{8E215A60-303A-4E69-B3B8-7A0FBADC5F54}"/>
    <cellStyle name="Normal 2 4 2" xfId="526" xr:uid="{6BD04798-A633-4545-A530-2F056668A7B2}"/>
    <cellStyle name="Normal 2 5" xfId="527" xr:uid="{0478A1BB-85DD-4331-B768-1CE076353305}"/>
    <cellStyle name="Normal 23" xfId="528" xr:uid="{0047B663-ACE2-40E0-BC35-BA19599BFAF9}"/>
    <cellStyle name="Normal 3" xfId="529" xr:uid="{A573AB22-933A-44DF-85A3-1B1276DCFF25}"/>
    <cellStyle name="Normal 3 2" xfId="530" xr:uid="{98736E96-297B-483C-B9A2-A7338C639288}"/>
    <cellStyle name="Normal 3 2 11" xfId="531" xr:uid="{7E393CF5-160C-4B4E-97BA-20E776DFC412}"/>
    <cellStyle name="Normal 3 3" xfId="532" xr:uid="{B73237DB-FF35-4EDF-BAAF-7C1A3E6479A7}"/>
    <cellStyle name="Normal 3 4" xfId="533" xr:uid="{0B2282B6-E79A-4090-9854-1199211D1283}"/>
    <cellStyle name="Normal 3 8" xfId="534" xr:uid="{9BBC3968-F6A0-4201-A299-058AC634E2CB}"/>
    <cellStyle name="Normal 3 8 2" xfId="535" xr:uid="{3D698CF0-3494-490D-9C14-53E230241408}"/>
    <cellStyle name="Normal 3 8 2 2" xfId="536" xr:uid="{53C46B81-E95D-485B-A4F9-9268099C69BD}"/>
    <cellStyle name="Normal 3 8 3" xfId="537" xr:uid="{4B18E3DB-104A-44CF-8FC0-B90CB3E75FB1}"/>
    <cellStyle name="Normal 4" xfId="538" xr:uid="{7E93CC4A-5260-467C-BFC8-0E3B745E9B0E}"/>
    <cellStyle name="Normal 4 2" xfId="539" xr:uid="{4C4FD998-62BE-4994-A757-A6160689DF19}"/>
    <cellStyle name="Normal 4 3" xfId="540" xr:uid="{E1D6E9F6-26A0-4C0D-A21F-3AB02B7F0DD8}"/>
    <cellStyle name="Normal 4 4" xfId="541" xr:uid="{38535A76-4AC3-4485-ACF9-0F6E06AA652B}"/>
    <cellStyle name="Normal 416" xfId="542" xr:uid="{F4F518AB-FD37-480B-AF45-8E244EDA5FD9}"/>
    <cellStyle name="Normal 417" xfId="543" xr:uid="{E50048D2-27A9-4432-A80F-235C5BA54F5E}"/>
    <cellStyle name="Normal 428" xfId="544" xr:uid="{3CACC6C2-B860-4B43-A2FF-FD0BF20A0548}"/>
    <cellStyle name="Normal 429" xfId="545" xr:uid="{9E7BA9CE-DD42-449C-A051-AAEDC14714C1}"/>
    <cellStyle name="Normal 486" xfId="546" xr:uid="{850C9547-84F8-4808-8816-41CB2E69F48B}"/>
    <cellStyle name="Normal 487" xfId="547" xr:uid="{A730237D-5323-4156-A5C0-7CF0884451A6}"/>
    <cellStyle name="Normal 489" xfId="548" xr:uid="{29871AB3-FF77-479E-B722-10BB5E7863E5}"/>
    <cellStyle name="Normal 490" xfId="549" xr:uid="{ECC6F07E-43E5-4158-984D-E8368A19144E}"/>
    <cellStyle name="Normal 5" xfId="550" xr:uid="{081B81EC-9EA0-445C-8B92-3B0CB409B928}"/>
    <cellStyle name="Normal 5 2" xfId="551" xr:uid="{F62B6B7F-7109-4CD1-9B50-E05D6C0BC172}"/>
    <cellStyle name="Normal 5 3" xfId="552" xr:uid="{072EC6E2-8A39-4AB4-8942-B627C2B07780}"/>
    <cellStyle name="Normal 506" xfId="553" xr:uid="{77A12DB0-8D64-4482-A92E-DAC9F683B7BD}"/>
    <cellStyle name="Normal 516" xfId="554" xr:uid="{5B90F0F8-BF78-4682-863B-8DAAE884A75A}"/>
    <cellStyle name="Normal 517" xfId="555" xr:uid="{CAF4567E-8A4D-4A9F-8EF5-33E6C74CC233}"/>
    <cellStyle name="Normal 53" xfId="556" xr:uid="{E5E4F4A0-A6E0-40C5-A6D2-2987A7596502}"/>
    <cellStyle name="Normal 54" xfId="557" xr:uid="{FF3EDA1B-4395-4855-9D0A-F8FAD4DEA7C9}"/>
    <cellStyle name="Normal 542" xfId="558" xr:uid="{E3163932-9993-4CB0-96C2-A42166AE8F99}"/>
    <cellStyle name="Normal 543" xfId="559" xr:uid="{42A71F64-EBAB-4F36-A1C8-75FC88EE12D0}"/>
    <cellStyle name="Normal 544" xfId="560" xr:uid="{D84AEDAD-2852-42BD-85DB-CDF9B27F7553}"/>
    <cellStyle name="Normal 547" xfId="561" xr:uid="{C408C34C-115A-4631-B9C1-7676C27CC41C}"/>
    <cellStyle name="Normal 548" xfId="562" xr:uid="{3891C17B-B4E3-4C8C-A46A-B60F2C9D3800}"/>
    <cellStyle name="Normal 550" xfId="563" xr:uid="{1025D5FD-209F-43EE-8655-9E86A19002D5}"/>
    <cellStyle name="Normal 571" xfId="564" xr:uid="{AE72CFD3-56D4-4B4A-AF4C-D0B1D3C31C09}"/>
    <cellStyle name="Normal 572" xfId="565" xr:uid="{3D272E73-387F-43CE-8ADA-8F6D96510A2A}"/>
    <cellStyle name="Normal 6" xfId="566" xr:uid="{57F699FF-4D49-4636-A66A-259C2B35E4F3}"/>
    <cellStyle name="Normal 6 2" xfId="567" xr:uid="{8257DCD3-6B42-42B9-B8AF-8597A1DA9C9D}"/>
    <cellStyle name="Normal 6 3" xfId="568" xr:uid="{2C988506-160B-4267-8FB2-910D57267D6F}"/>
    <cellStyle name="Normal 7" xfId="569" xr:uid="{69FC2277-2897-4170-BE92-DD2D38DF167D}"/>
    <cellStyle name="Normal 7 2" xfId="570" xr:uid="{4C3AE1FA-8FEC-468C-BF57-4950F4798436}"/>
    <cellStyle name="Normal 8" xfId="571" xr:uid="{65234FD3-1E63-4964-A623-7E8BBAFDA24D}"/>
    <cellStyle name="Normal 9" xfId="593" xr:uid="{0D766879-67A7-4142-847D-969919B9C532}"/>
    <cellStyle name="Normal 9 2" xfId="914" xr:uid="{5E389DE2-9D9B-4DE8-8CE9-E4E084A6DB59}"/>
    <cellStyle name="Normal 9 3" xfId="754" xr:uid="{F320707E-25B7-45F4-9CB0-9F7F79C97450}"/>
    <cellStyle name="Note 2" xfId="572" xr:uid="{78FE5101-E838-45BD-8F63-694FD403163C}"/>
    <cellStyle name="Output 2" xfId="573" xr:uid="{271BD931-BA47-4C28-BBD2-6C1DE25AB026}"/>
    <cellStyle name="Percent 2" xfId="574" xr:uid="{39D2B7B4-3A41-4FB5-9244-E3116F6E74B3}"/>
    <cellStyle name="Standard 2" xfId="594" xr:uid="{C566F163-5273-4E73-A5C0-0BC08D8ED10F}"/>
    <cellStyle name="Standard 3" xfId="575" xr:uid="{8D1AAC52-C6F3-4893-9766-EC7328FA0CB2}"/>
    <cellStyle name="Standard 4" xfId="576" xr:uid="{32F8CDFD-4369-4066-B75B-93E9B74D44A4}"/>
    <cellStyle name="Standard 4 2" xfId="577" xr:uid="{57B81BF3-C417-4F7E-A377-961EBF31B5E9}"/>
    <cellStyle name="Standard 4 2 2" xfId="578" xr:uid="{5EA71B4C-C56A-4B5B-B076-CA32BA92E404}"/>
    <cellStyle name="Standard 4 2 2 2" xfId="579" xr:uid="{95D15B93-351E-4D2C-89D0-DD3A2C33DBFF}"/>
    <cellStyle name="Standard 4 2 3" xfId="580" xr:uid="{8A95D221-7E96-419A-BC36-7F7CC5404DF5}"/>
    <cellStyle name="Standard 4 3" xfId="581" xr:uid="{1AFE9DD2-E5F2-48A7-BA67-28E2EB43D7A6}"/>
    <cellStyle name="Standard 4 3 2" xfId="582" xr:uid="{3D37170A-2E8B-496B-ACE3-FFBB2465B501}"/>
    <cellStyle name="Standard 4 4" xfId="583" xr:uid="{4B61BA7C-D221-4E15-A66A-446D8F2D5B03}"/>
    <cellStyle name="Standard 6" xfId="584" xr:uid="{65E8A905-8C0F-40DF-A02F-FBD0290E69F9}"/>
    <cellStyle name="Title 2" xfId="585" xr:uid="{DF56D3CF-6428-4310-BAD8-2C7A95DA239A}"/>
    <cellStyle name="Total 2" xfId="586" xr:uid="{A245D3F7-15EF-4678-9721-551DE61C89A5}"/>
    <cellStyle name="Warning Text 2" xfId="587" xr:uid="{E269A1A9-058D-41A7-8201-9AD93B37E067}"/>
    <cellStyle name="표준 2" xfId="588" xr:uid="{AE78726A-2828-4F65-9022-D6E12B790F5C}"/>
    <cellStyle name="一般 7" xfId="589" xr:uid="{D11924E7-26E3-445C-B61A-2E43F2EC3673}"/>
    <cellStyle name="標準 2" xfId="590" xr:uid="{68F6552B-9C10-4192-81B0-C5706E6747E6}"/>
    <cellStyle name="標準 2 2" xfId="591" xr:uid="{F5E63552-A02B-461F-BF33-705FD50489F6}"/>
    <cellStyle name="標準 2 3" xfId="592" xr:uid="{87CDE406-8D7E-4B60-817C-81F20E487032}"/>
  </cellStyles>
  <dxfs count="78">
    <dxf>
      <fill>
        <patternFill patternType="solid">
          <fgColor rgb="FFFF0000"/>
          <bgColor rgb="FFFF0000"/>
        </patternFill>
      </fill>
    </dxf>
    <dxf>
      <font>
        <color rgb="FFD8D8D8"/>
      </font>
      <fill>
        <patternFill patternType="solid">
          <fgColor theme="0"/>
          <bgColor theme="0"/>
        </patternFill>
      </fill>
    </dxf>
    <dxf>
      <fill>
        <patternFill patternType="solid">
          <fgColor rgb="FFFF0000"/>
          <bgColor rgb="FFFF0000"/>
        </patternFill>
      </fill>
    </dxf>
    <dxf>
      <fill>
        <patternFill patternType="solid">
          <fgColor rgb="FF99CC00"/>
          <bgColor rgb="FF99CC00"/>
        </patternFill>
      </fill>
    </dxf>
    <dxf>
      <font>
        <color rgb="FFC0C0C0"/>
      </font>
      <fill>
        <patternFill patternType="none"/>
      </fill>
    </dxf>
    <dxf>
      <font>
        <color rgb="FFFF0000"/>
      </font>
      <fill>
        <patternFill patternType="none"/>
      </fill>
    </dxf>
    <dxf>
      <font>
        <color indexed="10"/>
      </font>
    </dxf>
    <dxf>
      <fill>
        <patternFill patternType="solid">
          <fgColor rgb="FFFF0000"/>
          <bgColor rgb="FFFF0000"/>
        </patternFill>
      </fill>
    </dxf>
    <dxf>
      <fill>
        <patternFill>
          <bgColor rgb="FFFF0000"/>
        </patternFill>
      </fill>
    </dxf>
    <dxf>
      <font>
        <color auto="1"/>
      </font>
      <fill>
        <patternFill>
          <bgColor indexed="10"/>
        </patternFill>
      </fill>
    </dxf>
    <dxf>
      <fill>
        <patternFill>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A5A5A5"/>
          <bgColor rgb="FFA5A5A5"/>
        </patternFill>
      </fill>
    </dxf>
    <dxf>
      <font>
        <color auto="1"/>
      </font>
      <fill>
        <patternFill>
          <bgColor indexed="10"/>
        </patternFill>
      </fill>
    </dxf>
    <dxf>
      <fill>
        <patternFill>
          <bgColor rgb="FFFFFF00"/>
        </patternFill>
      </fill>
    </dxf>
    <dxf>
      <fill>
        <patternFill>
          <bgColor theme="0" tint="-0.34995574816125979"/>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5F5F5F"/>
          <bgColor rgb="FF5F5F5F"/>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none"/>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7F7F7F"/>
          <bgColor rgb="FF7F7F7F"/>
        </patternFill>
      </fill>
    </dxf>
    <dxf>
      <fill>
        <patternFill patternType="solid">
          <fgColor rgb="FF808080"/>
          <bgColor rgb="FF808080"/>
        </patternFill>
      </fill>
    </dxf>
    <dxf>
      <fill>
        <patternFill patternType="solid">
          <fgColor rgb="FFFFFF00"/>
          <bgColor rgb="FFFFFF00"/>
        </patternFill>
      </fill>
    </dxf>
    <dxf>
      <fill>
        <patternFill patternType="solid">
          <fgColor rgb="FF7F7F7F"/>
          <bgColor rgb="FF7F7F7F"/>
        </patternFill>
      </fill>
    </dxf>
    <dxf>
      <fill>
        <patternFill patternType="solid">
          <fgColor rgb="FF808080"/>
          <bgColor rgb="FF808080"/>
        </patternFill>
      </fill>
    </dxf>
    <dxf>
      <fill>
        <patternFill patternType="solid">
          <fgColor rgb="FFFFFF00"/>
          <bgColor rgb="FFFFFF00"/>
        </patternFill>
      </fill>
    </dxf>
    <dxf>
      <fill>
        <patternFill patternType="solid">
          <fgColor rgb="FF808080"/>
          <bgColor rgb="FF808080"/>
        </patternFill>
      </fill>
    </dxf>
    <dxf>
      <fill>
        <patternFill patternType="solid">
          <fgColor rgb="FF7F7F7F"/>
          <bgColor rgb="FF7F7F7F"/>
        </patternFill>
      </fill>
    </dxf>
    <dxf>
      <fill>
        <patternFill patternType="solid">
          <fgColor rgb="FFFFFF00"/>
          <bgColor rgb="FFFFFF00"/>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FFFF00"/>
          <bgColor rgb="FFFFFF00"/>
        </patternFill>
      </fill>
    </dxf>
    <dxf>
      <fill>
        <patternFill patternType="solid">
          <fgColor rgb="FF7F7F7F"/>
          <bgColor rgb="FF7F7F7F"/>
        </patternFill>
      </fill>
    </dxf>
    <dxf>
      <fill>
        <patternFill patternType="solid">
          <fgColor rgb="FFFFFF00"/>
          <bgColor rgb="FFFFFF00"/>
        </patternFill>
      </fill>
    </dxf>
    <dxf>
      <fill>
        <patternFill patternType="solid">
          <fgColor rgb="FF7F7F7F"/>
          <bgColor rgb="FF7F7F7F"/>
        </patternFill>
      </fill>
    </dxf>
    <dxf>
      <fill>
        <patternFill patternType="solid">
          <fgColor rgb="FFFFFF00"/>
          <bgColor rgb="FFFFFF00"/>
        </patternFill>
      </fill>
    </dxf>
    <dxf>
      <fill>
        <patternFill patternType="solid">
          <fgColor rgb="FF808080"/>
          <bgColor rgb="FF80808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2752725</xdr:colOff>
      <xdr:row>1</xdr:row>
      <xdr:rowOff>38100</xdr:rowOff>
    </xdr:from>
    <xdr:ext cx="809625" cy="7715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10429875</xdr:colOff>
      <xdr:row>0</xdr:row>
      <xdr:rowOff>0</xdr:rowOff>
    </xdr:from>
    <xdr:ext cx="0" cy="12763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7715250</xdr:colOff>
      <xdr:row>1</xdr:row>
      <xdr:rowOff>0</xdr:rowOff>
    </xdr:from>
    <xdr:ext cx="0" cy="9239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257175</xdr:colOff>
      <xdr:row>1</xdr:row>
      <xdr:rowOff>228600</xdr:rowOff>
    </xdr:from>
    <xdr:ext cx="2124075" cy="215265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8</xdr:col>
      <xdr:colOff>419100</xdr:colOff>
      <xdr:row>1</xdr:row>
      <xdr:rowOff>76200</xdr:rowOff>
    </xdr:from>
    <xdr:ext cx="1066800" cy="10572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4</xdr:col>
      <xdr:colOff>0</xdr:colOff>
      <xdr:row>0</xdr:row>
      <xdr:rowOff>0</xdr:rowOff>
    </xdr:from>
    <xdr:ext cx="9867900" cy="46672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161925</xdr:colOff>
      <xdr:row>0</xdr:row>
      <xdr:rowOff>352425</xdr:rowOff>
    </xdr:from>
    <xdr:ext cx="476250" cy="4953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Public\02%20&#201;change%20de%20donn&#233;es\2026%20_REACH_CRMT%20_CRT_Rohs\2026\20260901\RMI_CMRT_6.6%20Final%20%20CARPATER.xlsx" TargetMode="External"/><Relationship Id="rId1" Type="http://schemas.openxmlformats.org/officeDocument/2006/relationships/externalLinkPath" Target="2026/20260901/RMI_CMRT_6.6%20Final%20%20CARPA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sheetData sheetId="1"/>
      <sheetData sheetId="2"/>
      <sheetData sheetId="3"/>
      <sheetData sheetId="4"/>
      <sheetData sheetId="5"/>
      <sheetData sheetId="6"/>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Joint Venture</v>
          </cell>
        </row>
        <row r="13">
          <cell r="J13" t="str">
            <v>GoldAGR Mathey</v>
          </cell>
        </row>
        <row r="14">
          <cell r="J14" t="str">
            <v>GoldAGR Matthey</v>
          </cell>
        </row>
        <row r="15">
          <cell r="J15" t="str">
            <v>GoldAida Chemical Industries Co., Ltd.</v>
          </cell>
        </row>
        <row r="16">
          <cell r="J16" t="str">
            <v>GoldAKITA Seiren</v>
          </cell>
        </row>
        <row r="17">
          <cell r="J17" t="str">
            <v>GoldAl Etihad Gold LLC</v>
          </cell>
        </row>
        <row r="18">
          <cell r="J18" t="str">
            <v>GoldAl Etihad Gold Refinery DMCC</v>
          </cell>
        </row>
        <row r="19">
          <cell r="J19" t="str">
            <v>GoldAlbino Mountinho Lda.</v>
          </cell>
        </row>
        <row r="20">
          <cell r="J20" t="str">
            <v>GoldAlexy Metals</v>
          </cell>
        </row>
        <row r="21">
          <cell r="J21" t="str">
            <v>GoldAllgemeine Gold-und Silberscheideanstalt A.G.</v>
          </cell>
        </row>
        <row r="22">
          <cell r="J22" t="str">
            <v>GoldAlmalyk Mining and Metallurgical Complex (AMMC)</v>
          </cell>
        </row>
        <row r="23">
          <cell r="J23" t="str">
            <v>GoldAmagasaki Factory, Hyogo Prefecture, Japan</v>
          </cell>
        </row>
        <row r="24">
          <cell r="J24" t="str">
            <v>GoldAngloGold Ashanti Brazil</v>
          </cell>
        </row>
        <row r="25">
          <cell r="J25" t="str">
            <v>GoldAngloGold Ashanti Corrego do Sitio Mineracao</v>
          </cell>
        </row>
        <row r="26">
          <cell r="J26" t="str">
            <v>GoldAngloGold Ashanti Córrego do Sítio Mineração</v>
          </cell>
        </row>
        <row r="27">
          <cell r="J27" t="str">
            <v>GoldAnhui Tongling Nonferrous Metal Mining Co., Ltd.</v>
          </cell>
        </row>
        <row r="28">
          <cell r="J28" t="str">
            <v>GoldANZ (Perth Mint 4N)</v>
          </cell>
        </row>
        <row r="29">
          <cell r="J29" t="str">
            <v>GoldANZ Bank</v>
          </cell>
        </row>
        <row r="30">
          <cell r="J30" t="str">
            <v>GoldARGET SAC</v>
          </cell>
        </row>
        <row r="31">
          <cell r="J31" t="str">
            <v>GoldArgor-Heraeus S.A.</v>
          </cell>
        </row>
        <row r="32">
          <cell r="J32" t="str">
            <v>GoldASAHI METALFINE, Inc.</v>
          </cell>
        </row>
        <row r="33">
          <cell r="J33" t="str">
            <v>GoldAsahi Pretec Corp.</v>
          </cell>
        </row>
        <row r="34">
          <cell r="J34" t="str">
            <v>GoldAsahi Refining Canada Ltd.</v>
          </cell>
        </row>
        <row r="35">
          <cell r="J35" t="str">
            <v>GoldAsahi Refining USA Inc.</v>
          </cell>
        </row>
        <row r="36">
          <cell r="J36" t="str">
            <v>GoldAsaka Riken Co., Ltd.</v>
          </cell>
        </row>
        <row r="37">
          <cell r="J37" t="str">
            <v>GoldAtlantic Copper S.A.</v>
          </cell>
        </row>
        <row r="38">
          <cell r="J38" t="str">
            <v>GoldAtlantic Copper, S.L.U.</v>
          </cell>
        </row>
        <row r="39">
          <cell r="J39" t="str">
            <v>GoldAttero Recycling Pvt Ltd</v>
          </cell>
        </row>
        <row r="40">
          <cell r="J40" t="str">
            <v>GoldAu Compliance - Gold by Gold</v>
          </cell>
        </row>
        <row r="41">
          <cell r="J41" t="str">
            <v>GoldAU Traders and Refiners</v>
          </cell>
        </row>
        <row r="42">
          <cell r="J42" t="str">
            <v>GoldAugmont Enterprises Private Limited</v>
          </cell>
        </row>
        <row r="43">
          <cell r="J43" t="str">
            <v>GoldAurubis AG</v>
          </cell>
        </row>
        <row r="44">
          <cell r="J44" t="str">
            <v>GoldAurubis AG, Hamburg</v>
          </cell>
        </row>
        <row r="45">
          <cell r="J45" t="str">
            <v>GoldAustralian Gold Refineries (AGR)</v>
          </cell>
        </row>
        <row r="46">
          <cell r="J46" t="str">
            <v>GoldBALORE REFINERSGA</v>
          </cell>
        </row>
        <row r="47">
          <cell r="J47" t="str">
            <v>GoldBangalore Refinery</v>
          </cell>
        </row>
        <row r="48">
          <cell r="J48" t="str">
            <v>GoldBangalore Refinery Pvt Ltd</v>
          </cell>
        </row>
        <row r="49">
          <cell r="J49" t="str">
            <v>GoldBangko Sentral ng Pilipinas (Central Bank of the Philippines)</v>
          </cell>
        </row>
        <row r="50">
          <cell r="J50" t="str">
            <v>GoldBoliden Harjavalta Oy</v>
          </cell>
        </row>
        <row r="51">
          <cell r="J51" t="str">
            <v>GoldBoliden Mineral AB (Ronnskar)</v>
          </cell>
        </row>
        <row r="52">
          <cell r="J52" t="str">
            <v>GoldBoliden Ronnskar</v>
          </cell>
        </row>
        <row r="53">
          <cell r="J53" t="str">
            <v>GoldBranch Refinery OJSC Kyrgyzaltyn</v>
          </cell>
        </row>
        <row r="54">
          <cell r="J54" t="str">
            <v>GoldC. Hafner GmbH + Co. KG</v>
          </cell>
        </row>
        <row r="55">
          <cell r="J55" t="str">
            <v>GoldCaridad</v>
          </cell>
        </row>
        <row r="56">
          <cell r="J56" t="str">
            <v>GoldCCR</v>
          </cell>
        </row>
        <row r="57">
          <cell r="J57" t="str">
            <v>GoldCCR Refinery - Glencore Canada Corporation</v>
          </cell>
        </row>
        <row r="58">
          <cell r="J58" t="str">
            <v>GoldCendres + M?taux SA</v>
          </cell>
        </row>
        <row r="59">
          <cell r="J59" t="str">
            <v>GoldCendres + Metaux S.A.</v>
          </cell>
        </row>
        <row r="60">
          <cell r="J60" t="str">
            <v>GoldCendres + Métaux S.A.</v>
          </cell>
        </row>
        <row r="61">
          <cell r="J61" t="str">
            <v>GoldCentral Bank of the Philippines Gold Refinery &amp; Mint</v>
          </cell>
        </row>
        <row r="62">
          <cell r="J62" t="str">
            <v>GoldCGR Metalloys Pvt Ltd.</v>
          </cell>
        </row>
        <row r="63">
          <cell r="J63" t="str">
            <v>GoldChala One Plant</v>
          </cell>
        </row>
        <row r="64">
          <cell r="J64" t="str">
            <v>GoldChala One S.A.C.</v>
          </cell>
        </row>
        <row r="65">
          <cell r="J65" t="str">
            <v>GoldCHALCO Yunnan Copper Co. Ltd.</v>
          </cell>
        </row>
        <row r="66">
          <cell r="J66" t="str">
            <v>GoldChemmanur Gold Refinery</v>
          </cell>
        </row>
        <row r="67">
          <cell r="J67" t="str">
            <v>GoldChimet S.p.A.</v>
          </cell>
        </row>
        <row r="68">
          <cell r="J68" t="str">
            <v>GoldChina Henan Zhongyuan Gold Smelter</v>
          </cell>
        </row>
        <row r="69">
          <cell r="J69" t="str">
            <v>GoldChina's Shandong Gold Mining Co., Ltd</v>
          </cell>
        </row>
        <row r="70">
          <cell r="J70" t="str">
            <v>GoldChugai Mining</v>
          </cell>
        </row>
        <row r="71">
          <cell r="J71" t="str">
            <v>GoldCoimpa Industrial LTDA</v>
          </cell>
        </row>
        <row r="72">
          <cell r="J72" t="str">
            <v>GoldDaye Non-Ferrous Metals Mining Ltd.</v>
          </cell>
        </row>
        <row r="73">
          <cell r="J73" t="str">
            <v>GoldDEGUSSA</v>
          </cell>
        </row>
        <row r="74">
          <cell r="J74" t="str">
            <v>GoldDegussa Sonne / Mond Goldhandel GmbH</v>
          </cell>
        </row>
        <row r="75">
          <cell r="J75" t="str">
            <v>GoldDijllah Gold Refinery FZC</v>
          </cell>
        </row>
        <row r="76">
          <cell r="J76" t="str">
            <v>GoldDo Sung Corporation</v>
          </cell>
        </row>
        <row r="77">
          <cell r="J77" t="str">
            <v>GoldDongwu Gold Group</v>
          </cell>
        </row>
        <row r="78">
          <cell r="J78" t="str">
            <v>GoldDosung metal</v>
          </cell>
        </row>
        <row r="79">
          <cell r="J79" t="str">
            <v>GoldDowa</v>
          </cell>
        </row>
        <row r="80">
          <cell r="J80" t="str">
            <v>GoldDowa Kogyo k.k.</v>
          </cell>
        </row>
        <row r="81">
          <cell r="J81" t="str">
            <v>GoldDowa Metalmine Co. Ltd</v>
          </cell>
        </row>
        <row r="82">
          <cell r="J82" t="str">
            <v>GoldDowa Metals &amp; Mining Co. Ltd</v>
          </cell>
        </row>
        <row r="83">
          <cell r="J83" t="str">
            <v>GoldDSC (Do Sung Corporation)</v>
          </cell>
        </row>
        <row r="84">
          <cell r="J84" t="str">
            <v>GoldEco-System Recycling Co., Ltd. East Plant</v>
          </cell>
        </row>
        <row r="85">
          <cell r="J85" t="str">
            <v>GoldEco-System Recycling Co., Ltd. North Plant</v>
          </cell>
        </row>
        <row r="86">
          <cell r="J86" t="str">
            <v>GoldEco-System Recycling Co., Ltd. West Plant</v>
          </cell>
        </row>
        <row r="87">
          <cell r="J87" t="str">
            <v>GoldEkaterinburg</v>
          </cell>
        </row>
        <row r="88">
          <cell r="J88" t="str">
            <v>GoldElite Industech Co., Ltd.</v>
          </cell>
        </row>
        <row r="89">
          <cell r="J89" t="str">
            <v>GoldEMC Green Group S.A.</v>
          </cell>
        </row>
        <row r="90">
          <cell r="J90" t="str">
            <v>GoldEmerald Jewel Industry India Limited (Unit 1)</v>
          </cell>
        </row>
        <row r="91">
          <cell r="J91" t="str">
            <v>GoldEmerald Jewel Industry India Limited (Unit 2)</v>
          </cell>
        </row>
        <row r="92">
          <cell r="J92" t="str">
            <v>GoldEmerald Jewel Industry India Limited (Unit 3)</v>
          </cell>
        </row>
        <row r="93">
          <cell r="J93" t="str">
            <v>GoldEmerald Jewel Industry India Limited (Unit 4)</v>
          </cell>
        </row>
        <row r="94">
          <cell r="J94" t="str">
            <v>GoldEmirates Gold DMCC</v>
          </cell>
        </row>
        <row r="95">
          <cell r="J95" t="str">
            <v>GoldFederal State Unitary Enterprise Moscow Special Processing Plant (FSUE MZSS)</v>
          </cell>
        </row>
        <row r="96">
          <cell r="J96" t="str">
            <v>GoldFidelity Printers and Refiners Ltd.</v>
          </cell>
        </row>
        <row r="97">
          <cell r="J97" t="str">
            <v>GoldFilial Affinazhnyy Zavod Oao Kyrgyzaltyn</v>
          </cell>
        </row>
        <row r="98">
          <cell r="J98" t="str">
            <v>GoldFSE Novosibirsk Refinery</v>
          </cell>
        </row>
        <row r="99">
          <cell r="J99" t="str">
            <v>GoldFujairah Gold FZC</v>
          </cell>
        </row>
        <row r="100">
          <cell r="J100" t="str">
            <v>GoldFujhara Refinery</v>
          </cell>
        </row>
        <row r="101">
          <cell r="J101" t="str">
            <v>GoldFujian Zijin mining stock company gold smelter</v>
          </cell>
        </row>
        <row r="102">
          <cell r="J102" t="str">
            <v>GoldGasabo Gold Refinery Ltd</v>
          </cell>
        </row>
        <row r="103">
          <cell r="J103" t="str">
            <v>GoldGG Refinery Ltd.</v>
          </cell>
        </row>
        <row r="104">
          <cell r="J104" t="str">
            <v>GoldGGC Gujrat Gold Centre Pvt. Ltd.</v>
          </cell>
        </row>
        <row r="105">
          <cell r="J105" t="str">
            <v>GoldGlencore Canada Corporation - CCR Refinery</v>
          </cell>
        </row>
        <row r="106">
          <cell r="J106" t="str">
            <v>GoldGlencore Nikkelverk AS</v>
          </cell>
        </row>
        <row r="107">
          <cell r="J107" t="str">
            <v>GoldGold by Gold Colombia</v>
          </cell>
        </row>
        <row r="108">
          <cell r="J108" t="str">
            <v>GoldGold Coast Refinery</v>
          </cell>
        </row>
        <row r="109">
          <cell r="J109" t="str">
            <v>GoldGold Corporation - The Perth Mint</v>
          </cell>
        </row>
        <row r="110">
          <cell r="J110" t="str">
            <v>GoldGold Mining in Shandong (Laizhou) Limited Company</v>
          </cell>
        </row>
        <row r="111">
          <cell r="J111" t="str">
            <v>GoldGold Refinery of Zijin Mining Group Co., Ltd.</v>
          </cell>
        </row>
        <row r="112">
          <cell r="J112" t="str">
            <v>GoldGreat Wall Precious Metals Co,. LTD.</v>
          </cell>
        </row>
        <row r="113">
          <cell r="J113" t="str">
            <v>GoldGreat Wall Precious Metals Co., Ltd. of CBPM</v>
          </cell>
        </row>
        <row r="114">
          <cell r="J114" t="str">
            <v>GoldGujarat Gold Centre</v>
          </cell>
        </row>
        <row r="115">
          <cell r="J115" t="str">
            <v>GoldHangzhou Fuchunjiang Smelting Co., Ltd.</v>
          </cell>
        </row>
        <row r="116">
          <cell r="J116" t="str">
            <v>GoldHeeSung Metal Ltd.</v>
          </cell>
        </row>
        <row r="117">
          <cell r="J117" t="str">
            <v>GoldHeimerle + Meule GmbH</v>
          </cell>
        </row>
        <row r="118">
          <cell r="J118" t="str">
            <v>GoldHenan Zhongyuan Gold Refinery Co., Ltd.</v>
          </cell>
        </row>
        <row r="119">
          <cell r="J119" t="str">
            <v>GoldHenan Zhongyuan Gold Smelter of Zhongjin Gold Co. Ltd.</v>
          </cell>
        </row>
        <row r="120">
          <cell r="J120" t="str">
            <v>GoldHenan Zhongyuan Gold Smelter of Zhongjin Gold Corporation Limited</v>
          </cell>
        </row>
        <row r="121">
          <cell r="J121" t="str">
            <v>GoldHeraeus Germany GmbH Co. KG</v>
          </cell>
        </row>
        <row r="122">
          <cell r="J122" t="str">
            <v>GoldHeraeus Ltd. Hong Kong</v>
          </cell>
        </row>
        <row r="123">
          <cell r="J123" t="str">
            <v>GoldHeraeus Metals Hong Kong Ltd.</v>
          </cell>
        </row>
        <row r="124">
          <cell r="J124" t="str">
            <v>GoldHeraeus Precious Metals GmbH &amp; Co. KG</v>
          </cell>
        </row>
        <row r="125">
          <cell r="J125" t="str">
            <v>GoldHunan Chenzhou Mining Co., Ltd.</v>
          </cell>
        </row>
        <row r="126">
          <cell r="J126" t="str">
            <v>GoldHunan Chenzhou Mining Group Co., Ltd.</v>
          </cell>
        </row>
        <row r="127">
          <cell r="J127" t="str">
            <v>GoldHunan Chenzhou Mining Industry Co. Ltd.</v>
          </cell>
        </row>
        <row r="128">
          <cell r="J128" t="str">
            <v>GoldHunan Guiyang yinxing Nonferrous Smelting Co., Ltd.</v>
          </cell>
        </row>
        <row r="129">
          <cell r="J129" t="str">
            <v>GoldHunan Yu Teng Non-Ferrous Metals Co., Ltd.</v>
          </cell>
        </row>
        <row r="130">
          <cell r="J130" t="str">
            <v>GoldHwaSeong CJ CO., LTD.</v>
          </cell>
        </row>
        <row r="131">
          <cell r="J131" t="str">
            <v>GoldImpala Platinum - Platinum Metals Refinery (PMR)</v>
          </cell>
        </row>
        <row r="132">
          <cell r="J132" t="str">
            <v>GoldImpala Refineries – Platinum Metals Refinery (PMR)</v>
          </cell>
        </row>
        <row r="133">
          <cell r="J133" t="str">
            <v>GoldInca One (Chala One Plant)</v>
          </cell>
        </row>
        <row r="134">
          <cell r="J134" t="str">
            <v>GoldInca One (Koricancha Plant)</v>
          </cell>
        </row>
        <row r="135">
          <cell r="J135" t="str">
            <v>GoldInner Mongolia Qiankun Gold and Silver Refinery Share Co., Ltd.</v>
          </cell>
        </row>
        <row r="136">
          <cell r="J136" t="str">
            <v>GoldInternational Precious Metal Refiners</v>
          </cell>
        </row>
        <row r="137">
          <cell r="J137" t="str">
            <v>GoldIshifuku Metal Industry Co., Ltd.</v>
          </cell>
        </row>
        <row r="138">
          <cell r="J138" t="str">
            <v>GoldIstanbul Gold Refinery</v>
          </cell>
        </row>
        <row r="139">
          <cell r="J139" t="str">
            <v>GoldItalpreziosi</v>
          </cell>
        </row>
        <row r="140">
          <cell r="J140" t="str">
            <v>GoldJALAN &amp; Company</v>
          </cell>
        </row>
        <row r="141">
          <cell r="J141" t="str">
            <v>GoldJapan Mint</v>
          </cell>
        </row>
        <row r="142">
          <cell r="J142" t="str">
            <v>GoldJCC</v>
          </cell>
        </row>
        <row r="143">
          <cell r="J143" t="str">
            <v>GoldJiangxi Copper Co., Ltd.</v>
          </cell>
        </row>
        <row r="144">
          <cell r="J144" t="str">
            <v>GoldJohnson Matthey Canada</v>
          </cell>
        </row>
        <row r="145">
          <cell r="J145" t="str">
            <v>GoldJohnson Matthey Inc.</v>
          </cell>
        </row>
        <row r="146">
          <cell r="J146" t="str">
            <v>GoldJohnson Matthey Inc. (USA)</v>
          </cell>
        </row>
        <row r="147">
          <cell r="J147" t="str">
            <v>GoldJohnson Matthey Limited</v>
          </cell>
        </row>
        <row r="148">
          <cell r="J148" t="str">
            <v>GoldJSC Ekaterinburg Non-Ferrous Metal Processing Plant</v>
          </cell>
        </row>
        <row r="149">
          <cell r="J149" t="str">
            <v>GoldJSC Novosibirsk Refinery</v>
          </cell>
        </row>
        <row r="150">
          <cell r="J150" t="str">
            <v>GoldJSC Uralelectromed</v>
          </cell>
        </row>
        <row r="151">
          <cell r="J151" t="str">
            <v>GoldJX Advanced Metals Corporation</v>
          </cell>
        </row>
        <row r="152">
          <cell r="J152" t="str">
            <v>GoldJX Nippon Mining &amp; Metals Co., Ltd.</v>
          </cell>
        </row>
        <row r="153">
          <cell r="J153" t="str">
            <v>GoldK.A. Rasmussen</v>
          </cell>
        </row>
        <row r="154">
          <cell r="J154" t="str">
            <v>GoldKazakhmys Smelting LLC</v>
          </cell>
        </row>
        <row r="155">
          <cell r="J155" t="str">
            <v>GoldKazzinc</v>
          </cell>
        </row>
        <row r="156">
          <cell r="J156" t="str">
            <v>GoldKazzinc Ltd</v>
          </cell>
        </row>
        <row r="157">
          <cell r="J157" t="str">
            <v>GoldKennecott Utah Copper LLC</v>
          </cell>
        </row>
        <row r="158">
          <cell r="J158" t="str">
            <v>GoldKGHM Polska Miedz S.A.</v>
          </cell>
        </row>
        <row r="159">
          <cell r="J159" t="str">
            <v>GoldKGHM Polska Miedz S.A. Oddzial Huta Miedzi, Glogow</v>
          </cell>
        </row>
        <row r="160">
          <cell r="J160" t="str">
            <v>GoldKGHM Polska Miedz Spolka Akcyjna</v>
          </cell>
        </row>
        <row r="161">
          <cell r="J161" t="str">
            <v>GoldKGHM Polska Miedź Spółka Akcyjna</v>
          </cell>
        </row>
        <row r="162">
          <cell r="J162" t="str">
            <v>GoldKochi daiicihi Yamaminami plant</v>
          </cell>
        </row>
        <row r="163">
          <cell r="J163" t="str">
            <v>GoldKojima Chemicals Co., Ltd.</v>
          </cell>
        </row>
        <row r="164">
          <cell r="J164" t="str">
            <v>GoldKojima Kagaku Yakuhin Co., Ltd</v>
          </cell>
        </row>
        <row r="165">
          <cell r="J165" t="str">
            <v>GoldKombinat Gorniczo Hutniczy Miedz Polska Miedz S.A.</v>
          </cell>
        </row>
        <row r="166">
          <cell r="J166" t="str">
            <v>GoldKorea Zinc Co., Ltd.</v>
          </cell>
        </row>
        <row r="167">
          <cell r="J167" t="str">
            <v>GoldKori Plant</v>
          </cell>
        </row>
        <row r="168">
          <cell r="J168" t="str">
            <v>GoldKosak Seiren</v>
          </cell>
        </row>
        <row r="169">
          <cell r="J169" t="str">
            <v>GoldKUC</v>
          </cell>
        </row>
        <row r="170">
          <cell r="J170" t="str">
            <v>GoldKundan Care Products Ltd.</v>
          </cell>
        </row>
        <row r="171">
          <cell r="J171" t="str">
            <v>GoldKyrgyzaltyn JSC</v>
          </cell>
        </row>
        <row r="172">
          <cell r="J172" t="str">
            <v>GoldKyshtym Copper-Electrolytic Plant ZAO</v>
          </cell>
        </row>
        <row r="173">
          <cell r="J173" t="str">
            <v>GoldLa Caridad</v>
          </cell>
        </row>
        <row r="174">
          <cell r="J174" t="str">
            <v>GoldLAIZHOU SHANDONG</v>
          </cell>
        </row>
        <row r="175">
          <cell r="J175" t="str">
            <v>GoldLinBao Gold Mining</v>
          </cell>
        </row>
        <row r="176">
          <cell r="J176" t="str">
            <v>GoldLingbao Gold Co., Ltd.</v>
          </cell>
        </row>
        <row r="177">
          <cell r="J177" t="str">
            <v>GoldL'Orfebre S.A.</v>
          </cell>
        </row>
        <row r="178">
          <cell r="J178" t="str">
            <v>GoldLS MnM Inc.</v>
          </cell>
        </row>
        <row r="179">
          <cell r="J179" t="str">
            <v>GoldLT Metal Ltd.</v>
          </cell>
        </row>
        <row r="180">
          <cell r="J180" t="str">
            <v>GoldLuoyang Zijin Yinhui Gold Refinery Co., Ltd.</v>
          </cell>
        </row>
        <row r="181">
          <cell r="J181" t="str">
            <v>GoldLuoyang Zijin Yinhui Gold Smelting</v>
          </cell>
        </row>
        <row r="182">
          <cell r="J182" t="str">
            <v>GoldLuoyang Zijin Yinhui Metal Smelt Co Ltd</v>
          </cell>
        </row>
        <row r="183">
          <cell r="J183" t="str">
            <v>GoldMarsam Metals</v>
          </cell>
        </row>
        <row r="184">
          <cell r="J184" t="str">
            <v>GoldMaterion</v>
          </cell>
        </row>
        <row r="185">
          <cell r="J185" t="str">
            <v>GoldMatsuda Sangyo Co., Ltd.</v>
          </cell>
        </row>
        <row r="186">
          <cell r="J186" t="str">
            <v>GoldMD Overseas</v>
          </cell>
        </row>
        <row r="187">
          <cell r="J187" t="str">
            <v>GoldMEM(Sumitomo Group)</v>
          </cell>
        </row>
        <row r="188">
          <cell r="J188" t="str">
            <v>GoldMetal Concentrators SA (Pty) Ltd.</v>
          </cell>
        </row>
        <row r="189">
          <cell r="J189" t="str">
            <v>GoldMetal?rgica Met-Mex Pe?oles, S.A. de C.V</v>
          </cell>
        </row>
        <row r="190">
          <cell r="J190" t="str">
            <v>GoldMetallix Refining Inc.</v>
          </cell>
        </row>
        <row r="191">
          <cell r="J191" t="str">
            <v>GoldMetallurgie Hoboken Overpelt</v>
          </cell>
        </row>
        <row r="192">
          <cell r="J192" t="str">
            <v>GoldMetalor Switzerland</v>
          </cell>
        </row>
        <row r="193">
          <cell r="J193" t="str">
            <v>GoldMetalor Technologies (Hong Kong) Ltd.</v>
          </cell>
        </row>
        <row r="194">
          <cell r="J194" t="str">
            <v>GoldMetalor Technologies (Singapore) Pte., Ltd.</v>
          </cell>
        </row>
        <row r="195">
          <cell r="J195" t="str">
            <v>GoldMetalor Technologies (Suzhou) Ltd.</v>
          </cell>
        </row>
        <row r="196">
          <cell r="J196" t="str">
            <v>GoldMetalor Technologies S.A.</v>
          </cell>
        </row>
        <row r="197">
          <cell r="J197" t="str">
            <v>GoldMetalor USA Refining Corporation</v>
          </cell>
        </row>
        <row r="198">
          <cell r="J198" t="str">
            <v>GoldMetalurgica Met-Mex Penoles S.A. De C.V.</v>
          </cell>
        </row>
        <row r="199">
          <cell r="J199" t="str">
            <v>GoldMetalúrgica Met-Mex Peñoles S.A. De C.V.</v>
          </cell>
        </row>
        <row r="200">
          <cell r="J200" t="str">
            <v>GoldMet-Mex Pe?oles, S.A.</v>
          </cell>
        </row>
        <row r="201">
          <cell r="J201" t="str">
            <v>GoldMet-Mex Penoles, S.A.</v>
          </cell>
        </row>
        <row r="202">
          <cell r="J202" t="str">
            <v>GoldMinera Titan del Peru SRL (MTP) - Belen Plant</v>
          </cell>
        </row>
        <row r="203">
          <cell r="J203" t="str">
            <v>GoldMinera Titán del Perú SRL (MTP) - Belen Plant</v>
          </cell>
        </row>
        <row r="204">
          <cell r="J204" t="str">
            <v>GoldMitsubishi Materials Corporation</v>
          </cell>
        </row>
        <row r="205">
          <cell r="J205" t="str">
            <v>GoldMitsui Kinzoku Co., Ltd.</v>
          </cell>
        </row>
        <row r="206">
          <cell r="J206" t="str">
            <v>GoldMitsui Mining and Smelting Co., Ltd.</v>
          </cell>
        </row>
        <row r="207">
          <cell r="J207" t="str">
            <v>GoldMKS PAMP SA</v>
          </cell>
        </row>
        <row r="208">
          <cell r="J208" t="str">
            <v>GoldMMTC-PAMP India Pvt., Ltd.</v>
          </cell>
        </row>
        <row r="209">
          <cell r="J209" t="str">
            <v>GoldModeltech Sdn Bhd</v>
          </cell>
        </row>
        <row r="210">
          <cell r="J210" t="str">
            <v>GoldMorris and Watson</v>
          </cell>
        </row>
        <row r="211">
          <cell r="J211" t="str">
            <v>GoldMoscow Special Alloys Processing Plant</v>
          </cell>
        </row>
        <row r="212">
          <cell r="J212" t="str">
            <v>GoldNadir Metal Rafineri San. Ve Tic. A.S.</v>
          </cell>
        </row>
        <row r="213">
          <cell r="J213" t="str">
            <v>GoldNadir Metal Rafineri San. Ve Tic. A.Ş.</v>
          </cell>
        </row>
        <row r="214">
          <cell r="J214" t="str">
            <v>GoldNaoshima Smelter &amp; Refinery</v>
          </cell>
        </row>
        <row r="215">
          <cell r="J215" t="str">
            <v>GoldNavoi Mining and Metallurgical Combinat</v>
          </cell>
        </row>
        <row r="216">
          <cell r="J216" t="str">
            <v>GoldNH Recytech Company</v>
          </cell>
        </row>
        <row r="217">
          <cell r="J217" t="str">
            <v>GoldNihon Material Co., Ltd.</v>
          </cell>
        </row>
        <row r="218">
          <cell r="J218" t="str">
            <v>GoldNOBLE METAL SERVICES</v>
          </cell>
        </row>
        <row r="219">
          <cell r="J219" t="str">
            <v>GoldNohon Material Corporation</v>
          </cell>
        </row>
        <row r="220">
          <cell r="J220" t="str">
            <v>GoldNorddeutsche Affinererie AG</v>
          </cell>
        </row>
        <row r="221">
          <cell r="J221" t="str">
            <v>GoldOegussa Oesterreichische Gold- und Silber-Scheideanstalt Gesm.b.H.</v>
          </cell>
        </row>
        <row r="222">
          <cell r="J222" t="str">
            <v>GoldOgussa Osterreichische Gold- und Silber-Scheideanstalt GmbH</v>
          </cell>
        </row>
        <row r="223">
          <cell r="J223" t="str">
            <v>GoldÖgussa Österreichische Gold- und Silber-Scheideanstalt GmbH</v>
          </cell>
        </row>
        <row r="224">
          <cell r="J224" t="str">
            <v>GoldOhura Precious Metal Industry Co., Ltd.</v>
          </cell>
        </row>
        <row r="225">
          <cell r="J225" t="str">
            <v>GoldOJSC "The Gulidov Krasnoyarsk Non-Ferrous Metals Plant" (OJSC Krastsvetmet)</v>
          </cell>
        </row>
        <row r="226">
          <cell r="J226" t="str">
            <v>GoldOJSC Krastsvetmet</v>
          </cell>
        </row>
        <row r="227">
          <cell r="J227" t="str">
            <v>GoldOJSC Novosibirsk Refinery</v>
          </cell>
        </row>
        <row r="228">
          <cell r="J228" t="str">
            <v>GoldPAMP S.A.</v>
          </cell>
        </row>
        <row r="229">
          <cell r="J229" t="str">
            <v>GoldPan Pacific Copper Co Ltd.</v>
          </cell>
        </row>
        <row r="230">
          <cell r="J230" t="str">
            <v>GoldPease &amp; Curren</v>
          </cell>
        </row>
        <row r="231">
          <cell r="J231" t="str">
            <v>GoldPenglai Penggang Gold Industry Co., Ltd.</v>
          </cell>
        </row>
        <row r="232">
          <cell r="J232" t="str">
            <v>GoldPerth Mint</v>
          </cell>
        </row>
        <row r="233">
          <cell r="J233" t="str">
            <v>GoldPerth Mint (ANZ)</v>
          </cell>
        </row>
        <row r="234">
          <cell r="J234" t="str">
            <v>GoldPlanta Recuperadora de Metales SpA</v>
          </cell>
        </row>
        <row r="235">
          <cell r="J235" t="str">
            <v>GoldPrioksky Plant of Non-Ferrous Metals</v>
          </cell>
        </row>
        <row r="236">
          <cell r="J236" t="str">
            <v>GoldProduits Artistiques de Métaux</v>
          </cell>
        </row>
        <row r="237">
          <cell r="J237" t="str">
            <v>GoldPT Aneka Tambang (Persero) Tbk</v>
          </cell>
        </row>
        <row r="238">
          <cell r="J238" t="str">
            <v>GoldPX Precinox S.A.</v>
          </cell>
        </row>
        <row r="239">
          <cell r="J239" t="str">
            <v>GoldPX Précinox S.A.</v>
          </cell>
        </row>
        <row r="240">
          <cell r="J240" t="str">
            <v>GoldQG Refining, LLC</v>
          </cell>
        </row>
        <row r="241">
          <cell r="J241" t="str">
            <v>GoldRand Refinery (Pty) Ltd.</v>
          </cell>
        </row>
        <row r="242">
          <cell r="J242" t="str">
            <v>GoldRefinery LS-Nikko Copper Inc.</v>
          </cell>
        </row>
        <row r="243">
          <cell r="J243" t="str">
            <v>GoldRemondis Argentia B.V.</v>
          </cell>
        </row>
        <row r="244">
          <cell r="J244" t="str">
            <v>GoldREMONDIS PMR B.V.</v>
          </cell>
        </row>
        <row r="245">
          <cell r="J245" t="str">
            <v>GoldRoyal Canadian Mint</v>
          </cell>
        </row>
        <row r="246">
          <cell r="J246" t="str">
            <v>GoldRoyal Mint - Perth Branch</v>
          </cell>
        </row>
        <row r="247">
          <cell r="J247" t="str">
            <v>GoldSAAMP</v>
          </cell>
        </row>
        <row r="248">
          <cell r="J248" t="str">
            <v>GoldSabin Metal Corp.</v>
          </cell>
        </row>
        <row r="249">
          <cell r="J249" t="str">
            <v>GoldSafimet S.p.A</v>
          </cell>
        </row>
        <row r="250">
          <cell r="J250" t="str">
            <v>GoldSAFINA A.S.</v>
          </cell>
        </row>
        <row r="251">
          <cell r="J251" t="str">
            <v>GoldSaganoseki Smelter &amp; Refinery</v>
          </cell>
        </row>
        <row r="252">
          <cell r="J252" t="str">
            <v>GoldSam Precious Metals</v>
          </cell>
        </row>
        <row r="253">
          <cell r="J253" t="str">
            <v>GoldSAM Precious Metals FZ-LLC</v>
          </cell>
        </row>
        <row r="254">
          <cell r="J254" t="str">
            <v>GoldSamdok Metal</v>
          </cell>
        </row>
        <row r="255">
          <cell r="J255" t="str">
            <v>GoldSamduck Precious Metals</v>
          </cell>
        </row>
        <row r="256">
          <cell r="J256" t="str">
            <v>GoldSamwon Metals Corp.</v>
          </cell>
        </row>
        <row r="257">
          <cell r="J257" t="str">
            <v>GoldSD (Samdok) Metal</v>
          </cell>
        </row>
        <row r="258">
          <cell r="J258" t="str">
            <v>GoldSEMPSA Joyeria Plateria S.A.</v>
          </cell>
        </row>
        <row r="259">
          <cell r="J259" t="str">
            <v>GoldSEMPSA Joyería Platería S.A.</v>
          </cell>
        </row>
        <row r="260">
          <cell r="J260" t="str">
            <v>GoldSempsa JP (Cookson Sempsa)</v>
          </cell>
        </row>
        <row r="261">
          <cell r="J261" t="str">
            <v>GoldShan Dong Huangjin</v>
          </cell>
        </row>
        <row r="262">
          <cell r="J262" t="str">
            <v>GoldShandong Gold Mine(Laizhou) Smelter Co., Ltd.</v>
          </cell>
        </row>
        <row r="263">
          <cell r="J263" t="str">
            <v>GoldShandong Gold Smelting Co., Ltd.</v>
          </cell>
        </row>
        <row r="264">
          <cell r="J264" t="str">
            <v>Goldshandong huangjin</v>
          </cell>
        </row>
        <row r="265">
          <cell r="J265" t="str">
            <v>GoldShandong Humon Smelting Co., Ltd.</v>
          </cell>
        </row>
        <row r="266">
          <cell r="J266" t="str">
            <v>GoldShandong middlings JinYe group Co., LTD</v>
          </cell>
        </row>
        <row r="267">
          <cell r="J267" t="str">
            <v>GoldShandong Tarzan Bio-Gold Industry Co., Ltd.</v>
          </cell>
        </row>
        <row r="268">
          <cell r="J268" t="str">
            <v>GoldShandong Tiancheng Biological Gold Industrial Co., Ltd.</v>
          </cell>
        </row>
        <row r="269">
          <cell r="J269" t="str">
            <v>GoldShandong Zhaojin Gold &amp; Silver Refinery Co., Ltd.</v>
          </cell>
        </row>
        <row r="270">
          <cell r="J270" t="str">
            <v>GoldShangdong Gold (Laizhou)</v>
          </cell>
        </row>
        <row r="271">
          <cell r="J271" t="str">
            <v>GoldShenzhen CuiLu Gold Co., Ltd.</v>
          </cell>
        </row>
        <row r="272">
          <cell r="J272" t="str">
            <v>GoldSHENZHEN JINJUNWEI RESOURCE COMPREHENSIVE DEVELOPMENT CO., LTD.</v>
          </cell>
        </row>
        <row r="273">
          <cell r="J273" t="str">
            <v>GoldShenzhen Zhonghenglong Real Industry Co., Ltd.</v>
          </cell>
        </row>
        <row r="274">
          <cell r="J274" t="str">
            <v>GoldShirpur Gold Refinery Ltd.</v>
          </cell>
        </row>
        <row r="275">
          <cell r="J275" t="str">
            <v>GoldShonan Plant Tanaka Kikinzoku</v>
          </cell>
        </row>
        <row r="276">
          <cell r="J276" t="str">
            <v>GoldShyolkovsky</v>
          </cell>
        </row>
        <row r="277">
          <cell r="J277" t="str">
            <v>GoldSichuan Tianze Precious Metals Co., Ltd.</v>
          </cell>
        </row>
        <row r="278">
          <cell r="J278" t="str">
            <v>GoldSingapore Tanaka</v>
          </cell>
        </row>
        <row r="279">
          <cell r="J279" t="str">
            <v>GoldSingway Technology Co., Ltd.</v>
          </cell>
        </row>
        <row r="280">
          <cell r="J280" t="str">
            <v>GoldSMM</v>
          </cell>
        </row>
        <row r="281">
          <cell r="J281" t="str">
            <v>GoldSOE Shyolkovsky Factory of Secondary Precious Metals</v>
          </cell>
        </row>
        <row r="282">
          <cell r="J282" t="str">
            <v>GoldSolar Applied Materials Technology Corp.</v>
          </cell>
        </row>
        <row r="283">
          <cell r="J283" t="str">
            <v>GoldSOLAR CHEMICALAPPLIED MATERIALS TECHNOLOGY (KUN SHAN)</v>
          </cell>
        </row>
        <row r="284">
          <cell r="J284" t="str">
            <v>GoldSolartech</v>
          </cell>
        </row>
        <row r="285">
          <cell r="J285" t="str">
            <v>GoldSOLEIL METALS (Chala One Plant)</v>
          </cell>
        </row>
        <row r="286">
          <cell r="J286" t="str">
            <v>GoldSOLEIL METALS (YAKARI Plant)</v>
          </cell>
        </row>
        <row r="287">
          <cell r="J287" t="str">
            <v>GoldSovereign Metals</v>
          </cell>
        </row>
        <row r="288">
          <cell r="J288" t="str">
            <v>GoldState Research Institute Center for Physical Sciences and Technology</v>
          </cell>
        </row>
        <row r="289">
          <cell r="J289" t="str">
            <v>GoldSumitomo Kinzoku Kozan K.K.</v>
          </cell>
        </row>
        <row r="290">
          <cell r="J290" t="str">
            <v>GoldSumitomo Metal Mining Co., Ltd.</v>
          </cell>
        </row>
        <row r="291">
          <cell r="J291" t="str">
            <v>GoldSungEel HiMetal Co., Ltd.</v>
          </cell>
        </row>
        <row r="292">
          <cell r="J292" t="str">
            <v>GoldSungEel HiTech</v>
          </cell>
        </row>
        <row r="293">
          <cell r="J293" t="str">
            <v>GoldSuper Dragon Technology Co., Ltd.</v>
          </cell>
        </row>
        <row r="294">
          <cell r="J294" t="str">
            <v>GoldT.C.A S.p.A</v>
          </cell>
        </row>
        <row r="295">
          <cell r="J295" t="str">
            <v>GoldTakehara Refinery</v>
          </cell>
        </row>
        <row r="296">
          <cell r="J296" t="str">
            <v>GoldTamano Smelter</v>
          </cell>
        </row>
        <row r="297">
          <cell r="J297" t="str">
            <v>GoldTanaka Denshi Kogyo K.K</v>
          </cell>
        </row>
        <row r="298">
          <cell r="J298" t="str">
            <v>GoldTanaka Electronics (Hong Kong) Pte. Ltd.</v>
          </cell>
        </row>
        <row r="299">
          <cell r="J299" t="str">
            <v>GoldTANAKA Electronics (Malaysia) SDN. BHD.</v>
          </cell>
        </row>
        <row r="300">
          <cell r="J300" t="str">
            <v>GoldTanaka Electronics (Singapore) Pte. Ltd.</v>
          </cell>
        </row>
        <row r="301">
          <cell r="J301" t="str">
            <v>GoldTanaka Kikinzoku International</v>
          </cell>
        </row>
        <row r="302">
          <cell r="J302" t="str">
            <v>GoldTanaka Kikinzoku Kogyo K.K</v>
          </cell>
        </row>
        <row r="303">
          <cell r="J303" t="str">
            <v>GoldTanaka Kikinzoku Kogyo K.K.</v>
          </cell>
        </row>
        <row r="304">
          <cell r="J304" t="str">
            <v>GoldTanaka Precious Metals</v>
          </cell>
        </row>
        <row r="305">
          <cell r="J305" t="str">
            <v>GoldThe Great Wall Gold and Silver Refinery of China</v>
          </cell>
        </row>
        <row r="306">
          <cell r="J306" t="str">
            <v>GoldThe Perth Mint</v>
          </cell>
        </row>
        <row r="307">
          <cell r="J307" t="str">
            <v>GoldThe Refinery of Shandong Gold Mining Co., Ltd.</v>
          </cell>
        </row>
        <row r="308">
          <cell r="J308" t="str">
            <v>GoldTITAN COMPANY LIMITED, JEWELLERY DIVISION</v>
          </cell>
        </row>
        <row r="309">
          <cell r="J309" t="str">
            <v>GoldTokuriki Honten Co., Ltd.</v>
          </cell>
        </row>
        <row r="310">
          <cell r="J310" t="str">
            <v>GoldTongling (Jinguan) Nonferrous Jinguan Copper Industry</v>
          </cell>
        </row>
        <row r="311">
          <cell r="J311" t="str">
            <v>GoldTongling Nonferrous Jinguan (Ausmelt) Copper Industry</v>
          </cell>
        </row>
        <row r="312">
          <cell r="J312" t="str">
            <v>GoldTongling Nonferrous Metals Group Co., Ltd.</v>
          </cell>
        </row>
        <row r="313">
          <cell r="J313" t="str">
            <v>GoldTongLing Nonferrous Metals Group Holdings Co., Ltd.</v>
          </cell>
        </row>
        <row r="314">
          <cell r="J314" t="str">
            <v>GoldTOO Tau-Ken-Altyn</v>
          </cell>
        </row>
        <row r="315">
          <cell r="J315" t="str">
            <v>GoldTorecom</v>
          </cell>
        </row>
        <row r="316">
          <cell r="J316" t="str">
            <v>GoldUbro-Union of Brazilian Refiners</v>
          </cell>
        </row>
        <row r="317">
          <cell r="J317" t="str">
            <v>GoldUmicore Precious Metals Refining Hoboken</v>
          </cell>
        </row>
        <row r="318">
          <cell r="J318" t="str">
            <v>GoldUmicore Precious Metals Thailand</v>
          </cell>
        </row>
        <row r="319">
          <cell r="J319" t="str">
            <v>GoldUmicore S.A. Business Unit Precious Metals Refining</v>
          </cell>
        </row>
        <row r="320">
          <cell r="J320" t="str">
            <v>GoldUnited Precious Metal Refining, Inc.</v>
          </cell>
        </row>
        <row r="321">
          <cell r="J321" t="str">
            <v>GoldValcambi S.A.</v>
          </cell>
        </row>
        <row r="322">
          <cell r="J322" t="str">
            <v>GoldWangjiaqiao, Wuhua District</v>
          </cell>
        </row>
        <row r="323">
          <cell r="J323" t="str">
            <v>GoldWEEEREFINING</v>
          </cell>
        </row>
        <row r="324">
          <cell r="J324" t="str">
            <v>GoldWestern Australian Mint (T/a The Perth Mint)</v>
          </cell>
        </row>
        <row r="325">
          <cell r="J325" t="str">
            <v>GoldWIELAND Edelmetalle GmbH</v>
          </cell>
        </row>
        <row r="326">
          <cell r="J326" t="str">
            <v>GoldWilliams Advanced Materials</v>
          </cell>
        </row>
        <row r="327">
          <cell r="J327" t="str">
            <v>GoldXstrata</v>
          </cell>
        </row>
        <row r="328">
          <cell r="J328" t="str">
            <v>GoldYamakin Co., Ltd.</v>
          </cell>
        </row>
        <row r="329">
          <cell r="J329" t="str">
            <v>GoldYamamoto Precious Co., Ltd.</v>
          </cell>
        </row>
        <row r="330">
          <cell r="J330" t="str">
            <v>GoldYamamoto Precious Metal Co., Ltd.</v>
          </cell>
        </row>
        <row r="331">
          <cell r="J331" t="str">
            <v>GoldYamamoto Precision Metals</v>
          </cell>
        </row>
        <row r="332">
          <cell r="J332" t="str">
            <v>GoldYilida Resources Technology Co., Ltd.</v>
          </cell>
        </row>
        <row r="333">
          <cell r="J333" t="str">
            <v>GoldYokohama Metal Co., Ltd.</v>
          </cell>
        </row>
        <row r="334">
          <cell r="J334" t="str">
            <v>GoldYunnan Copper Industry Co., Ltd.</v>
          </cell>
        </row>
        <row r="335">
          <cell r="J335" t="str">
            <v>GoldYunnan Copper Southwest Copper Branch</v>
          </cell>
        </row>
        <row r="336">
          <cell r="J336" t="str">
            <v>GoldZhao Jin Mining Industry Co Ltd</v>
          </cell>
        </row>
        <row r="337">
          <cell r="J337" t="str">
            <v>GoldZhao Yuan Gold Mine</v>
          </cell>
        </row>
        <row r="338">
          <cell r="J338" t="str">
            <v>GoldZhao Yuan Gold Smelter of ZhongJin</v>
          </cell>
        </row>
        <row r="339">
          <cell r="J339" t="str">
            <v>GoldZhao Yuan Jin Kuang</v>
          </cell>
        </row>
        <row r="340">
          <cell r="J340" t="str">
            <v>GoldZhaojin Mining Industry Co., Ltd.</v>
          </cell>
        </row>
        <row r="341">
          <cell r="J341" t="str">
            <v>Goldzhaojinjinyinyelian</v>
          </cell>
        </row>
        <row r="342">
          <cell r="J342" t="str">
            <v>GoldZhaoyuan Gold Group</v>
          </cell>
        </row>
        <row r="343">
          <cell r="J343" t="str">
            <v>GoldZhongjin Gold Corporation Limited</v>
          </cell>
        </row>
        <row r="344">
          <cell r="J344" t="str">
            <v>GoldZhongyuan Gold Smelter of Zhongjin Gold Corporation</v>
          </cell>
        </row>
        <row r="345">
          <cell r="J345" t="str">
            <v>GoldZijin Kuang Ye Refinery</v>
          </cell>
        </row>
        <row r="346">
          <cell r="J346" t="str">
            <v>GoldZijin Mining Group Gold Smelting Co. Ltd.</v>
          </cell>
        </row>
        <row r="347">
          <cell r="J347" t="str">
            <v>GoldZijin Mining Industry Corporation</v>
          </cell>
        </row>
        <row r="348">
          <cell r="J348" t="str">
            <v>GoldSmelter not listed</v>
          </cell>
        </row>
        <row r="349">
          <cell r="J349" t="str">
            <v>GoldSmelter not yet identified</v>
          </cell>
        </row>
        <row r="350">
          <cell r="J350" t="str">
            <v>Tantalum5D Production OU</v>
          </cell>
        </row>
        <row r="351">
          <cell r="J351" t="str">
            <v>Tantalum5D Production OÜ</v>
          </cell>
        </row>
        <row r="352">
          <cell r="J352" t="str">
            <v>TantalumAMG Brasil</v>
          </cell>
        </row>
        <row r="353">
          <cell r="J353" t="str">
            <v>TantalumConghua Tantalum and Niobium Smeltry</v>
          </cell>
        </row>
        <row r="354">
          <cell r="J354" t="str">
            <v>TantalumD Block Metals, LLC</v>
          </cell>
        </row>
        <row r="355">
          <cell r="J355" t="str">
            <v>TantalumF &amp; X</v>
          </cell>
        </row>
        <row r="356">
          <cell r="J356" t="str">
            <v>TantalumF&amp;X Electro-Materials Ltd.</v>
          </cell>
        </row>
        <row r="357">
          <cell r="J357" t="str">
            <v>TantalumFIR Metals &amp; Resource Ltd.</v>
          </cell>
        </row>
        <row r="358">
          <cell r="J358" t="str">
            <v>TantalumGlobal Advanced Metals Aizu</v>
          </cell>
        </row>
        <row r="359">
          <cell r="J359" t="str">
            <v>TantalumGlobal Advanced Metals Boyertown</v>
          </cell>
        </row>
        <row r="360">
          <cell r="J360" t="str">
            <v>TantalumGuangdong Rising Rare Metals-EO Materials Ltd.</v>
          </cell>
        </row>
        <row r="361">
          <cell r="J361" t="str">
            <v>TantalumGuangdong Zhiyuan New Material Co., Ltd.</v>
          </cell>
        </row>
        <row r="362">
          <cell r="J362" t="str">
            <v>TantalumH.C. Starck Co., Ltd.</v>
          </cell>
        </row>
        <row r="363">
          <cell r="J363" t="str">
            <v>TantalumH.C. Starck Inc.</v>
          </cell>
        </row>
        <row r="364">
          <cell r="J364" t="str">
            <v>TantalumH.C. Starck Ltd.</v>
          </cell>
        </row>
        <row r="365">
          <cell r="J365" t="str">
            <v>TantalumH.C. Starck Smelting GmbH &amp; Co. KG</v>
          </cell>
        </row>
        <row r="366">
          <cell r="J366" t="str">
            <v>TantalumH.C. Starck Tantalum and Niobium GmbH</v>
          </cell>
        </row>
        <row r="367">
          <cell r="J367" t="str">
            <v>TantalumHengyang King Xing Lifeng New Materials Co., Ltd.</v>
          </cell>
        </row>
        <row r="368">
          <cell r="J368" t="str">
            <v>TantalumJiangxi Dinghai Tantalum &amp; Niobium Co., Ltd.</v>
          </cell>
        </row>
        <row r="369">
          <cell r="J369" t="str">
            <v>TantalumJiangxi Sanshi Nonferrous Metals Co., Ltd</v>
          </cell>
        </row>
        <row r="370">
          <cell r="J370" t="str">
            <v>TantalumJiangxi Suns Nonferrous Materials Co. Ltd.</v>
          </cell>
        </row>
        <row r="371">
          <cell r="J371" t="str">
            <v>TantalumJiangxi Tuohong New Raw Material</v>
          </cell>
        </row>
        <row r="372">
          <cell r="J372" t="str">
            <v>TantalumJiuJiang JinXin Nonferrous Metals Co., Ltd.</v>
          </cell>
        </row>
        <row r="373">
          <cell r="J373" t="str">
            <v>TantalumJiujiang Nonferrous Metals Smelting Company Limited</v>
          </cell>
        </row>
        <row r="374">
          <cell r="J374" t="str">
            <v>TantalumJiujiang Tanbre Co., Ltd.</v>
          </cell>
        </row>
        <row r="375">
          <cell r="J375" t="str">
            <v>TantalumJiujiang Zhongao Tantalum &amp; Niobium Co., Ltd.</v>
          </cell>
        </row>
        <row r="376">
          <cell r="J376" t="str">
            <v>TantalumKEMET Blue Metals</v>
          </cell>
        </row>
        <row r="377">
          <cell r="J377" t="str">
            <v>TantalumKEMET de Mexico</v>
          </cell>
        </row>
        <row r="378">
          <cell r="J378" t="str">
            <v>TantalumLSM Brasil S.A.</v>
          </cell>
        </row>
        <row r="379">
          <cell r="J379" t="str">
            <v>TantalumMaterion Newton Inc.</v>
          </cell>
        </row>
        <row r="380">
          <cell r="J380" t="str">
            <v>TantalumMetallurgical Products India Pvt. Ltd. (MPIL)</v>
          </cell>
        </row>
        <row r="381">
          <cell r="J381" t="str">
            <v>TantalumMetallurgical Products India Pvt., Ltd.</v>
          </cell>
        </row>
        <row r="382">
          <cell r="J382" t="str">
            <v>TantalumMineracao Taboca S.A.</v>
          </cell>
        </row>
        <row r="383">
          <cell r="J383" t="str">
            <v>TantalumMineração Taboca S.A.</v>
          </cell>
        </row>
        <row r="384">
          <cell r="J384" t="str">
            <v>TantalumMineracao Taboca SA</v>
          </cell>
        </row>
        <row r="385">
          <cell r="J385" t="str">
            <v>TantalumMitsui Kinzoku Company, Limited</v>
          </cell>
        </row>
        <row r="386">
          <cell r="J386" t="str">
            <v>TantalumMitsui Mining &amp; Smelting</v>
          </cell>
        </row>
        <row r="387">
          <cell r="J387" t="str">
            <v>TantalumMitsui Mining and Smelting Co., Ltd.</v>
          </cell>
        </row>
        <row r="388">
          <cell r="J388" t="str">
            <v>TantalumMolycorp Silmet A.S.</v>
          </cell>
        </row>
        <row r="389">
          <cell r="J389" t="str">
            <v>TantalumNingxia Non-Ferrous Metal Smeltery</v>
          </cell>
        </row>
        <row r="390">
          <cell r="J390" t="str">
            <v>TantalumNingxia Orient Tantalum Industry Co., Ltd.</v>
          </cell>
        </row>
        <row r="391">
          <cell r="J391" t="str">
            <v>TantalumNPM Silmet AS</v>
          </cell>
        </row>
        <row r="392">
          <cell r="J392" t="str">
            <v>TantalumPowerX Ltd.</v>
          </cell>
        </row>
        <row r="393">
          <cell r="J393" t="str">
            <v>TantalumResind Ind e Com Ltda.</v>
          </cell>
        </row>
        <row r="394">
          <cell r="J394" t="str">
            <v>TantalumResind Industria e Comercio Ltda.</v>
          </cell>
        </row>
        <row r="395">
          <cell r="J395" t="str">
            <v>TantalumResind Indústria e Comércio Ltda.</v>
          </cell>
        </row>
        <row r="396">
          <cell r="J396" t="str">
            <v>TantalumRFH</v>
          </cell>
        </row>
        <row r="397">
          <cell r="J397" t="str">
            <v>TantalumRFH Tantalum Smeltry Co., Ltd.</v>
          </cell>
        </row>
        <row r="398">
          <cell r="J398" t="str">
            <v>TantalumSolikamsk</v>
          </cell>
        </row>
        <row r="399">
          <cell r="J399" t="str">
            <v>TantalumSolikamsk Magnesium Works OAO</v>
          </cell>
        </row>
        <row r="400">
          <cell r="J400" t="str">
            <v>TantalumSolikamsk Metal Works</v>
          </cell>
        </row>
        <row r="401">
          <cell r="J401" t="str">
            <v>TantalumTaki Chemical Co., Ltd.</v>
          </cell>
        </row>
        <row r="402">
          <cell r="J402" t="str">
            <v>TantalumTaki Chemicals</v>
          </cell>
        </row>
        <row r="403">
          <cell r="J403" t="str">
            <v>TantalumTANIOBIS Co., Ltd.</v>
          </cell>
        </row>
        <row r="404">
          <cell r="J404" t="str">
            <v>TantalumTANIOBIS GmbH</v>
          </cell>
        </row>
        <row r="405">
          <cell r="J405" t="str">
            <v>TantalumTANIOBIS Japan Co., Ltd.</v>
          </cell>
        </row>
        <row r="406">
          <cell r="J406" t="str">
            <v>TantalumTANIOBIS Smelting GmbH &amp; Co. KG</v>
          </cell>
        </row>
        <row r="407">
          <cell r="J407" t="str">
            <v>TantalumTelex Metals</v>
          </cell>
        </row>
        <row r="408">
          <cell r="J408" t="str">
            <v>TantalumULBA</v>
          </cell>
        </row>
        <row r="409">
          <cell r="J409" t="str">
            <v>TantalumUlba Metallurgical Plant JSC</v>
          </cell>
        </row>
        <row r="410">
          <cell r="J410" t="str">
            <v>TantalumXIMEI RESOURCES (GUANGDONG) LIMITED</v>
          </cell>
        </row>
        <row r="411">
          <cell r="J411" t="str">
            <v>TantalumXinXing HaoRong Electronic Material Co., Ltd.</v>
          </cell>
        </row>
        <row r="412">
          <cell r="J412" t="str">
            <v>TantalumYanling Jincheng Tantalum &amp; Niobium Co., Ltd.</v>
          </cell>
        </row>
        <row r="413">
          <cell r="J413" t="str">
            <v>TantalumYanling Jincheng Tantalum Co., Ltd.</v>
          </cell>
        </row>
        <row r="414">
          <cell r="J414" t="str">
            <v>Tantalumタニオビス・ジャパン株式会社</v>
          </cell>
        </row>
        <row r="415">
          <cell r="J415" t="str">
            <v>TantalumSmelter not listed</v>
          </cell>
        </row>
        <row r="416">
          <cell r="J416" t="str">
            <v>TantalumSmelter not yet identified</v>
          </cell>
        </row>
        <row r="417">
          <cell r="J417" t="str">
            <v>TinAlent plc</v>
          </cell>
        </row>
        <row r="418">
          <cell r="J418" t="str">
            <v>TinAlpha Assembly Solutions Inc</v>
          </cell>
        </row>
        <row r="419">
          <cell r="J419" t="str">
            <v>TinAlpha Metals</v>
          </cell>
        </row>
        <row r="420">
          <cell r="J420" t="str">
            <v>TinAlpha Metals Korea Ltd.</v>
          </cell>
        </row>
        <row r="421">
          <cell r="J421" t="str">
            <v>TinAlpha Metals Taiwan</v>
          </cell>
        </row>
        <row r="422">
          <cell r="J422" t="str">
            <v>TinAn Vinh Joint Stock Mineral Processing Company</v>
          </cell>
        </row>
        <row r="423">
          <cell r="J423" t="str">
            <v>TinAurubis Beerse</v>
          </cell>
        </row>
        <row r="424">
          <cell r="J424" t="str">
            <v>TinAurubis Beerse N.V.</v>
          </cell>
        </row>
        <row r="425">
          <cell r="J425" t="str">
            <v>TinAurubis Berango</v>
          </cell>
        </row>
        <row r="426">
          <cell r="J426" t="str">
            <v>TinChengfeng Metals Co Pte Ltd</v>
          </cell>
        </row>
        <row r="427">
          <cell r="J427" t="str">
            <v>TinChenzhou Yun Xiang mining limited liability company</v>
          </cell>
        </row>
        <row r="428">
          <cell r="J428" t="str">
            <v>TinChenzhou Yunxiang Mining and Metallurgy Co., Ltd.</v>
          </cell>
        </row>
        <row r="429">
          <cell r="J429" t="str">
            <v>TinChifeng Dajingzi Tin Industry Co., Ltd.</v>
          </cell>
        </row>
        <row r="430">
          <cell r="J430" t="str">
            <v>TinChina Tin (Hechi)</v>
          </cell>
        </row>
        <row r="431">
          <cell r="J431" t="str">
            <v>TinChina Tin Group Co., Ltd.</v>
          </cell>
        </row>
        <row r="432">
          <cell r="J432" t="str">
            <v>TinChina Tin Lai Ben Smelter Co., Ltd.</v>
          </cell>
        </row>
        <row r="433">
          <cell r="J433" t="str">
            <v>TinChina Yunnan Tin Co Ltd.</v>
          </cell>
        </row>
        <row r="434">
          <cell r="J434" t="str">
            <v>TinConecsus</v>
          </cell>
        </row>
        <row r="435">
          <cell r="J435" t="str">
            <v>TinConecsus LLC</v>
          </cell>
        </row>
        <row r="436">
          <cell r="J436" t="str">
            <v>TinCookson</v>
          </cell>
        </row>
        <row r="437">
          <cell r="J437" t="str">
            <v>TinCookson (Alpha Metals Taiwan)</v>
          </cell>
        </row>
        <row r="438">
          <cell r="J438" t="str">
            <v>TinCookson Alpha Metals (Shenzhen) Co., Ltd.</v>
          </cell>
        </row>
        <row r="439">
          <cell r="J439" t="str">
            <v>TinCRM Fundicao De Metais E Comercio De Equipamentos Eletronicos Do Brasil Ltda</v>
          </cell>
        </row>
        <row r="440">
          <cell r="J440" t="str">
            <v>TinCRM Fundição De Metais E Comércio De Equipamentos Eletrônicos Do Brasil Ltda</v>
          </cell>
        </row>
        <row r="441">
          <cell r="J441" t="str">
            <v>TinCRM Synergies</v>
          </cell>
        </row>
        <row r="442">
          <cell r="J442" t="str">
            <v>TinCRM Synergies EMEA, S.L.U.</v>
          </cell>
        </row>
        <row r="443">
          <cell r="J443" t="str">
            <v>TinCV Ayi Jaya</v>
          </cell>
        </row>
        <row r="444">
          <cell r="J444" t="str">
            <v>TinCV Nurjanah</v>
          </cell>
        </row>
        <row r="445">
          <cell r="J445" t="str">
            <v>TinCV Serumpun Sebalai</v>
          </cell>
        </row>
        <row r="446">
          <cell r="J446" t="str">
            <v>TinCV Tiga Sekawan</v>
          </cell>
        </row>
        <row r="447">
          <cell r="J447" t="str">
            <v>TinDongguan Best Alloys Co., Ltd.</v>
          </cell>
        </row>
        <row r="448">
          <cell r="J448" t="str">
            <v>TinDongguan CiEXPO Environmental Engineering Co., Ltd.</v>
          </cell>
        </row>
        <row r="449">
          <cell r="J449" t="str">
            <v>TinDongGuan DaLang BaoTai Solder Products Factory</v>
          </cell>
        </row>
        <row r="450">
          <cell r="J450" t="str">
            <v>TinDowa</v>
          </cell>
        </row>
        <row r="451">
          <cell r="J451" t="str">
            <v>TinDowa Metaltech Co., Ltd.</v>
          </cell>
        </row>
        <row r="452">
          <cell r="J452" t="str">
            <v>TinElectro-Mechanical Facility of the Cao Bang Minerals &amp; Metallurgy Joint Stock Company</v>
          </cell>
        </row>
        <row r="453">
          <cell r="J453" t="str">
            <v>TinEM Vinto</v>
          </cell>
        </row>
        <row r="454">
          <cell r="J454" t="str">
            <v>TinEmpresa Metalúrgica Vinto</v>
          </cell>
        </row>
        <row r="455">
          <cell r="J455" t="str">
            <v>TinEmpressa Nacional de Fundiciones (ENAF)</v>
          </cell>
        </row>
        <row r="456">
          <cell r="J456" t="str">
            <v>TinENAF</v>
          </cell>
        </row>
        <row r="457">
          <cell r="J457" t="str">
            <v>TinEstanho de Rondonia S.A.</v>
          </cell>
        </row>
        <row r="458">
          <cell r="J458" t="str">
            <v>TinEstanho de Rondônia S.A.</v>
          </cell>
        </row>
        <row r="459">
          <cell r="J459" t="str">
            <v>TinFabrica Auricchio</v>
          </cell>
        </row>
        <row r="460">
          <cell r="J460" t="str">
            <v>TinFábrica Auricchio</v>
          </cell>
        </row>
        <row r="461">
          <cell r="J461" t="str">
            <v>TinFabrica Auricchio Industria e Comercio Ltda.</v>
          </cell>
        </row>
        <row r="462">
          <cell r="J462" t="str">
            <v>TinFenix Metals</v>
          </cell>
        </row>
        <row r="463">
          <cell r="J463" t="str">
            <v>TinFunsur Smelter</v>
          </cell>
        </row>
        <row r="464">
          <cell r="J464" t="str">
            <v>TinGejiu City Datun Chengfeng Smelter</v>
          </cell>
        </row>
        <row r="465">
          <cell r="J465" t="str">
            <v>TinGejiu City Fuxiang Industry and Trade Co., Ltd.</v>
          </cell>
        </row>
        <row r="466">
          <cell r="J466" t="str">
            <v>TinGejiu Fuxiang Gongmao Co., Ltd.</v>
          </cell>
        </row>
        <row r="467">
          <cell r="J467" t="str">
            <v>TinGejiu Kai Meng Industry and Trade LLC</v>
          </cell>
        </row>
        <row r="468">
          <cell r="J468" t="str">
            <v>TinGejiu Non-Ferrous Metal Processing Co., Ltd.</v>
          </cell>
        </row>
        <row r="469">
          <cell r="J469" t="str">
            <v>TinGejiu Yunxin Nonferrous Electrolysis Co., Ltd.</v>
          </cell>
        </row>
        <row r="470">
          <cell r="J470" t="str">
            <v>TinGejiu Zi-Li</v>
          </cell>
        </row>
        <row r="471">
          <cell r="J471" t="str">
            <v>TinGejiu Zili Mining And Metallurgy Co., Ltd.</v>
          </cell>
        </row>
        <row r="472">
          <cell r="J472" t="str">
            <v>TinGlobal Advanced Metals Greenbushes Pty Ltd.</v>
          </cell>
        </row>
        <row r="473">
          <cell r="J473" t="str">
            <v>TinGuang Xi Liu Xhou</v>
          </cell>
        </row>
        <row r="474">
          <cell r="J474" t="str">
            <v>TinGuang Xi Liu Zhou</v>
          </cell>
        </row>
        <row r="475">
          <cell r="J475" t="str">
            <v>TinGuangdong Hanhe Non-Ferrous Metal Co., Ltd.</v>
          </cell>
        </row>
        <row r="476">
          <cell r="J476" t="str">
            <v>TinGuangXi China Tin</v>
          </cell>
        </row>
        <row r="477">
          <cell r="J477" t="str">
            <v>TinGuangxi Hua Shu Dan CO., LTD.</v>
          </cell>
        </row>
        <row r="478">
          <cell r="J478" t="str">
            <v>TinIkuno Tin Smelter</v>
          </cell>
        </row>
        <row r="479">
          <cell r="J479" t="str">
            <v>TinINDONESIAN STATE TIN CORPORATION MENTOK SMELTER</v>
          </cell>
        </row>
        <row r="480">
          <cell r="J480" t="str">
            <v>TinJiangxi Nanshan</v>
          </cell>
        </row>
        <row r="481">
          <cell r="J481" t="str">
            <v>TinJiangxi New Nanshan Technology Ltd.</v>
          </cell>
        </row>
        <row r="482">
          <cell r="J482" t="str">
            <v>TinKai Union Industry and Trade Co., Ltd. (China)</v>
          </cell>
        </row>
        <row r="483">
          <cell r="J483" t="str">
            <v>TinKai Unita Trade Limited Liability Company</v>
          </cell>
        </row>
        <row r="484">
          <cell r="J484" t="str">
            <v>TinKaimeng (Gejiu) Industry and Trade Co., Ltd.</v>
          </cell>
        </row>
        <row r="485">
          <cell r="J485" t="str">
            <v>TinKundur Smelter</v>
          </cell>
        </row>
        <row r="486">
          <cell r="J486" t="str">
            <v>TinLiuzhhou China Tin</v>
          </cell>
        </row>
        <row r="487">
          <cell r="J487" t="str">
            <v>TinLongnan Chuangyue Environmental Protection Technology Development Co., Ltd</v>
          </cell>
        </row>
        <row r="488">
          <cell r="J488" t="str">
            <v>TinLuna Smelter, Ltd.</v>
          </cell>
        </row>
        <row r="489">
          <cell r="J489" t="str">
            <v>TinMa'anshan Weitai Tin Co., Ltd.</v>
          </cell>
        </row>
        <row r="490">
          <cell r="J490" t="str">
            <v>TinMagnu's Minerais Metais e Ligas Ltda.</v>
          </cell>
        </row>
        <row r="491">
          <cell r="J491" t="str">
            <v>TinMalaysia Smelting Corporation Berhad (Port Klang)</v>
          </cell>
        </row>
        <row r="492">
          <cell r="J492" t="str">
            <v>TinMelt Metais e Ligas S.A.</v>
          </cell>
        </row>
        <row r="493">
          <cell r="J493" t="str">
            <v>TinMentok Smelter</v>
          </cell>
        </row>
        <row r="494">
          <cell r="J494" t="str">
            <v>TinMetallic Materials Branch of Guangxi China Tin Group Co.,Ltd.</v>
          </cell>
        </row>
        <row r="495">
          <cell r="J495" t="str">
            <v>TinMetallic Resources, Inc.</v>
          </cell>
        </row>
        <row r="496">
          <cell r="J496" t="str">
            <v>TinMetallo Belgium N.V.</v>
          </cell>
        </row>
        <row r="497">
          <cell r="J497" t="str">
            <v>TinMetallo Spain S.L.U.</v>
          </cell>
        </row>
        <row r="498">
          <cell r="J498" t="str">
            <v>TinMineracao Taboca S.A.</v>
          </cell>
        </row>
        <row r="499">
          <cell r="J499" t="str">
            <v>TinMineração Taboca S.A.</v>
          </cell>
        </row>
        <row r="500">
          <cell r="J500" t="str">
            <v>TinMineracao Taboca SA</v>
          </cell>
        </row>
        <row r="501">
          <cell r="J501" t="str">
            <v>TinMining and processing tin-tungsten ore Giang Son - VQB Co., Ltd.</v>
          </cell>
        </row>
        <row r="502">
          <cell r="J502" t="str">
            <v>TinMining Minerals Resources SARL</v>
          </cell>
        </row>
        <row r="503">
          <cell r="J503" t="str">
            <v>TinMinsur</v>
          </cell>
        </row>
        <row r="504">
          <cell r="J504" t="str">
            <v>TinMitsubishi Materials Corporation</v>
          </cell>
        </row>
        <row r="505">
          <cell r="J505" t="str">
            <v>TinModeltech Sdn Bhd</v>
          </cell>
        </row>
        <row r="506">
          <cell r="J506" t="str">
            <v>TinNankang Nanshan Tin Manufactory Co., Ltd.</v>
          </cell>
        </row>
        <row r="507">
          <cell r="J507" t="str">
            <v>TinNanshan Tin Co. Ltd.</v>
          </cell>
        </row>
        <row r="508">
          <cell r="J508" t="str">
            <v>TinNghe Tinh Non-Ferrous Metals Joint Stock Company</v>
          </cell>
        </row>
        <row r="509">
          <cell r="J509" t="str">
            <v>TinNovosibirsk Processing Plant Ltd.</v>
          </cell>
        </row>
        <row r="510">
          <cell r="J510" t="str">
            <v>TinNovosibirsk Tin Combine</v>
          </cell>
        </row>
        <row r="511">
          <cell r="J511" t="str">
            <v>TinO.M. Manufacturing (Thailand) Co., Ltd.</v>
          </cell>
        </row>
        <row r="512">
          <cell r="J512" t="str">
            <v>TinO.M. Manufacturing Philippines, Inc.</v>
          </cell>
        </row>
        <row r="513">
          <cell r="J513" t="str">
            <v>TinOMSA</v>
          </cell>
        </row>
        <row r="514">
          <cell r="J514" t="str">
            <v>TinOperaciones Metalurgicas S.A.</v>
          </cell>
        </row>
        <row r="515">
          <cell r="J515" t="str">
            <v>TinOperaciones Metalúrgicas S.A.</v>
          </cell>
        </row>
        <row r="516">
          <cell r="J516" t="str">
            <v>TinP Kay Metal, Inc</v>
          </cell>
        </row>
        <row r="517">
          <cell r="J517" t="str">
            <v>TinPrecious Minerals and Smelting Limited</v>
          </cell>
        </row>
        <row r="518">
          <cell r="J518" t="str">
            <v>TinPT Aries Kencana Sejahtera</v>
          </cell>
        </row>
        <row r="519">
          <cell r="J519" t="str">
            <v>TinPT Artha Cipta Langgeng</v>
          </cell>
        </row>
        <row r="520">
          <cell r="J520" t="str">
            <v>TinPT ATD Makmur Mandiri Jaya</v>
          </cell>
        </row>
        <row r="521">
          <cell r="J521" t="str">
            <v>TinPT Bangka Prima Tin</v>
          </cell>
        </row>
        <row r="522">
          <cell r="J522" t="str">
            <v>TinPT Cipta Persada Mulia</v>
          </cell>
        </row>
        <row r="523">
          <cell r="J523" t="str">
            <v>TinPT Masbro Alam Stania</v>
          </cell>
        </row>
        <row r="524">
          <cell r="J524" t="str">
            <v>TinPT Mitra Stania Prima</v>
          </cell>
        </row>
        <row r="525">
          <cell r="J525" t="str">
            <v>TinPT Mitra Sukses Globalindo</v>
          </cell>
        </row>
        <row r="526">
          <cell r="J526" t="str">
            <v>TinPT Premium Tin Indonesia</v>
          </cell>
        </row>
        <row r="527">
          <cell r="J527" t="str">
            <v>TinPT Prima Timah Utama</v>
          </cell>
        </row>
        <row r="528">
          <cell r="J528" t="str">
            <v>TinPT Putera Sarana Shakti (PT PSS)</v>
          </cell>
        </row>
        <row r="529">
          <cell r="J529" t="str">
            <v>TinPT Rajehan Ariq</v>
          </cell>
        </row>
        <row r="530">
          <cell r="J530" t="str">
            <v>TinPT Tambang Timah</v>
          </cell>
        </row>
        <row r="531">
          <cell r="J531" t="str">
            <v>TinPT Timah Tbk Kundur</v>
          </cell>
        </row>
        <row r="532">
          <cell r="J532" t="str">
            <v>TinPT Timah Tbk Mentok</v>
          </cell>
        </row>
        <row r="533">
          <cell r="J533" t="str">
            <v>TinResind Ind e Com Ltda.</v>
          </cell>
        </row>
        <row r="534">
          <cell r="J534" t="str">
            <v>TinResind Industria e Comercio Ltda.</v>
          </cell>
        </row>
        <row r="535">
          <cell r="J535" t="str">
            <v>TinResind Indústria e Comércio Ltda.</v>
          </cell>
        </row>
        <row r="536">
          <cell r="J536" t="str">
            <v>TinRIKAYAA GREENTECH PRIVATE LIMITED</v>
          </cell>
        </row>
        <row r="537">
          <cell r="J537" t="str">
            <v>TinRui Da Hung</v>
          </cell>
        </row>
        <row r="538">
          <cell r="J538" t="str">
            <v>TinSmelting Branch of Yunnan Tin Company Ltd</v>
          </cell>
        </row>
        <row r="539">
          <cell r="J539" t="str">
            <v>TinSuper Ligas</v>
          </cell>
        </row>
        <row r="540">
          <cell r="J540" t="str">
            <v>TinTakehara PVD Materials Plant / PVD Materials Division of MITSUI MINING &amp; SMELTING CO., LTD.</v>
          </cell>
        </row>
        <row r="541">
          <cell r="J541" t="str">
            <v>TinThai Solder Industry Corp., Ltd.</v>
          </cell>
        </row>
        <row r="542">
          <cell r="J542" t="str">
            <v>TinThailand Smelting &amp; Refining Co Ltd</v>
          </cell>
        </row>
        <row r="543">
          <cell r="J543" t="str">
            <v>TinThaisarco</v>
          </cell>
        </row>
        <row r="544">
          <cell r="J544" t="str">
            <v>TinThe Gejiu cloud new colored electrolytic</v>
          </cell>
        </row>
        <row r="545">
          <cell r="J545" t="str">
            <v>TinTin Products Manufacturing Co.LTD. of YTCL</v>
          </cell>
        </row>
        <row r="546">
          <cell r="J546" t="str">
            <v>TinTin Smelting Branch of Yunnan Tin Co., Ltd.</v>
          </cell>
        </row>
        <row r="547">
          <cell r="J547" t="str">
            <v>TinTin Technology &amp; Refining</v>
          </cell>
        </row>
        <row r="548">
          <cell r="J548" t="str">
            <v>TinToboca/ Paranapenema</v>
          </cell>
        </row>
        <row r="549">
          <cell r="J549" t="str">
            <v>TinUnit Timah Kundur PT Tambang</v>
          </cell>
        </row>
        <row r="550">
          <cell r="J550" t="str">
            <v>TinVQB Mineral and Trading Group JSC</v>
          </cell>
        </row>
        <row r="551">
          <cell r="J551" t="str">
            <v>TinWhite Solder Metalurgia e Mineracao Ltda.</v>
          </cell>
        </row>
        <row r="552">
          <cell r="J552" t="str">
            <v>TinWhite Solder Metalurgia e Mineração Ltda.</v>
          </cell>
        </row>
        <row r="553">
          <cell r="J553" t="str">
            <v>TinWhite Solder Metalurgica</v>
          </cell>
        </row>
        <row r="554">
          <cell r="J554" t="str">
            <v>TinWoodcross Smelting Company Limited</v>
          </cell>
        </row>
        <row r="555">
          <cell r="J555" t="str">
            <v>TinXiHai - Liuzhou China Tin Group Co ltd</v>
          </cell>
        </row>
        <row r="556">
          <cell r="J556" t="str">
            <v>TinYTCL</v>
          </cell>
        </row>
        <row r="557">
          <cell r="J557" t="str">
            <v>TinYunan Gejiu Yunxin Electrolyze Limited</v>
          </cell>
        </row>
        <row r="558">
          <cell r="J558" t="str">
            <v>TinYunnan Adventure Co., Ltd.</v>
          </cell>
        </row>
        <row r="559">
          <cell r="J559" t="str">
            <v>TinYunnan Chengfeng</v>
          </cell>
        </row>
        <row r="560">
          <cell r="J560" t="str">
            <v>TinYunnan Chengfeng Non-ferrous Metals Co., Ltd.</v>
          </cell>
        </row>
        <row r="561">
          <cell r="J561" t="str">
            <v>TinYunNan Gejiu Yunxin Electrolyze Limited</v>
          </cell>
        </row>
        <row r="562">
          <cell r="J562" t="str">
            <v>TinYunnan Gejiu Zili Metallurgy Co. Ltd.</v>
          </cell>
        </row>
        <row r="563">
          <cell r="J563" t="str">
            <v>TinYunnan ride non-ferrous metal co., LTD</v>
          </cell>
        </row>
        <row r="564">
          <cell r="J564" t="str">
            <v>TinYunnan Tin Company Limited</v>
          </cell>
        </row>
        <row r="565">
          <cell r="J565" t="str">
            <v>TinYunnan Tin Company, Ltd.</v>
          </cell>
        </row>
        <row r="566">
          <cell r="J566" t="str">
            <v>TinYunnan wind Nonferrous Metals Co., Ltd.</v>
          </cell>
        </row>
        <row r="567">
          <cell r="J567" t="str">
            <v>TinYunnan Xi YE</v>
          </cell>
        </row>
        <row r="568">
          <cell r="J568" t="str">
            <v>TinYunnan Yunfan Non-ferrous Metals Co., Ltd.</v>
          </cell>
        </row>
        <row r="569">
          <cell r="J569" t="str">
            <v>TinYuntinic Resources</v>
          </cell>
        </row>
        <row r="570">
          <cell r="J570" t="str">
            <v>TinYUNXIN colored electrolysis Company Limited</v>
          </cell>
        </row>
        <row r="571">
          <cell r="J571" t="str">
            <v>Tin云南锡业股份有限公司锡业分公司</v>
          </cell>
        </row>
        <row r="572">
          <cell r="J572" t="str">
            <v>TinSmelter not listed</v>
          </cell>
        </row>
        <row r="573">
          <cell r="J573" t="str">
            <v>TinSmelter not yet identified</v>
          </cell>
        </row>
        <row r="574">
          <cell r="J574" t="str">
            <v>TungstenA.L.M.T. Corp.</v>
          </cell>
        </row>
        <row r="575">
          <cell r="J575" t="str">
            <v>TungstenA.L.M.T. TUNGSTEN Corp.</v>
          </cell>
        </row>
        <row r="576">
          <cell r="J576" t="str">
            <v>TungstenAlbasteel Industria e Comercio de Ligas Para Fundicao Ltd.</v>
          </cell>
        </row>
        <row r="577">
          <cell r="J577" t="str">
            <v>TungstenAllied Material Corporation</v>
          </cell>
        </row>
        <row r="578">
          <cell r="J578" t="str">
            <v>TungstenALMT Corp</v>
          </cell>
        </row>
        <row r="579">
          <cell r="J579" t="str">
            <v>TungstenALMT Sumitomo Group</v>
          </cell>
        </row>
        <row r="580">
          <cell r="J580" t="str">
            <v>TungstenAsia Tungsten Products Vietnam Ltd.</v>
          </cell>
        </row>
        <row r="581">
          <cell r="J581" t="str">
            <v>TungstenATI Metalworking Products</v>
          </cell>
        </row>
        <row r="582">
          <cell r="J582" t="str">
            <v>TungstenATI Tungsten Materials</v>
          </cell>
        </row>
        <row r="583">
          <cell r="J583" t="str">
            <v>TungstenChaozhou Xianglu Tungsten Industry Co., Ltd.</v>
          </cell>
        </row>
        <row r="584">
          <cell r="J584" t="str">
            <v>TungstenChenzhou Diamond Tungsten Products Co., Ltd.</v>
          </cell>
        </row>
        <row r="585">
          <cell r="J585" t="str">
            <v>TungstenChina Molybdenum Co., Ltd.</v>
          </cell>
        </row>
        <row r="586">
          <cell r="J586" t="str">
            <v>TungstenChina Molybdenum Tungsten Co., Ltd.</v>
          </cell>
        </row>
        <row r="587">
          <cell r="J587" t="str">
            <v>TungstenChina MuYe Tungsten Co,. Ltd.</v>
          </cell>
        </row>
        <row r="588">
          <cell r="J588" t="str">
            <v>TungstenChongyi Zhangyuan Tungsten Co., Ltd.</v>
          </cell>
        </row>
        <row r="589">
          <cell r="J589" t="str">
            <v>TungstenCronimet Brasil Ltda</v>
          </cell>
        </row>
        <row r="590">
          <cell r="J590" t="str">
            <v>TungstenFujian Xinlu Tungsten</v>
          </cell>
        </row>
        <row r="591">
          <cell r="J591" t="str">
            <v>TungstenFujian Xinlu Tungsten Co., Ltd.</v>
          </cell>
        </row>
        <row r="592">
          <cell r="J592" t="str">
            <v>TungstenGanzhou Jiangwu Ferrotungsten Co., Ltd.</v>
          </cell>
        </row>
        <row r="593">
          <cell r="J593" t="str">
            <v>TungstenGanzhou Seadragon W &amp; Mo Co., Ltd.</v>
          </cell>
        </row>
        <row r="594">
          <cell r="J594" t="str">
            <v>TungstenGEM Co., Ltd.</v>
          </cell>
        </row>
        <row r="595">
          <cell r="J595" t="str">
            <v>TungstenGeo Enterprise</v>
          </cell>
        </row>
        <row r="596">
          <cell r="J596" t="str">
            <v>TungstenGlobal Tungsten &amp; Powders LLC</v>
          </cell>
        </row>
        <row r="597">
          <cell r="J597" t="str">
            <v>TungstenGTP</v>
          </cell>
        </row>
        <row r="598">
          <cell r="J598" t="str">
            <v>TungstenGuangdong Xianglu Tungsten Co., Ltd.</v>
          </cell>
        </row>
        <row r="599">
          <cell r="J599" t="str">
            <v>TungstenH.C. Starck Smelting GmbH &amp; Co. KG</v>
          </cell>
        </row>
        <row r="600">
          <cell r="J600" t="str">
            <v>TungstenH.C. Starck Tungsten GmbH</v>
          </cell>
        </row>
        <row r="601">
          <cell r="J601" t="str">
            <v>TungstenHan River Pelican State Alloy Co., Ltd.</v>
          </cell>
        </row>
        <row r="602">
          <cell r="J602" t="str">
            <v>TungstenHubei Green Tungsten Co., Ltd.</v>
          </cell>
        </row>
        <row r="603">
          <cell r="J603" t="str">
            <v>TungstenHuman Chun-Chang non-ferrous Smelting &amp; Concentrating Co., Ltd.</v>
          </cell>
        </row>
        <row r="604">
          <cell r="J604" t="str">
            <v>TungstenHunan Chunchang Nonferrous Metals Co., Ltd.</v>
          </cell>
        </row>
        <row r="605">
          <cell r="J605" t="str">
            <v>TungstenHunan Jintai New Material Co., Ltd.</v>
          </cell>
        </row>
        <row r="606">
          <cell r="J606" t="str">
            <v>TungstenHunan Shizhuyuan Nonferrous Metals Co., Ltd. Chenzhou Tungsten Products Branch</v>
          </cell>
        </row>
        <row r="607">
          <cell r="J607" t="str">
            <v>TungstenHydrometallurg, JSC</v>
          </cell>
        </row>
        <row r="608">
          <cell r="J608" t="str">
            <v>TungstenJapan New Metals Co., Ltd.</v>
          </cell>
        </row>
        <row r="609">
          <cell r="J609" t="str">
            <v>TungstenJiangwu H.C. Starck Tungsten Products Co., Ltd.</v>
          </cell>
        </row>
        <row r="610">
          <cell r="J610" t="str">
            <v>TungstenJiangxi Gan Bei Tungsten Co., Ltd.</v>
          </cell>
        </row>
        <row r="611">
          <cell r="J611" t="str">
            <v>TungstenJiangxi Minmetals Gao'an Non-ferrous Metals Co., Ltd.</v>
          </cell>
        </row>
        <row r="612">
          <cell r="J612" t="str">
            <v>TungstenJiangxi Xinsheng Tungsten Industry Co., Ltd.</v>
          </cell>
        </row>
        <row r="613">
          <cell r="J613" t="str">
            <v>TungstenJiangxi Yaosheng Tungsten Co., Ltd.</v>
          </cell>
        </row>
        <row r="614">
          <cell r="J614" t="str">
            <v>TungstenJing Yuan Tungsten Technology Co., Ltd.</v>
          </cell>
        </row>
        <row r="615">
          <cell r="J615" t="str">
            <v>TungstenJingmen Dewei GEM Tungsten Resources Recycling Co., Ltd.</v>
          </cell>
        </row>
        <row r="616">
          <cell r="J616" t="str">
            <v>TungstenJSC "Kirovgrad Hard Alloys Plant"</v>
          </cell>
        </row>
        <row r="617">
          <cell r="J617" t="str">
            <v>TungstenKenee Mining Corporation</v>
          </cell>
        </row>
        <row r="618">
          <cell r="J618" t="str">
            <v>TungstenKENEE MINING VIETNAM COMPANY LIMITED</v>
          </cell>
        </row>
        <row r="619">
          <cell r="J619" t="str">
            <v>TungstenKennametal Fallon</v>
          </cell>
        </row>
        <row r="620">
          <cell r="J620" t="str">
            <v>TungstenKennametal Huntsville</v>
          </cell>
        </row>
        <row r="621">
          <cell r="J621" t="str">
            <v>TungstenLianyou Metals Co., Ltd.</v>
          </cell>
        </row>
        <row r="622">
          <cell r="J622" t="str">
            <v>TungstenLianyou Resources Co., Ltd.</v>
          </cell>
        </row>
        <row r="623">
          <cell r="J623" t="str">
            <v>TungstenMalipo Haiyu Tungsten Co., Ltd.</v>
          </cell>
        </row>
        <row r="624">
          <cell r="J624" t="str">
            <v>TungstenMasan High-Tech Materials</v>
          </cell>
        </row>
        <row r="625">
          <cell r="J625" t="str">
            <v>TungstenMasan Tungsten Chemical LLC (MTC)</v>
          </cell>
        </row>
        <row r="626">
          <cell r="J626" t="str">
            <v>TungstenMoliren Ltd.</v>
          </cell>
        </row>
        <row r="627">
          <cell r="J627" t="str">
            <v>TungstenNam Viet Cromit Joint Stock Company</v>
          </cell>
        </row>
        <row r="628">
          <cell r="J628" t="str">
            <v>TungstenNan Viet Ferrochrome Co., Ltd.</v>
          </cell>
        </row>
        <row r="629">
          <cell r="J629" t="str">
            <v>TungstenNiagara Refining LLC</v>
          </cell>
        </row>
        <row r="630">
          <cell r="J630" t="str">
            <v>TungstenNPP Tyazhmetprom LLC</v>
          </cell>
        </row>
        <row r="631">
          <cell r="J631" t="str">
            <v>TungstenNui Phao H.C. Starck Tungsten Chemicals Manufacturing LLC</v>
          </cell>
        </row>
        <row r="632">
          <cell r="J632" t="str">
            <v>TungstenOOO “Technolom” 1</v>
          </cell>
        </row>
        <row r="633">
          <cell r="J633" t="str">
            <v>TungstenOOO “Technolom” 2</v>
          </cell>
        </row>
        <row r="634">
          <cell r="J634" t="str">
            <v>TungstenPhilippine Bonway Manufacturing Industrial Corporation</v>
          </cell>
        </row>
        <row r="635">
          <cell r="J635" t="str">
            <v>TungstenPhilippine Carreytech Metal Corp.</v>
          </cell>
        </row>
        <row r="636">
          <cell r="J636" t="str">
            <v>TungstenS.P.T. spol.s r.o.</v>
          </cell>
        </row>
        <row r="637">
          <cell r="J637" t="str">
            <v>TungstenShinwon Tungsten (Fujian Shanghang) Co., Ltd.</v>
          </cell>
        </row>
        <row r="638">
          <cell r="J638" t="str">
            <v>TungstenTANIOBIS Smelting GmbH &amp; Co. KG</v>
          </cell>
        </row>
        <row r="639">
          <cell r="J639" t="str">
            <v>TungstenTungamoy Metals Inc.</v>
          </cell>
        </row>
        <row r="640">
          <cell r="J640" t="str">
            <v>TungstenTungsten Vietnam Joint Stock Company</v>
          </cell>
        </row>
        <row r="641">
          <cell r="J641" t="str">
            <v>TungstenUnecha Refractory metals plant</v>
          </cell>
        </row>
        <row r="642">
          <cell r="J642" t="str">
            <v>TungstenUzbek Refractory and Heat-Resistant Metals</v>
          </cell>
        </row>
        <row r="643">
          <cell r="J643" t="str">
            <v>TungstenUzbekistan Technological Metallurgical Complex JSC</v>
          </cell>
        </row>
        <row r="644">
          <cell r="J644" t="str">
            <v>TungstenWBH</v>
          </cell>
        </row>
        <row r="645">
          <cell r="J645" t="str">
            <v>TungstenWBH,Wolfram [Austria]</v>
          </cell>
        </row>
        <row r="646">
          <cell r="J646" t="str">
            <v>TungstenWolfram Bergbau und Hutten AG</v>
          </cell>
        </row>
        <row r="647">
          <cell r="J647" t="str">
            <v>TungstenWolfram Bergbau und Hütten AG</v>
          </cell>
        </row>
        <row r="648">
          <cell r="J648" t="str">
            <v>TungstenXiamen H.C.</v>
          </cell>
        </row>
        <row r="649">
          <cell r="J649" t="str">
            <v>TungstenXiamen Tungsten (H.C.) Co., Ltd.</v>
          </cell>
        </row>
        <row r="650">
          <cell r="J650" t="str">
            <v>TungstenXiamen Tungsten Co., Ltd.</v>
          </cell>
        </row>
        <row r="651">
          <cell r="J651" t="str">
            <v>TungstenYUDU ANSHENG TUNGSTEN CO., LTD.</v>
          </cell>
        </row>
        <row r="652">
          <cell r="J652" t="str">
            <v>TungstenZhangyuan Tungsten Co Ltd</v>
          </cell>
        </row>
        <row r="653">
          <cell r="J653" t="str">
            <v>Tungsten洛阳栾川钼业集团钨业有限公司</v>
          </cell>
        </row>
        <row r="654">
          <cell r="J654" t="str">
            <v>TungstenSmelter not listed</v>
          </cell>
        </row>
        <row r="655">
          <cell r="J655" t="str">
            <v>TungstenSmelter not yet identified</v>
          </cell>
        </row>
      </sheetData>
      <sheetData sheetId="8"/>
      <sheetData sheetId="9"/>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Cuando Cubango</v>
          </cell>
          <cell r="C119" t="str">
            <v>AOCuando Cubango</v>
          </cell>
        </row>
        <row r="120">
          <cell r="B120" t="str">
            <v>Cunene</v>
          </cell>
          <cell r="C120" t="str">
            <v>AOCunene</v>
          </cell>
        </row>
        <row r="121">
          <cell r="B121" t="str">
            <v>Cuanza-Norte</v>
          </cell>
          <cell r="C121" t="str">
            <v>AOCuanza-Norte</v>
          </cell>
        </row>
        <row r="122">
          <cell r="B122" t="str">
            <v>Cuanza-Sul</v>
          </cell>
          <cell r="C122" t="str">
            <v>AOCuanza-Sul</v>
          </cell>
        </row>
        <row r="123">
          <cell r="B123" t="str">
            <v>Huambo</v>
          </cell>
          <cell r="C123" t="str">
            <v>AOHuambo</v>
          </cell>
        </row>
        <row r="124">
          <cell r="B124" t="str">
            <v>Huíla</v>
          </cell>
          <cell r="C124" t="str">
            <v>AOHuíla</v>
          </cell>
        </row>
        <row r="125">
          <cell r="B125" t="str">
            <v>Lunda-Norte</v>
          </cell>
          <cell r="C125" t="str">
            <v>AOLunda-Norte</v>
          </cell>
        </row>
        <row r="126">
          <cell r="B126" t="str">
            <v>Lunda-Sul</v>
          </cell>
          <cell r="C126" t="str">
            <v>AOLunda-Sul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Barishal</v>
          </cell>
          <cell r="C272" t="str">
            <v>BDBarishal</v>
          </cell>
        </row>
        <row r="273">
          <cell r="B273" t="str">
            <v>Barguna</v>
          </cell>
          <cell r="C273" t="str">
            <v>BDBarguna</v>
          </cell>
        </row>
        <row r="274">
          <cell r="B274" t="str">
            <v>Barishal</v>
          </cell>
          <cell r="C274" t="str">
            <v>BDBarishal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Chattogram</v>
          </cell>
          <cell r="C279" t="str">
            <v>BDChattogram</v>
          </cell>
        </row>
        <row r="280">
          <cell r="B280" t="str">
            <v>Bandarban</v>
          </cell>
          <cell r="C280" t="str">
            <v>BDBandarban</v>
          </cell>
        </row>
        <row r="281">
          <cell r="B281" t="str">
            <v>Brahmanbaria</v>
          </cell>
          <cell r="C281" t="str">
            <v>BDBrahmanbaria</v>
          </cell>
        </row>
        <row r="282">
          <cell r="B282" t="str">
            <v>Cumilla</v>
          </cell>
          <cell r="C282" t="str">
            <v>BDCumilla</v>
          </cell>
        </row>
        <row r="283">
          <cell r="B283" t="str">
            <v>Chandpur</v>
          </cell>
          <cell r="C283" t="str">
            <v>BDChandpur</v>
          </cell>
        </row>
        <row r="284">
          <cell r="B284" t="str">
            <v>Chattogram</v>
          </cell>
          <cell r="C284" t="str">
            <v>BDChattogram</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Jashore</v>
          </cell>
          <cell r="C308" t="str">
            <v>BDJashore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Bogura</v>
          </cell>
          <cell r="C317" t="str">
            <v>BDBogura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 Gatshel</v>
          </cell>
          <cell r="C596" t="str">
            <v>BTPema 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Hrodzyenskaya voblasts'</v>
          </cell>
          <cell r="C629" t="str">
            <v>BYHrodzyenskaya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Grigioni</v>
          </cell>
          <cell r="C761" t="str">
            <v>CHGrigioni</v>
          </cell>
        </row>
        <row r="762">
          <cell r="B762" t="str">
            <v>Grischun</v>
          </cell>
          <cell r="C762" t="str">
            <v>CHGrischun</v>
          </cell>
        </row>
        <row r="763">
          <cell r="B763" t="str">
            <v>Jura</v>
          </cell>
          <cell r="C763" t="str">
            <v>CHJura</v>
          </cell>
        </row>
        <row r="764">
          <cell r="B764" t="str">
            <v>Luzern</v>
          </cell>
          <cell r="C764" t="str">
            <v>CHLuzern</v>
          </cell>
        </row>
        <row r="765">
          <cell r="B765" t="str">
            <v>Neuchâtel</v>
          </cell>
          <cell r="C765" t="str">
            <v>CHNeuchâtel</v>
          </cell>
        </row>
        <row r="766">
          <cell r="B766" t="str">
            <v>Nidwalden</v>
          </cell>
          <cell r="C766" t="str">
            <v>CHNidwalden</v>
          </cell>
        </row>
        <row r="767">
          <cell r="B767" t="str">
            <v>Obwalden</v>
          </cell>
          <cell r="C767" t="str">
            <v>CHObwalden</v>
          </cell>
        </row>
        <row r="768">
          <cell r="B768" t="str">
            <v>Sankt Gallen</v>
          </cell>
          <cell r="C768" t="str">
            <v>CHSankt Gallen</v>
          </cell>
        </row>
        <row r="769">
          <cell r="B769" t="str">
            <v>Schaffhausen</v>
          </cell>
          <cell r="C769" t="str">
            <v>CHSchaffhausen</v>
          </cell>
        </row>
        <row r="770">
          <cell r="B770" t="str">
            <v>Solothurn</v>
          </cell>
          <cell r="C770" t="str">
            <v>CHSolothurn</v>
          </cell>
        </row>
        <row r="771">
          <cell r="B771" t="str">
            <v>Schwyz</v>
          </cell>
          <cell r="C771" t="str">
            <v>CHSchwyz</v>
          </cell>
        </row>
        <row r="772">
          <cell r="B772" t="str">
            <v>Thurgau</v>
          </cell>
          <cell r="C772" t="str">
            <v>CHThurgau</v>
          </cell>
        </row>
        <row r="773">
          <cell r="B773" t="str">
            <v>Ticino</v>
          </cell>
          <cell r="C773" t="str">
            <v>CHTicino</v>
          </cell>
        </row>
        <row r="774">
          <cell r="B774" t="str">
            <v>Uri</v>
          </cell>
          <cell r="C774" t="str">
            <v>CHUri</v>
          </cell>
        </row>
        <row r="775">
          <cell r="B775" t="str">
            <v>Vaud</v>
          </cell>
          <cell r="C775" t="str">
            <v>CHVaud</v>
          </cell>
        </row>
        <row r="776">
          <cell r="B776" t="str">
            <v>Wallis</v>
          </cell>
          <cell r="C776" t="str">
            <v>CHWallis</v>
          </cell>
        </row>
        <row r="777">
          <cell r="B777" t="str">
            <v>Valais</v>
          </cell>
          <cell r="C777" t="str">
            <v>CHValais</v>
          </cell>
        </row>
        <row r="778">
          <cell r="B778" t="str">
            <v>Zug</v>
          </cell>
          <cell r="C778" t="str">
            <v>CHZug</v>
          </cell>
        </row>
        <row r="779">
          <cell r="B779" t="str">
            <v>Zürich</v>
          </cell>
          <cell r="C779" t="str">
            <v>CHZürich</v>
          </cell>
        </row>
        <row r="780">
          <cell r="B780" t="str">
            <v>Abidjan</v>
          </cell>
          <cell r="C780" t="str">
            <v>CIAbidjan</v>
          </cell>
        </row>
        <row r="781">
          <cell r="B781" t="str">
            <v>Yamoussoukro</v>
          </cell>
          <cell r="C781" t="str">
            <v>CIYamoussoukro</v>
          </cell>
        </row>
        <row r="782">
          <cell r="B782" t="str">
            <v>Bas-Sassandra</v>
          </cell>
          <cell r="C782" t="str">
            <v>CIBas-Sassandra</v>
          </cell>
        </row>
        <row r="783">
          <cell r="B783" t="str">
            <v>Comoé</v>
          </cell>
          <cell r="C783" t="str">
            <v>CIComoé</v>
          </cell>
        </row>
        <row r="784">
          <cell r="B784" t="str">
            <v>Denguélé</v>
          </cell>
          <cell r="C784" t="str">
            <v>CIDenguélé</v>
          </cell>
        </row>
        <row r="785">
          <cell r="B785" t="str">
            <v>Gôh-Djiboua</v>
          </cell>
          <cell r="C785" t="str">
            <v>CIGôh-Djiboua</v>
          </cell>
        </row>
        <row r="786">
          <cell r="B786" t="str">
            <v>Lacs</v>
          </cell>
          <cell r="C786" t="str">
            <v>CILacs</v>
          </cell>
        </row>
        <row r="787">
          <cell r="B787" t="str">
            <v>Lagunes</v>
          </cell>
          <cell r="C787" t="str">
            <v>CILagunes</v>
          </cell>
        </row>
        <row r="788">
          <cell r="B788" t="str">
            <v>Montagnes</v>
          </cell>
          <cell r="C788" t="str">
            <v>CIMontagnes</v>
          </cell>
        </row>
        <row r="789">
          <cell r="B789" t="str">
            <v>Sassandra-Marahoué</v>
          </cell>
          <cell r="C789" t="str">
            <v>CISassandra-Marahoué</v>
          </cell>
        </row>
        <row r="790">
          <cell r="B790" t="str">
            <v>Savanes</v>
          </cell>
          <cell r="C790" t="str">
            <v>CISavanes</v>
          </cell>
        </row>
        <row r="791">
          <cell r="B791" t="str">
            <v>Vallée du Bandama</v>
          </cell>
          <cell r="C791" t="str">
            <v>CIVallée du Bandama</v>
          </cell>
        </row>
        <row r="792">
          <cell r="B792" t="str">
            <v>Woroba</v>
          </cell>
          <cell r="C792" t="str">
            <v>CIWoroba</v>
          </cell>
        </row>
        <row r="793">
          <cell r="B793" t="str">
            <v>Zanzan</v>
          </cell>
          <cell r="C793" t="str">
            <v>CIZanzan</v>
          </cell>
        </row>
        <row r="794">
          <cell r="B794" t="str">
            <v>Aisén del General Carlos Ibañez del Campo</v>
          </cell>
          <cell r="C794" t="str">
            <v>CLAisén del General Carlos Ibañez del Campo</v>
          </cell>
        </row>
        <row r="795">
          <cell r="B795" t="str">
            <v>Antofagasta</v>
          </cell>
          <cell r="C795" t="str">
            <v>CLAntofagasta</v>
          </cell>
        </row>
        <row r="796">
          <cell r="B796" t="str">
            <v>Arica y Parinacota</v>
          </cell>
          <cell r="C796" t="str">
            <v>CLArica y Parinacota</v>
          </cell>
        </row>
        <row r="797">
          <cell r="B797" t="str">
            <v>La Araucanía</v>
          </cell>
          <cell r="C797" t="str">
            <v>CLLa Araucanía</v>
          </cell>
        </row>
        <row r="798">
          <cell r="B798" t="str">
            <v>Atacama</v>
          </cell>
          <cell r="C798" t="str">
            <v>CLAtacama</v>
          </cell>
        </row>
        <row r="799">
          <cell r="B799" t="str">
            <v>Biobío</v>
          </cell>
          <cell r="C799" t="str">
            <v>CLBiobío</v>
          </cell>
        </row>
        <row r="800">
          <cell r="B800" t="str">
            <v>Coquimbo</v>
          </cell>
          <cell r="C800" t="str">
            <v>CLCoquimbo</v>
          </cell>
        </row>
        <row r="801">
          <cell r="B801" t="str">
            <v>Libertador General Bernardo O'Higgins</v>
          </cell>
          <cell r="C801" t="str">
            <v>CLLibertador General Bernardo O'Higgins</v>
          </cell>
        </row>
        <row r="802">
          <cell r="B802" t="str">
            <v>Los Lagos</v>
          </cell>
          <cell r="C802" t="str">
            <v>CLLos Lagos</v>
          </cell>
        </row>
        <row r="803">
          <cell r="B803" t="str">
            <v>Los Ríos</v>
          </cell>
          <cell r="C803" t="str">
            <v>CLLos Ríos</v>
          </cell>
        </row>
        <row r="804">
          <cell r="B804" t="str">
            <v>Magallanes</v>
          </cell>
          <cell r="C804" t="str">
            <v>CLMagallanes</v>
          </cell>
        </row>
        <row r="805">
          <cell r="B805" t="str">
            <v>Maule</v>
          </cell>
          <cell r="C805" t="str">
            <v>CLMaule</v>
          </cell>
        </row>
        <row r="806">
          <cell r="B806" t="str">
            <v>Ñuble</v>
          </cell>
          <cell r="C806" t="str">
            <v>CLÑuble</v>
          </cell>
        </row>
        <row r="807">
          <cell r="B807" t="str">
            <v>Región Metropolitana de Santiago</v>
          </cell>
          <cell r="C807" t="str">
            <v>CLRegión Metropolitana de Santiago</v>
          </cell>
        </row>
        <row r="808">
          <cell r="B808" t="str">
            <v>Tarapacá</v>
          </cell>
          <cell r="C808" t="str">
            <v>CLTarapacá</v>
          </cell>
        </row>
        <row r="809">
          <cell r="B809" t="str">
            <v>Valparaíso</v>
          </cell>
          <cell r="C809" t="str">
            <v>CLValparaíso</v>
          </cell>
        </row>
        <row r="810">
          <cell r="B810" t="str">
            <v>Adamaoua</v>
          </cell>
          <cell r="C810" t="str">
            <v>CMAdamaoua</v>
          </cell>
        </row>
        <row r="811">
          <cell r="B811" t="str">
            <v>Adamaoua</v>
          </cell>
          <cell r="C811" t="str">
            <v>CMAdamaoua</v>
          </cell>
        </row>
        <row r="812">
          <cell r="B812" t="str">
            <v>Centre</v>
          </cell>
          <cell r="C812" t="str">
            <v>CMCentre</v>
          </cell>
        </row>
        <row r="813">
          <cell r="B813" t="str">
            <v>Centre</v>
          </cell>
          <cell r="C813" t="str">
            <v>CMCentre</v>
          </cell>
        </row>
        <row r="814">
          <cell r="B814" t="str">
            <v>Far North</v>
          </cell>
          <cell r="C814" t="str">
            <v>CMFar North</v>
          </cell>
        </row>
        <row r="815">
          <cell r="B815" t="str">
            <v>Extrême-Nord</v>
          </cell>
          <cell r="C815" t="str">
            <v>CMExtrême-Nord</v>
          </cell>
        </row>
        <row r="816">
          <cell r="B816" t="str">
            <v>East</v>
          </cell>
          <cell r="C816" t="str">
            <v>CMEast</v>
          </cell>
        </row>
        <row r="817">
          <cell r="B817" t="str">
            <v>Est</v>
          </cell>
          <cell r="C817" t="str">
            <v>CMEst</v>
          </cell>
        </row>
        <row r="818">
          <cell r="B818" t="str">
            <v>Littoral</v>
          </cell>
          <cell r="C818" t="str">
            <v>CMLittoral</v>
          </cell>
        </row>
        <row r="819">
          <cell r="B819" t="str">
            <v>Littoral</v>
          </cell>
          <cell r="C819" t="str">
            <v>CMLittoral</v>
          </cell>
        </row>
        <row r="820">
          <cell r="B820" t="str">
            <v>North</v>
          </cell>
          <cell r="C820" t="str">
            <v>CMNorth</v>
          </cell>
        </row>
        <row r="821">
          <cell r="B821" t="str">
            <v>Nord</v>
          </cell>
          <cell r="C821" t="str">
            <v>CMNord</v>
          </cell>
        </row>
        <row r="822">
          <cell r="B822" t="str">
            <v>North-West</v>
          </cell>
          <cell r="C822" t="str">
            <v>CMNorth-West</v>
          </cell>
        </row>
        <row r="823">
          <cell r="B823" t="str">
            <v>Nord-Ouest</v>
          </cell>
          <cell r="C823" t="str">
            <v>CMNord-Ouest</v>
          </cell>
        </row>
        <row r="824">
          <cell r="B824" t="str">
            <v>West</v>
          </cell>
          <cell r="C824" t="str">
            <v>CMWest</v>
          </cell>
        </row>
        <row r="825">
          <cell r="B825" t="str">
            <v>Ouest</v>
          </cell>
          <cell r="C825" t="str">
            <v>CMOuest</v>
          </cell>
        </row>
        <row r="826">
          <cell r="B826" t="str">
            <v>South</v>
          </cell>
          <cell r="C826" t="str">
            <v>CMSouth</v>
          </cell>
        </row>
        <row r="827">
          <cell r="B827" t="str">
            <v>Sud</v>
          </cell>
          <cell r="C827" t="str">
            <v>CMSud</v>
          </cell>
        </row>
        <row r="828">
          <cell r="B828" t="str">
            <v>South-West</v>
          </cell>
          <cell r="C828" t="str">
            <v>CMSouth-West</v>
          </cell>
        </row>
        <row r="829">
          <cell r="B829" t="str">
            <v>Sud-Ouest</v>
          </cell>
          <cell r="C829" t="str">
            <v>CMSud-Ouest</v>
          </cell>
        </row>
        <row r="830">
          <cell r="B830" t="str">
            <v>Anhui Sheng</v>
          </cell>
          <cell r="C830" t="str">
            <v>CNAnhui Sheng</v>
          </cell>
        </row>
        <row r="831">
          <cell r="B831" t="str">
            <v>Fujian Sheng</v>
          </cell>
          <cell r="C831" t="str">
            <v>CNFujian Sheng</v>
          </cell>
        </row>
        <row r="832">
          <cell r="B832" t="str">
            <v>Guangdong Sheng</v>
          </cell>
          <cell r="C832" t="str">
            <v>CNGuangdong Sheng</v>
          </cell>
        </row>
        <row r="833">
          <cell r="B833" t="str">
            <v>Gansu Sheng</v>
          </cell>
          <cell r="C833" t="str">
            <v>CNGansu Sheng</v>
          </cell>
        </row>
        <row r="834">
          <cell r="B834" t="str">
            <v>Guizhou Sheng</v>
          </cell>
          <cell r="C834" t="str">
            <v>CNGuizhou Sheng</v>
          </cell>
        </row>
        <row r="835">
          <cell r="B835" t="str">
            <v>Henan Sheng</v>
          </cell>
          <cell r="C835" t="str">
            <v>CNHenan Sheng</v>
          </cell>
        </row>
        <row r="836">
          <cell r="B836" t="str">
            <v>Hubei Sheng</v>
          </cell>
          <cell r="C836" t="str">
            <v>CNHubei Sheng</v>
          </cell>
        </row>
        <row r="837">
          <cell r="B837" t="str">
            <v>Hebei Sheng</v>
          </cell>
          <cell r="C837" t="str">
            <v>CNHebei Sheng</v>
          </cell>
        </row>
        <row r="838">
          <cell r="B838" t="str">
            <v>Hainan Sheng</v>
          </cell>
          <cell r="C838" t="str">
            <v>CNHainan Sheng</v>
          </cell>
        </row>
        <row r="839">
          <cell r="B839" t="str">
            <v>Heilongjiang Sheng</v>
          </cell>
          <cell r="C839" t="str">
            <v>CNHeilongjiang Sheng</v>
          </cell>
        </row>
        <row r="840">
          <cell r="B840" t="str">
            <v>Hunan Sheng</v>
          </cell>
          <cell r="C840" t="str">
            <v>CNHunan Sheng</v>
          </cell>
        </row>
        <row r="841">
          <cell r="B841" t="str">
            <v>Jilin Sheng</v>
          </cell>
          <cell r="C841" t="str">
            <v>CNJilin Sheng</v>
          </cell>
        </row>
        <row r="842">
          <cell r="B842" t="str">
            <v>Jiangsu Sheng</v>
          </cell>
          <cell r="C842" t="str">
            <v>CNJiangsu Sheng</v>
          </cell>
        </row>
        <row r="843">
          <cell r="B843" t="str">
            <v>Jiangxi Sheng</v>
          </cell>
          <cell r="C843" t="str">
            <v>CNJiangxi Sheng</v>
          </cell>
        </row>
        <row r="844">
          <cell r="B844" t="str">
            <v>Liaoning Sheng</v>
          </cell>
          <cell r="C844" t="str">
            <v>CNLiaoning Sheng</v>
          </cell>
        </row>
        <row r="845">
          <cell r="B845" t="str">
            <v>Qinghai Sheng</v>
          </cell>
          <cell r="C845" t="str">
            <v>CNQinghai Sheng</v>
          </cell>
        </row>
        <row r="846">
          <cell r="B846" t="str">
            <v>Sichuan Sheng</v>
          </cell>
          <cell r="C846" t="str">
            <v>CNSichuan Sheng</v>
          </cell>
        </row>
        <row r="847">
          <cell r="B847" t="str">
            <v>Shandong Sheng</v>
          </cell>
          <cell r="C847" t="str">
            <v>CNShandong Sheng</v>
          </cell>
        </row>
        <row r="848">
          <cell r="B848" t="str">
            <v>Shaanxi Sheng</v>
          </cell>
          <cell r="C848" t="str">
            <v>CNShaanxi Sheng</v>
          </cell>
        </row>
        <row r="849">
          <cell r="B849" t="str">
            <v>Shanxi Sheng</v>
          </cell>
          <cell r="C849" t="str">
            <v>CNShanxi Sheng</v>
          </cell>
        </row>
        <row r="850">
          <cell r="B850" t="str">
            <v>Taiwan Sheng (see also separate country code entry under TW)</v>
          </cell>
          <cell r="C850" t="str">
            <v>CNTaiwan Sheng (see also separate country code entry under TW)</v>
          </cell>
        </row>
        <row r="851">
          <cell r="B851" t="str">
            <v>Yunnan Sheng</v>
          </cell>
          <cell r="C851" t="str">
            <v>CNYunnan Sheng</v>
          </cell>
        </row>
        <row r="852">
          <cell r="B852" t="str">
            <v>Zhejiang Sheng</v>
          </cell>
          <cell r="C852" t="str">
            <v>CNZhejiang Sheng</v>
          </cell>
        </row>
        <row r="853">
          <cell r="B853" t="str">
            <v>Guangxi Zhuangzu Zizhiqu</v>
          </cell>
          <cell r="C853" t="str">
            <v>CNGuangxi Zhuangzu Zizhiqu</v>
          </cell>
        </row>
        <row r="854">
          <cell r="B854" t="str">
            <v>Nei Mongol Zizhiqu</v>
          </cell>
          <cell r="C854" t="str">
            <v>CNNei Mongol Zizhiqu</v>
          </cell>
        </row>
        <row r="855">
          <cell r="B855" t="str">
            <v>Ningxia Huizu Zizhiqu</v>
          </cell>
          <cell r="C855" t="str">
            <v>CNNingxia Huizu Zizhiqu</v>
          </cell>
        </row>
        <row r="856">
          <cell r="B856" t="str">
            <v>Xinjiang Uygur Zizhiqu</v>
          </cell>
          <cell r="C856" t="str">
            <v>CNXinjiang Uygur Zizhiqu</v>
          </cell>
        </row>
        <row r="857">
          <cell r="B857" t="str">
            <v>Xizang Zizhiqu</v>
          </cell>
          <cell r="C857" t="str">
            <v>CNXizang Zizhiqu</v>
          </cell>
        </row>
        <row r="858">
          <cell r="B858" t="str">
            <v>Hong Kong SAR (see also separate country code entry under HK)</v>
          </cell>
          <cell r="C858" t="str">
            <v>CNHong Kong SAR (see also separate country code entry under HK)</v>
          </cell>
        </row>
        <row r="859">
          <cell r="B859" t="str">
            <v>Xianggang Tebiexingzhengqu (see also separate country code entry under HK)</v>
          </cell>
          <cell r="C859" t="str">
            <v>CNXianggang Tebiexingzhengqu (see also separate country code entry under HK)</v>
          </cell>
        </row>
        <row r="860">
          <cell r="B860" t="str">
            <v>Macao SAR (see also separate country code entry under MO)</v>
          </cell>
          <cell r="C860" t="str">
            <v>CNMacao SAR (see also separate country code entry under MO)</v>
          </cell>
        </row>
        <row r="861">
          <cell r="B861" t="str">
            <v>Macau SAR (see also separate country code entry under MO)</v>
          </cell>
          <cell r="C861" t="str">
            <v>CNMacau SAR (see also separate country code entry under MO)</v>
          </cell>
        </row>
        <row r="862">
          <cell r="B862" t="str">
            <v>Aomen Tebiexingzhengqu (see also separate country code entry under MO)</v>
          </cell>
          <cell r="C862" t="str">
            <v>CNAomen Tebiexingzhengqu (see also separate country code entry under MO)</v>
          </cell>
        </row>
        <row r="863">
          <cell r="B863" t="str">
            <v>Beijing Shi</v>
          </cell>
          <cell r="C863" t="str">
            <v>CNBeijing Shi</v>
          </cell>
        </row>
        <row r="864">
          <cell r="B864" t="str">
            <v>Chongqing Shi</v>
          </cell>
          <cell r="C864" t="str">
            <v>CNChongqing Shi</v>
          </cell>
        </row>
        <row r="865">
          <cell r="B865" t="str">
            <v>Shanghai Shi</v>
          </cell>
          <cell r="C865" t="str">
            <v>CNShanghai Shi</v>
          </cell>
        </row>
        <row r="866">
          <cell r="B866" t="str">
            <v>Tianjin Shi</v>
          </cell>
          <cell r="C866" t="str">
            <v>CNTianjin Shi</v>
          </cell>
        </row>
        <row r="867">
          <cell r="B867" t="str">
            <v>Amazonas</v>
          </cell>
          <cell r="C867" t="str">
            <v>COAmazonas</v>
          </cell>
        </row>
        <row r="868">
          <cell r="B868" t="str">
            <v>Antioquia</v>
          </cell>
          <cell r="C868" t="str">
            <v>COAntioquia</v>
          </cell>
        </row>
        <row r="869">
          <cell r="B869" t="str">
            <v>Arauca</v>
          </cell>
          <cell r="C869" t="str">
            <v>COArauca</v>
          </cell>
        </row>
        <row r="870">
          <cell r="B870" t="str">
            <v>Atlántico</v>
          </cell>
          <cell r="C870" t="str">
            <v>COAtlántico</v>
          </cell>
        </row>
        <row r="871">
          <cell r="B871" t="str">
            <v>Bolívar</v>
          </cell>
          <cell r="C871" t="str">
            <v>COBolívar</v>
          </cell>
        </row>
        <row r="872">
          <cell r="B872" t="str">
            <v>Boyacá</v>
          </cell>
          <cell r="C872" t="str">
            <v>COBoyacá</v>
          </cell>
        </row>
        <row r="873">
          <cell r="B873" t="str">
            <v>Caldas</v>
          </cell>
          <cell r="C873" t="str">
            <v>COCaldas</v>
          </cell>
        </row>
        <row r="874">
          <cell r="B874" t="str">
            <v>Caquetá</v>
          </cell>
          <cell r="C874" t="str">
            <v>COCaquetá</v>
          </cell>
        </row>
        <row r="875">
          <cell r="B875" t="str">
            <v>Casanare</v>
          </cell>
          <cell r="C875" t="str">
            <v>COCasanare</v>
          </cell>
        </row>
        <row r="876">
          <cell r="B876" t="str">
            <v>Cauca</v>
          </cell>
          <cell r="C876" t="str">
            <v>COCauca</v>
          </cell>
        </row>
        <row r="877">
          <cell r="B877" t="str">
            <v>Cesar</v>
          </cell>
          <cell r="C877" t="str">
            <v>COCesar</v>
          </cell>
        </row>
        <row r="878">
          <cell r="B878" t="str">
            <v>Chocó</v>
          </cell>
          <cell r="C878" t="str">
            <v>COChocó</v>
          </cell>
        </row>
        <row r="879">
          <cell r="B879" t="str">
            <v>Córdoba</v>
          </cell>
          <cell r="C879" t="str">
            <v>COCórdoba</v>
          </cell>
        </row>
        <row r="880">
          <cell r="B880" t="str">
            <v>Cundinamarca</v>
          </cell>
          <cell r="C880" t="str">
            <v>COCundinamarca</v>
          </cell>
        </row>
        <row r="881">
          <cell r="B881" t="str">
            <v>Guainía</v>
          </cell>
          <cell r="C881" t="str">
            <v>COGuainía</v>
          </cell>
        </row>
        <row r="882">
          <cell r="B882" t="str">
            <v>Guaviare</v>
          </cell>
          <cell r="C882" t="str">
            <v>COGuaviare</v>
          </cell>
        </row>
        <row r="883">
          <cell r="B883" t="str">
            <v>Huila</v>
          </cell>
          <cell r="C883" t="str">
            <v>COHuila</v>
          </cell>
        </row>
        <row r="884">
          <cell r="B884" t="str">
            <v>La Guajira</v>
          </cell>
          <cell r="C884" t="str">
            <v>COLa Guajira</v>
          </cell>
        </row>
        <row r="885">
          <cell r="B885" t="str">
            <v>Magdalena</v>
          </cell>
          <cell r="C885" t="str">
            <v>COMagdalena</v>
          </cell>
        </row>
        <row r="886">
          <cell r="B886" t="str">
            <v>Meta</v>
          </cell>
          <cell r="C886" t="str">
            <v>COMeta</v>
          </cell>
        </row>
        <row r="887">
          <cell r="B887" t="str">
            <v>Nariño</v>
          </cell>
          <cell r="C887" t="str">
            <v>CONariño</v>
          </cell>
        </row>
        <row r="888">
          <cell r="B888" t="str">
            <v>Norte de Santander</v>
          </cell>
          <cell r="C888" t="str">
            <v>CONorte de Santander</v>
          </cell>
        </row>
        <row r="889">
          <cell r="B889" t="str">
            <v>Putumayo</v>
          </cell>
          <cell r="C889" t="str">
            <v>COPutumayo</v>
          </cell>
        </row>
        <row r="890">
          <cell r="B890" t="str">
            <v>Quindío</v>
          </cell>
          <cell r="C890" t="str">
            <v>COQuindío</v>
          </cell>
        </row>
        <row r="891">
          <cell r="B891" t="str">
            <v>Risaralda</v>
          </cell>
          <cell r="C891" t="str">
            <v>CORisaralda</v>
          </cell>
        </row>
        <row r="892">
          <cell r="B892" t="str">
            <v>Santander</v>
          </cell>
          <cell r="C892" t="str">
            <v>COSantander</v>
          </cell>
        </row>
        <row r="893">
          <cell r="B893" t="str">
            <v>San Andrés, Providencia y Santa Catalina</v>
          </cell>
          <cell r="C893" t="str">
            <v>COSan Andrés, Providencia y Santa Catalina</v>
          </cell>
        </row>
        <row r="894">
          <cell r="B894" t="str">
            <v>Sucre</v>
          </cell>
          <cell r="C894" t="str">
            <v>COSucre</v>
          </cell>
        </row>
        <row r="895">
          <cell r="B895" t="str">
            <v>Tolima</v>
          </cell>
          <cell r="C895" t="str">
            <v>COTolima</v>
          </cell>
        </row>
        <row r="896">
          <cell r="B896" t="str">
            <v>Valle del Cauca</v>
          </cell>
          <cell r="C896" t="str">
            <v>COValle del Cauca</v>
          </cell>
        </row>
        <row r="897">
          <cell r="B897" t="str">
            <v>Vaupés</v>
          </cell>
          <cell r="C897" t="str">
            <v>COVaupés</v>
          </cell>
        </row>
        <row r="898">
          <cell r="B898" t="str">
            <v>Vichada</v>
          </cell>
          <cell r="C898" t="str">
            <v>COVichada</v>
          </cell>
        </row>
        <row r="899">
          <cell r="B899" t="str">
            <v>Distrito Capital de Bogotá</v>
          </cell>
          <cell r="C899" t="str">
            <v>CODistrito Capital de Bogotá</v>
          </cell>
        </row>
        <row r="900">
          <cell r="B900" t="str">
            <v>Alajuela</v>
          </cell>
          <cell r="C900" t="str">
            <v>CRAlajuela</v>
          </cell>
        </row>
        <row r="901">
          <cell r="B901" t="str">
            <v>Cartago</v>
          </cell>
          <cell r="C901" t="str">
            <v>CRCartago</v>
          </cell>
        </row>
        <row r="902">
          <cell r="B902" t="str">
            <v>Guanacaste</v>
          </cell>
          <cell r="C902" t="str">
            <v>CRGuanacaste</v>
          </cell>
        </row>
        <row r="903">
          <cell r="B903" t="str">
            <v>Heredia</v>
          </cell>
          <cell r="C903" t="str">
            <v>CRHeredia</v>
          </cell>
        </row>
        <row r="904">
          <cell r="B904" t="str">
            <v>Limón</v>
          </cell>
          <cell r="C904" t="str">
            <v>CRLimón</v>
          </cell>
        </row>
        <row r="905">
          <cell r="B905" t="str">
            <v>Puntarenas</v>
          </cell>
          <cell r="C905" t="str">
            <v>CRPuntarenas</v>
          </cell>
        </row>
        <row r="906">
          <cell r="B906" t="str">
            <v>San José</v>
          </cell>
          <cell r="C906" t="str">
            <v>CRSan José</v>
          </cell>
        </row>
        <row r="907">
          <cell r="B907" t="str">
            <v>Pinar del Río</v>
          </cell>
          <cell r="C907" t="str">
            <v>CUPinar del Río</v>
          </cell>
        </row>
        <row r="908">
          <cell r="B908" t="str">
            <v>La Habana</v>
          </cell>
          <cell r="C908" t="str">
            <v>CULa Habana</v>
          </cell>
        </row>
        <row r="909">
          <cell r="B909" t="str">
            <v>Matanzas</v>
          </cell>
          <cell r="C909" t="str">
            <v>CUMatanzas</v>
          </cell>
        </row>
        <row r="910">
          <cell r="B910" t="str">
            <v>Villa Clara</v>
          </cell>
          <cell r="C910" t="str">
            <v>CUVilla Clara</v>
          </cell>
        </row>
        <row r="911">
          <cell r="B911" t="str">
            <v>Cienfuegos</v>
          </cell>
          <cell r="C911" t="str">
            <v>CUCienfuegos</v>
          </cell>
        </row>
        <row r="912">
          <cell r="B912" t="str">
            <v>Sancti Spíritus</v>
          </cell>
          <cell r="C912" t="str">
            <v>CUSancti Spíritus</v>
          </cell>
        </row>
        <row r="913">
          <cell r="B913" t="str">
            <v>Ciego de Ávila</v>
          </cell>
          <cell r="C913" t="str">
            <v>CUCiego de Ávila</v>
          </cell>
        </row>
        <row r="914">
          <cell r="B914" t="str">
            <v>Camagüey</v>
          </cell>
          <cell r="C914" t="str">
            <v>CUCamagüey</v>
          </cell>
        </row>
        <row r="915">
          <cell r="B915" t="str">
            <v>Las Tunas</v>
          </cell>
          <cell r="C915" t="str">
            <v>CULas Tunas</v>
          </cell>
        </row>
        <row r="916">
          <cell r="B916" t="str">
            <v>Holguín</v>
          </cell>
          <cell r="C916" t="str">
            <v>CUHolguín</v>
          </cell>
        </row>
        <row r="917">
          <cell r="B917" t="str">
            <v>Granma</v>
          </cell>
          <cell r="C917" t="str">
            <v>CUGranma</v>
          </cell>
        </row>
        <row r="918">
          <cell r="B918" t="str">
            <v>Santiago de Cuba</v>
          </cell>
          <cell r="C918" t="str">
            <v>CUSantiago de Cuba</v>
          </cell>
        </row>
        <row r="919">
          <cell r="B919" t="str">
            <v>Guantánamo</v>
          </cell>
          <cell r="C919" t="str">
            <v>CUGuantánamo</v>
          </cell>
        </row>
        <row r="920">
          <cell r="B920" t="str">
            <v>Artemisa</v>
          </cell>
          <cell r="C920" t="str">
            <v>CUArtemisa</v>
          </cell>
        </row>
        <row r="921">
          <cell r="B921" t="str">
            <v>Mayabeque</v>
          </cell>
          <cell r="C921" t="str">
            <v>CUMayabeque</v>
          </cell>
        </row>
        <row r="922">
          <cell r="B922" t="str">
            <v>Isla de la Juventud</v>
          </cell>
          <cell r="C922" t="str">
            <v>CUIsla de la Juventud</v>
          </cell>
        </row>
        <row r="923">
          <cell r="B923" t="str">
            <v>Ilhas de Barlavento</v>
          </cell>
          <cell r="C923" t="str">
            <v>CVIlhas de Barlavento</v>
          </cell>
        </row>
        <row r="924">
          <cell r="B924" t="str">
            <v>Boa Vista</v>
          </cell>
          <cell r="C924" t="str">
            <v>CVBoa Vista</v>
          </cell>
        </row>
        <row r="925">
          <cell r="B925" t="str">
            <v>Paul</v>
          </cell>
          <cell r="C925" t="str">
            <v>CVPaul</v>
          </cell>
        </row>
        <row r="926">
          <cell r="B926" t="str">
            <v>Porto Novo</v>
          </cell>
          <cell r="C926" t="str">
            <v>CVPorto Novo</v>
          </cell>
        </row>
        <row r="927">
          <cell r="B927" t="str">
            <v>Ribeira Brava</v>
          </cell>
          <cell r="C927" t="str">
            <v>CVRibeira Brava</v>
          </cell>
        </row>
        <row r="928">
          <cell r="B928" t="str">
            <v>Ribeira Grande</v>
          </cell>
          <cell r="C928" t="str">
            <v>CVRibeira Grande</v>
          </cell>
        </row>
        <row r="929">
          <cell r="B929" t="str">
            <v>Sal</v>
          </cell>
          <cell r="C929" t="str">
            <v>CVSal</v>
          </cell>
        </row>
        <row r="930">
          <cell r="B930" t="str">
            <v>São Vicente</v>
          </cell>
          <cell r="C930" t="str">
            <v>CVSão Vicente</v>
          </cell>
        </row>
        <row r="931">
          <cell r="B931" t="str">
            <v>Tarrafal de São Nicolau</v>
          </cell>
          <cell r="C931" t="str">
            <v>CVTarrafal de São Nicolau</v>
          </cell>
        </row>
        <row r="932">
          <cell r="B932" t="str">
            <v>Ilhas de Sotavento</v>
          </cell>
          <cell r="C932" t="str">
            <v>CVIlhas de Sotavento</v>
          </cell>
        </row>
        <row r="933">
          <cell r="B933" t="str">
            <v>Brava</v>
          </cell>
          <cell r="C933" t="str">
            <v>CVBrava</v>
          </cell>
        </row>
        <row r="934">
          <cell r="B934" t="str">
            <v>Santa Catarina</v>
          </cell>
          <cell r="C934" t="str">
            <v>CVSanta Catarina</v>
          </cell>
        </row>
        <row r="935">
          <cell r="B935" t="str">
            <v>Santa Catarina do Fogo</v>
          </cell>
          <cell r="C935" t="str">
            <v>CVSanta Catarina do Fogo</v>
          </cell>
        </row>
        <row r="936">
          <cell r="B936" t="str">
            <v>Santa Cruz</v>
          </cell>
          <cell r="C936" t="str">
            <v>CVSanta Cruz</v>
          </cell>
        </row>
        <row r="937">
          <cell r="B937" t="str">
            <v>Maio</v>
          </cell>
          <cell r="C937" t="str">
            <v>CVMaio</v>
          </cell>
        </row>
        <row r="938">
          <cell r="B938" t="str">
            <v>Mosteiros</v>
          </cell>
          <cell r="C938" t="str">
            <v>CVMosteiros</v>
          </cell>
        </row>
        <row r="939">
          <cell r="B939" t="str">
            <v>Praia</v>
          </cell>
          <cell r="C939" t="str">
            <v>CVPraia</v>
          </cell>
        </row>
        <row r="940">
          <cell r="B940" t="str">
            <v>Ribeira Grande de Santiago</v>
          </cell>
          <cell r="C940" t="str">
            <v>CVRibeira Grande de Santiago</v>
          </cell>
        </row>
        <row r="941">
          <cell r="B941" t="str">
            <v>São Domingos</v>
          </cell>
          <cell r="C941" t="str">
            <v>CVSão Domingos</v>
          </cell>
        </row>
        <row r="942">
          <cell r="B942" t="str">
            <v>São Filipe</v>
          </cell>
          <cell r="C942" t="str">
            <v>CVSão Filipe</v>
          </cell>
        </row>
        <row r="943">
          <cell r="B943" t="str">
            <v>São Miguel</v>
          </cell>
          <cell r="C943" t="str">
            <v>CVSão Miguel</v>
          </cell>
        </row>
        <row r="944">
          <cell r="B944" t="str">
            <v>São Lourenço dos Órgãos</v>
          </cell>
          <cell r="C944" t="str">
            <v>CVSão Lourenço dos Órgãos</v>
          </cell>
        </row>
        <row r="945">
          <cell r="B945" t="str">
            <v>São Salvador do Mundo</v>
          </cell>
          <cell r="C945" t="str">
            <v>CVSão Salvador do Mundo</v>
          </cell>
        </row>
        <row r="946">
          <cell r="B946" t="str">
            <v>Tarrafal</v>
          </cell>
          <cell r="C946" t="str">
            <v>CVTarrafal</v>
          </cell>
        </row>
        <row r="947">
          <cell r="B947" t="str">
            <v>Lefkosia</v>
          </cell>
          <cell r="C947" t="str">
            <v>CYLefkosia</v>
          </cell>
        </row>
        <row r="948">
          <cell r="B948" t="str">
            <v>Lefkoşa</v>
          </cell>
          <cell r="C948" t="str">
            <v>CYLefkoşa</v>
          </cell>
        </row>
        <row r="949">
          <cell r="B949" t="str">
            <v>Lemesos</v>
          </cell>
          <cell r="C949" t="str">
            <v>CYLemesos</v>
          </cell>
        </row>
        <row r="950">
          <cell r="B950" t="str">
            <v>Leymasun</v>
          </cell>
          <cell r="C950" t="str">
            <v>CYLeymasun</v>
          </cell>
        </row>
        <row r="951">
          <cell r="B951" t="str">
            <v>Larnaka</v>
          </cell>
          <cell r="C951" t="str">
            <v>CYLarnaka</v>
          </cell>
        </row>
        <row r="952">
          <cell r="B952" t="str">
            <v>Larnaka</v>
          </cell>
          <cell r="C952" t="str">
            <v>CYLarnaka</v>
          </cell>
        </row>
        <row r="953">
          <cell r="B953" t="str">
            <v>Ammochostos</v>
          </cell>
          <cell r="C953" t="str">
            <v>CYAmmochostos</v>
          </cell>
        </row>
        <row r="954">
          <cell r="B954" t="str">
            <v>Mağusa</v>
          </cell>
          <cell r="C954" t="str">
            <v>CYMağusa</v>
          </cell>
        </row>
        <row r="955">
          <cell r="B955" t="str">
            <v>Pafos</v>
          </cell>
          <cell r="C955" t="str">
            <v>CYPafos</v>
          </cell>
        </row>
        <row r="956">
          <cell r="B956" t="str">
            <v>Baf</v>
          </cell>
          <cell r="C956" t="str">
            <v>CYBaf</v>
          </cell>
        </row>
        <row r="957">
          <cell r="B957" t="str">
            <v>Keryneia</v>
          </cell>
          <cell r="C957" t="str">
            <v>CYKeryneia</v>
          </cell>
        </row>
        <row r="958">
          <cell r="B958" t="str">
            <v>Girne</v>
          </cell>
          <cell r="C958" t="str">
            <v>CYGirne</v>
          </cell>
        </row>
        <row r="959">
          <cell r="B959" t="str">
            <v>Středočeský kraj</v>
          </cell>
          <cell r="C959" t="str">
            <v>CZStředočeský kraj</v>
          </cell>
        </row>
        <row r="960">
          <cell r="B960" t="str">
            <v>Benešov</v>
          </cell>
          <cell r="C960" t="str">
            <v>CZBenešov</v>
          </cell>
        </row>
        <row r="961">
          <cell r="B961" t="str">
            <v>Beroun</v>
          </cell>
          <cell r="C961" t="str">
            <v>CZBeroun</v>
          </cell>
        </row>
        <row r="962">
          <cell r="B962" t="str">
            <v>Kladno</v>
          </cell>
          <cell r="C962" t="str">
            <v>CZKladno</v>
          </cell>
        </row>
        <row r="963">
          <cell r="B963" t="str">
            <v>Kolín</v>
          </cell>
          <cell r="C963" t="str">
            <v>CZKolín</v>
          </cell>
        </row>
        <row r="964">
          <cell r="B964" t="str">
            <v>Kutná Hora</v>
          </cell>
          <cell r="C964" t="str">
            <v>CZKutná Hora</v>
          </cell>
        </row>
        <row r="965">
          <cell r="B965" t="str">
            <v>Mělník</v>
          </cell>
          <cell r="C965" t="str">
            <v>CZMělník</v>
          </cell>
        </row>
        <row r="966">
          <cell r="B966" t="str">
            <v>Mladá Boleslav</v>
          </cell>
          <cell r="C966" t="str">
            <v>CZMladá Boleslav</v>
          </cell>
        </row>
        <row r="967">
          <cell r="B967" t="str">
            <v>Nymburk</v>
          </cell>
          <cell r="C967" t="str">
            <v>CZNymburk</v>
          </cell>
        </row>
        <row r="968">
          <cell r="B968" t="str">
            <v>Praha-východ</v>
          </cell>
          <cell r="C968" t="str">
            <v>CZPraha-východ</v>
          </cell>
        </row>
        <row r="969">
          <cell r="B969" t="str">
            <v>Praha-západ</v>
          </cell>
          <cell r="C969" t="str">
            <v>CZPraha-západ</v>
          </cell>
        </row>
        <row r="970">
          <cell r="B970" t="str">
            <v>Příbram</v>
          </cell>
          <cell r="C970" t="str">
            <v>CZPříbram</v>
          </cell>
        </row>
        <row r="971">
          <cell r="B971" t="str">
            <v>Rakovník</v>
          </cell>
          <cell r="C971" t="str">
            <v>CZRakovník</v>
          </cell>
        </row>
        <row r="972">
          <cell r="B972" t="str">
            <v>Jihočeský kraj</v>
          </cell>
          <cell r="C972" t="str">
            <v>CZJihočeský kraj</v>
          </cell>
        </row>
        <row r="973">
          <cell r="B973" t="str">
            <v>České Budějovice</v>
          </cell>
          <cell r="C973" t="str">
            <v>CZČeské Budějovice</v>
          </cell>
        </row>
        <row r="974">
          <cell r="B974" t="str">
            <v>Český Krumlov</v>
          </cell>
          <cell r="C974" t="str">
            <v>CZČeský Krumlov</v>
          </cell>
        </row>
        <row r="975">
          <cell r="B975" t="str">
            <v>Jindřichův Hradec</v>
          </cell>
          <cell r="C975" t="str">
            <v>CZJindřichův Hradec</v>
          </cell>
        </row>
        <row r="976">
          <cell r="B976" t="str">
            <v>Písek</v>
          </cell>
          <cell r="C976" t="str">
            <v>CZPísek</v>
          </cell>
        </row>
        <row r="977">
          <cell r="B977" t="str">
            <v>Prachatice</v>
          </cell>
          <cell r="C977" t="str">
            <v>CZPrachatice</v>
          </cell>
        </row>
        <row r="978">
          <cell r="B978" t="str">
            <v>Strakonice</v>
          </cell>
          <cell r="C978" t="str">
            <v>CZStrakonice</v>
          </cell>
        </row>
        <row r="979">
          <cell r="B979" t="str">
            <v>Tábor</v>
          </cell>
          <cell r="C979" t="str">
            <v>CZTábor</v>
          </cell>
        </row>
        <row r="980">
          <cell r="B980" t="str">
            <v>Plzeňský kraj</v>
          </cell>
          <cell r="C980" t="str">
            <v>CZPlzeňský kraj</v>
          </cell>
        </row>
        <row r="981">
          <cell r="B981" t="str">
            <v>Domažlice</v>
          </cell>
          <cell r="C981" t="str">
            <v>CZDomažlice</v>
          </cell>
        </row>
        <row r="982">
          <cell r="B982" t="str">
            <v>Klatovy</v>
          </cell>
          <cell r="C982" t="str">
            <v>CZKlatovy</v>
          </cell>
        </row>
        <row r="983">
          <cell r="B983" t="str">
            <v>Plzeň-město</v>
          </cell>
          <cell r="C983" t="str">
            <v>CZPlzeň-město</v>
          </cell>
        </row>
        <row r="984">
          <cell r="B984" t="str">
            <v>Plzeň-jih</v>
          </cell>
          <cell r="C984" t="str">
            <v>CZPlzeň-jih</v>
          </cell>
        </row>
        <row r="985">
          <cell r="B985" t="str">
            <v>Plzeň-sever</v>
          </cell>
          <cell r="C985" t="str">
            <v>CZPlzeň-sever</v>
          </cell>
        </row>
        <row r="986">
          <cell r="B986" t="str">
            <v>Rokycany</v>
          </cell>
          <cell r="C986" t="str">
            <v>CZRokycany</v>
          </cell>
        </row>
        <row r="987">
          <cell r="B987" t="str">
            <v>Tachov</v>
          </cell>
          <cell r="C987" t="str">
            <v>CZTachov</v>
          </cell>
        </row>
        <row r="988">
          <cell r="B988" t="str">
            <v>Karlovarský kraj</v>
          </cell>
          <cell r="C988" t="str">
            <v>CZKarlovarský kraj</v>
          </cell>
        </row>
        <row r="989">
          <cell r="B989" t="str">
            <v>Cheb</v>
          </cell>
          <cell r="C989" t="str">
            <v>CZCheb</v>
          </cell>
        </row>
        <row r="990">
          <cell r="B990" t="str">
            <v>Karlovy Vary</v>
          </cell>
          <cell r="C990" t="str">
            <v>CZKarlovy Vary</v>
          </cell>
        </row>
        <row r="991">
          <cell r="B991" t="str">
            <v>Sokolov</v>
          </cell>
          <cell r="C991" t="str">
            <v>CZSokolov</v>
          </cell>
        </row>
        <row r="992">
          <cell r="B992" t="str">
            <v>Ústecký kraj</v>
          </cell>
          <cell r="C992" t="str">
            <v>CZÚstecký kraj</v>
          </cell>
        </row>
        <row r="993">
          <cell r="B993" t="str">
            <v>Děčín</v>
          </cell>
          <cell r="C993" t="str">
            <v>CZDěčín</v>
          </cell>
        </row>
        <row r="994">
          <cell r="B994" t="str">
            <v>Chomutov</v>
          </cell>
          <cell r="C994" t="str">
            <v>CZChomutov</v>
          </cell>
        </row>
        <row r="995">
          <cell r="B995" t="str">
            <v>Litoměřice</v>
          </cell>
          <cell r="C995" t="str">
            <v>CZLitoměřice</v>
          </cell>
        </row>
        <row r="996">
          <cell r="B996" t="str">
            <v>Louny</v>
          </cell>
          <cell r="C996" t="str">
            <v>CZLouny</v>
          </cell>
        </row>
        <row r="997">
          <cell r="B997" t="str">
            <v>Most</v>
          </cell>
          <cell r="C997" t="str">
            <v>CZMost</v>
          </cell>
        </row>
        <row r="998">
          <cell r="B998" t="str">
            <v>Teplice</v>
          </cell>
          <cell r="C998" t="str">
            <v>CZTeplice</v>
          </cell>
        </row>
        <row r="999">
          <cell r="B999" t="str">
            <v>Ústí nad Labem</v>
          </cell>
          <cell r="C999" t="str">
            <v>CZÚstí nad Labem</v>
          </cell>
        </row>
        <row r="1000">
          <cell r="B1000" t="str">
            <v>Liberecký kraj</v>
          </cell>
          <cell r="C1000" t="str">
            <v>CZLiberecký kraj</v>
          </cell>
        </row>
        <row r="1001">
          <cell r="B1001" t="str">
            <v>Česká Lípa</v>
          </cell>
          <cell r="C1001" t="str">
            <v>CZČeská Lípa</v>
          </cell>
        </row>
        <row r="1002">
          <cell r="B1002" t="str">
            <v>Jablonec nad Nisou</v>
          </cell>
          <cell r="C1002" t="str">
            <v>CZJablonec nad Nisou</v>
          </cell>
        </row>
        <row r="1003">
          <cell r="B1003" t="str">
            <v>Liberec</v>
          </cell>
          <cell r="C1003" t="str">
            <v>CZLiberec</v>
          </cell>
        </row>
        <row r="1004">
          <cell r="B1004" t="str">
            <v>Semily</v>
          </cell>
          <cell r="C1004" t="str">
            <v>CZSemily</v>
          </cell>
        </row>
        <row r="1005">
          <cell r="B1005" t="str">
            <v>Královéhradecký kraj</v>
          </cell>
          <cell r="C1005" t="str">
            <v>CZKrálovéhradecký kraj</v>
          </cell>
        </row>
        <row r="1006">
          <cell r="B1006" t="str">
            <v>Hradec Králové</v>
          </cell>
          <cell r="C1006" t="str">
            <v>CZHradec Králové</v>
          </cell>
        </row>
        <row r="1007">
          <cell r="B1007" t="str">
            <v>Jičín</v>
          </cell>
          <cell r="C1007" t="str">
            <v>CZJičín</v>
          </cell>
        </row>
        <row r="1008">
          <cell r="B1008" t="str">
            <v>Náchod</v>
          </cell>
          <cell r="C1008" t="str">
            <v>CZNáchod</v>
          </cell>
        </row>
        <row r="1009">
          <cell r="B1009" t="str">
            <v>Rychnov nad Kněžnou</v>
          </cell>
          <cell r="C1009" t="str">
            <v>CZRychnov nad Kněžnou</v>
          </cell>
        </row>
        <row r="1010">
          <cell r="B1010" t="str">
            <v>Trutnov</v>
          </cell>
          <cell r="C1010" t="str">
            <v>CZTrutnov</v>
          </cell>
        </row>
        <row r="1011">
          <cell r="B1011" t="str">
            <v>Pardubický kraj</v>
          </cell>
          <cell r="C1011" t="str">
            <v>CZPardubický kraj</v>
          </cell>
        </row>
        <row r="1012">
          <cell r="B1012" t="str">
            <v>Chrudim</v>
          </cell>
          <cell r="C1012" t="str">
            <v>CZChrudim</v>
          </cell>
        </row>
        <row r="1013">
          <cell r="B1013" t="str">
            <v>Pardubice</v>
          </cell>
          <cell r="C1013" t="str">
            <v>CZPardubice</v>
          </cell>
        </row>
        <row r="1014">
          <cell r="B1014" t="str">
            <v>Svitavy</v>
          </cell>
          <cell r="C1014" t="str">
            <v>CZSvitavy</v>
          </cell>
        </row>
        <row r="1015">
          <cell r="B1015" t="str">
            <v>Ústí nad Orlicí</v>
          </cell>
          <cell r="C1015" t="str">
            <v>CZÚstí nad Orlicí</v>
          </cell>
        </row>
        <row r="1016">
          <cell r="B1016" t="str">
            <v>Kraj Vysočina</v>
          </cell>
          <cell r="C1016" t="str">
            <v>CZKraj Vysočina</v>
          </cell>
        </row>
        <row r="1017">
          <cell r="B1017" t="str">
            <v>Havlíčkův Brod</v>
          </cell>
          <cell r="C1017" t="str">
            <v>CZHavlíčkův Brod</v>
          </cell>
        </row>
        <row r="1018">
          <cell r="B1018" t="str">
            <v>Jihlava</v>
          </cell>
          <cell r="C1018" t="str">
            <v>CZJihlava</v>
          </cell>
        </row>
        <row r="1019">
          <cell r="B1019" t="str">
            <v>Pelhřimov</v>
          </cell>
          <cell r="C1019" t="str">
            <v>CZPelhřimov</v>
          </cell>
        </row>
        <row r="1020">
          <cell r="B1020" t="str">
            <v>Třebíč</v>
          </cell>
          <cell r="C1020" t="str">
            <v>CZTřebíč</v>
          </cell>
        </row>
        <row r="1021">
          <cell r="B1021" t="str">
            <v>Žďár nad Sázavou</v>
          </cell>
          <cell r="C1021" t="str">
            <v>CZŽďár nad Sázavou</v>
          </cell>
        </row>
        <row r="1022">
          <cell r="B1022" t="str">
            <v>Jihomoravský kraj</v>
          </cell>
          <cell r="C1022" t="str">
            <v>CZJihomoravský kraj</v>
          </cell>
        </row>
        <row r="1023">
          <cell r="B1023" t="str">
            <v>Blansko</v>
          </cell>
          <cell r="C1023" t="str">
            <v>CZBlansko</v>
          </cell>
        </row>
        <row r="1024">
          <cell r="B1024" t="str">
            <v>Brno-město</v>
          </cell>
          <cell r="C1024" t="str">
            <v>CZBrno-město</v>
          </cell>
        </row>
        <row r="1025">
          <cell r="B1025" t="str">
            <v>Brno-venkov</v>
          </cell>
          <cell r="C1025" t="str">
            <v>CZBrno-venkov</v>
          </cell>
        </row>
        <row r="1026">
          <cell r="B1026" t="str">
            <v>Břeclav</v>
          </cell>
          <cell r="C1026" t="str">
            <v>CZBřeclav</v>
          </cell>
        </row>
        <row r="1027">
          <cell r="B1027" t="str">
            <v>Hodonín</v>
          </cell>
          <cell r="C1027" t="str">
            <v>CZHodonín</v>
          </cell>
        </row>
        <row r="1028">
          <cell r="B1028" t="str">
            <v>Vyškov</v>
          </cell>
          <cell r="C1028" t="str">
            <v>CZVyškov</v>
          </cell>
        </row>
        <row r="1029">
          <cell r="B1029" t="str">
            <v>Znojmo</v>
          </cell>
          <cell r="C1029" t="str">
            <v>CZZnojmo</v>
          </cell>
        </row>
        <row r="1030">
          <cell r="B1030" t="str">
            <v>Olomoucký kraj</v>
          </cell>
          <cell r="C1030" t="str">
            <v>CZOlomoucký kraj</v>
          </cell>
        </row>
        <row r="1031">
          <cell r="B1031" t="str">
            <v>Jeseník</v>
          </cell>
          <cell r="C1031" t="str">
            <v>CZJeseník</v>
          </cell>
        </row>
        <row r="1032">
          <cell r="B1032" t="str">
            <v>Olomouc</v>
          </cell>
          <cell r="C1032" t="str">
            <v>CZOlomouc</v>
          </cell>
        </row>
        <row r="1033">
          <cell r="B1033" t="str">
            <v>Prostějov</v>
          </cell>
          <cell r="C1033" t="str">
            <v>CZProstějov</v>
          </cell>
        </row>
        <row r="1034">
          <cell r="B1034" t="str">
            <v>Přerov</v>
          </cell>
          <cell r="C1034" t="str">
            <v>CZPřerov</v>
          </cell>
        </row>
        <row r="1035">
          <cell r="B1035" t="str">
            <v>Šumperk</v>
          </cell>
          <cell r="C1035" t="str">
            <v>CZŠumperk</v>
          </cell>
        </row>
        <row r="1036">
          <cell r="B1036" t="str">
            <v>Zlínský kraj</v>
          </cell>
          <cell r="C1036" t="str">
            <v>CZZlínský kraj</v>
          </cell>
        </row>
        <row r="1037">
          <cell r="B1037" t="str">
            <v>Kroměříž</v>
          </cell>
          <cell r="C1037" t="str">
            <v>CZKroměříž</v>
          </cell>
        </row>
        <row r="1038">
          <cell r="B1038" t="str">
            <v>Uherské Hradiště</v>
          </cell>
          <cell r="C1038" t="str">
            <v>CZUherské Hradiště</v>
          </cell>
        </row>
        <row r="1039">
          <cell r="B1039" t="str">
            <v>Vsetín</v>
          </cell>
          <cell r="C1039" t="str">
            <v>CZVsetín</v>
          </cell>
        </row>
        <row r="1040">
          <cell r="B1040" t="str">
            <v>Zlín</v>
          </cell>
          <cell r="C1040" t="str">
            <v>CZZlín</v>
          </cell>
        </row>
        <row r="1041">
          <cell r="B1041" t="str">
            <v>Moravskoslezský kraj</v>
          </cell>
          <cell r="C1041" t="str">
            <v>CZMoravskoslezský kraj</v>
          </cell>
        </row>
        <row r="1042">
          <cell r="B1042" t="str">
            <v>Bruntál</v>
          </cell>
          <cell r="C1042" t="str">
            <v>CZBruntál</v>
          </cell>
        </row>
        <row r="1043">
          <cell r="B1043" t="str">
            <v>Frýdek-Místek</v>
          </cell>
          <cell r="C1043" t="str">
            <v>CZFrýdek-Místek</v>
          </cell>
        </row>
        <row r="1044">
          <cell r="B1044" t="str">
            <v>Karviná</v>
          </cell>
          <cell r="C1044" t="str">
            <v>CZKarviná</v>
          </cell>
        </row>
        <row r="1045">
          <cell r="B1045" t="str">
            <v>Nový Jičín</v>
          </cell>
          <cell r="C1045" t="str">
            <v>CZNový Jičín</v>
          </cell>
        </row>
        <row r="1046">
          <cell r="B1046" t="str">
            <v>Opava</v>
          </cell>
          <cell r="C1046" t="str">
            <v>CZOpava</v>
          </cell>
        </row>
        <row r="1047">
          <cell r="B1047" t="str">
            <v>Ostrava-město</v>
          </cell>
          <cell r="C1047" t="str">
            <v>CZOstrava-město</v>
          </cell>
        </row>
        <row r="1048">
          <cell r="B1048" t="str">
            <v>Praha, Hlavní město</v>
          </cell>
          <cell r="C1048" t="str">
            <v>CZPraha, Hlavní město</v>
          </cell>
        </row>
        <row r="1049">
          <cell r="B1049" t="str">
            <v>Brandenburg</v>
          </cell>
          <cell r="C1049" t="str">
            <v>DEBrandenburg</v>
          </cell>
        </row>
        <row r="1050">
          <cell r="B1050" t="str">
            <v>Berlin</v>
          </cell>
          <cell r="C1050" t="str">
            <v>DEBerlin</v>
          </cell>
        </row>
        <row r="1051">
          <cell r="B1051" t="str">
            <v>Baden-Württemberg</v>
          </cell>
          <cell r="C1051" t="str">
            <v>DEBaden-Württemberg</v>
          </cell>
        </row>
        <row r="1052">
          <cell r="B1052" t="str">
            <v>Bayern</v>
          </cell>
          <cell r="C1052" t="str">
            <v>DEBayern</v>
          </cell>
        </row>
        <row r="1053">
          <cell r="B1053" t="str">
            <v>Bremen</v>
          </cell>
          <cell r="C1053" t="str">
            <v>DEBremen</v>
          </cell>
        </row>
        <row r="1054">
          <cell r="B1054" t="str">
            <v>Hessen</v>
          </cell>
          <cell r="C1054" t="str">
            <v>DEHessen</v>
          </cell>
        </row>
        <row r="1055">
          <cell r="B1055" t="str">
            <v>Hamburg</v>
          </cell>
          <cell r="C1055" t="str">
            <v>DEHamburg</v>
          </cell>
        </row>
        <row r="1056">
          <cell r="B1056" t="str">
            <v>Mecklenburg-Vorpommern</v>
          </cell>
          <cell r="C1056" t="str">
            <v>DEMecklenburg-Vorpommern</v>
          </cell>
        </row>
        <row r="1057">
          <cell r="B1057" t="str">
            <v>Niedersachsen</v>
          </cell>
          <cell r="C1057" t="str">
            <v>DENiedersachsen</v>
          </cell>
        </row>
        <row r="1058">
          <cell r="B1058" t="str">
            <v>Nordrhein-Westfalen</v>
          </cell>
          <cell r="C1058" t="str">
            <v>DENordrhein-Westfalen</v>
          </cell>
        </row>
        <row r="1059">
          <cell r="B1059" t="str">
            <v>Rheinland-Pfalz</v>
          </cell>
          <cell r="C1059" t="str">
            <v>DERheinland-Pfalz</v>
          </cell>
        </row>
        <row r="1060">
          <cell r="B1060" t="str">
            <v>Schleswig-Holstein</v>
          </cell>
          <cell r="C1060" t="str">
            <v>DESchleswig-Holstein</v>
          </cell>
        </row>
        <row r="1061">
          <cell r="B1061" t="str">
            <v>Saarland</v>
          </cell>
          <cell r="C1061" t="str">
            <v>DESaarland</v>
          </cell>
        </row>
        <row r="1062">
          <cell r="B1062" t="str">
            <v>Sachsen</v>
          </cell>
          <cell r="C1062" t="str">
            <v>DESachsen</v>
          </cell>
        </row>
        <row r="1063">
          <cell r="B1063" t="str">
            <v>Sachsen-Anhalt</v>
          </cell>
          <cell r="C1063" t="str">
            <v>DESachsen-Anhalt</v>
          </cell>
        </row>
        <row r="1064">
          <cell r="B1064" t="str">
            <v>Thüringen</v>
          </cell>
          <cell r="C1064" t="str">
            <v>DEThüringen</v>
          </cell>
        </row>
        <row r="1065">
          <cell r="B1065" t="str">
            <v>‘Artā</v>
          </cell>
          <cell r="C1065" t="str">
            <v>DJ‘Artā</v>
          </cell>
        </row>
        <row r="1066">
          <cell r="B1066" t="str">
            <v>Arta</v>
          </cell>
          <cell r="C1066" t="str">
            <v>DJArta</v>
          </cell>
        </row>
        <row r="1067">
          <cell r="B1067" t="str">
            <v>‘Alī Şabīḩ</v>
          </cell>
          <cell r="C1067" t="str">
            <v>DJ‘Alī Şabīḩ</v>
          </cell>
        </row>
        <row r="1068">
          <cell r="B1068" t="str">
            <v>Ali Sabieh</v>
          </cell>
          <cell r="C1068" t="str">
            <v>DJAli Sabieh</v>
          </cell>
        </row>
        <row r="1069">
          <cell r="B1069" t="str">
            <v>Dikhīl</v>
          </cell>
          <cell r="C1069" t="str">
            <v>DJDikhīl</v>
          </cell>
        </row>
        <row r="1070">
          <cell r="B1070" t="str">
            <v>Dikhil</v>
          </cell>
          <cell r="C1070" t="str">
            <v>DJDikhil</v>
          </cell>
        </row>
        <row r="1071">
          <cell r="B1071" t="str">
            <v>Awbūk</v>
          </cell>
          <cell r="C1071" t="str">
            <v>DJAwbūk</v>
          </cell>
        </row>
        <row r="1072">
          <cell r="B1072" t="str">
            <v>Obock</v>
          </cell>
          <cell r="C1072" t="str">
            <v>DJObock</v>
          </cell>
        </row>
        <row r="1073">
          <cell r="B1073" t="str">
            <v>Tājūrah</v>
          </cell>
          <cell r="C1073" t="str">
            <v>DJTājūrah</v>
          </cell>
        </row>
        <row r="1074">
          <cell r="B1074" t="str">
            <v>Tadjourah</v>
          </cell>
          <cell r="C1074" t="str">
            <v>DJTadjourah</v>
          </cell>
        </row>
        <row r="1075">
          <cell r="B1075" t="str">
            <v>Jībūtī</v>
          </cell>
          <cell r="C1075" t="str">
            <v>DJJībūtī</v>
          </cell>
        </row>
        <row r="1076">
          <cell r="B1076" t="str">
            <v>Djibouti</v>
          </cell>
          <cell r="C1076" t="str">
            <v>DJDjibouti</v>
          </cell>
        </row>
        <row r="1077">
          <cell r="B1077" t="str">
            <v>Nordjylland</v>
          </cell>
          <cell r="C1077" t="str">
            <v>DKNordjylland</v>
          </cell>
        </row>
        <row r="1078">
          <cell r="B1078" t="str">
            <v>Midtjylland</v>
          </cell>
          <cell r="C1078" t="str">
            <v>DKMidtjylland</v>
          </cell>
        </row>
        <row r="1079">
          <cell r="B1079" t="str">
            <v>Syddanmark</v>
          </cell>
          <cell r="C1079" t="str">
            <v>DKSyddanmark</v>
          </cell>
        </row>
        <row r="1080">
          <cell r="B1080" t="str">
            <v>Hovedstaden</v>
          </cell>
          <cell r="C1080" t="str">
            <v>DKHovedstaden</v>
          </cell>
        </row>
        <row r="1081">
          <cell r="B1081" t="str">
            <v>Sjælland</v>
          </cell>
          <cell r="C1081" t="str">
            <v>DKSjælland</v>
          </cell>
        </row>
        <row r="1082">
          <cell r="B1082" t="str">
            <v>Saint Andrew</v>
          </cell>
          <cell r="C1082" t="str">
            <v>DMSaint Andrew</v>
          </cell>
        </row>
        <row r="1083">
          <cell r="B1083" t="str">
            <v>Saint David</v>
          </cell>
          <cell r="C1083" t="str">
            <v>DMSaint David</v>
          </cell>
        </row>
        <row r="1084">
          <cell r="B1084" t="str">
            <v>Saint George</v>
          </cell>
          <cell r="C1084" t="str">
            <v>DMSaint George</v>
          </cell>
        </row>
        <row r="1085">
          <cell r="B1085" t="str">
            <v>Saint John</v>
          </cell>
          <cell r="C1085" t="str">
            <v>DMSaint John</v>
          </cell>
        </row>
        <row r="1086">
          <cell r="B1086" t="str">
            <v>Saint Joseph</v>
          </cell>
          <cell r="C1086" t="str">
            <v>DMSaint Joseph</v>
          </cell>
        </row>
        <row r="1087">
          <cell r="B1087" t="str">
            <v>Saint Luke</v>
          </cell>
          <cell r="C1087" t="str">
            <v>DMSaint Luke</v>
          </cell>
        </row>
        <row r="1088">
          <cell r="B1088" t="str">
            <v>Saint Mark</v>
          </cell>
          <cell r="C1088" t="str">
            <v>DMSaint Mark</v>
          </cell>
        </row>
        <row r="1089">
          <cell r="B1089" t="str">
            <v>Saint Patrick</v>
          </cell>
          <cell r="C1089" t="str">
            <v>DMSaint Patrick</v>
          </cell>
        </row>
        <row r="1090">
          <cell r="B1090" t="str">
            <v>Saint Paul</v>
          </cell>
          <cell r="C1090" t="str">
            <v>DMSaint Paul</v>
          </cell>
        </row>
        <row r="1091">
          <cell r="B1091" t="str">
            <v>Saint Peter</v>
          </cell>
          <cell r="C1091" t="str">
            <v>DMSaint Peter</v>
          </cell>
        </row>
        <row r="1092">
          <cell r="B1092" t="str">
            <v>Cibao Nordeste</v>
          </cell>
          <cell r="C1092" t="str">
            <v>DOCibao Nordeste</v>
          </cell>
        </row>
        <row r="1093">
          <cell r="B1093" t="str">
            <v>Duarte</v>
          </cell>
          <cell r="C1093" t="str">
            <v>DODuarte</v>
          </cell>
        </row>
        <row r="1094">
          <cell r="B1094" t="str">
            <v>María Trinidad Sánchez</v>
          </cell>
          <cell r="C1094" t="str">
            <v>DOMaría Trinidad Sánchez</v>
          </cell>
        </row>
        <row r="1095">
          <cell r="B1095" t="str">
            <v>Hermanas Mirabal</v>
          </cell>
          <cell r="C1095" t="str">
            <v>DOHermanas Mirabal</v>
          </cell>
        </row>
        <row r="1096">
          <cell r="B1096" t="str">
            <v>Samaná</v>
          </cell>
          <cell r="C1096" t="str">
            <v>DOSamaná</v>
          </cell>
        </row>
        <row r="1097">
          <cell r="B1097" t="str">
            <v>Cibao Noroeste</v>
          </cell>
          <cell r="C1097" t="str">
            <v>DOCibao Noroeste</v>
          </cell>
        </row>
        <row r="1098">
          <cell r="B1098" t="str">
            <v>Dajabón</v>
          </cell>
          <cell r="C1098" t="str">
            <v>DODajabón</v>
          </cell>
        </row>
        <row r="1099">
          <cell r="B1099" t="str">
            <v>Monte Cristi</v>
          </cell>
          <cell r="C1099" t="str">
            <v>DOMonte Cristi</v>
          </cell>
        </row>
        <row r="1100">
          <cell r="B1100" t="str">
            <v>Santiago Rodríguez</v>
          </cell>
          <cell r="C1100" t="str">
            <v>DOSantiago Rodríguez</v>
          </cell>
        </row>
        <row r="1101">
          <cell r="B1101" t="str">
            <v>Valverde</v>
          </cell>
          <cell r="C1101" t="str">
            <v>DOValverde</v>
          </cell>
        </row>
        <row r="1102">
          <cell r="B1102" t="str">
            <v>Cibao Norte</v>
          </cell>
          <cell r="C1102" t="str">
            <v>DOCibao Norte</v>
          </cell>
        </row>
        <row r="1103">
          <cell r="B1103" t="str">
            <v>Espaillat</v>
          </cell>
          <cell r="C1103" t="str">
            <v>DOEspaillat</v>
          </cell>
        </row>
        <row r="1104">
          <cell r="B1104" t="str">
            <v>Puerto Plata</v>
          </cell>
          <cell r="C1104" t="str">
            <v>DOPuerto Plata</v>
          </cell>
        </row>
        <row r="1105">
          <cell r="B1105" t="str">
            <v>Santiago</v>
          </cell>
          <cell r="C1105" t="str">
            <v>DOSantiago</v>
          </cell>
        </row>
        <row r="1106">
          <cell r="B1106" t="str">
            <v>Cibao Sur</v>
          </cell>
          <cell r="C1106" t="str">
            <v>DOCibao Sur</v>
          </cell>
        </row>
        <row r="1107">
          <cell r="B1107" t="str">
            <v>La Vega</v>
          </cell>
          <cell r="C1107" t="str">
            <v>DOLa Vega</v>
          </cell>
        </row>
        <row r="1108">
          <cell r="B1108" t="str">
            <v>Sánchez Ramírez</v>
          </cell>
          <cell r="C1108" t="str">
            <v>DOSánchez Ramírez</v>
          </cell>
        </row>
        <row r="1109">
          <cell r="B1109" t="str">
            <v>Monseñor Nouel</v>
          </cell>
          <cell r="C1109" t="str">
            <v>DOMonseñor Nouel</v>
          </cell>
        </row>
        <row r="1110">
          <cell r="B1110" t="str">
            <v>El Valle</v>
          </cell>
          <cell r="C1110" t="str">
            <v>DOEl Valle</v>
          </cell>
        </row>
        <row r="1111">
          <cell r="B1111" t="str">
            <v>Elías Piña</v>
          </cell>
          <cell r="C1111" t="str">
            <v>DOElías Piña</v>
          </cell>
        </row>
        <row r="1112">
          <cell r="B1112" t="str">
            <v>San Juan</v>
          </cell>
          <cell r="C1112" t="str">
            <v>DOSan Juan</v>
          </cell>
        </row>
        <row r="1113">
          <cell r="B1113" t="str">
            <v>Enriquillo</v>
          </cell>
          <cell r="C1113" t="str">
            <v>DOEnriquillo</v>
          </cell>
        </row>
        <row r="1114">
          <cell r="B1114" t="str">
            <v>Baoruco</v>
          </cell>
          <cell r="C1114" t="str">
            <v>DOBaoruco</v>
          </cell>
        </row>
        <row r="1115">
          <cell r="B1115" t="str">
            <v>Barahona</v>
          </cell>
          <cell r="C1115" t="str">
            <v>DOBarahona</v>
          </cell>
        </row>
        <row r="1116">
          <cell r="B1116" t="str">
            <v>Independencia</v>
          </cell>
          <cell r="C1116" t="str">
            <v>DOIndependencia</v>
          </cell>
        </row>
        <row r="1117">
          <cell r="B1117" t="str">
            <v>Pedernales</v>
          </cell>
          <cell r="C1117" t="str">
            <v>DOPedernales</v>
          </cell>
        </row>
        <row r="1118">
          <cell r="B1118" t="str">
            <v>Higuamo</v>
          </cell>
          <cell r="C1118" t="str">
            <v>DOHiguamo</v>
          </cell>
        </row>
        <row r="1119">
          <cell r="B1119" t="str">
            <v>San Pedro de Macorís</v>
          </cell>
          <cell r="C1119" t="str">
            <v>DOSan Pedro de Macorís</v>
          </cell>
        </row>
        <row r="1120">
          <cell r="B1120" t="str">
            <v>Monte Plata</v>
          </cell>
          <cell r="C1120" t="str">
            <v>DOMonte Plata</v>
          </cell>
        </row>
        <row r="1121">
          <cell r="B1121" t="str">
            <v>Hato Mayor</v>
          </cell>
          <cell r="C1121" t="str">
            <v>DOHato Mayor</v>
          </cell>
        </row>
        <row r="1122">
          <cell r="B1122" t="str">
            <v>Ozama</v>
          </cell>
          <cell r="C1122" t="str">
            <v>DOOzama</v>
          </cell>
        </row>
        <row r="1123">
          <cell r="B1123" t="str">
            <v>Santo Domingo</v>
          </cell>
          <cell r="C1123" t="str">
            <v>DOSanto Domingo</v>
          </cell>
        </row>
        <row r="1124">
          <cell r="B1124" t="str">
            <v>Distrito Nacional (Santo Domingo)</v>
          </cell>
          <cell r="C1124" t="str">
            <v>DODistrito Nacional (Santo Domingo)</v>
          </cell>
        </row>
        <row r="1125">
          <cell r="B1125" t="str">
            <v>Valdesia</v>
          </cell>
          <cell r="C1125" t="str">
            <v>DOValdesia</v>
          </cell>
        </row>
        <row r="1126">
          <cell r="B1126" t="str">
            <v>Azua</v>
          </cell>
          <cell r="C1126" t="str">
            <v>DOAzua</v>
          </cell>
        </row>
        <row r="1127">
          <cell r="B1127" t="str">
            <v>Peravia</v>
          </cell>
          <cell r="C1127" t="str">
            <v>DOPeravia</v>
          </cell>
        </row>
        <row r="1128">
          <cell r="B1128" t="str">
            <v>San Cristóbal</v>
          </cell>
          <cell r="C1128" t="str">
            <v>DOSan Cristóbal</v>
          </cell>
        </row>
        <row r="1129">
          <cell r="B1129" t="str">
            <v>San José de Ocoa</v>
          </cell>
          <cell r="C1129" t="str">
            <v>DOSan José de Ocoa</v>
          </cell>
        </row>
        <row r="1130">
          <cell r="B1130" t="str">
            <v>Yuma</v>
          </cell>
          <cell r="C1130" t="str">
            <v>DOYuma</v>
          </cell>
        </row>
        <row r="1131">
          <cell r="B1131" t="str">
            <v>El Seibo</v>
          </cell>
          <cell r="C1131" t="str">
            <v>DOEl Seibo</v>
          </cell>
        </row>
        <row r="1132">
          <cell r="B1132" t="str">
            <v>La Altagracia</v>
          </cell>
          <cell r="C1132" t="str">
            <v>DOLa Altagracia</v>
          </cell>
        </row>
        <row r="1133">
          <cell r="B1133" t="str">
            <v>La Romana</v>
          </cell>
          <cell r="C1133" t="str">
            <v>DOLa Romana</v>
          </cell>
        </row>
        <row r="1134">
          <cell r="B1134" t="str">
            <v>Adrar</v>
          </cell>
          <cell r="C1134" t="str">
            <v>DZAdrar</v>
          </cell>
        </row>
        <row r="1135">
          <cell r="B1135" t="str">
            <v>Chlef</v>
          </cell>
          <cell r="C1135" t="str">
            <v>DZChlef</v>
          </cell>
        </row>
        <row r="1136">
          <cell r="B1136" t="str">
            <v>Laghouat</v>
          </cell>
          <cell r="C1136" t="str">
            <v>DZLaghouat</v>
          </cell>
        </row>
        <row r="1137">
          <cell r="B1137" t="str">
            <v>Oum el Bouaghi</v>
          </cell>
          <cell r="C1137" t="str">
            <v>DZOum el Bouaghi</v>
          </cell>
        </row>
        <row r="1138">
          <cell r="B1138" t="str">
            <v>Batna</v>
          </cell>
          <cell r="C1138" t="str">
            <v>DZBatna</v>
          </cell>
        </row>
        <row r="1139">
          <cell r="B1139" t="str">
            <v>Béjaïa</v>
          </cell>
          <cell r="C1139" t="str">
            <v>DZBéjaïa</v>
          </cell>
        </row>
        <row r="1140">
          <cell r="B1140" t="str">
            <v>Biskra</v>
          </cell>
          <cell r="C1140" t="str">
            <v>DZBiskra</v>
          </cell>
        </row>
        <row r="1141">
          <cell r="B1141" t="str">
            <v>Béchar</v>
          </cell>
          <cell r="C1141" t="str">
            <v>DZBéchar</v>
          </cell>
        </row>
        <row r="1142">
          <cell r="B1142" t="str">
            <v>Blida</v>
          </cell>
          <cell r="C1142" t="str">
            <v>DZBlida</v>
          </cell>
        </row>
        <row r="1143">
          <cell r="B1143" t="str">
            <v>Bouira</v>
          </cell>
          <cell r="C1143" t="str">
            <v>DZBouira</v>
          </cell>
        </row>
        <row r="1144">
          <cell r="B1144" t="str">
            <v>Tamanrasset</v>
          </cell>
          <cell r="C1144" t="str">
            <v>DZTamanrasset</v>
          </cell>
        </row>
        <row r="1145">
          <cell r="B1145" t="str">
            <v>Tébessa</v>
          </cell>
          <cell r="C1145" t="str">
            <v>DZTébessa</v>
          </cell>
        </row>
        <row r="1146">
          <cell r="B1146" t="str">
            <v>Tlemcen</v>
          </cell>
          <cell r="C1146" t="str">
            <v>DZTlemcen</v>
          </cell>
        </row>
        <row r="1147">
          <cell r="B1147" t="str">
            <v>Tiaret</v>
          </cell>
          <cell r="C1147" t="str">
            <v>DZTiaret</v>
          </cell>
        </row>
        <row r="1148">
          <cell r="B1148" t="str">
            <v>Tizi Ouzou</v>
          </cell>
          <cell r="C1148" t="str">
            <v>DZTizi Ouzou</v>
          </cell>
        </row>
        <row r="1149">
          <cell r="B1149" t="str">
            <v>Alger</v>
          </cell>
          <cell r="C1149" t="str">
            <v>DZAlger</v>
          </cell>
        </row>
        <row r="1150">
          <cell r="B1150" t="str">
            <v>Djelfa</v>
          </cell>
          <cell r="C1150" t="str">
            <v>DZDjelfa</v>
          </cell>
        </row>
        <row r="1151">
          <cell r="B1151" t="str">
            <v>Jijel</v>
          </cell>
          <cell r="C1151" t="str">
            <v>DZJijel</v>
          </cell>
        </row>
        <row r="1152">
          <cell r="B1152" t="str">
            <v>Sétif</v>
          </cell>
          <cell r="C1152" t="str">
            <v>DZSétif</v>
          </cell>
        </row>
        <row r="1153">
          <cell r="B1153" t="str">
            <v>Saïda</v>
          </cell>
          <cell r="C1153" t="str">
            <v>DZSaïda</v>
          </cell>
        </row>
        <row r="1154">
          <cell r="B1154" t="str">
            <v>Skikda</v>
          </cell>
          <cell r="C1154" t="str">
            <v>DZSkikda</v>
          </cell>
        </row>
        <row r="1155">
          <cell r="B1155" t="str">
            <v>Sidi Bel Abbès</v>
          </cell>
          <cell r="C1155" t="str">
            <v>DZSidi Bel Abbès</v>
          </cell>
        </row>
        <row r="1156">
          <cell r="B1156" t="str">
            <v>Annaba</v>
          </cell>
          <cell r="C1156" t="str">
            <v>DZAnnaba</v>
          </cell>
        </row>
        <row r="1157">
          <cell r="B1157" t="str">
            <v>Guelma</v>
          </cell>
          <cell r="C1157" t="str">
            <v>DZGuelma</v>
          </cell>
        </row>
        <row r="1158">
          <cell r="B1158" t="str">
            <v>Constantine</v>
          </cell>
          <cell r="C1158" t="str">
            <v>DZConstantine</v>
          </cell>
        </row>
        <row r="1159">
          <cell r="B1159" t="str">
            <v>Médéa</v>
          </cell>
          <cell r="C1159" t="str">
            <v>DZMédéa</v>
          </cell>
        </row>
        <row r="1160">
          <cell r="B1160" t="str">
            <v>Mostaganem</v>
          </cell>
          <cell r="C1160" t="str">
            <v>DZMostaganem</v>
          </cell>
        </row>
        <row r="1161">
          <cell r="B1161" t="str">
            <v>M'sila</v>
          </cell>
          <cell r="C1161" t="str">
            <v>DZM'sila</v>
          </cell>
        </row>
        <row r="1162">
          <cell r="B1162" t="str">
            <v>Mascara</v>
          </cell>
          <cell r="C1162" t="str">
            <v>DZMascara</v>
          </cell>
        </row>
        <row r="1163">
          <cell r="B1163" t="str">
            <v>Ouargla</v>
          </cell>
          <cell r="C1163" t="str">
            <v>DZOuargla</v>
          </cell>
        </row>
        <row r="1164">
          <cell r="B1164" t="str">
            <v>Oran</v>
          </cell>
          <cell r="C1164" t="str">
            <v>DZOran</v>
          </cell>
        </row>
        <row r="1165">
          <cell r="B1165" t="str">
            <v>El Bayadh</v>
          </cell>
          <cell r="C1165" t="str">
            <v>DZEl Bayadh</v>
          </cell>
        </row>
        <row r="1166">
          <cell r="B1166" t="str">
            <v>Illizi</v>
          </cell>
          <cell r="C1166" t="str">
            <v>DZIllizi</v>
          </cell>
        </row>
        <row r="1167">
          <cell r="B1167" t="str">
            <v>Bordj Bou Arréridj</v>
          </cell>
          <cell r="C1167" t="str">
            <v>DZBordj Bou Arréridj</v>
          </cell>
        </row>
        <row r="1168">
          <cell r="B1168" t="str">
            <v>Boumerdès</v>
          </cell>
          <cell r="C1168" t="str">
            <v>DZBoumerdès</v>
          </cell>
        </row>
        <row r="1169">
          <cell r="B1169" t="str">
            <v>El Tarf</v>
          </cell>
          <cell r="C1169" t="str">
            <v>DZEl Tarf</v>
          </cell>
        </row>
        <row r="1170">
          <cell r="B1170" t="str">
            <v>Tindouf</v>
          </cell>
          <cell r="C1170" t="str">
            <v>DZTindouf</v>
          </cell>
        </row>
        <row r="1171">
          <cell r="B1171" t="str">
            <v>Tissemsilt</v>
          </cell>
          <cell r="C1171" t="str">
            <v>DZTissemsilt</v>
          </cell>
        </row>
        <row r="1172">
          <cell r="B1172" t="str">
            <v>El Oued</v>
          </cell>
          <cell r="C1172" t="str">
            <v>DZEl Oued</v>
          </cell>
        </row>
        <row r="1173">
          <cell r="B1173" t="str">
            <v>Khenchela</v>
          </cell>
          <cell r="C1173" t="str">
            <v>DZKhenchela</v>
          </cell>
        </row>
        <row r="1174">
          <cell r="B1174" t="str">
            <v>Souk Ahras</v>
          </cell>
          <cell r="C1174" t="str">
            <v>DZSouk Ahras</v>
          </cell>
        </row>
        <row r="1175">
          <cell r="B1175" t="str">
            <v>Tipaza</v>
          </cell>
          <cell r="C1175" t="str">
            <v>DZTipaza</v>
          </cell>
        </row>
        <row r="1176">
          <cell r="B1176" t="str">
            <v>Mila</v>
          </cell>
          <cell r="C1176" t="str">
            <v>DZMila</v>
          </cell>
        </row>
        <row r="1177">
          <cell r="B1177" t="str">
            <v>Aïn Defla</v>
          </cell>
          <cell r="C1177" t="str">
            <v>DZAïn Defla</v>
          </cell>
        </row>
        <row r="1178">
          <cell r="B1178" t="str">
            <v>Naama</v>
          </cell>
          <cell r="C1178" t="str">
            <v>DZNaama</v>
          </cell>
        </row>
        <row r="1179">
          <cell r="B1179" t="str">
            <v>Aïn Témouchent</v>
          </cell>
          <cell r="C1179" t="str">
            <v>DZAïn Témouchent</v>
          </cell>
        </row>
        <row r="1180">
          <cell r="B1180" t="str">
            <v>Ghardaïa</v>
          </cell>
          <cell r="C1180" t="str">
            <v>DZGhardaïa</v>
          </cell>
        </row>
        <row r="1181">
          <cell r="B1181" t="str">
            <v>Relizane</v>
          </cell>
          <cell r="C1181" t="str">
            <v>DZRelizane</v>
          </cell>
        </row>
        <row r="1182">
          <cell r="B1182" t="str">
            <v>Timimoun</v>
          </cell>
          <cell r="C1182" t="str">
            <v>DZTimimoun</v>
          </cell>
        </row>
        <row r="1183">
          <cell r="B1183" t="str">
            <v>Bordj Badji Mokhtar</v>
          </cell>
          <cell r="C1183" t="str">
            <v>DZBordj Badji Mokhtar</v>
          </cell>
        </row>
        <row r="1184">
          <cell r="B1184" t="str">
            <v>Ouled Djellal</v>
          </cell>
          <cell r="C1184" t="str">
            <v>DZOuled Djellal</v>
          </cell>
        </row>
        <row r="1185">
          <cell r="B1185" t="str">
            <v>Béni Abbès</v>
          </cell>
          <cell r="C1185" t="str">
            <v>DZBéni Abbès</v>
          </cell>
        </row>
        <row r="1186">
          <cell r="B1186" t="str">
            <v>In Salah</v>
          </cell>
          <cell r="C1186" t="str">
            <v>DZIn Salah</v>
          </cell>
        </row>
        <row r="1187">
          <cell r="B1187" t="str">
            <v>In Guezzam</v>
          </cell>
          <cell r="C1187" t="str">
            <v>DZIn Guezzam</v>
          </cell>
        </row>
        <row r="1188">
          <cell r="B1188" t="str">
            <v>Touggourt</v>
          </cell>
          <cell r="C1188" t="str">
            <v>DZTouggourt</v>
          </cell>
        </row>
        <row r="1189">
          <cell r="B1189" t="str">
            <v>Djanet</v>
          </cell>
          <cell r="C1189" t="str">
            <v>DZDjanet</v>
          </cell>
        </row>
        <row r="1190">
          <cell r="B1190" t="str">
            <v>El Meghaier</v>
          </cell>
          <cell r="C1190" t="str">
            <v>DZEl Meghaier</v>
          </cell>
        </row>
        <row r="1191">
          <cell r="B1191" t="str">
            <v>El Meniaa</v>
          </cell>
          <cell r="C1191" t="str">
            <v>DZEl Meniaa</v>
          </cell>
        </row>
        <row r="1192">
          <cell r="B1192" t="str">
            <v>Azuay</v>
          </cell>
          <cell r="C1192" t="str">
            <v>ECAzuay</v>
          </cell>
        </row>
        <row r="1193">
          <cell r="B1193" t="str">
            <v>Bolívar</v>
          </cell>
          <cell r="C1193" t="str">
            <v>ECBolívar</v>
          </cell>
        </row>
        <row r="1194">
          <cell r="B1194" t="str">
            <v>Carchi</v>
          </cell>
          <cell r="C1194" t="str">
            <v>ECCarchi</v>
          </cell>
        </row>
        <row r="1195">
          <cell r="B1195" t="str">
            <v>Orellana</v>
          </cell>
          <cell r="C1195" t="str">
            <v>ECOrellana</v>
          </cell>
        </row>
        <row r="1196">
          <cell r="B1196" t="str">
            <v>Esmeraldas</v>
          </cell>
          <cell r="C1196" t="str">
            <v>ECEsmeraldas</v>
          </cell>
        </row>
        <row r="1197">
          <cell r="B1197" t="str">
            <v>Cañar</v>
          </cell>
          <cell r="C1197" t="str">
            <v>ECCañar</v>
          </cell>
        </row>
        <row r="1198">
          <cell r="B1198" t="str">
            <v>Guayas</v>
          </cell>
          <cell r="C1198" t="str">
            <v>ECGuayas</v>
          </cell>
        </row>
        <row r="1199">
          <cell r="B1199" t="str">
            <v>Chimborazo</v>
          </cell>
          <cell r="C1199" t="str">
            <v>ECChimborazo</v>
          </cell>
        </row>
        <row r="1200">
          <cell r="B1200" t="str">
            <v>Imbabura</v>
          </cell>
          <cell r="C1200" t="str">
            <v>ECImbabura</v>
          </cell>
        </row>
        <row r="1201">
          <cell r="B1201" t="str">
            <v>Loja</v>
          </cell>
          <cell r="C1201" t="str">
            <v>ECLoja</v>
          </cell>
        </row>
        <row r="1202">
          <cell r="B1202" t="str">
            <v>Manabí</v>
          </cell>
          <cell r="C1202" t="str">
            <v>ECManabí</v>
          </cell>
        </row>
        <row r="1203">
          <cell r="B1203" t="str">
            <v>Napo</v>
          </cell>
          <cell r="C1203" t="str">
            <v>ECNapo</v>
          </cell>
        </row>
        <row r="1204">
          <cell r="B1204" t="str">
            <v>El Oro</v>
          </cell>
          <cell r="C1204" t="str">
            <v>ECEl Oro</v>
          </cell>
        </row>
        <row r="1205">
          <cell r="B1205" t="str">
            <v>Pichincha</v>
          </cell>
          <cell r="C1205" t="str">
            <v>ECPichincha</v>
          </cell>
        </row>
        <row r="1206">
          <cell r="B1206" t="str">
            <v>Los Ríos</v>
          </cell>
          <cell r="C1206" t="str">
            <v>ECLos Ríos</v>
          </cell>
        </row>
        <row r="1207">
          <cell r="B1207" t="str">
            <v>Morona Santiago</v>
          </cell>
          <cell r="C1207" t="str">
            <v>ECMorona Santiago</v>
          </cell>
        </row>
        <row r="1208">
          <cell r="B1208" t="str">
            <v>Santo Domingo de los Tsáchilas</v>
          </cell>
          <cell r="C1208" t="str">
            <v>ECSanto Domingo de los Tsáchilas</v>
          </cell>
        </row>
        <row r="1209">
          <cell r="B1209" t="str">
            <v>Santa Elena</v>
          </cell>
          <cell r="C1209" t="str">
            <v>ECSanta Elena</v>
          </cell>
        </row>
        <row r="1210">
          <cell r="B1210" t="str">
            <v>Tungurahua</v>
          </cell>
          <cell r="C1210" t="str">
            <v>ECTungurahua</v>
          </cell>
        </row>
        <row r="1211">
          <cell r="B1211" t="str">
            <v>Sucumbíos</v>
          </cell>
          <cell r="C1211" t="str">
            <v>ECSucumbíos</v>
          </cell>
        </row>
        <row r="1212">
          <cell r="B1212" t="str">
            <v>Galápagos</v>
          </cell>
          <cell r="C1212" t="str">
            <v>ECGalápagos</v>
          </cell>
        </row>
        <row r="1213">
          <cell r="B1213" t="str">
            <v>Cotopaxi</v>
          </cell>
          <cell r="C1213" t="str">
            <v>ECCotopaxi</v>
          </cell>
        </row>
        <row r="1214">
          <cell r="B1214" t="str">
            <v>Pastaza</v>
          </cell>
          <cell r="C1214" t="str">
            <v>ECPastaza</v>
          </cell>
        </row>
        <row r="1215">
          <cell r="B1215" t="str">
            <v>Zamora Chinchipe</v>
          </cell>
          <cell r="C1215" t="str">
            <v>ECZamora Chinchipe</v>
          </cell>
        </row>
        <row r="1216">
          <cell r="B1216" t="str">
            <v>Harjumaa</v>
          </cell>
          <cell r="C1216" t="str">
            <v>EEHarjumaa</v>
          </cell>
        </row>
        <row r="1217">
          <cell r="B1217" t="str">
            <v>Keila</v>
          </cell>
          <cell r="C1217" t="str">
            <v>EEKeila</v>
          </cell>
        </row>
        <row r="1218">
          <cell r="B1218" t="str">
            <v>Loksa</v>
          </cell>
          <cell r="C1218" t="str">
            <v>EELoksa</v>
          </cell>
        </row>
        <row r="1219">
          <cell r="B1219" t="str">
            <v>Maardu</v>
          </cell>
          <cell r="C1219" t="str">
            <v>EEMaardu</v>
          </cell>
        </row>
        <row r="1220">
          <cell r="B1220" t="str">
            <v>Tallinn</v>
          </cell>
          <cell r="C1220" t="str">
            <v>EETallinn</v>
          </cell>
        </row>
        <row r="1221">
          <cell r="B1221" t="str">
            <v>Anija</v>
          </cell>
          <cell r="C1221" t="str">
            <v>EEAnija</v>
          </cell>
        </row>
        <row r="1222">
          <cell r="B1222" t="str">
            <v>Harku</v>
          </cell>
          <cell r="C1222" t="str">
            <v>EEHarku</v>
          </cell>
        </row>
        <row r="1223">
          <cell r="B1223" t="str">
            <v>Jõelähtme</v>
          </cell>
          <cell r="C1223" t="str">
            <v>EEJõelähtme</v>
          </cell>
        </row>
        <row r="1224">
          <cell r="B1224" t="str">
            <v>Kiili</v>
          </cell>
          <cell r="C1224" t="str">
            <v>EEKiili</v>
          </cell>
        </row>
        <row r="1225">
          <cell r="B1225" t="str">
            <v>Kose</v>
          </cell>
          <cell r="C1225" t="str">
            <v>EEKose</v>
          </cell>
        </row>
        <row r="1226">
          <cell r="B1226" t="str">
            <v>Kuusalu</v>
          </cell>
          <cell r="C1226" t="str">
            <v>EEKuusalu</v>
          </cell>
        </row>
        <row r="1227">
          <cell r="B1227" t="str">
            <v>Lääne-Harju</v>
          </cell>
          <cell r="C1227" t="str">
            <v>EELääne-Harju</v>
          </cell>
        </row>
        <row r="1228">
          <cell r="B1228" t="str">
            <v>Raasiku</v>
          </cell>
          <cell r="C1228" t="str">
            <v>EERaasiku</v>
          </cell>
        </row>
        <row r="1229">
          <cell r="B1229" t="str">
            <v>Rae</v>
          </cell>
          <cell r="C1229" t="str">
            <v>EERae</v>
          </cell>
        </row>
        <row r="1230">
          <cell r="B1230" t="str">
            <v>Saku</v>
          </cell>
          <cell r="C1230" t="str">
            <v>EESaku</v>
          </cell>
        </row>
        <row r="1231">
          <cell r="B1231" t="str">
            <v>Saue</v>
          </cell>
          <cell r="C1231" t="str">
            <v>EESaue</v>
          </cell>
        </row>
        <row r="1232">
          <cell r="B1232" t="str">
            <v>Viimsi</v>
          </cell>
          <cell r="C1232" t="str">
            <v>EEViimsi</v>
          </cell>
        </row>
        <row r="1233">
          <cell r="B1233" t="str">
            <v>Hiiumaa</v>
          </cell>
          <cell r="C1233" t="str">
            <v>EEHiiumaa</v>
          </cell>
        </row>
        <row r="1234">
          <cell r="B1234" t="str">
            <v>Hiiumaa</v>
          </cell>
          <cell r="C1234" t="str">
            <v>EEHiiumaa</v>
          </cell>
        </row>
        <row r="1235">
          <cell r="B1235" t="str">
            <v>Ida-Virumaa</v>
          </cell>
          <cell r="C1235" t="str">
            <v>EEIda-Virumaa</v>
          </cell>
        </row>
        <row r="1236">
          <cell r="B1236" t="str">
            <v>Kohtla-Järve</v>
          </cell>
          <cell r="C1236" t="str">
            <v>EEKohtla-Järve</v>
          </cell>
        </row>
        <row r="1237">
          <cell r="B1237" t="str">
            <v>Narva</v>
          </cell>
          <cell r="C1237" t="str">
            <v>EENarva</v>
          </cell>
        </row>
        <row r="1238">
          <cell r="B1238" t="str">
            <v>Narva-Jõesuu</v>
          </cell>
          <cell r="C1238" t="str">
            <v>EENarva-Jõesuu</v>
          </cell>
        </row>
        <row r="1239">
          <cell r="B1239" t="str">
            <v>Sillamäe</v>
          </cell>
          <cell r="C1239" t="str">
            <v>EESillamäe</v>
          </cell>
        </row>
        <row r="1240">
          <cell r="B1240" t="str">
            <v>Alutaguse</v>
          </cell>
          <cell r="C1240" t="str">
            <v>EEAlutaguse</v>
          </cell>
        </row>
        <row r="1241">
          <cell r="B1241" t="str">
            <v>Jõhvi</v>
          </cell>
          <cell r="C1241" t="str">
            <v>EEJõhvi</v>
          </cell>
        </row>
        <row r="1242">
          <cell r="B1242" t="str">
            <v>Lüganuse</v>
          </cell>
          <cell r="C1242" t="str">
            <v>EELüganuse</v>
          </cell>
        </row>
        <row r="1243">
          <cell r="B1243" t="str">
            <v>Toila</v>
          </cell>
          <cell r="C1243" t="str">
            <v>EEToila</v>
          </cell>
        </row>
        <row r="1244">
          <cell r="B1244" t="str">
            <v>Jõgevamaa</v>
          </cell>
          <cell r="C1244" t="str">
            <v>EEJõgevamaa</v>
          </cell>
        </row>
        <row r="1245">
          <cell r="B1245" t="str">
            <v>Jõgeva</v>
          </cell>
          <cell r="C1245" t="str">
            <v>EEJõgeva</v>
          </cell>
        </row>
        <row r="1246">
          <cell r="B1246" t="str">
            <v>Mustvee</v>
          </cell>
          <cell r="C1246" t="str">
            <v>EEMustvee</v>
          </cell>
        </row>
        <row r="1247">
          <cell r="B1247" t="str">
            <v>Põltsamaa</v>
          </cell>
          <cell r="C1247" t="str">
            <v>EEPõltsamaa</v>
          </cell>
        </row>
        <row r="1248">
          <cell r="B1248" t="str">
            <v>Järvamaa</v>
          </cell>
          <cell r="C1248" t="str">
            <v>EEJärvamaa</v>
          </cell>
        </row>
        <row r="1249">
          <cell r="B1249" t="str">
            <v>Paide</v>
          </cell>
          <cell r="C1249" t="str">
            <v>EEPaide</v>
          </cell>
        </row>
        <row r="1250">
          <cell r="B1250" t="str">
            <v>Järva</v>
          </cell>
          <cell r="C1250" t="str">
            <v>EEJärva</v>
          </cell>
        </row>
        <row r="1251">
          <cell r="B1251" t="str">
            <v>Türi</v>
          </cell>
          <cell r="C1251" t="str">
            <v>EETüri</v>
          </cell>
        </row>
        <row r="1252">
          <cell r="B1252" t="str">
            <v>Läänemaa</v>
          </cell>
          <cell r="C1252" t="str">
            <v>EELäänemaa</v>
          </cell>
        </row>
        <row r="1253">
          <cell r="B1253" t="str">
            <v>Haapsalu</v>
          </cell>
          <cell r="C1253" t="str">
            <v>EEHaapsalu</v>
          </cell>
        </row>
        <row r="1254">
          <cell r="B1254" t="str">
            <v>Lääne-Nigula</v>
          </cell>
          <cell r="C1254" t="str">
            <v>EELääne-Nigula</v>
          </cell>
        </row>
        <row r="1255">
          <cell r="B1255" t="str">
            <v>Vormsi</v>
          </cell>
          <cell r="C1255" t="str">
            <v>EEVormsi</v>
          </cell>
        </row>
        <row r="1256">
          <cell r="B1256" t="str">
            <v>Lääne-Virumaa</v>
          </cell>
          <cell r="C1256" t="str">
            <v>EELääne-Virumaa</v>
          </cell>
        </row>
        <row r="1257">
          <cell r="B1257" t="str">
            <v>Rakvere</v>
          </cell>
          <cell r="C1257" t="str">
            <v>EERakvere</v>
          </cell>
        </row>
        <row r="1258">
          <cell r="B1258" t="str">
            <v>Haljala</v>
          </cell>
          <cell r="C1258" t="str">
            <v>EEHaljala</v>
          </cell>
        </row>
        <row r="1259">
          <cell r="B1259" t="str">
            <v>Kadrina</v>
          </cell>
          <cell r="C1259" t="str">
            <v>EEKadrina</v>
          </cell>
        </row>
        <row r="1260">
          <cell r="B1260" t="str">
            <v>Rakvere</v>
          </cell>
          <cell r="C1260" t="str">
            <v>EERakvere</v>
          </cell>
        </row>
        <row r="1261">
          <cell r="B1261" t="str">
            <v>Tapa</v>
          </cell>
          <cell r="C1261" t="str">
            <v>EETapa</v>
          </cell>
        </row>
        <row r="1262">
          <cell r="B1262" t="str">
            <v>Vinni</v>
          </cell>
          <cell r="C1262" t="str">
            <v>EEVinni</v>
          </cell>
        </row>
        <row r="1263">
          <cell r="B1263" t="str">
            <v>Viru-Nigula</v>
          </cell>
          <cell r="C1263" t="str">
            <v>EEViru-Nigula</v>
          </cell>
        </row>
        <row r="1264">
          <cell r="B1264" t="str">
            <v>Väike-Maarja</v>
          </cell>
          <cell r="C1264" t="str">
            <v>EEVäike-Maarja</v>
          </cell>
        </row>
        <row r="1265">
          <cell r="B1265" t="str">
            <v>Põlvamaa</v>
          </cell>
          <cell r="C1265" t="str">
            <v>EEPõlvamaa</v>
          </cell>
        </row>
        <row r="1266">
          <cell r="B1266" t="str">
            <v>Kanepi</v>
          </cell>
          <cell r="C1266" t="str">
            <v>EEKanepi</v>
          </cell>
        </row>
        <row r="1267">
          <cell r="B1267" t="str">
            <v>Põlva</v>
          </cell>
          <cell r="C1267" t="str">
            <v>EEPõlva</v>
          </cell>
        </row>
        <row r="1268">
          <cell r="B1268" t="str">
            <v>Räpina</v>
          </cell>
          <cell r="C1268" t="str">
            <v>EERäpina</v>
          </cell>
        </row>
        <row r="1269">
          <cell r="B1269" t="str">
            <v>Pärnumaa</v>
          </cell>
          <cell r="C1269" t="str">
            <v>EEPärnumaa</v>
          </cell>
        </row>
        <row r="1270">
          <cell r="B1270" t="str">
            <v>Pärnu</v>
          </cell>
          <cell r="C1270" t="str">
            <v>EEPärnu</v>
          </cell>
        </row>
        <row r="1271">
          <cell r="B1271" t="str">
            <v>Häädemeeste</v>
          </cell>
          <cell r="C1271" t="str">
            <v>EEHäädemeeste</v>
          </cell>
        </row>
        <row r="1272">
          <cell r="B1272" t="str">
            <v>Kihnu</v>
          </cell>
          <cell r="C1272" t="str">
            <v>EEKihnu</v>
          </cell>
        </row>
        <row r="1273">
          <cell r="B1273" t="str">
            <v>Lääneranna</v>
          </cell>
          <cell r="C1273" t="str">
            <v>EELääneranna</v>
          </cell>
        </row>
        <row r="1274">
          <cell r="B1274" t="str">
            <v>Põhja-Pärnumaa</v>
          </cell>
          <cell r="C1274" t="str">
            <v>EEPõhja-Pärnumaa</v>
          </cell>
        </row>
        <row r="1275">
          <cell r="B1275" t="str">
            <v>Saarde</v>
          </cell>
          <cell r="C1275" t="str">
            <v>EESaarde</v>
          </cell>
        </row>
        <row r="1276">
          <cell r="B1276" t="str">
            <v>Tori</v>
          </cell>
          <cell r="C1276" t="str">
            <v>EETori</v>
          </cell>
        </row>
        <row r="1277">
          <cell r="B1277" t="str">
            <v>Raplamaa</v>
          </cell>
          <cell r="C1277" t="str">
            <v>EERaplamaa</v>
          </cell>
        </row>
        <row r="1278">
          <cell r="B1278" t="str">
            <v>Kehtna</v>
          </cell>
          <cell r="C1278" t="str">
            <v>EEKehtna</v>
          </cell>
        </row>
        <row r="1279">
          <cell r="B1279" t="str">
            <v>Kohila</v>
          </cell>
          <cell r="C1279" t="str">
            <v>EEKohila</v>
          </cell>
        </row>
        <row r="1280">
          <cell r="B1280" t="str">
            <v>Märjamaa</v>
          </cell>
          <cell r="C1280" t="str">
            <v>EEMärjamaa</v>
          </cell>
        </row>
        <row r="1281">
          <cell r="B1281" t="str">
            <v>Rapla</v>
          </cell>
          <cell r="C1281" t="str">
            <v>EERapla</v>
          </cell>
        </row>
        <row r="1282">
          <cell r="B1282" t="str">
            <v>Saaremaa</v>
          </cell>
          <cell r="C1282" t="str">
            <v>EESaaremaa</v>
          </cell>
        </row>
        <row r="1283">
          <cell r="B1283" t="str">
            <v>Muhu</v>
          </cell>
          <cell r="C1283" t="str">
            <v>EEMuhu</v>
          </cell>
        </row>
        <row r="1284">
          <cell r="B1284" t="str">
            <v>Ruhnu</v>
          </cell>
          <cell r="C1284" t="str">
            <v>EERuhnu</v>
          </cell>
        </row>
        <row r="1285">
          <cell r="B1285" t="str">
            <v>Saaremaa</v>
          </cell>
          <cell r="C1285" t="str">
            <v>EESaaremaa</v>
          </cell>
        </row>
        <row r="1286">
          <cell r="B1286" t="str">
            <v>Tartumaa</v>
          </cell>
          <cell r="C1286" t="str">
            <v>EETartumaa</v>
          </cell>
        </row>
        <row r="1287">
          <cell r="B1287" t="str">
            <v>Tartu</v>
          </cell>
          <cell r="C1287" t="str">
            <v>EETartu</v>
          </cell>
        </row>
        <row r="1288">
          <cell r="B1288" t="str">
            <v>Elva</v>
          </cell>
          <cell r="C1288" t="str">
            <v>EEElva</v>
          </cell>
        </row>
        <row r="1289">
          <cell r="B1289" t="str">
            <v>Kambja</v>
          </cell>
          <cell r="C1289" t="str">
            <v>EEKambja</v>
          </cell>
        </row>
        <row r="1290">
          <cell r="B1290" t="str">
            <v>Kastre</v>
          </cell>
          <cell r="C1290" t="str">
            <v>EEKastre</v>
          </cell>
        </row>
        <row r="1291">
          <cell r="B1291" t="str">
            <v>Luunja</v>
          </cell>
          <cell r="C1291" t="str">
            <v>EELuunja</v>
          </cell>
        </row>
        <row r="1292">
          <cell r="B1292" t="str">
            <v>Nõo</v>
          </cell>
          <cell r="C1292" t="str">
            <v>EENõo</v>
          </cell>
        </row>
        <row r="1293">
          <cell r="B1293" t="str">
            <v>Peipsiääre</v>
          </cell>
          <cell r="C1293" t="str">
            <v>EEPeipsiääre</v>
          </cell>
        </row>
        <row r="1294">
          <cell r="B1294" t="str">
            <v>Tartu</v>
          </cell>
          <cell r="C1294" t="str">
            <v>EETartu</v>
          </cell>
        </row>
        <row r="1295">
          <cell r="B1295" t="str">
            <v>Valgamaa</v>
          </cell>
          <cell r="C1295" t="str">
            <v>EEValgamaa</v>
          </cell>
        </row>
        <row r="1296">
          <cell r="B1296" t="str">
            <v>Otepää</v>
          </cell>
          <cell r="C1296" t="str">
            <v>EEOtepää</v>
          </cell>
        </row>
        <row r="1297">
          <cell r="B1297" t="str">
            <v>Tõrva</v>
          </cell>
          <cell r="C1297" t="str">
            <v>EETõrva</v>
          </cell>
        </row>
        <row r="1298">
          <cell r="B1298" t="str">
            <v>Valga</v>
          </cell>
          <cell r="C1298" t="str">
            <v>EEValga</v>
          </cell>
        </row>
        <row r="1299">
          <cell r="B1299" t="str">
            <v>Viljandimaa</v>
          </cell>
          <cell r="C1299" t="str">
            <v>EEViljandimaa</v>
          </cell>
        </row>
        <row r="1300">
          <cell r="B1300" t="str">
            <v>Viljandi</v>
          </cell>
          <cell r="C1300" t="str">
            <v>EEViljandi</v>
          </cell>
        </row>
        <row r="1301">
          <cell r="B1301" t="str">
            <v>Mulgi</v>
          </cell>
          <cell r="C1301" t="str">
            <v>EEMulgi</v>
          </cell>
        </row>
        <row r="1302">
          <cell r="B1302" t="str">
            <v>Põhja-Sakala</v>
          </cell>
          <cell r="C1302" t="str">
            <v>EEPõhja-Sakala</v>
          </cell>
        </row>
        <row r="1303">
          <cell r="B1303" t="str">
            <v>Viljandi</v>
          </cell>
          <cell r="C1303" t="str">
            <v>EEViljandi</v>
          </cell>
        </row>
        <row r="1304">
          <cell r="B1304" t="str">
            <v>Võrumaa</v>
          </cell>
          <cell r="C1304" t="str">
            <v>EEVõrumaa</v>
          </cell>
        </row>
        <row r="1305">
          <cell r="B1305" t="str">
            <v>Võru</v>
          </cell>
          <cell r="C1305" t="str">
            <v>EEVõru</v>
          </cell>
        </row>
        <row r="1306">
          <cell r="B1306" t="str">
            <v>Antsla</v>
          </cell>
          <cell r="C1306" t="str">
            <v>EEAntsla</v>
          </cell>
        </row>
        <row r="1307">
          <cell r="B1307" t="str">
            <v>Rõuge</v>
          </cell>
          <cell r="C1307" t="str">
            <v>EERõuge</v>
          </cell>
        </row>
        <row r="1308">
          <cell r="B1308" t="str">
            <v>Setomaa</v>
          </cell>
          <cell r="C1308" t="str">
            <v>EESetomaa</v>
          </cell>
        </row>
        <row r="1309">
          <cell r="B1309" t="str">
            <v>Võru</v>
          </cell>
          <cell r="C1309" t="str">
            <v>EEVõru</v>
          </cell>
        </row>
        <row r="1310">
          <cell r="B1310" t="str">
            <v>Al Iskandarīyah</v>
          </cell>
          <cell r="C1310" t="str">
            <v>EGAl Iskandarīyah</v>
          </cell>
        </row>
        <row r="1311">
          <cell r="B1311" t="str">
            <v>Aswān</v>
          </cell>
          <cell r="C1311" t="str">
            <v>EGAswān</v>
          </cell>
        </row>
        <row r="1312">
          <cell r="B1312" t="str">
            <v>Asyūţ</v>
          </cell>
          <cell r="C1312" t="str">
            <v>EGAsyūţ</v>
          </cell>
        </row>
        <row r="1313">
          <cell r="B1313" t="str">
            <v>Al Baḩr al Aḩmar</v>
          </cell>
          <cell r="C1313" t="str">
            <v>EGAl Baḩr al Aḩmar</v>
          </cell>
        </row>
        <row r="1314">
          <cell r="B1314" t="str">
            <v>Al Buḩayrah</v>
          </cell>
          <cell r="C1314" t="str">
            <v>EGAl Buḩayrah</v>
          </cell>
        </row>
        <row r="1315">
          <cell r="B1315" t="str">
            <v>Banī Suwayf</v>
          </cell>
          <cell r="C1315" t="str">
            <v>EGBanī Suwayf</v>
          </cell>
        </row>
        <row r="1316">
          <cell r="B1316" t="str">
            <v>Al Qāhirah</v>
          </cell>
          <cell r="C1316" t="str">
            <v>EGAl Qāhirah</v>
          </cell>
        </row>
        <row r="1317">
          <cell r="B1317" t="str">
            <v>Ad Daqahlīyah</v>
          </cell>
          <cell r="C1317" t="str">
            <v>EGAd Daqahlīyah</v>
          </cell>
        </row>
        <row r="1318">
          <cell r="B1318" t="str">
            <v>Dumyāţ</v>
          </cell>
          <cell r="C1318" t="str">
            <v>EGDumyāţ</v>
          </cell>
        </row>
        <row r="1319">
          <cell r="B1319" t="str">
            <v>Al Fayyūm</v>
          </cell>
          <cell r="C1319" t="str">
            <v>EGAl Fayyūm</v>
          </cell>
        </row>
        <row r="1320">
          <cell r="B1320" t="str">
            <v>Al Gharbīyah</v>
          </cell>
          <cell r="C1320" t="str">
            <v>EGAl Gharbīyah</v>
          </cell>
        </row>
        <row r="1321">
          <cell r="B1321" t="str">
            <v>Al Jīzah</v>
          </cell>
          <cell r="C1321" t="str">
            <v>EGAl Jīzah</v>
          </cell>
        </row>
        <row r="1322">
          <cell r="B1322" t="str">
            <v>Al Ismā'īlīyah</v>
          </cell>
          <cell r="C1322" t="str">
            <v>EGAl Ismā'īlīyah</v>
          </cell>
        </row>
        <row r="1323">
          <cell r="B1323" t="str">
            <v>Janūb Sīnā'</v>
          </cell>
          <cell r="C1323" t="str">
            <v>EGJanūb Sīnā'</v>
          </cell>
        </row>
        <row r="1324">
          <cell r="B1324" t="str">
            <v>Al Qalyūbīyah</v>
          </cell>
          <cell r="C1324" t="str">
            <v>EGAl Qalyūbīyah</v>
          </cell>
        </row>
        <row r="1325">
          <cell r="B1325" t="str">
            <v>Kafr ash Shaykh</v>
          </cell>
          <cell r="C1325" t="str">
            <v>EGKafr ash Shaykh</v>
          </cell>
        </row>
        <row r="1326">
          <cell r="B1326" t="str">
            <v>Qinā</v>
          </cell>
          <cell r="C1326" t="str">
            <v>EGQinā</v>
          </cell>
        </row>
        <row r="1327">
          <cell r="B1327" t="str">
            <v>Al Uqşur</v>
          </cell>
          <cell r="C1327" t="str">
            <v>EGAl Uqşur</v>
          </cell>
        </row>
        <row r="1328">
          <cell r="B1328" t="str">
            <v>Al Minyā</v>
          </cell>
          <cell r="C1328" t="str">
            <v>EGAl Minyā</v>
          </cell>
        </row>
        <row r="1329">
          <cell r="B1329" t="str">
            <v>Al Minūfīyah</v>
          </cell>
          <cell r="C1329" t="str">
            <v>EGAl Minūfīyah</v>
          </cell>
        </row>
        <row r="1330">
          <cell r="B1330" t="str">
            <v>Maţrūḩ</v>
          </cell>
          <cell r="C1330" t="str">
            <v>EGMaţrūḩ</v>
          </cell>
        </row>
        <row r="1331">
          <cell r="B1331" t="str">
            <v>Būr Sa‘īd</v>
          </cell>
          <cell r="C1331" t="str">
            <v>EGBūr Sa‘īd</v>
          </cell>
        </row>
        <row r="1332">
          <cell r="B1332" t="str">
            <v>Sūhāj</v>
          </cell>
          <cell r="C1332" t="str">
            <v>EGSūhāj</v>
          </cell>
        </row>
        <row r="1333">
          <cell r="B1333" t="str">
            <v>Ash Sharqīyah</v>
          </cell>
          <cell r="C1333" t="str">
            <v>EGAsh Sharqīyah</v>
          </cell>
        </row>
        <row r="1334">
          <cell r="B1334" t="str">
            <v>Shamāl Sīnā'</v>
          </cell>
          <cell r="C1334" t="str">
            <v>EGShamāl Sīnā'</v>
          </cell>
        </row>
        <row r="1335">
          <cell r="B1335" t="str">
            <v>As Suways</v>
          </cell>
          <cell r="C1335" t="str">
            <v>EGAs Suways</v>
          </cell>
        </row>
        <row r="1336">
          <cell r="B1336" t="str">
            <v>Al Wādī al Jadīd</v>
          </cell>
          <cell r="C1336" t="str">
            <v>EGAl Wādī al Jadīd</v>
          </cell>
        </row>
        <row r="1337">
          <cell r="B1337" t="str">
            <v>Ansabā</v>
          </cell>
          <cell r="C1337" t="str">
            <v>ERAnsabā</v>
          </cell>
        </row>
        <row r="1338">
          <cell r="B1338" t="str">
            <v>‘Anseba</v>
          </cell>
          <cell r="C1338" t="str">
            <v>ER‘Anseba</v>
          </cell>
        </row>
        <row r="1339">
          <cell r="B1339" t="str">
            <v>Janūbī al Baḩrī al Aḩmar</v>
          </cell>
          <cell r="C1339" t="str">
            <v>ERJanūbī al Baḩrī al Aḩmar</v>
          </cell>
        </row>
        <row r="1340">
          <cell r="B1340" t="str">
            <v>Debubawi K’eyyĭḥ Baḥri</v>
          </cell>
          <cell r="C1340" t="str">
            <v>ERDebubawi K’eyyĭḥ Baḥri</v>
          </cell>
        </row>
        <row r="1341">
          <cell r="B1341" t="str">
            <v>Al Janūbī</v>
          </cell>
          <cell r="C1341" t="str">
            <v>ERAl Janūbī</v>
          </cell>
        </row>
        <row r="1342">
          <cell r="B1342" t="str">
            <v>Debub</v>
          </cell>
          <cell r="C1342" t="str">
            <v>ERDebub</v>
          </cell>
        </row>
        <row r="1343">
          <cell r="B1343" t="str">
            <v>Qāsh-Barkah</v>
          </cell>
          <cell r="C1343" t="str">
            <v>ERQāsh-Barkah</v>
          </cell>
        </row>
        <row r="1344">
          <cell r="B1344" t="str">
            <v>Gash-Barka</v>
          </cell>
          <cell r="C1344" t="str">
            <v>ERGash-Barka</v>
          </cell>
        </row>
        <row r="1345">
          <cell r="B1345" t="str">
            <v>Al Awsaţ</v>
          </cell>
          <cell r="C1345" t="str">
            <v>ERAl Awsaţ</v>
          </cell>
        </row>
        <row r="1346">
          <cell r="B1346" t="str">
            <v>Ma’ĭkel</v>
          </cell>
          <cell r="C1346" t="str">
            <v>ERMa’ĭkel</v>
          </cell>
        </row>
        <row r="1347">
          <cell r="B1347" t="str">
            <v>Shimālī al Baḩrī al Aḩmar</v>
          </cell>
          <cell r="C1347" t="str">
            <v>ERShimālī al Baḩrī al Aḩmar</v>
          </cell>
        </row>
        <row r="1348">
          <cell r="B1348" t="str">
            <v>Semienawi K’eyyĭḥ Baḥri</v>
          </cell>
          <cell r="C1348" t="str">
            <v>ERSemienawi K’eyyĭḥ Baḥri</v>
          </cell>
        </row>
        <row r="1349">
          <cell r="B1349" t="str">
            <v>Andalucía</v>
          </cell>
          <cell r="C1349" t="str">
            <v>ESAndalucía</v>
          </cell>
        </row>
        <row r="1350">
          <cell r="B1350" t="str">
            <v>Almería</v>
          </cell>
          <cell r="C1350" t="str">
            <v>ESAlmería</v>
          </cell>
        </row>
        <row r="1351">
          <cell r="B1351" t="str">
            <v>Cádiz</v>
          </cell>
          <cell r="C1351" t="str">
            <v>ESCádiz</v>
          </cell>
        </row>
        <row r="1352">
          <cell r="B1352" t="str">
            <v>Córdoba</v>
          </cell>
          <cell r="C1352" t="str">
            <v>ESCórdoba</v>
          </cell>
        </row>
        <row r="1353">
          <cell r="B1353" t="str">
            <v>Granada</v>
          </cell>
          <cell r="C1353" t="str">
            <v>ESGranada</v>
          </cell>
        </row>
        <row r="1354">
          <cell r="B1354" t="str">
            <v>Huelva</v>
          </cell>
          <cell r="C1354" t="str">
            <v>ESHuelva</v>
          </cell>
        </row>
        <row r="1355">
          <cell r="B1355" t="str">
            <v>Jaén</v>
          </cell>
          <cell r="C1355" t="str">
            <v>ESJaén</v>
          </cell>
        </row>
        <row r="1356">
          <cell r="B1356" t="str">
            <v>Málaga</v>
          </cell>
          <cell r="C1356" t="str">
            <v>ESMálaga</v>
          </cell>
        </row>
        <row r="1357">
          <cell r="B1357" t="str">
            <v>Sevilla</v>
          </cell>
          <cell r="C1357" t="str">
            <v>ESSevilla</v>
          </cell>
        </row>
        <row r="1358">
          <cell r="B1358" t="str">
            <v>Aragón</v>
          </cell>
          <cell r="C1358" t="str">
            <v>ESAragón</v>
          </cell>
        </row>
        <row r="1359">
          <cell r="B1359" t="str">
            <v>Huesca</v>
          </cell>
          <cell r="C1359" t="str">
            <v>ESHuesca</v>
          </cell>
        </row>
        <row r="1360">
          <cell r="B1360" t="str">
            <v>Teruel</v>
          </cell>
          <cell r="C1360" t="str">
            <v>ESTeruel</v>
          </cell>
        </row>
        <row r="1361">
          <cell r="B1361" t="str">
            <v>Zaragoza</v>
          </cell>
          <cell r="C1361" t="str">
            <v>ESZaragoza</v>
          </cell>
        </row>
        <row r="1362">
          <cell r="B1362" t="str">
            <v>Asturias, Principado de</v>
          </cell>
          <cell r="C1362" t="str">
            <v>ESAsturias, Principado de</v>
          </cell>
        </row>
        <row r="1363">
          <cell r="B1363" t="str">
            <v>Asturias</v>
          </cell>
          <cell r="C1363" t="str">
            <v>ESAsturias</v>
          </cell>
        </row>
        <row r="1364">
          <cell r="B1364" t="str">
            <v>Cantabria</v>
          </cell>
          <cell r="C1364" t="str">
            <v>ESCantabria</v>
          </cell>
        </row>
        <row r="1365">
          <cell r="B1365" t="str">
            <v>Cantabria</v>
          </cell>
          <cell r="C1365" t="str">
            <v>ESCantabria</v>
          </cell>
        </row>
        <row r="1366">
          <cell r="B1366" t="str">
            <v>Castilla y León</v>
          </cell>
          <cell r="C1366" t="str">
            <v>ESCastilla y León</v>
          </cell>
        </row>
        <row r="1367">
          <cell r="B1367" t="str">
            <v>Ávila</v>
          </cell>
          <cell r="C1367" t="str">
            <v>ESÁvila</v>
          </cell>
        </row>
        <row r="1368">
          <cell r="B1368" t="str">
            <v>Burgos</v>
          </cell>
          <cell r="C1368" t="str">
            <v>ESBurgos</v>
          </cell>
        </row>
        <row r="1369">
          <cell r="B1369" t="str">
            <v>León</v>
          </cell>
          <cell r="C1369" t="str">
            <v>ESLeón</v>
          </cell>
        </row>
        <row r="1370">
          <cell r="B1370" t="str">
            <v>Palencia</v>
          </cell>
          <cell r="C1370" t="str">
            <v>ESPalencia</v>
          </cell>
        </row>
        <row r="1371">
          <cell r="B1371" t="str">
            <v>Salamanca</v>
          </cell>
          <cell r="C1371" t="str">
            <v>ESSalamanca</v>
          </cell>
        </row>
        <row r="1372">
          <cell r="B1372" t="str">
            <v>Segovia</v>
          </cell>
          <cell r="C1372" t="str">
            <v>ESSegovia</v>
          </cell>
        </row>
        <row r="1373">
          <cell r="B1373" t="str">
            <v>Soria</v>
          </cell>
          <cell r="C1373" t="str">
            <v>ESSoria</v>
          </cell>
        </row>
        <row r="1374">
          <cell r="B1374" t="str">
            <v>Valladolid</v>
          </cell>
          <cell r="C1374" t="str">
            <v>ESValladolid</v>
          </cell>
        </row>
        <row r="1375">
          <cell r="B1375" t="str">
            <v>Zamora</v>
          </cell>
          <cell r="C1375" t="str">
            <v>ESZamora</v>
          </cell>
        </row>
        <row r="1376">
          <cell r="B1376" t="str">
            <v>Castilla-La Mancha</v>
          </cell>
          <cell r="C1376" t="str">
            <v>ESCastilla-La Mancha</v>
          </cell>
        </row>
        <row r="1377">
          <cell r="B1377" t="str">
            <v>Albacete</v>
          </cell>
          <cell r="C1377" t="str">
            <v>ESAlbacete</v>
          </cell>
        </row>
        <row r="1378">
          <cell r="B1378" t="str">
            <v>Ciudad Real</v>
          </cell>
          <cell r="C1378" t="str">
            <v>ESCiudad Real</v>
          </cell>
        </row>
        <row r="1379">
          <cell r="B1379" t="str">
            <v>Cuenca</v>
          </cell>
          <cell r="C1379" t="str">
            <v>ESCuenca</v>
          </cell>
        </row>
        <row r="1380">
          <cell r="B1380" t="str">
            <v>Guadalajara</v>
          </cell>
          <cell r="C1380" t="str">
            <v>ESGuadalajara</v>
          </cell>
        </row>
        <row r="1381">
          <cell r="B1381" t="str">
            <v>Toledo</v>
          </cell>
          <cell r="C1381" t="str">
            <v>ESToledo</v>
          </cell>
        </row>
        <row r="1382">
          <cell r="B1382" t="str">
            <v>Canarias</v>
          </cell>
          <cell r="C1382" t="str">
            <v>ESCanarias</v>
          </cell>
        </row>
        <row r="1383">
          <cell r="B1383" t="str">
            <v>Las Palmas</v>
          </cell>
          <cell r="C1383" t="str">
            <v>ESLas Palmas</v>
          </cell>
        </row>
        <row r="1384">
          <cell r="B1384" t="str">
            <v>Santa Cruz de Tenerife</v>
          </cell>
          <cell r="C1384" t="str">
            <v>ESSanta Cruz de Tenerife</v>
          </cell>
        </row>
        <row r="1385">
          <cell r="B1385" t="str">
            <v>Catalunya [Cataluña]</v>
          </cell>
          <cell r="C1385" t="str">
            <v>ESCatalunya [Cataluña]</v>
          </cell>
        </row>
        <row r="1386">
          <cell r="B1386" t="str">
            <v>Barcelona [Barcelona]</v>
          </cell>
          <cell r="C1386" t="str">
            <v>ESBarcelona [Barcelona]</v>
          </cell>
        </row>
        <row r="1387">
          <cell r="B1387" t="str">
            <v>Girona [Gerona]</v>
          </cell>
          <cell r="C1387" t="str">
            <v>ESGirona [Gerona]</v>
          </cell>
        </row>
        <row r="1388">
          <cell r="B1388" t="str">
            <v>Lleida [Lérida]</v>
          </cell>
          <cell r="C1388" t="str">
            <v>ESLleida [Lérida]</v>
          </cell>
        </row>
        <row r="1389">
          <cell r="B1389" t="str">
            <v>Tarragona [Tarragona]</v>
          </cell>
          <cell r="C1389" t="str">
            <v>ESTarragona [Tarragona]</v>
          </cell>
        </row>
        <row r="1390">
          <cell r="B1390" t="str">
            <v>Extremadura</v>
          </cell>
          <cell r="C1390" t="str">
            <v>ESExtremadura</v>
          </cell>
        </row>
        <row r="1391">
          <cell r="B1391" t="str">
            <v>Badajoz</v>
          </cell>
          <cell r="C1391" t="str">
            <v>ESBadajoz</v>
          </cell>
        </row>
        <row r="1392">
          <cell r="B1392" t="str">
            <v>Cáceres</v>
          </cell>
          <cell r="C1392" t="str">
            <v>ESCáceres</v>
          </cell>
        </row>
        <row r="1393">
          <cell r="B1393" t="str">
            <v>Galicia [Galicia]</v>
          </cell>
          <cell r="C1393" t="str">
            <v>ESGalicia [Galicia]</v>
          </cell>
        </row>
        <row r="1394">
          <cell r="B1394" t="str">
            <v>A Coruña [La Coruña]</v>
          </cell>
          <cell r="C1394" t="str">
            <v>ESA Coruña [La Coruña]</v>
          </cell>
        </row>
        <row r="1395">
          <cell r="B1395" t="str">
            <v>Lugo [Lugo]</v>
          </cell>
          <cell r="C1395" t="str">
            <v>ESLugo [Lugo]</v>
          </cell>
        </row>
        <row r="1396">
          <cell r="B1396" t="str">
            <v>Ourense [Orense]</v>
          </cell>
          <cell r="C1396" t="str">
            <v>ESOurense [Orense]</v>
          </cell>
        </row>
        <row r="1397">
          <cell r="B1397" t="str">
            <v>Pontevedra [Pontevedra]</v>
          </cell>
          <cell r="C1397" t="str">
            <v>ESPontevedra [Pontevedra]</v>
          </cell>
        </row>
        <row r="1398">
          <cell r="B1398" t="str">
            <v>Illes Balears [Islas Baleares]</v>
          </cell>
          <cell r="C1398" t="str">
            <v>ESIlles Balears [Islas Baleares]</v>
          </cell>
        </row>
        <row r="1399">
          <cell r="B1399" t="str">
            <v>Illes Balears [Islas Baleares]</v>
          </cell>
          <cell r="C1399" t="str">
            <v>ESIlles Balears [Islas Baleares]</v>
          </cell>
        </row>
        <row r="1400">
          <cell r="B1400" t="str">
            <v>Murcia, Región de</v>
          </cell>
          <cell r="C1400" t="str">
            <v>ESMurcia, Región de</v>
          </cell>
        </row>
        <row r="1401">
          <cell r="B1401" t="str">
            <v>Murcia</v>
          </cell>
          <cell r="C1401" t="str">
            <v>ESMurcia</v>
          </cell>
        </row>
        <row r="1402">
          <cell r="B1402" t="str">
            <v>Madrid, Comunidad de</v>
          </cell>
          <cell r="C1402" t="str">
            <v>ESMadrid, Comunidad de</v>
          </cell>
        </row>
        <row r="1403">
          <cell r="B1403" t="str">
            <v>Madrid</v>
          </cell>
          <cell r="C1403" t="str">
            <v>ESMadrid</v>
          </cell>
        </row>
        <row r="1404">
          <cell r="B1404" t="str">
            <v>Nafarroako Foru Komunitatea*</v>
          </cell>
          <cell r="C1404" t="str">
            <v>ESNafarroako Foru Komunitatea*</v>
          </cell>
        </row>
        <row r="1405">
          <cell r="B1405" t="str">
            <v>Navarra, Comunidad Foral de</v>
          </cell>
          <cell r="C1405" t="str">
            <v>ESNavarra, Comunidad Foral de</v>
          </cell>
        </row>
        <row r="1406">
          <cell r="B1406" t="str">
            <v>Nafarroa*</v>
          </cell>
          <cell r="C1406" t="str">
            <v>ESNafarroa*</v>
          </cell>
        </row>
        <row r="1407">
          <cell r="B1407" t="str">
            <v>Navarra</v>
          </cell>
          <cell r="C1407" t="str">
            <v>ESNavarra</v>
          </cell>
        </row>
        <row r="1408">
          <cell r="B1408" t="str">
            <v>Euskal Herria</v>
          </cell>
          <cell r="C1408" t="str">
            <v>ESEuskal Herria</v>
          </cell>
        </row>
        <row r="1409">
          <cell r="B1409" t="str">
            <v>País Vasco</v>
          </cell>
          <cell r="C1409" t="str">
            <v>ESPaís Vasco</v>
          </cell>
        </row>
        <row r="1410">
          <cell r="B1410" t="str">
            <v>Bizkaia</v>
          </cell>
          <cell r="C1410" t="str">
            <v>ESBizkaia</v>
          </cell>
        </row>
        <row r="1411">
          <cell r="B1411" t="str">
            <v>Gipuzkoa</v>
          </cell>
          <cell r="C1411" t="str">
            <v>ESGipuzkoa</v>
          </cell>
        </row>
        <row r="1412">
          <cell r="B1412" t="str">
            <v>Araba*</v>
          </cell>
          <cell r="C1412" t="str">
            <v>ESAraba*</v>
          </cell>
        </row>
        <row r="1413">
          <cell r="B1413" t="str">
            <v>Álava</v>
          </cell>
          <cell r="C1413" t="str">
            <v>ESÁlava</v>
          </cell>
        </row>
        <row r="1414">
          <cell r="B1414" t="str">
            <v>La Rioja</v>
          </cell>
          <cell r="C1414" t="str">
            <v>ESLa Rioja</v>
          </cell>
        </row>
        <row r="1415">
          <cell r="B1415" t="str">
            <v>La Rioja</v>
          </cell>
          <cell r="C1415" t="str">
            <v>ESLa Rioja</v>
          </cell>
        </row>
        <row r="1416">
          <cell r="B1416" t="str">
            <v>Valenciana, Comunitat*</v>
          </cell>
          <cell r="C1416" t="str">
            <v>ESValenciana, Comunitat*</v>
          </cell>
        </row>
        <row r="1417">
          <cell r="B1417" t="str">
            <v>Valenciana, Comunidad</v>
          </cell>
          <cell r="C1417" t="str">
            <v>ESValenciana, Comunidad</v>
          </cell>
        </row>
        <row r="1418">
          <cell r="B1418" t="str">
            <v>Alacant*</v>
          </cell>
          <cell r="C1418" t="str">
            <v>ESAlacant*</v>
          </cell>
        </row>
        <row r="1419">
          <cell r="B1419" t="str">
            <v>Alicante</v>
          </cell>
          <cell r="C1419" t="str">
            <v>ESAlicante</v>
          </cell>
        </row>
        <row r="1420">
          <cell r="B1420" t="str">
            <v>Castelló*</v>
          </cell>
          <cell r="C1420" t="str">
            <v>ESCastelló*</v>
          </cell>
        </row>
        <row r="1421">
          <cell r="B1421" t="str">
            <v>Castellón</v>
          </cell>
          <cell r="C1421" t="str">
            <v>ESCastellón</v>
          </cell>
        </row>
        <row r="1422">
          <cell r="B1422" t="str">
            <v>València*</v>
          </cell>
          <cell r="C1422" t="str">
            <v>ESValència*</v>
          </cell>
        </row>
        <row r="1423">
          <cell r="B1423" t="str">
            <v>Valencia</v>
          </cell>
          <cell r="C1423" t="str">
            <v>ESValencia</v>
          </cell>
        </row>
        <row r="1424">
          <cell r="B1424" t="str">
            <v>Ceuta</v>
          </cell>
          <cell r="C1424" t="str">
            <v>ESCeuta</v>
          </cell>
        </row>
        <row r="1425">
          <cell r="B1425" t="str">
            <v>Melilla</v>
          </cell>
          <cell r="C1425" t="str">
            <v>ESMelilla</v>
          </cell>
        </row>
        <row r="1426">
          <cell r="B1426" t="str">
            <v>Āfar</v>
          </cell>
          <cell r="C1426" t="str">
            <v>ETĀfar</v>
          </cell>
        </row>
        <row r="1427">
          <cell r="B1427" t="str">
            <v>Afar</v>
          </cell>
          <cell r="C1427" t="str">
            <v>ETAfar</v>
          </cell>
        </row>
        <row r="1428">
          <cell r="B1428" t="str">
            <v>Āmara</v>
          </cell>
          <cell r="C1428" t="str">
            <v>ETĀmara</v>
          </cell>
        </row>
        <row r="1429">
          <cell r="B1429" t="str">
            <v>Amara</v>
          </cell>
          <cell r="C1429" t="str">
            <v>ETAmara</v>
          </cell>
        </row>
        <row r="1430">
          <cell r="B1430" t="str">
            <v>Bīnshangul Gumuz</v>
          </cell>
          <cell r="C1430" t="str">
            <v>ETBīnshangul Gumuz</v>
          </cell>
        </row>
        <row r="1431">
          <cell r="B1431" t="str">
            <v>Benshangul-Gumaz</v>
          </cell>
          <cell r="C1431" t="str">
            <v>ETBenshangul-Gumaz</v>
          </cell>
        </row>
        <row r="1432">
          <cell r="B1432" t="str">
            <v>Gambēla Hizboch</v>
          </cell>
          <cell r="C1432" t="str">
            <v>ETGambēla Hizboch</v>
          </cell>
        </row>
        <row r="1433">
          <cell r="B1433" t="str">
            <v>Gambela Peoples</v>
          </cell>
          <cell r="C1433" t="str">
            <v>ETGambela Peoples</v>
          </cell>
        </row>
        <row r="1434">
          <cell r="B1434" t="str">
            <v>Hārerī Hizb</v>
          </cell>
          <cell r="C1434" t="str">
            <v>ETHārerī Hizb</v>
          </cell>
        </row>
        <row r="1435">
          <cell r="B1435" t="str">
            <v>Harari People</v>
          </cell>
          <cell r="C1435" t="str">
            <v>ETHarari People</v>
          </cell>
        </row>
        <row r="1436">
          <cell r="B1436" t="str">
            <v>Oromīya</v>
          </cell>
          <cell r="C1436" t="str">
            <v>ETOromīya</v>
          </cell>
        </row>
        <row r="1437">
          <cell r="B1437" t="str">
            <v>Oromia</v>
          </cell>
          <cell r="C1437" t="str">
            <v>ETOromia</v>
          </cell>
        </row>
        <row r="1438">
          <cell r="B1438" t="str">
            <v>Sīdama</v>
          </cell>
          <cell r="C1438" t="str">
            <v>ETSīdama</v>
          </cell>
        </row>
        <row r="1439">
          <cell r="B1439" t="str">
            <v>Sidama</v>
          </cell>
          <cell r="C1439" t="str">
            <v>ETSidama</v>
          </cell>
        </row>
        <row r="1440">
          <cell r="B1440" t="str">
            <v>YeDebub Bihēroch Bihēreseboch na Hizboch</v>
          </cell>
          <cell r="C1440" t="str">
            <v>ETYeDebub Bihēroch Bihēreseboch na Hizboch</v>
          </cell>
        </row>
        <row r="1441">
          <cell r="B1441" t="str">
            <v>Southern Nations, Nationalities and Peoples</v>
          </cell>
          <cell r="C1441" t="str">
            <v>ETSouthern Nations, Nationalities and Peoples</v>
          </cell>
        </row>
        <row r="1442">
          <cell r="B1442" t="str">
            <v>Sumalē</v>
          </cell>
          <cell r="C1442" t="str">
            <v>ETSumalē</v>
          </cell>
        </row>
        <row r="1443">
          <cell r="B1443" t="str">
            <v>Somali</v>
          </cell>
          <cell r="C1443" t="str">
            <v>ETSomali</v>
          </cell>
        </row>
        <row r="1444">
          <cell r="B1444" t="str">
            <v>YeDebub M‘irab Ītyop’iya Hizboch</v>
          </cell>
          <cell r="C1444" t="str">
            <v>ETYeDebub M‘irab Ītyop’iya Hizboch</v>
          </cell>
        </row>
        <row r="1445">
          <cell r="B1445" t="str">
            <v>Southwest Ethiopia Peoples</v>
          </cell>
          <cell r="C1445" t="str">
            <v>ETSouthwest Ethiopia Peoples</v>
          </cell>
        </row>
        <row r="1446">
          <cell r="B1446" t="str">
            <v>Tigray</v>
          </cell>
          <cell r="C1446" t="str">
            <v>ETTigray</v>
          </cell>
        </row>
        <row r="1447">
          <cell r="B1447" t="str">
            <v>Tigrai</v>
          </cell>
          <cell r="C1447" t="str">
            <v>ETTigrai</v>
          </cell>
        </row>
        <row r="1448">
          <cell r="B1448" t="str">
            <v>Ādīs Ābeba</v>
          </cell>
          <cell r="C1448" t="str">
            <v>ETĀdīs Ābeba</v>
          </cell>
        </row>
        <row r="1449">
          <cell r="B1449" t="str">
            <v>Addis Ababa</v>
          </cell>
          <cell r="C1449" t="str">
            <v>ETAddis Ababa</v>
          </cell>
        </row>
        <row r="1450">
          <cell r="B1450" t="str">
            <v>Dirē Dawa</v>
          </cell>
          <cell r="C1450" t="str">
            <v>ETDirē Dawa</v>
          </cell>
        </row>
        <row r="1451">
          <cell r="B1451" t="str">
            <v>Dire Dawa</v>
          </cell>
          <cell r="C1451" t="str">
            <v>ETDire Dawa</v>
          </cell>
        </row>
        <row r="1452">
          <cell r="B1452" t="str">
            <v>Ahvenanmaan maakunta</v>
          </cell>
          <cell r="C1452" t="str">
            <v>FIAhvenanmaan maakunta</v>
          </cell>
        </row>
        <row r="1453">
          <cell r="B1453" t="str">
            <v>Landskapet Åland</v>
          </cell>
          <cell r="C1453" t="str">
            <v>FILandskapet Åland</v>
          </cell>
        </row>
        <row r="1454">
          <cell r="B1454" t="str">
            <v>Etelä-Karjala</v>
          </cell>
          <cell r="C1454" t="str">
            <v>FIEtelä-Karjala</v>
          </cell>
        </row>
        <row r="1455">
          <cell r="B1455" t="str">
            <v>Södra Karelen</v>
          </cell>
          <cell r="C1455" t="str">
            <v>FISödra Karelen</v>
          </cell>
        </row>
        <row r="1456">
          <cell r="B1456" t="str">
            <v>Etelä-Pohjanmaa</v>
          </cell>
          <cell r="C1456" t="str">
            <v>FIEtelä-Pohjanmaa</v>
          </cell>
        </row>
        <row r="1457">
          <cell r="B1457" t="str">
            <v>Södra Österbotten</v>
          </cell>
          <cell r="C1457" t="str">
            <v>FISödra Österbotten</v>
          </cell>
        </row>
        <row r="1458">
          <cell r="B1458" t="str">
            <v>Etelä-Savo</v>
          </cell>
          <cell r="C1458" t="str">
            <v>FIEtelä-Savo</v>
          </cell>
        </row>
        <row r="1459">
          <cell r="B1459" t="str">
            <v>Södra Savolax</v>
          </cell>
          <cell r="C1459" t="str">
            <v>FISödra Savolax</v>
          </cell>
        </row>
        <row r="1460">
          <cell r="B1460" t="str">
            <v>Kainuu</v>
          </cell>
          <cell r="C1460" t="str">
            <v>FIKainuu</v>
          </cell>
        </row>
        <row r="1461">
          <cell r="B1461" t="str">
            <v>Kajanaland</v>
          </cell>
          <cell r="C1461" t="str">
            <v>FIKajanaland</v>
          </cell>
        </row>
        <row r="1462">
          <cell r="B1462" t="str">
            <v>Kanta-Häme</v>
          </cell>
          <cell r="C1462" t="str">
            <v>FIKanta-Häme</v>
          </cell>
        </row>
        <row r="1463">
          <cell r="B1463" t="str">
            <v>Egentliga Tavastland</v>
          </cell>
          <cell r="C1463" t="str">
            <v>FIEgentliga Tavastland</v>
          </cell>
        </row>
        <row r="1464">
          <cell r="B1464" t="str">
            <v>Keski-Pohjanmaa</v>
          </cell>
          <cell r="C1464" t="str">
            <v>FIKeski-Pohjanmaa</v>
          </cell>
        </row>
        <row r="1465">
          <cell r="B1465" t="str">
            <v>Mellersta Österbotten</v>
          </cell>
          <cell r="C1465" t="str">
            <v>FIMellersta Österbotten</v>
          </cell>
        </row>
        <row r="1466">
          <cell r="B1466" t="str">
            <v>Keski-Suomi</v>
          </cell>
          <cell r="C1466" t="str">
            <v>FIKeski-Suomi</v>
          </cell>
        </row>
        <row r="1467">
          <cell r="B1467" t="str">
            <v>Mellersta Finland</v>
          </cell>
          <cell r="C1467" t="str">
            <v>FIMellersta Finland</v>
          </cell>
        </row>
        <row r="1468">
          <cell r="B1468" t="str">
            <v>Kymenlaakso</v>
          </cell>
          <cell r="C1468" t="str">
            <v>FIKymenlaakso</v>
          </cell>
        </row>
        <row r="1469">
          <cell r="B1469" t="str">
            <v>Kymmenedalen</v>
          </cell>
          <cell r="C1469" t="str">
            <v>FIKymmenedalen</v>
          </cell>
        </row>
        <row r="1470">
          <cell r="B1470" t="str">
            <v>Lappi</v>
          </cell>
          <cell r="C1470" t="str">
            <v>FILappi</v>
          </cell>
        </row>
        <row r="1471">
          <cell r="B1471" t="str">
            <v>Lappland</v>
          </cell>
          <cell r="C1471" t="str">
            <v>FILappland</v>
          </cell>
        </row>
        <row r="1472">
          <cell r="B1472" t="str">
            <v>Pirkanmaa</v>
          </cell>
          <cell r="C1472" t="str">
            <v>FIPirkanmaa</v>
          </cell>
        </row>
        <row r="1473">
          <cell r="B1473" t="str">
            <v>Birkaland</v>
          </cell>
          <cell r="C1473" t="str">
            <v>FIBirkaland</v>
          </cell>
        </row>
        <row r="1474">
          <cell r="B1474" t="str">
            <v>Pohjanmaa</v>
          </cell>
          <cell r="C1474" t="str">
            <v>FIPohjanmaa</v>
          </cell>
        </row>
        <row r="1475">
          <cell r="B1475" t="str">
            <v>Österbotten</v>
          </cell>
          <cell r="C1475" t="str">
            <v>FIÖsterbotten</v>
          </cell>
        </row>
        <row r="1476">
          <cell r="B1476" t="str">
            <v>Pohjois-Karjala</v>
          </cell>
          <cell r="C1476" t="str">
            <v>FIPohjois-Karjala</v>
          </cell>
        </row>
        <row r="1477">
          <cell r="B1477" t="str">
            <v>Norra Karelen</v>
          </cell>
          <cell r="C1477" t="str">
            <v>FINorra Karelen</v>
          </cell>
        </row>
        <row r="1478">
          <cell r="B1478" t="str">
            <v>Pohjois-Pohjanmaa</v>
          </cell>
          <cell r="C1478" t="str">
            <v>FIPohjois-Pohjanmaa</v>
          </cell>
        </row>
        <row r="1479">
          <cell r="B1479" t="str">
            <v>Norra Österbotten</v>
          </cell>
          <cell r="C1479" t="str">
            <v>FINorra Österbotten</v>
          </cell>
        </row>
        <row r="1480">
          <cell r="B1480" t="str">
            <v>Pohjois-Savo</v>
          </cell>
          <cell r="C1480" t="str">
            <v>FIPohjois-Savo</v>
          </cell>
        </row>
        <row r="1481">
          <cell r="B1481" t="str">
            <v>Norra Savolax</v>
          </cell>
          <cell r="C1481" t="str">
            <v>FINorra Savolax</v>
          </cell>
        </row>
        <row r="1482">
          <cell r="B1482" t="str">
            <v>Päijät-Häme</v>
          </cell>
          <cell r="C1482" t="str">
            <v>FIPäijät-Häme</v>
          </cell>
        </row>
        <row r="1483">
          <cell r="B1483" t="str">
            <v>Päijänne-Tavastland</v>
          </cell>
          <cell r="C1483" t="str">
            <v>FIPäijänne-Tavastland</v>
          </cell>
        </row>
        <row r="1484">
          <cell r="B1484" t="str">
            <v>Satakunta</v>
          </cell>
          <cell r="C1484" t="str">
            <v>FISatakunta</v>
          </cell>
        </row>
        <row r="1485">
          <cell r="B1485" t="str">
            <v>Satakunta</v>
          </cell>
          <cell r="C1485" t="str">
            <v>FISatakunta</v>
          </cell>
        </row>
        <row r="1486">
          <cell r="B1486" t="str">
            <v>Uusimaa</v>
          </cell>
          <cell r="C1486" t="str">
            <v>FIUusimaa</v>
          </cell>
        </row>
        <row r="1487">
          <cell r="B1487" t="str">
            <v>Nyland</v>
          </cell>
          <cell r="C1487" t="str">
            <v>FINyland</v>
          </cell>
        </row>
        <row r="1488">
          <cell r="B1488" t="str">
            <v>Varsinais-Suomi</v>
          </cell>
          <cell r="C1488" t="str">
            <v>FIVarsinais-Suomi</v>
          </cell>
        </row>
        <row r="1489">
          <cell r="B1489" t="str">
            <v>Egentliga Finland</v>
          </cell>
          <cell r="C1489" t="str">
            <v>FIEgentliga Finland</v>
          </cell>
        </row>
        <row r="1490">
          <cell r="B1490" t="str">
            <v>Rotuma</v>
          </cell>
          <cell r="C1490" t="str">
            <v>FJRotuma</v>
          </cell>
        </row>
        <row r="1491">
          <cell r="B1491" t="str">
            <v>Central</v>
          </cell>
          <cell r="C1491" t="str">
            <v>FJCentral</v>
          </cell>
        </row>
        <row r="1492">
          <cell r="B1492" t="str">
            <v>Naitasiri</v>
          </cell>
          <cell r="C1492" t="str">
            <v>FJNaitasiri</v>
          </cell>
        </row>
        <row r="1493">
          <cell r="B1493" t="str">
            <v>Namosi</v>
          </cell>
          <cell r="C1493" t="str">
            <v>FJNamosi</v>
          </cell>
        </row>
        <row r="1494">
          <cell r="B1494" t="str">
            <v>Rewa</v>
          </cell>
          <cell r="C1494" t="str">
            <v>FJRewa</v>
          </cell>
        </row>
        <row r="1495">
          <cell r="B1495" t="str">
            <v>Serua</v>
          </cell>
          <cell r="C1495" t="str">
            <v>FJSerua</v>
          </cell>
        </row>
        <row r="1496">
          <cell r="B1496" t="str">
            <v>Tailevu</v>
          </cell>
          <cell r="C1496" t="str">
            <v>FJTailevu</v>
          </cell>
        </row>
        <row r="1497">
          <cell r="B1497" t="str">
            <v>Eastern</v>
          </cell>
          <cell r="C1497" t="str">
            <v>FJEastern</v>
          </cell>
        </row>
        <row r="1498">
          <cell r="B1498" t="str">
            <v>Kadavu</v>
          </cell>
          <cell r="C1498" t="str">
            <v>FJKadavu</v>
          </cell>
        </row>
        <row r="1499">
          <cell r="B1499" t="str">
            <v>Lau</v>
          </cell>
          <cell r="C1499" t="str">
            <v>FJLau</v>
          </cell>
        </row>
        <row r="1500">
          <cell r="B1500" t="str">
            <v>Lomaiviti</v>
          </cell>
          <cell r="C1500" t="str">
            <v>FJLomaiviti</v>
          </cell>
        </row>
        <row r="1501">
          <cell r="B1501" t="str">
            <v>Northern</v>
          </cell>
          <cell r="C1501" t="str">
            <v>FJNorthern</v>
          </cell>
        </row>
        <row r="1502">
          <cell r="B1502" t="str">
            <v>Bua</v>
          </cell>
          <cell r="C1502" t="str">
            <v>FJBua</v>
          </cell>
        </row>
        <row r="1503">
          <cell r="B1503" t="str">
            <v>Cakaudrove</v>
          </cell>
          <cell r="C1503" t="str">
            <v>FJCakaudrove</v>
          </cell>
        </row>
        <row r="1504">
          <cell r="B1504" t="str">
            <v>Macuata</v>
          </cell>
          <cell r="C1504" t="str">
            <v>FJMacuata</v>
          </cell>
        </row>
        <row r="1505">
          <cell r="B1505" t="str">
            <v>Western</v>
          </cell>
          <cell r="C1505" t="str">
            <v>FJWestern</v>
          </cell>
        </row>
        <row r="1506">
          <cell r="B1506" t="str">
            <v>Ba</v>
          </cell>
          <cell r="C1506" t="str">
            <v>FJBa</v>
          </cell>
        </row>
        <row r="1507">
          <cell r="B1507" t="str">
            <v>Nadroga and Navosa</v>
          </cell>
          <cell r="C1507" t="str">
            <v>FJNadroga and Navosa</v>
          </cell>
        </row>
        <row r="1508">
          <cell r="B1508" t="str">
            <v>Ra</v>
          </cell>
          <cell r="C1508" t="str">
            <v>FJRa</v>
          </cell>
        </row>
        <row r="1509">
          <cell r="B1509" t="str">
            <v>Kosrae</v>
          </cell>
          <cell r="C1509" t="str">
            <v>FMKosrae</v>
          </cell>
        </row>
        <row r="1510">
          <cell r="B1510" t="str">
            <v>Pohnpei</v>
          </cell>
          <cell r="C1510" t="str">
            <v>FMPohnpei</v>
          </cell>
        </row>
        <row r="1511">
          <cell r="B1511" t="str">
            <v>Chuuk</v>
          </cell>
          <cell r="C1511" t="str">
            <v>FMChuuk</v>
          </cell>
        </row>
        <row r="1512">
          <cell r="B1512" t="str">
            <v>Yap</v>
          </cell>
          <cell r="C1512" t="str">
            <v>FMYap</v>
          </cell>
        </row>
        <row r="1513">
          <cell r="B1513" t="str">
            <v>Auvergne-Rhône-Alpes</v>
          </cell>
          <cell r="C1513" t="str">
            <v>FRAuvergne-Rhône-Alpes</v>
          </cell>
        </row>
        <row r="1514">
          <cell r="B1514" t="str">
            <v>Ain</v>
          </cell>
          <cell r="C1514" t="str">
            <v>FRAin</v>
          </cell>
        </row>
        <row r="1515">
          <cell r="B1515" t="str">
            <v>Allier</v>
          </cell>
          <cell r="C1515" t="str">
            <v>FRAllier</v>
          </cell>
        </row>
        <row r="1516">
          <cell r="B1516" t="str">
            <v>Ardèche</v>
          </cell>
          <cell r="C1516" t="str">
            <v>FRArdèche</v>
          </cell>
        </row>
        <row r="1517">
          <cell r="B1517" t="str">
            <v>Cantal</v>
          </cell>
          <cell r="C1517" t="str">
            <v>FRCantal</v>
          </cell>
        </row>
        <row r="1518">
          <cell r="B1518" t="str">
            <v>Drôme</v>
          </cell>
          <cell r="C1518" t="str">
            <v>FRDrôme</v>
          </cell>
        </row>
        <row r="1519">
          <cell r="B1519" t="str">
            <v>Isère</v>
          </cell>
          <cell r="C1519" t="str">
            <v>FRIsère</v>
          </cell>
        </row>
        <row r="1520">
          <cell r="B1520" t="str">
            <v>Loire</v>
          </cell>
          <cell r="C1520" t="str">
            <v>FRLoire</v>
          </cell>
        </row>
        <row r="1521">
          <cell r="B1521" t="str">
            <v>Haute-Loire</v>
          </cell>
          <cell r="C1521" t="str">
            <v>FRHaute-Loire</v>
          </cell>
        </row>
        <row r="1522">
          <cell r="B1522" t="str">
            <v>Puy-de-Dôme</v>
          </cell>
          <cell r="C1522" t="str">
            <v>FRPuy-de-Dôme</v>
          </cell>
        </row>
        <row r="1523">
          <cell r="B1523" t="str">
            <v>Rhône</v>
          </cell>
          <cell r="C1523" t="str">
            <v>FRRhône</v>
          </cell>
        </row>
        <row r="1524">
          <cell r="B1524" t="str">
            <v>Savoie</v>
          </cell>
          <cell r="C1524" t="str">
            <v>FRSavoie</v>
          </cell>
        </row>
        <row r="1525">
          <cell r="B1525" t="str">
            <v>Haute-Savoie</v>
          </cell>
          <cell r="C1525" t="str">
            <v>FRHaute-Savoie</v>
          </cell>
        </row>
        <row r="1526">
          <cell r="B1526" t="str">
            <v>Métropole de Lyon</v>
          </cell>
          <cell r="C1526" t="str">
            <v>FRMétropole de Lyon</v>
          </cell>
        </row>
        <row r="1527">
          <cell r="B1527" t="str">
            <v>Bourgogne-Franche-Comté</v>
          </cell>
          <cell r="C1527" t="str">
            <v>FRBourgogne-Franche-Comté</v>
          </cell>
        </row>
        <row r="1528">
          <cell r="B1528" t="str">
            <v>Côte-d'Or</v>
          </cell>
          <cell r="C1528" t="str">
            <v>FRCôte-d'Or</v>
          </cell>
        </row>
        <row r="1529">
          <cell r="B1529" t="str">
            <v>Doubs</v>
          </cell>
          <cell r="C1529" t="str">
            <v>FRDoubs</v>
          </cell>
        </row>
        <row r="1530">
          <cell r="B1530" t="str">
            <v>Jura</v>
          </cell>
          <cell r="C1530" t="str">
            <v>FRJura</v>
          </cell>
        </row>
        <row r="1531">
          <cell r="B1531" t="str">
            <v>Nièvre</v>
          </cell>
          <cell r="C1531" t="str">
            <v>FRNièvre</v>
          </cell>
        </row>
        <row r="1532">
          <cell r="B1532" t="str">
            <v>Haute-Saône</v>
          </cell>
          <cell r="C1532" t="str">
            <v>FRHaute-Saône</v>
          </cell>
        </row>
        <row r="1533">
          <cell r="B1533" t="str">
            <v>Saône-et-Loire</v>
          </cell>
          <cell r="C1533" t="str">
            <v>FRSaône-et-Loire</v>
          </cell>
        </row>
        <row r="1534">
          <cell r="B1534" t="str">
            <v>Yonne</v>
          </cell>
          <cell r="C1534" t="str">
            <v>FRYonne</v>
          </cell>
        </row>
        <row r="1535">
          <cell r="B1535" t="str">
            <v>Territoire de Belfort</v>
          </cell>
          <cell r="C1535" t="str">
            <v>FRTerritoire de Belfort</v>
          </cell>
        </row>
        <row r="1536">
          <cell r="B1536" t="str">
            <v>Bretagne</v>
          </cell>
          <cell r="C1536" t="str">
            <v>FRBretagne</v>
          </cell>
        </row>
        <row r="1537">
          <cell r="B1537" t="str">
            <v>Côtes-d'Armor</v>
          </cell>
          <cell r="C1537" t="str">
            <v>FRCôtes-d'Armor</v>
          </cell>
        </row>
        <row r="1538">
          <cell r="B1538" t="str">
            <v>Finistère</v>
          </cell>
          <cell r="C1538" t="str">
            <v>FRFinistère</v>
          </cell>
        </row>
        <row r="1539">
          <cell r="B1539" t="str">
            <v>Ille-et-Vilaine</v>
          </cell>
          <cell r="C1539" t="str">
            <v>FRIlle-et-Vilaine</v>
          </cell>
        </row>
        <row r="1540">
          <cell r="B1540" t="str">
            <v>Morbihan</v>
          </cell>
          <cell r="C1540" t="str">
            <v>FRMorbihan</v>
          </cell>
        </row>
        <row r="1541">
          <cell r="B1541" t="str">
            <v>Centre-Val de Loire</v>
          </cell>
          <cell r="C1541" t="str">
            <v>FRCentre-Val de Loire</v>
          </cell>
        </row>
        <row r="1542">
          <cell r="B1542" t="str">
            <v>Cher</v>
          </cell>
          <cell r="C1542" t="str">
            <v>FRCher</v>
          </cell>
        </row>
        <row r="1543">
          <cell r="B1543" t="str">
            <v>Eure-et-Loir</v>
          </cell>
          <cell r="C1543" t="str">
            <v>FREure-et-Loir</v>
          </cell>
        </row>
        <row r="1544">
          <cell r="B1544" t="str">
            <v>Indre</v>
          </cell>
          <cell r="C1544" t="str">
            <v>FRIndre</v>
          </cell>
        </row>
        <row r="1545">
          <cell r="B1545" t="str">
            <v>Indre-et-Loire</v>
          </cell>
          <cell r="C1545" t="str">
            <v>FRIndre-et-Loire</v>
          </cell>
        </row>
        <row r="1546">
          <cell r="B1546" t="str">
            <v>Loir-et-Cher</v>
          </cell>
          <cell r="C1546" t="str">
            <v>FRLoir-et-Cher</v>
          </cell>
        </row>
        <row r="1547">
          <cell r="B1547" t="str">
            <v>Loiret</v>
          </cell>
          <cell r="C1547" t="str">
            <v>FRLoiret</v>
          </cell>
        </row>
        <row r="1548">
          <cell r="B1548" t="str">
            <v>Grand-Est</v>
          </cell>
          <cell r="C1548" t="str">
            <v>FRGrand-Est</v>
          </cell>
        </row>
        <row r="1549">
          <cell r="B1549" t="str">
            <v>Ardennes</v>
          </cell>
          <cell r="C1549" t="str">
            <v>FRArdennes</v>
          </cell>
        </row>
        <row r="1550">
          <cell r="B1550" t="str">
            <v>Aube</v>
          </cell>
          <cell r="C1550" t="str">
            <v>FRAube</v>
          </cell>
        </row>
        <row r="1551">
          <cell r="B1551" t="str">
            <v>Marne</v>
          </cell>
          <cell r="C1551" t="str">
            <v>FRMarne</v>
          </cell>
        </row>
        <row r="1552">
          <cell r="B1552" t="str">
            <v>Haute-Marne</v>
          </cell>
          <cell r="C1552" t="str">
            <v>FRHaute-Marne</v>
          </cell>
        </row>
        <row r="1553">
          <cell r="B1553" t="str">
            <v>Meurthe-et-Moselle</v>
          </cell>
          <cell r="C1553" t="str">
            <v>FRMeurthe-et-Moselle</v>
          </cell>
        </row>
        <row r="1554">
          <cell r="B1554" t="str">
            <v>Meuse</v>
          </cell>
          <cell r="C1554" t="str">
            <v>FRMeuse</v>
          </cell>
        </row>
        <row r="1555">
          <cell r="B1555" t="str">
            <v>Moselle</v>
          </cell>
          <cell r="C1555" t="str">
            <v>FRMoselle</v>
          </cell>
        </row>
        <row r="1556">
          <cell r="B1556" t="str">
            <v>Vosges</v>
          </cell>
          <cell r="C1556" t="str">
            <v>FRVosges</v>
          </cell>
        </row>
        <row r="1557">
          <cell r="B1557" t="str">
            <v>Alsace</v>
          </cell>
          <cell r="C1557" t="str">
            <v>FRAlsace</v>
          </cell>
        </row>
        <row r="1558">
          <cell r="B1558" t="str">
            <v>Bas-Rhin</v>
          </cell>
          <cell r="C1558" t="str">
            <v>FRBas-Rhin</v>
          </cell>
        </row>
        <row r="1559">
          <cell r="B1559" t="str">
            <v>Haut-Rhin</v>
          </cell>
          <cell r="C1559" t="str">
            <v>FRHaut-Rhin</v>
          </cell>
        </row>
        <row r="1560">
          <cell r="B1560" t="str">
            <v>Hauts-de-France</v>
          </cell>
          <cell r="C1560" t="str">
            <v>FRHauts-de-France</v>
          </cell>
        </row>
        <row r="1561">
          <cell r="B1561" t="str">
            <v>Aisne</v>
          </cell>
          <cell r="C1561" t="str">
            <v>FRAisne</v>
          </cell>
        </row>
        <row r="1562">
          <cell r="B1562" t="str">
            <v>Nord</v>
          </cell>
          <cell r="C1562" t="str">
            <v>FRNord</v>
          </cell>
        </row>
        <row r="1563">
          <cell r="B1563" t="str">
            <v>Oise</v>
          </cell>
          <cell r="C1563" t="str">
            <v>FROise</v>
          </cell>
        </row>
        <row r="1564">
          <cell r="B1564" t="str">
            <v>Pas-de-Calais</v>
          </cell>
          <cell r="C1564" t="str">
            <v>FRPas-de-Calais</v>
          </cell>
        </row>
        <row r="1565">
          <cell r="B1565" t="str">
            <v>Somme</v>
          </cell>
          <cell r="C1565" t="str">
            <v>FRSomme</v>
          </cell>
        </row>
        <row r="1566">
          <cell r="B1566" t="str">
            <v>Île-de-France</v>
          </cell>
          <cell r="C1566" t="str">
            <v>FRÎle-de-France</v>
          </cell>
        </row>
        <row r="1567">
          <cell r="B1567" t="str">
            <v>Seine-et-Marne</v>
          </cell>
          <cell r="C1567" t="str">
            <v>FRSeine-et-Marne</v>
          </cell>
        </row>
        <row r="1568">
          <cell r="B1568" t="str">
            <v>Yvelines</v>
          </cell>
          <cell r="C1568" t="str">
            <v>FRYvelines</v>
          </cell>
        </row>
        <row r="1569">
          <cell r="B1569" t="str">
            <v>Essonne</v>
          </cell>
          <cell r="C1569" t="str">
            <v>FREssonne</v>
          </cell>
        </row>
        <row r="1570">
          <cell r="B1570" t="str">
            <v>Hauts-de-Seine</v>
          </cell>
          <cell r="C1570" t="str">
            <v>FRHauts-de-Seine</v>
          </cell>
        </row>
        <row r="1571">
          <cell r="B1571" t="str">
            <v>Seine-Saint-Denis</v>
          </cell>
          <cell r="C1571" t="str">
            <v>FRSeine-Saint-Denis</v>
          </cell>
        </row>
        <row r="1572">
          <cell r="B1572" t="str">
            <v>Val-de-Marne</v>
          </cell>
          <cell r="C1572" t="str">
            <v>FRVal-de-Marne</v>
          </cell>
        </row>
        <row r="1573">
          <cell r="B1573" t="str">
            <v>Val-d'Oise</v>
          </cell>
          <cell r="C1573" t="str">
            <v>FRVal-d'Oise</v>
          </cell>
        </row>
        <row r="1574">
          <cell r="B1574" t="str">
            <v>Paris</v>
          </cell>
          <cell r="C1574" t="str">
            <v>FRParis</v>
          </cell>
        </row>
        <row r="1575">
          <cell r="B1575" t="str">
            <v>Nouvelle-Aquitaine</v>
          </cell>
          <cell r="C1575" t="str">
            <v>FRNouvelle-Aquitaine</v>
          </cell>
        </row>
        <row r="1576">
          <cell r="B1576" t="str">
            <v>Charente</v>
          </cell>
          <cell r="C1576" t="str">
            <v>FRCharente</v>
          </cell>
        </row>
        <row r="1577">
          <cell r="B1577" t="str">
            <v>Charente-Maritime</v>
          </cell>
          <cell r="C1577" t="str">
            <v>FRCharente-Maritime</v>
          </cell>
        </row>
        <row r="1578">
          <cell r="B1578" t="str">
            <v>Corrèze</v>
          </cell>
          <cell r="C1578" t="str">
            <v>FRCorrèze</v>
          </cell>
        </row>
        <row r="1579">
          <cell r="B1579" t="str">
            <v>Creuse</v>
          </cell>
          <cell r="C1579" t="str">
            <v>FRCreuse</v>
          </cell>
        </row>
        <row r="1580">
          <cell r="B1580" t="str">
            <v>Dordogne</v>
          </cell>
          <cell r="C1580" t="str">
            <v>FRDordogne</v>
          </cell>
        </row>
        <row r="1581">
          <cell r="B1581" t="str">
            <v>Gironde</v>
          </cell>
          <cell r="C1581" t="str">
            <v>FRGironde</v>
          </cell>
        </row>
        <row r="1582">
          <cell r="B1582" t="str">
            <v>Landes</v>
          </cell>
          <cell r="C1582" t="str">
            <v>FRLandes</v>
          </cell>
        </row>
        <row r="1583">
          <cell r="B1583" t="str">
            <v>Lot-et-Garonne</v>
          </cell>
          <cell r="C1583" t="str">
            <v>FRLot-et-Garonne</v>
          </cell>
        </row>
        <row r="1584">
          <cell r="B1584" t="str">
            <v>Pyrénées-Atlantiques</v>
          </cell>
          <cell r="C1584" t="str">
            <v>FRPyrénées-Atlantiques</v>
          </cell>
        </row>
        <row r="1585">
          <cell r="B1585" t="str">
            <v>Deux-Sèvres</v>
          </cell>
          <cell r="C1585" t="str">
            <v>FRDeux-Sèvres</v>
          </cell>
        </row>
        <row r="1586">
          <cell r="B1586" t="str">
            <v>Vienne</v>
          </cell>
          <cell r="C1586" t="str">
            <v>FRVienne</v>
          </cell>
        </row>
        <row r="1587">
          <cell r="B1587" t="str">
            <v>Haute-Vienne</v>
          </cell>
          <cell r="C1587" t="str">
            <v>FRHaute-Vienne</v>
          </cell>
        </row>
        <row r="1588">
          <cell r="B1588" t="str">
            <v>Normandie</v>
          </cell>
          <cell r="C1588" t="str">
            <v>FRNormandie</v>
          </cell>
        </row>
        <row r="1589">
          <cell r="B1589" t="str">
            <v>Calvados</v>
          </cell>
          <cell r="C1589" t="str">
            <v>FRCalvados</v>
          </cell>
        </row>
        <row r="1590">
          <cell r="B1590" t="str">
            <v>Eure</v>
          </cell>
          <cell r="C1590" t="str">
            <v>FREure</v>
          </cell>
        </row>
        <row r="1591">
          <cell r="B1591" t="str">
            <v>Manche</v>
          </cell>
          <cell r="C1591" t="str">
            <v>FRManche</v>
          </cell>
        </row>
        <row r="1592">
          <cell r="B1592" t="str">
            <v>Orne</v>
          </cell>
          <cell r="C1592" t="str">
            <v>FROrne</v>
          </cell>
        </row>
        <row r="1593">
          <cell r="B1593" t="str">
            <v>Seine-Maritime</v>
          </cell>
          <cell r="C1593" t="str">
            <v>FRSeine-Maritime</v>
          </cell>
        </row>
        <row r="1594">
          <cell r="B1594" t="str">
            <v>Occitanie</v>
          </cell>
          <cell r="C1594" t="str">
            <v>FROccitanie</v>
          </cell>
        </row>
        <row r="1595">
          <cell r="B1595" t="str">
            <v>Ariège</v>
          </cell>
          <cell r="C1595" t="str">
            <v>FRAriège</v>
          </cell>
        </row>
        <row r="1596">
          <cell r="B1596" t="str">
            <v>Aude</v>
          </cell>
          <cell r="C1596" t="str">
            <v>FRAude</v>
          </cell>
        </row>
        <row r="1597">
          <cell r="B1597" t="str">
            <v>Aveyron</v>
          </cell>
          <cell r="C1597" t="str">
            <v>FRAveyron</v>
          </cell>
        </row>
        <row r="1598">
          <cell r="B1598" t="str">
            <v>Gard</v>
          </cell>
          <cell r="C1598" t="str">
            <v>FRGard</v>
          </cell>
        </row>
        <row r="1599">
          <cell r="B1599" t="str">
            <v>Haute-Garonne</v>
          </cell>
          <cell r="C1599" t="str">
            <v>FRHaute-Garonne</v>
          </cell>
        </row>
        <row r="1600">
          <cell r="B1600" t="str">
            <v>Gers</v>
          </cell>
          <cell r="C1600" t="str">
            <v>FRGers</v>
          </cell>
        </row>
        <row r="1601">
          <cell r="B1601" t="str">
            <v>Hérault</v>
          </cell>
          <cell r="C1601" t="str">
            <v>FRHérault</v>
          </cell>
        </row>
        <row r="1602">
          <cell r="B1602" t="str">
            <v>Lot</v>
          </cell>
          <cell r="C1602" t="str">
            <v>FRLot</v>
          </cell>
        </row>
        <row r="1603">
          <cell r="B1603" t="str">
            <v>Lozère</v>
          </cell>
          <cell r="C1603" t="str">
            <v>FRLozère</v>
          </cell>
        </row>
        <row r="1604">
          <cell r="B1604" t="str">
            <v>Hautes-Pyrénées</v>
          </cell>
          <cell r="C1604" t="str">
            <v>FRHautes-Pyrénées</v>
          </cell>
        </row>
        <row r="1605">
          <cell r="B1605" t="str">
            <v>Pyrénées-Orientales</v>
          </cell>
          <cell r="C1605" t="str">
            <v>FRPyrénées-Orientales</v>
          </cell>
        </row>
        <row r="1606">
          <cell r="B1606" t="str">
            <v>Tarn</v>
          </cell>
          <cell r="C1606" t="str">
            <v>FRTarn</v>
          </cell>
        </row>
        <row r="1607">
          <cell r="B1607" t="str">
            <v>Tarn-et-Garonne</v>
          </cell>
          <cell r="C1607" t="str">
            <v>FRTarn-et-Garonne</v>
          </cell>
        </row>
        <row r="1608">
          <cell r="B1608" t="str">
            <v>Provence-Alpes-Côte-d’Azur</v>
          </cell>
          <cell r="C1608" t="str">
            <v>FRProvence-Alpes-Côte-d’Azur</v>
          </cell>
        </row>
        <row r="1609">
          <cell r="B1609" t="str">
            <v>Alpes-de-Haute-Provence</v>
          </cell>
          <cell r="C1609" t="str">
            <v>FRAlpes-de-Haute-Provence</v>
          </cell>
        </row>
        <row r="1610">
          <cell r="B1610" t="str">
            <v>Hautes-Alpes</v>
          </cell>
          <cell r="C1610" t="str">
            <v>FRHautes-Alpes</v>
          </cell>
        </row>
        <row r="1611">
          <cell r="B1611" t="str">
            <v>Alpes-Maritimes</v>
          </cell>
          <cell r="C1611" t="str">
            <v>FRAlpes-Maritimes</v>
          </cell>
        </row>
        <row r="1612">
          <cell r="B1612" t="str">
            <v>Bouches-du-Rhône</v>
          </cell>
          <cell r="C1612" t="str">
            <v>FRBouches-du-Rhône</v>
          </cell>
        </row>
        <row r="1613">
          <cell r="B1613" t="str">
            <v>Var</v>
          </cell>
          <cell r="C1613" t="str">
            <v>FRVar</v>
          </cell>
        </row>
        <row r="1614">
          <cell r="B1614" t="str">
            <v>Vaucluse</v>
          </cell>
          <cell r="C1614" t="str">
            <v>FRVaucluse</v>
          </cell>
        </row>
        <row r="1615">
          <cell r="B1615" t="str">
            <v>Pays-de-la-Loire</v>
          </cell>
          <cell r="C1615" t="str">
            <v>FRPays-de-la-Loire</v>
          </cell>
        </row>
        <row r="1616">
          <cell r="B1616" t="str">
            <v>Loire-Atlantique</v>
          </cell>
          <cell r="C1616" t="str">
            <v>FRLoire-Atlantique</v>
          </cell>
        </row>
        <row r="1617">
          <cell r="B1617" t="str">
            <v>Maine-et-Loire</v>
          </cell>
          <cell r="C1617" t="str">
            <v>FRMaine-et-Loire</v>
          </cell>
        </row>
        <row r="1618">
          <cell r="B1618" t="str">
            <v>Mayenne</v>
          </cell>
          <cell r="C1618" t="str">
            <v>FRMayenne</v>
          </cell>
        </row>
        <row r="1619">
          <cell r="B1619" t="str">
            <v>Sarthe</v>
          </cell>
          <cell r="C1619" t="str">
            <v>FRSarthe</v>
          </cell>
        </row>
        <row r="1620">
          <cell r="B1620" t="str">
            <v>Vendée</v>
          </cell>
          <cell r="C1620" t="str">
            <v>FRVendée</v>
          </cell>
        </row>
        <row r="1621">
          <cell r="B1621" t="str">
            <v>Clipperton</v>
          </cell>
          <cell r="C1621" t="str">
            <v>FRClipperton</v>
          </cell>
        </row>
        <row r="1622">
          <cell r="B1622" t="str">
            <v>Saint-Barthélemy (see also separate country code entry under BL)</v>
          </cell>
          <cell r="C1622" t="str">
            <v>FRSaint-Barthélemy (see also separate country code entry under BL)</v>
          </cell>
        </row>
        <row r="1623">
          <cell r="B1623" t="str">
            <v>Saint-Martin (see also separate country code entry under MF)</v>
          </cell>
          <cell r="C1623" t="str">
            <v>FRSaint-Martin (see also separate country code entry under MF)</v>
          </cell>
        </row>
        <row r="1624">
          <cell r="B1624" t="str">
            <v>Polynésie française (see also separate country code entry under PF)</v>
          </cell>
          <cell r="C1624" t="str">
            <v>FRPolynésie française (see also separate country code entry under PF)</v>
          </cell>
        </row>
        <row r="1625">
          <cell r="B1625" t="str">
            <v>Saint-Pierre-et-Miquelon (see also separate country code entry under PM)</v>
          </cell>
          <cell r="C1625" t="str">
            <v>FRSaint-Pierre-et-Miquelon (see also separate country code entry under PM)</v>
          </cell>
        </row>
        <row r="1626">
          <cell r="B1626" t="str">
            <v>Wallis-et-Futuna (see also separate country code entry under WF)</v>
          </cell>
          <cell r="C1626" t="str">
            <v>FRWallis-et-Futuna (see also separate country code entry under WF)</v>
          </cell>
        </row>
        <row r="1627">
          <cell r="B1627" t="str">
            <v>Corse</v>
          </cell>
          <cell r="C1627" t="str">
            <v>FRCorse</v>
          </cell>
        </row>
        <row r="1628">
          <cell r="B1628" t="str">
            <v>Corse-du-Sud</v>
          </cell>
          <cell r="C1628" t="str">
            <v>FRCorse-du-Sud</v>
          </cell>
        </row>
        <row r="1629">
          <cell r="B1629" t="str">
            <v>Haute-Corse</v>
          </cell>
          <cell r="C1629" t="str">
            <v>FRHaute-Corse</v>
          </cell>
        </row>
        <row r="1630">
          <cell r="B1630" t="str">
            <v>Nouvelle-Calédonie (see also separate country code entry under NC)</v>
          </cell>
          <cell r="C1630" t="str">
            <v>FRNouvelle-Calédonie (see also separate country code entry under NC)</v>
          </cell>
        </row>
        <row r="1631">
          <cell r="B1631" t="str">
            <v>Terres australes françaises (see also separate country code entry under TF)</v>
          </cell>
          <cell r="C1631" t="str">
            <v>FRTerres australes françaises (see also separate country code entry under TF)</v>
          </cell>
        </row>
        <row r="1632">
          <cell r="B1632" t="str">
            <v>Martinique (see also separate country code entry under MQ)</v>
          </cell>
          <cell r="C1632" t="str">
            <v>FRMartinique (see also separate country code entry under MQ)</v>
          </cell>
        </row>
        <row r="1633">
          <cell r="B1633" t="str">
            <v>Guyane (française) (see also separate country code entry under GF)</v>
          </cell>
          <cell r="C1633" t="str">
            <v>FRGuyane (française) (see also separate country code entry under GF)</v>
          </cell>
        </row>
        <row r="1634">
          <cell r="B1634" t="str">
            <v>Guadeloupe (see also separate country code entry under GP)</v>
          </cell>
          <cell r="C1634" t="str">
            <v>FRGuadeloupe (see also separate country code entry under GP)</v>
          </cell>
        </row>
        <row r="1635">
          <cell r="B1635" t="str">
            <v>La Réunion (see also separate country code entry under RE)</v>
          </cell>
          <cell r="C1635" t="str">
            <v>FRLa Réunion (see also separate country code entry under RE)</v>
          </cell>
        </row>
        <row r="1636">
          <cell r="B1636" t="str">
            <v>Mayotte (see also separate country code entry under YT)</v>
          </cell>
          <cell r="C1636" t="str">
            <v>FRMayotte (see also separate country code entry under YT)</v>
          </cell>
        </row>
        <row r="1637">
          <cell r="B1637" t="str">
            <v>Estuaire</v>
          </cell>
          <cell r="C1637" t="str">
            <v>GAEstuaire</v>
          </cell>
        </row>
        <row r="1638">
          <cell r="B1638" t="str">
            <v>Haut-Ogooué</v>
          </cell>
          <cell r="C1638" t="str">
            <v>GAHaut-Ogooué</v>
          </cell>
        </row>
        <row r="1639">
          <cell r="B1639" t="str">
            <v>Moyen-Ogooué</v>
          </cell>
          <cell r="C1639" t="str">
            <v>GAMoyen-Ogooué</v>
          </cell>
        </row>
        <row r="1640">
          <cell r="B1640" t="str">
            <v>Ngounié</v>
          </cell>
          <cell r="C1640" t="str">
            <v>GANgounié</v>
          </cell>
        </row>
        <row r="1641">
          <cell r="B1641" t="str">
            <v>Nyanga</v>
          </cell>
          <cell r="C1641" t="str">
            <v>GANyanga</v>
          </cell>
        </row>
        <row r="1642">
          <cell r="B1642" t="str">
            <v>Ogooué-Ivindo</v>
          </cell>
          <cell r="C1642" t="str">
            <v>GAOgooué-Ivindo</v>
          </cell>
        </row>
        <row r="1643">
          <cell r="B1643" t="str">
            <v>Ogooué-Lolo</v>
          </cell>
          <cell r="C1643" t="str">
            <v>GAOgooué-Lolo</v>
          </cell>
        </row>
        <row r="1644">
          <cell r="B1644" t="str">
            <v>Ogooué-Maritime</v>
          </cell>
          <cell r="C1644" t="str">
            <v>GAOgooué-Maritime</v>
          </cell>
        </row>
        <row r="1645">
          <cell r="B1645" t="str">
            <v>Woleu-Ntem</v>
          </cell>
          <cell r="C1645" t="str">
            <v>GAWoleu-Ntem</v>
          </cell>
        </row>
        <row r="1646">
          <cell r="B1646" t="str">
            <v>England</v>
          </cell>
          <cell r="C1646" t="str">
            <v>GBEngland</v>
          </cell>
        </row>
        <row r="1647">
          <cell r="B1647" t="str">
            <v>Cambridgeshire</v>
          </cell>
          <cell r="C1647" t="str">
            <v>GBCambridgeshire</v>
          </cell>
        </row>
        <row r="1648">
          <cell r="B1648" t="str">
            <v>Cumbria</v>
          </cell>
          <cell r="C1648" t="str">
            <v>GBCumbria</v>
          </cell>
        </row>
        <row r="1649">
          <cell r="B1649" t="str">
            <v>Derbyshire</v>
          </cell>
          <cell r="C1649" t="str">
            <v>GBDerbyshire</v>
          </cell>
        </row>
        <row r="1650">
          <cell r="B1650" t="str">
            <v>Devon</v>
          </cell>
          <cell r="C1650" t="str">
            <v>GBDevon</v>
          </cell>
        </row>
        <row r="1651">
          <cell r="B1651" t="str">
            <v>Dorset</v>
          </cell>
          <cell r="C1651" t="str">
            <v>GBDorset</v>
          </cell>
        </row>
        <row r="1652">
          <cell r="B1652" t="str">
            <v>Essex</v>
          </cell>
          <cell r="C1652" t="str">
            <v>GBEssex</v>
          </cell>
        </row>
        <row r="1653">
          <cell r="B1653" t="str">
            <v>East Sussex</v>
          </cell>
          <cell r="C1653" t="str">
            <v>GBEast Sussex</v>
          </cell>
        </row>
        <row r="1654">
          <cell r="B1654" t="str">
            <v>Gloucestershire</v>
          </cell>
          <cell r="C1654" t="str">
            <v>GBGloucestershire</v>
          </cell>
        </row>
        <row r="1655">
          <cell r="B1655" t="str">
            <v>Hampshire</v>
          </cell>
          <cell r="C1655" t="str">
            <v>GBHampshire</v>
          </cell>
        </row>
        <row r="1656">
          <cell r="B1656" t="str">
            <v>Hertfordshire</v>
          </cell>
          <cell r="C1656" t="str">
            <v>GBHertfordshire</v>
          </cell>
        </row>
        <row r="1657">
          <cell r="B1657" t="str">
            <v>Kent</v>
          </cell>
          <cell r="C1657" t="str">
            <v>GBKent</v>
          </cell>
        </row>
        <row r="1658">
          <cell r="B1658" t="str">
            <v>Lancashire</v>
          </cell>
          <cell r="C1658" t="str">
            <v>GBLancashire</v>
          </cell>
        </row>
        <row r="1659">
          <cell r="B1659" t="str">
            <v>Leicestershire</v>
          </cell>
          <cell r="C1659" t="str">
            <v>GBLeicestershire</v>
          </cell>
        </row>
        <row r="1660">
          <cell r="B1660" t="str">
            <v>Lincolnshire</v>
          </cell>
          <cell r="C1660" t="str">
            <v>GBLincolnshire</v>
          </cell>
        </row>
        <row r="1661">
          <cell r="B1661" t="str">
            <v>Norfolk</v>
          </cell>
          <cell r="C1661" t="str">
            <v>GBNorfolk</v>
          </cell>
        </row>
        <row r="1662">
          <cell r="B1662" t="str">
            <v>Nottinghamshire</v>
          </cell>
          <cell r="C1662" t="str">
            <v>GBNottinghamshire</v>
          </cell>
        </row>
        <row r="1663">
          <cell r="B1663" t="str">
            <v>North Yorkshire</v>
          </cell>
          <cell r="C1663" t="str">
            <v>GBNorth Yorkshire</v>
          </cell>
        </row>
        <row r="1664">
          <cell r="B1664" t="str">
            <v>Oxfordshire</v>
          </cell>
          <cell r="C1664" t="str">
            <v>GBOxfordshire</v>
          </cell>
        </row>
        <row r="1665">
          <cell r="B1665" t="str">
            <v>Suffolk</v>
          </cell>
          <cell r="C1665" t="str">
            <v>GBSuffolk</v>
          </cell>
        </row>
        <row r="1666">
          <cell r="B1666" t="str">
            <v>Somerset</v>
          </cell>
          <cell r="C1666" t="str">
            <v>GBSomerset</v>
          </cell>
        </row>
        <row r="1667">
          <cell r="B1667" t="str">
            <v>Surrey</v>
          </cell>
          <cell r="C1667" t="str">
            <v>GBSurrey</v>
          </cell>
        </row>
        <row r="1668">
          <cell r="B1668" t="str">
            <v>Staffordshire</v>
          </cell>
          <cell r="C1668" t="str">
            <v>GBStaffordshire</v>
          </cell>
        </row>
        <row r="1669">
          <cell r="B1669" t="str">
            <v>Warwickshire</v>
          </cell>
          <cell r="C1669" t="str">
            <v>GBWarwickshire</v>
          </cell>
        </row>
        <row r="1670">
          <cell r="B1670" t="str">
            <v>Worcestershire</v>
          </cell>
          <cell r="C1670" t="str">
            <v>GBWorcestershire</v>
          </cell>
        </row>
        <row r="1671">
          <cell r="B1671" t="str">
            <v>West Sussex</v>
          </cell>
          <cell r="C1671" t="str">
            <v>GBWest Sussex</v>
          </cell>
        </row>
        <row r="1672">
          <cell r="B1672" t="str">
            <v>Bath and North East Somerset</v>
          </cell>
          <cell r="C1672" t="str">
            <v>GBBath and North East Somerset</v>
          </cell>
        </row>
        <row r="1673">
          <cell r="B1673" t="str">
            <v>Blackburn with Darwen</v>
          </cell>
          <cell r="C1673" t="str">
            <v>GBBlackburn with Darwen</v>
          </cell>
        </row>
        <row r="1674">
          <cell r="B1674" t="str">
            <v>Bournemouth, Christchurch and Poole</v>
          </cell>
          <cell r="C1674" t="str">
            <v>GBBournemouth, Christchurch and Poole</v>
          </cell>
        </row>
        <row r="1675">
          <cell r="B1675" t="str">
            <v>Bedford</v>
          </cell>
          <cell r="C1675" t="str">
            <v>GBBedford</v>
          </cell>
        </row>
        <row r="1676">
          <cell r="B1676" t="str">
            <v>Buckinghamshire</v>
          </cell>
          <cell r="C1676" t="str">
            <v>GBBuckinghamshire</v>
          </cell>
        </row>
        <row r="1677">
          <cell r="B1677" t="str">
            <v>Brighton and Hove</v>
          </cell>
          <cell r="C1677" t="str">
            <v>GBBrighton and Hove</v>
          </cell>
        </row>
        <row r="1678">
          <cell r="B1678" t="str">
            <v>Blackpool</v>
          </cell>
          <cell r="C1678" t="str">
            <v>GBBlackpool</v>
          </cell>
        </row>
        <row r="1679">
          <cell r="B1679" t="str">
            <v>Bracknell Forest</v>
          </cell>
          <cell r="C1679" t="str">
            <v>GBBracknell Forest</v>
          </cell>
        </row>
        <row r="1680">
          <cell r="B1680" t="str">
            <v>Bristol, City of</v>
          </cell>
          <cell r="C1680" t="str">
            <v>GBBristol, City of</v>
          </cell>
        </row>
        <row r="1681">
          <cell r="B1681" t="str">
            <v>Central Bedfordshire</v>
          </cell>
          <cell r="C1681" t="str">
            <v>GBCentral Bedfordshire</v>
          </cell>
        </row>
        <row r="1682">
          <cell r="B1682" t="str">
            <v>Cheshire East</v>
          </cell>
          <cell r="C1682" t="str">
            <v>GBCheshire East</v>
          </cell>
        </row>
        <row r="1683">
          <cell r="B1683" t="str">
            <v>Cheshire West and Chester</v>
          </cell>
          <cell r="C1683" t="str">
            <v>GBCheshire West and Chester</v>
          </cell>
        </row>
        <row r="1684">
          <cell r="B1684" t="str">
            <v>Cornwall</v>
          </cell>
          <cell r="C1684" t="str">
            <v>GBCornwall</v>
          </cell>
        </row>
        <row r="1685">
          <cell r="B1685" t="str">
            <v>Darlington</v>
          </cell>
          <cell r="C1685" t="str">
            <v>GBDarlington</v>
          </cell>
        </row>
        <row r="1686">
          <cell r="B1686" t="str">
            <v>Derby</v>
          </cell>
          <cell r="C1686" t="str">
            <v>GBDerby</v>
          </cell>
        </row>
        <row r="1687">
          <cell r="B1687" t="str">
            <v>Durham, County</v>
          </cell>
          <cell r="C1687" t="str">
            <v>GBDurham, County</v>
          </cell>
        </row>
        <row r="1688">
          <cell r="B1688" t="str">
            <v>East Riding of Yorkshire</v>
          </cell>
          <cell r="C1688" t="str">
            <v>GBEast Riding of Yorkshire</v>
          </cell>
        </row>
        <row r="1689">
          <cell r="B1689" t="str">
            <v>Halton</v>
          </cell>
          <cell r="C1689" t="str">
            <v>GBHalton</v>
          </cell>
        </row>
        <row r="1690">
          <cell r="B1690" t="str">
            <v>Herefordshire</v>
          </cell>
          <cell r="C1690" t="str">
            <v>GBHerefordshire</v>
          </cell>
        </row>
        <row r="1691">
          <cell r="B1691" t="str">
            <v>Hartlepool</v>
          </cell>
          <cell r="C1691" t="str">
            <v>GBHartlepool</v>
          </cell>
        </row>
        <row r="1692">
          <cell r="B1692" t="str">
            <v>Isles of Scilly</v>
          </cell>
          <cell r="C1692" t="str">
            <v>GBIsles of Scilly</v>
          </cell>
        </row>
        <row r="1693">
          <cell r="B1693" t="str">
            <v>Isle of Wight</v>
          </cell>
          <cell r="C1693" t="str">
            <v>GBIsle of Wight</v>
          </cell>
        </row>
        <row r="1694">
          <cell r="B1694" t="str">
            <v>Kingston upon Hull</v>
          </cell>
          <cell r="C1694" t="str">
            <v>GBKingston upon Hull</v>
          </cell>
        </row>
        <row r="1695">
          <cell r="B1695" t="str">
            <v>Leicester</v>
          </cell>
          <cell r="C1695" t="str">
            <v>GBLeicester</v>
          </cell>
        </row>
        <row r="1696">
          <cell r="B1696" t="str">
            <v>Luton</v>
          </cell>
          <cell r="C1696" t="str">
            <v>GBLuton</v>
          </cell>
        </row>
        <row r="1697">
          <cell r="B1697" t="str">
            <v>Middlesbrough</v>
          </cell>
          <cell r="C1697" t="str">
            <v>GBMiddlesbrough</v>
          </cell>
        </row>
        <row r="1698">
          <cell r="B1698" t="str">
            <v>Medway</v>
          </cell>
          <cell r="C1698" t="str">
            <v>GBMedway</v>
          </cell>
        </row>
        <row r="1699">
          <cell r="B1699" t="str">
            <v>Milton Keynes</v>
          </cell>
          <cell r="C1699" t="str">
            <v>GBMilton Keynes</v>
          </cell>
        </row>
        <row r="1700">
          <cell r="B1700" t="str">
            <v>Northumberland</v>
          </cell>
          <cell r="C1700" t="str">
            <v>GBNorthumberland</v>
          </cell>
        </row>
        <row r="1701">
          <cell r="B1701" t="str">
            <v>North East Lincolnshire</v>
          </cell>
          <cell r="C1701" t="str">
            <v>GBNorth East Lincolnshire</v>
          </cell>
        </row>
        <row r="1702">
          <cell r="B1702" t="str">
            <v>Nottingham</v>
          </cell>
          <cell r="C1702" t="str">
            <v>GBNottingham</v>
          </cell>
        </row>
        <row r="1703">
          <cell r="B1703" t="str">
            <v>North Lincolnshire</v>
          </cell>
          <cell r="C1703" t="str">
            <v>GBNorth Lincolnshire</v>
          </cell>
        </row>
        <row r="1704">
          <cell r="B1704" t="str">
            <v>North Northamptonshire</v>
          </cell>
          <cell r="C1704" t="str">
            <v>GBNorth Northamptonshire</v>
          </cell>
        </row>
        <row r="1705">
          <cell r="B1705" t="str">
            <v>North Somerset</v>
          </cell>
          <cell r="C1705" t="str">
            <v>GBNorth Somerset</v>
          </cell>
        </row>
        <row r="1706">
          <cell r="B1706" t="str">
            <v>Plymouth</v>
          </cell>
          <cell r="C1706" t="str">
            <v>GBPlymouth</v>
          </cell>
        </row>
        <row r="1707">
          <cell r="B1707" t="str">
            <v>Portsmouth</v>
          </cell>
          <cell r="C1707" t="str">
            <v>GBPortsmouth</v>
          </cell>
        </row>
        <row r="1708">
          <cell r="B1708" t="str">
            <v>Peterborough</v>
          </cell>
          <cell r="C1708" t="str">
            <v>GBPeterborough</v>
          </cell>
        </row>
        <row r="1709">
          <cell r="B1709" t="str">
            <v>Redcar and Cleveland</v>
          </cell>
          <cell r="C1709" t="str">
            <v>GBRedcar and Cleveland</v>
          </cell>
        </row>
        <row r="1710">
          <cell r="B1710" t="str">
            <v>Reading</v>
          </cell>
          <cell r="C1710" t="str">
            <v>GBReading</v>
          </cell>
        </row>
        <row r="1711">
          <cell r="B1711" t="str">
            <v>Rutland</v>
          </cell>
          <cell r="C1711" t="str">
            <v>GBRutland</v>
          </cell>
        </row>
        <row r="1712">
          <cell r="B1712" t="str">
            <v>South Gloucestershire</v>
          </cell>
          <cell r="C1712" t="str">
            <v>GBSouth Gloucestershire</v>
          </cell>
        </row>
        <row r="1713">
          <cell r="B1713" t="str">
            <v>Shropshire</v>
          </cell>
          <cell r="C1713" t="str">
            <v>GBShropshire</v>
          </cell>
        </row>
        <row r="1714">
          <cell r="B1714" t="str">
            <v>Slough</v>
          </cell>
          <cell r="C1714" t="str">
            <v>GBSlough</v>
          </cell>
        </row>
        <row r="1715">
          <cell r="B1715" t="str">
            <v>Southend-on-Sea</v>
          </cell>
          <cell r="C1715" t="str">
            <v>GBSouthend-on-Sea</v>
          </cell>
        </row>
        <row r="1716">
          <cell r="B1716" t="str">
            <v>Stoke-on-Trent</v>
          </cell>
          <cell r="C1716" t="str">
            <v>GBStoke-on-Trent</v>
          </cell>
        </row>
        <row r="1717">
          <cell r="B1717" t="str">
            <v>Southampton</v>
          </cell>
          <cell r="C1717" t="str">
            <v>GBSouthampton</v>
          </cell>
        </row>
        <row r="1718">
          <cell r="B1718" t="str">
            <v>Stockton-on-Tees</v>
          </cell>
          <cell r="C1718" t="str">
            <v>GBStockton-on-Tees</v>
          </cell>
        </row>
        <row r="1719">
          <cell r="B1719" t="str">
            <v>Swindon</v>
          </cell>
          <cell r="C1719" t="str">
            <v>GBSwindon</v>
          </cell>
        </row>
        <row r="1720">
          <cell r="B1720" t="str">
            <v>Telford and Wrekin</v>
          </cell>
          <cell r="C1720" t="str">
            <v>GBTelford and Wrekin</v>
          </cell>
        </row>
        <row r="1721">
          <cell r="B1721" t="str">
            <v>Thurrock</v>
          </cell>
          <cell r="C1721" t="str">
            <v>GBThurrock</v>
          </cell>
        </row>
        <row r="1722">
          <cell r="B1722" t="str">
            <v>Torbay</v>
          </cell>
          <cell r="C1722" t="str">
            <v>GBTorbay</v>
          </cell>
        </row>
        <row r="1723">
          <cell r="B1723" t="str">
            <v>West Berkshire</v>
          </cell>
          <cell r="C1723" t="str">
            <v>GBWest Berkshire</v>
          </cell>
        </row>
        <row r="1724">
          <cell r="B1724" t="str">
            <v>Wiltshire</v>
          </cell>
          <cell r="C1724" t="str">
            <v>GBWiltshire</v>
          </cell>
        </row>
        <row r="1725">
          <cell r="B1725" t="str">
            <v>West Northamptonshire</v>
          </cell>
          <cell r="C1725" t="str">
            <v>GBWest Northamptonshire</v>
          </cell>
        </row>
        <row r="1726">
          <cell r="B1726" t="str">
            <v>Windsor and Maidenhead</v>
          </cell>
          <cell r="C1726" t="str">
            <v>GBWindsor and Maidenhead</v>
          </cell>
        </row>
        <row r="1727">
          <cell r="B1727" t="str">
            <v>Wokingham</v>
          </cell>
          <cell r="C1727" t="str">
            <v>GBWokingham</v>
          </cell>
        </row>
        <row r="1728">
          <cell r="B1728" t="str">
            <v>Warrington</v>
          </cell>
          <cell r="C1728" t="str">
            <v>GBWarrington</v>
          </cell>
        </row>
        <row r="1729">
          <cell r="B1729" t="str">
            <v>York</v>
          </cell>
          <cell r="C1729" t="str">
            <v>GBYork</v>
          </cell>
        </row>
        <row r="1730">
          <cell r="B1730" t="str">
            <v>Birmingham</v>
          </cell>
          <cell r="C1730" t="str">
            <v>GBBirmingham</v>
          </cell>
        </row>
        <row r="1731">
          <cell r="B1731" t="str">
            <v>Barnsley</v>
          </cell>
          <cell r="C1731" t="str">
            <v>GBBarnsley</v>
          </cell>
        </row>
        <row r="1732">
          <cell r="B1732" t="str">
            <v>Bolton</v>
          </cell>
          <cell r="C1732" t="str">
            <v>GBBolton</v>
          </cell>
        </row>
        <row r="1733">
          <cell r="B1733" t="str">
            <v>Bradford</v>
          </cell>
          <cell r="C1733" t="str">
            <v>GBBradford</v>
          </cell>
        </row>
        <row r="1734">
          <cell r="B1734" t="str">
            <v>Bury</v>
          </cell>
          <cell r="C1734" t="str">
            <v>GBBury</v>
          </cell>
        </row>
        <row r="1735">
          <cell r="B1735" t="str">
            <v>Calderdale</v>
          </cell>
          <cell r="C1735" t="str">
            <v>GBCalderdale</v>
          </cell>
        </row>
        <row r="1736">
          <cell r="B1736" t="str">
            <v>Coventry</v>
          </cell>
          <cell r="C1736" t="str">
            <v>GBCoventry</v>
          </cell>
        </row>
        <row r="1737">
          <cell r="B1737" t="str">
            <v>Doncaster</v>
          </cell>
          <cell r="C1737" t="str">
            <v>GBDoncaster</v>
          </cell>
        </row>
        <row r="1738">
          <cell r="B1738" t="str">
            <v>Dudley</v>
          </cell>
          <cell r="C1738" t="str">
            <v>GBDudley</v>
          </cell>
        </row>
        <row r="1739">
          <cell r="B1739" t="str">
            <v>Gateshead</v>
          </cell>
          <cell r="C1739" t="str">
            <v>GBGateshead</v>
          </cell>
        </row>
        <row r="1740">
          <cell r="B1740" t="str">
            <v>Kirklees</v>
          </cell>
          <cell r="C1740" t="str">
            <v>GBKirklees</v>
          </cell>
        </row>
        <row r="1741">
          <cell r="B1741" t="str">
            <v>Knowsley</v>
          </cell>
          <cell r="C1741" t="str">
            <v>GBKnowsley</v>
          </cell>
        </row>
        <row r="1742">
          <cell r="B1742" t="str">
            <v>Leeds</v>
          </cell>
          <cell r="C1742" t="str">
            <v>GBLeeds</v>
          </cell>
        </row>
        <row r="1743">
          <cell r="B1743" t="str">
            <v>Liverpool</v>
          </cell>
          <cell r="C1743" t="str">
            <v>GBLiverpool</v>
          </cell>
        </row>
        <row r="1744">
          <cell r="B1744" t="str">
            <v>Manchester</v>
          </cell>
          <cell r="C1744" t="str">
            <v>GBManchester</v>
          </cell>
        </row>
        <row r="1745">
          <cell r="B1745" t="str">
            <v>Newcastle upon Tyne</v>
          </cell>
          <cell r="C1745" t="str">
            <v>GBNewcastle upon Tyne</v>
          </cell>
        </row>
        <row r="1746">
          <cell r="B1746" t="str">
            <v>North Tyneside</v>
          </cell>
          <cell r="C1746" t="str">
            <v>GBNorth Tyneside</v>
          </cell>
        </row>
        <row r="1747">
          <cell r="B1747" t="str">
            <v>Oldham</v>
          </cell>
          <cell r="C1747" t="str">
            <v>GBOldham</v>
          </cell>
        </row>
        <row r="1748">
          <cell r="B1748" t="str">
            <v>Rochdale</v>
          </cell>
          <cell r="C1748" t="str">
            <v>GBRochdale</v>
          </cell>
        </row>
        <row r="1749">
          <cell r="B1749" t="str">
            <v>Rotherham</v>
          </cell>
          <cell r="C1749" t="str">
            <v>GBRotherham</v>
          </cell>
        </row>
        <row r="1750">
          <cell r="B1750" t="str">
            <v>Sandwell</v>
          </cell>
          <cell r="C1750" t="str">
            <v>GBSandwell</v>
          </cell>
        </row>
        <row r="1751">
          <cell r="B1751" t="str">
            <v>Sefton</v>
          </cell>
          <cell r="C1751" t="str">
            <v>GBSefton</v>
          </cell>
        </row>
        <row r="1752">
          <cell r="B1752" t="str">
            <v>Sheffield</v>
          </cell>
          <cell r="C1752" t="str">
            <v>GBSheffield</v>
          </cell>
        </row>
        <row r="1753">
          <cell r="B1753" t="str">
            <v>St. Helens</v>
          </cell>
          <cell r="C1753" t="str">
            <v>GBSt. Helens</v>
          </cell>
        </row>
        <row r="1754">
          <cell r="B1754" t="str">
            <v>Stockport</v>
          </cell>
          <cell r="C1754" t="str">
            <v>GBStockport</v>
          </cell>
        </row>
        <row r="1755">
          <cell r="B1755" t="str">
            <v>Salford</v>
          </cell>
          <cell r="C1755" t="str">
            <v>GBSalford</v>
          </cell>
        </row>
        <row r="1756">
          <cell r="B1756" t="str">
            <v>Sunderland</v>
          </cell>
          <cell r="C1756" t="str">
            <v>GBSunderland</v>
          </cell>
        </row>
        <row r="1757">
          <cell r="B1757" t="str">
            <v>Solihull</v>
          </cell>
          <cell r="C1757" t="str">
            <v>GBSolihull</v>
          </cell>
        </row>
        <row r="1758">
          <cell r="B1758" t="str">
            <v>South Tyneside</v>
          </cell>
          <cell r="C1758" t="str">
            <v>GBSouth Tyneside</v>
          </cell>
        </row>
        <row r="1759">
          <cell r="B1759" t="str">
            <v>Tameside</v>
          </cell>
          <cell r="C1759" t="str">
            <v>GBTameside</v>
          </cell>
        </row>
        <row r="1760">
          <cell r="B1760" t="str">
            <v>Trafford</v>
          </cell>
          <cell r="C1760" t="str">
            <v>GBTrafford</v>
          </cell>
        </row>
        <row r="1761">
          <cell r="B1761" t="str">
            <v>Wigan</v>
          </cell>
          <cell r="C1761" t="str">
            <v>GBWigan</v>
          </cell>
        </row>
        <row r="1762">
          <cell r="B1762" t="str">
            <v>Wakefield</v>
          </cell>
          <cell r="C1762" t="str">
            <v>GBWakefield</v>
          </cell>
        </row>
        <row r="1763">
          <cell r="B1763" t="str">
            <v>Walsall</v>
          </cell>
          <cell r="C1763" t="str">
            <v>GBWalsall</v>
          </cell>
        </row>
        <row r="1764">
          <cell r="B1764" t="str">
            <v>Wolverhampton</v>
          </cell>
          <cell r="C1764" t="str">
            <v>GBWolverhampton</v>
          </cell>
        </row>
        <row r="1765">
          <cell r="B1765" t="str">
            <v>Wirral</v>
          </cell>
          <cell r="C1765" t="str">
            <v>GBWirral</v>
          </cell>
        </row>
        <row r="1766">
          <cell r="B1766" t="str">
            <v>Barking and Dagenham</v>
          </cell>
          <cell r="C1766" t="str">
            <v>GBBarking and Dagenham</v>
          </cell>
        </row>
        <row r="1767">
          <cell r="B1767" t="str">
            <v>Brent</v>
          </cell>
          <cell r="C1767" t="str">
            <v>GBBrent</v>
          </cell>
        </row>
        <row r="1768">
          <cell r="B1768" t="str">
            <v>Bexley</v>
          </cell>
          <cell r="C1768" t="str">
            <v>GBBexley</v>
          </cell>
        </row>
        <row r="1769">
          <cell r="B1769" t="str">
            <v>Barnet</v>
          </cell>
          <cell r="C1769" t="str">
            <v>GBBarnet</v>
          </cell>
        </row>
        <row r="1770">
          <cell r="B1770" t="str">
            <v>Bromley</v>
          </cell>
          <cell r="C1770" t="str">
            <v>GBBromley</v>
          </cell>
        </row>
        <row r="1771">
          <cell r="B1771" t="str">
            <v>Camden</v>
          </cell>
          <cell r="C1771" t="str">
            <v>GBCamden</v>
          </cell>
        </row>
        <row r="1772">
          <cell r="B1772" t="str">
            <v>Croydon</v>
          </cell>
          <cell r="C1772" t="str">
            <v>GBCroydon</v>
          </cell>
        </row>
        <row r="1773">
          <cell r="B1773" t="str">
            <v>Ealing</v>
          </cell>
          <cell r="C1773" t="str">
            <v>GBEaling</v>
          </cell>
        </row>
        <row r="1774">
          <cell r="B1774" t="str">
            <v>Enfield</v>
          </cell>
          <cell r="C1774" t="str">
            <v>GBEnfield</v>
          </cell>
        </row>
        <row r="1775">
          <cell r="B1775" t="str">
            <v>Greenwich</v>
          </cell>
          <cell r="C1775" t="str">
            <v>GBGreenwich</v>
          </cell>
        </row>
        <row r="1776">
          <cell r="B1776" t="str">
            <v>Havering</v>
          </cell>
          <cell r="C1776" t="str">
            <v>GBHavering</v>
          </cell>
        </row>
        <row r="1777">
          <cell r="B1777" t="str">
            <v>Hackney</v>
          </cell>
          <cell r="C1777" t="str">
            <v>GBHackney</v>
          </cell>
        </row>
        <row r="1778">
          <cell r="B1778" t="str">
            <v>Hillingdon</v>
          </cell>
          <cell r="C1778" t="str">
            <v>GBHillingdon</v>
          </cell>
        </row>
        <row r="1779">
          <cell r="B1779" t="str">
            <v>Hammersmith and Fulham</v>
          </cell>
          <cell r="C1779" t="str">
            <v>GBHammersmith and Fulham</v>
          </cell>
        </row>
        <row r="1780">
          <cell r="B1780" t="str">
            <v>Hounslow</v>
          </cell>
          <cell r="C1780" t="str">
            <v>GBHounslow</v>
          </cell>
        </row>
        <row r="1781">
          <cell r="B1781" t="str">
            <v>Harrow</v>
          </cell>
          <cell r="C1781" t="str">
            <v>GBHarrow</v>
          </cell>
        </row>
        <row r="1782">
          <cell r="B1782" t="str">
            <v>Haringey</v>
          </cell>
          <cell r="C1782" t="str">
            <v>GBHaringey</v>
          </cell>
        </row>
        <row r="1783">
          <cell r="B1783" t="str">
            <v>Islington</v>
          </cell>
          <cell r="C1783" t="str">
            <v>GBIslington</v>
          </cell>
        </row>
        <row r="1784">
          <cell r="B1784" t="str">
            <v>Kensington and Chelsea</v>
          </cell>
          <cell r="C1784" t="str">
            <v>GBKensington and Chelsea</v>
          </cell>
        </row>
        <row r="1785">
          <cell r="B1785" t="str">
            <v>Kingston upon Thames</v>
          </cell>
          <cell r="C1785" t="str">
            <v>GBKingston upon Thames</v>
          </cell>
        </row>
        <row r="1786">
          <cell r="B1786" t="str">
            <v>Lambeth</v>
          </cell>
          <cell r="C1786" t="str">
            <v>GBLambeth</v>
          </cell>
        </row>
        <row r="1787">
          <cell r="B1787" t="str">
            <v>Lewisham</v>
          </cell>
          <cell r="C1787" t="str">
            <v>GBLewisham</v>
          </cell>
        </row>
        <row r="1788">
          <cell r="B1788" t="str">
            <v>Merton</v>
          </cell>
          <cell r="C1788" t="str">
            <v>GBMerton</v>
          </cell>
        </row>
        <row r="1789">
          <cell r="B1789" t="str">
            <v>Newham</v>
          </cell>
          <cell r="C1789" t="str">
            <v>GBNewham</v>
          </cell>
        </row>
        <row r="1790">
          <cell r="B1790" t="str">
            <v>Redbridge</v>
          </cell>
          <cell r="C1790" t="str">
            <v>GBRedbridge</v>
          </cell>
        </row>
        <row r="1791">
          <cell r="B1791" t="str">
            <v>Richmond upon Thames</v>
          </cell>
          <cell r="C1791" t="str">
            <v>GBRichmond upon Thames</v>
          </cell>
        </row>
        <row r="1792">
          <cell r="B1792" t="str">
            <v>Sutton</v>
          </cell>
          <cell r="C1792" t="str">
            <v>GBSutton</v>
          </cell>
        </row>
        <row r="1793">
          <cell r="B1793" t="str">
            <v>Southwark</v>
          </cell>
          <cell r="C1793" t="str">
            <v>GBSouthwark</v>
          </cell>
        </row>
        <row r="1794">
          <cell r="B1794" t="str">
            <v>Tower Hamlets</v>
          </cell>
          <cell r="C1794" t="str">
            <v>GBTower Hamlets</v>
          </cell>
        </row>
        <row r="1795">
          <cell r="B1795" t="str">
            <v>Waltham Forest</v>
          </cell>
          <cell r="C1795" t="str">
            <v>GBWaltham Forest</v>
          </cell>
        </row>
        <row r="1796">
          <cell r="B1796" t="str">
            <v>Wandsworth</v>
          </cell>
          <cell r="C1796" t="str">
            <v>GBWandsworth</v>
          </cell>
        </row>
        <row r="1797">
          <cell r="B1797" t="str">
            <v>Westminster</v>
          </cell>
          <cell r="C1797" t="str">
            <v>GBWestminster</v>
          </cell>
        </row>
        <row r="1798">
          <cell r="B1798" t="str">
            <v>London, City of</v>
          </cell>
          <cell r="C1798" t="str">
            <v>GBLondon, City of</v>
          </cell>
        </row>
        <row r="1799">
          <cell r="B1799" t="str">
            <v>Scotland</v>
          </cell>
          <cell r="C1799" t="str">
            <v>GBScotland</v>
          </cell>
        </row>
        <row r="1800">
          <cell r="B1800" t="str">
            <v>Aberdeenshire</v>
          </cell>
          <cell r="C1800" t="str">
            <v>GBAberdeenshire</v>
          </cell>
        </row>
        <row r="1801">
          <cell r="B1801" t="str">
            <v>Aberdeen City</v>
          </cell>
          <cell r="C1801" t="str">
            <v>GBAberdeen City</v>
          </cell>
        </row>
        <row r="1802">
          <cell r="B1802" t="str">
            <v>Argyll and Bute</v>
          </cell>
          <cell r="C1802" t="str">
            <v>GBArgyll and Bute</v>
          </cell>
        </row>
        <row r="1803">
          <cell r="B1803" t="str">
            <v>Angus</v>
          </cell>
          <cell r="C1803" t="str">
            <v>GBAngus</v>
          </cell>
        </row>
        <row r="1804">
          <cell r="B1804" t="str">
            <v>Clackmannanshire</v>
          </cell>
          <cell r="C1804" t="str">
            <v>GBClackmannanshire</v>
          </cell>
        </row>
        <row r="1805">
          <cell r="B1805" t="str">
            <v>Dumfries and Galloway</v>
          </cell>
          <cell r="C1805" t="str">
            <v>GBDumfries and Galloway</v>
          </cell>
        </row>
        <row r="1806">
          <cell r="B1806" t="str">
            <v>Dundee City</v>
          </cell>
          <cell r="C1806" t="str">
            <v>GBDundee City</v>
          </cell>
        </row>
        <row r="1807">
          <cell r="B1807" t="str">
            <v>East Ayrshire</v>
          </cell>
          <cell r="C1807" t="str">
            <v>GBEast Ayrshire</v>
          </cell>
        </row>
        <row r="1808">
          <cell r="B1808" t="str">
            <v>Edinburgh, City of</v>
          </cell>
          <cell r="C1808" t="str">
            <v>GBEdinburgh, City of</v>
          </cell>
        </row>
        <row r="1809">
          <cell r="B1809" t="str">
            <v>East Dunbartonshire</v>
          </cell>
          <cell r="C1809" t="str">
            <v>GBEast Dunbartonshire</v>
          </cell>
        </row>
        <row r="1810">
          <cell r="B1810" t="str">
            <v>East Lothian</v>
          </cell>
          <cell r="C1810" t="str">
            <v>GBEast Lothian</v>
          </cell>
        </row>
        <row r="1811">
          <cell r="B1811" t="str">
            <v>Eilean Siar</v>
          </cell>
          <cell r="C1811" t="str">
            <v>GBEilean Siar</v>
          </cell>
        </row>
        <row r="1812">
          <cell r="B1812" t="str">
            <v>East Renfrewshire</v>
          </cell>
          <cell r="C1812" t="str">
            <v>GBEast Renfrewshire</v>
          </cell>
        </row>
        <row r="1813">
          <cell r="B1813" t="str">
            <v>Falkirk</v>
          </cell>
          <cell r="C1813" t="str">
            <v>GBFalkirk</v>
          </cell>
        </row>
        <row r="1814">
          <cell r="B1814" t="str">
            <v>Fife</v>
          </cell>
          <cell r="C1814" t="str">
            <v>GBFife</v>
          </cell>
        </row>
        <row r="1815">
          <cell r="B1815" t="str">
            <v>Glasgow City</v>
          </cell>
          <cell r="C1815" t="str">
            <v>GBGlasgow City</v>
          </cell>
        </row>
        <row r="1816">
          <cell r="B1816" t="str">
            <v>Highland</v>
          </cell>
          <cell r="C1816" t="str">
            <v>GBHighland</v>
          </cell>
        </row>
        <row r="1817">
          <cell r="B1817" t="str">
            <v>Inverclyde</v>
          </cell>
          <cell r="C1817" t="str">
            <v>GBInverclyde</v>
          </cell>
        </row>
        <row r="1818">
          <cell r="B1818" t="str">
            <v>Midlothian</v>
          </cell>
          <cell r="C1818" t="str">
            <v>GBMidlothian</v>
          </cell>
        </row>
        <row r="1819">
          <cell r="B1819" t="str">
            <v>Moray</v>
          </cell>
          <cell r="C1819" t="str">
            <v>GBMoray</v>
          </cell>
        </row>
        <row r="1820">
          <cell r="B1820" t="str">
            <v>North Ayrshire</v>
          </cell>
          <cell r="C1820" t="str">
            <v>GBNorth Ayrshire</v>
          </cell>
        </row>
        <row r="1821">
          <cell r="B1821" t="str">
            <v>North Lanarkshire</v>
          </cell>
          <cell r="C1821" t="str">
            <v>GBNorth Lanarkshire</v>
          </cell>
        </row>
        <row r="1822">
          <cell r="B1822" t="str">
            <v>Orkney Islands</v>
          </cell>
          <cell r="C1822" t="str">
            <v>GBOrkney Islands</v>
          </cell>
        </row>
        <row r="1823">
          <cell r="B1823" t="str">
            <v>Perth and Kinross</v>
          </cell>
          <cell r="C1823" t="str">
            <v>GBPerth and Kinross</v>
          </cell>
        </row>
        <row r="1824">
          <cell r="B1824" t="str">
            <v>Renfrewshire</v>
          </cell>
          <cell r="C1824" t="str">
            <v>GBRenfrewshire</v>
          </cell>
        </row>
        <row r="1825">
          <cell r="B1825" t="str">
            <v>South Ayrshire</v>
          </cell>
          <cell r="C1825" t="str">
            <v>GBSouth Ayrshire</v>
          </cell>
        </row>
        <row r="1826">
          <cell r="B1826" t="str">
            <v>Scottish Borders</v>
          </cell>
          <cell r="C1826" t="str">
            <v>GBScottish Borders</v>
          </cell>
        </row>
        <row r="1827">
          <cell r="B1827" t="str">
            <v>South Lanarkshire</v>
          </cell>
          <cell r="C1827" t="str">
            <v>GBSouth Lanarkshire</v>
          </cell>
        </row>
        <row r="1828">
          <cell r="B1828" t="str">
            <v>Stirling</v>
          </cell>
          <cell r="C1828" t="str">
            <v>GBStirling</v>
          </cell>
        </row>
        <row r="1829">
          <cell r="B1829" t="str">
            <v>West Dunbartonshire</v>
          </cell>
          <cell r="C1829" t="str">
            <v>GBWest Dunbartonshire</v>
          </cell>
        </row>
        <row r="1830">
          <cell r="B1830" t="str">
            <v>West Lothian</v>
          </cell>
          <cell r="C1830" t="str">
            <v>GBWest Lothian</v>
          </cell>
        </row>
        <row r="1831">
          <cell r="B1831" t="str">
            <v>Shetland Islands</v>
          </cell>
          <cell r="C1831" t="str">
            <v>GBShetland Islands</v>
          </cell>
        </row>
        <row r="1832">
          <cell r="B1832" t="str">
            <v>Wales [Cymru GB-CYM]</v>
          </cell>
          <cell r="C1832" t="str">
            <v>GBWales [Cymru GB-CYM]</v>
          </cell>
        </row>
        <row r="1833">
          <cell r="B1833" t="str">
            <v>Isle of Anglesey [Sir Ynys Môn GB-YNM]</v>
          </cell>
          <cell r="C1833" t="str">
            <v>GBIsle of Anglesey [Sir Ynys Môn GB-YNM]</v>
          </cell>
        </row>
        <row r="1834">
          <cell r="B1834" t="str">
            <v>Bridgend [Pen-y-bont ar Ogwr GB-POG]</v>
          </cell>
          <cell r="C1834" t="str">
            <v>GBBridgend [Pen-y-bont ar Ogwr GB-POG]</v>
          </cell>
        </row>
        <row r="1835">
          <cell r="B1835" t="str">
            <v>Blaenau Gwent</v>
          </cell>
          <cell r="C1835" t="str">
            <v>GBBlaenau Gwent</v>
          </cell>
        </row>
        <row r="1836">
          <cell r="B1836" t="str">
            <v>Caerphilly [Caerffili GB-CAF]</v>
          </cell>
          <cell r="C1836" t="str">
            <v>GBCaerphilly [Caerffili GB-CAF]</v>
          </cell>
        </row>
        <row r="1837">
          <cell r="B1837" t="str">
            <v>Ceredigion [Sir Ceredigion]</v>
          </cell>
          <cell r="C1837" t="str">
            <v>GBCeredigion [Sir Ceredigion]</v>
          </cell>
        </row>
        <row r="1838">
          <cell r="B1838" t="str">
            <v>Carmarthenshire [Sir Gaerfyrddin GB-GFY]</v>
          </cell>
          <cell r="C1838" t="str">
            <v>GBCarmarthenshire [Sir Gaerfyrddin GB-GFY]</v>
          </cell>
        </row>
        <row r="1839">
          <cell r="B1839" t="str">
            <v>Cardiff [Caerdydd GB-CRD]</v>
          </cell>
          <cell r="C1839" t="str">
            <v>GBCardiff [Caerdydd GB-CRD]</v>
          </cell>
        </row>
        <row r="1840">
          <cell r="B1840" t="str">
            <v>Conwy</v>
          </cell>
          <cell r="C1840" t="str">
            <v>GBConwy</v>
          </cell>
        </row>
        <row r="1841">
          <cell r="B1841" t="str">
            <v>Denbighshire [Sir Ddinbych GB-DDB]</v>
          </cell>
          <cell r="C1841" t="str">
            <v>GBDenbighshire [Sir Ddinbych GB-DDB]</v>
          </cell>
        </row>
        <row r="1842">
          <cell r="B1842" t="str">
            <v>Flintshire [Sir y Fflint GB-FFL]</v>
          </cell>
          <cell r="C1842" t="str">
            <v>GBFlintshire [Sir y Fflint GB-FFL]</v>
          </cell>
        </row>
        <row r="1843">
          <cell r="B1843" t="str">
            <v>Gwynedd</v>
          </cell>
          <cell r="C1843" t="str">
            <v>GBGwynedd</v>
          </cell>
        </row>
        <row r="1844">
          <cell r="B1844" t="str">
            <v>Monmouthshire [Sir Fynwy GB-FYN]</v>
          </cell>
          <cell r="C1844" t="str">
            <v>GBMonmouthshire [Sir Fynwy GB-FYN]</v>
          </cell>
        </row>
        <row r="1845">
          <cell r="B1845" t="str">
            <v>Merthyr Tydfil [Merthyr Tudful GB-MTU]</v>
          </cell>
          <cell r="C1845" t="str">
            <v>GBMerthyr Tydfil [Merthyr Tudful GB-MTU]</v>
          </cell>
        </row>
        <row r="1846">
          <cell r="B1846" t="str">
            <v>Neath Port Talbot [Castell-nedd Port Talbot GB-CTL]</v>
          </cell>
          <cell r="C1846" t="str">
            <v>GBNeath Port Talbot [Castell-nedd Port Talbot GB-CTL]</v>
          </cell>
        </row>
        <row r="1847">
          <cell r="B1847" t="str">
            <v>Newport [Casnewydd GB-CNW]</v>
          </cell>
          <cell r="C1847" t="str">
            <v>GBNewport [Casnewydd GB-CNW]</v>
          </cell>
        </row>
        <row r="1848">
          <cell r="B1848" t="str">
            <v>Pembrokeshire [Sir Benfro GB-BNF]</v>
          </cell>
          <cell r="C1848" t="str">
            <v>GBPembrokeshire [Sir Benfro GB-BNF]</v>
          </cell>
        </row>
        <row r="1849">
          <cell r="B1849" t="str">
            <v>Powys</v>
          </cell>
          <cell r="C1849" t="str">
            <v>GBPowys</v>
          </cell>
        </row>
        <row r="1850">
          <cell r="B1850" t="str">
            <v>Rhondda Cynon Taff [Rhondda CynonTaf]</v>
          </cell>
          <cell r="C1850" t="str">
            <v>GBRhondda Cynon Taff [Rhondda CynonTaf]</v>
          </cell>
        </row>
        <row r="1851">
          <cell r="B1851" t="str">
            <v>Swansea [Abertawe GB-ATA]</v>
          </cell>
          <cell r="C1851" t="str">
            <v>GBSwansea [Abertawe GB-ATA]</v>
          </cell>
        </row>
        <row r="1852">
          <cell r="B1852" t="str">
            <v>Torfaen [Tor-faen]</v>
          </cell>
          <cell r="C1852" t="str">
            <v>GBTorfaen [Tor-faen]</v>
          </cell>
        </row>
        <row r="1853">
          <cell r="B1853" t="str">
            <v>Vale of Glamorgan, The [Bro Morgannwg GB-BMG]</v>
          </cell>
          <cell r="C1853" t="str">
            <v>GBVale of Glamorgan, The [Bro Morgannwg GB-BMG]</v>
          </cell>
        </row>
        <row r="1854">
          <cell r="B1854" t="str">
            <v>Wrexham [Wrecsam GB-WRC]</v>
          </cell>
          <cell r="C1854" t="str">
            <v>GBWrexham [Wrecsam GB-WRC]</v>
          </cell>
        </row>
        <row r="1855">
          <cell r="B1855" t="str">
            <v>Northern Ireland</v>
          </cell>
          <cell r="C1855" t="str">
            <v>GBNorthern Ireland</v>
          </cell>
        </row>
        <row r="1856">
          <cell r="B1856" t="str">
            <v>Armagh City, Banbridge and Craigavon</v>
          </cell>
          <cell r="C1856" t="str">
            <v>GBArmagh City, Banbridge and Craigavon</v>
          </cell>
        </row>
        <row r="1857">
          <cell r="B1857" t="str">
            <v>Ards and North Down</v>
          </cell>
          <cell r="C1857" t="str">
            <v>GBArds and North Down</v>
          </cell>
        </row>
        <row r="1858">
          <cell r="B1858" t="str">
            <v>Antrim and Newtownabbey</v>
          </cell>
          <cell r="C1858" t="str">
            <v>GBAntrim and Newtownabbey</v>
          </cell>
        </row>
        <row r="1859">
          <cell r="B1859" t="str">
            <v>Belfast City</v>
          </cell>
          <cell r="C1859" t="str">
            <v>GBBelfast City</v>
          </cell>
        </row>
        <row r="1860">
          <cell r="B1860" t="str">
            <v>Causeway Coast and Glens</v>
          </cell>
          <cell r="C1860" t="str">
            <v>GBCauseway Coast and Glens</v>
          </cell>
        </row>
        <row r="1861">
          <cell r="B1861" t="str">
            <v>Derry and Strabane</v>
          </cell>
          <cell r="C1861" t="str">
            <v>GBDerry and Strabane</v>
          </cell>
        </row>
        <row r="1862">
          <cell r="B1862" t="str">
            <v>Fermanagh and Omagh</v>
          </cell>
          <cell r="C1862" t="str">
            <v>GBFermanagh and Omagh</v>
          </cell>
        </row>
        <row r="1863">
          <cell r="B1863" t="str">
            <v>Lisburn and Castlereagh</v>
          </cell>
          <cell r="C1863" t="str">
            <v>GBLisburn and Castlereagh</v>
          </cell>
        </row>
        <row r="1864">
          <cell r="B1864" t="str">
            <v>Mid and East Antrim</v>
          </cell>
          <cell r="C1864" t="str">
            <v>GBMid and East Antrim</v>
          </cell>
        </row>
        <row r="1865">
          <cell r="B1865" t="str">
            <v>Mid-Ulster</v>
          </cell>
          <cell r="C1865" t="str">
            <v>GBMid-Ulster</v>
          </cell>
        </row>
        <row r="1866">
          <cell r="B1866" t="str">
            <v>Newry, Mourne and Down</v>
          </cell>
          <cell r="C1866" t="str">
            <v>GBNewry, Mourne and Down</v>
          </cell>
        </row>
        <row r="1867">
          <cell r="B1867" t="str">
            <v>Saint Andrew</v>
          </cell>
          <cell r="C1867" t="str">
            <v>GDSaint Andrew</v>
          </cell>
        </row>
        <row r="1868">
          <cell r="B1868" t="str">
            <v>Saint David</v>
          </cell>
          <cell r="C1868" t="str">
            <v>GDSaint David</v>
          </cell>
        </row>
        <row r="1869">
          <cell r="B1869" t="str">
            <v>Saint George</v>
          </cell>
          <cell r="C1869" t="str">
            <v>GDSaint George</v>
          </cell>
        </row>
        <row r="1870">
          <cell r="B1870" t="str">
            <v>Saint John</v>
          </cell>
          <cell r="C1870" t="str">
            <v>GDSaint John</v>
          </cell>
        </row>
        <row r="1871">
          <cell r="B1871" t="str">
            <v>Saint Mark</v>
          </cell>
          <cell r="C1871" t="str">
            <v>GDSaint Mark</v>
          </cell>
        </row>
        <row r="1872">
          <cell r="B1872" t="str">
            <v>Saint Patrick</v>
          </cell>
          <cell r="C1872" t="str">
            <v>GDSaint Patrick</v>
          </cell>
        </row>
        <row r="1873">
          <cell r="B1873" t="str">
            <v>Southern Grenadine Islands</v>
          </cell>
          <cell r="C1873" t="str">
            <v>GDSouthern Grenadine Islands</v>
          </cell>
        </row>
        <row r="1874">
          <cell r="B1874" t="str">
            <v>Guria</v>
          </cell>
          <cell r="C1874" t="str">
            <v>GEGuria</v>
          </cell>
        </row>
        <row r="1875">
          <cell r="B1875" t="str">
            <v>Imereti</v>
          </cell>
          <cell r="C1875" t="str">
            <v>GEImereti</v>
          </cell>
        </row>
        <row r="1876">
          <cell r="B1876" t="str">
            <v>K'akheti</v>
          </cell>
          <cell r="C1876" t="str">
            <v>GEK'akheti</v>
          </cell>
        </row>
        <row r="1877">
          <cell r="B1877" t="str">
            <v>Kvemo Kartli</v>
          </cell>
          <cell r="C1877" t="str">
            <v>GEKvemo Kartli</v>
          </cell>
        </row>
        <row r="1878">
          <cell r="B1878" t="str">
            <v>Mtskheta-Mtianeti</v>
          </cell>
          <cell r="C1878" t="str">
            <v>GEMtskheta-Mtianeti</v>
          </cell>
        </row>
        <row r="1879">
          <cell r="B1879" t="str">
            <v>Rach'a-Lechkhumi-Kvemo Svaneti</v>
          </cell>
          <cell r="C1879" t="str">
            <v>GERach'a-Lechkhumi-Kvemo Svaneti</v>
          </cell>
        </row>
        <row r="1880">
          <cell r="B1880" t="str">
            <v>Samtskhe-Javakheti</v>
          </cell>
          <cell r="C1880" t="str">
            <v>GESamtskhe-Javakheti</v>
          </cell>
        </row>
        <row r="1881">
          <cell r="B1881" t="str">
            <v>Shida Kartli</v>
          </cell>
          <cell r="C1881" t="str">
            <v>GEShida Kartli</v>
          </cell>
        </row>
        <row r="1882">
          <cell r="B1882" t="str">
            <v>Samegrelo-Zemo Svaneti</v>
          </cell>
          <cell r="C1882" t="str">
            <v>GESamegrelo-Zemo Svaneti</v>
          </cell>
        </row>
        <row r="1883">
          <cell r="B1883" t="str">
            <v>Abkhazia</v>
          </cell>
          <cell r="C1883" t="str">
            <v>GEAbkhazia</v>
          </cell>
        </row>
        <row r="1884">
          <cell r="B1884" t="str">
            <v>Ajaria</v>
          </cell>
          <cell r="C1884" t="str">
            <v>GEAjaria</v>
          </cell>
        </row>
        <row r="1885">
          <cell r="B1885" t="str">
            <v>Tbilisi</v>
          </cell>
          <cell r="C1885" t="str">
            <v>GETbilisi</v>
          </cell>
        </row>
        <row r="1886">
          <cell r="B1886" t="str">
            <v>Greater Accra</v>
          </cell>
          <cell r="C1886" t="str">
            <v>GHGreater Accra</v>
          </cell>
        </row>
        <row r="1887">
          <cell r="B1887" t="str">
            <v>Ahafo</v>
          </cell>
          <cell r="C1887" t="str">
            <v>GHAhafo</v>
          </cell>
        </row>
        <row r="1888">
          <cell r="B1888" t="str">
            <v>Ashanti</v>
          </cell>
          <cell r="C1888" t="str">
            <v>GHAshanti</v>
          </cell>
        </row>
        <row r="1889">
          <cell r="B1889" t="str">
            <v>Bono East</v>
          </cell>
          <cell r="C1889" t="str">
            <v>GHBono East</v>
          </cell>
        </row>
        <row r="1890">
          <cell r="B1890" t="str">
            <v>Bono</v>
          </cell>
          <cell r="C1890" t="str">
            <v>GHBono</v>
          </cell>
        </row>
        <row r="1891">
          <cell r="B1891" t="str">
            <v>Central</v>
          </cell>
          <cell r="C1891" t="str">
            <v>GHCentral</v>
          </cell>
        </row>
        <row r="1892">
          <cell r="B1892" t="str">
            <v>Eastern</v>
          </cell>
          <cell r="C1892" t="str">
            <v>GHEastern</v>
          </cell>
        </row>
        <row r="1893">
          <cell r="B1893" t="str">
            <v>North East</v>
          </cell>
          <cell r="C1893" t="str">
            <v>GHNorth East</v>
          </cell>
        </row>
        <row r="1894">
          <cell r="B1894" t="str">
            <v>Northern</v>
          </cell>
          <cell r="C1894" t="str">
            <v>GHNorthern</v>
          </cell>
        </row>
        <row r="1895">
          <cell r="B1895" t="str">
            <v>Oti</v>
          </cell>
          <cell r="C1895" t="str">
            <v>GHOti</v>
          </cell>
        </row>
        <row r="1896">
          <cell r="B1896" t="str">
            <v>Savannah</v>
          </cell>
          <cell r="C1896" t="str">
            <v>GHSavannah</v>
          </cell>
        </row>
        <row r="1897">
          <cell r="B1897" t="str">
            <v>Volta</v>
          </cell>
          <cell r="C1897" t="str">
            <v>GHVolta</v>
          </cell>
        </row>
        <row r="1898">
          <cell r="B1898" t="str">
            <v>Upper East</v>
          </cell>
          <cell r="C1898" t="str">
            <v>GHUpper East</v>
          </cell>
        </row>
        <row r="1899">
          <cell r="B1899" t="str">
            <v>Upper West</v>
          </cell>
          <cell r="C1899" t="str">
            <v>GHUpper West</v>
          </cell>
        </row>
        <row r="1900">
          <cell r="B1900" t="str">
            <v>Western North</v>
          </cell>
          <cell r="C1900" t="str">
            <v>GHWestern North</v>
          </cell>
        </row>
        <row r="1901">
          <cell r="B1901" t="str">
            <v>Western</v>
          </cell>
          <cell r="C1901" t="str">
            <v>GHWestern</v>
          </cell>
        </row>
        <row r="1902">
          <cell r="B1902" t="str">
            <v>Avannaata Kommunia</v>
          </cell>
          <cell r="C1902" t="str">
            <v>GLAvannaata Kommunia</v>
          </cell>
        </row>
        <row r="1903">
          <cell r="B1903" t="str">
            <v>Kommune Kujalleq</v>
          </cell>
          <cell r="C1903" t="str">
            <v>GLKommune Kujalleq</v>
          </cell>
        </row>
        <row r="1904">
          <cell r="B1904" t="str">
            <v>Qeqqata Kommunia</v>
          </cell>
          <cell r="C1904" t="str">
            <v>GLQeqqata Kommunia</v>
          </cell>
        </row>
        <row r="1905">
          <cell r="B1905" t="str">
            <v>Kommune Qeqertalik</v>
          </cell>
          <cell r="C1905" t="str">
            <v>GLKommune Qeqertalik</v>
          </cell>
        </row>
        <row r="1906">
          <cell r="B1906" t="str">
            <v>Kommuneqarfik Sermersooq</v>
          </cell>
          <cell r="C1906" t="str">
            <v>GLKommuneqarfik Sermersooq</v>
          </cell>
        </row>
        <row r="1907">
          <cell r="B1907" t="str">
            <v>Lower River</v>
          </cell>
          <cell r="C1907" t="str">
            <v>GMLower River</v>
          </cell>
        </row>
        <row r="1908">
          <cell r="B1908" t="str">
            <v>Central River</v>
          </cell>
          <cell r="C1908" t="str">
            <v>GMCentral River</v>
          </cell>
        </row>
        <row r="1909">
          <cell r="B1909" t="str">
            <v>North Bank</v>
          </cell>
          <cell r="C1909" t="str">
            <v>GMNorth Bank</v>
          </cell>
        </row>
        <row r="1910">
          <cell r="B1910" t="str">
            <v>Upper River</v>
          </cell>
          <cell r="C1910" t="str">
            <v>GMUpper River</v>
          </cell>
        </row>
        <row r="1911">
          <cell r="B1911" t="str">
            <v>Western</v>
          </cell>
          <cell r="C1911" t="str">
            <v>GMWestern</v>
          </cell>
        </row>
        <row r="1912">
          <cell r="B1912" t="str">
            <v>Banjul</v>
          </cell>
          <cell r="C1912" t="str">
            <v>GMBanjul</v>
          </cell>
        </row>
        <row r="1913">
          <cell r="B1913" t="str">
            <v>Conakry</v>
          </cell>
          <cell r="C1913" t="str">
            <v>GNConakry</v>
          </cell>
        </row>
        <row r="1914">
          <cell r="B1914" t="str">
            <v>Boké</v>
          </cell>
          <cell r="C1914" t="str">
            <v>GNBoké</v>
          </cell>
        </row>
        <row r="1915">
          <cell r="B1915" t="str">
            <v>Boffa</v>
          </cell>
          <cell r="C1915" t="str">
            <v>GNBoffa</v>
          </cell>
        </row>
        <row r="1916">
          <cell r="B1916" t="str">
            <v>Boké</v>
          </cell>
          <cell r="C1916" t="str">
            <v>GNBoké</v>
          </cell>
        </row>
        <row r="1917">
          <cell r="B1917" t="str">
            <v>Fria</v>
          </cell>
          <cell r="C1917" t="str">
            <v>GNFria</v>
          </cell>
        </row>
        <row r="1918">
          <cell r="B1918" t="str">
            <v>Gaoual</v>
          </cell>
          <cell r="C1918" t="str">
            <v>GNGaoual</v>
          </cell>
        </row>
        <row r="1919">
          <cell r="B1919" t="str">
            <v>Koundara</v>
          </cell>
          <cell r="C1919" t="str">
            <v>GNKoundara</v>
          </cell>
        </row>
        <row r="1920">
          <cell r="B1920" t="str">
            <v>Kindia</v>
          </cell>
          <cell r="C1920" t="str">
            <v>GNKindia</v>
          </cell>
        </row>
        <row r="1921">
          <cell r="B1921" t="str">
            <v>Coyah</v>
          </cell>
          <cell r="C1921" t="str">
            <v>GNCoyah</v>
          </cell>
        </row>
        <row r="1922">
          <cell r="B1922" t="str">
            <v>Dubréka</v>
          </cell>
          <cell r="C1922" t="str">
            <v>GNDubréka</v>
          </cell>
        </row>
        <row r="1923">
          <cell r="B1923" t="str">
            <v>Forécariah</v>
          </cell>
          <cell r="C1923" t="str">
            <v>GNForécariah</v>
          </cell>
        </row>
        <row r="1924">
          <cell r="B1924" t="str">
            <v>Kindia</v>
          </cell>
          <cell r="C1924" t="str">
            <v>GNKindia</v>
          </cell>
        </row>
        <row r="1925">
          <cell r="B1925" t="str">
            <v>Télimélé</v>
          </cell>
          <cell r="C1925" t="str">
            <v>GNTélimélé</v>
          </cell>
        </row>
        <row r="1926">
          <cell r="B1926" t="str">
            <v>Faranah</v>
          </cell>
          <cell r="C1926" t="str">
            <v>GNFaranah</v>
          </cell>
        </row>
        <row r="1927">
          <cell r="B1927" t="str">
            <v>Dabola</v>
          </cell>
          <cell r="C1927" t="str">
            <v>GNDabola</v>
          </cell>
        </row>
        <row r="1928">
          <cell r="B1928" t="str">
            <v>Dinguiraye</v>
          </cell>
          <cell r="C1928" t="str">
            <v>GNDinguiraye</v>
          </cell>
        </row>
        <row r="1929">
          <cell r="B1929" t="str">
            <v>Faranah</v>
          </cell>
          <cell r="C1929" t="str">
            <v>GNFaranah</v>
          </cell>
        </row>
        <row r="1930">
          <cell r="B1930" t="str">
            <v>Kissidougou</v>
          </cell>
          <cell r="C1930" t="str">
            <v>GNKissidougou</v>
          </cell>
        </row>
        <row r="1931">
          <cell r="B1931" t="str">
            <v>Kankan</v>
          </cell>
          <cell r="C1931" t="str">
            <v>GNKankan</v>
          </cell>
        </row>
        <row r="1932">
          <cell r="B1932" t="str">
            <v>Kankan</v>
          </cell>
          <cell r="C1932" t="str">
            <v>GNKankan</v>
          </cell>
        </row>
        <row r="1933">
          <cell r="B1933" t="str">
            <v>Kérouané</v>
          </cell>
          <cell r="C1933" t="str">
            <v>GNKérouané</v>
          </cell>
        </row>
        <row r="1934">
          <cell r="B1934" t="str">
            <v>Kouroussa</v>
          </cell>
          <cell r="C1934" t="str">
            <v>GNKouroussa</v>
          </cell>
        </row>
        <row r="1935">
          <cell r="B1935" t="str">
            <v>Mandiana</v>
          </cell>
          <cell r="C1935" t="str">
            <v>GNMandiana</v>
          </cell>
        </row>
        <row r="1936">
          <cell r="B1936" t="str">
            <v>Siguiri</v>
          </cell>
          <cell r="C1936" t="str">
            <v>GNSiguiri</v>
          </cell>
        </row>
        <row r="1937">
          <cell r="B1937" t="str">
            <v>Labé</v>
          </cell>
          <cell r="C1937" t="str">
            <v>GNLabé</v>
          </cell>
        </row>
        <row r="1938">
          <cell r="B1938" t="str">
            <v>Koubia</v>
          </cell>
          <cell r="C1938" t="str">
            <v>GNKoubia</v>
          </cell>
        </row>
        <row r="1939">
          <cell r="B1939" t="str">
            <v>Labé</v>
          </cell>
          <cell r="C1939" t="str">
            <v>GNLabé</v>
          </cell>
        </row>
        <row r="1940">
          <cell r="B1940" t="str">
            <v>Lélouma</v>
          </cell>
          <cell r="C1940" t="str">
            <v>GNLélouma</v>
          </cell>
        </row>
        <row r="1941">
          <cell r="B1941" t="str">
            <v>Mali</v>
          </cell>
          <cell r="C1941" t="str">
            <v>GNMali</v>
          </cell>
        </row>
        <row r="1942">
          <cell r="B1942" t="str">
            <v>Tougué</v>
          </cell>
          <cell r="C1942" t="str">
            <v>GNTougué</v>
          </cell>
        </row>
        <row r="1943">
          <cell r="B1943" t="str">
            <v>Mamou</v>
          </cell>
          <cell r="C1943" t="str">
            <v>GNMamou</v>
          </cell>
        </row>
        <row r="1944">
          <cell r="B1944" t="str">
            <v>Dalaba</v>
          </cell>
          <cell r="C1944" t="str">
            <v>GNDalaba</v>
          </cell>
        </row>
        <row r="1945">
          <cell r="B1945" t="str">
            <v>Mamou</v>
          </cell>
          <cell r="C1945" t="str">
            <v>GNMamou</v>
          </cell>
        </row>
        <row r="1946">
          <cell r="B1946" t="str">
            <v>Pita</v>
          </cell>
          <cell r="C1946" t="str">
            <v>GNPita</v>
          </cell>
        </row>
        <row r="1947">
          <cell r="B1947" t="str">
            <v>Nzérékoré</v>
          </cell>
          <cell r="C1947" t="str">
            <v>GNNzérékoré</v>
          </cell>
        </row>
        <row r="1948">
          <cell r="B1948" t="str">
            <v>Beyla</v>
          </cell>
          <cell r="C1948" t="str">
            <v>GNBeyla</v>
          </cell>
        </row>
        <row r="1949">
          <cell r="B1949" t="str">
            <v>Guékédou</v>
          </cell>
          <cell r="C1949" t="str">
            <v>GNGuékédou</v>
          </cell>
        </row>
        <row r="1950">
          <cell r="B1950" t="str">
            <v>Lola</v>
          </cell>
          <cell r="C1950" t="str">
            <v>GNLola</v>
          </cell>
        </row>
        <row r="1951">
          <cell r="B1951" t="str">
            <v>Macenta</v>
          </cell>
          <cell r="C1951" t="str">
            <v>GNMacenta</v>
          </cell>
        </row>
        <row r="1952">
          <cell r="B1952" t="str">
            <v>Nzérékoré</v>
          </cell>
          <cell r="C1952" t="str">
            <v>GNNzérékoré</v>
          </cell>
        </row>
        <row r="1953">
          <cell r="B1953" t="str">
            <v>Yomou</v>
          </cell>
          <cell r="C1953" t="str">
            <v>GNYomou</v>
          </cell>
        </row>
        <row r="1954">
          <cell r="B1954" t="str">
            <v>Région Continentale</v>
          </cell>
          <cell r="C1954" t="str">
            <v>GQRégion Continentale</v>
          </cell>
        </row>
        <row r="1955">
          <cell r="B1955" t="str">
            <v>Região Continental</v>
          </cell>
          <cell r="C1955" t="str">
            <v>GQRegião Continental</v>
          </cell>
        </row>
        <row r="1956">
          <cell r="B1956" t="str">
            <v>Región Continental</v>
          </cell>
          <cell r="C1956" t="str">
            <v>GQRegión Continental</v>
          </cell>
        </row>
        <row r="1957">
          <cell r="B1957" t="str">
            <v>Centro Sud</v>
          </cell>
          <cell r="C1957" t="str">
            <v>GQCentro Sud</v>
          </cell>
        </row>
        <row r="1958">
          <cell r="B1958" t="str">
            <v>Centro Sul</v>
          </cell>
          <cell r="C1958" t="str">
            <v>GQCentro Sul</v>
          </cell>
        </row>
        <row r="1959">
          <cell r="B1959" t="str">
            <v>Centro Sur</v>
          </cell>
          <cell r="C1959" t="str">
            <v>GQCentro Sur</v>
          </cell>
        </row>
        <row r="1960">
          <cell r="B1960" t="str">
            <v>Djibloho</v>
          </cell>
          <cell r="C1960" t="str">
            <v>GQDjibloho</v>
          </cell>
        </row>
        <row r="1961">
          <cell r="B1961" t="str">
            <v>Djibloho</v>
          </cell>
          <cell r="C1961" t="str">
            <v>GQDjibloho</v>
          </cell>
        </row>
        <row r="1962">
          <cell r="B1962" t="str">
            <v>Djibloho</v>
          </cell>
          <cell r="C1962" t="str">
            <v>GQDjibloho</v>
          </cell>
        </row>
        <row r="1963">
          <cell r="B1963" t="str">
            <v>Kié-Ntem</v>
          </cell>
          <cell r="C1963" t="str">
            <v>GQKié-Ntem</v>
          </cell>
        </row>
        <row r="1964">
          <cell r="B1964" t="str">
            <v>Kié-Ntem</v>
          </cell>
          <cell r="C1964" t="str">
            <v>GQKié-Ntem</v>
          </cell>
        </row>
        <row r="1965">
          <cell r="B1965" t="str">
            <v>Kié-Ntem</v>
          </cell>
          <cell r="C1965" t="str">
            <v>GQKié-Ntem</v>
          </cell>
        </row>
        <row r="1966">
          <cell r="B1966" t="str">
            <v>Littoral</v>
          </cell>
          <cell r="C1966" t="str">
            <v>GQLittoral</v>
          </cell>
        </row>
        <row r="1967">
          <cell r="B1967" t="str">
            <v>Litoral</v>
          </cell>
          <cell r="C1967" t="str">
            <v>GQLitoral</v>
          </cell>
        </row>
        <row r="1968">
          <cell r="B1968" t="str">
            <v>Litoral</v>
          </cell>
          <cell r="C1968" t="str">
            <v>GQLitoral</v>
          </cell>
        </row>
        <row r="1969">
          <cell r="B1969" t="str">
            <v>Wele-Nzas</v>
          </cell>
          <cell r="C1969" t="str">
            <v>GQWele-Nzas</v>
          </cell>
        </row>
        <row r="1970">
          <cell r="B1970" t="str">
            <v>Wele-Nzas</v>
          </cell>
          <cell r="C1970" t="str">
            <v>GQWele-Nzas</v>
          </cell>
        </row>
        <row r="1971">
          <cell r="B1971" t="str">
            <v>Wele-Nzas</v>
          </cell>
          <cell r="C1971" t="str">
            <v>GQWele-Nzas</v>
          </cell>
        </row>
        <row r="1972">
          <cell r="B1972" t="str">
            <v>Région Insulaire</v>
          </cell>
          <cell r="C1972" t="str">
            <v>GQRégion Insulaire</v>
          </cell>
        </row>
        <row r="1973">
          <cell r="B1973" t="str">
            <v>Região Insular</v>
          </cell>
          <cell r="C1973" t="str">
            <v>GQRegião Insular</v>
          </cell>
        </row>
        <row r="1974">
          <cell r="B1974" t="str">
            <v>Región Insular</v>
          </cell>
          <cell r="C1974" t="str">
            <v>GQRegión Insular</v>
          </cell>
        </row>
        <row r="1975">
          <cell r="B1975" t="str">
            <v>Annobon</v>
          </cell>
          <cell r="C1975" t="str">
            <v>GQAnnobon</v>
          </cell>
        </row>
        <row r="1976">
          <cell r="B1976" t="str">
            <v>Ano Bom</v>
          </cell>
          <cell r="C1976" t="str">
            <v>GQAno Bom</v>
          </cell>
        </row>
        <row r="1977">
          <cell r="B1977" t="str">
            <v>Annobón</v>
          </cell>
          <cell r="C1977" t="str">
            <v>GQAnnobón</v>
          </cell>
        </row>
        <row r="1978">
          <cell r="B1978" t="str">
            <v>Bioko Nord</v>
          </cell>
          <cell r="C1978" t="str">
            <v>GQBioko Nord</v>
          </cell>
        </row>
        <row r="1979">
          <cell r="B1979" t="str">
            <v>Bioko Norte</v>
          </cell>
          <cell r="C1979" t="str">
            <v>GQBioko Norte</v>
          </cell>
        </row>
        <row r="1980">
          <cell r="B1980" t="str">
            <v>Bioko Norte</v>
          </cell>
          <cell r="C1980" t="str">
            <v>GQBioko Norte</v>
          </cell>
        </row>
        <row r="1981">
          <cell r="B1981" t="str">
            <v>Bioko Sud</v>
          </cell>
          <cell r="C1981" t="str">
            <v>GQBioko Sud</v>
          </cell>
        </row>
        <row r="1982">
          <cell r="B1982" t="str">
            <v>Bioko Sul</v>
          </cell>
          <cell r="C1982" t="str">
            <v>GQBioko Sul</v>
          </cell>
        </row>
        <row r="1983">
          <cell r="B1983" t="str">
            <v>Bioko Sur</v>
          </cell>
          <cell r="C1983" t="str">
            <v>GQBioko Sur</v>
          </cell>
        </row>
        <row r="1984">
          <cell r="B1984" t="str">
            <v>Ágion Óros</v>
          </cell>
          <cell r="C1984" t="str">
            <v>GRÁgion Óros</v>
          </cell>
        </row>
        <row r="1985">
          <cell r="B1985" t="str">
            <v>Anatolikí Makedonía kai Thráki</v>
          </cell>
          <cell r="C1985" t="str">
            <v>GRAnatolikí Makedonía kai Thráki</v>
          </cell>
        </row>
        <row r="1986">
          <cell r="B1986" t="str">
            <v>Kentrikí Makedonía</v>
          </cell>
          <cell r="C1986" t="str">
            <v>GRKentrikí Makedonía</v>
          </cell>
        </row>
        <row r="1987">
          <cell r="B1987" t="str">
            <v>Dytikí Makedonía</v>
          </cell>
          <cell r="C1987" t="str">
            <v>GRDytikí Makedonía</v>
          </cell>
        </row>
        <row r="1988">
          <cell r="B1988" t="str">
            <v>Ípeiros</v>
          </cell>
          <cell r="C1988" t="str">
            <v>GRÍpeiros</v>
          </cell>
        </row>
        <row r="1989">
          <cell r="B1989" t="str">
            <v>Thessalía</v>
          </cell>
          <cell r="C1989" t="str">
            <v>GRThessalía</v>
          </cell>
        </row>
        <row r="1990">
          <cell r="B1990" t="str">
            <v>Ionía Nísia</v>
          </cell>
          <cell r="C1990" t="str">
            <v>GRIonía Nísia</v>
          </cell>
        </row>
        <row r="1991">
          <cell r="B1991" t="str">
            <v>Dytikí Elláda</v>
          </cell>
          <cell r="C1991" t="str">
            <v>GRDytikí Elláda</v>
          </cell>
        </row>
        <row r="1992">
          <cell r="B1992" t="str">
            <v>Stereá Elláda</v>
          </cell>
          <cell r="C1992" t="str">
            <v>GRStereá Elláda</v>
          </cell>
        </row>
        <row r="1993">
          <cell r="B1993" t="str">
            <v>Attikí</v>
          </cell>
          <cell r="C1993" t="str">
            <v>GRAttikí</v>
          </cell>
        </row>
        <row r="1994">
          <cell r="B1994" t="str">
            <v>Pelopónnisos</v>
          </cell>
          <cell r="C1994" t="str">
            <v>GRPelopónnisos</v>
          </cell>
        </row>
        <row r="1995">
          <cell r="B1995" t="str">
            <v>Vóreio Aigaío</v>
          </cell>
          <cell r="C1995" t="str">
            <v>GRVóreio Aigaío</v>
          </cell>
        </row>
        <row r="1996">
          <cell r="B1996" t="str">
            <v>Nótio Aigaío</v>
          </cell>
          <cell r="C1996" t="str">
            <v>GRNótio Aigaío</v>
          </cell>
        </row>
        <row r="1997">
          <cell r="B1997" t="str">
            <v>Kríti</v>
          </cell>
          <cell r="C1997" t="str">
            <v>GRKríti</v>
          </cell>
        </row>
        <row r="1998">
          <cell r="B1998" t="str">
            <v>Guatemala</v>
          </cell>
          <cell r="C1998" t="str">
            <v>GTGuatemala</v>
          </cell>
        </row>
        <row r="1999">
          <cell r="B1999" t="str">
            <v>El Progreso</v>
          </cell>
          <cell r="C1999" t="str">
            <v>GTEl Progreso</v>
          </cell>
        </row>
        <row r="2000">
          <cell r="B2000" t="str">
            <v>Sacatepéquez</v>
          </cell>
          <cell r="C2000" t="str">
            <v>GTSacatepéquez</v>
          </cell>
        </row>
        <row r="2001">
          <cell r="B2001" t="str">
            <v>Chimaltenango</v>
          </cell>
          <cell r="C2001" t="str">
            <v>GTChimaltenango</v>
          </cell>
        </row>
        <row r="2002">
          <cell r="B2002" t="str">
            <v>Escuintla</v>
          </cell>
          <cell r="C2002" t="str">
            <v>GTEscuintla</v>
          </cell>
        </row>
        <row r="2003">
          <cell r="B2003" t="str">
            <v>Santa Rosa</v>
          </cell>
          <cell r="C2003" t="str">
            <v>GTSanta Rosa</v>
          </cell>
        </row>
        <row r="2004">
          <cell r="B2004" t="str">
            <v>Sololá</v>
          </cell>
          <cell r="C2004" t="str">
            <v>GTSololá</v>
          </cell>
        </row>
        <row r="2005">
          <cell r="B2005" t="str">
            <v>Totonicapán</v>
          </cell>
          <cell r="C2005" t="str">
            <v>GTTotonicapán</v>
          </cell>
        </row>
        <row r="2006">
          <cell r="B2006" t="str">
            <v>Quetzaltenango</v>
          </cell>
          <cell r="C2006" t="str">
            <v>GTQuetzaltenango</v>
          </cell>
        </row>
        <row r="2007">
          <cell r="B2007" t="str">
            <v>Suchitepéquez</v>
          </cell>
          <cell r="C2007" t="str">
            <v>GTSuchitepéquez</v>
          </cell>
        </row>
        <row r="2008">
          <cell r="B2008" t="str">
            <v>Retalhuleu</v>
          </cell>
          <cell r="C2008" t="str">
            <v>GTRetalhuleu</v>
          </cell>
        </row>
        <row r="2009">
          <cell r="B2009" t="str">
            <v>San Marcos</v>
          </cell>
          <cell r="C2009" t="str">
            <v>GTSan Marcos</v>
          </cell>
        </row>
        <row r="2010">
          <cell r="B2010" t="str">
            <v>Huehuetenango</v>
          </cell>
          <cell r="C2010" t="str">
            <v>GTHuehuetenango</v>
          </cell>
        </row>
        <row r="2011">
          <cell r="B2011" t="str">
            <v>Quiché</v>
          </cell>
          <cell r="C2011" t="str">
            <v>GTQuiché</v>
          </cell>
        </row>
        <row r="2012">
          <cell r="B2012" t="str">
            <v>Baja Verapaz</v>
          </cell>
          <cell r="C2012" t="str">
            <v>GTBaja Verapaz</v>
          </cell>
        </row>
        <row r="2013">
          <cell r="B2013" t="str">
            <v>Alta Verapaz</v>
          </cell>
          <cell r="C2013" t="str">
            <v>GTAlta Verapaz</v>
          </cell>
        </row>
        <row r="2014">
          <cell r="B2014" t="str">
            <v>Petén</v>
          </cell>
          <cell r="C2014" t="str">
            <v>GTPetén</v>
          </cell>
        </row>
        <row r="2015">
          <cell r="B2015" t="str">
            <v>Izabal</v>
          </cell>
          <cell r="C2015" t="str">
            <v>GTIzabal</v>
          </cell>
        </row>
        <row r="2016">
          <cell r="B2016" t="str">
            <v>Zacapa</v>
          </cell>
          <cell r="C2016" t="str">
            <v>GTZacapa</v>
          </cell>
        </row>
        <row r="2017">
          <cell r="B2017" t="str">
            <v>Chiquimula</v>
          </cell>
          <cell r="C2017" t="str">
            <v>GTChiquimula</v>
          </cell>
        </row>
        <row r="2018">
          <cell r="B2018" t="str">
            <v>Jalapa</v>
          </cell>
          <cell r="C2018" t="str">
            <v>GTJalapa</v>
          </cell>
        </row>
        <row r="2019">
          <cell r="B2019" t="str">
            <v>Jutiapa</v>
          </cell>
          <cell r="C2019" t="str">
            <v>GTJutiapa</v>
          </cell>
        </row>
        <row r="2020">
          <cell r="B2020" t="str">
            <v>Bissau</v>
          </cell>
          <cell r="C2020" t="str">
            <v>GWBissau</v>
          </cell>
        </row>
        <row r="2021">
          <cell r="B2021" t="str">
            <v>Leste</v>
          </cell>
          <cell r="C2021" t="str">
            <v>GWLeste</v>
          </cell>
        </row>
        <row r="2022">
          <cell r="B2022" t="str">
            <v>Bafatá</v>
          </cell>
          <cell r="C2022" t="str">
            <v>GWBafatá</v>
          </cell>
        </row>
        <row r="2023">
          <cell r="B2023" t="str">
            <v>Gabú</v>
          </cell>
          <cell r="C2023" t="str">
            <v>GWGabú</v>
          </cell>
        </row>
        <row r="2024">
          <cell r="B2024" t="str">
            <v>Norte</v>
          </cell>
          <cell r="C2024" t="str">
            <v>GWNorte</v>
          </cell>
        </row>
        <row r="2025">
          <cell r="B2025" t="str">
            <v>Biombo</v>
          </cell>
          <cell r="C2025" t="str">
            <v>GWBiombo</v>
          </cell>
        </row>
        <row r="2026">
          <cell r="B2026" t="str">
            <v>Cacheu</v>
          </cell>
          <cell r="C2026" t="str">
            <v>GWCacheu</v>
          </cell>
        </row>
        <row r="2027">
          <cell r="B2027" t="str">
            <v>Oio</v>
          </cell>
          <cell r="C2027" t="str">
            <v>GWOio</v>
          </cell>
        </row>
        <row r="2028">
          <cell r="B2028" t="str">
            <v>Sul</v>
          </cell>
          <cell r="C2028" t="str">
            <v>GWSul</v>
          </cell>
        </row>
        <row r="2029">
          <cell r="B2029" t="str">
            <v>Bolama / Bijagós</v>
          </cell>
          <cell r="C2029" t="str">
            <v>GWBolama / Bijagós</v>
          </cell>
        </row>
        <row r="2030">
          <cell r="B2030" t="str">
            <v>Quinara</v>
          </cell>
          <cell r="C2030" t="str">
            <v>GWQuinara</v>
          </cell>
        </row>
        <row r="2031">
          <cell r="B2031" t="str">
            <v>Tombali</v>
          </cell>
          <cell r="C2031" t="str">
            <v>GWTombali</v>
          </cell>
        </row>
        <row r="2032">
          <cell r="B2032" t="str">
            <v>Barima-Waini</v>
          </cell>
          <cell r="C2032" t="str">
            <v>GYBarima-Waini</v>
          </cell>
        </row>
        <row r="2033">
          <cell r="B2033" t="str">
            <v>Cuyuni-Mazaruni</v>
          </cell>
          <cell r="C2033" t="str">
            <v>GYCuyuni-Mazaruni</v>
          </cell>
        </row>
        <row r="2034">
          <cell r="B2034" t="str">
            <v>Demerara-Mahaica</v>
          </cell>
          <cell r="C2034" t="str">
            <v>GYDemerara-Mahaica</v>
          </cell>
        </row>
        <row r="2035">
          <cell r="B2035" t="str">
            <v>East Berbice-Corentyne</v>
          </cell>
          <cell r="C2035" t="str">
            <v>GYEast Berbice-Corentyne</v>
          </cell>
        </row>
        <row r="2036">
          <cell r="B2036" t="str">
            <v>Essequibo Islands-West Demerara</v>
          </cell>
          <cell r="C2036" t="str">
            <v>GYEssequibo Islands-West Demerara</v>
          </cell>
        </row>
        <row r="2037">
          <cell r="B2037" t="str">
            <v>Mahaica-Berbice</v>
          </cell>
          <cell r="C2037" t="str">
            <v>GYMahaica-Berbice</v>
          </cell>
        </row>
        <row r="2038">
          <cell r="B2038" t="str">
            <v>Pomeroon-Supenaam</v>
          </cell>
          <cell r="C2038" t="str">
            <v>GYPomeroon-Supenaam</v>
          </cell>
        </row>
        <row r="2039">
          <cell r="B2039" t="str">
            <v>Potaro-Siparuni</v>
          </cell>
          <cell r="C2039" t="str">
            <v>GYPotaro-Siparuni</v>
          </cell>
        </row>
        <row r="2040">
          <cell r="B2040" t="str">
            <v>Upper Demerara-Berbice</v>
          </cell>
          <cell r="C2040" t="str">
            <v>GYUpper Demerara-Berbice</v>
          </cell>
        </row>
        <row r="2041">
          <cell r="B2041" t="str">
            <v>Upper Takutu-Upper Essequibo</v>
          </cell>
          <cell r="C2041" t="str">
            <v>GYUpper Takutu-Upper Essequibo</v>
          </cell>
        </row>
        <row r="2042">
          <cell r="B2042" t="str">
            <v>Atlántida</v>
          </cell>
          <cell r="C2042" t="str">
            <v>HNAtlántida</v>
          </cell>
        </row>
        <row r="2043">
          <cell r="B2043" t="str">
            <v>Choluteca</v>
          </cell>
          <cell r="C2043" t="str">
            <v>HNCholuteca</v>
          </cell>
        </row>
        <row r="2044">
          <cell r="B2044" t="str">
            <v>Colón</v>
          </cell>
          <cell r="C2044" t="str">
            <v>HNColón</v>
          </cell>
        </row>
        <row r="2045">
          <cell r="B2045" t="str">
            <v>Comayagua</v>
          </cell>
          <cell r="C2045" t="str">
            <v>HNComayagua</v>
          </cell>
        </row>
        <row r="2046">
          <cell r="B2046" t="str">
            <v>Copán</v>
          </cell>
          <cell r="C2046" t="str">
            <v>HNCopán</v>
          </cell>
        </row>
        <row r="2047">
          <cell r="B2047" t="str">
            <v>Cortés</v>
          </cell>
          <cell r="C2047" t="str">
            <v>HNCortés</v>
          </cell>
        </row>
        <row r="2048">
          <cell r="B2048" t="str">
            <v>El Paraíso</v>
          </cell>
          <cell r="C2048" t="str">
            <v>HNEl Paraíso</v>
          </cell>
        </row>
        <row r="2049">
          <cell r="B2049" t="str">
            <v>Francisco Morazán</v>
          </cell>
          <cell r="C2049" t="str">
            <v>HNFrancisco Morazán</v>
          </cell>
        </row>
        <row r="2050">
          <cell r="B2050" t="str">
            <v>Gracias a Dios</v>
          </cell>
          <cell r="C2050" t="str">
            <v>HNGracias a Dios</v>
          </cell>
        </row>
        <row r="2051">
          <cell r="B2051" t="str">
            <v>Islas de la Bahía</v>
          </cell>
          <cell r="C2051" t="str">
            <v>HNIslas de la Bahía</v>
          </cell>
        </row>
        <row r="2052">
          <cell r="B2052" t="str">
            <v>Intibucá</v>
          </cell>
          <cell r="C2052" t="str">
            <v>HNIntibucá</v>
          </cell>
        </row>
        <row r="2053">
          <cell r="B2053" t="str">
            <v>Lempira</v>
          </cell>
          <cell r="C2053" t="str">
            <v>HNLempira</v>
          </cell>
        </row>
        <row r="2054">
          <cell r="B2054" t="str">
            <v>La Paz</v>
          </cell>
          <cell r="C2054" t="str">
            <v>HNLa Paz</v>
          </cell>
        </row>
        <row r="2055">
          <cell r="B2055" t="str">
            <v>Ocotepeque</v>
          </cell>
          <cell r="C2055" t="str">
            <v>HNOcotepeque</v>
          </cell>
        </row>
        <row r="2056">
          <cell r="B2056" t="str">
            <v>Olancho</v>
          </cell>
          <cell r="C2056" t="str">
            <v>HNOlancho</v>
          </cell>
        </row>
        <row r="2057">
          <cell r="B2057" t="str">
            <v>Santa Bárbara</v>
          </cell>
          <cell r="C2057" t="str">
            <v>HNSanta Bárbara</v>
          </cell>
        </row>
        <row r="2058">
          <cell r="B2058" t="str">
            <v>Valle</v>
          </cell>
          <cell r="C2058" t="str">
            <v>HNValle</v>
          </cell>
        </row>
        <row r="2059">
          <cell r="B2059" t="str">
            <v>Yoro</v>
          </cell>
          <cell r="C2059" t="str">
            <v>HNYoro</v>
          </cell>
        </row>
        <row r="2060">
          <cell r="B2060" t="str">
            <v>Zagrebačka županija</v>
          </cell>
          <cell r="C2060" t="str">
            <v>HRZagrebačka županija</v>
          </cell>
        </row>
        <row r="2061">
          <cell r="B2061" t="str">
            <v>Krapinsko-zagorska županija</v>
          </cell>
          <cell r="C2061" t="str">
            <v>HRKrapinsko-zagorska županija</v>
          </cell>
        </row>
        <row r="2062">
          <cell r="B2062" t="str">
            <v>Sisačko-moslavačka županija</v>
          </cell>
          <cell r="C2062" t="str">
            <v>HRSisačko-moslavačka županija</v>
          </cell>
        </row>
        <row r="2063">
          <cell r="B2063" t="str">
            <v>Karlovačka županija</v>
          </cell>
          <cell r="C2063" t="str">
            <v>HRKarlovačka županija</v>
          </cell>
        </row>
        <row r="2064">
          <cell r="B2064" t="str">
            <v>Varaždinska županija</v>
          </cell>
          <cell r="C2064" t="str">
            <v>HRVaraždinska županija</v>
          </cell>
        </row>
        <row r="2065">
          <cell r="B2065" t="str">
            <v>Koprivničko-križevačka županija</v>
          </cell>
          <cell r="C2065" t="str">
            <v>HRKoprivničko-križevačka županija</v>
          </cell>
        </row>
        <row r="2066">
          <cell r="B2066" t="str">
            <v>Bjelovarsko-bilogorska županija</v>
          </cell>
          <cell r="C2066" t="str">
            <v>HRBjelovarsko-bilogorska županija</v>
          </cell>
        </row>
        <row r="2067">
          <cell r="B2067" t="str">
            <v>Primorsko-goranska županija</v>
          </cell>
          <cell r="C2067" t="str">
            <v>HRPrimorsko-goranska županija</v>
          </cell>
        </row>
        <row r="2068">
          <cell r="B2068" t="str">
            <v>Ličko-senjska županija</v>
          </cell>
          <cell r="C2068" t="str">
            <v>HRLičko-senjska županija</v>
          </cell>
        </row>
        <row r="2069">
          <cell r="B2069" t="str">
            <v>Virovitičko-podravska županija</v>
          </cell>
          <cell r="C2069" t="str">
            <v>HRVirovitičko-podravska županija</v>
          </cell>
        </row>
        <row r="2070">
          <cell r="B2070" t="str">
            <v>Požeško-slavonska županija</v>
          </cell>
          <cell r="C2070" t="str">
            <v>HRPožeško-slavonska županija</v>
          </cell>
        </row>
        <row r="2071">
          <cell r="B2071" t="str">
            <v>Brodsko-posavska županija</v>
          </cell>
          <cell r="C2071" t="str">
            <v>HRBrodsko-posavska županija</v>
          </cell>
        </row>
        <row r="2072">
          <cell r="B2072" t="str">
            <v>Zadarska županija</v>
          </cell>
          <cell r="C2072" t="str">
            <v>HRZadarska županija</v>
          </cell>
        </row>
        <row r="2073">
          <cell r="B2073" t="str">
            <v>Osječko-baranjska županija</v>
          </cell>
          <cell r="C2073" t="str">
            <v>HROsječko-baranjska županija</v>
          </cell>
        </row>
        <row r="2074">
          <cell r="B2074" t="str">
            <v>Šibensko-kninska županija</v>
          </cell>
          <cell r="C2074" t="str">
            <v>HRŠibensko-kninska županija</v>
          </cell>
        </row>
        <row r="2075">
          <cell r="B2075" t="str">
            <v>Vukovarsko-srijemska županija</v>
          </cell>
          <cell r="C2075" t="str">
            <v>HRVukovarsko-srijemska županija</v>
          </cell>
        </row>
        <row r="2076">
          <cell r="B2076" t="str">
            <v>Splitsko-dalmatinska županija</v>
          </cell>
          <cell r="C2076" t="str">
            <v>HRSplitsko-dalmatinska županija</v>
          </cell>
        </row>
        <row r="2077">
          <cell r="B2077" t="str">
            <v>Istarska županija</v>
          </cell>
          <cell r="C2077" t="str">
            <v>HRIstarska županija</v>
          </cell>
        </row>
        <row r="2078">
          <cell r="B2078" t="str">
            <v>Dubrovačko-neretvanska županija</v>
          </cell>
          <cell r="C2078" t="str">
            <v>HRDubrovačko-neretvanska županija</v>
          </cell>
        </row>
        <row r="2079">
          <cell r="B2079" t="str">
            <v>Međimurska županija</v>
          </cell>
          <cell r="C2079" t="str">
            <v>HRMeđimurska županija</v>
          </cell>
        </row>
        <row r="2080">
          <cell r="B2080" t="str">
            <v>Grad Zagreb</v>
          </cell>
          <cell r="C2080" t="str">
            <v>HRGrad Zagreb</v>
          </cell>
        </row>
        <row r="2081">
          <cell r="B2081" t="str">
            <v>Artibonite</v>
          </cell>
          <cell r="C2081" t="str">
            <v>HTArtibonite</v>
          </cell>
        </row>
        <row r="2082">
          <cell r="B2082" t="str">
            <v>Latibonit</v>
          </cell>
          <cell r="C2082" t="str">
            <v>HTLatibonit</v>
          </cell>
        </row>
        <row r="2083">
          <cell r="B2083" t="str">
            <v>Centre</v>
          </cell>
          <cell r="C2083" t="str">
            <v>HTCentre</v>
          </cell>
        </row>
        <row r="2084">
          <cell r="B2084" t="str">
            <v>Sant</v>
          </cell>
          <cell r="C2084" t="str">
            <v>HTSant</v>
          </cell>
        </row>
        <row r="2085">
          <cell r="B2085" t="str">
            <v>Grande’Anse</v>
          </cell>
          <cell r="C2085" t="str">
            <v>HTGrande’Anse</v>
          </cell>
        </row>
        <row r="2086">
          <cell r="B2086" t="str">
            <v>Grandans</v>
          </cell>
          <cell r="C2086" t="str">
            <v>HTGrandans</v>
          </cell>
        </row>
        <row r="2087">
          <cell r="B2087" t="str">
            <v>Nord</v>
          </cell>
          <cell r="C2087" t="str">
            <v>HTNord</v>
          </cell>
        </row>
        <row r="2088">
          <cell r="B2088" t="str">
            <v>Nò</v>
          </cell>
          <cell r="C2088" t="str">
            <v>HTNò</v>
          </cell>
        </row>
        <row r="2089">
          <cell r="B2089" t="str">
            <v>Nord-Est</v>
          </cell>
          <cell r="C2089" t="str">
            <v>HTNord-Est</v>
          </cell>
        </row>
        <row r="2090">
          <cell r="B2090" t="str">
            <v>Nòdès</v>
          </cell>
          <cell r="C2090" t="str">
            <v>HTNòdès</v>
          </cell>
        </row>
        <row r="2091">
          <cell r="B2091" t="str">
            <v>Nippes</v>
          </cell>
          <cell r="C2091" t="str">
            <v>HTNippes</v>
          </cell>
        </row>
        <row r="2092">
          <cell r="B2092" t="str">
            <v>Nip</v>
          </cell>
          <cell r="C2092" t="str">
            <v>HTNip</v>
          </cell>
        </row>
        <row r="2093">
          <cell r="B2093" t="str">
            <v>Nord-Ouest</v>
          </cell>
          <cell r="C2093" t="str">
            <v>HTNord-Ouest</v>
          </cell>
        </row>
        <row r="2094">
          <cell r="B2094" t="str">
            <v>Nòdwès</v>
          </cell>
          <cell r="C2094" t="str">
            <v>HTNòdwès</v>
          </cell>
        </row>
        <row r="2095">
          <cell r="B2095" t="str">
            <v>Ouest</v>
          </cell>
          <cell r="C2095" t="str">
            <v>HTOuest</v>
          </cell>
        </row>
        <row r="2096">
          <cell r="B2096" t="str">
            <v>Lwès</v>
          </cell>
          <cell r="C2096" t="str">
            <v>HTLwès</v>
          </cell>
        </row>
        <row r="2097">
          <cell r="B2097" t="str">
            <v>Sud</v>
          </cell>
          <cell r="C2097" t="str">
            <v>HTSud</v>
          </cell>
        </row>
        <row r="2098">
          <cell r="B2098" t="str">
            <v>Sid</v>
          </cell>
          <cell r="C2098" t="str">
            <v>HTSid</v>
          </cell>
        </row>
        <row r="2099">
          <cell r="B2099" t="str">
            <v>Sud-Est</v>
          </cell>
          <cell r="C2099" t="str">
            <v>HTSud-Est</v>
          </cell>
        </row>
        <row r="2100">
          <cell r="B2100" t="str">
            <v>Sidès</v>
          </cell>
          <cell r="C2100" t="str">
            <v>HTSidès</v>
          </cell>
        </row>
        <row r="2101">
          <cell r="B2101" t="str">
            <v>Baranya</v>
          </cell>
          <cell r="C2101" t="str">
            <v>HUBaranya</v>
          </cell>
        </row>
        <row r="2102">
          <cell r="B2102" t="str">
            <v>Békés</v>
          </cell>
          <cell r="C2102" t="str">
            <v>HUBékés</v>
          </cell>
        </row>
        <row r="2103">
          <cell r="B2103" t="str">
            <v>Bács-Kiskun</v>
          </cell>
          <cell r="C2103" t="str">
            <v>HUBács-Kiskun</v>
          </cell>
        </row>
        <row r="2104">
          <cell r="B2104" t="str">
            <v>Borsod-Abaúj-Zemplén</v>
          </cell>
          <cell r="C2104" t="str">
            <v>HUBorsod-Abaúj-Zemplén</v>
          </cell>
        </row>
        <row r="2105">
          <cell r="B2105" t="str">
            <v>Csongrád-Csanád</v>
          </cell>
          <cell r="C2105" t="str">
            <v>HUCsongrád-Csanád</v>
          </cell>
        </row>
        <row r="2106">
          <cell r="B2106" t="str">
            <v>Fejér</v>
          </cell>
          <cell r="C2106" t="str">
            <v>HUFejér</v>
          </cell>
        </row>
        <row r="2107">
          <cell r="B2107" t="str">
            <v>Győr-Moson-Sopron</v>
          </cell>
          <cell r="C2107" t="str">
            <v>HUGyőr-Moson-Sopron</v>
          </cell>
        </row>
        <row r="2108">
          <cell r="B2108" t="str">
            <v>Hajdú-Bihar</v>
          </cell>
          <cell r="C2108" t="str">
            <v>HUHajdú-Bihar</v>
          </cell>
        </row>
        <row r="2109">
          <cell r="B2109" t="str">
            <v>Heves</v>
          </cell>
          <cell r="C2109" t="str">
            <v>HUHeves</v>
          </cell>
        </row>
        <row r="2110">
          <cell r="B2110" t="str">
            <v>Jász-Nagykun-Szolnok</v>
          </cell>
          <cell r="C2110" t="str">
            <v>HUJász-Nagykun-Szolnok</v>
          </cell>
        </row>
        <row r="2111">
          <cell r="B2111" t="str">
            <v>Komárom-Esztergom</v>
          </cell>
          <cell r="C2111" t="str">
            <v>HUKomárom-Esztergom</v>
          </cell>
        </row>
        <row r="2112">
          <cell r="B2112" t="str">
            <v>Nógrád</v>
          </cell>
          <cell r="C2112" t="str">
            <v>HUNógrád</v>
          </cell>
        </row>
        <row r="2113">
          <cell r="B2113" t="str">
            <v>Pest</v>
          </cell>
          <cell r="C2113" t="str">
            <v>HUPest</v>
          </cell>
        </row>
        <row r="2114">
          <cell r="B2114" t="str">
            <v>Somogy</v>
          </cell>
          <cell r="C2114" t="str">
            <v>HUSomogy</v>
          </cell>
        </row>
        <row r="2115">
          <cell r="B2115" t="str">
            <v>Szabolcs-Szatmár-Bereg</v>
          </cell>
          <cell r="C2115" t="str">
            <v>HUSzabolcs-Szatmár-Bereg</v>
          </cell>
        </row>
        <row r="2116">
          <cell r="B2116" t="str">
            <v>Tolna</v>
          </cell>
          <cell r="C2116" t="str">
            <v>HUTolna</v>
          </cell>
        </row>
        <row r="2117">
          <cell r="B2117" t="str">
            <v>Vas</v>
          </cell>
          <cell r="C2117" t="str">
            <v>HUVas</v>
          </cell>
        </row>
        <row r="2118">
          <cell r="B2118" t="str">
            <v>Veszprém</v>
          </cell>
          <cell r="C2118" t="str">
            <v>HUVeszprém</v>
          </cell>
        </row>
        <row r="2119">
          <cell r="B2119" t="str">
            <v>Zala</v>
          </cell>
          <cell r="C2119" t="str">
            <v>HUZala</v>
          </cell>
        </row>
        <row r="2120">
          <cell r="B2120" t="str">
            <v>Békéscsaba</v>
          </cell>
          <cell r="C2120" t="str">
            <v>HUBékéscsaba</v>
          </cell>
        </row>
        <row r="2121">
          <cell r="B2121" t="str">
            <v>Debrecen</v>
          </cell>
          <cell r="C2121" t="str">
            <v>HUDebrecen</v>
          </cell>
        </row>
        <row r="2122">
          <cell r="B2122" t="str">
            <v>Dunaújváros</v>
          </cell>
          <cell r="C2122" t="str">
            <v>HUDunaújváros</v>
          </cell>
        </row>
        <row r="2123">
          <cell r="B2123" t="str">
            <v>Eger</v>
          </cell>
          <cell r="C2123" t="str">
            <v>HUEger</v>
          </cell>
        </row>
        <row r="2124">
          <cell r="B2124" t="str">
            <v>Érd</v>
          </cell>
          <cell r="C2124" t="str">
            <v>HUÉrd</v>
          </cell>
        </row>
        <row r="2125">
          <cell r="B2125" t="str">
            <v>Győr</v>
          </cell>
          <cell r="C2125" t="str">
            <v>HUGyőr</v>
          </cell>
        </row>
        <row r="2126">
          <cell r="B2126" t="str">
            <v>Hódmezővásárhely</v>
          </cell>
          <cell r="C2126" t="str">
            <v>HUHódmezővásárhely</v>
          </cell>
        </row>
        <row r="2127">
          <cell r="B2127" t="str">
            <v>Kecskemét</v>
          </cell>
          <cell r="C2127" t="str">
            <v>HUKecskemét</v>
          </cell>
        </row>
        <row r="2128">
          <cell r="B2128" t="str">
            <v>Kaposvár</v>
          </cell>
          <cell r="C2128" t="str">
            <v>HUKaposvár</v>
          </cell>
        </row>
        <row r="2129">
          <cell r="B2129" t="str">
            <v>Miskolc</v>
          </cell>
          <cell r="C2129" t="str">
            <v>HUMiskolc</v>
          </cell>
        </row>
        <row r="2130">
          <cell r="B2130" t="str">
            <v>Nagykanizsa</v>
          </cell>
          <cell r="C2130" t="str">
            <v>HUNagykanizsa</v>
          </cell>
        </row>
        <row r="2131">
          <cell r="B2131" t="str">
            <v>Nyíregyháza</v>
          </cell>
          <cell r="C2131" t="str">
            <v>HUNyíregyháza</v>
          </cell>
        </row>
        <row r="2132">
          <cell r="B2132" t="str">
            <v>Pécs</v>
          </cell>
          <cell r="C2132" t="str">
            <v>HUPécs</v>
          </cell>
        </row>
        <row r="2133">
          <cell r="B2133" t="str">
            <v>Szeged</v>
          </cell>
          <cell r="C2133" t="str">
            <v>HUSzeged</v>
          </cell>
        </row>
        <row r="2134">
          <cell r="B2134" t="str">
            <v>Székesfehérvár</v>
          </cell>
          <cell r="C2134" t="str">
            <v>HUSzékesfehérvár</v>
          </cell>
        </row>
        <row r="2135">
          <cell r="B2135" t="str">
            <v>Szombathely</v>
          </cell>
          <cell r="C2135" t="str">
            <v>HUSzombathely</v>
          </cell>
        </row>
        <row r="2136">
          <cell r="B2136" t="str">
            <v>Szolnok</v>
          </cell>
          <cell r="C2136" t="str">
            <v>HUSzolnok</v>
          </cell>
        </row>
        <row r="2137">
          <cell r="B2137" t="str">
            <v>Sopron</v>
          </cell>
          <cell r="C2137" t="str">
            <v>HUSopron</v>
          </cell>
        </row>
        <row r="2138">
          <cell r="B2138" t="str">
            <v>Szekszárd</v>
          </cell>
          <cell r="C2138" t="str">
            <v>HUSzekszárd</v>
          </cell>
        </row>
        <row r="2139">
          <cell r="B2139" t="str">
            <v>Salgótarján</v>
          </cell>
          <cell r="C2139" t="str">
            <v>HUSalgótarján</v>
          </cell>
        </row>
        <row r="2140">
          <cell r="B2140" t="str">
            <v>Tatabánya</v>
          </cell>
          <cell r="C2140" t="str">
            <v>HUTatabánya</v>
          </cell>
        </row>
        <row r="2141">
          <cell r="B2141" t="str">
            <v>Veszprém</v>
          </cell>
          <cell r="C2141" t="str">
            <v>HUVeszprém</v>
          </cell>
        </row>
        <row r="2142">
          <cell r="B2142" t="str">
            <v>Zalaegerszeg</v>
          </cell>
          <cell r="C2142" t="str">
            <v>HUZalaegerszeg</v>
          </cell>
        </row>
        <row r="2143">
          <cell r="B2143" t="str">
            <v>Budapest</v>
          </cell>
          <cell r="C2143" t="str">
            <v>HUBudapest</v>
          </cell>
        </row>
        <row r="2144">
          <cell r="B2144" t="str">
            <v>Jawa</v>
          </cell>
          <cell r="C2144" t="str">
            <v>IDJawa</v>
          </cell>
        </row>
        <row r="2145">
          <cell r="B2145" t="str">
            <v>Banten</v>
          </cell>
          <cell r="C2145" t="str">
            <v>IDBanten</v>
          </cell>
        </row>
        <row r="2146">
          <cell r="B2146" t="str">
            <v>Jawa Barat</v>
          </cell>
          <cell r="C2146" t="str">
            <v>IDJawa Barat</v>
          </cell>
        </row>
        <row r="2147">
          <cell r="B2147" t="str">
            <v>Jawa Timur</v>
          </cell>
          <cell r="C2147" t="str">
            <v>IDJawa Timur</v>
          </cell>
        </row>
        <row r="2148">
          <cell r="B2148" t="str">
            <v>Jawa Tengah</v>
          </cell>
          <cell r="C2148" t="str">
            <v>IDJawa Tengah</v>
          </cell>
        </row>
        <row r="2149">
          <cell r="B2149" t="str">
            <v>Yogyakarta</v>
          </cell>
          <cell r="C2149" t="str">
            <v>IDYogyakarta</v>
          </cell>
        </row>
        <row r="2150">
          <cell r="B2150" t="str">
            <v>Jakarta Raya</v>
          </cell>
          <cell r="C2150" t="str">
            <v>IDJakarta Raya</v>
          </cell>
        </row>
        <row r="2151">
          <cell r="B2151" t="str">
            <v>Kalimantan</v>
          </cell>
          <cell r="C2151" t="str">
            <v>IDKalimantan</v>
          </cell>
        </row>
        <row r="2152">
          <cell r="B2152" t="str">
            <v>Kalimantan Barat</v>
          </cell>
          <cell r="C2152" t="str">
            <v>IDKalimantan Barat</v>
          </cell>
        </row>
        <row r="2153">
          <cell r="B2153" t="str">
            <v>Kalimantan Timur</v>
          </cell>
          <cell r="C2153" t="str">
            <v>IDKalimantan Timur</v>
          </cell>
        </row>
        <row r="2154">
          <cell r="B2154" t="str">
            <v>Kalimantan Selatan</v>
          </cell>
          <cell r="C2154" t="str">
            <v>IDKalimantan Selatan</v>
          </cell>
        </row>
        <row r="2155">
          <cell r="B2155" t="str">
            <v>Kalimantan Tengah</v>
          </cell>
          <cell r="C2155" t="str">
            <v>IDKalimantan Tengah</v>
          </cell>
        </row>
        <row r="2156">
          <cell r="B2156" t="str">
            <v>Kalimantan Utara</v>
          </cell>
          <cell r="C2156" t="str">
            <v>IDKalimantan Utara</v>
          </cell>
        </row>
        <row r="2157">
          <cell r="B2157" t="str">
            <v>Maluku</v>
          </cell>
          <cell r="C2157" t="str">
            <v>IDMaluku</v>
          </cell>
        </row>
        <row r="2158">
          <cell r="B2158" t="str">
            <v>Maluku</v>
          </cell>
          <cell r="C2158" t="str">
            <v>IDMaluku</v>
          </cell>
        </row>
        <row r="2159">
          <cell r="B2159" t="str">
            <v>Maluku Utara</v>
          </cell>
          <cell r="C2159" t="str">
            <v>IDMaluku Utara</v>
          </cell>
        </row>
        <row r="2160">
          <cell r="B2160" t="str">
            <v>Nusa Tenggara</v>
          </cell>
          <cell r="C2160" t="str">
            <v>IDNusa Tenggara</v>
          </cell>
        </row>
        <row r="2161">
          <cell r="B2161" t="str">
            <v>Bali</v>
          </cell>
          <cell r="C2161" t="str">
            <v>IDBali</v>
          </cell>
        </row>
        <row r="2162">
          <cell r="B2162" t="str">
            <v>Nusa Tenggara Barat</v>
          </cell>
          <cell r="C2162" t="str">
            <v>IDNusa Tenggara Barat</v>
          </cell>
        </row>
        <row r="2163">
          <cell r="B2163" t="str">
            <v>Nusa Tenggara Timur</v>
          </cell>
          <cell r="C2163" t="str">
            <v>IDNusa Tenggara Timur</v>
          </cell>
        </row>
        <row r="2164">
          <cell r="B2164" t="str">
            <v>Papua</v>
          </cell>
          <cell r="C2164" t="str">
            <v>IDPapua</v>
          </cell>
        </row>
        <row r="2165">
          <cell r="B2165" t="str">
            <v>Papua</v>
          </cell>
          <cell r="C2165" t="str">
            <v>IDPapua</v>
          </cell>
        </row>
        <row r="2166">
          <cell r="B2166" t="str">
            <v>Papua Barat</v>
          </cell>
          <cell r="C2166" t="str">
            <v>IDPapua Barat</v>
          </cell>
        </row>
        <row r="2167">
          <cell r="B2167" t="str">
            <v>Papua Barat Daya</v>
          </cell>
          <cell r="C2167" t="str">
            <v>IDPapua Barat Daya</v>
          </cell>
        </row>
        <row r="2168">
          <cell r="B2168" t="str">
            <v>Papua Pengunungan</v>
          </cell>
          <cell r="C2168" t="str">
            <v>IDPapua Pengunungan</v>
          </cell>
        </row>
        <row r="2169">
          <cell r="B2169" t="str">
            <v>Papua Selatan</v>
          </cell>
          <cell r="C2169" t="str">
            <v>IDPapua Selatan</v>
          </cell>
        </row>
        <row r="2170">
          <cell r="B2170" t="str">
            <v>Papua Tengah</v>
          </cell>
          <cell r="C2170" t="str">
            <v>IDPapua Tengah</v>
          </cell>
        </row>
        <row r="2171">
          <cell r="B2171" t="str">
            <v>Sulawesi</v>
          </cell>
          <cell r="C2171" t="str">
            <v>IDSulawesi</v>
          </cell>
        </row>
        <row r="2172">
          <cell r="B2172" t="str">
            <v>Gorontalo</v>
          </cell>
          <cell r="C2172" t="str">
            <v>IDGorontalo</v>
          </cell>
        </row>
        <row r="2173">
          <cell r="B2173" t="str">
            <v>Sulawesi Utara</v>
          </cell>
          <cell r="C2173" t="str">
            <v>IDSulawesi Utara</v>
          </cell>
        </row>
        <row r="2174">
          <cell r="B2174" t="str">
            <v>Sulawesi Tenggara</v>
          </cell>
          <cell r="C2174" t="str">
            <v>IDSulawesi Tenggara</v>
          </cell>
        </row>
        <row r="2175">
          <cell r="B2175" t="str">
            <v>Sulawesi Selatan</v>
          </cell>
          <cell r="C2175" t="str">
            <v>IDSulawesi Selatan</v>
          </cell>
        </row>
        <row r="2176">
          <cell r="B2176" t="str">
            <v>Sulawesi Barat</v>
          </cell>
          <cell r="C2176" t="str">
            <v>IDSulawesi Barat</v>
          </cell>
        </row>
        <row r="2177">
          <cell r="B2177" t="str">
            <v>Sulawesi Tengah</v>
          </cell>
          <cell r="C2177" t="str">
            <v>IDSulawesi Tengah</v>
          </cell>
        </row>
        <row r="2178">
          <cell r="B2178" t="str">
            <v>Sumatera</v>
          </cell>
          <cell r="C2178" t="str">
            <v>IDSumatera</v>
          </cell>
        </row>
        <row r="2179">
          <cell r="B2179" t="str">
            <v>Aceh</v>
          </cell>
          <cell r="C2179" t="str">
            <v>IDAceh</v>
          </cell>
        </row>
        <row r="2180">
          <cell r="B2180" t="str">
            <v>Kepulauan Bangka Belitung</v>
          </cell>
          <cell r="C2180" t="str">
            <v>IDKepulauan Bangka Belitung</v>
          </cell>
        </row>
        <row r="2181">
          <cell r="B2181" t="str">
            <v>Bengkulu</v>
          </cell>
          <cell r="C2181" t="str">
            <v>IDBengkulu</v>
          </cell>
        </row>
        <row r="2182">
          <cell r="B2182" t="str">
            <v>Jambi</v>
          </cell>
          <cell r="C2182" t="str">
            <v>IDJambi</v>
          </cell>
        </row>
        <row r="2183">
          <cell r="B2183" t="str">
            <v>Kepulauan Riau</v>
          </cell>
          <cell r="C2183" t="str">
            <v>IDKepulauan Riau</v>
          </cell>
        </row>
        <row r="2184">
          <cell r="B2184" t="str">
            <v>Lampung</v>
          </cell>
          <cell r="C2184" t="str">
            <v>IDLampung</v>
          </cell>
        </row>
        <row r="2185">
          <cell r="B2185" t="str">
            <v>Riau</v>
          </cell>
          <cell r="C2185" t="str">
            <v>IDRiau</v>
          </cell>
        </row>
        <row r="2186">
          <cell r="B2186" t="str">
            <v>Sumatera Barat</v>
          </cell>
          <cell r="C2186" t="str">
            <v>IDSumatera Barat</v>
          </cell>
        </row>
        <row r="2187">
          <cell r="B2187" t="str">
            <v>Sumatera Selatan</v>
          </cell>
          <cell r="C2187" t="str">
            <v>IDSumatera Selatan</v>
          </cell>
        </row>
        <row r="2188">
          <cell r="B2188" t="str">
            <v>Sumatera Utara</v>
          </cell>
          <cell r="C2188" t="str">
            <v>IDSumatera Utara</v>
          </cell>
        </row>
        <row r="2189">
          <cell r="B2189" t="str">
            <v>Connaught</v>
          </cell>
          <cell r="C2189" t="str">
            <v>IEConnaught</v>
          </cell>
        </row>
        <row r="2190">
          <cell r="B2190" t="str">
            <v>Connacht</v>
          </cell>
          <cell r="C2190" t="str">
            <v>IEConnacht</v>
          </cell>
        </row>
        <row r="2191">
          <cell r="B2191" t="str">
            <v>Galway</v>
          </cell>
          <cell r="C2191" t="str">
            <v>IEGalway</v>
          </cell>
        </row>
        <row r="2192">
          <cell r="B2192" t="str">
            <v>Gaillimh</v>
          </cell>
          <cell r="C2192" t="str">
            <v>IEGaillimh</v>
          </cell>
        </row>
        <row r="2193">
          <cell r="B2193" t="str">
            <v>Leitrim</v>
          </cell>
          <cell r="C2193" t="str">
            <v>IELeitrim</v>
          </cell>
        </row>
        <row r="2194">
          <cell r="B2194" t="str">
            <v>Liatroim</v>
          </cell>
          <cell r="C2194" t="str">
            <v>IELiatroim</v>
          </cell>
        </row>
        <row r="2195">
          <cell r="B2195" t="str">
            <v>Mayo</v>
          </cell>
          <cell r="C2195" t="str">
            <v>IEMayo</v>
          </cell>
        </row>
        <row r="2196">
          <cell r="B2196" t="str">
            <v>Maigh Eo</v>
          </cell>
          <cell r="C2196" t="str">
            <v>IEMaigh Eo</v>
          </cell>
        </row>
        <row r="2197">
          <cell r="B2197" t="str">
            <v>Roscommon</v>
          </cell>
          <cell r="C2197" t="str">
            <v>IERoscommon</v>
          </cell>
        </row>
        <row r="2198">
          <cell r="B2198" t="str">
            <v>Ros Comáin</v>
          </cell>
          <cell r="C2198" t="str">
            <v>IERos Comáin</v>
          </cell>
        </row>
        <row r="2199">
          <cell r="B2199" t="str">
            <v>Sligo</v>
          </cell>
          <cell r="C2199" t="str">
            <v>IESligo</v>
          </cell>
        </row>
        <row r="2200">
          <cell r="B2200" t="str">
            <v>Sligeach</v>
          </cell>
          <cell r="C2200" t="str">
            <v>IESligeach</v>
          </cell>
        </row>
        <row r="2201">
          <cell r="B2201" t="str">
            <v>Leinster</v>
          </cell>
          <cell r="C2201" t="str">
            <v>IELeinster</v>
          </cell>
        </row>
        <row r="2202">
          <cell r="B2202" t="str">
            <v>Laighin</v>
          </cell>
          <cell r="C2202" t="str">
            <v>IELaighin</v>
          </cell>
        </row>
        <row r="2203">
          <cell r="B2203" t="str">
            <v>Carlow</v>
          </cell>
          <cell r="C2203" t="str">
            <v>IECarlow</v>
          </cell>
        </row>
        <row r="2204">
          <cell r="B2204" t="str">
            <v>Ceatharlach</v>
          </cell>
          <cell r="C2204" t="str">
            <v>IECeatharlach</v>
          </cell>
        </row>
        <row r="2205">
          <cell r="B2205" t="str">
            <v>Dublin</v>
          </cell>
          <cell r="C2205" t="str">
            <v>IEDublin</v>
          </cell>
        </row>
        <row r="2206">
          <cell r="B2206" t="str">
            <v>Baile Átha Cliath</v>
          </cell>
          <cell r="C2206" t="str">
            <v>IEBaile Átha Cliath</v>
          </cell>
        </row>
        <row r="2207">
          <cell r="B2207" t="str">
            <v>Kildare</v>
          </cell>
          <cell r="C2207" t="str">
            <v>IEKildare</v>
          </cell>
        </row>
        <row r="2208">
          <cell r="B2208" t="str">
            <v>Cill Dara</v>
          </cell>
          <cell r="C2208" t="str">
            <v>IECill Dara</v>
          </cell>
        </row>
        <row r="2209">
          <cell r="B2209" t="str">
            <v>Kilkenny</v>
          </cell>
          <cell r="C2209" t="str">
            <v>IEKilkenny</v>
          </cell>
        </row>
        <row r="2210">
          <cell r="B2210" t="str">
            <v>Cill Chainnigh</v>
          </cell>
          <cell r="C2210" t="str">
            <v>IECill Chainnigh</v>
          </cell>
        </row>
        <row r="2211">
          <cell r="B2211" t="str">
            <v>Longford</v>
          </cell>
          <cell r="C2211" t="str">
            <v>IELongford</v>
          </cell>
        </row>
        <row r="2212">
          <cell r="B2212" t="str">
            <v>An Longfort</v>
          </cell>
          <cell r="C2212" t="str">
            <v>IEAn Longfort</v>
          </cell>
        </row>
        <row r="2213">
          <cell r="B2213" t="str">
            <v>Louth</v>
          </cell>
          <cell r="C2213" t="str">
            <v>IELouth</v>
          </cell>
        </row>
        <row r="2214">
          <cell r="B2214" t="str">
            <v>Lú</v>
          </cell>
          <cell r="C2214" t="str">
            <v>IELú</v>
          </cell>
        </row>
        <row r="2215">
          <cell r="B2215" t="str">
            <v>Laois</v>
          </cell>
          <cell r="C2215" t="str">
            <v>IELaois</v>
          </cell>
        </row>
        <row r="2216">
          <cell r="B2216" t="str">
            <v>Laois</v>
          </cell>
          <cell r="C2216" t="str">
            <v>IELaois</v>
          </cell>
        </row>
        <row r="2217">
          <cell r="B2217" t="str">
            <v>Meath</v>
          </cell>
          <cell r="C2217" t="str">
            <v>IEMeath</v>
          </cell>
        </row>
        <row r="2218">
          <cell r="B2218" t="str">
            <v>An Mhí</v>
          </cell>
          <cell r="C2218" t="str">
            <v>IEAn Mhí</v>
          </cell>
        </row>
        <row r="2219">
          <cell r="B2219" t="str">
            <v>Offaly</v>
          </cell>
          <cell r="C2219" t="str">
            <v>IEOffaly</v>
          </cell>
        </row>
        <row r="2220">
          <cell r="B2220" t="str">
            <v>Uíbh Fhailí</v>
          </cell>
          <cell r="C2220" t="str">
            <v>IEUíbh Fhailí</v>
          </cell>
        </row>
        <row r="2221">
          <cell r="B2221" t="str">
            <v>Westmeath</v>
          </cell>
          <cell r="C2221" t="str">
            <v>IEWestmeath</v>
          </cell>
        </row>
        <row r="2222">
          <cell r="B2222" t="str">
            <v>An Iarmhí</v>
          </cell>
          <cell r="C2222" t="str">
            <v>IEAn Iarmhí</v>
          </cell>
        </row>
        <row r="2223">
          <cell r="B2223" t="str">
            <v>Wicklow</v>
          </cell>
          <cell r="C2223" t="str">
            <v>IEWicklow</v>
          </cell>
        </row>
        <row r="2224">
          <cell r="B2224" t="str">
            <v>Cill Mhantáin</v>
          </cell>
          <cell r="C2224" t="str">
            <v>IECill Mhantáin</v>
          </cell>
        </row>
        <row r="2225">
          <cell r="B2225" t="str">
            <v>Wexford</v>
          </cell>
          <cell r="C2225" t="str">
            <v>IEWexford</v>
          </cell>
        </row>
        <row r="2226">
          <cell r="B2226" t="str">
            <v>Loch Garman</v>
          </cell>
          <cell r="C2226" t="str">
            <v>IELoch Garman</v>
          </cell>
        </row>
        <row r="2227">
          <cell r="B2227" t="str">
            <v>Munster</v>
          </cell>
          <cell r="C2227" t="str">
            <v>IEMunster</v>
          </cell>
        </row>
        <row r="2228">
          <cell r="B2228" t="str">
            <v>An Mhumhain</v>
          </cell>
          <cell r="C2228" t="str">
            <v>IEAn Mhumhain</v>
          </cell>
        </row>
        <row r="2229">
          <cell r="B2229" t="str">
            <v>Clare</v>
          </cell>
          <cell r="C2229" t="str">
            <v>IEClare</v>
          </cell>
        </row>
        <row r="2230">
          <cell r="B2230" t="str">
            <v>An Clár</v>
          </cell>
          <cell r="C2230" t="str">
            <v>IEAn Clár</v>
          </cell>
        </row>
        <row r="2231">
          <cell r="B2231" t="str">
            <v>Cork</v>
          </cell>
          <cell r="C2231" t="str">
            <v>IECork</v>
          </cell>
        </row>
        <row r="2232">
          <cell r="B2232" t="str">
            <v>Corcaigh</v>
          </cell>
          <cell r="C2232" t="str">
            <v>IECorcaigh</v>
          </cell>
        </row>
        <row r="2233">
          <cell r="B2233" t="str">
            <v>Kerry</v>
          </cell>
          <cell r="C2233" t="str">
            <v>IEKerry</v>
          </cell>
        </row>
        <row r="2234">
          <cell r="B2234" t="str">
            <v>Ciarraí</v>
          </cell>
          <cell r="C2234" t="str">
            <v>IECiarraí</v>
          </cell>
        </row>
        <row r="2235">
          <cell r="B2235" t="str">
            <v>Limerick</v>
          </cell>
          <cell r="C2235" t="str">
            <v>IELimerick</v>
          </cell>
        </row>
        <row r="2236">
          <cell r="B2236" t="str">
            <v>Luimneach</v>
          </cell>
          <cell r="C2236" t="str">
            <v>IELuimneach</v>
          </cell>
        </row>
        <row r="2237">
          <cell r="B2237" t="str">
            <v>Tipperary</v>
          </cell>
          <cell r="C2237" t="str">
            <v>IETipperary</v>
          </cell>
        </row>
        <row r="2238">
          <cell r="B2238" t="str">
            <v>Tiobraid Árann</v>
          </cell>
          <cell r="C2238" t="str">
            <v>IETiobraid Árann</v>
          </cell>
        </row>
        <row r="2239">
          <cell r="B2239" t="str">
            <v>Waterford</v>
          </cell>
          <cell r="C2239" t="str">
            <v>IEWaterford</v>
          </cell>
        </row>
        <row r="2240">
          <cell r="B2240" t="str">
            <v>Port Láirge</v>
          </cell>
          <cell r="C2240" t="str">
            <v>IEPort Láirge</v>
          </cell>
        </row>
        <row r="2241">
          <cell r="B2241" t="str">
            <v>Ulster</v>
          </cell>
          <cell r="C2241" t="str">
            <v>IEUlster</v>
          </cell>
        </row>
        <row r="2242">
          <cell r="B2242" t="str">
            <v>Ulaidh</v>
          </cell>
          <cell r="C2242" t="str">
            <v>IEUlaidh</v>
          </cell>
        </row>
        <row r="2243">
          <cell r="B2243" t="str">
            <v>Cavan</v>
          </cell>
          <cell r="C2243" t="str">
            <v>IECavan</v>
          </cell>
        </row>
        <row r="2244">
          <cell r="B2244" t="str">
            <v>An Cabhán</v>
          </cell>
          <cell r="C2244" t="str">
            <v>IEAn Cabhán</v>
          </cell>
        </row>
        <row r="2245">
          <cell r="B2245" t="str">
            <v>Donegal</v>
          </cell>
          <cell r="C2245" t="str">
            <v>IEDonegal</v>
          </cell>
        </row>
        <row r="2246">
          <cell r="B2246" t="str">
            <v>Dún na nGall</v>
          </cell>
          <cell r="C2246" t="str">
            <v>IEDún na nGall</v>
          </cell>
        </row>
        <row r="2247">
          <cell r="B2247" t="str">
            <v>Monaghan</v>
          </cell>
          <cell r="C2247" t="str">
            <v>IEMonaghan</v>
          </cell>
        </row>
        <row r="2248">
          <cell r="B2248" t="str">
            <v>Muineachán</v>
          </cell>
          <cell r="C2248" t="str">
            <v>IEMuineachán</v>
          </cell>
        </row>
        <row r="2249">
          <cell r="B2249" t="str">
            <v>Al Janūbī</v>
          </cell>
          <cell r="C2249" t="str">
            <v>ILAl Janūbī</v>
          </cell>
        </row>
        <row r="2250">
          <cell r="B2250" t="str">
            <v>HaDarom</v>
          </cell>
          <cell r="C2250" t="str">
            <v>ILHaDarom</v>
          </cell>
        </row>
        <row r="2251">
          <cell r="B2251" t="str">
            <v>Ḩayfā</v>
          </cell>
          <cell r="C2251" t="str">
            <v>ILḨayfā</v>
          </cell>
        </row>
        <row r="2252">
          <cell r="B2252" t="str">
            <v>H̱efa</v>
          </cell>
          <cell r="C2252" t="str">
            <v>ILH̱efa</v>
          </cell>
        </row>
        <row r="2253">
          <cell r="B2253" t="str">
            <v>Al Quds</v>
          </cell>
          <cell r="C2253" t="str">
            <v>ILAl Quds</v>
          </cell>
        </row>
        <row r="2254">
          <cell r="B2254" t="str">
            <v>Yerushalayim</v>
          </cell>
          <cell r="C2254" t="str">
            <v>ILYerushalayim</v>
          </cell>
        </row>
        <row r="2255">
          <cell r="B2255" t="str">
            <v>Al Awsaţ</v>
          </cell>
          <cell r="C2255" t="str">
            <v>ILAl Awsaţ</v>
          </cell>
        </row>
        <row r="2256">
          <cell r="B2256" t="str">
            <v>HaMerkaz</v>
          </cell>
          <cell r="C2256" t="str">
            <v>ILHaMerkaz</v>
          </cell>
        </row>
        <row r="2257">
          <cell r="B2257" t="str">
            <v>Tall Abīb</v>
          </cell>
          <cell r="C2257" t="str">
            <v>ILTall Abīb</v>
          </cell>
        </row>
        <row r="2258">
          <cell r="B2258" t="str">
            <v>Tel Aviv</v>
          </cell>
          <cell r="C2258" t="str">
            <v>ILTel Aviv</v>
          </cell>
        </row>
        <row r="2259">
          <cell r="B2259" t="str">
            <v>Ash Shamālī</v>
          </cell>
          <cell r="C2259" t="str">
            <v>ILAsh Shamālī</v>
          </cell>
        </row>
        <row r="2260">
          <cell r="B2260" t="str">
            <v>HaTsafon</v>
          </cell>
          <cell r="C2260" t="str">
            <v>ILHaTsafon</v>
          </cell>
        </row>
        <row r="2261">
          <cell r="B2261" t="str">
            <v>Andaman and Nicobar Islands</v>
          </cell>
          <cell r="C2261" t="str">
            <v>INAndaman and Nicobar Islands</v>
          </cell>
        </row>
        <row r="2262">
          <cell r="B2262" t="str">
            <v>Chandīgarh</v>
          </cell>
          <cell r="C2262" t="str">
            <v>INChandīgarh</v>
          </cell>
        </row>
        <row r="2263">
          <cell r="B2263" t="str">
            <v>Dādra and Nagar Haveli and Damān and Diu</v>
          </cell>
          <cell r="C2263" t="str">
            <v>INDādra and Nagar Haveli and Damān and Diu</v>
          </cell>
        </row>
        <row r="2264">
          <cell r="B2264" t="str">
            <v>Delhi</v>
          </cell>
          <cell r="C2264" t="str">
            <v>INDelhi</v>
          </cell>
        </row>
        <row r="2265">
          <cell r="B2265" t="str">
            <v>Jammu and Kashmīr</v>
          </cell>
          <cell r="C2265" t="str">
            <v>INJammu and Kashmīr</v>
          </cell>
        </row>
        <row r="2266">
          <cell r="B2266" t="str">
            <v>Ladākh</v>
          </cell>
          <cell r="C2266" t="str">
            <v>INLadākh</v>
          </cell>
        </row>
        <row r="2267">
          <cell r="B2267" t="str">
            <v>Lakshadweep</v>
          </cell>
          <cell r="C2267" t="str">
            <v>INLakshadweep</v>
          </cell>
        </row>
        <row r="2268">
          <cell r="B2268" t="str">
            <v>Puducherry</v>
          </cell>
          <cell r="C2268" t="str">
            <v>INPuducherry</v>
          </cell>
        </row>
        <row r="2269">
          <cell r="B2269" t="str">
            <v>Andhra Pradesh</v>
          </cell>
          <cell r="C2269" t="str">
            <v>INAndhra Pradesh</v>
          </cell>
        </row>
        <row r="2270">
          <cell r="B2270" t="str">
            <v>Arunāchal Pradesh</v>
          </cell>
          <cell r="C2270" t="str">
            <v>INArunāchal Pradesh</v>
          </cell>
        </row>
        <row r="2271">
          <cell r="B2271" t="str">
            <v>Assam</v>
          </cell>
          <cell r="C2271" t="str">
            <v>INAssam</v>
          </cell>
        </row>
        <row r="2272">
          <cell r="B2272" t="str">
            <v>Bihār</v>
          </cell>
          <cell r="C2272" t="str">
            <v>INBihār</v>
          </cell>
        </row>
        <row r="2273">
          <cell r="B2273" t="str">
            <v>Chhattīsgarh</v>
          </cell>
          <cell r="C2273" t="str">
            <v>INChhattīsgarh</v>
          </cell>
        </row>
        <row r="2274">
          <cell r="B2274" t="str">
            <v>Goa</v>
          </cell>
          <cell r="C2274" t="str">
            <v>INGoa</v>
          </cell>
        </row>
        <row r="2275">
          <cell r="B2275" t="str">
            <v>Gujarāt</v>
          </cell>
          <cell r="C2275" t="str">
            <v>INGujarāt</v>
          </cell>
        </row>
        <row r="2276">
          <cell r="B2276" t="str">
            <v>Himāchal Pradesh</v>
          </cell>
          <cell r="C2276" t="str">
            <v>INHimāchal Pradesh</v>
          </cell>
        </row>
        <row r="2277">
          <cell r="B2277" t="str">
            <v>Haryāna</v>
          </cell>
          <cell r="C2277" t="str">
            <v>INHaryāna</v>
          </cell>
        </row>
        <row r="2278">
          <cell r="B2278" t="str">
            <v>Jhārkhand</v>
          </cell>
          <cell r="C2278" t="str">
            <v>INJhārkhand</v>
          </cell>
        </row>
        <row r="2279">
          <cell r="B2279" t="str">
            <v>Karnātaka</v>
          </cell>
          <cell r="C2279" t="str">
            <v>INKarnātaka</v>
          </cell>
        </row>
        <row r="2280">
          <cell r="B2280" t="str">
            <v>Kerala</v>
          </cell>
          <cell r="C2280" t="str">
            <v>INKerala</v>
          </cell>
        </row>
        <row r="2281">
          <cell r="B2281" t="str">
            <v>Mahārāshtra</v>
          </cell>
          <cell r="C2281" t="str">
            <v>INMahārāshtra</v>
          </cell>
        </row>
        <row r="2282">
          <cell r="B2282" t="str">
            <v>Meghālaya</v>
          </cell>
          <cell r="C2282" t="str">
            <v>INMeghālaya</v>
          </cell>
        </row>
        <row r="2283">
          <cell r="B2283" t="str">
            <v>Manipur</v>
          </cell>
          <cell r="C2283" t="str">
            <v>INManipur</v>
          </cell>
        </row>
        <row r="2284">
          <cell r="B2284" t="str">
            <v>Madhya Pradesh</v>
          </cell>
          <cell r="C2284" t="str">
            <v>INMadhya Pradesh</v>
          </cell>
        </row>
        <row r="2285">
          <cell r="B2285" t="str">
            <v>Mizoram</v>
          </cell>
          <cell r="C2285" t="str">
            <v>INMizoram</v>
          </cell>
        </row>
        <row r="2286">
          <cell r="B2286" t="str">
            <v>Nāgāland</v>
          </cell>
          <cell r="C2286" t="str">
            <v>INNāgāland</v>
          </cell>
        </row>
        <row r="2287">
          <cell r="B2287" t="str">
            <v>Odisha</v>
          </cell>
          <cell r="C2287" t="str">
            <v>INOdisha</v>
          </cell>
        </row>
        <row r="2288">
          <cell r="B2288" t="str">
            <v>Punjab</v>
          </cell>
          <cell r="C2288" t="str">
            <v>INPunjab</v>
          </cell>
        </row>
        <row r="2289">
          <cell r="B2289" t="str">
            <v>Rājasthān</v>
          </cell>
          <cell r="C2289" t="str">
            <v>INRājasthān</v>
          </cell>
        </row>
        <row r="2290">
          <cell r="B2290" t="str">
            <v>Sikkim</v>
          </cell>
          <cell r="C2290" t="str">
            <v>INSikkim</v>
          </cell>
        </row>
        <row r="2291">
          <cell r="B2291" t="str">
            <v>Tamil Nādu</v>
          </cell>
          <cell r="C2291" t="str">
            <v>INTamil Nādu</v>
          </cell>
        </row>
        <row r="2292">
          <cell r="B2292" t="str">
            <v>Tripura</v>
          </cell>
          <cell r="C2292" t="str">
            <v>INTripura</v>
          </cell>
        </row>
        <row r="2293">
          <cell r="B2293" t="str">
            <v>Telangāna</v>
          </cell>
          <cell r="C2293" t="str">
            <v>INTelangāna</v>
          </cell>
        </row>
        <row r="2294">
          <cell r="B2294" t="str">
            <v>Uttarākhand</v>
          </cell>
          <cell r="C2294" t="str">
            <v>INUttarākhand</v>
          </cell>
        </row>
        <row r="2295">
          <cell r="B2295" t="str">
            <v>Uttar Pradesh</v>
          </cell>
          <cell r="C2295" t="str">
            <v>INUttar Pradesh</v>
          </cell>
        </row>
        <row r="2296">
          <cell r="B2296" t="str">
            <v>West Bengal</v>
          </cell>
          <cell r="C2296" t="str">
            <v>INWest Bengal</v>
          </cell>
        </row>
        <row r="2297">
          <cell r="B2297" t="str">
            <v>Al Anbār</v>
          </cell>
          <cell r="C2297" t="str">
            <v>IQAl Anbār</v>
          </cell>
        </row>
        <row r="2298">
          <cell r="B2298" t="str">
            <v>Al Başrah</v>
          </cell>
          <cell r="C2298" t="str">
            <v>IQAl Başrah</v>
          </cell>
        </row>
        <row r="2299">
          <cell r="B2299" t="str">
            <v>Bābil</v>
          </cell>
          <cell r="C2299" t="str">
            <v>IQBābil</v>
          </cell>
        </row>
        <row r="2300">
          <cell r="B2300" t="str">
            <v>Baghdād</v>
          </cell>
          <cell r="C2300" t="str">
            <v>IQBaghdād</v>
          </cell>
        </row>
        <row r="2301">
          <cell r="B2301" t="str">
            <v>Diyālá</v>
          </cell>
          <cell r="C2301" t="str">
            <v>IQDiyālá</v>
          </cell>
        </row>
        <row r="2302">
          <cell r="B2302" t="str">
            <v>Dhī Qār</v>
          </cell>
          <cell r="C2302" t="str">
            <v>IQDhī Qār</v>
          </cell>
        </row>
        <row r="2303">
          <cell r="B2303" t="str">
            <v>Karbalā’</v>
          </cell>
          <cell r="C2303" t="str">
            <v>IQKarbalā’</v>
          </cell>
        </row>
        <row r="2304">
          <cell r="B2304" t="str">
            <v>Kirkūk</v>
          </cell>
          <cell r="C2304" t="str">
            <v>IQKirkūk</v>
          </cell>
        </row>
        <row r="2305">
          <cell r="B2305" t="str">
            <v>Maysān</v>
          </cell>
          <cell r="C2305" t="str">
            <v>IQMaysān</v>
          </cell>
        </row>
        <row r="2306">
          <cell r="B2306" t="str">
            <v>Al Muthanná</v>
          </cell>
          <cell r="C2306" t="str">
            <v>IQAl Muthanná</v>
          </cell>
        </row>
        <row r="2307">
          <cell r="B2307" t="str">
            <v>An Najaf</v>
          </cell>
          <cell r="C2307" t="str">
            <v>IQAn Najaf</v>
          </cell>
        </row>
        <row r="2308">
          <cell r="B2308" t="str">
            <v>Nīnawá</v>
          </cell>
          <cell r="C2308" t="str">
            <v>IQNīnawá</v>
          </cell>
        </row>
        <row r="2309">
          <cell r="B2309" t="str">
            <v>Al Qādisīyah</v>
          </cell>
          <cell r="C2309" t="str">
            <v>IQAl Qādisīyah</v>
          </cell>
        </row>
        <row r="2310">
          <cell r="B2310" t="str">
            <v>Şalāḩ ad Dīn</v>
          </cell>
          <cell r="C2310" t="str">
            <v>IQŞalāḩ ad Dīn</v>
          </cell>
        </row>
        <row r="2311">
          <cell r="B2311" t="str">
            <v>Wāsiţ</v>
          </cell>
          <cell r="C2311" t="str">
            <v>IQWāsiţ</v>
          </cell>
        </row>
        <row r="2312">
          <cell r="B2312" t="str">
            <v>Iqlīm Kūrdistān</v>
          </cell>
          <cell r="C2312" t="str">
            <v>IQIqlīm Kūrdistān</v>
          </cell>
        </row>
        <row r="2313">
          <cell r="B2313" t="str">
            <v>Herêm-î Kurdistan</v>
          </cell>
          <cell r="C2313" t="str">
            <v>IQHerêm-î Kurdistan</v>
          </cell>
        </row>
        <row r="2314">
          <cell r="B2314" t="str">
            <v>Arbīl</v>
          </cell>
          <cell r="C2314" t="str">
            <v>IQArbīl</v>
          </cell>
        </row>
        <row r="2315">
          <cell r="B2315" t="str">
            <v>Hewlêr</v>
          </cell>
          <cell r="C2315" t="str">
            <v>IQHewlêr</v>
          </cell>
        </row>
        <row r="2316">
          <cell r="B2316" t="str">
            <v>Dahūk</v>
          </cell>
          <cell r="C2316" t="str">
            <v>IQDahūk</v>
          </cell>
        </row>
        <row r="2317">
          <cell r="B2317" t="str">
            <v>Dihok</v>
          </cell>
          <cell r="C2317" t="str">
            <v>IQDihok</v>
          </cell>
        </row>
        <row r="2318">
          <cell r="B2318" t="str">
            <v>As Sulaymānīyah</v>
          </cell>
          <cell r="C2318" t="str">
            <v>IQAs Sulaymānīyah</v>
          </cell>
        </row>
        <row r="2319">
          <cell r="B2319" t="str">
            <v>Slêmanî</v>
          </cell>
          <cell r="C2319" t="str">
            <v>IQSlêmanî</v>
          </cell>
        </row>
        <row r="2320">
          <cell r="B2320" t="str">
            <v>Markazī</v>
          </cell>
          <cell r="C2320" t="str">
            <v>IRMarkazī</v>
          </cell>
        </row>
        <row r="2321">
          <cell r="B2321" t="str">
            <v>Gīlān</v>
          </cell>
          <cell r="C2321" t="str">
            <v>IRGīlān</v>
          </cell>
        </row>
        <row r="2322">
          <cell r="B2322" t="str">
            <v>Māzandarān</v>
          </cell>
          <cell r="C2322" t="str">
            <v>IRMāzandarān</v>
          </cell>
        </row>
        <row r="2323">
          <cell r="B2323" t="str">
            <v>Āz̄ārbāyjān-e Shārqī</v>
          </cell>
          <cell r="C2323" t="str">
            <v>IRĀz̄ārbāyjān-e Shārqī</v>
          </cell>
        </row>
        <row r="2324">
          <cell r="B2324" t="str">
            <v>Āz̄ārbāyjān-e Ghārbī</v>
          </cell>
          <cell r="C2324" t="str">
            <v>IRĀz̄ārbāyjān-e Ghārbī</v>
          </cell>
        </row>
        <row r="2325">
          <cell r="B2325" t="str">
            <v>Kermānshāh</v>
          </cell>
          <cell r="C2325" t="str">
            <v>IRKermānshāh</v>
          </cell>
        </row>
        <row r="2326">
          <cell r="B2326" t="str">
            <v>Khūzestān</v>
          </cell>
          <cell r="C2326" t="str">
            <v>IRKhūzestān</v>
          </cell>
        </row>
        <row r="2327">
          <cell r="B2327" t="str">
            <v>Fārs</v>
          </cell>
          <cell r="C2327" t="str">
            <v>IRFārs</v>
          </cell>
        </row>
        <row r="2328">
          <cell r="B2328" t="str">
            <v>Kermān</v>
          </cell>
          <cell r="C2328" t="str">
            <v>IRKermān</v>
          </cell>
        </row>
        <row r="2329">
          <cell r="B2329" t="str">
            <v>Khorāsān-e Raẕavī</v>
          </cell>
          <cell r="C2329" t="str">
            <v>IRKhorāsān-e Raẕavī</v>
          </cell>
        </row>
        <row r="2330">
          <cell r="B2330" t="str">
            <v>Eşfahān</v>
          </cell>
          <cell r="C2330" t="str">
            <v>IREşfahān</v>
          </cell>
        </row>
        <row r="2331">
          <cell r="B2331" t="str">
            <v>Sīstān va Balūchestān</v>
          </cell>
          <cell r="C2331" t="str">
            <v>IRSīstān va Balūchestān</v>
          </cell>
        </row>
        <row r="2332">
          <cell r="B2332" t="str">
            <v>Kordestān</v>
          </cell>
          <cell r="C2332" t="str">
            <v>IRKordestān</v>
          </cell>
        </row>
        <row r="2333">
          <cell r="B2333" t="str">
            <v>Hamadān</v>
          </cell>
          <cell r="C2333" t="str">
            <v>IRHamadān</v>
          </cell>
        </row>
        <row r="2334">
          <cell r="B2334" t="str">
            <v>Chahār Maḩāl va Bakhtīārī</v>
          </cell>
          <cell r="C2334" t="str">
            <v>IRChahār Maḩāl va Bakhtīārī</v>
          </cell>
        </row>
        <row r="2335">
          <cell r="B2335" t="str">
            <v>Lorestān</v>
          </cell>
          <cell r="C2335" t="str">
            <v>IRLorestān</v>
          </cell>
        </row>
        <row r="2336">
          <cell r="B2336" t="str">
            <v>Īlām</v>
          </cell>
          <cell r="C2336" t="str">
            <v>IRĪlām</v>
          </cell>
        </row>
        <row r="2337">
          <cell r="B2337" t="str">
            <v>Kohgīlūyeh va Bowyer Aḩmad</v>
          </cell>
          <cell r="C2337" t="str">
            <v>IRKohgīlūyeh va Bowyer Aḩmad</v>
          </cell>
        </row>
        <row r="2338">
          <cell r="B2338" t="str">
            <v>Būshehr</v>
          </cell>
          <cell r="C2338" t="str">
            <v>IRBūshehr</v>
          </cell>
        </row>
        <row r="2339">
          <cell r="B2339" t="str">
            <v>Zanjān</v>
          </cell>
          <cell r="C2339" t="str">
            <v>IRZanjān</v>
          </cell>
        </row>
        <row r="2340">
          <cell r="B2340" t="str">
            <v>Semnān</v>
          </cell>
          <cell r="C2340" t="str">
            <v>IRSemnān</v>
          </cell>
        </row>
        <row r="2341">
          <cell r="B2341" t="str">
            <v>Yazd</v>
          </cell>
          <cell r="C2341" t="str">
            <v>IRYazd</v>
          </cell>
        </row>
        <row r="2342">
          <cell r="B2342" t="str">
            <v>Hormozgān</v>
          </cell>
          <cell r="C2342" t="str">
            <v>IRHormozgān</v>
          </cell>
        </row>
        <row r="2343">
          <cell r="B2343" t="str">
            <v>Tehrān</v>
          </cell>
          <cell r="C2343" t="str">
            <v>IRTehrān</v>
          </cell>
        </row>
        <row r="2344">
          <cell r="B2344" t="str">
            <v>Ardabīl</v>
          </cell>
          <cell r="C2344" t="str">
            <v>IRArdabīl</v>
          </cell>
        </row>
        <row r="2345">
          <cell r="B2345" t="str">
            <v>Qom</v>
          </cell>
          <cell r="C2345" t="str">
            <v>IRQom</v>
          </cell>
        </row>
        <row r="2346">
          <cell r="B2346" t="str">
            <v>Qazvīn</v>
          </cell>
          <cell r="C2346" t="str">
            <v>IRQazvīn</v>
          </cell>
        </row>
        <row r="2347">
          <cell r="B2347" t="str">
            <v>Golestān</v>
          </cell>
          <cell r="C2347" t="str">
            <v>IRGolestān</v>
          </cell>
        </row>
        <row r="2348">
          <cell r="B2348" t="str">
            <v>Khorāsān-e Shomālī</v>
          </cell>
          <cell r="C2348" t="str">
            <v>IRKhorāsān-e Shomālī</v>
          </cell>
        </row>
        <row r="2349">
          <cell r="B2349" t="str">
            <v>Khorāsān-e Jonūbī</v>
          </cell>
          <cell r="C2349" t="str">
            <v>IRKhorāsān-e Jonūbī</v>
          </cell>
        </row>
        <row r="2350">
          <cell r="B2350" t="str">
            <v>Alborz</v>
          </cell>
          <cell r="C2350" t="str">
            <v>IRAlborz</v>
          </cell>
        </row>
        <row r="2351">
          <cell r="B2351" t="str">
            <v>Höfuðborgarsvæði</v>
          </cell>
          <cell r="C2351" t="str">
            <v>ISHöfuðborgarsvæði</v>
          </cell>
        </row>
        <row r="2352">
          <cell r="B2352" t="str">
            <v>Garðabær</v>
          </cell>
          <cell r="C2352" t="str">
            <v>ISGarðabær</v>
          </cell>
        </row>
        <row r="2353">
          <cell r="B2353" t="str">
            <v>Hafnarfjarðarkaupstaður</v>
          </cell>
          <cell r="C2353" t="str">
            <v>ISHafnarfjarðarkaupstaður</v>
          </cell>
        </row>
        <row r="2354">
          <cell r="B2354" t="str">
            <v>Kjósarhreppur</v>
          </cell>
          <cell r="C2354" t="str">
            <v>ISKjósarhreppur</v>
          </cell>
        </row>
        <row r="2355">
          <cell r="B2355" t="str">
            <v>Kópavogsbær</v>
          </cell>
          <cell r="C2355" t="str">
            <v>ISKópavogsbær</v>
          </cell>
        </row>
        <row r="2356">
          <cell r="B2356" t="str">
            <v>Mosfellsbær</v>
          </cell>
          <cell r="C2356" t="str">
            <v>ISMosfellsbær</v>
          </cell>
        </row>
        <row r="2357">
          <cell r="B2357" t="str">
            <v>Reykjavíkurborg</v>
          </cell>
          <cell r="C2357" t="str">
            <v>ISReykjavíkurborg</v>
          </cell>
        </row>
        <row r="2358">
          <cell r="B2358" t="str">
            <v>Seltjarnarnesbær</v>
          </cell>
          <cell r="C2358" t="str">
            <v>ISSeltjarnarnesbær</v>
          </cell>
        </row>
        <row r="2359">
          <cell r="B2359" t="str">
            <v>Suðurnes</v>
          </cell>
          <cell r="C2359" t="str">
            <v>ISSuðurnes</v>
          </cell>
        </row>
        <row r="2360">
          <cell r="B2360" t="str">
            <v>Grindavíkurbær</v>
          </cell>
          <cell r="C2360" t="str">
            <v>ISGrindavíkurbær</v>
          </cell>
        </row>
        <row r="2361">
          <cell r="B2361" t="str">
            <v>Reykjanesbær</v>
          </cell>
          <cell r="C2361" t="str">
            <v>ISReykjanesbær</v>
          </cell>
        </row>
        <row r="2362">
          <cell r="B2362" t="str">
            <v>Suðurnesjabær</v>
          </cell>
          <cell r="C2362" t="str">
            <v>ISSuðurnesjabær</v>
          </cell>
        </row>
        <row r="2363">
          <cell r="B2363" t="str">
            <v>Sveitarfélagið Vogar</v>
          </cell>
          <cell r="C2363" t="str">
            <v>ISSveitarfélagið Vogar</v>
          </cell>
        </row>
        <row r="2364">
          <cell r="B2364" t="str">
            <v>Vesturland</v>
          </cell>
          <cell r="C2364" t="str">
            <v>ISVesturland</v>
          </cell>
        </row>
        <row r="2365">
          <cell r="B2365" t="str">
            <v>Akraneskaupstaður</v>
          </cell>
          <cell r="C2365" t="str">
            <v>ISAkraneskaupstaður</v>
          </cell>
        </row>
        <row r="2366">
          <cell r="B2366" t="str">
            <v>Borgarbyggð</v>
          </cell>
          <cell r="C2366" t="str">
            <v>ISBorgarbyggð</v>
          </cell>
        </row>
        <row r="2367">
          <cell r="B2367" t="str">
            <v>Dalabyggð</v>
          </cell>
          <cell r="C2367" t="str">
            <v>ISDalabyggð</v>
          </cell>
        </row>
        <row r="2368">
          <cell r="B2368" t="str">
            <v>Eyja- og Miklaholtshreppur</v>
          </cell>
          <cell r="C2368" t="str">
            <v>ISEyja- og Miklaholtshreppur</v>
          </cell>
        </row>
        <row r="2369">
          <cell r="B2369" t="str">
            <v>Grundarfjarðarbær</v>
          </cell>
          <cell r="C2369" t="str">
            <v>ISGrundarfjarðarbær</v>
          </cell>
        </row>
        <row r="2370">
          <cell r="B2370" t="str">
            <v>Hvalfjarðarsveit</v>
          </cell>
          <cell r="C2370" t="str">
            <v>ISHvalfjarðarsveit</v>
          </cell>
        </row>
        <row r="2371">
          <cell r="B2371" t="str">
            <v>Skorradalshreppur</v>
          </cell>
          <cell r="C2371" t="str">
            <v>ISSkorradalshreppur</v>
          </cell>
        </row>
        <row r="2372">
          <cell r="B2372" t="str">
            <v>Snæfellsbær</v>
          </cell>
          <cell r="C2372" t="str">
            <v>ISSnæfellsbær</v>
          </cell>
        </row>
        <row r="2373">
          <cell r="B2373" t="str">
            <v>Stykkishólmsbær</v>
          </cell>
          <cell r="C2373" t="str">
            <v>ISStykkishólmsbær</v>
          </cell>
        </row>
        <row r="2374">
          <cell r="B2374" t="str">
            <v>Vestfirðir</v>
          </cell>
          <cell r="C2374" t="str">
            <v>ISVestfirðir</v>
          </cell>
        </row>
        <row r="2375">
          <cell r="B2375" t="str">
            <v>Árneshreppur</v>
          </cell>
          <cell r="C2375" t="str">
            <v>ISÁrneshreppur</v>
          </cell>
        </row>
        <row r="2376">
          <cell r="B2376" t="str">
            <v>Bolungarvíkurkaupstaður</v>
          </cell>
          <cell r="C2376" t="str">
            <v>ISBolungarvíkurkaupstaður</v>
          </cell>
        </row>
        <row r="2377">
          <cell r="B2377" t="str">
            <v>Ísafjarðarbær</v>
          </cell>
          <cell r="C2377" t="str">
            <v>ISÍsafjarðarbær</v>
          </cell>
        </row>
        <row r="2378">
          <cell r="B2378" t="str">
            <v>Kaldrananeshreppur</v>
          </cell>
          <cell r="C2378" t="str">
            <v>ISKaldrananeshreppur</v>
          </cell>
        </row>
        <row r="2379">
          <cell r="B2379" t="str">
            <v>Reykhólahreppur</v>
          </cell>
          <cell r="C2379" t="str">
            <v>ISReykhólahreppur</v>
          </cell>
        </row>
        <row r="2380">
          <cell r="B2380" t="str">
            <v>Súðavíkurhreppur</v>
          </cell>
          <cell r="C2380" t="str">
            <v>ISSúðavíkurhreppur</v>
          </cell>
        </row>
        <row r="2381">
          <cell r="B2381" t="str">
            <v>Strandabyggð</v>
          </cell>
          <cell r="C2381" t="str">
            <v>ISStrandabyggð</v>
          </cell>
        </row>
        <row r="2382">
          <cell r="B2382" t="str">
            <v>Tálknafjarðarhreppur</v>
          </cell>
          <cell r="C2382" t="str">
            <v>ISTálknafjarðarhreppur</v>
          </cell>
        </row>
        <row r="2383">
          <cell r="B2383" t="str">
            <v>Vesturbyggð</v>
          </cell>
          <cell r="C2383" t="str">
            <v>ISVesturbyggð</v>
          </cell>
        </row>
        <row r="2384">
          <cell r="B2384" t="str">
            <v>Norðurland vestra</v>
          </cell>
          <cell r="C2384" t="str">
            <v>ISNorðurland vestra</v>
          </cell>
        </row>
        <row r="2385">
          <cell r="B2385" t="str">
            <v>Húnabyggð</v>
          </cell>
          <cell r="C2385" t="str">
            <v>ISHúnabyggð</v>
          </cell>
        </row>
        <row r="2386">
          <cell r="B2386" t="str">
            <v>Húnaþing vestra</v>
          </cell>
          <cell r="C2386" t="str">
            <v>ISHúnaþing vestra</v>
          </cell>
        </row>
        <row r="2387">
          <cell r="B2387" t="str">
            <v>Skagabyggð</v>
          </cell>
          <cell r="C2387" t="str">
            <v>ISSkagabyggð</v>
          </cell>
        </row>
        <row r="2388">
          <cell r="B2388" t="str">
            <v>Skagafjörður</v>
          </cell>
          <cell r="C2388" t="str">
            <v>ISSkagafjörður</v>
          </cell>
        </row>
        <row r="2389">
          <cell r="B2389" t="str">
            <v>Sveitarfélagið Skagaströnd</v>
          </cell>
          <cell r="C2389" t="str">
            <v>ISSveitarfélagið Skagaströnd</v>
          </cell>
        </row>
        <row r="2390">
          <cell r="B2390" t="str">
            <v>Norðurland eystra</v>
          </cell>
          <cell r="C2390" t="str">
            <v>ISNorðurland eystra</v>
          </cell>
        </row>
        <row r="2391">
          <cell r="B2391" t="str">
            <v>Akureyrarbær</v>
          </cell>
          <cell r="C2391" t="str">
            <v>ISAkureyrarbær</v>
          </cell>
        </row>
        <row r="2392">
          <cell r="B2392" t="str">
            <v>Dalvíkurbyggð</v>
          </cell>
          <cell r="C2392" t="str">
            <v>ISDalvíkurbyggð</v>
          </cell>
        </row>
        <row r="2393">
          <cell r="B2393" t="str">
            <v>Eyjafjarðarsveit</v>
          </cell>
          <cell r="C2393" t="str">
            <v>ISEyjafjarðarsveit</v>
          </cell>
        </row>
        <row r="2394">
          <cell r="B2394" t="str">
            <v>Fjallabyggð</v>
          </cell>
          <cell r="C2394" t="str">
            <v>ISFjallabyggð</v>
          </cell>
        </row>
        <row r="2395">
          <cell r="B2395" t="str">
            <v>Grýtubakkahreppur</v>
          </cell>
          <cell r="C2395" t="str">
            <v>ISGrýtubakkahreppur</v>
          </cell>
        </row>
        <row r="2396">
          <cell r="B2396" t="str">
            <v>Hörgársveit</v>
          </cell>
          <cell r="C2396" t="str">
            <v>ISHörgársveit</v>
          </cell>
        </row>
        <row r="2397">
          <cell r="B2397" t="str">
            <v>Langanesbyggð</v>
          </cell>
          <cell r="C2397" t="str">
            <v>ISLanganesbyggð</v>
          </cell>
        </row>
        <row r="2398">
          <cell r="B2398" t="str">
            <v>Norðurþing</v>
          </cell>
          <cell r="C2398" t="str">
            <v>ISNorðurþing</v>
          </cell>
        </row>
        <row r="2399">
          <cell r="B2399" t="str">
            <v>Svalbarðsstrandarhreppur</v>
          </cell>
          <cell r="C2399" t="str">
            <v>ISSvalbarðsstrandarhreppur</v>
          </cell>
        </row>
        <row r="2400">
          <cell r="B2400" t="str">
            <v>Þingeyjarsveit</v>
          </cell>
          <cell r="C2400" t="str">
            <v>ISÞingeyjarsveit</v>
          </cell>
        </row>
        <row r="2401">
          <cell r="B2401" t="str">
            <v>Tjörneshreppur</v>
          </cell>
          <cell r="C2401" t="str">
            <v>ISTjörneshreppur</v>
          </cell>
        </row>
        <row r="2402">
          <cell r="B2402" t="str">
            <v>Austurland</v>
          </cell>
          <cell r="C2402" t="str">
            <v>ISAusturland</v>
          </cell>
        </row>
        <row r="2403">
          <cell r="B2403" t="str">
            <v>Fjarðabyggð</v>
          </cell>
          <cell r="C2403" t="str">
            <v>ISFjarðabyggð</v>
          </cell>
        </row>
        <row r="2404">
          <cell r="B2404" t="str">
            <v>Fljótsdalshreppur</v>
          </cell>
          <cell r="C2404" t="str">
            <v>ISFljótsdalshreppur</v>
          </cell>
        </row>
        <row r="2405">
          <cell r="B2405" t="str">
            <v>Múlaþing</v>
          </cell>
          <cell r="C2405" t="str">
            <v>ISMúlaþing</v>
          </cell>
        </row>
        <row r="2406">
          <cell r="B2406" t="str">
            <v>Sveitarfélagið Hornafjörður</v>
          </cell>
          <cell r="C2406" t="str">
            <v>ISSveitarfélagið Hornafjörður</v>
          </cell>
        </row>
        <row r="2407">
          <cell r="B2407" t="str">
            <v>Vopnafjarðarhreppur</v>
          </cell>
          <cell r="C2407" t="str">
            <v>ISVopnafjarðarhreppur</v>
          </cell>
        </row>
        <row r="2408">
          <cell r="B2408" t="str">
            <v>Suðurland</v>
          </cell>
          <cell r="C2408" t="str">
            <v>ISSuðurland</v>
          </cell>
        </row>
        <row r="2409">
          <cell r="B2409" t="str">
            <v>Ásahreppur</v>
          </cell>
          <cell r="C2409" t="str">
            <v>ISÁsahreppur</v>
          </cell>
        </row>
        <row r="2410">
          <cell r="B2410" t="str">
            <v>Bláskógabyggð</v>
          </cell>
          <cell r="C2410" t="str">
            <v>ISBláskógabyggð</v>
          </cell>
        </row>
        <row r="2411">
          <cell r="B2411" t="str">
            <v>Flóahreppur</v>
          </cell>
          <cell r="C2411" t="str">
            <v>ISFlóahreppur</v>
          </cell>
        </row>
        <row r="2412">
          <cell r="B2412" t="str">
            <v>Grímsnes- og Grafningshreppur</v>
          </cell>
          <cell r="C2412" t="str">
            <v>ISGrímsnes- og Grafningshreppur</v>
          </cell>
        </row>
        <row r="2413">
          <cell r="B2413" t="str">
            <v>Hrunamannahreppur</v>
          </cell>
          <cell r="C2413" t="str">
            <v>ISHrunamannahreppur</v>
          </cell>
        </row>
        <row r="2414">
          <cell r="B2414" t="str">
            <v>Hveragerðisbær</v>
          </cell>
          <cell r="C2414" t="str">
            <v>ISHveragerðisbær</v>
          </cell>
        </row>
        <row r="2415">
          <cell r="B2415" t="str">
            <v>Mýrdalshreppur</v>
          </cell>
          <cell r="C2415" t="str">
            <v>ISMýrdalshreppur</v>
          </cell>
        </row>
        <row r="2416">
          <cell r="B2416" t="str">
            <v>Rangárþing eystra</v>
          </cell>
          <cell r="C2416" t="str">
            <v>ISRangárþing eystra</v>
          </cell>
        </row>
        <row r="2417">
          <cell r="B2417" t="str">
            <v>Rangárþing ytra</v>
          </cell>
          <cell r="C2417" t="str">
            <v>ISRangárþing ytra</v>
          </cell>
        </row>
        <row r="2418">
          <cell r="B2418" t="str">
            <v>Sveitarfélagið Árborg</v>
          </cell>
          <cell r="C2418" t="str">
            <v>ISSveitarfélagið Árborg</v>
          </cell>
        </row>
        <row r="2419">
          <cell r="B2419" t="str">
            <v>Skaftárhreppur</v>
          </cell>
          <cell r="C2419" t="str">
            <v>ISSkaftárhreppur</v>
          </cell>
        </row>
        <row r="2420">
          <cell r="B2420" t="str">
            <v>Skeiða- og Gnúpverjahreppur</v>
          </cell>
          <cell r="C2420" t="str">
            <v>ISSkeiða- og Gnúpverjahreppur</v>
          </cell>
        </row>
        <row r="2421">
          <cell r="B2421" t="str">
            <v>Sveitarfélagið Ölfus</v>
          </cell>
          <cell r="C2421" t="str">
            <v>ISSveitarfélagið Ölfus</v>
          </cell>
        </row>
        <row r="2422">
          <cell r="B2422" t="str">
            <v>Vestmannaeyjabær</v>
          </cell>
          <cell r="C2422" t="str">
            <v>ISVestmannaeyjabær</v>
          </cell>
        </row>
        <row r="2423">
          <cell r="B2423" t="str">
            <v>Piemonte</v>
          </cell>
          <cell r="C2423" t="str">
            <v>ITPiemonte</v>
          </cell>
        </row>
        <row r="2424">
          <cell r="B2424" t="str">
            <v>Alessandria</v>
          </cell>
          <cell r="C2424" t="str">
            <v>ITAlessandria</v>
          </cell>
        </row>
        <row r="2425">
          <cell r="B2425" t="str">
            <v>Asti</v>
          </cell>
          <cell r="C2425" t="str">
            <v>ITAsti</v>
          </cell>
        </row>
        <row r="2426">
          <cell r="B2426" t="str">
            <v>Biella</v>
          </cell>
          <cell r="C2426" t="str">
            <v>ITBiella</v>
          </cell>
        </row>
        <row r="2427">
          <cell r="B2427" t="str">
            <v>Cuneo</v>
          </cell>
          <cell r="C2427" t="str">
            <v>ITCuneo</v>
          </cell>
        </row>
        <row r="2428">
          <cell r="B2428" t="str">
            <v>Novara</v>
          </cell>
          <cell r="C2428" t="str">
            <v>ITNovara</v>
          </cell>
        </row>
        <row r="2429">
          <cell r="B2429" t="str">
            <v>Verbano-Cusio-Ossola</v>
          </cell>
          <cell r="C2429" t="str">
            <v>ITVerbano-Cusio-Ossola</v>
          </cell>
        </row>
        <row r="2430">
          <cell r="B2430" t="str">
            <v>Vercelli</v>
          </cell>
          <cell r="C2430" t="str">
            <v>ITVercelli</v>
          </cell>
        </row>
        <row r="2431">
          <cell r="B2431" t="str">
            <v>Torino</v>
          </cell>
          <cell r="C2431" t="str">
            <v>ITTorino</v>
          </cell>
        </row>
        <row r="2432">
          <cell r="B2432" t="str">
            <v>Lombardia</v>
          </cell>
          <cell r="C2432" t="str">
            <v>ITLombardia</v>
          </cell>
        </row>
        <row r="2433">
          <cell r="B2433" t="str">
            <v>Bergamo</v>
          </cell>
          <cell r="C2433" t="str">
            <v>ITBergamo</v>
          </cell>
        </row>
        <row r="2434">
          <cell r="B2434" t="str">
            <v>Brescia</v>
          </cell>
          <cell r="C2434" t="str">
            <v>ITBrescia</v>
          </cell>
        </row>
        <row r="2435">
          <cell r="B2435" t="str">
            <v>Como</v>
          </cell>
          <cell r="C2435" t="str">
            <v>ITComo</v>
          </cell>
        </row>
        <row r="2436">
          <cell r="B2436" t="str">
            <v>Cremona</v>
          </cell>
          <cell r="C2436" t="str">
            <v>ITCremona</v>
          </cell>
        </row>
        <row r="2437">
          <cell r="B2437" t="str">
            <v>Lecco</v>
          </cell>
          <cell r="C2437" t="str">
            <v>ITLecco</v>
          </cell>
        </row>
        <row r="2438">
          <cell r="B2438" t="str">
            <v>Lodi</v>
          </cell>
          <cell r="C2438" t="str">
            <v>ITLodi</v>
          </cell>
        </row>
        <row r="2439">
          <cell r="B2439" t="str">
            <v>Monza e Brianza</v>
          </cell>
          <cell r="C2439" t="str">
            <v>ITMonza e Brianza</v>
          </cell>
        </row>
        <row r="2440">
          <cell r="B2440" t="str">
            <v>Mantova</v>
          </cell>
          <cell r="C2440" t="str">
            <v>ITMantova</v>
          </cell>
        </row>
        <row r="2441">
          <cell r="B2441" t="str">
            <v>Pavia</v>
          </cell>
          <cell r="C2441" t="str">
            <v>ITPavia</v>
          </cell>
        </row>
        <row r="2442">
          <cell r="B2442" t="str">
            <v>Sondrio</v>
          </cell>
          <cell r="C2442" t="str">
            <v>ITSondrio</v>
          </cell>
        </row>
        <row r="2443">
          <cell r="B2443" t="str">
            <v>Varese</v>
          </cell>
          <cell r="C2443" t="str">
            <v>ITVarese</v>
          </cell>
        </row>
        <row r="2444">
          <cell r="B2444" t="str">
            <v>Milano</v>
          </cell>
          <cell r="C2444" t="str">
            <v>ITMilano</v>
          </cell>
        </row>
        <row r="2445">
          <cell r="B2445" t="str">
            <v>Veneto</v>
          </cell>
          <cell r="C2445" t="str">
            <v>ITVeneto</v>
          </cell>
        </row>
        <row r="2446">
          <cell r="B2446" t="str">
            <v>Belluno</v>
          </cell>
          <cell r="C2446" t="str">
            <v>ITBelluno</v>
          </cell>
        </row>
        <row r="2447">
          <cell r="B2447" t="str">
            <v>Padova</v>
          </cell>
          <cell r="C2447" t="str">
            <v>ITPadova</v>
          </cell>
        </row>
        <row r="2448">
          <cell r="B2448" t="str">
            <v>Rovigo</v>
          </cell>
          <cell r="C2448" t="str">
            <v>ITRovigo</v>
          </cell>
        </row>
        <row r="2449">
          <cell r="B2449" t="str">
            <v>Treviso</v>
          </cell>
          <cell r="C2449" t="str">
            <v>ITTreviso</v>
          </cell>
        </row>
        <row r="2450">
          <cell r="B2450" t="str">
            <v>Vicenza</v>
          </cell>
          <cell r="C2450" t="str">
            <v>ITVicenza</v>
          </cell>
        </row>
        <row r="2451">
          <cell r="B2451" t="str">
            <v>Verona</v>
          </cell>
          <cell r="C2451" t="str">
            <v>ITVerona</v>
          </cell>
        </row>
        <row r="2452">
          <cell r="B2452" t="str">
            <v>Venezia</v>
          </cell>
          <cell r="C2452" t="str">
            <v>ITVenezia</v>
          </cell>
        </row>
        <row r="2453">
          <cell r="B2453" t="str">
            <v>Liguria</v>
          </cell>
          <cell r="C2453" t="str">
            <v>ITLiguria</v>
          </cell>
        </row>
        <row r="2454">
          <cell r="B2454" t="str">
            <v>Imperia</v>
          </cell>
          <cell r="C2454" t="str">
            <v>ITImperia</v>
          </cell>
        </row>
        <row r="2455">
          <cell r="B2455" t="str">
            <v>La Spezia</v>
          </cell>
          <cell r="C2455" t="str">
            <v>ITLa Spezia</v>
          </cell>
        </row>
        <row r="2456">
          <cell r="B2456" t="str">
            <v>Savona</v>
          </cell>
          <cell r="C2456" t="str">
            <v>ITSavona</v>
          </cell>
        </row>
        <row r="2457">
          <cell r="B2457" t="str">
            <v>Genova</v>
          </cell>
          <cell r="C2457" t="str">
            <v>ITGenova</v>
          </cell>
        </row>
        <row r="2458">
          <cell r="B2458" t="str">
            <v>Emilia-Romagna</v>
          </cell>
          <cell r="C2458" t="str">
            <v>ITEmilia-Romagna</v>
          </cell>
        </row>
        <row r="2459">
          <cell r="B2459" t="str">
            <v>Forlì-Cesena</v>
          </cell>
          <cell r="C2459" t="str">
            <v>ITForlì-Cesena</v>
          </cell>
        </row>
        <row r="2460">
          <cell r="B2460" t="str">
            <v>Ferrara</v>
          </cell>
          <cell r="C2460" t="str">
            <v>ITFerrara</v>
          </cell>
        </row>
        <row r="2461">
          <cell r="B2461" t="str">
            <v>Modena</v>
          </cell>
          <cell r="C2461" t="str">
            <v>ITModena</v>
          </cell>
        </row>
        <row r="2462">
          <cell r="B2462" t="str">
            <v>Piacenza</v>
          </cell>
          <cell r="C2462" t="str">
            <v>ITPiacenza</v>
          </cell>
        </row>
        <row r="2463">
          <cell r="B2463" t="str">
            <v>Parma</v>
          </cell>
          <cell r="C2463" t="str">
            <v>ITParma</v>
          </cell>
        </row>
        <row r="2464">
          <cell r="B2464" t="str">
            <v>Ravenna</v>
          </cell>
          <cell r="C2464" t="str">
            <v>ITRavenna</v>
          </cell>
        </row>
        <row r="2465">
          <cell r="B2465" t="str">
            <v>Reggio Emilia</v>
          </cell>
          <cell r="C2465" t="str">
            <v>ITReggio Emilia</v>
          </cell>
        </row>
        <row r="2466">
          <cell r="B2466" t="str">
            <v>Rimini</v>
          </cell>
          <cell r="C2466" t="str">
            <v>ITRimini</v>
          </cell>
        </row>
        <row r="2467">
          <cell r="B2467" t="str">
            <v>Bologna</v>
          </cell>
          <cell r="C2467" t="str">
            <v>ITBologna</v>
          </cell>
        </row>
        <row r="2468">
          <cell r="B2468" t="str">
            <v>Toscana</v>
          </cell>
          <cell r="C2468" t="str">
            <v>ITToscana</v>
          </cell>
        </row>
        <row r="2469">
          <cell r="B2469" t="str">
            <v>Arezzo</v>
          </cell>
          <cell r="C2469" t="str">
            <v>ITArezzo</v>
          </cell>
        </row>
        <row r="2470">
          <cell r="B2470" t="str">
            <v>Grosseto</v>
          </cell>
          <cell r="C2470" t="str">
            <v>ITGrosseto</v>
          </cell>
        </row>
        <row r="2471">
          <cell r="B2471" t="str">
            <v>Livorno</v>
          </cell>
          <cell r="C2471" t="str">
            <v>ITLivorno</v>
          </cell>
        </row>
        <row r="2472">
          <cell r="B2472" t="str">
            <v>Lucca</v>
          </cell>
          <cell r="C2472" t="str">
            <v>ITLucca</v>
          </cell>
        </row>
        <row r="2473">
          <cell r="B2473" t="str">
            <v>Massa-Carrara</v>
          </cell>
          <cell r="C2473" t="str">
            <v>ITMassa-Carrara</v>
          </cell>
        </row>
        <row r="2474">
          <cell r="B2474" t="str">
            <v>Pisa</v>
          </cell>
          <cell r="C2474" t="str">
            <v>ITPisa</v>
          </cell>
        </row>
        <row r="2475">
          <cell r="B2475" t="str">
            <v>Prato</v>
          </cell>
          <cell r="C2475" t="str">
            <v>ITPrato</v>
          </cell>
        </row>
        <row r="2476">
          <cell r="B2476" t="str">
            <v>Pistoia</v>
          </cell>
          <cell r="C2476" t="str">
            <v>ITPistoia</v>
          </cell>
        </row>
        <row r="2477">
          <cell r="B2477" t="str">
            <v>Siena</v>
          </cell>
          <cell r="C2477" t="str">
            <v>ITSiena</v>
          </cell>
        </row>
        <row r="2478">
          <cell r="B2478" t="str">
            <v>Firenze</v>
          </cell>
          <cell r="C2478" t="str">
            <v>ITFirenze</v>
          </cell>
        </row>
        <row r="2479">
          <cell r="B2479" t="str">
            <v>Umbria</v>
          </cell>
          <cell r="C2479" t="str">
            <v>ITUmbria</v>
          </cell>
        </row>
        <row r="2480">
          <cell r="B2480" t="str">
            <v>Perugia</v>
          </cell>
          <cell r="C2480" t="str">
            <v>ITPerugia</v>
          </cell>
        </row>
        <row r="2481">
          <cell r="B2481" t="str">
            <v>Terni</v>
          </cell>
          <cell r="C2481" t="str">
            <v>ITTerni</v>
          </cell>
        </row>
        <row r="2482">
          <cell r="B2482" t="str">
            <v>Marche</v>
          </cell>
          <cell r="C2482" t="str">
            <v>ITMarche</v>
          </cell>
        </row>
        <row r="2483">
          <cell r="B2483" t="str">
            <v>Ancona</v>
          </cell>
          <cell r="C2483" t="str">
            <v>ITAncona</v>
          </cell>
        </row>
        <row r="2484">
          <cell r="B2484" t="str">
            <v>Ascoli Piceno</v>
          </cell>
          <cell r="C2484" t="str">
            <v>ITAscoli Piceno</v>
          </cell>
        </row>
        <row r="2485">
          <cell r="B2485" t="str">
            <v>Fermo</v>
          </cell>
          <cell r="C2485" t="str">
            <v>ITFermo</v>
          </cell>
        </row>
        <row r="2486">
          <cell r="B2486" t="str">
            <v>Macerata</v>
          </cell>
          <cell r="C2486" t="str">
            <v>ITMacerata</v>
          </cell>
        </row>
        <row r="2487">
          <cell r="B2487" t="str">
            <v>Pesaro e Urbino</v>
          </cell>
          <cell r="C2487" t="str">
            <v>ITPesaro e Urbino</v>
          </cell>
        </row>
        <row r="2488">
          <cell r="B2488" t="str">
            <v>Lazio</v>
          </cell>
          <cell r="C2488" t="str">
            <v>ITLazio</v>
          </cell>
        </row>
        <row r="2489">
          <cell r="B2489" t="str">
            <v>Frosinone</v>
          </cell>
          <cell r="C2489" t="str">
            <v>ITFrosinone</v>
          </cell>
        </row>
        <row r="2490">
          <cell r="B2490" t="str">
            <v>Latina</v>
          </cell>
          <cell r="C2490" t="str">
            <v>ITLatina</v>
          </cell>
        </row>
        <row r="2491">
          <cell r="B2491" t="str">
            <v>Rieti</v>
          </cell>
          <cell r="C2491" t="str">
            <v>ITRieti</v>
          </cell>
        </row>
        <row r="2492">
          <cell r="B2492" t="str">
            <v>Viterbo</v>
          </cell>
          <cell r="C2492" t="str">
            <v>ITViterbo</v>
          </cell>
        </row>
        <row r="2493">
          <cell r="B2493" t="str">
            <v>Roma</v>
          </cell>
          <cell r="C2493" t="str">
            <v>ITRoma</v>
          </cell>
        </row>
        <row r="2494">
          <cell r="B2494" t="str">
            <v>Abruzzo</v>
          </cell>
          <cell r="C2494" t="str">
            <v>ITAbruzzo</v>
          </cell>
        </row>
        <row r="2495">
          <cell r="B2495" t="str">
            <v>L'Aquila</v>
          </cell>
          <cell r="C2495" t="str">
            <v>ITL'Aquila</v>
          </cell>
        </row>
        <row r="2496">
          <cell r="B2496" t="str">
            <v>Chieti</v>
          </cell>
          <cell r="C2496" t="str">
            <v>ITChieti</v>
          </cell>
        </row>
        <row r="2497">
          <cell r="B2497" t="str">
            <v>Pescara</v>
          </cell>
          <cell r="C2497" t="str">
            <v>ITPescara</v>
          </cell>
        </row>
        <row r="2498">
          <cell r="B2498" t="str">
            <v>Teramo</v>
          </cell>
          <cell r="C2498" t="str">
            <v>ITTeramo</v>
          </cell>
        </row>
        <row r="2499">
          <cell r="B2499" t="str">
            <v>Molise</v>
          </cell>
          <cell r="C2499" t="str">
            <v>ITMolise</v>
          </cell>
        </row>
        <row r="2500">
          <cell r="B2500" t="str">
            <v>Campobasso</v>
          </cell>
          <cell r="C2500" t="str">
            <v>ITCampobasso</v>
          </cell>
        </row>
        <row r="2501">
          <cell r="B2501" t="str">
            <v>Isernia</v>
          </cell>
          <cell r="C2501" t="str">
            <v>ITIsernia</v>
          </cell>
        </row>
        <row r="2502">
          <cell r="B2502" t="str">
            <v>Campania</v>
          </cell>
          <cell r="C2502" t="str">
            <v>ITCampania</v>
          </cell>
        </row>
        <row r="2503">
          <cell r="B2503" t="str">
            <v>Avellino</v>
          </cell>
          <cell r="C2503" t="str">
            <v>ITAvellino</v>
          </cell>
        </row>
        <row r="2504">
          <cell r="B2504" t="str">
            <v>Benevento</v>
          </cell>
          <cell r="C2504" t="str">
            <v>ITBenevento</v>
          </cell>
        </row>
        <row r="2505">
          <cell r="B2505" t="str">
            <v>Caserta</v>
          </cell>
          <cell r="C2505" t="str">
            <v>ITCaserta</v>
          </cell>
        </row>
        <row r="2506">
          <cell r="B2506" t="str">
            <v>Salerno</v>
          </cell>
          <cell r="C2506" t="str">
            <v>ITSalerno</v>
          </cell>
        </row>
        <row r="2507">
          <cell r="B2507" t="str">
            <v>Napoli</v>
          </cell>
          <cell r="C2507" t="str">
            <v>ITNapoli</v>
          </cell>
        </row>
        <row r="2508">
          <cell r="B2508" t="str">
            <v>Puglia</v>
          </cell>
          <cell r="C2508" t="str">
            <v>ITPuglia</v>
          </cell>
        </row>
        <row r="2509">
          <cell r="B2509" t="str">
            <v>Brindisi</v>
          </cell>
          <cell r="C2509" t="str">
            <v>ITBrindisi</v>
          </cell>
        </row>
        <row r="2510">
          <cell r="B2510" t="str">
            <v>Barletta-Andria-Trani</v>
          </cell>
          <cell r="C2510" t="str">
            <v>ITBarletta-Andria-Trani</v>
          </cell>
        </row>
        <row r="2511">
          <cell r="B2511" t="str">
            <v>Foggia</v>
          </cell>
          <cell r="C2511" t="str">
            <v>ITFoggia</v>
          </cell>
        </row>
        <row r="2512">
          <cell r="B2512" t="str">
            <v>Lecce</v>
          </cell>
          <cell r="C2512" t="str">
            <v>ITLecce</v>
          </cell>
        </row>
        <row r="2513">
          <cell r="B2513" t="str">
            <v>Taranto</v>
          </cell>
          <cell r="C2513" t="str">
            <v>ITTaranto</v>
          </cell>
        </row>
        <row r="2514">
          <cell r="B2514" t="str">
            <v>Bari</v>
          </cell>
          <cell r="C2514" t="str">
            <v>ITBari</v>
          </cell>
        </row>
        <row r="2515">
          <cell r="B2515" t="str">
            <v>Basilicata</v>
          </cell>
          <cell r="C2515" t="str">
            <v>ITBasilicata</v>
          </cell>
        </row>
        <row r="2516">
          <cell r="B2516" t="str">
            <v>Matera</v>
          </cell>
          <cell r="C2516" t="str">
            <v>ITMatera</v>
          </cell>
        </row>
        <row r="2517">
          <cell r="B2517" t="str">
            <v>Potenza</v>
          </cell>
          <cell r="C2517" t="str">
            <v>ITPotenza</v>
          </cell>
        </row>
        <row r="2518">
          <cell r="B2518" t="str">
            <v>Calabria</v>
          </cell>
          <cell r="C2518" t="str">
            <v>ITCalabria</v>
          </cell>
        </row>
        <row r="2519">
          <cell r="B2519" t="str">
            <v>Cosenza</v>
          </cell>
          <cell r="C2519" t="str">
            <v>ITCosenza</v>
          </cell>
        </row>
        <row r="2520">
          <cell r="B2520" t="str">
            <v>Catanzaro</v>
          </cell>
          <cell r="C2520" t="str">
            <v>ITCatanzaro</v>
          </cell>
        </row>
        <row r="2521">
          <cell r="B2521" t="str">
            <v>Crotone</v>
          </cell>
          <cell r="C2521" t="str">
            <v>ITCrotone</v>
          </cell>
        </row>
        <row r="2522">
          <cell r="B2522" t="str">
            <v>Vibo Valentia</v>
          </cell>
          <cell r="C2522" t="str">
            <v>ITVibo Valentia</v>
          </cell>
        </row>
        <row r="2523">
          <cell r="B2523" t="str">
            <v>Reggio Calabria</v>
          </cell>
          <cell r="C2523" t="str">
            <v>ITReggio Calabria</v>
          </cell>
        </row>
        <row r="2524">
          <cell r="B2524" t="str">
            <v>Val d'Aoste</v>
          </cell>
          <cell r="C2524" t="str">
            <v>ITVal d'Aoste</v>
          </cell>
        </row>
        <row r="2525">
          <cell r="B2525" t="str">
            <v>Valle d'Aosta</v>
          </cell>
          <cell r="C2525" t="str">
            <v>ITValle d'Aosta</v>
          </cell>
        </row>
        <row r="2526">
          <cell r="B2526" t="str">
            <v>Trentino-Südtirol</v>
          </cell>
          <cell r="C2526" t="str">
            <v>ITTrentino-Südtirol</v>
          </cell>
        </row>
        <row r="2527">
          <cell r="B2527" t="str">
            <v>Trentino-Alto Adige</v>
          </cell>
          <cell r="C2527" t="str">
            <v>ITTrentino-Alto Adige</v>
          </cell>
        </row>
        <row r="2528">
          <cell r="B2528" t="str">
            <v>Bozen</v>
          </cell>
          <cell r="C2528" t="str">
            <v>ITBozen</v>
          </cell>
        </row>
        <row r="2529">
          <cell r="B2529" t="str">
            <v>Bolzano</v>
          </cell>
          <cell r="C2529" t="str">
            <v>ITBolzano</v>
          </cell>
        </row>
        <row r="2530">
          <cell r="B2530" t="str">
            <v>Trento</v>
          </cell>
          <cell r="C2530" t="str">
            <v>ITTrento</v>
          </cell>
        </row>
        <row r="2531">
          <cell r="B2531" t="str">
            <v>Friuli Venezia Giulia</v>
          </cell>
          <cell r="C2531" t="str">
            <v>ITFriuli Venezia Giulia</v>
          </cell>
        </row>
        <row r="2532">
          <cell r="B2532" t="str">
            <v>Gorizia</v>
          </cell>
          <cell r="C2532" t="str">
            <v>ITGorizia</v>
          </cell>
        </row>
        <row r="2533">
          <cell r="B2533" t="str">
            <v>Pordenone</v>
          </cell>
          <cell r="C2533" t="str">
            <v>ITPordenone</v>
          </cell>
        </row>
        <row r="2534">
          <cell r="B2534" t="str">
            <v>Trieste</v>
          </cell>
          <cell r="C2534" t="str">
            <v>ITTrieste</v>
          </cell>
        </row>
        <row r="2535">
          <cell r="B2535" t="str">
            <v>Udine</v>
          </cell>
          <cell r="C2535" t="str">
            <v>ITUdine</v>
          </cell>
        </row>
        <row r="2536">
          <cell r="B2536" t="str">
            <v>Sicilia</v>
          </cell>
          <cell r="C2536" t="str">
            <v>ITSicilia</v>
          </cell>
        </row>
        <row r="2537">
          <cell r="B2537" t="str">
            <v>Agrigento</v>
          </cell>
          <cell r="C2537" t="str">
            <v>ITAgrigento</v>
          </cell>
        </row>
        <row r="2538">
          <cell r="B2538" t="str">
            <v>Caltanissetta</v>
          </cell>
          <cell r="C2538" t="str">
            <v>ITCaltanissetta</v>
          </cell>
        </row>
        <row r="2539">
          <cell r="B2539" t="str">
            <v>Enna</v>
          </cell>
          <cell r="C2539" t="str">
            <v>ITEnna</v>
          </cell>
        </row>
        <row r="2540">
          <cell r="B2540" t="str">
            <v>Ragusa</v>
          </cell>
          <cell r="C2540" t="str">
            <v>ITRagusa</v>
          </cell>
        </row>
        <row r="2541">
          <cell r="B2541" t="str">
            <v>Siracusa</v>
          </cell>
          <cell r="C2541" t="str">
            <v>ITSiracusa</v>
          </cell>
        </row>
        <row r="2542">
          <cell r="B2542" t="str">
            <v>Trapani</v>
          </cell>
          <cell r="C2542" t="str">
            <v>ITTrapani</v>
          </cell>
        </row>
        <row r="2543">
          <cell r="B2543" t="str">
            <v>Catania</v>
          </cell>
          <cell r="C2543" t="str">
            <v>ITCatania</v>
          </cell>
        </row>
        <row r="2544">
          <cell r="B2544" t="str">
            <v>Messina</v>
          </cell>
          <cell r="C2544" t="str">
            <v>ITMessina</v>
          </cell>
        </row>
        <row r="2545">
          <cell r="B2545" t="str">
            <v>Palermo</v>
          </cell>
          <cell r="C2545" t="str">
            <v>ITPalermo</v>
          </cell>
        </row>
        <row r="2546">
          <cell r="B2546" t="str">
            <v>Sardegna</v>
          </cell>
          <cell r="C2546" t="str">
            <v>ITSardegna</v>
          </cell>
        </row>
        <row r="2547">
          <cell r="B2547" t="str">
            <v>Nuoro</v>
          </cell>
          <cell r="C2547" t="str">
            <v>ITNuoro</v>
          </cell>
        </row>
        <row r="2548">
          <cell r="B2548" t="str">
            <v>Oristano</v>
          </cell>
          <cell r="C2548" t="str">
            <v>ITOristano</v>
          </cell>
        </row>
        <row r="2549">
          <cell r="B2549" t="str">
            <v>Sassari</v>
          </cell>
          <cell r="C2549" t="str">
            <v>ITSassari</v>
          </cell>
        </row>
        <row r="2550">
          <cell r="B2550" t="str">
            <v>Sud Sardegna</v>
          </cell>
          <cell r="C2550" t="str">
            <v>ITSud Sardegna</v>
          </cell>
        </row>
        <row r="2551">
          <cell r="B2551" t="str">
            <v>Cagliari</v>
          </cell>
          <cell r="C2551" t="str">
            <v>ITCagliari</v>
          </cell>
        </row>
        <row r="2552">
          <cell r="B2552" t="str">
            <v>Kingston</v>
          </cell>
          <cell r="C2552" t="str">
            <v>JMKingston</v>
          </cell>
        </row>
        <row r="2553">
          <cell r="B2553" t="str">
            <v>Saint Andrew</v>
          </cell>
          <cell r="C2553" t="str">
            <v>JMSaint Andrew</v>
          </cell>
        </row>
        <row r="2554">
          <cell r="B2554" t="str">
            <v>Saint Thomas</v>
          </cell>
          <cell r="C2554" t="str">
            <v>JMSaint Thomas</v>
          </cell>
        </row>
        <row r="2555">
          <cell r="B2555" t="str">
            <v>Portland</v>
          </cell>
          <cell r="C2555" t="str">
            <v>JMPortland</v>
          </cell>
        </row>
        <row r="2556">
          <cell r="B2556" t="str">
            <v>Saint Mary</v>
          </cell>
          <cell r="C2556" t="str">
            <v>JMSaint Mary</v>
          </cell>
        </row>
        <row r="2557">
          <cell r="B2557" t="str">
            <v>Saint Ann</v>
          </cell>
          <cell r="C2557" t="str">
            <v>JMSaint Ann</v>
          </cell>
        </row>
        <row r="2558">
          <cell r="B2558" t="str">
            <v>Trelawny</v>
          </cell>
          <cell r="C2558" t="str">
            <v>JMTrelawny</v>
          </cell>
        </row>
        <row r="2559">
          <cell r="B2559" t="str">
            <v>Saint James</v>
          </cell>
          <cell r="C2559" t="str">
            <v>JMSaint James</v>
          </cell>
        </row>
        <row r="2560">
          <cell r="B2560" t="str">
            <v>Hanover</v>
          </cell>
          <cell r="C2560" t="str">
            <v>JMHanover</v>
          </cell>
        </row>
        <row r="2561">
          <cell r="B2561" t="str">
            <v>Westmoreland</v>
          </cell>
          <cell r="C2561" t="str">
            <v>JMWestmoreland</v>
          </cell>
        </row>
        <row r="2562">
          <cell r="B2562" t="str">
            <v>Saint Elizabeth</v>
          </cell>
          <cell r="C2562" t="str">
            <v>JMSaint Elizabeth</v>
          </cell>
        </row>
        <row r="2563">
          <cell r="B2563" t="str">
            <v>Manchester</v>
          </cell>
          <cell r="C2563" t="str">
            <v>JMManchester</v>
          </cell>
        </row>
        <row r="2564">
          <cell r="B2564" t="str">
            <v>Clarendon</v>
          </cell>
          <cell r="C2564" t="str">
            <v>JMClarendon</v>
          </cell>
        </row>
        <row r="2565">
          <cell r="B2565" t="str">
            <v>Saint Catherine</v>
          </cell>
          <cell r="C2565" t="str">
            <v>JMSaint Catherine</v>
          </cell>
        </row>
        <row r="2566">
          <cell r="B2566" t="str">
            <v>‘Ajlūn</v>
          </cell>
          <cell r="C2566" t="str">
            <v>JO‘Ajlūn</v>
          </cell>
        </row>
        <row r="2567">
          <cell r="B2567" t="str">
            <v>Al ‘A̅şimah</v>
          </cell>
          <cell r="C2567" t="str">
            <v>JOAl ‘A̅şimah</v>
          </cell>
        </row>
        <row r="2568">
          <cell r="B2568" t="str">
            <v>Al ‘Aqabah</v>
          </cell>
          <cell r="C2568" t="str">
            <v>JOAl ‘Aqabah</v>
          </cell>
        </row>
        <row r="2569">
          <cell r="B2569" t="str">
            <v>Aţ Ţafīlah</v>
          </cell>
          <cell r="C2569" t="str">
            <v>JOAţ Ţafīlah</v>
          </cell>
        </row>
        <row r="2570">
          <cell r="B2570" t="str">
            <v>Az Zarqā’</v>
          </cell>
          <cell r="C2570" t="str">
            <v>JOAz Zarqā’</v>
          </cell>
        </row>
        <row r="2571">
          <cell r="B2571" t="str">
            <v>Al Balqā’</v>
          </cell>
          <cell r="C2571" t="str">
            <v>JOAl Balqā’</v>
          </cell>
        </row>
        <row r="2572">
          <cell r="B2572" t="str">
            <v>Irbid</v>
          </cell>
          <cell r="C2572" t="str">
            <v>JOIrbid</v>
          </cell>
        </row>
        <row r="2573">
          <cell r="B2573" t="str">
            <v>Jarash</v>
          </cell>
          <cell r="C2573" t="str">
            <v>JOJarash</v>
          </cell>
        </row>
        <row r="2574">
          <cell r="B2574" t="str">
            <v>Al Karak</v>
          </cell>
          <cell r="C2574" t="str">
            <v>JOAl Karak</v>
          </cell>
        </row>
        <row r="2575">
          <cell r="B2575" t="str">
            <v>Al Mafraq</v>
          </cell>
          <cell r="C2575" t="str">
            <v>JOAl Mafraq</v>
          </cell>
        </row>
        <row r="2576">
          <cell r="B2576" t="str">
            <v>Mādabā</v>
          </cell>
          <cell r="C2576" t="str">
            <v>JOMādabā</v>
          </cell>
        </row>
        <row r="2577">
          <cell r="B2577" t="str">
            <v>Ma‘ān</v>
          </cell>
          <cell r="C2577" t="str">
            <v>JOMa‘ān</v>
          </cell>
        </row>
        <row r="2578">
          <cell r="B2578" t="str">
            <v>Hokkaido</v>
          </cell>
          <cell r="C2578" t="str">
            <v>JPHokkaido</v>
          </cell>
        </row>
        <row r="2579">
          <cell r="B2579" t="str">
            <v>Hokkaidô</v>
          </cell>
          <cell r="C2579" t="str">
            <v>JPHokkaidô</v>
          </cell>
        </row>
        <row r="2580">
          <cell r="B2580" t="str">
            <v>Aomori</v>
          </cell>
          <cell r="C2580" t="str">
            <v>JPAomori</v>
          </cell>
        </row>
        <row r="2581">
          <cell r="B2581" t="str">
            <v>Iwate</v>
          </cell>
          <cell r="C2581" t="str">
            <v>JPIwate</v>
          </cell>
        </row>
        <row r="2582">
          <cell r="B2582" t="str">
            <v>Miyagi</v>
          </cell>
          <cell r="C2582" t="str">
            <v>JPMiyagi</v>
          </cell>
        </row>
        <row r="2583">
          <cell r="B2583" t="str">
            <v>Akita</v>
          </cell>
          <cell r="C2583" t="str">
            <v>JPAkita</v>
          </cell>
        </row>
        <row r="2584">
          <cell r="B2584" t="str">
            <v>Yamagata</v>
          </cell>
          <cell r="C2584" t="str">
            <v>JPYamagata</v>
          </cell>
        </row>
        <row r="2585">
          <cell r="B2585" t="str">
            <v>Fukushima</v>
          </cell>
          <cell r="C2585" t="str">
            <v>JPFukushima</v>
          </cell>
        </row>
        <row r="2586">
          <cell r="B2586" t="str">
            <v>Hukusima</v>
          </cell>
          <cell r="C2586" t="str">
            <v>JPHukusima</v>
          </cell>
        </row>
        <row r="2587">
          <cell r="B2587" t="str">
            <v>Ibaraki</v>
          </cell>
          <cell r="C2587" t="str">
            <v>JPIbaraki</v>
          </cell>
        </row>
        <row r="2588">
          <cell r="B2588" t="str">
            <v>Tochigi</v>
          </cell>
          <cell r="C2588" t="str">
            <v>JPTochigi</v>
          </cell>
        </row>
        <row r="2589">
          <cell r="B2589" t="str">
            <v>Totigi</v>
          </cell>
          <cell r="C2589" t="str">
            <v>JPTotigi</v>
          </cell>
        </row>
        <row r="2590">
          <cell r="B2590" t="str">
            <v>Gunma</v>
          </cell>
          <cell r="C2590" t="str">
            <v>JPGunma</v>
          </cell>
        </row>
        <row r="2591">
          <cell r="B2591" t="str">
            <v>Saitama</v>
          </cell>
          <cell r="C2591" t="str">
            <v>JPSaitama</v>
          </cell>
        </row>
        <row r="2592">
          <cell r="B2592" t="str">
            <v>Chiba</v>
          </cell>
          <cell r="C2592" t="str">
            <v>JPChiba</v>
          </cell>
        </row>
        <row r="2593">
          <cell r="B2593" t="str">
            <v>Tiba</v>
          </cell>
          <cell r="C2593" t="str">
            <v>JPTiba</v>
          </cell>
        </row>
        <row r="2594">
          <cell r="B2594" t="str">
            <v>Tokyo</v>
          </cell>
          <cell r="C2594" t="str">
            <v>JPTokyo</v>
          </cell>
        </row>
        <row r="2595">
          <cell r="B2595" t="str">
            <v>Tôkyô</v>
          </cell>
          <cell r="C2595" t="str">
            <v>JPTôkyô</v>
          </cell>
        </row>
        <row r="2596">
          <cell r="B2596" t="str">
            <v>Kanagawa</v>
          </cell>
          <cell r="C2596" t="str">
            <v>JPKanagawa</v>
          </cell>
        </row>
        <row r="2597">
          <cell r="B2597" t="str">
            <v>Niigata</v>
          </cell>
          <cell r="C2597" t="str">
            <v>JPNiigata</v>
          </cell>
        </row>
        <row r="2598">
          <cell r="B2598" t="str">
            <v>Toyama</v>
          </cell>
          <cell r="C2598" t="str">
            <v>JPToyama</v>
          </cell>
        </row>
        <row r="2599">
          <cell r="B2599" t="str">
            <v>Ishikawa</v>
          </cell>
          <cell r="C2599" t="str">
            <v>JPIshikawa</v>
          </cell>
        </row>
        <row r="2600">
          <cell r="B2600" t="str">
            <v>Isikawa</v>
          </cell>
          <cell r="C2600" t="str">
            <v>JPIsikawa</v>
          </cell>
        </row>
        <row r="2601">
          <cell r="B2601" t="str">
            <v>Fukui</v>
          </cell>
          <cell r="C2601" t="str">
            <v>JPFukui</v>
          </cell>
        </row>
        <row r="2602">
          <cell r="B2602" t="str">
            <v>Hukui</v>
          </cell>
          <cell r="C2602" t="str">
            <v>JPHukui</v>
          </cell>
        </row>
        <row r="2603">
          <cell r="B2603" t="str">
            <v>Yamanashi</v>
          </cell>
          <cell r="C2603" t="str">
            <v>JPYamanashi</v>
          </cell>
        </row>
        <row r="2604">
          <cell r="B2604" t="str">
            <v>Yamanasi</v>
          </cell>
          <cell r="C2604" t="str">
            <v>JPYamanasi</v>
          </cell>
        </row>
        <row r="2605">
          <cell r="B2605" t="str">
            <v>Nagano</v>
          </cell>
          <cell r="C2605" t="str">
            <v>JPNagano</v>
          </cell>
        </row>
        <row r="2606">
          <cell r="B2606" t="str">
            <v>Gifu</v>
          </cell>
          <cell r="C2606" t="str">
            <v>JPGifu</v>
          </cell>
        </row>
        <row r="2607">
          <cell r="B2607" t="str">
            <v>Gihu</v>
          </cell>
          <cell r="C2607" t="str">
            <v>JPGihu</v>
          </cell>
        </row>
        <row r="2608">
          <cell r="B2608" t="str">
            <v>Shizuoka</v>
          </cell>
          <cell r="C2608" t="str">
            <v>JPShizuoka</v>
          </cell>
        </row>
        <row r="2609">
          <cell r="B2609" t="str">
            <v>Sizuoka</v>
          </cell>
          <cell r="C2609" t="str">
            <v>JPSizuoka</v>
          </cell>
        </row>
        <row r="2610">
          <cell r="B2610" t="str">
            <v>Aichi</v>
          </cell>
          <cell r="C2610" t="str">
            <v>JPAichi</v>
          </cell>
        </row>
        <row r="2611">
          <cell r="B2611" t="str">
            <v>Aiti</v>
          </cell>
          <cell r="C2611" t="str">
            <v>JPAiti</v>
          </cell>
        </row>
        <row r="2612">
          <cell r="B2612" t="str">
            <v>Mie</v>
          </cell>
          <cell r="C2612" t="str">
            <v>JPMie</v>
          </cell>
        </row>
        <row r="2613">
          <cell r="B2613" t="str">
            <v>Shiga</v>
          </cell>
          <cell r="C2613" t="str">
            <v>JPShiga</v>
          </cell>
        </row>
        <row r="2614">
          <cell r="B2614" t="str">
            <v>Siga</v>
          </cell>
          <cell r="C2614" t="str">
            <v>JPSiga</v>
          </cell>
        </row>
        <row r="2615">
          <cell r="B2615" t="str">
            <v>Kyoto</v>
          </cell>
          <cell r="C2615" t="str">
            <v>JPKyoto</v>
          </cell>
        </row>
        <row r="2616">
          <cell r="B2616" t="str">
            <v>Kyôto</v>
          </cell>
          <cell r="C2616" t="str">
            <v>JPKyôto</v>
          </cell>
        </row>
        <row r="2617">
          <cell r="B2617" t="str">
            <v>Osaka</v>
          </cell>
          <cell r="C2617" t="str">
            <v>JPOsaka</v>
          </cell>
        </row>
        <row r="2618">
          <cell r="B2618" t="str">
            <v>Ôsaka</v>
          </cell>
          <cell r="C2618" t="str">
            <v>JPÔsaka</v>
          </cell>
        </row>
        <row r="2619">
          <cell r="B2619" t="str">
            <v>Hyogo</v>
          </cell>
          <cell r="C2619" t="str">
            <v>JPHyogo</v>
          </cell>
        </row>
        <row r="2620">
          <cell r="B2620" t="str">
            <v>Hyôgo</v>
          </cell>
          <cell r="C2620" t="str">
            <v>JPHyôgo</v>
          </cell>
        </row>
        <row r="2621">
          <cell r="B2621" t="str">
            <v>Nara</v>
          </cell>
          <cell r="C2621" t="str">
            <v>JPNara</v>
          </cell>
        </row>
        <row r="2622">
          <cell r="B2622" t="str">
            <v>Wakayama</v>
          </cell>
          <cell r="C2622" t="str">
            <v>JPWakayama</v>
          </cell>
        </row>
        <row r="2623">
          <cell r="B2623" t="str">
            <v>Tottori</v>
          </cell>
          <cell r="C2623" t="str">
            <v>JPTottori</v>
          </cell>
        </row>
        <row r="2624">
          <cell r="B2624" t="str">
            <v>Shimane</v>
          </cell>
          <cell r="C2624" t="str">
            <v>JPShimane</v>
          </cell>
        </row>
        <row r="2625">
          <cell r="B2625" t="str">
            <v>Simane</v>
          </cell>
          <cell r="C2625" t="str">
            <v>JPSimane</v>
          </cell>
        </row>
        <row r="2626">
          <cell r="B2626" t="str">
            <v>Okayama</v>
          </cell>
          <cell r="C2626" t="str">
            <v>JPOkayama</v>
          </cell>
        </row>
        <row r="2627">
          <cell r="B2627" t="str">
            <v>Hiroshima</v>
          </cell>
          <cell r="C2627" t="str">
            <v>JPHiroshima</v>
          </cell>
        </row>
        <row r="2628">
          <cell r="B2628" t="str">
            <v>Hirosima</v>
          </cell>
          <cell r="C2628" t="str">
            <v>JPHirosima</v>
          </cell>
        </row>
        <row r="2629">
          <cell r="B2629" t="str">
            <v>Yamaguchi</v>
          </cell>
          <cell r="C2629" t="str">
            <v>JPYamaguchi</v>
          </cell>
        </row>
        <row r="2630">
          <cell r="B2630" t="str">
            <v>Yamaguti</v>
          </cell>
          <cell r="C2630" t="str">
            <v>JPYamaguti</v>
          </cell>
        </row>
        <row r="2631">
          <cell r="B2631" t="str">
            <v>Tokushima</v>
          </cell>
          <cell r="C2631" t="str">
            <v>JPTokushima</v>
          </cell>
        </row>
        <row r="2632">
          <cell r="B2632" t="str">
            <v>Tokusima</v>
          </cell>
          <cell r="C2632" t="str">
            <v>JPTokusima</v>
          </cell>
        </row>
        <row r="2633">
          <cell r="B2633" t="str">
            <v>Kagawa</v>
          </cell>
          <cell r="C2633" t="str">
            <v>JPKagawa</v>
          </cell>
        </row>
        <row r="2634">
          <cell r="B2634" t="str">
            <v>Ehime</v>
          </cell>
          <cell r="C2634" t="str">
            <v>JPEhime</v>
          </cell>
        </row>
        <row r="2635">
          <cell r="B2635" t="str">
            <v>Kochi</v>
          </cell>
          <cell r="C2635" t="str">
            <v>JPKochi</v>
          </cell>
        </row>
        <row r="2636">
          <cell r="B2636" t="str">
            <v>Kôti</v>
          </cell>
          <cell r="C2636" t="str">
            <v>JPKôti</v>
          </cell>
        </row>
        <row r="2637">
          <cell r="B2637" t="str">
            <v>Fukuoka</v>
          </cell>
          <cell r="C2637" t="str">
            <v>JPFukuoka</v>
          </cell>
        </row>
        <row r="2638">
          <cell r="B2638" t="str">
            <v>Hukuoka</v>
          </cell>
          <cell r="C2638" t="str">
            <v>JPHukuoka</v>
          </cell>
        </row>
        <row r="2639">
          <cell r="B2639" t="str">
            <v>Saga</v>
          </cell>
          <cell r="C2639" t="str">
            <v>JPSaga</v>
          </cell>
        </row>
        <row r="2640">
          <cell r="B2640" t="str">
            <v>Nagasaki</v>
          </cell>
          <cell r="C2640" t="str">
            <v>JPNagasaki</v>
          </cell>
        </row>
        <row r="2641">
          <cell r="B2641" t="str">
            <v>Kumamoto</v>
          </cell>
          <cell r="C2641" t="str">
            <v>JPKumamoto</v>
          </cell>
        </row>
        <row r="2642">
          <cell r="B2642" t="str">
            <v>Oita</v>
          </cell>
          <cell r="C2642" t="str">
            <v>JPOita</v>
          </cell>
        </row>
        <row r="2643">
          <cell r="B2643" t="str">
            <v>Ôita</v>
          </cell>
          <cell r="C2643" t="str">
            <v>JPÔita</v>
          </cell>
        </row>
        <row r="2644">
          <cell r="B2644" t="str">
            <v>Miyazaki</v>
          </cell>
          <cell r="C2644" t="str">
            <v>JPMiyazaki</v>
          </cell>
        </row>
        <row r="2645">
          <cell r="B2645" t="str">
            <v>Kagoshima</v>
          </cell>
          <cell r="C2645" t="str">
            <v>JPKagoshima</v>
          </cell>
        </row>
        <row r="2646">
          <cell r="B2646" t="str">
            <v>Kagosima</v>
          </cell>
          <cell r="C2646" t="str">
            <v>JPKagosima</v>
          </cell>
        </row>
        <row r="2647">
          <cell r="B2647" t="str">
            <v>Okinawa</v>
          </cell>
          <cell r="C2647" t="str">
            <v>JPOkinawa</v>
          </cell>
        </row>
        <row r="2648">
          <cell r="B2648" t="str">
            <v>Baringo</v>
          </cell>
          <cell r="C2648" t="str">
            <v>KEBaringo</v>
          </cell>
        </row>
        <row r="2649">
          <cell r="B2649" t="str">
            <v>Bomet</v>
          </cell>
          <cell r="C2649" t="str">
            <v>KEBomet</v>
          </cell>
        </row>
        <row r="2650">
          <cell r="B2650" t="str">
            <v>Bungoma</v>
          </cell>
          <cell r="C2650" t="str">
            <v>KEBungoma</v>
          </cell>
        </row>
        <row r="2651">
          <cell r="B2651" t="str">
            <v>Busia</v>
          </cell>
          <cell r="C2651" t="str">
            <v>KEBusia</v>
          </cell>
        </row>
        <row r="2652">
          <cell r="B2652" t="str">
            <v>Elgeyo/Marakwet</v>
          </cell>
          <cell r="C2652" t="str">
            <v>KEElgeyo/Marakwet</v>
          </cell>
        </row>
        <row r="2653">
          <cell r="B2653" t="str">
            <v>Embu</v>
          </cell>
          <cell r="C2653" t="str">
            <v>KEEmbu</v>
          </cell>
        </row>
        <row r="2654">
          <cell r="B2654" t="str">
            <v>Garissa</v>
          </cell>
          <cell r="C2654" t="str">
            <v>KEGarissa</v>
          </cell>
        </row>
        <row r="2655">
          <cell r="B2655" t="str">
            <v>Homa Bay</v>
          </cell>
          <cell r="C2655" t="str">
            <v>KEHoma Bay</v>
          </cell>
        </row>
        <row r="2656">
          <cell r="B2656" t="str">
            <v>Isiolo</v>
          </cell>
          <cell r="C2656" t="str">
            <v>KEIsiolo</v>
          </cell>
        </row>
        <row r="2657">
          <cell r="B2657" t="str">
            <v>Kajiado</v>
          </cell>
          <cell r="C2657" t="str">
            <v>KEKajiado</v>
          </cell>
        </row>
        <row r="2658">
          <cell r="B2658" t="str">
            <v>Kakamega</v>
          </cell>
          <cell r="C2658" t="str">
            <v>KEKakamega</v>
          </cell>
        </row>
        <row r="2659">
          <cell r="B2659" t="str">
            <v>Kericho</v>
          </cell>
          <cell r="C2659" t="str">
            <v>KEKericho</v>
          </cell>
        </row>
        <row r="2660">
          <cell r="B2660" t="str">
            <v>Kiambu</v>
          </cell>
          <cell r="C2660" t="str">
            <v>KEKiambu</v>
          </cell>
        </row>
        <row r="2661">
          <cell r="B2661" t="str">
            <v>Kilifi</v>
          </cell>
          <cell r="C2661" t="str">
            <v>KEKilifi</v>
          </cell>
        </row>
        <row r="2662">
          <cell r="B2662" t="str">
            <v>Kirinyaga</v>
          </cell>
          <cell r="C2662" t="str">
            <v>KEKirinyaga</v>
          </cell>
        </row>
        <row r="2663">
          <cell r="B2663" t="str">
            <v>Kisii</v>
          </cell>
          <cell r="C2663" t="str">
            <v>KEKisii</v>
          </cell>
        </row>
        <row r="2664">
          <cell r="B2664" t="str">
            <v>Kisumu</v>
          </cell>
          <cell r="C2664" t="str">
            <v>KEKisumu</v>
          </cell>
        </row>
        <row r="2665">
          <cell r="B2665" t="str">
            <v>Kitui</v>
          </cell>
          <cell r="C2665" t="str">
            <v>KEKitui</v>
          </cell>
        </row>
        <row r="2666">
          <cell r="B2666" t="str">
            <v>Kwale</v>
          </cell>
          <cell r="C2666" t="str">
            <v>KEKwale</v>
          </cell>
        </row>
        <row r="2667">
          <cell r="B2667" t="str">
            <v>Laikipia</v>
          </cell>
          <cell r="C2667" t="str">
            <v>KELaikipia</v>
          </cell>
        </row>
        <row r="2668">
          <cell r="B2668" t="str">
            <v>Lamu</v>
          </cell>
          <cell r="C2668" t="str">
            <v>KELamu</v>
          </cell>
        </row>
        <row r="2669">
          <cell r="B2669" t="str">
            <v>Machakos</v>
          </cell>
          <cell r="C2669" t="str">
            <v>KEMachakos</v>
          </cell>
        </row>
        <row r="2670">
          <cell r="B2670" t="str">
            <v>Makueni</v>
          </cell>
          <cell r="C2670" t="str">
            <v>KEMakueni</v>
          </cell>
        </row>
        <row r="2671">
          <cell r="B2671" t="str">
            <v>Mandera</v>
          </cell>
          <cell r="C2671" t="str">
            <v>KEMandera</v>
          </cell>
        </row>
        <row r="2672">
          <cell r="B2672" t="str">
            <v>Marsabit</v>
          </cell>
          <cell r="C2672" t="str">
            <v>KEMarsabit</v>
          </cell>
        </row>
        <row r="2673">
          <cell r="B2673" t="str">
            <v>Meru</v>
          </cell>
          <cell r="C2673" t="str">
            <v>KEMeru</v>
          </cell>
        </row>
        <row r="2674">
          <cell r="B2674" t="str">
            <v>Migori</v>
          </cell>
          <cell r="C2674" t="str">
            <v>KEMigori</v>
          </cell>
        </row>
        <row r="2675">
          <cell r="B2675" t="str">
            <v>Mombasa</v>
          </cell>
          <cell r="C2675" t="str">
            <v>KEMombasa</v>
          </cell>
        </row>
        <row r="2676">
          <cell r="B2676" t="str">
            <v>Murang'a</v>
          </cell>
          <cell r="C2676" t="str">
            <v>KEMurang'a</v>
          </cell>
        </row>
        <row r="2677">
          <cell r="B2677" t="str">
            <v>Nairobi City</v>
          </cell>
          <cell r="C2677" t="str">
            <v>KENairobi City</v>
          </cell>
        </row>
        <row r="2678">
          <cell r="B2678" t="str">
            <v>Nakuru</v>
          </cell>
          <cell r="C2678" t="str">
            <v>KENakuru</v>
          </cell>
        </row>
        <row r="2679">
          <cell r="B2679" t="str">
            <v>Nandi</v>
          </cell>
          <cell r="C2679" t="str">
            <v>KENandi</v>
          </cell>
        </row>
        <row r="2680">
          <cell r="B2680" t="str">
            <v>Narok</v>
          </cell>
          <cell r="C2680" t="str">
            <v>KENarok</v>
          </cell>
        </row>
        <row r="2681">
          <cell r="B2681" t="str">
            <v>Nyamira</v>
          </cell>
          <cell r="C2681" t="str">
            <v>KENyamira</v>
          </cell>
        </row>
        <row r="2682">
          <cell r="B2682" t="str">
            <v>Nyandarua</v>
          </cell>
          <cell r="C2682" t="str">
            <v>KENyandarua</v>
          </cell>
        </row>
        <row r="2683">
          <cell r="B2683" t="str">
            <v>Nyeri</v>
          </cell>
          <cell r="C2683" t="str">
            <v>KENyeri</v>
          </cell>
        </row>
        <row r="2684">
          <cell r="B2684" t="str">
            <v>Samburu</v>
          </cell>
          <cell r="C2684" t="str">
            <v>KESamburu</v>
          </cell>
        </row>
        <row r="2685">
          <cell r="B2685" t="str">
            <v>Siaya</v>
          </cell>
          <cell r="C2685" t="str">
            <v>KESiaya</v>
          </cell>
        </row>
        <row r="2686">
          <cell r="B2686" t="str">
            <v>Taita/Taveta</v>
          </cell>
          <cell r="C2686" t="str">
            <v>KETaita/Taveta</v>
          </cell>
        </row>
        <row r="2687">
          <cell r="B2687" t="str">
            <v>Tana River</v>
          </cell>
          <cell r="C2687" t="str">
            <v>KETana River</v>
          </cell>
        </row>
        <row r="2688">
          <cell r="B2688" t="str">
            <v>Tharaka-Nithi</v>
          </cell>
          <cell r="C2688" t="str">
            <v>KETharaka-Nithi</v>
          </cell>
        </row>
        <row r="2689">
          <cell r="B2689" t="str">
            <v>Trans Nzoia</v>
          </cell>
          <cell r="C2689" t="str">
            <v>KETrans Nzoia</v>
          </cell>
        </row>
        <row r="2690">
          <cell r="B2690" t="str">
            <v>Turkana</v>
          </cell>
          <cell r="C2690" t="str">
            <v>KETurkana</v>
          </cell>
        </row>
        <row r="2691">
          <cell r="B2691" t="str">
            <v>Uasin Gishu</v>
          </cell>
          <cell r="C2691" t="str">
            <v>KEUasin Gishu</v>
          </cell>
        </row>
        <row r="2692">
          <cell r="B2692" t="str">
            <v>Vihiga</v>
          </cell>
          <cell r="C2692" t="str">
            <v>KEVihiga</v>
          </cell>
        </row>
        <row r="2693">
          <cell r="B2693" t="str">
            <v>Wajir</v>
          </cell>
          <cell r="C2693" t="str">
            <v>KEWajir</v>
          </cell>
        </row>
        <row r="2694">
          <cell r="B2694" t="str">
            <v>West Pokot</v>
          </cell>
          <cell r="C2694" t="str">
            <v>KEWest Pokot</v>
          </cell>
        </row>
        <row r="2695">
          <cell r="B2695" t="str">
            <v>Bishkek Shaary</v>
          </cell>
          <cell r="C2695" t="str">
            <v>KGBishkek Shaary</v>
          </cell>
        </row>
        <row r="2696">
          <cell r="B2696" t="str">
            <v>Gorod Biškek</v>
          </cell>
          <cell r="C2696" t="str">
            <v>KGGorod Biškek</v>
          </cell>
        </row>
        <row r="2697">
          <cell r="B2697" t="str">
            <v>Gorod Bishkek</v>
          </cell>
          <cell r="C2697" t="str">
            <v>KGGorod Bishkek</v>
          </cell>
        </row>
        <row r="2698">
          <cell r="B2698" t="str">
            <v>Osh Shaary</v>
          </cell>
          <cell r="C2698" t="str">
            <v>KGOsh Shaary</v>
          </cell>
        </row>
        <row r="2699">
          <cell r="B2699" t="str">
            <v>Gorod Osh</v>
          </cell>
          <cell r="C2699" t="str">
            <v>KGGorod Osh</v>
          </cell>
        </row>
        <row r="2700">
          <cell r="B2700" t="str">
            <v>Gorod Oš</v>
          </cell>
          <cell r="C2700" t="str">
            <v>KGGorod Oš</v>
          </cell>
        </row>
        <row r="2701">
          <cell r="B2701" t="str">
            <v>Batken</v>
          </cell>
          <cell r="C2701" t="str">
            <v>KGBatken</v>
          </cell>
        </row>
        <row r="2702">
          <cell r="B2702" t="str">
            <v>Batkenskaja oblast'</v>
          </cell>
          <cell r="C2702" t="str">
            <v>KGBatkenskaja oblast'</v>
          </cell>
        </row>
        <row r="2703">
          <cell r="B2703" t="str">
            <v>Batkenskaya oblast'</v>
          </cell>
          <cell r="C2703" t="str">
            <v>KGBatkenskaya oblast'</v>
          </cell>
        </row>
        <row r="2704">
          <cell r="B2704" t="str">
            <v>Chüy</v>
          </cell>
          <cell r="C2704" t="str">
            <v>KGChüy</v>
          </cell>
        </row>
        <row r="2705">
          <cell r="B2705" t="str">
            <v>Čujskaja oblast'</v>
          </cell>
          <cell r="C2705" t="str">
            <v>KGČujskaja oblast'</v>
          </cell>
        </row>
        <row r="2706">
          <cell r="B2706" t="str">
            <v>Chuyskaya oblast'</v>
          </cell>
          <cell r="C2706" t="str">
            <v>KGChuyskaya oblast'</v>
          </cell>
        </row>
        <row r="2707">
          <cell r="B2707" t="str">
            <v>Jalal-Abad</v>
          </cell>
          <cell r="C2707" t="str">
            <v>KGJalal-Abad</v>
          </cell>
        </row>
        <row r="2708">
          <cell r="B2708" t="str">
            <v>Dzhalal-Abadskaya oblast'</v>
          </cell>
          <cell r="C2708" t="str">
            <v>KGDzhalal-Abadskaya oblast'</v>
          </cell>
        </row>
        <row r="2709">
          <cell r="B2709" t="str">
            <v>Džalal-Abadskaja oblast'</v>
          </cell>
          <cell r="C2709" t="str">
            <v>KGDžalal-Abadskaja oblast'</v>
          </cell>
        </row>
        <row r="2710">
          <cell r="B2710" t="str">
            <v>Naryn</v>
          </cell>
          <cell r="C2710" t="str">
            <v>KGNaryn</v>
          </cell>
        </row>
        <row r="2711">
          <cell r="B2711" t="str">
            <v>Narynskaja oblast'</v>
          </cell>
          <cell r="C2711" t="str">
            <v>KGNarynskaja oblast'</v>
          </cell>
        </row>
        <row r="2712">
          <cell r="B2712" t="str">
            <v>Narynskaya oblast'</v>
          </cell>
          <cell r="C2712" t="str">
            <v>KGNarynskaya oblast'</v>
          </cell>
        </row>
        <row r="2713">
          <cell r="B2713" t="str">
            <v>Osh</v>
          </cell>
          <cell r="C2713" t="str">
            <v>KGOsh</v>
          </cell>
        </row>
        <row r="2714">
          <cell r="B2714" t="str">
            <v>Ošskaja oblast'</v>
          </cell>
          <cell r="C2714" t="str">
            <v>KGOšskaja oblast'</v>
          </cell>
        </row>
        <row r="2715">
          <cell r="B2715" t="str">
            <v>Oshskaya oblast'</v>
          </cell>
          <cell r="C2715" t="str">
            <v>KGOshskaya oblast'</v>
          </cell>
        </row>
        <row r="2716">
          <cell r="B2716" t="str">
            <v>Talas</v>
          </cell>
          <cell r="C2716" t="str">
            <v>KGTalas</v>
          </cell>
        </row>
        <row r="2717">
          <cell r="B2717" t="str">
            <v>Talasskaja oblast'</v>
          </cell>
          <cell r="C2717" t="str">
            <v>KGTalasskaja oblast'</v>
          </cell>
        </row>
        <row r="2718">
          <cell r="B2718" t="str">
            <v>Talasskaya oblast'</v>
          </cell>
          <cell r="C2718" t="str">
            <v>KGTalasskaya oblast'</v>
          </cell>
        </row>
        <row r="2719">
          <cell r="B2719" t="str">
            <v>Ysyk-Köl</v>
          </cell>
          <cell r="C2719" t="str">
            <v>KGYsyk-Köl</v>
          </cell>
        </row>
        <row r="2720">
          <cell r="B2720" t="str">
            <v>Issyk-Kul'skaya oblast'</v>
          </cell>
          <cell r="C2720" t="str">
            <v>KGIssyk-Kul'skaya oblast'</v>
          </cell>
        </row>
        <row r="2721">
          <cell r="B2721" t="str">
            <v>Issyk-Kul'skaja oblast'</v>
          </cell>
          <cell r="C2721" t="str">
            <v>KGIssyk-Kul'skaja oblast'</v>
          </cell>
        </row>
        <row r="2722">
          <cell r="B2722" t="str">
            <v>Phnum Pénh</v>
          </cell>
          <cell r="C2722" t="str">
            <v>KHPhnum Pénh</v>
          </cell>
        </row>
        <row r="2723">
          <cell r="B2723" t="str">
            <v>Phnom Penh</v>
          </cell>
          <cell r="C2723" t="str">
            <v>KHPhnom Penh</v>
          </cell>
        </row>
        <row r="2724">
          <cell r="B2724" t="str">
            <v>Banteay Mean Choăy</v>
          </cell>
          <cell r="C2724" t="str">
            <v>KHBanteay Mean Choăy</v>
          </cell>
        </row>
        <row r="2725">
          <cell r="B2725" t="str">
            <v>Bântéay Méan Choăy</v>
          </cell>
          <cell r="C2725" t="str">
            <v>KHBântéay Méan Choăy</v>
          </cell>
        </row>
        <row r="2726">
          <cell r="B2726" t="str">
            <v>Krâchéh</v>
          </cell>
          <cell r="C2726" t="str">
            <v>KHKrâchéh</v>
          </cell>
        </row>
        <row r="2727">
          <cell r="B2727" t="str">
            <v>Kracheh</v>
          </cell>
          <cell r="C2727" t="str">
            <v>KHKracheh</v>
          </cell>
        </row>
        <row r="2728">
          <cell r="B2728" t="str">
            <v>Môndól Kiri</v>
          </cell>
          <cell r="C2728" t="str">
            <v>KHMôndól Kiri</v>
          </cell>
        </row>
        <row r="2729">
          <cell r="B2729" t="str">
            <v>Mondol Kiri</v>
          </cell>
          <cell r="C2729" t="str">
            <v>KHMondol Kiri</v>
          </cell>
        </row>
        <row r="2730">
          <cell r="B2730" t="str">
            <v>Preăh Vihéar</v>
          </cell>
          <cell r="C2730" t="str">
            <v>KHPreăh Vihéar</v>
          </cell>
        </row>
        <row r="2731">
          <cell r="B2731" t="str">
            <v>Preah Vihear</v>
          </cell>
          <cell r="C2731" t="str">
            <v>KHPreah Vihear</v>
          </cell>
        </row>
        <row r="2732">
          <cell r="B2732" t="str">
            <v>Prey Vêng</v>
          </cell>
          <cell r="C2732" t="str">
            <v>KHPrey Vêng</v>
          </cell>
        </row>
        <row r="2733">
          <cell r="B2733" t="str">
            <v>Prey Veaeng</v>
          </cell>
          <cell r="C2733" t="str">
            <v>KHPrey Veaeng</v>
          </cell>
        </row>
        <row r="2734">
          <cell r="B2734" t="str">
            <v>Poŭthĭsăt</v>
          </cell>
          <cell r="C2734" t="str">
            <v>KHPoŭthĭsăt</v>
          </cell>
        </row>
        <row r="2735">
          <cell r="B2735" t="str">
            <v>Pousaat</v>
          </cell>
          <cell r="C2735" t="str">
            <v>KHPousaat</v>
          </cell>
        </row>
        <row r="2736">
          <cell r="B2736" t="str">
            <v>Rotanak Kiri</v>
          </cell>
          <cell r="C2736" t="str">
            <v>KHRotanak Kiri</v>
          </cell>
        </row>
        <row r="2737">
          <cell r="B2737" t="str">
            <v>Rôtânôkiri</v>
          </cell>
          <cell r="C2737" t="str">
            <v>KHRôtânôkiri</v>
          </cell>
        </row>
        <row r="2738">
          <cell r="B2738" t="str">
            <v>Siem Reab</v>
          </cell>
          <cell r="C2738" t="str">
            <v>KHSiem Reab</v>
          </cell>
        </row>
        <row r="2739">
          <cell r="B2739" t="str">
            <v>Siĕmréab</v>
          </cell>
          <cell r="C2739" t="str">
            <v>KHSiĕmréab</v>
          </cell>
        </row>
        <row r="2740">
          <cell r="B2740" t="str">
            <v>Preăh Seihânŭ</v>
          </cell>
          <cell r="C2740" t="str">
            <v>KHPreăh Seihânŭ</v>
          </cell>
        </row>
        <row r="2741">
          <cell r="B2741" t="str">
            <v>Preah Sihanouk</v>
          </cell>
          <cell r="C2741" t="str">
            <v>KHPreah Sihanouk</v>
          </cell>
        </row>
        <row r="2742">
          <cell r="B2742" t="str">
            <v>Stoĕng Trêng</v>
          </cell>
          <cell r="C2742" t="str">
            <v>KHStoĕng Trêng</v>
          </cell>
        </row>
        <row r="2743">
          <cell r="B2743" t="str">
            <v>Stueng Traeng</v>
          </cell>
          <cell r="C2743" t="str">
            <v>KHStueng Traeng</v>
          </cell>
        </row>
        <row r="2744">
          <cell r="B2744" t="str">
            <v>Baat Dambang</v>
          </cell>
          <cell r="C2744" t="str">
            <v>KHBaat Dambang</v>
          </cell>
        </row>
        <row r="2745">
          <cell r="B2745" t="str">
            <v>Bătdâmbâng</v>
          </cell>
          <cell r="C2745" t="str">
            <v>KHBătdâmbâng</v>
          </cell>
        </row>
        <row r="2746">
          <cell r="B2746" t="str">
            <v>Svay Riĕng</v>
          </cell>
          <cell r="C2746" t="str">
            <v>KHSvay Riĕng</v>
          </cell>
        </row>
        <row r="2747">
          <cell r="B2747" t="str">
            <v>Svaay Rieng</v>
          </cell>
          <cell r="C2747" t="str">
            <v>KHSvaay Rieng</v>
          </cell>
        </row>
        <row r="2748">
          <cell r="B2748" t="str">
            <v>Taakaev</v>
          </cell>
          <cell r="C2748" t="str">
            <v>KHTaakaev</v>
          </cell>
        </row>
        <row r="2749">
          <cell r="B2749" t="str">
            <v>Takêv</v>
          </cell>
          <cell r="C2749" t="str">
            <v>KHTakêv</v>
          </cell>
        </row>
        <row r="2750">
          <cell r="B2750" t="str">
            <v>Ŏtdâr Méan Choăy</v>
          </cell>
          <cell r="C2750" t="str">
            <v>KHŎtdâr Méan Choăy</v>
          </cell>
        </row>
        <row r="2751">
          <cell r="B2751" t="str">
            <v>Otdar Mean Chey</v>
          </cell>
          <cell r="C2751" t="str">
            <v>KHOtdar Mean Chey</v>
          </cell>
        </row>
        <row r="2752">
          <cell r="B2752" t="str">
            <v>Kaeb</v>
          </cell>
          <cell r="C2752" t="str">
            <v>KHKaeb</v>
          </cell>
        </row>
        <row r="2753">
          <cell r="B2753" t="str">
            <v>Kêb</v>
          </cell>
          <cell r="C2753" t="str">
            <v>KHKêb</v>
          </cell>
        </row>
        <row r="2754">
          <cell r="B2754" t="str">
            <v>Pailĭn</v>
          </cell>
          <cell r="C2754" t="str">
            <v>KHPailĭn</v>
          </cell>
        </row>
        <row r="2755">
          <cell r="B2755" t="str">
            <v>Pailin</v>
          </cell>
          <cell r="C2755" t="str">
            <v>KHPailin</v>
          </cell>
        </row>
        <row r="2756">
          <cell r="B2756" t="str">
            <v>Tbong Khmum</v>
          </cell>
          <cell r="C2756" t="str">
            <v>KHTbong Khmum</v>
          </cell>
        </row>
        <row r="2757">
          <cell r="B2757" t="str">
            <v>Tbong Khmŭm</v>
          </cell>
          <cell r="C2757" t="str">
            <v>KHTbong Khmŭm</v>
          </cell>
        </row>
        <row r="2758">
          <cell r="B2758" t="str">
            <v>Kampong Chaam</v>
          </cell>
          <cell r="C2758" t="str">
            <v>KHKampong Chaam</v>
          </cell>
        </row>
        <row r="2759">
          <cell r="B2759" t="str">
            <v>Kâmpóng Cham</v>
          </cell>
          <cell r="C2759" t="str">
            <v>KHKâmpóng Cham</v>
          </cell>
        </row>
        <row r="2760">
          <cell r="B2760" t="str">
            <v>Kampong Chhnang</v>
          </cell>
          <cell r="C2760" t="str">
            <v>KHKampong Chhnang</v>
          </cell>
        </row>
        <row r="2761">
          <cell r="B2761" t="str">
            <v>Kâmpóng Chhnăng</v>
          </cell>
          <cell r="C2761" t="str">
            <v>KHKâmpóng Chhnăng</v>
          </cell>
        </row>
        <row r="2762">
          <cell r="B2762" t="str">
            <v>Kampong Spueu</v>
          </cell>
          <cell r="C2762" t="str">
            <v>KHKampong Spueu</v>
          </cell>
        </row>
        <row r="2763">
          <cell r="B2763" t="str">
            <v>Kâmpóng Spœ</v>
          </cell>
          <cell r="C2763" t="str">
            <v>KHKâmpóng Spœ</v>
          </cell>
        </row>
        <row r="2764">
          <cell r="B2764" t="str">
            <v>Kâmpóng Thum</v>
          </cell>
          <cell r="C2764" t="str">
            <v>KHKâmpóng Thum</v>
          </cell>
        </row>
        <row r="2765">
          <cell r="B2765" t="str">
            <v>Kampong Thum</v>
          </cell>
          <cell r="C2765" t="str">
            <v>KHKampong Thum</v>
          </cell>
        </row>
        <row r="2766">
          <cell r="B2766" t="str">
            <v>Kampot</v>
          </cell>
          <cell r="C2766" t="str">
            <v>KHKampot</v>
          </cell>
        </row>
        <row r="2767">
          <cell r="B2767" t="str">
            <v>Kâmpôt</v>
          </cell>
          <cell r="C2767" t="str">
            <v>KHKâmpôt</v>
          </cell>
        </row>
        <row r="2768">
          <cell r="B2768" t="str">
            <v>Kandaal</v>
          </cell>
          <cell r="C2768" t="str">
            <v>KHKandaal</v>
          </cell>
        </row>
        <row r="2769">
          <cell r="B2769" t="str">
            <v>Kândal</v>
          </cell>
          <cell r="C2769" t="str">
            <v>KHKândal</v>
          </cell>
        </row>
        <row r="2770">
          <cell r="B2770" t="str">
            <v>Kaoh Kong</v>
          </cell>
          <cell r="C2770" t="str">
            <v>KHKaoh Kong</v>
          </cell>
        </row>
        <row r="2771">
          <cell r="B2771" t="str">
            <v>Kaôh Kŏng</v>
          </cell>
          <cell r="C2771" t="str">
            <v>KHKaôh Kŏng</v>
          </cell>
        </row>
        <row r="2772">
          <cell r="B2772" t="str">
            <v>Gilbert Islands</v>
          </cell>
          <cell r="C2772" t="str">
            <v>KIGilbert Islands</v>
          </cell>
        </row>
        <row r="2773">
          <cell r="B2773" t="str">
            <v>Line Islands</v>
          </cell>
          <cell r="C2773" t="str">
            <v>KILine Islands</v>
          </cell>
        </row>
        <row r="2774">
          <cell r="B2774" t="str">
            <v>Phoenix Islands</v>
          </cell>
          <cell r="C2774" t="str">
            <v>KIPhoenix Islands</v>
          </cell>
        </row>
        <row r="2775">
          <cell r="B2775" t="str">
            <v>Ndzuwani</v>
          </cell>
          <cell r="C2775" t="str">
            <v>KMNdzuwani</v>
          </cell>
        </row>
        <row r="2776">
          <cell r="B2776" t="str">
            <v>Anjwān</v>
          </cell>
          <cell r="C2776" t="str">
            <v>KMAnjwān</v>
          </cell>
        </row>
        <row r="2777">
          <cell r="B2777" t="str">
            <v>Andjouân</v>
          </cell>
          <cell r="C2777" t="str">
            <v>KMAndjouân</v>
          </cell>
        </row>
        <row r="2778">
          <cell r="B2778" t="str">
            <v>Anjouan</v>
          </cell>
          <cell r="C2778" t="str">
            <v>KMAnjouan</v>
          </cell>
        </row>
        <row r="2779">
          <cell r="B2779" t="str">
            <v>Ngazidja</v>
          </cell>
          <cell r="C2779" t="str">
            <v>KMNgazidja</v>
          </cell>
        </row>
        <row r="2780">
          <cell r="B2780" t="str">
            <v>Anjazījah</v>
          </cell>
          <cell r="C2780" t="str">
            <v>KMAnjazījah</v>
          </cell>
        </row>
        <row r="2781">
          <cell r="B2781" t="str">
            <v>Andjazîdja</v>
          </cell>
          <cell r="C2781" t="str">
            <v>KMAndjazîdja</v>
          </cell>
        </row>
        <row r="2782">
          <cell r="B2782" t="str">
            <v>Grande Comore</v>
          </cell>
          <cell r="C2782" t="str">
            <v>KMGrande Comore</v>
          </cell>
        </row>
        <row r="2783">
          <cell r="B2783" t="str">
            <v>Mwali</v>
          </cell>
          <cell r="C2783" t="str">
            <v>KMMwali</v>
          </cell>
        </row>
        <row r="2784">
          <cell r="B2784" t="str">
            <v>Mūhīlī</v>
          </cell>
          <cell r="C2784" t="str">
            <v>KMMūhīlī</v>
          </cell>
        </row>
        <row r="2785">
          <cell r="B2785" t="str">
            <v>Moûhîlî</v>
          </cell>
          <cell r="C2785" t="str">
            <v>KMMoûhîlî</v>
          </cell>
        </row>
        <row r="2786">
          <cell r="B2786" t="str">
            <v>Mohéli</v>
          </cell>
          <cell r="C2786" t="str">
            <v>KMMohéli</v>
          </cell>
        </row>
        <row r="2787">
          <cell r="B2787" t="str">
            <v>Saint Kitts</v>
          </cell>
          <cell r="C2787" t="str">
            <v>KNSaint Kitts</v>
          </cell>
        </row>
        <row r="2788">
          <cell r="B2788" t="str">
            <v>Christ Church Nichola Town</v>
          </cell>
          <cell r="C2788" t="str">
            <v>KNChrist Church Nichola Town</v>
          </cell>
        </row>
        <row r="2789">
          <cell r="B2789" t="str">
            <v>Saint Anne Sandy Point</v>
          </cell>
          <cell r="C2789" t="str">
            <v>KNSaint Anne Sandy Point</v>
          </cell>
        </row>
        <row r="2790">
          <cell r="B2790" t="str">
            <v>Saint George Basseterre</v>
          </cell>
          <cell r="C2790" t="str">
            <v>KNSaint George Basseterre</v>
          </cell>
        </row>
        <row r="2791">
          <cell r="B2791" t="str">
            <v>Saint John Capisterre</v>
          </cell>
          <cell r="C2791" t="str">
            <v>KNSaint John Capisterre</v>
          </cell>
        </row>
        <row r="2792">
          <cell r="B2792" t="str">
            <v>Saint Mary Cayon</v>
          </cell>
          <cell r="C2792" t="str">
            <v>KNSaint Mary Cayon</v>
          </cell>
        </row>
        <row r="2793">
          <cell r="B2793" t="str">
            <v>Saint Paul Capisterre</v>
          </cell>
          <cell r="C2793" t="str">
            <v>KNSaint Paul Capisterre</v>
          </cell>
        </row>
        <row r="2794">
          <cell r="B2794" t="str">
            <v>Saint Peter Basseterre</v>
          </cell>
          <cell r="C2794" t="str">
            <v>KNSaint Peter Basseterre</v>
          </cell>
        </row>
        <row r="2795">
          <cell r="B2795" t="str">
            <v>Saint Thomas Middle Island</v>
          </cell>
          <cell r="C2795" t="str">
            <v>KNSaint Thomas Middle Island</v>
          </cell>
        </row>
        <row r="2796">
          <cell r="B2796" t="str">
            <v>Trinity Palmetto Point</v>
          </cell>
          <cell r="C2796" t="str">
            <v>KNTrinity Palmetto Point</v>
          </cell>
        </row>
        <row r="2797">
          <cell r="B2797" t="str">
            <v>Nevis</v>
          </cell>
          <cell r="C2797" t="str">
            <v>KNNevis</v>
          </cell>
        </row>
        <row r="2798">
          <cell r="B2798" t="str">
            <v>Saint George Gingerland</v>
          </cell>
          <cell r="C2798" t="str">
            <v>KNSaint George Gingerland</v>
          </cell>
        </row>
        <row r="2799">
          <cell r="B2799" t="str">
            <v>Saint James Windward</v>
          </cell>
          <cell r="C2799" t="str">
            <v>KNSaint James Windward</v>
          </cell>
        </row>
        <row r="2800">
          <cell r="B2800" t="str">
            <v>Saint John Figtree</v>
          </cell>
          <cell r="C2800" t="str">
            <v>KNSaint John Figtree</v>
          </cell>
        </row>
        <row r="2801">
          <cell r="B2801" t="str">
            <v>Saint Paul Charlestown</v>
          </cell>
          <cell r="C2801" t="str">
            <v>KNSaint Paul Charlestown</v>
          </cell>
        </row>
        <row r="2802">
          <cell r="B2802" t="str">
            <v>Saint Thomas Lowland</v>
          </cell>
          <cell r="C2802" t="str">
            <v>KNSaint Thomas Lowland</v>
          </cell>
        </row>
        <row r="2803">
          <cell r="B2803" t="str">
            <v>Raseon</v>
          </cell>
          <cell r="C2803" t="str">
            <v>KPRaseon</v>
          </cell>
        </row>
        <row r="2804">
          <cell r="B2804" t="str">
            <v>Rasǒn</v>
          </cell>
          <cell r="C2804" t="str">
            <v>KPRasǒn</v>
          </cell>
        </row>
        <row r="2805">
          <cell r="B2805" t="str">
            <v>Phyeongannamto</v>
          </cell>
          <cell r="C2805" t="str">
            <v>KPPhyeongannamto</v>
          </cell>
        </row>
        <row r="2806">
          <cell r="B2806" t="str">
            <v>P'yǒngan-namdo</v>
          </cell>
          <cell r="C2806" t="str">
            <v>KPP'yǒngan-namdo</v>
          </cell>
        </row>
        <row r="2807">
          <cell r="B2807" t="str">
            <v>P'yǒngan-bukto</v>
          </cell>
          <cell r="C2807" t="str">
            <v>KPP'yǒngan-bukto</v>
          </cell>
        </row>
        <row r="2808">
          <cell r="B2808" t="str">
            <v>Phyeonganpukto</v>
          </cell>
          <cell r="C2808" t="str">
            <v>KPPhyeonganpukto</v>
          </cell>
        </row>
        <row r="2809">
          <cell r="B2809" t="str">
            <v>Chagang-do</v>
          </cell>
          <cell r="C2809" t="str">
            <v>KPChagang-do</v>
          </cell>
        </row>
        <row r="2810">
          <cell r="B2810" t="str">
            <v>Jakangto</v>
          </cell>
          <cell r="C2810" t="str">
            <v>KPJakangto</v>
          </cell>
        </row>
        <row r="2811">
          <cell r="B2811" t="str">
            <v>Hwanghae-namdo</v>
          </cell>
          <cell r="C2811" t="str">
            <v>KPHwanghae-namdo</v>
          </cell>
        </row>
        <row r="2812">
          <cell r="B2812" t="str">
            <v>Hwanghainamto</v>
          </cell>
          <cell r="C2812" t="str">
            <v>KPHwanghainamto</v>
          </cell>
        </row>
        <row r="2813">
          <cell r="B2813" t="str">
            <v>Hwanghae-bukto</v>
          </cell>
          <cell r="C2813" t="str">
            <v>KPHwanghae-bukto</v>
          </cell>
        </row>
        <row r="2814">
          <cell r="B2814" t="str">
            <v>Hwanghaipukto</v>
          </cell>
          <cell r="C2814" t="str">
            <v>KPHwanghaipukto</v>
          </cell>
        </row>
        <row r="2815">
          <cell r="B2815" t="str">
            <v>Kangweonto</v>
          </cell>
          <cell r="C2815" t="str">
            <v>KPKangweonto</v>
          </cell>
        </row>
        <row r="2816">
          <cell r="B2816" t="str">
            <v>Kangwǒn-do</v>
          </cell>
          <cell r="C2816" t="str">
            <v>KPKangwǒn-do</v>
          </cell>
        </row>
        <row r="2817">
          <cell r="B2817" t="str">
            <v>Hamgyǒng-namdo</v>
          </cell>
          <cell r="C2817" t="str">
            <v>KPHamgyǒng-namdo</v>
          </cell>
        </row>
        <row r="2818">
          <cell r="B2818" t="str">
            <v>Hamkyeongnamto</v>
          </cell>
          <cell r="C2818" t="str">
            <v>KPHamkyeongnamto</v>
          </cell>
        </row>
        <row r="2819">
          <cell r="B2819" t="str">
            <v>Hamkyeongpukto</v>
          </cell>
          <cell r="C2819" t="str">
            <v>KPHamkyeongpukto</v>
          </cell>
        </row>
        <row r="2820">
          <cell r="B2820" t="str">
            <v>Hamgyǒng-bukto</v>
          </cell>
          <cell r="C2820" t="str">
            <v>KPHamgyǒng-bukto</v>
          </cell>
        </row>
        <row r="2821">
          <cell r="B2821" t="str">
            <v>Ryangkangto</v>
          </cell>
          <cell r="C2821" t="str">
            <v>KPRyangkangto</v>
          </cell>
        </row>
        <row r="2822">
          <cell r="B2822" t="str">
            <v>Ryanggang-do</v>
          </cell>
          <cell r="C2822" t="str">
            <v>KPRyanggang-do</v>
          </cell>
        </row>
        <row r="2823">
          <cell r="B2823" t="str">
            <v>P'yǒngyang</v>
          </cell>
          <cell r="C2823" t="str">
            <v>KPP'yǒngyang</v>
          </cell>
        </row>
        <row r="2824">
          <cell r="B2824" t="str">
            <v>Phyeongyang</v>
          </cell>
          <cell r="C2824" t="str">
            <v>KPPhyeongyang</v>
          </cell>
        </row>
        <row r="2825">
          <cell r="B2825" t="str">
            <v>Namp’o</v>
          </cell>
          <cell r="C2825" t="str">
            <v>KPNamp’o</v>
          </cell>
        </row>
        <row r="2826">
          <cell r="B2826" t="str">
            <v>Nampho</v>
          </cell>
          <cell r="C2826" t="str">
            <v>KPNampho</v>
          </cell>
        </row>
        <row r="2827">
          <cell r="B2827" t="str">
            <v>Kaesŏng</v>
          </cell>
          <cell r="C2827" t="str">
            <v>KPKaesŏng</v>
          </cell>
        </row>
        <row r="2828">
          <cell r="B2828" t="str">
            <v>Kaeseong</v>
          </cell>
          <cell r="C2828" t="str">
            <v>KPKaeseong</v>
          </cell>
        </row>
        <row r="2829">
          <cell r="B2829" t="str">
            <v>Seoul-teukbyeolsi</v>
          </cell>
          <cell r="C2829" t="str">
            <v>KRSeoul-teukbyeolsi</v>
          </cell>
        </row>
        <row r="2830">
          <cell r="B2830" t="str">
            <v>Busan-gwangyeoksi</v>
          </cell>
          <cell r="C2830" t="str">
            <v>KRBusan-gwangyeoksi</v>
          </cell>
        </row>
        <row r="2831">
          <cell r="B2831" t="str">
            <v>Daegu-gwangyeoksi</v>
          </cell>
          <cell r="C2831" t="str">
            <v>KRDaegu-gwangyeoksi</v>
          </cell>
        </row>
        <row r="2832">
          <cell r="B2832" t="str">
            <v>Incheon-gwangyeoksi</v>
          </cell>
          <cell r="C2832" t="str">
            <v>KRIncheon-gwangyeoksi</v>
          </cell>
        </row>
        <row r="2833">
          <cell r="B2833" t="str">
            <v>Gwangju-gwangyeoksi</v>
          </cell>
          <cell r="C2833" t="str">
            <v>KRGwangju-gwangyeoksi</v>
          </cell>
        </row>
        <row r="2834">
          <cell r="B2834" t="str">
            <v>Daejeon-gwangyeoksi</v>
          </cell>
          <cell r="C2834" t="str">
            <v>KRDaejeon-gwangyeoksi</v>
          </cell>
        </row>
        <row r="2835">
          <cell r="B2835" t="str">
            <v>Ulsan-gwangyeoksi</v>
          </cell>
          <cell r="C2835" t="str">
            <v>KRUlsan-gwangyeoksi</v>
          </cell>
        </row>
        <row r="2836">
          <cell r="B2836" t="str">
            <v>Gyeonggi-do</v>
          </cell>
          <cell r="C2836" t="str">
            <v>KRGyeonggi-do</v>
          </cell>
        </row>
        <row r="2837">
          <cell r="B2837" t="str">
            <v>Chungcheongbuk-do</v>
          </cell>
          <cell r="C2837" t="str">
            <v>KRChungcheongbuk-do</v>
          </cell>
        </row>
        <row r="2838">
          <cell r="B2838" t="str">
            <v>Chungcheongnam-do</v>
          </cell>
          <cell r="C2838" t="str">
            <v>KRChungcheongnam-do</v>
          </cell>
        </row>
        <row r="2839">
          <cell r="B2839" t="str">
            <v>Jeollabuk-do</v>
          </cell>
          <cell r="C2839" t="str">
            <v>KRJeollabuk-do</v>
          </cell>
        </row>
        <row r="2840">
          <cell r="B2840" t="str">
            <v>Jeollanam-do</v>
          </cell>
          <cell r="C2840" t="str">
            <v>KRJeollanam-do</v>
          </cell>
        </row>
        <row r="2841">
          <cell r="B2841" t="str">
            <v>Gyeongsangbuk-do</v>
          </cell>
          <cell r="C2841" t="str">
            <v>KRGyeongsangbuk-do</v>
          </cell>
        </row>
        <row r="2842">
          <cell r="B2842" t="str">
            <v>Gyeongsangnam-do</v>
          </cell>
          <cell r="C2842" t="str">
            <v>KRGyeongsangnam-do</v>
          </cell>
        </row>
        <row r="2843">
          <cell r="B2843" t="str">
            <v>Gangwon-teukbyeoljachido</v>
          </cell>
          <cell r="C2843" t="str">
            <v>KRGangwon-teukbyeoljachido</v>
          </cell>
        </row>
        <row r="2844">
          <cell r="B2844" t="str">
            <v>Jeju-teukbyeoljachido</v>
          </cell>
          <cell r="C2844" t="str">
            <v>KRJeju-teukbyeoljachido</v>
          </cell>
        </row>
        <row r="2845">
          <cell r="B2845" t="str">
            <v>Sejong</v>
          </cell>
          <cell r="C2845" t="str">
            <v>KRSejong</v>
          </cell>
        </row>
        <row r="2846">
          <cell r="B2846" t="str">
            <v>Al Aḩmadī</v>
          </cell>
          <cell r="C2846" t="str">
            <v>KWAl Aḩmadī</v>
          </cell>
        </row>
        <row r="2847">
          <cell r="B2847" t="str">
            <v>Al Farwānīyah</v>
          </cell>
          <cell r="C2847" t="str">
            <v>KWAl Farwānīyah</v>
          </cell>
        </row>
        <row r="2848">
          <cell r="B2848" t="str">
            <v>Ḩawallī</v>
          </cell>
          <cell r="C2848" t="str">
            <v>KWḨawallī</v>
          </cell>
        </row>
        <row r="2849">
          <cell r="B2849" t="str">
            <v>Al Jahrā’</v>
          </cell>
          <cell r="C2849" t="str">
            <v>KWAl Jahrā’</v>
          </cell>
        </row>
        <row r="2850">
          <cell r="B2850" t="str">
            <v>Al ‘Āşimah</v>
          </cell>
          <cell r="C2850" t="str">
            <v>KWAl ‘Āşimah</v>
          </cell>
        </row>
        <row r="2851">
          <cell r="B2851" t="str">
            <v>Mubārak al Kabīr</v>
          </cell>
          <cell r="C2851" t="str">
            <v>KWMubārak al Kabīr</v>
          </cell>
        </row>
        <row r="2852">
          <cell r="B2852" t="str">
            <v>Abay oblysy</v>
          </cell>
          <cell r="C2852" t="str">
            <v>KZAbay oblysy</v>
          </cell>
        </row>
        <row r="2853">
          <cell r="B2853" t="str">
            <v>Abajskaja oblast’</v>
          </cell>
          <cell r="C2853" t="str">
            <v>KZAbajskaja oblast’</v>
          </cell>
        </row>
        <row r="2854">
          <cell r="B2854" t="str">
            <v>Abayskaya oblast’</v>
          </cell>
          <cell r="C2854" t="str">
            <v>KZAbayskaya oblast’</v>
          </cell>
        </row>
        <row r="2855">
          <cell r="B2855" t="str">
            <v>Aqmola oblysy</v>
          </cell>
          <cell r="C2855" t="str">
            <v>KZAqmola oblysy</v>
          </cell>
        </row>
        <row r="2856">
          <cell r="B2856" t="str">
            <v>Akmolinskaja oblast'</v>
          </cell>
          <cell r="C2856" t="str">
            <v>KZAkmolinskaja oblast'</v>
          </cell>
        </row>
        <row r="2857">
          <cell r="B2857" t="str">
            <v>Akmolinskaya oblast'</v>
          </cell>
          <cell r="C2857" t="str">
            <v>KZAkmolinskaya oblast'</v>
          </cell>
        </row>
        <row r="2858">
          <cell r="B2858" t="str">
            <v>Aqtöbe oblysy</v>
          </cell>
          <cell r="C2858" t="str">
            <v>KZAqtöbe oblysy</v>
          </cell>
        </row>
        <row r="2859">
          <cell r="B2859" t="str">
            <v>Aktjubinskaja oblast'</v>
          </cell>
          <cell r="C2859" t="str">
            <v>KZAktjubinskaja oblast'</v>
          </cell>
        </row>
        <row r="2860">
          <cell r="B2860" t="str">
            <v>Aktyubinskaya oblast'</v>
          </cell>
          <cell r="C2860" t="str">
            <v>KZAktyubinskaya oblast'</v>
          </cell>
        </row>
        <row r="2861">
          <cell r="B2861" t="str">
            <v>Almaty oblysy</v>
          </cell>
          <cell r="C2861" t="str">
            <v>KZAlmaty oblysy</v>
          </cell>
        </row>
        <row r="2862">
          <cell r="B2862" t="str">
            <v>Almatinskaja oblast'</v>
          </cell>
          <cell r="C2862" t="str">
            <v>KZAlmatinskaja oblast'</v>
          </cell>
        </row>
        <row r="2863">
          <cell r="B2863" t="str">
            <v>Almatinskaya oblast'</v>
          </cell>
          <cell r="C2863" t="str">
            <v>KZAlmatinskaya oblast'</v>
          </cell>
        </row>
        <row r="2864">
          <cell r="B2864" t="str">
            <v>Atyraū oblysy</v>
          </cell>
          <cell r="C2864" t="str">
            <v>KZAtyraū oblysy</v>
          </cell>
        </row>
        <row r="2865">
          <cell r="B2865" t="str">
            <v>Atyrauskaja oblast'</v>
          </cell>
          <cell r="C2865" t="str">
            <v>KZAtyrauskaja oblast'</v>
          </cell>
        </row>
        <row r="2866">
          <cell r="B2866" t="str">
            <v>Atyrauskaya oblast'</v>
          </cell>
          <cell r="C2866" t="str">
            <v>KZAtyrauskaya oblast'</v>
          </cell>
        </row>
        <row r="2867">
          <cell r="B2867" t="str">
            <v>Batys Qazaqstan oblysy</v>
          </cell>
          <cell r="C2867" t="str">
            <v>KZBatys Qazaqstan oblysy</v>
          </cell>
        </row>
        <row r="2868">
          <cell r="B2868" t="str">
            <v>Zapadno-Kazahstanskaja oblast'</v>
          </cell>
          <cell r="C2868" t="str">
            <v>KZZapadno-Kazahstanskaja oblast'</v>
          </cell>
        </row>
        <row r="2869">
          <cell r="B2869" t="str">
            <v>Zapadno-Kazakhstanskaya oblast'</v>
          </cell>
          <cell r="C2869" t="str">
            <v>KZZapadno-Kazakhstanskaya oblast'</v>
          </cell>
        </row>
        <row r="2870">
          <cell r="B2870" t="str">
            <v>Zhambyl oblysy</v>
          </cell>
          <cell r="C2870" t="str">
            <v>KZZhambyl oblysy</v>
          </cell>
        </row>
        <row r="2871">
          <cell r="B2871" t="str">
            <v>Žambylskaja oblast'</v>
          </cell>
          <cell r="C2871" t="str">
            <v>KZŽambylskaja oblast'</v>
          </cell>
        </row>
        <row r="2872">
          <cell r="B2872" t="str">
            <v>Zhambylskaya oblast'</v>
          </cell>
          <cell r="C2872" t="str">
            <v>KZZhambylskaya oblast'</v>
          </cell>
        </row>
        <row r="2873">
          <cell r="B2873" t="str">
            <v>Zhetisū oblysy</v>
          </cell>
          <cell r="C2873" t="str">
            <v>KZZhetisū oblysy</v>
          </cell>
        </row>
        <row r="2874">
          <cell r="B2874" t="str">
            <v>Žetysuskaja oblast’</v>
          </cell>
          <cell r="C2874" t="str">
            <v>KZŽetysuskaja oblast’</v>
          </cell>
        </row>
        <row r="2875">
          <cell r="B2875" t="str">
            <v>Zhetysuskaya oblast’</v>
          </cell>
          <cell r="C2875" t="str">
            <v>KZZhetysuskaya oblast’</v>
          </cell>
        </row>
        <row r="2876">
          <cell r="B2876" t="str">
            <v>Qaraghandy oblysy</v>
          </cell>
          <cell r="C2876" t="str">
            <v>KZQaraghandy oblysy</v>
          </cell>
        </row>
        <row r="2877">
          <cell r="B2877" t="str">
            <v>Karagandinskaja oblast'</v>
          </cell>
          <cell r="C2877" t="str">
            <v>KZKaragandinskaja oblast'</v>
          </cell>
        </row>
        <row r="2878">
          <cell r="B2878" t="str">
            <v>Karagandinskaya oblast'</v>
          </cell>
          <cell r="C2878" t="str">
            <v>KZKaragandinskaya oblast'</v>
          </cell>
        </row>
        <row r="2879">
          <cell r="B2879" t="str">
            <v>Qostanay oblysy</v>
          </cell>
          <cell r="C2879" t="str">
            <v>KZQostanay oblysy</v>
          </cell>
        </row>
        <row r="2880">
          <cell r="B2880" t="str">
            <v>Kostanayskaya oblast'</v>
          </cell>
          <cell r="C2880" t="str">
            <v>KZKostanayskaya oblast'</v>
          </cell>
        </row>
        <row r="2881">
          <cell r="B2881" t="str">
            <v>Kostanajskaja oblast'</v>
          </cell>
          <cell r="C2881" t="str">
            <v>KZKostanajskaja oblast'</v>
          </cell>
        </row>
        <row r="2882">
          <cell r="B2882" t="str">
            <v>Qyzylorda oblysy</v>
          </cell>
          <cell r="C2882" t="str">
            <v>KZQyzylorda oblysy</v>
          </cell>
        </row>
        <row r="2883">
          <cell r="B2883" t="str">
            <v>Kyzylordinskaja oblast'</v>
          </cell>
          <cell r="C2883" t="str">
            <v>KZKyzylordinskaja oblast'</v>
          </cell>
        </row>
        <row r="2884">
          <cell r="B2884" t="str">
            <v>Kyzylordinskaya oblast'</v>
          </cell>
          <cell r="C2884" t="str">
            <v>KZKyzylordinskaya oblast'</v>
          </cell>
        </row>
        <row r="2885">
          <cell r="B2885" t="str">
            <v>Mangghystaū oblysy</v>
          </cell>
          <cell r="C2885" t="str">
            <v>KZMangghystaū oblysy</v>
          </cell>
        </row>
        <row r="2886">
          <cell r="B2886" t="str">
            <v>Mangistauskaya oblast'</v>
          </cell>
          <cell r="C2886" t="str">
            <v>KZMangistauskaya oblast'</v>
          </cell>
        </row>
        <row r="2887">
          <cell r="B2887" t="str">
            <v>Mangystauskaja oblast'</v>
          </cell>
          <cell r="C2887" t="str">
            <v>KZMangystauskaja oblast'</v>
          </cell>
        </row>
        <row r="2888">
          <cell r="B2888" t="str">
            <v>Pavlodar oblysy</v>
          </cell>
          <cell r="C2888" t="str">
            <v>KZPavlodar oblysy</v>
          </cell>
        </row>
        <row r="2889">
          <cell r="B2889" t="str">
            <v>Pavlodarskaja oblast'</v>
          </cell>
          <cell r="C2889" t="str">
            <v>KZPavlodarskaja oblast'</v>
          </cell>
        </row>
        <row r="2890">
          <cell r="B2890" t="str">
            <v>Pavlodarskaya oblast'</v>
          </cell>
          <cell r="C2890" t="str">
            <v>KZPavlodarskaya oblast'</v>
          </cell>
        </row>
        <row r="2891">
          <cell r="B2891" t="str">
            <v>Soltüstik Qazaqstan oblysy</v>
          </cell>
          <cell r="C2891" t="str">
            <v>KZSoltüstik Qazaqstan oblysy</v>
          </cell>
        </row>
        <row r="2892">
          <cell r="B2892" t="str">
            <v>Severo-Kazakhstanskaya oblast'</v>
          </cell>
          <cell r="C2892" t="str">
            <v>KZSevero-Kazakhstanskaya oblast'</v>
          </cell>
        </row>
        <row r="2893">
          <cell r="B2893" t="str">
            <v>Severo-Kazahstanskaja oblast'</v>
          </cell>
          <cell r="C2893" t="str">
            <v>KZSevero-Kazahstanskaja oblast'</v>
          </cell>
        </row>
        <row r="2894">
          <cell r="B2894" t="str">
            <v>Türkistan oblysy</v>
          </cell>
          <cell r="C2894" t="str">
            <v>KZTürkistan oblysy</v>
          </cell>
        </row>
        <row r="2895">
          <cell r="B2895" t="str">
            <v>Turkestanskaja oblast'</v>
          </cell>
          <cell r="C2895" t="str">
            <v>KZTurkestanskaja oblast'</v>
          </cell>
        </row>
        <row r="2896">
          <cell r="B2896" t="str">
            <v>Turkestankaya oblast'</v>
          </cell>
          <cell r="C2896" t="str">
            <v>KZTurkestankaya oblast'</v>
          </cell>
        </row>
        <row r="2897">
          <cell r="B2897" t="str">
            <v>Ulytaū oblysy</v>
          </cell>
          <cell r="C2897" t="str">
            <v>KZUlytaū oblysy</v>
          </cell>
        </row>
        <row r="2898">
          <cell r="B2898" t="str">
            <v>Ulytauskaja oblast’</v>
          </cell>
          <cell r="C2898" t="str">
            <v>KZUlytauskaja oblast’</v>
          </cell>
        </row>
        <row r="2899">
          <cell r="B2899" t="str">
            <v>Ulytauskaya oblast’</v>
          </cell>
          <cell r="C2899" t="str">
            <v>KZUlytauskaya oblast’</v>
          </cell>
        </row>
        <row r="2900">
          <cell r="B2900" t="str">
            <v>Shyghys Qazaqstan oblysy</v>
          </cell>
          <cell r="C2900" t="str">
            <v>KZShyghys Qazaqstan oblysy</v>
          </cell>
        </row>
        <row r="2901">
          <cell r="B2901" t="str">
            <v>Vostočno-Kazahstanskaja oblast'</v>
          </cell>
          <cell r="C2901" t="str">
            <v>KZVostočno-Kazahstanskaja oblast'</v>
          </cell>
        </row>
        <row r="2902">
          <cell r="B2902" t="str">
            <v>Vostochno-Kazakhstanskaya oblast'</v>
          </cell>
          <cell r="C2902" t="str">
            <v>KZVostochno-Kazakhstanskaya oblast'</v>
          </cell>
        </row>
        <row r="2903">
          <cell r="B2903" t="str">
            <v>Astana</v>
          </cell>
          <cell r="C2903" t="str">
            <v>KZAstana</v>
          </cell>
        </row>
        <row r="2904">
          <cell r="B2904" t="str">
            <v>Astana</v>
          </cell>
          <cell r="C2904" t="str">
            <v>KZAstana</v>
          </cell>
        </row>
        <row r="2905">
          <cell r="B2905" t="str">
            <v>Astana</v>
          </cell>
          <cell r="C2905" t="str">
            <v>KZAstana</v>
          </cell>
        </row>
        <row r="2906">
          <cell r="B2906" t="str">
            <v>Almaty</v>
          </cell>
          <cell r="C2906" t="str">
            <v>KZAlmaty</v>
          </cell>
        </row>
        <row r="2907">
          <cell r="B2907" t="str">
            <v>Almaty</v>
          </cell>
          <cell r="C2907" t="str">
            <v>KZAlmaty</v>
          </cell>
        </row>
        <row r="2908">
          <cell r="B2908" t="str">
            <v>Almaty</v>
          </cell>
          <cell r="C2908" t="str">
            <v>KZAlmaty</v>
          </cell>
        </row>
        <row r="2909">
          <cell r="B2909" t="str">
            <v>Shymkent</v>
          </cell>
          <cell r="C2909" t="str">
            <v>KZShymkent</v>
          </cell>
        </row>
        <row r="2910">
          <cell r="B2910" t="str">
            <v>Šimkent</v>
          </cell>
          <cell r="C2910" t="str">
            <v>KZŠimkent</v>
          </cell>
        </row>
        <row r="2911">
          <cell r="B2911" t="str">
            <v>Shymkent</v>
          </cell>
          <cell r="C2911" t="str">
            <v>KZShymkent</v>
          </cell>
        </row>
        <row r="2912">
          <cell r="B2912" t="str">
            <v>Viangchan</v>
          </cell>
          <cell r="C2912" t="str">
            <v>LAViangchan</v>
          </cell>
        </row>
        <row r="2913">
          <cell r="B2913" t="str">
            <v>Attapu</v>
          </cell>
          <cell r="C2913" t="str">
            <v>LAAttapu</v>
          </cell>
        </row>
        <row r="2914">
          <cell r="B2914" t="str">
            <v>Bokèo</v>
          </cell>
          <cell r="C2914" t="str">
            <v>LABokèo</v>
          </cell>
        </row>
        <row r="2915">
          <cell r="B2915" t="str">
            <v>Bolikhamxai</v>
          </cell>
          <cell r="C2915" t="str">
            <v>LABolikhamxai</v>
          </cell>
        </row>
        <row r="2916">
          <cell r="B2916" t="str">
            <v>Champasak</v>
          </cell>
          <cell r="C2916" t="str">
            <v>LAChampasak</v>
          </cell>
        </row>
        <row r="2917">
          <cell r="B2917" t="str">
            <v>Houaphan</v>
          </cell>
          <cell r="C2917" t="str">
            <v>LAHouaphan</v>
          </cell>
        </row>
        <row r="2918">
          <cell r="B2918" t="str">
            <v>Khammouan</v>
          </cell>
          <cell r="C2918" t="str">
            <v>LAKhammouan</v>
          </cell>
        </row>
        <row r="2919">
          <cell r="B2919" t="str">
            <v>Louang Namtha</v>
          </cell>
          <cell r="C2919" t="str">
            <v>LALouang Namtha</v>
          </cell>
        </row>
        <row r="2920">
          <cell r="B2920" t="str">
            <v>Louangphabang</v>
          </cell>
          <cell r="C2920" t="str">
            <v>LALouangphabang</v>
          </cell>
        </row>
        <row r="2921">
          <cell r="B2921" t="str">
            <v>Oudômxai</v>
          </cell>
          <cell r="C2921" t="str">
            <v>LAOudômxai</v>
          </cell>
        </row>
        <row r="2922">
          <cell r="B2922" t="str">
            <v>Phôngsali</v>
          </cell>
          <cell r="C2922" t="str">
            <v>LAPhôngsali</v>
          </cell>
        </row>
        <row r="2923">
          <cell r="B2923" t="str">
            <v>Salavan</v>
          </cell>
          <cell r="C2923" t="str">
            <v>LASalavan</v>
          </cell>
        </row>
        <row r="2924">
          <cell r="B2924" t="str">
            <v>Savannakhét</v>
          </cell>
          <cell r="C2924" t="str">
            <v>LASavannakhét</v>
          </cell>
        </row>
        <row r="2925">
          <cell r="B2925" t="str">
            <v>Viangchan</v>
          </cell>
          <cell r="C2925" t="str">
            <v>LAViangchan</v>
          </cell>
        </row>
        <row r="2926">
          <cell r="B2926" t="str">
            <v>Xaignabouli</v>
          </cell>
          <cell r="C2926" t="str">
            <v>LAXaignabouli</v>
          </cell>
        </row>
        <row r="2927">
          <cell r="B2927" t="str">
            <v>Xékong</v>
          </cell>
          <cell r="C2927" t="str">
            <v>LAXékong</v>
          </cell>
        </row>
        <row r="2928">
          <cell r="B2928" t="str">
            <v>Xiangkhouang</v>
          </cell>
          <cell r="C2928" t="str">
            <v>LAXiangkhouang</v>
          </cell>
        </row>
        <row r="2929">
          <cell r="B2929" t="str">
            <v>Xaisômboun</v>
          </cell>
          <cell r="C2929" t="str">
            <v>LAXaisômboun</v>
          </cell>
        </row>
        <row r="2930">
          <cell r="B2930" t="str">
            <v>Aakkâr</v>
          </cell>
          <cell r="C2930" t="str">
            <v>LBAakkâr</v>
          </cell>
        </row>
        <row r="2931">
          <cell r="B2931" t="str">
            <v>‘Akkār</v>
          </cell>
          <cell r="C2931" t="str">
            <v>LB‘Akkār</v>
          </cell>
        </row>
        <row r="2932">
          <cell r="B2932" t="str">
            <v>Ash Shimāl</v>
          </cell>
          <cell r="C2932" t="str">
            <v>LBAsh Shimāl</v>
          </cell>
        </row>
        <row r="2933">
          <cell r="B2933" t="str">
            <v>Liban-Nord</v>
          </cell>
          <cell r="C2933" t="str">
            <v>LBLiban-Nord</v>
          </cell>
        </row>
        <row r="2934">
          <cell r="B2934" t="str">
            <v>Bayrūt</v>
          </cell>
          <cell r="C2934" t="str">
            <v>LBBayrūt</v>
          </cell>
        </row>
        <row r="2935">
          <cell r="B2935" t="str">
            <v>Beyrouth</v>
          </cell>
          <cell r="C2935" t="str">
            <v>LBBeyrouth</v>
          </cell>
        </row>
        <row r="2936">
          <cell r="B2936" t="str">
            <v>B‘alabak-Al Hirmil</v>
          </cell>
          <cell r="C2936" t="str">
            <v>LBB‘alabak-Al Hirmil</v>
          </cell>
        </row>
        <row r="2937">
          <cell r="B2937" t="str">
            <v>Baalbek-Hermel</v>
          </cell>
          <cell r="C2937" t="str">
            <v>LBBaalbek-Hermel</v>
          </cell>
        </row>
        <row r="2938">
          <cell r="B2938" t="str">
            <v>Béqaa</v>
          </cell>
          <cell r="C2938" t="str">
            <v>LBBéqaa</v>
          </cell>
        </row>
        <row r="2939">
          <cell r="B2939" t="str">
            <v>Al Biqā‘</v>
          </cell>
          <cell r="C2939" t="str">
            <v>LBAl Biqā‘</v>
          </cell>
        </row>
        <row r="2940">
          <cell r="B2940" t="str">
            <v>Al Janūb</v>
          </cell>
          <cell r="C2940" t="str">
            <v>LBAl Janūb</v>
          </cell>
        </row>
        <row r="2941">
          <cell r="B2941" t="str">
            <v>Liban-Sud</v>
          </cell>
          <cell r="C2941" t="str">
            <v>LBLiban-Sud</v>
          </cell>
        </row>
        <row r="2942">
          <cell r="B2942" t="str">
            <v>Mont-Liban</v>
          </cell>
          <cell r="C2942" t="str">
            <v>LBMont-Liban</v>
          </cell>
        </row>
        <row r="2943">
          <cell r="B2943" t="str">
            <v>Jabal Lubnān</v>
          </cell>
          <cell r="C2943" t="str">
            <v>LBJabal Lubnān</v>
          </cell>
        </row>
        <row r="2944">
          <cell r="B2944" t="str">
            <v>Nabatîyé</v>
          </cell>
          <cell r="C2944" t="str">
            <v>LBNabatîyé</v>
          </cell>
        </row>
        <row r="2945">
          <cell r="B2945" t="str">
            <v>An Nabaţīyah</v>
          </cell>
          <cell r="C2945" t="str">
            <v>LBAn Nabaţīyah</v>
          </cell>
        </row>
        <row r="2946">
          <cell r="B2946" t="str">
            <v>Anse la Raye</v>
          </cell>
          <cell r="C2946" t="str">
            <v>LCAnse la Raye</v>
          </cell>
        </row>
        <row r="2947">
          <cell r="B2947" t="str">
            <v>Castries</v>
          </cell>
          <cell r="C2947" t="str">
            <v>LCCastries</v>
          </cell>
        </row>
        <row r="2948">
          <cell r="B2948" t="str">
            <v>Choiseul</v>
          </cell>
          <cell r="C2948" t="str">
            <v>LCChoiseul</v>
          </cell>
        </row>
        <row r="2949">
          <cell r="B2949" t="str">
            <v>Dennery</v>
          </cell>
          <cell r="C2949" t="str">
            <v>LCDennery</v>
          </cell>
        </row>
        <row r="2950">
          <cell r="B2950" t="str">
            <v>Gros Islet</v>
          </cell>
          <cell r="C2950" t="str">
            <v>LCGros Islet</v>
          </cell>
        </row>
        <row r="2951">
          <cell r="B2951" t="str">
            <v>Laborie</v>
          </cell>
          <cell r="C2951" t="str">
            <v>LCLaborie</v>
          </cell>
        </row>
        <row r="2952">
          <cell r="B2952" t="str">
            <v>Micoud</v>
          </cell>
          <cell r="C2952" t="str">
            <v>LCMicoud</v>
          </cell>
        </row>
        <row r="2953">
          <cell r="B2953" t="str">
            <v>Soufrière</v>
          </cell>
          <cell r="C2953" t="str">
            <v>LCSoufrière</v>
          </cell>
        </row>
        <row r="2954">
          <cell r="B2954" t="str">
            <v>Vieux Fort</v>
          </cell>
          <cell r="C2954" t="str">
            <v>LCVieux Fort</v>
          </cell>
        </row>
        <row r="2955">
          <cell r="B2955" t="str">
            <v>Canaries</v>
          </cell>
          <cell r="C2955" t="str">
            <v>LCCanaries</v>
          </cell>
        </row>
        <row r="2956">
          <cell r="B2956" t="str">
            <v>Balzers</v>
          </cell>
          <cell r="C2956" t="str">
            <v>LIBalzers</v>
          </cell>
        </row>
        <row r="2957">
          <cell r="B2957" t="str">
            <v>Eschen</v>
          </cell>
          <cell r="C2957" t="str">
            <v>LIEschen</v>
          </cell>
        </row>
        <row r="2958">
          <cell r="B2958" t="str">
            <v>Gamprin</v>
          </cell>
          <cell r="C2958" t="str">
            <v>LIGamprin</v>
          </cell>
        </row>
        <row r="2959">
          <cell r="B2959" t="str">
            <v>Mauren</v>
          </cell>
          <cell r="C2959" t="str">
            <v>LIMauren</v>
          </cell>
        </row>
        <row r="2960">
          <cell r="B2960" t="str">
            <v>Planken</v>
          </cell>
          <cell r="C2960" t="str">
            <v>LIPlanken</v>
          </cell>
        </row>
        <row r="2961">
          <cell r="B2961" t="str">
            <v>Ruggell</v>
          </cell>
          <cell r="C2961" t="str">
            <v>LIRuggell</v>
          </cell>
        </row>
        <row r="2962">
          <cell r="B2962" t="str">
            <v>Schaan</v>
          </cell>
          <cell r="C2962" t="str">
            <v>LISchaan</v>
          </cell>
        </row>
        <row r="2963">
          <cell r="B2963" t="str">
            <v>Schellenberg</v>
          </cell>
          <cell r="C2963" t="str">
            <v>LISchellenberg</v>
          </cell>
        </row>
        <row r="2964">
          <cell r="B2964" t="str">
            <v>Triesen</v>
          </cell>
          <cell r="C2964" t="str">
            <v>LITriesen</v>
          </cell>
        </row>
        <row r="2965">
          <cell r="B2965" t="str">
            <v>Triesenberg</v>
          </cell>
          <cell r="C2965" t="str">
            <v>LITriesenberg</v>
          </cell>
        </row>
        <row r="2966">
          <cell r="B2966" t="str">
            <v>Vaduz</v>
          </cell>
          <cell r="C2966" t="str">
            <v>LIVaduz</v>
          </cell>
        </row>
        <row r="2967">
          <cell r="B2967" t="str">
            <v>Western Province</v>
          </cell>
          <cell r="C2967" t="str">
            <v>LKWestern Province</v>
          </cell>
        </row>
        <row r="2968">
          <cell r="B2968" t="str">
            <v>Basnāhira paḷāta</v>
          </cell>
          <cell r="C2968" t="str">
            <v>LKBasnāhira paḷāta</v>
          </cell>
        </row>
        <row r="2969">
          <cell r="B2969" t="str">
            <v>Mel mākāṇam</v>
          </cell>
          <cell r="C2969" t="str">
            <v>LKMel mākāṇam</v>
          </cell>
        </row>
        <row r="2970">
          <cell r="B2970" t="str">
            <v>Colombo</v>
          </cell>
          <cell r="C2970" t="str">
            <v>LKColombo</v>
          </cell>
        </row>
        <row r="2971">
          <cell r="B2971" t="str">
            <v>Kŏḷamba</v>
          </cell>
          <cell r="C2971" t="str">
            <v>LKKŏḷamba</v>
          </cell>
        </row>
        <row r="2972">
          <cell r="B2972" t="str">
            <v>Kŏl̮umpu</v>
          </cell>
          <cell r="C2972" t="str">
            <v>LKKŏl̮umpu</v>
          </cell>
        </row>
        <row r="2973">
          <cell r="B2973" t="str">
            <v>Gampaha</v>
          </cell>
          <cell r="C2973" t="str">
            <v>LKGampaha</v>
          </cell>
        </row>
        <row r="2974">
          <cell r="B2974" t="str">
            <v>Gampaha</v>
          </cell>
          <cell r="C2974" t="str">
            <v>LKGampaha</v>
          </cell>
        </row>
        <row r="2975">
          <cell r="B2975" t="str">
            <v>Kampahā</v>
          </cell>
          <cell r="C2975" t="str">
            <v>LKKampahā</v>
          </cell>
        </row>
        <row r="2976">
          <cell r="B2976" t="str">
            <v>Kalutara</v>
          </cell>
          <cell r="C2976" t="str">
            <v>LKKalutara</v>
          </cell>
        </row>
        <row r="2977">
          <cell r="B2977" t="str">
            <v>Kaḷutara</v>
          </cell>
          <cell r="C2977" t="str">
            <v>LKKaḷutara</v>
          </cell>
        </row>
        <row r="2978">
          <cell r="B2978" t="str">
            <v>Kaḷuttuṟai</v>
          </cell>
          <cell r="C2978" t="str">
            <v>LKKaḷuttuṟai</v>
          </cell>
        </row>
        <row r="2979">
          <cell r="B2979" t="str">
            <v>Central Province</v>
          </cell>
          <cell r="C2979" t="str">
            <v>LKCentral Province</v>
          </cell>
        </row>
        <row r="2980">
          <cell r="B2980" t="str">
            <v>Madhyama paḷāta</v>
          </cell>
          <cell r="C2980" t="str">
            <v>LKMadhyama paḷāta</v>
          </cell>
        </row>
        <row r="2981">
          <cell r="B2981" t="str">
            <v>Mattiya mākāṇam</v>
          </cell>
          <cell r="C2981" t="str">
            <v>LKMattiya mākāṇam</v>
          </cell>
        </row>
        <row r="2982">
          <cell r="B2982" t="str">
            <v>Kandy</v>
          </cell>
          <cell r="C2982" t="str">
            <v>LKKandy</v>
          </cell>
        </row>
        <row r="2983">
          <cell r="B2983" t="str">
            <v>Mahanuvara</v>
          </cell>
          <cell r="C2983" t="str">
            <v>LKMahanuvara</v>
          </cell>
        </row>
        <row r="2984">
          <cell r="B2984" t="str">
            <v>Kaṇṭi</v>
          </cell>
          <cell r="C2984" t="str">
            <v>LKKaṇṭi</v>
          </cell>
        </row>
        <row r="2985">
          <cell r="B2985" t="str">
            <v>Matale</v>
          </cell>
          <cell r="C2985" t="str">
            <v>LKMatale</v>
          </cell>
        </row>
        <row r="2986">
          <cell r="B2986" t="str">
            <v>Mātale</v>
          </cell>
          <cell r="C2986" t="str">
            <v>LKMātale</v>
          </cell>
        </row>
        <row r="2987">
          <cell r="B2987" t="str">
            <v>Māttaḷai</v>
          </cell>
          <cell r="C2987" t="str">
            <v>LKMāttaḷai</v>
          </cell>
        </row>
        <row r="2988">
          <cell r="B2988" t="str">
            <v>Nuwara Eliya</v>
          </cell>
          <cell r="C2988" t="str">
            <v>LKNuwara Eliya</v>
          </cell>
        </row>
        <row r="2989">
          <cell r="B2989" t="str">
            <v>Nuvara Ĕliya</v>
          </cell>
          <cell r="C2989" t="str">
            <v>LKNuvara Ĕliya</v>
          </cell>
        </row>
        <row r="2990">
          <cell r="B2990" t="str">
            <v>Nuvarĕliyā</v>
          </cell>
          <cell r="C2990" t="str">
            <v>LKNuvarĕliyā</v>
          </cell>
        </row>
        <row r="2991">
          <cell r="B2991" t="str">
            <v>Southern Province</v>
          </cell>
          <cell r="C2991" t="str">
            <v>LKSouthern Province</v>
          </cell>
        </row>
        <row r="2992">
          <cell r="B2992" t="str">
            <v>Dakuṇu paḷāta</v>
          </cell>
          <cell r="C2992" t="str">
            <v>LKDakuṇu paḷāta</v>
          </cell>
        </row>
        <row r="2993">
          <cell r="B2993" t="str">
            <v>Tĕṉ mākāṇam</v>
          </cell>
          <cell r="C2993" t="str">
            <v>LKTĕṉ mākāṇam</v>
          </cell>
        </row>
        <row r="2994">
          <cell r="B2994" t="str">
            <v>Galle</v>
          </cell>
          <cell r="C2994" t="str">
            <v>LKGalle</v>
          </cell>
        </row>
        <row r="2995">
          <cell r="B2995" t="str">
            <v>Gālla</v>
          </cell>
          <cell r="C2995" t="str">
            <v>LKGālla</v>
          </cell>
        </row>
        <row r="2996">
          <cell r="B2996" t="str">
            <v>Kāli</v>
          </cell>
          <cell r="C2996" t="str">
            <v>LKKāli</v>
          </cell>
        </row>
        <row r="2997">
          <cell r="B2997" t="str">
            <v>Matara</v>
          </cell>
          <cell r="C2997" t="str">
            <v>LKMatara</v>
          </cell>
        </row>
        <row r="2998">
          <cell r="B2998" t="str">
            <v>Mātara</v>
          </cell>
          <cell r="C2998" t="str">
            <v>LKMātara</v>
          </cell>
        </row>
        <row r="2999">
          <cell r="B2999" t="str">
            <v>Māttaṛai</v>
          </cell>
          <cell r="C2999" t="str">
            <v>LKMāttaṛai</v>
          </cell>
        </row>
        <row r="3000">
          <cell r="B3000" t="str">
            <v>Hambantota</v>
          </cell>
          <cell r="C3000" t="str">
            <v>LKHambantota</v>
          </cell>
        </row>
        <row r="3001">
          <cell r="B3001" t="str">
            <v>Hambantŏṭa</v>
          </cell>
          <cell r="C3001" t="str">
            <v>LKHambantŏṭa</v>
          </cell>
        </row>
        <row r="3002">
          <cell r="B3002" t="str">
            <v>Ampāntōṭṭai</v>
          </cell>
          <cell r="C3002" t="str">
            <v>LKAmpāntōṭṭai</v>
          </cell>
        </row>
        <row r="3003">
          <cell r="B3003" t="str">
            <v>Northern Province</v>
          </cell>
          <cell r="C3003" t="str">
            <v>LKNorthern Province</v>
          </cell>
        </row>
        <row r="3004">
          <cell r="B3004" t="str">
            <v>Uturu paḷāta</v>
          </cell>
          <cell r="C3004" t="str">
            <v>LKUturu paḷāta</v>
          </cell>
        </row>
        <row r="3005">
          <cell r="B3005" t="str">
            <v>Vaṭakku mākāṇam</v>
          </cell>
          <cell r="C3005" t="str">
            <v>LKVaṭakku mākāṇam</v>
          </cell>
        </row>
        <row r="3006">
          <cell r="B3006" t="str">
            <v>Jaffna</v>
          </cell>
          <cell r="C3006" t="str">
            <v>LKJaffna</v>
          </cell>
        </row>
        <row r="3007">
          <cell r="B3007" t="str">
            <v>Yāpanaya</v>
          </cell>
          <cell r="C3007" t="str">
            <v>LKYāpanaya</v>
          </cell>
        </row>
        <row r="3008">
          <cell r="B3008" t="str">
            <v>Yāl̮ppāṇam</v>
          </cell>
          <cell r="C3008" t="str">
            <v>LKYāl̮ppāṇam</v>
          </cell>
        </row>
        <row r="3009">
          <cell r="B3009" t="str">
            <v>Kilinochchi</v>
          </cell>
          <cell r="C3009" t="str">
            <v>LKKilinochchi</v>
          </cell>
        </row>
        <row r="3010">
          <cell r="B3010" t="str">
            <v>Kilinŏchchi</v>
          </cell>
          <cell r="C3010" t="str">
            <v>LKKilinŏchchi</v>
          </cell>
        </row>
        <row r="3011">
          <cell r="B3011" t="str">
            <v>Kiḷinochchi</v>
          </cell>
          <cell r="C3011" t="str">
            <v>LKKiḷinochchi</v>
          </cell>
        </row>
        <row r="3012">
          <cell r="B3012" t="str">
            <v>Mannar</v>
          </cell>
          <cell r="C3012" t="str">
            <v>LKMannar</v>
          </cell>
        </row>
        <row r="3013">
          <cell r="B3013" t="str">
            <v>Mannārama</v>
          </cell>
          <cell r="C3013" t="str">
            <v>LKMannārama</v>
          </cell>
        </row>
        <row r="3014">
          <cell r="B3014" t="str">
            <v>Maṉṉār</v>
          </cell>
          <cell r="C3014" t="str">
            <v>LKMaṉṉār</v>
          </cell>
        </row>
        <row r="3015">
          <cell r="B3015" t="str">
            <v>Vavuniya</v>
          </cell>
          <cell r="C3015" t="str">
            <v>LKVavuniya</v>
          </cell>
        </row>
        <row r="3016">
          <cell r="B3016" t="str">
            <v>Vavuniyāva</v>
          </cell>
          <cell r="C3016" t="str">
            <v>LKVavuniyāva</v>
          </cell>
        </row>
        <row r="3017">
          <cell r="B3017" t="str">
            <v>Vavuṉiyā</v>
          </cell>
          <cell r="C3017" t="str">
            <v>LKVavuṉiyā</v>
          </cell>
        </row>
        <row r="3018">
          <cell r="B3018" t="str">
            <v>Mullaittivu</v>
          </cell>
          <cell r="C3018" t="str">
            <v>LKMullaittivu</v>
          </cell>
        </row>
        <row r="3019">
          <cell r="B3019" t="str">
            <v>Mulativ</v>
          </cell>
          <cell r="C3019" t="str">
            <v>LKMulativ</v>
          </cell>
        </row>
        <row r="3020">
          <cell r="B3020" t="str">
            <v>Mullaittīvu</v>
          </cell>
          <cell r="C3020" t="str">
            <v>LKMullaittīvu</v>
          </cell>
        </row>
        <row r="3021">
          <cell r="B3021" t="str">
            <v>Eastern Province</v>
          </cell>
          <cell r="C3021" t="str">
            <v>LKEastern Province</v>
          </cell>
        </row>
        <row r="3022">
          <cell r="B3022" t="str">
            <v>Næ̆gĕnahira paḷāta</v>
          </cell>
          <cell r="C3022" t="str">
            <v>LKNæ̆gĕnahira paḷāta</v>
          </cell>
        </row>
        <row r="3023">
          <cell r="B3023" t="str">
            <v>Kil̮akku mākāṇam</v>
          </cell>
          <cell r="C3023" t="str">
            <v>LKKil̮akku mākāṇam</v>
          </cell>
        </row>
        <row r="3024">
          <cell r="B3024" t="str">
            <v>Batticaloa</v>
          </cell>
          <cell r="C3024" t="str">
            <v>LKBatticaloa</v>
          </cell>
        </row>
        <row r="3025">
          <cell r="B3025" t="str">
            <v>Maḍakalapuva</v>
          </cell>
          <cell r="C3025" t="str">
            <v>LKMaḍakalapuva</v>
          </cell>
        </row>
        <row r="3026">
          <cell r="B3026" t="str">
            <v>Maṭṭakkaḷappu</v>
          </cell>
          <cell r="C3026" t="str">
            <v>LKMaṭṭakkaḷappu</v>
          </cell>
        </row>
        <row r="3027">
          <cell r="B3027" t="str">
            <v>Ampara</v>
          </cell>
          <cell r="C3027" t="str">
            <v>LKAmpara</v>
          </cell>
        </row>
        <row r="3028">
          <cell r="B3028" t="str">
            <v>Ampāra</v>
          </cell>
          <cell r="C3028" t="str">
            <v>LKAmpāra</v>
          </cell>
        </row>
        <row r="3029">
          <cell r="B3029" t="str">
            <v>Ampāṟai</v>
          </cell>
          <cell r="C3029" t="str">
            <v>LKAmpāṟai</v>
          </cell>
        </row>
        <row r="3030">
          <cell r="B3030" t="str">
            <v>Trincomalee</v>
          </cell>
          <cell r="C3030" t="str">
            <v>LKTrincomalee</v>
          </cell>
        </row>
        <row r="3031">
          <cell r="B3031" t="str">
            <v>Trikuṇāmalaya</v>
          </cell>
          <cell r="C3031" t="str">
            <v>LKTrikuṇāmalaya</v>
          </cell>
        </row>
        <row r="3032">
          <cell r="B3032" t="str">
            <v>Tirukŏṇamalai</v>
          </cell>
          <cell r="C3032" t="str">
            <v>LKTirukŏṇamalai</v>
          </cell>
        </row>
        <row r="3033">
          <cell r="B3033" t="str">
            <v>North Western Province</v>
          </cell>
          <cell r="C3033" t="str">
            <v>LKNorth Western Province</v>
          </cell>
        </row>
        <row r="3034">
          <cell r="B3034" t="str">
            <v>Vayamba paḷāta</v>
          </cell>
          <cell r="C3034" t="str">
            <v>LKVayamba paḷāta</v>
          </cell>
        </row>
        <row r="3035">
          <cell r="B3035" t="str">
            <v>Vaṭamel mākāṇam</v>
          </cell>
          <cell r="C3035" t="str">
            <v>LKVaṭamel mākāṇam</v>
          </cell>
        </row>
        <row r="3036">
          <cell r="B3036" t="str">
            <v>Kurunegala</v>
          </cell>
          <cell r="C3036" t="str">
            <v>LKKurunegala</v>
          </cell>
        </row>
        <row r="3037">
          <cell r="B3037" t="str">
            <v>Kuruṇægala</v>
          </cell>
          <cell r="C3037" t="str">
            <v>LKKuruṇægala</v>
          </cell>
        </row>
        <row r="3038">
          <cell r="B3038" t="str">
            <v>Kurunākal</v>
          </cell>
          <cell r="C3038" t="str">
            <v>LKKurunākal</v>
          </cell>
        </row>
        <row r="3039">
          <cell r="B3039" t="str">
            <v>Puttalam</v>
          </cell>
          <cell r="C3039" t="str">
            <v>LKPuttalam</v>
          </cell>
        </row>
        <row r="3040">
          <cell r="B3040" t="str">
            <v>Puttalama</v>
          </cell>
          <cell r="C3040" t="str">
            <v>LKPuttalama</v>
          </cell>
        </row>
        <row r="3041">
          <cell r="B3041" t="str">
            <v>Puttaḷam</v>
          </cell>
          <cell r="C3041" t="str">
            <v>LKPuttaḷam</v>
          </cell>
        </row>
        <row r="3042">
          <cell r="B3042" t="str">
            <v>North Central Province</v>
          </cell>
          <cell r="C3042" t="str">
            <v>LKNorth Central Province</v>
          </cell>
        </row>
        <row r="3043">
          <cell r="B3043" t="str">
            <v>Uturumæ̆da paḷāta</v>
          </cell>
          <cell r="C3043" t="str">
            <v>LKUturumæ̆da paḷāta</v>
          </cell>
        </row>
        <row r="3044">
          <cell r="B3044" t="str">
            <v>Vaṭamattiya mākāṇam</v>
          </cell>
          <cell r="C3044" t="str">
            <v>LKVaṭamattiya mākāṇam</v>
          </cell>
        </row>
        <row r="3045">
          <cell r="B3045" t="str">
            <v>Anuradhapura</v>
          </cell>
          <cell r="C3045" t="str">
            <v>LKAnuradhapura</v>
          </cell>
        </row>
        <row r="3046">
          <cell r="B3046" t="str">
            <v>Anurādhapura</v>
          </cell>
          <cell r="C3046" t="str">
            <v>LKAnurādhapura</v>
          </cell>
        </row>
        <row r="3047">
          <cell r="B3047" t="str">
            <v>Anurātapuram</v>
          </cell>
          <cell r="C3047" t="str">
            <v>LKAnurātapuram</v>
          </cell>
        </row>
        <row r="3048">
          <cell r="B3048" t="str">
            <v>Polonnaruwa</v>
          </cell>
          <cell r="C3048" t="str">
            <v>LKPolonnaruwa</v>
          </cell>
        </row>
        <row r="3049">
          <cell r="B3049" t="str">
            <v>Pŏḷŏnnaruva</v>
          </cell>
          <cell r="C3049" t="str">
            <v>LKPŏḷŏnnaruva</v>
          </cell>
        </row>
        <row r="3050">
          <cell r="B3050" t="str">
            <v>Pŏlaṉṉaṛuvai</v>
          </cell>
          <cell r="C3050" t="str">
            <v>LKPŏlaṉṉaṛuvai</v>
          </cell>
        </row>
        <row r="3051">
          <cell r="B3051" t="str">
            <v>Uva Province</v>
          </cell>
          <cell r="C3051" t="str">
            <v>LKUva Province</v>
          </cell>
        </row>
        <row r="3052">
          <cell r="B3052" t="str">
            <v>Ūva paḷāta</v>
          </cell>
          <cell r="C3052" t="str">
            <v>LKŪva paḷāta</v>
          </cell>
        </row>
        <row r="3053">
          <cell r="B3053" t="str">
            <v>Ūvā mākāṇam</v>
          </cell>
          <cell r="C3053" t="str">
            <v>LKŪvā mākāṇam</v>
          </cell>
        </row>
        <row r="3054">
          <cell r="B3054" t="str">
            <v>Badulla</v>
          </cell>
          <cell r="C3054" t="str">
            <v>LKBadulla</v>
          </cell>
        </row>
        <row r="3055">
          <cell r="B3055" t="str">
            <v>Badulla</v>
          </cell>
          <cell r="C3055" t="str">
            <v>LKBadulla</v>
          </cell>
        </row>
        <row r="3056">
          <cell r="B3056" t="str">
            <v>Patuḷai</v>
          </cell>
          <cell r="C3056" t="str">
            <v>LKPatuḷai</v>
          </cell>
        </row>
        <row r="3057">
          <cell r="B3057" t="str">
            <v>Monaragala</v>
          </cell>
          <cell r="C3057" t="str">
            <v>LKMonaragala</v>
          </cell>
        </row>
        <row r="3058">
          <cell r="B3058" t="str">
            <v>Mŏṇarāgala</v>
          </cell>
          <cell r="C3058" t="str">
            <v>LKMŏṇarāgala</v>
          </cell>
        </row>
        <row r="3059">
          <cell r="B3059" t="str">
            <v>Mŏṉarākalai</v>
          </cell>
          <cell r="C3059" t="str">
            <v>LKMŏṉarākalai</v>
          </cell>
        </row>
        <row r="3060">
          <cell r="B3060" t="str">
            <v>Sabaragamuwa Province</v>
          </cell>
          <cell r="C3060" t="str">
            <v>LKSabaragamuwa Province</v>
          </cell>
        </row>
        <row r="3061">
          <cell r="B3061" t="str">
            <v>Sabaragamuva paḷāta</v>
          </cell>
          <cell r="C3061" t="str">
            <v>LKSabaragamuva paḷāta</v>
          </cell>
        </row>
        <row r="3062">
          <cell r="B3062" t="str">
            <v>Chappirakamuva mākāṇam</v>
          </cell>
          <cell r="C3062" t="str">
            <v>LKChappirakamuva mākāṇam</v>
          </cell>
        </row>
        <row r="3063">
          <cell r="B3063" t="str">
            <v>Ratnapura</v>
          </cell>
          <cell r="C3063" t="str">
            <v>LKRatnapura</v>
          </cell>
        </row>
        <row r="3064">
          <cell r="B3064" t="str">
            <v>Ratnapura</v>
          </cell>
          <cell r="C3064" t="str">
            <v>LKRatnapura</v>
          </cell>
        </row>
        <row r="3065">
          <cell r="B3065" t="str">
            <v>Irattiṉapuri</v>
          </cell>
          <cell r="C3065" t="str">
            <v>LKIrattiṉapuri</v>
          </cell>
        </row>
        <row r="3066">
          <cell r="B3066" t="str">
            <v>Kegalla</v>
          </cell>
          <cell r="C3066" t="str">
            <v>LKKegalla</v>
          </cell>
        </row>
        <row r="3067">
          <cell r="B3067" t="str">
            <v>Kægalla</v>
          </cell>
          <cell r="C3067" t="str">
            <v>LKKægalla</v>
          </cell>
        </row>
        <row r="3068">
          <cell r="B3068" t="str">
            <v>Kekālai</v>
          </cell>
          <cell r="C3068" t="str">
            <v>LKKekālai</v>
          </cell>
        </row>
        <row r="3069">
          <cell r="B3069" t="str">
            <v>Bong</v>
          </cell>
          <cell r="C3069" t="str">
            <v>LRBong</v>
          </cell>
        </row>
        <row r="3070">
          <cell r="B3070" t="str">
            <v>Bomi</v>
          </cell>
          <cell r="C3070" t="str">
            <v>LRBomi</v>
          </cell>
        </row>
        <row r="3071">
          <cell r="B3071" t="str">
            <v>Grand Cape Mount</v>
          </cell>
          <cell r="C3071" t="str">
            <v>LRGrand Cape Mount</v>
          </cell>
        </row>
        <row r="3072">
          <cell r="B3072" t="str">
            <v>Grand Bassa</v>
          </cell>
          <cell r="C3072" t="str">
            <v>LRGrand Bassa</v>
          </cell>
        </row>
        <row r="3073">
          <cell r="B3073" t="str">
            <v>Grand Gedeh</v>
          </cell>
          <cell r="C3073" t="str">
            <v>LRGrand Gedeh</v>
          </cell>
        </row>
        <row r="3074">
          <cell r="B3074" t="str">
            <v>Grand Kru</v>
          </cell>
          <cell r="C3074" t="str">
            <v>LRGrand Kru</v>
          </cell>
        </row>
        <row r="3075">
          <cell r="B3075" t="str">
            <v>Gbarpolu</v>
          </cell>
          <cell r="C3075" t="str">
            <v>LRGbarpolu</v>
          </cell>
        </row>
        <row r="3076">
          <cell r="B3076" t="str">
            <v>Lofa</v>
          </cell>
          <cell r="C3076" t="str">
            <v>LRLofa</v>
          </cell>
        </row>
        <row r="3077">
          <cell r="B3077" t="str">
            <v>Margibi</v>
          </cell>
          <cell r="C3077" t="str">
            <v>LRMargibi</v>
          </cell>
        </row>
        <row r="3078">
          <cell r="B3078" t="str">
            <v>Montserrado</v>
          </cell>
          <cell r="C3078" t="str">
            <v>LRMontserrado</v>
          </cell>
        </row>
        <row r="3079">
          <cell r="B3079" t="str">
            <v>Maryland</v>
          </cell>
          <cell r="C3079" t="str">
            <v>LRMaryland</v>
          </cell>
        </row>
        <row r="3080">
          <cell r="B3080" t="str">
            <v>Nimba</v>
          </cell>
          <cell r="C3080" t="str">
            <v>LRNimba</v>
          </cell>
        </row>
        <row r="3081">
          <cell r="B3081" t="str">
            <v>River Gee</v>
          </cell>
          <cell r="C3081" t="str">
            <v>LRRiver Gee</v>
          </cell>
        </row>
        <row r="3082">
          <cell r="B3082" t="str">
            <v>River Cess</v>
          </cell>
          <cell r="C3082" t="str">
            <v>LRRiver Cess</v>
          </cell>
        </row>
        <row r="3083">
          <cell r="B3083" t="str">
            <v>Sinoe</v>
          </cell>
          <cell r="C3083" t="str">
            <v>LRSinoe</v>
          </cell>
        </row>
        <row r="3084">
          <cell r="B3084" t="str">
            <v>Maseru</v>
          </cell>
          <cell r="C3084" t="str">
            <v>LSMaseru</v>
          </cell>
        </row>
        <row r="3085">
          <cell r="B3085" t="str">
            <v>Maseru</v>
          </cell>
          <cell r="C3085" t="str">
            <v>LSMaseru</v>
          </cell>
        </row>
        <row r="3086">
          <cell r="B3086" t="str">
            <v>Botha-Bothe</v>
          </cell>
          <cell r="C3086" t="str">
            <v>LSBotha-Bothe</v>
          </cell>
        </row>
        <row r="3087">
          <cell r="B3087" t="str">
            <v>Botha-Bothe</v>
          </cell>
          <cell r="C3087" t="str">
            <v>LSBotha-Bothe</v>
          </cell>
        </row>
        <row r="3088">
          <cell r="B3088" t="str">
            <v>Leribe</v>
          </cell>
          <cell r="C3088" t="str">
            <v>LSLeribe</v>
          </cell>
        </row>
        <row r="3089">
          <cell r="B3089" t="str">
            <v>Leribe</v>
          </cell>
          <cell r="C3089" t="str">
            <v>LSLeribe</v>
          </cell>
        </row>
        <row r="3090">
          <cell r="B3090" t="str">
            <v>Berea</v>
          </cell>
          <cell r="C3090" t="str">
            <v>LSBerea</v>
          </cell>
        </row>
        <row r="3091">
          <cell r="B3091" t="str">
            <v>Berea</v>
          </cell>
          <cell r="C3091" t="str">
            <v>LSBerea</v>
          </cell>
        </row>
        <row r="3092">
          <cell r="B3092" t="str">
            <v>Mafeteng</v>
          </cell>
          <cell r="C3092" t="str">
            <v>LSMafeteng</v>
          </cell>
        </row>
        <row r="3093">
          <cell r="B3093" t="str">
            <v>Mafeteng</v>
          </cell>
          <cell r="C3093" t="str">
            <v>LSMafeteng</v>
          </cell>
        </row>
        <row r="3094">
          <cell r="B3094" t="str">
            <v>Mohale's Hoek</v>
          </cell>
          <cell r="C3094" t="str">
            <v>LSMohale's Hoek</v>
          </cell>
        </row>
        <row r="3095">
          <cell r="B3095" t="str">
            <v>Mohale's Hoek</v>
          </cell>
          <cell r="C3095" t="str">
            <v>LSMohale's Hoek</v>
          </cell>
        </row>
        <row r="3096">
          <cell r="B3096" t="str">
            <v>Quthing</v>
          </cell>
          <cell r="C3096" t="str">
            <v>LSQuthing</v>
          </cell>
        </row>
        <row r="3097">
          <cell r="B3097" t="str">
            <v>Quthing</v>
          </cell>
          <cell r="C3097" t="str">
            <v>LSQuthing</v>
          </cell>
        </row>
        <row r="3098">
          <cell r="B3098" t="str">
            <v>Qacha's Nek</v>
          </cell>
          <cell r="C3098" t="str">
            <v>LSQacha's Nek</v>
          </cell>
        </row>
        <row r="3099">
          <cell r="B3099" t="str">
            <v>Qacha's Nek</v>
          </cell>
          <cell r="C3099" t="str">
            <v>LSQacha's Nek</v>
          </cell>
        </row>
        <row r="3100">
          <cell r="B3100" t="str">
            <v>Mokhotlong</v>
          </cell>
          <cell r="C3100" t="str">
            <v>LSMokhotlong</v>
          </cell>
        </row>
        <row r="3101">
          <cell r="B3101" t="str">
            <v>Mokhotlong</v>
          </cell>
          <cell r="C3101" t="str">
            <v>LSMokhotlong</v>
          </cell>
        </row>
        <row r="3102">
          <cell r="B3102" t="str">
            <v>Thaba-Tseka</v>
          </cell>
          <cell r="C3102" t="str">
            <v>LSThaba-Tseka</v>
          </cell>
        </row>
        <row r="3103">
          <cell r="B3103" t="str">
            <v>Thaba-Tseka</v>
          </cell>
          <cell r="C3103" t="str">
            <v>LSThaba-Tseka</v>
          </cell>
        </row>
        <row r="3104">
          <cell r="B3104" t="str">
            <v>Alytaus apskritis</v>
          </cell>
          <cell r="C3104" t="str">
            <v>LTAlytaus apskritis</v>
          </cell>
        </row>
        <row r="3105">
          <cell r="B3105" t="str">
            <v>Alytaus miestas</v>
          </cell>
          <cell r="C3105" t="str">
            <v>LTAlytaus miestas</v>
          </cell>
        </row>
        <row r="3106">
          <cell r="B3106" t="str">
            <v>Alytus</v>
          </cell>
          <cell r="C3106" t="str">
            <v>LTAlytus</v>
          </cell>
        </row>
        <row r="3107">
          <cell r="B3107" t="str">
            <v>Lazdijai</v>
          </cell>
          <cell r="C3107" t="str">
            <v>LTLazdijai</v>
          </cell>
        </row>
        <row r="3108">
          <cell r="B3108" t="str">
            <v>Varėna</v>
          </cell>
          <cell r="C3108" t="str">
            <v>LTVarėna</v>
          </cell>
        </row>
        <row r="3109">
          <cell r="B3109" t="str">
            <v>Druskininkai</v>
          </cell>
          <cell r="C3109" t="str">
            <v>LTDruskininkai</v>
          </cell>
        </row>
        <row r="3110">
          <cell r="B3110" t="str">
            <v>Klaipėdos apskritis</v>
          </cell>
          <cell r="C3110" t="str">
            <v>LTKlaipėdos apskritis</v>
          </cell>
        </row>
        <row r="3111">
          <cell r="B3111" t="str">
            <v>Klaipėdos miestas</v>
          </cell>
          <cell r="C3111" t="str">
            <v>LTKlaipėdos miestas</v>
          </cell>
        </row>
        <row r="3112">
          <cell r="B3112" t="str">
            <v>Palangos miestas</v>
          </cell>
          <cell r="C3112" t="str">
            <v>LTPalangos miestas</v>
          </cell>
        </row>
        <row r="3113">
          <cell r="B3113" t="str">
            <v>Klaipėda</v>
          </cell>
          <cell r="C3113" t="str">
            <v>LTKlaipėda</v>
          </cell>
        </row>
        <row r="3114">
          <cell r="B3114" t="str">
            <v>Kretinga</v>
          </cell>
          <cell r="C3114" t="str">
            <v>LTKretinga</v>
          </cell>
        </row>
        <row r="3115">
          <cell r="B3115" t="str">
            <v>Šilutė</v>
          </cell>
          <cell r="C3115" t="str">
            <v>LTŠilutė</v>
          </cell>
        </row>
        <row r="3116">
          <cell r="B3116" t="str">
            <v>Skuodas</v>
          </cell>
          <cell r="C3116" t="str">
            <v>LTSkuodas</v>
          </cell>
        </row>
        <row r="3117">
          <cell r="B3117" t="str">
            <v>Neringa</v>
          </cell>
          <cell r="C3117" t="str">
            <v>LTNeringa</v>
          </cell>
        </row>
        <row r="3118">
          <cell r="B3118" t="str">
            <v>Kauno apskritis</v>
          </cell>
          <cell r="C3118" t="str">
            <v>LTKauno apskritis</v>
          </cell>
        </row>
        <row r="3119">
          <cell r="B3119" t="str">
            <v>Kauno miestas</v>
          </cell>
          <cell r="C3119" t="str">
            <v>LTKauno miestas</v>
          </cell>
        </row>
        <row r="3120">
          <cell r="B3120" t="str">
            <v>Jonava</v>
          </cell>
          <cell r="C3120" t="str">
            <v>LTJonava</v>
          </cell>
        </row>
        <row r="3121">
          <cell r="B3121" t="str">
            <v>Kaišiadorys</v>
          </cell>
          <cell r="C3121" t="str">
            <v>LTKaišiadorys</v>
          </cell>
        </row>
        <row r="3122">
          <cell r="B3122" t="str">
            <v>Kaunas</v>
          </cell>
          <cell r="C3122" t="str">
            <v>LTKaunas</v>
          </cell>
        </row>
        <row r="3123">
          <cell r="B3123" t="str">
            <v>Kėdainiai</v>
          </cell>
          <cell r="C3123" t="str">
            <v>LTKėdainiai</v>
          </cell>
        </row>
        <row r="3124">
          <cell r="B3124" t="str">
            <v>Prienai</v>
          </cell>
          <cell r="C3124" t="str">
            <v>LTPrienai</v>
          </cell>
        </row>
        <row r="3125">
          <cell r="B3125" t="str">
            <v>Raseiniai</v>
          </cell>
          <cell r="C3125" t="str">
            <v>LTRaseiniai</v>
          </cell>
        </row>
        <row r="3126">
          <cell r="B3126" t="str">
            <v>Birštonas</v>
          </cell>
          <cell r="C3126" t="str">
            <v>LTBirštonas</v>
          </cell>
        </row>
        <row r="3127">
          <cell r="B3127" t="str">
            <v>Marijampolės apskritis</v>
          </cell>
          <cell r="C3127" t="str">
            <v>LTMarijampolės apskritis</v>
          </cell>
        </row>
        <row r="3128">
          <cell r="B3128" t="str">
            <v>Marijampolė</v>
          </cell>
          <cell r="C3128" t="str">
            <v>LTMarijampolė</v>
          </cell>
        </row>
        <row r="3129">
          <cell r="B3129" t="str">
            <v>Šakiai</v>
          </cell>
          <cell r="C3129" t="str">
            <v>LTŠakiai</v>
          </cell>
        </row>
        <row r="3130">
          <cell r="B3130" t="str">
            <v>Vilkaviškis</v>
          </cell>
          <cell r="C3130" t="str">
            <v>LTVilkaviškis</v>
          </cell>
        </row>
        <row r="3131">
          <cell r="B3131" t="str">
            <v>Kalvarija</v>
          </cell>
          <cell r="C3131" t="str">
            <v>LTKalvarija</v>
          </cell>
        </row>
        <row r="3132">
          <cell r="B3132" t="str">
            <v>Kazlų Rūdos</v>
          </cell>
          <cell r="C3132" t="str">
            <v>LTKazlų Rūdos</v>
          </cell>
        </row>
        <row r="3133">
          <cell r="B3133" t="str">
            <v>Panevėžio apskritis</v>
          </cell>
          <cell r="C3133" t="str">
            <v>LTPanevėžio apskritis</v>
          </cell>
        </row>
        <row r="3134">
          <cell r="B3134" t="str">
            <v>Panevėžio miestas</v>
          </cell>
          <cell r="C3134" t="str">
            <v>LTPanevėžio miestas</v>
          </cell>
        </row>
        <row r="3135">
          <cell r="B3135" t="str">
            <v>Biržai</v>
          </cell>
          <cell r="C3135" t="str">
            <v>LTBiržai</v>
          </cell>
        </row>
        <row r="3136">
          <cell r="B3136" t="str">
            <v>Kupiškis</v>
          </cell>
          <cell r="C3136" t="str">
            <v>LTKupiškis</v>
          </cell>
        </row>
        <row r="3137">
          <cell r="B3137" t="str">
            <v>Panevėžys</v>
          </cell>
          <cell r="C3137" t="str">
            <v>LTPanevėžys</v>
          </cell>
        </row>
        <row r="3138">
          <cell r="B3138" t="str">
            <v>Pasvalys</v>
          </cell>
          <cell r="C3138" t="str">
            <v>LTPasvalys</v>
          </cell>
        </row>
        <row r="3139">
          <cell r="B3139" t="str">
            <v>Rokiškis</v>
          </cell>
          <cell r="C3139" t="str">
            <v>LTRokiškis</v>
          </cell>
        </row>
        <row r="3140">
          <cell r="B3140" t="str">
            <v>Šiaulių apskritis</v>
          </cell>
          <cell r="C3140" t="str">
            <v>LTŠiaulių apskritis</v>
          </cell>
        </row>
        <row r="3141">
          <cell r="B3141" t="str">
            <v>Šiaulių miestas</v>
          </cell>
          <cell r="C3141" t="str">
            <v>LTŠiaulių miestas</v>
          </cell>
        </row>
        <row r="3142">
          <cell r="B3142" t="str">
            <v>Akmenė</v>
          </cell>
          <cell r="C3142" t="str">
            <v>LTAkmenė</v>
          </cell>
        </row>
        <row r="3143">
          <cell r="B3143" t="str">
            <v>Joniškis</v>
          </cell>
          <cell r="C3143" t="str">
            <v>LTJoniškis</v>
          </cell>
        </row>
        <row r="3144">
          <cell r="B3144" t="str">
            <v>Kelmė</v>
          </cell>
          <cell r="C3144" t="str">
            <v>LTKelmė</v>
          </cell>
        </row>
        <row r="3145">
          <cell r="B3145" t="str">
            <v>Pakruojis</v>
          </cell>
          <cell r="C3145" t="str">
            <v>LTPakruojis</v>
          </cell>
        </row>
        <row r="3146">
          <cell r="B3146" t="str">
            <v>Radviliškis</v>
          </cell>
          <cell r="C3146" t="str">
            <v>LTRadviliškis</v>
          </cell>
        </row>
        <row r="3147">
          <cell r="B3147" t="str">
            <v>Šiauliai</v>
          </cell>
          <cell r="C3147" t="str">
            <v>LTŠiauliai</v>
          </cell>
        </row>
        <row r="3148">
          <cell r="B3148" t="str">
            <v>Tauragės apskritis</v>
          </cell>
          <cell r="C3148" t="str">
            <v>LTTauragės apskritis</v>
          </cell>
        </row>
        <row r="3149">
          <cell r="B3149" t="str">
            <v>Jurbarkas</v>
          </cell>
          <cell r="C3149" t="str">
            <v>LTJurbarkas</v>
          </cell>
        </row>
        <row r="3150">
          <cell r="B3150" t="str">
            <v>Šilalė</v>
          </cell>
          <cell r="C3150" t="str">
            <v>LTŠilalė</v>
          </cell>
        </row>
        <row r="3151">
          <cell r="B3151" t="str">
            <v>Tauragė</v>
          </cell>
          <cell r="C3151" t="str">
            <v>LTTauragė</v>
          </cell>
        </row>
        <row r="3152">
          <cell r="B3152" t="str">
            <v>Pagėgiai</v>
          </cell>
          <cell r="C3152" t="str">
            <v>LTPagėgiai</v>
          </cell>
        </row>
        <row r="3153">
          <cell r="B3153" t="str">
            <v>Telšių apskritis</v>
          </cell>
          <cell r="C3153" t="str">
            <v>LTTelšių apskritis</v>
          </cell>
        </row>
        <row r="3154">
          <cell r="B3154" t="str">
            <v>Mažeikiai</v>
          </cell>
          <cell r="C3154" t="str">
            <v>LTMažeikiai</v>
          </cell>
        </row>
        <row r="3155">
          <cell r="B3155" t="str">
            <v>Plungė</v>
          </cell>
          <cell r="C3155" t="str">
            <v>LTPlungė</v>
          </cell>
        </row>
        <row r="3156">
          <cell r="B3156" t="str">
            <v>Telšiai</v>
          </cell>
          <cell r="C3156" t="str">
            <v>LTTelšiai</v>
          </cell>
        </row>
        <row r="3157">
          <cell r="B3157" t="str">
            <v>Rietavas</v>
          </cell>
          <cell r="C3157" t="str">
            <v>LTRietavas</v>
          </cell>
        </row>
        <row r="3158">
          <cell r="B3158" t="str">
            <v>Utenos apskritis</v>
          </cell>
          <cell r="C3158" t="str">
            <v>LTUtenos apskritis</v>
          </cell>
        </row>
        <row r="3159">
          <cell r="B3159" t="str">
            <v>Anykščiai</v>
          </cell>
          <cell r="C3159" t="str">
            <v>LTAnykščiai</v>
          </cell>
        </row>
        <row r="3160">
          <cell r="B3160" t="str">
            <v>Ignalina</v>
          </cell>
          <cell r="C3160" t="str">
            <v>LTIgnalina</v>
          </cell>
        </row>
        <row r="3161">
          <cell r="B3161" t="str">
            <v>Molėtai</v>
          </cell>
          <cell r="C3161" t="str">
            <v>LTMolėtai</v>
          </cell>
        </row>
        <row r="3162">
          <cell r="B3162" t="str">
            <v>Utena</v>
          </cell>
          <cell r="C3162" t="str">
            <v>LTUtena</v>
          </cell>
        </row>
        <row r="3163">
          <cell r="B3163" t="str">
            <v>Zarasai</v>
          </cell>
          <cell r="C3163" t="str">
            <v>LTZarasai</v>
          </cell>
        </row>
        <row r="3164">
          <cell r="B3164" t="str">
            <v>Visaginas</v>
          </cell>
          <cell r="C3164" t="str">
            <v>LTVisaginas</v>
          </cell>
        </row>
        <row r="3165">
          <cell r="B3165" t="str">
            <v>Vilniaus apskritis</v>
          </cell>
          <cell r="C3165" t="str">
            <v>LTVilniaus apskritis</v>
          </cell>
        </row>
        <row r="3166">
          <cell r="B3166" t="str">
            <v>Vilniaus miestas</v>
          </cell>
          <cell r="C3166" t="str">
            <v>LTVilniaus miestas</v>
          </cell>
        </row>
        <row r="3167">
          <cell r="B3167" t="str">
            <v>Šalčininkai</v>
          </cell>
          <cell r="C3167" t="str">
            <v>LTŠalčininkai</v>
          </cell>
        </row>
        <row r="3168">
          <cell r="B3168" t="str">
            <v>Širvintos</v>
          </cell>
          <cell r="C3168" t="str">
            <v>LTŠirvintos</v>
          </cell>
        </row>
        <row r="3169">
          <cell r="B3169" t="str">
            <v>Švenčionys</v>
          </cell>
          <cell r="C3169" t="str">
            <v>LTŠvenčionys</v>
          </cell>
        </row>
        <row r="3170">
          <cell r="B3170" t="str">
            <v>Trakai</v>
          </cell>
          <cell r="C3170" t="str">
            <v>LTTrakai</v>
          </cell>
        </row>
        <row r="3171">
          <cell r="B3171" t="str">
            <v>Ukmergė</v>
          </cell>
          <cell r="C3171" t="str">
            <v>LTUkmergė</v>
          </cell>
        </row>
        <row r="3172">
          <cell r="B3172" t="str">
            <v>Vilnius</v>
          </cell>
          <cell r="C3172" t="str">
            <v>LTVilnius</v>
          </cell>
        </row>
        <row r="3173">
          <cell r="B3173" t="str">
            <v>Elektrėnai</v>
          </cell>
          <cell r="C3173" t="str">
            <v>LTElektrėnai</v>
          </cell>
        </row>
        <row r="3174">
          <cell r="B3174" t="str">
            <v>Capellen</v>
          </cell>
          <cell r="C3174" t="str">
            <v>LUCapellen</v>
          </cell>
        </row>
        <row r="3175">
          <cell r="B3175" t="str">
            <v>Capellen</v>
          </cell>
          <cell r="C3175" t="str">
            <v>LUCapellen</v>
          </cell>
        </row>
        <row r="3176">
          <cell r="B3176" t="str">
            <v>Kapellen</v>
          </cell>
          <cell r="C3176" t="str">
            <v>LUKapellen</v>
          </cell>
        </row>
        <row r="3177">
          <cell r="B3177" t="str">
            <v>Clerf</v>
          </cell>
          <cell r="C3177" t="str">
            <v>LUClerf</v>
          </cell>
        </row>
        <row r="3178">
          <cell r="B3178" t="str">
            <v>Clervaux</v>
          </cell>
          <cell r="C3178" t="str">
            <v>LUClervaux</v>
          </cell>
        </row>
        <row r="3179">
          <cell r="B3179" t="str">
            <v>Klierf</v>
          </cell>
          <cell r="C3179" t="str">
            <v>LUKlierf</v>
          </cell>
        </row>
        <row r="3180">
          <cell r="B3180" t="str">
            <v>Diekirch</v>
          </cell>
          <cell r="C3180" t="str">
            <v>LUDiekirch</v>
          </cell>
        </row>
        <row r="3181">
          <cell r="B3181" t="str">
            <v>Diekirch</v>
          </cell>
          <cell r="C3181" t="str">
            <v>LUDiekirch</v>
          </cell>
        </row>
        <row r="3182">
          <cell r="B3182" t="str">
            <v>Diekrech</v>
          </cell>
          <cell r="C3182" t="str">
            <v>LUDiekrech</v>
          </cell>
        </row>
        <row r="3183">
          <cell r="B3183" t="str">
            <v>Echternach</v>
          </cell>
          <cell r="C3183" t="str">
            <v>LUEchternach</v>
          </cell>
        </row>
        <row r="3184">
          <cell r="B3184" t="str">
            <v>Echternach</v>
          </cell>
          <cell r="C3184" t="str">
            <v>LUEchternach</v>
          </cell>
        </row>
        <row r="3185">
          <cell r="B3185" t="str">
            <v>Iechternach</v>
          </cell>
          <cell r="C3185" t="str">
            <v>LUIechternach</v>
          </cell>
        </row>
        <row r="3186">
          <cell r="B3186" t="str">
            <v>Esch an der Alzette</v>
          </cell>
          <cell r="C3186" t="str">
            <v>LUEsch an der Alzette</v>
          </cell>
        </row>
        <row r="3187">
          <cell r="B3187" t="str">
            <v>Esch-sur-Alzette</v>
          </cell>
          <cell r="C3187" t="str">
            <v>LUEsch-sur-Alzette</v>
          </cell>
        </row>
        <row r="3188">
          <cell r="B3188" t="str">
            <v>Esch-Uelzecht</v>
          </cell>
          <cell r="C3188" t="str">
            <v>LUEsch-Uelzecht</v>
          </cell>
        </row>
        <row r="3189">
          <cell r="B3189" t="str">
            <v>Grevenmacher</v>
          </cell>
          <cell r="C3189" t="str">
            <v>LUGrevenmacher</v>
          </cell>
        </row>
        <row r="3190">
          <cell r="B3190" t="str">
            <v>Grevenmacher</v>
          </cell>
          <cell r="C3190" t="str">
            <v>LUGrevenmacher</v>
          </cell>
        </row>
        <row r="3191">
          <cell r="B3191" t="str">
            <v>Gréivemaacher</v>
          </cell>
          <cell r="C3191" t="str">
            <v>LUGréivemaacher</v>
          </cell>
        </row>
        <row r="3192">
          <cell r="B3192" t="str">
            <v>Luxemburg</v>
          </cell>
          <cell r="C3192" t="str">
            <v>LULuxemburg</v>
          </cell>
        </row>
        <row r="3193">
          <cell r="B3193" t="str">
            <v>Luxembourg</v>
          </cell>
          <cell r="C3193" t="str">
            <v>LULuxembourg</v>
          </cell>
        </row>
        <row r="3194">
          <cell r="B3194" t="str">
            <v>Lëtzebuerg</v>
          </cell>
          <cell r="C3194" t="str">
            <v>LULëtzebuerg</v>
          </cell>
        </row>
        <row r="3195">
          <cell r="B3195" t="str">
            <v>Mersch</v>
          </cell>
          <cell r="C3195" t="str">
            <v>LUMersch</v>
          </cell>
        </row>
        <row r="3196">
          <cell r="B3196" t="str">
            <v>Mersch</v>
          </cell>
          <cell r="C3196" t="str">
            <v>LUMersch</v>
          </cell>
        </row>
        <row r="3197">
          <cell r="B3197" t="str">
            <v>Miersch</v>
          </cell>
          <cell r="C3197" t="str">
            <v>LUMiersch</v>
          </cell>
        </row>
        <row r="3198">
          <cell r="B3198" t="str">
            <v>Redingen</v>
          </cell>
          <cell r="C3198" t="str">
            <v>LURedingen</v>
          </cell>
        </row>
        <row r="3199">
          <cell r="B3199" t="str">
            <v>Redange</v>
          </cell>
          <cell r="C3199" t="str">
            <v>LURedange</v>
          </cell>
        </row>
        <row r="3200">
          <cell r="B3200" t="str">
            <v>Réiden-Atert</v>
          </cell>
          <cell r="C3200" t="str">
            <v>LURéiden-Atert</v>
          </cell>
        </row>
        <row r="3201">
          <cell r="B3201" t="str">
            <v>Remich</v>
          </cell>
          <cell r="C3201" t="str">
            <v>LURemich</v>
          </cell>
        </row>
        <row r="3202">
          <cell r="B3202" t="str">
            <v>Remich</v>
          </cell>
          <cell r="C3202" t="str">
            <v>LURemich</v>
          </cell>
        </row>
        <row r="3203">
          <cell r="B3203" t="str">
            <v>Réimech</v>
          </cell>
          <cell r="C3203" t="str">
            <v>LURéimech</v>
          </cell>
        </row>
        <row r="3204">
          <cell r="B3204" t="str">
            <v>Vianden</v>
          </cell>
          <cell r="C3204" t="str">
            <v>LUVianden</v>
          </cell>
        </row>
        <row r="3205">
          <cell r="B3205" t="str">
            <v>Vianden</v>
          </cell>
          <cell r="C3205" t="str">
            <v>LUVianden</v>
          </cell>
        </row>
        <row r="3206">
          <cell r="B3206" t="str">
            <v>Veianen</v>
          </cell>
          <cell r="C3206" t="str">
            <v>LUVeianen</v>
          </cell>
        </row>
        <row r="3207">
          <cell r="B3207" t="str">
            <v>Wiltz</v>
          </cell>
          <cell r="C3207" t="str">
            <v>LUWiltz</v>
          </cell>
        </row>
        <row r="3208">
          <cell r="B3208" t="str">
            <v>Wiltz</v>
          </cell>
          <cell r="C3208" t="str">
            <v>LUWiltz</v>
          </cell>
        </row>
        <row r="3209">
          <cell r="B3209" t="str">
            <v>Wolz</v>
          </cell>
          <cell r="C3209" t="str">
            <v>LUWolz</v>
          </cell>
        </row>
        <row r="3210">
          <cell r="B3210" t="str">
            <v>Aizkraukles novads</v>
          </cell>
          <cell r="C3210" t="str">
            <v>LVAizkraukles novads</v>
          </cell>
        </row>
        <row r="3211">
          <cell r="B3211" t="str">
            <v>Alūksnes novads</v>
          </cell>
          <cell r="C3211" t="str">
            <v>LVAlūksnes novads</v>
          </cell>
        </row>
        <row r="3212">
          <cell r="B3212" t="str">
            <v>Ādažu novads</v>
          </cell>
          <cell r="C3212" t="str">
            <v>LVĀdažu novads</v>
          </cell>
        </row>
        <row r="3213">
          <cell r="B3213" t="str">
            <v>Balvu novads</v>
          </cell>
          <cell r="C3213" t="str">
            <v>LVBalvu novads</v>
          </cell>
        </row>
        <row r="3214">
          <cell r="B3214" t="str">
            <v>Bauskas novads</v>
          </cell>
          <cell r="C3214" t="str">
            <v>LVBauskas novads</v>
          </cell>
        </row>
        <row r="3215">
          <cell r="B3215" t="str">
            <v>Cēsu novads</v>
          </cell>
          <cell r="C3215" t="str">
            <v>LVCēsu novads</v>
          </cell>
        </row>
        <row r="3216">
          <cell r="B3216" t="str">
            <v>Dobeles novads</v>
          </cell>
          <cell r="C3216" t="str">
            <v>LVDobeles novads</v>
          </cell>
        </row>
        <row r="3217">
          <cell r="B3217" t="str">
            <v>Gulbenes novads</v>
          </cell>
          <cell r="C3217" t="str">
            <v>LVGulbenes novads</v>
          </cell>
        </row>
        <row r="3218">
          <cell r="B3218" t="str">
            <v>Jelgavas novads</v>
          </cell>
          <cell r="C3218" t="str">
            <v>LVJelgavas novads</v>
          </cell>
        </row>
        <row r="3219">
          <cell r="B3219" t="str">
            <v>Jēkabpils novads</v>
          </cell>
          <cell r="C3219" t="str">
            <v>LVJēkabpils novads</v>
          </cell>
        </row>
        <row r="3220">
          <cell r="B3220" t="str">
            <v>Krāslavas novads</v>
          </cell>
          <cell r="C3220" t="str">
            <v>LVKrāslavas novads</v>
          </cell>
        </row>
        <row r="3221">
          <cell r="B3221" t="str">
            <v>Kuldīgas novads</v>
          </cell>
          <cell r="C3221" t="str">
            <v>LVKuldīgas novads</v>
          </cell>
        </row>
        <row r="3222">
          <cell r="B3222" t="str">
            <v>Ķekavas novads</v>
          </cell>
          <cell r="C3222" t="str">
            <v>LVĶekavas novads</v>
          </cell>
        </row>
        <row r="3223">
          <cell r="B3223" t="str">
            <v>Limbažu novads</v>
          </cell>
          <cell r="C3223" t="str">
            <v>LVLimbažu novads</v>
          </cell>
        </row>
        <row r="3224">
          <cell r="B3224" t="str">
            <v>Līvānu novads</v>
          </cell>
          <cell r="C3224" t="str">
            <v>LVLīvānu novads</v>
          </cell>
        </row>
        <row r="3225">
          <cell r="B3225" t="str">
            <v>Ludzas novads</v>
          </cell>
          <cell r="C3225" t="str">
            <v>LVLudzas novads</v>
          </cell>
        </row>
        <row r="3226">
          <cell r="B3226" t="str">
            <v>Madonas novads</v>
          </cell>
          <cell r="C3226" t="str">
            <v>LVMadonas novads</v>
          </cell>
        </row>
        <row r="3227">
          <cell r="B3227" t="str">
            <v>Mārupes novads</v>
          </cell>
          <cell r="C3227" t="str">
            <v>LVMārupes novads</v>
          </cell>
        </row>
        <row r="3228">
          <cell r="B3228" t="str">
            <v>Ogres novads</v>
          </cell>
          <cell r="C3228" t="str">
            <v>LVOgres novads</v>
          </cell>
        </row>
        <row r="3229">
          <cell r="B3229" t="str">
            <v>Olaines novads</v>
          </cell>
          <cell r="C3229" t="str">
            <v>LVOlaines novads</v>
          </cell>
        </row>
        <row r="3230">
          <cell r="B3230" t="str">
            <v>Preiļu novads</v>
          </cell>
          <cell r="C3230" t="str">
            <v>LVPreiļu novads</v>
          </cell>
        </row>
        <row r="3231">
          <cell r="B3231" t="str">
            <v>Rēzeknes novads</v>
          </cell>
          <cell r="C3231" t="str">
            <v>LVRēzeknes novads</v>
          </cell>
        </row>
        <row r="3232">
          <cell r="B3232" t="str">
            <v>Ropažu novads</v>
          </cell>
          <cell r="C3232" t="str">
            <v>LVRopažu novads</v>
          </cell>
        </row>
        <row r="3233">
          <cell r="B3233" t="str">
            <v>Salaspils novads</v>
          </cell>
          <cell r="C3233" t="str">
            <v>LVSalaspils novads</v>
          </cell>
        </row>
        <row r="3234">
          <cell r="B3234" t="str">
            <v>Saldus novads</v>
          </cell>
          <cell r="C3234" t="str">
            <v>LVSaldus novads</v>
          </cell>
        </row>
        <row r="3235">
          <cell r="B3235" t="str">
            <v>Saulkrastu novads</v>
          </cell>
          <cell r="C3235" t="str">
            <v>LVSaulkrastu novads</v>
          </cell>
        </row>
        <row r="3236">
          <cell r="B3236" t="str">
            <v>Siguldas novads</v>
          </cell>
          <cell r="C3236" t="str">
            <v>LVSiguldas novads</v>
          </cell>
        </row>
        <row r="3237">
          <cell r="B3237" t="str">
            <v>Smiltenes novads</v>
          </cell>
          <cell r="C3237" t="str">
            <v>LVSmiltenes novads</v>
          </cell>
        </row>
        <row r="3238">
          <cell r="B3238" t="str">
            <v>Talsu novads</v>
          </cell>
          <cell r="C3238" t="str">
            <v>LVTalsu novads</v>
          </cell>
        </row>
        <row r="3239">
          <cell r="B3239" t="str">
            <v>Tukuma novads</v>
          </cell>
          <cell r="C3239" t="str">
            <v>LVTukuma novads</v>
          </cell>
        </row>
        <row r="3240">
          <cell r="B3240" t="str">
            <v>Valkas novads</v>
          </cell>
          <cell r="C3240" t="str">
            <v>LVValkas novads</v>
          </cell>
        </row>
        <row r="3241">
          <cell r="B3241" t="str">
            <v>Varakļānu novads</v>
          </cell>
          <cell r="C3241" t="str">
            <v>LVVarakļānu novads</v>
          </cell>
        </row>
        <row r="3242">
          <cell r="B3242" t="str">
            <v>Ventspils novads</v>
          </cell>
          <cell r="C3242" t="str">
            <v>LVVentspils novads</v>
          </cell>
        </row>
        <row r="3243">
          <cell r="B3243" t="str">
            <v>Augšdaugavas novads</v>
          </cell>
          <cell r="C3243" t="str">
            <v>LVAugšdaugavas novads</v>
          </cell>
        </row>
        <row r="3244">
          <cell r="B3244" t="str">
            <v>Dienvidkurzemes Novads</v>
          </cell>
          <cell r="C3244" t="str">
            <v>LVDienvidkurzemes Novads</v>
          </cell>
        </row>
        <row r="3245">
          <cell r="B3245" t="str">
            <v>Valmieras Novads</v>
          </cell>
          <cell r="C3245" t="str">
            <v>LVValmieras Novads</v>
          </cell>
        </row>
        <row r="3246">
          <cell r="B3246" t="str">
            <v>Daugavpils</v>
          </cell>
          <cell r="C3246" t="str">
            <v>LVDaugavpils</v>
          </cell>
        </row>
        <row r="3247">
          <cell r="B3247" t="str">
            <v>Jelgava</v>
          </cell>
          <cell r="C3247" t="str">
            <v>LVJelgava</v>
          </cell>
        </row>
        <row r="3248">
          <cell r="B3248" t="str">
            <v>Jūrmala</v>
          </cell>
          <cell r="C3248" t="str">
            <v>LVJūrmala</v>
          </cell>
        </row>
        <row r="3249">
          <cell r="B3249" t="str">
            <v>Liepāja</v>
          </cell>
          <cell r="C3249" t="str">
            <v>LVLiepāja</v>
          </cell>
        </row>
        <row r="3250">
          <cell r="B3250" t="str">
            <v>Rēzekne</v>
          </cell>
          <cell r="C3250" t="str">
            <v>LVRēzekne</v>
          </cell>
        </row>
        <row r="3251">
          <cell r="B3251" t="str">
            <v>Rīga</v>
          </cell>
          <cell r="C3251" t="str">
            <v>LVRīga</v>
          </cell>
        </row>
        <row r="3252">
          <cell r="B3252" t="str">
            <v>Ventspils</v>
          </cell>
          <cell r="C3252" t="str">
            <v>LVVentspils</v>
          </cell>
        </row>
        <row r="3253">
          <cell r="B3253" t="str">
            <v>Banghāzī</v>
          </cell>
          <cell r="C3253" t="str">
            <v>LYBanghāzī</v>
          </cell>
        </row>
        <row r="3254">
          <cell r="B3254" t="str">
            <v>Al Buţnān</v>
          </cell>
          <cell r="C3254" t="str">
            <v>LYAl Buţnān</v>
          </cell>
        </row>
        <row r="3255">
          <cell r="B3255" t="str">
            <v>Darnah</v>
          </cell>
          <cell r="C3255" t="str">
            <v>LYDarnah</v>
          </cell>
        </row>
        <row r="3256">
          <cell r="B3256" t="str">
            <v>Ghāt</v>
          </cell>
          <cell r="C3256" t="str">
            <v>LYGhāt</v>
          </cell>
        </row>
        <row r="3257">
          <cell r="B3257" t="str">
            <v>Al Jabal al Akhḑar</v>
          </cell>
          <cell r="C3257" t="str">
            <v>LYAl Jabal al Akhḑar</v>
          </cell>
        </row>
        <row r="3258">
          <cell r="B3258" t="str">
            <v>Al Jabal al Gharbī</v>
          </cell>
          <cell r="C3258" t="str">
            <v>LYAl Jabal al Gharbī</v>
          </cell>
        </row>
        <row r="3259">
          <cell r="B3259" t="str">
            <v>Al Jafārah</v>
          </cell>
          <cell r="C3259" t="str">
            <v>LYAl Jafārah</v>
          </cell>
        </row>
        <row r="3260">
          <cell r="B3260" t="str">
            <v>Al Jufrah</v>
          </cell>
          <cell r="C3260" t="str">
            <v>LYAl Jufrah</v>
          </cell>
        </row>
        <row r="3261">
          <cell r="B3261" t="str">
            <v>Al Kufrah</v>
          </cell>
          <cell r="C3261" t="str">
            <v>LYAl Kufrah</v>
          </cell>
        </row>
        <row r="3262">
          <cell r="B3262" t="str">
            <v>Al Marqab</v>
          </cell>
          <cell r="C3262" t="str">
            <v>LYAl Marqab</v>
          </cell>
        </row>
        <row r="3263">
          <cell r="B3263" t="str">
            <v>Mişrātah</v>
          </cell>
          <cell r="C3263" t="str">
            <v>LYMişrātah</v>
          </cell>
        </row>
        <row r="3264">
          <cell r="B3264" t="str">
            <v>Al Marj</v>
          </cell>
          <cell r="C3264" t="str">
            <v>LYAl Marj</v>
          </cell>
        </row>
        <row r="3265">
          <cell r="B3265" t="str">
            <v>Murzuq</v>
          </cell>
          <cell r="C3265" t="str">
            <v>LYMurzuq</v>
          </cell>
        </row>
        <row r="3266">
          <cell r="B3266" t="str">
            <v>Nālūt</v>
          </cell>
          <cell r="C3266" t="str">
            <v>LYNālūt</v>
          </cell>
        </row>
        <row r="3267">
          <cell r="B3267" t="str">
            <v>An Nuqāţ al Khams</v>
          </cell>
          <cell r="C3267" t="str">
            <v>LYAn Nuqāţ al Khams</v>
          </cell>
        </row>
        <row r="3268">
          <cell r="B3268" t="str">
            <v>Sabhā</v>
          </cell>
          <cell r="C3268" t="str">
            <v>LYSabhā</v>
          </cell>
        </row>
        <row r="3269">
          <cell r="B3269" t="str">
            <v>Surt</v>
          </cell>
          <cell r="C3269" t="str">
            <v>LYSurt</v>
          </cell>
        </row>
        <row r="3270">
          <cell r="B3270" t="str">
            <v>Ţarābulus</v>
          </cell>
          <cell r="C3270" t="str">
            <v>LYŢarābulus</v>
          </cell>
        </row>
        <row r="3271">
          <cell r="B3271" t="str">
            <v>Al Wāḩāt</v>
          </cell>
          <cell r="C3271" t="str">
            <v>LYAl Wāḩāt</v>
          </cell>
        </row>
        <row r="3272">
          <cell r="B3272" t="str">
            <v>Wādī al Ḩayāt</v>
          </cell>
          <cell r="C3272" t="str">
            <v>LYWādī al Ḩayāt</v>
          </cell>
        </row>
        <row r="3273">
          <cell r="B3273" t="str">
            <v>Wādī ash Shāţi’</v>
          </cell>
          <cell r="C3273" t="str">
            <v>LYWādī ash Shāţi’</v>
          </cell>
        </row>
        <row r="3274">
          <cell r="B3274" t="str">
            <v>Az Zāwiyah</v>
          </cell>
          <cell r="C3274" t="str">
            <v>LYAz Zāwiyah</v>
          </cell>
        </row>
        <row r="3275">
          <cell r="B3275" t="str">
            <v>Tanger-Tétouan-Al Hoceïma</v>
          </cell>
          <cell r="C3275" t="str">
            <v>MATanger-Tétouan-Al Hoceïma</v>
          </cell>
        </row>
        <row r="3276">
          <cell r="B3276" t="str">
            <v>M’diq-Fnideq</v>
          </cell>
          <cell r="C3276" t="str">
            <v>MAM’diq-Fnideq</v>
          </cell>
        </row>
        <row r="3277">
          <cell r="B3277" t="str">
            <v>Tanger-Assilah</v>
          </cell>
          <cell r="C3277" t="str">
            <v>MATanger-Assilah</v>
          </cell>
        </row>
        <row r="3278">
          <cell r="B3278" t="str">
            <v>Chefchaouen</v>
          </cell>
          <cell r="C3278" t="str">
            <v>MAChefchaouen</v>
          </cell>
        </row>
        <row r="3279">
          <cell r="B3279" t="str">
            <v>Fahs-Anjra</v>
          </cell>
          <cell r="C3279" t="str">
            <v>MAFahs-Anjra</v>
          </cell>
        </row>
        <row r="3280">
          <cell r="B3280" t="str">
            <v>Al Hoceïma</v>
          </cell>
          <cell r="C3280" t="str">
            <v>MAAl Hoceïma</v>
          </cell>
        </row>
        <row r="3281">
          <cell r="B3281" t="str">
            <v>Larache</v>
          </cell>
          <cell r="C3281" t="str">
            <v>MALarache</v>
          </cell>
        </row>
        <row r="3282">
          <cell r="B3282" t="str">
            <v>Ouezzane</v>
          </cell>
          <cell r="C3282" t="str">
            <v>MAOuezzane</v>
          </cell>
        </row>
        <row r="3283">
          <cell r="B3283" t="str">
            <v>Tétouan</v>
          </cell>
          <cell r="C3283" t="str">
            <v>MATétouan</v>
          </cell>
        </row>
        <row r="3284">
          <cell r="B3284" t="str">
            <v>L'Oriental</v>
          </cell>
          <cell r="C3284" t="str">
            <v>MAL'Oriental</v>
          </cell>
        </row>
        <row r="3285">
          <cell r="B3285" t="str">
            <v>Oujda-Angad</v>
          </cell>
          <cell r="C3285" t="str">
            <v>MAOujda-Angad</v>
          </cell>
        </row>
        <row r="3286">
          <cell r="B3286" t="str">
            <v>Berkane</v>
          </cell>
          <cell r="C3286" t="str">
            <v>MABerkane</v>
          </cell>
        </row>
        <row r="3287">
          <cell r="B3287" t="str">
            <v>Driouch</v>
          </cell>
          <cell r="C3287" t="str">
            <v>MADriouch</v>
          </cell>
        </row>
        <row r="3288">
          <cell r="B3288" t="str">
            <v>Figuig</v>
          </cell>
          <cell r="C3288" t="str">
            <v>MAFiguig</v>
          </cell>
        </row>
        <row r="3289">
          <cell r="B3289" t="str">
            <v>Guercif</v>
          </cell>
          <cell r="C3289" t="str">
            <v>MAGuercif</v>
          </cell>
        </row>
        <row r="3290">
          <cell r="B3290" t="str">
            <v>Jerada</v>
          </cell>
          <cell r="C3290" t="str">
            <v>MAJerada</v>
          </cell>
        </row>
        <row r="3291">
          <cell r="B3291" t="str">
            <v>Nador</v>
          </cell>
          <cell r="C3291" t="str">
            <v>MANador</v>
          </cell>
        </row>
        <row r="3292">
          <cell r="B3292" t="str">
            <v>Taourirt</v>
          </cell>
          <cell r="C3292" t="str">
            <v>MATaourirt</v>
          </cell>
        </row>
        <row r="3293">
          <cell r="B3293" t="str">
            <v>Fès-Meknès</v>
          </cell>
          <cell r="C3293" t="str">
            <v>MAFès-Meknès</v>
          </cell>
        </row>
        <row r="3294">
          <cell r="B3294" t="str">
            <v>Fès</v>
          </cell>
          <cell r="C3294" t="str">
            <v>MAFès</v>
          </cell>
        </row>
        <row r="3295">
          <cell r="B3295" t="str">
            <v>Meknès</v>
          </cell>
          <cell r="C3295" t="str">
            <v>MAMeknès</v>
          </cell>
        </row>
        <row r="3296">
          <cell r="B3296" t="str">
            <v>Boulemane</v>
          </cell>
          <cell r="C3296" t="str">
            <v>MABoulemane</v>
          </cell>
        </row>
        <row r="3297">
          <cell r="B3297" t="str">
            <v>El Hajeb</v>
          </cell>
          <cell r="C3297" t="str">
            <v>MAEl Hajeb</v>
          </cell>
        </row>
        <row r="3298">
          <cell r="B3298" t="str">
            <v>Ifrane</v>
          </cell>
          <cell r="C3298" t="str">
            <v>MAIfrane</v>
          </cell>
        </row>
        <row r="3299">
          <cell r="B3299" t="str">
            <v>Moulay Yacoub</v>
          </cell>
          <cell r="C3299" t="str">
            <v>MAMoulay Yacoub</v>
          </cell>
        </row>
        <row r="3300">
          <cell r="B3300" t="str">
            <v>Sefrou</v>
          </cell>
          <cell r="C3300" t="str">
            <v>MASefrou</v>
          </cell>
        </row>
        <row r="3301">
          <cell r="B3301" t="str">
            <v>Taounate</v>
          </cell>
          <cell r="C3301" t="str">
            <v>MATaounate</v>
          </cell>
        </row>
        <row r="3302">
          <cell r="B3302" t="str">
            <v>Taza</v>
          </cell>
          <cell r="C3302" t="str">
            <v>MATaza</v>
          </cell>
        </row>
        <row r="3303">
          <cell r="B3303" t="str">
            <v>Rabat-Salé-Kénitra</v>
          </cell>
          <cell r="C3303" t="str">
            <v>MARabat-Salé-Kénitra</v>
          </cell>
        </row>
        <row r="3304">
          <cell r="B3304" t="str">
            <v>Rabat</v>
          </cell>
          <cell r="C3304" t="str">
            <v>MARabat</v>
          </cell>
        </row>
        <row r="3305">
          <cell r="B3305" t="str">
            <v>Salé</v>
          </cell>
          <cell r="C3305" t="str">
            <v>MASalé</v>
          </cell>
        </row>
        <row r="3306">
          <cell r="B3306" t="str">
            <v>Skhirate-Témara</v>
          </cell>
          <cell r="C3306" t="str">
            <v>MASkhirate-Témara</v>
          </cell>
        </row>
        <row r="3307">
          <cell r="B3307" t="str">
            <v>Kénitra</v>
          </cell>
          <cell r="C3307" t="str">
            <v>MAKénitra</v>
          </cell>
        </row>
        <row r="3308">
          <cell r="B3308" t="str">
            <v>Khémisset</v>
          </cell>
          <cell r="C3308" t="str">
            <v>MAKhémisset</v>
          </cell>
        </row>
        <row r="3309">
          <cell r="B3309" t="str">
            <v>Nouaceur</v>
          </cell>
          <cell r="C3309" t="str">
            <v>MANouaceur</v>
          </cell>
        </row>
        <row r="3310">
          <cell r="B3310" t="str">
            <v>Sidi Kacem</v>
          </cell>
          <cell r="C3310" t="str">
            <v>MASidi Kacem</v>
          </cell>
        </row>
        <row r="3311">
          <cell r="B3311" t="str">
            <v>Sidi Slimane</v>
          </cell>
          <cell r="C3311" t="str">
            <v>MASidi Slimane</v>
          </cell>
        </row>
        <row r="3312">
          <cell r="B3312" t="str">
            <v>Béni Mellal-Khénifra</v>
          </cell>
          <cell r="C3312" t="str">
            <v>MABéni Mellal-Khénifra</v>
          </cell>
        </row>
        <row r="3313">
          <cell r="B3313" t="str">
            <v>Azilal</v>
          </cell>
          <cell r="C3313" t="str">
            <v>MAAzilal</v>
          </cell>
        </row>
        <row r="3314">
          <cell r="B3314" t="str">
            <v>Béni Mellal</v>
          </cell>
          <cell r="C3314" t="str">
            <v>MABéni Mellal</v>
          </cell>
        </row>
        <row r="3315">
          <cell r="B3315" t="str">
            <v>Fquih Ben Salah</v>
          </cell>
          <cell r="C3315" t="str">
            <v>MAFquih Ben Salah</v>
          </cell>
        </row>
        <row r="3316">
          <cell r="B3316" t="str">
            <v>Khénifra</v>
          </cell>
          <cell r="C3316" t="str">
            <v>MAKhénifra</v>
          </cell>
        </row>
        <row r="3317">
          <cell r="B3317" t="str">
            <v>Khouribga</v>
          </cell>
          <cell r="C3317" t="str">
            <v>MAKhouribga</v>
          </cell>
        </row>
        <row r="3318">
          <cell r="B3318" t="str">
            <v>Casablanca-Settat</v>
          </cell>
          <cell r="C3318" t="str">
            <v>MACasablanca-Settat</v>
          </cell>
        </row>
        <row r="3319">
          <cell r="B3319" t="str">
            <v>Casablanca</v>
          </cell>
          <cell r="C3319" t="str">
            <v>MACasablanca</v>
          </cell>
        </row>
        <row r="3320">
          <cell r="B3320" t="str">
            <v>Mohammadia</v>
          </cell>
          <cell r="C3320" t="str">
            <v>MAMohammadia</v>
          </cell>
        </row>
        <row r="3321">
          <cell r="B3321" t="str">
            <v>Benslimane</v>
          </cell>
          <cell r="C3321" t="str">
            <v>MABenslimane</v>
          </cell>
        </row>
        <row r="3322">
          <cell r="B3322" t="str">
            <v>Berrechid</v>
          </cell>
          <cell r="C3322" t="str">
            <v>MABerrechid</v>
          </cell>
        </row>
        <row r="3323">
          <cell r="B3323" t="str">
            <v>Chtouka-Ait Baha</v>
          </cell>
          <cell r="C3323" t="str">
            <v>MAChtouka-Ait Baha</v>
          </cell>
        </row>
        <row r="3324">
          <cell r="B3324" t="str">
            <v>El Jadida</v>
          </cell>
          <cell r="C3324" t="str">
            <v>MAEl Jadida</v>
          </cell>
        </row>
        <row r="3325">
          <cell r="B3325" t="str">
            <v>Médiouna</v>
          </cell>
          <cell r="C3325" t="str">
            <v>MAMédiouna</v>
          </cell>
        </row>
        <row r="3326">
          <cell r="B3326" t="str">
            <v>Settat</v>
          </cell>
          <cell r="C3326" t="str">
            <v>MASettat</v>
          </cell>
        </row>
        <row r="3327">
          <cell r="B3327" t="str">
            <v>Sidi Bennour</v>
          </cell>
          <cell r="C3327" t="str">
            <v>MASidi Bennour</v>
          </cell>
        </row>
        <row r="3328">
          <cell r="B3328" t="str">
            <v>Marrakech-Safi</v>
          </cell>
          <cell r="C3328" t="str">
            <v>MAMarrakech-Safi</v>
          </cell>
        </row>
        <row r="3329">
          <cell r="B3329" t="str">
            <v>Marrakech</v>
          </cell>
          <cell r="C3329" t="str">
            <v>MAMarrakech</v>
          </cell>
        </row>
        <row r="3330">
          <cell r="B3330" t="str">
            <v>Chichaoua</v>
          </cell>
          <cell r="C3330" t="str">
            <v>MAChichaoua</v>
          </cell>
        </row>
        <row r="3331">
          <cell r="B3331" t="str">
            <v>Essaouira</v>
          </cell>
          <cell r="C3331" t="str">
            <v>MAEssaouira</v>
          </cell>
        </row>
        <row r="3332">
          <cell r="B3332" t="str">
            <v>Al Haouz</v>
          </cell>
          <cell r="C3332" t="str">
            <v>MAAl Haouz</v>
          </cell>
        </row>
        <row r="3333">
          <cell r="B3333" t="str">
            <v>El Kelâa des Sraghna</v>
          </cell>
          <cell r="C3333" t="str">
            <v>MAEl Kelâa des Sraghna</v>
          </cell>
        </row>
        <row r="3334">
          <cell r="B3334" t="str">
            <v>Rehamna</v>
          </cell>
          <cell r="C3334" t="str">
            <v>MARehamna</v>
          </cell>
        </row>
        <row r="3335">
          <cell r="B3335" t="str">
            <v>Safi</v>
          </cell>
          <cell r="C3335" t="str">
            <v>MASafi</v>
          </cell>
        </row>
        <row r="3336">
          <cell r="B3336" t="str">
            <v>Youssoufia</v>
          </cell>
          <cell r="C3336" t="str">
            <v>MAYoussoufia</v>
          </cell>
        </row>
        <row r="3337">
          <cell r="B3337" t="str">
            <v>Drâa-Tafilalet</v>
          </cell>
          <cell r="C3337" t="str">
            <v>MADrâa-Tafilalet</v>
          </cell>
        </row>
        <row r="3338">
          <cell r="B3338" t="str">
            <v>Errachidia</v>
          </cell>
          <cell r="C3338" t="str">
            <v>MAErrachidia</v>
          </cell>
        </row>
        <row r="3339">
          <cell r="B3339" t="str">
            <v>Midelt</v>
          </cell>
          <cell r="C3339" t="str">
            <v>MAMidelt</v>
          </cell>
        </row>
        <row r="3340">
          <cell r="B3340" t="str">
            <v>Ouarzazate</v>
          </cell>
          <cell r="C3340" t="str">
            <v>MAOuarzazate</v>
          </cell>
        </row>
        <row r="3341">
          <cell r="B3341" t="str">
            <v>Tinghir</v>
          </cell>
          <cell r="C3341" t="str">
            <v>MATinghir</v>
          </cell>
        </row>
        <row r="3342">
          <cell r="B3342" t="str">
            <v>Zagora</v>
          </cell>
          <cell r="C3342" t="str">
            <v>MAZagora</v>
          </cell>
        </row>
        <row r="3343">
          <cell r="B3343" t="str">
            <v>Souss-Massa</v>
          </cell>
          <cell r="C3343" t="str">
            <v>MASouss-Massa</v>
          </cell>
        </row>
        <row r="3344">
          <cell r="B3344" t="str">
            <v>Agadir-Ida-Ou-Tanane</v>
          </cell>
          <cell r="C3344" t="str">
            <v>MAAgadir-Ida-Ou-Tanane</v>
          </cell>
        </row>
        <row r="3345">
          <cell r="B3345" t="str">
            <v>Inezgane-Ait Melloul</v>
          </cell>
          <cell r="C3345" t="str">
            <v>MAInezgane-Ait Melloul</v>
          </cell>
        </row>
        <row r="3346">
          <cell r="B3346" t="str">
            <v>Taroudannt</v>
          </cell>
          <cell r="C3346" t="str">
            <v>MATaroudannt</v>
          </cell>
        </row>
        <row r="3347">
          <cell r="B3347" t="str">
            <v>Tata</v>
          </cell>
          <cell r="C3347" t="str">
            <v>MATata</v>
          </cell>
        </row>
        <row r="3348">
          <cell r="B3348" t="str">
            <v>Tiznit</v>
          </cell>
          <cell r="C3348" t="str">
            <v>MATiznit</v>
          </cell>
        </row>
        <row r="3349">
          <cell r="B3349" t="str">
            <v>Guelmim-Oued Noun (EH-partial)</v>
          </cell>
          <cell r="C3349" t="str">
            <v>MAGuelmim-Oued Noun (EH-partial)</v>
          </cell>
        </row>
        <row r="3350">
          <cell r="B3350" t="str">
            <v>Assa-Zag (EH-partial)</v>
          </cell>
          <cell r="C3350" t="str">
            <v>MAAssa-Zag (EH-partial)</v>
          </cell>
        </row>
        <row r="3351">
          <cell r="B3351" t="str">
            <v>Guelmim</v>
          </cell>
          <cell r="C3351" t="str">
            <v>MAGuelmim</v>
          </cell>
        </row>
        <row r="3352">
          <cell r="B3352" t="str">
            <v>Sidi Ifni</v>
          </cell>
          <cell r="C3352" t="str">
            <v>MASidi Ifni</v>
          </cell>
        </row>
        <row r="3353">
          <cell r="B3353" t="str">
            <v>Tan-Tan (EH-partial)</v>
          </cell>
          <cell r="C3353" t="str">
            <v>MATan-Tan (EH-partial)</v>
          </cell>
        </row>
        <row r="3354">
          <cell r="B3354" t="str">
            <v>Laâyoune-Sakia El Hamra (EH-partial)</v>
          </cell>
          <cell r="C3354" t="str">
            <v>MALaâyoune-Sakia El Hamra (EH-partial)</v>
          </cell>
        </row>
        <row r="3355">
          <cell r="B3355" t="str">
            <v>Boujdour (EH)</v>
          </cell>
          <cell r="C3355" t="str">
            <v>MABoujdour (EH)</v>
          </cell>
        </row>
        <row r="3356">
          <cell r="B3356" t="str">
            <v>Es-Semara (EH-partial)</v>
          </cell>
          <cell r="C3356" t="str">
            <v>MAEs-Semara (EH-partial)</v>
          </cell>
        </row>
        <row r="3357">
          <cell r="B3357" t="str">
            <v>Laâyoune (EH)</v>
          </cell>
          <cell r="C3357" t="str">
            <v>MALaâyoune (EH)</v>
          </cell>
        </row>
        <row r="3358">
          <cell r="B3358" t="str">
            <v>Tarfaya (EH-partial)</v>
          </cell>
          <cell r="C3358" t="str">
            <v>MATarfaya (EH-partial)</v>
          </cell>
        </row>
        <row r="3359">
          <cell r="B3359" t="str">
            <v>Dakhla-Oued Ed-Dahab (EH)</v>
          </cell>
          <cell r="C3359" t="str">
            <v>MADakhla-Oued Ed-Dahab (EH)</v>
          </cell>
        </row>
        <row r="3360">
          <cell r="B3360" t="str">
            <v>Aousserd (EH)</v>
          </cell>
          <cell r="C3360" t="str">
            <v>MAAousserd (EH)</v>
          </cell>
        </row>
        <row r="3361">
          <cell r="B3361" t="str">
            <v>Oued Ed-Dahab (EH)</v>
          </cell>
          <cell r="C3361" t="str">
            <v>MAOued Ed-Dahab (EH)</v>
          </cell>
        </row>
        <row r="3362">
          <cell r="B3362" t="str">
            <v>La Colle</v>
          </cell>
          <cell r="C3362" t="str">
            <v>MCLa Colle</v>
          </cell>
        </row>
        <row r="3363">
          <cell r="B3363" t="str">
            <v>La Condamine</v>
          </cell>
          <cell r="C3363" t="str">
            <v>MCLa Condamine</v>
          </cell>
        </row>
        <row r="3364">
          <cell r="B3364" t="str">
            <v>Fontvieille</v>
          </cell>
          <cell r="C3364" t="str">
            <v>MCFontvieille</v>
          </cell>
        </row>
        <row r="3365">
          <cell r="B3365" t="str">
            <v>La Gare</v>
          </cell>
          <cell r="C3365" t="str">
            <v>MCLa Gare</v>
          </cell>
        </row>
        <row r="3366">
          <cell r="B3366" t="str">
            <v>Jardin Exotique</v>
          </cell>
          <cell r="C3366" t="str">
            <v>MCJardin Exotique</v>
          </cell>
        </row>
        <row r="3367">
          <cell r="B3367" t="str">
            <v>Larvotto</v>
          </cell>
          <cell r="C3367" t="str">
            <v>MCLarvotto</v>
          </cell>
        </row>
        <row r="3368">
          <cell r="B3368" t="str">
            <v>Malbousquet</v>
          </cell>
          <cell r="C3368" t="str">
            <v>MCMalbousquet</v>
          </cell>
        </row>
        <row r="3369">
          <cell r="B3369" t="str">
            <v>Monte-Carlo</v>
          </cell>
          <cell r="C3369" t="str">
            <v>MCMonte-Carlo</v>
          </cell>
        </row>
        <row r="3370">
          <cell r="B3370" t="str">
            <v>Moneghetti</v>
          </cell>
          <cell r="C3370" t="str">
            <v>MCMoneghetti</v>
          </cell>
        </row>
        <row r="3371">
          <cell r="B3371" t="str">
            <v>Monaco-Ville</v>
          </cell>
          <cell r="C3371" t="str">
            <v>MCMonaco-Ville</v>
          </cell>
        </row>
        <row r="3372">
          <cell r="B3372" t="str">
            <v>Moulins</v>
          </cell>
          <cell r="C3372" t="str">
            <v>MCMoulins</v>
          </cell>
        </row>
        <row r="3373">
          <cell r="B3373" t="str">
            <v>Port-Hercule</v>
          </cell>
          <cell r="C3373" t="str">
            <v>MCPort-Hercule</v>
          </cell>
        </row>
        <row r="3374">
          <cell r="B3374" t="str">
            <v>Sainte-Dévote</v>
          </cell>
          <cell r="C3374" t="str">
            <v>MCSainte-Dévote</v>
          </cell>
        </row>
        <row r="3375">
          <cell r="B3375" t="str">
            <v>La Source</v>
          </cell>
          <cell r="C3375" t="str">
            <v>MCLa Source</v>
          </cell>
        </row>
        <row r="3376">
          <cell r="B3376" t="str">
            <v>Spélugues</v>
          </cell>
          <cell r="C3376" t="str">
            <v>MCSpélugues</v>
          </cell>
        </row>
        <row r="3377">
          <cell r="B3377" t="str">
            <v>Saint-Roman</v>
          </cell>
          <cell r="C3377" t="str">
            <v>MCSaint-Roman</v>
          </cell>
        </row>
        <row r="3378">
          <cell r="B3378" t="str">
            <v>Vallon de la Rousse</v>
          </cell>
          <cell r="C3378" t="str">
            <v>MCVallon de la Rousse</v>
          </cell>
        </row>
        <row r="3379">
          <cell r="B3379" t="str">
            <v>Anenii Noi</v>
          </cell>
          <cell r="C3379" t="str">
            <v>MDAnenii Noi</v>
          </cell>
        </row>
        <row r="3380">
          <cell r="B3380" t="str">
            <v>Briceni</v>
          </cell>
          <cell r="C3380" t="str">
            <v>MDBriceni</v>
          </cell>
        </row>
        <row r="3381">
          <cell r="B3381" t="str">
            <v>Basarabeasca</v>
          </cell>
          <cell r="C3381" t="str">
            <v>MDBasarabeasca</v>
          </cell>
        </row>
        <row r="3382">
          <cell r="B3382" t="str">
            <v>Cahul</v>
          </cell>
          <cell r="C3382" t="str">
            <v>MDCahul</v>
          </cell>
        </row>
        <row r="3383">
          <cell r="B3383" t="str">
            <v>Călărași</v>
          </cell>
          <cell r="C3383" t="str">
            <v>MDCălărași</v>
          </cell>
        </row>
        <row r="3384">
          <cell r="B3384" t="str">
            <v>Cimișlia</v>
          </cell>
          <cell r="C3384" t="str">
            <v>MDCimișlia</v>
          </cell>
        </row>
        <row r="3385">
          <cell r="B3385" t="str">
            <v>Criuleni</v>
          </cell>
          <cell r="C3385" t="str">
            <v>MDCriuleni</v>
          </cell>
        </row>
        <row r="3386">
          <cell r="B3386" t="str">
            <v>Căușeni</v>
          </cell>
          <cell r="C3386" t="str">
            <v>MDCăușeni</v>
          </cell>
        </row>
        <row r="3387">
          <cell r="B3387" t="str">
            <v>Cantemir</v>
          </cell>
          <cell r="C3387" t="str">
            <v>MDCantemir</v>
          </cell>
        </row>
        <row r="3388">
          <cell r="B3388" t="str">
            <v>Dondușeni</v>
          </cell>
          <cell r="C3388" t="str">
            <v>MDDondușeni</v>
          </cell>
        </row>
        <row r="3389">
          <cell r="B3389" t="str">
            <v>Drochia</v>
          </cell>
          <cell r="C3389" t="str">
            <v>MDDrochia</v>
          </cell>
        </row>
        <row r="3390">
          <cell r="B3390" t="str">
            <v>Dubăsari</v>
          </cell>
          <cell r="C3390" t="str">
            <v>MDDubăsari</v>
          </cell>
        </row>
        <row r="3391">
          <cell r="B3391" t="str">
            <v>Edineț</v>
          </cell>
          <cell r="C3391" t="str">
            <v>MDEdineț</v>
          </cell>
        </row>
        <row r="3392">
          <cell r="B3392" t="str">
            <v>Fălești</v>
          </cell>
          <cell r="C3392" t="str">
            <v>MDFălești</v>
          </cell>
        </row>
        <row r="3393">
          <cell r="B3393" t="str">
            <v>Florești</v>
          </cell>
          <cell r="C3393" t="str">
            <v>MDFlorești</v>
          </cell>
        </row>
        <row r="3394">
          <cell r="B3394" t="str">
            <v>Glodeni</v>
          </cell>
          <cell r="C3394" t="str">
            <v>MDGlodeni</v>
          </cell>
        </row>
        <row r="3395">
          <cell r="B3395" t="str">
            <v>Hîncești</v>
          </cell>
          <cell r="C3395" t="str">
            <v>MDHîncești</v>
          </cell>
        </row>
        <row r="3396">
          <cell r="B3396" t="str">
            <v>Ialoveni</v>
          </cell>
          <cell r="C3396" t="str">
            <v>MDIaloveni</v>
          </cell>
        </row>
        <row r="3397">
          <cell r="B3397" t="str">
            <v>Leova</v>
          </cell>
          <cell r="C3397" t="str">
            <v>MDLeova</v>
          </cell>
        </row>
        <row r="3398">
          <cell r="B3398" t="str">
            <v>Nisporeni</v>
          </cell>
          <cell r="C3398" t="str">
            <v>MDNisporeni</v>
          </cell>
        </row>
        <row r="3399">
          <cell r="B3399" t="str">
            <v>Ocnița</v>
          </cell>
          <cell r="C3399" t="str">
            <v>MDOcnița</v>
          </cell>
        </row>
        <row r="3400">
          <cell r="B3400" t="str">
            <v>Orhei</v>
          </cell>
          <cell r="C3400" t="str">
            <v>MDOrhei</v>
          </cell>
        </row>
        <row r="3401">
          <cell r="B3401" t="str">
            <v>Rezina</v>
          </cell>
          <cell r="C3401" t="str">
            <v>MDRezina</v>
          </cell>
        </row>
        <row r="3402">
          <cell r="B3402" t="str">
            <v>Rîșcani</v>
          </cell>
          <cell r="C3402" t="str">
            <v>MDRîșcani</v>
          </cell>
        </row>
        <row r="3403">
          <cell r="B3403" t="str">
            <v>Șoldănești</v>
          </cell>
          <cell r="C3403" t="str">
            <v>MDȘoldănești</v>
          </cell>
        </row>
        <row r="3404">
          <cell r="B3404" t="str">
            <v>Sîngerei</v>
          </cell>
          <cell r="C3404" t="str">
            <v>MDSîngerei</v>
          </cell>
        </row>
        <row r="3405">
          <cell r="B3405" t="str">
            <v>Soroca</v>
          </cell>
          <cell r="C3405" t="str">
            <v>MDSoroca</v>
          </cell>
        </row>
        <row r="3406">
          <cell r="B3406" t="str">
            <v>Strășeni</v>
          </cell>
          <cell r="C3406" t="str">
            <v>MDStrășeni</v>
          </cell>
        </row>
        <row r="3407">
          <cell r="B3407" t="str">
            <v>Ștefan Vodă</v>
          </cell>
          <cell r="C3407" t="str">
            <v>MDȘtefan Vodă</v>
          </cell>
        </row>
        <row r="3408">
          <cell r="B3408" t="str">
            <v>Taraclia</v>
          </cell>
          <cell r="C3408" t="str">
            <v>MDTaraclia</v>
          </cell>
        </row>
        <row r="3409">
          <cell r="B3409" t="str">
            <v>Telenești</v>
          </cell>
          <cell r="C3409" t="str">
            <v>MDTelenești</v>
          </cell>
        </row>
        <row r="3410">
          <cell r="B3410" t="str">
            <v>Ungheni</v>
          </cell>
          <cell r="C3410" t="str">
            <v>MDUngheni</v>
          </cell>
        </row>
        <row r="3411">
          <cell r="B3411" t="str">
            <v>Găgăuzia, Unitatea teritorială autonomă (UTAG)</v>
          </cell>
          <cell r="C3411" t="str">
            <v>MDGăgăuzia, Unitatea teritorială autonomă (UTAG)</v>
          </cell>
        </row>
        <row r="3412">
          <cell r="B3412" t="str">
            <v>Stînga Nistrului, unitatea teritorială din</v>
          </cell>
          <cell r="C3412" t="str">
            <v>MDStînga Nistrului, unitatea teritorială din</v>
          </cell>
        </row>
        <row r="3413">
          <cell r="B3413" t="str">
            <v>Bălți</v>
          </cell>
          <cell r="C3413" t="str">
            <v>MDBălți</v>
          </cell>
        </row>
        <row r="3414">
          <cell r="B3414" t="str">
            <v>Bender [Tighina]</v>
          </cell>
          <cell r="C3414" t="str">
            <v>MDBender [Tighina]</v>
          </cell>
        </row>
        <row r="3415">
          <cell r="B3415" t="str">
            <v>Chișinău</v>
          </cell>
          <cell r="C3415" t="str">
            <v>MDChișinău</v>
          </cell>
        </row>
        <row r="3416">
          <cell r="B3416" t="str">
            <v>Andrijevica</v>
          </cell>
          <cell r="C3416" t="str">
            <v>MEAndrijevica</v>
          </cell>
        </row>
        <row r="3417">
          <cell r="B3417" t="str">
            <v>Bar</v>
          </cell>
          <cell r="C3417" t="str">
            <v>MEBar</v>
          </cell>
        </row>
        <row r="3418">
          <cell r="B3418" t="str">
            <v>Berane</v>
          </cell>
          <cell r="C3418" t="str">
            <v>MEBerane</v>
          </cell>
        </row>
        <row r="3419">
          <cell r="B3419" t="str">
            <v>Bijelo Polje</v>
          </cell>
          <cell r="C3419" t="str">
            <v>MEBijelo Polje</v>
          </cell>
        </row>
        <row r="3420">
          <cell r="B3420" t="str">
            <v>Budva</v>
          </cell>
          <cell r="C3420" t="str">
            <v>MEBudva</v>
          </cell>
        </row>
        <row r="3421">
          <cell r="B3421" t="str">
            <v>Cetinje</v>
          </cell>
          <cell r="C3421" t="str">
            <v>MECetinje</v>
          </cell>
        </row>
        <row r="3422">
          <cell r="B3422" t="str">
            <v>Danilovgrad</v>
          </cell>
          <cell r="C3422" t="str">
            <v>MEDanilovgrad</v>
          </cell>
        </row>
        <row r="3423">
          <cell r="B3423" t="str">
            <v>Herceg-Novi</v>
          </cell>
          <cell r="C3423" t="str">
            <v>MEHerceg-Novi</v>
          </cell>
        </row>
        <row r="3424">
          <cell r="B3424" t="str">
            <v>Kolašin</v>
          </cell>
          <cell r="C3424" t="str">
            <v>MEKolašin</v>
          </cell>
        </row>
        <row r="3425">
          <cell r="B3425" t="str">
            <v>Kotor</v>
          </cell>
          <cell r="C3425" t="str">
            <v>MEKotor</v>
          </cell>
        </row>
        <row r="3426">
          <cell r="B3426" t="str">
            <v>Mojkovac</v>
          </cell>
          <cell r="C3426" t="str">
            <v>MEMojkovac</v>
          </cell>
        </row>
        <row r="3427">
          <cell r="B3427" t="str">
            <v>Nikšić</v>
          </cell>
          <cell r="C3427" t="str">
            <v>MENikšić</v>
          </cell>
        </row>
        <row r="3428">
          <cell r="B3428" t="str">
            <v>Plav</v>
          </cell>
          <cell r="C3428" t="str">
            <v>MEPlav</v>
          </cell>
        </row>
        <row r="3429">
          <cell r="B3429" t="str">
            <v>Pljevlja</v>
          </cell>
          <cell r="C3429" t="str">
            <v>MEPljevlja</v>
          </cell>
        </row>
        <row r="3430">
          <cell r="B3430" t="str">
            <v>Plužine</v>
          </cell>
          <cell r="C3430" t="str">
            <v>MEPlužine</v>
          </cell>
        </row>
        <row r="3431">
          <cell r="B3431" t="str">
            <v>Podgorica</v>
          </cell>
          <cell r="C3431" t="str">
            <v>MEPodgorica</v>
          </cell>
        </row>
        <row r="3432">
          <cell r="B3432" t="str">
            <v>Rožaje</v>
          </cell>
          <cell r="C3432" t="str">
            <v>MERožaje</v>
          </cell>
        </row>
        <row r="3433">
          <cell r="B3433" t="str">
            <v>Šavnik</v>
          </cell>
          <cell r="C3433" t="str">
            <v>MEŠavnik</v>
          </cell>
        </row>
        <row r="3434">
          <cell r="B3434" t="str">
            <v>Tivat</v>
          </cell>
          <cell r="C3434" t="str">
            <v>METivat</v>
          </cell>
        </row>
        <row r="3435">
          <cell r="B3435" t="str">
            <v>Ulcinj</v>
          </cell>
          <cell r="C3435" t="str">
            <v>MEUlcinj</v>
          </cell>
        </row>
        <row r="3436">
          <cell r="B3436" t="str">
            <v>Žabljak</v>
          </cell>
          <cell r="C3436" t="str">
            <v>MEŽabljak</v>
          </cell>
        </row>
        <row r="3437">
          <cell r="B3437" t="str">
            <v>Gusinje</v>
          </cell>
          <cell r="C3437" t="str">
            <v>MEGusinje</v>
          </cell>
        </row>
        <row r="3438">
          <cell r="B3438" t="str">
            <v>Petnjica</v>
          </cell>
          <cell r="C3438" t="str">
            <v>MEPetnjica</v>
          </cell>
        </row>
        <row r="3439">
          <cell r="B3439" t="str">
            <v>Tuzi</v>
          </cell>
          <cell r="C3439" t="str">
            <v>METuzi</v>
          </cell>
        </row>
        <row r="3440">
          <cell r="B3440" t="str">
            <v>Zeta</v>
          </cell>
          <cell r="C3440" t="str">
            <v>MEZeta</v>
          </cell>
        </row>
        <row r="3441">
          <cell r="B3441" t="str">
            <v>Toamasina</v>
          </cell>
          <cell r="C3441" t="str">
            <v>MGToamasina</v>
          </cell>
        </row>
        <row r="3442">
          <cell r="B3442" t="str">
            <v>Antsiranana</v>
          </cell>
          <cell r="C3442" t="str">
            <v>MGAntsiranana</v>
          </cell>
        </row>
        <row r="3443">
          <cell r="B3443" t="str">
            <v>Fianarantsoa</v>
          </cell>
          <cell r="C3443" t="str">
            <v>MGFianarantsoa</v>
          </cell>
        </row>
        <row r="3444">
          <cell r="B3444" t="str">
            <v>Mahajanga</v>
          </cell>
          <cell r="C3444" t="str">
            <v>MGMahajanga</v>
          </cell>
        </row>
        <row r="3445">
          <cell r="B3445" t="str">
            <v>Antananarivo</v>
          </cell>
          <cell r="C3445" t="str">
            <v>MGAntananarivo</v>
          </cell>
        </row>
        <row r="3446">
          <cell r="B3446" t="str">
            <v>Toliara</v>
          </cell>
          <cell r="C3446" t="str">
            <v>MGToliara</v>
          </cell>
        </row>
        <row r="3447">
          <cell r="B3447" t="str">
            <v>Ralik chain</v>
          </cell>
          <cell r="C3447" t="str">
            <v>MHRalik chain</v>
          </cell>
        </row>
        <row r="3448">
          <cell r="B3448" t="str">
            <v>Ralik chain</v>
          </cell>
          <cell r="C3448" t="str">
            <v>MHRalik chain</v>
          </cell>
        </row>
        <row r="3449">
          <cell r="B3449" t="str">
            <v>Ailinglaplap</v>
          </cell>
          <cell r="C3449" t="str">
            <v>MHAilinglaplap</v>
          </cell>
        </row>
        <row r="3450">
          <cell r="B3450" t="str">
            <v>Aelōn̄ḷapḷap</v>
          </cell>
          <cell r="C3450" t="str">
            <v>MHAelōn̄ḷapḷap</v>
          </cell>
        </row>
        <row r="3451">
          <cell r="B3451" t="str">
            <v>Ebon</v>
          </cell>
          <cell r="C3451" t="str">
            <v>MHEbon</v>
          </cell>
        </row>
        <row r="3452">
          <cell r="B3452" t="str">
            <v>Epoon</v>
          </cell>
          <cell r="C3452" t="str">
            <v>MHEpoon</v>
          </cell>
        </row>
        <row r="3453">
          <cell r="B3453" t="str">
            <v>Enewetak &amp; Ujelang</v>
          </cell>
          <cell r="C3453" t="str">
            <v>MHEnewetak &amp; Ujelang</v>
          </cell>
        </row>
        <row r="3454">
          <cell r="B3454" t="str">
            <v>Ānewetak &amp; Wūjlan̄</v>
          </cell>
          <cell r="C3454" t="str">
            <v>MHĀnewetak &amp; Wūjlan̄</v>
          </cell>
        </row>
        <row r="3455">
          <cell r="B3455" t="str">
            <v>Jabat</v>
          </cell>
          <cell r="C3455" t="str">
            <v>MHJabat</v>
          </cell>
        </row>
        <row r="3456">
          <cell r="B3456" t="str">
            <v>Jebat</v>
          </cell>
          <cell r="C3456" t="str">
            <v>MHJebat</v>
          </cell>
        </row>
        <row r="3457">
          <cell r="B3457" t="str">
            <v>Jaluit</v>
          </cell>
          <cell r="C3457" t="str">
            <v>MHJaluit</v>
          </cell>
        </row>
        <row r="3458">
          <cell r="B3458" t="str">
            <v>Jālwōj</v>
          </cell>
          <cell r="C3458" t="str">
            <v>MHJālwōj</v>
          </cell>
        </row>
        <row r="3459">
          <cell r="B3459" t="str">
            <v>Bikini &amp; Kili</v>
          </cell>
          <cell r="C3459" t="str">
            <v>MHBikini &amp; Kili</v>
          </cell>
        </row>
        <row r="3460">
          <cell r="B3460" t="str">
            <v>Pikinni &amp; Kōle</v>
          </cell>
          <cell r="C3460" t="str">
            <v>MHPikinni &amp; Kōle</v>
          </cell>
        </row>
        <row r="3461">
          <cell r="B3461" t="str">
            <v>Kwajalein</v>
          </cell>
          <cell r="C3461" t="str">
            <v>MHKwajalein</v>
          </cell>
        </row>
        <row r="3462">
          <cell r="B3462" t="str">
            <v>Kuwajleen</v>
          </cell>
          <cell r="C3462" t="str">
            <v>MHKuwajleen</v>
          </cell>
        </row>
        <row r="3463">
          <cell r="B3463" t="str">
            <v>Lae</v>
          </cell>
          <cell r="C3463" t="str">
            <v>MHLae</v>
          </cell>
        </row>
        <row r="3464">
          <cell r="B3464" t="str">
            <v>Lae</v>
          </cell>
          <cell r="C3464" t="str">
            <v>MHLae</v>
          </cell>
        </row>
        <row r="3465">
          <cell r="B3465" t="str">
            <v>Lib</v>
          </cell>
          <cell r="C3465" t="str">
            <v>MHLib</v>
          </cell>
        </row>
        <row r="3466">
          <cell r="B3466" t="str">
            <v>Ellep</v>
          </cell>
          <cell r="C3466" t="str">
            <v>MHEllep</v>
          </cell>
        </row>
        <row r="3467">
          <cell r="B3467" t="str">
            <v>Namdrik</v>
          </cell>
          <cell r="C3467" t="str">
            <v>MHNamdrik</v>
          </cell>
        </row>
        <row r="3468">
          <cell r="B3468" t="str">
            <v>Naṃdik</v>
          </cell>
          <cell r="C3468" t="str">
            <v>MHNaṃdik</v>
          </cell>
        </row>
        <row r="3469">
          <cell r="B3469" t="str">
            <v>Namu</v>
          </cell>
          <cell r="C3469" t="str">
            <v>MHNamu</v>
          </cell>
        </row>
        <row r="3470">
          <cell r="B3470" t="str">
            <v>Naṃo</v>
          </cell>
          <cell r="C3470" t="str">
            <v>MHNaṃo</v>
          </cell>
        </row>
        <row r="3471">
          <cell r="B3471" t="str">
            <v>Rongelap</v>
          </cell>
          <cell r="C3471" t="str">
            <v>MHRongelap</v>
          </cell>
        </row>
        <row r="3472">
          <cell r="B3472" t="str">
            <v>Ron̄ḷap</v>
          </cell>
          <cell r="C3472" t="str">
            <v>MHRon̄ḷap</v>
          </cell>
        </row>
        <row r="3473">
          <cell r="B3473" t="str">
            <v>Ujae</v>
          </cell>
          <cell r="C3473" t="str">
            <v>MHUjae</v>
          </cell>
        </row>
        <row r="3474">
          <cell r="B3474" t="str">
            <v>Ujae</v>
          </cell>
          <cell r="C3474" t="str">
            <v>MHUjae</v>
          </cell>
        </row>
        <row r="3475">
          <cell r="B3475" t="str">
            <v>Wotho</v>
          </cell>
          <cell r="C3475" t="str">
            <v>MHWotho</v>
          </cell>
        </row>
        <row r="3476">
          <cell r="B3476" t="str">
            <v>Wōtto</v>
          </cell>
          <cell r="C3476" t="str">
            <v>MHWōtto</v>
          </cell>
        </row>
        <row r="3477">
          <cell r="B3477" t="str">
            <v>Ratak chain</v>
          </cell>
          <cell r="C3477" t="str">
            <v>MHRatak chain</v>
          </cell>
        </row>
        <row r="3478">
          <cell r="B3478" t="str">
            <v>Ratak chain</v>
          </cell>
          <cell r="C3478" t="str">
            <v>MHRatak chain</v>
          </cell>
        </row>
        <row r="3479">
          <cell r="B3479" t="str">
            <v>Ailuk</v>
          </cell>
          <cell r="C3479" t="str">
            <v>MHAiluk</v>
          </cell>
        </row>
        <row r="3480">
          <cell r="B3480" t="str">
            <v>Aelok</v>
          </cell>
          <cell r="C3480" t="str">
            <v>MHAelok</v>
          </cell>
        </row>
        <row r="3481">
          <cell r="B3481" t="str">
            <v>Arno</v>
          </cell>
          <cell r="C3481" t="str">
            <v>MHArno</v>
          </cell>
        </row>
        <row r="3482">
          <cell r="B3482" t="str">
            <v>Arṇo</v>
          </cell>
          <cell r="C3482" t="str">
            <v>MHArṇo</v>
          </cell>
        </row>
        <row r="3483">
          <cell r="B3483" t="str">
            <v>Aur</v>
          </cell>
          <cell r="C3483" t="str">
            <v>MHAur</v>
          </cell>
        </row>
        <row r="3484">
          <cell r="B3484" t="str">
            <v>Aur</v>
          </cell>
          <cell r="C3484" t="str">
            <v>MHAur</v>
          </cell>
        </row>
        <row r="3485">
          <cell r="B3485" t="str">
            <v>Likiep</v>
          </cell>
          <cell r="C3485" t="str">
            <v>MHLikiep</v>
          </cell>
        </row>
        <row r="3486">
          <cell r="B3486" t="str">
            <v>Likiep</v>
          </cell>
          <cell r="C3486" t="str">
            <v>MHLikiep</v>
          </cell>
        </row>
        <row r="3487">
          <cell r="B3487" t="str">
            <v>Majuro</v>
          </cell>
          <cell r="C3487" t="str">
            <v>MHMajuro</v>
          </cell>
        </row>
        <row r="3488">
          <cell r="B3488" t="str">
            <v>Mājro</v>
          </cell>
          <cell r="C3488" t="str">
            <v>MHMājro</v>
          </cell>
        </row>
        <row r="3489">
          <cell r="B3489" t="str">
            <v>Maloelap</v>
          </cell>
          <cell r="C3489" t="str">
            <v>MHMaloelap</v>
          </cell>
        </row>
        <row r="3490">
          <cell r="B3490" t="str">
            <v>Ṃaḷoeḷap</v>
          </cell>
          <cell r="C3490" t="str">
            <v>MHṂaḷoeḷap</v>
          </cell>
        </row>
        <row r="3491">
          <cell r="B3491" t="str">
            <v>Mejit</v>
          </cell>
          <cell r="C3491" t="str">
            <v>MHMejit</v>
          </cell>
        </row>
        <row r="3492">
          <cell r="B3492" t="str">
            <v>Mājej</v>
          </cell>
          <cell r="C3492" t="str">
            <v>MHMājej</v>
          </cell>
        </row>
        <row r="3493">
          <cell r="B3493" t="str">
            <v>Mili</v>
          </cell>
          <cell r="C3493" t="str">
            <v>MHMili</v>
          </cell>
        </row>
        <row r="3494">
          <cell r="B3494" t="str">
            <v>Mile</v>
          </cell>
          <cell r="C3494" t="str">
            <v>MHMile</v>
          </cell>
        </row>
        <row r="3495">
          <cell r="B3495" t="str">
            <v>Utrik</v>
          </cell>
          <cell r="C3495" t="str">
            <v>MHUtrik</v>
          </cell>
        </row>
        <row r="3496">
          <cell r="B3496" t="str">
            <v>Utrōk</v>
          </cell>
          <cell r="C3496" t="str">
            <v>MHUtrōk</v>
          </cell>
        </row>
        <row r="3497">
          <cell r="B3497" t="str">
            <v>Wotje</v>
          </cell>
          <cell r="C3497" t="str">
            <v>MHWotje</v>
          </cell>
        </row>
        <row r="3498">
          <cell r="B3498" t="str">
            <v>Wōjjā</v>
          </cell>
          <cell r="C3498" t="str">
            <v>MHWōjjā</v>
          </cell>
        </row>
        <row r="3499">
          <cell r="B3499" t="str">
            <v>Veles</v>
          </cell>
          <cell r="C3499" t="str">
            <v>MKVeles</v>
          </cell>
        </row>
        <row r="3500">
          <cell r="B3500" t="str">
            <v>Gradsko</v>
          </cell>
          <cell r="C3500" t="str">
            <v>MKGradsko</v>
          </cell>
        </row>
        <row r="3501">
          <cell r="B3501" t="str">
            <v>Demir Kapija</v>
          </cell>
          <cell r="C3501" t="str">
            <v>MKDemir Kapija</v>
          </cell>
        </row>
        <row r="3502">
          <cell r="B3502" t="str">
            <v>Kavadarci</v>
          </cell>
          <cell r="C3502" t="str">
            <v>MKKavadarci</v>
          </cell>
        </row>
        <row r="3503">
          <cell r="B3503" t="str">
            <v>Lozovo</v>
          </cell>
          <cell r="C3503" t="str">
            <v>MKLozovo</v>
          </cell>
        </row>
        <row r="3504">
          <cell r="B3504" t="str">
            <v>Negotino</v>
          </cell>
          <cell r="C3504" t="str">
            <v>MKNegotino</v>
          </cell>
        </row>
        <row r="3505">
          <cell r="B3505" t="str">
            <v>Rosoman</v>
          </cell>
          <cell r="C3505" t="str">
            <v>MKRosoman</v>
          </cell>
        </row>
        <row r="3506">
          <cell r="B3506" t="str">
            <v>Sveti Nikole</v>
          </cell>
          <cell r="C3506" t="str">
            <v>MKSveti Nikole</v>
          </cell>
        </row>
        <row r="3507">
          <cell r="B3507" t="str">
            <v>Čaška</v>
          </cell>
          <cell r="C3507" t="str">
            <v>MKČaška</v>
          </cell>
        </row>
        <row r="3508">
          <cell r="B3508" t="str">
            <v>Berovo</v>
          </cell>
          <cell r="C3508" t="str">
            <v>MKBerovo</v>
          </cell>
        </row>
        <row r="3509">
          <cell r="B3509" t="str">
            <v>Vinica</v>
          </cell>
          <cell r="C3509" t="str">
            <v>MKVinica</v>
          </cell>
        </row>
        <row r="3510">
          <cell r="B3510" t="str">
            <v>Delčevo</v>
          </cell>
          <cell r="C3510" t="str">
            <v>MKDelčevo</v>
          </cell>
        </row>
        <row r="3511">
          <cell r="B3511" t="str">
            <v>Zrnovci</v>
          </cell>
          <cell r="C3511" t="str">
            <v>MKZrnovci</v>
          </cell>
        </row>
        <row r="3512">
          <cell r="B3512" t="str">
            <v>Karbinci</v>
          </cell>
          <cell r="C3512" t="str">
            <v>MKKarbinci</v>
          </cell>
        </row>
        <row r="3513">
          <cell r="B3513" t="str">
            <v>Kočani</v>
          </cell>
          <cell r="C3513" t="str">
            <v>MKKočani</v>
          </cell>
        </row>
        <row r="3514">
          <cell r="B3514" t="str">
            <v>Makedonska Kamenica</v>
          </cell>
          <cell r="C3514" t="str">
            <v>MKMakedonska Kamenica</v>
          </cell>
        </row>
        <row r="3515">
          <cell r="B3515" t="str">
            <v>Pehčevo</v>
          </cell>
          <cell r="C3515" t="str">
            <v>MKPehčevo</v>
          </cell>
        </row>
        <row r="3516">
          <cell r="B3516" t="str">
            <v>Probištip</v>
          </cell>
          <cell r="C3516" t="str">
            <v>MKProbištip</v>
          </cell>
        </row>
        <row r="3517">
          <cell r="B3517" t="str">
            <v>Češinovo-Obleševo</v>
          </cell>
          <cell r="C3517" t="str">
            <v>MKČešinovo-Obleševo</v>
          </cell>
        </row>
        <row r="3518">
          <cell r="B3518" t="str">
            <v>Štip</v>
          </cell>
          <cell r="C3518" t="str">
            <v>MKŠtip</v>
          </cell>
        </row>
        <row r="3519">
          <cell r="B3519" t="str">
            <v>Vevčani</v>
          </cell>
          <cell r="C3519" t="str">
            <v>MKVevčani</v>
          </cell>
        </row>
        <row r="3520">
          <cell r="B3520" t="str">
            <v>Debar</v>
          </cell>
          <cell r="C3520" t="str">
            <v>MKDebar</v>
          </cell>
        </row>
        <row r="3521">
          <cell r="B3521" t="str">
            <v>Debrca</v>
          </cell>
          <cell r="C3521" t="str">
            <v>MKDebrca</v>
          </cell>
        </row>
        <row r="3522">
          <cell r="B3522" t="str">
            <v>Kičevo</v>
          </cell>
          <cell r="C3522" t="str">
            <v>MKKičevo</v>
          </cell>
        </row>
        <row r="3523">
          <cell r="B3523" t="str">
            <v>Makedonski Brod</v>
          </cell>
          <cell r="C3523" t="str">
            <v>MKMakedonski Brod</v>
          </cell>
        </row>
        <row r="3524">
          <cell r="B3524" t="str">
            <v>Ohrid</v>
          </cell>
          <cell r="C3524" t="str">
            <v>MKOhrid</v>
          </cell>
        </row>
        <row r="3525">
          <cell r="B3525" t="str">
            <v>Plasnica</v>
          </cell>
          <cell r="C3525" t="str">
            <v>MKPlasnica</v>
          </cell>
        </row>
        <row r="3526">
          <cell r="B3526" t="str">
            <v>Struga</v>
          </cell>
          <cell r="C3526" t="str">
            <v>MKStruga</v>
          </cell>
        </row>
        <row r="3527">
          <cell r="B3527" t="str">
            <v>Centar Župa</v>
          </cell>
          <cell r="C3527" t="str">
            <v>MKCentar Župa</v>
          </cell>
        </row>
        <row r="3528">
          <cell r="B3528" t="str">
            <v>Bogdanci</v>
          </cell>
          <cell r="C3528" t="str">
            <v>MKBogdanci</v>
          </cell>
        </row>
        <row r="3529">
          <cell r="B3529" t="str">
            <v>Bosilovo</v>
          </cell>
          <cell r="C3529" t="str">
            <v>MKBosilovo</v>
          </cell>
        </row>
        <row r="3530">
          <cell r="B3530" t="str">
            <v>Valandovo</v>
          </cell>
          <cell r="C3530" t="str">
            <v>MKValandovo</v>
          </cell>
        </row>
        <row r="3531">
          <cell r="B3531" t="str">
            <v>Vasilevo</v>
          </cell>
          <cell r="C3531" t="str">
            <v>MKVasilevo</v>
          </cell>
        </row>
        <row r="3532">
          <cell r="B3532" t="str">
            <v>Gevgelija</v>
          </cell>
          <cell r="C3532" t="str">
            <v>MKGevgelija</v>
          </cell>
        </row>
        <row r="3533">
          <cell r="B3533" t="str">
            <v>Dojran</v>
          </cell>
          <cell r="C3533" t="str">
            <v>MKDojran</v>
          </cell>
        </row>
        <row r="3534">
          <cell r="B3534" t="str">
            <v>Konče</v>
          </cell>
          <cell r="C3534" t="str">
            <v>MKKonče</v>
          </cell>
        </row>
        <row r="3535">
          <cell r="B3535" t="str">
            <v>Novo Selo</v>
          </cell>
          <cell r="C3535" t="str">
            <v>MKNovo Selo</v>
          </cell>
        </row>
        <row r="3536">
          <cell r="B3536" t="str">
            <v>Radoviš</v>
          </cell>
          <cell r="C3536" t="str">
            <v>MKRadoviš</v>
          </cell>
        </row>
        <row r="3537">
          <cell r="B3537" t="str">
            <v>Strumica</v>
          </cell>
          <cell r="C3537" t="str">
            <v>MKStrumica</v>
          </cell>
        </row>
        <row r="3538">
          <cell r="B3538" t="str">
            <v>Bitola</v>
          </cell>
          <cell r="C3538" t="str">
            <v>MKBitola</v>
          </cell>
        </row>
        <row r="3539">
          <cell r="B3539" t="str">
            <v>Demir Hisar</v>
          </cell>
          <cell r="C3539" t="str">
            <v>MKDemir Hisar</v>
          </cell>
        </row>
        <row r="3540">
          <cell r="B3540" t="str">
            <v>Dolneni</v>
          </cell>
          <cell r="C3540" t="str">
            <v>MKDolneni</v>
          </cell>
        </row>
        <row r="3541">
          <cell r="B3541" t="str">
            <v>Krivogaštani</v>
          </cell>
          <cell r="C3541" t="str">
            <v>MKKrivogaštani</v>
          </cell>
        </row>
        <row r="3542">
          <cell r="B3542" t="str">
            <v>Kruševo</v>
          </cell>
          <cell r="C3542" t="str">
            <v>MKKruševo</v>
          </cell>
        </row>
        <row r="3543">
          <cell r="B3543" t="str">
            <v>Mogila</v>
          </cell>
          <cell r="C3543" t="str">
            <v>MKMogila</v>
          </cell>
        </row>
        <row r="3544">
          <cell r="B3544" t="str">
            <v>Novaci</v>
          </cell>
          <cell r="C3544" t="str">
            <v>MKNovaci</v>
          </cell>
        </row>
        <row r="3545">
          <cell r="B3545" t="str">
            <v>Prilep</v>
          </cell>
          <cell r="C3545" t="str">
            <v>MKPrilep</v>
          </cell>
        </row>
        <row r="3546">
          <cell r="B3546" t="str">
            <v>Resen</v>
          </cell>
          <cell r="C3546" t="str">
            <v>MKResen</v>
          </cell>
        </row>
        <row r="3547">
          <cell r="B3547" t="str">
            <v>Bogovinje</v>
          </cell>
          <cell r="C3547" t="str">
            <v>MKBogovinje</v>
          </cell>
        </row>
        <row r="3548">
          <cell r="B3548" t="str">
            <v>Brvenica</v>
          </cell>
          <cell r="C3548" t="str">
            <v>MKBrvenica</v>
          </cell>
        </row>
        <row r="3549">
          <cell r="B3549" t="str">
            <v>Vrapčište</v>
          </cell>
          <cell r="C3549" t="str">
            <v>MKVrapčište</v>
          </cell>
        </row>
        <row r="3550">
          <cell r="B3550" t="str">
            <v>Gostivar</v>
          </cell>
          <cell r="C3550" t="str">
            <v>MKGostivar</v>
          </cell>
        </row>
        <row r="3551">
          <cell r="B3551" t="str">
            <v>Želino</v>
          </cell>
          <cell r="C3551" t="str">
            <v>MKŽelino</v>
          </cell>
        </row>
        <row r="3552">
          <cell r="B3552" t="str">
            <v>Jegunovce</v>
          </cell>
          <cell r="C3552" t="str">
            <v>MKJegunovce</v>
          </cell>
        </row>
        <row r="3553">
          <cell r="B3553" t="str">
            <v>Mavrovo i Rostuše</v>
          </cell>
          <cell r="C3553" t="str">
            <v>MKMavrovo i Rostuše</v>
          </cell>
        </row>
        <row r="3554">
          <cell r="B3554" t="str">
            <v>Tearce</v>
          </cell>
          <cell r="C3554" t="str">
            <v>MKTearce</v>
          </cell>
        </row>
        <row r="3555">
          <cell r="B3555" t="str">
            <v>Tetovo</v>
          </cell>
          <cell r="C3555" t="str">
            <v>MKTetovo</v>
          </cell>
        </row>
        <row r="3556">
          <cell r="B3556" t="str">
            <v>Kratovo</v>
          </cell>
          <cell r="C3556" t="str">
            <v>MKKratovo</v>
          </cell>
        </row>
        <row r="3557">
          <cell r="B3557" t="str">
            <v>Kriva Palanka</v>
          </cell>
          <cell r="C3557" t="str">
            <v>MKKriva Palanka</v>
          </cell>
        </row>
        <row r="3558">
          <cell r="B3558" t="str">
            <v>Kumanovo</v>
          </cell>
          <cell r="C3558" t="str">
            <v>MKKumanovo</v>
          </cell>
        </row>
        <row r="3559">
          <cell r="B3559" t="str">
            <v>Lipkovo</v>
          </cell>
          <cell r="C3559" t="str">
            <v>MKLipkovo</v>
          </cell>
        </row>
        <row r="3560">
          <cell r="B3560" t="str">
            <v>Rankovce</v>
          </cell>
          <cell r="C3560" t="str">
            <v>MKRankovce</v>
          </cell>
        </row>
        <row r="3561">
          <cell r="B3561" t="str">
            <v>Staro Nagoričane</v>
          </cell>
          <cell r="C3561" t="str">
            <v>MKStaro Nagoričane</v>
          </cell>
        </row>
        <row r="3562">
          <cell r="B3562" t="str">
            <v>Aerodrom †</v>
          </cell>
          <cell r="C3562" t="str">
            <v>MKAerodrom †</v>
          </cell>
        </row>
        <row r="3563">
          <cell r="B3563" t="str">
            <v>Aračinovo</v>
          </cell>
          <cell r="C3563" t="str">
            <v>MKAračinovo</v>
          </cell>
        </row>
        <row r="3564">
          <cell r="B3564" t="str">
            <v>Butel †</v>
          </cell>
          <cell r="C3564" t="str">
            <v>MKButel †</v>
          </cell>
        </row>
        <row r="3565">
          <cell r="B3565" t="str">
            <v>Gazi Baba †</v>
          </cell>
          <cell r="C3565" t="str">
            <v>MKGazi Baba †</v>
          </cell>
        </row>
        <row r="3566">
          <cell r="B3566" t="str">
            <v>Gjorče Petrov †</v>
          </cell>
          <cell r="C3566" t="str">
            <v>MKGjorče Petrov †</v>
          </cell>
        </row>
        <row r="3567">
          <cell r="B3567" t="str">
            <v>Zelenikovo</v>
          </cell>
          <cell r="C3567" t="str">
            <v>MKZelenikovo</v>
          </cell>
        </row>
        <row r="3568">
          <cell r="B3568" t="str">
            <v>Ilinden</v>
          </cell>
          <cell r="C3568" t="str">
            <v>MKIlinden</v>
          </cell>
        </row>
        <row r="3569">
          <cell r="B3569" t="str">
            <v>Karpoš †</v>
          </cell>
          <cell r="C3569" t="str">
            <v>MKKarpoš †</v>
          </cell>
        </row>
        <row r="3570">
          <cell r="B3570" t="str">
            <v>Kisela Voda †</v>
          </cell>
          <cell r="C3570" t="str">
            <v>MKKisela Voda †</v>
          </cell>
        </row>
        <row r="3571">
          <cell r="B3571" t="str">
            <v>Petrovec</v>
          </cell>
          <cell r="C3571" t="str">
            <v>MKPetrovec</v>
          </cell>
        </row>
        <row r="3572">
          <cell r="B3572" t="str">
            <v>Saraj †</v>
          </cell>
          <cell r="C3572" t="str">
            <v>MKSaraj †</v>
          </cell>
        </row>
        <row r="3573">
          <cell r="B3573" t="str">
            <v>Sopište</v>
          </cell>
          <cell r="C3573" t="str">
            <v>MKSopište</v>
          </cell>
        </row>
        <row r="3574">
          <cell r="B3574" t="str">
            <v>Studeničani</v>
          </cell>
          <cell r="C3574" t="str">
            <v>MKStudeničani</v>
          </cell>
        </row>
        <row r="3575">
          <cell r="B3575" t="str">
            <v>Centar †</v>
          </cell>
          <cell r="C3575" t="str">
            <v>MKCentar †</v>
          </cell>
        </row>
        <row r="3576">
          <cell r="B3576" t="str">
            <v>Čair †</v>
          </cell>
          <cell r="C3576" t="str">
            <v>MKČair †</v>
          </cell>
        </row>
        <row r="3577">
          <cell r="B3577" t="str">
            <v>Čučer-Sandevo</v>
          </cell>
          <cell r="C3577" t="str">
            <v>MKČučer-Sandevo</v>
          </cell>
        </row>
        <row r="3578">
          <cell r="B3578" t="str">
            <v>Šuto Orizari †</v>
          </cell>
          <cell r="C3578" t="str">
            <v>MKŠuto Orizari †</v>
          </cell>
        </row>
        <row r="3579">
          <cell r="B3579" t="str">
            <v>Kayes</v>
          </cell>
          <cell r="C3579" t="str">
            <v>MLKayes</v>
          </cell>
        </row>
        <row r="3580">
          <cell r="B3580" t="str">
            <v>Taoudénit</v>
          </cell>
          <cell r="C3580" t="str">
            <v>MLTaoudénit</v>
          </cell>
        </row>
        <row r="3581">
          <cell r="B3581" t="str">
            <v>Koulikoro</v>
          </cell>
          <cell r="C3581" t="str">
            <v>MLKoulikoro</v>
          </cell>
        </row>
        <row r="3582">
          <cell r="B3582" t="str">
            <v>Sikasso</v>
          </cell>
          <cell r="C3582" t="str">
            <v>MLSikasso</v>
          </cell>
        </row>
        <row r="3583">
          <cell r="B3583" t="str">
            <v>Ségou</v>
          </cell>
          <cell r="C3583" t="str">
            <v>MLSégou</v>
          </cell>
        </row>
        <row r="3584">
          <cell r="B3584" t="str">
            <v>Mopti</v>
          </cell>
          <cell r="C3584" t="str">
            <v>MLMopti</v>
          </cell>
        </row>
        <row r="3585">
          <cell r="B3585" t="str">
            <v>Tombouctou</v>
          </cell>
          <cell r="C3585" t="str">
            <v>MLTombouctou</v>
          </cell>
        </row>
        <row r="3586">
          <cell r="B3586" t="str">
            <v>Gao</v>
          </cell>
          <cell r="C3586" t="str">
            <v>MLGao</v>
          </cell>
        </row>
        <row r="3587">
          <cell r="B3587" t="str">
            <v>Kidal</v>
          </cell>
          <cell r="C3587" t="str">
            <v>MLKidal</v>
          </cell>
        </row>
        <row r="3588">
          <cell r="B3588" t="str">
            <v>Ménaka</v>
          </cell>
          <cell r="C3588" t="str">
            <v>MLMénaka</v>
          </cell>
        </row>
        <row r="3589">
          <cell r="B3589" t="str">
            <v>Bamako</v>
          </cell>
          <cell r="C3589" t="str">
            <v>MLBamako</v>
          </cell>
        </row>
        <row r="3590">
          <cell r="B3590" t="str">
            <v>Sagaing</v>
          </cell>
          <cell r="C3590" t="str">
            <v>MMSagaing</v>
          </cell>
        </row>
        <row r="3591">
          <cell r="B3591" t="str">
            <v>Bago</v>
          </cell>
          <cell r="C3591" t="str">
            <v>MMBago</v>
          </cell>
        </row>
        <row r="3592">
          <cell r="B3592" t="str">
            <v>Magway</v>
          </cell>
          <cell r="C3592" t="str">
            <v>MMMagway</v>
          </cell>
        </row>
        <row r="3593">
          <cell r="B3593" t="str">
            <v>Mandalay</v>
          </cell>
          <cell r="C3593" t="str">
            <v>MMMandalay</v>
          </cell>
        </row>
        <row r="3594">
          <cell r="B3594" t="str">
            <v>Tanintharyi</v>
          </cell>
          <cell r="C3594" t="str">
            <v>MMTanintharyi</v>
          </cell>
        </row>
        <row r="3595">
          <cell r="B3595" t="str">
            <v>Yangon</v>
          </cell>
          <cell r="C3595" t="str">
            <v>MMYangon</v>
          </cell>
        </row>
        <row r="3596">
          <cell r="B3596" t="str">
            <v>Ayeyarwady</v>
          </cell>
          <cell r="C3596" t="str">
            <v>MMAyeyarwady</v>
          </cell>
        </row>
        <row r="3597">
          <cell r="B3597" t="str">
            <v>Kachin</v>
          </cell>
          <cell r="C3597" t="str">
            <v>MMKachin</v>
          </cell>
        </row>
        <row r="3598">
          <cell r="B3598" t="str">
            <v>Kayah</v>
          </cell>
          <cell r="C3598" t="str">
            <v>MMKayah</v>
          </cell>
        </row>
        <row r="3599">
          <cell r="B3599" t="str">
            <v>Kayin</v>
          </cell>
          <cell r="C3599" t="str">
            <v>MMKayin</v>
          </cell>
        </row>
        <row r="3600">
          <cell r="B3600" t="str">
            <v>Chin</v>
          </cell>
          <cell r="C3600" t="str">
            <v>MMChin</v>
          </cell>
        </row>
        <row r="3601">
          <cell r="B3601" t="str">
            <v>Mon</v>
          </cell>
          <cell r="C3601" t="str">
            <v>MMMon</v>
          </cell>
        </row>
        <row r="3602">
          <cell r="B3602" t="str">
            <v>Rakhine</v>
          </cell>
          <cell r="C3602" t="str">
            <v>MMRakhine</v>
          </cell>
        </row>
        <row r="3603">
          <cell r="B3603" t="str">
            <v>Shan</v>
          </cell>
          <cell r="C3603" t="str">
            <v>MMShan</v>
          </cell>
        </row>
        <row r="3604">
          <cell r="B3604" t="str">
            <v>Nay Pyi Taw</v>
          </cell>
          <cell r="C3604" t="str">
            <v>MMNay Pyi Taw</v>
          </cell>
        </row>
        <row r="3605">
          <cell r="B3605" t="str">
            <v>Orhon</v>
          </cell>
          <cell r="C3605" t="str">
            <v>MNOrhon</v>
          </cell>
        </row>
        <row r="3606">
          <cell r="B3606" t="str">
            <v>Darhan uul</v>
          </cell>
          <cell r="C3606" t="str">
            <v>MNDarhan uul</v>
          </cell>
        </row>
        <row r="3607">
          <cell r="B3607" t="str">
            <v>Hentiy</v>
          </cell>
          <cell r="C3607" t="str">
            <v>MNHentiy</v>
          </cell>
        </row>
        <row r="3608">
          <cell r="B3608" t="str">
            <v>Hövsgöl</v>
          </cell>
          <cell r="C3608" t="str">
            <v>MNHövsgöl</v>
          </cell>
        </row>
        <row r="3609">
          <cell r="B3609" t="str">
            <v>Hovd</v>
          </cell>
          <cell r="C3609" t="str">
            <v>MNHovd</v>
          </cell>
        </row>
        <row r="3610">
          <cell r="B3610" t="str">
            <v>Uvs</v>
          </cell>
          <cell r="C3610" t="str">
            <v>MNUvs</v>
          </cell>
        </row>
        <row r="3611">
          <cell r="B3611" t="str">
            <v>Töv</v>
          </cell>
          <cell r="C3611" t="str">
            <v>MNTöv</v>
          </cell>
        </row>
        <row r="3612">
          <cell r="B3612" t="str">
            <v>Selenge</v>
          </cell>
          <cell r="C3612" t="str">
            <v>MNSelenge</v>
          </cell>
        </row>
        <row r="3613">
          <cell r="B3613" t="str">
            <v>Sühbaatar</v>
          </cell>
          <cell r="C3613" t="str">
            <v>MNSühbaatar</v>
          </cell>
        </row>
        <row r="3614">
          <cell r="B3614" t="str">
            <v>Ömnögovĭ</v>
          </cell>
          <cell r="C3614" t="str">
            <v>MNÖmnögovĭ</v>
          </cell>
        </row>
        <row r="3615">
          <cell r="B3615" t="str">
            <v>Övörhangay</v>
          </cell>
          <cell r="C3615" t="str">
            <v>MNÖvörhangay</v>
          </cell>
        </row>
        <row r="3616">
          <cell r="B3616" t="str">
            <v>Dzavhan</v>
          </cell>
          <cell r="C3616" t="str">
            <v>MNDzavhan</v>
          </cell>
        </row>
        <row r="3617">
          <cell r="B3617" t="str">
            <v>Dundgovĭ</v>
          </cell>
          <cell r="C3617" t="str">
            <v>MNDundgovĭ</v>
          </cell>
        </row>
        <row r="3618">
          <cell r="B3618" t="str">
            <v>Dornod</v>
          </cell>
          <cell r="C3618" t="str">
            <v>MNDornod</v>
          </cell>
        </row>
        <row r="3619">
          <cell r="B3619" t="str">
            <v>Dornogovĭ</v>
          </cell>
          <cell r="C3619" t="str">
            <v>MNDornogovĭ</v>
          </cell>
        </row>
        <row r="3620">
          <cell r="B3620" t="str">
            <v>Govĭ-Sümber</v>
          </cell>
          <cell r="C3620" t="str">
            <v>MNGovĭ-Sümber</v>
          </cell>
        </row>
        <row r="3621">
          <cell r="B3621" t="str">
            <v>Govĭ-Altay</v>
          </cell>
          <cell r="C3621" t="str">
            <v>MNGovĭ-Altay</v>
          </cell>
        </row>
        <row r="3622">
          <cell r="B3622" t="str">
            <v>Bulgan</v>
          </cell>
          <cell r="C3622" t="str">
            <v>MNBulgan</v>
          </cell>
        </row>
        <row r="3623">
          <cell r="B3623" t="str">
            <v>Bayanhongor</v>
          </cell>
          <cell r="C3623" t="str">
            <v>MNBayanhongor</v>
          </cell>
        </row>
        <row r="3624">
          <cell r="B3624" t="str">
            <v>Bayan-Ölgiy</v>
          </cell>
          <cell r="C3624" t="str">
            <v>MNBayan-Ölgiy</v>
          </cell>
        </row>
        <row r="3625">
          <cell r="B3625" t="str">
            <v>Arhangay</v>
          </cell>
          <cell r="C3625" t="str">
            <v>MNArhangay</v>
          </cell>
        </row>
        <row r="3626">
          <cell r="B3626" t="str">
            <v>Ulaanbaatar</v>
          </cell>
          <cell r="C3626" t="str">
            <v>MNUlaanbaatar</v>
          </cell>
        </row>
        <row r="3627">
          <cell r="B3627" t="str">
            <v>Hodh ech Chargui</v>
          </cell>
          <cell r="C3627" t="str">
            <v>MRHodh ech Chargui</v>
          </cell>
        </row>
        <row r="3628">
          <cell r="B3628" t="str">
            <v>Hodh el Gharbi</v>
          </cell>
          <cell r="C3628" t="str">
            <v>MRHodh el Gharbi</v>
          </cell>
        </row>
        <row r="3629">
          <cell r="B3629" t="str">
            <v>Assaba</v>
          </cell>
          <cell r="C3629" t="str">
            <v>MRAssaba</v>
          </cell>
        </row>
        <row r="3630">
          <cell r="B3630" t="str">
            <v>Gorgol</v>
          </cell>
          <cell r="C3630" t="str">
            <v>MRGorgol</v>
          </cell>
        </row>
        <row r="3631">
          <cell r="B3631" t="str">
            <v>Brakna</v>
          </cell>
          <cell r="C3631" t="str">
            <v>MRBrakna</v>
          </cell>
        </row>
        <row r="3632">
          <cell r="B3632" t="str">
            <v>Trarza</v>
          </cell>
          <cell r="C3632" t="str">
            <v>MRTrarza</v>
          </cell>
        </row>
        <row r="3633">
          <cell r="B3633" t="str">
            <v>Adrar</v>
          </cell>
          <cell r="C3633" t="str">
            <v>MRAdrar</v>
          </cell>
        </row>
        <row r="3634">
          <cell r="B3634" t="str">
            <v>Dakhlet Nouâdhibou</v>
          </cell>
          <cell r="C3634" t="str">
            <v>MRDakhlet Nouâdhibou</v>
          </cell>
        </row>
        <row r="3635">
          <cell r="B3635" t="str">
            <v>Tagant</v>
          </cell>
          <cell r="C3635" t="str">
            <v>MRTagant</v>
          </cell>
        </row>
        <row r="3636">
          <cell r="B3636" t="str">
            <v>Guidimaka</v>
          </cell>
          <cell r="C3636" t="str">
            <v>MRGuidimaka</v>
          </cell>
        </row>
        <row r="3637">
          <cell r="B3637" t="str">
            <v>Tiris Zemmour</v>
          </cell>
          <cell r="C3637" t="str">
            <v>MRTiris Zemmour</v>
          </cell>
        </row>
        <row r="3638">
          <cell r="B3638" t="str">
            <v>Inchiri</v>
          </cell>
          <cell r="C3638" t="str">
            <v>MRInchiri</v>
          </cell>
        </row>
        <row r="3639">
          <cell r="B3639" t="str">
            <v>Nuwākshūţ al Gharbīyah</v>
          </cell>
          <cell r="C3639" t="str">
            <v>MRNuwākshūţ al Gharbīyah</v>
          </cell>
        </row>
        <row r="3640">
          <cell r="B3640" t="str">
            <v>Nouakchott Ouest</v>
          </cell>
          <cell r="C3640" t="str">
            <v>MRNouakchott Ouest</v>
          </cell>
        </row>
        <row r="3641">
          <cell r="B3641" t="str">
            <v>Nuwākshūţ ash Shamālīyah</v>
          </cell>
          <cell r="C3641" t="str">
            <v>MRNuwākshūţ ash Shamālīyah</v>
          </cell>
        </row>
        <row r="3642">
          <cell r="B3642" t="str">
            <v>Nouakchott Nord</v>
          </cell>
          <cell r="C3642" t="str">
            <v>MRNouakchott Nord</v>
          </cell>
        </row>
        <row r="3643">
          <cell r="B3643" t="str">
            <v>Nuwākshūţ al Janūbīyah</v>
          </cell>
          <cell r="C3643" t="str">
            <v>MRNuwākshūţ al Janūbīyah</v>
          </cell>
        </row>
        <row r="3644">
          <cell r="B3644" t="str">
            <v>Nouakchott Sud</v>
          </cell>
          <cell r="C3644" t="str">
            <v>MRNouakchott Sud</v>
          </cell>
        </row>
        <row r="3645">
          <cell r="B3645" t="str">
            <v>Attard</v>
          </cell>
          <cell r="C3645" t="str">
            <v>MTAttard</v>
          </cell>
        </row>
        <row r="3646">
          <cell r="B3646" t="str">
            <v>Attard</v>
          </cell>
          <cell r="C3646" t="str">
            <v>MTAttard</v>
          </cell>
        </row>
        <row r="3647">
          <cell r="B3647" t="str">
            <v>Balzan</v>
          </cell>
          <cell r="C3647" t="str">
            <v>MTBalzan</v>
          </cell>
        </row>
        <row r="3648">
          <cell r="B3648" t="str">
            <v>Balzan</v>
          </cell>
          <cell r="C3648" t="str">
            <v>MTBalzan</v>
          </cell>
        </row>
        <row r="3649">
          <cell r="B3649" t="str">
            <v>Birgu</v>
          </cell>
          <cell r="C3649" t="str">
            <v>MTBirgu</v>
          </cell>
        </row>
        <row r="3650">
          <cell r="B3650" t="str">
            <v>Birgu</v>
          </cell>
          <cell r="C3650" t="str">
            <v>MTBirgu</v>
          </cell>
        </row>
        <row r="3651">
          <cell r="B3651" t="str">
            <v>Birkirkara</v>
          </cell>
          <cell r="C3651" t="str">
            <v>MTBirkirkara</v>
          </cell>
        </row>
        <row r="3652">
          <cell r="B3652" t="str">
            <v>Birkirkara</v>
          </cell>
          <cell r="C3652" t="str">
            <v>MTBirkirkara</v>
          </cell>
        </row>
        <row r="3653">
          <cell r="B3653" t="str">
            <v>Birżebbuġa</v>
          </cell>
          <cell r="C3653" t="str">
            <v>MTBirżebbuġa</v>
          </cell>
        </row>
        <row r="3654">
          <cell r="B3654" t="str">
            <v>Birżebbuġa</v>
          </cell>
          <cell r="C3654" t="str">
            <v>MTBirżebbuġa</v>
          </cell>
        </row>
        <row r="3655">
          <cell r="B3655" t="str">
            <v>Bormla</v>
          </cell>
          <cell r="C3655" t="str">
            <v>MTBormla</v>
          </cell>
        </row>
        <row r="3656">
          <cell r="B3656" t="str">
            <v>Bormla</v>
          </cell>
          <cell r="C3656" t="str">
            <v>MTBormla</v>
          </cell>
        </row>
        <row r="3657">
          <cell r="B3657" t="str">
            <v>Dingli</v>
          </cell>
          <cell r="C3657" t="str">
            <v>MTDingli</v>
          </cell>
        </row>
        <row r="3658">
          <cell r="B3658" t="str">
            <v>Dingli</v>
          </cell>
          <cell r="C3658" t="str">
            <v>MTDingli</v>
          </cell>
        </row>
        <row r="3659">
          <cell r="B3659" t="str">
            <v>Fgura</v>
          </cell>
          <cell r="C3659" t="str">
            <v>MTFgura</v>
          </cell>
        </row>
        <row r="3660">
          <cell r="B3660" t="str">
            <v>Fgura</v>
          </cell>
          <cell r="C3660" t="str">
            <v>MTFgura</v>
          </cell>
        </row>
        <row r="3661">
          <cell r="B3661" t="str">
            <v>Floriana</v>
          </cell>
          <cell r="C3661" t="str">
            <v>MTFloriana</v>
          </cell>
        </row>
        <row r="3662">
          <cell r="B3662" t="str">
            <v>Floriana</v>
          </cell>
          <cell r="C3662" t="str">
            <v>MTFloriana</v>
          </cell>
        </row>
        <row r="3663">
          <cell r="B3663" t="str">
            <v>Fontana</v>
          </cell>
          <cell r="C3663" t="str">
            <v>MTFontana</v>
          </cell>
        </row>
        <row r="3664">
          <cell r="B3664" t="str">
            <v>Fontana</v>
          </cell>
          <cell r="C3664" t="str">
            <v>MTFontana</v>
          </cell>
        </row>
        <row r="3665">
          <cell r="B3665" t="str">
            <v>Gudja</v>
          </cell>
          <cell r="C3665" t="str">
            <v>MTGudja</v>
          </cell>
        </row>
        <row r="3666">
          <cell r="B3666" t="str">
            <v>Gudja</v>
          </cell>
          <cell r="C3666" t="str">
            <v>MTGudja</v>
          </cell>
        </row>
        <row r="3667">
          <cell r="B3667" t="str">
            <v>Gżira</v>
          </cell>
          <cell r="C3667" t="str">
            <v>MTGżira</v>
          </cell>
        </row>
        <row r="3668">
          <cell r="B3668" t="str">
            <v>Gżira</v>
          </cell>
          <cell r="C3668" t="str">
            <v>MTGżira</v>
          </cell>
        </row>
        <row r="3669">
          <cell r="B3669" t="str">
            <v>Għajnsielem</v>
          </cell>
          <cell r="C3669" t="str">
            <v>MTGħajnsielem</v>
          </cell>
        </row>
        <row r="3670">
          <cell r="B3670" t="str">
            <v>Għajnsielem</v>
          </cell>
          <cell r="C3670" t="str">
            <v>MTGħajnsielem</v>
          </cell>
        </row>
        <row r="3671">
          <cell r="B3671" t="str">
            <v>Għarb</v>
          </cell>
          <cell r="C3671" t="str">
            <v>MTGħarb</v>
          </cell>
        </row>
        <row r="3672">
          <cell r="B3672" t="str">
            <v>Għarb</v>
          </cell>
          <cell r="C3672" t="str">
            <v>MTGħarb</v>
          </cell>
        </row>
        <row r="3673">
          <cell r="B3673" t="str">
            <v>Għargħur</v>
          </cell>
          <cell r="C3673" t="str">
            <v>MTGħargħur</v>
          </cell>
        </row>
        <row r="3674">
          <cell r="B3674" t="str">
            <v>Għargħur</v>
          </cell>
          <cell r="C3674" t="str">
            <v>MTGħargħur</v>
          </cell>
        </row>
        <row r="3675">
          <cell r="B3675" t="str">
            <v>Għasri</v>
          </cell>
          <cell r="C3675" t="str">
            <v>MTGħasri</v>
          </cell>
        </row>
        <row r="3676">
          <cell r="B3676" t="str">
            <v>Għasri</v>
          </cell>
          <cell r="C3676" t="str">
            <v>MTGħasri</v>
          </cell>
        </row>
        <row r="3677">
          <cell r="B3677" t="str">
            <v>Għaxaq</v>
          </cell>
          <cell r="C3677" t="str">
            <v>MTGħaxaq</v>
          </cell>
        </row>
        <row r="3678">
          <cell r="B3678" t="str">
            <v>Għaxaq</v>
          </cell>
          <cell r="C3678" t="str">
            <v>MTGħaxaq</v>
          </cell>
        </row>
        <row r="3679">
          <cell r="B3679" t="str">
            <v>Ħamrun</v>
          </cell>
          <cell r="C3679" t="str">
            <v>MTĦamrun</v>
          </cell>
        </row>
        <row r="3680">
          <cell r="B3680" t="str">
            <v>Ħamrun</v>
          </cell>
          <cell r="C3680" t="str">
            <v>MTĦamrun</v>
          </cell>
        </row>
        <row r="3681">
          <cell r="B3681" t="str">
            <v>Iklin</v>
          </cell>
          <cell r="C3681" t="str">
            <v>MTIklin</v>
          </cell>
        </row>
        <row r="3682">
          <cell r="B3682" t="str">
            <v>Iklin</v>
          </cell>
          <cell r="C3682" t="str">
            <v>MTIklin</v>
          </cell>
        </row>
        <row r="3683">
          <cell r="B3683" t="str">
            <v>Isla</v>
          </cell>
          <cell r="C3683" t="str">
            <v>MTIsla</v>
          </cell>
        </row>
        <row r="3684">
          <cell r="B3684" t="str">
            <v>Isla</v>
          </cell>
          <cell r="C3684" t="str">
            <v>MTIsla</v>
          </cell>
        </row>
        <row r="3685">
          <cell r="B3685" t="str">
            <v>Kalkara</v>
          </cell>
          <cell r="C3685" t="str">
            <v>MTKalkara</v>
          </cell>
        </row>
        <row r="3686">
          <cell r="B3686" t="str">
            <v>Kalkara</v>
          </cell>
          <cell r="C3686" t="str">
            <v>MTKalkara</v>
          </cell>
        </row>
        <row r="3687">
          <cell r="B3687" t="str">
            <v>Kerċem</v>
          </cell>
          <cell r="C3687" t="str">
            <v>MTKerċem</v>
          </cell>
        </row>
        <row r="3688">
          <cell r="B3688" t="str">
            <v>Kerċem</v>
          </cell>
          <cell r="C3688" t="str">
            <v>MTKerċem</v>
          </cell>
        </row>
        <row r="3689">
          <cell r="B3689" t="str">
            <v>Kirkop</v>
          </cell>
          <cell r="C3689" t="str">
            <v>MTKirkop</v>
          </cell>
        </row>
        <row r="3690">
          <cell r="B3690" t="str">
            <v>Kirkop</v>
          </cell>
          <cell r="C3690" t="str">
            <v>MTKirkop</v>
          </cell>
        </row>
        <row r="3691">
          <cell r="B3691" t="str">
            <v>Lija</v>
          </cell>
          <cell r="C3691" t="str">
            <v>MTLija</v>
          </cell>
        </row>
        <row r="3692">
          <cell r="B3692" t="str">
            <v>Lija</v>
          </cell>
          <cell r="C3692" t="str">
            <v>MTLija</v>
          </cell>
        </row>
        <row r="3693">
          <cell r="B3693" t="str">
            <v>Luqa</v>
          </cell>
          <cell r="C3693" t="str">
            <v>MTLuqa</v>
          </cell>
        </row>
        <row r="3694">
          <cell r="B3694" t="str">
            <v>Luqa</v>
          </cell>
          <cell r="C3694" t="str">
            <v>MTLuqa</v>
          </cell>
        </row>
        <row r="3695">
          <cell r="B3695" t="str">
            <v>Marsa</v>
          </cell>
          <cell r="C3695" t="str">
            <v>MTMarsa</v>
          </cell>
        </row>
        <row r="3696">
          <cell r="B3696" t="str">
            <v>Marsa</v>
          </cell>
          <cell r="C3696" t="str">
            <v>MTMarsa</v>
          </cell>
        </row>
        <row r="3697">
          <cell r="B3697" t="str">
            <v>Marsaskala</v>
          </cell>
          <cell r="C3697" t="str">
            <v>MTMarsaskala</v>
          </cell>
        </row>
        <row r="3698">
          <cell r="B3698" t="str">
            <v>Marsaskala</v>
          </cell>
          <cell r="C3698" t="str">
            <v>MTMarsaskala</v>
          </cell>
        </row>
        <row r="3699">
          <cell r="B3699" t="str">
            <v>Marsaxlokk</v>
          </cell>
          <cell r="C3699" t="str">
            <v>MTMarsaxlokk</v>
          </cell>
        </row>
        <row r="3700">
          <cell r="B3700" t="str">
            <v>Marsaxlokk</v>
          </cell>
          <cell r="C3700" t="str">
            <v>MTMarsaxlokk</v>
          </cell>
        </row>
        <row r="3701">
          <cell r="B3701" t="str">
            <v>Mdina</v>
          </cell>
          <cell r="C3701" t="str">
            <v>MTMdina</v>
          </cell>
        </row>
        <row r="3702">
          <cell r="B3702" t="str">
            <v>Mdina</v>
          </cell>
          <cell r="C3702" t="str">
            <v>MTMdina</v>
          </cell>
        </row>
        <row r="3703">
          <cell r="B3703" t="str">
            <v>Mellieħa</v>
          </cell>
          <cell r="C3703" t="str">
            <v>MTMellieħa</v>
          </cell>
        </row>
        <row r="3704">
          <cell r="B3704" t="str">
            <v>Mellieħa</v>
          </cell>
          <cell r="C3704" t="str">
            <v>MTMellieħa</v>
          </cell>
        </row>
        <row r="3705">
          <cell r="B3705" t="str">
            <v>Mġarr</v>
          </cell>
          <cell r="C3705" t="str">
            <v>MTMġarr</v>
          </cell>
        </row>
        <row r="3706">
          <cell r="B3706" t="str">
            <v>Mġarr</v>
          </cell>
          <cell r="C3706" t="str">
            <v>MTMġarr</v>
          </cell>
        </row>
        <row r="3707">
          <cell r="B3707" t="str">
            <v>Mosta</v>
          </cell>
          <cell r="C3707" t="str">
            <v>MTMosta</v>
          </cell>
        </row>
        <row r="3708">
          <cell r="B3708" t="str">
            <v>Mosta</v>
          </cell>
          <cell r="C3708" t="str">
            <v>MTMosta</v>
          </cell>
        </row>
        <row r="3709">
          <cell r="B3709" t="str">
            <v>Mqabba</v>
          </cell>
          <cell r="C3709" t="str">
            <v>MTMqabba</v>
          </cell>
        </row>
        <row r="3710">
          <cell r="B3710" t="str">
            <v>Mqabba</v>
          </cell>
          <cell r="C3710" t="str">
            <v>MTMqabba</v>
          </cell>
        </row>
        <row r="3711">
          <cell r="B3711" t="str">
            <v>Msida</v>
          </cell>
          <cell r="C3711" t="str">
            <v>MTMsida</v>
          </cell>
        </row>
        <row r="3712">
          <cell r="B3712" t="str">
            <v>Msida</v>
          </cell>
          <cell r="C3712" t="str">
            <v>MTMsida</v>
          </cell>
        </row>
        <row r="3713">
          <cell r="B3713" t="str">
            <v>Mtarfa</v>
          </cell>
          <cell r="C3713" t="str">
            <v>MTMtarfa</v>
          </cell>
        </row>
        <row r="3714">
          <cell r="B3714" t="str">
            <v>Mtarfa</v>
          </cell>
          <cell r="C3714" t="str">
            <v>MTMtarfa</v>
          </cell>
        </row>
        <row r="3715">
          <cell r="B3715" t="str">
            <v>Munxar</v>
          </cell>
          <cell r="C3715" t="str">
            <v>MTMunxar</v>
          </cell>
        </row>
        <row r="3716">
          <cell r="B3716" t="str">
            <v>Munxar</v>
          </cell>
          <cell r="C3716" t="str">
            <v>MTMunxar</v>
          </cell>
        </row>
        <row r="3717">
          <cell r="B3717" t="str">
            <v>Nadur</v>
          </cell>
          <cell r="C3717" t="str">
            <v>MTNadur</v>
          </cell>
        </row>
        <row r="3718">
          <cell r="B3718" t="str">
            <v>Nadur</v>
          </cell>
          <cell r="C3718" t="str">
            <v>MTNadur</v>
          </cell>
        </row>
        <row r="3719">
          <cell r="B3719" t="str">
            <v>Naxxar</v>
          </cell>
          <cell r="C3719" t="str">
            <v>MTNaxxar</v>
          </cell>
        </row>
        <row r="3720">
          <cell r="B3720" t="str">
            <v>Naxxar</v>
          </cell>
          <cell r="C3720" t="str">
            <v>MTNaxxar</v>
          </cell>
        </row>
        <row r="3721">
          <cell r="B3721" t="str">
            <v>Paola</v>
          </cell>
          <cell r="C3721" t="str">
            <v>MTPaola</v>
          </cell>
        </row>
        <row r="3722">
          <cell r="B3722" t="str">
            <v>Paola</v>
          </cell>
          <cell r="C3722" t="str">
            <v>MTPaola</v>
          </cell>
        </row>
        <row r="3723">
          <cell r="B3723" t="str">
            <v>Pembroke</v>
          </cell>
          <cell r="C3723" t="str">
            <v>MTPembroke</v>
          </cell>
        </row>
        <row r="3724">
          <cell r="B3724" t="str">
            <v>Pembroke</v>
          </cell>
          <cell r="C3724" t="str">
            <v>MTPembroke</v>
          </cell>
        </row>
        <row r="3725">
          <cell r="B3725" t="str">
            <v>Pietà</v>
          </cell>
          <cell r="C3725" t="str">
            <v>MTPietà</v>
          </cell>
        </row>
        <row r="3726">
          <cell r="B3726" t="str">
            <v>Pietà</v>
          </cell>
          <cell r="C3726" t="str">
            <v>MTPietà</v>
          </cell>
        </row>
        <row r="3727">
          <cell r="B3727" t="str">
            <v>Qala</v>
          </cell>
          <cell r="C3727" t="str">
            <v>MTQala</v>
          </cell>
        </row>
        <row r="3728">
          <cell r="B3728" t="str">
            <v>Qala</v>
          </cell>
          <cell r="C3728" t="str">
            <v>MTQala</v>
          </cell>
        </row>
        <row r="3729">
          <cell r="B3729" t="str">
            <v>Qormi</v>
          </cell>
          <cell r="C3729" t="str">
            <v>MTQormi</v>
          </cell>
        </row>
        <row r="3730">
          <cell r="B3730" t="str">
            <v>Qormi</v>
          </cell>
          <cell r="C3730" t="str">
            <v>MTQormi</v>
          </cell>
        </row>
        <row r="3731">
          <cell r="B3731" t="str">
            <v>Qrendi</v>
          </cell>
          <cell r="C3731" t="str">
            <v>MTQrendi</v>
          </cell>
        </row>
        <row r="3732">
          <cell r="B3732" t="str">
            <v>Qrendi</v>
          </cell>
          <cell r="C3732" t="str">
            <v>MTQrendi</v>
          </cell>
        </row>
        <row r="3733">
          <cell r="B3733" t="str">
            <v>Rabat Gozo</v>
          </cell>
          <cell r="C3733" t="str">
            <v>MTRabat Gozo</v>
          </cell>
        </row>
        <row r="3734">
          <cell r="B3734" t="str">
            <v>Rabat Għawdex</v>
          </cell>
          <cell r="C3734" t="str">
            <v>MTRabat Għawdex</v>
          </cell>
        </row>
        <row r="3735">
          <cell r="B3735" t="str">
            <v>Rabat Malta</v>
          </cell>
          <cell r="C3735" t="str">
            <v>MTRabat Malta</v>
          </cell>
        </row>
        <row r="3736">
          <cell r="B3736" t="str">
            <v>Rabat Malta</v>
          </cell>
          <cell r="C3736" t="str">
            <v>MTRabat Malta</v>
          </cell>
        </row>
        <row r="3737">
          <cell r="B3737" t="str">
            <v>Safi</v>
          </cell>
          <cell r="C3737" t="str">
            <v>MTSafi</v>
          </cell>
        </row>
        <row r="3738">
          <cell r="B3738" t="str">
            <v>Safi</v>
          </cell>
          <cell r="C3738" t="str">
            <v>MTSafi</v>
          </cell>
        </row>
        <row r="3739">
          <cell r="B3739" t="str">
            <v>Saint Julian's</v>
          </cell>
          <cell r="C3739" t="str">
            <v>MTSaint Julian's</v>
          </cell>
        </row>
        <row r="3740">
          <cell r="B3740" t="str">
            <v>San Ġiljan</v>
          </cell>
          <cell r="C3740" t="str">
            <v>MTSan Ġiljan</v>
          </cell>
        </row>
        <row r="3741">
          <cell r="B3741" t="str">
            <v>Saint John</v>
          </cell>
          <cell r="C3741" t="str">
            <v>MTSaint John</v>
          </cell>
        </row>
        <row r="3742">
          <cell r="B3742" t="str">
            <v>San Ġwann</v>
          </cell>
          <cell r="C3742" t="str">
            <v>MTSan Ġwann</v>
          </cell>
        </row>
        <row r="3743">
          <cell r="B3743" t="str">
            <v>Saint Lawrence</v>
          </cell>
          <cell r="C3743" t="str">
            <v>MTSaint Lawrence</v>
          </cell>
        </row>
        <row r="3744">
          <cell r="B3744" t="str">
            <v>San Lawrenz</v>
          </cell>
          <cell r="C3744" t="str">
            <v>MTSan Lawrenz</v>
          </cell>
        </row>
        <row r="3745">
          <cell r="B3745" t="str">
            <v>Saint Paul's Bay</v>
          </cell>
          <cell r="C3745" t="str">
            <v>MTSaint Paul's Bay</v>
          </cell>
        </row>
        <row r="3746">
          <cell r="B3746" t="str">
            <v>San Pawl il-Baħar</v>
          </cell>
          <cell r="C3746" t="str">
            <v>MTSan Pawl il-Baħar</v>
          </cell>
        </row>
        <row r="3747">
          <cell r="B3747" t="str">
            <v>Sannat</v>
          </cell>
          <cell r="C3747" t="str">
            <v>MTSannat</v>
          </cell>
        </row>
        <row r="3748">
          <cell r="B3748" t="str">
            <v>Sannat</v>
          </cell>
          <cell r="C3748" t="str">
            <v>MTSannat</v>
          </cell>
        </row>
        <row r="3749">
          <cell r="B3749" t="str">
            <v>Saint Lucia's</v>
          </cell>
          <cell r="C3749" t="str">
            <v>MTSaint Lucia's</v>
          </cell>
        </row>
        <row r="3750">
          <cell r="B3750" t="str">
            <v>Santa Luċija</v>
          </cell>
          <cell r="C3750" t="str">
            <v>MTSanta Luċija</v>
          </cell>
        </row>
        <row r="3751">
          <cell r="B3751" t="str">
            <v>Santa Venera</v>
          </cell>
          <cell r="C3751" t="str">
            <v>MTSanta Venera</v>
          </cell>
        </row>
        <row r="3752">
          <cell r="B3752" t="str">
            <v>Santa Venera</v>
          </cell>
          <cell r="C3752" t="str">
            <v>MTSanta Venera</v>
          </cell>
        </row>
        <row r="3753">
          <cell r="B3753" t="str">
            <v>Siġġiewi</v>
          </cell>
          <cell r="C3753" t="str">
            <v>MTSiġġiewi</v>
          </cell>
        </row>
        <row r="3754">
          <cell r="B3754" t="str">
            <v>Siġġiewi</v>
          </cell>
          <cell r="C3754" t="str">
            <v>MTSiġġiewi</v>
          </cell>
        </row>
        <row r="3755">
          <cell r="B3755" t="str">
            <v>Sliema</v>
          </cell>
          <cell r="C3755" t="str">
            <v>MTSliema</v>
          </cell>
        </row>
        <row r="3756">
          <cell r="B3756" t="str">
            <v>Sliema</v>
          </cell>
          <cell r="C3756" t="str">
            <v>MTSliema</v>
          </cell>
        </row>
        <row r="3757">
          <cell r="B3757" t="str">
            <v>Swieqi</v>
          </cell>
          <cell r="C3757" t="str">
            <v>MTSwieqi</v>
          </cell>
        </row>
        <row r="3758">
          <cell r="B3758" t="str">
            <v>Swieqi</v>
          </cell>
          <cell r="C3758" t="str">
            <v>MTSwieqi</v>
          </cell>
        </row>
        <row r="3759">
          <cell r="B3759" t="str">
            <v>Ta' Xbiex</v>
          </cell>
          <cell r="C3759" t="str">
            <v>MTTa' Xbiex</v>
          </cell>
        </row>
        <row r="3760">
          <cell r="B3760" t="str">
            <v>Ta' Xbiex</v>
          </cell>
          <cell r="C3760" t="str">
            <v>MTTa' Xbiex</v>
          </cell>
        </row>
        <row r="3761">
          <cell r="B3761" t="str">
            <v>Tarxien</v>
          </cell>
          <cell r="C3761" t="str">
            <v>MTTarxien</v>
          </cell>
        </row>
        <row r="3762">
          <cell r="B3762" t="str">
            <v>Tarxien</v>
          </cell>
          <cell r="C3762" t="str">
            <v>MTTarxien</v>
          </cell>
        </row>
        <row r="3763">
          <cell r="B3763" t="str">
            <v>Valletta</v>
          </cell>
          <cell r="C3763" t="str">
            <v>MTValletta</v>
          </cell>
        </row>
        <row r="3764">
          <cell r="B3764" t="str">
            <v>Valletta</v>
          </cell>
          <cell r="C3764" t="str">
            <v>MTValletta</v>
          </cell>
        </row>
        <row r="3765">
          <cell r="B3765" t="str">
            <v>Xagħra</v>
          </cell>
          <cell r="C3765" t="str">
            <v>MTXagħra</v>
          </cell>
        </row>
        <row r="3766">
          <cell r="B3766" t="str">
            <v>Xagħra</v>
          </cell>
          <cell r="C3766" t="str">
            <v>MTXagħra</v>
          </cell>
        </row>
        <row r="3767">
          <cell r="B3767" t="str">
            <v>Xewkija</v>
          </cell>
          <cell r="C3767" t="str">
            <v>MTXewkija</v>
          </cell>
        </row>
        <row r="3768">
          <cell r="B3768" t="str">
            <v>Xewkija</v>
          </cell>
          <cell r="C3768" t="str">
            <v>MTXewkija</v>
          </cell>
        </row>
        <row r="3769">
          <cell r="B3769" t="str">
            <v>Xgħajra</v>
          </cell>
          <cell r="C3769" t="str">
            <v>MTXgħajra</v>
          </cell>
        </row>
        <row r="3770">
          <cell r="B3770" t="str">
            <v>Xgħajra</v>
          </cell>
          <cell r="C3770" t="str">
            <v>MTXgħajra</v>
          </cell>
        </row>
        <row r="3771">
          <cell r="B3771" t="str">
            <v>Żabbar</v>
          </cell>
          <cell r="C3771" t="str">
            <v>MTŻabbar</v>
          </cell>
        </row>
        <row r="3772">
          <cell r="B3772" t="str">
            <v>Żabbar</v>
          </cell>
          <cell r="C3772" t="str">
            <v>MTŻabbar</v>
          </cell>
        </row>
        <row r="3773">
          <cell r="B3773" t="str">
            <v>Żebbuġ Gozo</v>
          </cell>
          <cell r="C3773" t="str">
            <v>MTŻebbuġ Gozo</v>
          </cell>
        </row>
        <row r="3774">
          <cell r="B3774" t="str">
            <v>Żebbuġ Għawdex</v>
          </cell>
          <cell r="C3774" t="str">
            <v>MTŻebbuġ Għawdex</v>
          </cell>
        </row>
        <row r="3775">
          <cell r="B3775" t="str">
            <v>Żebbuġ Malta</v>
          </cell>
          <cell r="C3775" t="str">
            <v>MTŻebbuġ Malta</v>
          </cell>
        </row>
        <row r="3776">
          <cell r="B3776" t="str">
            <v>Żebbuġ Malta</v>
          </cell>
          <cell r="C3776" t="str">
            <v>MTŻebbuġ Malta</v>
          </cell>
        </row>
        <row r="3777">
          <cell r="B3777" t="str">
            <v>Żejtun</v>
          </cell>
          <cell r="C3777" t="str">
            <v>MTŻejtun</v>
          </cell>
        </row>
        <row r="3778">
          <cell r="B3778" t="str">
            <v>Żejtun</v>
          </cell>
          <cell r="C3778" t="str">
            <v>MTŻejtun</v>
          </cell>
        </row>
        <row r="3779">
          <cell r="B3779" t="str">
            <v>Żurrieq</v>
          </cell>
          <cell r="C3779" t="str">
            <v>MTŻurrieq</v>
          </cell>
        </row>
        <row r="3780">
          <cell r="B3780" t="str">
            <v>Żurrieq</v>
          </cell>
          <cell r="C3780" t="str">
            <v>MTŻurrieq</v>
          </cell>
        </row>
        <row r="3781">
          <cell r="B3781" t="str">
            <v>Black River</v>
          </cell>
          <cell r="C3781" t="str">
            <v>MUBlack River</v>
          </cell>
        </row>
        <row r="3782">
          <cell r="B3782" t="str">
            <v>Flacq</v>
          </cell>
          <cell r="C3782" t="str">
            <v>MUFlacq</v>
          </cell>
        </row>
        <row r="3783">
          <cell r="B3783" t="str">
            <v>Grand Port</v>
          </cell>
          <cell r="C3783" t="str">
            <v>MUGrand Port</v>
          </cell>
        </row>
        <row r="3784">
          <cell r="B3784" t="str">
            <v>Moka</v>
          </cell>
          <cell r="C3784" t="str">
            <v>MUMoka</v>
          </cell>
        </row>
        <row r="3785">
          <cell r="B3785" t="str">
            <v>Pamplemousses</v>
          </cell>
          <cell r="C3785" t="str">
            <v>MUPamplemousses</v>
          </cell>
        </row>
        <row r="3786">
          <cell r="B3786" t="str">
            <v>Port Louis</v>
          </cell>
          <cell r="C3786" t="str">
            <v>MUPort Louis</v>
          </cell>
        </row>
        <row r="3787">
          <cell r="B3787" t="str">
            <v>Plaines Wilhems</v>
          </cell>
          <cell r="C3787" t="str">
            <v>MUPlaines Wilhems</v>
          </cell>
        </row>
        <row r="3788">
          <cell r="B3788" t="str">
            <v>Rivière du Rempart</v>
          </cell>
          <cell r="C3788" t="str">
            <v>MURivière du Rempart</v>
          </cell>
        </row>
        <row r="3789">
          <cell r="B3789" t="str">
            <v>Savanne</v>
          </cell>
          <cell r="C3789" t="str">
            <v>MUSavanne</v>
          </cell>
        </row>
        <row r="3790">
          <cell r="B3790" t="str">
            <v>Agalega Islands</v>
          </cell>
          <cell r="C3790" t="str">
            <v>MUAgalega Islands</v>
          </cell>
        </row>
        <row r="3791">
          <cell r="B3791" t="str">
            <v>Cargados Carajos Shoals</v>
          </cell>
          <cell r="C3791" t="str">
            <v>MUCargados Carajos Shoals</v>
          </cell>
        </row>
        <row r="3792">
          <cell r="B3792" t="str">
            <v>Rodrigues Island</v>
          </cell>
          <cell r="C3792" t="str">
            <v>MURodrigues Island</v>
          </cell>
        </row>
        <row r="3793">
          <cell r="B3793" t="str">
            <v>Ariatholhu Dhekunuburi</v>
          </cell>
          <cell r="C3793" t="str">
            <v>MVAriatholhu Dhekunuburi</v>
          </cell>
        </row>
        <row r="3794">
          <cell r="B3794" t="str">
            <v>South Ari Atoll</v>
          </cell>
          <cell r="C3794" t="str">
            <v>MVSouth Ari Atoll</v>
          </cell>
        </row>
        <row r="3795">
          <cell r="B3795" t="str">
            <v>Ariatholhu Uthuruburi</v>
          </cell>
          <cell r="C3795" t="str">
            <v>MVAriatholhu Uthuruburi</v>
          </cell>
        </row>
        <row r="3796">
          <cell r="B3796" t="str">
            <v>North Ari Atoll</v>
          </cell>
          <cell r="C3796" t="str">
            <v>MVNorth Ari Atoll</v>
          </cell>
        </row>
        <row r="3797">
          <cell r="B3797" t="str">
            <v>Faadhippolhu</v>
          </cell>
          <cell r="C3797" t="str">
            <v>MVFaadhippolhu</v>
          </cell>
        </row>
        <row r="3798">
          <cell r="B3798" t="str">
            <v>Faadhippolhu</v>
          </cell>
          <cell r="C3798" t="str">
            <v>MVFaadhippolhu</v>
          </cell>
        </row>
        <row r="3799">
          <cell r="B3799" t="str">
            <v>Felidheatholhu</v>
          </cell>
          <cell r="C3799" t="str">
            <v>MVFelidheatholhu</v>
          </cell>
        </row>
        <row r="3800">
          <cell r="B3800" t="str">
            <v>Felidhu Atoll</v>
          </cell>
          <cell r="C3800" t="str">
            <v>MVFelidhu Atoll</v>
          </cell>
        </row>
        <row r="3801">
          <cell r="B3801" t="str">
            <v>Hahdhunmathi</v>
          </cell>
          <cell r="C3801" t="str">
            <v>MVHahdhunmathi</v>
          </cell>
        </row>
        <row r="3802">
          <cell r="B3802" t="str">
            <v>Hahdhunmathi</v>
          </cell>
          <cell r="C3802" t="str">
            <v>MVHahdhunmathi</v>
          </cell>
        </row>
        <row r="3803">
          <cell r="B3803" t="str">
            <v>Thiladhunmathee Uthuruburi</v>
          </cell>
          <cell r="C3803" t="str">
            <v>MVThiladhunmathee Uthuruburi</v>
          </cell>
        </row>
        <row r="3804">
          <cell r="B3804" t="str">
            <v>North Thiladhunmathi</v>
          </cell>
          <cell r="C3804" t="str">
            <v>MVNorth Thiladhunmathi</v>
          </cell>
        </row>
        <row r="3805">
          <cell r="B3805" t="str">
            <v>Kolhumadulu</v>
          </cell>
          <cell r="C3805" t="str">
            <v>MVKolhumadulu</v>
          </cell>
        </row>
        <row r="3806">
          <cell r="B3806" t="str">
            <v>Kolhumadulu</v>
          </cell>
          <cell r="C3806" t="str">
            <v>MVKolhumadulu</v>
          </cell>
        </row>
        <row r="3807">
          <cell r="B3807" t="str">
            <v>Mulakatholhu</v>
          </cell>
          <cell r="C3807" t="str">
            <v>MVMulakatholhu</v>
          </cell>
        </row>
        <row r="3808">
          <cell r="B3808" t="str">
            <v>Mulaku Atoll</v>
          </cell>
          <cell r="C3808" t="str">
            <v>MVMulaku Atoll</v>
          </cell>
        </row>
        <row r="3809">
          <cell r="B3809" t="str">
            <v>Maalhosmadulu Uthuruburi</v>
          </cell>
          <cell r="C3809" t="str">
            <v>MVMaalhosmadulu Uthuruburi</v>
          </cell>
        </row>
        <row r="3810">
          <cell r="B3810" t="str">
            <v>North Maalhosmadulu</v>
          </cell>
          <cell r="C3810" t="str">
            <v>MVNorth Maalhosmadulu</v>
          </cell>
        </row>
        <row r="3811">
          <cell r="B3811" t="str">
            <v>Nilandheatholhu Uthuruburi</v>
          </cell>
          <cell r="C3811" t="str">
            <v>MVNilandheatholhu Uthuruburi</v>
          </cell>
        </row>
        <row r="3812">
          <cell r="B3812" t="str">
            <v>North Nilandhe Atoll</v>
          </cell>
          <cell r="C3812" t="str">
            <v>MVNorth Nilandhe Atoll</v>
          </cell>
        </row>
        <row r="3813">
          <cell r="B3813" t="str">
            <v>Nilandheatholhu Dhekunuburi</v>
          </cell>
          <cell r="C3813" t="str">
            <v>MVNilandheatholhu Dhekunuburi</v>
          </cell>
        </row>
        <row r="3814">
          <cell r="B3814" t="str">
            <v>South Nilandhe Atoll</v>
          </cell>
          <cell r="C3814" t="str">
            <v>MVSouth Nilandhe Atoll</v>
          </cell>
        </row>
        <row r="3815">
          <cell r="B3815" t="str">
            <v>Maalhosmadulu Dhekunuburi</v>
          </cell>
          <cell r="C3815" t="str">
            <v>MVMaalhosmadulu Dhekunuburi</v>
          </cell>
        </row>
        <row r="3816">
          <cell r="B3816" t="str">
            <v>South Maalhosmadulu</v>
          </cell>
          <cell r="C3816" t="str">
            <v>MVSouth Maalhosmadulu</v>
          </cell>
        </row>
        <row r="3817">
          <cell r="B3817" t="str">
            <v>Thiladhunmathee Dhekunuburi</v>
          </cell>
          <cell r="C3817" t="str">
            <v>MVThiladhunmathee Dhekunuburi</v>
          </cell>
        </row>
        <row r="3818">
          <cell r="B3818" t="str">
            <v>South Thiladhunmathi</v>
          </cell>
          <cell r="C3818" t="str">
            <v>MVSouth Thiladhunmathi</v>
          </cell>
        </row>
        <row r="3819">
          <cell r="B3819" t="str">
            <v>Miladhunmadulu Uthuruburi</v>
          </cell>
          <cell r="C3819" t="str">
            <v>MVMiladhunmadulu Uthuruburi</v>
          </cell>
        </row>
        <row r="3820">
          <cell r="B3820" t="str">
            <v>North Miladhunmadulu</v>
          </cell>
          <cell r="C3820" t="str">
            <v>MVNorth Miladhunmadulu</v>
          </cell>
        </row>
        <row r="3821">
          <cell r="B3821" t="str">
            <v>Miladhunmadulu Dhekunuburi</v>
          </cell>
          <cell r="C3821" t="str">
            <v>MVMiladhunmadulu Dhekunuburi</v>
          </cell>
        </row>
        <row r="3822">
          <cell r="B3822" t="str">
            <v>South Miladhunmadulu</v>
          </cell>
          <cell r="C3822" t="str">
            <v>MVSouth Miladhunmadulu</v>
          </cell>
        </row>
        <row r="3823">
          <cell r="B3823" t="str">
            <v>Maaleatholhu</v>
          </cell>
          <cell r="C3823" t="str">
            <v>MVMaaleatholhu</v>
          </cell>
        </row>
        <row r="3824">
          <cell r="B3824" t="str">
            <v>Male Atoll</v>
          </cell>
          <cell r="C3824" t="str">
            <v>MVMale Atoll</v>
          </cell>
        </row>
        <row r="3825">
          <cell r="B3825" t="str">
            <v>Huvadhuatholhu Uthuruburi</v>
          </cell>
          <cell r="C3825" t="str">
            <v>MVHuvadhuatholhu Uthuruburi</v>
          </cell>
        </row>
        <row r="3826">
          <cell r="B3826" t="str">
            <v>North Huvadhu Atoll</v>
          </cell>
          <cell r="C3826" t="str">
            <v>MVNorth Huvadhu Atoll</v>
          </cell>
        </row>
        <row r="3827">
          <cell r="B3827" t="str">
            <v>Huvadhuatholhu Dhekunuburi</v>
          </cell>
          <cell r="C3827" t="str">
            <v>MVHuvadhuatholhu Dhekunuburi</v>
          </cell>
        </row>
        <row r="3828">
          <cell r="B3828" t="str">
            <v>South Huvadhu Atoll</v>
          </cell>
          <cell r="C3828" t="str">
            <v>MVSouth Huvadhu Atoll</v>
          </cell>
        </row>
        <row r="3829">
          <cell r="B3829" t="str">
            <v>Fuvammulah</v>
          </cell>
          <cell r="C3829" t="str">
            <v>MVFuvammulah</v>
          </cell>
        </row>
        <row r="3830">
          <cell r="B3830" t="str">
            <v>Fuvammulah</v>
          </cell>
          <cell r="C3830" t="str">
            <v>MVFuvammulah</v>
          </cell>
        </row>
        <row r="3831">
          <cell r="B3831" t="str">
            <v>Addu</v>
          </cell>
          <cell r="C3831" t="str">
            <v>MVAddu</v>
          </cell>
        </row>
        <row r="3832">
          <cell r="B3832" t="str">
            <v>Addu City</v>
          </cell>
          <cell r="C3832" t="str">
            <v>MVAddu City</v>
          </cell>
        </row>
        <row r="3833">
          <cell r="B3833" t="str">
            <v>Maale</v>
          </cell>
          <cell r="C3833" t="str">
            <v>MVMaale</v>
          </cell>
        </row>
        <row r="3834">
          <cell r="B3834" t="str">
            <v>Male</v>
          </cell>
          <cell r="C3834" t="str">
            <v>MVMale</v>
          </cell>
        </row>
        <row r="3835">
          <cell r="B3835" t="str">
            <v>Central Region</v>
          </cell>
          <cell r="C3835" t="str">
            <v>MWCentral Region</v>
          </cell>
        </row>
        <row r="3836">
          <cell r="B3836" t="str">
            <v>Chapakati</v>
          </cell>
          <cell r="C3836" t="str">
            <v>MWChapakati</v>
          </cell>
        </row>
        <row r="3837">
          <cell r="B3837" t="str">
            <v>Dedza</v>
          </cell>
          <cell r="C3837" t="str">
            <v>MWDedza</v>
          </cell>
        </row>
        <row r="3838">
          <cell r="B3838" t="str">
            <v>Dedza</v>
          </cell>
          <cell r="C3838" t="str">
            <v>MWDedza</v>
          </cell>
        </row>
        <row r="3839">
          <cell r="B3839" t="str">
            <v>Dowa</v>
          </cell>
          <cell r="C3839" t="str">
            <v>MWDowa</v>
          </cell>
        </row>
        <row r="3840">
          <cell r="B3840" t="str">
            <v>Dowa</v>
          </cell>
          <cell r="C3840" t="str">
            <v>MWDowa</v>
          </cell>
        </row>
        <row r="3841">
          <cell r="B3841" t="str">
            <v>Kasungu</v>
          </cell>
          <cell r="C3841" t="str">
            <v>MWKasungu</v>
          </cell>
        </row>
        <row r="3842">
          <cell r="B3842" t="str">
            <v>Kasungu</v>
          </cell>
          <cell r="C3842" t="str">
            <v>MWKasungu</v>
          </cell>
        </row>
        <row r="3843">
          <cell r="B3843" t="str">
            <v>Lilongwe</v>
          </cell>
          <cell r="C3843" t="str">
            <v>MWLilongwe</v>
          </cell>
        </row>
        <row r="3844">
          <cell r="B3844" t="str">
            <v>Lilongwe</v>
          </cell>
          <cell r="C3844" t="str">
            <v>MWLilongwe</v>
          </cell>
        </row>
        <row r="3845">
          <cell r="B3845" t="str">
            <v>Mchinji</v>
          </cell>
          <cell r="C3845" t="str">
            <v>MWMchinji</v>
          </cell>
        </row>
        <row r="3846">
          <cell r="B3846" t="str">
            <v>Mchinji</v>
          </cell>
          <cell r="C3846" t="str">
            <v>MWMchinji</v>
          </cell>
        </row>
        <row r="3847">
          <cell r="B3847" t="str">
            <v>Ntchisi</v>
          </cell>
          <cell r="C3847" t="str">
            <v>MWNtchisi</v>
          </cell>
        </row>
        <row r="3848">
          <cell r="B3848" t="str">
            <v>Ntchisi</v>
          </cell>
          <cell r="C3848" t="str">
            <v>MWNtchisi</v>
          </cell>
        </row>
        <row r="3849">
          <cell r="B3849" t="str">
            <v>Nkhotakota</v>
          </cell>
          <cell r="C3849" t="str">
            <v>MWNkhotakota</v>
          </cell>
        </row>
        <row r="3850">
          <cell r="B3850" t="str">
            <v>Nkhotakota</v>
          </cell>
          <cell r="C3850" t="str">
            <v>MWNkhotakota</v>
          </cell>
        </row>
        <row r="3851">
          <cell r="B3851" t="str">
            <v>Ntcheu</v>
          </cell>
          <cell r="C3851" t="str">
            <v>MWNtcheu</v>
          </cell>
        </row>
        <row r="3852">
          <cell r="B3852" t="str">
            <v>Ntcheu</v>
          </cell>
          <cell r="C3852" t="str">
            <v>MWNtcheu</v>
          </cell>
        </row>
        <row r="3853">
          <cell r="B3853" t="str">
            <v>Salima</v>
          </cell>
          <cell r="C3853" t="str">
            <v>MWSalima</v>
          </cell>
        </row>
        <row r="3854">
          <cell r="B3854" t="str">
            <v>Salima</v>
          </cell>
          <cell r="C3854" t="str">
            <v>MWSalima</v>
          </cell>
        </row>
        <row r="3855">
          <cell r="B3855" t="str">
            <v>Northern Region</v>
          </cell>
          <cell r="C3855" t="str">
            <v>MWNorthern Region</v>
          </cell>
        </row>
        <row r="3856">
          <cell r="B3856" t="str">
            <v>Chakumpoto</v>
          </cell>
          <cell r="C3856" t="str">
            <v>MWChakumpoto</v>
          </cell>
        </row>
        <row r="3857">
          <cell r="B3857" t="str">
            <v>Chitipa</v>
          </cell>
          <cell r="C3857" t="str">
            <v>MWChitipa</v>
          </cell>
        </row>
        <row r="3858">
          <cell r="B3858" t="str">
            <v>Chitipa</v>
          </cell>
          <cell r="C3858" t="str">
            <v>MWChitipa</v>
          </cell>
        </row>
        <row r="3859">
          <cell r="B3859" t="str">
            <v>Karonga</v>
          </cell>
          <cell r="C3859" t="str">
            <v>MWKaronga</v>
          </cell>
        </row>
        <row r="3860">
          <cell r="B3860" t="str">
            <v>Karonga</v>
          </cell>
          <cell r="C3860" t="str">
            <v>MWKaronga</v>
          </cell>
        </row>
        <row r="3861">
          <cell r="B3861" t="str">
            <v>Likoma</v>
          </cell>
          <cell r="C3861" t="str">
            <v>MWLikoma</v>
          </cell>
        </row>
        <row r="3862">
          <cell r="B3862" t="str">
            <v>Likoma</v>
          </cell>
          <cell r="C3862" t="str">
            <v>MWLikoma</v>
          </cell>
        </row>
        <row r="3863">
          <cell r="B3863" t="str">
            <v>Mzimba</v>
          </cell>
          <cell r="C3863" t="str">
            <v>MWMzimba</v>
          </cell>
        </row>
        <row r="3864">
          <cell r="B3864" t="str">
            <v>Mzimba</v>
          </cell>
          <cell r="C3864" t="str">
            <v>MWMzimba</v>
          </cell>
        </row>
        <row r="3865">
          <cell r="B3865" t="str">
            <v>Nkhata Bay</v>
          </cell>
          <cell r="C3865" t="str">
            <v>MWNkhata Bay</v>
          </cell>
        </row>
        <row r="3866">
          <cell r="B3866" t="str">
            <v>Nkhata Bay</v>
          </cell>
          <cell r="C3866" t="str">
            <v>MWNkhata Bay</v>
          </cell>
        </row>
        <row r="3867">
          <cell r="B3867" t="str">
            <v>Rumphi</v>
          </cell>
          <cell r="C3867" t="str">
            <v>MWRumphi</v>
          </cell>
        </row>
        <row r="3868">
          <cell r="B3868" t="str">
            <v>Rumphi</v>
          </cell>
          <cell r="C3868" t="str">
            <v>MWRumphi</v>
          </cell>
        </row>
        <row r="3869">
          <cell r="B3869" t="str">
            <v>Southern Region</v>
          </cell>
          <cell r="C3869" t="str">
            <v>MWSouthern Region</v>
          </cell>
        </row>
        <row r="3870">
          <cell r="B3870" t="str">
            <v>Chakumwera</v>
          </cell>
          <cell r="C3870" t="str">
            <v>MWChakumwera</v>
          </cell>
        </row>
        <row r="3871">
          <cell r="B3871" t="str">
            <v>Balaka</v>
          </cell>
          <cell r="C3871" t="str">
            <v>MWBalaka</v>
          </cell>
        </row>
        <row r="3872">
          <cell r="B3872" t="str">
            <v>Balaka</v>
          </cell>
          <cell r="C3872" t="str">
            <v>MWBalaka</v>
          </cell>
        </row>
        <row r="3873">
          <cell r="B3873" t="str">
            <v>Blantyre</v>
          </cell>
          <cell r="C3873" t="str">
            <v>MWBlantyre</v>
          </cell>
        </row>
        <row r="3874">
          <cell r="B3874" t="str">
            <v>Blantyre</v>
          </cell>
          <cell r="C3874" t="str">
            <v>MWBlantyre</v>
          </cell>
        </row>
        <row r="3875">
          <cell r="B3875" t="str">
            <v>Chikwawa</v>
          </cell>
          <cell r="C3875" t="str">
            <v>MWChikwawa</v>
          </cell>
        </row>
        <row r="3876">
          <cell r="B3876" t="str">
            <v>Chikwawa</v>
          </cell>
          <cell r="C3876" t="str">
            <v>MWChikwawa</v>
          </cell>
        </row>
        <row r="3877">
          <cell r="B3877" t="str">
            <v>Chiradzulu</v>
          </cell>
          <cell r="C3877" t="str">
            <v>MWChiradzulu</v>
          </cell>
        </row>
        <row r="3878">
          <cell r="B3878" t="str">
            <v>Chiradzulu</v>
          </cell>
          <cell r="C3878" t="str">
            <v>MWChiradzulu</v>
          </cell>
        </row>
        <row r="3879">
          <cell r="B3879" t="str">
            <v>Mangochi</v>
          </cell>
          <cell r="C3879" t="str">
            <v>MWMangochi</v>
          </cell>
        </row>
        <row r="3880">
          <cell r="B3880" t="str">
            <v>Mangochi</v>
          </cell>
          <cell r="C3880" t="str">
            <v>MWMangochi</v>
          </cell>
        </row>
        <row r="3881">
          <cell r="B3881" t="str">
            <v>Machinga</v>
          </cell>
          <cell r="C3881" t="str">
            <v>MWMachinga</v>
          </cell>
        </row>
        <row r="3882">
          <cell r="B3882" t="str">
            <v>Machinga</v>
          </cell>
          <cell r="C3882" t="str">
            <v>MWMachinga</v>
          </cell>
        </row>
        <row r="3883">
          <cell r="B3883" t="str">
            <v>Mulanje</v>
          </cell>
          <cell r="C3883" t="str">
            <v>MWMulanje</v>
          </cell>
        </row>
        <row r="3884">
          <cell r="B3884" t="str">
            <v>Mulanje</v>
          </cell>
          <cell r="C3884" t="str">
            <v>MWMulanje</v>
          </cell>
        </row>
        <row r="3885">
          <cell r="B3885" t="str">
            <v>Mwanza</v>
          </cell>
          <cell r="C3885" t="str">
            <v>MWMwanza</v>
          </cell>
        </row>
        <row r="3886">
          <cell r="B3886" t="str">
            <v>Mwanza</v>
          </cell>
          <cell r="C3886" t="str">
            <v>MWMwanza</v>
          </cell>
        </row>
        <row r="3887">
          <cell r="B3887" t="str">
            <v>Neno</v>
          </cell>
          <cell r="C3887" t="str">
            <v>MWNeno</v>
          </cell>
        </row>
        <row r="3888">
          <cell r="B3888" t="str">
            <v>Neno</v>
          </cell>
          <cell r="C3888" t="str">
            <v>MWNeno</v>
          </cell>
        </row>
        <row r="3889">
          <cell r="B3889" t="str">
            <v>Nsanje</v>
          </cell>
          <cell r="C3889" t="str">
            <v>MWNsanje</v>
          </cell>
        </row>
        <row r="3890">
          <cell r="B3890" t="str">
            <v>Nsanje</v>
          </cell>
          <cell r="C3890" t="str">
            <v>MWNsanje</v>
          </cell>
        </row>
        <row r="3891">
          <cell r="B3891" t="str">
            <v>Phalombe</v>
          </cell>
          <cell r="C3891" t="str">
            <v>MWPhalombe</v>
          </cell>
        </row>
        <row r="3892">
          <cell r="B3892" t="str">
            <v>Phalombe</v>
          </cell>
          <cell r="C3892" t="str">
            <v>MWPhalombe</v>
          </cell>
        </row>
        <row r="3893">
          <cell r="B3893" t="str">
            <v>Thyolo</v>
          </cell>
          <cell r="C3893" t="str">
            <v>MWThyolo</v>
          </cell>
        </row>
        <row r="3894">
          <cell r="B3894" t="str">
            <v>Thyolo</v>
          </cell>
          <cell r="C3894" t="str">
            <v>MWThyolo</v>
          </cell>
        </row>
        <row r="3895">
          <cell r="B3895" t="str">
            <v>Zomba</v>
          </cell>
          <cell r="C3895" t="str">
            <v>MWZomba</v>
          </cell>
        </row>
        <row r="3896">
          <cell r="B3896" t="str">
            <v>Zomba</v>
          </cell>
          <cell r="C3896" t="str">
            <v>MWZomba</v>
          </cell>
        </row>
        <row r="3897">
          <cell r="B3897" t="str">
            <v>Aguascalientes</v>
          </cell>
          <cell r="C3897" t="str">
            <v>MXAguascalientes</v>
          </cell>
        </row>
        <row r="3898">
          <cell r="B3898" t="str">
            <v>Baja California</v>
          </cell>
          <cell r="C3898" t="str">
            <v>MXBaja California</v>
          </cell>
        </row>
        <row r="3899">
          <cell r="B3899" t="str">
            <v>Baja California Sur</v>
          </cell>
          <cell r="C3899" t="str">
            <v>MXBaja California Sur</v>
          </cell>
        </row>
        <row r="3900">
          <cell r="B3900" t="str">
            <v>Campeche</v>
          </cell>
          <cell r="C3900" t="str">
            <v>MXCampeche</v>
          </cell>
        </row>
        <row r="3901">
          <cell r="B3901" t="str">
            <v>Chihuahua</v>
          </cell>
          <cell r="C3901" t="str">
            <v>MXChihuahua</v>
          </cell>
        </row>
        <row r="3902">
          <cell r="B3902" t="str">
            <v>Chiapas</v>
          </cell>
          <cell r="C3902" t="str">
            <v>MXChiapas</v>
          </cell>
        </row>
        <row r="3903">
          <cell r="B3903" t="str">
            <v>Coahuila de Zaragoza</v>
          </cell>
          <cell r="C3903" t="str">
            <v>MXCoahuila de Zaragoza</v>
          </cell>
        </row>
        <row r="3904">
          <cell r="B3904" t="str">
            <v>Colima</v>
          </cell>
          <cell r="C3904" t="str">
            <v>MXColima</v>
          </cell>
        </row>
        <row r="3905">
          <cell r="B3905" t="str">
            <v>Durango</v>
          </cell>
          <cell r="C3905" t="str">
            <v>MXDurango</v>
          </cell>
        </row>
        <row r="3906">
          <cell r="B3906" t="str">
            <v>Guerrero</v>
          </cell>
          <cell r="C3906" t="str">
            <v>MXGuerrero</v>
          </cell>
        </row>
        <row r="3907">
          <cell r="B3907" t="str">
            <v>Guanajuato</v>
          </cell>
          <cell r="C3907" t="str">
            <v>MXGuanajuato</v>
          </cell>
        </row>
        <row r="3908">
          <cell r="B3908" t="str">
            <v>Hidalgo</v>
          </cell>
          <cell r="C3908" t="str">
            <v>MXHidalgo</v>
          </cell>
        </row>
        <row r="3909">
          <cell r="B3909" t="str">
            <v>Jalisco</v>
          </cell>
          <cell r="C3909" t="str">
            <v>MXJalisco</v>
          </cell>
        </row>
        <row r="3910">
          <cell r="B3910" t="str">
            <v>México</v>
          </cell>
          <cell r="C3910" t="str">
            <v>MXMéxico</v>
          </cell>
        </row>
        <row r="3911">
          <cell r="B3911" t="str">
            <v>Michoacán de Ocampo</v>
          </cell>
          <cell r="C3911" t="str">
            <v>MXMichoacán de Ocampo</v>
          </cell>
        </row>
        <row r="3912">
          <cell r="B3912" t="str">
            <v>Morelos</v>
          </cell>
          <cell r="C3912" t="str">
            <v>MXMorelos</v>
          </cell>
        </row>
        <row r="3913">
          <cell r="B3913" t="str">
            <v>Nayarit</v>
          </cell>
          <cell r="C3913" t="str">
            <v>MXNayarit</v>
          </cell>
        </row>
        <row r="3914">
          <cell r="B3914" t="str">
            <v>Nuevo León</v>
          </cell>
          <cell r="C3914" t="str">
            <v>MXNuevo León</v>
          </cell>
        </row>
        <row r="3915">
          <cell r="B3915" t="str">
            <v>Oaxaca</v>
          </cell>
          <cell r="C3915" t="str">
            <v>MXOaxaca</v>
          </cell>
        </row>
        <row r="3916">
          <cell r="B3916" t="str">
            <v>Puebla</v>
          </cell>
          <cell r="C3916" t="str">
            <v>MXPuebla</v>
          </cell>
        </row>
        <row r="3917">
          <cell r="B3917" t="str">
            <v>Querétaro</v>
          </cell>
          <cell r="C3917" t="str">
            <v>MXQuerétaro</v>
          </cell>
        </row>
        <row r="3918">
          <cell r="B3918" t="str">
            <v>Quintana Roo</v>
          </cell>
          <cell r="C3918" t="str">
            <v>MXQuintana Roo</v>
          </cell>
        </row>
        <row r="3919">
          <cell r="B3919" t="str">
            <v>Sinaloa</v>
          </cell>
          <cell r="C3919" t="str">
            <v>MXSinaloa</v>
          </cell>
        </row>
        <row r="3920">
          <cell r="B3920" t="str">
            <v>San Luis Potosí</v>
          </cell>
          <cell r="C3920" t="str">
            <v>MXSan Luis Potosí</v>
          </cell>
        </row>
        <row r="3921">
          <cell r="B3921" t="str">
            <v>Sonora</v>
          </cell>
          <cell r="C3921" t="str">
            <v>MXSonora</v>
          </cell>
        </row>
        <row r="3922">
          <cell r="B3922" t="str">
            <v>Tabasco</v>
          </cell>
          <cell r="C3922" t="str">
            <v>MXTabasco</v>
          </cell>
        </row>
        <row r="3923">
          <cell r="B3923" t="str">
            <v>Tamaulipas</v>
          </cell>
          <cell r="C3923" t="str">
            <v>MXTamaulipas</v>
          </cell>
        </row>
        <row r="3924">
          <cell r="B3924" t="str">
            <v>Tlaxcala</v>
          </cell>
          <cell r="C3924" t="str">
            <v>MXTlaxcala</v>
          </cell>
        </row>
        <row r="3925">
          <cell r="B3925" t="str">
            <v>Veracruz de Ignacio de la Llave</v>
          </cell>
          <cell r="C3925" t="str">
            <v>MXVeracruz de Ignacio de la Llave</v>
          </cell>
        </row>
        <row r="3926">
          <cell r="B3926" t="str">
            <v>Yucatán</v>
          </cell>
          <cell r="C3926" t="str">
            <v>MXYucatán</v>
          </cell>
        </row>
        <row r="3927">
          <cell r="B3927" t="str">
            <v>Zacatecas</v>
          </cell>
          <cell r="C3927" t="str">
            <v>MXZacatecas</v>
          </cell>
        </row>
        <row r="3928">
          <cell r="B3928" t="str">
            <v>Ciudad de México</v>
          </cell>
          <cell r="C3928" t="str">
            <v>MXCiudad de México</v>
          </cell>
        </row>
        <row r="3929">
          <cell r="B3929" t="str">
            <v>Wilayah Persekutuan Kuala Lumpur</v>
          </cell>
          <cell r="C3929" t="str">
            <v>MYWilayah Persekutuan Kuala Lumpur</v>
          </cell>
        </row>
        <row r="3930">
          <cell r="B3930" t="str">
            <v>Wilayah Persekutuan Labuan</v>
          </cell>
          <cell r="C3930" t="str">
            <v>MYWilayah Persekutuan Labuan</v>
          </cell>
        </row>
        <row r="3931">
          <cell r="B3931" t="str">
            <v>Wilayah Persekutuan Putrajaya</v>
          </cell>
          <cell r="C3931" t="str">
            <v>MYWilayah Persekutuan Putrajaya</v>
          </cell>
        </row>
        <row r="3932">
          <cell r="B3932" t="str">
            <v>Johor</v>
          </cell>
          <cell r="C3932" t="str">
            <v>MYJohor</v>
          </cell>
        </row>
        <row r="3933">
          <cell r="B3933" t="str">
            <v>Kedah</v>
          </cell>
          <cell r="C3933" t="str">
            <v>MYKedah</v>
          </cell>
        </row>
        <row r="3934">
          <cell r="B3934" t="str">
            <v>Kelantan</v>
          </cell>
          <cell r="C3934" t="str">
            <v>MYKelantan</v>
          </cell>
        </row>
        <row r="3935">
          <cell r="B3935" t="str">
            <v>Melaka</v>
          </cell>
          <cell r="C3935" t="str">
            <v>MYMelaka</v>
          </cell>
        </row>
        <row r="3936">
          <cell r="B3936" t="str">
            <v>Negeri Sembilan</v>
          </cell>
          <cell r="C3936" t="str">
            <v>MYNegeri Sembilan</v>
          </cell>
        </row>
        <row r="3937">
          <cell r="B3937" t="str">
            <v>Pahang</v>
          </cell>
          <cell r="C3937" t="str">
            <v>MYPahang</v>
          </cell>
        </row>
        <row r="3938">
          <cell r="B3938" t="str">
            <v>Pulau Pinang</v>
          </cell>
          <cell r="C3938" t="str">
            <v>MYPulau Pinang</v>
          </cell>
        </row>
        <row r="3939">
          <cell r="B3939" t="str">
            <v>Perak</v>
          </cell>
          <cell r="C3939" t="str">
            <v>MYPerak</v>
          </cell>
        </row>
        <row r="3940">
          <cell r="B3940" t="str">
            <v>Perlis</v>
          </cell>
          <cell r="C3940" t="str">
            <v>MYPerlis</v>
          </cell>
        </row>
        <row r="3941">
          <cell r="B3941" t="str">
            <v>Selangor</v>
          </cell>
          <cell r="C3941" t="str">
            <v>MYSelangor</v>
          </cell>
        </row>
        <row r="3942">
          <cell r="B3942" t="str">
            <v>Terengganu</v>
          </cell>
          <cell r="C3942" t="str">
            <v>MYTerengganu</v>
          </cell>
        </row>
        <row r="3943">
          <cell r="B3943" t="str">
            <v>Sabah</v>
          </cell>
          <cell r="C3943" t="str">
            <v>MYSabah</v>
          </cell>
        </row>
        <row r="3944">
          <cell r="B3944" t="str">
            <v>Sarawak</v>
          </cell>
          <cell r="C3944" t="str">
            <v>MYSarawak</v>
          </cell>
        </row>
        <row r="3945">
          <cell r="B3945" t="str">
            <v>Maputo</v>
          </cell>
          <cell r="C3945" t="str">
            <v>MZMaputo</v>
          </cell>
        </row>
        <row r="3946">
          <cell r="B3946" t="str">
            <v>Niassa</v>
          </cell>
          <cell r="C3946" t="str">
            <v>MZNiassa</v>
          </cell>
        </row>
        <row r="3947">
          <cell r="B3947" t="str">
            <v>Manica</v>
          </cell>
          <cell r="C3947" t="str">
            <v>MZManica</v>
          </cell>
        </row>
        <row r="3948">
          <cell r="B3948" t="str">
            <v>Gaza</v>
          </cell>
          <cell r="C3948" t="str">
            <v>MZGaza</v>
          </cell>
        </row>
        <row r="3949">
          <cell r="B3949" t="str">
            <v>Inhambane</v>
          </cell>
          <cell r="C3949" t="str">
            <v>MZInhambane</v>
          </cell>
        </row>
        <row r="3950">
          <cell r="B3950" t="str">
            <v>Maputo</v>
          </cell>
          <cell r="C3950" t="str">
            <v>MZMaputo</v>
          </cell>
        </row>
        <row r="3951">
          <cell r="B3951" t="str">
            <v>Nampula</v>
          </cell>
          <cell r="C3951" t="str">
            <v>MZNampula</v>
          </cell>
        </row>
        <row r="3952">
          <cell r="B3952" t="str">
            <v>Cabo Delgado</v>
          </cell>
          <cell r="C3952" t="str">
            <v>MZCabo Delgado</v>
          </cell>
        </row>
        <row r="3953">
          <cell r="B3953" t="str">
            <v>Zambézia</v>
          </cell>
          <cell r="C3953" t="str">
            <v>MZZambézia</v>
          </cell>
        </row>
        <row r="3954">
          <cell r="B3954" t="str">
            <v>Sofala</v>
          </cell>
          <cell r="C3954" t="str">
            <v>MZSofala</v>
          </cell>
        </row>
        <row r="3955">
          <cell r="B3955" t="str">
            <v>Tete</v>
          </cell>
          <cell r="C3955" t="str">
            <v>MZTete</v>
          </cell>
        </row>
        <row r="3956">
          <cell r="B3956" t="str">
            <v>Zambezi</v>
          </cell>
          <cell r="C3956" t="str">
            <v>NAZambezi</v>
          </cell>
        </row>
        <row r="3957">
          <cell r="B3957" t="str">
            <v>Erongo</v>
          </cell>
          <cell r="C3957" t="str">
            <v>NAErongo</v>
          </cell>
        </row>
        <row r="3958">
          <cell r="B3958" t="str">
            <v>Hardap</v>
          </cell>
          <cell r="C3958" t="str">
            <v>NAHardap</v>
          </cell>
        </row>
        <row r="3959">
          <cell r="B3959" t="str">
            <v>//Karas</v>
          </cell>
          <cell r="C3959" t="str">
            <v>NA//Karas</v>
          </cell>
        </row>
        <row r="3960">
          <cell r="B3960" t="str">
            <v>Kavango East</v>
          </cell>
          <cell r="C3960" t="str">
            <v>NAKavango East</v>
          </cell>
        </row>
        <row r="3961">
          <cell r="B3961" t="str">
            <v>Khomas</v>
          </cell>
          <cell r="C3961" t="str">
            <v>NAKhomas</v>
          </cell>
        </row>
        <row r="3962">
          <cell r="B3962" t="str">
            <v>Kunene</v>
          </cell>
          <cell r="C3962" t="str">
            <v>NAKunene</v>
          </cell>
        </row>
        <row r="3963">
          <cell r="B3963" t="str">
            <v>Kavango West</v>
          </cell>
          <cell r="C3963" t="str">
            <v>NAKavango West</v>
          </cell>
        </row>
        <row r="3964">
          <cell r="B3964" t="str">
            <v>Otjozondjupa</v>
          </cell>
          <cell r="C3964" t="str">
            <v>NAOtjozondjupa</v>
          </cell>
        </row>
        <row r="3965">
          <cell r="B3965" t="str">
            <v>Omaheke</v>
          </cell>
          <cell r="C3965" t="str">
            <v>NAOmaheke</v>
          </cell>
        </row>
        <row r="3966">
          <cell r="B3966" t="str">
            <v>Oshana</v>
          </cell>
          <cell r="C3966" t="str">
            <v>NAOshana</v>
          </cell>
        </row>
        <row r="3967">
          <cell r="B3967" t="str">
            <v>Omusati</v>
          </cell>
          <cell r="C3967" t="str">
            <v>NAOmusati</v>
          </cell>
        </row>
        <row r="3968">
          <cell r="B3968" t="str">
            <v>Oshikoto</v>
          </cell>
          <cell r="C3968" t="str">
            <v>NAOshikoto</v>
          </cell>
        </row>
        <row r="3969">
          <cell r="B3969" t="str">
            <v>Ohangwena</v>
          </cell>
          <cell r="C3969" t="str">
            <v>NAOhangwena</v>
          </cell>
        </row>
        <row r="3970">
          <cell r="B3970" t="str">
            <v>Niamey</v>
          </cell>
          <cell r="C3970" t="str">
            <v>NENiamey</v>
          </cell>
        </row>
        <row r="3971">
          <cell r="B3971" t="str">
            <v>Agadez</v>
          </cell>
          <cell r="C3971" t="str">
            <v>NEAgadez</v>
          </cell>
        </row>
        <row r="3972">
          <cell r="B3972" t="str">
            <v>Diffa</v>
          </cell>
          <cell r="C3972" t="str">
            <v>NEDiffa</v>
          </cell>
        </row>
        <row r="3973">
          <cell r="B3973" t="str">
            <v>Dosso</v>
          </cell>
          <cell r="C3973" t="str">
            <v>NEDosso</v>
          </cell>
        </row>
        <row r="3974">
          <cell r="B3974" t="str">
            <v>Maradi</v>
          </cell>
          <cell r="C3974" t="str">
            <v>NEMaradi</v>
          </cell>
        </row>
        <row r="3975">
          <cell r="B3975" t="str">
            <v>Tahoua</v>
          </cell>
          <cell r="C3975" t="str">
            <v>NETahoua</v>
          </cell>
        </row>
        <row r="3976">
          <cell r="B3976" t="str">
            <v>Tillabéri</v>
          </cell>
          <cell r="C3976" t="str">
            <v>NETillabéri</v>
          </cell>
        </row>
        <row r="3977">
          <cell r="B3977" t="str">
            <v>Zinder</v>
          </cell>
          <cell r="C3977" t="str">
            <v>NEZinder</v>
          </cell>
        </row>
        <row r="3978">
          <cell r="B3978" t="str">
            <v>Abia</v>
          </cell>
          <cell r="C3978" t="str">
            <v>NGAbia</v>
          </cell>
        </row>
        <row r="3979">
          <cell r="B3979" t="str">
            <v>Adamawa</v>
          </cell>
          <cell r="C3979" t="str">
            <v>NGAdamawa</v>
          </cell>
        </row>
        <row r="3980">
          <cell r="B3980" t="str">
            <v>Akwa Ibom</v>
          </cell>
          <cell r="C3980" t="str">
            <v>NGAkwa Ibom</v>
          </cell>
        </row>
        <row r="3981">
          <cell r="B3981" t="str">
            <v>Anambra</v>
          </cell>
          <cell r="C3981" t="str">
            <v>NGAnambra</v>
          </cell>
        </row>
        <row r="3982">
          <cell r="B3982" t="str">
            <v>Bauchi</v>
          </cell>
          <cell r="C3982" t="str">
            <v>NGBauchi</v>
          </cell>
        </row>
        <row r="3983">
          <cell r="B3983" t="str">
            <v>Benue</v>
          </cell>
          <cell r="C3983" t="str">
            <v>NGBenue</v>
          </cell>
        </row>
        <row r="3984">
          <cell r="B3984" t="str">
            <v>Borno</v>
          </cell>
          <cell r="C3984" t="str">
            <v>NGBorno</v>
          </cell>
        </row>
        <row r="3985">
          <cell r="B3985" t="str">
            <v>Bayelsa</v>
          </cell>
          <cell r="C3985" t="str">
            <v>NGBayelsa</v>
          </cell>
        </row>
        <row r="3986">
          <cell r="B3986" t="str">
            <v>Cross River</v>
          </cell>
          <cell r="C3986" t="str">
            <v>NGCross River</v>
          </cell>
        </row>
        <row r="3987">
          <cell r="B3987" t="str">
            <v>Delta</v>
          </cell>
          <cell r="C3987" t="str">
            <v>NGDelta</v>
          </cell>
        </row>
        <row r="3988">
          <cell r="B3988" t="str">
            <v>Ebonyi</v>
          </cell>
          <cell r="C3988" t="str">
            <v>NGEbonyi</v>
          </cell>
        </row>
        <row r="3989">
          <cell r="B3989" t="str">
            <v>Edo</v>
          </cell>
          <cell r="C3989" t="str">
            <v>NGEdo</v>
          </cell>
        </row>
        <row r="3990">
          <cell r="B3990" t="str">
            <v>Ekiti</v>
          </cell>
          <cell r="C3990" t="str">
            <v>NGEkiti</v>
          </cell>
        </row>
        <row r="3991">
          <cell r="B3991" t="str">
            <v>Enugu</v>
          </cell>
          <cell r="C3991" t="str">
            <v>NGEnugu</v>
          </cell>
        </row>
        <row r="3992">
          <cell r="B3992" t="str">
            <v>Gombe</v>
          </cell>
          <cell r="C3992" t="str">
            <v>NGGombe</v>
          </cell>
        </row>
        <row r="3993">
          <cell r="B3993" t="str">
            <v>Imo</v>
          </cell>
          <cell r="C3993" t="str">
            <v>NGImo</v>
          </cell>
        </row>
        <row r="3994">
          <cell r="B3994" t="str">
            <v>Jigawa</v>
          </cell>
          <cell r="C3994" t="str">
            <v>NGJigawa</v>
          </cell>
        </row>
        <row r="3995">
          <cell r="B3995" t="str">
            <v>Kaduna</v>
          </cell>
          <cell r="C3995" t="str">
            <v>NGKaduna</v>
          </cell>
        </row>
        <row r="3996">
          <cell r="B3996" t="str">
            <v>Kebbi</v>
          </cell>
          <cell r="C3996" t="str">
            <v>NGKebbi</v>
          </cell>
        </row>
        <row r="3997">
          <cell r="B3997" t="str">
            <v>Kano</v>
          </cell>
          <cell r="C3997" t="str">
            <v>NGKano</v>
          </cell>
        </row>
        <row r="3998">
          <cell r="B3998" t="str">
            <v>Kogi</v>
          </cell>
          <cell r="C3998" t="str">
            <v>NGKogi</v>
          </cell>
        </row>
        <row r="3999">
          <cell r="B3999" t="str">
            <v>Katsina</v>
          </cell>
          <cell r="C3999" t="str">
            <v>NGKatsina</v>
          </cell>
        </row>
        <row r="4000">
          <cell r="B4000" t="str">
            <v>Kwara</v>
          </cell>
          <cell r="C4000" t="str">
            <v>NGKwara</v>
          </cell>
        </row>
        <row r="4001">
          <cell r="B4001" t="str">
            <v>Lagos</v>
          </cell>
          <cell r="C4001" t="str">
            <v>NGLagos</v>
          </cell>
        </row>
        <row r="4002">
          <cell r="B4002" t="str">
            <v>Nasarawa</v>
          </cell>
          <cell r="C4002" t="str">
            <v>NGNasarawa</v>
          </cell>
        </row>
        <row r="4003">
          <cell r="B4003" t="str">
            <v>Niger</v>
          </cell>
          <cell r="C4003" t="str">
            <v>NGNiger</v>
          </cell>
        </row>
        <row r="4004">
          <cell r="B4004" t="str">
            <v>Ogun</v>
          </cell>
          <cell r="C4004" t="str">
            <v>NGOgun</v>
          </cell>
        </row>
        <row r="4005">
          <cell r="B4005" t="str">
            <v>Ondo</v>
          </cell>
          <cell r="C4005" t="str">
            <v>NGOndo</v>
          </cell>
        </row>
        <row r="4006">
          <cell r="B4006" t="str">
            <v>Osun</v>
          </cell>
          <cell r="C4006" t="str">
            <v>NGOsun</v>
          </cell>
        </row>
        <row r="4007">
          <cell r="B4007" t="str">
            <v>Oyo</v>
          </cell>
          <cell r="C4007" t="str">
            <v>NGOyo</v>
          </cell>
        </row>
        <row r="4008">
          <cell r="B4008" t="str">
            <v>Plateau</v>
          </cell>
          <cell r="C4008" t="str">
            <v>NGPlateau</v>
          </cell>
        </row>
        <row r="4009">
          <cell r="B4009" t="str">
            <v>Rivers</v>
          </cell>
          <cell r="C4009" t="str">
            <v>NGRivers</v>
          </cell>
        </row>
        <row r="4010">
          <cell r="B4010" t="str">
            <v>Sokoto</v>
          </cell>
          <cell r="C4010" t="str">
            <v>NGSokoto</v>
          </cell>
        </row>
        <row r="4011">
          <cell r="B4011" t="str">
            <v>Taraba</v>
          </cell>
          <cell r="C4011" t="str">
            <v>NGTaraba</v>
          </cell>
        </row>
        <row r="4012">
          <cell r="B4012" t="str">
            <v>Yobe</v>
          </cell>
          <cell r="C4012" t="str">
            <v>NGYobe</v>
          </cell>
        </row>
        <row r="4013">
          <cell r="B4013" t="str">
            <v>Zamfara</v>
          </cell>
          <cell r="C4013" t="str">
            <v>NGZamfara</v>
          </cell>
        </row>
        <row r="4014">
          <cell r="B4014" t="str">
            <v>Abuja Federal Capital Territory</v>
          </cell>
          <cell r="C4014" t="str">
            <v>NGAbuja Federal Capital Territory</v>
          </cell>
        </row>
        <row r="4015">
          <cell r="B4015" t="str">
            <v>Boaco</v>
          </cell>
          <cell r="C4015" t="str">
            <v>NIBoaco</v>
          </cell>
        </row>
        <row r="4016">
          <cell r="B4016" t="str">
            <v>Carazo</v>
          </cell>
          <cell r="C4016" t="str">
            <v>NICarazo</v>
          </cell>
        </row>
        <row r="4017">
          <cell r="B4017" t="str">
            <v>Chinandega</v>
          </cell>
          <cell r="C4017" t="str">
            <v>NIChinandega</v>
          </cell>
        </row>
        <row r="4018">
          <cell r="B4018" t="str">
            <v>Chontales</v>
          </cell>
          <cell r="C4018" t="str">
            <v>NIChontales</v>
          </cell>
        </row>
        <row r="4019">
          <cell r="B4019" t="str">
            <v>Estelí</v>
          </cell>
          <cell r="C4019" t="str">
            <v>NIEstelí</v>
          </cell>
        </row>
        <row r="4020">
          <cell r="B4020" t="str">
            <v>Granada</v>
          </cell>
          <cell r="C4020" t="str">
            <v>NIGranada</v>
          </cell>
        </row>
        <row r="4021">
          <cell r="B4021" t="str">
            <v>Jinotega</v>
          </cell>
          <cell r="C4021" t="str">
            <v>NIJinotega</v>
          </cell>
        </row>
        <row r="4022">
          <cell r="B4022" t="str">
            <v>León</v>
          </cell>
          <cell r="C4022" t="str">
            <v>NILeón</v>
          </cell>
        </row>
        <row r="4023">
          <cell r="B4023" t="str">
            <v>Madriz</v>
          </cell>
          <cell r="C4023" t="str">
            <v>NIMadriz</v>
          </cell>
        </row>
        <row r="4024">
          <cell r="B4024" t="str">
            <v>Managua</v>
          </cell>
          <cell r="C4024" t="str">
            <v>NIManagua</v>
          </cell>
        </row>
        <row r="4025">
          <cell r="B4025" t="str">
            <v>Masaya</v>
          </cell>
          <cell r="C4025" t="str">
            <v>NIMasaya</v>
          </cell>
        </row>
        <row r="4026">
          <cell r="B4026" t="str">
            <v>Matagalpa</v>
          </cell>
          <cell r="C4026" t="str">
            <v>NIMatagalpa</v>
          </cell>
        </row>
        <row r="4027">
          <cell r="B4027" t="str">
            <v>Nueva Segovia</v>
          </cell>
          <cell r="C4027" t="str">
            <v>NINueva Segovia</v>
          </cell>
        </row>
        <row r="4028">
          <cell r="B4028" t="str">
            <v>Rivas</v>
          </cell>
          <cell r="C4028" t="str">
            <v>NIRivas</v>
          </cell>
        </row>
        <row r="4029">
          <cell r="B4029" t="str">
            <v>Río San Juan</v>
          </cell>
          <cell r="C4029" t="str">
            <v>NIRío San Juan</v>
          </cell>
        </row>
        <row r="4030">
          <cell r="B4030" t="str">
            <v>Costa Caribe Norte</v>
          </cell>
          <cell r="C4030" t="str">
            <v>NICosta Caribe Norte</v>
          </cell>
        </row>
        <row r="4031">
          <cell r="B4031" t="str">
            <v>Costa Caribe Sur</v>
          </cell>
          <cell r="C4031" t="str">
            <v>NICosta Caribe Sur</v>
          </cell>
        </row>
        <row r="4032">
          <cell r="B4032" t="str">
            <v>Drenthe</v>
          </cell>
          <cell r="C4032" t="str">
            <v>NLDrenthe</v>
          </cell>
        </row>
        <row r="4033">
          <cell r="B4033" t="str">
            <v>Flevoland</v>
          </cell>
          <cell r="C4033" t="str">
            <v>NLFlevoland</v>
          </cell>
        </row>
        <row r="4034">
          <cell r="B4034" t="str">
            <v>Fryslân</v>
          </cell>
          <cell r="C4034" t="str">
            <v>NLFryslân</v>
          </cell>
        </row>
        <row r="4035">
          <cell r="B4035" t="str">
            <v>Gelderland</v>
          </cell>
          <cell r="C4035" t="str">
            <v>NLGelderland</v>
          </cell>
        </row>
        <row r="4036">
          <cell r="B4036" t="str">
            <v>Groningen</v>
          </cell>
          <cell r="C4036" t="str">
            <v>NLGroningen</v>
          </cell>
        </row>
        <row r="4037">
          <cell r="B4037" t="str">
            <v>Limburg</v>
          </cell>
          <cell r="C4037" t="str">
            <v>NLLimburg</v>
          </cell>
        </row>
        <row r="4038">
          <cell r="B4038" t="str">
            <v>Noord-Brabant</v>
          </cell>
          <cell r="C4038" t="str">
            <v>NLNoord-Brabant</v>
          </cell>
        </row>
        <row r="4039">
          <cell r="B4039" t="str">
            <v>Noord-Holland</v>
          </cell>
          <cell r="C4039" t="str">
            <v>NLNoord-Holland</v>
          </cell>
        </row>
        <row r="4040">
          <cell r="B4040" t="str">
            <v>Overijssel</v>
          </cell>
          <cell r="C4040" t="str">
            <v>NLOverijssel</v>
          </cell>
        </row>
        <row r="4041">
          <cell r="B4041" t="str">
            <v>Utrecht</v>
          </cell>
          <cell r="C4041" t="str">
            <v>NLUtrecht</v>
          </cell>
        </row>
        <row r="4042">
          <cell r="B4042" t="str">
            <v>Zeeland</v>
          </cell>
          <cell r="C4042" t="str">
            <v>NLZeeland</v>
          </cell>
        </row>
        <row r="4043">
          <cell r="B4043" t="str">
            <v>Zuid-Holland</v>
          </cell>
          <cell r="C4043" t="str">
            <v>NLZuid-Holland</v>
          </cell>
        </row>
        <row r="4044">
          <cell r="B4044" t="str">
            <v>Aruba (see also separate country code entry under AW)</v>
          </cell>
          <cell r="C4044" t="str">
            <v>NLAruba (see also separate country code entry under AW)</v>
          </cell>
        </row>
        <row r="4045">
          <cell r="B4045" t="str">
            <v>Curaçao (see also separate country code entry under CW)</v>
          </cell>
          <cell r="C4045" t="str">
            <v>NLCuraçao (see also separate country code entry under CW)</v>
          </cell>
        </row>
        <row r="4046">
          <cell r="B4046" t="str">
            <v>Sint Maarten (see also separate country code entry under SX)</v>
          </cell>
          <cell r="C4046" t="str">
            <v>NLSint Maarten (see also separate country code entry under SX)</v>
          </cell>
        </row>
        <row r="4047">
          <cell r="B4047" t="str">
            <v>Bonaire (see also separate country code entry under BQ)</v>
          </cell>
          <cell r="C4047" t="str">
            <v>NLBonaire (see also separate country code entry under BQ)</v>
          </cell>
        </row>
        <row r="4048">
          <cell r="B4048" t="str">
            <v>Saba (see also separate country code entry under BQ)</v>
          </cell>
          <cell r="C4048" t="str">
            <v>NLSaba (see also separate country code entry under BQ)</v>
          </cell>
        </row>
        <row r="4049">
          <cell r="B4049" t="str">
            <v>Sint Eustatius (see also separate country code entry under BQ)</v>
          </cell>
          <cell r="C4049" t="str">
            <v>NLSint Eustatius (see also separate country code entry under BQ)</v>
          </cell>
        </row>
        <row r="4050">
          <cell r="B4050" t="str">
            <v>Oslo</v>
          </cell>
          <cell r="C4050" t="str">
            <v>NOOslo</v>
          </cell>
        </row>
        <row r="4051">
          <cell r="B4051" t="str">
            <v>Oslo</v>
          </cell>
          <cell r="C4051" t="str">
            <v>NOOslo</v>
          </cell>
        </row>
        <row r="4052">
          <cell r="B4052" t="str">
            <v>Rogaland</v>
          </cell>
          <cell r="C4052" t="str">
            <v>NORogaland</v>
          </cell>
        </row>
        <row r="4053">
          <cell r="B4053" t="str">
            <v>Rogaland</v>
          </cell>
          <cell r="C4053" t="str">
            <v>NORogaland</v>
          </cell>
        </row>
        <row r="4054">
          <cell r="B4054" t="str">
            <v>Møre og Romsdal</v>
          </cell>
          <cell r="C4054" t="str">
            <v>NOMøre og Romsdal</v>
          </cell>
        </row>
        <row r="4055">
          <cell r="B4055" t="str">
            <v>Møre og Romsdal</v>
          </cell>
          <cell r="C4055" t="str">
            <v>NOMøre og Romsdal</v>
          </cell>
        </row>
        <row r="4056">
          <cell r="B4056" t="str">
            <v>Nordland</v>
          </cell>
          <cell r="C4056" t="str">
            <v>NONordland</v>
          </cell>
        </row>
        <row r="4057">
          <cell r="B4057" t="str">
            <v>Nordland</v>
          </cell>
          <cell r="C4057" t="str">
            <v>NONordland</v>
          </cell>
        </row>
        <row r="4058">
          <cell r="B4058" t="str">
            <v>Viken</v>
          </cell>
          <cell r="C4058" t="str">
            <v>NOViken</v>
          </cell>
        </row>
        <row r="4059">
          <cell r="B4059" t="str">
            <v>Viken</v>
          </cell>
          <cell r="C4059" t="str">
            <v>NOViken</v>
          </cell>
        </row>
        <row r="4060">
          <cell r="B4060" t="str">
            <v>Innlandet</v>
          </cell>
          <cell r="C4060" t="str">
            <v>NOInnlandet</v>
          </cell>
        </row>
        <row r="4061">
          <cell r="B4061" t="str">
            <v>Innlandet</v>
          </cell>
          <cell r="C4061" t="str">
            <v>NOInnlandet</v>
          </cell>
        </row>
        <row r="4062">
          <cell r="B4062" t="str">
            <v>Vestfold og Telemark</v>
          </cell>
          <cell r="C4062" t="str">
            <v>NOVestfold og Telemark</v>
          </cell>
        </row>
        <row r="4063">
          <cell r="B4063" t="str">
            <v>Vestfold og Telemark</v>
          </cell>
          <cell r="C4063" t="str">
            <v>NOVestfold og Telemark</v>
          </cell>
        </row>
        <row r="4064">
          <cell r="B4064" t="str">
            <v>Agder</v>
          </cell>
          <cell r="C4064" t="str">
            <v>NOAgder</v>
          </cell>
        </row>
        <row r="4065">
          <cell r="B4065" t="str">
            <v>Agder</v>
          </cell>
          <cell r="C4065" t="str">
            <v>NOAgder</v>
          </cell>
        </row>
        <row r="4066">
          <cell r="B4066" t="str">
            <v>Vestland</v>
          </cell>
          <cell r="C4066" t="str">
            <v>NOVestland</v>
          </cell>
        </row>
        <row r="4067">
          <cell r="B4067" t="str">
            <v>Vestland</v>
          </cell>
          <cell r="C4067" t="str">
            <v>NOVestland</v>
          </cell>
        </row>
        <row r="4068">
          <cell r="B4068" t="str">
            <v>Trøndelag</v>
          </cell>
          <cell r="C4068" t="str">
            <v>NOTrøndelag</v>
          </cell>
        </row>
        <row r="4069">
          <cell r="B4069" t="str">
            <v>Trøndelag</v>
          </cell>
          <cell r="C4069" t="str">
            <v>NOTrøndelag</v>
          </cell>
        </row>
        <row r="4070">
          <cell r="B4070" t="str">
            <v>Trööndelage</v>
          </cell>
          <cell r="C4070" t="str">
            <v>NOTrööndelage</v>
          </cell>
        </row>
        <row r="4071">
          <cell r="B4071" t="str">
            <v>Tromssan ja Finmarkun</v>
          </cell>
          <cell r="C4071" t="str">
            <v>NOTromssan ja Finmarkun</v>
          </cell>
        </row>
        <row r="4072">
          <cell r="B4072" t="str">
            <v>Troms og Finnmark</v>
          </cell>
          <cell r="C4072" t="str">
            <v>NOTroms og Finnmark</v>
          </cell>
        </row>
        <row r="4073">
          <cell r="B4073" t="str">
            <v>Troms og Finnmark</v>
          </cell>
          <cell r="C4073" t="str">
            <v>NOTroms og Finnmark</v>
          </cell>
        </row>
        <row r="4074">
          <cell r="B4074" t="str">
            <v>Romssa ja Finnmárkku</v>
          </cell>
          <cell r="C4074" t="str">
            <v>NORomssa ja Finnmárkku</v>
          </cell>
        </row>
        <row r="4075">
          <cell r="B4075" t="str">
            <v>Svalbard (Arctic Region) (see also separate country code entry under SJ)</v>
          </cell>
          <cell r="C4075" t="str">
            <v>NOSvalbard (Arctic Region) (see also separate country code entry under SJ)</v>
          </cell>
        </row>
        <row r="4076">
          <cell r="B4076" t="str">
            <v>Svalbard (Arctic Region) (see also separate country code entry under SJ)</v>
          </cell>
          <cell r="C4076" t="str">
            <v>NOSvalbard (Arctic Region) (see also separate country code entry under SJ)</v>
          </cell>
        </row>
        <row r="4077">
          <cell r="B4077" t="str">
            <v>Jan Mayen (Arctic Region) (see also separate country code entry under SJ)</v>
          </cell>
          <cell r="C4077" t="str">
            <v>NOJan Mayen (Arctic Region) (see also separate country code entry under SJ)</v>
          </cell>
        </row>
        <row r="4078">
          <cell r="B4078" t="str">
            <v>Jan Mayen (Arctic Region) (see also separate country code entry under SJ)</v>
          </cell>
          <cell r="C4078" t="str">
            <v>NOJan Mayen (Arctic Region) (see also separate country code entry under SJ)</v>
          </cell>
        </row>
        <row r="4079">
          <cell r="B4079" t="str">
            <v>Koshi</v>
          </cell>
          <cell r="C4079" t="str">
            <v>NPKoshi</v>
          </cell>
        </row>
        <row r="4080">
          <cell r="B4080" t="str">
            <v>Koshī</v>
          </cell>
          <cell r="C4080" t="str">
            <v>NPKoshī</v>
          </cell>
        </row>
        <row r="4081">
          <cell r="B4081" t="str">
            <v>Madhesh</v>
          </cell>
          <cell r="C4081" t="str">
            <v>NPMadhesh</v>
          </cell>
        </row>
        <row r="4082">
          <cell r="B4082" t="str">
            <v>Madhesh</v>
          </cell>
          <cell r="C4082" t="str">
            <v>NPMadhesh</v>
          </cell>
        </row>
        <row r="4083">
          <cell r="B4083" t="str">
            <v>Bagmati</v>
          </cell>
          <cell r="C4083" t="str">
            <v>NPBagmati</v>
          </cell>
        </row>
        <row r="4084">
          <cell r="B4084" t="str">
            <v>Bāgmatī</v>
          </cell>
          <cell r="C4084" t="str">
            <v>NPBāgmatī</v>
          </cell>
        </row>
        <row r="4085">
          <cell r="B4085" t="str">
            <v>Gandaki</v>
          </cell>
          <cell r="C4085" t="str">
            <v>NPGandaki</v>
          </cell>
        </row>
        <row r="4086">
          <cell r="B4086" t="str">
            <v>Gaṇḍakī</v>
          </cell>
          <cell r="C4086" t="str">
            <v>NPGaṇḍakī</v>
          </cell>
        </row>
        <row r="4087">
          <cell r="B4087" t="str">
            <v>Lumbini</v>
          </cell>
          <cell r="C4087" t="str">
            <v>NPLumbini</v>
          </cell>
        </row>
        <row r="4088">
          <cell r="B4088" t="str">
            <v>Lumbinī</v>
          </cell>
          <cell r="C4088" t="str">
            <v>NPLumbinī</v>
          </cell>
        </row>
        <row r="4089">
          <cell r="B4089" t="str">
            <v>Karnali</v>
          </cell>
          <cell r="C4089" t="str">
            <v>NPKarnali</v>
          </cell>
        </row>
        <row r="4090">
          <cell r="B4090" t="str">
            <v>Karṇālī</v>
          </cell>
          <cell r="C4090" t="str">
            <v>NPKarṇālī</v>
          </cell>
        </row>
        <row r="4091">
          <cell r="B4091" t="str">
            <v>Sudurpashchim</v>
          </cell>
          <cell r="C4091" t="str">
            <v>NPSudurpashchim</v>
          </cell>
        </row>
        <row r="4092">
          <cell r="B4092" t="str">
            <v>Sudūrpashchim</v>
          </cell>
          <cell r="C4092" t="str">
            <v>NPSudūrpashchim</v>
          </cell>
        </row>
        <row r="4093">
          <cell r="B4093" t="str">
            <v>Aiwo</v>
          </cell>
          <cell r="C4093" t="str">
            <v>NRAiwo</v>
          </cell>
        </row>
        <row r="4094">
          <cell r="B4094" t="str">
            <v>Aiwo</v>
          </cell>
          <cell r="C4094" t="str">
            <v>NRAiwo</v>
          </cell>
        </row>
        <row r="4095">
          <cell r="B4095" t="str">
            <v>Anabar</v>
          </cell>
          <cell r="C4095" t="str">
            <v>NRAnabar</v>
          </cell>
        </row>
        <row r="4096">
          <cell r="B4096" t="str">
            <v>Anabar</v>
          </cell>
          <cell r="C4096" t="str">
            <v>NRAnabar</v>
          </cell>
        </row>
        <row r="4097">
          <cell r="B4097" t="str">
            <v>Anetan</v>
          </cell>
          <cell r="C4097" t="str">
            <v>NRAnetan</v>
          </cell>
        </row>
        <row r="4098">
          <cell r="B4098" t="str">
            <v>Anetan</v>
          </cell>
          <cell r="C4098" t="str">
            <v>NRAnetan</v>
          </cell>
        </row>
        <row r="4099">
          <cell r="B4099" t="str">
            <v>Anibare</v>
          </cell>
          <cell r="C4099" t="str">
            <v>NRAnibare</v>
          </cell>
        </row>
        <row r="4100">
          <cell r="B4100" t="str">
            <v>Anibare</v>
          </cell>
          <cell r="C4100" t="str">
            <v>NRAnibare</v>
          </cell>
        </row>
        <row r="4101">
          <cell r="B4101" t="str">
            <v>Baitsi</v>
          </cell>
          <cell r="C4101" t="str">
            <v>NRBaitsi</v>
          </cell>
        </row>
        <row r="4102">
          <cell r="B4102" t="str">
            <v>Baitsi</v>
          </cell>
          <cell r="C4102" t="str">
            <v>NRBaitsi</v>
          </cell>
        </row>
        <row r="4103">
          <cell r="B4103" t="str">
            <v>Boe</v>
          </cell>
          <cell r="C4103" t="str">
            <v>NRBoe</v>
          </cell>
        </row>
        <row r="4104">
          <cell r="B4104" t="str">
            <v>Boe</v>
          </cell>
          <cell r="C4104" t="str">
            <v>NRBoe</v>
          </cell>
        </row>
        <row r="4105">
          <cell r="B4105" t="str">
            <v>Buada</v>
          </cell>
          <cell r="C4105" t="str">
            <v>NRBuada</v>
          </cell>
        </row>
        <row r="4106">
          <cell r="B4106" t="str">
            <v>Buada</v>
          </cell>
          <cell r="C4106" t="str">
            <v>NRBuada</v>
          </cell>
        </row>
        <row r="4107">
          <cell r="B4107" t="str">
            <v>Denigomodu</v>
          </cell>
          <cell r="C4107" t="str">
            <v>NRDenigomodu</v>
          </cell>
        </row>
        <row r="4108">
          <cell r="B4108" t="str">
            <v>Denigomodu</v>
          </cell>
          <cell r="C4108" t="str">
            <v>NRDenigomodu</v>
          </cell>
        </row>
        <row r="4109">
          <cell r="B4109" t="str">
            <v>Ewa</v>
          </cell>
          <cell r="C4109" t="str">
            <v>NREwa</v>
          </cell>
        </row>
        <row r="4110">
          <cell r="B4110" t="str">
            <v>Ewa</v>
          </cell>
          <cell r="C4110" t="str">
            <v>NREwa</v>
          </cell>
        </row>
        <row r="4111">
          <cell r="B4111" t="str">
            <v>Ijuw</v>
          </cell>
          <cell r="C4111" t="str">
            <v>NRIjuw</v>
          </cell>
        </row>
        <row r="4112">
          <cell r="B4112" t="str">
            <v>Ijuw</v>
          </cell>
          <cell r="C4112" t="str">
            <v>NRIjuw</v>
          </cell>
        </row>
        <row r="4113">
          <cell r="B4113" t="str">
            <v>Meneng</v>
          </cell>
          <cell r="C4113" t="str">
            <v>NRMeneng</v>
          </cell>
        </row>
        <row r="4114">
          <cell r="B4114" t="str">
            <v>Meneng</v>
          </cell>
          <cell r="C4114" t="str">
            <v>NRMeneng</v>
          </cell>
        </row>
        <row r="4115">
          <cell r="B4115" t="str">
            <v>Nibok</v>
          </cell>
          <cell r="C4115" t="str">
            <v>NRNibok</v>
          </cell>
        </row>
        <row r="4116">
          <cell r="B4116" t="str">
            <v>Nibok</v>
          </cell>
          <cell r="C4116" t="str">
            <v>NRNibok</v>
          </cell>
        </row>
        <row r="4117">
          <cell r="B4117" t="str">
            <v>Uaboe</v>
          </cell>
          <cell r="C4117" t="str">
            <v>NRUaboe</v>
          </cell>
        </row>
        <row r="4118">
          <cell r="B4118" t="str">
            <v>Uaboe</v>
          </cell>
          <cell r="C4118" t="str">
            <v>NRUaboe</v>
          </cell>
        </row>
        <row r="4119">
          <cell r="B4119" t="str">
            <v>Yaren</v>
          </cell>
          <cell r="C4119" t="str">
            <v>NRYaren</v>
          </cell>
        </row>
        <row r="4120">
          <cell r="B4120" t="str">
            <v>Yaren</v>
          </cell>
          <cell r="C4120" t="str">
            <v>NRYaren</v>
          </cell>
        </row>
        <row r="4121">
          <cell r="B4121" t="str">
            <v>Auckland</v>
          </cell>
          <cell r="C4121" t="str">
            <v>NZAuckland</v>
          </cell>
        </row>
        <row r="4122">
          <cell r="B4122" t="str">
            <v>Tāmaki-Makaurau</v>
          </cell>
          <cell r="C4122" t="str">
            <v>NZTāmaki-Makaurau</v>
          </cell>
        </row>
        <row r="4123">
          <cell r="B4123" t="str">
            <v>Bay of Plenty</v>
          </cell>
          <cell r="C4123" t="str">
            <v>NZBay of Plenty</v>
          </cell>
        </row>
        <row r="4124">
          <cell r="B4124" t="str">
            <v>Toi Moana</v>
          </cell>
          <cell r="C4124" t="str">
            <v>NZToi Moana</v>
          </cell>
        </row>
        <row r="4125">
          <cell r="B4125" t="str">
            <v>Canterbury</v>
          </cell>
          <cell r="C4125" t="str">
            <v>NZCanterbury</v>
          </cell>
        </row>
        <row r="4126">
          <cell r="B4126" t="str">
            <v>Waitaha</v>
          </cell>
          <cell r="C4126" t="str">
            <v>NZWaitaha</v>
          </cell>
        </row>
        <row r="4127">
          <cell r="B4127" t="str">
            <v>Gisborne</v>
          </cell>
          <cell r="C4127" t="str">
            <v>NZGisborne</v>
          </cell>
        </row>
        <row r="4128">
          <cell r="B4128" t="str">
            <v>Te Tairāwhiti</v>
          </cell>
          <cell r="C4128" t="str">
            <v>NZTe Tairāwhiti</v>
          </cell>
        </row>
        <row r="4129">
          <cell r="B4129" t="str">
            <v>Hawke's Bay</v>
          </cell>
          <cell r="C4129" t="str">
            <v>NZHawke's Bay</v>
          </cell>
        </row>
        <row r="4130">
          <cell r="B4130" t="str">
            <v>Te Matau-a-Māui</v>
          </cell>
          <cell r="C4130" t="str">
            <v>NZTe Matau-a-Māui</v>
          </cell>
        </row>
        <row r="4131">
          <cell r="B4131" t="str">
            <v>Marlborough</v>
          </cell>
          <cell r="C4131" t="str">
            <v>NZMarlborough</v>
          </cell>
        </row>
        <row r="4132">
          <cell r="B4132" t="str">
            <v>Manawatū-Whanganui</v>
          </cell>
          <cell r="C4132" t="str">
            <v>NZManawatū-Whanganui</v>
          </cell>
        </row>
        <row r="4133">
          <cell r="B4133" t="str">
            <v>Manawatū Whanganui</v>
          </cell>
          <cell r="C4133" t="str">
            <v>NZManawatū Whanganui</v>
          </cell>
        </row>
        <row r="4134">
          <cell r="B4134" t="str">
            <v>Nelson</v>
          </cell>
          <cell r="C4134" t="str">
            <v>NZNelson</v>
          </cell>
        </row>
        <row r="4135">
          <cell r="B4135" t="str">
            <v>Whakatū</v>
          </cell>
          <cell r="C4135" t="str">
            <v>NZWhakatū</v>
          </cell>
        </row>
        <row r="4136">
          <cell r="B4136" t="str">
            <v>Northland</v>
          </cell>
          <cell r="C4136" t="str">
            <v>NZNorthland</v>
          </cell>
        </row>
        <row r="4137">
          <cell r="B4137" t="str">
            <v>Te Taitokerau</v>
          </cell>
          <cell r="C4137" t="str">
            <v>NZTe Taitokerau</v>
          </cell>
        </row>
        <row r="4138">
          <cell r="B4138" t="str">
            <v>Otago</v>
          </cell>
          <cell r="C4138" t="str">
            <v>NZOtago</v>
          </cell>
        </row>
        <row r="4139">
          <cell r="B4139" t="str">
            <v>Ō Tākou</v>
          </cell>
          <cell r="C4139" t="str">
            <v>NZŌ Tākou</v>
          </cell>
        </row>
        <row r="4140">
          <cell r="B4140" t="str">
            <v>Southland</v>
          </cell>
          <cell r="C4140" t="str">
            <v>NZSouthland</v>
          </cell>
        </row>
        <row r="4141">
          <cell r="B4141" t="str">
            <v>Te Taiao Tonga</v>
          </cell>
          <cell r="C4141" t="str">
            <v>NZTe Taiao Tonga</v>
          </cell>
        </row>
        <row r="4142">
          <cell r="B4142" t="str">
            <v>Tasman</v>
          </cell>
          <cell r="C4142" t="str">
            <v>NZTasman</v>
          </cell>
        </row>
        <row r="4143">
          <cell r="B4143" t="str">
            <v>Te tai o Aorere</v>
          </cell>
          <cell r="C4143" t="str">
            <v>NZTe tai o Aorere</v>
          </cell>
        </row>
        <row r="4144">
          <cell r="B4144" t="str">
            <v>Taranaki</v>
          </cell>
          <cell r="C4144" t="str">
            <v>NZTaranaki</v>
          </cell>
        </row>
        <row r="4145">
          <cell r="B4145" t="str">
            <v>Taranaki</v>
          </cell>
          <cell r="C4145" t="str">
            <v>NZTaranaki</v>
          </cell>
        </row>
        <row r="4146">
          <cell r="B4146" t="str">
            <v>Greater Wellington</v>
          </cell>
          <cell r="C4146" t="str">
            <v>NZGreater Wellington</v>
          </cell>
        </row>
        <row r="4147">
          <cell r="B4147" t="str">
            <v>Te Pane Matua Taiao</v>
          </cell>
          <cell r="C4147" t="str">
            <v>NZTe Pane Matua Taiao</v>
          </cell>
        </row>
        <row r="4148">
          <cell r="B4148" t="str">
            <v>Waikato</v>
          </cell>
          <cell r="C4148" t="str">
            <v>NZWaikato</v>
          </cell>
        </row>
        <row r="4149">
          <cell r="B4149" t="str">
            <v>Waikato</v>
          </cell>
          <cell r="C4149" t="str">
            <v>NZWaikato</v>
          </cell>
        </row>
        <row r="4150">
          <cell r="B4150" t="str">
            <v>West Coast</v>
          </cell>
          <cell r="C4150" t="str">
            <v>NZWest Coast</v>
          </cell>
        </row>
        <row r="4151">
          <cell r="B4151" t="str">
            <v>Te Tai o Poutini</v>
          </cell>
          <cell r="C4151" t="str">
            <v>NZTe Tai o Poutini</v>
          </cell>
        </row>
        <row r="4152">
          <cell r="B4152" t="str">
            <v>Chatham Islands Territory</v>
          </cell>
          <cell r="C4152" t="str">
            <v>NZChatham Islands Territory</v>
          </cell>
        </row>
        <row r="4153">
          <cell r="B4153" t="str">
            <v>Wharekauri</v>
          </cell>
          <cell r="C4153" t="str">
            <v>NZWharekauri</v>
          </cell>
        </row>
        <row r="4154">
          <cell r="B4154" t="str">
            <v>Janūb al Bāţinah</v>
          </cell>
          <cell r="C4154" t="str">
            <v>OMJanūb al Bāţinah</v>
          </cell>
        </row>
        <row r="4155">
          <cell r="B4155" t="str">
            <v>Shamāl al Bāţinah</v>
          </cell>
          <cell r="C4155" t="str">
            <v>OMShamāl al Bāţinah</v>
          </cell>
        </row>
        <row r="4156">
          <cell r="B4156" t="str">
            <v>Al Buraymī</v>
          </cell>
          <cell r="C4156" t="str">
            <v>OMAl Buraymī</v>
          </cell>
        </row>
        <row r="4157">
          <cell r="B4157" t="str">
            <v>Ad Dākhilīyah</v>
          </cell>
          <cell r="C4157" t="str">
            <v>OMAd Dākhilīyah</v>
          </cell>
        </row>
        <row r="4158">
          <cell r="B4158" t="str">
            <v>Masqaţ</v>
          </cell>
          <cell r="C4158" t="str">
            <v>OMMasqaţ</v>
          </cell>
        </row>
        <row r="4159">
          <cell r="B4159" t="str">
            <v>Musandam</v>
          </cell>
          <cell r="C4159" t="str">
            <v>OMMusandam</v>
          </cell>
        </row>
        <row r="4160">
          <cell r="B4160" t="str">
            <v>Janūb ash Sharqīyah</v>
          </cell>
          <cell r="C4160" t="str">
            <v>OMJanūb ash Sharqīyah</v>
          </cell>
        </row>
        <row r="4161">
          <cell r="B4161" t="str">
            <v>Shamāl ash Sharqīyah</v>
          </cell>
          <cell r="C4161" t="str">
            <v>OMShamāl ash Sharqīyah</v>
          </cell>
        </row>
        <row r="4162">
          <cell r="B4162" t="str">
            <v>Al Wusţá</v>
          </cell>
          <cell r="C4162" t="str">
            <v>OMAl Wusţá</v>
          </cell>
        </row>
        <row r="4163">
          <cell r="B4163" t="str">
            <v>Az̧ Z̧āhirah</v>
          </cell>
          <cell r="C4163" t="str">
            <v>OMAz̧ Z̧āhirah</v>
          </cell>
        </row>
        <row r="4164">
          <cell r="B4164" t="str">
            <v>Z̧ufār</v>
          </cell>
          <cell r="C4164" t="str">
            <v>OMZ̧ufār</v>
          </cell>
        </row>
        <row r="4165">
          <cell r="B4165" t="str">
            <v>Emberá</v>
          </cell>
          <cell r="C4165" t="str">
            <v>PAEmberá</v>
          </cell>
        </row>
        <row r="4166">
          <cell r="B4166" t="str">
            <v>Guna Yala</v>
          </cell>
          <cell r="C4166" t="str">
            <v>PAGuna Yala</v>
          </cell>
        </row>
        <row r="4167">
          <cell r="B4167" t="str">
            <v>Ngäbe-Buglé</v>
          </cell>
          <cell r="C4167" t="str">
            <v>PANgäbe-Buglé</v>
          </cell>
        </row>
        <row r="4168">
          <cell r="B4168" t="str">
            <v>Naso Tjër Di</v>
          </cell>
          <cell r="C4168" t="str">
            <v>PANaso Tjër Di</v>
          </cell>
        </row>
        <row r="4169">
          <cell r="B4169" t="str">
            <v>Bocas del Toro</v>
          </cell>
          <cell r="C4169" t="str">
            <v>PABocas del Toro</v>
          </cell>
        </row>
        <row r="4170">
          <cell r="B4170" t="str">
            <v>Panamá Oeste</v>
          </cell>
          <cell r="C4170" t="str">
            <v>PAPanamá Oeste</v>
          </cell>
        </row>
        <row r="4171">
          <cell r="B4171" t="str">
            <v>Coclé</v>
          </cell>
          <cell r="C4171" t="str">
            <v>PACoclé</v>
          </cell>
        </row>
        <row r="4172">
          <cell r="B4172" t="str">
            <v>Colón</v>
          </cell>
          <cell r="C4172" t="str">
            <v>PAColón</v>
          </cell>
        </row>
        <row r="4173">
          <cell r="B4173" t="str">
            <v>Chiriquí</v>
          </cell>
          <cell r="C4173" t="str">
            <v>PAChiriquí</v>
          </cell>
        </row>
        <row r="4174">
          <cell r="B4174" t="str">
            <v>Darién</v>
          </cell>
          <cell r="C4174" t="str">
            <v>PADarién</v>
          </cell>
        </row>
        <row r="4175">
          <cell r="B4175" t="str">
            <v>Herrera</v>
          </cell>
          <cell r="C4175" t="str">
            <v>PAHerrera</v>
          </cell>
        </row>
        <row r="4176">
          <cell r="B4176" t="str">
            <v>Los Santos</v>
          </cell>
          <cell r="C4176" t="str">
            <v>PALos Santos</v>
          </cell>
        </row>
        <row r="4177">
          <cell r="B4177" t="str">
            <v>Panamá</v>
          </cell>
          <cell r="C4177" t="str">
            <v>PAPanamá</v>
          </cell>
        </row>
        <row r="4178">
          <cell r="B4178" t="str">
            <v>Veraguas</v>
          </cell>
          <cell r="C4178" t="str">
            <v>PAVeraguas</v>
          </cell>
        </row>
        <row r="4179">
          <cell r="B4179" t="str">
            <v>Amasunu</v>
          </cell>
          <cell r="C4179" t="str">
            <v>PEAmasunu</v>
          </cell>
        </row>
        <row r="4180">
          <cell r="B4180" t="str">
            <v>Amarumayu</v>
          </cell>
          <cell r="C4180" t="str">
            <v>PEAmarumayu</v>
          </cell>
        </row>
        <row r="4181">
          <cell r="B4181" t="str">
            <v>Amazonas</v>
          </cell>
          <cell r="C4181" t="str">
            <v>PEAmazonas</v>
          </cell>
        </row>
        <row r="4182">
          <cell r="B4182" t="str">
            <v>Ankashu</v>
          </cell>
          <cell r="C4182" t="str">
            <v>PEAnkashu</v>
          </cell>
        </row>
        <row r="4183">
          <cell r="B4183" t="str">
            <v>Anqash</v>
          </cell>
          <cell r="C4183" t="str">
            <v>PEAnqash</v>
          </cell>
        </row>
        <row r="4184">
          <cell r="B4184" t="str">
            <v>Ancash</v>
          </cell>
          <cell r="C4184" t="str">
            <v>PEAncash</v>
          </cell>
        </row>
        <row r="4185">
          <cell r="B4185" t="str">
            <v>Apurimaq</v>
          </cell>
          <cell r="C4185" t="str">
            <v>PEApurimaq</v>
          </cell>
        </row>
        <row r="4186">
          <cell r="B4186" t="str">
            <v>Apurimaq</v>
          </cell>
          <cell r="C4186" t="str">
            <v>PEApurimaq</v>
          </cell>
        </row>
        <row r="4187">
          <cell r="B4187" t="str">
            <v>Apurímac</v>
          </cell>
          <cell r="C4187" t="str">
            <v>PEApurímac</v>
          </cell>
        </row>
        <row r="4188">
          <cell r="B4188" t="str">
            <v>Arikipa</v>
          </cell>
          <cell r="C4188" t="str">
            <v>PEArikipa</v>
          </cell>
        </row>
        <row r="4189">
          <cell r="B4189" t="str">
            <v>Ariqipa</v>
          </cell>
          <cell r="C4189" t="str">
            <v>PEAriqipa</v>
          </cell>
        </row>
        <row r="4190">
          <cell r="B4190" t="str">
            <v>Arequipa</v>
          </cell>
          <cell r="C4190" t="str">
            <v>PEArequipa</v>
          </cell>
        </row>
        <row r="4191">
          <cell r="B4191" t="str">
            <v>Ayaquchu</v>
          </cell>
          <cell r="C4191" t="str">
            <v>PEAyaquchu</v>
          </cell>
        </row>
        <row r="4192">
          <cell r="B4192" t="str">
            <v>Ayakuchu</v>
          </cell>
          <cell r="C4192" t="str">
            <v>PEAyakuchu</v>
          </cell>
        </row>
        <row r="4193">
          <cell r="B4193" t="str">
            <v>Ayacucho</v>
          </cell>
          <cell r="C4193" t="str">
            <v>PEAyacucho</v>
          </cell>
        </row>
        <row r="4194">
          <cell r="B4194" t="str">
            <v>Qajamarka</v>
          </cell>
          <cell r="C4194" t="str">
            <v>PEQajamarka</v>
          </cell>
        </row>
        <row r="4195">
          <cell r="B4195" t="str">
            <v>Kashamarka</v>
          </cell>
          <cell r="C4195" t="str">
            <v>PEKashamarka</v>
          </cell>
        </row>
        <row r="4196">
          <cell r="B4196" t="str">
            <v>Cajamarca</v>
          </cell>
          <cell r="C4196" t="str">
            <v>PECajamarca</v>
          </cell>
        </row>
        <row r="4197">
          <cell r="B4197" t="str">
            <v>Kallao</v>
          </cell>
          <cell r="C4197" t="str">
            <v>PEKallao</v>
          </cell>
        </row>
        <row r="4198">
          <cell r="B4198" t="str">
            <v>Qallaw</v>
          </cell>
          <cell r="C4198" t="str">
            <v>PEQallaw</v>
          </cell>
        </row>
        <row r="4199">
          <cell r="B4199" t="str">
            <v>El Callao</v>
          </cell>
          <cell r="C4199" t="str">
            <v>PEEl Callao</v>
          </cell>
        </row>
        <row r="4200">
          <cell r="B4200" t="str">
            <v>Kusku</v>
          </cell>
          <cell r="C4200" t="str">
            <v>PEKusku</v>
          </cell>
        </row>
        <row r="4201">
          <cell r="B4201" t="str">
            <v>Qusqu</v>
          </cell>
          <cell r="C4201" t="str">
            <v>PEQusqu</v>
          </cell>
        </row>
        <row r="4202">
          <cell r="B4202" t="str">
            <v>Cusco</v>
          </cell>
          <cell r="C4202" t="str">
            <v>PECusco</v>
          </cell>
        </row>
        <row r="4203">
          <cell r="B4203" t="str">
            <v>Wanuku</v>
          </cell>
          <cell r="C4203" t="str">
            <v>PEWanuku</v>
          </cell>
        </row>
        <row r="4204">
          <cell r="B4204" t="str">
            <v>Wanuku</v>
          </cell>
          <cell r="C4204" t="str">
            <v>PEWanuku</v>
          </cell>
        </row>
        <row r="4205">
          <cell r="B4205" t="str">
            <v>Huánuco</v>
          </cell>
          <cell r="C4205" t="str">
            <v>PEHuánuco</v>
          </cell>
        </row>
        <row r="4206">
          <cell r="B4206" t="str">
            <v>Wankawelika</v>
          </cell>
          <cell r="C4206" t="str">
            <v>PEWankawelika</v>
          </cell>
        </row>
        <row r="4207">
          <cell r="B4207" t="str">
            <v>Wankawillka</v>
          </cell>
          <cell r="C4207" t="str">
            <v>PEWankawillka</v>
          </cell>
        </row>
        <row r="4208">
          <cell r="B4208" t="str">
            <v>Huancavelica</v>
          </cell>
          <cell r="C4208" t="str">
            <v>PEHuancavelica</v>
          </cell>
        </row>
        <row r="4209">
          <cell r="B4209" t="str">
            <v>Ika</v>
          </cell>
          <cell r="C4209" t="str">
            <v>PEIka</v>
          </cell>
        </row>
        <row r="4210">
          <cell r="B4210" t="str">
            <v>Ika</v>
          </cell>
          <cell r="C4210" t="str">
            <v>PEIka</v>
          </cell>
        </row>
        <row r="4211">
          <cell r="B4211" t="str">
            <v>Ica</v>
          </cell>
          <cell r="C4211" t="str">
            <v>PEIca</v>
          </cell>
        </row>
        <row r="4212">
          <cell r="B4212" t="str">
            <v>Junin</v>
          </cell>
          <cell r="C4212" t="str">
            <v>PEJunin</v>
          </cell>
        </row>
        <row r="4213">
          <cell r="B4213" t="str">
            <v>Hunin</v>
          </cell>
          <cell r="C4213" t="str">
            <v>PEHunin</v>
          </cell>
        </row>
        <row r="4214">
          <cell r="B4214" t="str">
            <v>Junín</v>
          </cell>
          <cell r="C4214" t="str">
            <v>PEJunín</v>
          </cell>
        </row>
        <row r="4215">
          <cell r="B4215" t="str">
            <v>La Libertad</v>
          </cell>
          <cell r="C4215" t="str">
            <v>PELa Libertad</v>
          </cell>
        </row>
        <row r="4216">
          <cell r="B4216" t="str">
            <v>Qispi kay</v>
          </cell>
          <cell r="C4216" t="str">
            <v>PEQispi kay</v>
          </cell>
        </row>
        <row r="4217">
          <cell r="B4217" t="str">
            <v>La Libertad</v>
          </cell>
          <cell r="C4217" t="str">
            <v>PELa Libertad</v>
          </cell>
        </row>
        <row r="4218">
          <cell r="B4218" t="str">
            <v>Lambayeque</v>
          </cell>
          <cell r="C4218" t="str">
            <v>PELambayeque</v>
          </cell>
        </row>
        <row r="4219">
          <cell r="B4219" t="str">
            <v>Lampalliqi</v>
          </cell>
          <cell r="C4219" t="str">
            <v>PELampalliqi</v>
          </cell>
        </row>
        <row r="4220">
          <cell r="B4220" t="str">
            <v>Lambayeque</v>
          </cell>
          <cell r="C4220" t="str">
            <v>PELambayeque</v>
          </cell>
        </row>
        <row r="4221">
          <cell r="B4221" t="str">
            <v>Lima</v>
          </cell>
          <cell r="C4221" t="str">
            <v>PELima</v>
          </cell>
        </row>
        <row r="4222">
          <cell r="B4222" t="str">
            <v>Lima</v>
          </cell>
          <cell r="C4222" t="str">
            <v>PELima</v>
          </cell>
        </row>
        <row r="4223">
          <cell r="B4223" t="str">
            <v>Lima</v>
          </cell>
          <cell r="C4223" t="str">
            <v>PELima</v>
          </cell>
        </row>
        <row r="4224">
          <cell r="B4224" t="str">
            <v>Luritu</v>
          </cell>
          <cell r="C4224" t="str">
            <v>PELuritu</v>
          </cell>
        </row>
        <row r="4225">
          <cell r="B4225" t="str">
            <v>Luritu</v>
          </cell>
          <cell r="C4225" t="str">
            <v>PELuritu</v>
          </cell>
        </row>
        <row r="4226">
          <cell r="B4226" t="str">
            <v>Loreto</v>
          </cell>
          <cell r="C4226" t="str">
            <v>PELoreto</v>
          </cell>
        </row>
        <row r="4227">
          <cell r="B4227" t="str">
            <v>Madre de Dios</v>
          </cell>
          <cell r="C4227" t="str">
            <v>PEMadre de Dios</v>
          </cell>
        </row>
        <row r="4228">
          <cell r="B4228" t="str">
            <v>Mayutata</v>
          </cell>
          <cell r="C4228" t="str">
            <v>PEMayutata</v>
          </cell>
        </row>
        <row r="4229">
          <cell r="B4229" t="str">
            <v>Madre de Dios</v>
          </cell>
          <cell r="C4229" t="str">
            <v>PEMadre de Dios</v>
          </cell>
        </row>
        <row r="4230">
          <cell r="B4230" t="str">
            <v>Moqwegwa</v>
          </cell>
          <cell r="C4230" t="str">
            <v>PEMoqwegwa</v>
          </cell>
        </row>
        <row r="4231">
          <cell r="B4231" t="str">
            <v>Muqiwa</v>
          </cell>
          <cell r="C4231" t="str">
            <v>PEMuqiwa</v>
          </cell>
        </row>
        <row r="4232">
          <cell r="B4232" t="str">
            <v>Moquegua</v>
          </cell>
          <cell r="C4232" t="str">
            <v>PEMoquegua</v>
          </cell>
        </row>
        <row r="4233">
          <cell r="B4233" t="str">
            <v>Pasqu</v>
          </cell>
          <cell r="C4233" t="str">
            <v>PEPasqu</v>
          </cell>
        </row>
        <row r="4234">
          <cell r="B4234" t="str">
            <v>Pasqu</v>
          </cell>
          <cell r="C4234" t="str">
            <v>PEPasqu</v>
          </cell>
        </row>
        <row r="4235">
          <cell r="B4235" t="str">
            <v>Pasco</v>
          </cell>
          <cell r="C4235" t="str">
            <v>PEPasco</v>
          </cell>
        </row>
        <row r="4236">
          <cell r="B4236" t="str">
            <v>Piura</v>
          </cell>
          <cell r="C4236" t="str">
            <v>PEPiura</v>
          </cell>
        </row>
        <row r="4237">
          <cell r="B4237" t="str">
            <v>Piwra</v>
          </cell>
          <cell r="C4237" t="str">
            <v>PEPiwra</v>
          </cell>
        </row>
        <row r="4238">
          <cell r="B4238" t="str">
            <v>Piura</v>
          </cell>
          <cell r="C4238" t="str">
            <v>PEPiura</v>
          </cell>
        </row>
        <row r="4239">
          <cell r="B4239" t="str">
            <v>Puno</v>
          </cell>
          <cell r="C4239" t="str">
            <v>PEPuno</v>
          </cell>
        </row>
        <row r="4240">
          <cell r="B4240" t="str">
            <v>Punu</v>
          </cell>
          <cell r="C4240" t="str">
            <v>PEPunu</v>
          </cell>
        </row>
        <row r="4241">
          <cell r="B4241" t="str">
            <v>Puno</v>
          </cell>
          <cell r="C4241" t="str">
            <v>PEPuno</v>
          </cell>
        </row>
        <row r="4242">
          <cell r="B4242" t="str">
            <v>San Martín</v>
          </cell>
          <cell r="C4242" t="str">
            <v>PESan Martín</v>
          </cell>
        </row>
        <row r="4243">
          <cell r="B4243" t="str">
            <v>San Martin</v>
          </cell>
          <cell r="C4243" t="str">
            <v>PESan Martin</v>
          </cell>
        </row>
        <row r="4244">
          <cell r="B4244" t="str">
            <v>San Martín</v>
          </cell>
          <cell r="C4244" t="str">
            <v>PESan Martín</v>
          </cell>
        </row>
        <row r="4245">
          <cell r="B4245" t="str">
            <v>Takna</v>
          </cell>
          <cell r="C4245" t="str">
            <v>PETakna</v>
          </cell>
        </row>
        <row r="4246">
          <cell r="B4246" t="str">
            <v>Taqna</v>
          </cell>
          <cell r="C4246" t="str">
            <v>PETaqna</v>
          </cell>
        </row>
        <row r="4247">
          <cell r="B4247" t="str">
            <v>Tacna</v>
          </cell>
          <cell r="C4247" t="str">
            <v>PETacna</v>
          </cell>
        </row>
        <row r="4248">
          <cell r="B4248" t="str">
            <v>Tumbes</v>
          </cell>
          <cell r="C4248" t="str">
            <v>PETumbes</v>
          </cell>
        </row>
        <row r="4249">
          <cell r="B4249" t="str">
            <v>Tumpis</v>
          </cell>
          <cell r="C4249" t="str">
            <v>PETumpis</v>
          </cell>
        </row>
        <row r="4250">
          <cell r="B4250" t="str">
            <v>Tumbes</v>
          </cell>
          <cell r="C4250" t="str">
            <v>PETumbes</v>
          </cell>
        </row>
        <row r="4251">
          <cell r="B4251" t="str">
            <v>Ukayali</v>
          </cell>
          <cell r="C4251" t="str">
            <v>PEUkayali</v>
          </cell>
        </row>
        <row r="4252">
          <cell r="B4252" t="str">
            <v>Ukayali</v>
          </cell>
          <cell r="C4252" t="str">
            <v>PEUkayali</v>
          </cell>
        </row>
        <row r="4253">
          <cell r="B4253" t="str">
            <v>Ucayali</v>
          </cell>
          <cell r="C4253" t="str">
            <v>PEUcayali</v>
          </cell>
        </row>
        <row r="4254">
          <cell r="B4254" t="str">
            <v>Lima hatun llaqta</v>
          </cell>
          <cell r="C4254" t="str">
            <v>PELima hatun llaqta</v>
          </cell>
        </row>
        <row r="4255">
          <cell r="B4255" t="str">
            <v>Lima llaqta suyu</v>
          </cell>
          <cell r="C4255" t="str">
            <v>PELima llaqta suyu</v>
          </cell>
        </row>
        <row r="4256">
          <cell r="B4256" t="str">
            <v>Municipalidad Metropolitana de Lima</v>
          </cell>
          <cell r="C4256" t="str">
            <v>PEMunicipalidad Metropolitana de Lima</v>
          </cell>
        </row>
        <row r="4257">
          <cell r="B4257" t="str">
            <v>National Capital District (Port Moresby)</v>
          </cell>
          <cell r="C4257" t="str">
            <v>PGNational Capital District (Port Moresby)</v>
          </cell>
        </row>
        <row r="4258">
          <cell r="B4258" t="str">
            <v>Chimbu</v>
          </cell>
          <cell r="C4258" t="str">
            <v>PGChimbu</v>
          </cell>
        </row>
        <row r="4259">
          <cell r="B4259" t="str">
            <v>Central</v>
          </cell>
          <cell r="C4259" t="str">
            <v>PGCentral</v>
          </cell>
        </row>
        <row r="4260">
          <cell r="B4260" t="str">
            <v>East New Britain</v>
          </cell>
          <cell r="C4260" t="str">
            <v>PGEast New Britain</v>
          </cell>
        </row>
        <row r="4261">
          <cell r="B4261" t="str">
            <v>Eastern Highlands</v>
          </cell>
          <cell r="C4261" t="str">
            <v>PGEastern Highlands</v>
          </cell>
        </row>
        <row r="4262">
          <cell r="B4262" t="str">
            <v>Enga</v>
          </cell>
          <cell r="C4262" t="str">
            <v>PGEnga</v>
          </cell>
        </row>
        <row r="4263">
          <cell r="B4263" t="str">
            <v>East Sepik</v>
          </cell>
          <cell r="C4263" t="str">
            <v>PGEast Sepik</v>
          </cell>
        </row>
        <row r="4264">
          <cell r="B4264" t="str">
            <v>Gulf</v>
          </cell>
          <cell r="C4264" t="str">
            <v>PGGulf</v>
          </cell>
        </row>
        <row r="4265">
          <cell r="B4265" t="str">
            <v>Hela</v>
          </cell>
          <cell r="C4265" t="str">
            <v>PGHela</v>
          </cell>
        </row>
        <row r="4266">
          <cell r="B4266" t="str">
            <v>Jiwaka</v>
          </cell>
          <cell r="C4266" t="str">
            <v>PGJiwaka</v>
          </cell>
        </row>
        <row r="4267">
          <cell r="B4267" t="str">
            <v>Milne Bay</v>
          </cell>
          <cell r="C4267" t="str">
            <v>PGMilne Bay</v>
          </cell>
        </row>
        <row r="4268">
          <cell r="B4268" t="str">
            <v>Morobe</v>
          </cell>
          <cell r="C4268" t="str">
            <v>PGMorobe</v>
          </cell>
        </row>
        <row r="4269">
          <cell r="B4269" t="str">
            <v>Madang</v>
          </cell>
          <cell r="C4269" t="str">
            <v>PGMadang</v>
          </cell>
        </row>
        <row r="4270">
          <cell r="B4270" t="str">
            <v>Manus</v>
          </cell>
          <cell r="C4270" t="str">
            <v>PGManus</v>
          </cell>
        </row>
        <row r="4271">
          <cell r="B4271" t="str">
            <v>New Ireland</v>
          </cell>
          <cell r="C4271" t="str">
            <v>PGNew Ireland</v>
          </cell>
        </row>
        <row r="4272">
          <cell r="B4272" t="str">
            <v>Northern</v>
          </cell>
          <cell r="C4272" t="str">
            <v>PGNorthern</v>
          </cell>
        </row>
        <row r="4273">
          <cell r="B4273" t="str">
            <v>West Sepik</v>
          </cell>
          <cell r="C4273" t="str">
            <v>PGWest Sepik</v>
          </cell>
        </row>
        <row r="4274">
          <cell r="B4274" t="str">
            <v>Southern Highlands</v>
          </cell>
          <cell r="C4274" t="str">
            <v>PGSouthern Highlands</v>
          </cell>
        </row>
        <row r="4275">
          <cell r="B4275" t="str">
            <v>West New Britain</v>
          </cell>
          <cell r="C4275" t="str">
            <v>PGWest New Britain</v>
          </cell>
        </row>
        <row r="4276">
          <cell r="B4276" t="str">
            <v>Western Highlands</v>
          </cell>
          <cell r="C4276" t="str">
            <v>PGWestern Highlands</v>
          </cell>
        </row>
        <row r="4277">
          <cell r="B4277" t="str">
            <v>Western</v>
          </cell>
          <cell r="C4277" t="str">
            <v>PGWestern</v>
          </cell>
        </row>
        <row r="4278">
          <cell r="B4278" t="str">
            <v>Bougainville</v>
          </cell>
          <cell r="C4278" t="str">
            <v>PGBougainville</v>
          </cell>
        </row>
        <row r="4279">
          <cell r="B4279" t="str">
            <v>National Capital Region</v>
          </cell>
          <cell r="C4279" t="str">
            <v>PHNational Capital Region</v>
          </cell>
        </row>
        <row r="4280">
          <cell r="B4280" t="str">
            <v>Pambansang Punong Rehiyon</v>
          </cell>
          <cell r="C4280" t="str">
            <v>PHPambansang Punong Rehiyon</v>
          </cell>
        </row>
        <row r="4281">
          <cell r="B4281" t="str">
            <v>Ilocos (Region I)</v>
          </cell>
          <cell r="C4281" t="str">
            <v>PHIlocos (Region I)</v>
          </cell>
        </row>
        <row r="4282">
          <cell r="B4282" t="str">
            <v>Rehiyon ng Iloko</v>
          </cell>
          <cell r="C4282" t="str">
            <v>PHRehiyon ng Iloko</v>
          </cell>
        </row>
        <row r="4283">
          <cell r="B4283" t="str">
            <v>Ilocos Norte</v>
          </cell>
          <cell r="C4283" t="str">
            <v>PHIlocos Norte</v>
          </cell>
        </row>
        <row r="4284">
          <cell r="B4284" t="str">
            <v>Hilagang Iloko</v>
          </cell>
          <cell r="C4284" t="str">
            <v>PHHilagang Iloko</v>
          </cell>
        </row>
        <row r="4285">
          <cell r="B4285" t="str">
            <v>Ilocos Sur</v>
          </cell>
          <cell r="C4285" t="str">
            <v>PHIlocos Sur</v>
          </cell>
        </row>
        <row r="4286">
          <cell r="B4286" t="str">
            <v>Timog Iloko</v>
          </cell>
          <cell r="C4286" t="str">
            <v>PHTimog Iloko</v>
          </cell>
        </row>
        <row r="4287">
          <cell r="B4287" t="str">
            <v>La Union</v>
          </cell>
          <cell r="C4287" t="str">
            <v>PHLa Union</v>
          </cell>
        </row>
        <row r="4288">
          <cell r="B4288" t="str">
            <v>La Unyon</v>
          </cell>
          <cell r="C4288" t="str">
            <v>PHLa Unyon</v>
          </cell>
        </row>
        <row r="4289">
          <cell r="B4289" t="str">
            <v>Pangasinan</v>
          </cell>
          <cell r="C4289" t="str">
            <v>PHPangasinan</v>
          </cell>
        </row>
        <row r="4290">
          <cell r="B4290" t="str">
            <v>Pangasinan</v>
          </cell>
          <cell r="C4290" t="str">
            <v>PHPangasinan</v>
          </cell>
        </row>
        <row r="4291">
          <cell r="B4291" t="str">
            <v>Cagayan Valley (Region II)</v>
          </cell>
          <cell r="C4291" t="str">
            <v>PHCagayan Valley (Region II)</v>
          </cell>
        </row>
        <row r="4292">
          <cell r="B4292" t="str">
            <v>Rehiyon ng Lambak ng Kagayan</v>
          </cell>
          <cell r="C4292" t="str">
            <v>PHRehiyon ng Lambak ng Kagayan</v>
          </cell>
        </row>
        <row r="4293">
          <cell r="B4293" t="str">
            <v>Batanes</v>
          </cell>
          <cell r="C4293" t="str">
            <v>PHBatanes</v>
          </cell>
        </row>
        <row r="4294">
          <cell r="B4294" t="str">
            <v>Batanes</v>
          </cell>
          <cell r="C4294" t="str">
            <v>PHBatanes</v>
          </cell>
        </row>
        <row r="4295">
          <cell r="B4295" t="str">
            <v>Cagayan</v>
          </cell>
          <cell r="C4295" t="str">
            <v>PHCagayan</v>
          </cell>
        </row>
        <row r="4296">
          <cell r="B4296" t="str">
            <v>Kagayan</v>
          </cell>
          <cell r="C4296" t="str">
            <v>PHKagayan</v>
          </cell>
        </row>
        <row r="4297">
          <cell r="B4297" t="str">
            <v>Isabela</v>
          </cell>
          <cell r="C4297" t="str">
            <v>PHIsabela</v>
          </cell>
        </row>
        <row r="4298">
          <cell r="B4298" t="str">
            <v>Isabela</v>
          </cell>
          <cell r="C4298" t="str">
            <v>PHIsabela</v>
          </cell>
        </row>
        <row r="4299">
          <cell r="B4299" t="str">
            <v>Nueva Vizcaya</v>
          </cell>
          <cell r="C4299" t="str">
            <v>PHNueva Vizcaya</v>
          </cell>
        </row>
        <row r="4300">
          <cell r="B4300" t="str">
            <v>Nuweva Biskaya</v>
          </cell>
          <cell r="C4300" t="str">
            <v>PHNuweva Biskaya</v>
          </cell>
        </row>
        <row r="4301">
          <cell r="B4301" t="str">
            <v>Quirino</v>
          </cell>
          <cell r="C4301" t="str">
            <v>PHQuirino</v>
          </cell>
        </row>
        <row r="4302">
          <cell r="B4302" t="str">
            <v>Kirino</v>
          </cell>
          <cell r="C4302" t="str">
            <v>PHKirino</v>
          </cell>
        </row>
        <row r="4303">
          <cell r="B4303" t="str">
            <v>Central Luzon (Region III)</v>
          </cell>
          <cell r="C4303" t="str">
            <v>PHCentral Luzon (Region III)</v>
          </cell>
        </row>
        <row r="4304">
          <cell r="B4304" t="str">
            <v>Rehiyon ng Gitnang Luson</v>
          </cell>
          <cell r="C4304" t="str">
            <v>PHRehiyon ng Gitnang Luson</v>
          </cell>
        </row>
        <row r="4305">
          <cell r="B4305" t="str">
            <v>Aurora</v>
          </cell>
          <cell r="C4305" t="str">
            <v>PHAurora</v>
          </cell>
        </row>
        <row r="4306">
          <cell r="B4306" t="str">
            <v>Aurora</v>
          </cell>
          <cell r="C4306" t="str">
            <v>PHAurora</v>
          </cell>
        </row>
        <row r="4307">
          <cell r="B4307" t="str">
            <v>Bataan</v>
          </cell>
          <cell r="C4307" t="str">
            <v>PHBataan</v>
          </cell>
        </row>
        <row r="4308">
          <cell r="B4308" t="str">
            <v>Bataan</v>
          </cell>
          <cell r="C4308" t="str">
            <v>PHBataan</v>
          </cell>
        </row>
        <row r="4309">
          <cell r="B4309" t="str">
            <v>Bulacan</v>
          </cell>
          <cell r="C4309" t="str">
            <v>PHBulacan</v>
          </cell>
        </row>
        <row r="4310">
          <cell r="B4310" t="str">
            <v>Bulakan</v>
          </cell>
          <cell r="C4310" t="str">
            <v>PHBulakan</v>
          </cell>
        </row>
        <row r="4311">
          <cell r="B4311" t="str">
            <v>Nueva Ecija</v>
          </cell>
          <cell r="C4311" t="str">
            <v>PHNueva Ecija</v>
          </cell>
        </row>
        <row r="4312">
          <cell r="B4312" t="str">
            <v>Nuweva Esiha</v>
          </cell>
          <cell r="C4312" t="str">
            <v>PHNuweva Esiha</v>
          </cell>
        </row>
        <row r="4313">
          <cell r="B4313" t="str">
            <v>Pampanga</v>
          </cell>
          <cell r="C4313" t="str">
            <v>PHPampanga</v>
          </cell>
        </row>
        <row r="4314">
          <cell r="B4314" t="str">
            <v>Pampanga</v>
          </cell>
          <cell r="C4314" t="str">
            <v>PHPampanga</v>
          </cell>
        </row>
        <row r="4315">
          <cell r="B4315" t="str">
            <v>Tarlac</v>
          </cell>
          <cell r="C4315" t="str">
            <v>PHTarlac</v>
          </cell>
        </row>
        <row r="4316">
          <cell r="B4316" t="str">
            <v>Tarlak</v>
          </cell>
          <cell r="C4316" t="str">
            <v>PHTarlak</v>
          </cell>
        </row>
        <row r="4317">
          <cell r="B4317" t="str">
            <v>Zambales</v>
          </cell>
          <cell r="C4317" t="str">
            <v>PHZambales</v>
          </cell>
        </row>
        <row r="4318">
          <cell r="B4318" t="str">
            <v>Sambales</v>
          </cell>
          <cell r="C4318" t="str">
            <v>PHSambales</v>
          </cell>
        </row>
        <row r="4319">
          <cell r="B4319" t="str">
            <v>Bicol (Region V)</v>
          </cell>
          <cell r="C4319" t="str">
            <v>PHBicol (Region V)</v>
          </cell>
        </row>
        <row r="4320">
          <cell r="B4320" t="str">
            <v>Rehiyon ng Bikol</v>
          </cell>
          <cell r="C4320" t="str">
            <v>PHRehiyon ng Bikol</v>
          </cell>
        </row>
        <row r="4321">
          <cell r="B4321" t="str">
            <v>Albay</v>
          </cell>
          <cell r="C4321" t="str">
            <v>PHAlbay</v>
          </cell>
        </row>
        <row r="4322">
          <cell r="B4322" t="str">
            <v>Albay</v>
          </cell>
          <cell r="C4322" t="str">
            <v>PHAlbay</v>
          </cell>
        </row>
        <row r="4323">
          <cell r="B4323" t="str">
            <v>Camarines Norte</v>
          </cell>
          <cell r="C4323" t="str">
            <v>PHCamarines Norte</v>
          </cell>
        </row>
        <row r="4324">
          <cell r="B4324" t="str">
            <v>Hilagang Kamarines</v>
          </cell>
          <cell r="C4324" t="str">
            <v>PHHilagang Kamarines</v>
          </cell>
        </row>
        <row r="4325">
          <cell r="B4325" t="str">
            <v>Camarines Sur</v>
          </cell>
          <cell r="C4325" t="str">
            <v>PHCamarines Sur</v>
          </cell>
        </row>
        <row r="4326">
          <cell r="B4326" t="str">
            <v>Timog Kamarines</v>
          </cell>
          <cell r="C4326" t="str">
            <v>PHTimog Kamarines</v>
          </cell>
        </row>
        <row r="4327">
          <cell r="B4327" t="str">
            <v>Catanduanes</v>
          </cell>
          <cell r="C4327" t="str">
            <v>PHCatanduanes</v>
          </cell>
        </row>
        <row r="4328">
          <cell r="B4328" t="str">
            <v>Katanduwanes</v>
          </cell>
          <cell r="C4328" t="str">
            <v>PHKatanduwanes</v>
          </cell>
        </row>
        <row r="4329">
          <cell r="B4329" t="str">
            <v>Masbate</v>
          </cell>
          <cell r="C4329" t="str">
            <v>PHMasbate</v>
          </cell>
        </row>
        <row r="4330">
          <cell r="B4330" t="str">
            <v>Masbate</v>
          </cell>
          <cell r="C4330" t="str">
            <v>PHMasbate</v>
          </cell>
        </row>
        <row r="4331">
          <cell r="B4331" t="str">
            <v>Sorsogon</v>
          </cell>
          <cell r="C4331" t="str">
            <v>PHSorsogon</v>
          </cell>
        </row>
        <row r="4332">
          <cell r="B4332" t="str">
            <v>Sorsogon</v>
          </cell>
          <cell r="C4332" t="str">
            <v>PHSorsogon</v>
          </cell>
        </row>
        <row r="4333">
          <cell r="B4333" t="str">
            <v>Western Visayas (Region VI)</v>
          </cell>
          <cell r="C4333" t="str">
            <v>PHWestern Visayas (Region VI)</v>
          </cell>
        </row>
        <row r="4334">
          <cell r="B4334" t="str">
            <v>Rehiyon ng Kanlurang Bisaya</v>
          </cell>
          <cell r="C4334" t="str">
            <v>PHRehiyon ng Kanlurang Bisaya</v>
          </cell>
        </row>
        <row r="4335">
          <cell r="B4335" t="str">
            <v>Aklan</v>
          </cell>
          <cell r="C4335" t="str">
            <v>PHAklan</v>
          </cell>
        </row>
        <row r="4336">
          <cell r="B4336" t="str">
            <v>Aklan</v>
          </cell>
          <cell r="C4336" t="str">
            <v>PHAklan</v>
          </cell>
        </row>
        <row r="4337">
          <cell r="B4337" t="str">
            <v>Antique</v>
          </cell>
          <cell r="C4337" t="str">
            <v>PHAntique</v>
          </cell>
        </row>
        <row r="4338">
          <cell r="B4338" t="str">
            <v>Antike</v>
          </cell>
          <cell r="C4338" t="str">
            <v>PHAntike</v>
          </cell>
        </row>
        <row r="4339">
          <cell r="B4339" t="str">
            <v>Capiz</v>
          </cell>
          <cell r="C4339" t="str">
            <v>PHCapiz</v>
          </cell>
        </row>
        <row r="4340">
          <cell r="B4340" t="str">
            <v>Kapis</v>
          </cell>
          <cell r="C4340" t="str">
            <v>PHKapis</v>
          </cell>
        </row>
        <row r="4341">
          <cell r="B4341" t="str">
            <v>Guimaras</v>
          </cell>
          <cell r="C4341" t="str">
            <v>PHGuimaras</v>
          </cell>
        </row>
        <row r="4342">
          <cell r="B4342" t="str">
            <v>Gimaras</v>
          </cell>
          <cell r="C4342" t="str">
            <v>PHGimaras</v>
          </cell>
        </row>
        <row r="4343">
          <cell r="B4343" t="str">
            <v>Iloilo</v>
          </cell>
          <cell r="C4343" t="str">
            <v>PHIloilo</v>
          </cell>
        </row>
        <row r="4344">
          <cell r="B4344" t="str">
            <v>Iloilo</v>
          </cell>
          <cell r="C4344" t="str">
            <v>PHIloilo</v>
          </cell>
        </row>
        <row r="4345">
          <cell r="B4345" t="str">
            <v>Negros Occidental</v>
          </cell>
          <cell r="C4345" t="str">
            <v>PHNegros Occidental</v>
          </cell>
        </row>
        <row r="4346">
          <cell r="B4346" t="str">
            <v>Kanlurang Negros</v>
          </cell>
          <cell r="C4346" t="str">
            <v>PHKanlurang Negros</v>
          </cell>
        </row>
        <row r="4347">
          <cell r="B4347" t="str">
            <v>Central Visayas (Region VII)</v>
          </cell>
          <cell r="C4347" t="str">
            <v>PHCentral Visayas (Region VII)</v>
          </cell>
        </row>
        <row r="4348">
          <cell r="B4348" t="str">
            <v>Rehiyon ng Gitnang Bisaya</v>
          </cell>
          <cell r="C4348" t="str">
            <v>PHRehiyon ng Gitnang Bisaya</v>
          </cell>
        </row>
        <row r="4349">
          <cell r="B4349" t="str">
            <v>Bohol</v>
          </cell>
          <cell r="C4349" t="str">
            <v>PHBohol</v>
          </cell>
        </row>
        <row r="4350">
          <cell r="B4350" t="str">
            <v>Bohol</v>
          </cell>
          <cell r="C4350" t="str">
            <v>PHBohol</v>
          </cell>
        </row>
        <row r="4351">
          <cell r="B4351" t="str">
            <v>Cebu</v>
          </cell>
          <cell r="C4351" t="str">
            <v>PHCebu</v>
          </cell>
        </row>
        <row r="4352">
          <cell r="B4352" t="str">
            <v>Sebu</v>
          </cell>
          <cell r="C4352" t="str">
            <v>PHSebu</v>
          </cell>
        </row>
        <row r="4353">
          <cell r="B4353" t="str">
            <v>Negros Oriental</v>
          </cell>
          <cell r="C4353" t="str">
            <v>PHNegros Oriental</v>
          </cell>
        </row>
        <row r="4354">
          <cell r="B4354" t="str">
            <v>Silangang Negros</v>
          </cell>
          <cell r="C4354" t="str">
            <v>PHSilangang Negros</v>
          </cell>
        </row>
        <row r="4355">
          <cell r="B4355" t="str">
            <v>Siquijor</v>
          </cell>
          <cell r="C4355" t="str">
            <v>PHSiquijor</v>
          </cell>
        </row>
        <row r="4356">
          <cell r="B4356" t="str">
            <v>Sikihor</v>
          </cell>
          <cell r="C4356" t="str">
            <v>PHSikihor</v>
          </cell>
        </row>
        <row r="4357">
          <cell r="B4357" t="str">
            <v>Eastern Visayas (Region VIII)</v>
          </cell>
          <cell r="C4357" t="str">
            <v>PHEastern Visayas (Region VIII)</v>
          </cell>
        </row>
        <row r="4358">
          <cell r="B4358" t="str">
            <v>Rehiyon ng Silangang Bisaya</v>
          </cell>
          <cell r="C4358" t="str">
            <v>PHRehiyon ng Silangang Bisaya</v>
          </cell>
        </row>
        <row r="4359">
          <cell r="B4359" t="str">
            <v>Biliran</v>
          </cell>
          <cell r="C4359" t="str">
            <v>PHBiliran</v>
          </cell>
        </row>
        <row r="4360">
          <cell r="B4360" t="str">
            <v>Biliran</v>
          </cell>
          <cell r="C4360" t="str">
            <v>PHBiliran</v>
          </cell>
        </row>
        <row r="4361">
          <cell r="B4361" t="str">
            <v>Eastern Samar</v>
          </cell>
          <cell r="C4361" t="str">
            <v>PHEastern Samar</v>
          </cell>
        </row>
        <row r="4362">
          <cell r="B4362" t="str">
            <v>Silangang Samar</v>
          </cell>
          <cell r="C4362" t="str">
            <v>PHSilangang Samar</v>
          </cell>
        </row>
        <row r="4363">
          <cell r="B4363" t="str">
            <v>Leyte</v>
          </cell>
          <cell r="C4363" t="str">
            <v>PHLeyte</v>
          </cell>
        </row>
        <row r="4364">
          <cell r="B4364" t="str">
            <v>Leyte</v>
          </cell>
          <cell r="C4364" t="str">
            <v>PHLeyte</v>
          </cell>
        </row>
        <row r="4365">
          <cell r="B4365" t="str">
            <v>Northern Samar</v>
          </cell>
          <cell r="C4365" t="str">
            <v>PHNorthern Samar</v>
          </cell>
        </row>
        <row r="4366">
          <cell r="B4366" t="str">
            <v>Hilagang Samar</v>
          </cell>
          <cell r="C4366" t="str">
            <v>PHHilagang Samar</v>
          </cell>
        </row>
        <row r="4367">
          <cell r="B4367" t="str">
            <v>Southern Leyte</v>
          </cell>
          <cell r="C4367" t="str">
            <v>PHSouthern Leyte</v>
          </cell>
        </row>
        <row r="4368">
          <cell r="B4368" t="str">
            <v>Katimogang Leyte</v>
          </cell>
          <cell r="C4368" t="str">
            <v>PHKatimogang Leyte</v>
          </cell>
        </row>
        <row r="4369">
          <cell r="B4369" t="str">
            <v>Samar</v>
          </cell>
          <cell r="C4369" t="str">
            <v>PHSamar</v>
          </cell>
        </row>
        <row r="4370">
          <cell r="B4370" t="str">
            <v>Samar</v>
          </cell>
          <cell r="C4370" t="str">
            <v>PHSamar</v>
          </cell>
        </row>
        <row r="4371">
          <cell r="B4371" t="str">
            <v>Zamboanga Peninsula (Region IX)</v>
          </cell>
          <cell r="C4371" t="str">
            <v>PHZamboanga Peninsula (Region IX)</v>
          </cell>
        </row>
        <row r="4372">
          <cell r="B4372" t="str">
            <v>Rehiyon ng Tangway ng Sambuwangga</v>
          </cell>
          <cell r="C4372" t="str">
            <v>PHRehiyon ng Tangway ng Sambuwangga</v>
          </cell>
        </row>
        <row r="4373">
          <cell r="B4373" t="str">
            <v>Basilan</v>
          </cell>
          <cell r="C4373" t="str">
            <v>PHBasilan</v>
          </cell>
        </row>
        <row r="4374">
          <cell r="B4374" t="str">
            <v>Basilan</v>
          </cell>
          <cell r="C4374" t="str">
            <v>PHBasilan</v>
          </cell>
        </row>
        <row r="4375">
          <cell r="B4375" t="str">
            <v>Zamboanga del Norte</v>
          </cell>
          <cell r="C4375" t="str">
            <v>PHZamboanga del Norte</v>
          </cell>
        </row>
        <row r="4376">
          <cell r="B4376" t="str">
            <v>Hilagang Sambuwangga</v>
          </cell>
          <cell r="C4376" t="str">
            <v>PHHilagang Sambuwangga</v>
          </cell>
        </row>
        <row r="4377">
          <cell r="B4377" t="str">
            <v>Zamboanga del Sur</v>
          </cell>
          <cell r="C4377" t="str">
            <v>PHZamboanga del Sur</v>
          </cell>
        </row>
        <row r="4378">
          <cell r="B4378" t="str">
            <v>Timog Sambuwangga</v>
          </cell>
          <cell r="C4378" t="str">
            <v>PHTimog Sambuwangga</v>
          </cell>
        </row>
        <row r="4379">
          <cell r="B4379" t="str">
            <v>Zamboanga Sibugay</v>
          </cell>
          <cell r="C4379" t="str">
            <v>PHZamboanga Sibugay</v>
          </cell>
        </row>
        <row r="4380">
          <cell r="B4380" t="str">
            <v>Sambuwangga Sibugay</v>
          </cell>
          <cell r="C4380" t="str">
            <v>PHSambuwangga Sibugay</v>
          </cell>
        </row>
        <row r="4381">
          <cell r="B4381" t="str">
            <v>Northern Mindanao (Region X)</v>
          </cell>
          <cell r="C4381" t="str">
            <v>PHNorthern Mindanao (Region X)</v>
          </cell>
        </row>
        <row r="4382">
          <cell r="B4382" t="str">
            <v>Rehiyon ng Hilagang Mindanaw</v>
          </cell>
          <cell r="C4382" t="str">
            <v>PHRehiyon ng Hilagang Mindanaw</v>
          </cell>
        </row>
        <row r="4383">
          <cell r="B4383" t="str">
            <v>Bukidnon</v>
          </cell>
          <cell r="C4383" t="str">
            <v>PHBukidnon</v>
          </cell>
        </row>
        <row r="4384">
          <cell r="B4384" t="str">
            <v>Bukidnon</v>
          </cell>
          <cell r="C4384" t="str">
            <v>PHBukidnon</v>
          </cell>
        </row>
        <row r="4385">
          <cell r="B4385" t="str">
            <v>Camiguin</v>
          </cell>
          <cell r="C4385" t="str">
            <v>PHCamiguin</v>
          </cell>
        </row>
        <row r="4386">
          <cell r="B4386" t="str">
            <v>Kamigin</v>
          </cell>
          <cell r="C4386" t="str">
            <v>PHKamigin</v>
          </cell>
        </row>
        <row r="4387">
          <cell r="B4387" t="str">
            <v>Misamis Occidental</v>
          </cell>
          <cell r="C4387" t="str">
            <v>PHMisamis Occidental</v>
          </cell>
        </row>
        <row r="4388">
          <cell r="B4388" t="str">
            <v>Kanlurang Misamis</v>
          </cell>
          <cell r="C4388" t="str">
            <v>PHKanlurang Misamis</v>
          </cell>
        </row>
        <row r="4389">
          <cell r="B4389" t="str">
            <v>Misamis Oriental</v>
          </cell>
          <cell r="C4389" t="str">
            <v>PHMisamis Oriental</v>
          </cell>
        </row>
        <row r="4390">
          <cell r="B4390" t="str">
            <v>Silangang Misamis</v>
          </cell>
          <cell r="C4390" t="str">
            <v>PHSilangang Misamis</v>
          </cell>
        </row>
        <row r="4391">
          <cell r="B4391" t="str">
            <v>Davao (Region XI)</v>
          </cell>
          <cell r="C4391" t="str">
            <v>PHDavao (Region XI)</v>
          </cell>
        </row>
        <row r="4392">
          <cell r="B4392" t="str">
            <v>Rehiyon ng Dabaw</v>
          </cell>
          <cell r="C4392" t="str">
            <v>PHRehiyon ng Dabaw</v>
          </cell>
        </row>
        <row r="4393">
          <cell r="B4393" t="str">
            <v>Davao de Oro</v>
          </cell>
          <cell r="C4393" t="str">
            <v>PHDavao de Oro</v>
          </cell>
        </row>
        <row r="4394">
          <cell r="B4394" t="str">
            <v>Davao Oriental</v>
          </cell>
          <cell r="C4394" t="str">
            <v>PHDavao Oriental</v>
          </cell>
        </row>
        <row r="4395">
          <cell r="B4395" t="str">
            <v>Silangang Dabaw</v>
          </cell>
          <cell r="C4395" t="str">
            <v>PHSilangang Dabaw</v>
          </cell>
        </row>
        <row r="4396">
          <cell r="B4396" t="str">
            <v>Davao del Sur</v>
          </cell>
          <cell r="C4396" t="str">
            <v>PHDavao del Sur</v>
          </cell>
        </row>
        <row r="4397">
          <cell r="B4397" t="str">
            <v>Timog Dabaw</v>
          </cell>
          <cell r="C4397" t="str">
            <v>PHTimog Dabaw</v>
          </cell>
        </row>
        <row r="4398">
          <cell r="B4398" t="str">
            <v>Davao del Norte</v>
          </cell>
          <cell r="C4398" t="str">
            <v>PHDavao del Norte</v>
          </cell>
        </row>
        <row r="4399">
          <cell r="B4399" t="str">
            <v>Hilagang Dabaw</v>
          </cell>
          <cell r="C4399" t="str">
            <v>PHHilagang Dabaw</v>
          </cell>
        </row>
        <row r="4400">
          <cell r="B4400" t="str">
            <v>Davao Occidental</v>
          </cell>
          <cell r="C4400" t="str">
            <v>PHDavao Occidental</v>
          </cell>
        </row>
        <row r="4401">
          <cell r="B4401" t="str">
            <v>Kanlurang Dabaw</v>
          </cell>
          <cell r="C4401" t="str">
            <v>PHKanlurang Dabaw</v>
          </cell>
        </row>
        <row r="4402">
          <cell r="B4402" t="str">
            <v>Sarangani</v>
          </cell>
          <cell r="C4402" t="str">
            <v>PHSarangani</v>
          </cell>
        </row>
        <row r="4403">
          <cell r="B4403" t="str">
            <v>Sarangani</v>
          </cell>
          <cell r="C4403" t="str">
            <v>PHSarangani</v>
          </cell>
        </row>
        <row r="4404">
          <cell r="B4404" t="str">
            <v>South Cotabato</v>
          </cell>
          <cell r="C4404" t="str">
            <v>PHSouth Cotabato</v>
          </cell>
        </row>
        <row r="4405">
          <cell r="B4405" t="str">
            <v>Timog Kotabato</v>
          </cell>
          <cell r="C4405" t="str">
            <v>PHTimog Kotabato</v>
          </cell>
        </row>
        <row r="4406">
          <cell r="B4406" t="str">
            <v>Soccsksargen (Region XII)</v>
          </cell>
          <cell r="C4406" t="str">
            <v>PHSoccsksargen (Region XII)</v>
          </cell>
        </row>
        <row r="4407">
          <cell r="B4407" t="str">
            <v>Rehiyon ng Soccsksargen</v>
          </cell>
          <cell r="C4407" t="str">
            <v>PHRehiyon ng Soccsksargen</v>
          </cell>
        </row>
        <row r="4408">
          <cell r="B4408" t="str">
            <v>Lanao del Norte</v>
          </cell>
          <cell r="C4408" t="str">
            <v>PHLanao del Norte</v>
          </cell>
        </row>
        <row r="4409">
          <cell r="B4409" t="str">
            <v>Hilagang Lanaw</v>
          </cell>
          <cell r="C4409" t="str">
            <v>PHHilagang Lanaw</v>
          </cell>
        </row>
        <row r="4410">
          <cell r="B4410" t="str">
            <v>Cotabato</v>
          </cell>
          <cell r="C4410" t="str">
            <v>PHCotabato</v>
          </cell>
        </row>
        <row r="4411">
          <cell r="B4411" t="str">
            <v>Kotabato</v>
          </cell>
          <cell r="C4411" t="str">
            <v>PHKotabato</v>
          </cell>
        </row>
        <row r="4412">
          <cell r="B4412" t="str">
            <v>Sultan Kudarat</v>
          </cell>
          <cell r="C4412" t="str">
            <v>PHSultan Kudarat</v>
          </cell>
        </row>
        <row r="4413">
          <cell r="B4413" t="str">
            <v>Sultan Kudarat</v>
          </cell>
          <cell r="C4413" t="str">
            <v>PHSultan Kudarat</v>
          </cell>
        </row>
        <row r="4414">
          <cell r="B4414" t="str">
            <v>Caraga (Region XIII)</v>
          </cell>
          <cell r="C4414" t="str">
            <v>PHCaraga (Region XIII)</v>
          </cell>
        </row>
        <row r="4415">
          <cell r="B4415" t="str">
            <v>Rehiyon ng Karaga</v>
          </cell>
          <cell r="C4415" t="str">
            <v>PHRehiyon ng Karaga</v>
          </cell>
        </row>
        <row r="4416">
          <cell r="B4416" t="str">
            <v>Agusan del Norte</v>
          </cell>
          <cell r="C4416" t="str">
            <v>PHAgusan del Norte</v>
          </cell>
        </row>
        <row r="4417">
          <cell r="B4417" t="str">
            <v>Hilagang Agusan</v>
          </cell>
          <cell r="C4417" t="str">
            <v>PHHilagang Agusan</v>
          </cell>
        </row>
        <row r="4418">
          <cell r="B4418" t="str">
            <v>Agusan del Sur</v>
          </cell>
          <cell r="C4418" t="str">
            <v>PHAgusan del Sur</v>
          </cell>
        </row>
        <row r="4419">
          <cell r="B4419" t="str">
            <v>Timog Agusan</v>
          </cell>
          <cell r="C4419" t="str">
            <v>PHTimog Agusan</v>
          </cell>
        </row>
        <row r="4420">
          <cell r="B4420" t="str">
            <v>Dinagat Islands</v>
          </cell>
          <cell r="C4420" t="str">
            <v>PHDinagat Islands</v>
          </cell>
        </row>
        <row r="4421">
          <cell r="B4421" t="str">
            <v>Pulo ng Dinagat</v>
          </cell>
          <cell r="C4421" t="str">
            <v>PHPulo ng Dinagat</v>
          </cell>
        </row>
        <row r="4422">
          <cell r="B4422" t="str">
            <v>Surigao del Norte</v>
          </cell>
          <cell r="C4422" t="str">
            <v>PHSurigao del Norte</v>
          </cell>
        </row>
        <row r="4423">
          <cell r="B4423" t="str">
            <v>Hilagang Surigaw</v>
          </cell>
          <cell r="C4423" t="str">
            <v>PHHilagang Surigaw</v>
          </cell>
        </row>
        <row r="4424">
          <cell r="B4424" t="str">
            <v>Surigao del Sur</v>
          </cell>
          <cell r="C4424" t="str">
            <v>PHSurigao del Sur</v>
          </cell>
        </row>
        <row r="4425">
          <cell r="B4425" t="str">
            <v>Timog Surigaw</v>
          </cell>
          <cell r="C4425" t="str">
            <v>PHTimog Surigaw</v>
          </cell>
        </row>
        <row r="4426">
          <cell r="B4426" t="str">
            <v>Autonomous Region in Muslim Mindanao (ARMM)</v>
          </cell>
          <cell r="C4426" t="str">
            <v>PHAutonomous Region in Muslim Mindanao (ARMM)</v>
          </cell>
        </row>
        <row r="4427">
          <cell r="B4427" t="str">
            <v>Nagsasariling Rehiyon ng Muslim sa Mindanaw</v>
          </cell>
          <cell r="C4427" t="str">
            <v>PHNagsasariling Rehiyon ng Muslim sa Mindanaw</v>
          </cell>
        </row>
        <row r="4428">
          <cell r="B4428" t="str">
            <v>Lanao del Sur</v>
          </cell>
          <cell r="C4428" t="str">
            <v>PHLanao del Sur</v>
          </cell>
        </row>
        <row r="4429">
          <cell r="B4429" t="str">
            <v>Timog Lanaw</v>
          </cell>
          <cell r="C4429" t="str">
            <v>PHTimog Lanaw</v>
          </cell>
        </row>
        <row r="4430">
          <cell r="B4430" t="str">
            <v>Maguindanao del Norte</v>
          </cell>
          <cell r="C4430" t="str">
            <v>PHMaguindanao del Norte</v>
          </cell>
        </row>
        <row r="4431">
          <cell r="B4431" t="str">
            <v>Hilagang Magindanaw</v>
          </cell>
          <cell r="C4431" t="str">
            <v>PHHilagang Magindanaw</v>
          </cell>
        </row>
        <row r="4432">
          <cell r="B4432" t="str">
            <v>Maguindanao del Sur</v>
          </cell>
          <cell r="C4432" t="str">
            <v>PHMaguindanao del Sur</v>
          </cell>
        </row>
        <row r="4433">
          <cell r="B4433" t="str">
            <v>Timog Magindanaw</v>
          </cell>
          <cell r="C4433" t="str">
            <v>PHTimog Magindanaw</v>
          </cell>
        </row>
        <row r="4434">
          <cell r="B4434" t="str">
            <v>Sulu</v>
          </cell>
          <cell r="C4434" t="str">
            <v>PHSulu</v>
          </cell>
        </row>
        <row r="4435">
          <cell r="B4435" t="str">
            <v>Sulu</v>
          </cell>
          <cell r="C4435" t="str">
            <v>PHSulu</v>
          </cell>
        </row>
        <row r="4436">
          <cell r="B4436" t="str">
            <v>Tawi-Tawi</v>
          </cell>
          <cell r="C4436" t="str">
            <v>PHTawi-Tawi</v>
          </cell>
        </row>
        <row r="4437">
          <cell r="B4437" t="str">
            <v>Tawi-Tawi</v>
          </cell>
          <cell r="C4437" t="str">
            <v>PHTawi-Tawi</v>
          </cell>
        </row>
        <row r="4438">
          <cell r="B4438" t="str">
            <v>Cordillera Administrative Region (CAR)</v>
          </cell>
          <cell r="C4438" t="str">
            <v>PHCordillera Administrative Region (CAR)</v>
          </cell>
        </row>
        <row r="4439">
          <cell r="B4439" t="str">
            <v>Rehiyon ng Administratibo ng Kordilyera</v>
          </cell>
          <cell r="C4439" t="str">
            <v>PHRehiyon ng Administratibo ng Kordilyera</v>
          </cell>
        </row>
        <row r="4440">
          <cell r="B4440" t="str">
            <v>Abra</v>
          </cell>
          <cell r="C4440" t="str">
            <v>PHAbra</v>
          </cell>
        </row>
        <row r="4441">
          <cell r="B4441" t="str">
            <v>Abra</v>
          </cell>
          <cell r="C4441" t="str">
            <v>PHAbra</v>
          </cell>
        </row>
        <row r="4442">
          <cell r="B4442" t="str">
            <v>Apayao</v>
          </cell>
          <cell r="C4442" t="str">
            <v>PHApayao</v>
          </cell>
        </row>
        <row r="4443">
          <cell r="B4443" t="str">
            <v>Apayaw</v>
          </cell>
          <cell r="C4443" t="str">
            <v>PHApayaw</v>
          </cell>
        </row>
        <row r="4444">
          <cell r="B4444" t="str">
            <v>Benguet</v>
          </cell>
          <cell r="C4444" t="str">
            <v>PHBenguet</v>
          </cell>
        </row>
        <row r="4445">
          <cell r="B4445" t="str">
            <v>Benget</v>
          </cell>
          <cell r="C4445" t="str">
            <v>PHBenget</v>
          </cell>
        </row>
        <row r="4446">
          <cell r="B4446" t="str">
            <v>Ifugao</v>
          </cell>
          <cell r="C4446" t="str">
            <v>PHIfugao</v>
          </cell>
        </row>
        <row r="4447">
          <cell r="B4447" t="str">
            <v>Ipugaw</v>
          </cell>
          <cell r="C4447" t="str">
            <v>PHIpugaw</v>
          </cell>
        </row>
        <row r="4448">
          <cell r="B4448" t="str">
            <v>Kalinga</v>
          </cell>
          <cell r="C4448" t="str">
            <v>PHKalinga</v>
          </cell>
        </row>
        <row r="4449">
          <cell r="B4449" t="str">
            <v>Kalinga</v>
          </cell>
          <cell r="C4449" t="str">
            <v>PHKalinga</v>
          </cell>
        </row>
        <row r="4450">
          <cell r="B4450" t="str">
            <v>Mountain Province</v>
          </cell>
          <cell r="C4450" t="str">
            <v>PHMountain Province</v>
          </cell>
        </row>
        <row r="4451">
          <cell r="B4451" t="str">
            <v>Lalawigang Bulubundukin</v>
          </cell>
          <cell r="C4451" t="str">
            <v>PHLalawigang Bulubundukin</v>
          </cell>
        </row>
        <row r="4452">
          <cell r="B4452" t="str">
            <v>Calabarzon (Region IV-A)</v>
          </cell>
          <cell r="C4452" t="str">
            <v>PHCalabarzon (Region IV-A)</v>
          </cell>
        </row>
        <row r="4453">
          <cell r="B4453" t="str">
            <v>Rehiyon ng Calabarzon</v>
          </cell>
          <cell r="C4453" t="str">
            <v>PHRehiyon ng Calabarzon</v>
          </cell>
        </row>
        <row r="4454">
          <cell r="B4454" t="str">
            <v>Batangas</v>
          </cell>
          <cell r="C4454" t="str">
            <v>PHBatangas</v>
          </cell>
        </row>
        <row r="4455">
          <cell r="B4455" t="str">
            <v>Batangas</v>
          </cell>
          <cell r="C4455" t="str">
            <v>PHBatangas</v>
          </cell>
        </row>
        <row r="4456">
          <cell r="B4456" t="str">
            <v>Cavite</v>
          </cell>
          <cell r="C4456" t="str">
            <v>PHCavite</v>
          </cell>
        </row>
        <row r="4457">
          <cell r="B4457" t="str">
            <v>Kabite</v>
          </cell>
          <cell r="C4457" t="str">
            <v>PHKabite</v>
          </cell>
        </row>
        <row r="4458">
          <cell r="B4458" t="str">
            <v>Laguna</v>
          </cell>
          <cell r="C4458" t="str">
            <v>PHLaguna</v>
          </cell>
        </row>
        <row r="4459">
          <cell r="B4459" t="str">
            <v>Laguna</v>
          </cell>
          <cell r="C4459" t="str">
            <v>PHLaguna</v>
          </cell>
        </row>
        <row r="4460">
          <cell r="B4460" t="str">
            <v>Quezon</v>
          </cell>
          <cell r="C4460" t="str">
            <v>PHQuezon</v>
          </cell>
        </row>
        <row r="4461">
          <cell r="B4461" t="str">
            <v>Keson</v>
          </cell>
          <cell r="C4461" t="str">
            <v>PHKeson</v>
          </cell>
        </row>
        <row r="4462">
          <cell r="B4462" t="str">
            <v>Rizal</v>
          </cell>
          <cell r="C4462" t="str">
            <v>PHRizal</v>
          </cell>
        </row>
        <row r="4463">
          <cell r="B4463" t="str">
            <v>Risal</v>
          </cell>
          <cell r="C4463" t="str">
            <v>PHRisal</v>
          </cell>
        </row>
        <row r="4464">
          <cell r="B4464" t="str">
            <v>Mimaropa (Region IV-B)</v>
          </cell>
          <cell r="C4464" t="str">
            <v>PHMimaropa (Region IV-B)</v>
          </cell>
        </row>
        <row r="4465">
          <cell r="B4465" t="str">
            <v>Rehiyon ng Mimaropa</v>
          </cell>
          <cell r="C4465" t="str">
            <v>PHRehiyon ng Mimaropa</v>
          </cell>
        </row>
        <row r="4466">
          <cell r="B4466" t="str">
            <v>Marinduque</v>
          </cell>
          <cell r="C4466" t="str">
            <v>PHMarinduque</v>
          </cell>
        </row>
        <row r="4467">
          <cell r="B4467" t="str">
            <v>Marinduke</v>
          </cell>
          <cell r="C4467" t="str">
            <v>PHMarinduke</v>
          </cell>
        </row>
        <row r="4468">
          <cell r="B4468" t="str">
            <v>Mindoro Occidental</v>
          </cell>
          <cell r="C4468" t="str">
            <v>PHMindoro Occidental</v>
          </cell>
        </row>
        <row r="4469">
          <cell r="B4469" t="str">
            <v>Kanlurang Mindoro</v>
          </cell>
          <cell r="C4469" t="str">
            <v>PHKanlurang Mindoro</v>
          </cell>
        </row>
        <row r="4470">
          <cell r="B4470" t="str">
            <v>Mindoro Oriental</v>
          </cell>
          <cell r="C4470" t="str">
            <v>PHMindoro Oriental</v>
          </cell>
        </row>
        <row r="4471">
          <cell r="B4471" t="str">
            <v>Silangang Mindoro</v>
          </cell>
          <cell r="C4471" t="str">
            <v>PHSilangang Mindoro</v>
          </cell>
        </row>
        <row r="4472">
          <cell r="B4472" t="str">
            <v>Palawan</v>
          </cell>
          <cell r="C4472" t="str">
            <v>PHPalawan</v>
          </cell>
        </row>
        <row r="4473">
          <cell r="B4473" t="str">
            <v>Palawan</v>
          </cell>
          <cell r="C4473" t="str">
            <v>PHPalawan</v>
          </cell>
        </row>
        <row r="4474">
          <cell r="B4474" t="str">
            <v>Romblon</v>
          </cell>
          <cell r="C4474" t="str">
            <v>PHRomblon</v>
          </cell>
        </row>
        <row r="4475">
          <cell r="B4475" t="str">
            <v>Romblon</v>
          </cell>
          <cell r="C4475" t="str">
            <v>PHRomblon</v>
          </cell>
        </row>
        <row r="4476">
          <cell r="B4476" t="str">
            <v>Gilgit-Baltistan</v>
          </cell>
          <cell r="C4476" t="str">
            <v>PKGilgit-Baltistan</v>
          </cell>
        </row>
        <row r="4477">
          <cell r="B4477" t="str">
            <v>Gilgit-Baltistān</v>
          </cell>
          <cell r="C4477" t="str">
            <v>PKGilgit-Baltistān</v>
          </cell>
        </row>
        <row r="4478">
          <cell r="B4478" t="str">
            <v>Azad Jammu and Kashmir</v>
          </cell>
          <cell r="C4478" t="str">
            <v>PKAzad Jammu and Kashmir</v>
          </cell>
        </row>
        <row r="4479">
          <cell r="B4479" t="str">
            <v>Āzād Jammūñ o Kashmīr</v>
          </cell>
          <cell r="C4479" t="str">
            <v>PKĀzād Jammūñ o Kashmīr</v>
          </cell>
        </row>
        <row r="4480">
          <cell r="B4480" t="str">
            <v>Islamabad</v>
          </cell>
          <cell r="C4480" t="str">
            <v>PKIslamabad</v>
          </cell>
        </row>
        <row r="4481">
          <cell r="B4481" t="str">
            <v>Islāmābād</v>
          </cell>
          <cell r="C4481" t="str">
            <v>PKIslāmābād</v>
          </cell>
        </row>
        <row r="4482">
          <cell r="B4482" t="str">
            <v>Balochistan</v>
          </cell>
          <cell r="C4482" t="str">
            <v>PKBalochistan</v>
          </cell>
        </row>
        <row r="4483">
          <cell r="B4483" t="str">
            <v>Balōchistān</v>
          </cell>
          <cell r="C4483" t="str">
            <v>PKBalōchistān</v>
          </cell>
        </row>
        <row r="4484">
          <cell r="B4484" t="str">
            <v>Khyber Pakhtunkhwa</v>
          </cell>
          <cell r="C4484" t="str">
            <v>PKKhyber Pakhtunkhwa</v>
          </cell>
        </row>
        <row r="4485">
          <cell r="B4485" t="str">
            <v>Khaībar Pakhtūnkhwā</v>
          </cell>
          <cell r="C4485" t="str">
            <v>PKKhaībar Pakhtūnkhwā</v>
          </cell>
        </row>
        <row r="4486">
          <cell r="B4486" t="str">
            <v>Punjab</v>
          </cell>
          <cell r="C4486" t="str">
            <v>PKPunjab</v>
          </cell>
        </row>
        <row r="4487">
          <cell r="B4487" t="str">
            <v>Panjāb</v>
          </cell>
          <cell r="C4487" t="str">
            <v>PKPanjāb</v>
          </cell>
        </row>
        <row r="4488">
          <cell r="B4488" t="str">
            <v>Sindh</v>
          </cell>
          <cell r="C4488" t="str">
            <v>PKSindh</v>
          </cell>
        </row>
        <row r="4489">
          <cell r="B4489" t="str">
            <v>Sindh</v>
          </cell>
          <cell r="C4489" t="str">
            <v>PKSindh</v>
          </cell>
        </row>
        <row r="4490">
          <cell r="B4490" t="str">
            <v>Dolnośląskie</v>
          </cell>
          <cell r="C4490" t="str">
            <v>PLDolnośląskie</v>
          </cell>
        </row>
        <row r="4491">
          <cell r="B4491" t="str">
            <v>Kujawsko-Pomorskie</v>
          </cell>
          <cell r="C4491" t="str">
            <v>PLKujawsko-Pomorskie</v>
          </cell>
        </row>
        <row r="4492">
          <cell r="B4492" t="str">
            <v>Lubelskie</v>
          </cell>
          <cell r="C4492" t="str">
            <v>PLLubelskie</v>
          </cell>
        </row>
        <row r="4493">
          <cell r="B4493" t="str">
            <v>Lubuskie</v>
          </cell>
          <cell r="C4493" t="str">
            <v>PLLubuskie</v>
          </cell>
        </row>
        <row r="4494">
          <cell r="B4494" t="str">
            <v>Łódzkie</v>
          </cell>
          <cell r="C4494" t="str">
            <v>PLŁódzkie</v>
          </cell>
        </row>
        <row r="4495">
          <cell r="B4495" t="str">
            <v>Małopolskie</v>
          </cell>
          <cell r="C4495" t="str">
            <v>PLMałopolskie</v>
          </cell>
        </row>
        <row r="4496">
          <cell r="B4496" t="str">
            <v>Mazowieckie</v>
          </cell>
          <cell r="C4496" t="str">
            <v>PLMazowieckie</v>
          </cell>
        </row>
        <row r="4497">
          <cell r="B4497" t="str">
            <v>Opolskie</v>
          </cell>
          <cell r="C4497" t="str">
            <v>PLOpolskie</v>
          </cell>
        </row>
        <row r="4498">
          <cell r="B4498" t="str">
            <v>Podkarpackie</v>
          </cell>
          <cell r="C4498" t="str">
            <v>PLPodkarpackie</v>
          </cell>
        </row>
        <row r="4499">
          <cell r="B4499" t="str">
            <v>Podlaskie</v>
          </cell>
          <cell r="C4499" t="str">
            <v>PLPodlaskie</v>
          </cell>
        </row>
        <row r="4500">
          <cell r="B4500" t="str">
            <v>Pomorskie</v>
          </cell>
          <cell r="C4500" t="str">
            <v>PLPomorskie</v>
          </cell>
        </row>
        <row r="4501">
          <cell r="B4501" t="str">
            <v>Śląskie</v>
          </cell>
          <cell r="C4501" t="str">
            <v>PLŚląskie</v>
          </cell>
        </row>
        <row r="4502">
          <cell r="B4502" t="str">
            <v>Świętokrzyskie</v>
          </cell>
          <cell r="C4502" t="str">
            <v>PLŚwiętokrzyskie</v>
          </cell>
        </row>
        <row r="4503">
          <cell r="B4503" t="str">
            <v>Warmińsko-Mazurskie</v>
          </cell>
          <cell r="C4503" t="str">
            <v>PLWarmińsko-Mazurskie</v>
          </cell>
        </row>
        <row r="4504">
          <cell r="B4504" t="str">
            <v>Wielkopolskie</v>
          </cell>
          <cell r="C4504" t="str">
            <v>PLWielkopolskie</v>
          </cell>
        </row>
        <row r="4505">
          <cell r="B4505" t="str">
            <v>Zachodniopomorskie</v>
          </cell>
          <cell r="C4505" t="str">
            <v>PLZachodniopomorskie</v>
          </cell>
        </row>
        <row r="4506">
          <cell r="B4506" t="str">
            <v>Bayt Laḩm</v>
          </cell>
          <cell r="C4506" t="str">
            <v>PSBayt Laḩm</v>
          </cell>
        </row>
        <row r="4507">
          <cell r="B4507" t="str">
            <v>Bethlehem</v>
          </cell>
          <cell r="C4507" t="str">
            <v>PSBethlehem</v>
          </cell>
        </row>
        <row r="4508">
          <cell r="B4508" t="str">
            <v>Dayr al Balaḩ</v>
          </cell>
          <cell r="C4508" t="str">
            <v>PSDayr al Balaḩ</v>
          </cell>
        </row>
        <row r="4509">
          <cell r="B4509" t="str">
            <v>Deir El Balah</v>
          </cell>
          <cell r="C4509" t="str">
            <v>PSDeir El Balah</v>
          </cell>
        </row>
        <row r="4510">
          <cell r="B4510" t="str">
            <v>Ghazzah</v>
          </cell>
          <cell r="C4510" t="str">
            <v>PSGhazzah</v>
          </cell>
        </row>
        <row r="4511">
          <cell r="B4511" t="str">
            <v>Gaza</v>
          </cell>
          <cell r="C4511" t="str">
            <v>PSGaza</v>
          </cell>
        </row>
        <row r="4512">
          <cell r="B4512" t="str">
            <v>Al Khalīl</v>
          </cell>
          <cell r="C4512" t="str">
            <v>PSAl Khalīl</v>
          </cell>
        </row>
        <row r="4513">
          <cell r="B4513" t="str">
            <v>Hebron</v>
          </cell>
          <cell r="C4513" t="str">
            <v>PSHebron</v>
          </cell>
        </row>
        <row r="4514">
          <cell r="B4514" t="str">
            <v>Al Quds</v>
          </cell>
          <cell r="C4514" t="str">
            <v>PSAl Quds</v>
          </cell>
        </row>
        <row r="4515">
          <cell r="B4515" t="str">
            <v>Jerusalem</v>
          </cell>
          <cell r="C4515" t="str">
            <v>PSJerusalem</v>
          </cell>
        </row>
        <row r="4516">
          <cell r="B4516" t="str">
            <v>Janīn</v>
          </cell>
          <cell r="C4516" t="str">
            <v>PSJanīn</v>
          </cell>
        </row>
        <row r="4517">
          <cell r="B4517" t="str">
            <v>Jenin</v>
          </cell>
          <cell r="C4517" t="str">
            <v>PSJenin</v>
          </cell>
        </row>
        <row r="4518">
          <cell r="B4518" t="str">
            <v>Arīḩā wal Aghwār</v>
          </cell>
          <cell r="C4518" t="str">
            <v>PSArīḩā wal Aghwār</v>
          </cell>
        </row>
        <row r="4519">
          <cell r="B4519" t="str">
            <v>Jericho and Al Aghwar</v>
          </cell>
          <cell r="C4519" t="str">
            <v>PSJericho and Al Aghwar</v>
          </cell>
        </row>
        <row r="4520">
          <cell r="B4520" t="str">
            <v>Khān Yūnis</v>
          </cell>
          <cell r="C4520" t="str">
            <v>PSKhān Yūnis</v>
          </cell>
        </row>
        <row r="4521">
          <cell r="B4521" t="str">
            <v>Khan Yunis</v>
          </cell>
          <cell r="C4521" t="str">
            <v>PSKhan Yunis</v>
          </cell>
        </row>
        <row r="4522">
          <cell r="B4522" t="str">
            <v>Nāblus</v>
          </cell>
          <cell r="C4522" t="str">
            <v>PSNāblus</v>
          </cell>
        </row>
        <row r="4523">
          <cell r="B4523" t="str">
            <v>Nablus</v>
          </cell>
          <cell r="C4523" t="str">
            <v>PSNablus</v>
          </cell>
        </row>
        <row r="4524">
          <cell r="B4524" t="str">
            <v>Shamāl Ghazzah</v>
          </cell>
          <cell r="C4524" t="str">
            <v>PSShamāl Ghazzah</v>
          </cell>
        </row>
        <row r="4525">
          <cell r="B4525" t="str">
            <v>North Gaza</v>
          </cell>
          <cell r="C4525" t="str">
            <v>PSNorth Gaza</v>
          </cell>
        </row>
        <row r="4526">
          <cell r="B4526" t="str">
            <v>Qalqīlyah</v>
          </cell>
          <cell r="C4526" t="str">
            <v>PSQalqīlyah</v>
          </cell>
        </row>
        <row r="4527">
          <cell r="B4527" t="str">
            <v>Qalqilya</v>
          </cell>
          <cell r="C4527" t="str">
            <v>PSQalqilya</v>
          </cell>
        </row>
        <row r="4528">
          <cell r="B4528" t="str">
            <v>Rām Allāh wal Bīrah</v>
          </cell>
          <cell r="C4528" t="str">
            <v>PSRām Allāh wal Bīrah</v>
          </cell>
        </row>
        <row r="4529">
          <cell r="B4529" t="str">
            <v>Ramallah</v>
          </cell>
          <cell r="C4529" t="str">
            <v>PSRamallah</v>
          </cell>
        </row>
        <row r="4530">
          <cell r="B4530" t="str">
            <v>Rafaḩ</v>
          </cell>
          <cell r="C4530" t="str">
            <v>PSRafaḩ</v>
          </cell>
        </row>
        <row r="4531">
          <cell r="B4531" t="str">
            <v>Rafah</v>
          </cell>
          <cell r="C4531" t="str">
            <v>PSRafah</v>
          </cell>
        </row>
        <row r="4532">
          <cell r="B4532" t="str">
            <v>Salfīt</v>
          </cell>
          <cell r="C4532" t="str">
            <v>PSSalfīt</v>
          </cell>
        </row>
        <row r="4533">
          <cell r="B4533" t="str">
            <v>Salfit</v>
          </cell>
          <cell r="C4533" t="str">
            <v>PSSalfit</v>
          </cell>
        </row>
        <row r="4534">
          <cell r="B4534" t="str">
            <v>Ţūbās</v>
          </cell>
          <cell r="C4534" t="str">
            <v>PSŢūbās</v>
          </cell>
        </row>
        <row r="4535">
          <cell r="B4535" t="str">
            <v>Tubas</v>
          </cell>
          <cell r="C4535" t="str">
            <v>PSTubas</v>
          </cell>
        </row>
        <row r="4536">
          <cell r="B4536" t="str">
            <v>Ţūlkarm</v>
          </cell>
          <cell r="C4536" t="str">
            <v>PSŢūlkarm</v>
          </cell>
        </row>
        <row r="4537">
          <cell r="B4537" t="str">
            <v>Tulkarm</v>
          </cell>
          <cell r="C4537" t="str">
            <v>PSTulkarm</v>
          </cell>
        </row>
        <row r="4538">
          <cell r="B4538" t="str">
            <v>Região Autónoma dos Açores</v>
          </cell>
          <cell r="C4538" t="str">
            <v>PTRegião Autónoma dos Açores</v>
          </cell>
        </row>
        <row r="4539">
          <cell r="B4539" t="str">
            <v>Região Autónoma da Madeira</v>
          </cell>
          <cell r="C4539" t="str">
            <v>PTRegião Autónoma da Madeira</v>
          </cell>
        </row>
        <row r="4540">
          <cell r="B4540" t="str">
            <v>Aveiro</v>
          </cell>
          <cell r="C4540" t="str">
            <v>PTAveiro</v>
          </cell>
        </row>
        <row r="4541">
          <cell r="B4541" t="str">
            <v>Beja</v>
          </cell>
          <cell r="C4541" t="str">
            <v>PTBeja</v>
          </cell>
        </row>
        <row r="4542">
          <cell r="B4542" t="str">
            <v>Braga</v>
          </cell>
          <cell r="C4542" t="str">
            <v>PTBraga</v>
          </cell>
        </row>
        <row r="4543">
          <cell r="B4543" t="str">
            <v>Bragança</v>
          </cell>
          <cell r="C4543" t="str">
            <v>PTBragança</v>
          </cell>
        </row>
        <row r="4544">
          <cell r="B4544" t="str">
            <v>Castelo Branco</v>
          </cell>
          <cell r="C4544" t="str">
            <v>PTCastelo Branco</v>
          </cell>
        </row>
        <row r="4545">
          <cell r="B4545" t="str">
            <v>Coimbra</v>
          </cell>
          <cell r="C4545" t="str">
            <v>PTCoimbra</v>
          </cell>
        </row>
        <row r="4546">
          <cell r="B4546" t="str">
            <v>Évora</v>
          </cell>
          <cell r="C4546" t="str">
            <v>PTÉvora</v>
          </cell>
        </row>
        <row r="4547">
          <cell r="B4547" t="str">
            <v>Faro</v>
          </cell>
          <cell r="C4547" t="str">
            <v>PTFaro</v>
          </cell>
        </row>
        <row r="4548">
          <cell r="B4548" t="str">
            <v>Guarda</v>
          </cell>
          <cell r="C4548" t="str">
            <v>PTGuarda</v>
          </cell>
        </row>
        <row r="4549">
          <cell r="B4549" t="str">
            <v>Leiria</v>
          </cell>
          <cell r="C4549" t="str">
            <v>PTLeiria</v>
          </cell>
        </row>
        <row r="4550">
          <cell r="B4550" t="str">
            <v>Lisboa</v>
          </cell>
          <cell r="C4550" t="str">
            <v>PTLisboa</v>
          </cell>
        </row>
        <row r="4551">
          <cell r="B4551" t="str">
            <v>Portalegre</v>
          </cell>
          <cell r="C4551" t="str">
            <v>PTPortalegre</v>
          </cell>
        </row>
        <row r="4552">
          <cell r="B4552" t="str">
            <v>Porto</v>
          </cell>
          <cell r="C4552" t="str">
            <v>PTPorto</v>
          </cell>
        </row>
        <row r="4553">
          <cell r="B4553" t="str">
            <v>Santarém</v>
          </cell>
          <cell r="C4553" t="str">
            <v>PTSantarém</v>
          </cell>
        </row>
        <row r="4554">
          <cell r="B4554" t="str">
            <v>Setúbal</v>
          </cell>
          <cell r="C4554" t="str">
            <v>PTSetúbal</v>
          </cell>
        </row>
        <row r="4555">
          <cell r="B4555" t="str">
            <v>Viana do Castelo</v>
          </cell>
          <cell r="C4555" t="str">
            <v>PTViana do Castelo</v>
          </cell>
        </row>
        <row r="4556">
          <cell r="B4556" t="str">
            <v>Vila Real</v>
          </cell>
          <cell r="C4556" t="str">
            <v>PTVila Real</v>
          </cell>
        </row>
        <row r="4557">
          <cell r="B4557" t="str">
            <v>Viseu</v>
          </cell>
          <cell r="C4557" t="str">
            <v>PTViseu</v>
          </cell>
        </row>
        <row r="4558">
          <cell r="B4558" t="str">
            <v>Aimeliik</v>
          </cell>
          <cell r="C4558" t="str">
            <v>PWAimeliik</v>
          </cell>
        </row>
        <row r="4559">
          <cell r="B4559" t="str">
            <v>Aimeliik</v>
          </cell>
          <cell r="C4559" t="str">
            <v>PWAimeliik</v>
          </cell>
        </row>
        <row r="4560">
          <cell r="B4560" t="str">
            <v>Airai</v>
          </cell>
          <cell r="C4560" t="str">
            <v>PWAirai</v>
          </cell>
        </row>
        <row r="4561">
          <cell r="B4561" t="str">
            <v>Airai</v>
          </cell>
          <cell r="C4561" t="str">
            <v>PWAirai</v>
          </cell>
        </row>
        <row r="4562">
          <cell r="B4562" t="str">
            <v>Angaur</v>
          </cell>
          <cell r="C4562" t="str">
            <v>PWAngaur</v>
          </cell>
        </row>
        <row r="4563">
          <cell r="B4563" t="str">
            <v>Angaur</v>
          </cell>
          <cell r="C4563" t="str">
            <v>PWAngaur</v>
          </cell>
        </row>
        <row r="4564">
          <cell r="B4564" t="str">
            <v>Hatohobei</v>
          </cell>
          <cell r="C4564" t="str">
            <v>PWHatohobei</v>
          </cell>
        </row>
        <row r="4565">
          <cell r="B4565" t="str">
            <v>Hatohobei</v>
          </cell>
          <cell r="C4565" t="str">
            <v>PWHatohobei</v>
          </cell>
        </row>
        <row r="4566">
          <cell r="B4566" t="str">
            <v>Kayangel</v>
          </cell>
          <cell r="C4566" t="str">
            <v>PWKayangel</v>
          </cell>
        </row>
        <row r="4567">
          <cell r="B4567" t="str">
            <v>Kayangel</v>
          </cell>
          <cell r="C4567" t="str">
            <v>PWKayangel</v>
          </cell>
        </row>
        <row r="4568">
          <cell r="B4568" t="str">
            <v>Koror</v>
          </cell>
          <cell r="C4568" t="str">
            <v>PWKoror</v>
          </cell>
        </row>
        <row r="4569">
          <cell r="B4569" t="str">
            <v>Koror</v>
          </cell>
          <cell r="C4569" t="str">
            <v>PWKoror</v>
          </cell>
        </row>
        <row r="4570">
          <cell r="B4570" t="str">
            <v>Melekeok</v>
          </cell>
          <cell r="C4570" t="str">
            <v>PWMelekeok</v>
          </cell>
        </row>
        <row r="4571">
          <cell r="B4571" t="str">
            <v>Melekeok</v>
          </cell>
          <cell r="C4571" t="str">
            <v>PWMelekeok</v>
          </cell>
        </row>
        <row r="4572">
          <cell r="B4572" t="str">
            <v>Ngaraard</v>
          </cell>
          <cell r="C4572" t="str">
            <v>PWNgaraard</v>
          </cell>
        </row>
        <row r="4573">
          <cell r="B4573" t="str">
            <v>Ngaraard</v>
          </cell>
          <cell r="C4573" t="str">
            <v>PWNgaraard</v>
          </cell>
        </row>
        <row r="4574">
          <cell r="B4574" t="str">
            <v>Ngarchelong</v>
          </cell>
          <cell r="C4574" t="str">
            <v>PWNgarchelong</v>
          </cell>
        </row>
        <row r="4575">
          <cell r="B4575" t="str">
            <v>Ngarchelong</v>
          </cell>
          <cell r="C4575" t="str">
            <v>PWNgarchelong</v>
          </cell>
        </row>
        <row r="4576">
          <cell r="B4576" t="str">
            <v>Ngardmau</v>
          </cell>
          <cell r="C4576" t="str">
            <v>PWNgardmau</v>
          </cell>
        </row>
        <row r="4577">
          <cell r="B4577" t="str">
            <v>Ngardmau</v>
          </cell>
          <cell r="C4577" t="str">
            <v>PWNgardmau</v>
          </cell>
        </row>
        <row r="4578">
          <cell r="B4578" t="str">
            <v>Ngatpang</v>
          </cell>
          <cell r="C4578" t="str">
            <v>PWNgatpang</v>
          </cell>
        </row>
        <row r="4579">
          <cell r="B4579" t="str">
            <v>Ngatpang</v>
          </cell>
          <cell r="C4579" t="str">
            <v>PWNgatpang</v>
          </cell>
        </row>
        <row r="4580">
          <cell r="B4580" t="str">
            <v>Ngchesar</v>
          </cell>
          <cell r="C4580" t="str">
            <v>PWNgchesar</v>
          </cell>
        </row>
        <row r="4581">
          <cell r="B4581" t="str">
            <v>Ngchesar</v>
          </cell>
          <cell r="C4581" t="str">
            <v>PWNgchesar</v>
          </cell>
        </row>
        <row r="4582">
          <cell r="B4582" t="str">
            <v>Ngeremlengui</v>
          </cell>
          <cell r="C4582" t="str">
            <v>PWNgeremlengui</v>
          </cell>
        </row>
        <row r="4583">
          <cell r="B4583" t="str">
            <v>Ngeremlengui</v>
          </cell>
          <cell r="C4583" t="str">
            <v>PWNgeremlengui</v>
          </cell>
        </row>
        <row r="4584">
          <cell r="B4584" t="str">
            <v>Ngiwal</v>
          </cell>
          <cell r="C4584" t="str">
            <v>PWNgiwal</v>
          </cell>
        </row>
        <row r="4585">
          <cell r="B4585" t="str">
            <v>Ngiwal</v>
          </cell>
          <cell r="C4585" t="str">
            <v>PWNgiwal</v>
          </cell>
        </row>
        <row r="4586">
          <cell r="B4586" t="str">
            <v>Peleliu</v>
          </cell>
          <cell r="C4586" t="str">
            <v>PWPeleliu</v>
          </cell>
        </row>
        <row r="4587">
          <cell r="B4587" t="str">
            <v>Peleliu</v>
          </cell>
          <cell r="C4587" t="str">
            <v>PWPeleliu</v>
          </cell>
        </row>
        <row r="4588">
          <cell r="B4588" t="str">
            <v>Sonsorol</v>
          </cell>
          <cell r="C4588" t="str">
            <v>PWSonsorol</v>
          </cell>
        </row>
        <row r="4589">
          <cell r="B4589" t="str">
            <v>Sonsorol</v>
          </cell>
          <cell r="C4589" t="str">
            <v>PWSonsorol</v>
          </cell>
        </row>
        <row r="4590">
          <cell r="B4590" t="str">
            <v>Concepción</v>
          </cell>
          <cell r="C4590" t="str">
            <v>PYConcepción</v>
          </cell>
        </row>
        <row r="4591">
          <cell r="B4591" t="str">
            <v>Alto Paraná</v>
          </cell>
          <cell r="C4591" t="str">
            <v>PYAlto Paraná</v>
          </cell>
        </row>
        <row r="4592">
          <cell r="B4592" t="str">
            <v>Central</v>
          </cell>
          <cell r="C4592" t="str">
            <v>PYCentral</v>
          </cell>
        </row>
        <row r="4593">
          <cell r="B4593" t="str">
            <v>Ñeembucú</v>
          </cell>
          <cell r="C4593" t="str">
            <v>PYÑeembucú</v>
          </cell>
        </row>
        <row r="4594">
          <cell r="B4594" t="str">
            <v>Amambay</v>
          </cell>
          <cell r="C4594" t="str">
            <v>PYAmambay</v>
          </cell>
        </row>
        <row r="4595">
          <cell r="B4595" t="str">
            <v>Canindeyú</v>
          </cell>
          <cell r="C4595" t="str">
            <v>PYCanindeyú</v>
          </cell>
        </row>
        <row r="4596">
          <cell r="B4596" t="str">
            <v>Presidente Hayes</v>
          </cell>
          <cell r="C4596" t="str">
            <v>PYPresidente Hayes</v>
          </cell>
        </row>
        <row r="4597">
          <cell r="B4597" t="str">
            <v>Alto Paraguay</v>
          </cell>
          <cell r="C4597" t="str">
            <v>PYAlto Paraguay</v>
          </cell>
        </row>
        <row r="4598">
          <cell r="B4598" t="str">
            <v>Boquerón</v>
          </cell>
          <cell r="C4598" t="str">
            <v>PYBoquerón</v>
          </cell>
        </row>
        <row r="4599">
          <cell r="B4599" t="str">
            <v>San Pedro</v>
          </cell>
          <cell r="C4599" t="str">
            <v>PYSan Pedro</v>
          </cell>
        </row>
        <row r="4600">
          <cell r="B4600" t="str">
            <v>Cordillera</v>
          </cell>
          <cell r="C4600" t="str">
            <v>PYCordillera</v>
          </cell>
        </row>
        <row r="4601">
          <cell r="B4601" t="str">
            <v>Guairá</v>
          </cell>
          <cell r="C4601" t="str">
            <v>PYGuairá</v>
          </cell>
        </row>
        <row r="4602">
          <cell r="B4602" t="str">
            <v>Caaguazú</v>
          </cell>
          <cell r="C4602" t="str">
            <v>PYCaaguazú</v>
          </cell>
        </row>
        <row r="4603">
          <cell r="B4603" t="str">
            <v>Caazapá</v>
          </cell>
          <cell r="C4603" t="str">
            <v>PYCaazapá</v>
          </cell>
        </row>
        <row r="4604">
          <cell r="B4604" t="str">
            <v>Itapúa</v>
          </cell>
          <cell r="C4604" t="str">
            <v>PYItapúa</v>
          </cell>
        </row>
        <row r="4605">
          <cell r="B4605" t="str">
            <v>Misiones</v>
          </cell>
          <cell r="C4605" t="str">
            <v>PYMisiones</v>
          </cell>
        </row>
        <row r="4606">
          <cell r="B4606" t="str">
            <v>Paraguarí</v>
          </cell>
          <cell r="C4606" t="str">
            <v>PYParaguarí</v>
          </cell>
        </row>
        <row r="4607">
          <cell r="B4607" t="str">
            <v>Asunción</v>
          </cell>
          <cell r="C4607" t="str">
            <v>PYAsunción</v>
          </cell>
        </row>
        <row r="4608">
          <cell r="B4608" t="str">
            <v>Ad Dawḩah</v>
          </cell>
          <cell r="C4608" t="str">
            <v>QAAd Dawḩah</v>
          </cell>
        </row>
        <row r="4609">
          <cell r="B4609" t="str">
            <v>Al Khawr wa adh Dhakhīrah</v>
          </cell>
          <cell r="C4609" t="str">
            <v>QAAl Khawr wa adh Dhakhīrah</v>
          </cell>
        </row>
        <row r="4610">
          <cell r="B4610" t="str">
            <v>Ash Shamāl</v>
          </cell>
          <cell r="C4610" t="str">
            <v>QAAsh Shamāl</v>
          </cell>
        </row>
        <row r="4611">
          <cell r="B4611" t="str">
            <v>Ar Rayyān</v>
          </cell>
          <cell r="C4611" t="str">
            <v>QAAr Rayyān</v>
          </cell>
        </row>
        <row r="4612">
          <cell r="B4612" t="str">
            <v>Ash Shīḩānīyah</v>
          </cell>
          <cell r="C4612" t="str">
            <v>QAAsh Shīḩānīyah</v>
          </cell>
        </row>
        <row r="4613">
          <cell r="B4613" t="str">
            <v>Umm Şalāl</v>
          </cell>
          <cell r="C4613" t="str">
            <v>QAUmm Şalāl</v>
          </cell>
        </row>
        <row r="4614">
          <cell r="B4614" t="str">
            <v>Al Wakrah</v>
          </cell>
          <cell r="C4614" t="str">
            <v>QAAl Wakrah</v>
          </cell>
        </row>
        <row r="4615">
          <cell r="B4615" t="str">
            <v>Az̧ Z̧a‘āyin</v>
          </cell>
          <cell r="C4615" t="str">
            <v>QAAz̧ Z̧a‘āyin</v>
          </cell>
        </row>
        <row r="4616">
          <cell r="B4616" t="str">
            <v>Alba</v>
          </cell>
          <cell r="C4616" t="str">
            <v>ROAlba</v>
          </cell>
        </row>
        <row r="4617">
          <cell r="B4617" t="str">
            <v>Argeș</v>
          </cell>
          <cell r="C4617" t="str">
            <v>ROArgeș</v>
          </cell>
        </row>
        <row r="4618">
          <cell r="B4618" t="str">
            <v>Arad</v>
          </cell>
          <cell r="C4618" t="str">
            <v>ROArad</v>
          </cell>
        </row>
        <row r="4619">
          <cell r="B4619" t="str">
            <v>Bacău</v>
          </cell>
          <cell r="C4619" t="str">
            <v>ROBacău</v>
          </cell>
        </row>
        <row r="4620">
          <cell r="B4620" t="str">
            <v>Bihor</v>
          </cell>
          <cell r="C4620" t="str">
            <v>ROBihor</v>
          </cell>
        </row>
        <row r="4621">
          <cell r="B4621" t="str">
            <v>Bistrița-Năsăud</v>
          </cell>
          <cell r="C4621" t="str">
            <v>ROBistrița-Năsăud</v>
          </cell>
        </row>
        <row r="4622">
          <cell r="B4622" t="str">
            <v>Brăila</v>
          </cell>
          <cell r="C4622" t="str">
            <v>ROBrăila</v>
          </cell>
        </row>
        <row r="4623">
          <cell r="B4623" t="str">
            <v>Botoșani</v>
          </cell>
          <cell r="C4623" t="str">
            <v>ROBotoșani</v>
          </cell>
        </row>
        <row r="4624">
          <cell r="B4624" t="str">
            <v>Brașov</v>
          </cell>
          <cell r="C4624" t="str">
            <v>ROBrașov</v>
          </cell>
        </row>
        <row r="4625">
          <cell r="B4625" t="str">
            <v>Buzău</v>
          </cell>
          <cell r="C4625" t="str">
            <v>ROBuzău</v>
          </cell>
        </row>
        <row r="4626">
          <cell r="B4626" t="str">
            <v>Cluj</v>
          </cell>
          <cell r="C4626" t="str">
            <v>ROCluj</v>
          </cell>
        </row>
        <row r="4627">
          <cell r="B4627" t="str">
            <v>Călărași</v>
          </cell>
          <cell r="C4627" t="str">
            <v>ROCălărași</v>
          </cell>
        </row>
        <row r="4628">
          <cell r="B4628" t="str">
            <v>Caraș-Severin</v>
          </cell>
          <cell r="C4628" t="str">
            <v>ROCaraș-Severin</v>
          </cell>
        </row>
        <row r="4629">
          <cell r="B4629" t="str">
            <v>Constanța</v>
          </cell>
          <cell r="C4629" t="str">
            <v>ROConstanța</v>
          </cell>
        </row>
        <row r="4630">
          <cell r="B4630" t="str">
            <v>Covasna</v>
          </cell>
          <cell r="C4630" t="str">
            <v>ROCovasna</v>
          </cell>
        </row>
        <row r="4631">
          <cell r="B4631" t="str">
            <v>Dâmbovița</v>
          </cell>
          <cell r="C4631" t="str">
            <v>RODâmbovița</v>
          </cell>
        </row>
        <row r="4632">
          <cell r="B4632" t="str">
            <v>Dolj</v>
          </cell>
          <cell r="C4632" t="str">
            <v>RODolj</v>
          </cell>
        </row>
        <row r="4633">
          <cell r="B4633" t="str">
            <v>Gorj</v>
          </cell>
          <cell r="C4633" t="str">
            <v>ROGorj</v>
          </cell>
        </row>
        <row r="4634">
          <cell r="B4634" t="str">
            <v>Galați</v>
          </cell>
          <cell r="C4634" t="str">
            <v>ROGalați</v>
          </cell>
        </row>
        <row r="4635">
          <cell r="B4635" t="str">
            <v>Giurgiu</v>
          </cell>
          <cell r="C4635" t="str">
            <v>ROGiurgiu</v>
          </cell>
        </row>
        <row r="4636">
          <cell r="B4636" t="str">
            <v>Hunedoara</v>
          </cell>
          <cell r="C4636" t="str">
            <v>ROHunedoara</v>
          </cell>
        </row>
        <row r="4637">
          <cell r="B4637" t="str">
            <v>Harghita</v>
          </cell>
          <cell r="C4637" t="str">
            <v>ROHarghita</v>
          </cell>
        </row>
        <row r="4638">
          <cell r="B4638" t="str">
            <v>Ilfov</v>
          </cell>
          <cell r="C4638" t="str">
            <v>ROIlfov</v>
          </cell>
        </row>
        <row r="4639">
          <cell r="B4639" t="str">
            <v>Ialomița</v>
          </cell>
          <cell r="C4639" t="str">
            <v>ROIalomița</v>
          </cell>
        </row>
        <row r="4640">
          <cell r="B4640" t="str">
            <v>Iași</v>
          </cell>
          <cell r="C4640" t="str">
            <v>ROIași</v>
          </cell>
        </row>
        <row r="4641">
          <cell r="B4641" t="str">
            <v>Mehedinți</v>
          </cell>
          <cell r="C4641" t="str">
            <v>ROMehedinți</v>
          </cell>
        </row>
        <row r="4642">
          <cell r="B4642" t="str">
            <v>Maramureș</v>
          </cell>
          <cell r="C4642" t="str">
            <v>ROMaramureș</v>
          </cell>
        </row>
        <row r="4643">
          <cell r="B4643" t="str">
            <v>Mureș</v>
          </cell>
          <cell r="C4643" t="str">
            <v>ROMureș</v>
          </cell>
        </row>
        <row r="4644">
          <cell r="B4644" t="str">
            <v>Neamț</v>
          </cell>
          <cell r="C4644" t="str">
            <v>RONeamț</v>
          </cell>
        </row>
        <row r="4645">
          <cell r="B4645" t="str">
            <v>Olt</v>
          </cell>
          <cell r="C4645" t="str">
            <v>ROOlt</v>
          </cell>
        </row>
        <row r="4646">
          <cell r="B4646" t="str">
            <v>Prahova</v>
          </cell>
          <cell r="C4646" t="str">
            <v>ROPrahova</v>
          </cell>
        </row>
        <row r="4647">
          <cell r="B4647" t="str">
            <v>Sibiu</v>
          </cell>
          <cell r="C4647" t="str">
            <v>ROSibiu</v>
          </cell>
        </row>
        <row r="4648">
          <cell r="B4648" t="str">
            <v>Sălaj</v>
          </cell>
          <cell r="C4648" t="str">
            <v>ROSălaj</v>
          </cell>
        </row>
        <row r="4649">
          <cell r="B4649" t="str">
            <v>Satu Mare</v>
          </cell>
          <cell r="C4649" t="str">
            <v>ROSatu Mare</v>
          </cell>
        </row>
        <row r="4650">
          <cell r="B4650" t="str">
            <v>Suceava</v>
          </cell>
          <cell r="C4650" t="str">
            <v>ROSuceava</v>
          </cell>
        </row>
        <row r="4651">
          <cell r="B4651" t="str">
            <v>Tulcea</v>
          </cell>
          <cell r="C4651" t="str">
            <v>ROTulcea</v>
          </cell>
        </row>
        <row r="4652">
          <cell r="B4652" t="str">
            <v>Timiș</v>
          </cell>
          <cell r="C4652" t="str">
            <v>ROTimiș</v>
          </cell>
        </row>
        <row r="4653">
          <cell r="B4653" t="str">
            <v>Teleorman</v>
          </cell>
          <cell r="C4653" t="str">
            <v>ROTeleorman</v>
          </cell>
        </row>
        <row r="4654">
          <cell r="B4654" t="str">
            <v>Vâlcea</v>
          </cell>
          <cell r="C4654" t="str">
            <v>ROVâlcea</v>
          </cell>
        </row>
        <row r="4655">
          <cell r="B4655" t="str">
            <v>Vrancea</v>
          </cell>
          <cell r="C4655" t="str">
            <v>ROVrancea</v>
          </cell>
        </row>
        <row r="4656">
          <cell r="B4656" t="str">
            <v>Vaslui</v>
          </cell>
          <cell r="C4656" t="str">
            <v>ROVaslui</v>
          </cell>
        </row>
        <row r="4657">
          <cell r="B4657" t="str">
            <v>București</v>
          </cell>
          <cell r="C4657" t="str">
            <v>ROBucurești</v>
          </cell>
        </row>
        <row r="4658">
          <cell r="B4658" t="str">
            <v>Kosovo-Metohija</v>
          </cell>
          <cell r="C4658" t="str">
            <v>RSKosovo-Metohija</v>
          </cell>
        </row>
        <row r="4659">
          <cell r="B4659" t="str">
            <v>Kosovski okrug</v>
          </cell>
          <cell r="C4659" t="str">
            <v>RSKosovski okrug</v>
          </cell>
        </row>
        <row r="4660">
          <cell r="B4660" t="str">
            <v>Pećki okrug</v>
          </cell>
          <cell r="C4660" t="str">
            <v>RSPećki okrug</v>
          </cell>
        </row>
        <row r="4661">
          <cell r="B4661" t="str">
            <v>Prizrenski okrug</v>
          </cell>
          <cell r="C4661" t="str">
            <v>RSPrizrenski okrug</v>
          </cell>
        </row>
        <row r="4662">
          <cell r="B4662" t="str">
            <v>Kosovsko-Mitrovački okrug</v>
          </cell>
          <cell r="C4662" t="str">
            <v>RSKosovsko-Mitrovački okrug</v>
          </cell>
        </row>
        <row r="4663">
          <cell r="B4663" t="str">
            <v>Kosovsko-Pomoravski okrug</v>
          </cell>
          <cell r="C4663" t="str">
            <v>RSKosovsko-Pomoravski okrug</v>
          </cell>
        </row>
        <row r="4664">
          <cell r="B4664" t="str">
            <v>Vojvodina</v>
          </cell>
          <cell r="C4664" t="str">
            <v>RSVojvodina</v>
          </cell>
        </row>
        <row r="4665">
          <cell r="B4665" t="str">
            <v>Severnobački okrug</v>
          </cell>
          <cell r="C4665" t="str">
            <v>RSSevernobački okrug</v>
          </cell>
        </row>
        <row r="4666">
          <cell r="B4666" t="str">
            <v>Srednjebanatski okrug</v>
          </cell>
          <cell r="C4666" t="str">
            <v>RSSrednjebanatski okrug</v>
          </cell>
        </row>
        <row r="4667">
          <cell r="B4667" t="str">
            <v>Severnobanatski okrug</v>
          </cell>
          <cell r="C4667" t="str">
            <v>RSSevernobanatski okrug</v>
          </cell>
        </row>
        <row r="4668">
          <cell r="B4668" t="str">
            <v>Južnobanatski okrug</v>
          </cell>
          <cell r="C4668" t="str">
            <v>RSJužnobanatski okrug</v>
          </cell>
        </row>
        <row r="4669">
          <cell r="B4669" t="str">
            <v>Zapadnobački okrug</v>
          </cell>
          <cell r="C4669" t="str">
            <v>RSZapadnobački okrug</v>
          </cell>
        </row>
        <row r="4670">
          <cell r="B4670" t="str">
            <v>Južnobački okrug</v>
          </cell>
          <cell r="C4670" t="str">
            <v>RSJužnobački okrug</v>
          </cell>
        </row>
        <row r="4671">
          <cell r="B4671" t="str">
            <v>Sremski okrug</v>
          </cell>
          <cell r="C4671" t="str">
            <v>RSSremski okrug</v>
          </cell>
        </row>
        <row r="4672">
          <cell r="B4672" t="str">
            <v>Beograd</v>
          </cell>
          <cell r="C4672" t="str">
            <v>RSBeograd</v>
          </cell>
        </row>
        <row r="4673">
          <cell r="B4673" t="str">
            <v>Mačvanski okrug</v>
          </cell>
          <cell r="C4673" t="str">
            <v>RSMačvanski okrug</v>
          </cell>
        </row>
        <row r="4674">
          <cell r="B4674" t="str">
            <v>Kolubarski okrug</v>
          </cell>
          <cell r="C4674" t="str">
            <v>RSKolubarski okrug</v>
          </cell>
        </row>
        <row r="4675">
          <cell r="B4675" t="str">
            <v>Podunavski okrug</v>
          </cell>
          <cell r="C4675" t="str">
            <v>RSPodunavski okrug</v>
          </cell>
        </row>
        <row r="4676">
          <cell r="B4676" t="str">
            <v>Braničevski okrug</v>
          </cell>
          <cell r="C4676" t="str">
            <v>RSBraničevski okrug</v>
          </cell>
        </row>
        <row r="4677">
          <cell r="B4677" t="str">
            <v>Šumadijski okrug</v>
          </cell>
          <cell r="C4677" t="str">
            <v>RSŠumadijski okrug</v>
          </cell>
        </row>
        <row r="4678">
          <cell r="B4678" t="str">
            <v>Pomoravski okrug</v>
          </cell>
          <cell r="C4678" t="str">
            <v>RSPomoravski okrug</v>
          </cell>
        </row>
        <row r="4679">
          <cell r="B4679" t="str">
            <v>Borski okrug</v>
          </cell>
          <cell r="C4679" t="str">
            <v>RSBorski okrug</v>
          </cell>
        </row>
        <row r="4680">
          <cell r="B4680" t="str">
            <v>Zaječarski okrug</v>
          </cell>
          <cell r="C4680" t="str">
            <v>RSZaječarski okrug</v>
          </cell>
        </row>
        <row r="4681">
          <cell r="B4681" t="str">
            <v>Zlatiborski okrug</v>
          </cell>
          <cell r="C4681" t="str">
            <v>RSZlatiborski okrug</v>
          </cell>
        </row>
        <row r="4682">
          <cell r="B4682" t="str">
            <v>Moravički okrug</v>
          </cell>
          <cell r="C4682" t="str">
            <v>RSMoravički okrug</v>
          </cell>
        </row>
        <row r="4683">
          <cell r="B4683" t="str">
            <v>Raški okrug</v>
          </cell>
          <cell r="C4683" t="str">
            <v>RSRaški okrug</v>
          </cell>
        </row>
        <row r="4684">
          <cell r="B4684" t="str">
            <v>Rasinski okrug</v>
          </cell>
          <cell r="C4684" t="str">
            <v>RSRasinski okrug</v>
          </cell>
        </row>
        <row r="4685">
          <cell r="B4685" t="str">
            <v>Nišavski okrug</v>
          </cell>
          <cell r="C4685" t="str">
            <v>RSNišavski okrug</v>
          </cell>
        </row>
        <row r="4686">
          <cell r="B4686" t="str">
            <v>Toplički okrug</v>
          </cell>
          <cell r="C4686" t="str">
            <v>RSToplički okrug</v>
          </cell>
        </row>
        <row r="4687">
          <cell r="B4687" t="str">
            <v>Pirotski okrug</v>
          </cell>
          <cell r="C4687" t="str">
            <v>RSPirotski okrug</v>
          </cell>
        </row>
        <row r="4688">
          <cell r="B4688" t="str">
            <v>Jablanički okrug</v>
          </cell>
          <cell r="C4688" t="str">
            <v>RSJablanički okrug</v>
          </cell>
        </row>
        <row r="4689">
          <cell r="B4689" t="str">
            <v>Pčinjski okrug</v>
          </cell>
          <cell r="C4689" t="str">
            <v>RSPčinjski okrug</v>
          </cell>
        </row>
        <row r="4690">
          <cell r="B4690" t="str">
            <v>Amurskaya oblast'</v>
          </cell>
          <cell r="C4690" t="str">
            <v>RUAmurskaya oblast'</v>
          </cell>
        </row>
        <row r="4691">
          <cell r="B4691" t="str">
            <v>Amurskaja oblast'</v>
          </cell>
          <cell r="C4691" t="str">
            <v>RUAmurskaja oblast'</v>
          </cell>
        </row>
        <row r="4692">
          <cell r="B4692" t="str">
            <v>Arkhangel'skaya oblast'</v>
          </cell>
          <cell r="C4692" t="str">
            <v>RUArkhangel'skaya oblast'</v>
          </cell>
        </row>
        <row r="4693">
          <cell r="B4693" t="str">
            <v>Arhangel'skaja oblast'</v>
          </cell>
          <cell r="C4693" t="str">
            <v>RUArhangel'skaja oblast'</v>
          </cell>
        </row>
        <row r="4694">
          <cell r="B4694" t="str">
            <v>Astrakhanskaya oblast'</v>
          </cell>
          <cell r="C4694" t="str">
            <v>RUAstrakhanskaya oblast'</v>
          </cell>
        </row>
        <row r="4695">
          <cell r="B4695" t="str">
            <v>Astrahanskaja oblast'</v>
          </cell>
          <cell r="C4695" t="str">
            <v>RUAstrahanskaja oblast'</v>
          </cell>
        </row>
        <row r="4696">
          <cell r="B4696" t="str">
            <v>Belgorodskaya oblast'</v>
          </cell>
          <cell r="C4696" t="str">
            <v>RUBelgorodskaya oblast'</v>
          </cell>
        </row>
        <row r="4697">
          <cell r="B4697" t="str">
            <v>Belgorodskaja oblast'</v>
          </cell>
          <cell r="C4697" t="str">
            <v>RUBelgorodskaja oblast'</v>
          </cell>
        </row>
        <row r="4698">
          <cell r="B4698" t="str">
            <v>Bryanskaya oblast'</v>
          </cell>
          <cell r="C4698" t="str">
            <v>RUBryanskaya oblast'</v>
          </cell>
        </row>
        <row r="4699">
          <cell r="B4699" t="str">
            <v>Brjanskaja oblast'</v>
          </cell>
          <cell r="C4699" t="str">
            <v>RUBrjanskaja oblast'</v>
          </cell>
        </row>
        <row r="4700">
          <cell r="B4700" t="str">
            <v>Čeljabinskaja oblast'</v>
          </cell>
          <cell r="C4700" t="str">
            <v>RUČeljabinskaja oblast'</v>
          </cell>
        </row>
        <row r="4701">
          <cell r="B4701" t="str">
            <v>Chelyabinskaya oblast'</v>
          </cell>
          <cell r="C4701" t="str">
            <v>RUChelyabinskaya oblast'</v>
          </cell>
        </row>
        <row r="4702">
          <cell r="B4702" t="str">
            <v>Irkutskaya oblast'</v>
          </cell>
          <cell r="C4702" t="str">
            <v>RUIrkutskaya oblast'</v>
          </cell>
        </row>
        <row r="4703">
          <cell r="B4703" t="str">
            <v>Irkutskaja oblast'</v>
          </cell>
          <cell r="C4703" t="str">
            <v>RUIrkutskaja oblast'</v>
          </cell>
        </row>
        <row r="4704">
          <cell r="B4704" t="str">
            <v>Ivanovskaya oblast'</v>
          </cell>
          <cell r="C4704" t="str">
            <v>RUIvanovskaya oblast'</v>
          </cell>
        </row>
        <row r="4705">
          <cell r="B4705" t="str">
            <v>Ivanovskaja oblast'</v>
          </cell>
          <cell r="C4705" t="str">
            <v>RUIvanovskaja oblast'</v>
          </cell>
        </row>
        <row r="4706">
          <cell r="B4706" t="str">
            <v>Kemerovskaya oblast'</v>
          </cell>
          <cell r="C4706" t="str">
            <v>RUKemerovskaya oblast'</v>
          </cell>
        </row>
        <row r="4707">
          <cell r="B4707" t="str">
            <v>Kemerovskaja oblast'</v>
          </cell>
          <cell r="C4707" t="str">
            <v>RUKemerovskaja oblast'</v>
          </cell>
        </row>
        <row r="4708">
          <cell r="B4708" t="str">
            <v>Kaliningradskaya oblast'</v>
          </cell>
          <cell r="C4708" t="str">
            <v>RUKaliningradskaya oblast'</v>
          </cell>
        </row>
        <row r="4709">
          <cell r="B4709" t="str">
            <v>Kaliningradskaja oblast'</v>
          </cell>
          <cell r="C4709" t="str">
            <v>RUKaliningradskaja oblast'</v>
          </cell>
        </row>
        <row r="4710">
          <cell r="B4710" t="str">
            <v>Kurganskaja oblast'</v>
          </cell>
          <cell r="C4710" t="str">
            <v>RUKurganskaja oblast'</v>
          </cell>
        </row>
        <row r="4711">
          <cell r="B4711" t="str">
            <v>Kurganskaya oblast'</v>
          </cell>
          <cell r="C4711" t="str">
            <v>RUKurganskaya oblast'</v>
          </cell>
        </row>
        <row r="4712">
          <cell r="B4712" t="str">
            <v>Kirovskaja oblast'</v>
          </cell>
          <cell r="C4712" t="str">
            <v>RUKirovskaja oblast'</v>
          </cell>
        </row>
        <row r="4713">
          <cell r="B4713" t="str">
            <v>Kirovskaya oblast'</v>
          </cell>
          <cell r="C4713" t="str">
            <v>RUKirovskaya oblast'</v>
          </cell>
        </row>
        <row r="4714">
          <cell r="B4714" t="str">
            <v>Kalužskaja oblast'</v>
          </cell>
          <cell r="C4714" t="str">
            <v>RUKalužskaja oblast'</v>
          </cell>
        </row>
        <row r="4715">
          <cell r="B4715" t="str">
            <v>Kaluzhskaya oblast'</v>
          </cell>
          <cell r="C4715" t="str">
            <v>RUKaluzhskaya oblast'</v>
          </cell>
        </row>
        <row r="4716">
          <cell r="B4716" t="str">
            <v>Kostromskaya oblast'</v>
          </cell>
          <cell r="C4716" t="str">
            <v>RUKostromskaya oblast'</v>
          </cell>
        </row>
        <row r="4717">
          <cell r="B4717" t="str">
            <v>Kostromskaja oblast'</v>
          </cell>
          <cell r="C4717" t="str">
            <v>RUKostromskaja oblast'</v>
          </cell>
        </row>
        <row r="4718">
          <cell r="B4718" t="str">
            <v>Kurskaja oblast'</v>
          </cell>
          <cell r="C4718" t="str">
            <v>RUKurskaja oblast'</v>
          </cell>
        </row>
        <row r="4719">
          <cell r="B4719" t="str">
            <v>Kurskaya oblast'</v>
          </cell>
          <cell r="C4719" t="str">
            <v>RUKurskaya oblast'</v>
          </cell>
        </row>
        <row r="4720">
          <cell r="B4720" t="str">
            <v>Leningradskaja oblast'</v>
          </cell>
          <cell r="C4720" t="str">
            <v>RULeningradskaja oblast'</v>
          </cell>
        </row>
        <row r="4721">
          <cell r="B4721" t="str">
            <v>Leningradskaya oblast'</v>
          </cell>
          <cell r="C4721" t="str">
            <v>RULeningradskaya oblast'</v>
          </cell>
        </row>
        <row r="4722">
          <cell r="B4722" t="str">
            <v>Lipeckaja oblast'</v>
          </cell>
          <cell r="C4722" t="str">
            <v>RULipeckaja oblast'</v>
          </cell>
        </row>
        <row r="4723">
          <cell r="B4723" t="str">
            <v>Lipetskaya oblast'</v>
          </cell>
          <cell r="C4723" t="str">
            <v>RULipetskaya oblast'</v>
          </cell>
        </row>
        <row r="4724">
          <cell r="B4724" t="str">
            <v>Magadanskaya oblast'</v>
          </cell>
          <cell r="C4724" t="str">
            <v>RUMagadanskaya oblast'</v>
          </cell>
        </row>
        <row r="4725">
          <cell r="B4725" t="str">
            <v>Magadanskaja oblast'</v>
          </cell>
          <cell r="C4725" t="str">
            <v>RUMagadanskaja oblast'</v>
          </cell>
        </row>
        <row r="4726">
          <cell r="B4726" t="str">
            <v>Moskovskaya oblast'</v>
          </cell>
          <cell r="C4726" t="str">
            <v>RUMoskovskaya oblast'</v>
          </cell>
        </row>
        <row r="4727">
          <cell r="B4727" t="str">
            <v>Moskovskaja oblast'</v>
          </cell>
          <cell r="C4727" t="str">
            <v>RUMoskovskaja oblast'</v>
          </cell>
        </row>
        <row r="4728">
          <cell r="B4728" t="str">
            <v>Murmanskaya oblast'</v>
          </cell>
          <cell r="C4728" t="str">
            <v>RUMurmanskaya oblast'</v>
          </cell>
        </row>
        <row r="4729">
          <cell r="B4729" t="str">
            <v>Murmanskaja oblast'</v>
          </cell>
          <cell r="C4729" t="str">
            <v>RUMurmanskaja oblast'</v>
          </cell>
        </row>
        <row r="4730">
          <cell r="B4730" t="str">
            <v>Novgorodskaja oblast'</v>
          </cell>
          <cell r="C4730" t="str">
            <v>RUNovgorodskaja oblast'</v>
          </cell>
        </row>
        <row r="4731">
          <cell r="B4731" t="str">
            <v>Novgorodskaya oblast'</v>
          </cell>
          <cell r="C4731" t="str">
            <v>RUNovgorodskaya oblast'</v>
          </cell>
        </row>
        <row r="4732">
          <cell r="B4732" t="str">
            <v>Nižegorodskaja oblast'</v>
          </cell>
          <cell r="C4732" t="str">
            <v>RUNižegorodskaja oblast'</v>
          </cell>
        </row>
        <row r="4733">
          <cell r="B4733" t="str">
            <v>Nizhegorodskaya oblast'</v>
          </cell>
          <cell r="C4733" t="str">
            <v>RUNizhegorodskaya oblast'</v>
          </cell>
        </row>
        <row r="4734">
          <cell r="B4734" t="str">
            <v>Novosibirskaya oblast'</v>
          </cell>
          <cell r="C4734" t="str">
            <v>RUNovosibirskaya oblast'</v>
          </cell>
        </row>
        <row r="4735">
          <cell r="B4735" t="str">
            <v>Novosibirskaja oblast'</v>
          </cell>
          <cell r="C4735" t="str">
            <v>RUNovosibirskaja oblast'</v>
          </cell>
        </row>
        <row r="4736">
          <cell r="B4736" t="str">
            <v>Omskaya oblast'</v>
          </cell>
          <cell r="C4736" t="str">
            <v>RUOmskaya oblast'</v>
          </cell>
        </row>
        <row r="4737">
          <cell r="B4737" t="str">
            <v>Omskaja oblast'</v>
          </cell>
          <cell r="C4737" t="str">
            <v>RUOmskaja oblast'</v>
          </cell>
        </row>
        <row r="4738">
          <cell r="B4738" t="str">
            <v>Orenburgskaja oblast'</v>
          </cell>
          <cell r="C4738" t="str">
            <v>RUOrenburgskaja oblast'</v>
          </cell>
        </row>
        <row r="4739">
          <cell r="B4739" t="str">
            <v>Orenburgskaya oblast'</v>
          </cell>
          <cell r="C4739" t="str">
            <v>RUOrenburgskaya oblast'</v>
          </cell>
        </row>
        <row r="4740">
          <cell r="B4740" t="str">
            <v>Orlovskaja oblast'</v>
          </cell>
          <cell r="C4740" t="str">
            <v>RUOrlovskaja oblast'</v>
          </cell>
        </row>
        <row r="4741">
          <cell r="B4741" t="str">
            <v>Orlovskaya oblast'</v>
          </cell>
          <cell r="C4741" t="str">
            <v>RUOrlovskaya oblast'</v>
          </cell>
        </row>
        <row r="4742">
          <cell r="B4742" t="str">
            <v>Penzenskaya oblast'</v>
          </cell>
          <cell r="C4742" t="str">
            <v>RUPenzenskaya oblast'</v>
          </cell>
        </row>
        <row r="4743">
          <cell r="B4743" t="str">
            <v>Penzenskaja oblast'</v>
          </cell>
          <cell r="C4743" t="str">
            <v>RUPenzenskaja oblast'</v>
          </cell>
        </row>
        <row r="4744">
          <cell r="B4744" t="str">
            <v>Pskovskaja oblast'</v>
          </cell>
          <cell r="C4744" t="str">
            <v>RUPskovskaja oblast'</v>
          </cell>
        </row>
        <row r="4745">
          <cell r="B4745" t="str">
            <v>Pskovskaya oblast'</v>
          </cell>
          <cell r="C4745" t="str">
            <v>RUPskovskaya oblast'</v>
          </cell>
        </row>
        <row r="4746">
          <cell r="B4746" t="str">
            <v>Rostovskaja oblast'</v>
          </cell>
          <cell r="C4746" t="str">
            <v>RURostovskaja oblast'</v>
          </cell>
        </row>
        <row r="4747">
          <cell r="B4747" t="str">
            <v>Rostovskaya oblast'</v>
          </cell>
          <cell r="C4747" t="str">
            <v>RURostovskaya oblast'</v>
          </cell>
        </row>
        <row r="4748">
          <cell r="B4748" t="str">
            <v>Rjazanskaja oblast'</v>
          </cell>
          <cell r="C4748" t="str">
            <v>RURjazanskaja oblast'</v>
          </cell>
        </row>
        <row r="4749">
          <cell r="B4749" t="str">
            <v>Ryazanskaya oblast'</v>
          </cell>
          <cell r="C4749" t="str">
            <v>RURyazanskaya oblast'</v>
          </cell>
        </row>
        <row r="4750">
          <cell r="B4750" t="str">
            <v>Sahalinskaja oblast'</v>
          </cell>
          <cell r="C4750" t="str">
            <v>RUSahalinskaja oblast'</v>
          </cell>
        </row>
        <row r="4751">
          <cell r="B4751" t="str">
            <v>Sakhalinskaya oblast'</v>
          </cell>
          <cell r="C4751" t="str">
            <v>RUSakhalinskaya oblast'</v>
          </cell>
        </row>
        <row r="4752">
          <cell r="B4752" t="str">
            <v>Samarskaya oblast'</v>
          </cell>
          <cell r="C4752" t="str">
            <v>RUSamarskaya oblast'</v>
          </cell>
        </row>
        <row r="4753">
          <cell r="B4753" t="str">
            <v>Samarskaja oblast'</v>
          </cell>
          <cell r="C4753" t="str">
            <v>RUSamarskaja oblast'</v>
          </cell>
        </row>
        <row r="4754">
          <cell r="B4754" t="str">
            <v>Saratovskaya oblast'</v>
          </cell>
          <cell r="C4754" t="str">
            <v>RUSaratovskaya oblast'</v>
          </cell>
        </row>
        <row r="4755">
          <cell r="B4755" t="str">
            <v>Saratovskaja oblast'</v>
          </cell>
          <cell r="C4755" t="str">
            <v>RUSaratovskaja oblast'</v>
          </cell>
        </row>
        <row r="4756">
          <cell r="B4756" t="str">
            <v>Smolenskaja oblast'</v>
          </cell>
          <cell r="C4756" t="str">
            <v>RUSmolenskaja oblast'</v>
          </cell>
        </row>
        <row r="4757">
          <cell r="B4757" t="str">
            <v>Smolenskaya oblast'</v>
          </cell>
          <cell r="C4757" t="str">
            <v>RUSmolenskaya oblast'</v>
          </cell>
        </row>
        <row r="4758">
          <cell r="B4758" t="str">
            <v>Sverdlovskaya oblast'</v>
          </cell>
          <cell r="C4758" t="str">
            <v>RUSverdlovskaya oblast'</v>
          </cell>
        </row>
        <row r="4759">
          <cell r="B4759" t="str">
            <v>Sverdlovskaja oblast'</v>
          </cell>
          <cell r="C4759" t="str">
            <v>RUSverdlovskaja oblast'</v>
          </cell>
        </row>
        <row r="4760">
          <cell r="B4760" t="str">
            <v>Tambovskaya oblast'</v>
          </cell>
          <cell r="C4760" t="str">
            <v>RUTambovskaya oblast'</v>
          </cell>
        </row>
        <row r="4761">
          <cell r="B4761" t="str">
            <v>Tambovskaja oblast'</v>
          </cell>
          <cell r="C4761" t="str">
            <v>RUTambovskaja oblast'</v>
          </cell>
        </row>
        <row r="4762">
          <cell r="B4762" t="str">
            <v>Tomskaya oblast'</v>
          </cell>
          <cell r="C4762" t="str">
            <v>RUTomskaya oblast'</v>
          </cell>
        </row>
        <row r="4763">
          <cell r="B4763" t="str">
            <v>Tomskaja oblast'</v>
          </cell>
          <cell r="C4763" t="str">
            <v>RUTomskaja oblast'</v>
          </cell>
        </row>
        <row r="4764">
          <cell r="B4764" t="str">
            <v>Tul'skaja oblast'</v>
          </cell>
          <cell r="C4764" t="str">
            <v>RUTul'skaja oblast'</v>
          </cell>
        </row>
        <row r="4765">
          <cell r="B4765" t="str">
            <v>Tul'skaya oblast'</v>
          </cell>
          <cell r="C4765" t="str">
            <v>RUTul'skaya oblast'</v>
          </cell>
        </row>
        <row r="4766">
          <cell r="B4766" t="str">
            <v>Tverskaja oblast'</v>
          </cell>
          <cell r="C4766" t="str">
            <v>RUTverskaja oblast'</v>
          </cell>
        </row>
        <row r="4767">
          <cell r="B4767" t="str">
            <v>Tverskaya oblast'</v>
          </cell>
          <cell r="C4767" t="str">
            <v>RUTverskaya oblast'</v>
          </cell>
        </row>
        <row r="4768">
          <cell r="B4768" t="str">
            <v>Tyumenskaya oblast'</v>
          </cell>
          <cell r="C4768" t="str">
            <v>RUTyumenskaya oblast'</v>
          </cell>
        </row>
        <row r="4769">
          <cell r="B4769" t="str">
            <v>Tjumenskaja oblast'</v>
          </cell>
          <cell r="C4769" t="str">
            <v>RUTjumenskaja oblast'</v>
          </cell>
        </row>
        <row r="4770">
          <cell r="B4770" t="str">
            <v>Ul'janovskaja oblast'</v>
          </cell>
          <cell r="C4770" t="str">
            <v>RUUl'janovskaja oblast'</v>
          </cell>
        </row>
        <row r="4771">
          <cell r="B4771" t="str">
            <v>Ul'yanovskaya oblast'</v>
          </cell>
          <cell r="C4771" t="str">
            <v>RUUl'yanovskaya oblast'</v>
          </cell>
        </row>
        <row r="4772">
          <cell r="B4772" t="str">
            <v>Volgogradskaja oblast'</v>
          </cell>
          <cell r="C4772" t="str">
            <v>RUVolgogradskaja oblast'</v>
          </cell>
        </row>
        <row r="4773">
          <cell r="B4773" t="str">
            <v>Volgogradskaya oblast'</v>
          </cell>
          <cell r="C4773" t="str">
            <v>RUVolgogradskaya oblast'</v>
          </cell>
        </row>
        <row r="4774">
          <cell r="B4774" t="str">
            <v>Vladimirskaya oblast'</v>
          </cell>
          <cell r="C4774" t="str">
            <v>RUVladimirskaya oblast'</v>
          </cell>
        </row>
        <row r="4775">
          <cell r="B4775" t="str">
            <v>Vladimirskaja oblast'</v>
          </cell>
          <cell r="C4775" t="str">
            <v>RUVladimirskaja oblast'</v>
          </cell>
        </row>
        <row r="4776">
          <cell r="B4776" t="str">
            <v>Vologodskaya oblast'</v>
          </cell>
          <cell r="C4776" t="str">
            <v>RUVologodskaya oblast'</v>
          </cell>
        </row>
        <row r="4777">
          <cell r="B4777" t="str">
            <v>Vologodskaja oblast'</v>
          </cell>
          <cell r="C4777" t="str">
            <v>RUVologodskaja oblast'</v>
          </cell>
        </row>
        <row r="4778">
          <cell r="B4778" t="str">
            <v>Voronežskaja oblast'</v>
          </cell>
          <cell r="C4778" t="str">
            <v>RUVoronežskaja oblast'</v>
          </cell>
        </row>
        <row r="4779">
          <cell r="B4779" t="str">
            <v>Voronezhskaya oblast'</v>
          </cell>
          <cell r="C4779" t="str">
            <v>RUVoronezhskaya oblast'</v>
          </cell>
        </row>
        <row r="4780">
          <cell r="B4780" t="str">
            <v>Jaroslavskaja oblast'</v>
          </cell>
          <cell r="C4780" t="str">
            <v>RUJaroslavskaja oblast'</v>
          </cell>
        </row>
        <row r="4781">
          <cell r="B4781" t="str">
            <v>Yaroslavskaya oblast'</v>
          </cell>
          <cell r="C4781" t="str">
            <v>RUYaroslavskaya oblast'</v>
          </cell>
        </row>
        <row r="4782">
          <cell r="B4782" t="str">
            <v>Chukotskiy avtonomnyy okrug</v>
          </cell>
          <cell r="C4782" t="str">
            <v>RUChukotskiy avtonomnyy okrug</v>
          </cell>
        </row>
        <row r="4783">
          <cell r="B4783" t="str">
            <v>Čukotskij avtonomnyj okrug</v>
          </cell>
          <cell r="C4783" t="str">
            <v>RUČukotskij avtonomnyj okrug</v>
          </cell>
        </row>
        <row r="4784">
          <cell r="B4784" t="str">
            <v>Khanty-Mansiyskiy avtonomnyy okrug</v>
          </cell>
          <cell r="C4784" t="str">
            <v>RUKhanty-Mansiyskiy avtonomnyy okrug</v>
          </cell>
        </row>
        <row r="4785">
          <cell r="B4785" t="str">
            <v>Hanty-Mansijskij avtonomnyj okrug</v>
          </cell>
          <cell r="C4785" t="str">
            <v>RUHanty-Mansijskij avtonomnyj okrug</v>
          </cell>
        </row>
        <row r="4786">
          <cell r="B4786" t="str">
            <v>Nenetskiy avtonomnyy okrug</v>
          </cell>
          <cell r="C4786" t="str">
            <v>RUNenetskiy avtonomnyy okrug</v>
          </cell>
        </row>
        <row r="4787">
          <cell r="B4787" t="str">
            <v>Neneckij avtonomnyj okrug</v>
          </cell>
          <cell r="C4787" t="str">
            <v>RUNeneckij avtonomnyj okrug</v>
          </cell>
        </row>
        <row r="4788">
          <cell r="B4788" t="str">
            <v>Jamalo-Neneckij avtonomnyj okrug</v>
          </cell>
          <cell r="C4788" t="str">
            <v>RUJamalo-Neneckij avtonomnyj okrug</v>
          </cell>
        </row>
        <row r="4789">
          <cell r="B4789" t="str">
            <v>Yamalo-Nenetskiy avtonomnyy okrug</v>
          </cell>
          <cell r="C4789" t="str">
            <v>RUYamalo-Nenetskiy avtonomnyy okrug</v>
          </cell>
        </row>
        <row r="4790">
          <cell r="B4790" t="str">
            <v>Moskva</v>
          </cell>
          <cell r="C4790" t="str">
            <v>RUMoskva</v>
          </cell>
        </row>
        <row r="4791">
          <cell r="B4791" t="str">
            <v>Moskva</v>
          </cell>
          <cell r="C4791" t="str">
            <v>RUMoskva</v>
          </cell>
        </row>
        <row r="4792">
          <cell r="B4792" t="str">
            <v>Sankt-Peterburg</v>
          </cell>
          <cell r="C4792" t="str">
            <v>RUSankt-Peterburg</v>
          </cell>
        </row>
        <row r="4793">
          <cell r="B4793" t="str">
            <v>Sankt-Peterburg</v>
          </cell>
          <cell r="C4793" t="str">
            <v>RUSankt-Peterburg</v>
          </cell>
        </row>
        <row r="4794">
          <cell r="B4794" t="str">
            <v>Yevreyskaya avtonomnaya oblast'</v>
          </cell>
          <cell r="C4794" t="str">
            <v>RUYevreyskaya avtonomnaya oblast'</v>
          </cell>
        </row>
        <row r="4795">
          <cell r="B4795" t="str">
            <v>Evrejskaja avtonomnaja oblast'</v>
          </cell>
          <cell r="C4795" t="str">
            <v>RUEvrejskaja avtonomnaja oblast'</v>
          </cell>
        </row>
        <row r="4796">
          <cell r="B4796" t="str">
            <v>Altajskij kraj</v>
          </cell>
          <cell r="C4796" t="str">
            <v>RUAltajskij kraj</v>
          </cell>
        </row>
        <row r="4797">
          <cell r="B4797" t="str">
            <v>Altayskiy kray</v>
          </cell>
          <cell r="C4797" t="str">
            <v>RUAltayskiy kray</v>
          </cell>
        </row>
        <row r="4798">
          <cell r="B4798" t="str">
            <v>Kamchatskiy kray</v>
          </cell>
          <cell r="C4798" t="str">
            <v>RUKamchatskiy kray</v>
          </cell>
        </row>
        <row r="4799">
          <cell r="B4799" t="str">
            <v>Kamčatskij kraj</v>
          </cell>
          <cell r="C4799" t="str">
            <v>RUKamčatskij kraj</v>
          </cell>
        </row>
        <row r="4800">
          <cell r="B4800" t="str">
            <v>Krasnodarskiy kray</v>
          </cell>
          <cell r="C4800" t="str">
            <v>RUKrasnodarskiy kray</v>
          </cell>
        </row>
        <row r="4801">
          <cell r="B4801" t="str">
            <v>Krasnodarskij kraj</v>
          </cell>
          <cell r="C4801" t="str">
            <v>RUKrasnodarskij kraj</v>
          </cell>
        </row>
        <row r="4802">
          <cell r="B4802" t="str">
            <v>Khabarovskiy kray</v>
          </cell>
          <cell r="C4802" t="str">
            <v>RUKhabarovskiy kray</v>
          </cell>
        </row>
        <row r="4803">
          <cell r="B4803" t="str">
            <v>Habarovskij kraj</v>
          </cell>
          <cell r="C4803" t="str">
            <v>RUHabarovskij kraj</v>
          </cell>
        </row>
        <row r="4804">
          <cell r="B4804" t="str">
            <v>Krasnojarskij kraj</v>
          </cell>
          <cell r="C4804" t="str">
            <v>RUKrasnojarskij kraj</v>
          </cell>
        </row>
        <row r="4805">
          <cell r="B4805" t="str">
            <v>Krasnoyarskiy kray</v>
          </cell>
          <cell r="C4805" t="str">
            <v>RUKrasnoyarskiy kray</v>
          </cell>
        </row>
        <row r="4806">
          <cell r="B4806" t="str">
            <v>Permskiy kray</v>
          </cell>
          <cell r="C4806" t="str">
            <v>RUPermskiy kray</v>
          </cell>
        </row>
        <row r="4807">
          <cell r="B4807" t="str">
            <v>Permskij kraj</v>
          </cell>
          <cell r="C4807" t="str">
            <v>RUPermskij kraj</v>
          </cell>
        </row>
        <row r="4808">
          <cell r="B4808" t="str">
            <v>Primorskij kraj</v>
          </cell>
          <cell r="C4808" t="str">
            <v>RUPrimorskij kraj</v>
          </cell>
        </row>
        <row r="4809">
          <cell r="B4809" t="str">
            <v>Primorskiy kray</v>
          </cell>
          <cell r="C4809" t="str">
            <v>RUPrimorskiy kray</v>
          </cell>
        </row>
        <row r="4810">
          <cell r="B4810" t="str">
            <v>Stavropol'skiy kray</v>
          </cell>
          <cell r="C4810" t="str">
            <v>RUStavropol'skiy kray</v>
          </cell>
        </row>
        <row r="4811">
          <cell r="B4811" t="str">
            <v>Stavropol'skij kraj</v>
          </cell>
          <cell r="C4811" t="str">
            <v>RUStavropol'skij kraj</v>
          </cell>
        </row>
        <row r="4812">
          <cell r="B4812" t="str">
            <v>Zabaykal'skiy kray</v>
          </cell>
          <cell r="C4812" t="str">
            <v>RUZabaykal'skiy kray</v>
          </cell>
        </row>
        <row r="4813">
          <cell r="B4813" t="str">
            <v>Zabajkal'skij kraj</v>
          </cell>
          <cell r="C4813" t="str">
            <v>RUZabajkal'skij kraj</v>
          </cell>
        </row>
        <row r="4814">
          <cell r="B4814" t="str">
            <v>Adygeya, Respublika</v>
          </cell>
          <cell r="C4814" t="str">
            <v>RUAdygeya, Respublika</v>
          </cell>
        </row>
        <row r="4815">
          <cell r="B4815" t="str">
            <v>Adygeja, Respublika</v>
          </cell>
          <cell r="C4815" t="str">
            <v>RUAdygeja, Respublika</v>
          </cell>
        </row>
        <row r="4816">
          <cell r="B4816" t="str">
            <v>Altaj, Respublika</v>
          </cell>
          <cell r="C4816" t="str">
            <v>RUAltaj, Respublika</v>
          </cell>
        </row>
        <row r="4817">
          <cell r="B4817" t="str">
            <v>Altay, Respublika</v>
          </cell>
          <cell r="C4817" t="str">
            <v>RUAltay, Respublika</v>
          </cell>
        </row>
        <row r="4818">
          <cell r="B4818" t="str">
            <v>Baškortostan, Respublika</v>
          </cell>
          <cell r="C4818" t="str">
            <v>RUBaškortostan, Respublika</v>
          </cell>
        </row>
        <row r="4819">
          <cell r="B4819" t="str">
            <v>Bashkortostan, Respublika</v>
          </cell>
          <cell r="C4819" t="str">
            <v>RUBashkortostan, Respublika</v>
          </cell>
        </row>
        <row r="4820">
          <cell r="B4820" t="str">
            <v>Buryatiya, Respublika</v>
          </cell>
          <cell r="C4820" t="str">
            <v>RUBuryatiya, Respublika</v>
          </cell>
        </row>
        <row r="4821">
          <cell r="B4821" t="str">
            <v>Burjatija, Respublika</v>
          </cell>
          <cell r="C4821" t="str">
            <v>RUBurjatija, Respublika</v>
          </cell>
        </row>
        <row r="4822">
          <cell r="B4822" t="str">
            <v>Čečenskaja Respublika</v>
          </cell>
          <cell r="C4822" t="str">
            <v>RUČečenskaja Respublika</v>
          </cell>
        </row>
        <row r="4823">
          <cell r="B4823" t="str">
            <v>Chechenskaya Respublika</v>
          </cell>
          <cell r="C4823" t="str">
            <v>RUChechenskaya Respublika</v>
          </cell>
        </row>
        <row r="4824">
          <cell r="B4824" t="str">
            <v>Čuvašskaja Respublika</v>
          </cell>
          <cell r="C4824" t="str">
            <v>RUČuvašskaja Respublika</v>
          </cell>
        </row>
        <row r="4825">
          <cell r="B4825" t="str">
            <v>Chuvashskaya Respublika</v>
          </cell>
          <cell r="C4825" t="str">
            <v>RUChuvashskaya Respublika</v>
          </cell>
        </row>
        <row r="4826">
          <cell r="B4826" t="str">
            <v>Dagestan, Respublika</v>
          </cell>
          <cell r="C4826" t="str">
            <v>RUDagestan, Respublika</v>
          </cell>
        </row>
        <row r="4827">
          <cell r="B4827" t="str">
            <v>Dagestan, Respublika</v>
          </cell>
          <cell r="C4827" t="str">
            <v>RUDagestan, Respublika</v>
          </cell>
        </row>
        <row r="4828">
          <cell r="B4828" t="str">
            <v>Ingušetija, Respublika</v>
          </cell>
          <cell r="C4828" t="str">
            <v>RUIngušetija, Respublika</v>
          </cell>
        </row>
        <row r="4829">
          <cell r="B4829" t="str">
            <v>Ingushetiya, Respublika</v>
          </cell>
          <cell r="C4829" t="str">
            <v>RUIngushetiya, Respublika</v>
          </cell>
        </row>
        <row r="4830">
          <cell r="B4830" t="str">
            <v>Kabardino-Balkarskaya Respublika</v>
          </cell>
          <cell r="C4830" t="str">
            <v>RUKabardino-Balkarskaya Respublika</v>
          </cell>
        </row>
        <row r="4831">
          <cell r="B4831" t="str">
            <v>Kabardino-Balkarskaja Respublika</v>
          </cell>
          <cell r="C4831" t="str">
            <v>RUKabardino-Balkarskaja Respublika</v>
          </cell>
        </row>
        <row r="4832">
          <cell r="B4832" t="str">
            <v>Karachayevo-Cherkesskaya Respublika</v>
          </cell>
          <cell r="C4832" t="str">
            <v>RUKarachayevo-Cherkesskaya Respublika</v>
          </cell>
        </row>
        <row r="4833">
          <cell r="B4833" t="str">
            <v>Karačaevo-Čerkesskaja Respublika</v>
          </cell>
          <cell r="C4833" t="str">
            <v>RUKaračaevo-Čerkesskaja Respublika</v>
          </cell>
        </row>
        <row r="4834">
          <cell r="B4834" t="str">
            <v>Hakasija, Respublika</v>
          </cell>
          <cell r="C4834" t="str">
            <v>RUHakasija, Respublika</v>
          </cell>
        </row>
        <row r="4835">
          <cell r="B4835" t="str">
            <v>Khakasiya, Respublika</v>
          </cell>
          <cell r="C4835" t="str">
            <v>RUKhakasiya, Respublika</v>
          </cell>
        </row>
        <row r="4836">
          <cell r="B4836" t="str">
            <v>Kalmykija, Respublika</v>
          </cell>
          <cell r="C4836" t="str">
            <v>RUKalmykija, Respublika</v>
          </cell>
        </row>
        <row r="4837">
          <cell r="B4837" t="str">
            <v>Kalmykiya, Respublika</v>
          </cell>
          <cell r="C4837" t="str">
            <v>RUKalmykiya, Respublika</v>
          </cell>
        </row>
        <row r="4838">
          <cell r="B4838" t="str">
            <v>Komi, Respublika</v>
          </cell>
          <cell r="C4838" t="str">
            <v>RUKomi, Respublika</v>
          </cell>
        </row>
        <row r="4839">
          <cell r="B4839" t="str">
            <v>Komi, Respublika</v>
          </cell>
          <cell r="C4839" t="str">
            <v>RUKomi, Respublika</v>
          </cell>
        </row>
        <row r="4840">
          <cell r="B4840" t="str">
            <v>Kareliya, Respublika</v>
          </cell>
          <cell r="C4840" t="str">
            <v>RUKareliya, Respublika</v>
          </cell>
        </row>
        <row r="4841">
          <cell r="B4841" t="str">
            <v>Karelija, Respublika</v>
          </cell>
          <cell r="C4841" t="str">
            <v>RUKarelija, Respublika</v>
          </cell>
        </row>
        <row r="4842">
          <cell r="B4842" t="str">
            <v>Mariy El, Respublika</v>
          </cell>
          <cell r="C4842" t="str">
            <v>RUMariy El, Respublika</v>
          </cell>
        </row>
        <row r="4843">
          <cell r="B4843" t="str">
            <v>Marij Èl, Respublika</v>
          </cell>
          <cell r="C4843" t="str">
            <v>RUMarij Èl, Respublika</v>
          </cell>
        </row>
        <row r="4844">
          <cell r="B4844" t="str">
            <v>Mordoviya, Respublika</v>
          </cell>
          <cell r="C4844" t="str">
            <v>RUMordoviya, Respublika</v>
          </cell>
        </row>
        <row r="4845">
          <cell r="B4845" t="str">
            <v>Mordovija, Respublika</v>
          </cell>
          <cell r="C4845" t="str">
            <v>RUMordovija, Respublika</v>
          </cell>
        </row>
        <row r="4846">
          <cell r="B4846" t="str">
            <v>Saha, Respublika</v>
          </cell>
          <cell r="C4846" t="str">
            <v>RUSaha, Respublika</v>
          </cell>
        </row>
        <row r="4847">
          <cell r="B4847" t="str">
            <v>Sakha, Respublika</v>
          </cell>
          <cell r="C4847" t="str">
            <v>RUSakha, Respublika</v>
          </cell>
        </row>
        <row r="4848">
          <cell r="B4848" t="str">
            <v>Severnaya Osetiya, Respublika</v>
          </cell>
          <cell r="C4848" t="str">
            <v>RUSevernaya Osetiya, Respublika</v>
          </cell>
        </row>
        <row r="4849">
          <cell r="B4849" t="str">
            <v>Severnaja Osetija, Respublika</v>
          </cell>
          <cell r="C4849" t="str">
            <v>RUSevernaja Osetija, Respublika</v>
          </cell>
        </row>
        <row r="4850">
          <cell r="B4850" t="str">
            <v>Tatarstan, Respublika</v>
          </cell>
          <cell r="C4850" t="str">
            <v>RUTatarstan, Respublika</v>
          </cell>
        </row>
        <row r="4851">
          <cell r="B4851" t="str">
            <v>Tatarstan, Respublika</v>
          </cell>
          <cell r="C4851" t="str">
            <v>RUTatarstan, Respublika</v>
          </cell>
        </row>
        <row r="4852">
          <cell r="B4852" t="str">
            <v>Tyva, Respublika</v>
          </cell>
          <cell r="C4852" t="str">
            <v>RUTyva, Respublika</v>
          </cell>
        </row>
        <row r="4853">
          <cell r="B4853" t="str">
            <v>Tyva, Respublika</v>
          </cell>
          <cell r="C4853" t="str">
            <v>RUTyva, Respublika</v>
          </cell>
        </row>
        <row r="4854">
          <cell r="B4854" t="str">
            <v>Udmurtskaya Respublika</v>
          </cell>
          <cell r="C4854" t="str">
            <v>RUUdmurtskaya Respublika</v>
          </cell>
        </row>
        <row r="4855">
          <cell r="B4855" t="str">
            <v>Udmurtskaja Respublika</v>
          </cell>
          <cell r="C4855" t="str">
            <v>RUUdmurtskaja Respublika</v>
          </cell>
        </row>
        <row r="4856">
          <cell r="B4856" t="str">
            <v>City of Kigali</v>
          </cell>
          <cell r="C4856" t="str">
            <v>RWCity of Kigali</v>
          </cell>
        </row>
        <row r="4857">
          <cell r="B4857" t="str">
            <v>Ville de Kigali</v>
          </cell>
          <cell r="C4857" t="str">
            <v>RWVille de Kigali</v>
          </cell>
        </row>
        <row r="4858">
          <cell r="B4858" t="str">
            <v>Umujyi wa Kigali</v>
          </cell>
          <cell r="C4858" t="str">
            <v>RWUmujyi wa Kigali</v>
          </cell>
        </row>
        <row r="4859">
          <cell r="B4859" t="str">
            <v>Eastern</v>
          </cell>
          <cell r="C4859" t="str">
            <v>RWEastern</v>
          </cell>
        </row>
        <row r="4860">
          <cell r="B4860" t="str">
            <v>Est</v>
          </cell>
          <cell r="C4860" t="str">
            <v>RWEst</v>
          </cell>
        </row>
        <row r="4861">
          <cell r="B4861" t="str">
            <v>Iburasirazuba</v>
          </cell>
          <cell r="C4861" t="str">
            <v>RWIburasirazuba</v>
          </cell>
        </row>
        <row r="4862">
          <cell r="B4862" t="str">
            <v>Northern</v>
          </cell>
          <cell r="C4862" t="str">
            <v>RWNorthern</v>
          </cell>
        </row>
        <row r="4863">
          <cell r="B4863" t="str">
            <v>Nord</v>
          </cell>
          <cell r="C4863" t="str">
            <v>RWNord</v>
          </cell>
        </row>
        <row r="4864">
          <cell r="B4864" t="str">
            <v>Amajyaruguru</v>
          </cell>
          <cell r="C4864" t="str">
            <v>RWAmajyaruguru</v>
          </cell>
        </row>
        <row r="4865">
          <cell r="B4865" t="str">
            <v>Western</v>
          </cell>
          <cell r="C4865" t="str">
            <v>RWWestern</v>
          </cell>
        </row>
        <row r="4866">
          <cell r="B4866" t="str">
            <v>Ouest</v>
          </cell>
          <cell r="C4866" t="str">
            <v>RWOuest</v>
          </cell>
        </row>
        <row r="4867">
          <cell r="B4867" t="str">
            <v>Iburengerazuba</v>
          </cell>
          <cell r="C4867" t="str">
            <v>RWIburengerazuba</v>
          </cell>
        </row>
        <row r="4868">
          <cell r="B4868" t="str">
            <v>Southern</v>
          </cell>
          <cell r="C4868" t="str">
            <v>RWSouthern</v>
          </cell>
        </row>
        <row r="4869">
          <cell r="B4869" t="str">
            <v>Sud</v>
          </cell>
          <cell r="C4869" t="str">
            <v>RWSud</v>
          </cell>
        </row>
        <row r="4870">
          <cell r="B4870" t="str">
            <v>Amajyepfo</v>
          </cell>
          <cell r="C4870" t="str">
            <v>RWAmajyepfo</v>
          </cell>
        </row>
        <row r="4871">
          <cell r="B4871" t="str">
            <v>Ar Riyāḑ</v>
          </cell>
          <cell r="C4871" t="str">
            <v>SAAr Riyāḑ</v>
          </cell>
        </row>
        <row r="4872">
          <cell r="B4872" t="str">
            <v>Makkah al Mukarramah</v>
          </cell>
          <cell r="C4872" t="str">
            <v>SAMakkah al Mukarramah</v>
          </cell>
        </row>
        <row r="4873">
          <cell r="B4873" t="str">
            <v>Al Madīnah al Munawwarah</v>
          </cell>
          <cell r="C4873" t="str">
            <v>SAAl Madīnah al Munawwarah</v>
          </cell>
        </row>
        <row r="4874">
          <cell r="B4874" t="str">
            <v>Ash Sharqīyah</v>
          </cell>
          <cell r="C4874" t="str">
            <v>SAAsh Sharqīyah</v>
          </cell>
        </row>
        <row r="4875">
          <cell r="B4875" t="str">
            <v>Al Qaşīm</v>
          </cell>
          <cell r="C4875" t="str">
            <v>SAAl Qaşīm</v>
          </cell>
        </row>
        <row r="4876">
          <cell r="B4876" t="str">
            <v>Ḩā'il</v>
          </cell>
          <cell r="C4876" t="str">
            <v>SAḨā'il</v>
          </cell>
        </row>
        <row r="4877">
          <cell r="B4877" t="str">
            <v>Tabūk</v>
          </cell>
          <cell r="C4877" t="str">
            <v>SATabūk</v>
          </cell>
        </row>
        <row r="4878">
          <cell r="B4878" t="str">
            <v>Al Ḩudūd ash Shamālīyah</v>
          </cell>
          <cell r="C4878" t="str">
            <v>SAAl Ḩudūd ash Shamālīyah</v>
          </cell>
        </row>
        <row r="4879">
          <cell r="B4879" t="str">
            <v>Jāzān</v>
          </cell>
          <cell r="C4879" t="str">
            <v>SAJāzān</v>
          </cell>
        </row>
        <row r="4880">
          <cell r="B4880" t="str">
            <v>Najrān</v>
          </cell>
          <cell r="C4880" t="str">
            <v>SANajrān</v>
          </cell>
        </row>
        <row r="4881">
          <cell r="B4881" t="str">
            <v>Al Bāḩah</v>
          </cell>
          <cell r="C4881" t="str">
            <v>SAAl Bāḩah</v>
          </cell>
        </row>
        <row r="4882">
          <cell r="B4882" t="str">
            <v>Al Jawf</v>
          </cell>
          <cell r="C4882" t="str">
            <v>SAAl Jawf</v>
          </cell>
        </row>
        <row r="4883">
          <cell r="B4883" t="str">
            <v>'Asīr</v>
          </cell>
          <cell r="C4883" t="str">
            <v>SA'Asīr</v>
          </cell>
        </row>
        <row r="4884">
          <cell r="B4884" t="str">
            <v>Central</v>
          </cell>
          <cell r="C4884" t="str">
            <v>SBCentral</v>
          </cell>
        </row>
        <row r="4885">
          <cell r="B4885" t="str">
            <v>Choiseul</v>
          </cell>
          <cell r="C4885" t="str">
            <v>SBChoiseul</v>
          </cell>
        </row>
        <row r="4886">
          <cell r="B4886" t="str">
            <v>Guadalcanal</v>
          </cell>
          <cell r="C4886" t="str">
            <v>SBGuadalcanal</v>
          </cell>
        </row>
        <row r="4887">
          <cell r="B4887" t="str">
            <v>Isabel</v>
          </cell>
          <cell r="C4887" t="str">
            <v>SBIsabel</v>
          </cell>
        </row>
        <row r="4888">
          <cell r="B4888" t="str">
            <v>Makira-Ulawa</v>
          </cell>
          <cell r="C4888" t="str">
            <v>SBMakira-Ulawa</v>
          </cell>
        </row>
        <row r="4889">
          <cell r="B4889" t="str">
            <v>Malaita</v>
          </cell>
          <cell r="C4889" t="str">
            <v>SBMalaita</v>
          </cell>
        </row>
        <row r="4890">
          <cell r="B4890" t="str">
            <v>Rennell and Bellona</v>
          </cell>
          <cell r="C4890" t="str">
            <v>SBRennell and Bellona</v>
          </cell>
        </row>
        <row r="4891">
          <cell r="B4891" t="str">
            <v>Temotu</v>
          </cell>
          <cell r="C4891" t="str">
            <v>SBTemotu</v>
          </cell>
        </row>
        <row r="4892">
          <cell r="B4892" t="str">
            <v>Western</v>
          </cell>
          <cell r="C4892" t="str">
            <v>SBWestern</v>
          </cell>
        </row>
        <row r="4893">
          <cell r="B4893" t="str">
            <v>Capital Territory (Honiara)</v>
          </cell>
          <cell r="C4893" t="str">
            <v>SBCapital Territory (Honiara)</v>
          </cell>
        </row>
        <row r="4894">
          <cell r="B4894" t="str">
            <v>Ans o Pen</v>
          </cell>
          <cell r="C4894" t="str">
            <v>SCAns o Pen</v>
          </cell>
        </row>
        <row r="4895">
          <cell r="B4895" t="str">
            <v>Anse aux Pins</v>
          </cell>
          <cell r="C4895" t="str">
            <v>SCAnse aux Pins</v>
          </cell>
        </row>
        <row r="4896">
          <cell r="B4896" t="str">
            <v>Anse aux Pins</v>
          </cell>
          <cell r="C4896" t="str">
            <v>SCAnse aux Pins</v>
          </cell>
        </row>
        <row r="4897">
          <cell r="B4897" t="str">
            <v>Ans Bwalo</v>
          </cell>
          <cell r="C4897" t="str">
            <v>SCAns Bwalo</v>
          </cell>
        </row>
        <row r="4898">
          <cell r="B4898" t="str">
            <v>Anse Boileau</v>
          </cell>
          <cell r="C4898" t="str">
            <v>SCAnse Boileau</v>
          </cell>
        </row>
        <row r="4899">
          <cell r="B4899" t="str">
            <v>Anse Boileau</v>
          </cell>
          <cell r="C4899" t="str">
            <v>SCAnse Boileau</v>
          </cell>
        </row>
        <row r="4900">
          <cell r="B4900" t="str">
            <v>Ans Etwal</v>
          </cell>
          <cell r="C4900" t="str">
            <v>SCAns Etwal</v>
          </cell>
        </row>
        <row r="4901">
          <cell r="B4901" t="str">
            <v>Anse Etoile</v>
          </cell>
          <cell r="C4901" t="str">
            <v>SCAnse Etoile</v>
          </cell>
        </row>
        <row r="4902">
          <cell r="B4902" t="str">
            <v>Anse Étoile</v>
          </cell>
          <cell r="C4902" t="str">
            <v>SCAnse Étoile</v>
          </cell>
        </row>
        <row r="4903">
          <cell r="B4903" t="str">
            <v>O Kap</v>
          </cell>
          <cell r="C4903" t="str">
            <v>SCO Kap</v>
          </cell>
        </row>
        <row r="4904">
          <cell r="B4904" t="str">
            <v>Au Cap</v>
          </cell>
          <cell r="C4904" t="str">
            <v>SCAu Cap</v>
          </cell>
        </row>
        <row r="4905">
          <cell r="B4905" t="str">
            <v>Au Cap</v>
          </cell>
          <cell r="C4905" t="str">
            <v>SCAu Cap</v>
          </cell>
        </row>
        <row r="4906">
          <cell r="B4906" t="str">
            <v>Ans Royal</v>
          </cell>
          <cell r="C4906" t="str">
            <v>SCAns Royal</v>
          </cell>
        </row>
        <row r="4907">
          <cell r="B4907" t="str">
            <v>Anse Royale</v>
          </cell>
          <cell r="C4907" t="str">
            <v>SCAnse Royale</v>
          </cell>
        </row>
        <row r="4908">
          <cell r="B4908" t="str">
            <v>Anse Royale</v>
          </cell>
          <cell r="C4908" t="str">
            <v>SCAnse Royale</v>
          </cell>
        </row>
        <row r="4909">
          <cell r="B4909" t="str">
            <v>Be Lazar</v>
          </cell>
          <cell r="C4909" t="str">
            <v>SCBe Lazar</v>
          </cell>
        </row>
        <row r="4910">
          <cell r="B4910" t="str">
            <v>Baie Lazare</v>
          </cell>
          <cell r="C4910" t="str">
            <v>SCBaie Lazare</v>
          </cell>
        </row>
        <row r="4911">
          <cell r="B4911" t="str">
            <v>Baie Lazare</v>
          </cell>
          <cell r="C4911" t="str">
            <v>SCBaie Lazare</v>
          </cell>
        </row>
        <row r="4912">
          <cell r="B4912" t="str">
            <v>Be Sent Ann</v>
          </cell>
          <cell r="C4912" t="str">
            <v>SCBe Sent Ann</v>
          </cell>
        </row>
        <row r="4913">
          <cell r="B4913" t="str">
            <v>Baie Sainte Anne</v>
          </cell>
          <cell r="C4913" t="str">
            <v>SCBaie Sainte Anne</v>
          </cell>
        </row>
        <row r="4914">
          <cell r="B4914" t="str">
            <v>Baie Sainte-Anne</v>
          </cell>
          <cell r="C4914" t="str">
            <v>SCBaie Sainte-Anne</v>
          </cell>
        </row>
        <row r="4915">
          <cell r="B4915" t="str">
            <v>Bovalon</v>
          </cell>
          <cell r="C4915" t="str">
            <v>SCBovalon</v>
          </cell>
        </row>
        <row r="4916">
          <cell r="B4916" t="str">
            <v>Beau Vallon</v>
          </cell>
          <cell r="C4916" t="str">
            <v>SCBeau Vallon</v>
          </cell>
        </row>
        <row r="4917">
          <cell r="B4917" t="str">
            <v>Beau Vallon</v>
          </cell>
          <cell r="C4917" t="str">
            <v>SCBeau Vallon</v>
          </cell>
        </row>
        <row r="4918">
          <cell r="B4918" t="str">
            <v>Beler</v>
          </cell>
          <cell r="C4918" t="str">
            <v>SCBeler</v>
          </cell>
        </row>
        <row r="4919">
          <cell r="B4919" t="str">
            <v>Bel Air</v>
          </cell>
          <cell r="C4919" t="str">
            <v>SCBel Air</v>
          </cell>
        </row>
        <row r="4920">
          <cell r="B4920" t="str">
            <v>Bel Air</v>
          </cell>
          <cell r="C4920" t="str">
            <v>SCBel Air</v>
          </cell>
        </row>
        <row r="4921">
          <cell r="B4921" t="str">
            <v>Belonm</v>
          </cell>
          <cell r="C4921" t="str">
            <v>SCBelonm</v>
          </cell>
        </row>
        <row r="4922">
          <cell r="B4922" t="str">
            <v>Bel Ombre</v>
          </cell>
          <cell r="C4922" t="str">
            <v>SCBel Ombre</v>
          </cell>
        </row>
        <row r="4923">
          <cell r="B4923" t="str">
            <v>Bel Ombre</v>
          </cell>
          <cell r="C4923" t="str">
            <v>SCBel Ombre</v>
          </cell>
        </row>
        <row r="4924">
          <cell r="B4924" t="str">
            <v>Kaskad</v>
          </cell>
          <cell r="C4924" t="str">
            <v>SCKaskad</v>
          </cell>
        </row>
        <row r="4925">
          <cell r="B4925" t="str">
            <v>Cascade</v>
          </cell>
          <cell r="C4925" t="str">
            <v>SCCascade</v>
          </cell>
        </row>
        <row r="4926">
          <cell r="B4926" t="str">
            <v>Cascade</v>
          </cell>
          <cell r="C4926" t="str">
            <v>SCCascade</v>
          </cell>
        </row>
        <row r="4927">
          <cell r="B4927" t="str">
            <v>Glasi</v>
          </cell>
          <cell r="C4927" t="str">
            <v>SCGlasi</v>
          </cell>
        </row>
        <row r="4928">
          <cell r="B4928" t="str">
            <v>Glacis</v>
          </cell>
          <cell r="C4928" t="str">
            <v>SCGlacis</v>
          </cell>
        </row>
        <row r="4929">
          <cell r="B4929" t="str">
            <v>Glacis</v>
          </cell>
          <cell r="C4929" t="str">
            <v>SCGlacis</v>
          </cell>
        </row>
        <row r="4930">
          <cell r="B4930" t="str">
            <v>Grand Ans Mae</v>
          </cell>
          <cell r="C4930" t="str">
            <v>SCGrand Ans Mae</v>
          </cell>
        </row>
        <row r="4931">
          <cell r="B4931" t="str">
            <v>Grand Anse Mahe</v>
          </cell>
          <cell r="C4931" t="str">
            <v>SCGrand Anse Mahe</v>
          </cell>
        </row>
        <row r="4932">
          <cell r="B4932" t="str">
            <v>Grand'Anse Mahé</v>
          </cell>
          <cell r="C4932" t="str">
            <v>SCGrand'Anse Mahé</v>
          </cell>
        </row>
        <row r="4933">
          <cell r="B4933" t="str">
            <v>Grand Ans Pralen</v>
          </cell>
          <cell r="C4933" t="str">
            <v>SCGrand Ans Pralen</v>
          </cell>
        </row>
        <row r="4934">
          <cell r="B4934" t="str">
            <v>Grand Anse Praslin</v>
          </cell>
          <cell r="C4934" t="str">
            <v>SCGrand Anse Praslin</v>
          </cell>
        </row>
        <row r="4935">
          <cell r="B4935" t="str">
            <v>Grand'Anse Praslin</v>
          </cell>
          <cell r="C4935" t="str">
            <v>SCGrand'Anse Praslin</v>
          </cell>
        </row>
        <row r="4936">
          <cell r="B4936" t="str">
            <v>Ladig</v>
          </cell>
          <cell r="C4936" t="str">
            <v>SCLadig</v>
          </cell>
        </row>
        <row r="4937">
          <cell r="B4937" t="str">
            <v>La Digue</v>
          </cell>
          <cell r="C4937" t="str">
            <v>SCLa Digue</v>
          </cell>
        </row>
        <row r="4938">
          <cell r="B4938" t="str">
            <v>La Digue</v>
          </cell>
          <cell r="C4938" t="str">
            <v>SCLa Digue</v>
          </cell>
        </row>
        <row r="4939">
          <cell r="B4939" t="str">
            <v>Larivyer Anglez</v>
          </cell>
          <cell r="C4939" t="str">
            <v>SCLarivyer Anglez</v>
          </cell>
        </row>
        <row r="4940">
          <cell r="B4940" t="str">
            <v>English River</v>
          </cell>
          <cell r="C4940" t="str">
            <v>SCEnglish River</v>
          </cell>
        </row>
        <row r="4941">
          <cell r="B4941" t="str">
            <v>La Rivière Anglaise</v>
          </cell>
          <cell r="C4941" t="str">
            <v>SCLa Rivière Anglaise</v>
          </cell>
        </row>
        <row r="4942">
          <cell r="B4942" t="str">
            <v>Mon Bikston</v>
          </cell>
          <cell r="C4942" t="str">
            <v>SCMon Bikston</v>
          </cell>
        </row>
        <row r="4943">
          <cell r="B4943" t="str">
            <v>Mont Buxton</v>
          </cell>
          <cell r="C4943" t="str">
            <v>SCMont Buxton</v>
          </cell>
        </row>
        <row r="4944">
          <cell r="B4944" t="str">
            <v>Mont Buxton</v>
          </cell>
          <cell r="C4944" t="str">
            <v>SCMont Buxton</v>
          </cell>
        </row>
        <row r="4945">
          <cell r="B4945" t="str">
            <v>Mon Fleri</v>
          </cell>
          <cell r="C4945" t="str">
            <v>SCMon Fleri</v>
          </cell>
        </row>
        <row r="4946">
          <cell r="B4946" t="str">
            <v>Mont Fleuri</v>
          </cell>
          <cell r="C4946" t="str">
            <v>SCMont Fleuri</v>
          </cell>
        </row>
        <row r="4947">
          <cell r="B4947" t="str">
            <v>Mont Fleuri</v>
          </cell>
          <cell r="C4947" t="str">
            <v>SCMont Fleuri</v>
          </cell>
        </row>
        <row r="4948">
          <cell r="B4948" t="str">
            <v>Plezans</v>
          </cell>
          <cell r="C4948" t="str">
            <v>SCPlezans</v>
          </cell>
        </row>
        <row r="4949">
          <cell r="B4949" t="str">
            <v>Plaisance</v>
          </cell>
          <cell r="C4949" t="str">
            <v>SCPlaisance</v>
          </cell>
        </row>
        <row r="4950">
          <cell r="B4950" t="str">
            <v>Plaisance</v>
          </cell>
          <cell r="C4950" t="str">
            <v>SCPlaisance</v>
          </cell>
        </row>
        <row r="4951">
          <cell r="B4951" t="str">
            <v>Pwent Lari</v>
          </cell>
          <cell r="C4951" t="str">
            <v>SCPwent Lari</v>
          </cell>
        </row>
        <row r="4952">
          <cell r="B4952" t="str">
            <v>Pointe Larue</v>
          </cell>
          <cell r="C4952" t="str">
            <v>SCPointe Larue</v>
          </cell>
        </row>
        <row r="4953">
          <cell r="B4953" t="str">
            <v>Pointe La Rue</v>
          </cell>
          <cell r="C4953" t="str">
            <v>SCPointe La Rue</v>
          </cell>
        </row>
        <row r="4954">
          <cell r="B4954" t="str">
            <v>Porglo</v>
          </cell>
          <cell r="C4954" t="str">
            <v>SCPorglo</v>
          </cell>
        </row>
        <row r="4955">
          <cell r="B4955" t="str">
            <v>Port Glaud</v>
          </cell>
          <cell r="C4955" t="str">
            <v>SCPort Glaud</v>
          </cell>
        </row>
        <row r="4956">
          <cell r="B4956" t="str">
            <v>Port Glaud</v>
          </cell>
          <cell r="C4956" t="str">
            <v>SCPort Glaud</v>
          </cell>
        </row>
        <row r="4957">
          <cell r="B4957" t="str">
            <v>Sen Lwi</v>
          </cell>
          <cell r="C4957" t="str">
            <v>SCSen Lwi</v>
          </cell>
        </row>
        <row r="4958">
          <cell r="B4958" t="str">
            <v>Saint Louis</v>
          </cell>
          <cell r="C4958" t="str">
            <v>SCSaint Louis</v>
          </cell>
        </row>
        <row r="4959">
          <cell r="B4959" t="str">
            <v>Saint-Louis</v>
          </cell>
          <cell r="C4959" t="str">
            <v>SCSaint-Louis</v>
          </cell>
        </row>
        <row r="4960">
          <cell r="B4960" t="str">
            <v>Takamaka</v>
          </cell>
          <cell r="C4960" t="str">
            <v>SCTakamaka</v>
          </cell>
        </row>
        <row r="4961">
          <cell r="B4961" t="str">
            <v>Takamaka</v>
          </cell>
          <cell r="C4961" t="str">
            <v>SCTakamaka</v>
          </cell>
        </row>
        <row r="4962">
          <cell r="B4962" t="str">
            <v>Takamaka</v>
          </cell>
          <cell r="C4962" t="str">
            <v>SCTakamaka</v>
          </cell>
        </row>
        <row r="4963">
          <cell r="B4963" t="str">
            <v>Lemamel</v>
          </cell>
          <cell r="C4963" t="str">
            <v>SCLemamel</v>
          </cell>
        </row>
        <row r="4964">
          <cell r="B4964" t="str">
            <v>Les Mamelles</v>
          </cell>
          <cell r="C4964" t="str">
            <v>SCLes Mamelles</v>
          </cell>
        </row>
        <row r="4965">
          <cell r="B4965" t="str">
            <v>Les Mamelles</v>
          </cell>
          <cell r="C4965" t="str">
            <v>SCLes Mamelles</v>
          </cell>
        </row>
        <row r="4966">
          <cell r="B4966" t="str">
            <v>Ros Kaiman</v>
          </cell>
          <cell r="C4966" t="str">
            <v>SCRos Kaiman</v>
          </cell>
        </row>
        <row r="4967">
          <cell r="B4967" t="str">
            <v>Roche Caiman</v>
          </cell>
          <cell r="C4967" t="str">
            <v>SCRoche Caiman</v>
          </cell>
        </row>
        <row r="4968">
          <cell r="B4968" t="str">
            <v>Roche Caïman</v>
          </cell>
          <cell r="C4968" t="str">
            <v>SCRoche Caïman</v>
          </cell>
        </row>
        <row r="4969">
          <cell r="B4969" t="str">
            <v>Ile Perseverance I</v>
          </cell>
          <cell r="C4969" t="str">
            <v>SCIle Perseverance I</v>
          </cell>
        </row>
        <row r="4970">
          <cell r="B4970" t="str">
            <v>Île Persévérance I</v>
          </cell>
          <cell r="C4970" t="str">
            <v>SCÎle Persévérance I</v>
          </cell>
        </row>
        <row r="4971">
          <cell r="B4971" t="str">
            <v>Ile Perseverance II</v>
          </cell>
          <cell r="C4971" t="str">
            <v>SCIle Perseverance II</v>
          </cell>
        </row>
        <row r="4972">
          <cell r="B4972" t="str">
            <v>Île Persévérance II</v>
          </cell>
          <cell r="C4972" t="str">
            <v>SCÎle Persévérance II</v>
          </cell>
        </row>
        <row r="4973">
          <cell r="B4973" t="str">
            <v>Wasaţ Dārfūr</v>
          </cell>
          <cell r="C4973" t="str">
            <v>SDWasaţ Dārfūr</v>
          </cell>
        </row>
        <row r="4974">
          <cell r="B4974" t="str">
            <v>Central Darfur</v>
          </cell>
          <cell r="C4974" t="str">
            <v>SDCentral Darfur</v>
          </cell>
        </row>
        <row r="4975">
          <cell r="B4975" t="str">
            <v>Sharq Dārfūr</v>
          </cell>
          <cell r="C4975" t="str">
            <v>SDSharq Dārfūr</v>
          </cell>
        </row>
        <row r="4976">
          <cell r="B4976" t="str">
            <v>East Darfur</v>
          </cell>
          <cell r="C4976" t="str">
            <v>SDEast Darfur</v>
          </cell>
        </row>
        <row r="4977">
          <cell r="B4977" t="str">
            <v>Shamāl Dārfūr</v>
          </cell>
          <cell r="C4977" t="str">
            <v>SDShamāl Dārfūr</v>
          </cell>
        </row>
        <row r="4978">
          <cell r="B4978" t="str">
            <v>North Darfur</v>
          </cell>
          <cell r="C4978" t="str">
            <v>SDNorth Darfur</v>
          </cell>
        </row>
        <row r="4979">
          <cell r="B4979" t="str">
            <v>Janūb Dārfūr</v>
          </cell>
          <cell r="C4979" t="str">
            <v>SDJanūb Dārfūr</v>
          </cell>
        </row>
        <row r="4980">
          <cell r="B4980" t="str">
            <v>South Darfur</v>
          </cell>
          <cell r="C4980" t="str">
            <v>SDSouth Darfur</v>
          </cell>
        </row>
        <row r="4981">
          <cell r="B4981" t="str">
            <v>Gharb Dārfūr</v>
          </cell>
          <cell r="C4981" t="str">
            <v>SDGharb Dārfūr</v>
          </cell>
        </row>
        <row r="4982">
          <cell r="B4982" t="str">
            <v>West Darfur</v>
          </cell>
          <cell r="C4982" t="str">
            <v>SDWest Darfur</v>
          </cell>
        </row>
        <row r="4983">
          <cell r="B4983" t="str">
            <v>Al Qaḑārif</v>
          </cell>
          <cell r="C4983" t="str">
            <v>SDAl Qaḑārif</v>
          </cell>
        </row>
        <row r="4984">
          <cell r="B4984" t="str">
            <v>Gedaref</v>
          </cell>
          <cell r="C4984" t="str">
            <v>SDGedaref</v>
          </cell>
        </row>
        <row r="4985">
          <cell r="B4985" t="str">
            <v>Gharb Kurdufān</v>
          </cell>
          <cell r="C4985" t="str">
            <v>SDGharb Kurdufān</v>
          </cell>
        </row>
        <row r="4986">
          <cell r="B4986" t="str">
            <v>West Kordofan</v>
          </cell>
          <cell r="C4986" t="str">
            <v>SDWest Kordofan</v>
          </cell>
        </row>
        <row r="4987">
          <cell r="B4987" t="str">
            <v>Al Jazīrah</v>
          </cell>
          <cell r="C4987" t="str">
            <v>SDAl Jazīrah</v>
          </cell>
        </row>
        <row r="4988">
          <cell r="B4988" t="str">
            <v>Gezira</v>
          </cell>
          <cell r="C4988" t="str">
            <v>SDGezira</v>
          </cell>
        </row>
        <row r="4989">
          <cell r="B4989" t="str">
            <v>Kassalā</v>
          </cell>
          <cell r="C4989" t="str">
            <v>SDKassalā</v>
          </cell>
        </row>
        <row r="4990">
          <cell r="B4990" t="str">
            <v>Kassala</v>
          </cell>
          <cell r="C4990" t="str">
            <v>SDKassala</v>
          </cell>
        </row>
        <row r="4991">
          <cell r="B4991" t="str">
            <v>Al Kharţūm</v>
          </cell>
          <cell r="C4991" t="str">
            <v>SDAl Kharţūm</v>
          </cell>
        </row>
        <row r="4992">
          <cell r="B4992" t="str">
            <v>Khartoum</v>
          </cell>
          <cell r="C4992" t="str">
            <v>SDKhartoum</v>
          </cell>
        </row>
        <row r="4993">
          <cell r="B4993" t="str">
            <v>Shamāl Kurdufān</v>
          </cell>
          <cell r="C4993" t="str">
            <v>SDShamāl Kurdufān</v>
          </cell>
        </row>
        <row r="4994">
          <cell r="B4994" t="str">
            <v>North Kordofan</v>
          </cell>
          <cell r="C4994" t="str">
            <v>SDNorth Kordofan</v>
          </cell>
        </row>
        <row r="4995">
          <cell r="B4995" t="str">
            <v>Janūb Kurdufān</v>
          </cell>
          <cell r="C4995" t="str">
            <v>SDJanūb Kurdufān</v>
          </cell>
        </row>
        <row r="4996">
          <cell r="B4996" t="str">
            <v>South Kordofan</v>
          </cell>
          <cell r="C4996" t="str">
            <v>SDSouth Kordofan</v>
          </cell>
        </row>
        <row r="4997">
          <cell r="B4997" t="str">
            <v>An Nīl al Azraq</v>
          </cell>
          <cell r="C4997" t="str">
            <v>SDAn Nīl al Azraq</v>
          </cell>
        </row>
        <row r="4998">
          <cell r="B4998" t="str">
            <v>Blue Nile</v>
          </cell>
          <cell r="C4998" t="str">
            <v>SDBlue Nile</v>
          </cell>
        </row>
        <row r="4999">
          <cell r="B4999" t="str">
            <v>Ash Shamālīyah</v>
          </cell>
          <cell r="C4999" t="str">
            <v>SDAsh Shamālīyah</v>
          </cell>
        </row>
        <row r="5000">
          <cell r="B5000" t="str">
            <v>Northern</v>
          </cell>
          <cell r="C5000" t="str">
            <v>SDNorthern</v>
          </cell>
        </row>
        <row r="5001">
          <cell r="B5001" t="str">
            <v>Nahr an Nīl</v>
          </cell>
          <cell r="C5001" t="str">
            <v>SDNahr an Nīl</v>
          </cell>
        </row>
        <row r="5002">
          <cell r="B5002" t="str">
            <v>River Nile</v>
          </cell>
          <cell r="C5002" t="str">
            <v>SDRiver Nile</v>
          </cell>
        </row>
        <row r="5003">
          <cell r="B5003" t="str">
            <v>An Nīl al Abyaḑ</v>
          </cell>
          <cell r="C5003" t="str">
            <v>SDAn Nīl al Abyaḑ</v>
          </cell>
        </row>
        <row r="5004">
          <cell r="B5004" t="str">
            <v>White Nile</v>
          </cell>
          <cell r="C5004" t="str">
            <v>SDWhite Nile</v>
          </cell>
        </row>
        <row r="5005">
          <cell r="B5005" t="str">
            <v>Al Baḩr al Aḩmar</v>
          </cell>
          <cell r="C5005" t="str">
            <v>SDAl Baḩr al Aḩmar</v>
          </cell>
        </row>
        <row r="5006">
          <cell r="B5006" t="str">
            <v>Red Sea</v>
          </cell>
          <cell r="C5006" t="str">
            <v>SDRed Sea</v>
          </cell>
        </row>
        <row r="5007">
          <cell r="B5007" t="str">
            <v>Sinnār</v>
          </cell>
          <cell r="C5007" t="str">
            <v>SDSinnār</v>
          </cell>
        </row>
        <row r="5008">
          <cell r="B5008" t="str">
            <v>Sennar</v>
          </cell>
          <cell r="C5008" t="str">
            <v>SDSennar</v>
          </cell>
        </row>
        <row r="5009">
          <cell r="B5009" t="str">
            <v>Stockholms län [SE-01]</v>
          </cell>
          <cell r="C5009" t="str">
            <v>SEStockholms län [SE-01]</v>
          </cell>
        </row>
        <row r="5010">
          <cell r="B5010" t="str">
            <v>Västerbottens län [SE-24]</v>
          </cell>
          <cell r="C5010" t="str">
            <v>SEVästerbottens län [SE-24]</v>
          </cell>
        </row>
        <row r="5011">
          <cell r="B5011" t="str">
            <v>Norrbottens län [SE-25]</v>
          </cell>
          <cell r="C5011" t="str">
            <v>SENorrbottens län [SE-25]</v>
          </cell>
        </row>
        <row r="5012">
          <cell r="B5012" t="str">
            <v>Uppsala län [SE-03]</v>
          </cell>
          <cell r="C5012" t="str">
            <v>SEUppsala län [SE-03]</v>
          </cell>
        </row>
        <row r="5013">
          <cell r="B5013" t="str">
            <v>Södermanlands län [SE-04]</v>
          </cell>
          <cell r="C5013" t="str">
            <v>SESödermanlands län [SE-04]</v>
          </cell>
        </row>
        <row r="5014">
          <cell r="B5014" t="str">
            <v>Östergötlands län [SE-05]</v>
          </cell>
          <cell r="C5014" t="str">
            <v>SEÖstergötlands län [SE-05]</v>
          </cell>
        </row>
        <row r="5015">
          <cell r="B5015" t="str">
            <v>Jönköpings län [SE-06]</v>
          </cell>
          <cell r="C5015" t="str">
            <v>SEJönköpings län [SE-06]</v>
          </cell>
        </row>
        <row r="5016">
          <cell r="B5016" t="str">
            <v>Kronobergs län [SE-07]</v>
          </cell>
          <cell r="C5016" t="str">
            <v>SEKronobergs län [SE-07]</v>
          </cell>
        </row>
        <row r="5017">
          <cell r="B5017" t="str">
            <v>Kalmar län [SE-08]</v>
          </cell>
          <cell r="C5017" t="str">
            <v>SEKalmar län [SE-08]</v>
          </cell>
        </row>
        <row r="5018">
          <cell r="B5018" t="str">
            <v>Gotlands län [SE-09]</v>
          </cell>
          <cell r="C5018" t="str">
            <v>SEGotlands län [SE-09]</v>
          </cell>
        </row>
        <row r="5019">
          <cell r="B5019" t="str">
            <v>Blekinge län [SE-10]</v>
          </cell>
          <cell r="C5019" t="str">
            <v>SEBlekinge län [SE-10]</v>
          </cell>
        </row>
        <row r="5020">
          <cell r="B5020" t="str">
            <v>Skåne län [SE-12]</v>
          </cell>
          <cell r="C5020" t="str">
            <v>SESkåne län [SE-12]</v>
          </cell>
        </row>
        <row r="5021">
          <cell r="B5021" t="str">
            <v>Hallands län [SE-13]</v>
          </cell>
          <cell r="C5021" t="str">
            <v>SEHallands län [SE-13]</v>
          </cell>
        </row>
        <row r="5022">
          <cell r="B5022" t="str">
            <v>Västra Götalands län [SE-14]</v>
          </cell>
          <cell r="C5022" t="str">
            <v>SEVästra Götalands län [SE-14]</v>
          </cell>
        </row>
        <row r="5023">
          <cell r="B5023" t="str">
            <v>Värmlands län [SE-17]</v>
          </cell>
          <cell r="C5023" t="str">
            <v>SEVärmlands län [SE-17]</v>
          </cell>
        </row>
        <row r="5024">
          <cell r="B5024" t="str">
            <v>Örebro län [SE-18]</v>
          </cell>
          <cell r="C5024" t="str">
            <v>SEÖrebro län [SE-18]</v>
          </cell>
        </row>
        <row r="5025">
          <cell r="B5025" t="str">
            <v>Västmanlands län [SE-19]</v>
          </cell>
          <cell r="C5025" t="str">
            <v>SEVästmanlands län [SE-19]</v>
          </cell>
        </row>
        <row r="5026">
          <cell r="B5026" t="str">
            <v>Dalarnas län [SE-20]</v>
          </cell>
          <cell r="C5026" t="str">
            <v>SEDalarnas län [SE-20]</v>
          </cell>
        </row>
        <row r="5027">
          <cell r="B5027" t="str">
            <v>Gävleborgs län [SE-21]</v>
          </cell>
          <cell r="C5027" t="str">
            <v>SEGävleborgs län [SE-21]</v>
          </cell>
        </row>
        <row r="5028">
          <cell r="B5028" t="str">
            <v>Västernorrlands län [SE-22]</v>
          </cell>
          <cell r="C5028" t="str">
            <v>SEVästernorrlands län [SE-22]</v>
          </cell>
        </row>
        <row r="5029">
          <cell r="B5029" t="str">
            <v>Jämtlands län [SE-23]</v>
          </cell>
          <cell r="C5029" t="str">
            <v>SEJämtlands län [SE-23]</v>
          </cell>
        </row>
        <row r="5030">
          <cell r="B5030" t="str">
            <v>Central Singapore</v>
          </cell>
          <cell r="C5030" t="str">
            <v>SGCentral Singapore</v>
          </cell>
        </row>
        <row r="5031">
          <cell r="B5031" t="str">
            <v>North East</v>
          </cell>
          <cell r="C5031" t="str">
            <v>SGNorth East</v>
          </cell>
        </row>
        <row r="5032">
          <cell r="B5032" t="str">
            <v>North West</v>
          </cell>
          <cell r="C5032" t="str">
            <v>SGNorth West</v>
          </cell>
        </row>
        <row r="5033">
          <cell r="B5033" t="str">
            <v>South East</v>
          </cell>
          <cell r="C5033" t="str">
            <v>SGSouth East</v>
          </cell>
        </row>
        <row r="5034">
          <cell r="B5034" t="str">
            <v>South West</v>
          </cell>
          <cell r="C5034" t="str">
            <v>SGSouth West</v>
          </cell>
        </row>
        <row r="5035">
          <cell r="B5035" t="str">
            <v>Ascension</v>
          </cell>
          <cell r="C5035" t="str">
            <v>SHAscension</v>
          </cell>
        </row>
        <row r="5036">
          <cell r="B5036" t="str">
            <v>Saint Helena</v>
          </cell>
          <cell r="C5036" t="str">
            <v>SHSaint Helena</v>
          </cell>
        </row>
        <row r="5037">
          <cell r="B5037" t="str">
            <v>Tristan da Cunha</v>
          </cell>
          <cell r="C5037" t="str">
            <v>SHTristan da Cunha</v>
          </cell>
        </row>
        <row r="5038">
          <cell r="B5038" t="str">
            <v>Ajdovščina</v>
          </cell>
          <cell r="C5038" t="str">
            <v>SIAjdovščina</v>
          </cell>
        </row>
        <row r="5039">
          <cell r="B5039" t="str">
            <v>Beltinci</v>
          </cell>
          <cell r="C5039" t="str">
            <v>SIBeltinci</v>
          </cell>
        </row>
        <row r="5040">
          <cell r="B5040" t="str">
            <v>Bled</v>
          </cell>
          <cell r="C5040" t="str">
            <v>SIBled</v>
          </cell>
        </row>
        <row r="5041">
          <cell r="B5041" t="str">
            <v>Bohinj</v>
          </cell>
          <cell r="C5041" t="str">
            <v>SIBohinj</v>
          </cell>
        </row>
        <row r="5042">
          <cell r="B5042" t="str">
            <v>Borovnica</v>
          </cell>
          <cell r="C5042" t="str">
            <v>SIBorovnica</v>
          </cell>
        </row>
        <row r="5043">
          <cell r="B5043" t="str">
            <v>Bovec</v>
          </cell>
          <cell r="C5043" t="str">
            <v>SIBovec</v>
          </cell>
        </row>
        <row r="5044">
          <cell r="B5044" t="str">
            <v>Brda</v>
          </cell>
          <cell r="C5044" t="str">
            <v>SIBrda</v>
          </cell>
        </row>
        <row r="5045">
          <cell r="B5045" t="str">
            <v>Brezovica</v>
          </cell>
          <cell r="C5045" t="str">
            <v>SIBrezovica</v>
          </cell>
        </row>
        <row r="5046">
          <cell r="B5046" t="str">
            <v>Brežice</v>
          </cell>
          <cell r="C5046" t="str">
            <v>SIBrežice</v>
          </cell>
        </row>
        <row r="5047">
          <cell r="B5047" t="str">
            <v>Tišina</v>
          </cell>
          <cell r="C5047" t="str">
            <v>SITišina</v>
          </cell>
        </row>
        <row r="5048">
          <cell r="B5048" t="str">
            <v>Cerklje na Gorenjskem</v>
          </cell>
          <cell r="C5048" t="str">
            <v>SICerklje na Gorenjskem</v>
          </cell>
        </row>
        <row r="5049">
          <cell r="B5049" t="str">
            <v>Cerknica</v>
          </cell>
          <cell r="C5049" t="str">
            <v>SICerknica</v>
          </cell>
        </row>
        <row r="5050">
          <cell r="B5050" t="str">
            <v>Cerkno</v>
          </cell>
          <cell r="C5050" t="str">
            <v>SICerkno</v>
          </cell>
        </row>
        <row r="5051">
          <cell r="B5051" t="str">
            <v>Črenšovci</v>
          </cell>
          <cell r="C5051" t="str">
            <v>SIČrenšovci</v>
          </cell>
        </row>
        <row r="5052">
          <cell r="B5052" t="str">
            <v>Črna na Koroškem</v>
          </cell>
          <cell r="C5052" t="str">
            <v>SIČrna na Koroškem</v>
          </cell>
        </row>
        <row r="5053">
          <cell r="B5053" t="str">
            <v>Črnomelj</v>
          </cell>
          <cell r="C5053" t="str">
            <v>SIČrnomelj</v>
          </cell>
        </row>
        <row r="5054">
          <cell r="B5054" t="str">
            <v>Destrnik</v>
          </cell>
          <cell r="C5054" t="str">
            <v>SIDestrnik</v>
          </cell>
        </row>
        <row r="5055">
          <cell r="B5055" t="str">
            <v>Divača</v>
          </cell>
          <cell r="C5055" t="str">
            <v>SIDivača</v>
          </cell>
        </row>
        <row r="5056">
          <cell r="B5056" t="str">
            <v>Dobrepolje</v>
          </cell>
          <cell r="C5056" t="str">
            <v>SIDobrepolje</v>
          </cell>
        </row>
        <row r="5057">
          <cell r="B5057" t="str">
            <v>Dobrova-Polhov Gradec</v>
          </cell>
          <cell r="C5057" t="str">
            <v>SIDobrova-Polhov Gradec</v>
          </cell>
        </row>
        <row r="5058">
          <cell r="B5058" t="str">
            <v>Dol pri Ljubljani</v>
          </cell>
          <cell r="C5058" t="str">
            <v>SIDol pri Ljubljani</v>
          </cell>
        </row>
        <row r="5059">
          <cell r="B5059" t="str">
            <v>Domžale</v>
          </cell>
          <cell r="C5059" t="str">
            <v>SIDomžale</v>
          </cell>
        </row>
        <row r="5060">
          <cell r="B5060" t="str">
            <v>Dornava</v>
          </cell>
          <cell r="C5060" t="str">
            <v>SIDornava</v>
          </cell>
        </row>
        <row r="5061">
          <cell r="B5061" t="str">
            <v>Dravograd</v>
          </cell>
          <cell r="C5061" t="str">
            <v>SIDravograd</v>
          </cell>
        </row>
        <row r="5062">
          <cell r="B5062" t="str">
            <v>Duplek</v>
          </cell>
          <cell r="C5062" t="str">
            <v>SIDuplek</v>
          </cell>
        </row>
        <row r="5063">
          <cell r="B5063" t="str">
            <v>Gorenja vas-Poljane</v>
          </cell>
          <cell r="C5063" t="str">
            <v>SIGorenja vas-Poljane</v>
          </cell>
        </row>
        <row r="5064">
          <cell r="B5064" t="str">
            <v>Gorišnica</v>
          </cell>
          <cell r="C5064" t="str">
            <v>SIGorišnica</v>
          </cell>
        </row>
        <row r="5065">
          <cell r="B5065" t="str">
            <v>Gornja Radgona</v>
          </cell>
          <cell r="C5065" t="str">
            <v>SIGornja Radgona</v>
          </cell>
        </row>
        <row r="5066">
          <cell r="B5066" t="str">
            <v>Gornji Grad</v>
          </cell>
          <cell r="C5066" t="str">
            <v>SIGornji Grad</v>
          </cell>
        </row>
        <row r="5067">
          <cell r="B5067" t="str">
            <v>Gornji Petrovci</v>
          </cell>
          <cell r="C5067" t="str">
            <v>SIGornji Petrovci</v>
          </cell>
        </row>
        <row r="5068">
          <cell r="B5068" t="str">
            <v>Grosuplje</v>
          </cell>
          <cell r="C5068" t="str">
            <v>SIGrosuplje</v>
          </cell>
        </row>
        <row r="5069">
          <cell r="B5069" t="str">
            <v>Šalovci</v>
          </cell>
          <cell r="C5069" t="str">
            <v>SIŠalovci</v>
          </cell>
        </row>
        <row r="5070">
          <cell r="B5070" t="str">
            <v>Hrastnik</v>
          </cell>
          <cell r="C5070" t="str">
            <v>SIHrastnik</v>
          </cell>
        </row>
        <row r="5071">
          <cell r="B5071" t="str">
            <v>Hrpelje-Kozina</v>
          </cell>
          <cell r="C5071" t="str">
            <v>SIHrpelje-Kozina</v>
          </cell>
        </row>
        <row r="5072">
          <cell r="B5072" t="str">
            <v>Idrija</v>
          </cell>
          <cell r="C5072" t="str">
            <v>SIIdrija</v>
          </cell>
        </row>
        <row r="5073">
          <cell r="B5073" t="str">
            <v>Ig</v>
          </cell>
          <cell r="C5073" t="str">
            <v>SIIg</v>
          </cell>
        </row>
        <row r="5074">
          <cell r="B5074" t="str">
            <v>Ilirska Bistrica</v>
          </cell>
          <cell r="C5074" t="str">
            <v>SIIlirska Bistrica</v>
          </cell>
        </row>
        <row r="5075">
          <cell r="B5075" t="str">
            <v>Ivančna Gorica</v>
          </cell>
          <cell r="C5075" t="str">
            <v>SIIvančna Gorica</v>
          </cell>
        </row>
        <row r="5076">
          <cell r="B5076" t="str">
            <v>Izola</v>
          </cell>
          <cell r="C5076" t="str">
            <v>SIIzola</v>
          </cell>
        </row>
        <row r="5077">
          <cell r="B5077" t="str">
            <v>Jesenice</v>
          </cell>
          <cell r="C5077" t="str">
            <v>SIJesenice</v>
          </cell>
        </row>
        <row r="5078">
          <cell r="B5078" t="str">
            <v>Juršinci</v>
          </cell>
          <cell r="C5078" t="str">
            <v>SIJuršinci</v>
          </cell>
        </row>
        <row r="5079">
          <cell r="B5079" t="str">
            <v>Kamnik</v>
          </cell>
          <cell r="C5079" t="str">
            <v>SIKamnik</v>
          </cell>
        </row>
        <row r="5080">
          <cell r="B5080" t="str">
            <v>Kanal ob Soči</v>
          </cell>
          <cell r="C5080" t="str">
            <v>SIKanal ob Soči</v>
          </cell>
        </row>
        <row r="5081">
          <cell r="B5081" t="str">
            <v>Kidričevo</v>
          </cell>
          <cell r="C5081" t="str">
            <v>SIKidričevo</v>
          </cell>
        </row>
        <row r="5082">
          <cell r="B5082" t="str">
            <v>Kobarid</v>
          </cell>
          <cell r="C5082" t="str">
            <v>SIKobarid</v>
          </cell>
        </row>
        <row r="5083">
          <cell r="B5083" t="str">
            <v>Kobilje</v>
          </cell>
          <cell r="C5083" t="str">
            <v>SIKobilje</v>
          </cell>
        </row>
        <row r="5084">
          <cell r="B5084" t="str">
            <v>Kočevje</v>
          </cell>
          <cell r="C5084" t="str">
            <v>SIKočevje</v>
          </cell>
        </row>
        <row r="5085">
          <cell r="B5085" t="str">
            <v>Komen</v>
          </cell>
          <cell r="C5085" t="str">
            <v>SIKomen</v>
          </cell>
        </row>
        <row r="5086">
          <cell r="B5086" t="str">
            <v>Kozje</v>
          </cell>
          <cell r="C5086" t="str">
            <v>SIKozje</v>
          </cell>
        </row>
        <row r="5087">
          <cell r="B5087" t="str">
            <v>Kranjska Gora</v>
          </cell>
          <cell r="C5087" t="str">
            <v>SIKranjska Gora</v>
          </cell>
        </row>
        <row r="5088">
          <cell r="B5088" t="str">
            <v>Kungota</v>
          </cell>
          <cell r="C5088" t="str">
            <v>SIKungota</v>
          </cell>
        </row>
        <row r="5089">
          <cell r="B5089" t="str">
            <v>Kuzma</v>
          </cell>
          <cell r="C5089" t="str">
            <v>SIKuzma</v>
          </cell>
        </row>
        <row r="5090">
          <cell r="B5090" t="str">
            <v>Laško</v>
          </cell>
          <cell r="C5090" t="str">
            <v>SILaško</v>
          </cell>
        </row>
        <row r="5091">
          <cell r="B5091" t="str">
            <v>Lenart</v>
          </cell>
          <cell r="C5091" t="str">
            <v>SILenart</v>
          </cell>
        </row>
        <row r="5092">
          <cell r="B5092" t="str">
            <v>Lendava</v>
          </cell>
          <cell r="C5092" t="str">
            <v>SILendava</v>
          </cell>
        </row>
        <row r="5093">
          <cell r="B5093" t="str">
            <v>Litija</v>
          </cell>
          <cell r="C5093" t="str">
            <v>SILitija</v>
          </cell>
        </row>
        <row r="5094">
          <cell r="B5094" t="str">
            <v>Ljubno</v>
          </cell>
          <cell r="C5094" t="str">
            <v>SILjubno</v>
          </cell>
        </row>
        <row r="5095">
          <cell r="B5095" t="str">
            <v>Ljutomer</v>
          </cell>
          <cell r="C5095" t="str">
            <v>SILjutomer</v>
          </cell>
        </row>
        <row r="5096">
          <cell r="B5096" t="str">
            <v>Logatec</v>
          </cell>
          <cell r="C5096" t="str">
            <v>SILogatec</v>
          </cell>
        </row>
        <row r="5097">
          <cell r="B5097" t="str">
            <v>Loška dolina</v>
          </cell>
          <cell r="C5097" t="str">
            <v>SILoška dolina</v>
          </cell>
        </row>
        <row r="5098">
          <cell r="B5098" t="str">
            <v>Loški Potok</v>
          </cell>
          <cell r="C5098" t="str">
            <v>SILoški Potok</v>
          </cell>
        </row>
        <row r="5099">
          <cell r="B5099" t="str">
            <v>Luče</v>
          </cell>
          <cell r="C5099" t="str">
            <v>SILuče</v>
          </cell>
        </row>
        <row r="5100">
          <cell r="B5100" t="str">
            <v>Lukovica</v>
          </cell>
          <cell r="C5100" t="str">
            <v>SILukovica</v>
          </cell>
        </row>
        <row r="5101">
          <cell r="B5101" t="str">
            <v>Majšperk</v>
          </cell>
          <cell r="C5101" t="str">
            <v>SIMajšperk</v>
          </cell>
        </row>
        <row r="5102">
          <cell r="B5102" t="str">
            <v>Medvode</v>
          </cell>
          <cell r="C5102" t="str">
            <v>SIMedvode</v>
          </cell>
        </row>
        <row r="5103">
          <cell r="B5103" t="str">
            <v>Mengeš</v>
          </cell>
          <cell r="C5103" t="str">
            <v>SIMengeš</v>
          </cell>
        </row>
        <row r="5104">
          <cell r="B5104" t="str">
            <v>Metlika</v>
          </cell>
          <cell r="C5104" t="str">
            <v>SIMetlika</v>
          </cell>
        </row>
        <row r="5105">
          <cell r="B5105" t="str">
            <v>Mežica</v>
          </cell>
          <cell r="C5105" t="str">
            <v>SIMežica</v>
          </cell>
        </row>
        <row r="5106">
          <cell r="B5106" t="str">
            <v>Miren-Kostanjevica</v>
          </cell>
          <cell r="C5106" t="str">
            <v>SIMiren-Kostanjevica</v>
          </cell>
        </row>
        <row r="5107">
          <cell r="B5107" t="str">
            <v>Mislinja</v>
          </cell>
          <cell r="C5107" t="str">
            <v>SIMislinja</v>
          </cell>
        </row>
        <row r="5108">
          <cell r="B5108" t="str">
            <v>Moravče</v>
          </cell>
          <cell r="C5108" t="str">
            <v>SIMoravče</v>
          </cell>
        </row>
        <row r="5109">
          <cell r="B5109" t="str">
            <v>Moravske Toplice</v>
          </cell>
          <cell r="C5109" t="str">
            <v>SIMoravske Toplice</v>
          </cell>
        </row>
        <row r="5110">
          <cell r="B5110" t="str">
            <v>Mozirje</v>
          </cell>
          <cell r="C5110" t="str">
            <v>SIMozirje</v>
          </cell>
        </row>
        <row r="5111">
          <cell r="B5111" t="str">
            <v>Muta</v>
          </cell>
          <cell r="C5111" t="str">
            <v>SIMuta</v>
          </cell>
        </row>
        <row r="5112">
          <cell r="B5112" t="str">
            <v>Naklo</v>
          </cell>
          <cell r="C5112" t="str">
            <v>SINaklo</v>
          </cell>
        </row>
        <row r="5113">
          <cell r="B5113" t="str">
            <v>Nazarje</v>
          </cell>
          <cell r="C5113" t="str">
            <v>SINazarje</v>
          </cell>
        </row>
        <row r="5114">
          <cell r="B5114" t="str">
            <v>Odranci</v>
          </cell>
          <cell r="C5114" t="str">
            <v>SIOdranci</v>
          </cell>
        </row>
        <row r="5115">
          <cell r="B5115" t="str">
            <v>Ormož</v>
          </cell>
          <cell r="C5115" t="str">
            <v>SIOrmož</v>
          </cell>
        </row>
        <row r="5116">
          <cell r="B5116" t="str">
            <v>Osilnica</v>
          </cell>
          <cell r="C5116" t="str">
            <v>SIOsilnica</v>
          </cell>
        </row>
        <row r="5117">
          <cell r="B5117" t="str">
            <v>Pesnica</v>
          </cell>
          <cell r="C5117" t="str">
            <v>SIPesnica</v>
          </cell>
        </row>
        <row r="5118">
          <cell r="B5118" t="str">
            <v>Piran</v>
          </cell>
          <cell r="C5118" t="str">
            <v>SIPiran</v>
          </cell>
        </row>
        <row r="5119">
          <cell r="B5119" t="str">
            <v>Pivka</v>
          </cell>
          <cell r="C5119" t="str">
            <v>SIPivka</v>
          </cell>
        </row>
        <row r="5120">
          <cell r="B5120" t="str">
            <v>Podčetrtek</v>
          </cell>
          <cell r="C5120" t="str">
            <v>SIPodčetrtek</v>
          </cell>
        </row>
        <row r="5121">
          <cell r="B5121" t="str">
            <v>Podvelka</v>
          </cell>
          <cell r="C5121" t="str">
            <v>SIPodvelka</v>
          </cell>
        </row>
        <row r="5122">
          <cell r="B5122" t="str">
            <v>Postojna</v>
          </cell>
          <cell r="C5122" t="str">
            <v>SIPostojna</v>
          </cell>
        </row>
        <row r="5123">
          <cell r="B5123" t="str">
            <v>Preddvor</v>
          </cell>
          <cell r="C5123" t="str">
            <v>SIPreddvor</v>
          </cell>
        </row>
        <row r="5124">
          <cell r="B5124" t="str">
            <v>Puconci</v>
          </cell>
          <cell r="C5124" t="str">
            <v>SIPuconci</v>
          </cell>
        </row>
        <row r="5125">
          <cell r="B5125" t="str">
            <v>Rače-Fram</v>
          </cell>
          <cell r="C5125" t="str">
            <v>SIRače-Fram</v>
          </cell>
        </row>
        <row r="5126">
          <cell r="B5126" t="str">
            <v>Radeče</v>
          </cell>
          <cell r="C5126" t="str">
            <v>SIRadeče</v>
          </cell>
        </row>
        <row r="5127">
          <cell r="B5127" t="str">
            <v>Radenci</v>
          </cell>
          <cell r="C5127" t="str">
            <v>SIRadenci</v>
          </cell>
        </row>
        <row r="5128">
          <cell r="B5128" t="str">
            <v>Radlje ob Dravi</v>
          </cell>
          <cell r="C5128" t="str">
            <v>SIRadlje ob Dravi</v>
          </cell>
        </row>
        <row r="5129">
          <cell r="B5129" t="str">
            <v>Radovljica</v>
          </cell>
          <cell r="C5129" t="str">
            <v>SIRadovljica</v>
          </cell>
        </row>
        <row r="5130">
          <cell r="B5130" t="str">
            <v>Ravne na Koroškem</v>
          </cell>
          <cell r="C5130" t="str">
            <v>SIRavne na Koroškem</v>
          </cell>
        </row>
        <row r="5131">
          <cell r="B5131" t="str">
            <v>Ribnica</v>
          </cell>
          <cell r="C5131" t="str">
            <v>SIRibnica</v>
          </cell>
        </row>
        <row r="5132">
          <cell r="B5132" t="str">
            <v>Rogašovci</v>
          </cell>
          <cell r="C5132" t="str">
            <v>SIRogašovci</v>
          </cell>
        </row>
        <row r="5133">
          <cell r="B5133" t="str">
            <v>Rogaška Slatina</v>
          </cell>
          <cell r="C5133" t="str">
            <v>SIRogaška Slatina</v>
          </cell>
        </row>
        <row r="5134">
          <cell r="B5134" t="str">
            <v>Rogatec</v>
          </cell>
          <cell r="C5134" t="str">
            <v>SIRogatec</v>
          </cell>
        </row>
        <row r="5135">
          <cell r="B5135" t="str">
            <v>Ruše</v>
          </cell>
          <cell r="C5135" t="str">
            <v>SIRuše</v>
          </cell>
        </row>
        <row r="5136">
          <cell r="B5136" t="str">
            <v>Semič</v>
          </cell>
          <cell r="C5136" t="str">
            <v>SISemič</v>
          </cell>
        </row>
        <row r="5137">
          <cell r="B5137" t="str">
            <v>Sevnica</v>
          </cell>
          <cell r="C5137" t="str">
            <v>SISevnica</v>
          </cell>
        </row>
        <row r="5138">
          <cell r="B5138" t="str">
            <v>Sežana</v>
          </cell>
          <cell r="C5138" t="str">
            <v>SISežana</v>
          </cell>
        </row>
        <row r="5139">
          <cell r="B5139" t="str">
            <v>Slovenska Bistrica</v>
          </cell>
          <cell r="C5139" t="str">
            <v>SISlovenska Bistrica</v>
          </cell>
        </row>
        <row r="5140">
          <cell r="B5140" t="str">
            <v>Slovenske Konjice</v>
          </cell>
          <cell r="C5140" t="str">
            <v>SISlovenske Konjice</v>
          </cell>
        </row>
        <row r="5141">
          <cell r="B5141" t="str">
            <v>Starše</v>
          </cell>
          <cell r="C5141" t="str">
            <v>SIStarše</v>
          </cell>
        </row>
        <row r="5142">
          <cell r="B5142" t="str">
            <v>Sveti Jurij ob Ščavnici</v>
          </cell>
          <cell r="C5142" t="str">
            <v>SISveti Jurij ob Ščavnici</v>
          </cell>
        </row>
        <row r="5143">
          <cell r="B5143" t="str">
            <v>Šenčur</v>
          </cell>
          <cell r="C5143" t="str">
            <v>SIŠenčur</v>
          </cell>
        </row>
        <row r="5144">
          <cell r="B5144" t="str">
            <v>Šentilj</v>
          </cell>
          <cell r="C5144" t="str">
            <v>SIŠentilj</v>
          </cell>
        </row>
        <row r="5145">
          <cell r="B5145" t="str">
            <v>Šentjernej</v>
          </cell>
          <cell r="C5145" t="str">
            <v>SIŠentjernej</v>
          </cell>
        </row>
        <row r="5146">
          <cell r="B5146" t="str">
            <v>Šentjur</v>
          </cell>
          <cell r="C5146" t="str">
            <v>SIŠentjur</v>
          </cell>
        </row>
        <row r="5147">
          <cell r="B5147" t="str">
            <v>Škocjan</v>
          </cell>
          <cell r="C5147" t="str">
            <v>SIŠkocjan</v>
          </cell>
        </row>
        <row r="5148">
          <cell r="B5148" t="str">
            <v>Škofja Loka</v>
          </cell>
          <cell r="C5148" t="str">
            <v>SIŠkofja Loka</v>
          </cell>
        </row>
        <row r="5149">
          <cell r="B5149" t="str">
            <v>Škofljica</v>
          </cell>
          <cell r="C5149" t="str">
            <v>SIŠkofljica</v>
          </cell>
        </row>
        <row r="5150">
          <cell r="B5150" t="str">
            <v>Šmarje pri Jelšah</v>
          </cell>
          <cell r="C5150" t="str">
            <v>SIŠmarje pri Jelšah</v>
          </cell>
        </row>
        <row r="5151">
          <cell r="B5151" t="str">
            <v>Šmartno ob Paki</v>
          </cell>
          <cell r="C5151" t="str">
            <v>SIŠmartno ob Paki</v>
          </cell>
        </row>
        <row r="5152">
          <cell r="B5152" t="str">
            <v>Šoštanj</v>
          </cell>
          <cell r="C5152" t="str">
            <v>SIŠoštanj</v>
          </cell>
        </row>
        <row r="5153">
          <cell r="B5153" t="str">
            <v>Štore</v>
          </cell>
          <cell r="C5153" t="str">
            <v>SIŠtore</v>
          </cell>
        </row>
        <row r="5154">
          <cell r="B5154" t="str">
            <v>Tolmin</v>
          </cell>
          <cell r="C5154" t="str">
            <v>SITolmin</v>
          </cell>
        </row>
        <row r="5155">
          <cell r="B5155" t="str">
            <v>Trbovlje</v>
          </cell>
          <cell r="C5155" t="str">
            <v>SITrbovlje</v>
          </cell>
        </row>
        <row r="5156">
          <cell r="B5156" t="str">
            <v>Trebnje</v>
          </cell>
          <cell r="C5156" t="str">
            <v>SITrebnje</v>
          </cell>
        </row>
        <row r="5157">
          <cell r="B5157" t="str">
            <v>Tržič</v>
          </cell>
          <cell r="C5157" t="str">
            <v>SITržič</v>
          </cell>
        </row>
        <row r="5158">
          <cell r="B5158" t="str">
            <v>Turnišče</v>
          </cell>
          <cell r="C5158" t="str">
            <v>SITurnišče</v>
          </cell>
        </row>
        <row r="5159">
          <cell r="B5159" t="str">
            <v>Velike Lašče</v>
          </cell>
          <cell r="C5159" t="str">
            <v>SIVelike Lašče</v>
          </cell>
        </row>
        <row r="5160">
          <cell r="B5160" t="str">
            <v>Videm</v>
          </cell>
          <cell r="C5160" t="str">
            <v>SIVidem</v>
          </cell>
        </row>
        <row r="5161">
          <cell r="B5161" t="str">
            <v>Vipava</v>
          </cell>
          <cell r="C5161" t="str">
            <v>SIVipava</v>
          </cell>
        </row>
        <row r="5162">
          <cell r="B5162" t="str">
            <v>Vitanje</v>
          </cell>
          <cell r="C5162" t="str">
            <v>SIVitanje</v>
          </cell>
        </row>
        <row r="5163">
          <cell r="B5163" t="str">
            <v>Vodice</v>
          </cell>
          <cell r="C5163" t="str">
            <v>SIVodice</v>
          </cell>
        </row>
        <row r="5164">
          <cell r="B5164" t="str">
            <v>Vojnik</v>
          </cell>
          <cell r="C5164" t="str">
            <v>SIVojnik</v>
          </cell>
        </row>
        <row r="5165">
          <cell r="B5165" t="str">
            <v>Vrhnika</v>
          </cell>
          <cell r="C5165" t="str">
            <v>SIVrhnika</v>
          </cell>
        </row>
        <row r="5166">
          <cell r="B5166" t="str">
            <v>Vuzenica</v>
          </cell>
          <cell r="C5166" t="str">
            <v>SIVuzenica</v>
          </cell>
        </row>
        <row r="5167">
          <cell r="B5167" t="str">
            <v>Zagorje ob Savi</v>
          </cell>
          <cell r="C5167" t="str">
            <v>SIZagorje ob Savi</v>
          </cell>
        </row>
        <row r="5168">
          <cell r="B5168" t="str">
            <v>Zavrč</v>
          </cell>
          <cell r="C5168" t="str">
            <v>SIZavrč</v>
          </cell>
        </row>
        <row r="5169">
          <cell r="B5169" t="str">
            <v>Zreče</v>
          </cell>
          <cell r="C5169" t="str">
            <v>SIZreče</v>
          </cell>
        </row>
        <row r="5170">
          <cell r="B5170" t="str">
            <v>Železniki</v>
          </cell>
          <cell r="C5170" t="str">
            <v>SIŽelezniki</v>
          </cell>
        </row>
        <row r="5171">
          <cell r="B5171" t="str">
            <v>Žiri</v>
          </cell>
          <cell r="C5171" t="str">
            <v>SIŽiri</v>
          </cell>
        </row>
        <row r="5172">
          <cell r="B5172" t="str">
            <v>Benedikt</v>
          </cell>
          <cell r="C5172" t="str">
            <v>SIBenedikt</v>
          </cell>
        </row>
        <row r="5173">
          <cell r="B5173" t="str">
            <v>Bistrica ob Sotli</v>
          </cell>
          <cell r="C5173" t="str">
            <v>SIBistrica ob Sotli</v>
          </cell>
        </row>
        <row r="5174">
          <cell r="B5174" t="str">
            <v>Bloke</v>
          </cell>
          <cell r="C5174" t="str">
            <v>SIBloke</v>
          </cell>
        </row>
        <row r="5175">
          <cell r="B5175" t="str">
            <v>Braslovče</v>
          </cell>
          <cell r="C5175" t="str">
            <v>SIBraslovče</v>
          </cell>
        </row>
        <row r="5176">
          <cell r="B5176" t="str">
            <v>Cankova</v>
          </cell>
          <cell r="C5176" t="str">
            <v>SICankova</v>
          </cell>
        </row>
        <row r="5177">
          <cell r="B5177" t="str">
            <v>Cerkvenjak</v>
          </cell>
          <cell r="C5177" t="str">
            <v>SICerkvenjak</v>
          </cell>
        </row>
        <row r="5178">
          <cell r="B5178" t="str">
            <v>Dobje</v>
          </cell>
          <cell r="C5178" t="str">
            <v>SIDobje</v>
          </cell>
        </row>
        <row r="5179">
          <cell r="B5179" t="str">
            <v>Dobrna</v>
          </cell>
          <cell r="C5179" t="str">
            <v>SIDobrna</v>
          </cell>
        </row>
        <row r="5180">
          <cell r="B5180" t="str">
            <v>Dobrovnik</v>
          </cell>
          <cell r="C5180" t="str">
            <v>SIDobrovnik</v>
          </cell>
        </row>
        <row r="5181">
          <cell r="B5181" t="str">
            <v>Dolenjske Toplice</v>
          </cell>
          <cell r="C5181" t="str">
            <v>SIDolenjske Toplice</v>
          </cell>
        </row>
        <row r="5182">
          <cell r="B5182" t="str">
            <v>Grad</v>
          </cell>
          <cell r="C5182" t="str">
            <v>SIGrad</v>
          </cell>
        </row>
        <row r="5183">
          <cell r="B5183" t="str">
            <v>Hajdina</v>
          </cell>
          <cell r="C5183" t="str">
            <v>SIHajdina</v>
          </cell>
        </row>
        <row r="5184">
          <cell r="B5184" t="str">
            <v>Hoče-Slivnica</v>
          </cell>
          <cell r="C5184" t="str">
            <v>SIHoče-Slivnica</v>
          </cell>
        </row>
        <row r="5185">
          <cell r="B5185" t="str">
            <v>Hodoš</v>
          </cell>
          <cell r="C5185" t="str">
            <v>SIHodoš</v>
          </cell>
        </row>
        <row r="5186">
          <cell r="B5186" t="str">
            <v>Horjul</v>
          </cell>
          <cell r="C5186" t="str">
            <v>SIHorjul</v>
          </cell>
        </row>
        <row r="5187">
          <cell r="B5187" t="str">
            <v>Jezersko</v>
          </cell>
          <cell r="C5187" t="str">
            <v>SIJezersko</v>
          </cell>
        </row>
        <row r="5188">
          <cell r="B5188" t="str">
            <v>Komenda</v>
          </cell>
          <cell r="C5188" t="str">
            <v>SIKomenda</v>
          </cell>
        </row>
        <row r="5189">
          <cell r="B5189" t="str">
            <v>Kostel</v>
          </cell>
          <cell r="C5189" t="str">
            <v>SIKostel</v>
          </cell>
        </row>
        <row r="5190">
          <cell r="B5190" t="str">
            <v>Križevci</v>
          </cell>
          <cell r="C5190" t="str">
            <v>SIKriževci</v>
          </cell>
        </row>
        <row r="5191">
          <cell r="B5191" t="str">
            <v>Lovrenc na Pohorju</v>
          </cell>
          <cell r="C5191" t="str">
            <v>SILovrenc na Pohorju</v>
          </cell>
        </row>
        <row r="5192">
          <cell r="B5192" t="str">
            <v>Markovci</v>
          </cell>
          <cell r="C5192" t="str">
            <v>SIMarkovci</v>
          </cell>
        </row>
        <row r="5193">
          <cell r="B5193" t="str">
            <v>Miklavž na Dravskem polju</v>
          </cell>
          <cell r="C5193" t="str">
            <v>SIMiklavž na Dravskem polju</v>
          </cell>
        </row>
        <row r="5194">
          <cell r="B5194" t="str">
            <v>Mirna Peč</v>
          </cell>
          <cell r="C5194" t="str">
            <v>SIMirna Peč</v>
          </cell>
        </row>
        <row r="5195">
          <cell r="B5195" t="str">
            <v>Oplotnica</v>
          </cell>
          <cell r="C5195" t="str">
            <v>SIOplotnica</v>
          </cell>
        </row>
        <row r="5196">
          <cell r="B5196" t="str">
            <v>Podlehnik</v>
          </cell>
          <cell r="C5196" t="str">
            <v>SIPodlehnik</v>
          </cell>
        </row>
        <row r="5197">
          <cell r="B5197" t="str">
            <v>Polzela</v>
          </cell>
          <cell r="C5197" t="str">
            <v>SIPolzela</v>
          </cell>
        </row>
        <row r="5198">
          <cell r="B5198" t="str">
            <v>Prebold</v>
          </cell>
          <cell r="C5198" t="str">
            <v>SIPrebold</v>
          </cell>
        </row>
        <row r="5199">
          <cell r="B5199" t="str">
            <v>Prevalje</v>
          </cell>
          <cell r="C5199" t="str">
            <v>SIPrevalje</v>
          </cell>
        </row>
        <row r="5200">
          <cell r="B5200" t="str">
            <v>Razkrižje</v>
          </cell>
          <cell r="C5200" t="str">
            <v>SIRazkrižje</v>
          </cell>
        </row>
        <row r="5201">
          <cell r="B5201" t="str">
            <v>Ribnica na Pohorju</v>
          </cell>
          <cell r="C5201" t="str">
            <v>SIRibnica na Pohorju</v>
          </cell>
        </row>
        <row r="5202">
          <cell r="B5202" t="str">
            <v>Selnica ob Dravi</v>
          </cell>
          <cell r="C5202" t="str">
            <v>SISelnica ob Dravi</v>
          </cell>
        </row>
        <row r="5203">
          <cell r="B5203" t="str">
            <v>Sodražica</v>
          </cell>
          <cell r="C5203" t="str">
            <v>SISodražica</v>
          </cell>
        </row>
        <row r="5204">
          <cell r="B5204" t="str">
            <v>Solčava</v>
          </cell>
          <cell r="C5204" t="str">
            <v>SISolčava</v>
          </cell>
        </row>
        <row r="5205">
          <cell r="B5205" t="str">
            <v>Sveta Ana</v>
          </cell>
          <cell r="C5205" t="str">
            <v>SISveta Ana</v>
          </cell>
        </row>
        <row r="5206">
          <cell r="B5206" t="str">
            <v>Sveti Andraž v Slovenskih goricah</v>
          </cell>
          <cell r="C5206" t="str">
            <v>SISveti Andraž v Slovenskih goricah</v>
          </cell>
        </row>
        <row r="5207">
          <cell r="B5207" t="str">
            <v>Šempeter-Vrtojba</v>
          </cell>
          <cell r="C5207" t="str">
            <v>SIŠempeter-Vrtojba</v>
          </cell>
        </row>
        <row r="5208">
          <cell r="B5208" t="str">
            <v>Tabor</v>
          </cell>
          <cell r="C5208" t="str">
            <v>SITabor</v>
          </cell>
        </row>
        <row r="5209">
          <cell r="B5209" t="str">
            <v>Trnovska Vas</v>
          </cell>
          <cell r="C5209" t="str">
            <v>SITrnovska Vas</v>
          </cell>
        </row>
        <row r="5210">
          <cell r="B5210" t="str">
            <v>Trzin</v>
          </cell>
          <cell r="C5210" t="str">
            <v>SITrzin</v>
          </cell>
        </row>
        <row r="5211">
          <cell r="B5211" t="str">
            <v>Velika Polana</v>
          </cell>
          <cell r="C5211" t="str">
            <v>SIVelika Polana</v>
          </cell>
        </row>
        <row r="5212">
          <cell r="B5212" t="str">
            <v>Veržej</v>
          </cell>
          <cell r="C5212" t="str">
            <v>SIVeržej</v>
          </cell>
        </row>
        <row r="5213">
          <cell r="B5213" t="str">
            <v>Vransko</v>
          </cell>
          <cell r="C5213" t="str">
            <v>SIVransko</v>
          </cell>
        </row>
        <row r="5214">
          <cell r="B5214" t="str">
            <v>Žalec</v>
          </cell>
          <cell r="C5214" t="str">
            <v>SIŽalec</v>
          </cell>
        </row>
        <row r="5215">
          <cell r="B5215" t="str">
            <v>Žetale</v>
          </cell>
          <cell r="C5215" t="str">
            <v>SIŽetale</v>
          </cell>
        </row>
        <row r="5216">
          <cell r="B5216" t="str">
            <v>Žirovnica</v>
          </cell>
          <cell r="C5216" t="str">
            <v>SIŽirovnica</v>
          </cell>
        </row>
        <row r="5217">
          <cell r="B5217" t="str">
            <v>Žužemberk</v>
          </cell>
          <cell r="C5217" t="str">
            <v>SIŽužemberk</v>
          </cell>
        </row>
        <row r="5218">
          <cell r="B5218" t="str">
            <v>Šmartno pri Litiji</v>
          </cell>
          <cell r="C5218" t="str">
            <v>SIŠmartno pri Litiji</v>
          </cell>
        </row>
        <row r="5219">
          <cell r="B5219" t="str">
            <v>Apače</v>
          </cell>
          <cell r="C5219" t="str">
            <v>SIApače</v>
          </cell>
        </row>
        <row r="5220">
          <cell r="B5220" t="str">
            <v>Cirkulane</v>
          </cell>
          <cell r="C5220" t="str">
            <v>SICirkulane</v>
          </cell>
        </row>
        <row r="5221">
          <cell r="B5221" t="str">
            <v>Kostanjevica na Krki</v>
          </cell>
          <cell r="C5221" t="str">
            <v>SIKostanjevica na Krki</v>
          </cell>
        </row>
        <row r="5222">
          <cell r="B5222" t="str">
            <v>Makole</v>
          </cell>
          <cell r="C5222" t="str">
            <v>SIMakole</v>
          </cell>
        </row>
        <row r="5223">
          <cell r="B5223" t="str">
            <v>Mokronog-Trebelno</v>
          </cell>
          <cell r="C5223" t="str">
            <v>SIMokronog-Trebelno</v>
          </cell>
        </row>
        <row r="5224">
          <cell r="B5224" t="str">
            <v>Poljčane</v>
          </cell>
          <cell r="C5224" t="str">
            <v>SIPoljčane</v>
          </cell>
        </row>
        <row r="5225">
          <cell r="B5225" t="str">
            <v>Renče-Vogrsko</v>
          </cell>
          <cell r="C5225" t="str">
            <v>SIRenče-Vogrsko</v>
          </cell>
        </row>
        <row r="5226">
          <cell r="B5226" t="str">
            <v>Središče ob Dravi</v>
          </cell>
          <cell r="C5226" t="str">
            <v>SISredišče ob Dravi</v>
          </cell>
        </row>
        <row r="5227">
          <cell r="B5227" t="str">
            <v>Straža</v>
          </cell>
          <cell r="C5227" t="str">
            <v>SIStraža</v>
          </cell>
        </row>
        <row r="5228">
          <cell r="B5228" t="str">
            <v>Sveta Trojica v Slovenskih goricah</v>
          </cell>
          <cell r="C5228" t="str">
            <v>SISveta Trojica v Slovenskih goricah</v>
          </cell>
        </row>
        <row r="5229">
          <cell r="B5229" t="str">
            <v>Sveti Tomaž</v>
          </cell>
          <cell r="C5229" t="str">
            <v>SISveti Tomaž</v>
          </cell>
        </row>
        <row r="5230">
          <cell r="B5230" t="str">
            <v>Šmarješke Toplice</v>
          </cell>
          <cell r="C5230" t="str">
            <v>SIŠmarješke Toplice</v>
          </cell>
        </row>
        <row r="5231">
          <cell r="B5231" t="str">
            <v>Gorje</v>
          </cell>
          <cell r="C5231" t="str">
            <v>SIGorje</v>
          </cell>
        </row>
        <row r="5232">
          <cell r="B5232" t="str">
            <v>Log-Dragomer</v>
          </cell>
          <cell r="C5232" t="str">
            <v>SILog-Dragomer</v>
          </cell>
        </row>
        <row r="5233">
          <cell r="B5233" t="str">
            <v>Rečica ob Savinji</v>
          </cell>
          <cell r="C5233" t="str">
            <v>SIRečica ob Savinji</v>
          </cell>
        </row>
        <row r="5234">
          <cell r="B5234" t="str">
            <v>Sveti Jurij v Slovenskih goricah</v>
          </cell>
          <cell r="C5234" t="str">
            <v>SISveti Jurij v Slovenskih goricah</v>
          </cell>
        </row>
        <row r="5235">
          <cell r="B5235" t="str">
            <v>Šentrupert</v>
          </cell>
          <cell r="C5235" t="str">
            <v>SIŠentrupert</v>
          </cell>
        </row>
        <row r="5236">
          <cell r="B5236" t="str">
            <v>Mirna</v>
          </cell>
          <cell r="C5236" t="str">
            <v>SIMirna</v>
          </cell>
        </row>
        <row r="5237">
          <cell r="B5237" t="str">
            <v>Ankaran</v>
          </cell>
          <cell r="C5237" t="str">
            <v>SIAnkaran</v>
          </cell>
        </row>
        <row r="5238">
          <cell r="B5238" t="str">
            <v>Celje</v>
          </cell>
          <cell r="C5238" t="str">
            <v>SICelje</v>
          </cell>
        </row>
        <row r="5239">
          <cell r="B5239" t="str">
            <v>Koper</v>
          </cell>
          <cell r="C5239" t="str">
            <v>SIKoper</v>
          </cell>
        </row>
        <row r="5240">
          <cell r="B5240" t="str">
            <v>Kranj</v>
          </cell>
          <cell r="C5240" t="str">
            <v>SIKranj</v>
          </cell>
        </row>
        <row r="5241">
          <cell r="B5241" t="str">
            <v>Krško</v>
          </cell>
          <cell r="C5241" t="str">
            <v>SIKrško</v>
          </cell>
        </row>
        <row r="5242">
          <cell r="B5242" t="str">
            <v>Ljubljana</v>
          </cell>
          <cell r="C5242" t="str">
            <v>SILjubljana</v>
          </cell>
        </row>
        <row r="5243">
          <cell r="B5243" t="str">
            <v>Maribor</v>
          </cell>
          <cell r="C5243" t="str">
            <v>SIMaribor</v>
          </cell>
        </row>
        <row r="5244">
          <cell r="B5244" t="str">
            <v>Murska Sobota</v>
          </cell>
          <cell r="C5244" t="str">
            <v>SIMurska Sobota</v>
          </cell>
        </row>
        <row r="5245">
          <cell r="B5245" t="str">
            <v>Nova Gorica</v>
          </cell>
          <cell r="C5245" t="str">
            <v>SINova Gorica</v>
          </cell>
        </row>
        <row r="5246">
          <cell r="B5246" t="str">
            <v>Novo Mesto</v>
          </cell>
          <cell r="C5246" t="str">
            <v>SINovo Mesto</v>
          </cell>
        </row>
        <row r="5247">
          <cell r="B5247" t="str">
            <v>Ptuj</v>
          </cell>
          <cell r="C5247" t="str">
            <v>SIPtuj</v>
          </cell>
        </row>
        <row r="5248">
          <cell r="B5248" t="str">
            <v>Slovenj Gradec</v>
          </cell>
          <cell r="C5248" t="str">
            <v>SISlovenj Gradec</v>
          </cell>
        </row>
        <row r="5249">
          <cell r="B5249" t="str">
            <v>Velenje</v>
          </cell>
          <cell r="C5249" t="str">
            <v>SIVelenje</v>
          </cell>
        </row>
        <row r="5250">
          <cell r="B5250" t="str">
            <v>Banskobystrický kraj</v>
          </cell>
          <cell r="C5250" t="str">
            <v>SKBanskobystrický kraj</v>
          </cell>
        </row>
        <row r="5251">
          <cell r="B5251" t="str">
            <v>Bratislavský kraj</v>
          </cell>
          <cell r="C5251" t="str">
            <v>SKBratislavský kraj</v>
          </cell>
        </row>
        <row r="5252">
          <cell r="B5252" t="str">
            <v>Košický kraj</v>
          </cell>
          <cell r="C5252" t="str">
            <v>SKKošický kraj</v>
          </cell>
        </row>
        <row r="5253">
          <cell r="B5253" t="str">
            <v>Nitriansky kraj</v>
          </cell>
          <cell r="C5253" t="str">
            <v>SKNitriansky kraj</v>
          </cell>
        </row>
        <row r="5254">
          <cell r="B5254" t="str">
            <v>Prešovský kraj</v>
          </cell>
          <cell r="C5254" t="str">
            <v>SKPrešovský kraj</v>
          </cell>
        </row>
        <row r="5255">
          <cell r="B5255" t="str">
            <v>Trnavský kraj</v>
          </cell>
          <cell r="C5255" t="str">
            <v>SKTrnavský kraj</v>
          </cell>
        </row>
        <row r="5256">
          <cell r="B5256" t="str">
            <v>Trenčiansky kraj</v>
          </cell>
          <cell r="C5256" t="str">
            <v>SKTrenčiansky kraj</v>
          </cell>
        </row>
        <row r="5257">
          <cell r="B5257" t="str">
            <v>Žilinský kraj</v>
          </cell>
          <cell r="C5257" t="str">
            <v>SKŽilinský kraj</v>
          </cell>
        </row>
        <row r="5258">
          <cell r="B5258" t="str">
            <v>Western Area (Freetown)</v>
          </cell>
          <cell r="C5258" t="str">
            <v>SLWestern Area (Freetown)</v>
          </cell>
        </row>
        <row r="5259">
          <cell r="B5259" t="str">
            <v>Eastern</v>
          </cell>
          <cell r="C5259" t="str">
            <v>SLEastern</v>
          </cell>
        </row>
        <row r="5260">
          <cell r="B5260" t="str">
            <v>Northern</v>
          </cell>
          <cell r="C5260" t="str">
            <v>SLNorthern</v>
          </cell>
        </row>
        <row r="5261">
          <cell r="B5261" t="str">
            <v>North Western</v>
          </cell>
          <cell r="C5261" t="str">
            <v>SLNorth Western</v>
          </cell>
        </row>
        <row r="5262">
          <cell r="B5262" t="str">
            <v>Southern</v>
          </cell>
          <cell r="C5262" t="str">
            <v>SLSouthern</v>
          </cell>
        </row>
        <row r="5263">
          <cell r="B5263" t="str">
            <v>Acquaviva</v>
          </cell>
          <cell r="C5263" t="str">
            <v>SMAcquaviva</v>
          </cell>
        </row>
        <row r="5264">
          <cell r="B5264" t="str">
            <v>Chiesanuova</v>
          </cell>
          <cell r="C5264" t="str">
            <v>SMChiesanuova</v>
          </cell>
        </row>
        <row r="5265">
          <cell r="B5265" t="str">
            <v>Domagnano</v>
          </cell>
          <cell r="C5265" t="str">
            <v>SMDomagnano</v>
          </cell>
        </row>
        <row r="5266">
          <cell r="B5266" t="str">
            <v>Faetano</v>
          </cell>
          <cell r="C5266" t="str">
            <v>SMFaetano</v>
          </cell>
        </row>
        <row r="5267">
          <cell r="B5267" t="str">
            <v>Fiorentino</v>
          </cell>
          <cell r="C5267" t="str">
            <v>SMFiorentino</v>
          </cell>
        </row>
        <row r="5268">
          <cell r="B5268" t="str">
            <v>Borgo Maggiore</v>
          </cell>
          <cell r="C5268" t="str">
            <v>SMBorgo Maggiore</v>
          </cell>
        </row>
        <row r="5269">
          <cell r="B5269" t="str">
            <v>Città di San Marino</v>
          </cell>
          <cell r="C5269" t="str">
            <v>SMCittà di San Marino</v>
          </cell>
        </row>
        <row r="5270">
          <cell r="B5270" t="str">
            <v>Montegiardino</v>
          </cell>
          <cell r="C5270" t="str">
            <v>SMMontegiardino</v>
          </cell>
        </row>
        <row r="5271">
          <cell r="B5271" t="str">
            <v>Serravalle</v>
          </cell>
          <cell r="C5271" t="str">
            <v>SMSerravalle</v>
          </cell>
        </row>
        <row r="5272">
          <cell r="B5272" t="str">
            <v>Diourbel</v>
          </cell>
          <cell r="C5272" t="str">
            <v>SNDiourbel</v>
          </cell>
        </row>
        <row r="5273">
          <cell r="B5273" t="str">
            <v>Dakar</v>
          </cell>
          <cell r="C5273" t="str">
            <v>SNDakar</v>
          </cell>
        </row>
        <row r="5274">
          <cell r="B5274" t="str">
            <v>Fatick</v>
          </cell>
          <cell r="C5274" t="str">
            <v>SNFatick</v>
          </cell>
        </row>
        <row r="5275">
          <cell r="B5275" t="str">
            <v>Kaffrine</v>
          </cell>
          <cell r="C5275" t="str">
            <v>SNKaffrine</v>
          </cell>
        </row>
        <row r="5276">
          <cell r="B5276" t="str">
            <v>Kolda</v>
          </cell>
          <cell r="C5276" t="str">
            <v>SNKolda</v>
          </cell>
        </row>
        <row r="5277">
          <cell r="B5277" t="str">
            <v>Kédougou</v>
          </cell>
          <cell r="C5277" t="str">
            <v>SNKédougou</v>
          </cell>
        </row>
        <row r="5278">
          <cell r="B5278" t="str">
            <v>Kaolack</v>
          </cell>
          <cell r="C5278" t="str">
            <v>SNKaolack</v>
          </cell>
        </row>
        <row r="5279">
          <cell r="B5279" t="str">
            <v>Louga</v>
          </cell>
          <cell r="C5279" t="str">
            <v>SNLouga</v>
          </cell>
        </row>
        <row r="5280">
          <cell r="B5280" t="str">
            <v>Matam</v>
          </cell>
          <cell r="C5280" t="str">
            <v>SNMatam</v>
          </cell>
        </row>
        <row r="5281">
          <cell r="B5281" t="str">
            <v>Sédhiou</v>
          </cell>
          <cell r="C5281" t="str">
            <v>SNSédhiou</v>
          </cell>
        </row>
        <row r="5282">
          <cell r="B5282" t="str">
            <v>Saint-Louis</v>
          </cell>
          <cell r="C5282" t="str">
            <v>SNSaint-Louis</v>
          </cell>
        </row>
        <row r="5283">
          <cell r="B5283" t="str">
            <v>Tambacounda</v>
          </cell>
          <cell r="C5283" t="str">
            <v>SNTambacounda</v>
          </cell>
        </row>
        <row r="5284">
          <cell r="B5284" t="str">
            <v>Thiès</v>
          </cell>
          <cell r="C5284" t="str">
            <v>SNThiès</v>
          </cell>
        </row>
        <row r="5285">
          <cell r="B5285" t="str">
            <v>Ziguinchor</v>
          </cell>
          <cell r="C5285" t="str">
            <v>SNZiguinchor</v>
          </cell>
        </row>
        <row r="5286">
          <cell r="B5286" t="str">
            <v>Awdal</v>
          </cell>
          <cell r="C5286" t="str">
            <v>SOAwdal</v>
          </cell>
        </row>
        <row r="5287">
          <cell r="B5287" t="str">
            <v>Bakool</v>
          </cell>
          <cell r="C5287" t="str">
            <v>SOBakool</v>
          </cell>
        </row>
        <row r="5288">
          <cell r="B5288" t="str">
            <v>Banaadir</v>
          </cell>
          <cell r="C5288" t="str">
            <v>SOBanaadir</v>
          </cell>
        </row>
        <row r="5289">
          <cell r="B5289" t="str">
            <v>Bari</v>
          </cell>
          <cell r="C5289" t="str">
            <v>SOBari</v>
          </cell>
        </row>
        <row r="5290">
          <cell r="B5290" t="str">
            <v>Bay</v>
          </cell>
          <cell r="C5290" t="str">
            <v>SOBay</v>
          </cell>
        </row>
        <row r="5291">
          <cell r="B5291" t="str">
            <v>Galguduud</v>
          </cell>
          <cell r="C5291" t="str">
            <v>SOGalguduud</v>
          </cell>
        </row>
        <row r="5292">
          <cell r="B5292" t="str">
            <v>Gedo</v>
          </cell>
          <cell r="C5292" t="str">
            <v>SOGedo</v>
          </cell>
        </row>
        <row r="5293">
          <cell r="B5293" t="str">
            <v>Hiiraan</v>
          </cell>
          <cell r="C5293" t="str">
            <v>SOHiiraan</v>
          </cell>
        </row>
        <row r="5294">
          <cell r="B5294" t="str">
            <v>Jubbada Dhexe</v>
          </cell>
          <cell r="C5294" t="str">
            <v>SOJubbada Dhexe</v>
          </cell>
        </row>
        <row r="5295">
          <cell r="B5295" t="str">
            <v>Jubbada Hoose</v>
          </cell>
          <cell r="C5295" t="str">
            <v>SOJubbada Hoose</v>
          </cell>
        </row>
        <row r="5296">
          <cell r="B5296" t="str">
            <v>Mudug</v>
          </cell>
          <cell r="C5296" t="str">
            <v>SOMudug</v>
          </cell>
        </row>
        <row r="5297">
          <cell r="B5297" t="str">
            <v>Nugaal</v>
          </cell>
          <cell r="C5297" t="str">
            <v>SONugaal</v>
          </cell>
        </row>
        <row r="5298">
          <cell r="B5298" t="str">
            <v>Sanaag</v>
          </cell>
          <cell r="C5298" t="str">
            <v>SOSanaag</v>
          </cell>
        </row>
        <row r="5299">
          <cell r="B5299" t="str">
            <v>Shabeellaha Dhexe</v>
          </cell>
          <cell r="C5299" t="str">
            <v>SOShabeellaha Dhexe</v>
          </cell>
        </row>
        <row r="5300">
          <cell r="B5300" t="str">
            <v>Shabeellaha Hoose</v>
          </cell>
          <cell r="C5300" t="str">
            <v>SOShabeellaha Hoose</v>
          </cell>
        </row>
        <row r="5301">
          <cell r="B5301" t="str">
            <v>Sool</v>
          </cell>
          <cell r="C5301" t="str">
            <v>SOSool</v>
          </cell>
        </row>
        <row r="5302">
          <cell r="B5302" t="str">
            <v>Togdheer</v>
          </cell>
          <cell r="C5302" t="str">
            <v>SOTogdheer</v>
          </cell>
        </row>
        <row r="5303">
          <cell r="B5303" t="str">
            <v>Woqooyi Galbeed</v>
          </cell>
          <cell r="C5303" t="str">
            <v>SOWoqooyi Galbeed</v>
          </cell>
        </row>
        <row r="5304">
          <cell r="B5304" t="str">
            <v>Brokopondo</v>
          </cell>
          <cell r="C5304" t="str">
            <v>SRBrokopondo</v>
          </cell>
        </row>
        <row r="5305">
          <cell r="B5305" t="str">
            <v>Commewijne</v>
          </cell>
          <cell r="C5305" t="str">
            <v>SRCommewijne</v>
          </cell>
        </row>
        <row r="5306">
          <cell r="B5306" t="str">
            <v>Coronie</v>
          </cell>
          <cell r="C5306" t="str">
            <v>SRCoronie</v>
          </cell>
        </row>
        <row r="5307">
          <cell r="B5307" t="str">
            <v>Marowijne</v>
          </cell>
          <cell r="C5307" t="str">
            <v>SRMarowijne</v>
          </cell>
        </row>
        <row r="5308">
          <cell r="B5308" t="str">
            <v>Nickerie</v>
          </cell>
          <cell r="C5308" t="str">
            <v>SRNickerie</v>
          </cell>
        </row>
        <row r="5309">
          <cell r="B5309" t="str">
            <v>Paramaribo</v>
          </cell>
          <cell r="C5309" t="str">
            <v>SRParamaribo</v>
          </cell>
        </row>
        <row r="5310">
          <cell r="B5310" t="str">
            <v>Para</v>
          </cell>
          <cell r="C5310" t="str">
            <v>SRPara</v>
          </cell>
        </row>
        <row r="5311">
          <cell r="B5311" t="str">
            <v>Saramacca</v>
          </cell>
          <cell r="C5311" t="str">
            <v>SRSaramacca</v>
          </cell>
        </row>
        <row r="5312">
          <cell r="B5312" t="str">
            <v>Sipaliwini</v>
          </cell>
          <cell r="C5312" t="str">
            <v>SRSipaliwini</v>
          </cell>
        </row>
        <row r="5313">
          <cell r="B5313" t="str">
            <v>Wanica</v>
          </cell>
          <cell r="C5313" t="str">
            <v>SRWanica</v>
          </cell>
        </row>
        <row r="5314">
          <cell r="B5314" t="str">
            <v>Northern Bahr el Ghazal</v>
          </cell>
          <cell r="C5314" t="str">
            <v>SSNorthern Bahr el Ghazal</v>
          </cell>
        </row>
        <row r="5315">
          <cell r="B5315" t="str">
            <v>Western Bahr el Ghazal</v>
          </cell>
          <cell r="C5315" t="str">
            <v>SSWestern Bahr el Ghazal</v>
          </cell>
        </row>
        <row r="5316">
          <cell r="B5316" t="str">
            <v>Central Equatoria</v>
          </cell>
          <cell r="C5316" t="str">
            <v>SSCentral Equatoria</v>
          </cell>
        </row>
        <row r="5317">
          <cell r="B5317" t="str">
            <v>Eastern Equatoria</v>
          </cell>
          <cell r="C5317" t="str">
            <v>SSEastern Equatoria</v>
          </cell>
        </row>
        <row r="5318">
          <cell r="B5318" t="str">
            <v>Western Equatoria</v>
          </cell>
          <cell r="C5318" t="str">
            <v>SSWestern Equatoria</v>
          </cell>
        </row>
        <row r="5319">
          <cell r="B5319" t="str">
            <v>Jonglei</v>
          </cell>
          <cell r="C5319" t="str">
            <v>SSJonglei</v>
          </cell>
        </row>
        <row r="5320">
          <cell r="B5320" t="str">
            <v>Lakes</v>
          </cell>
          <cell r="C5320" t="str">
            <v>SSLakes</v>
          </cell>
        </row>
        <row r="5321">
          <cell r="B5321" t="str">
            <v>Upper Nile</v>
          </cell>
          <cell r="C5321" t="str">
            <v>SSUpper Nile</v>
          </cell>
        </row>
        <row r="5322">
          <cell r="B5322" t="str">
            <v>Unity</v>
          </cell>
          <cell r="C5322" t="str">
            <v>SSUnity</v>
          </cell>
        </row>
        <row r="5323">
          <cell r="B5323" t="str">
            <v>Warrap</v>
          </cell>
          <cell r="C5323" t="str">
            <v>SSWarrap</v>
          </cell>
        </row>
        <row r="5324">
          <cell r="B5324" t="str">
            <v>Príncipe</v>
          </cell>
          <cell r="C5324" t="str">
            <v>STPríncipe</v>
          </cell>
        </row>
        <row r="5325">
          <cell r="B5325" t="str">
            <v>Água Grande</v>
          </cell>
          <cell r="C5325" t="str">
            <v>STÁgua Grande</v>
          </cell>
        </row>
        <row r="5326">
          <cell r="B5326" t="str">
            <v>Cantagalo</v>
          </cell>
          <cell r="C5326" t="str">
            <v>STCantagalo</v>
          </cell>
        </row>
        <row r="5327">
          <cell r="B5327" t="str">
            <v>Caué</v>
          </cell>
          <cell r="C5327" t="str">
            <v>STCaué</v>
          </cell>
        </row>
        <row r="5328">
          <cell r="B5328" t="str">
            <v>Lembá</v>
          </cell>
          <cell r="C5328" t="str">
            <v>STLembá</v>
          </cell>
        </row>
        <row r="5329">
          <cell r="B5329" t="str">
            <v>Lobata</v>
          </cell>
          <cell r="C5329" t="str">
            <v>STLobata</v>
          </cell>
        </row>
        <row r="5330">
          <cell r="B5330" t="str">
            <v>Mé-Zóchi</v>
          </cell>
          <cell r="C5330" t="str">
            <v>STMé-Zóchi</v>
          </cell>
        </row>
        <row r="5331">
          <cell r="B5331" t="str">
            <v>Ahuachapán</v>
          </cell>
          <cell r="C5331" t="str">
            <v>SVAhuachapán</v>
          </cell>
        </row>
        <row r="5332">
          <cell r="B5332" t="str">
            <v>Cabañas</v>
          </cell>
          <cell r="C5332" t="str">
            <v>SVCabañas</v>
          </cell>
        </row>
        <row r="5333">
          <cell r="B5333" t="str">
            <v>Chalatenango</v>
          </cell>
          <cell r="C5333" t="str">
            <v>SVChalatenango</v>
          </cell>
        </row>
        <row r="5334">
          <cell r="B5334" t="str">
            <v>Cuscatlán</v>
          </cell>
          <cell r="C5334" t="str">
            <v>SVCuscatlán</v>
          </cell>
        </row>
        <row r="5335">
          <cell r="B5335" t="str">
            <v>La Libertad</v>
          </cell>
          <cell r="C5335" t="str">
            <v>SVLa Libertad</v>
          </cell>
        </row>
        <row r="5336">
          <cell r="B5336" t="str">
            <v>Morazán</v>
          </cell>
          <cell r="C5336" t="str">
            <v>SVMorazán</v>
          </cell>
        </row>
        <row r="5337">
          <cell r="B5337" t="str">
            <v>La Paz</v>
          </cell>
          <cell r="C5337" t="str">
            <v>SVLa Paz</v>
          </cell>
        </row>
        <row r="5338">
          <cell r="B5338" t="str">
            <v>Santa Ana</v>
          </cell>
          <cell r="C5338" t="str">
            <v>SVSanta Ana</v>
          </cell>
        </row>
        <row r="5339">
          <cell r="B5339" t="str">
            <v>San Miguel</v>
          </cell>
          <cell r="C5339" t="str">
            <v>SVSan Miguel</v>
          </cell>
        </row>
        <row r="5340">
          <cell r="B5340" t="str">
            <v>Sonsonate</v>
          </cell>
          <cell r="C5340" t="str">
            <v>SVSonsonate</v>
          </cell>
        </row>
        <row r="5341">
          <cell r="B5341" t="str">
            <v>San Salvador</v>
          </cell>
          <cell r="C5341" t="str">
            <v>SVSan Salvador</v>
          </cell>
        </row>
        <row r="5342">
          <cell r="B5342" t="str">
            <v>San Vicente</v>
          </cell>
          <cell r="C5342" t="str">
            <v>SVSan Vicente</v>
          </cell>
        </row>
        <row r="5343">
          <cell r="B5343" t="str">
            <v>La Unión</v>
          </cell>
          <cell r="C5343" t="str">
            <v>SVLa Unión</v>
          </cell>
        </row>
        <row r="5344">
          <cell r="B5344" t="str">
            <v>Usulután</v>
          </cell>
          <cell r="C5344" t="str">
            <v>SVUsulután</v>
          </cell>
        </row>
        <row r="5345">
          <cell r="B5345" t="str">
            <v>Dimashq</v>
          </cell>
          <cell r="C5345" t="str">
            <v>SYDimashq</v>
          </cell>
        </row>
        <row r="5346">
          <cell r="B5346" t="str">
            <v>Dar'ā</v>
          </cell>
          <cell r="C5346" t="str">
            <v>SYDar'ā</v>
          </cell>
        </row>
        <row r="5347">
          <cell r="B5347" t="str">
            <v>Dayr az Zawr</v>
          </cell>
          <cell r="C5347" t="str">
            <v>SYDayr az Zawr</v>
          </cell>
        </row>
        <row r="5348">
          <cell r="B5348" t="str">
            <v>Al Ḩasakah</v>
          </cell>
          <cell r="C5348" t="str">
            <v>SYAl Ḩasakah</v>
          </cell>
        </row>
        <row r="5349">
          <cell r="B5349" t="str">
            <v>Ḩimş</v>
          </cell>
          <cell r="C5349" t="str">
            <v>SYḨimş</v>
          </cell>
        </row>
        <row r="5350">
          <cell r="B5350" t="str">
            <v>Ḩalab</v>
          </cell>
          <cell r="C5350" t="str">
            <v>SYḨalab</v>
          </cell>
        </row>
        <row r="5351">
          <cell r="B5351" t="str">
            <v>Ḩamāh</v>
          </cell>
          <cell r="C5351" t="str">
            <v>SYḨamāh</v>
          </cell>
        </row>
        <row r="5352">
          <cell r="B5352" t="str">
            <v>Idlib</v>
          </cell>
          <cell r="C5352" t="str">
            <v>SYIdlib</v>
          </cell>
        </row>
        <row r="5353">
          <cell r="B5353" t="str">
            <v>Al Lādhiqīyah</v>
          </cell>
          <cell r="C5353" t="str">
            <v>SYAl Lādhiqīyah</v>
          </cell>
        </row>
        <row r="5354">
          <cell r="B5354" t="str">
            <v>Al Qunayţirah</v>
          </cell>
          <cell r="C5354" t="str">
            <v>SYAl Qunayţirah</v>
          </cell>
        </row>
        <row r="5355">
          <cell r="B5355" t="str">
            <v>Ar Raqqah</v>
          </cell>
          <cell r="C5355" t="str">
            <v>SYAr Raqqah</v>
          </cell>
        </row>
        <row r="5356">
          <cell r="B5356" t="str">
            <v>Rīf Dimashq</v>
          </cell>
          <cell r="C5356" t="str">
            <v>SYRīf Dimashq</v>
          </cell>
        </row>
        <row r="5357">
          <cell r="B5357" t="str">
            <v>As Suwaydā'</v>
          </cell>
          <cell r="C5357" t="str">
            <v>SYAs Suwaydā'</v>
          </cell>
        </row>
        <row r="5358">
          <cell r="B5358" t="str">
            <v>Ţarţūs</v>
          </cell>
          <cell r="C5358" t="str">
            <v>SYŢarţūs</v>
          </cell>
        </row>
        <row r="5359">
          <cell r="B5359" t="str">
            <v>Hhohho</v>
          </cell>
          <cell r="C5359" t="str">
            <v>SZHhohho</v>
          </cell>
        </row>
        <row r="5360">
          <cell r="B5360" t="str">
            <v>Hhohho</v>
          </cell>
          <cell r="C5360" t="str">
            <v>SZHhohho</v>
          </cell>
        </row>
        <row r="5361">
          <cell r="B5361" t="str">
            <v>Lubombo</v>
          </cell>
          <cell r="C5361" t="str">
            <v>SZLubombo</v>
          </cell>
        </row>
        <row r="5362">
          <cell r="B5362" t="str">
            <v>Lubombo</v>
          </cell>
          <cell r="C5362" t="str">
            <v>SZLubombo</v>
          </cell>
        </row>
        <row r="5363">
          <cell r="B5363" t="str">
            <v>Manzini</v>
          </cell>
          <cell r="C5363" t="str">
            <v>SZManzini</v>
          </cell>
        </row>
        <row r="5364">
          <cell r="B5364" t="str">
            <v>Manzini</v>
          </cell>
          <cell r="C5364" t="str">
            <v>SZManzini</v>
          </cell>
        </row>
        <row r="5365">
          <cell r="B5365" t="str">
            <v>Shiselweni</v>
          </cell>
          <cell r="C5365" t="str">
            <v>SZShiselweni</v>
          </cell>
        </row>
        <row r="5366">
          <cell r="B5366" t="str">
            <v>Shiselweni</v>
          </cell>
          <cell r="C5366" t="str">
            <v>SZShiselweni</v>
          </cell>
        </row>
        <row r="5367">
          <cell r="B5367" t="str">
            <v>Al Baţḩā’</v>
          </cell>
          <cell r="C5367" t="str">
            <v>TDAl Baţḩā’</v>
          </cell>
        </row>
        <row r="5368">
          <cell r="B5368" t="str">
            <v>Batha</v>
          </cell>
          <cell r="C5368" t="str">
            <v>TDBatha</v>
          </cell>
        </row>
        <row r="5369">
          <cell r="B5369" t="str">
            <v>Baḩr al Ghazāl</v>
          </cell>
          <cell r="C5369" t="str">
            <v>TDBaḩr al Ghazāl</v>
          </cell>
        </row>
        <row r="5370">
          <cell r="B5370" t="str">
            <v>Bahr el Ghazal</v>
          </cell>
          <cell r="C5370" t="str">
            <v>TDBahr el Ghazal</v>
          </cell>
        </row>
        <row r="5371">
          <cell r="B5371" t="str">
            <v>Būrkū</v>
          </cell>
          <cell r="C5371" t="str">
            <v>TDBūrkū</v>
          </cell>
        </row>
        <row r="5372">
          <cell r="B5372" t="str">
            <v>Borkou</v>
          </cell>
          <cell r="C5372" t="str">
            <v>TDBorkou</v>
          </cell>
        </row>
        <row r="5373">
          <cell r="B5373" t="str">
            <v>Shārī Bāqirmī</v>
          </cell>
          <cell r="C5373" t="str">
            <v>TDShārī Bāqirmī</v>
          </cell>
        </row>
        <row r="5374">
          <cell r="B5374" t="str">
            <v>Chari-Baguirmi</v>
          </cell>
          <cell r="C5374" t="str">
            <v>TDChari-Baguirmi</v>
          </cell>
        </row>
        <row r="5375">
          <cell r="B5375" t="str">
            <v>Inīdī ash Sharqī</v>
          </cell>
          <cell r="C5375" t="str">
            <v>TDInīdī ash Sharqī</v>
          </cell>
        </row>
        <row r="5376">
          <cell r="B5376" t="str">
            <v>Ennedi-Est</v>
          </cell>
          <cell r="C5376" t="str">
            <v>TDEnnedi-Est</v>
          </cell>
        </row>
        <row r="5377">
          <cell r="B5377" t="str">
            <v>Inīdī al Gharbī</v>
          </cell>
          <cell r="C5377" t="str">
            <v>TDInīdī al Gharbī</v>
          </cell>
        </row>
        <row r="5378">
          <cell r="B5378" t="str">
            <v>Ennedi-Ouest</v>
          </cell>
          <cell r="C5378" t="str">
            <v>TDEnnedi-Ouest</v>
          </cell>
        </row>
        <row r="5379">
          <cell r="B5379" t="str">
            <v>Qīrā</v>
          </cell>
          <cell r="C5379" t="str">
            <v>TDQīrā</v>
          </cell>
        </row>
        <row r="5380">
          <cell r="B5380" t="str">
            <v>Guéra</v>
          </cell>
          <cell r="C5380" t="str">
            <v>TDGuéra</v>
          </cell>
        </row>
        <row r="5381">
          <cell r="B5381" t="str">
            <v>Ḩajjar Lamīs</v>
          </cell>
          <cell r="C5381" t="str">
            <v>TDḨajjar Lamīs</v>
          </cell>
        </row>
        <row r="5382">
          <cell r="B5382" t="str">
            <v>Hadjer Lamis</v>
          </cell>
          <cell r="C5382" t="str">
            <v>TDHadjer Lamis</v>
          </cell>
        </row>
        <row r="5383">
          <cell r="B5383" t="str">
            <v>Kānim</v>
          </cell>
          <cell r="C5383" t="str">
            <v>TDKānim</v>
          </cell>
        </row>
        <row r="5384">
          <cell r="B5384" t="str">
            <v>Kanem</v>
          </cell>
          <cell r="C5384" t="str">
            <v>TDKanem</v>
          </cell>
        </row>
        <row r="5385">
          <cell r="B5385" t="str">
            <v>Al Buḩayrah</v>
          </cell>
          <cell r="C5385" t="str">
            <v>TDAl Buḩayrah</v>
          </cell>
        </row>
        <row r="5386">
          <cell r="B5386" t="str">
            <v>Lac</v>
          </cell>
          <cell r="C5386" t="str">
            <v>TDLac</v>
          </cell>
        </row>
        <row r="5387">
          <cell r="B5387" t="str">
            <v>Lūghūn al Gharbī</v>
          </cell>
          <cell r="C5387" t="str">
            <v>TDLūghūn al Gharbī</v>
          </cell>
        </row>
        <row r="5388">
          <cell r="B5388" t="str">
            <v>Logone-Occidental</v>
          </cell>
          <cell r="C5388" t="str">
            <v>TDLogone-Occidental</v>
          </cell>
        </row>
        <row r="5389">
          <cell r="B5389" t="str">
            <v>Lūghūn ash Sharqī</v>
          </cell>
          <cell r="C5389" t="str">
            <v>TDLūghūn ash Sharqī</v>
          </cell>
        </row>
        <row r="5390">
          <cell r="B5390" t="str">
            <v>Logone-Oriental</v>
          </cell>
          <cell r="C5390" t="str">
            <v>TDLogone-Oriental</v>
          </cell>
        </row>
        <row r="5391">
          <cell r="B5391" t="str">
            <v>Māndūl</v>
          </cell>
          <cell r="C5391" t="str">
            <v>TDMāndūl</v>
          </cell>
        </row>
        <row r="5392">
          <cell r="B5392" t="str">
            <v>Mandoul</v>
          </cell>
          <cell r="C5392" t="str">
            <v>TDMandoul</v>
          </cell>
        </row>
        <row r="5393">
          <cell r="B5393" t="str">
            <v>Shārī al Awsaţ</v>
          </cell>
          <cell r="C5393" t="str">
            <v>TDShārī al Awsaţ</v>
          </cell>
        </row>
        <row r="5394">
          <cell r="B5394" t="str">
            <v>Moyen-Chari</v>
          </cell>
          <cell r="C5394" t="str">
            <v>TDMoyen-Chari</v>
          </cell>
        </row>
        <row r="5395">
          <cell r="B5395" t="str">
            <v>Māyū Kībbī ash Sharqī</v>
          </cell>
          <cell r="C5395" t="str">
            <v>TDMāyū Kībbī ash Sharqī</v>
          </cell>
        </row>
        <row r="5396">
          <cell r="B5396" t="str">
            <v>Mayo-Kebbi-Est</v>
          </cell>
          <cell r="C5396" t="str">
            <v>TDMayo-Kebbi-Est</v>
          </cell>
        </row>
        <row r="5397">
          <cell r="B5397" t="str">
            <v>Māyū Kībbī al Gharbī</v>
          </cell>
          <cell r="C5397" t="str">
            <v>TDMāyū Kībbī al Gharbī</v>
          </cell>
        </row>
        <row r="5398">
          <cell r="B5398" t="str">
            <v>Mayo-Kebbi-Ouest</v>
          </cell>
          <cell r="C5398" t="str">
            <v>TDMayo-Kebbi-Ouest</v>
          </cell>
        </row>
        <row r="5399">
          <cell r="B5399" t="str">
            <v>Madīnat Injamīnā</v>
          </cell>
          <cell r="C5399" t="str">
            <v>TDMadīnat Injamīnā</v>
          </cell>
        </row>
        <row r="5400">
          <cell r="B5400" t="str">
            <v>Ville de Ndjamena</v>
          </cell>
          <cell r="C5400" t="str">
            <v>TDVille de Ndjamena</v>
          </cell>
        </row>
        <row r="5401">
          <cell r="B5401" t="str">
            <v>Waddāy</v>
          </cell>
          <cell r="C5401" t="str">
            <v>TDWaddāy</v>
          </cell>
        </row>
        <row r="5402">
          <cell r="B5402" t="str">
            <v>Ouaddaï</v>
          </cell>
          <cell r="C5402" t="str">
            <v>TDOuaddaï</v>
          </cell>
        </row>
        <row r="5403">
          <cell r="B5403" t="str">
            <v>Salāmāt</v>
          </cell>
          <cell r="C5403" t="str">
            <v>TDSalāmāt</v>
          </cell>
        </row>
        <row r="5404">
          <cell r="B5404" t="str">
            <v>Salamat</v>
          </cell>
          <cell r="C5404" t="str">
            <v>TDSalamat</v>
          </cell>
        </row>
        <row r="5405">
          <cell r="B5405" t="str">
            <v>Sīlā</v>
          </cell>
          <cell r="C5405" t="str">
            <v>TDSīlā</v>
          </cell>
        </row>
        <row r="5406">
          <cell r="B5406" t="str">
            <v>Sila</v>
          </cell>
          <cell r="C5406" t="str">
            <v>TDSila</v>
          </cell>
        </row>
        <row r="5407">
          <cell r="B5407" t="str">
            <v>Tānjīlī</v>
          </cell>
          <cell r="C5407" t="str">
            <v>TDTānjīlī</v>
          </cell>
        </row>
        <row r="5408">
          <cell r="B5408" t="str">
            <v>Tandjilé</v>
          </cell>
          <cell r="C5408" t="str">
            <v>TDTandjilé</v>
          </cell>
        </row>
        <row r="5409">
          <cell r="B5409" t="str">
            <v>Tibastī</v>
          </cell>
          <cell r="C5409" t="str">
            <v>TDTibastī</v>
          </cell>
        </row>
        <row r="5410">
          <cell r="B5410" t="str">
            <v>Tibesti</v>
          </cell>
          <cell r="C5410" t="str">
            <v>TDTibesti</v>
          </cell>
        </row>
        <row r="5411">
          <cell r="B5411" t="str">
            <v>Wādī Fīrā’</v>
          </cell>
          <cell r="C5411" t="str">
            <v>TDWādī Fīrā’</v>
          </cell>
        </row>
        <row r="5412">
          <cell r="B5412" t="str">
            <v>Wadi Fira</v>
          </cell>
          <cell r="C5412" t="str">
            <v>TDWadi Fira</v>
          </cell>
        </row>
        <row r="5413">
          <cell r="B5413" t="str">
            <v>Centrale</v>
          </cell>
          <cell r="C5413" t="str">
            <v>TGCentrale</v>
          </cell>
        </row>
        <row r="5414">
          <cell r="B5414" t="str">
            <v>Kara</v>
          </cell>
          <cell r="C5414" t="str">
            <v>TGKara</v>
          </cell>
        </row>
        <row r="5415">
          <cell r="B5415" t="str">
            <v>Maritime (Région)</v>
          </cell>
          <cell r="C5415" t="str">
            <v>TGMaritime (Région)</v>
          </cell>
        </row>
        <row r="5416">
          <cell r="B5416" t="str">
            <v>Plateaux</v>
          </cell>
          <cell r="C5416" t="str">
            <v>TGPlateaux</v>
          </cell>
        </row>
        <row r="5417">
          <cell r="B5417" t="str">
            <v>Savanes</v>
          </cell>
          <cell r="C5417" t="str">
            <v>TGSavanes</v>
          </cell>
        </row>
        <row r="5418">
          <cell r="B5418" t="str">
            <v>Krung Thep Maha Nakhon</v>
          </cell>
          <cell r="C5418" t="str">
            <v>THKrung Thep Maha Nakhon</v>
          </cell>
        </row>
        <row r="5419">
          <cell r="B5419" t="str">
            <v>Samut Prakan</v>
          </cell>
          <cell r="C5419" t="str">
            <v>THSamut Prakan</v>
          </cell>
        </row>
        <row r="5420">
          <cell r="B5420" t="str">
            <v>Nonthaburi</v>
          </cell>
          <cell r="C5420" t="str">
            <v>THNonthaburi</v>
          </cell>
        </row>
        <row r="5421">
          <cell r="B5421" t="str">
            <v>Pathum Thani</v>
          </cell>
          <cell r="C5421" t="str">
            <v>THPathum Thani</v>
          </cell>
        </row>
        <row r="5422">
          <cell r="B5422" t="str">
            <v>Phra Nakhon Si Ayutthaya</v>
          </cell>
          <cell r="C5422" t="str">
            <v>THPhra Nakhon Si Ayutthaya</v>
          </cell>
        </row>
        <row r="5423">
          <cell r="B5423" t="str">
            <v>Ang Thong</v>
          </cell>
          <cell r="C5423" t="str">
            <v>THAng Thong</v>
          </cell>
        </row>
        <row r="5424">
          <cell r="B5424" t="str">
            <v>Lop Buri</v>
          </cell>
          <cell r="C5424" t="str">
            <v>THLop Buri</v>
          </cell>
        </row>
        <row r="5425">
          <cell r="B5425" t="str">
            <v>Sing Buri</v>
          </cell>
          <cell r="C5425" t="str">
            <v>THSing Buri</v>
          </cell>
        </row>
        <row r="5426">
          <cell r="B5426" t="str">
            <v>Chai Nat</v>
          </cell>
          <cell r="C5426" t="str">
            <v>THChai Nat</v>
          </cell>
        </row>
        <row r="5427">
          <cell r="B5427" t="str">
            <v>Saraburi</v>
          </cell>
          <cell r="C5427" t="str">
            <v>THSaraburi</v>
          </cell>
        </row>
        <row r="5428">
          <cell r="B5428" t="str">
            <v>Chon Buri</v>
          </cell>
          <cell r="C5428" t="str">
            <v>THChon Buri</v>
          </cell>
        </row>
        <row r="5429">
          <cell r="B5429" t="str">
            <v>Rayong</v>
          </cell>
          <cell r="C5429" t="str">
            <v>THRayong</v>
          </cell>
        </row>
        <row r="5430">
          <cell r="B5430" t="str">
            <v>Chanthaburi</v>
          </cell>
          <cell r="C5430" t="str">
            <v>THChanthaburi</v>
          </cell>
        </row>
        <row r="5431">
          <cell r="B5431" t="str">
            <v>Trat</v>
          </cell>
          <cell r="C5431" t="str">
            <v>THTrat</v>
          </cell>
        </row>
        <row r="5432">
          <cell r="B5432" t="str">
            <v>Chachoengsao</v>
          </cell>
          <cell r="C5432" t="str">
            <v>THChachoengsao</v>
          </cell>
        </row>
        <row r="5433">
          <cell r="B5433" t="str">
            <v>Prachin Buri</v>
          </cell>
          <cell r="C5433" t="str">
            <v>THPrachin Buri</v>
          </cell>
        </row>
        <row r="5434">
          <cell r="B5434" t="str">
            <v>Nakhon Nayok</v>
          </cell>
          <cell r="C5434" t="str">
            <v>THNakhon Nayok</v>
          </cell>
        </row>
        <row r="5435">
          <cell r="B5435" t="str">
            <v>Sa Kaeo</v>
          </cell>
          <cell r="C5435" t="str">
            <v>THSa Kaeo</v>
          </cell>
        </row>
        <row r="5436">
          <cell r="B5436" t="str">
            <v>Nakhon Ratchasima</v>
          </cell>
          <cell r="C5436" t="str">
            <v>THNakhon Ratchasima</v>
          </cell>
        </row>
        <row r="5437">
          <cell r="B5437" t="str">
            <v>Buri Ram</v>
          </cell>
          <cell r="C5437" t="str">
            <v>THBuri Ram</v>
          </cell>
        </row>
        <row r="5438">
          <cell r="B5438" t="str">
            <v>Surin</v>
          </cell>
          <cell r="C5438" t="str">
            <v>THSurin</v>
          </cell>
        </row>
        <row r="5439">
          <cell r="B5439" t="str">
            <v>Si Sa Ket</v>
          </cell>
          <cell r="C5439" t="str">
            <v>THSi Sa Ket</v>
          </cell>
        </row>
        <row r="5440">
          <cell r="B5440" t="str">
            <v>Ubon Ratchathani</v>
          </cell>
          <cell r="C5440" t="str">
            <v>THUbon Ratchathani</v>
          </cell>
        </row>
        <row r="5441">
          <cell r="B5441" t="str">
            <v>Yasothon</v>
          </cell>
          <cell r="C5441" t="str">
            <v>THYasothon</v>
          </cell>
        </row>
        <row r="5442">
          <cell r="B5442" t="str">
            <v>Chaiyaphum</v>
          </cell>
          <cell r="C5442" t="str">
            <v>THChaiyaphum</v>
          </cell>
        </row>
        <row r="5443">
          <cell r="B5443" t="str">
            <v>Amnat Charoen</v>
          </cell>
          <cell r="C5443" t="str">
            <v>THAmnat Charoen</v>
          </cell>
        </row>
        <row r="5444">
          <cell r="B5444" t="str">
            <v>Bueng Kan</v>
          </cell>
          <cell r="C5444" t="str">
            <v>THBueng Kan</v>
          </cell>
        </row>
        <row r="5445">
          <cell r="B5445" t="str">
            <v>Nong Bua Lam Phu</v>
          </cell>
          <cell r="C5445" t="str">
            <v>THNong Bua Lam Phu</v>
          </cell>
        </row>
        <row r="5446">
          <cell r="B5446" t="str">
            <v>Khon Kaen</v>
          </cell>
          <cell r="C5446" t="str">
            <v>THKhon Kaen</v>
          </cell>
        </row>
        <row r="5447">
          <cell r="B5447" t="str">
            <v>Udon Thani</v>
          </cell>
          <cell r="C5447" t="str">
            <v>THUdon Thani</v>
          </cell>
        </row>
        <row r="5448">
          <cell r="B5448" t="str">
            <v>Loei</v>
          </cell>
          <cell r="C5448" t="str">
            <v>THLoei</v>
          </cell>
        </row>
        <row r="5449">
          <cell r="B5449" t="str">
            <v>Nong Khai</v>
          </cell>
          <cell r="C5449" t="str">
            <v>THNong Khai</v>
          </cell>
        </row>
        <row r="5450">
          <cell r="B5450" t="str">
            <v>Maha Sarakham</v>
          </cell>
          <cell r="C5450" t="str">
            <v>THMaha Sarakham</v>
          </cell>
        </row>
        <row r="5451">
          <cell r="B5451" t="str">
            <v>Roi Et</v>
          </cell>
          <cell r="C5451" t="str">
            <v>THRoi Et</v>
          </cell>
        </row>
        <row r="5452">
          <cell r="B5452" t="str">
            <v>Kalasin</v>
          </cell>
          <cell r="C5452" t="str">
            <v>THKalasin</v>
          </cell>
        </row>
        <row r="5453">
          <cell r="B5453" t="str">
            <v>Sakon Nakhon</v>
          </cell>
          <cell r="C5453" t="str">
            <v>THSakon Nakhon</v>
          </cell>
        </row>
        <row r="5454">
          <cell r="B5454" t="str">
            <v>Nakhon Phanom</v>
          </cell>
          <cell r="C5454" t="str">
            <v>THNakhon Phanom</v>
          </cell>
        </row>
        <row r="5455">
          <cell r="B5455" t="str">
            <v>Mukdahan</v>
          </cell>
          <cell r="C5455" t="str">
            <v>THMukdahan</v>
          </cell>
        </row>
        <row r="5456">
          <cell r="B5456" t="str">
            <v>Chiang Mai</v>
          </cell>
          <cell r="C5456" t="str">
            <v>THChiang Mai</v>
          </cell>
        </row>
        <row r="5457">
          <cell r="B5457" t="str">
            <v>Lamphun</v>
          </cell>
          <cell r="C5457" t="str">
            <v>THLamphun</v>
          </cell>
        </row>
        <row r="5458">
          <cell r="B5458" t="str">
            <v>Lampang</v>
          </cell>
          <cell r="C5458" t="str">
            <v>THLampang</v>
          </cell>
        </row>
        <row r="5459">
          <cell r="B5459" t="str">
            <v>Uttaradit</v>
          </cell>
          <cell r="C5459" t="str">
            <v>THUttaradit</v>
          </cell>
        </row>
        <row r="5460">
          <cell r="B5460" t="str">
            <v>Phrae</v>
          </cell>
          <cell r="C5460" t="str">
            <v>THPhrae</v>
          </cell>
        </row>
        <row r="5461">
          <cell r="B5461" t="str">
            <v>Nan</v>
          </cell>
          <cell r="C5461" t="str">
            <v>THNan</v>
          </cell>
        </row>
        <row r="5462">
          <cell r="B5462" t="str">
            <v>Phayao</v>
          </cell>
          <cell r="C5462" t="str">
            <v>THPhayao</v>
          </cell>
        </row>
        <row r="5463">
          <cell r="B5463" t="str">
            <v>Chiang Rai</v>
          </cell>
          <cell r="C5463" t="str">
            <v>THChiang Rai</v>
          </cell>
        </row>
        <row r="5464">
          <cell r="B5464" t="str">
            <v>Mae Hong Son</v>
          </cell>
          <cell r="C5464" t="str">
            <v>THMae Hong Son</v>
          </cell>
        </row>
        <row r="5465">
          <cell r="B5465" t="str">
            <v>Nakhon Sawan</v>
          </cell>
          <cell r="C5465" t="str">
            <v>THNakhon Sawan</v>
          </cell>
        </row>
        <row r="5466">
          <cell r="B5466" t="str">
            <v>Uthai Thani</v>
          </cell>
          <cell r="C5466" t="str">
            <v>THUthai Thani</v>
          </cell>
        </row>
        <row r="5467">
          <cell r="B5467" t="str">
            <v>Kamphaeng Phet</v>
          </cell>
          <cell r="C5467" t="str">
            <v>THKamphaeng Phet</v>
          </cell>
        </row>
        <row r="5468">
          <cell r="B5468" t="str">
            <v>Tak</v>
          </cell>
          <cell r="C5468" t="str">
            <v>THTak</v>
          </cell>
        </row>
        <row r="5469">
          <cell r="B5469" t="str">
            <v>Sukhothai</v>
          </cell>
          <cell r="C5469" t="str">
            <v>THSukhothai</v>
          </cell>
        </row>
        <row r="5470">
          <cell r="B5470" t="str">
            <v>Phitsanulok</v>
          </cell>
          <cell r="C5470" t="str">
            <v>THPhitsanulok</v>
          </cell>
        </row>
        <row r="5471">
          <cell r="B5471" t="str">
            <v>Phichit</v>
          </cell>
          <cell r="C5471" t="str">
            <v>THPhichit</v>
          </cell>
        </row>
        <row r="5472">
          <cell r="B5472" t="str">
            <v>Phetchabun</v>
          </cell>
          <cell r="C5472" t="str">
            <v>THPhetchabun</v>
          </cell>
        </row>
        <row r="5473">
          <cell r="B5473" t="str">
            <v>Ratchaburi</v>
          </cell>
          <cell r="C5473" t="str">
            <v>THRatchaburi</v>
          </cell>
        </row>
        <row r="5474">
          <cell r="B5474" t="str">
            <v>Kanchanaburi</v>
          </cell>
          <cell r="C5474" t="str">
            <v>THKanchanaburi</v>
          </cell>
        </row>
        <row r="5475">
          <cell r="B5475" t="str">
            <v>Suphan Buri</v>
          </cell>
          <cell r="C5475" t="str">
            <v>THSuphan Buri</v>
          </cell>
        </row>
        <row r="5476">
          <cell r="B5476" t="str">
            <v>Nakhon Pathom</v>
          </cell>
          <cell r="C5476" t="str">
            <v>THNakhon Pathom</v>
          </cell>
        </row>
        <row r="5477">
          <cell r="B5477" t="str">
            <v>Samut Sakhon</v>
          </cell>
          <cell r="C5477" t="str">
            <v>THSamut Sakhon</v>
          </cell>
        </row>
        <row r="5478">
          <cell r="B5478" t="str">
            <v>Samut Songkhram</v>
          </cell>
          <cell r="C5478" t="str">
            <v>THSamut Songkhram</v>
          </cell>
        </row>
        <row r="5479">
          <cell r="B5479" t="str">
            <v>Phetchaburi</v>
          </cell>
          <cell r="C5479" t="str">
            <v>THPhetchaburi</v>
          </cell>
        </row>
        <row r="5480">
          <cell r="B5480" t="str">
            <v>Prachuap Khiri Khan</v>
          </cell>
          <cell r="C5480" t="str">
            <v>THPrachuap Khiri Khan</v>
          </cell>
        </row>
        <row r="5481">
          <cell r="B5481" t="str">
            <v>Nakhon Si Thammarat</v>
          </cell>
          <cell r="C5481" t="str">
            <v>THNakhon Si Thammarat</v>
          </cell>
        </row>
        <row r="5482">
          <cell r="B5482" t="str">
            <v>Krabi</v>
          </cell>
          <cell r="C5482" t="str">
            <v>THKrabi</v>
          </cell>
        </row>
        <row r="5483">
          <cell r="B5483" t="str">
            <v>Phangnga</v>
          </cell>
          <cell r="C5483" t="str">
            <v>THPhangnga</v>
          </cell>
        </row>
        <row r="5484">
          <cell r="B5484" t="str">
            <v>Phuket</v>
          </cell>
          <cell r="C5484" t="str">
            <v>THPhuket</v>
          </cell>
        </row>
        <row r="5485">
          <cell r="B5485" t="str">
            <v>Surat Thani</v>
          </cell>
          <cell r="C5485" t="str">
            <v>THSurat Thani</v>
          </cell>
        </row>
        <row r="5486">
          <cell r="B5486" t="str">
            <v>Ranong</v>
          </cell>
          <cell r="C5486" t="str">
            <v>THRanong</v>
          </cell>
        </row>
        <row r="5487">
          <cell r="B5487" t="str">
            <v>Chumphon</v>
          </cell>
          <cell r="C5487" t="str">
            <v>THChumphon</v>
          </cell>
        </row>
        <row r="5488">
          <cell r="B5488" t="str">
            <v>Songkhla</v>
          </cell>
          <cell r="C5488" t="str">
            <v>THSongkhla</v>
          </cell>
        </row>
        <row r="5489">
          <cell r="B5489" t="str">
            <v>Satun</v>
          </cell>
          <cell r="C5489" t="str">
            <v>THSatun</v>
          </cell>
        </row>
        <row r="5490">
          <cell r="B5490" t="str">
            <v>Trang</v>
          </cell>
          <cell r="C5490" t="str">
            <v>THTrang</v>
          </cell>
        </row>
        <row r="5491">
          <cell r="B5491" t="str">
            <v>Phatthalung</v>
          </cell>
          <cell r="C5491" t="str">
            <v>THPhatthalung</v>
          </cell>
        </row>
        <row r="5492">
          <cell r="B5492" t="str">
            <v>Pattani</v>
          </cell>
          <cell r="C5492" t="str">
            <v>THPattani</v>
          </cell>
        </row>
        <row r="5493">
          <cell r="B5493" t="str">
            <v>Yala</v>
          </cell>
          <cell r="C5493" t="str">
            <v>THYala</v>
          </cell>
        </row>
        <row r="5494">
          <cell r="B5494" t="str">
            <v>Narathiwat</v>
          </cell>
          <cell r="C5494" t="str">
            <v>THNarathiwat</v>
          </cell>
        </row>
        <row r="5495">
          <cell r="B5495" t="str">
            <v>Phatthaya</v>
          </cell>
          <cell r="C5495" t="str">
            <v>THPhatthaya</v>
          </cell>
        </row>
        <row r="5496">
          <cell r="B5496" t="str">
            <v>Khatlon</v>
          </cell>
          <cell r="C5496" t="str">
            <v>TJKhatlon</v>
          </cell>
        </row>
        <row r="5497">
          <cell r="B5497" t="str">
            <v>Sughd</v>
          </cell>
          <cell r="C5497" t="str">
            <v>TJSughd</v>
          </cell>
        </row>
        <row r="5498">
          <cell r="B5498" t="str">
            <v>Kŭhistoni Badakhshon</v>
          </cell>
          <cell r="C5498" t="str">
            <v>TJKŭhistoni Badakhshon</v>
          </cell>
        </row>
        <row r="5499">
          <cell r="B5499" t="str">
            <v>Dushanbe</v>
          </cell>
          <cell r="C5499" t="str">
            <v>TJDushanbe</v>
          </cell>
        </row>
        <row r="5500">
          <cell r="B5500" t="str">
            <v>nohiyahoi tobei jumhurí</v>
          </cell>
          <cell r="C5500" t="str">
            <v>TJnohiyahoi tobei jumhurí</v>
          </cell>
        </row>
        <row r="5501">
          <cell r="B5501" t="str">
            <v>Aileu</v>
          </cell>
          <cell r="C5501" t="str">
            <v>TLAileu</v>
          </cell>
        </row>
        <row r="5502">
          <cell r="B5502" t="str">
            <v>Aileu</v>
          </cell>
          <cell r="C5502" t="str">
            <v>TLAileu</v>
          </cell>
        </row>
        <row r="5503">
          <cell r="B5503" t="str">
            <v>Ainaro</v>
          </cell>
          <cell r="C5503" t="str">
            <v>TLAinaro</v>
          </cell>
        </row>
        <row r="5504">
          <cell r="B5504" t="str">
            <v>Ainaru</v>
          </cell>
          <cell r="C5504" t="str">
            <v>TLAinaru</v>
          </cell>
        </row>
        <row r="5505">
          <cell r="B5505" t="str">
            <v>Baucau</v>
          </cell>
          <cell r="C5505" t="str">
            <v>TLBaucau</v>
          </cell>
        </row>
        <row r="5506">
          <cell r="B5506" t="str">
            <v>Baukau</v>
          </cell>
          <cell r="C5506" t="str">
            <v>TLBaukau</v>
          </cell>
        </row>
        <row r="5507">
          <cell r="B5507" t="str">
            <v>Bobonaro</v>
          </cell>
          <cell r="C5507" t="str">
            <v>TLBobonaro</v>
          </cell>
        </row>
        <row r="5508">
          <cell r="B5508" t="str">
            <v>Bobonaru</v>
          </cell>
          <cell r="C5508" t="str">
            <v>TLBobonaru</v>
          </cell>
        </row>
        <row r="5509">
          <cell r="B5509" t="str">
            <v>Cova Lima</v>
          </cell>
          <cell r="C5509" t="str">
            <v>TLCova Lima</v>
          </cell>
        </row>
        <row r="5510">
          <cell r="B5510" t="str">
            <v>Kovalima</v>
          </cell>
          <cell r="C5510" t="str">
            <v>TLKovalima</v>
          </cell>
        </row>
        <row r="5511">
          <cell r="B5511" t="str">
            <v>Díli</v>
          </cell>
          <cell r="C5511" t="str">
            <v>TLDíli</v>
          </cell>
        </row>
        <row r="5512">
          <cell r="B5512" t="str">
            <v>Díli</v>
          </cell>
          <cell r="C5512" t="str">
            <v>TLDíli</v>
          </cell>
        </row>
        <row r="5513">
          <cell r="B5513" t="str">
            <v>Ermera</v>
          </cell>
          <cell r="C5513" t="str">
            <v>TLErmera</v>
          </cell>
        </row>
        <row r="5514">
          <cell r="B5514" t="str">
            <v>Ermera</v>
          </cell>
          <cell r="C5514" t="str">
            <v>TLErmera</v>
          </cell>
        </row>
        <row r="5515">
          <cell r="B5515" t="str">
            <v>Lautém</v>
          </cell>
          <cell r="C5515" t="str">
            <v>TLLautém</v>
          </cell>
        </row>
        <row r="5516">
          <cell r="B5516" t="str">
            <v>Lautein</v>
          </cell>
          <cell r="C5516" t="str">
            <v>TLLautein</v>
          </cell>
        </row>
        <row r="5517">
          <cell r="B5517" t="str">
            <v>Liquiça</v>
          </cell>
          <cell r="C5517" t="str">
            <v>TLLiquiça</v>
          </cell>
        </row>
        <row r="5518">
          <cell r="B5518" t="str">
            <v>Likisá</v>
          </cell>
          <cell r="C5518" t="str">
            <v>TLLikisá</v>
          </cell>
        </row>
        <row r="5519">
          <cell r="B5519" t="str">
            <v>Manufahi</v>
          </cell>
          <cell r="C5519" t="str">
            <v>TLManufahi</v>
          </cell>
        </row>
        <row r="5520">
          <cell r="B5520" t="str">
            <v>Manufahi</v>
          </cell>
          <cell r="C5520" t="str">
            <v>TLManufahi</v>
          </cell>
        </row>
        <row r="5521">
          <cell r="B5521" t="str">
            <v>Manatuto</v>
          </cell>
          <cell r="C5521" t="str">
            <v>TLManatuto</v>
          </cell>
        </row>
        <row r="5522">
          <cell r="B5522" t="str">
            <v>Manatutu</v>
          </cell>
          <cell r="C5522" t="str">
            <v>TLManatutu</v>
          </cell>
        </row>
        <row r="5523">
          <cell r="B5523" t="str">
            <v>Viqueque</v>
          </cell>
          <cell r="C5523" t="str">
            <v>TLViqueque</v>
          </cell>
        </row>
        <row r="5524">
          <cell r="B5524" t="str">
            <v>Vikeke</v>
          </cell>
          <cell r="C5524" t="str">
            <v>TLVikeke</v>
          </cell>
        </row>
        <row r="5525">
          <cell r="B5525" t="str">
            <v>Oé-Cusse Ambeno</v>
          </cell>
          <cell r="C5525" t="str">
            <v>TLOé-Cusse Ambeno</v>
          </cell>
        </row>
        <row r="5526">
          <cell r="B5526" t="str">
            <v>Oekusi-Ambenu</v>
          </cell>
          <cell r="C5526" t="str">
            <v>TLOekusi-Ambenu</v>
          </cell>
        </row>
        <row r="5527">
          <cell r="B5527" t="str">
            <v>Aşgabat</v>
          </cell>
          <cell r="C5527" t="str">
            <v>TMAşgabat</v>
          </cell>
        </row>
        <row r="5528">
          <cell r="B5528" t="str">
            <v>Ahal</v>
          </cell>
          <cell r="C5528" t="str">
            <v>TMAhal</v>
          </cell>
        </row>
        <row r="5529">
          <cell r="B5529" t="str">
            <v>Balkan</v>
          </cell>
          <cell r="C5529" t="str">
            <v>TMBalkan</v>
          </cell>
        </row>
        <row r="5530">
          <cell r="B5530" t="str">
            <v>Daşoguz</v>
          </cell>
          <cell r="C5530" t="str">
            <v>TMDaşoguz</v>
          </cell>
        </row>
        <row r="5531">
          <cell r="B5531" t="str">
            <v>Lebap</v>
          </cell>
          <cell r="C5531" t="str">
            <v>TMLebap</v>
          </cell>
        </row>
        <row r="5532">
          <cell r="B5532" t="str">
            <v>Mary</v>
          </cell>
          <cell r="C5532" t="str">
            <v>TMMary</v>
          </cell>
        </row>
        <row r="5533">
          <cell r="B5533" t="str">
            <v>Tunis</v>
          </cell>
          <cell r="C5533" t="str">
            <v>TNTunis</v>
          </cell>
        </row>
        <row r="5534">
          <cell r="B5534" t="str">
            <v>L'Ariana</v>
          </cell>
          <cell r="C5534" t="str">
            <v>TNL'Ariana</v>
          </cell>
        </row>
        <row r="5535">
          <cell r="B5535" t="str">
            <v>Ben Arous</v>
          </cell>
          <cell r="C5535" t="str">
            <v>TNBen Arous</v>
          </cell>
        </row>
        <row r="5536">
          <cell r="B5536" t="str">
            <v>La Manouba</v>
          </cell>
          <cell r="C5536" t="str">
            <v>TNLa Manouba</v>
          </cell>
        </row>
        <row r="5537">
          <cell r="B5537" t="str">
            <v>Nabeul</v>
          </cell>
          <cell r="C5537" t="str">
            <v>TNNabeul</v>
          </cell>
        </row>
        <row r="5538">
          <cell r="B5538" t="str">
            <v>Zaghouan</v>
          </cell>
          <cell r="C5538" t="str">
            <v>TNZaghouan</v>
          </cell>
        </row>
        <row r="5539">
          <cell r="B5539" t="str">
            <v>Bizerte</v>
          </cell>
          <cell r="C5539" t="str">
            <v>TNBizerte</v>
          </cell>
        </row>
        <row r="5540">
          <cell r="B5540" t="str">
            <v>Béja</v>
          </cell>
          <cell r="C5540" t="str">
            <v>TNBéja</v>
          </cell>
        </row>
        <row r="5541">
          <cell r="B5541" t="str">
            <v>Jendouba</v>
          </cell>
          <cell r="C5541" t="str">
            <v>TNJendouba</v>
          </cell>
        </row>
        <row r="5542">
          <cell r="B5542" t="str">
            <v>Le Kef</v>
          </cell>
          <cell r="C5542" t="str">
            <v>TNLe Kef</v>
          </cell>
        </row>
        <row r="5543">
          <cell r="B5543" t="str">
            <v>Siliana</v>
          </cell>
          <cell r="C5543" t="str">
            <v>TNSiliana</v>
          </cell>
        </row>
        <row r="5544">
          <cell r="B5544" t="str">
            <v>Kairouan</v>
          </cell>
          <cell r="C5544" t="str">
            <v>TNKairouan</v>
          </cell>
        </row>
        <row r="5545">
          <cell r="B5545" t="str">
            <v>Kasserine</v>
          </cell>
          <cell r="C5545" t="str">
            <v>TNKasserine</v>
          </cell>
        </row>
        <row r="5546">
          <cell r="B5546" t="str">
            <v>Sidi Bouzid</v>
          </cell>
          <cell r="C5546" t="str">
            <v>TNSidi Bouzid</v>
          </cell>
        </row>
        <row r="5547">
          <cell r="B5547" t="str">
            <v>Sousse</v>
          </cell>
          <cell r="C5547" t="str">
            <v>TNSousse</v>
          </cell>
        </row>
        <row r="5548">
          <cell r="B5548" t="str">
            <v>Monastir</v>
          </cell>
          <cell r="C5548" t="str">
            <v>TNMonastir</v>
          </cell>
        </row>
        <row r="5549">
          <cell r="B5549" t="str">
            <v>Mahdia</v>
          </cell>
          <cell r="C5549" t="str">
            <v>TNMahdia</v>
          </cell>
        </row>
        <row r="5550">
          <cell r="B5550" t="str">
            <v>Sfax</v>
          </cell>
          <cell r="C5550" t="str">
            <v>TNSfax</v>
          </cell>
        </row>
        <row r="5551">
          <cell r="B5551" t="str">
            <v>Gafsa</v>
          </cell>
          <cell r="C5551" t="str">
            <v>TNGafsa</v>
          </cell>
        </row>
        <row r="5552">
          <cell r="B5552" t="str">
            <v>Tozeur</v>
          </cell>
          <cell r="C5552" t="str">
            <v>TNTozeur</v>
          </cell>
        </row>
        <row r="5553">
          <cell r="B5553" t="str">
            <v>Kébili</v>
          </cell>
          <cell r="C5553" t="str">
            <v>TNKébili</v>
          </cell>
        </row>
        <row r="5554">
          <cell r="B5554" t="str">
            <v>Gabès</v>
          </cell>
          <cell r="C5554" t="str">
            <v>TNGabès</v>
          </cell>
        </row>
        <row r="5555">
          <cell r="B5555" t="str">
            <v>Médenine</v>
          </cell>
          <cell r="C5555" t="str">
            <v>TNMédenine</v>
          </cell>
        </row>
        <row r="5556">
          <cell r="B5556" t="str">
            <v>Tataouine</v>
          </cell>
          <cell r="C5556" t="str">
            <v>TNTataouine</v>
          </cell>
        </row>
        <row r="5557">
          <cell r="B5557" t="str">
            <v>'Eua</v>
          </cell>
          <cell r="C5557" t="str">
            <v>TO'Eua</v>
          </cell>
        </row>
        <row r="5558">
          <cell r="B5558" t="str">
            <v>'Eua</v>
          </cell>
          <cell r="C5558" t="str">
            <v>TO'Eua</v>
          </cell>
        </row>
        <row r="5559">
          <cell r="B5559" t="str">
            <v>Ha'apai</v>
          </cell>
          <cell r="C5559" t="str">
            <v>TOHa'apai</v>
          </cell>
        </row>
        <row r="5560">
          <cell r="B5560" t="str">
            <v>Ha'apai</v>
          </cell>
          <cell r="C5560" t="str">
            <v>TOHa'apai</v>
          </cell>
        </row>
        <row r="5561">
          <cell r="B5561" t="str">
            <v>Niuas</v>
          </cell>
          <cell r="C5561" t="str">
            <v>TONiuas</v>
          </cell>
        </row>
        <row r="5562">
          <cell r="B5562" t="str">
            <v>Niuas</v>
          </cell>
          <cell r="C5562" t="str">
            <v>TONiuas</v>
          </cell>
        </row>
        <row r="5563">
          <cell r="B5563" t="str">
            <v>Tongatapu</v>
          </cell>
          <cell r="C5563" t="str">
            <v>TOTongatapu</v>
          </cell>
        </row>
        <row r="5564">
          <cell r="B5564" t="str">
            <v>Tongatapu</v>
          </cell>
          <cell r="C5564" t="str">
            <v>TOTongatapu</v>
          </cell>
        </row>
        <row r="5565">
          <cell r="B5565" t="str">
            <v>Vava'u</v>
          </cell>
          <cell r="C5565" t="str">
            <v>TOVava'u</v>
          </cell>
        </row>
        <row r="5566">
          <cell r="B5566" t="str">
            <v>Vava'u</v>
          </cell>
          <cell r="C5566" t="str">
            <v>TOVava'u</v>
          </cell>
        </row>
        <row r="5567">
          <cell r="B5567" t="str">
            <v>Adana</v>
          </cell>
          <cell r="C5567" t="str">
            <v>TRAdana</v>
          </cell>
        </row>
        <row r="5568">
          <cell r="B5568" t="str">
            <v>Adıyaman</v>
          </cell>
          <cell r="C5568" t="str">
            <v>TRAdıyaman</v>
          </cell>
        </row>
        <row r="5569">
          <cell r="B5569" t="str">
            <v>Afyonkarahisar</v>
          </cell>
          <cell r="C5569" t="str">
            <v>TRAfyonkarahisar</v>
          </cell>
        </row>
        <row r="5570">
          <cell r="B5570" t="str">
            <v>Ağrı</v>
          </cell>
          <cell r="C5570" t="str">
            <v>TRAğrı</v>
          </cell>
        </row>
        <row r="5571">
          <cell r="B5571" t="str">
            <v>Amasya</v>
          </cell>
          <cell r="C5571" t="str">
            <v>TRAmasya</v>
          </cell>
        </row>
        <row r="5572">
          <cell r="B5572" t="str">
            <v>Ankara</v>
          </cell>
          <cell r="C5572" t="str">
            <v>TRAnkara</v>
          </cell>
        </row>
        <row r="5573">
          <cell r="B5573" t="str">
            <v>Antalya</v>
          </cell>
          <cell r="C5573" t="str">
            <v>TRAntalya</v>
          </cell>
        </row>
        <row r="5574">
          <cell r="B5574" t="str">
            <v>Artvin</v>
          </cell>
          <cell r="C5574" t="str">
            <v>TRArtvin</v>
          </cell>
        </row>
        <row r="5575">
          <cell r="B5575" t="str">
            <v>Aydın</v>
          </cell>
          <cell r="C5575" t="str">
            <v>TRAydın</v>
          </cell>
        </row>
        <row r="5576">
          <cell r="B5576" t="str">
            <v>Balıkesir</v>
          </cell>
          <cell r="C5576" t="str">
            <v>TRBalıkesir</v>
          </cell>
        </row>
        <row r="5577">
          <cell r="B5577" t="str">
            <v>Bilecik</v>
          </cell>
          <cell r="C5577" t="str">
            <v>TRBilecik</v>
          </cell>
        </row>
        <row r="5578">
          <cell r="B5578" t="str">
            <v>Bingöl</v>
          </cell>
          <cell r="C5578" t="str">
            <v>TRBingöl</v>
          </cell>
        </row>
        <row r="5579">
          <cell r="B5579" t="str">
            <v>Bitlis</v>
          </cell>
          <cell r="C5579" t="str">
            <v>TRBitlis</v>
          </cell>
        </row>
        <row r="5580">
          <cell r="B5580" t="str">
            <v>Bolu</v>
          </cell>
          <cell r="C5580" t="str">
            <v>TRBolu</v>
          </cell>
        </row>
        <row r="5581">
          <cell r="B5581" t="str">
            <v>Burdur</v>
          </cell>
          <cell r="C5581" t="str">
            <v>TRBurdur</v>
          </cell>
        </row>
        <row r="5582">
          <cell r="B5582" t="str">
            <v>Bursa</v>
          </cell>
          <cell r="C5582" t="str">
            <v>TRBursa</v>
          </cell>
        </row>
        <row r="5583">
          <cell r="B5583" t="str">
            <v>Çanakkale</v>
          </cell>
          <cell r="C5583" t="str">
            <v>TRÇanakkale</v>
          </cell>
        </row>
        <row r="5584">
          <cell r="B5584" t="str">
            <v>Çankırı</v>
          </cell>
          <cell r="C5584" t="str">
            <v>TRÇankırı</v>
          </cell>
        </row>
        <row r="5585">
          <cell r="B5585" t="str">
            <v>Çorum</v>
          </cell>
          <cell r="C5585" t="str">
            <v>TRÇorum</v>
          </cell>
        </row>
        <row r="5586">
          <cell r="B5586" t="str">
            <v>Denizli</v>
          </cell>
          <cell r="C5586" t="str">
            <v>TRDenizli</v>
          </cell>
        </row>
        <row r="5587">
          <cell r="B5587" t="str">
            <v>Diyarbakır</v>
          </cell>
          <cell r="C5587" t="str">
            <v>TRDiyarbakır</v>
          </cell>
        </row>
        <row r="5588">
          <cell r="B5588" t="str">
            <v>Edirne</v>
          </cell>
          <cell r="C5588" t="str">
            <v>TREdirne</v>
          </cell>
        </row>
        <row r="5589">
          <cell r="B5589" t="str">
            <v>Elazığ</v>
          </cell>
          <cell r="C5589" t="str">
            <v>TRElazığ</v>
          </cell>
        </row>
        <row r="5590">
          <cell r="B5590" t="str">
            <v>Erzincan</v>
          </cell>
          <cell r="C5590" t="str">
            <v>TRErzincan</v>
          </cell>
        </row>
        <row r="5591">
          <cell r="B5591" t="str">
            <v>Erzurum</v>
          </cell>
          <cell r="C5591" t="str">
            <v>TRErzurum</v>
          </cell>
        </row>
        <row r="5592">
          <cell r="B5592" t="str">
            <v>Eskişehir</v>
          </cell>
          <cell r="C5592" t="str">
            <v>TREskişehir</v>
          </cell>
        </row>
        <row r="5593">
          <cell r="B5593" t="str">
            <v>Gaziantep</v>
          </cell>
          <cell r="C5593" t="str">
            <v>TRGaziantep</v>
          </cell>
        </row>
        <row r="5594">
          <cell r="B5594" t="str">
            <v>Giresun</v>
          </cell>
          <cell r="C5594" t="str">
            <v>TRGiresun</v>
          </cell>
        </row>
        <row r="5595">
          <cell r="B5595" t="str">
            <v>Gümüşhane</v>
          </cell>
          <cell r="C5595" t="str">
            <v>TRGümüşhane</v>
          </cell>
        </row>
        <row r="5596">
          <cell r="B5596" t="str">
            <v>Hakkâri</v>
          </cell>
          <cell r="C5596" t="str">
            <v>TRHakkâri</v>
          </cell>
        </row>
        <row r="5597">
          <cell r="B5597" t="str">
            <v>Hatay</v>
          </cell>
          <cell r="C5597" t="str">
            <v>TRHatay</v>
          </cell>
        </row>
        <row r="5598">
          <cell r="B5598" t="str">
            <v>Isparta</v>
          </cell>
          <cell r="C5598" t="str">
            <v>TRIsparta</v>
          </cell>
        </row>
        <row r="5599">
          <cell r="B5599" t="str">
            <v>Mersin</v>
          </cell>
          <cell r="C5599" t="str">
            <v>TRMersin</v>
          </cell>
        </row>
        <row r="5600">
          <cell r="B5600" t="str">
            <v>İstanbul</v>
          </cell>
          <cell r="C5600" t="str">
            <v>TRİstanbul</v>
          </cell>
        </row>
        <row r="5601">
          <cell r="B5601" t="str">
            <v>İzmir</v>
          </cell>
          <cell r="C5601" t="str">
            <v>TRİzmir</v>
          </cell>
        </row>
        <row r="5602">
          <cell r="B5602" t="str">
            <v>Kars</v>
          </cell>
          <cell r="C5602" t="str">
            <v>TRKars</v>
          </cell>
        </row>
        <row r="5603">
          <cell r="B5603" t="str">
            <v>Kastamonu</v>
          </cell>
          <cell r="C5603" t="str">
            <v>TRKastamonu</v>
          </cell>
        </row>
        <row r="5604">
          <cell r="B5604" t="str">
            <v>Kayseri</v>
          </cell>
          <cell r="C5604" t="str">
            <v>TRKayseri</v>
          </cell>
        </row>
        <row r="5605">
          <cell r="B5605" t="str">
            <v>Kırklareli</v>
          </cell>
          <cell r="C5605" t="str">
            <v>TRKırklareli</v>
          </cell>
        </row>
        <row r="5606">
          <cell r="B5606" t="str">
            <v>Kırşehir</v>
          </cell>
          <cell r="C5606" t="str">
            <v>TRKırşehir</v>
          </cell>
        </row>
        <row r="5607">
          <cell r="B5607" t="str">
            <v>Kocaeli</v>
          </cell>
          <cell r="C5607" t="str">
            <v>TRKocaeli</v>
          </cell>
        </row>
        <row r="5608">
          <cell r="B5608" t="str">
            <v>Konya</v>
          </cell>
          <cell r="C5608" t="str">
            <v>TRKonya</v>
          </cell>
        </row>
        <row r="5609">
          <cell r="B5609" t="str">
            <v>Kütahya</v>
          </cell>
          <cell r="C5609" t="str">
            <v>TRKütahya</v>
          </cell>
        </row>
        <row r="5610">
          <cell r="B5610" t="str">
            <v>Malatya</v>
          </cell>
          <cell r="C5610" t="str">
            <v>TRMalatya</v>
          </cell>
        </row>
        <row r="5611">
          <cell r="B5611" t="str">
            <v>Manisa</v>
          </cell>
          <cell r="C5611" t="str">
            <v>TRManisa</v>
          </cell>
        </row>
        <row r="5612">
          <cell r="B5612" t="str">
            <v>Kahramanmaraş</v>
          </cell>
          <cell r="C5612" t="str">
            <v>TRKahramanmaraş</v>
          </cell>
        </row>
        <row r="5613">
          <cell r="B5613" t="str">
            <v>Mardin</v>
          </cell>
          <cell r="C5613" t="str">
            <v>TRMardin</v>
          </cell>
        </row>
        <row r="5614">
          <cell r="B5614" t="str">
            <v>Muğla</v>
          </cell>
          <cell r="C5614" t="str">
            <v>TRMuğla</v>
          </cell>
        </row>
        <row r="5615">
          <cell r="B5615" t="str">
            <v>Muş</v>
          </cell>
          <cell r="C5615" t="str">
            <v>TRMuş</v>
          </cell>
        </row>
        <row r="5616">
          <cell r="B5616" t="str">
            <v>Nevşehir</v>
          </cell>
          <cell r="C5616" t="str">
            <v>TRNevşehir</v>
          </cell>
        </row>
        <row r="5617">
          <cell r="B5617" t="str">
            <v>Niğde</v>
          </cell>
          <cell r="C5617" t="str">
            <v>TRNiğde</v>
          </cell>
        </row>
        <row r="5618">
          <cell r="B5618" t="str">
            <v>Ordu</v>
          </cell>
          <cell r="C5618" t="str">
            <v>TROrdu</v>
          </cell>
        </row>
        <row r="5619">
          <cell r="B5619" t="str">
            <v>Rize</v>
          </cell>
          <cell r="C5619" t="str">
            <v>TRRize</v>
          </cell>
        </row>
        <row r="5620">
          <cell r="B5620" t="str">
            <v>Sakarya</v>
          </cell>
          <cell r="C5620" t="str">
            <v>TRSakarya</v>
          </cell>
        </row>
        <row r="5621">
          <cell r="B5621" t="str">
            <v>Samsun</v>
          </cell>
          <cell r="C5621" t="str">
            <v>TRSamsun</v>
          </cell>
        </row>
        <row r="5622">
          <cell r="B5622" t="str">
            <v>Siirt</v>
          </cell>
          <cell r="C5622" t="str">
            <v>TRSiirt</v>
          </cell>
        </row>
        <row r="5623">
          <cell r="B5623" t="str">
            <v>Sinop</v>
          </cell>
          <cell r="C5623" t="str">
            <v>TRSinop</v>
          </cell>
        </row>
        <row r="5624">
          <cell r="B5624" t="str">
            <v>Sivas</v>
          </cell>
          <cell r="C5624" t="str">
            <v>TRSivas</v>
          </cell>
        </row>
        <row r="5625">
          <cell r="B5625" t="str">
            <v>Tekirdağ</v>
          </cell>
          <cell r="C5625" t="str">
            <v>TRTekirdağ</v>
          </cell>
        </row>
        <row r="5626">
          <cell r="B5626" t="str">
            <v>Tokat</v>
          </cell>
          <cell r="C5626" t="str">
            <v>TRTokat</v>
          </cell>
        </row>
        <row r="5627">
          <cell r="B5627" t="str">
            <v>Trabzon</v>
          </cell>
          <cell r="C5627" t="str">
            <v>TRTrabzon</v>
          </cell>
        </row>
        <row r="5628">
          <cell r="B5628" t="str">
            <v>Tunceli</v>
          </cell>
          <cell r="C5628" t="str">
            <v>TRTunceli</v>
          </cell>
        </row>
        <row r="5629">
          <cell r="B5629" t="str">
            <v>Şanlıurfa</v>
          </cell>
          <cell r="C5629" t="str">
            <v>TRŞanlıurfa</v>
          </cell>
        </row>
        <row r="5630">
          <cell r="B5630" t="str">
            <v>Uşak</v>
          </cell>
          <cell r="C5630" t="str">
            <v>TRUşak</v>
          </cell>
        </row>
        <row r="5631">
          <cell r="B5631" t="str">
            <v>Van</v>
          </cell>
          <cell r="C5631" t="str">
            <v>TRVan</v>
          </cell>
        </row>
        <row r="5632">
          <cell r="B5632" t="str">
            <v>Yozgat</v>
          </cell>
          <cell r="C5632" t="str">
            <v>TRYozgat</v>
          </cell>
        </row>
        <row r="5633">
          <cell r="B5633" t="str">
            <v>Zonguldak</v>
          </cell>
          <cell r="C5633" t="str">
            <v>TRZonguldak</v>
          </cell>
        </row>
        <row r="5634">
          <cell r="B5634" t="str">
            <v>Aksaray</v>
          </cell>
          <cell r="C5634" t="str">
            <v>TRAksaray</v>
          </cell>
        </row>
        <row r="5635">
          <cell r="B5635" t="str">
            <v>Bayburt</v>
          </cell>
          <cell r="C5635" t="str">
            <v>TRBayburt</v>
          </cell>
        </row>
        <row r="5636">
          <cell r="B5636" t="str">
            <v>Karaman</v>
          </cell>
          <cell r="C5636" t="str">
            <v>TRKaraman</v>
          </cell>
        </row>
        <row r="5637">
          <cell r="B5637" t="str">
            <v>Kırıkkale</v>
          </cell>
          <cell r="C5637" t="str">
            <v>TRKırıkkale</v>
          </cell>
        </row>
        <row r="5638">
          <cell r="B5638" t="str">
            <v>Batman</v>
          </cell>
          <cell r="C5638" t="str">
            <v>TRBatman</v>
          </cell>
        </row>
        <row r="5639">
          <cell r="B5639" t="str">
            <v>Şırnak</v>
          </cell>
          <cell r="C5639" t="str">
            <v>TRŞırnak</v>
          </cell>
        </row>
        <row r="5640">
          <cell r="B5640" t="str">
            <v>Bartın</v>
          </cell>
          <cell r="C5640" t="str">
            <v>TRBartın</v>
          </cell>
        </row>
        <row r="5641">
          <cell r="B5641" t="str">
            <v>Ardahan</v>
          </cell>
          <cell r="C5641" t="str">
            <v>TRArdahan</v>
          </cell>
        </row>
        <row r="5642">
          <cell r="B5642" t="str">
            <v>Iğdır</v>
          </cell>
          <cell r="C5642" t="str">
            <v>TRIğdır</v>
          </cell>
        </row>
        <row r="5643">
          <cell r="B5643" t="str">
            <v>Yalova</v>
          </cell>
          <cell r="C5643" t="str">
            <v>TRYalova</v>
          </cell>
        </row>
        <row r="5644">
          <cell r="B5644" t="str">
            <v>Karabük</v>
          </cell>
          <cell r="C5644" t="str">
            <v>TRKarabük</v>
          </cell>
        </row>
        <row r="5645">
          <cell r="B5645" t="str">
            <v>Kilis</v>
          </cell>
          <cell r="C5645" t="str">
            <v>TRKilis</v>
          </cell>
        </row>
        <row r="5646">
          <cell r="B5646" t="str">
            <v>Osmaniye</v>
          </cell>
          <cell r="C5646" t="str">
            <v>TROsmaniye</v>
          </cell>
        </row>
        <row r="5647">
          <cell r="B5647" t="str">
            <v>Düzce</v>
          </cell>
          <cell r="C5647" t="str">
            <v>TRDüzce</v>
          </cell>
        </row>
        <row r="5648">
          <cell r="B5648" t="str">
            <v>Arima</v>
          </cell>
          <cell r="C5648" t="str">
            <v>TTArima</v>
          </cell>
        </row>
        <row r="5649">
          <cell r="B5649" t="str">
            <v>Chaguanas</v>
          </cell>
          <cell r="C5649" t="str">
            <v>TTChaguanas</v>
          </cell>
        </row>
        <row r="5650">
          <cell r="B5650" t="str">
            <v>Point Fortin</v>
          </cell>
          <cell r="C5650" t="str">
            <v>TTPoint Fortin</v>
          </cell>
        </row>
        <row r="5651">
          <cell r="B5651" t="str">
            <v>Couva-Tabaquite-Talparo</v>
          </cell>
          <cell r="C5651" t="str">
            <v>TTCouva-Tabaquite-Talparo</v>
          </cell>
        </row>
        <row r="5652">
          <cell r="B5652" t="str">
            <v>Diego Martin</v>
          </cell>
          <cell r="C5652" t="str">
            <v>TTDiego Martin</v>
          </cell>
        </row>
        <row r="5653">
          <cell r="B5653" t="str">
            <v>Mayaro-Rio Claro</v>
          </cell>
          <cell r="C5653" t="str">
            <v>TTMayaro-Rio Claro</v>
          </cell>
        </row>
        <row r="5654">
          <cell r="B5654" t="str">
            <v>Penal-Debe</v>
          </cell>
          <cell r="C5654" t="str">
            <v>TTPenal-Debe</v>
          </cell>
        </row>
        <row r="5655">
          <cell r="B5655" t="str">
            <v>Princes Town</v>
          </cell>
          <cell r="C5655" t="str">
            <v>TTPrinces Town</v>
          </cell>
        </row>
        <row r="5656">
          <cell r="B5656" t="str">
            <v>Sangre Grande</v>
          </cell>
          <cell r="C5656" t="str">
            <v>TTSangre Grande</v>
          </cell>
        </row>
        <row r="5657">
          <cell r="B5657" t="str">
            <v>Siparia</v>
          </cell>
          <cell r="C5657" t="str">
            <v>TTSiparia</v>
          </cell>
        </row>
        <row r="5658">
          <cell r="B5658" t="str">
            <v>San Juan-Laventille</v>
          </cell>
          <cell r="C5658" t="str">
            <v>TTSan Juan-Laventille</v>
          </cell>
        </row>
        <row r="5659">
          <cell r="B5659" t="str">
            <v>Tunapuna-Piarco</v>
          </cell>
          <cell r="C5659" t="str">
            <v>TTTunapuna-Piarco</v>
          </cell>
        </row>
        <row r="5660">
          <cell r="B5660" t="str">
            <v>Tobago</v>
          </cell>
          <cell r="C5660" t="str">
            <v>TTTobago</v>
          </cell>
        </row>
        <row r="5661">
          <cell r="B5661" t="str">
            <v>Port of Spain</v>
          </cell>
          <cell r="C5661" t="str">
            <v>TTPort of Spain</v>
          </cell>
        </row>
        <row r="5662">
          <cell r="B5662" t="str">
            <v>San Fernando</v>
          </cell>
          <cell r="C5662" t="str">
            <v>TTSan Fernando</v>
          </cell>
        </row>
        <row r="5663">
          <cell r="B5663" t="str">
            <v>Niutao</v>
          </cell>
          <cell r="C5663" t="str">
            <v>TVNiutao</v>
          </cell>
        </row>
        <row r="5664">
          <cell r="B5664" t="str">
            <v>Nukufetau</v>
          </cell>
          <cell r="C5664" t="str">
            <v>TVNukufetau</v>
          </cell>
        </row>
        <row r="5665">
          <cell r="B5665" t="str">
            <v>Nukulaelae</v>
          </cell>
          <cell r="C5665" t="str">
            <v>TVNukulaelae</v>
          </cell>
        </row>
        <row r="5666">
          <cell r="B5666" t="str">
            <v>Nanumea</v>
          </cell>
          <cell r="C5666" t="str">
            <v>TVNanumea</v>
          </cell>
        </row>
        <row r="5667">
          <cell r="B5667" t="str">
            <v>Nanumaga</v>
          </cell>
          <cell r="C5667" t="str">
            <v>TVNanumaga</v>
          </cell>
        </row>
        <row r="5668">
          <cell r="B5668" t="str">
            <v>Nui</v>
          </cell>
          <cell r="C5668" t="str">
            <v>TVNui</v>
          </cell>
        </row>
        <row r="5669">
          <cell r="B5669" t="str">
            <v>Vaitupu</v>
          </cell>
          <cell r="C5669" t="str">
            <v>TVVaitupu</v>
          </cell>
        </row>
        <row r="5670">
          <cell r="B5670" t="str">
            <v>Funafuti</v>
          </cell>
          <cell r="C5670" t="str">
            <v>TVFunafuti</v>
          </cell>
        </row>
        <row r="5671">
          <cell r="B5671" t="str">
            <v>Chiayi</v>
          </cell>
          <cell r="C5671" t="str">
            <v>TWChiayi</v>
          </cell>
        </row>
        <row r="5672">
          <cell r="B5672" t="str">
            <v>Hsinchu</v>
          </cell>
          <cell r="C5672" t="str">
            <v>TWHsinchu</v>
          </cell>
        </row>
        <row r="5673">
          <cell r="B5673" t="str">
            <v>Keelung</v>
          </cell>
          <cell r="C5673" t="str">
            <v>TWKeelung</v>
          </cell>
        </row>
        <row r="5674">
          <cell r="B5674" t="str">
            <v>Kaohsiung</v>
          </cell>
          <cell r="C5674" t="str">
            <v>TWKaohsiung</v>
          </cell>
        </row>
        <row r="5675">
          <cell r="B5675" t="str">
            <v>New Taipei</v>
          </cell>
          <cell r="C5675" t="str">
            <v>TWNew Taipei</v>
          </cell>
        </row>
        <row r="5676">
          <cell r="B5676" t="str">
            <v>Taoyuan</v>
          </cell>
          <cell r="C5676" t="str">
            <v>TWTaoyuan</v>
          </cell>
        </row>
        <row r="5677">
          <cell r="B5677" t="str">
            <v>Tainan</v>
          </cell>
          <cell r="C5677" t="str">
            <v>TWTainan</v>
          </cell>
        </row>
        <row r="5678">
          <cell r="B5678" t="str">
            <v>Taipei</v>
          </cell>
          <cell r="C5678" t="str">
            <v>TWTaipei</v>
          </cell>
        </row>
        <row r="5679">
          <cell r="B5679" t="str">
            <v>Taichung</v>
          </cell>
          <cell r="C5679" t="str">
            <v>TWTaichung</v>
          </cell>
        </row>
        <row r="5680">
          <cell r="B5680" t="str">
            <v>Changhua</v>
          </cell>
          <cell r="C5680" t="str">
            <v>TWChanghua</v>
          </cell>
        </row>
        <row r="5681">
          <cell r="B5681" t="str">
            <v>Chiayi</v>
          </cell>
          <cell r="C5681" t="str">
            <v>TWChiayi</v>
          </cell>
        </row>
        <row r="5682">
          <cell r="B5682" t="str">
            <v>Hsinchu</v>
          </cell>
          <cell r="C5682" t="str">
            <v>TWHsinchu</v>
          </cell>
        </row>
        <row r="5683">
          <cell r="B5683" t="str">
            <v>Hualien</v>
          </cell>
          <cell r="C5683" t="str">
            <v>TWHualien</v>
          </cell>
        </row>
        <row r="5684">
          <cell r="B5684" t="str">
            <v>Yilan</v>
          </cell>
          <cell r="C5684" t="str">
            <v>TWYilan</v>
          </cell>
        </row>
        <row r="5685">
          <cell r="B5685" t="str">
            <v>Kinmen</v>
          </cell>
          <cell r="C5685" t="str">
            <v>TWKinmen</v>
          </cell>
        </row>
        <row r="5686">
          <cell r="B5686" t="str">
            <v>Lienchiang</v>
          </cell>
          <cell r="C5686" t="str">
            <v>TWLienchiang</v>
          </cell>
        </row>
        <row r="5687">
          <cell r="B5687" t="str">
            <v>Miaoli</v>
          </cell>
          <cell r="C5687" t="str">
            <v>TWMiaoli</v>
          </cell>
        </row>
        <row r="5688">
          <cell r="B5688" t="str">
            <v>Nantou</v>
          </cell>
          <cell r="C5688" t="str">
            <v>TWNantou</v>
          </cell>
        </row>
        <row r="5689">
          <cell r="B5689" t="str">
            <v>Penghu</v>
          </cell>
          <cell r="C5689" t="str">
            <v>TWPenghu</v>
          </cell>
        </row>
        <row r="5690">
          <cell r="B5690" t="str">
            <v>Pingtung</v>
          </cell>
          <cell r="C5690" t="str">
            <v>TWPingtung</v>
          </cell>
        </row>
        <row r="5691">
          <cell r="B5691" t="str">
            <v>Taitung</v>
          </cell>
          <cell r="C5691" t="str">
            <v>TWTaitung</v>
          </cell>
        </row>
        <row r="5692">
          <cell r="B5692" t="str">
            <v>Yunlin</v>
          </cell>
          <cell r="C5692" t="str">
            <v>TWYunlin</v>
          </cell>
        </row>
        <row r="5693">
          <cell r="B5693" t="str">
            <v>Arusha</v>
          </cell>
          <cell r="C5693" t="str">
            <v>TZArusha</v>
          </cell>
        </row>
        <row r="5694">
          <cell r="B5694" t="str">
            <v>Dar es Salaam</v>
          </cell>
          <cell r="C5694" t="str">
            <v>TZDar es Salaam</v>
          </cell>
        </row>
        <row r="5695">
          <cell r="B5695" t="str">
            <v>Dodoma</v>
          </cell>
          <cell r="C5695" t="str">
            <v>TZDodoma</v>
          </cell>
        </row>
        <row r="5696">
          <cell r="B5696" t="str">
            <v>Iringa</v>
          </cell>
          <cell r="C5696" t="str">
            <v>TZIringa</v>
          </cell>
        </row>
        <row r="5697">
          <cell r="B5697" t="str">
            <v>Kagera</v>
          </cell>
          <cell r="C5697" t="str">
            <v>TZKagera</v>
          </cell>
        </row>
        <row r="5698">
          <cell r="B5698" t="str">
            <v>Pemba North</v>
          </cell>
          <cell r="C5698" t="str">
            <v>TZPemba North</v>
          </cell>
        </row>
        <row r="5699">
          <cell r="B5699" t="str">
            <v>Kaskazini Pemba</v>
          </cell>
          <cell r="C5699" t="str">
            <v>TZKaskazini Pemba</v>
          </cell>
        </row>
        <row r="5700">
          <cell r="B5700" t="str">
            <v>Zanzibar North</v>
          </cell>
          <cell r="C5700" t="str">
            <v>TZZanzibar North</v>
          </cell>
        </row>
        <row r="5701">
          <cell r="B5701" t="str">
            <v>Kaskazini Unguja</v>
          </cell>
          <cell r="C5701" t="str">
            <v>TZKaskazini Unguja</v>
          </cell>
        </row>
        <row r="5702">
          <cell r="B5702" t="str">
            <v>Kigoma</v>
          </cell>
          <cell r="C5702" t="str">
            <v>TZKigoma</v>
          </cell>
        </row>
        <row r="5703">
          <cell r="B5703" t="str">
            <v>Kilimanjaro</v>
          </cell>
          <cell r="C5703" t="str">
            <v>TZKilimanjaro</v>
          </cell>
        </row>
        <row r="5704">
          <cell r="B5704" t="str">
            <v>Pemba South</v>
          </cell>
          <cell r="C5704" t="str">
            <v>TZPemba South</v>
          </cell>
        </row>
        <row r="5705">
          <cell r="B5705" t="str">
            <v>Kusini Pemba</v>
          </cell>
          <cell r="C5705" t="str">
            <v>TZKusini Pemba</v>
          </cell>
        </row>
        <row r="5706">
          <cell r="B5706" t="str">
            <v>Zanzibar South</v>
          </cell>
          <cell r="C5706" t="str">
            <v>TZZanzibar South</v>
          </cell>
        </row>
        <row r="5707">
          <cell r="B5707" t="str">
            <v>Kusini Unguja</v>
          </cell>
          <cell r="C5707" t="str">
            <v>TZKusini Unguja</v>
          </cell>
        </row>
        <row r="5708">
          <cell r="B5708" t="str">
            <v>Lindi</v>
          </cell>
          <cell r="C5708" t="str">
            <v>TZLindi</v>
          </cell>
        </row>
        <row r="5709">
          <cell r="B5709" t="str">
            <v>Mara</v>
          </cell>
          <cell r="C5709" t="str">
            <v>TZMara</v>
          </cell>
        </row>
        <row r="5710">
          <cell r="B5710" t="str">
            <v>Mbeya</v>
          </cell>
          <cell r="C5710" t="str">
            <v>TZMbeya</v>
          </cell>
        </row>
        <row r="5711">
          <cell r="B5711" t="str">
            <v>Zanzibar West</v>
          </cell>
          <cell r="C5711" t="str">
            <v>TZZanzibar West</v>
          </cell>
        </row>
        <row r="5712">
          <cell r="B5712" t="str">
            <v>Mjini Magharibi</v>
          </cell>
          <cell r="C5712" t="str">
            <v>TZMjini Magharibi</v>
          </cell>
        </row>
        <row r="5713">
          <cell r="B5713" t="str">
            <v>Morogoro</v>
          </cell>
          <cell r="C5713" t="str">
            <v>TZMorogoro</v>
          </cell>
        </row>
        <row r="5714">
          <cell r="B5714" t="str">
            <v>Mtwara</v>
          </cell>
          <cell r="C5714" t="str">
            <v>TZMtwara</v>
          </cell>
        </row>
        <row r="5715">
          <cell r="B5715" t="str">
            <v>Mwanza</v>
          </cell>
          <cell r="C5715" t="str">
            <v>TZMwanza</v>
          </cell>
        </row>
        <row r="5716">
          <cell r="B5716" t="str">
            <v>Coast</v>
          </cell>
          <cell r="C5716" t="str">
            <v>TZCoast</v>
          </cell>
        </row>
        <row r="5717">
          <cell r="B5717" t="str">
            <v>Pwani</v>
          </cell>
          <cell r="C5717" t="str">
            <v>TZPwani</v>
          </cell>
        </row>
        <row r="5718">
          <cell r="B5718" t="str">
            <v>Rukwa</v>
          </cell>
          <cell r="C5718" t="str">
            <v>TZRukwa</v>
          </cell>
        </row>
        <row r="5719">
          <cell r="B5719" t="str">
            <v>Ruvuma</v>
          </cell>
          <cell r="C5719" t="str">
            <v>TZRuvuma</v>
          </cell>
        </row>
        <row r="5720">
          <cell r="B5720" t="str">
            <v>Shinyanga</v>
          </cell>
          <cell r="C5720" t="str">
            <v>TZShinyanga</v>
          </cell>
        </row>
        <row r="5721">
          <cell r="B5721" t="str">
            <v>Singida</v>
          </cell>
          <cell r="C5721" t="str">
            <v>TZSingida</v>
          </cell>
        </row>
        <row r="5722">
          <cell r="B5722" t="str">
            <v>Tabora</v>
          </cell>
          <cell r="C5722" t="str">
            <v>TZTabora</v>
          </cell>
        </row>
        <row r="5723">
          <cell r="B5723" t="str">
            <v>Tanga</v>
          </cell>
          <cell r="C5723" t="str">
            <v>TZTanga</v>
          </cell>
        </row>
        <row r="5724">
          <cell r="B5724" t="str">
            <v>Manyara</v>
          </cell>
          <cell r="C5724" t="str">
            <v>TZManyara</v>
          </cell>
        </row>
        <row r="5725">
          <cell r="B5725" t="str">
            <v>Geita</v>
          </cell>
          <cell r="C5725" t="str">
            <v>TZGeita</v>
          </cell>
        </row>
        <row r="5726">
          <cell r="B5726" t="str">
            <v>Katavi</v>
          </cell>
          <cell r="C5726" t="str">
            <v>TZKatavi</v>
          </cell>
        </row>
        <row r="5727">
          <cell r="B5727" t="str">
            <v>Njombe</v>
          </cell>
          <cell r="C5727" t="str">
            <v>TZNjombe</v>
          </cell>
        </row>
        <row r="5728">
          <cell r="B5728" t="str">
            <v>Simiyu</v>
          </cell>
          <cell r="C5728" t="str">
            <v>TZSimiyu</v>
          </cell>
        </row>
        <row r="5729">
          <cell r="B5729" t="str">
            <v>Songwe</v>
          </cell>
          <cell r="C5729" t="str">
            <v>TZSongwe</v>
          </cell>
        </row>
        <row r="5730">
          <cell r="B5730" t="str">
            <v>Songwe</v>
          </cell>
          <cell r="C5730" t="str">
            <v>TZSongwe</v>
          </cell>
        </row>
        <row r="5731">
          <cell r="B5731" t="str">
            <v>Kyiv</v>
          </cell>
          <cell r="C5731" t="str">
            <v>UAKyiv</v>
          </cell>
        </row>
        <row r="5732">
          <cell r="B5732" t="str">
            <v>Sevastopol</v>
          </cell>
          <cell r="C5732" t="str">
            <v>UASevastopol</v>
          </cell>
        </row>
        <row r="5733">
          <cell r="B5733" t="str">
            <v>Vinnytska oblast</v>
          </cell>
          <cell r="C5733" t="str">
            <v>UAVinnytska oblast</v>
          </cell>
        </row>
        <row r="5734">
          <cell r="B5734" t="str">
            <v>Volynska oblast</v>
          </cell>
          <cell r="C5734" t="str">
            <v>UAVolynska oblast</v>
          </cell>
        </row>
        <row r="5735">
          <cell r="B5735" t="str">
            <v>Luhanska oblast</v>
          </cell>
          <cell r="C5735" t="str">
            <v>UALuhanska oblast</v>
          </cell>
        </row>
        <row r="5736">
          <cell r="B5736" t="str">
            <v>Dnipropetrovska oblast</v>
          </cell>
          <cell r="C5736" t="str">
            <v>UADnipropetrovska oblast</v>
          </cell>
        </row>
        <row r="5737">
          <cell r="B5737" t="str">
            <v>Donetska oblast</v>
          </cell>
          <cell r="C5737" t="str">
            <v>UADonetska oblast</v>
          </cell>
        </row>
        <row r="5738">
          <cell r="B5738" t="str">
            <v>Zhytomyrska oblast</v>
          </cell>
          <cell r="C5738" t="str">
            <v>UAZhytomyrska oblast</v>
          </cell>
        </row>
        <row r="5739">
          <cell r="B5739" t="str">
            <v>Zakarpatska oblast</v>
          </cell>
          <cell r="C5739" t="str">
            <v>UAZakarpatska oblast</v>
          </cell>
        </row>
        <row r="5740">
          <cell r="B5740" t="str">
            <v>Zaporizka oblast</v>
          </cell>
          <cell r="C5740" t="str">
            <v>UAZaporizka oblast</v>
          </cell>
        </row>
        <row r="5741">
          <cell r="B5741" t="str">
            <v>Ivano-Frankivska oblast</v>
          </cell>
          <cell r="C5741" t="str">
            <v>UAIvano-Frankivska oblast</v>
          </cell>
        </row>
        <row r="5742">
          <cell r="B5742" t="str">
            <v>Kyivska oblast</v>
          </cell>
          <cell r="C5742" t="str">
            <v>UAKyivska oblast</v>
          </cell>
        </row>
        <row r="5743">
          <cell r="B5743" t="str">
            <v>Kirovohradska oblast</v>
          </cell>
          <cell r="C5743" t="str">
            <v>UAKirovohradska oblast</v>
          </cell>
        </row>
        <row r="5744">
          <cell r="B5744" t="str">
            <v>Lvivska oblast</v>
          </cell>
          <cell r="C5744" t="str">
            <v>UALvivska oblast</v>
          </cell>
        </row>
        <row r="5745">
          <cell r="B5745" t="str">
            <v>Mykolaivska oblast</v>
          </cell>
          <cell r="C5745" t="str">
            <v>UAMykolaivska oblast</v>
          </cell>
        </row>
        <row r="5746">
          <cell r="B5746" t="str">
            <v>Odeska oblast</v>
          </cell>
          <cell r="C5746" t="str">
            <v>UAOdeska oblast</v>
          </cell>
        </row>
        <row r="5747">
          <cell r="B5747" t="str">
            <v>Poltavska oblast</v>
          </cell>
          <cell r="C5747" t="str">
            <v>UAPoltavska oblast</v>
          </cell>
        </row>
        <row r="5748">
          <cell r="B5748" t="str">
            <v>Rivnenska oblast</v>
          </cell>
          <cell r="C5748" t="str">
            <v>UARivnenska oblast</v>
          </cell>
        </row>
        <row r="5749">
          <cell r="B5749" t="str">
            <v>Sumska oblast</v>
          </cell>
          <cell r="C5749" t="str">
            <v>UASumska oblast</v>
          </cell>
        </row>
        <row r="5750">
          <cell r="B5750" t="str">
            <v>Ternopilska oblast</v>
          </cell>
          <cell r="C5750" t="str">
            <v>UATernopilska oblast</v>
          </cell>
        </row>
        <row r="5751">
          <cell r="B5751" t="str">
            <v>Kharkivska oblast</v>
          </cell>
          <cell r="C5751" t="str">
            <v>UAKharkivska oblast</v>
          </cell>
        </row>
        <row r="5752">
          <cell r="B5752" t="str">
            <v>Khersonska oblast</v>
          </cell>
          <cell r="C5752" t="str">
            <v>UAKhersonska oblast</v>
          </cell>
        </row>
        <row r="5753">
          <cell r="B5753" t="str">
            <v>Khmelnytska oblast</v>
          </cell>
          <cell r="C5753" t="str">
            <v>UAKhmelnytska oblast</v>
          </cell>
        </row>
        <row r="5754">
          <cell r="B5754" t="str">
            <v>Cherkaska oblast</v>
          </cell>
          <cell r="C5754" t="str">
            <v>UACherkaska oblast</v>
          </cell>
        </row>
        <row r="5755">
          <cell r="B5755" t="str">
            <v>Chernihivska oblast</v>
          </cell>
          <cell r="C5755" t="str">
            <v>UAChernihivska oblast</v>
          </cell>
        </row>
        <row r="5756">
          <cell r="B5756" t="str">
            <v>Chernivetska oblast</v>
          </cell>
          <cell r="C5756" t="str">
            <v>UAChernivetska oblast</v>
          </cell>
        </row>
        <row r="5757">
          <cell r="B5757" t="str">
            <v>Avtonomna Respublika Krym</v>
          </cell>
          <cell r="C5757" t="str">
            <v>UAAvtonomna Respublika Krym</v>
          </cell>
        </row>
        <row r="5758">
          <cell r="B5758" t="str">
            <v>Central</v>
          </cell>
          <cell r="C5758" t="str">
            <v>UGCentral</v>
          </cell>
        </row>
        <row r="5759">
          <cell r="B5759" t="str">
            <v>Kalangala</v>
          </cell>
          <cell r="C5759" t="str">
            <v>UGKalangala</v>
          </cell>
        </row>
        <row r="5760">
          <cell r="B5760" t="str">
            <v>Kiboga</v>
          </cell>
          <cell r="C5760" t="str">
            <v>UGKiboga</v>
          </cell>
        </row>
        <row r="5761">
          <cell r="B5761" t="str">
            <v>Luwero</v>
          </cell>
          <cell r="C5761" t="str">
            <v>UGLuwero</v>
          </cell>
        </row>
        <row r="5762">
          <cell r="B5762" t="str">
            <v>Masaka</v>
          </cell>
          <cell r="C5762" t="str">
            <v>UGMasaka</v>
          </cell>
        </row>
        <row r="5763">
          <cell r="B5763" t="str">
            <v>Mpigi</v>
          </cell>
          <cell r="C5763" t="str">
            <v>UGMpigi</v>
          </cell>
        </row>
        <row r="5764">
          <cell r="B5764" t="str">
            <v>Mubende</v>
          </cell>
          <cell r="C5764" t="str">
            <v>UGMubende</v>
          </cell>
        </row>
        <row r="5765">
          <cell r="B5765" t="str">
            <v>Mukono</v>
          </cell>
          <cell r="C5765" t="str">
            <v>UGMukono</v>
          </cell>
        </row>
        <row r="5766">
          <cell r="B5766" t="str">
            <v>Nakasongola</v>
          </cell>
          <cell r="C5766" t="str">
            <v>UGNakasongola</v>
          </cell>
        </row>
        <row r="5767">
          <cell r="B5767" t="str">
            <v>Rakai</v>
          </cell>
          <cell r="C5767" t="str">
            <v>UGRakai</v>
          </cell>
        </row>
        <row r="5768">
          <cell r="B5768" t="str">
            <v>Sembabule</v>
          </cell>
          <cell r="C5768" t="str">
            <v>UGSembabule</v>
          </cell>
        </row>
        <row r="5769">
          <cell r="B5769" t="str">
            <v>Kayunga</v>
          </cell>
          <cell r="C5769" t="str">
            <v>UGKayunga</v>
          </cell>
        </row>
        <row r="5770">
          <cell r="B5770" t="str">
            <v>Wakiso</v>
          </cell>
          <cell r="C5770" t="str">
            <v>UGWakiso</v>
          </cell>
        </row>
        <row r="5771">
          <cell r="B5771" t="str">
            <v>Lyantonde</v>
          </cell>
          <cell r="C5771" t="str">
            <v>UGLyantonde</v>
          </cell>
        </row>
        <row r="5772">
          <cell r="B5772" t="str">
            <v>Mityana</v>
          </cell>
          <cell r="C5772" t="str">
            <v>UGMityana</v>
          </cell>
        </row>
        <row r="5773">
          <cell r="B5773" t="str">
            <v>Nakaseke</v>
          </cell>
          <cell r="C5773" t="str">
            <v>UGNakaseke</v>
          </cell>
        </row>
        <row r="5774">
          <cell r="B5774" t="str">
            <v>Buikwe</v>
          </cell>
          <cell r="C5774" t="str">
            <v>UGBuikwe</v>
          </cell>
        </row>
        <row r="5775">
          <cell r="B5775" t="str">
            <v>Bukomansibi</v>
          </cell>
          <cell r="C5775" t="str">
            <v>UGBukomansibi</v>
          </cell>
        </row>
        <row r="5776">
          <cell r="B5776" t="str">
            <v>Butambala</v>
          </cell>
          <cell r="C5776" t="str">
            <v>UGButambala</v>
          </cell>
        </row>
        <row r="5777">
          <cell r="B5777" t="str">
            <v>Buvuma</v>
          </cell>
          <cell r="C5777" t="str">
            <v>UGBuvuma</v>
          </cell>
        </row>
        <row r="5778">
          <cell r="B5778" t="str">
            <v>Gomba</v>
          </cell>
          <cell r="C5778" t="str">
            <v>UGGomba</v>
          </cell>
        </row>
        <row r="5779">
          <cell r="B5779" t="str">
            <v>Kalungu</v>
          </cell>
          <cell r="C5779" t="str">
            <v>UGKalungu</v>
          </cell>
        </row>
        <row r="5780">
          <cell r="B5780" t="str">
            <v>Kyankwanzi</v>
          </cell>
          <cell r="C5780" t="str">
            <v>UGKyankwanzi</v>
          </cell>
        </row>
        <row r="5781">
          <cell r="B5781" t="str">
            <v>Lwengo</v>
          </cell>
          <cell r="C5781" t="str">
            <v>UGLwengo</v>
          </cell>
        </row>
        <row r="5782">
          <cell r="B5782" t="str">
            <v>Kyotera</v>
          </cell>
          <cell r="C5782" t="str">
            <v>UGKyotera</v>
          </cell>
        </row>
        <row r="5783">
          <cell r="B5783" t="str">
            <v>Kasanda</v>
          </cell>
          <cell r="C5783" t="str">
            <v>UGKasanda</v>
          </cell>
        </row>
        <row r="5784">
          <cell r="B5784" t="str">
            <v>Kampala</v>
          </cell>
          <cell r="C5784" t="str">
            <v>UGKampala</v>
          </cell>
        </row>
        <row r="5785">
          <cell r="B5785" t="str">
            <v>Eastern</v>
          </cell>
          <cell r="C5785" t="str">
            <v>UGEastern</v>
          </cell>
        </row>
        <row r="5786">
          <cell r="B5786" t="str">
            <v>Bugiri</v>
          </cell>
          <cell r="C5786" t="str">
            <v>UGBugiri</v>
          </cell>
        </row>
        <row r="5787">
          <cell r="B5787" t="str">
            <v>Busia</v>
          </cell>
          <cell r="C5787" t="str">
            <v>UGBusia</v>
          </cell>
        </row>
        <row r="5788">
          <cell r="B5788" t="str">
            <v>Iganga</v>
          </cell>
          <cell r="C5788" t="str">
            <v>UGIganga</v>
          </cell>
        </row>
        <row r="5789">
          <cell r="B5789" t="str">
            <v>Jinja</v>
          </cell>
          <cell r="C5789" t="str">
            <v>UGJinja</v>
          </cell>
        </row>
        <row r="5790">
          <cell r="B5790" t="str">
            <v>Kamuli</v>
          </cell>
          <cell r="C5790" t="str">
            <v>UGKamuli</v>
          </cell>
        </row>
        <row r="5791">
          <cell r="B5791" t="str">
            <v>Kapchorwa</v>
          </cell>
          <cell r="C5791" t="str">
            <v>UGKapchorwa</v>
          </cell>
        </row>
        <row r="5792">
          <cell r="B5792" t="str">
            <v>Katakwi</v>
          </cell>
          <cell r="C5792" t="str">
            <v>UGKatakwi</v>
          </cell>
        </row>
        <row r="5793">
          <cell r="B5793" t="str">
            <v>Kumi</v>
          </cell>
          <cell r="C5793" t="str">
            <v>UGKumi</v>
          </cell>
        </row>
        <row r="5794">
          <cell r="B5794" t="str">
            <v>Mbale</v>
          </cell>
          <cell r="C5794" t="str">
            <v>UGMbale</v>
          </cell>
        </row>
        <row r="5795">
          <cell r="B5795" t="str">
            <v>Pallisa</v>
          </cell>
          <cell r="C5795" t="str">
            <v>UGPallisa</v>
          </cell>
        </row>
        <row r="5796">
          <cell r="B5796" t="str">
            <v>Soroti</v>
          </cell>
          <cell r="C5796" t="str">
            <v>UGSoroti</v>
          </cell>
        </row>
        <row r="5797">
          <cell r="B5797" t="str">
            <v>Tororo</v>
          </cell>
          <cell r="C5797" t="str">
            <v>UGTororo</v>
          </cell>
        </row>
        <row r="5798">
          <cell r="B5798" t="str">
            <v>Kaberamaido</v>
          </cell>
          <cell r="C5798" t="str">
            <v>UGKaberamaido</v>
          </cell>
        </row>
        <row r="5799">
          <cell r="B5799" t="str">
            <v>Mayuge</v>
          </cell>
          <cell r="C5799" t="str">
            <v>UGMayuge</v>
          </cell>
        </row>
        <row r="5800">
          <cell r="B5800" t="str">
            <v>Sironko</v>
          </cell>
          <cell r="C5800" t="str">
            <v>UGSironko</v>
          </cell>
        </row>
        <row r="5801">
          <cell r="B5801" t="str">
            <v>Amuria</v>
          </cell>
          <cell r="C5801" t="str">
            <v>UGAmuria</v>
          </cell>
        </row>
        <row r="5802">
          <cell r="B5802" t="str">
            <v>Budaka</v>
          </cell>
          <cell r="C5802" t="str">
            <v>UGBudaka</v>
          </cell>
        </row>
        <row r="5803">
          <cell r="B5803" t="str">
            <v>Bududa</v>
          </cell>
          <cell r="C5803" t="str">
            <v>UGBududa</v>
          </cell>
        </row>
        <row r="5804">
          <cell r="B5804" t="str">
            <v>Bukedea</v>
          </cell>
          <cell r="C5804" t="str">
            <v>UGBukedea</v>
          </cell>
        </row>
        <row r="5805">
          <cell r="B5805" t="str">
            <v>Bukwo</v>
          </cell>
          <cell r="C5805" t="str">
            <v>UGBukwo</v>
          </cell>
        </row>
        <row r="5806">
          <cell r="B5806" t="str">
            <v>Butaleja</v>
          </cell>
          <cell r="C5806" t="str">
            <v>UGButaleja</v>
          </cell>
        </row>
        <row r="5807">
          <cell r="B5807" t="str">
            <v>Kaliro</v>
          </cell>
          <cell r="C5807" t="str">
            <v>UGKaliro</v>
          </cell>
        </row>
        <row r="5808">
          <cell r="B5808" t="str">
            <v>Manafwa</v>
          </cell>
          <cell r="C5808" t="str">
            <v>UGManafwa</v>
          </cell>
        </row>
        <row r="5809">
          <cell r="B5809" t="str">
            <v>Namutumba</v>
          </cell>
          <cell r="C5809" t="str">
            <v>UGNamutumba</v>
          </cell>
        </row>
        <row r="5810">
          <cell r="B5810" t="str">
            <v>Bulambuli</v>
          </cell>
          <cell r="C5810" t="str">
            <v>UGBulambuli</v>
          </cell>
        </row>
        <row r="5811">
          <cell r="B5811" t="str">
            <v>Buyende</v>
          </cell>
          <cell r="C5811" t="str">
            <v>UGBuyende</v>
          </cell>
        </row>
        <row r="5812">
          <cell r="B5812" t="str">
            <v>Kibuku</v>
          </cell>
          <cell r="C5812" t="str">
            <v>UGKibuku</v>
          </cell>
        </row>
        <row r="5813">
          <cell r="B5813" t="str">
            <v>Kween</v>
          </cell>
          <cell r="C5813" t="str">
            <v>UGKween</v>
          </cell>
        </row>
        <row r="5814">
          <cell r="B5814" t="str">
            <v>Luuka</v>
          </cell>
          <cell r="C5814" t="str">
            <v>UGLuuka</v>
          </cell>
        </row>
        <row r="5815">
          <cell r="B5815" t="str">
            <v>Namayingo</v>
          </cell>
          <cell r="C5815" t="str">
            <v>UGNamayingo</v>
          </cell>
        </row>
        <row r="5816">
          <cell r="B5816" t="str">
            <v>Ngora</v>
          </cell>
          <cell r="C5816" t="str">
            <v>UGNgora</v>
          </cell>
        </row>
        <row r="5817">
          <cell r="B5817" t="str">
            <v>Serere</v>
          </cell>
          <cell r="C5817" t="str">
            <v>UGSerere</v>
          </cell>
        </row>
        <row r="5818">
          <cell r="B5818" t="str">
            <v>Butebo</v>
          </cell>
          <cell r="C5818" t="str">
            <v>UGButebo</v>
          </cell>
        </row>
        <row r="5819">
          <cell r="B5819" t="str">
            <v>Namisindwa</v>
          </cell>
          <cell r="C5819" t="str">
            <v>UGNamisindwa</v>
          </cell>
        </row>
        <row r="5820">
          <cell r="B5820" t="str">
            <v>Bugweri</v>
          </cell>
          <cell r="C5820" t="str">
            <v>UGBugweri</v>
          </cell>
        </row>
        <row r="5821">
          <cell r="B5821" t="str">
            <v>Kapelebyong</v>
          </cell>
          <cell r="C5821" t="str">
            <v>UGKapelebyong</v>
          </cell>
        </row>
        <row r="5822">
          <cell r="B5822" t="str">
            <v>Kalaki</v>
          </cell>
          <cell r="C5822" t="str">
            <v>UGKalaki</v>
          </cell>
        </row>
        <row r="5823">
          <cell r="B5823" t="str">
            <v>Northern</v>
          </cell>
          <cell r="C5823" t="str">
            <v>UGNorthern</v>
          </cell>
        </row>
        <row r="5824">
          <cell r="B5824" t="str">
            <v>Adjumani</v>
          </cell>
          <cell r="C5824" t="str">
            <v>UGAdjumani</v>
          </cell>
        </row>
        <row r="5825">
          <cell r="B5825" t="str">
            <v>Apac</v>
          </cell>
          <cell r="C5825" t="str">
            <v>UGApac</v>
          </cell>
        </row>
        <row r="5826">
          <cell r="B5826" t="str">
            <v>Arua</v>
          </cell>
          <cell r="C5826" t="str">
            <v>UGArua</v>
          </cell>
        </row>
        <row r="5827">
          <cell r="B5827" t="str">
            <v>Gulu</v>
          </cell>
          <cell r="C5827" t="str">
            <v>UGGulu</v>
          </cell>
        </row>
        <row r="5828">
          <cell r="B5828" t="str">
            <v>Kitgum</v>
          </cell>
          <cell r="C5828" t="str">
            <v>UGKitgum</v>
          </cell>
        </row>
        <row r="5829">
          <cell r="B5829" t="str">
            <v>Kotido</v>
          </cell>
          <cell r="C5829" t="str">
            <v>UGKotido</v>
          </cell>
        </row>
        <row r="5830">
          <cell r="B5830" t="str">
            <v>Lira</v>
          </cell>
          <cell r="C5830" t="str">
            <v>UGLira</v>
          </cell>
        </row>
        <row r="5831">
          <cell r="B5831" t="str">
            <v>Moroto</v>
          </cell>
          <cell r="C5831" t="str">
            <v>UGMoroto</v>
          </cell>
        </row>
        <row r="5832">
          <cell r="B5832" t="str">
            <v>Moyo</v>
          </cell>
          <cell r="C5832" t="str">
            <v>UGMoyo</v>
          </cell>
        </row>
        <row r="5833">
          <cell r="B5833" t="str">
            <v>Nebbi</v>
          </cell>
          <cell r="C5833" t="str">
            <v>UGNebbi</v>
          </cell>
        </row>
        <row r="5834">
          <cell r="B5834" t="str">
            <v>Nakapiripirit</v>
          </cell>
          <cell r="C5834" t="str">
            <v>UGNakapiripirit</v>
          </cell>
        </row>
        <row r="5835">
          <cell r="B5835" t="str">
            <v>Pader</v>
          </cell>
          <cell r="C5835" t="str">
            <v>UGPader</v>
          </cell>
        </row>
        <row r="5836">
          <cell r="B5836" t="str">
            <v>Yumbe</v>
          </cell>
          <cell r="C5836" t="str">
            <v>UGYumbe</v>
          </cell>
        </row>
        <row r="5837">
          <cell r="B5837" t="str">
            <v>Abim</v>
          </cell>
          <cell r="C5837" t="str">
            <v>UGAbim</v>
          </cell>
        </row>
        <row r="5838">
          <cell r="B5838" t="str">
            <v>Amolatar</v>
          </cell>
          <cell r="C5838" t="str">
            <v>UGAmolatar</v>
          </cell>
        </row>
        <row r="5839">
          <cell r="B5839" t="str">
            <v>Amuru</v>
          </cell>
          <cell r="C5839" t="str">
            <v>UGAmuru</v>
          </cell>
        </row>
        <row r="5840">
          <cell r="B5840" t="str">
            <v>Dokolo</v>
          </cell>
          <cell r="C5840" t="str">
            <v>UGDokolo</v>
          </cell>
        </row>
        <row r="5841">
          <cell r="B5841" t="str">
            <v>Kaabong</v>
          </cell>
          <cell r="C5841" t="str">
            <v>UGKaabong</v>
          </cell>
        </row>
        <row r="5842">
          <cell r="B5842" t="str">
            <v>Koboko</v>
          </cell>
          <cell r="C5842" t="str">
            <v>UGKoboko</v>
          </cell>
        </row>
        <row r="5843">
          <cell r="B5843" t="str">
            <v>Maracha</v>
          </cell>
          <cell r="C5843" t="str">
            <v>UGMaracha</v>
          </cell>
        </row>
        <row r="5844">
          <cell r="B5844" t="str">
            <v>Oyam</v>
          </cell>
          <cell r="C5844" t="str">
            <v>UGOyam</v>
          </cell>
        </row>
        <row r="5845">
          <cell r="B5845" t="str">
            <v>Agago</v>
          </cell>
          <cell r="C5845" t="str">
            <v>UGAgago</v>
          </cell>
        </row>
        <row r="5846">
          <cell r="B5846" t="str">
            <v>Alebtong</v>
          </cell>
          <cell r="C5846" t="str">
            <v>UGAlebtong</v>
          </cell>
        </row>
        <row r="5847">
          <cell r="B5847" t="str">
            <v>Amudat</v>
          </cell>
          <cell r="C5847" t="str">
            <v>UGAmudat</v>
          </cell>
        </row>
        <row r="5848">
          <cell r="B5848" t="str">
            <v>Kole</v>
          </cell>
          <cell r="C5848" t="str">
            <v>UGKole</v>
          </cell>
        </row>
        <row r="5849">
          <cell r="B5849" t="str">
            <v>Lamwo</v>
          </cell>
          <cell r="C5849" t="str">
            <v>UGLamwo</v>
          </cell>
        </row>
        <row r="5850">
          <cell r="B5850" t="str">
            <v>Napak</v>
          </cell>
          <cell r="C5850" t="str">
            <v>UGNapak</v>
          </cell>
        </row>
        <row r="5851">
          <cell r="B5851" t="str">
            <v>Nwoya</v>
          </cell>
          <cell r="C5851" t="str">
            <v>UGNwoya</v>
          </cell>
        </row>
        <row r="5852">
          <cell r="B5852" t="str">
            <v>Otuke</v>
          </cell>
          <cell r="C5852" t="str">
            <v>UGOtuke</v>
          </cell>
        </row>
        <row r="5853">
          <cell r="B5853" t="str">
            <v>Zombo</v>
          </cell>
          <cell r="C5853" t="str">
            <v>UGZombo</v>
          </cell>
        </row>
        <row r="5854">
          <cell r="B5854" t="str">
            <v>Omoro</v>
          </cell>
          <cell r="C5854" t="str">
            <v>UGOmoro</v>
          </cell>
        </row>
        <row r="5855">
          <cell r="B5855" t="str">
            <v>Pakwach</v>
          </cell>
          <cell r="C5855" t="str">
            <v>UGPakwach</v>
          </cell>
        </row>
        <row r="5856">
          <cell r="B5856" t="str">
            <v>Kwania</v>
          </cell>
          <cell r="C5856" t="str">
            <v>UGKwania</v>
          </cell>
        </row>
        <row r="5857">
          <cell r="B5857" t="str">
            <v>Nabilatuk</v>
          </cell>
          <cell r="C5857" t="str">
            <v>UGNabilatuk</v>
          </cell>
        </row>
        <row r="5858">
          <cell r="B5858" t="str">
            <v>Karenga</v>
          </cell>
          <cell r="C5858" t="str">
            <v>UGKarenga</v>
          </cell>
        </row>
        <row r="5859">
          <cell r="B5859" t="str">
            <v>Madi-Okollo</v>
          </cell>
          <cell r="C5859" t="str">
            <v>UGMadi-Okollo</v>
          </cell>
        </row>
        <row r="5860">
          <cell r="B5860" t="str">
            <v>Obongi</v>
          </cell>
          <cell r="C5860" t="str">
            <v>UGObongi</v>
          </cell>
        </row>
        <row r="5861">
          <cell r="B5861" t="str">
            <v>Western</v>
          </cell>
          <cell r="C5861" t="str">
            <v>UGWestern</v>
          </cell>
        </row>
        <row r="5862">
          <cell r="B5862" t="str">
            <v>Bundibugyo</v>
          </cell>
          <cell r="C5862" t="str">
            <v>UGBundibugyo</v>
          </cell>
        </row>
        <row r="5863">
          <cell r="B5863" t="str">
            <v>Bushenyi</v>
          </cell>
          <cell r="C5863" t="str">
            <v>UGBushenyi</v>
          </cell>
        </row>
        <row r="5864">
          <cell r="B5864" t="str">
            <v>Hoima</v>
          </cell>
          <cell r="C5864" t="str">
            <v>UGHoima</v>
          </cell>
        </row>
        <row r="5865">
          <cell r="B5865" t="str">
            <v>Kabale</v>
          </cell>
          <cell r="C5865" t="str">
            <v>UGKabale</v>
          </cell>
        </row>
        <row r="5866">
          <cell r="B5866" t="str">
            <v>Kabarole</v>
          </cell>
          <cell r="C5866" t="str">
            <v>UGKabarole</v>
          </cell>
        </row>
        <row r="5867">
          <cell r="B5867" t="str">
            <v>Kasese</v>
          </cell>
          <cell r="C5867" t="str">
            <v>UGKasese</v>
          </cell>
        </row>
        <row r="5868">
          <cell r="B5868" t="str">
            <v>Kibaale</v>
          </cell>
          <cell r="C5868" t="str">
            <v>UGKibaale</v>
          </cell>
        </row>
        <row r="5869">
          <cell r="B5869" t="str">
            <v>Kisoro</v>
          </cell>
          <cell r="C5869" t="str">
            <v>UGKisoro</v>
          </cell>
        </row>
        <row r="5870">
          <cell r="B5870" t="str">
            <v>Masindi</v>
          </cell>
          <cell r="C5870" t="str">
            <v>UGMasindi</v>
          </cell>
        </row>
        <row r="5871">
          <cell r="B5871" t="str">
            <v>Mbarara</v>
          </cell>
          <cell r="C5871" t="str">
            <v>UGMbarara</v>
          </cell>
        </row>
        <row r="5872">
          <cell r="B5872" t="str">
            <v>Ntungamo</v>
          </cell>
          <cell r="C5872" t="str">
            <v>UGNtungamo</v>
          </cell>
        </row>
        <row r="5873">
          <cell r="B5873" t="str">
            <v>Rukungiri</v>
          </cell>
          <cell r="C5873" t="str">
            <v>UGRukungiri</v>
          </cell>
        </row>
        <row r="5874">
          <cell r="B5874" t="str">
            <v>Kamwenge</v>
          </cell>
          <cell r="C5874" t="str">
            <v>UGKamwenge</v>
          </cell>
        </row>
        <row r="5875">
          <cell r="B5875" t="str">
            <v>Kanungu</v>
          </cell>
          <cell r="C5875" t="str">
            <v>UGKanungu</v>
          </cell>
        </row>
        <row r="5876">
          <cell r="B5876" t="str">
            <v>Kyenjojo</v>
          </cell>
          <cell r="C5876" t="str">
            <v>UGKyenjojo</v>
          </cell>
        </row>
        <row r="5877">
          <cell r="B5877" t="str">
            <v>Buliisa</v>
          </cell>
          <cell r="C5877" t="str">
            <v>UGBuliisa</v>
          </cell>
        </row>
        <row r="5878">
          <cell r="B5878" t="str">
            <v>Ibanda</v>
          </cell>
          <cell r="C5878" t="str">
            <v>UGIbanda</v>
          </cell>
        </row>
        <row r="5879">
          <cell r="B5879" t="str">
            <v>Isingiro</v>
          </cell>
          <cell r="C5879" t="str">
            <v>UGIsingiro</v>
          </cell>
        </row>
        <row r="5880">
          <cell r="B5880" t="str">
            <v>Kiruhura</v>
          </cell>
          <cell r="C5880" t="str">
            <v>UGKiruhura</v>
          </cell>
        </row>
        <row r="5881">
          <cell r="B5881" t="str">
            <v>Buhweju</v>
          </cell>
          <cell r="C5881" t="str">
            <v>UGBuhweju</v>
          </cell>
        </row>
        <row r="5882">
          <cell r="B5882" t="str">
            <v>Kiryandongo</v>
          </cell>
          <cell r="C5882" t="str">
            <v>UGKiryandongo</v>
          </cell>
        </row>
        <row r="5883">
          <cell r="B5883" t="str">
            <v>Kyegegwa</v>
          </cell>
          <cell r="C5883" t="str">
            <v>UGKyegegwa</v>
          </cell>
        </row>
        <row r="5884">
          <cell r="B5884" t="str">
            <v>Mitooma</v>
          </cell>
          <cell r="C5884" t="str">
            <v>UGMitooma</v>
          </cell>
        </row>
        <row r="5885">
          <cell r="B5885" t="str">
            <v>Ntoroko</v>
          </cell>
          <cell r="C5885" t="str">
            <v>UGNtoroko</v>
          </cell>
        </row>
        <row r="5886">
          <cell r="B5886" t="str">
            <v>Rubirizi</v>
          </cell>
          <cell r="C5886" t="str">
            <v>UGRubirizi</v>
          </cell>
        </row>
        <row r="5887">
          <cell r="B5887" t="str">
            <v>Sheema</v>
          </cell>
          <cell r="C5887" t="str">
            <v>UGSheema</v>
          </cell>
        </row>
        <row r="5888">
          <cell r="B5888" t="str">
            <v>Kagadi</v>
          </cell>
          <cell r="C5888" t="str">
            <v>UGKagadi</v>
          </cell>
        </row>
        <row r="5889">
          <cell r="B5889" t="str">
            <v>Kakumiro</v>
          </cell>
          <cell r="C5889" t="str">
            <v>UGKakumiro</v>
          </cell>
        </row>
        <row r="5890">
          <cell r="B5890" t="str">
            <v>Rubanda</v>
          </cell>
          <cell r="C5890" t="str">
            <v>UGRubanda</v>
          </cell>
        </row>
        <row r="5891">
          <cell r="B5891" t="str">
            <v>Bunyangabu</v>
          </cell>
          <cell r="C5891" t="str">
            <v>UGBunyangabu</v>
          </cell>
        </row>
        <row r="5892">
          <cell r="B5892" t="str">
            <v>Rukiga</v>
          </cell>
          <cell r="C5892" t="str">
            <v>UGRukiga</v>
          </cell>
        </row>
        <row r="5893">
          <cell r="B5893" t="str">
            <v>Kikuube</v>
          </cell>
          <cell r="C5893" t="str">
            <v>UGKikuube</v>
          </cell>
        </row>
        <row r="5894">
          <cell r="B5894" t="str">
            <v>Kazo</v>
          </cell>
          <cell r="C5894" t="str">
            <v>UGKazo</v>
          </cell>
        </row>
        <row r="5895">
          <cell r="B5895" t="str">
            <v>Kitagwenda</v>
          </cell>
          <cell r="C5895" t="str">
            <v>UGKitagwenda</v>
          </cell>
        </row>
        <row r="5896">
          <cell r="B5896" t="str">
            <v>Rwampara</v>
          </cell>
          <cell r="C5896" t="str">
            <v>UGRwampara</v>
          </cell>
        </row>
        <row r="5897">
          <cell r="B5897" t="str">
            <v>Johnston Atoll</v>
          </cell>
          <cell r="C5897" t="str">
            <v>UMJohnston Atoll</v>
          </cell>
        </row>
        <row r="5898">
          <cell r="B5898" t="str">
            <v>Midway Islands</v>
          </cell>
          <cell r="C5898" t="str">
            <v>UMMidway Islands</v>
          </cell>
        </row>
        <row r="5899">
          <cell r="B5899" t="str">
            <v>Navassa Island</v>
          </cell>
          <cell r="C5899" t="str">
            <v>UMNavassa Island</v>
          </cell>
        </row>
        <row r="5900">
          <cell r="B5900" t="str">
            <v>Wake Island</v>
          </cell>
          <cell r="C5900" t="str">
            <v>UMWake Island</v>
          </cell>
        </row>
        <row r="5901">
          <cell r="B5901" t="str">
            <v>Baker Island</v>
          </cell>
          <cell r="C5901" t="str">
            <v>UMBaker Island</v>
          </cell>
        </row>
        <row r="5902">
          <cell r="B5902" t="str">
            <v>Howland Island</v>
          </cell>
          <cell r="C5902" t="str">
            <v>UMHowland Island</v>
          </cell>
        </row>
        <row r="5903">
          <cell r="B5903" t="str">
            <v>Jarvis Island</v>
          </cell>
          <cell r="C5903" t="str">
            <v>UMJarvis Island</v>
          </cell>
        </row>
        <row r="5904">
          <cell r="B5904" t="str">
            <v>Kingman Reef</v>
          </cell>
          <cell r="C5904" t="str">
            <v>UMKingman Reef</v>
          </cell>
        </row>
        <row r="5905">
          <cell r="B5905" t="str">
            <v>Palmyra Atoll</v>
          </cell>
          <cell r="C5905" t="str">
            <v>UMPalmyra Atoll</v>
          </cell>
        </row>
        <row r="5906">
          <cell r="B5906" t="str">
            <v>District of Columbia</v>
          </cell>
          <cell r="C5906" t="str">
            <v>USDistrict of Columbia</v>
          </cell>
        </row>
        <row r="5907">
          <cell r="B5907" t="str">
            <v>American Samoa (see also separate country code entry under AS)</v>
          </cell>
          <cell r="C5907" t="str">
            <v>USAmerican Samoa (see also separate country code entry under AS)</v>
          </cell>
        </row>
        <row r="5908">
          <cell r="B5908" t="str">
            <v>Guam (see also separate country code entry under GU)</v>
          </cell>
          <cell r="C5908" t="str">
            <v>USGuam (see also separate country code entry under GU)</v>
          </cell>
        </row>
        <row r="5909">
          <cell r="B5909" t="str">
            <v>Northern Mariana Islands (see also separate country code entry under MP)</v>
          </cell>
          <cell r="C5909" t="str">
            <v>USNorthern Mariana Islands (see also separate country code entry under MP)</v>
          </cell>
        </row>
        <row r="5910">
          <cell r="B5910" t="str">
            <v>Puerto Rico (see also separate country code entry under PR)</v>
          </cell>
          <cell r="C5910" t="str">
            <v>USPuerto Rico (see also separate country code entry under PR)</v>
          </cell>
        </row>
        <row r="5911">
          <cell r="B5911" t="str">
            <v>United States Minor Outlying Islands (see also separate country code entry under UM)</v>
          </cell>
          <cell r="C5911" t="str">
            <v>USUnited States Minor Outlying Islands (see also separate country code entry under UM)</v>
          </cell>
        </row>
        <row r="5912">
          <cell r="B5912" t="str">
            <v>Virgin Islands, U.S. (see also separate country code entry under VI)</v>
          </cell>
          <cell r="C5912" t="str">
            <v>USVirgin Islands, U.S. (see also separate country code entry under VI)</v>
          </cell>
        </row>
        <row r="5913">
          <cell r="B5913" t="str">
            <v>Alaska</v>
          </cell>
          <cell r="C5913" t="str">
            <v>USAlaska</v>
          </cell>
        </row>
        <row r="5914">
          <cell r="B5914" t="str">
            <v>Alabama</v>
          </cell>
          <cell r="C5914" t="str">
            <v>USAlabama</v>
          </cell>
        </row>
        <row r="5915">
          <cell r="B5915" t="str">
            <v>Arkansas</v>
          </cell>
          <cell r="C5915" t="str">
            <v>USArkansas</v>
          </cell>
        </row>
        <row r="5916">
          <cell r="B5916" t="str">
            <v>Arizona</v>
          </cell>
          <cell r="C5916" t="str">
            <v>USArizona</v>
          </cell>
        </row>
        <row r="5917">
          <cell r="B5917" t="str">
            <v>California</v>
          </cell>
          <cell r="C5917" t="str">
            <v>USCalifornia</v>
          </cell>
        </row>
        <row r="5918">
          <cell r="B5918" t="str">
            <v>Colorado</v>
          </cell>
          <cell r="C5918" t="str">
            <v>USColorado</v>
          </cell>
        </row>
        <row r="5919">
          <cell r="B5919" t="str">
            <v>Connecticut</v>
          </cell>
          <cell r="C5919" t="str">
            <v>USConnecticut</v>
          </cell>
        </row>
        <row r="5920">
          <cell r="B5920" t="str">
            <v>Delaware</v>
          </cell>
          <cell r="C5920" t="str">
            <v>USDelaware</v>
          </cell>
        </row>
        <row r="5921">
          <cell r="B5921" t="str">
            <v>Florida</v>
          </cell>
          <cell r="C5921" t="str">
            <v>USFlorida</v>
          </cell>
        </row>
        <row r="5922">
          <cell r="B5922" t="str">
            <v>Georgia</v>
          </cell>
          <cell r="C5922" t="str">
            <v>USGeorgia</v>
          </cell>
        </row>
        <row r="5923">
          <cell r="B5923" t="str">
            <v>Hawaii</v>
          </cell>
          <cell r="C5923" t="str">
            <v>USHawaii</v>
          </cell>
        </row>
        <row r="5924">
          <cell r="B5924" t="str">
            <v>Iowa</v>
          </cell>
          <cell r="C5924" t="str">
            <v>USIowa</v>
          </cell>
        </row>
        <row r="5925">
          <cell r="B5925" t="str">
            <v>Idaho</v>
          </cell>
          <cell r="C5925" t="str">
            <v>USIdaho</v>
          </cell>
        </row>
        <row r="5926">
          <cell r="B5926" t="str">
            <v>Illinois</v>
          </cell>
          <cell r="C5926" t="str">
            <v>USIllinois</v>
          </cell>
        </row>
        <row r="5927">
          <cell r="B5927" t="str">
            <v>Indiana</v>
          </cell>
          <cell r="C5927" t="str">
            <v>USIndiana</v>
          </cell>
        </row>
        <row r="5928">
          <cell r="B5928" t="str">
            <v>Kansas</v>
          </cell>
          <cell r="C5928" t="str">
            <v>USKansas</v>
          </cell>
        </row>
        <row r="5929">
          <cell r="B5929" t="str">
            <v>Kentucky</v>
          </cell>
          <cell r="C5929" t="str">
            <v>USKentucky</v>
          </cell>
        </row>
        <row r="5930">
          <cell r="B5930" t="str">
            <v>Louisiana</v>
          </cell>
          <cell r="C5930" t="str">
            <v>USLouisiana</v>
          </cell>
        </row>
        <row r="5931">
          <cell r="B5931" t="str">
            <v>Massachusetts</v>
          </cell>
          <cell r="C5931" t="str">
            <v>USMassachusetts</v>
          </cell>
        </row>
        <row r="5932">
          <cell r="B5932" t="str">
            <v>Maryland</v>
          </cell>
          <cell r="C5932" t="str">
            <v>USMaryland</v>
          </cell>
        </row>
        <row r="5933">
          <cell r="B5933" t="str">
            <v>Maine</v>
          </cell>
          <cell r="C5933" t="str">
            <v>USMaine</v>
          </cell>
        </row>
        <row r="5934">
          <cell r="B5934" t="str">
            <v>Michigan</v>
          </cell>
          <cell r="C5934" t="str">
            <v>USMichigan</v>
          </cell>
        </row>
        <row r="5935">
          <cell r="B5935" t="str">
            <v>Minnesota</v>
          </cell>
          <cell r="C5935" t="str">
            <v>USMinnesota</v>
          </cell>
        </row>
        <row r="5936">
          <cell r="B5936" t="str">
            <v>Missouri</v>
          </cell>
          <cell r="C5936" t="str">
            <v>USMissouri</v>
          </cell>
        </row>
        <row r="5937">
          <cell r="B5937" t="str">
            <v>Mississippi</v>
          </cell>
          <cell r="C5937" t="str">
            <v>USMississippi</v>
          </cell>
        </row>
        <row r="5938">
          <cell r="B5938" t="str">
            <v>Montana</v>
          </cell>
          <cell r="C5938" t="str">
            <v>USMontana</v>
          </cell>
        </row>
        <row r="5939">
          <cell r="B5939" t="str">
            <v>North Carolina</v>
          </cell>
          <cell r="C5939" t="str">
            <v>USNorth Carolina</v>
          </cell>
        </row>
        <row r="5940">
          <cell r="B5940" t="str">
            <v>North Dakota</v>
          </cell>
          <cell r="C5940" t="str">
            <v>USNorth Dakota</v>
          </cell>
        </row>
        <row r="5941">
          <cell r="B5941" t="str">
            <v>Nebraska</v>
          </cell>
          <cell r="C5941" t="str">
            <v>USNebraska</v>
          </cell>
        </row>
        <row r="5942">
          <cell r="B5942" t="str">
            <v>New Hampshire</v>
          </cell>
          <cell r="C5942" t="str">
            <v>USNew Hampshire</v>
          </cell>
        </row>
        <row r="5943">
          <cell r="B5943" t="str">
            <v>New Jersey</v>
          </cell>
          <cell r="C5943" t="str">
            <v>USNew Jersey</v>
          </cell>
        </row>
        <row r="5944">
          <cell r="B5944" t="str">
            <v>New Mexico</v>
          </cell>
          <cell r="C5944" t="str">
            <v>USNew Mexico</v>
          </cell>
        </row>
        <row r="5945">
          <cell r="B5945" t="str">
            <v>Nevada</v>
          </cell>
          <cell r="C5945" t="str">
            <v>USNevada</v>
          </cell>
        </row>
        <row r="5946">
          <cell r="B5946" t="str">
            <v>New York</v>
          </cell>
          <cell r="C5946" t="str">
            <v>USNew York</v>
          </cell>
        </row>
        <row r="5947">
          <cell r="B5947" t="str">
            <v>Ohio</v>
          </cell>
          <cell r="C5947" t="str">
            <v>USOhio</v>
          </cell>
        </row>
        <row r="5948">
          <cell r="B5948" t="str">
            <v>Oklahoma</v>
          </cell>
          <cell r="C5948" t="str">
            <v>USOklahoma</v>
          </cell>
        </row>
        <row r="5949">
          <cell r="B5949" t="str">
            <v>Oregon</v>
          </cell>
          <cell r="C5949" t="str">
            <v>USOregon</v>
          </cell>
        </row>
        <row r="5950">
          <cell r="B5950" t="str">
            <v>Pennsylvania</v>
          </cell>
          <cell r="C5950" t="str">
            <v>USPennsylvania</v>
          </cell>
        </row>
        <row r="5951">
          <cell r="B5951" t="str">
            <v>Rhode Island</v>
          </cell>
          <cell r="C5951" t="str">
            <v>USRhode Island</v>
          </cell>
        </row>
        <row r="5952">
          <cell r="B5952" t="str">
            <v>South Carolina</v>
          </cell>
          <cell r="C5952" t="str">
            <v>USSouth Carolina</v>
          </cell>
        </row>
        <row r="5953">
          <cell r="B5953" t="str">
            <v>South Dakota</v>
          </cell>
          <cell r="C5953" t="str">
            <v>USSouth Dakota</v>
          </cell>
        </row>
        <row r="5954">
          <cell r="B5954" t="str">
            <v>Tennessee</v>
          </cell>
          <cell r="C5954" t="str">
            <v>USTennessee</v>
          </cell>
        </row>
        <row r="5955">
          <cell r="B5955" t="str">
            <v>Texas</v>
          </cell>
          <cell r="C5955" t="str">
            <v>USTexas</v>
          </cell>
        </row>
        <row r="5956">
          <cell r="B5956" t="str">
            <v>Utah</v>
          </cell>
          <cell r="C5956" t="str">
            <v>USUtah</v>
          </cell>
        </row>
        <row r="5957">
          <cell r="B5957" t="str">
            <v>Virginia</v>
          </cell>
          <cell r="C5957" t="str">
            <v>USVirginia</v>
          </cell>
        </row>
        <row r="5958">
          <cell r="B5958" t="str">
            <v>Vermont</v>
          </cell>
          <cell r="C5958" t="str">
            <v>USVermont</v>
          </cell>
        </row>
        <row r="5959">
          <cell r="B5959" t="str">
            <v>Washington</v>
          </cell>
          <cell r="C5959" t="str">
            <v>USWashington</v>
          </cell>
        </row>
        <row r="5960">
          <cell r="B5960" t="str">
            <v>Wisconsin</v>
          </cell>
          <cell r="C5960" t="str">
            <v>USWisconsin</v>
          </cell>
        </row>
        <row r="5961">
          <cell r="B5961" t="str">
            <v>West Virginia</v>
          </cell>
          <cell r="C5961" t="str">
            <v>USWest Virginia</v>
          </cell>
        </row>
        <row r="5962">
          <cell r="B5962" t="str">
            <v>Wyoming</v>
          </cell>
          <cell r="C5962" t="str">
            <v>USWyoming</v>
          </cell>
        </row>
        <row r="5963">
          <cell r="B5963" t="str">
            <v>Artigas</v>
          </cell>
          <cell r="C5963" t="str">
            <v>UYArtigas</v>
          </cell>
        </row>
        <row r="5964">
          <cell r="B5964" t="str">
            <v>Canelones</v>
          </cell>
          <cell r="C5964" t="str">
            <v>UYCanelones</v>
          </cell>
        </row>
        <row r="5965">
          <cell r="B5965" t="str">
            <v>Cerro Largo</v>
          </cell>
          <cell r="C5965" t="str">
            <v>UYCerro Largo</v>
          </cell>
        </row>
        <row r="5966">
          <cell r="B5966" t="str">
            <v>Colonia</v>
          </cell>
          <cell r="C5966" t="str">
            <v>UYColonia</v>
          </cell>
        </row>
        <row r="5967">
          <cell r="B5967" t="str">
            <v>Durazno</v>
          </cell>
          <cell r="C5967" t="str">
            <v>UYDurazno</v>
          </cell>
        </row>
        <row r="5968">
          <cell r="B5968" t="str">
            <v>Florida</v>
          </cell>
          <cell r="C5968" t="str">
            <v>UYFlorida</v>
          </cell>
        </row>
        <row r="5969">
          <cell r="B5969" t="str">
            <v>Flores</v>
          </cell>
          <cell r="C5969" t="str">
            <v>UYFlores</v>
          </cell>
        </row>
        <row r="5970">
          <cell r="B5970" t="str">
            <v>Lavalleja</v>
          </cell>
          <cell r="C5970" t="str">
            <v>UYLavalleja</v>
          </cell>
        </row>
        <row r="5971">
          <cell r="B5971" t="str">
            <v>Maldonado</v>
          </cell>
          <cell r="C5971" t="str">
            <v>UYMaldonado</v>
          </cell>
        </row>
        <row r="5972">
          <cell r="B5972" t="str">
            <v>Montevideo</v>
          </cell>
          <cell r="C5972" t="str">
            <v>UYMontevideo</v>
          </cell>
        </row>
        <row r="5973">
          <cell r="B5973" t="str">
            <v>Paysandú</v>
          </cell>
          <cell r="C5973" t="str">
            <v>UYPaysandú</v>
          </cell>
        </row>
        <row r="5974">
          <cell r="B5974" t="str">
            <v>Río Negro</v>
          </cell>
          <cell r="C5974" t="str">
            <v>UYRío Negro</v>
          </cell>
        </row>
        <row r="5975">
          <cell r="B5975" t="str">
            <v>Rocha</v>
          </cell>
          <cell r="C5975" t="str">
            <v>UYRocha</v>
          </cell>
        </row>
        <row r="5976">
          <cell r="B5976" t="str">
            <v>Rivera</v>
          </cell>
          <cell r="C5976" t="str">
            <v>UYRivera</v>
          </cell>
        </row>
        <row r="5977">
          <cell r="B5977" t="str">
            <v>Salto</v>
          </cell>
          <cell r="C5977" t="str">
            <v>UYSalto</v>
          </cell>
        </row>
        <row r="5978">
          <cell r="B5978" t="str">
            <v>San José</v>
          </cell>
          <cell r="C5978" t="str">
            <v>UYSan José</v>
          </cell>
        </row>
        <row r="5979">
          <cell r="B5979" t="str">
            <v>Soriano</v>
          </cell>
          <cell r="C5979" t="str">
            <v>UYSoriano</v>
          </cell>
        </row>
        <row r="5980">
          <cell r="B5980" t="str">
            <v>Tacuarembó</v>
          </cell>
          <cell r="C5980" t="str">
            <v>UYTacuarembó</v>
          </cell>
        </row>
        <row r="5981">
          <cell r="B5981" t="str">
            <v>Treinta y Tres</v>
          </cell>
          <cell r="C5981" t="str">
            <v>UYTreinta y Tres</v>
          </cell>
        </row>
        <row r="5982">
          <cell r="B5982" t="str">
            <v>Andijon</v>
          </cell>
          <cell r="C5982" t="str">
            <v>UZAndijon</v>
          </cell>
        </row>
        <row r="5983">
          <cell r="B5983" t="str">
            <v>Buxoro</v>
          </cell>
          <cell r="C5983" t="str">
            <v>UZBuxoro</v>
          </cell>
        </row>
        <row r="5984">
          <cell r="B5984" t="str">
            <v>Farg‘ona</v>
          </cell>
          <cell r="C5984" t="str">
            <v>UZFarg‘ona</v>
          </cell>
        </row>
        <row r="5985">
          <cell r="B5985" t="str">
            <v>Jizzax</v>
          </cell>
          <cell r="C5985" t="str">
            <v>UZJizzax</v>
          </cell>
        </row>
        <row r="5986">
          <cell r="B5986" t="str">
            <v>Namangan</v>
          </cell>
          <cell r="C5986" t="str">
            <v>UZNamangan</v>
          </cell>
        </row>
        <row r="5987">
          <cell r="B5987" t="str">
            <v>Navoiy</v>
          </cell>
          <cell r="C5987" t="str">
            <v>UZNavoiy</v>
          </cell>
        </row>
        <row r="5988">
          <cell r="B5988" t="str">
            <v>Qashqadaryo</v>
          </cell>
          <cell r="C5988" t="str">
            <v>UZQashqadaryo</v>
          </cell>
        </row>
        <row r="5989">
          <cell r="B5989" t="str">
            <v>Samarqand</v>
          </cell>
          <cell r="C5989" t="str">
            <v>UZSamarqand</v>
          </cell>
        </row>
        <row r="5990">
          <cell r="B5990" t="str">
            <v>Sirdaryo</v>
          </cell>
          <cell r="C5990" t="str">
            <v>UZSirdaryo</v>
          </cell>
        </row>
        <row r="5991">
          <cell r="B5991" t="str">
            <v>Surxondaryo</v>
          </cell>
          <cell r="C5991" t="str">
            <v>UZSurxondaryo</v>
          </cell>
        </row>
        <row r="5992">
          <cell r="B5992" t="str">
            <v>Toshkent</v>
          </cell>
          <cell r="C5992" t="str">
            <v>UZToshkent</v>
          </cell>
        </row>
        <row r="5993">
          <cell r="B5993" t="str">
            <v>Xorazm</v>
          </cell>
          <cell r="C5993" t="str">
            <v>UZXorazm</v>
          </cell>
        </row>
        <row r="5994">
          <cell r="B5994" t="str">
            <v>Qoraqalpog‘iston Respublikasi</v>
          </cell>
          <cell r="C5994" t="str">
            <v>UZQoraqalpog‘iston Respublikasi</v>
          </cell>
        </row>
        <row r="5995">
          <cell r="B5995" t="str">
            <v>Toshkent</v>
          </cell>
          <cell r="C5995" t="str">
            <v>UZToshkent</v>
          </cell>
        </row>
        <row r="5996">
          <cell r="B5996" t="str">
            <v>Charlotte</v>
          </cell>
          <cell r="C5996" t="str">
            <v>VCCharlotte</v>
          </cell>
        </row>
        <row r="5997">
          <cell r="B5997" t="str">
            <v>Saint Andrew</v>
          </cell>
          <cell r="C5997" t="str">
            <v>VCSaint Andrew</v>
          </cell>
        </row>
        <row r="5998">
          <cell r="B5998" t="str">
            <v>Saint David</v>
          </cell>
          <cell r="C5998" t="str">
            <v>VCSaint David</v>
          </cell>
        </row>
        <row r="5999">
          <cell r="B5999" t="str">
            <v>Saint George</v>
          </cell>
          <cell r="C5999" t="str">
            <v>VCSaint George</v>
          </cell>
        </row>
        <row r="6000">
          <cell r="B6000" t="str">
            <v>Saint Patrick</v>
          </cell>
          <cell r="C6000" t="str">
            <v>VCSaint Patrick</v>
          </cell>
        </row>
        <row r="6001">
          <cell r="B6001" t="str">
            <v>Grenadines</v>
          </cell>
          <cell r="C6001" t="str">
            <v>VCGrenadines</v>
          </cell>
        </row>
        <row r="6002">
          <cell r="B6002" t="str">
            <v>Anzoátegui</v>
          </cell>
          <cell r="C6002" t="str">
            <v>VEAnzoátegui</v>
          </cell>
        </row>
        <row r="6003">
          <cell r="B6003" t="str">
            <v>Apure</v>
          </cell>
          <cell r="C6003" t="str">
            <v>VEApure</v>
          </cell>
        </row>
        <row r="6004">
          <cell r="B6004" t="str">
            <v>Aragua</v>
          </cell>
          <cell r="C6004" t="str">
            <v>VEAragua</v>
          </cell>
        </row>
        <row r="6005">
          <cell r="B6005" t="str">
            <v>Barinas</v>
          </cell>
          <cell r="C6005" t="str">
            <v>VEBarinas</v>
          </cell>
        </row>
        <row r="6006">
          <cell r="B6006" t="str">
            <v>Bolívar</v>
          </cell>
          <cell r="C6006" t="str">
            <v>VEBolívar</v>
          </cell>
        </row>
        <row r="6007">
          <cell r="B6007" t="str">
            <v>Carabobo</v>
          </cell>
          <cell r="C6007" t="str">
            <v>VECarabobo</v>
          </cell>
        </row>
        <row r="6008">
          <cell r="B6008" t="str">
            <v>Cojedes</v>
          </cell>
          <cell r="C6008" t="str">
            <v>VECojedes</v>
          </cell>
        </row>
        <row r="6009">
          <cell r="B6009" t="str">
            <v>Falcón</v>
          </cell>
          <cell r="C6009" t="str">
            <v>VEFalcón</v>
          </cell>
        </row>
        <row r="6010">
          <cell r="B6010" t="str">
            <v>Guárico</v>
          </cell>
          <cell r="C6010" t="str">
            <v>VEGuárico</v>
          </cell>
        </row>
        <row r="6011">
          <cell r="B6011" t="str">
            <v>Lara</v>
          </cell>
          <cell r="C6011" t="str">
            <v>VELara</v>
          </cell>
        </row>
        <row r="6012">
          <cell r="B6012" t="str">
            <v>Mérida</v>
          </cell>
          <cell r="C6012" t="str">
            <v>VEMérida</v>
          </cell>
        </row>
        <row r="6013">
          <cell r="B6013" t="str">
            <v>Miranda</v>
          </cell>
          <cell r="C6013" t="str">
            <v>VEMiranda</v>
          </cell>
        </row>
        <row r="6014">
          <cell r="B6014" t="str">
            <v>Monagas</v>
          </cell>
          <cell r="C6014" t="str">
            <v>VEMonagas</v>
          </cell>
        </row>
        <row r="6015">
          <cell r="B6015" t="str">
            <v>Nueva Esparta</v>
          </cell>
          <cell r="C6015" t="str">
            <v>VENueva Esparta</v>
          </cell>
        </row>
        <row r="6016">
          <cell r="B6016" t="str">
            <v>Portuguesa</v>
          </cell>
          <cell r="C6016" t="str">
            <v>VEPortuguesa</v>
          </cell>
        </row>
        <row r="6017">
          <cell r="B6017" t="str">
            <v>Sucre</v>
          </cell>
          <cell r="C6017" t="str">
            <v>VESucre</v>
          </cell>
        </row>
        <row r="6018">
          <cell r="B6018" t="str">
            <v>Táchira</v>
          </cell>
          <cell r="C6018" t="str">
            <v>VETáchira</v>
          </cell>
        </row>
        <row r="6019">
          <cell r="B6019" t="str">
            <v>Trujillo</v>
          </cell>
          <cell r="C6019" t="str">
            <v>VETrujillo</v>
          </cell>
        </row>
        <row r="6020">
          <cell r="B6020" t="str">
            <v>Yaracuy</v>
          </cell>
          <cell r="C6020" t="str">
            <v>VEYaracuy</v>
          </cell>
        </row>
        <row r="6021">
          <cell r="B6021" t="str">
            <v>Zulia</v>
          </cell>
          <cell r="C6021" t="str">
            <v>VEZulia</v>
          </cell>
        </row>
        <row r="6022">
          <cell r="B6022" t="str">
            <v>La Guaira</v>
          </cell>
          <cell r="C6022" t="str">
            <v>VELa Guaira</v>
          </cell>
        </row>
        <row r="6023">
          <cell r="B6023" t="str">
            <v>Delta Amacuro</v>
          </cell>
          <cell r="C6023" t="str">
            <v>VEDelta Amacuro</v>
          </cell>
        </row>
        <row r="6024">
          <cell r="B6024" t="str">
            <v>Amazonas</v>
          </cell>
          <cell r="C6024" t="str">
            <v>VEAmazonas</v>
          </cell>
        </row>
        <row r="6025">
          <cell r="B6025" t="str">
            <v>Dependencias Federales</v>
          </cell>
          <cell r="C6025" t="str">
            <v>VEDependencias Federales</v>
          </cell>
        </row>
        <row r="6026">
          <cell r="B6026" t="str">
            <v>Distrito Capital</v>
          </cell>
          <cell r="C6026" t="str">
            <v>VEDistrito Capital</v>
          </cell>
        </row>
        <row r="6027">
          <cell r="B6027" t="str">
            <v>Lai Châu</v>
          </cell>
          <cell r="C6027" t="str">
            <v>VNLai Châu</v>
          </cell>
        </row>
        <row r="6028">
          <cell r="B6028" t="str">
            <v>Lào Cai</v>
          </cell>
          <cell r="C6028" t="str">
            <v>VNLào Cai</v>
          </cell>
        </row>
        <row r="6029">
          <cell r="B6029" t="str">
            <v>Hà Giang</v>
          </cell>
          <cell r="C6029" t="str">
            <v>VNHà Giang</v>
          </cell>
        </row>
        <row r="6030">
          <cell r="B6030" t="str">
            <v>Cao Bằng</v>
          </cell>
          <cell r="C6030" t="str">
            <v>VNCao Bằng</v>
          </cell>
        </row>
        <row r="6031">
          <cell r="B6031" t="str">
            <v>Sơn La</v>
          </cell>
          <cell r="C6031" t="str">
            <v>VNSơn La</v>
          </cell>
        </row>
        <row r="6032">
          <cell r="B6032" t="str">
            <v>Yên Bái</v>
          </cell>
          <cell r="C6032" t="str">
            <v>VNYên Bái</v>
          </cell>
        </row>
        <row r="6033">
          <cell r="B6033" t="str">
            <v>Tuyên Quang</v>
          </cell>
          <cell r="C6033" t="str">
            <v>VNTuyên Quang</v>
          </cell>
        </row>
        <row r="6034">
          <cell r="B6034" t="str">
            <v>Lạng Sơn</v>
          </cell>
          <cell r="C6034" t="str">
            <v>VNLạng Sơn</v>
          </cell>
        </row>
        <row r="6035">
          <cell r="B6035" t="str">
            <v>Quảng Ninh</v>
          </cell>
          <cell r="C6035" t="str">
            <v>VNQuảng Ninh</v>
          </cell>
        </row>
        <row r="6036">
          <cell r="B6036" t="str">
            <v>Hòa Bình</v>
          </cell>
          <cell r="C6036" t="str">
            <v>VNHòa Bình</v>
          </cell>
        </row>
        <row r="6037">
          <cell r="B6037" t="str">
            <v>Ninh Bình</v>
          </cell>
          <cell r="C6037" t="str">
            <v>VNNinh Bình</v>
          </cell>
        </row>
        <row r="6038">
          <cell r="B6038" t="str">
            <v>Thái Bình</v>
          </cell>
          <cell r="C6038" t="str">
            <v>VNThái Bình</v>
          </cell>
        </row>
        <row r="6039">
          <cell r="B6039" t="str">
            <v>Thanh Hóa</v>
          </cell>
          <cell r="C6039" t="str">
            <v>VNThanh Hóa</v>
          </cell>
        </row>
        <row r="6040">
          <cell r="B6040" t="str">
            <v>Nghệ An</v>
          </cell>
          <cell r="C6040" t="str">
            <v>VNNghệ An</v>
          </cell>
        </row>
        <row r="6041">
          <cell r="B6041" t="str">
            <v>Hà Tĩnh</v>
          </cell>
          <cell r="C6041" t="str">
            <v>VNHà Tĩnh</v>
          </cell>
        </row>
        <row r="6042">
          <cell r="B6042" t="str">
            <v>Quảng Bình</v>
          </cell>
          <cell r="C6042" t="str">
            <v>VNQuảng Bình</v>
          </cell>
        </row>
        <row r="6043">
          <cell r="B6043" t="str">
            <v>Quảng Trị</v>
          </cell>
          <cell r="C6043" t="str">
            <v>VNQuảng Trị</v>
          </cell>
        </row>
        <row r="6044">
          <cell r="B6044" t="str">
            <v>Thừa Thiên-Huế</v>
          </cell>
          <cell r="C6044" t="str">
            <v>VNThừa Thiên-Huế</v>
          </cell>
        </row>
        <row r="6045">
          <cell r="B6045" t="str">
            <v>Quảng Nam</v>
          </cell>
          <cell r="C6045" t="str">
            <v>VNQuảng Nam</v>
          </cell>
        </row>
        <row r="6046">
          <cell r="B6046" t="str">
            <v>Kon Tum</v>
          </cell>
          <cell r="C6046" t="str">
            <v>VNKon Tum</v>
          </cell>
        </row>
        <row r="6047">
          <cell r="B6047" t="str">
            <v>Quảng Ngãi</v>
          </cell>
          <cell r="C6047" t="str">
            <v>VNQuảng Ngãi</v>
          </cell>
        </row>
        <row r="6048">
          <cell r="B6048" t="str">
            <v>Gia Lai</v>
          </cell>
          <cell r="C6048" t="str">
            <v>VNGia Lai</v>
          </cell>
        </row>
        <row r="6049">
          <cell r="B6049" t="str">
            <v>Bình Định</v>
          </cell>
          <cell r="C6049" t="str">
            <v>VNBình Định</v>
          </cell>
        </row>
        <row r="6050">
          <cell r="B6050" t="str">
            <v>Phú Yên</v>
          </cell>
          <cell r="C6050" t="str">
            <v>VNPhú Yên</v>
          </cell>
        </row>
        <row r="6051">
          <cell r="B6051" t="str">
            <v>Đắk Lắk</v>
          </cell>
          <cell r="C6051" t="str">
            <v>VNĐắk Lắk</v>
          </cell>
        </row>
        <row r="6052">
          <cell r="B6052" t="str">
            <v>Khánh Hòa</v>
          </cell>
          <cell r="C6052" t="str">
            <v>VNKhánh Hòa</v>
          </cell>
        </row>
        <row r="6053">
          <cell r="B6053" t="str">
            <v>Lâm Đồng</v>
          </cell>
          <cell r="C6053" t="str">
            <v>VNLâm Đồng</v>
          </cell>
        </row>
        <row r="6054">
          <cell r="B6054" t="str">
            <v>Ninh Thuận</v>
          </cell>
          <cell r="C6054" t="str">
            <v>VNNinh Thuận</v>
          </cell>
        </row>
        <row r="6055">
          <cell r="B6055" t="str">
            <v>Tây Ninh</v>
          </cell>
          <cell r="C6055" t="str">
            <v>VNTây Ninh</v>
          </cell>
        </row>
        <row r="6056">
          <cell r="B6056" t="str">
            <v>Đồng Nai</v>
          </cell>
          <cell r="C6056" t="str">
            <v>VNĐồng Nai</v>
          </cell>
        </row>
        <row r="6057">
          <cell r="B6057" t="str">
            <v>Bình Thuận</v>
          </cell>
          <cell r="C6057" t="str">
            <v>VNBình Thuận</v>
          </cell>
        </row>
        <row r="6058">
          <cell r="B6058" t="str">
            <v>Long An</v>
          </cell>
          <cell r="C6058" t="str">
            <v>VNLong An</v>
          </cell>
        </row>
        <row r="6059">
          <cell r="B6059" t="str">
            <v>Bà Rịa - Vũng Tàu</v>
          </cell>
          <cell r="C6059" t="str">
            <v>VNBà Rịa - Vũng Tàu</v>
          </cell>
        </row>
        <row r="6060">
          <cell r="B6060" t="str">
            <v>An Giang</v>
          </cell>
          <cell r="C6060" t="str">
            <v>VNAn Giang</v>
          </cell>
        </row>
        <row r="6061">
          <cell r="B6061" t="str">
            <v>Đồng Tháp</v>
          </cell>
          <cell r="C6061" t="str">
            <v>VNĐồng Tháp</v>
          </cell>
        </row>
        <row r="6062">
          <cell r="B6062" t="str">
            <v>Tiền Giang</v>
          </cell>
          <cell r="C6062" t="str">
            <v>VNTiền Giang</v>
          </cell>
        </row>
        <row r="6063">
          <cell r="B6063" t="str">
            <v>Kiến Giang</v>
          </cell>
          <cell r="C6063" t="str">
            <v>VNKiến Giang</v>
          </cell>
        </row>
        <row r="6064">
          <cell r="B6064" t="str">
            <v>Vĩnh Long</v>
          </cell>
          <cell r="C6064" t="str">
            <v>VNVĩnh Long</v>
          </cell>
        </row>
        <row r="6065">
          <cell r="B6065" t="str">
            <v>Bến Tre</v>
          </cell>
          <cell r="C6065" t="str">
            <v>VNBến Tre</v>
          </cell>
        </row>
        <row r="6066">
          <cell r="B6066" t="str">
            <v>Trà Vinh</v>
          </cell>
          <cell r="C6066" t="str">
            <v>VNTrà Vinh</v>
          </cell>
        </row>
        <row r="6067">
          <cell r="B6067" t="str">
            <v>Sóc Trăng</v>
          </cell>
          <cell r="C6067" t="str">
            <v>VNSóc Trăng</v>
          </cell>
        </row>
        <row r="6068">
          <cell r="B6068" t="str">
            <v>Bắc Kạn</v>
          </cell>
          <cell r="C6068" t="str">
            <v>VNBắc Kạn</v>
          </cell>
        </row>
        <row r="6069">
          <cell r="B6069" t="str">
            <v>Bắc Giang</v>
          </cell>
          <cell r="C6069" t="str">
            <v>VNBắc Giang</v>
          </cell>
        </row>
        <row r="6070">
          <cell r="B6070" t="str">
            <v>Bạc Liêu</v>
          </cell>
          <cell r="C6070" t="str">
            <v>VNBạc Liêu</v>
          </cell>
        </row>
        <row r="6071">
          <cell r="B6071" t="str">
            <v>Bắc Ninh</v>
          </cell>
          <cell r="C6071" t="str">
            <v>VNBắc Ninh</v>
          </cell>
        </row>
        <row r="6072">
          <cell r="B6072" t="str">
            <v>Bình Dương</v>
          </cell>
          <cell r="C6072" t="str">
            <v>VNBình Dương</v>
          </cell>
        </row>
        <row r="6073">
          <cell r="B6073" t="str">
            <v>Bình Phước</v>
          </cell>
          <cell r="C6073" t="str">
            <v>VNBình Phước</v>
          </cell>
        </row>
        <row r="6074">
          <cell r="B6074" t="str">
            <v>Cà Mau</v>
          </cell>
          <cell r="C6074" t="str">
            <v>VNCà Mau</v>
          </cell>
        </row>
        <row r="6075">
          <cell r="B6075" t="str">
            <v>Hải Dương</v>
          </cell>
          <cell r="C6075" t="str">
            <v>VNHải Dương</v>
          </cell>
        </row>
        <row r="6076">
          <cell r="B6076" t="str">
            <v>Hà Nam</v>
          </cell>
          <cell r="C6076" t="str">
            <v>VNHà Nam</v>
          </cell>
        </row>
        <row r="6077">
          <cell r="B6077" t="str">
            <v>Hưng Yên</v>
          </cell>
          <cell r="C6077" t="str">
            <v>VNHưng Yên</v>
          </cell>
        </row>
        <row r="6078">
          <cell r="B6078" t="str">
            <v>Nam Định</v>
          </cell>
          <cell r="C6078" t="str">
            <v>VNNam Định</v>
          </cell>
        </row>
        <row r="6079">
          <cell r="B6079" t="str">
            <v>Phú Thọ</v>
          </cell>
          <cell r="C6079" t="str">
            <v>VNPhú Thọ</v>
          </cell>
        </row>
        <row r="6080">
          <cell r="B6080" t="str">
            <v>Thái Nguyên</v>
          </cell>
          <cell r="C6080" t="str">
            <v>VNThái Nguyên</v>
          </cell>
        </row>
        <row r="6081">
          <cell r="B6081" t="str">
            <v>Vĩnh Phúc</v>
          </cell>
          <cell r="C6081" t="str">
            <v>VNVĩnh Phúc</v>
          </cell>
        </row>
        <row r="6082">
          <cell r="B6082" t="str">
            <v>Điện Biên</v>
          </cell>
          <cell r="C6082" t="str">
            <v>VNĐiện Biên</v>
          </cell>
        </row>
        <row r="6083">
          <cell r="B6083" t="str">
            <v>Đắk Nông</v>
          </cell>
          <cell r="C6083" t="str">
            <v>VNĐắk Nông</v>
          </cell>
        </row>
        <row r="6084">
          <cell r="B6084" t="str">
            <v>Hậu Giang</v>
          </cell>
          <cell r="C6084" t="str">
            <v>VNHậu Giang</v>
          </cell>
        </row>
        <row r="6085">
          <cell r="B6085" t="str">
            <v>Cần Thơ</v>
          </cell>
          <cell r="C6085" t="str">
            <v>VNCần Thơ</v>
          </cell>
        </row>
        <row r="6086">
          <cell r="B6086" t="str">
            <v>Đà Nẵng</v>
          </cell>
          <cell r="C6086" t="str">
            <v>VNĐà Nẵng</v>
          </cell>
        </row>
        <row r="6087">
          <cell r="B6087" t="str">
            <v>Hà Nội</v>
          </cell>
          <cell r="C6087" t="str">
            <v>VNHà Nội</v>
          </cell>
        </row>
        <row r="6088">
          <cell r="B6088" t="str">
            <v>Hải Phòng</v>
          </cell>
          <cell r="C6088" t="str">
            <v>VNHải Phòng</v>
          </cell>
        </row>
        <row r="6089">
          <cell r="B6089" t="str">
            <v>Hồ Chí Minh</v>
          </cell>
          <cell r="C6089" t="str">
            <v>VNHồ Chí Minh</v>
          </cell>
        </row>
        <row r="6090">
          <cell r="B6090" t="str">
            <v>Malampa</v>
          </cell>
          <cell r="C6090" t="str">
            <v>VUMalampa</v>
          </cell>
        </row>
        <row r="6091">
          <cell r="B6091" t="str">
            <v>Malampa</v>
          </cell>
          <cell r="C6091" t="str">
            <v>VUMalampa</v>
          </cell>
        </row>
        <row r="6092">
          <cell r="B6092" t="str">
            <v>Pénama</v>
          </cell>
          <cell r="C6092" t="str">
            <v>VUPénama</v>
          </cell>
        </row>
        <row r="6093">
          <cell r="B6093" t="str">
            <v>Pénama</v>
          </cell>
          <cell r="C6093" t="str">
            <v>VUPénama</v>
          </cell>
        </row>
        <row r="6094">
          <cell r="B6094" t="str">
            <v>Sanma</v>
          </cell>
          <cell r="C6094" t="str">
            <v>VUSanma</v>
          </cell>
        </row>
        <row r="6095">
          <cell r="B6095" t="str">
            <v>Sanma</v>
          </cell>
          <cell r="C6095" t="str">
            <v>VUSanma</v>
          </cell>
        </row>
        <row r="6096">
          <cell r="B6096" t="str">
            <v>Shéfa</v>
          </cell>
          <cell r="C6096" t="str">
            <v>VUShéfa</v>
          </cell>
        </row>
        <row r="6097">
          <cell r="B6097" t="str">
            <v>Shéfa</v>
          </cell>
          <cell r="C6097" t="str">
            <v>VUShéfa</v>
          </cell>
        </row>
        <row r="6098">
          <cell r="B6098" t="str">
            <v>Taféa</v>
          </cell>
          <cell r="C6098" t="str">
            <v>VUTaféa</v>
          </cell>
        </row>
        <row r="6099">
          <cell r="B6099" t="str">
            <v>Taféa</v>
          </cell>
          <cell r="C6099" t="str">
            <v>VUTaféa</v>
          </cell>
        </row>
        <row r="6100">
          <cell r="B6100" t="str">
            <v>Torba</v>
          </cell>
          <cell r="C6100" t="str">
            <v>VUTorba</v>
          </cell>
        </row>
        <row r="6101">
          <cell r="B6101" t="str">
            <v>Torba</v>
          </cell>
          <cell r="C6101" t="str">
            <v>VUTorba</v>
          </cell>
        </row>
        <row r="6102">
          <cell r="B6102" t="str">
            <v>Alo</v>
          </cell>
          <cell r="C6102" t="str">
            <v>WFAlo</v>
          </cell>
        </row>
        <row r="6103">
          <cell r="B6103" t="str">
            <v>Sigave</v>
          </cell>
          <cell r="C6103" t="str">
            <v>WFSigave</v>
          </cell>
        </row>
        <row r="6104">
          <cell r="B6104" t="str">
            <v>Uvea</v>
          </cell>
          <cell r="C6104" t="str">
            <v>WFUvea</v>
          </cell>
        </row>
        <row r="6105">
          <cell r="B6105" t="str">
            <v>A'ana</v>
          </cell>
          <cell r="C6105" t="str">
            <v>WSA'ana</v>
          </cell>
        </row>
        <row r="6106">
          <cell r="B6106" t="str">
            <v>A'ana</v>
          </cell>
          <cell r="C6106" t="str">
            <v>WSA'ana</v>
          </cell>
        </row>
        <row r="6107">
          <cell r="B6107" t="str">
            <v>Aiga-i-le-Tai</v>
          </cell>
          <cell r="C6107" t="str">
            <v>WSAiga-i-le-Tai</v>
          </cell>
        </row>
        <row r="6108">
          <cell r="B6108" t="str">
            <v>Aiga-i-le-Tai</v>
          </cell>
          <cell r="C6108" t="str">
            <v>WSAiga-i-le-Tai</v>
          </cell>
        </row>
        <row r="6109">
          <cell r="B6109" t="str">
            <v>Atua</v>
          </cell>
          <cell r="C6109" t="str">
            <v>WSAtua</v>
          </cell>
        </row>
        <row r="6110">
          <cell r="B6110" t="str">
            <v>Atua</v>
          </cell>
          <cell r="C6110" t="str">
            <v>WSAtua</v>
          </cell>
        </row>
        <row r="6111">
          <cell r="B6111" t="str">
            <v>Fa'asaleleaga</v>
          </cell>
          <cell r="C6111" t="str">
            <v>WSFa'asaleleaga</v>
          </cell>
        </row>
        <row r="6112">
          <cell r="B6112" t="str">
            <v>Fa'asaleleaga</v>
          </cell>
          <cell r="C6112" t="str">
            <v>WSFa'asaleleaga</v>
          </cell>
        </row>
        <row r="6113">
          <cell r="B6113" t="str">
            <v>Gaga'emauga</v>
          </cell>
          <cell r="C6113" t="str">
            <v>WSGaga'emauga</v>
          </cell>
        </row>
        <row r="6114">
          <cell r="B6114" t="str">
            <v>Gaga'emauga</v>
          </cell>
          <cell r="C6114" t="str">
            <v>WSGaga'emauga</v>
          </cell>
        </row>
        <row r="6115">
          <cell r="B6115" t="str">
            <v>Gagaifomauga</v>
          </cell>
          <cell r="C6115" t="str">
            <v>WSGagaifomauga</v>
          </cell>
        </row>
        <row r="6116">
          <cell r="B6116" t="str">
            <v>Gagaifomauga</v>
          </cell>
          <cell r="C6116" t="str">
            <v>WSGagaifomauga</v>
          </cell>
        </row>
        <row r="6117">
          <cell r="B6117" t="str">
            <v>Palauli</v>
          </cell>
          <cell r="C6117" t="str">
            <v>WSPalauli</v>
          </cell>
        </row>
        <row r="6118">
          <cell r="B6118" t="str">
            <v>Palauli</v>
          </cell>
          <cell r="C6118" t="str">
            <v>WSPalauli</v>
          </cell>
        </row>
        <row r="6119">
          <cell r="B6119" t="str">
            <v>Satupa'itea</v>
          </cell>
          <cell r="C6119" t="str">
            <v>WSSatupa'itea</v>
          </cell>
        </row>
        <row r="6120">
          <cell r="B6120" t="str">
            <v>Satupa'itea</v>
          </cell>
          <cell r="C6120" t="str">
            <v>WSSatupa'itea</v>
          </cell>
        </row>
        <row r="6121">
          <cell r="B6121" t="str">
            <v>Tuamasaga</v>
          </cell>
          <cell r="C6121" t="str">
            <v>WSTuamasaga</v>
          </cell>
        </row>
        <row r="6122">
          <cell r="B6122" t="str">
            <v>Tuamasaga</v>
          </cell>
          <cell r="C6122" t="str">
            <v>WSTuamasaga</v>
          </cell>
        </row>
        <row r="6123">
          <cell r="B6123" t="str">
            <v>Va'a-o-Fonoti</v>
          </cell>
          <cell r="C6123" t="str">
            <v>WSVa'a-o-Fonoti</v>
          </cell>
        </row>
        <row r="6124">
          <cell r="B6124" t="str">
            <v>Va'a-o-Fonoti</v>
          </cell>
          <cell r="C6124" t="str">
            <v>WSVa'a-o-Fonoti</v>
          </cell>
        </row>
        <row r="6125">
          <cell r="B6125" t="str">
            <v>Vaisigano</v>
          </cell>
          <cell r="C6125" t="str">
            <v>WSVaisigano</v>
          </cell>
        </row>
        <row r="6126">
          <cell r="B6126" t="str">
            <v>Vaisigano</v>
          </cell>
          <cell r="C6126" t="str">
            <v>WSVaisigano</v>
          </cell>
        </row>
        <row r="6127">
          <cell r="B6127" t="str">
            <v>Amānat al ‘Āşimah [city]</v>
          </cell>
          <cell r="C6127" t="str">
            <v>YEAmānat al ‘Āşimah [city]</v>
          </cell>
        </row>
        <row r="6128">
          <cell r="B6128" t="str">
            <v>Abyan</v>
          </cell>
          <cell r="C6128" t="str">
            <v>YEAbyan</v>
          </cell>
        </row>
        <row r="6129">
          <cell r="B6129" t="str">
            <v>‘Adan</v>
          </cell>
          <cell r="C6129" t="str">
            <v>YE‘Adan</v>
          </cell>
        </row>
        <row r="6130">
          <cell r="B6130" t="str">
            <v>‘Amrān</v>
          </cell>
          <cell r="C6130" t="str">
            <v>YE‘Amrān</v>
          </cell>
        </row>
        <row r="6131">
          <cell r="B6131" t="str">
            <v>Al Bayḑā’</v>
          </cell>
          <cell r="C6131" t="str">
            <v>YEAl Bayḑā’</v>
          </cell>
        </row>
        <row r="6132">
          <cell r="B6132" t="str">
            <v>Aḑ Ḑāli‘</v>
          </cell>
          <cell r="C6132" t="str">
            <v>YEAḑ Ḑāli‘</v>
          </cell>
        </row>
        <row r="6133">
          <cell r="B6133" t="str">
            <v>Dhamār</v>
          </cell>
          <cell r="C6133" t="str">
            <v>YEDhamār</v>
          </cell>
        </row>
        <row r="6134">
          <cell r="B6134" t="str">
            <v>Ḩaḑramawt</v>
          </cell>
          <cell r="C6134" t="str">
            <v>YEḨaḑramawt</v>
          </cell>
        </row>
        <row r="6135">
          <cell r="B6135" t="str">
            <v>Ḩajjah</v>
          </cell>
          <cell r="C6135" t="str">
            <v>YEḨajjah</v>
          </cell>
        </row>
        <row r="6136">
          <cell r="B6136" t="str">
            <v>Al Ḩudaydah</v>
          </cell>
          <cell r="C6136" t="str">
            <v>YEAl Ḩudaydah</v>
          </cell>
        </row>
        <row r="6137">
          <cell r="B6137" t="str">
            <v>Ibb</v>
          </cell>
          <cell r="C6137" t="str">
            <v>YEIbb</v>
          </cell>
        </row>
        <row r="6138">
          <cell r="B6138" t="str">
            <v>Al Jawf</v>
          </cell>
          <cell r="C6138" t="str">
            <v>YEAl Jawf</v>
          </cell>
        </row>
        <row r="6139">
          <cell r="B6139" t="str">
            <v>Laḩij</v>
          </cell>
          <cell r="C6139" t="str">
            <v>YELaḩij</v>
          </cell>
        </row>
        <row r="6140">
          <cell r="B6140" t="str">
            <v>Ma’rib</v>
          </cell>
          <cell r="C6140" t="str">
            <v>YEMa’rib</v>
          </cell>
        </row>
        <row r="6141">
          <cell r="B6141" t="str">
            <v>Al Mahrah</v>
          </cell>
          <cell r="C6141" t="str">
            <v>YEAl Mahrah</v>
          </cell>
        </row>
        <row r="6142">
          <cell r="B6142" t="str">
            <v>Al Maḩwīt</v>
          </cell>
          <cell r="C6142" t="str">
            <v>YEAl Maḩwīt</v>
          </cell>
        </row>
        <row r="6143">
          <cell r="B6143" t="str">
            <v>Raymah</v>
          </cell>
          <cell r="C6143" t="str">
            <v>YERaymah</v>
          </cell>
        </row>
        <row r="6144">
          <cell r="B6144" t="str">
            <v>Şāʻdah</v>
          </cell>
          <cell r="C6144" t="str">
            <v>YEŞāʻdah</v>
          </cell>
        </row>
        <row r="6145">
          <cell r="B6145" t="str">
            <v>Shabwah</v>
          </cell>
          <cell r="C6145" t="str">
            <v>YEShabwah</v>
          </cell>
        </row>
        <row r="6146">
          <cell r="B6146" t="str">
            <v>Şanʻā’</v>
          </cell>
          <cell r="C6146" t="str">
            <v>YEŞanʻā’</v>
          </cell>
        </row>
        <row r="6147">
          <cell r="B6147" t="str">
            <v>Arkhabīl Suquţrá</v>
          </cell>
          <cell r="C6147" t="str">
            <v>YEArkhabīl Suquţrá</v>
          </cell>
        </row>
        <row r="6148">
          <cell r="B6148" t="str">
            <v>Tāʻizz</v>
          </cell>
          <cell r="C6148" t="str">
            <v>YETāʻizz</v>
          </cell>
        </row>
        <row r="6149">
          <cell r="B6149" t="str">
            <v>Oos-Kaap</v>
          </cell>
          <cell r="C6149" t="str">
            <v>ZAOos-Kaap</v>
          </cell>
        </row>
        <row r="6150">
          <cell r="B6150" t="str">
            <v>Eastern Cape</v>
          </cell>
          <cell r="C6150" t="str">
            <v>ZAEastern Cape</v>
          </cell>
        </row>
        <row r="6151">
          <cell r="B6151" t="str">
            <v>iPumalanga-Kapa</v>
          </cell>
          <cell r="C6151" t="str">
            <v>ZAiPumalanga-Kapa</v>
          </cell>
        </row>
        <row r="6152">
          <cell r="B6152" t="str">
            <v>Kapa Bohlabela</v>
          </cell>
          <cell r="C6152" t="str">
            <v>ZAKapa Bohlabela</v>
          </cell>
        </row>
        <row r="6153">
          <cell r="B6153" t="str">
            <v>Kapa Botjhabela</v>
          </cell>
          <cell r="C6153" t="str">
            <v>ZAKapa Botjhabela</v>
          </cell>
        </row>
        <row r="6154">
          <cell r="B6154" t="str">
            <v>Kapa Botlhaba</v>
          </cell>
          <cell r="C6154" t="str">
            <v>ZAKapa Botlhaba</v>
          </cell>
        </row>
        <row r="6155">
          <cell r="B6155" t="str">
            <v>Kapa-Vuxa</v>
          </cell>
          <cell r="C6155" t="str">
            <v>ZAKapa-Vuxa</v>
          </cell>
        </row>
        <row r="6156">
          <cell r="B6156" t="str">
            <v>Kapa Vhubvaḓuvha</v>
          </cell>
          <cell r="C6156" t="str">
            <v>ZAKapa Vhubvaḓuvha</v>
          </cell>
        </row>
        <row r="6157">
          <cell r="B6157" t="str">
            <v>Mpuma-Koloni</v>
          </cell>
          <cell r="C6157" t="str">
            <v>ZAMpuma-Koloni</v>
          </cell>
        </row>
        <row r="6158">
          <cell r="B6158" t="str">
            <v>Mpumalanga-Kapa</v>
          </cell>
          <cell r="C6158" t="str">
            <v>ZAMpumalanga-Kapa</v>
          </cell>
        </row>
        <row r="6159">
          <cell r="B6159" t="str">
            <v>Vrystaat</v>
          </cell>
          <cell r="C6159" t="str">
            <v>ZAVrystaat</v>
          </cell>
        </row>
        <row r="6160">
          <cell r="B6160" t="str">
            <v>Free State</v>
          </cell>
          <cell r="C6160" t="str">
            <v>ZAFree State</v>
          </cell>
        </row>
        <row r="6161">
          <cell r="B6161" t="str">
            <v>iFreyistata</v>
          </cell>
          <cell r="C6161" t="str">
            <v>ZAiFreyistata</v>
          </cell>
        </row>
        <row r="6162">
          <cell r="B6162" t="str">
            <v>Freistata</v>
          </cell>
          <cell r="C6162" t="str">
            <v>ZAFreistata</v>
          </cell>
        </row>
        <row r="6163">
          <cell r="B6163" t="str">
            <v>Freistata</v>
          </cell>
          <cell r="C6163" t="str">
            <v>ZAFreistata</v>
          </cell>
        </row>
        <row r="6164">
          <cell r="B6164" t="str">
            <v>Foreisetata</v>
          </cell>
          <cell r="C6164" t="str">
            <v>ZAForeisetata</v>
          </cell>
        </row>
        <row r="6165">
          <cell r="B6165" t="str">
            <v>Free State</v>
          </cell>
          <cell r="C6165" t="str">
            <v>ZAFree State</v>
          </cell>
        </row>
        <row r="6166">
          <cell r="B6166" t="str">
            <v>Fureisitata</v>
          </cell>
          <cell r="C6166" t="str">
            <v>ZAFureisitata</v>
          </cell>
        </row>
        <row r="6167">
          <cell r="B6167" t="str">
            <v>Freyistata</v>
          </cell>
          <cell r="C6167" t="str">
            <v>ZAFreyistata</v>
          </cell>
        </row>
        <row r="6168">
          <cell r="B6168" t="str">
            <v>Fuleyisitata</v>
          </cell>
          <cell r="C6168" t="str">
            <v>ZAFuleyisitata</v>
          </cell>
        </row>
        <row r="6169">
          <cell r="B6169" t="str">
            <v>Gauteng</v>
          </cell>
          <cell r="C6169" t="str">
            <v>ZAGauteng</v>
          </cell>
        </row>
        <row r="6170">
          <cell r="B6170" t="str">
            <v>Gauteng</v>
          </cell>
          <cell r="C6170" t="str">
            <v>ZAGauteng</v>
          </cell>
        </row>
        <row r="6171">
          <cell r="B6171" t="str">
            <v>iGauteng</v>
          </cell>
          <cell r="C6171" t="str">
            <v>ZAiGauteng</v>
          </cell>
        </row>
        <row r="6172">
          <cell r="B6172" t="str">
            <v>Gauteng</v>
          </cell>
          <cell r="C6172" t="str">
            <v>ZAGauteng</v>
          </cell>
        </row>
        <row r="6173">
          <cell r="B6173" t="str">
            <v>Kgauteng</v>
          </cell>
          <cell r="C6173" t="str">
            <v>ZAKgauteng</v>
          </cell>
        </row>
        <row r="6174">
          <cell r="B6174" t="str">
            <v>Gauteng</v>
          </cell>
          <cell r="C6174" t="str">
            <v>ZAGauteng</v>
          </cell>
        </row>
        <row r="6175">
          <cell r="B6175" t="str">
            <v>Gauteng</v>
          </cell>
          <cell r="C6175" t="str">
            <v>ZAGauteng</v>
          </cell>
        </row>
        <row r="6176">
          <cell r="B6176" t="str">
            <v>Gauteng</v>
          </cell>
          <cell r="C6176" t="str">
            <v>ZAGauteng</v>
          </cell>
        </row>
        <row r="6177">
          <cell r="B6177" t="str">
            <v>Gauteng</v>
          </cell>
          <cell r="C6177" t="str">
            <v>ZAGauteng</v>
          </cell>
        </row>
        <row r="6178">
          <cell r="B6178" t="str">
            <v>Rhawuti</v>
          </cell>
          <cell r="C6178" t="str">
            <v>ZARhawuti</v>
          </cell>
        </row>
        <row r="6179">
          <cell r="B6179" t="str">
            <v>Gauteng</v>
          </cell>
          <cell r="C6179" t="str">
            <v>ZAGauteng</v>
          </cell>
        </row>
        <row r="6180">
          <cell r="B6180" t="str">
            <v>KwaZulu-Natal</v>
          </cell>
          <cell r="C6180" t="str">
            <v>ZAKwaZulu-Natal</v>
          </cell>
        </row>
        <row r="6181">
          <cell r="B6181" t="str">
            <v>Kwazulu-Natal</v>
          </cell>
          <cell r="C6181" t="str">
            <v>ZAKwazulu-Natal</v>
          </cell>
        </row>
        <row r="6182">
          <cell r="B6182" t="str">
            <v>iKwaZulu-Natal</v>
          </cell>
          <cell r="C6182" t="str">
            <v>ZAiKwaZulu-Natal</v>
          </cell>
        </row>
        <row r="6183">
          <cell r="B6183" t="str">
            <v>GaZulu-Natala</v>
          </cell>
          <cell r="C6183" t="str">
            <v>ZAGaZulu-Natala</v>
          </cell>
        </row>
        <row r="6184">
          <cell r="B6184" t="str">
            <v>Hazolo-Natala</v>
          </cell>
          <cell r="C6184" t="str">
            <v>ZAHazolo-Natala</v>
          </cell>
        </row>
        <row r="6185">
          <cell r="B6185" t="str">
            <v>KwaZulu-Natali</v>
          </cell>
          <cell r="C6185" t="str">
            <v>ZAKwaZulu-Natali</v>
          </cell>
        </row>
        <row r="6186">
          <cell r="B6186" t="str">
            <v>KwaZulu-Natal</v>
          </cell>
          <cell r="C6186" t="str">
            <v>ZAKwaZulu-Natal</v>
          </cell>
        </row>
        <row r="6187">
          <cell r="B6187" t="str">
            <v>Kwazulu-Natal</v>
          </cell>
          <cell r="C6187" t="str">
            <v>ZAKwazulu-Natal</v>
          </cell>
        </row>
        <row r="6188">
          <cell r="B6188" t="str">
            <v>HaZulu-Natal</v>
          </cell>
          <cell r="C6188" t="str">
            <v>ZAHaZulu-Natal</v>
          </cell>
        </row>
        <row r="6189">
          <cell r="B6189" t="str">
            <v>KwaZulu-Natala</v>
          </cell>
          <cell r="C6189" t="str">
            <v>ZAKwaZulu-Natala</v>
          </cell>
        </row>
        <row r="6190">
          <cell r="B6190" t="str">
            <v>KwaZulu-Natali</v>
          </cell>
          <cell r="C6190" t="str">
            <v>ZAKwaZulu-Natali</v>
          </cell>
        </row>
        <row r="6191">
          <cell r="B6191" t="str">
            <v>Limpopo</v>
          </cell>
          <cell r="C6191" t="str">
            <v>ZALimpopo</v>
          </cell>
        </row>
        <row r="6192">
          <cell r="B6192" t="str">
            <v>Limpopo</v>
          </cell>
          <cell r="C6192" t="str">
            <v>ZALimpopo</v>
          </cell>
        </row>
        <row r="6193">
          <cell r="B6193" t="str">
            <v>Limpopo</v>
          </cell>
          <cell r="C6193" t="str">
            <v>ZALimpopo</v>
          </cell>
        </row>
        <row r="6194">
          <cell r="B6194" t="str">
            <v>Limpopo</v>
          </cell>
          <cell r="C6194" t="str">
            <v>ZALimpopo</v>
          </cell>
        </row>
        <row r="6195">
          <cell r="B6195" t="str">
            <v>Limpopo</v>
          </cell>
          <cell r="C6195" t="str">
            <v>ZALimpopo</v>
          </cell>
        </row>
        <row r="6196">
          <cell r="B6196" t="str">
            <v>Limpopo</v>
          </cell>
          <cell r="C6196" t="str">
            <v>ZALimpopo</v>
          </cell>
        </row>
        <row r="6197">
          <cell r="B6197" t="str">
            <v>Limpopo</v>
          </cell>
          <cell r="C6197" t="str">
            <v>ZALimpopo</v>
          </cell>
        </row>
        <row r="6198">
          <cell r="B6198" t="str">
            <v>Limpopo</v>
          </cell>
          <cell r="C6198" t="str">
            <v>ZALimpopo</v>
          </cell>
        </row>
        <row r="6199">
          <cell r="B6199" t="str">
            <v>Vhembe</v>
          </cell>
          <cell r="C6199" t="str">
            <v>ZAVhembe</v>
          </cell>
        </row>
        <row r="6200">
          <cell r="B6200" t="str">
            <v>Limpopo</v>
          </cell>
          <cell r="C6200" t="str">
            <v>ZALimpopo</v>
          </cell>
        </row>
        <row r="6201">
          <cell r="B6201" t="str">
            <v>Limpopo</v>
          </cell>
          <cell r="C6201" t="str">
            <v>ZALimpopo</v>
          </cell>
        </row>
        <row r="6202">
          <cell r="B6202" t="str">
            <v>Mpumalanga</v>
          </cell>
          <cell r="C6202" t="str">
            <v>ZAMpumalanga</v>
          </cell>
        </row>
        <row r="6203">
          <cell r="B6203" t="str">
            <v>Mpumalanga</v>
          </cell>
          <cell r="C6203" t="str">
            <v>ZAMpumalanga</v>
          </cell>
        </row>
        <row r="6204">
          <cell r="B6204" t="str">
            <v>iMpumalanga</v>
          </cell>
          <cell r="C6204" t="str">
            <v>ZAiMpumalanga</v>
          </cell>
        </row>
        <row r="6205">
          <cell r="B6205" t="str">
            <v>Mpumalanga</v>
          </cell>
          <cell r="C6205" t="str">
            <v>ZAMpumalanga</v>
          </cell>
        </row>
        <row r="6206">
          <cell r="B6206" t="str">
            <v>Mpumalanga</v>
          </cell>
          <cell r="C6206" t="str">
            <v>ZAMpumalanga</v>
          </cell>
        </row>
        <row r="6207">
          <cell r="B6207" t="str">
            <v>Mpumalanga</v>
          </cell>
          <cell r="C6207" t="str">
            <v>ZAMpumalanga</v>
          </cell>
        </row>
        <row r="6208">
          <cell r="B6208" t="str">
            <v>Mpumalanga</v>
          </cell>
          <cell r="C6208" t="str">
            <v>ZAMpumalanga</v>
          </cell>
        </row>
        <row r="6209">
          <cell r="B6209" t="str">
            <v>Mpumalanga</v>
          </cell>
          <cell r="C6209" t="str">
            <v>ZAMpumalanga</v>
          </cell>
        </row>
        <row r="6210">
          <cell r="B6210" t="str">
            <v>Mpumalanga</v>
          </cell>
          <cell r="C6210" t="str">
            <v>ZAMpumalanga</v>
          </cell>
        </row>
        <row r="6211">
          <cell r="B6211" t="str">
            <v>Mpumalanga</v>
          </cell>
          <cell r="C6211" t="str">
            <v>ZAMpumalanga</v>
          </cell>
        </row>
        <row r="6212">
          <cell r="B6212" t="str">
            <v>Mpumalanga</v>
          </cell>
          <cell r="C6212" t="str">
            <v>ZAMpumalanga</v>
          </cell>
        </row>
        <row r="6213">
          <cell r="B6213" t="str">
            <v>Noord-Kaap</v>
          </cell>
          <cell r="C6213" t="str">
            <v>ZANoord-Kaap</v>
          </cell>
        </row>
        <row r="6214">
          <cell r="B6214" t="str">
            <v>Northern Cape</v>
          </cell>
          <cell r="C6214" t="str">
            <v>ZANorthern Cape</v>
          </cell>
        </row>
        <row r="6215">
          <cell r="B6215" t="str">
            <v>iTlhagwini-Kapa</v>
          </cell>
          <cell r="C6215" t="str">
            <v>ZAiTlhagwini-Kapa</v>
          </cell>
        </row>
        <row r="6216">
          <cell r="B6216" t="str">
            <v>Kapa Leboya</v>
          </cell>
          <cell r="C6216" t="str">
            <v>ZAKapa Leboya</v>
          </cell>
        </row>
        <row r="6217">
          <cell r="B6217" t="str">
            <v>Kapa Leboya</v>
          </cell>
          <cell r="C6217" t="str">
            <v>ZAKapa Leboya</v>
          </cell>
        </row>
        <row r="6218">
          <cell r="B6218" t="str">
            <v>Kapa Bokone</v>
          </cell>
          <cell r="C6218" t="str">
            <v>ZAKapa Bokone</v>
          </cell>
        </row>
        <row r="6219">
          <cell r="B6219" t="str">
            <v>Kapa-N'walungu</v>
          </cell>
          <cell r="C6219" t="str">
            <v>ZAKapa-N'walungu</v>
          </cell>
        </row>
        <row r="6220">
          <cell r="B6220" t="str">
            <v>Kapa Devhula</v>
          </cell>
          <cell r="C6220" t="str">
            <v>ZAKapa Devhula</v>
          </cell>
        </row>
        <row r="6221">
          <cell r="B6221" t="str">
            <v>Mntla-Koloni</v>
          </cell>
          <cell r="C6221" t="str">
            <v>ZAMntla-Koloni</v>
          </cell>
        </row>
        <row r="6222">
          <cell r="B6222" t="str">
            <v>Nyakatho-Kapa</v>
          </cell>
          <cell r="C6222" t="str">
            <v>ZANyakatho-Kapa</v>
          </cell>
        </row>
        <row r="6223">
          <cell r="B6223" t="str">
            <v>Noordwes</v>
          </cell>
          <cell r="C6223" t="str">
            <v>ZANoordwes</v>
          </cell>
        </row>
        <row r="6224">
          <cell r="B6224" t="str">
            <v>North-West</v>
          </cell>
          <cell r="C6224" t="str">
            <v>ZANorth-West</v>
          </cell>
        </row>
        <row r="6225">
          <cell r="B6225" t="str">
            <v>iTlhagwini-Tjhingalanga</v>
          </cell>
          <cell r="C6225" t="str">
            <v>ZAiTlhagwini-Tjhingalanga</v>
          </cell>
        </row>
        <row r="6226">
          <cell r="B6226" t="str">
            <v>Lebowa Bodikela</v>
          </cell>
          <cell r="C6226" t="str">
            <v>ZALebowa Bodikela</v>
          </cell>
        </row>
        <row r="6227">
          <cell r="B6227" t="str">
            <v>Leboya (le) Bophirima</v>
          </cell>
          <cell r="C6227" t="str">
            <v>ZALeboya (le) Bophirima</v>
          </cell>
        </row>
        <row r="6228">
          <cell r="B6228" t="str">
            <v>Bokone Bophirima</v>
          </cell>
          <cell r="C6228" t="str">
            <v>ZABokone Bophirima</v>
          </cell>
        </row>
        <row r="6229">
          <cell r="B6229" t="str">
            <v>N'walungu-Vupeladyambu</v>
          </cell>
          <cell r="C6229" t="str">
            <v>ZAN'walungu-Vupeladyambu</v>
          </cell>
        </row>
        <row r="6230">
          <cell r="B6230" t="str">
            <v>Mntla-Ntshona</v>
          </cell>
          <cell r="C6230" t="str">
            <v>ZAMntla-Ntshona</v>
          </cell>
        </row>
        <row r="6231">
          <cell r="B6231" t="str">
            <v>Nyakatho-Ntshonalanga</v>
          </cell>
          <cell r="C6231" t="str">
            <v>ZANyakatho-Ntshonalanga</v>
          </cell>
        </row>
        <row r="6232">
          <cell r="B6232" t="str">
            <v>Wes-Kaap</v>
          </cell>
          <cell r="C6232" t="str">
            <v>ZAWes-Kaap</v>
          </cell>
        </row>
        <row r="6233">
          <cell r="B6233" t="str">
            <v>Western Cape</v>
          </cell>
          <cell r="C6233" t="str">
            <v>ZAWestern Cape</v>
          </cell>
        </row>
        <row r="6234">
          <cell r="B6234" t="str">
            <v>iTjhingalanga-Kapa</v>
          </cell>
          <cell r="C6234" t="str">
            <v>ZAiTjhingalanga-Kapa</v>
          </cell>
        </row>
        <row r="6235">
          <cell r="B6235" t="str">
            <v>Kapa Bodikela</v>
          </cell>
          <cell r="C6235" t="str">
            <v>ZAKapa Bodikela</v>
          </cell>
        </row>
        <row r="6236">
          <cell r="B6236" t="str">
            <v>Kapa Bophirimela</v>
          </cell>
          <cell r="C6236" t="str">
            <v>ZAKapa Bophirimela</v>
          </cell>
        </row>
        <row r="6237">
          <cell r="B6237" t="str">
            <v>Kapa Bophirima</v>
          </cell>
          <cell r="C6237" t="str">
            <v>ZAKapa Bophirima</v>
          </cell>
        </row>
        <row r="6238">
          <cell r="B6238" t="str">
            <v>Kapa-Vupeladyambu</v>
          </cell>
          <cell r="C6238" t="str">
            <v>ZAKapa-Vupeladyambu</v>
          </cell>
        </row>
        <row r="6239">
          <cell r="B6239" t="str">
            <v>Kapa Vhukovhela</v>
          </cell>
          <cell r="C6239" t="str">
            <v>ZAKapa Vhukovhela</v>
          </cell>
        </row>
        <row r="6240">
          <cell r="B6240" t="str">
            <v>Ntshona-Koloni</v>
          </cell>
          <cell r="C6240" t="str">
            <v>ZANtshona-Koloni</v>
          </cell>
        </row>
        <row r="6241">
          <cell r="B6241" t="str">
            <v>Ntshonalanga-Kapa</v>
          </cell>
          <cell r="C6241" t="str">
            <v>ZANtshonalanga-Kapa</v>
          </cell>
        </row>
        <row r="6242">
          <cell r="B6242" t="str">
            <v>Western</v>
          </cell>
          <cell r="C6242" t="str">
            <v>ZMWestern</v>
          </cell>
        </row>
        <row r="6243">
          <cell r="B6243" t="str">
            <v>Central</v>
          </cell>
          <cell r="C6243" t="str">
            <v>ZMCentral</v>
          </cell>
        </row>
        <row r="6244">
          <cell r="B6244" t="str">
            <v>Eastern</v>
          </cell>
          <cell r="C6244" t="str">
            <v>ZMEastern</v>
          </cell>
        </row>
        <row r="6245">
          <cell r="B6245" t="str">
            <v>Luapula</v>
          </cell>
          <cell r="C6245" t="str">
            <v>ZMLuapula</v>
          </cell>
        </row>
        <row r="6246">
          <cell r="B6246" t="str">
            <v>Northern</v>
          </cell>
          <cell r="C6246" t="str">
            <v>ZMNorthern</v>
          </cell>
        </row>
        <row r="6247">
          <cell r="B6247" t="str">
            <v>North-Western</v>
          </cell>
          <cell r="C6247" t="str">
            <v>ZMNorth-Western</v>
          </cell>
        </row>
        <row r="6248">
          <cell r="B6248" t="str">
            <v>Southern</v>
          </cell>
          <cell r="C6248" t="str">
            <v>ZMSouthern</v>
          </cell>
        </row>
        <row r="6249">
          <cell r="B6249" t="str">
            <v>Copperbelt</v>
          </cell>
          <cell r="C6249" t="str">
            <v>ZMCopperbelt</v>
          </cell>
        </row>
        <row r="6250">
          <cell r="B6250" t="str">
            <v>Lusaka</v>
          </cell>
          <cell r="C6250" t="str">
            <v>ZMLusaka</v>
          </cell>
        </row>
        <row r="6251">
          <cell r="B6251" t="str">
            <v>Muchinga</v>
          </cell>
          <cell r="C6251" t="str">
            <v>ZMMuchinga</v>
          </cell>
        </row>
        <row r="6252">
          <cell r="B6252" t="str">
            <v>Bulawayo</v>
          </cell>
          <cell r="C6252" t="str">
            <v>ZWBulawayo</v>
          </cell>
        </row>
        <row r="6253">
          <cell r="B6253" t="str">
            <v>Harare</v>
          </cell>
          <cell r="C6253" t="str">
            <v>ZWHarare</v>
          </cell>
        </row>
        <row r="6254">
          <cell r="B6254" t="str">
            <v>Manicaland</v>
          </cell>
          <cell r="C6254" t="str">
            <v>ZWManicaland</v>
          </cell>
        </row>
        <row r="6255">
          <cell r="B6255" t="str">
            <v>Mashonaland Central</v>
          </cell>
          <cell r="C6255" t="str">
            <v>ZWMashonaland Central</v>
          </cell>
        </row>
        <row r="6256">
          <cell r="B6256" t="str">
            <v>Mashonaland East</v>
          </cell>
          <cell r="C6256" t="str">
            <v>ZWMashonaland East</v>
          </cell>
        </row>
        <row r="6257">
          <cell r="B6257" t="str">
            <v>Midlands</v>
          </cell>
          <cell r="C6257" t="str">
            <v>ZWMidlands</v>
          </cell>
        </row>
        <row r="6258">
          <cell r="B6258" t="str">
            <v>Matabeleland North</v>
          </cell>
          <cell r="C6258" t="str">
            <v>ZWMatabeleland North</v>
          </cell>
        </row>
        <row r="6259">
          <cell r="B6259" t="str">
            <v>Matabeleland South</v>
          </cell>
          <cell r="C6259" t="str">
            <v>ZWMatabeleland South</v>
          </cell>
        </row>
        <row r="6260">
          <cell r="B6260" t="str">
            <v>Masvingo</v>
          </cell>
          <cell r="C6260" t="str">
            <v>ZWMasvingo</v>
          </cell>
        </row>
        <row r="6261">
          <cell r="B6261" t="str">
            <v>Mashonaland West</v>
          </cell>
          <cell r="C6261" t="str">
            <v>ZWMashonaland West</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mailto:claude.besili@matthey.ch" TargetMode="External"/><Relationship Id="rId1" Type="http://schemas.openxmlformats.org/officeDocument/2006/relationships/hyperlink" Target="mailto:aziz.ibzazene@matthey.ch"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00"/>
  <sheetViews>
    <sheetView showGridLines="0" workbookViewId="0">
      <pane xSplit="1" ySplit="11" topLeftCell="B12" activePane="bottomRight" state="frozen"/>
      <selection pane="topRight" activeCell="B1" sqref="B1"/>
      <selection pane="bottomLeft" activeCell="A12" sqref="A12"/>
      <selection pane="bottomRight" activeCell="B12" sqref="B12"/>
    </sheetView>
  </sheetViews>
  <sheetFormatPr baseColWidth="10" defaultColWidth="14.42578125" defaultRowHeight="15" customHeight="1"/>
  <cols>
    <col min="1" max="1" width="0.85546875" customWidth="1"/>
    <col min="2" max="2" width="8" customWidth="1"/>
    <col min="3" max="3" width="8.5703125" customWidth="1"/>
    <col min="4" max="4" width="13" customWidth="1"/>
    <col min="5" max="5" width="42.42578125" customWidth="1"/>
    <col min="6" max="6" width="53.42578125" customWidth="1"/>
    <col min="7" max="7" width="0.85546875" customWidth="1"/>
    <col min="8" max="26" width="9" customWidth="1"/>
  </cols>
  <sheetData>
    <row r="1" spans="1:7" ht="12" customHeight="1">
      <c r="A1" s="1"/>
      <c r="B1" s="2"/>
      <c r="C1" s="2"/>
      <c r="D1" s="3"/>
      <c r="E1" s="2"/>
      <c r="F1" s="2"/>
      <c r="G1" s="4"/>
    </row>
    <row r="2" spans="1:7" ht="12" customHeight="1">
      <c r="A2" s="286"/>
      <c r="B2" s="5" t="s">
        <v>0</v>
      </c>
      <c r="C2" s="6"/>
      <c r="D2" s="7"/>
      <c r="E2" s="6"/>
      <c r="F2" s="6"/>
      <c r="G2" s="8"/>
    </row>
    <row r="3" spans="1:7" ht="12" customHeight="1">
      <c r="A3" s="287"/>
      <c r="B3" s="6" t="s">
        <v>1</v>
      </c>
      <c r="C3" s="5"/>
      <c r="D3" s="9"/>
      <c r="E3" s="6"/>
      <c r="F3" s="5"/>
      <c r="G3" s="8"/>
    </row>
    <row r="4" spans="1:7" ht="12" customHeight="1">
      <c r="A4" s="287"/>
      <c r="B4" s="10" t="s">
        <v>2</v>
      </c>
      <c r="C4" s="11"/>
      <c r="D4" s="12"/>
      <c r="E4" s="6"/>
      <c r="F4" s="11"/>
      <c r="G4" s="8"/>
    </row>
    <row r="5" spans="1:7" ht="12" customHeight="1">
      <c r="A5" s="287"/>
      <c r="B5" s="13" t="s">
        <v>3</v>
      </c>
      <c r="C5" s="14"/>
      <c r="D5" s="15"/>
      <c r="E5" s="6"/>
      <c r="F5" s="14"/>
      <c r="G5" s="8"/>
    </row>
    <row r="6" spans="1:7" ht="12" customHeight="1">
      <c r="A6" s="287"/>
      <c r="B6" s="6"/>
      <c r="C6" s="6"/>
      <c r="D6" s="7"/>
      <c r="E6" s="6"/>
      <c r="F6" s="6"/>
      <c r="G6" s="8"/>
    </row>
    <row r="7" spans="1:7" ht="12" customHeight="1">
      <c r="A7" s="287"/>
      <c r="B7" s="6"/>
      <c r="C7" s="6"/>
      <c r="D7" s="7"/>
      <c r="E7" s="6"/>
      <c r="F7" s="6"/>
      <c r="G7" s="8"/>
    </row>
    <row r="8" spans="1:7" ht="12" customHeight="1">
      <c r="A8" s="287"/>
      <c r="B8" s="6"/>
      <c r="C8" s="6"/>
      <c r="D8" s="7"/>
      <c r="E8" s="6"/>
      <c r="F8" s="6"/>
      <c r="G8" s="8"/>
    </row>
    <row r="9" spans="1:7" ht="12" customHeight="1">
      <c r="A9" s="287"/>
      <c r="B9" s="289" t="s">
        <v>4</v>
      </c>
      <c r="C9" s="275"/>
      <c r="D9" s="275"/>
      <c r="E9" s="275"/>
      <c r="F9" s="276"/>
      <c r="G9" s="8"/>
    </row>
    <row r="10" spans="1:7" ht="27" customHeight="1">
      <c r="A10" s="287"/>
      <c r="B10" s="290" t="s">
        <v>5</v>
      </c>
      <c r="C10" s="291"/>
      <c r="D10" s="291"/>
      <c r="E10" s="291"/>
      <c r="F10" s="292"/>
      <c r="G10" s="8"/>
    </row>
    <row r="11" spans="1:7" ht="27" customHeight="1">
      <c r="A11" s="287"/>
      <c r="B11" s="293"/>
      <c r="C11" s="278"/>
      <c r="D11" s="278"/>
      <c r="E11" s="278"/>
      <c r="F11" s="294"/>
      <c r="G11" s="8"/>
    </row>
    <row r="12" spans="1:7" ht="12" customHeight="1">
      <c r="A12" s="287"/>
      <c r="B12" s="16" t="s">
        <v>6</v>
      </c>
      <c r="C12" s="17" t="s">
        <v>7</v>
      </c>
      <c r="D12" s="18" t="s">
        <v>8</v>
      </c>
      <c r="E12" s="17" t="s">
        <v>9</v>
      </c>
      <c r="F12" s="17" t="s">
        <v>10</v>
      </c>
      <c r="G12" s="8"/>
    </row>
    <row r="13" spans="1:7" ht="12" customHeight="1">
      <c r="A13" s="287"/>
      <c r="B13" s="19">
        <v>1</v>
      </c>
      <c r="C13" s="20" t="s">
        <v>11</v>
      </c>
      <c r="D13" s="21" t="s">
        <v>12</v>
      </c>
      <c r="E13" s="22" t="s">
        <v>13</v>
      </c>
      <c r="F13" s="22"/>
      <c r="G13" s="8"/>
    </row>
    <row r="14" spans="1:7" ht="12" customHeight="1">
      <c r="A14" s="287"/>
      <c r="B14" s="19">
        <v>2</v>
      </c>
      <c r="C14" s="20" t="s">
        <v>11</v>
      </c>
      <c r="D14" s="21" t="s">
        <v>14</v>
      </c>
      <c r="E14" s="22" t="s">
        <v>15</v>
      </c>
      <c r="F14" s="22" t="s">
        <v>16</v>
      </c>
      <c r="G14" s="8"/>
    </row>
    <row r="15" spans="1:7" ht="88.5" customHeight="1">
      <c r="A15" s="287"/>
      <c r="B15" s="295">
        <v>2.0099999999999998</v>
      </c>
      <c r="C15" s="296" t="s">
        <v>11</v>
      </c>
      <c r="D15" s="297" t="s">
        <v>17</v>
      </c>
      <c r="E15" s="23" t="s">
        <v>18</v>
      </c>
      <c r="F15" s="23" t="s">
        <v>19</v>
      </c>
      <c r="G15" s="8"/>
    </row>
    <row r="16" spans="1:7" ht="99" customHeight="1">
      <c r="A16" s="287"/>
      <c r="B16" s="283"/>
      <c r="C16" s="283"/>
      <c r="D16" s="283"/>
      <c r="E16" s="24"/>
      <c r="F16" s="24" t="s">
        <v>20</v>
      </c>
      <c r="G16" s="8"/>
    </row>
    <row r="17" spans="1:7" ht="63" customHeight="1">
      <c r="A17" s="287"/>
      <c r="B17" s="284"/>
      <c r="C17" s="284"/>
      <c r="D17" s="284"/>
      <c r="E17" s="20"/>
      <c r="F17" s="20" t="s">
        <v>21</v>
      </c>
      <c r="G17" s="8"/>
    </row>
    <row r="18" spans="1:7" ht="117" customHeight="1">
      <c r="A18" s="287"/>
      <c r="B18" s="295">
        <v>2.02</v>
      </c>
      <c r="C18" s="296" t="s">
        <v>11</v>
      </c>
      <c r="D18" s="297" t="s">
        <v>22</v>
      </c>
      <c r="E18" s="23" t="s">
        <v>23</v>
      </c>
      <c r="F18" s="23" t="s">
        <v>24</v>
      </c>
      <c r="G18" s="8"/>
    </row>
    <row r="19" spans="1:7" ht="70.5" customHeight="1">
      <c r="A19" s="287"/>
      <c r="B19" s="283"/>
      <c r="C19" s="283"/>
      <c r="D19" s="283"/>
      <c r="E19" s="24" t="s">
        <v>25</v>
      </c>
      <c r="F19" s="24" t="s">
        <v>26</v>
      </c>
      <c r="G19" s="8"/>
    </row>
    <row r="20" spans="1:7" ht="90.75" customHeight="1">
      <c r="A20" s="287"/>
      <c r="B20" s="283"/>
      <c r="C20" s="283"/>
      <c r="D20" s="283"/>
      <c r="E20" s="24"/>
      <c r="F20" s="24" t="s">
        <v>27</v>
      </c>
      <c r="G20" s="8"/>
    </row>
    <row r="21" spans="1:7" ht="74.25" customHeight="1">
      <c r="A21" s="287"/>
      <c r="B21" s="284"/>
      <c r="C21" s="284"/>
      <c r="D21" s="284"/>
      <c r="E21" s="20"/>
      <c r="F21" s="20" t="s">
        <v>28</v>
      </c>
      <c r="G21" s="8"/>
    </row>
    <row r="22" spans="1:7" ht="90" customHeight="1">
      <c r="A22" s="287"/>
      <c r="B22" s="282">
        <v>2.0299999999999998</v>
      </c>
      <c r="C22" s="282" t="s">
        <v>29</v>
      </c>
      <c r="D22" s="285" t="s">
        <v>30</v>
      </c>
      <c r="E22" s="296" t="s">
        <v>31</v>
      </c>
      <c r="F22" s="23" t="s">
        <v>32</v>
      </c>
      <c r="G22" s="8"/>
    </row>
    <row r="23" spans="1:7" ht="109.5" customHeight="1">
      <c r="A23" s="287"/>
      <c r="B23" s="283"/>
      <c r="C23" s="283"/>
      <c r="D23" s="283"/>
      <c r="E23" s="283"/>
      <c r="F23" s="24" t="s">
        <v>33</v>
      </c>
      <c r="G23" s="8"/>
    </row>
    <row r="24" spans="1:7" ht="74.25" customHeight="1">
      <c r="A24" s="287"/>
      <c r="B24" s="284"/>
      <c r="C24" s="284"/>
      <c r="D24" s="284"/>
      <c r="E24" s="284"/>
      <c r="F24" s="20" t="s">
        <v>34</v>
      </c>
      <c r="G24" s="8"/>
    </row>
    <row r="25" spans="1:7" ht="72" customHeight="1">
      <c r="A25" s="287"/>
      <c r="B25" s="19" t="s">
        <v>35</v>
      </c>
      <c r="C25" s="20" t="s">
        <v>36</v>
      </c>
      <c r="D25" s="21" t="s">
        <v>37</v>
      </c>
      <c r="E25" s="20" t="s">
        <v>38</v>
      </c>
      <c r="F25" s="20" t="s">
        <v>39</v>
      </c>
      <c r="G25" s="8"/>
    </row>
    <row r="26" spans="1:7" ht="97.5" customHeight="1">
      <c r="A26" s="287"/>
      <c r="B26" s="301">
        <v>3</v>
      </c>
      <c r="C26" s="295" t="s">
        <v>40</v>
      </c>
      <c r="D26" s="297" t="s">
        <v>41</v>
      </c>
      <c r="E26" s="296" t="s">
        <v>42</v>
      </c>
      <c r="F26" s="23" t="s">
        <v>43</v>
      </c>
      <c r="G26" s="8"/>
    </row>
    <row r="27" spans="1:7" ht="90" customHeight="1">
      <c r="A27" s="287"/>
      <c r="B27" s="283"/>
      <c r="C27" s="283"/>
      <c r="D27" s="283"/>
      <c r="E27" s="283"/>
      <c r="F27" s="24" t="s">
        <v>44</v>
      </c>
      <c r="G27" s="8"/>
    </row>
    <row r="28" spans="1:7" ht="18.75" customHeight="1">
      <c r="A28" s="287"/>
      <c r="B28" s="283"/>
      <c r="C28" s="283"/>
      <c r="D28" s="283"/>
      <c r="E28" s="283"/>
      <c r="F28" s="24" t="s">
        <v>45</v>
      </c>
      <c r="G28" s="8"/>
    </row>
    <row r="29" spans="1:7" ht="74.25" customHeight="1">
      <c r="A29" s="287"/>
      <c r="B29" s="283"/>
      <c r="C29" s="283"/>
      <c r="D29" s="283"/>
      <c r="E29" s="283"/>
      <c r="F29" s="24" t="s">
        <v>46</v>
      </c>
      <c r="G29" s="8"/>
    </row>
    <row r="30" spans="1:7" ht="62.25" customHeight="1">
      <c r="A30" s="287"/>
      <c r="B30" s="283"/>
      <c r="C30" s="283"/>
      <c r="D30" s="283"/>
      <c r="E30" s="283"/>
      <c r="F30" s="24" t="s">
        <v>47</v>
      </c>
      <c r="G30" s="8"/>
    </row>
    <row r="31" spans="1:7" ht="81" customHeight="1">
      <c r="A31" s="287"/>
      <c r="B31" s="283"/>
      <c r="C31" s="283"/>
      <c r="D31" s="283"/>
      <c r="E31" s="283"/>
      <c r="F31" s="24" t="s">
        <v>48</v>
      </c>
      <c r="G31" s="8"/>
    </row>
    <row r="32" spans="1:7" ht="48.75" customHeight="1">
      <c r="A32" s="287"/>
      <c r="B32" s="283"/>
      <c r="C32" s="283"/>
      <c r="D32" s="283"/>
      <c r="E32" s="283"/>
      <c r="F32" s="24" t="s">
        <v>49</v>
      </c>
      <c r="G32" s="8"/>
    </row>
    <row r="33" spans="1:7" ht="98.25" customHeight="1">
      <c r="A33" s="287"/>
      <c r="B33" s="283"/>
      <c r="C33" s="283"/>
      <c r="D33" s="283"/>
      <c r="E33" s="283"/>
      <c r="F33" s="24" t="s">
        <v>50</v>
      </c>
      <c r="G33" s="8"/>
    </row>
    <row r="34" spans="1:7" ht="88.5" customHeight="1">
      <c r="A34" s="287"/>
      <c r="B34" s="283"/>
      <c r="C34" s="283"/>
      <c r="D34" s="283"/>
      <c r="E34" s="283"/>
      <c r="F34" s="24" t="s">
        <v>51</v>
      </c>
      <c r="G34" s="8"/>
    </row>
    <row r="35" spans="1:7" ht="28.5" customHeight="1">
      <c r="A35" s="287"/>
      <c r="B35" s="283"/>
      <c r="C35" s="283"/>
      <c r="D35" s="283"/>
      <c r="E35" s="283"/>
      <c r="F35" s="24" t="s">
        <v>52</v>
      </c>
      <c r="G35" s="8"/>
    </row>
    <row r="36" spans="1:7" ht="12" customHeight="1">
      <c r="A36" s="287"/>
      <c r="B36" s="284"/>
      <c r="C36" s="284"/>
      <c r="D36" s="284"/>
      <c r="E36" s="284"/>
      <c r="F36" s="25" t="s">
        <v>53</v>
      </c>
      <c r="G36" s="8"/>
    </row>
    <row r="37" spans="1:7" ht="12" customHeight="1">
      <c r="A37" s="287"/>
      <c r="B37" s="26">
        <v>3.01</v>
      </c>
      <c r="C37" s="27" t="s">
        <v>40</v>
      </c>
      <c r="D37" s="21" t="s">
        <v>54</v>
      </c>
      <c r="E37" s="28" t="s">
        <v>55</v>
      </c>
      <c r="F37" s="29" t="s">
        <v>56</v>
      </c>
      <c r="G37" s="8"/>
    </row>
    <row r="38" spans="1:7" ht="12" customHeight="1">
      <c r="A38" s="287"/>
      <c r="B38" s="26">
        <v>3.02</v>
      </c>
      <c r="C38" s="27" t="s">
        <v>57</v>
      </c>
      <c r="D38" s="21" t="s">
        <v>58</v>
      </c>
      <c r="E38" s="28" t="s">
        <v>59</v>
      </c>
      <c r="F38" s="29" t="s">
        <v>60</v>
      </c>
      <c r="G38" s="8"/>
    </row>
    <row r="39" spans="1:7" ht="12" customHeight="1">
      <c r="A39" s="287"/>
      <c r="B39" s="30">
        <v>4</v>
      </c>
      <c r="C39" s="31" t="s">
        <v>61</v>
      </c>
      <c r="D39" s="21" t="s">
        <v>62</v>
      </c>
      <c r="E39" s="20" t="s">
        <v>63</v>
      </c>
      <c r="F39" s="20" t="s">
        <v>64</v>
      </c>
      <c r="G39" s="8"/>
    </row>
    <row r="40" spans="1:7" ht="12" customHeight="1">
      <c r="A40" s="287"/>
      <c r="B40" s="26">
        <v>4.01</v>
      </c>
      <c r="C40" s="31" t="s">
        <v>61</v>
      </c>
      <c r="D40" s="21" t="s">
        <v>65</v>
      </c>
      <c r="E40" s="20" t="s">
        <v>66</v>
      </c>
      <c r="F40" s="20" t="s">
        <v>67</v>
      </c>
      <c r="G40" s="8"/>
    </row>
    <row r="41" spans="1:7" ht="12" customHeight="1">
      <c r="A41" s="287"/>
      <c r="B41" s="26" t="s">
        <v>68</v>
      </c>
      <c r="C41" s="31" t="s">
        <v>61</v>
      </c>
      <c r="D41" s="21" t="s">
        <v>69</v>
      </c>
      <c r="E41" s="20" t="s">
        <v>70</v>
      </c>
      <c r="F41" s="20" t="s">
        <v>71</v>
      </c>
      <c r="G41" s="8"/>
    </row>
    <row r="42" spans="1:7" ht="12" customHeight="1">
      <c r="A42" s="287"/>
      <c r="B42" s="26" t="s">
        <v>72</v>
      </c>
      <c r="C42" s="31" t="s">
        <v>61</v>
      </c>
      <c r="D42" s="21" t="s">
        <v>73</v>
      </c>
      <c r="E42" s="20" t="s">
        <v>38</v>
      </c>
      <c r="F42" s="20" t="s">
        <v>74</v>
      </c>
      <c r="G42" s="8"/>
    </row>
    <row r="43" spans="1:7" ht="12" customHeight="1">
      <c r="A43" s="287"/>
      <c r="B43" s="32">
        <v>4.0999999999999996</v>
      </c>
      <c r="C43" s="31" t="s">
        <v>75</v>
      </c>
      <c r="D43" s="33">
        <v>42867</v>
      </c>
      <c r="E43" s="34" t="s">
        <v>76</v>
      </c>
      <c r="F43" s="20" t="s">
        <v>77</v>
      </c>
      <c r="G43" s="8"/>
    </row>
    <row r="44" spans="1:7" ht="12" customHeight="1">
      <c r="A44" s="287"/>
      <c r="B44" s="32">
        <v>4.2</v>
      </c>
      <c r="C44" s="31" t="s">
        <v>75</v>
      </c>
      <c r="D44" s="33">
        <v>42704</v>
      </c>
      <c r="E44" s="34" t="s">
        <v>78</v>
      </c>
      <c r="F44" s="20" t="s">
        <v>79</v>
      </c>
      <c r="G44" s="8"/>
    </row>
    <row r="45" spans="1:7" ht="12" customHeight="1">
      <c r="A45" s="287"/>
      <c r="B45" s="35">
        <v>5</v>
      </c>
      <c r="C45" s="31" t="s">
        <v>75</v>
      </c>
      <c r="D45" s="33">
        <v>42867</v>
      </c>
      <c r="E45" s="34" t="s">
        <v>80</v>
      </c>
      <c r="F45" s="20" t="s">
        <v>81</v>
      </c>
      <c r="G45" s="8"/>
    </row>
    <row r="46" spans="1:7" ht="12" customHeight="1">
      <c r="A46" s="287"/>
      <c r="B46" s="32">
        <v>5.01</v>
      </c>
      <c r="C46" s="31" t="s">
        <v>75</v>
      </c>
      <c r="D46" s="33">
        <v>42907</v>
      </c>
      <c r="E46" s="34" t="s">
        <v>82</v>
      </c>
      <c r="F46" s="20" t="s">
        <v>81</v>
      </c>
      <c r="G46" s="8"/>
    </row>
    <row r="47" spans="1:7" ht="12" customHeight="1">
      <c r="A47" s="287"/>
      <c r="B47" s="32">
        <v>5.0999999999999996</v>
      </c>
      <c r="C47" s="31" t="s">
        <v>75</v>
      </c>
      <c r="D47" s="33">
        <v>43070</v>
      </c>
      <c r="E47" s="34" t="s">
        <v>83</v>
      </c>
      <c r="F47" s="20" t="s">
        <v>84</v>
      </c>
      <c r="G47" s="8"/>
    </row>
    <row r="48" spans="1:7" ht="12" customHeight="1">
      <c r="A48" s="287"/>
      <c r="B48" s="32">
        <v>5.1100000000000003</v>
      </c>
      <c r="C48" s="31" t="s">
        <v>85</v>
      </c>
      <c r="D48" s="33">
        <v>43217</v>
      </c>
      <c r="E48" s="34" t="s">
        <v>86</v>
      </c>
      <c r="F48" s="20" t="s">
        <v>87</v>
      </c>
      <c r="G48" s="8"/>
    </row>
    <row r="49" spans="1:7" ht="12" customHeight="1">
      <c r="A49" s="287"/>
      <c r="B49" s="32">
        <v>5.12</v>
      </c>
      <c r="C49" s="31" t="s">
        <v>85</v>
      </c>
      <c r="D49" s="33">
        <v>43581</v>
      </c>
      <c r="E49" s="34" t="s">
        <v>86</v>
      </c>
      <c r="F49" s="20" t="s">
        <v>88</v>
      </c>
      <c r="G49" s="8"/>
    </row>
    <row r="50" spans="1:7" ht="12" customHeight="1">
      <c r="A50" s="287"/>
      <c r="B50" s="35">
        <v>6</v>
      </c>
      <c r="C50" s="31" t="s">
        <v>85</v>
      </c>
      <c r="D50" s="33">
        <v>43964</v>
      </c>
      <c r="E50" s="34" t="s">
        <v>89</v>
      </c>
      <c r="F50" s="20" t="s">
        <v>90</v>
      </c>
      <c r="G50" s="8"/>
    </row>
    <row r="51" spans="1:7" ht="12" customHeight="1">
      <c r="A51" s="287"/>
      <c r="B51" s="32">
        <v>6.01</v>
      </c>
      <c r="C51" s="31" t="s">
        <v>85</v>
      </c>
      <c r="D51" s="33">
        <v>43970</v>
      </c>
      <c r="E51" s="34" t="s">
        <v>91</v>
      </c>
      <c r="F51" s="34" t="s">
        <v>90</v>
      </c>
      <c r="G51" s="8"/>
    </row>
    <row r="52" spans="1:7" ht="12" customHeight="1">
      <c r="A52" s="287"/>
      <c r="B52" s="32">
        <v>6.1</v>
      </c>
      <c r="C52" s="31" t="s">
        <v>85</v>
      </c>
      <c r="D52" s="33">
        <v>44314</v>
      </c>
      <c r="E52" s="34" t="s">
        <v>92</v>
      </c>
      <c r="F52" s="34" t="s">
        <v>93</v>
      </c>
      <c r="G52" s="8"/>
    </row>
    <row r="53" spans="1:7" ht="12" customHeight="1">
      <c r="A53" s="287"/>
      <c r="B53" s="32">
        <v>6.2</v>
      </c>
      <c r="C53" s="31" t="s">
        <v>85</v>
      </c>
      <c r="D53" s="33">
        <v>44678</v>
      </c>
      <c r="E53" s="34" t="s">
        <v>92</v>
      </c>
      <c r="F53" s="34" t="s">
        <v>94</v>
      </c>
      <c r="G53" s="8"/>
    </row>
    <row r="54" spans="1:7" ht="12" customHeight="1">
      <c r="A54" s="287"/>
      <c r="B54" s="32">
        <v>6.21</v>
      </c>
      <c r="C54" s="31" t="s">
        <v>85</v>
      </c>
      <c r="D54" s="33">
        <v>44687</v>
      </c>
      <c r="E54" s="34" t="s">
        <v>95</v>
      </c>
      <c r="F54" s="34" t="s">
        <v>94</v>
      </c>
      <c r="G54" s="8"/>
    </row>
    <row r="55" spans="1:7" ht="12" customHeight="1">
      <c r="A55" s="287"/>
      <c r="B55" s="32">
        <v>6.22</v>
      </c>
      <c r="C55" s="31" t="s">
        <v>85</v>
      </c>
      <c r="D55" s="36">
        <v>44692</v>
      </c>
      <c r="E55" s="34" t="s">
        <v>91</v>
      </c>
      <c r="F55" s="34" t="s">
        <v>94</v>
      </c>
      <c r="G55" s="8"/>
    </row>
    <row r="56" spans="1:7" ht="12" customHeight="1">
      <c r="A56" s="287"/>
      <c r="B56" s="35">
        <v>6.3</v>
      </c>
      <c r="C56" s="31" t="s">
        <v>85</v>
      </c>
      <c r="D56" s="36">
        <v>45051</v>
      </c>
      <c r="E56" s="34" t="s">
        <v>96</v>
      </c>
      <c r="F56" s="34" t="s">
        <v>97</v>
      </c>
      <c r="G56" s="8"/>
    </row>
    <row r="57" spans="1:7" ht="12" customHeight="1">
      <c r="A57" s="287"/>
      <c r="B57" s="32">
        <v>6.31</v>
      </c>
      <c r="C57" s="31" t="s">
        <v>85</v>
      </c>
      <c r="D57" s="36">
        <v>45072</v>
      </c>
      <c r="E57" s="34" t="s">
        <v>98</v>
      </c>
      <c r="F57" s="34" t="s">
        <v>97</v>
      </c>
      <c r="G57" s="8"/>
    </row>
    <row r="58" spans="1:7" ht="40.5" customHeight="1">
      <c r="A58" s="287"/>
      <c r="B58" s="35">
        <v>6.4</v>
      </c>
      <c r="C58" s="31" t="s">
        <v>85</v>
      </c>
      <c r="D58" s="36">
        <v>45408</v>
      </c>
      <c r="E58" s="34" t="s">
        <v>99</v>
      </c>
      <c r="F58" s="34" t="s">
        <v>100</v>
      </c>
      <c r="G58" s="8"/>
    </row>
    <row r="59" spans="1:7" ht="32.25" customHeight="1">
      <c r="A59" s="287"/>
      <c r="B59" s="35">
        <v>6.5</v>
      </c>
      <c r="C59" s="31" t="s">
        <v>85</v>
      </c>
      <c r="D59" s="36">
        <v>45772</v>
      </c>
      <c r="E59" s="34" t="s">
        <v>101</v>
      </c>
      <c r="F59" s="34" t="s">
        <v>102</v>
      </c>
      <c r="G59" s="8"/>
    </row>
    <row r="60" spans="1:7" ht="12" customHeight="1">
      <c r="A60" s="288"/>
      <c r="B60" s="298" t="str">
        <f ca="1">OFFSET(L!$C$1,MATCH("General"&amp;"Cpy",L!$A:$A,0)-1,SL,,)</f>
        <v>© 2025 Responsible Minerals Initiative. All rights reserved.</v>
      </c>
      <c r="C60" s="299"/>
      <c r="D60" s="299"/>
      <c r="E60" s="299"/>
      <c r="F60" s="300"/>
      <c r="G60" s="37"/>
    </row>
    <row r="61" spans="1:7" ht="12" customHeight="1">
      <c r="D61" s="38"/>
    </row>
    <row r="62" spans="1:7" ht="12" customHeight="1">
      <c r="D62" s="38"/>
    </row>
    <row r="63" spans="1:7" ht="12" customHeight="1">
      <c r="D63" s="38"/>
    </row>
    <row r="64" spans="1:7" ht="12" customHeight="1">
      <c r="D64" s="38"/>
    </row>
    <row r="65" spans="4:4" ht="12" customHeight="1">
      <c r="D65" s="38"/>
    </row>
    <row r="66" spans="4:4" ht="12" customHeight="1">
      <c r="D66" s="38"/>
    </row>
    <row r="67" spans="4:4" ht="12" customHeight="1">
      <c r="D67" s="38"/>
    </row>
    <row r="68" spans="4:4" ht="12" customHeight="1">
      <c r="D68" s="38"/>
    </row>
    <row r="69" spans="4:4" ht="12" customHeight="1">
      <c r="D69" s="38"/>
    </row>
    <row r="70" spans="4:4" ht="12" customHeight="1">
      <c r="D70" s="38"/>
    </row>
    <row r="71" spans="4:4" ht="12" customHeight="1">
      <c r="D71" s="38"/>
    </row>
    <row r="72" spans="4:4" ht="12" customHeight="1">
      <c r="D72" s="38"/>
    </row>
    <row r="73" spans="4:4" ht="12" customHeight="1">
      <c r="D73" s="38"/>
    </row>
    <row r="74" spans="4:4" ht="12" customHeight="1">
      <c r="D74" s="38"/>
    </row>
    <row r="75" spans="4:4" ht="12" customHeight="1">
      <c r="D75" s="38"/>
    </row>
    <row r="76" spans="4:4" ht="12" customHeight="1">
      <c r="D76" s="38"/>
    </row>
    <row r="77" spans="4:4" ht="12" customHeight="1">
      <c r="D77" s="38"/>
    </row>
    <row r="78" spans="4:4" ht="12" customHeight="1">
      <c r="D78" s="38"/>
    </row>
    <row r="79" spans="4:4" ht="12" customHeight="1">
      <c r="D79" s="38"/>
    </row>
    <row r="80" spans="4:4" ht="12" customHeight="1">
      <c r="D80" s="38"/>
    </row>
    <row r="81" spans="4:4" ht="12" customHeight="1">
      <c r="D81" s="38"/>
    </row>
    <row r="82" spans="4:4" ht="12" customHeight="1">
      <c r="D82" s="38"/>
    </row>
    <row r="83" spans="4:4" ht="12" customHeight="1">
      <c r="D83" s="38"/>
    </row>
    <row r="84" spans="4:4" ht="12" customHeight="1">
      <c r="D84" s="38"/>
    </row>
    <row r="85" spans="4:4" ht="12" customHeight="1">
      <c r="D85" s="38"/>
    </row>
    <row r="86" spans="4:4" ht="12" customHeight="1">
      <c r="D86" s="38"/>
    </row>
    <row r="87" spans="4:4" ht="12" customHeight="1">
      <c r="D87" s="38"/>
    </row>
    <row r="88" spans="4:4" ht="12" customHeight="1">
      <c r="D88" s="38"/>
    </row>
    <row r="89" spans="4:4" ht="12" customHeight="1">
      <c r="D89" s="38"/>
    </row>
    <row r="90" spans="4:4" ht="12" customHeight="1">
      <c r="D90" s="38"/>
    </row>
    <row r="91" spans="4:4" ht="12" customHeight="1">
      <c r="D91" s="38"/>
    </row>
    <row r="92" spans="4:4" ht="12" customHeight="1">
      <c r="D92" s="38"/>
    </row>
    <row r="93" spans="4:4" ht="12" customHeight="1">
      <c r="D93" s="38"/>
    </row>
    <row r="94" spans="4:4" ht="12" customHeight="1">
      <c r="D94" s="38"/>
    </row>
    <row r="95" spans="4:4" ht="12" customHeight="1">
      <c r="D95" s="38"/>
    </row>
    <row r="96" spans="4:4" ht="12" customHeight="1">
      <c r="D96" s="38"/>
    </row>
    <row r="97" spans="4:4" ht="12" customHeight="1">
      <c r="D97" s="38"/>
    </row>
    <row r="98" spans="4:4" ht="12" customHeight="1">
      <c r="D98" s="38"/>
    </row>
    <row r="99" spans="4:4" ht="12" customHeight="1">
      <c r="D99" s="38"/>
    </row>
    <row r="100" spans="4:4" ht="12" customHeight="1">
      <c r="D100" s="38"/>
    </row>
    <row r="101" spans="4:4" ht="12" customHeight="1">
      <c r="D101" s="38"/>
    </row>
    <row r="102" spans="4:4" ht="12" customHeight="1">
      <c r="D102" s="38"/>
    </row>
    <row r="103" spans="4:4" ht="12" customHeight="1">
      <c r="D103" s="38"/>
    </row>
    <row r="104" spans="4:4" ht="12" customHeight="1">
      <c r="D104" s="38"/>
    </row>
    <row r="105" spans="4:4" ht="12" customHeight="1">
      <c r="D105" s="38"/>
    </row>
    <row r="106" spans="4:4" ht="12" customHeight="1">
      <c r="D106" s="38"/>
    </row>
    <row r="107" spans="4:4" ht="12" customHeight="1">
      <c r="D107" s="38"/>
    </row>
    <row r="108" spans="4:4" ht="12" customHeight="1">
      <c r="D108" s="38"/>
    </row>
    <row r="109" spans="4:4" ht="12" customHeight="1">
      <c r="D109" s="38"/>
    </row>
    <row r="110" spans="4:4" ht="12" customHeight="1">
      <c r="D110" s="38"/>
    </row>
    <row r="111" spans="4:4" ht="12" customHeight="1">
      <c r="D111" s="38"/>
    </row>
    <row r="112" spans="4:4" ht="12" customHeight="1">
      <c r="D112" s="38"/>
    </row>
    <row r="113" spans="4:4" ht="12" customHeight="1">
      <c r="D113" s="38"/>
    </row>
    <row r="114" spans="4:4" ht="12" customHeight="1">
      <c r="D114" s="38"/>
    </row>
    <row r="115" spans="4:4" ht="12" customHeight="1">
      <c r="D115" s="38"/>
    </row>
    <row r="116" spans="4:4" ht="12" customHeight="1">
      <c r="D116" s="38"/>
    </row>
    <row r="117" spans="4:4" ht="12" customHeight="1">
      <c r="D117" s="38"/>
    </row>
    <row r="118" spans="4:4" ht="12" customHeight="1">
      <c r="D118" s="38"/>
    </row>
    <row r="119" spans="4:4" ht="12" customHeight="1">
      <c r="D119" s="38"/>
    </row>
    <row r="120" spans="4:4" ht="12" customHeight="1">
      <c r="D120" s="38"/>
    </row>
    <row r="121" spans="4:4" ht="12" customHeight="1">
      <c r="D121" s="38"/>
    </row>
    <row r="122" spans="4:4" ht="12" customHeight="1">
      <c r="D122" s="38"/>
    </row>
    <row r="123" spans="4:4" ht="12" customHeight="1">
      <c r="D123" s="38"/>
    </row>
    <row r="124" spans="4:4" ht="12" customHeight="1">
      <c r="D124" s="38"/>
    </row>
    <row r="125" spans="4:4" ht="12" customHeight="1">
      <c r="D125" s="38"/>
    </row>
    <row r="126" spans="4:4" ht="12" customHeight="1">
      <c r="D126" s="38"/>
    </row>
    <row r="127" spans="4:4" ht="12" customHeight="1">
      <c r="D127" s="38"/>
    </row>
    <row r="128" spans="4:4" ht="12" customHeight="1">
      <c r="D128" s="38"/>
    </row>
    <row r="129" spans="4:4" ht="12" customHeight="1">
      <c r="D129" s="38"/>
    </row>
    <row r="130" spans="4:4" ht="12" customHeight="1">
      <c r="D130" s="38"/>
    </row>
    <row r="131" spans="4:4" ht="12" customHeight="1">
      <c r="D131" s="38"/>
    </row>
    <row r="132" spans="4:4" ht="12" customHeight="1">
      <c r="D132" s="38"/>
    </row>
    <row r="133" spans="4:4" ht="12" customHeight="1">
      <c r="D133" s="38"/>
    </row>
    <row r="134" spans="4:4" ht="12" customHeight="1">
      <c r="D134" s="38"/>
    </row>
    <row r="135" spans="4:4" ht="12" customHeight="1">
      <c r="D135" s="38"/>
    </row>
    <row r="136" spans="4:4" ht="12" customHeight="1">
      <c r="D136" s="38"/>
    </row>
    <row r="137" spans="4:4" ht="12" customHeight="1">
      <c r="D137" s="38"/>
    </row>
    <row r="138" spans="4:4" ht="12" customHeight="1">
      <c r="D138" s="38"/>
    </row>
    <row r="139" spans="4:4" ht="12" customHeight="1">
      <c r="D139" s="38"/>
    </row>
    <row r="140" spans="4:4" ht="12" customHeight="1">
      <c r="D140" s="38"/>
    </row>
    <row r="141" spans="4:4" ht="12" customHeight="1">
      <c r="D141" s="38"/>
    </row>
    <row r="142" spans="4:4" ht="12" customHeight="1">
      <c r="D142" s="38"/>
    </row>
    <row r="143" spans="4:4" ht="12" customHeight="1">
      <c r="D143" s="38"/>
    </row>
    <row r="144" spans="4:4" ht="12" customHeight="1">
      <c r="D144" s="38"/>
    </row>
    <row r="145" spans="4:4" ht="12" customHeight="1">
      <c r="D145" s="38"/>
    </row>
    <row r="146" spans="4:4" ht="12" customHeight="1">
      <c r="D146" s="38"/>
    </row>
    <row r="147" spans="4:4" ht="12" customHeight="1">
      <c r="D147" s="38"/>
    </row>
    <row r="148" spans="4:4" ht="12" customHeight="1">
      <c r="D148" s="38"/>
    </row>
    <row r="149" spans="4:4" ht="12" customHeight="1">
      <c r="D149" s="38"/>
    </row>
    <row r="150" spans="4:4" ht="12" customHeight="1">
      <c r="D150" s="38"/>
    </row>
    <row r="151" spans="4:4" ht="12" customHeight="1">
      <c r="D151" s="38"/>
    </row>
    <row r="152" spans="4:4" ht="12" customHeight="1">
      <c r="D152" s="38"/>
    </row>
    <row r="153" spans="4:4" ht="12" customHeight="1">
      <c r="D153" s="38"/>
    </row>
    <row r="154" spans="4:4" ht="12" customHeight="1">
      <c r="D154" s="38"/>
    </row>
    <row r="155" spans="4:4" ht="12" customHeight="1">
      <c r="D155" s="38"/>
    </row>
    <row r="156" spans="4:4" ht="12" customHeight="1">
      <c r="D156" s="38"/>
    </row>
    <row r="157" spans="4:4" ht="12" customHeight="1">
      <c r="D157" s="38"/>
    </row>
    <row r="158" spans="4:4" ht="12" customHeight="1">
      <c r="D158" s="38"/>
    </row>
    <row r="159" spans="4:4" ht="12" customHeight="1">
      <c r="D159" s="38"/>
    </row>
    <row r="160" spans="4:4" ht="12" customHeight="1">
      <c r="D160" s="38"/>
    </row>
    <row r="161" spans="4:4" ht="12" customHeight="1">
      <c r="D161" s="38"/>
    </row>
    <row r="162" spans="4:4" ht="12" customHeight="1">
      <c r="D162" s="38"/>
    </row>
    <row r="163" spans="4:4" ht="12" customHeight="1">
      <c r="D163" s="38"/>
    </row>
    <row r="164" spans="4:4" ht="12" customHeight="1">
      <c r="D164" s="38"/>
    </row>
    <row r="165" spans="4:4" ht="12" customHeight="1">
      <c r="D165" s="38"/>
    </row>
    <row r="166" spans="4:4" ht="12" customHeight="1">
      <c r="D166" s="38"/>
    </row>
    <row r="167" spans="4:4" ht="12" customHeight="1">
      <c r="D167" s="38"/>
    </row>
    <row r="168" spans="4:4" ht="12" customHeight="1">
      <c r="D168" s="38"/>
    </row>
    <row r="169" spans="4:4" ht="12" customHeight="1">
      <c r="D169" s="38"/>
    </row>
    <row r="170" spans="4:4" ht="12" customHeight="1">
      <c r="D170" s="38"/>
    </row>
    <row r="171" spans="4:4" ht="12" customHeight="1">
      <c r="D171" s="38"/>
    </row>
    <row r="172" spans="4:4" ht="12" customHeight="1">
      <c r="D172" s="38"/>
    </row>
    <row r="173" spans="4:4" ht="12" customHeight="1">
      <c r="D173" s="38"/>
    </row>
    <row r="174" spans="4:4" ht="12" customHeight="1">
      <c r="D174" s="38"/>
    </row>
    <row r="175" spans="4:4" ht="12" customHeight="1">
      <c r="D175" s="38"/>
    </row>
    <row r="176" spans="4:4" ht="12" customHeight="1">
      <c r="D176" s="38"/>
    </row>
    <row r="177" spans="4:4" ht="12" customHeight="1">
      <c r="D177" s="38"/>
    </row>
    <row r="178" spans="4:4" ht="12" customHeight="1">
      <c r="D178" s="38"/>
    </row>
    <row r="179" spans="4:4" ht="12" customHeight="1">
      <c r="D179" s="38"/>
    </row>
    <row r="180" spans="4:4" ht="12" customHeight="1">
      <c r="D180" s="38"/>
    </row>
    <row r="181" spans="4:4" ht="12" customHeight="1">
      <c r="D181" s="38"/>
    </row>
    <row r="182" spans="4:4" ht="12" customHeight="1">
      <c r="D182" s="38"/>
    </row>
    <row r="183" spans="4:4" ht="12" customHeight="1">
      <c r="D183" s="38"/>
    </row>
    <row r="184" spans="4:4" ht="12" customHeight="1">
      <c r="D184" s="38"/>
    </row>
    <row r="185" spans="4:4" ht="12" customHeight="1">
      <c r="D185" s="38"/>
    </row>
    <row r="186" spans="4:4" ht="12" customHeight="1">
      <c r="D186" s="38"/>
    </row>
    <row r="187" spans="4:4" ht="12" customHeight="1">
      <c r="D187" s="38"/>
    </row>
    <row r="188" spans="4:4" ht="12" customHeight="1">
      <c r="D188" s="38"/>
    </row>
    <row r="189" spans="4:4" ht="12" customHeight="1">
      <c r="D189" s="38"/>
    </row>
    <row r="190" spans="4:4" ht="12" customHeight="1">
      <c r="D190" s="38"/>
    </row>
    <row r="191" spans="4:4" ht="12" customHeight="1">
      <c r="D191" s="38"/>
    </row>
    <row r="192" spans="4:4" ht="12" customHeight="1">
      <c r="D192" s="38"/>
    </row>
    <row r="193" spans="4:4" ht="12" customHeight="1">
      <c r="D193" s="38"/>
    </row>
    <row r="194" spans="4:4" ht="12" customHeight="1">
      <c r="D194" s="38"/>
    </row>
    <row r="195" spans="4:4" ht="12" customHeight="1">
      <c r="D195" s="38"/>
    </row>
    <row r="196" spans="4:4" ht="12" customHeight="1">
      <c r="D196" s="38"/>
    </row>
    <row r="197" spans="4:4" ht="12" customHeight="1">
      <c r="D197" s="38"/>
    </row>
    <row r="198" spans="4:4" ht="12" customHeight="1">
      <c r="D198" s="38"/>
    </row>
    <row r="199" spans="4:4" ht="12" customHeight="1">
      <c r="D199" s="38"/>
    </row>
    <row r="200" spans="4:4" ht="12" customHeight="1">
      <c r="D200" s="38"/>
    </row>
    <row r="201" spans="4:4" ht="12" customHeight="1">
      <c r="D201" s="38"/>
    </row>
    <row r="202" spans="4:4" ht="12" customHeight="1">
      <c r="D202" s="38"/>
    </row>
    <row r="203" spans="4:4" ht="12" customHeight="1">
      <c r="D203" s="38"/>
    </row>
    <row r="204" spans="4:4" ht="12" customHeight="1">
      <c r="D204" s="38"/>
    </row>
    <row r="205" spans="4:4" ht="12" customHeight="1">
      <c r="D205" s="38"/>
    </row>
    <row r="206" spans="4:4" ht="12" customHeight="1">
      <c r="D206" s="38"/>
    </row>
    <row r="207" spans="4:4" ht="12" customHeight="1">
      <c r="D207" s="38"/>
    </row>
    <row r="208" spans="4:4" ht="12" customHeight="1">
      <c r="D208" s="38"/>
    </row>
    <row r="209" spans="4:4" ht="12" customHeight="1">
      <c r="D209" s="38"/>
    </row>
    <row r="210" spans="4:4" ht="12" customHeight="1">
      <c r="D210" s="38"/>
    </row>
    <row r="211" spans="4:4" ht="12" customHeight="1">
      <c r="D211" s="38"/>
    </row>
    <row r="212" spans="4:4" ht="12" customHeight="1">
      <c r="D212" s="38"/>
    </row>
    <row r="213" spans="4:4" ht="12" customHeight="1">
      <c r="D213" s="38"/>
    </row>
    <row r="214" spans="4:4" ht="12" customHeight="1">
      <c r="D214" s="38"/>
    </row>
    <row r="215" spans="4:4" ht="12" customHeight="1">
      <c r="D215" s="38"/>
    </row>
    <row r="216" spans="4:4" ht="12" customHeight="1">
      <c r="D216" s="38"/>
    </row>
    <row r="217" spans="4:4" ht="12" customHeight="1">
      <c r="D217" s="38"/>
    </row>
    <row r="218" spans="4:4" ht="12" customHeight="1">
      <c r="D218" s="38"/>
    </row>
    <row r="219" spans="4:4" ht="12" customHeight="1">
      <c r="D219" s="38"/>
    </row>
    <row r="220" spans="4:4" ht="12" customHeight="1">
      <c r="D220" s="38"/>
    </row>
    <row r="221" spans="4:4" ht="12" customHeight="1">
      <c r="D221" s="38"/>
    </row>
    <row r="222" spans="4:4" ht="12" customHeight="1">
      <c r="D222" s="38"/>
    </row>
    <row r="223" spans="4:4" ht="12" customHeight="1">
      <c r="D223" s="38"/>
    </row>
    <row r="224" spans="4:4" ht="12" customHeight="1">
      <c r="D224" s="38"/>
    </row>
    <row r="225" spans="4:4" ht="12" customHeight="1">
      <c r="D225" s="38"/>
    </row>
    <row r="226" spans="4:4" ht="12" customHeight="1">
      <c r="D226" s="38"/>
    </row>
    <row r="227" spans="4:4" ht="12" customHeight="1">
      <c r="D227" s="38"/>
    </row>
    <row r="228" spans="4:4" ht="12" customHeight="1">
      <c r="D228" s="38"/>
    </row>
    <row r="229" spans="4:4" ht="12" customHeight="1">
      <c r="D229" s="38"/>
    </row>
    <row r="230" spans="4:4" ht="12" customHeight="1">
      <c r="D230" s="38"/>
    </row>
    <row r="231" spans="4:4" ht="12" customHeight="1">
      <c r="D231" s="38"/>
    </row>
    <row r="232" spans="4:4" ht="12" customHeight="1">
      <c r="D232" s="38"/>
    </row>
    <row r="233" spans="4:4" ht="12" customHeight="1">
      <c r="D233" s="38"/>
    </row>
    <row r="234" spans="4:4" ht="12" customHeight="1">
      <c r="D234" s="38"/>
    </row>
    <row r="235" spans="4:4" ht="12" customHeight="1">
      <c r="D235" s="38"/>
    </row>
    <row r="236" spans="4:4" ht="12" customHeight="1">
      <c r="D236" s="38"/>
    </row>
    <row r="237" spans="4:4" ht="12" customHeight="1">
      <c r="D237" s="38"/>
    </row>
    <row r="238" spans="4:4" ht="12" customHeight="1">
      <c r="D238" s="38"/>
    </row>
    <row r="239" spans="4:4" ht="12" customHeight="1">
      <c r="D239" s="38"/>
    </row>
    <row r="240" spans="4:4" ht="12" customHeight="1">
      <c r="D240" s="38"/>
    </row>
    <row r="241" spans="4:4" ht="12" customHeight="1">
      <c r="D241" s="38"/>
    </row>
    <row r="242" spans="4:4" ht="12" customHeight="1">
      <c r="D242" s="38"/>
    </row>
    <row r="243" spans="4:4" ht="12" customHeight="1">
      <c r="D243" s="38"/>
    </row>
    <row r="244" spans="4:4" ht="12" customHeight="1">
      <c r="D244" s="38"/>
    </row>
    <row r="245" spans="4:4" ht="12" customHeight="1">
      <c r="D245" s="38"/>
    </row>
    <row r="246" spans="4:4" ht="12" customHeight="1">
      <c r="D246" s="38"/>
    </row>
    <row r="247" spans="4:4" ht="12" customHeight="1">
      <c r="D247" s="38"/>
    </row>
    <row r="248" spans="4:4" ht="12" customHeight="1">
      <c r="D248" s="38"/>
    </row>
    <row r="249" spans="4:4" ht="12" customHeight="1">
      <c r="D249" s="38"/>
    </row>
    <row r="250" spans="4:4" ht="12" customHeight="1">
      <c r="D250" s="38"/>
    </row>
    <row r="251" spans="4:4" ht="12" customHeight="1">
      <c r="D251" s="38"/>
    </row>
    <row r="252" spans="4:4" ht="12" customHeight="1">
      <c r="D252" s="38"/>
    </row>
    <row r="253" spans="4:4" ht="12" customHeight="1">
      <c r="D253" s="38"/>
    </row>
    <row r="254" spans="4:4" ht="12" customHeight="1">
      <c r="D254" s="38"/>
    </row>
    <row r="255" spans="4:4" ht="12" customHeight="1">
      <c r="D255" s="38"/>
    </row>
    <row r="256" spans="4:4" ht="12" customHeight="1">
      <c r="D256" s="38"/>
    </row>
    <row r="257" spans="4:4" ht="12" customHeight="1">
      <c r="D257" s="38"/>
    </row>
    <row r="258" spans="4:4" ht="12" customHeight="1">
      <c r="D258" s="38"/>
    </row>
    <row r="259" spans="4:4" ht="12" customHeight="1">
      <c r="D259" s="38"/>
    </row>
    <row r="260" spans="4:4" ht="12" customHeight="1">
      <c r="D260" s="38"/>
    </row>
    <row r="261" spans="4:4" ht="12" customHeight="1">
      <c r="D261" s="38"/>
    </row>
    <row r="262" spans="4:4" ht="12" customHeight="1">
      <c r="D262" s="38"/>
    </row>
    <row r="263" spans="4:4" ht="12" customHeight="1">
      <c r="D263" s="38"/>
    </row>
    <row r="264" spans="4:4" ht="12" customHeight="1">
      <c r="D264" s="38"/>
    </row>
    <row r="265" spans="4:4" ht="12" customHeight="1">
      <c r="D265" s="38"/>
    </row>
    <row r="266" spans="4:4" ht="12" customHeight="1">
      <c r="D266" s="38"/>
    </row>
    <row r="267" spans="4:4" ht="12" customHeight="1">
      <c r="D267" s="38"/>
    </row>
    <row r="268" spans="4:4" ht="12" customHeight="1">
      <c r="D268" s="38"/>
    </row>
    <row r="269" spans="4:4" ht="12" customHeight="1">
      <c r="D269" s="38"/>
    </row>
    <row r="270" spans="4:4" ht="12" customHeight="1">
      <c r="D270" s="38"/>
    </row>
    <row r="271" spans="4:4" ht="12" customHeight="1">
      <c r="D271" s="38"/>
    </row>
    <row r="272" spans="4:4" ht="12" customHeight="1">
      <c r="D272" s="38"/>
    </row>
    <row r="273" spans="4:4" ht="12" customHeight="1">
      <c r="D273" s="38"/>
    </row>
    <row r="274" spans="4:4" ht="12" customHeight="1">
      <c r="D274" s="38"/>
    </row>
    <row r="275" spans="4:4" ht="12" customHeight="1">
      <c r="D275" s="38"/>
    </row>
    <row r="276" spans="4:4" ht="12" customHeight="1">
      <c r="D276" s="38"/>
    </row>
    <row r="277" spans="4:4" ht="12" customHeight="1">
      <c r="D277" s="38"/>
    </row>
    <row r="278" spans="4:4" ht="12" customHeight="1">
      <c r="D278" s="38"/>
    </row>
    <row r="279" spans="4:4" ht="12" customHeight="1">
      <c r="D279" s="38"/>
    </row>
    <row r="280" spans="4:4" ht="12" customHeight="1">
      <c r="D280" s="38"/>
    </row>
    <row r="281" spans="4:4" ht="12" customHeight="1">
      <c r="D281" s="38"/>
    </row>
    <row r="282" spans="4:4" ht="12" customHeight="1">
      <c r="D282" s="38"/>
    </row>
    <row r="283" spans="4:4" ht="12" customHeight="1">
      <c r="D283" s="38"/>
    </row>
    <row r="284" spans="4:4" ht="12" customHeight="1">
      <c r="D284" s="38"/>
    </row>
    <row r="285" spans="4:4" ht="12" customHeight="1">
      <c r="D285" s="38"/>
    </row>
    <row r="286" spans="4:4" ht="12" customHeight="1">
      <c r="D286" s="38"/>
    </row>
    <row r="287" spans="4:4" ht="12" customHeight="1">
      <c r="D287" s="38"/>
    </row>
    <row r="288" spans="4:4" ht="12" customHeight="1">
      <c r="D288" s="38"/>
    </row>
    <row r="289" spans="4:4" ht="12" customHeight="1">
      <c r="D289" s="38"/>
    </row>
    <row r="290" spans="4:4" ht="12" customHeight="1">
      <c r="D290" s="38"/>
    </row>
    <row r="291" spans="4:4" ht="12" customHeight="1">
      <c r="D291" s="38"/>
    </row>
    <row r="292" spans="4:4" ht="12" customHeight="1">
      <c r="D292" s="38"/>
    </row>
    <row r="293" spans="4:4" ht="12" customHeight="1">
      <c r="D293" s="38"/>
    </row>
    <row r="294" spans="4:4" ht="12" customHeight="1">
      <c r="D294" s="38"/>
    </row>
    <row r="295" spans="4:4" ht="12" customHeight="1">
      <c r="D295" s="38"/>
    </row>
    <row r="296" spans="4:4" ht="12" customHeight="1">
      <c r="D296" s="38"/>
    </row>
    <row r="297" spans="4:4" ht="12" customHeight="1">
      <c r="D297" s="38"/>
    </row>
    <row r="298" spans="4:4" ht="12" customHeight="1">
      <c r="D298" s="38"/>
    </row>
    <row r="299" spans="4:4" ht="12" customHeight="1">
      <c r="D299" s="38"/>
    </row>
    <row r="300" spans="4:4" ht="12" customHeight="1">
      <c r="D300" s="38"/>
    </row>
    <row r="301" spans="4:4" ht="12" customHeight="1">
      <c r="D301" s="38"/>
    </row>
    <row r="302" spans="4:4" ht="12" customHeight="1">
      <c r="D302" s="38"/>
    </row>
    <row r="303" spans="4:4" ht="12" customHeight="1">
      <c r="D303" s="38"/>
    </row>
    <row r="304" spans="4:4" ht="12" customHeight="1">
      <c r="D304" s="38"/>
    </row>
    <row r="305" spans="4:4" ht="12" customHeight="1">
      <c r="D305" s="38"/>
    </row>
    <row r="306" spans="4:4" ht="12" customHeight="1">
      <c r="D306" s="38"/>
    </row>
    <row r="307" spans="4:4" ht="12" customHeight="1">
      <c r="D307" s="38"/>
    </row>
    <row r="308" spans="4:4" ht="12" customHeight="1">
      <c r="D308" s="38"/>
    </row>
    <row r="309" spans="4:4" ht="12" customHeight="1">
      <c r="D309" s="38"/>
    </row>
    <row r="310" spans="4:4" ht="12" customHeight="1">
      <c r="D310" s="38"/>
    </row>
    <row r="311" spans="4:4" ht="12" customHeight="1">
      <c r="D311" s="38"/>
    </row>
    <row r="312" spans="4:4" ht="12" customHeight="1">
      <c r="D312" s="38"/>
    </row>
    <row r="313" spans="4:4" ht="12" customHeight="1">
      <c r="D313" s="38"/>
    </row>
    <row r="314" spans="4:4" ht="12" customHeight="1">
      <c r="D314" s="38"/>
    </row>
    <row r="315" spans="4:4" ht="12" customHeight="1">
      <c r="D315" s="38"/>
    </row>
    <row r="316" spans="4:4" ht="12" customHeight="1">
      <c r="D316" s="38"/>
    </row>
    <row r="317" spans="4:4" ht="12" customHeight="1">
      <c r="D317" s="38"/>
    </row>
    <row r="318" spans="4:4" ht="12" customHeight="1">
      <c r="D318" s="38"/>
    </row>
    <row r="319" spans="4:4" ht="12" customHeight="1">
      <c r="D319" s="38"/>
    </row>
    <row r="320" spans="4:4" ht="12" customHeight="1">
      <c r="D320" s="38"/>
    </row>
    <row r="321" spans="4:4" ht="12" customHeight="1">
      <c r="D321" s="38"/>
    </row>
    <row r="322" spans="4:4" ht="12" customHeight="1">
      <c r="D322" s="38"/>
    </row>
    <row r="323" spans="4:4" ht="12" customHeight="1">
      <c r="D323" s="38"/>
    </row>
    <row r="324" spans="4:4" ht="12" customHeight="1">
      <c r="D324" s="38"/>
    </row>
    <row r="325" spans="4:4" ht="12" customHeight="1">
      <c r="D325" s="38"/>
    </row>
    <row r="326" spans="4:4" ht="12" customHeight="1">
      <c r="D326" s="38"/>
    </row>
    <row r="327" spans="4:4" ht="12" customHeight="1">
      <c r="D327" s="38"/>
    </row>
    <row r="328" spans="4:4" ht="12" customHeight="1">
      <c r="D328" s="38"/>
    </row>
    <row r="329" spans="4:4" ht="12" customHeight="1">
      <c r="D329" s="38"/>
    </row>
    <row r="330" spans="4:4" ht="12" customHeight="1">
      <c r="D330" s="38"/>
    </row>
    <row r="331" spans="4:4" ht="12" customHeight="1">
      <c r="D331" s="38"/>
    </row>
    <row r="332" spans="4:4" ht="12" customHeight="1">
      <c r="D332" s="38"/>
    </row>
    <row r="333" spans="4:4" ht="12" customHeight="1">
      <c r="D333" s="38"/>
    </row>
    <row r="334" spans="4:4" ht="12" customHeight="1">
      <c r="D334" s="38"/>
    </row>
    <row r="335" spans="4:4" ht="12" customHeight="1">
      <c r="D335" s="38"/>
    </row>
    <row r="336" spans="4:4" ht="12" customHeight="1">
      <c r="D336" s="38"/>
    </row>
    <row r="337" spans="4:4" ht="12" customHeight="1">
      <c r="D337" s="38"/>
    </row>
    <row r="338" spans="4:4" ht="12" customHeight="1">
      <c r="D338" s="38"/>
    </row>
    <row r="339" spans="4:4" ht="12" customHeight="1">
      <c r="D339" s="38"/>
    </row>
    <row r="340" spans="4:4" ht="12" customHeight="1">
      <c r="D340" s="38"/>
    </row>
    <row r="341" spans="4:4" ht="12" customHeight="1">
      <c r="D341" s="38"/>
    </row>
    <row r="342" spans="4:4" ht="12" customHeight="1">
      <c r="D342" s="38"/>
    </row>
    <row r="343" spans="4:4" ht="12" customHeight="1">
      <c r="D343" s="38"/>
    </row>
    <row r="344" spans="4:4" ht="12" customHeight="1">
      <c r="D344" s="38"/>
    </row>
    <row r="345" spans="4:4" ht="12" customHeight="1">
      <c r="D345" s="38"/>
    </row>
    <row r="346" spans="4:4" ht="12" customHeight="1">
      <c r="D346" s="38"/>
    </row>
    <row r="347" spans="4:4" ht="12" customHeight="1">
      <c r="D347" s="38"/>
    </row>
    <row r="348" spans="4:4" ht="12" customHeight="1">
      <c r="D348" s="38"/>
    </row>
    <row r="349" spans="4:4" ht="12" customHeight="1">
      <c r="D349" s="38"/>
    </row>
    <row r="350" spans="4:4" ht="12" customHeight="1">
      <c r="D350" s="38"/>
    </row>
    <row r="351" spans="4:4" ht="12" customHeight="1">
      <c r="D351" s="38"/>
    </row>
    <row r="352" spans="4:4" ht="12" customHeight="1">
      <c r="D352" s="38"/>
    </row>
    <row r="353" spans="4:4" ht="12" customHeight="1">
      <c r="D353" s="38"/>
    </row>
    <row r="354" spans="4:4" ht="12" customHeight="1">
      <c r="D354" s="38"/>
    </row>
    <row r="355" spans="4:4" ht="12" customHeight="1">
      <c r="D355" s="38"/>
    </row>
    <row r="356" spans="4:4" ht="12" customHeight="1">
      <c r="D356" s="38"/>
    </row>
    <row r="357" spans="4:4" ht="12" customHeight="1">
      <c r="D357" s="38"/>
    </row>
    <row r="358" spans="4:4" ht="12" customHeight="1">
      <c r="D358" s="38"/>
    </row>
    <row r="359" spans="4:4" ht="12" customHeight="1">
      <c r="D359" s="38"/>
    </row>
    <row r="360" spans="4:4" ht="12" customHeight="1">
      <c r="D360" s="38"/>
    </row>
    <row r="361" spans="4:4" ht="12" customHeight="1">
      <c r="D361" s="38"/>
    </row>
    <row r="362" spans="4:4" ht="12" customHeight="1">
      <c r="D362" s="38"/>
    </row>
    <row r="363" spans="4:4" ht="12" customHeight="1">
      <c r="D363" s="38"/>
    </row>
    <row r="364" spans="4:4" ht="12" customHeight="1">
      <c r="D364" s="38"/>
    </row>
    <row r="365" spans="4:4" ht="12" customHeight="1">
      <c r="D365" s="38"/>
    </row>
    <row r="366" spans="4:4" ht="12" customHeight="1">
      <c r="D366" s="38"/>
    </row>
    <row r="367" spans="4:4" ht="12" customHeight="1">
      <c r="D367" s="38"/>
    </row>
    <row r="368" spans="4:4" ht="12" customHeight="1">
      <c r="D368" s="38"/>
    </row>
    <row r="369" spans="4:4" ht="12" customHeight="1">
      <c r="D369" s="38"/>
    </row>
    <row r="370" spans="4:4" ht="12" customHeight="1">
      <c r="D370" s="38"/>
    </row>
    <row r="371" spans="4:4" ht="12" customHeight="1">
      <c r="D371" s="38"/>
    </row>
    <row r="372" spans="4:4" ht="12" customHeight="1">
      <c r="D372" s="38"/>
    </row>
    <row r="373" spans="4:4" ht="12" customHeight="1">
      <c r="D373" s="38"/>
    </row>
    <row r="374" spans="4:4" ht="12" customHeight="1">
      <c r="D374" s="38"/>
    </row>
    <row r="375" spans="4:4" ht="12" customHeight="1">
      <c r="D375" s="38"/>
    </row>
    <row r="376" spans="4:4" ht="12" customHeight="1">
      <c r="D376" s="38"/>
    </row>
    <row r="377" spans="4:4" ht="12" customHeight="1">
      <c r="D377" s="38"/>
    </row>
    <row r="378" spans="4:4" ht="12" customHeight="1">
      <c r="D378" s="38"/>
    </row>
    <row r="379" spans="4:4" ht="12" customHeight="1">
      <c r="D379" s="38"/>
    </row>
    <row r="380" spans="4:4" ht="12" customHeight="1">
      <c r="D380" s="38"/>
    </row>
    <row r="381" spans="4:4" ht="12" customHeight="1">
      <c r="D381" s="38"/>
    </row>
    <row r="382" spans="4:4" ht="12" customHeight="1">
      <c r="D382" s="38"/>
    </row>
    <row r="383" spans="4:4" ht="12" customHeight="1">
      <c r="D383" s="38"/>
    </row>
    <row r="384" spans="4:4" ht="12" customHeight="1">
      <c r="D384" s="38"/>
    </row>
    <row r="385" spans="4:4" ht="12" customHeight="1">
      <c r="D385" s="38"/>
    </row>
    <row r="386" spans="4:4" ht="12" customHeight="1">
      <c r="D386" s="38"/>
    </row>
    <row r="387" spans="4:4" ht="12" customHeight="1">
      <c r="D387" s="38"/>
    </row>
    <row r="388" spans="4:4" ht="12" customHeight="1">
      <c r="D388" s="38"/>
    </row>
    <row r="389" spans="4:4" ht="12" customHeight="1">
      <c r="D389" s="38"/>
    </row>
    <row r="390" spans="4:4" ht="12" customHeight="1">
      <c r="D390" s="38"/>
    </row>
    <row r="391" spans="4:4" ht="12" customHeight="1">
      <c r="D391" s="38"/>
    </row>
    <row r="392" spans="4:4" ht="12" customHeight="1">
      <c r="D392" s="38"/>
    </row>
    <row r="393" spans="4:4" ht="12" customHeight="1">
      <c r="D393" s="38"/>
    </row>
    <row r="394" spans="4:4" ht="12" customHeight="1">
      <c r="D394" s="38"/>
    </row>
    <row r="395" spans="4:4" ht="12" customHeight="1">
      <c r="D395" s="38"/>
    </row>
    <row r="396" spans="4:4" ht="12" customHeight="1">
      <c r="D396" s="38"/>
    </row>
    <row r="397" spans="4:4" ht="12" customHeight="1">
      <c r="D397" s="38"/>
    </row>
    <row r="398" spans="4:4" ht="12" customHeight="1">
      <c r="D398" s="38"/>
    </row>
    <row r="399" spans="4:4" ht="12" customHeight="1">
      <c r="D399" s="38"/>
    </row>
    <row r="400" spans="4:4" ht="12" customHeight="1">
      <c r="D400" s="38"/>
    </row>
    <row r="401" spans="4:4" ht="12" customHeight="1">
      <c r="D401" s="38"/>
    </row>
    <row r="402" spans="4:4" ht="12" customHeight="1">
      <c r="D402" s="38"/>
    </row>
    <row r="403" spans="4:4" ht="12" customHeight="1">
      <c r="D403" s="38"/>
    </row>
    <row r="404" spans="4:4" ht="12" customHeight="1">
      <c r="D404" s="38"/>
    </row>
    <row r="405" spans="4:4" ht="12" customHeight="1">
      <c r="D405" s="38"/>
    </row>
    <row r="406" spans="4:4" ht="12" customHeight="1">
      <c r="D406" s="38"/>
    </row>
    <row r="407" spans="4:4" ht="12" customHeight="1">
      <c r="D407" s="38"/>
    </row>
    <row r="408" spans="4:4" ht="12" customHeight="1">
      <c r="D408" s="38"/>
    </row>
    <row r="409" spans="4:4" ht="12" customHeight="1">
      <c r="D409" s="38"/>
    </row>
    <row r="410" spans="4:4" ht="12" customHeight="1">
      <c r="D410" s="38"/>
    </row>
    <row r="411" spans="4:4" ht="12" customHeight="1">
      <c r="D411" s="38"/>
    </row>
    <row r="412" spans="4:4" ht="12" customHeight="1">
      <c r="D412" s="38"/>
    </row>
    <row r="413" spans="4:4" ht="12" customHeight="1">
      <c r="D413" s="38"/>
    </row>
    <row r="414" spans="4:4" ht="12" customHeight="1">
      <c r="D414" s="38"/>
    </row>
    <row r="415" spans="4:4" ht="12" customHeight="1">
      <c r="D415" s="38"/>
    </row>
    <row r="416" spans="4:4" ht="12" customHeight="1">
      <c r="D416" s="38"/>
    </row>
    <row r="417" spans="4:4" ht="12" customHeight="1">
      <c r="D417" s="38"/>
    </row>
    <row r="418" spans="4:4" ht="12" customHeight="1">
      <c r="D418" s="38"/>
    </row>
    <row r="419" spans="4:4" ht="12" customHeight="1">
      <c r="D419" s="38"/>
    </row>
    <row r="420" spans="4:4" ht="12" customHeight="1">
      <c r="D420" s="38"/>
    </row>
    <row r="421" spans="4:4" ht="12" customHeight="1">
      <c r="D421" s="38"/>
    </row>
    <row r="422" spans="4:4" ht="12" customHeight="1">
      <c r="D422" s="38"/>
    </row>
    <row r="423" spans="4:4" ht="12" customHeight="1">
      <c r="D423" s="38"/>
    </row>
    <row r="424" spans="4:4" ht="12" customHeight="1">
      <c r="D424" s="38"/>
    </row>
    <row r="425" spans="4:4" ht="12" customHeight="1">
      <c r="D425" s="38"/>
    </row>
    <row r="426" spans="4:4" ht="12" customHeight="1">
      <c r="D426" s="38"/>
    </row>
    <row r="427" spans="4:4" ht="12" customHeight="1">
      <c r="D427" s="38"/>
    </row>
    <row r="428" spans="4:4" ht="12" customHeight="1">
      <c r="D428" s="38"/>
    </row>
    <row r="429" spans="4:4" ht="12" customHeight="1">
      <c r="D429" s="38"/>
    </row>
    <row r="430" spans="4:4" ht="12" customHeight="1">
      <c r="D430" s="38"/>
    </row>
    <row r="431" spans="4:4" ht="12" customHeight="1">
      <c r="D431" s="38"/>
    </row>
    <row r="432" spans="4:4" ht="12" customHeight="1">
      <c r="D432" s="38"/>
    </row>
    <row r="433" spans="4:4" ht="12" customHeight="1">
      <c r="D433" s="38"/>
    </row>
    <row r="434" spans="4:4" ht="12" customHeight="1">
      <c r="D434" s="38"/>
    </row>
    <row r="435" spans="4:4" ht="12" customHeight="1">
      <c r="D435" s="38"/>
    </row>
    <row r="436" spans="4:4" ht="12" customHeight="1">
      <c r="D436" s="38"/>
    </row>
    <row r="437" spans="4:4" ht="12" customHeight="1">
      <c r="D437" s="38"/>
    </row>
    <row r="438" spans="4:4" ht="12" customHeight="1">
      <c r="D438" s="38"/>
    </row>
    <row r="439" spans="4:4" ht="12" customHeight="1">
      <c r="D439" s="38"/>
    </row>
    <row r="440" spans="4:4" ht="12" customHeight="1">
      <c r="D440" s="38"/>
    </row>
    <row r="441" spans="4:4" ht="12" customHeight="1">
      <c r="D441" s="38"/>
    </row>
    <row r="442" spans="4:4" ht="12" customHeight="1">
      <c r="D442" s="38"/>
    </row>
    <row r="443" spans="4:4" ht="12" customHeight="1">
      <c r="D443" s="38"/>
    </row>
    <row r="444" spans="4:4" ht="12" customHeight="1">
      <c r="D444" s="38"/>
    </row>
    <row r="445" spans="4:4" ht="12" customHeight="1">
      <c r="D445" s="38"/>
    </row>
    <row r="446" spans="4:4" ht="12" customHeight="1">
      <c r="D446" s="38"/>
    </row>
    <row r="447" spans="4:4" ht="12" customHeight="1">
      <c r="D447" s="38"/>
    </row>
    <row r="448" spans="4:4" ht="12" customHeight="1">
      <c r="D448" s="38"/>
    </row>
    <row r="449" spans="4:4" ht="12" customHeight="1">
      <c r="D449" s="38"/>
    </row>
    <row r="450" spans="4:4" ht="12" customHeight="1">
      <c r="D450" s="38"/>
    </row>
    <row r="451" spans="4:4" ht="12" customHeight="1">
      <c r="D451" s="38"/>
    </row>
    <row r="452" spans="4:4" ht="12" customHeight="1">
      <c r="D452" s="38"/>
    </row>
    <row r="453" spans="4:4" ht="12" customHeight="1">
      <c r="D453" s="38"/>
    </row>
    <row r="454" spans="4:4" ht="12" customHeight="1">
      <c r="D454" s="38"/>
    </row>
    <row r="455" spans="4:4" ht="12" customHeight="1">
      <c r="D455" s="38"/>
    </row>
    <row r="456" spans="4:4" ht="12" customHeight="1">
      <c r="D456" s="38"/>
    </row>
    <row r="457" spans="4:4" ht="12" customHeight="1">
      <c r="D457" s="38"/>
    </row>
    <row r="458" spans="4:4" ht="12" customHeight="1">
      <c r="D458" s="38"/>
    </row>
    <row r="459" spans="4:4" ht="12" customHeight="1">
      <c r="D459" s="38"/>
    </row>
    <row r="460" spans="4:4" ht="12" customHeight="1">
      <c r="D460" s="38"/>
    </row>
    <row r="461" spans="4:4" ht="12" customHeight="1">
      <c r="D461" s="38"/>
    </row>
    <row r="462" spans="4:4" ht="12" customHeight="1">
      <c r="D462" s="38"/>
    </row>
    <row r="463" spans="4:4" ht="12" customHeight="1">
      <c r="D463" s="38"/>
    </row>
    <row r="464" spans="4:4" ht="12" customHeight="1">
      <c r="D464" s="38"/>
    </row>
    <row r="465" spans="4:4" ht="12" customHeight="1">
      <c r="D465" s="38"/>
    </row>
    <row r="466" spans="4:4" ht="12" customHeight="1">
      <c r="D466" s="38"/>
    </row>
    <row r="467" spans="4:4" ht="12" customHeight="1">
      <c r="D467" s="38"/>
    </row>
    <row r="468" spans="4:4" ht="12" customHeight="1">
      <c r="D468" s="38"/>
    </row>
    <row r="469" spans="4:4" ht="12" customHeight="1">
      <c r="D469" s="38"/>
    </row>
    <row r="470" spans="4:4" ht="12" customHeight="1">
      <c r="D470" s="38"/>
    </row>
    <row r="471" spans="4:4" ht="12" customHeight="1">
      <c r="D471" s="38"/>
    </row>
    <row r="472" spans="4:4" ht="12" customHeight="1">
      <c r="D472" s="38"/>
    </row>
    <row r="473" spans="4:4" ht="12" customHeight="1">
      <c r="D473" s="38"/>
    </row>
    <row r="474" spans="4:4" ht="12" customHeight="1">
      <c r="D474" s="38"/>
    </row>
    <row r="475" spans="4:4" ht="12" customHeight="1">
      <c r="D475" s="38"/>
    </row>
    <row r="476" spans="4:4" ht="12" customHeight="1">
      <c r="D476" s="38"/>
    </row>
    <row r="477" spans="4:4" ht="12" customHeight="1">
      <c r="D477" s="38"/>
    </row>
    <row r="478" spans="4:4" ht="12" customHeight="1">
      <c r="D478" s="38"/>
    </row>
    <row r="479" spans="4:4" ht="12" customHeight="1">
      <c r="D479" s="38"/>
    </row>
    <row r="480" spans="4:4" ht="12" customHeight="1">
      <c r="D480" s="38"/>
    </row>
    <row r="481" spans="4:4" ht="12" customHeight="1">
      <c r="D481" s="38"/>
    </row>
    <row r="482" spans="4:4" ht="12" customHeight="1">
      <c r="D482" s="38"/>
    </row>
    <row r="483" spans="4:4" ht="12" customHeight="1">
      <c r="D483" s="38"/>
    </row>
    <row r="484" spans="4:4" ht="12" customHeight="1">
      <c r="D484" s="38"/>
    </row>
    <row r="485" spans="4:4" ht="12" customHeight="1">
      <c r="D485" s="38"/>
    </row>
    <row r="486" spans="4:4" ht="12" customHeight="1">
      <c r="D486" s="38"/>
    </row>
    <row r="487" spans="4:4" ht="12" customHeight="1">
      <c r="D487" s="38"/>
    </row>
    <row r="488" spans="4:4" ht="12" customHeight="1">
      <c r="D488" s="38"/>
    </row>
    <row r="489" spans="4:4" ht="12" customHeight="1">
      <c r="D489" s="38"/>
    </row>
    <row r="490" spans="4:4" ht="12" customHeight="1">
      <c r="D490" s="38"/>
    </row>
    <row r="491" spans="4:4" ht="12" customHeight="1">
      <c r="D491" s="38"/>
    </row>
    <row r="492" spans="4:4" ht="12" customHeight="1">
      <c r="D492" s="38"/>
    </row>
    <row r="493" spans="4:4" ht="12" customHeight="1">
      <c r="D493" s="38"/>
    </row>
    <row r="494" spans="4:4" ht="12" customHeight="1">
      <c r="D494" s="38"/>
    </row>
    <row r="495" spans="4:4" ht="12" customHeight="1">
      <c r="D495" s="38"/>
    </row>
    <row r="496" spans="4:4" ht="12" customHeight="1">
      <c r="D496" s="38"/>
    </row>
    <row r="497" spans="4:4" ht="12" customHeight="1">
      <c r="D497" s="38"/>
    </row>
    <row r="498" spans="4:4" ht="12" customHeight="1">
      <c r="D498" s="38"/>
    </row>
    <row r="499" spans="4:4" ht="12" customHeight="1">
      <c r="D499" s="38"/>
    </row>
    <row r="500" spans="4:4" ht="12" customHeight="1">
      <c r="D500" s="38"/>
    </row>
    <row r="501" spans="4:4" ht="12" customHeight="1">
      <c r="D501" s="38"/>
    </row>
    <row r="502" spans="4:4" ht="12" customHeight="1">
      <c r="D502" s="38"/>
    </row>
    <row r="503" spans="4:4" ht="12" customHeight="1">
      <c r="D503" s="38"/>
    </row>
    <row r="504" spans="4:4" ht="12" customHeight="1">
      <c r="D504" s="38"/>
    </row>
    <row r="505" spans="4:4" ht="12" customHeight="1">
      <c r="D505" s="38"/>
    </row>
    <row r="506" spans="4:4" ht="12" customHeight="1">
      <c r="D506" s="38"/>
    </row>
    <row r="507" spans="4:4" ht="12" customHeight="1">
      <c r="D507" s="38"/>
    </row>
    <row r="508" spans="4:4" ht="12" customHeight="1">
      <c r="D508" s="38"/>
    </row>
    <row r="509" spans="4:4" ht="12" customHeight="1">
      <c r="D509" s="38"/>
    </row>
    <row r="510" spans="4:4" ht="12" customHeight="1">
      <c r="D510" s="38"/>
    </row>
    <row r="511" spans="4:4" ht="12" customHeight="1">
      <c r="D511" s="38"/>
    </row>
    <row r="512" spans="4:4" ht="12" customHeight="1">
      <c r="D512" s="38"/>
    </row>
    <row r="513" spans="4:4" ht="12" customHeight="1">
      <c r="D513" s="38"/>
    </row>
    <row r="514" spans="4:4" ht="12" customHeight="1">
      <c r="D514" s="38"/>
    </row>
    <row r="515" spans="4:4" ht="12" customHeight="1">
      <c r="D515" s="38"/>
    </row>
    <row r="516" spans="4:4" ht="12" customHeight="1">
      <c r="D516" s="38"/>
    </row>
    <row r="517" spans="4:4" ht="12" customHeight="1">
      <c r="D517" s="38"/>
    </row>
    <row r="518" spans="4:4" ht="12" customHeight="1">
      <c r="D518" s="38"/>
    </row>
    <row r="519" spans="4:4" ht="12" customHeight="1">
      <c r="D519" s="38"/>
    </row>
    <row r="520" spans="4:4" ht="12" customHeight="1">
      <c r="D520" s="38"/>
    </row>
    <row r="521" spans="4:4" ht="12" customHeight="1">
      <c r="D521" s="38"/>
    </row>
    <row r="522" spans="4:4" ht="12" customHeight="1">
      <c r="D522" s="38"/>
    </row>
    <row r="523" spans="4:4" ht="12" customHeight="1">
      <c r="D523" s="38"/>
    </row>
    <row r="524" spans="4:4" ht="12" customHeight="1">
      <c r="D524" s="38"/>
    </row>
    <row r="525" spans="4:4" ht="12" customHeight="1">
      <c r="D525" s="38"/>
    </row>
    <row r="526" spans="4:4" ht="12" customHeight="1">
      <c r="D526" s="38"/>
    </row>
    <row r="527" spans="4:4" ht="12" customHeight="1">
      <c r="D527" s="38"/>
    </row>
    <row r="528" spans="4:4" ht="12" customHeight="1">
      <c r="D528" s="38"/>
    </row>
    <row r="529" spans="4:4" ht="12" customHeight="1">
      <c r="D529" s="38"/>
    </row>
    <row r="530" spans="4:4" ht="12" customHeight="1">
      <c r="D530" s="38"/>
    </row>
    <row r="531" spans="4:4" ht="12" customHeight="1">
      <c r="D531" s="38"/>
    </row>
    <row r="532" spans="4:4" ht="12" customHeight="1">
      <c r="D532" s="38"/>
    </row>
    <row r="533" spans="4:4" ht="12" customHeight="1">
      <c r="D533" s="38"/>
    </row>
    <row r="534" spans="4:4" ht="12" customHeight="1">
      <c r="D534" s="38"/>
    </row>
    <row r="535" spans="4:4" ht="12" customHeight="1">
      <c r="D535" s="38"/>
    </row>
    <row r="536" spans="4:4" ht="12" customHeight="1">
      <c r="D536" s="38"/>
    </row>
    <row r="537" spans="4:4" ht="12" customHeight="1">
      <c r="D537" s="38"/>
    </row>
    <row r="538" spans="4:4" ht="12" customHeight="1">
      <c r="D538" s="38"/>
    </row>
    <row r="539" spans="4:4" ht="12" customHeight="1">
      <c r="D539" s="38"/>
    </row>
    <row r="540" spans="4:4" ht="12" customHeight="1">
      <c r="D540" s="38"/>
    </row>
    <row r="541" spans="4:4" ht="12" customHeight="1">
      <c r="D541" s="38"/>
    </row>
    <row r="542" spans="4:4" ht="12" customHeight="1">
      <c r="D542" s="38"/>
    </row>
    <row r="543" spans="4:4" ht="12" customHeight="1">
      <c r="D543" s="38"/>
    </row>
    <row r="544" spans="4:4" ht="12" customHeight="1">
      <c r="D544" s="38"/>
    </row>
    <row r="545" spans="4:4" ht="12" customHeight="1">
      <c r="D545" s="38"/>
    </row>
    <row r="546" spans="4:4" ht="12" customHeight="1">
      <c r="D546" s="38"/>
    </row>
    <row r="547" spans="4:4" ht="12" customHeight="1">
      <c r="D547" s="38"/>
    </row>
    <row r="548" spans="4:4" ht="12" customHeight="1">
      <c r="D548" s="38"/>
    </row>
    <row r="549" spans="4:4" ht="12" customHeight="1">
      <c r="D549" s="38"/>
    </row>
    <row r="550" spans="4:4" ht="12" customHeight="1">
      <c r="D550" s="38"/>
    </row>
    <row r="551" spans="4:4" ht="12" customHeight="1">
      <c r="D551" s="38"/>
    </row>
    <row r="552" spans="4:4" ht="12" customHeight="1">
      <c r="D552" s="38"/>
    </row>
    <row r="553" spans="4:4" ht="12" customHeight="1">
      <c r="D553" s="38"/>
    </row>
    <row r="554" spans="4:4" ht="12" customHeight="1">
      <c r="D554" s="38"/>
    </row>
    <row r="555" spans="4:4" ht="12" customHeight="1">
      <c r="D555" s="38"/>
    </row>
    <row r="556" spans="4:4" ht="12" customHeight="1">
      <c r="D556" s="38"/>
    </row>
    <row r="557" spans="4:4" ht="12" customHeight="1">
      <c r="D557" s="38"/>
    </row>
    <row r="558" spans="4:4" ht="12" customHeight="1">
      <c r="D558" s="38"/>
    </row>
    <row r="559" spans="4:4" ht="12" customHeight="1">
      <c r="D559" s="38"/>
    </row>
    <row r="560" spans="4:4" ht="12" customHeight="1">
      <c r="D560" s="38"/>
    </row>
    <row r="561" spans="4:4" ht="12" customHeight="1">
      <c r="D561" s="38"/>
    </row>
    <row r="562" spans="4:4" ht="12" customHeight="1">
      <c r="D562" s="38"/>
    </row>
    <row r="563" spans="4:4" ht="12" customHeight="1">
      <c r="D563" s="38"/>
    </row>
    <row r="564" spans="4:4" ht="12" customHeight="1">
      <c r="D564" s="38"/>
    </row>
    <row r="565" spans="4:4" ht="12" customHeight="1">
      <c r="D565" s="38"/>
    </row>
    <row r="566" spans="4:4" ht="12" customHeight="1">
      <c r="D566" s="38"/>
    </row>
    <row r="567" spans="4:4" ht="12" customHeight="1">
      <c r="D567" s="38"/>
    </row>
    <row r="568" spans="4:4" ht="12" customHeight="1">
      <c r="D568" s="38"/>
    </row>
    <row r="569" spans="4:4" ht="12" customHeight="1">
      <c r="D569" s="38"/>
    </row>
    <row r="570" spans="4:4" ht="12" customHeight="1">
      <c r="D570" s="38"/>
    </row>
    <row r="571" spans="4:4" ht="12" customHeight="1">
      <c r="D571" s="38"/>
    </row>
    <row r="572" spans="4:4" ht="12" customHeight="1">
      <c r="D572" s="38"/>
    </row>
    <row r="573" spans="4:4" ht="12" customHeight="1">
      <c r="D573" s="38"/>
    </row>
    <row r="574" spans="4:4" ht="12" customHeight="1">
      <c r="D574" s="38"/>
    </row>
    <row r="575" spans="4:4" ht="12" customHeight="1">
      <c r="D575" s="38"/>
    </row>
    <row r="576" spans="4:4" ht="12" customHeight="1">
      <c r="D576" s="38"/>
    </row>
    <row r="577" spans="4:4" ht="12" customHeight="1">
      <c r="D577" s="38"/>
    </row>
    <row r="578" spans="4:4" ht="12" customHeight="1">
      <c r="D578" s="38"/>
    </row>
    <row r="579" spans="4:4" ht="12" customHeight="1">
      <c r="D579" s="38"/>
    </row>
    <row r="580" spans="4:4" ht="12" customHeight="1">
      <c r="D580" s="38"/>
    </row>
    <row r="581" spans="4:4" ht="12" customHeight="1">
      <c r="D581" s="38"/>
    </row>
    <row r="582" spans="4:4" ht="12" customHeight="1">
      <c r="D582" s="38"/>
    </row>
    <row r="583" spans="4:4" ht="12" customHeight="1">
      <c r="D583" s="38"/>
    </row>
    <row r="584" spans="4:4" ht="12" customHeight="1">
      <c r="D584" s="38"/>
    </row>
    <row r="585" spans="4:4" ht="12" customHeight="1">
      <c r="D585" s="38"/>
    </row>
    <row r="586" spans="4:4" ht="12" customHeight="1">
      <c r="D586" s="38"/>
    </row>
    <row r="587" spans="4:4" ht="12" customHeight="1">
      <c r="D587" s="38"/>
    </row>
    <row r="588" spans="4:4" ht="12" customHeight="1">
      <c r="D588" s="38"/>
    </row>
    <row r="589" spans="4:4" ht="12" customHeight="1">
      <c r="D589" s="38"/>
    </row>
    <row r="590" spans="4:4" ht="12" customHeight="1">
      <c r="D590" s="38"/>
    </row>
    <row r="591" spans="4:4" ht="12" customHeight="1">
      <c r="D591" s="38"/>
    </row>
    <row r="592" spans="4:4" ht="12" customHeight="1">
      <c r="D592" s="38"/>
    </row>
    <row r="593" spans="4:4" ht="12" customHeight="1">
      <c r="D593" s="38"/>
    </row>
    <row r="594" spans="4:4" ht="12" customHeight="1">
      <c r="D594" s="38"/>
    </row>
    <row r="595" spans="4:4" ht="12" customHeight="1">
      <c r="D595" s="38"/>
    </row>
    <row r="596" spans="4:4" ht="12" customHeight="1">
      <c r="D596" s="38"/>
    </row>
    <row r="597" spans="4:4" ht="12" customHeight="1">
      <c r="D597" s="38"/>
    </row>
    <row r="598" spans="4:4" ht="12" customHeight="1">
      <c r="D598" s="38"/>
    </row>
    <row r="599" spans="4:4" ht="12" customHeight="1">
      <c r="D599" s="38"/>
    </row>
    <row r="600" spans="4:4" ht="12" customHeight="1">
      <c r="D600" s="38"/>
    </row>
    <row r="601" spans="4:4" ht="12" customHeight="1">
      <c r="D601" s="38"/>
    </row>
    <row r="602" spans="4:4" ht="12" customHeight="1">
      <c r="D602" s="38"/>
    </row>
    <row r="603" spans="4:4" ht="12" customHeight="1">
      <c r="D603" s="38"/>
    </row>
    <row r="604" spans="4:4" ht="12" customHeight="1">
      <c r="D604" s="38"/>
    </row>
    <row r="605" spans="4:4" ht="12" customHeight="1">
      <c r="D605" s="38"/>
    </row>
    <row r="606" spans="4:4" ht="12" customHeight="1">
      <c r="D606" s="38"/>
    </row>
    <row r="607" spans="4:4" ht="12" customHeight="1">
      <c r="D607" s="38"/>
    </row>
    <row r="608" spans="4:4" ht="12" customHeight="1">
      <c r="D608" s="38"/>
    </row>
    <row r="609" spans="4:4" ht="12" customHeight="1">
      <c r="D609" s="38"/>
    </row>
    <row r="610" spans="4:4" ht="12" customHeight="1">
      <c r="D610" s="38"/>
    </row>
    <row r="611" spans="4:4" ht="12" customHeight="1">
      <c r="D611" s="38"/>
    </row>
    <row r="612" spans="4:4" ht="12" customHeight="1">
      <c r="D612" s="38"/>
    </row>
    <row r="613" spans="4:4" ht="12" customHeight="1">
      <c r="D613" s="38"/>
    </row>
    <row r="614" spans="4:4" ht="12" customHeight="1">
      <c r="D614" s="38"/>
    </row>
    <row r="615" spans="4:4" ht="12" customHeight="1">
      <c r="D615" s="38"/>
    </row>
    <row r="616" spans="4:4" ht="12" customHeight="1">
      <c r="D616" s="38"/>
    </row>
    <row r="617" spans="4:4" ht="12" customHeight="1">
      <c r="D617" s="38"/>
    </row>
    <row r="618" spans="4:4" ht="12" customHeight="1">
      <c r="D618" s="38"/>
    </row>
    <row r="619" spans="4:4" ht="12" customHeight="1">
      <c r="D619" s="38"/>
    </row>
    <row r="620" spans="4:4" ht="12" customHeight="1">
      <c r="D620" s="38"/>
    </row>
    <row r="621" spans="4:4" ht="12" customHeight="1">
      <c r="D621" s="38"/>
    </row>
    <row r="622" spans="4:4" ht="12" customHeight="1">
      <c r="D622" s="38"/>
    </row>
    <row r="623" spans="4:4" ht="12" customHeight="1">
      <c r="D623" s="38"/>
    </row>
    <row r="624" spans="4:4" ht="12" customHeight="1">
      <c r="D624" s="38"/>
    </row>
    <row r="625" spans="4:4" ht="12" customHeight="1">
      <c r="D625" s="38"/>
    </row>
    <row r="626" spans="4:4" ht="12" customHeight="1">
      <c r="D626" s="38"/>
    </row>
    <row r="627" spans="4:4" ht="12" customHeight="1">
      <c r="D627" s="38"/>
    </row>
    <row r="628" spans="4:4" ht="12" customHeight="1">
      <c r="D628" s="38"/>
    </row>
    <row r="629" spans="4:4" ht="12" customHeight="1">
      <c r="D629" s="38"/>
    </row>
    <row r="630" spans="4:4" ht="12" customHeight="1">
      <c r="D630" s="38"/>
    </row>
    <row r="631" spans="4:4" ht="12" customHeight="1">
      <c r="D631" s="38"/>
    </row>
    <row r="632" spans="4:4" ht="12" customHeight="1">
      <c r="D632" s="38"/>
    </row>
    <row r="633" spans="4:4" ht="12" customHeight="1">
      <c r="D633" s="38"/>
    </row>
    <row r="634" spans="4:4" ht="12" customHeight="1">
      <c r="D634" s="38"/>
    </row>
    <row r="635" spans="4:4" ht="12" customHeight="1">
      <c r="D635" s="38"/>
    </row>
    <row r="636" spans="4:4" ht="12" customHeight="1">
      <c r="D636" s="38"/>
    </row>
    <row r="637" spans="4:4" ht="12" customHeight="1">
      <c r="D637" s="38"/>
    </row>
    <row r="638" spans="4:4" ht="12" customHeight="1">
      <c r="D638" s="38"/>
    </row>
    <row r="639" spans="4:4" ht="12" customHeight="1">
      <c r="D639" s="38"/>
    </row>
    <row r="640" spans="4:4" ht="12" customHeight="1">
      <c r="D640" s="38"/>
    </row>
    <row r="641" spans="4:4" ht="12" customHeight="1">
      <c r="D641" s="38"/>
    </row>
    <row r="642" spans="4:4" ht="12" customHeight="1">
      <c r="D642" s="38"/>
    </row>
    <row r="643" spans="4:4" ht="12" customHeight="1">
      <c r="D643" s="38"/>
    </row>
    <row r="644" spans="4:4" ht="12" customHeight="1">
      <c r="D644" s="38"/>
    </row>
    <row r="645" spans="4:4" ht="12" customHeight="1">
      <c r="D645" s="38"/>
    </row>
    <row r="646" spans="4:4" ht="12" customHeight="1">
      <c r="D646" s="38"/>
    </row>
    <row r="647" spans="4:4" ht="12" customHeight="1">
      <c r="D647" s="38"/>
    </row>
    <row r="648" spans="4:4" ht="12" customHeight="1">
      <c r="D648" s="38"/>
    </row>
    <row r="649" spans="4:4" ht="12" customHeight="1">
      <c r="D649" s="38"/>
    </row>
    <row r="650" spans="4:4" ht="12" customHeight="1">
      <c r="D650" s="38"/>
    </row>
    <row r="651" spans="4:4" ht="12" customHeight="1">
      <c r="D651" s="38"/>
    </row>
    <row r="652" spans="4:4" ht="12" customHeight="1">
      <c r="D652" s="38"/>
    </row>
    <row r="653" spans="4:4" ht="12" customHeight="1">
      <c r="D653" s="38"/>
    </row>
    <row r="654" spans="4:4" ht="12" customHeight="1">
      <c r="D654" s="38"/>
    </row>
    <row r="655" spans="4:4" ht="12" customHeight="1">
      <c r="D655" s="38"/>
    </row>
    <row r="656" spans="4:4" ht="12" customHeight="1">
      <c r="D656" s="38"/>
    </row>
    <row r="657" spans="4:4" ht="12" customHeight="1">
      <c r="D657" s="38"/>
    </row>
    <row r="658" spans="4:4" ht="12" customHeight="1">
      <c r="D658" s="38"/>
    </row>
    <row r="659" spans="4:4" ht="12" customHeight="1">
      <c r="D659" s="38"/>
    </row>
    <row r="660" spans="4:4" ht="12" customHeight="1">
      <c r="D660" s="38"/>
    </row>
    <row r="661" spans="4:4" ht="12" customHeight="1">
      <c r="D661" s="38"/>
    </row>
    <row r="662" spans="4:4" ht="12" customHeight="1">
      <c r="D662" s="38"/>
    </row>
    <row r="663" spans="4:4" ht="12" customHeight="1">
      <c r="D663" s="38"/>
    </row>
    <row r="664" spans="4:4" ht="12" customHeight="1">
      <c r="D664" s="38"/>
    </row>
    <row r="665" spans="4:4" ht="12" customHeight="1">
      <c r="D665" s="38"/>
    </row>
    <row r="666" spans="4:4" ht="12" customHeight="1">
      <c r="D666" s="38"/>
    </row>
    <row r="667" spans="4:4" ht="12" customHeight="1">
      <c r="D667" s="38"/>
    </row>
    <row r="668" spans="4:4" ht="12" customHeight="1">
      <c r="D668" s="38"/>
    </row>
    <row r="669" spans="4:4" ht="12" customHeight="1">
      <c r="D669" s="38"/>
    </row>
    <row r="670" spans="4:4" ht="12" customHeight="1">
      <c r="D670" s="38"/>
    </row>
    <row r="671" spans="4:4" ht="12" customHeight="1">
      <c r="D671" s="38"/>
    </row>
    <row r="672" spans="4:4" ht="12" customHeight="1">
      <c r="D672" s="38"/>
    </row>
    <row r="673" spans="4:4" ht="12" customHeight="1">
      <c r="D673" s="38"/>
    </row>
    <row r="674" spans="4:4" ht="12" customHeight="1">
      <c r="D674" s="38"/>
    </row>
    <row r="675" spans="4:4" ht="12" customHeight="1">
      <c r="D675" s="38"/>
    </row>
    <row r="676" spans="4:4" ht="12" customHeight="1">
      <c r="D676" s="38"/>
    </row>
    <row r="677" spans="4:4" ht="12" customHeight="1">
      <c r="D677" s="38"/>
    </row>
    <row r="678" spans="4:4" ht="12" customHeight="1">
      <c r="D678" s="38"/>
    </row>
    <row r="679" spans="4:4" ht="12" customHeight="1">
      <c r="D679" s="38"/>
    </row>
    <row r="680" spans="4:4" ht="12" customHeight="1">
      <c r="D680" s="38"/>
    </row>
    <row r="681" spans="4:4" ht="12" customHeight="1">
      <c r="D681" s="38"/>
    </row>
    <row r="682" spans="4:4" ht="12" customHeight="1">
      <c r="D682" s="38"/>
    </row>
    <row r="683" spans="4:4" ht="12" customHeight="1">
      <c r="D683" s="38"/>
    </row>
    <row r="684" spans="4:4" ht="12" customHeight="1">
      <c r="D684" s="38"/>
    </row>
    <row r="685" spans="4:4" ht="12" customHeight="1">
      <c r="D685" s="38"/>
    </row>
    <row r="686" spans="4:4" ht="12" customHeight="1">
      <c r="D686" s="38"/>
    </row>
    <row r="687" spans="4:4" ht="12" customHeight="1">
      <c r="D687" s="38"/>
    </row>
    <row r="688" spans="4:4" ht="12" customHeight="1">
      <c r="D688" s="38"/>
    </row>
    <row r="689" spans="4:4" ht="12" customHeight="1">
      <c r="D689" s="38"/>
    </row>
    <row r="690" spans="4:4" ht="12" customHeight="1">
      <c r="D690" s="38"/>
    </row>
    <row r="691" spans="4:4" ht="12" customHeight="1">
      <c r="D691" s="38"/>
    </row>
    <row r="692" spans="4:4" ht="12" customHeight="1">
      <c r="D692" s="38"/>
    </row>
    <row r="693" spans="4:4" ht="12" customHeight="1">
      <c r="D693" s="38"/>
    </row>
    <row r="694" spans="4:4" ht="12" customHeight="1">
      <c r="D694" s="38"/>
    </row>
    <row r="695" spans="4:4" ht="12" customHeight="1">
      <c r="D695" s="38"/>
    </row>
    <row r="696" spans="4:4" ht="12" customHeight="1">
      <c r="D696" s="38"/>
    </row>
    <row r="697" spans="4:4" ht="12" customHeight="1">
      <c r="D697" s="38"/>
    </row>
    <row r="698" spans="4:4" ht="12" customHeight="1">
      <c r="D698" s="38"/>
    </row>
    <row r="699" spans="4:4" ht="12" customHeight="1">
      <c r="D699" s="38"/>
    </row>
    <row r="700" spans="4:4" ht="12" customHeight="1">
      <c r="D700" s="38"/>
    </row>
    <row r="701" spans="4:4" ht="12" customHeight="1">
      <c r="D701" s="38"/>
    </row>
    <row r="702" spans="4:4" ht="12" customHeight="1">
      <c r="D702" s="38"/>
    </row>
    <row r="703" spans="4:4" ht="12" customHeight="1">
      <c r="D703" s="38"/>
    </row>
    <row r="704" spans="4:4" ht="12" customHeight="1">
      <c r="D704" s="38"/>
    </row>
    <row r="705" spans="4:4" ht="12" customHeight="1">
      <c r="D705" s="38"/>
    </row>
    <row r="706" spans="4:4" ht="12" customHeight="1">
      <c r="D706" s="38"/>
    </row>
    <row r="707" spans="4:4" ht="12" customHeight="1">
      <c r="D707" s="38"/>
    </row>
    <row r="708" spans="4:4" ht="12" customHeight="1">
      <c r="D708" s="38"/>
    </row>
    <row r="709" spans="4:4" ht="12" customHeight="1">
      <c r="D709" s="38"/>
    </row>
    <row r="710" spans="4:4" ht="12" customHeight="1">
      <c r="D710" s="38"/>
    </row>
    <row r="711" spans="4:4" ht="12" customHeight="1">
      <c r="D711" s="38"/>
    </row>
    <row r="712" spans="4:4" ht="12" customHeight="1">
      <c r="D712" s="38"/>
    </row>
    <row r="713" spans="4:4" ht="12" customHeight="1">
      <c r="D713" s="38"/>
    </row>
    <row r="714" spans="4:4" ht="12" customHeight="1">
      <c r="D714" s="38"/>
    </row>
    <row r="715" spans="4:4" ht="12" customHeight="1">
      <c r="D715" s="38"/>
    </row>
    <row r="716" spans="4:4" ht="12" customHeight="1">
      <c r="D716" s="38"/>
    </row>
    <row r="717" spans="4:4" ht="12" customHeight="1">
      <c r="D717" s="38"/>
    </row>
    <row r="718" spans="4:4" ht="12" customHeight="1">
      <c r="D718" s="38"/>
    </row>
    <row r="719" spans="4:4" ht="12" customHeight="1">
      <c r="D719" s="38"/>
    </row>
    <row r="720" spans="4:4" ht="12" customHeight="1">
      <c r="D720" s="38"/>
    </row>
    <row r="721" spans="4:4" ht="12" customHeight="1">
      <c r="D721" s="38"/>
    </row>
    <row r="722" spans="4:4" ht="12" customHeight="1">
      <c r="D722" s="38"/>
    </row>
    <row r="723" spans="4:4" ht="12" customHeight="1">
      <c r="D723" s="38"/>
    </row>
    <row r="724" spans="4:4" ht="12" customHeight="1">
      <c r="D724" s="38"/>
    </row>
    <row r="725" spans="4:4" ht="12" customHeight="1">
      <c r="D725" s="38"/>
    </row>
    <row r="726" spans="4:4" ht="12" customHeight="1">
      <c r="D726" s="38"/>
    </row>
    <row r="727" spans="4:4" ht="12" customHeight="1">
      <c r="D727" s="38"/>
    </row>
    <row r="728" spans="4:4" ht="12" customHeight="1">
      <c r="D728" s="38"/>
    </row>
    <row r="729" spans="4:4" ht="12" customHeight="1">
      <c r="D729" s="38"/>
    </row>
    <row r="730" spans="4:4" ht="12" customHeight="1">
      <c r="D730" s="38"/>
    </row>
    <row r="731" spans="4:4" ht="12" customHeight="1">
      <c r="D731" s="38"/>
    </row>
    <row r="732" spans="4:4" ht="12" customHeight="1">
      <c r="D732" s="38"/>
    </row>
    <row r="733" spans="4:4" ht="12" customHeight="1">
      <c r="D733" s="38"/>
    </row>
    <row r="734" spans="4:4" ht="12" customHeight="1">
      <c r="D734" s="38"/>
    </row>
    <row r="735" spans="4:4" ht="12" customHeight="1">
      <c r="D735" s="38"/>
    </row>
    <row r="736" spans="4:4" ht="12" customHeight="1">
      <c r="D736" s="38"/>
    </row>
    <row r="737" spans="4:4" ht="12" customHeight="1">
      <c r="D737" s="38"/>
    </row>
    <row r="738" spans="4:4" ht="12" customHeight="1">
      <c r="D738" s="38"/>
    </row>
    <row r="739" spans="4:4" ht="12" customHeight="1">
      <c r="D739" s="38"/>
    </row>
    <row r="740" spans="4:4" ht="12" customHeight="1">
      <c r="D740" s="38"/>
    </row>
    <row r="741" spans="4:4" ht="12" customHeight="1">
      <c r="D741" s="38"/>
    </row>
    <row r="742" spans="4:4" ht="12" customHeight="1">
      <c r="D742" s="38"/>
    </row>
    <row r="743" spans="4:4" ht="12" customHeight="1">
      <c r="D743" s="38"/>
    </row>
    <row r="744" spans="4:4" ht="12" customHeight="1">
      <c r="D744" s="38"/>
    </row>
    <row r="745" spans="4:4" ht="12" customHeight="1">
      <c r="D745" s="38"/>
    </row>
    <row r="746" spans="4:4" ht="12" customHeight="1">
      <c r="D746" s="38"/>
    </row>
    <row r="747" spans="4:4" ht="12" customHeight="1">
      <c r="D747" s="38"/>
    </row>
    <row r="748" spans="4:4" ht="12" customHeight="1">
      <c r="D748" s="38"/>
    </row>
    <row r="749" spans="4:4" ht="12" customHeight="1">
      <c r="D749" s="38"/>
    </row>
    <row r="750" spans="4:4" ht="12" customHeight="1">
      <c r="D750" s="38"/>
    </row>
    <row r="751" spans="4:4" ht="12" customHeight="1">
      <c r="D751" s="38"/>
    </row>
    <row r="752" spans="4:4" ht="12" customHeight="1">
      <c r="D752" s="38"/>
    </row>
    <row r="753" spans="4:4" ht="12" customHeight="1">
      <c r="D753" s="38"/>
    </row>
    <row r="754" spans="4:4" ht="12" customHeight="1">
      <c r="D754" s="38"/>
    </row>
    <row r="755" spans="4:4" ht="12" customHeight="1">
      <c r="D755" s="38"/>
    </row>
    <row r="756" spans="4:4" ht="12" customHeight="1">
      <c r="D756" s="38"/>
    </row>
    <row r="757" spans="4:4" ht="12" customHeight="1">
      <c r="D757" s="38"/>
    </row>
    <row r="758" spans="4:4" ht="12" customHeight="1">
      <c r="D758" s="38"/>
    </row>
    <row r="759" spans="4:4" ht="12" customHeight="1">
      <c r="D759" s="38"/>
    </row>
    <row r="760" spans="4:4" ht="12" customHeight="1">
      <c r="D760" s="38"/>
    </row>
    <row r="761" spans="4:4" ht="12" customHeight="1">
      <c r="D761" s="38"/>
    </row>
    <row r="762" spans="4:4" ht="12" customHeight="1">
      <c r="D762" s="38"/>
    </row>
    <row r="763" spans="4:4" ht="12" customHeight="1">
      <c r="D763" s="38"/>
    </row>
    <row r="764" spans="4:4" ht="12" customHeight="1">
      <c r="D764" s="38"/>
    </row>
    <row r="765" spans="4:4" ht="12" customHeight="1">
      <c r="D765" s="38"/>
    </row>
    <row r="766" spans="4:4" ht="12" customHeight="1">
      <c r="D766" s="38"/>
    </row>
    <row r="767" spans="4:4" ht="12" customHeight="1">
      <c r="D767" s="38"/>
    </row>
    <row r="768" spans="4:4" ht="12" customHeight="1">
      <c r="D768" s="38"/>
    </row>
    <row r="769" spans="4:4" ht="12" customHeight="1">
      <c r="D769" s="38"/>
    </row>
    <row r="770" spans="4:4" ht="12" customHeight="1">
      <c r="D770" s="38"/>
    </row>
    <row r="771" spans="4:4" ht="12" customHeight="1">
      <c r="D771" s="38"/>
    </row>
    <row r="772" spans="4:4" ht="12" customHeight="1">
      <c r="D772" s="38"/>
    </row>
    <row r="773" spans="4:4" ht="12" customHeight="1">
      <c r="D773" s="38"/>
    </row>
    <row r="774" spans="4:4" ht="12" customHeight="1">
      <c r="D774" s="38"/>
    </row>
    <row r="775" spans="4:4" ht="12" customHeight="1">
      <c r="D775" s="38"/>
    </row>
    <row r="776" spans="4:4" ht="12" customHeight="1">
      <c r="D776" s="38"/>
    </row>
    <row r="777" spans="4:4" ht="12" customHeight="1">
      <c r="D777" s="38"/>
    </row>
    <row r="778" spans="4:4" ht="12" customHeight="1">
      <c r="D778" s="38"/>
    </row>
    <row r="779" spans="4:4" ht="12" customHeight="1">
      <c r="D779" s="38"/>
    </row>
    <row r="780" spans="4:4" ht="12" customHeight="1">
      <c r="D780" s="38"/>
    </row>
    <row r="781" spans="4:4" ht="12" customHeight="1">
      <c r="D781" s="38"/>
    </row>
    <row r="782" spans="4:4" ht="12" customHeight="1">
      <c r="D782" s="38"/>
    </row>
    <row r="783" spans="4:4" ht="12" customHeight="1">
      <c r="D783" s="38"/>
    </row>
    <row r="784" spans="4:4" ht="12" customHeight="1">
      <c r="D784" s="38"/>
    </row>
    <row r="785" spans="4:4" ht="12" customHeight="1">
      <c r="D785" s="38"/>
    </row>
    <row r="786" spans="4:4" ht="12" customHeight="1">
      <c r="D786" s="38"/>
    </row>
    <row r="787" spans="4:4" ht="12" customHeight="1">
      <c r="D787" s="38"/>
    </row>
    <row r="788" spans="4:4" ht="12" customHeight="1">
      <c r="D788" s="38"/>
    </row>
    <row r="789" spans="4:4" ht="12" customHeight="1">
      <c r="D789" s="38"/>
    </row>
    <row r="790" spans="4:4" ht="12" customHeight="1">
      <c r="D790" s="38"/>
    </row>
    <row r="791" spans="4:4" ht="12" customHeight="1">
      <c r="D791" s="38"/>
    </row>
    <row r="792" spans="4:4" ht="12" customHeight="1">
      <c r="D792" s="38"/>
    </row>
    <row r="793" spans="4:4" ht="12" customHeight="1">
      <c r="D793" s="38"/>
    </row>
    <row r="794" spans="4:4" ht="12" customHeight="1">
      <c r="D794" s="38"/>
    </row>
    <row r="795" spans="4:4" ht="12" customHeight="1">
      <c r="D795" s="38"/>
    </row>
    <row r="796" spans="4:4" ht="12" customHeight="1">
      <c r="D796" s="38"/>
    </row>
    <row r="797" spans="4:4" ht="12" customHeight="1">
      <c r="D797" s="38"/>
    </row>
    <row r="798" spans="4:4" ht="12" customHeight="1">
      <c r="D798" s="38"/>
    </row>
    <row r="799" spans="4:4" ht="12" customHeight="1">
      <c r="D799" s="38"/>
    </row>
    <row r="800" spans="4:4" ht="12" customHeight="1">
      <c r="D800" s="38"/>
    </row>
    <row r="801" spans="4:4" ht="12" customHeight="1">
      <c r="D801" s="38"/>
    </row>
    <row r="802" spans="4:4" ht="12" customHeight="1">
      <c r="D802" s="38"/>
    </row>
    <row r="803" spans="4:4" ht="12" customHeight="1">
      <c r="D803" s="38"/>
    </row>
    <row r="804" spans="4:4" ht="12" customHeight="1">
      <c r="D804" s="38"/>
    </row>
    <row r="805" spans="4:4" ht="12" customHeight="1">
      <c r="D805" s="38"/>
    </row>
    <row r="806" spans="4:4" ht="12" customHeight="1">
      <c r="D806" s="38"/>
    </row>
    <row r="807" spans="4:4" ht="12" customHeight="1">
      <c r="D807" s="38"/>
    </row>
    <row r="808" spans="4:4" ht="12" customHeight="1">
      <c r="D808" s="38"/>
    </row>
    <row r="809" spans="4:4" ht="12" customHeight="1">
      <c r="D809" s="38"/>
    </row>
    <row r="810" spans="4:4" ht="12" customHeight="1">
      <c r="D810" s="38"/>
    </row>
    <row r="811" spans="4:4" ht="12" customHeight="1">
      <c r="D811" s="38"/>
    </row>
    <row r="812" spans="4:4" ht="12" customHeight="1">
      <c r="D812" s="38"/>
    </row>
    <row r="813" spans="4:4" ht="12" customHeight="1">
      <c r="D813" s="38"/>
    </row>
    <row r="814" spans="4:4" ht="12" customHeight="1">
      <c r="D814" s="38"/>
    </row>
    <row r="815" spans="4:4" ht="12" customHeight="1">
      <c r="D815" s="38"/>
    </row>
    <row r="816" spans="4:4" ht="12" customHeight="1">
      <c r="D816" s="38"/>
    </row>
    <row r="817" spans="4:4" ht="12" customHeight="1">
      <c r="D817" s="38"/>
    </row>
    <row r="818" spans="4:4" ht="12" customHeight="1">
      <c r="D818" s="38"/>
    </row>
    <row r="819" spans="4:4" ht="12" customHeight="1">
      <c r="D819" s="38"/>
    </row>
    <row r="820" spans="4:4" ht="12" customHeight="1">
      <c r="D820" s="38"/>
    </row>
    <row r="821" spans="4:4" ht="12" customHeight="1">
      <c r="D821" s="38"/>
    </row>
    <row r="822" spans="4:4" ht="12" customHeight="1">
      <c r="D822" s="38"/>
    </row>
    <row r="823" spans="4:4" ht="12" customHeight="1">
      <c r="D823" s="38"/>
    </row>
    <row r="824" spans="4:4" ht="12" customHeight="1">
      <c r="D824" s="38"/>
    </row>
    <row r="825" spans="4:4" ht="12" customHeight="1">
      <c r="D825" s="38"/>
    </row>
    <row r="826" spans="4:4" ht="12" customHeight="1">
      <c r="D826" s="38"/>
    </row>
    <row r="827" spans="4:4" ht="12" customHeight="1">
      <c r="D827" s="38"/>
    </row>
    <row r="828" spans="4:4" ht="12" customHeight="1">
      <c r="D828" s="38"/>
    </row>
    <row r="829" spans="4:4" ht="12" customHeight="1">
      <c r="D829" s="38"/>
    </row>
    <row r="830" spans="4:4" ht="12" customHeight="1">
      <c r="D830" s="38"/>
    </row>
    <row r="831" spans="4:4" ht="12" customHeight="1">
      <c r="D831" s="38"/>
    </row>
    <row r="832" spans="4:4" ht="12" customHeight="1">
      <c r="D832" s="38"/>
    </row>
    <row r="833" spans="4:4" ht="12" customHeight="1">
      <c r="D833" s="38"/>
    </row>
    <row r="834" spans="4:4" ht="12" customHeight="1">
      <c r="D834" s="38"/>
    </row>
    <row r="835" spans="4:4" ht="12" customHeight="1">
      <c r="D835" s="38"/>
    </row>
    <row r="836" spans="4:4" ht="12" customHeight="1">
      <c r="D836" s="38"/>
    </row>
    <row r="837" spans="4:4" ht="12" customHeight="1">
      <c r="D837" s="38"/>
    </row>
    <row r="838" spans="4:4" ht="12" customHeight="1">
      <c r="D838" s="38"/>
    </row>
    <row r="839" spans="4:4" ht="12" customHeight="1">
      <c r="D839" s="38"/>
    </row>
    <row r="840" spans="4:4" ht="12" customHeight="1">
      <c r="D840" s="38"/>
    </row>
    <row r="841" spans="4:4" ht="12" customHeight="1">
      <c r="D841" s="38"/>
    </row>
    <row r="842" spans="4:4" ht="12" customHeight="1">
      <c r="D842" s="38"/>
    </row>
    <row r="843" spans="4:4" ht="12" customHeight="1">
      <c r="D843" s="38"/>
    </row>
    <row r="844" spans="4:4" ht="12" customHeight="1">
      <c r="D844" s="38"/>
    </row>
    <row r="845" spans="4:4" ht="12" customHeight="1">
      <c r="D845" s="38"/>
    </row>
    <row r="846" spans="4:4" ht="12" customHeight="1">
      <c r="D846" s="38"/>
    </row>
    <row r="847" spans="4:4" ht="12" customHeight="1">
      <c r="D847" s="38"/>
    </row>
    <row r="848" spans="4:4" ht="12" customHeight="1">
      <c r="D848" s="38"/>
    </row>
    <row r="849" spans="4:4" ht="12" customHeight="1">
      <c r="D849" s="38"/>
    </row>
    <row r="850" spans="4:4" ht="12" customHeight="1">
      <c r="D850" s="38"/>
    </row>
    <row r="851" spans="4:4" ht="12" customHeight="1">
      <c r="D851" s="38"/>
    </row>
    <row r="852" spans="4:4" ht="12" customHeight="1">
      <c r="D852" s="38"/>
    </row>
    <row r="853" spans="4:4" ht="12" customHeight="1">
      <c r="D853" s="38"/>
    </row>
    <row r="854" spans="4:4" ht="12" customHeight="1">
      <c r="D854" s="38"/>
    </row>
    <row r="855" spans="4:4" ht="12" customHeight="1">
      <c r="D855" s="38"/>
    </row>
    <row r="856" spans="4:4" ht="12" customHeight="1">
      <c r="D856" s="38"/>
    </row>
    <row r="857" spans="4:4" ht="12" customHeight="1">
      <c r="D857" s="38"/>
    </row>
    <row r="858" spans="4:4" ht="12" customHeight="1">
      <c r="D858" s="38"/>
    </row>
    <row r="859" spans="4:4" ht="12" customHeight="1">
      <c r="D859" s="38"/>
    </row>
    <row r="860" spans="4:4" ht="12" customHeight="1">
      <c r="D860" s="38"/>
    </row>
    <row r="861" spans="4:4" ht="12" customHeight="1">
      <c r="D861" s="38"/>
    </row>
    <row r="862" spans="4:4" ht="12" customHeight="1">
      <c r="D862" s="38"/>
    </row>
    <row r="863" spans="4:4" ht="12" customHeight="1">
      <c r="D863" s="38"/>
    </row>
    <row r="864" spans="4:4" ht="12" customHeight="1">
      <c r="D864" s="38"/>
    </row>
    <row r="865" spans="4:4" ht="12" customHeight="1">
      <c r="D865" s="38"/>
    </row>
    <row r="866" spans="4:4" ht="12" customHeight="1">
      <c r="D866" s="38"/>
    </row>
    <row r="867" spans="4:4" ht="12" customHeight="1">
      <c r="D867" s="38"/>
    </row>
    <row r="868" spans="4:4" ht="12" customHeight="1">
      <c r="D868" s="38"/>
    </row>
    <row r="869" spans="4:4" ht="12" customHeight="1">
      <c r="D869" s="38"/>
    </row>
    <row r="870" spans="4:4" ht="12" customHeight="1">
      <c r="D870" s="38"/>
    </row>
    <row r="871" spans="4:4" ht="12" customHeight="1">
      <c r="D871" s="38"/>
    </row>
    <row r="872" spans="4:4" ht="12" customHeight="1">
      <c r="D872" s="38"/>
    </row>
    <row r="873" spans="4:4" ht="12" customHeight="1">
      <c r="D873" s="38"/>
    </row>
    <row r="874" spans="4:4" ht="12" customHeight="1">
      <c r="D874" s="38"/>
    </row>
    <row r="875" spans="4:4" ht="12" customHeight="1">
      <c r="D875" s="38"/>
    </row>
    <row r="876" spans="4:4" ht="12" customHeight="1">
      <c r="D876" s="38"/>
    </row>
    <row r="877" spans="4:4" ht="12" customHeight="1">
      <c r="D877" s="38"/>
    </row>
    <row r="878" spans="4:4" ht="12" customHeight="1">
      <c r="D878" s="38"/>
    </row>
    <row r="879" spans="4:4" ht="12" customHeight="1">
      <c r="D879" s="38"/>
    </row>
    <row r="880" spans="4:4" ht="12" customHeight="1">
      <c r="D880" s="38"/>
    </row>
    <row r="881" spans="4:4" ht="12" customHeight="1">
      <c r="D881" s="38"/>
    </row>
    <row r="882" spans="4:4" ht="12" customHeight="1">
      <c r="D882" s="38"/>
    </row>
    <row r="883" spans="4:4" ht="12" customHeight="1">
      <c r="D883" s="38"/>
    </row>
    <row r="884" spans="4:4" ht="12" customHeight="1">
      <c r="D884" s="38"/>
    </row>
    <row r="885" spans="4:4" ht="12" customHeight="1">
      <c r="D885" s="38"/>
    </row>
    <row r="886" spans="4:4" ht="12" customHeight="1">
      <c r="D886" s="38"/>
    </row>
    <row r="887" spans="4:4" ht="12" customHeight="1">
      <c r="D887" s="38"/>
    </row>
    <row r="888" spans="4:4" ht="12" customHeight="1">
      <c r="D888" s="38"/>
    </row>
    <row r="889" spans="4:4" ht="12" customHeight="1">
      <c r="D889" s="38"/>
    </row>
    <row r="890" spans="4:4" ht="12" customHeight="1">
      <c r="D890" s="38"/>
    </row>
    <row r="891" spans="4:4" ht="12" customHeight="1">
      <c r="D891" s="38"/>
    </row>
    <row r="892" spans="4:4" ht="12" customHeight="1">
      <c r="D892" s="38"/>
    </row>
    <row r="893" spans="4:4" ht="12" customHeight="1">
      <c r="D893" s="38"/>
    </row>
    <row r="894" spans="4:4" ht="12" customHeight="1">
      <c r="D894" s="38"/>
    </row>
    <row r="895" spans="4:4" ht="12" customHeight="1">
      <c r="D895" s="38"/>
    </row>
    <row r="896" spans="4:4" ht="12" customHeight="1">
      <c r="D896" s="38"/>
    </row>
    <row r="897" spans="4:4" ht="12" customHeight="1">
      <c r="D897" s="38"/>
    </row>
    <row r="898" spans="4:4" ht="12" customHeight="1">
      <c r="D898" s="38"/>
    </row>
    <row r="899" spans="4:4" ht="12" customHeight="1">
      <c r="D899" s="38"/>
    </row>
    <row r="900" spans="4:4" ht="12" customHeight="1">
      <c r="D900" s="38"/>
    </row>
    <row r="901" spans="4:4" ht="12" customHeight="1">
      <c r="D901" s="38"/>
    </row>
    <row r="902" spans="4:4" ht="12" customHeight="1">
      <c r="D902" s="38"/>
    </row>
    <row r="903" spans="4:4" ht="12" customHeight="1">
      <c r="D903" s="38"/>
    </row>
    <row r="904" spans="4:4" ht="12" customHeight="1">
      <c r="D904" s="38"/>
    </row>
    <row r="905" spans="4:4" ht="12" customHeight="1">
      <c r="D905" s="38"/>
    </row>
    <row r="906" spans="4:4" ht="12" customHeight="1">
      <c r="D906" s="38"/>
    </row>
    <row r="907" spans="4:4" ht="12" customHeight="1">
      <c r="D907" s="38"/>
    </row>
    <row r="908" spans="4:4" ht="12" customHeight="1">
      <c r="D908" s="38"/>
    </row>
    <row r="909" spans="4:4" ht="12" customHeight="1">
      <c r="D909" s="38"/>
    </row>
    <row r="910" spans="4:4" ht="12" customHeight="1">
      <c r="D910" s="38"/>
    </row>
    <row r="911" spans="4:4" ht="12" customHeight="1">
      <c r="D911" s="38"/>
    </row>
    <row r="912" spans="4:4" ht="12" customHeight="1">
      <c r="D912" s="38"/>
    </row>
    <row r="913" spans="4:4" ht="12" customHeight="1">
      <c r="D913" s="38"/>
    </row>
    <row r="914" spans="4:4" ht="12" customHeight="1">
      <c r="D914" s="38"/>
    </row>
    <row r="915" spans="4:4" ht="12" customHeight="1">
      <c r="D915" s="38"/>
    </row>
    <row r="916" spans="4:4" ht="12" customHeight="1">
      <c r="D916" s="38"/>
    </row>
    <row r="917" spans="4:4" ht="12" customHeight="1">
      <c r="D917" s="38"/>
    </row>
    <row r="918" spans="4:4" ht="12" customHeight="1">
      <c r="D918" s="38"/>
    </row>
    <row r="919" spans="4:4" ht="12" customHeight="1">
      <c r="D919" s="38"/>
    </row>
    <row r="920" spans="4:4" ht="12" customHeight="1">
      <c r="D920" s="38"/>
    </row>
    <row r="921" spans="4:4" ht="12" customHeight="1">
      <c r="D921" s="38"/>
    </row>
    <row r="922" spans="4:4" ht="12" customHeight="1">
      <c r="D922" s="38"/>
    </row>
    <row r="923" spans="4:4" ht="12" customHeight="1">
      <c r="D923" s="38"/>
    </row>
    <row r="924" spans="4:4" ht="12" customHeight="1">
      <c r="D924" s="38"/>
    </row>
    <row r="925" spans="4:4" ht="12" customHeight="1">
      <c r="D925" s="38"/>
    </row>
    <row r="926" spans="4:4" ht="12" customHeight="1">
      <c r="D926" s="38"/>
    </row>
    <row r="927" spans="4:4" ht="12" customHeight="1">
      <c r="D927" s="38"/>
    </row>
    <row r="928" spans="4:4" ht="12" customHeight="1">
      <c r="D928" s="38"/>
    </row>
    <row r="929" spans="4:4" ht="12" customHeight="1">
      <c r="D929" s="38"/>
    </row>
    <row r="930" spans="4:4" ht="12" customHeight="1">
      <c r="D930" s="38"/>
    </row>
    <row r="931" spans="4:4" ht="12" customHeight="1">
      <c r="D931" s="38"/>
    </row>
    <row r="932" spans="4:4" ht="12" customHeight="1">
      <c r="D932" s="38"/>
    </row>
    <row r="933" spans="4:4" ht="12" customHeight="1">
      <c r="D933" s="38"/>
    </row>
    <row r="934" spans="4:4" ht="12" customHeight="1">
      <c r="D934" s="38"/>
    </row>
    <row r="935" spans="4:4" ht="12" customHeight="1">
      <c r="D935" s="38"/>
    </row>
    <row r="936" spans="4:4" ht="12" customHeight="1">
      <c r="D936" s="38"/>
    </row>
    <row r="937" spans="4:4" ht="12" customHeight="1">
      <c r="D937" s="38"/>
    </row>
    <row r="938" spans="4:4" ht="12" customHeight="1">
      <c r="D938" s="38"/>
    </row>
    <row r="939" spans="4:4" ht="12" customHeight="1">
      <c r="D939" s="38"/>
    </row>
    <row r="940" spans="4:4" ht="12" customHeight="1">
      <c r="D940" s="38"/>
    </row>
    <row r="941" spans="4:4" ht="12" customHeight="1">
      <c r="D941" s="38"/>
    </row>
    <row r="942" spans="4:4" ht="12" customHeight="1">
      <c r="D942" s="38"/>
    </row>
    <row r="943" spans="4:4" ht="12" customHeight="1">
      <c r="D943" s="38"/>
    </row>
    <row r="944" spans="4:4" ht="12" customHeight="1">
      <c r="D944" s="38"/>
    </row>
    <row r="945" spans="4:4" ht="12" customHeight="1">
      <c r="D945" s="38"/>
    </row>
    <row r="946" spans="4:4" ht="12" customHeight="1">
      <c r="D946" s="38"/>
    </row>
    <row r="947" spans="4:4" ht="12" customHeight="1">
      <c r="D947" s="38"/>
    </row>
    <row r="948" spans="4:4" ht="12" customHeight="1">
      <c r="D948" s="38"/>
    </row>
    <row r="949" spans="4:4" ht="12" customHeight="1">
      <c r="D949" s="38"/>
    </row>
    <row r="950" spans="4:4" ht="12" customHeight="1">
      <c r="D950" s="38"/>
    </row>
    <row r="951" spans="4:4" ht="12" customHeight="1">
      <c r="D951" s="38"/>
    </row>
    <row r="952" spans="4:4" ht="12" customHeight="1">
      <c r="D952" s="38"/>
    </row>
    <row r="953" spans="4:4" ht="12" customHeight="1">
      <c r="D953" s="38"/>
    </row>
    <row r="954" spans="4:4" ht="12" customHeight="1">
      <c r="D954" s="38"/>
    </row>
    <row r="955" spans="4:4" ht="12" customHeight="1">
      <c r="D955" s="38"/>
    </row>
    <row r="956" spans="4:4" ht="12" customHeight="1">
      <c r="D956" s="38"/>
    </row>
    <row r="957" spans="4:4" ht="12" customHeight="1">
      <c r="D957" s="38"/>
    </row>
    <row r="958" spans="4:4" ht="12" customHeight="1">
      <c r="D958" s="38"/>
    </row>
    <row r="959" spans="4:4" ht="12" customHeight="1">
      <c r="D959" s="38"/>
    </row>
    <row r="960" spans="4:4" ht="12" customHeight="1">
      <c r="D960" s="38"/>
    </row>
    <row r="961" spans="4:4" ht="12" customHeight="1">
      <c r="D961" s="38"/>
    </row>
    <row r="962" spans="4:4" ht="12" customHeight="1">
      <c r="D962" s="38"/>
    </row>
    <row r="963" spans="4:4" ht="12" customHeight="1">
      <c r="D963" s="38"/>
    </row>
    <row r="964" spans="4:4" ht="12" customHeight="1">
      <c r="D964" s="38"/>
    </row>
    <row r="965" spans="4:4" ht="12" customHeight="1">
      <c r="D965" s="38"/>
    </row>
    <row r="966" spans="4:4" ht="12" customHeight="1">
      <c r="D966" s="38"/>
    </row>
    <row r="967" spans="4:4" ht="12" customHeight="1">
      <c r="D967" s="38"/>
    </row>
    <row r="968" spans="4:4" ht="12" customHeight="1">
      <c r="D968" s="38"/>
    </row>
    <row r="969" spans="4:4" ht="12" customHeight="1">
      <c r="D969" s="38"/>
    </row>
    <row r="970" spans="4:4" ht="12" customHeight="1">
      <c r="D970" s="38"/>
    </row>
    <row r="971" spans="4:4" ht="12" customHeight="1">
      <c r="D971" s="38"/>
    </row>
    <row r="972" spans="4:4" ht="12" customHeight="1">
      <c r="D972" s="38"/>
    </row>
    <row r="973" spans="4:4" ht="12" customHeight="1">
      <c r="D973" s="38"/>
    </row>
    <row r="974" spans="4:4" ht="12" customHeight="1">
      <c r="D974" s="38"/>
    </row>
    <row r="975" spans="4:4" ht="12" customHeight="1">
      <c r="D975" s="38"/>
    </row>
    <row r="976" spans="4:4" ht="12" customHeight="1">
      <c r="D976" s="38"/>
    </row>
    <row r="977" spans="4:4" ht="12" customHeight="1">
      <c r="D977" s="38"/>
    </row>
    <row r="978" spans="4:4" ht="12" customHeight="1">
      <c r="D978" s="38"/>
    </row>
    <row r="979" spans="4:4" ht="12" customHeight="1">
      <c r="D979" s="38"/>
    </row>
    <row r="980" spans="4:4" ht="12" customHeight="1">
      <c r="D980" s="38"/>
    </row>
    <row r="981" spans="4:4" ht="12" customHeight="1">
      <c r="D981" s="38"/>
    </row>
    <row r="982" spans="4:4" ht="12" customHeight="1">
      <c r="D982" s="38"/>
    </row>
    <row r="983" spans="4:4" ht="12" customHeight="1">
      <c r="D983" s="38"/>
    </row>
    <row r="984" spans="4:4" ht="12" customHeight="1">
      <c r="D984" s="38"/>
    </row>
    <row r="985" spans="4:4" ht="12" customHeight="1">
      <c r="D985" s="38"/>
    </row>
    <row r="986" spans="4:4" ht="12" customHeight="1">
      <c r="D986" s="38"/>
    </row>
    <row r="987" spans="4:4" ht="12" customHeight="1">
      <c r="D987" s="38"/>
    </row>
    <row r="988" spans="4:4" ht="12" customHeight="1">
      <c r="D988" s="38"/>
    </row>
    <row r="989" spans="4:4" ht="12" customHeight="1">
      <c r="D989" s="38"/>
    </row>
    <row r="990" spans="4:4" ht="12" customHeight="1">
      <c r="D990" s="38"/>
    </row>
    <row r="991" spans="4:4" ht="12" customHeight="1">
      <c r="D991" s="38"/>
    </row>
    <row r="992" spans="4:4" ht="12" customHeight="1">
      <c r="D992" s="38"/>
    </row>
    <row r="993" spans="4:4" ht="12" customHeight="1">
      <c r="D993" s="38"/>
    </row>
    <row r="994" spans="4:4" ht="12" customHeight="1">
      <c r="D994" s="38"/>
    </row>
    <row r="995" spans="4:4" ht="12" customHeight="1">
      <c r="D995" s="38"/>
    </row>
    <row r="996" spans="4:4" ht="12" customHeight="1">
      <c r="D996" s="38"/>
    </row>
    <row r="997" spans="4:4" ht="12" customHeight="1">
      <c r="D997" s="38"/>
    </row>
    <row r="998" spans="4:4" ht="12" customHeight="1">
      <c r="D998" s="38"/>
    </row>
    <row r="999" spans="4:4" ht="12" customHeight="1">
      <c r="D999" s="38"/>
    </row>
    <row r="1000" spans="4:4" ht="12" customHeight="1">
      <c r="D1000" s="38"/>
    </row>
  </sheetData>
  <mergeCells count="18">
    <mergeCell ref="D18:D21"/>
    <mergeCell ref="B22:B24"/>
    <mergeCell ref="C22:C24"/>
    <mergeCell ref="D22:D24"/>
    <mergeCell ref="A2:A60"/>
    <mergeCell ref="B9:F9"/>
    <mergeCell ref="B10:F11"/>
    <mergeCell ref="B15:B17"/>
    <mergeCell ref="C15:C17"/>
    <mergeCell ref="D15:D17"/>
    <mergeCell ref="B18:B21"/>
    <mergeCell ref="B60:F60"/>
    <mergeCell ref="E22:E24"/>
    <mergeCell ref="B26:B36"/>
    <mergeCell ref="C26:C36"/>
    <mergeCell ref="D26:D36"/>
    <mergeCell ref="E26:E36"/>
    <mergeCell ref="C18:C21"/>
  </mergeCells>
  <pageMargins left="0.70866141732283472" right="0.70866141732283472" top="0.74803149606299213" bottom="0.74803149606299213"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showGridLines="0" workbookViewId="0"/>
  </sheetViews>
  <sheetFormatPr baseColWidth="10" defaultColWidth="14.42578125" defaultRowHeight="15" customHeight="1"/>
  <cols>
    <col min="1" max="1" width="143" customWidth="1"/>
    <col min="2" max="2" width="3" customWidth="1"/>
    <col min="3" max="26" width="8.85546875" customWidth="1"/>
  </cols>
  <sheetData>
    <row r="1" spans="1:2" ht="100.5" customHeight="1">
      <c r="A1" s="39" t="str">
        <f ca="1">OFFSET(L!$C$1,MATCH("Instructions"&amp;ADDRESS(ROW(),COLUMN(),4),L!$A:$A,0)-1,SL,,)</f>
        <v>Site Internet du RMI: (www.responsiblemineralsinitiative.org) 
Formations, recommandations, modèles, liste des fonderies conformes au programme fonderie sans conflit</v>
      </c>
      <c r="B1" s="40" t="s">
        <v>103</v>
      </c>
    </row>
    <row r="2" spans="1:2" ht="12" customHeight="1">
      <c r="A2" s="41" t="str">
        <f ca="1">OFFSET(L!$C$1,MATCH("Instructions"&amp;ADDRESS(ROW(),COLUMN(),4),L!$A:$A,0)-1,SL,,)</f>
        <v>Introduction</v>
      </c>
      <c r="B2" s="40" t="s">
        <v>104</v>
      </c>
    </row>
    <row r="3" spans="1:2" ht="12" customHeight="1">
      <c r="A3" s="42" t="str">
        <f ca="1">OFFSET(L!$C$1,MATCH("Instructions"&amp;ADDRESS(ROW(),COLUMN(),4),L!$A:$A,0)-1,SL,,)</f>
        <v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
Lorsque vous remplirez le formulaire, veillez à ce qu’aucune des entrées dans les cellules ne commence par « = » ou « #. »
</v>
      </c>
      <c r="B3" s="40" t="s">
        <v>105</v>
      </c>
    </row>
    <row r="4" spans="1:2" ht="222" customHeight="1">
      <c r="A4" s="42" t="str">
        <f ca="1">OFFSET(L!$C$1,MATCH("Instructions"&amp;ADDRESS(ROW(),COLUMN(),4),L!$A:$A,0)-1,SL,,)</f>
        <v>*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
** Voir les informations sur la Responsible Minerals Initiative (Initiative pour les minerais responsables) (www.responsiblemineralsinitiative.org).</v>
      </c>
      <c r="B4" s="40" t="s">
        <v>106</v>
      </c>
    </row>
    <row r="5" spans="1:2" ht="12" customHeight="1">
      <c r="A5" s="43"/>
      <c r="B5" s="40"/>
    </row>
    <row r="6" spans="1:2" ht="12" customHeight="1">
      <c r="A6" s="41" t="str">
        <f ca="1">OFFSET(L!$C$1,MATCH("Instructions"&amp;ADDRESS(ROW(),COLUMN(),4),L!$A:$A,0)-1,SL,,)</f>
        <v>Instructions pour compléter les informations relatives à votre entreprise (lignes 8 - 22). Merci de répondre en anglais uniquement.</v>
      </c>
      <c r="B6" s="40" t="s">
        <v>104</v>
      </c>
    </row>
    <row r="7" spans="1:2" ht="12" customHeight="1">
      <c r="A7" s="41" t="str">
        <f ca="1">OFFSET(L!$C$1,MATCH("Instructions"&amp;ADDRESS(ROW(),COLUMN(),4),L!$A:$A,0)-1,SL,,)</f>
        <v>Remarque : les astérisques (*) marquent des champs obligatoires</v>
      </c>
      <c r="B7" s="40"/>
    </row>
    <row r="8" spans="1:2" ht="12" customHeight="1">
      <c r="A8" s="42" t="str">
        <f ca="1">OFFSET(L!$C$1,MATCH("Instructions"&amp;ADDRESS(ROW(),COLUMN(),4),L!$A:$A,0)-1,SL,,)</f>
        <v>1. Insérez la dénomination sociale de votre société. Merci de ne pas utiliser d’abréviations. Dans ce champ, vous avez la possibilité d’ajouter d’autres noms commerciaux, raisons sociales, etc.</v>
      </c>
      <c r="B8" s="40"/>
    </row>
    <row r="9" spans="1:2" ht="405" customHeight="1">
      <c r="A9" s="44" t="str">
        <f ca="1">OFFSET(L!$C$1,MATCH("Instructions"&amp;ADDRESS(ROW(),COLUMN(),4),L!$A:$A,0)-1,SL,,)</f>
        <v>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v>
      </c>
      <c r="B9" s="40" t="s">
        <v>103</v>
      </c>
    </row>
    <row r="10" spans="1:2" ht="36" customHeight="1">
      <c r="A10" s="42" t="str">
        <f ca="1">OFFSET(L!$C$1,MATCH("Instructions"&amp;ADDRESS(ROW(),COLUMN(),4),L!$A:$A,0)-1,SL,,)</f>
        <v>3. Indiquer un identifiant unique de votre entreprise (numéro DUNS, numéro TVA, etc…)</v>
      </c>
      <c r="B10" s="40"/>
    </row>
    <row r="11" spans="1:2" ht="35.25" customHeight="1">
      <c r="A11" s="42" t="str">
        <f ca="1">OFFSET(L!$C$1,MATCH("Instructions"&amp;ADDRESS(ROW(),COLUMN(),4),L!$A:$A,0)-1,SL,,)</f>
        <v>4. Indiquer le type d'identifiant utilisé (numéro DUNS, numéro TVA, etc…)</v>
      </c>
      <c r="B11" s="40"/>
    </row>
    <row r="12" spans="1:2" ht="12" customHeight="1">
      <c r="A12" s="42" t="str">
        <f ca="1">OFFSET(L!$C$1,MATCH("Instructions"&amp;ADDRESS(ROW(),COLUMN(),4),L!$A:$A,0)-1,SL,,)</f>
        <v>5. Indiquer l’adresse complète de votre entreprise (rue, ville, pays, code postal,…). Ce champ est optionnel.</v>
      </c>
      <c r="B12" s="40" t="s">
        <v>104</v>
      </c>
    </row>
    <row r="13" spans="1:2" ht="33.75" customHeight="1">
      <c r="A13" s="42" t="str">
        <f ca="1">OFFSET(L!$C$1,MATCH("Instructions"&amp;ADDRESS(ROW(),COLUMN(),4),L!$A:$A,0)-1,SL,,)</f>
        <v>6. Indiquer le nom de la personne à contacter concernant le contenu de votre déclaration. Ce champ est obligatoire.</v>
      </c>
      <c r="B13" s="40"/>
    </row>
    <row r="14" spans="1:2" ht="12" customHeight="1">
      <c r="A14" s="42" t="str">
        <f ca="1">OFFSET(L!$C$1,MATCH("Instructions"&amp;ADDRESS(ROW(),COLUMN(),4),L!$A:$A,0)-1,SL,,)</f>
        <v>7. Indiquer l'adresse email de la personne à contacter. Si cette personne n'a pas d'adresse email, indiquer "not available" ou "n/a" (en anglais). Un champ vide peut provoquer une erreur dans l'exécution de ce formulaire. Ce champ est obligatoire.</v>
      </c>
      <c r="B14" s="40"/>
    </row>
    <row r="15" spans="1:2" ht="25.5" customHeight="1">
      <c r="A15" s="42" t="str">
        <f ca="1">OFFSET(L!$C$1,MATCH("Instructions"&amp;ADDRESS(ROW(),COLUMN(),4),L!$A:$A,0)-1,SL,,)</f>
        <v>8. Indiquer le numéro de téléphone de la personne à contacter. Ce champ est obligatoire.</v>
      </c>
      <c r="B15" s="40"/>
    </row>
    <row r="16" spans="1:2" ht="12" customHeight="1">
      <c r="A16" s="42" t="str">
        <f ca="1">OFFSET(L!$C$1,MATCH("Instructions"&amp;ADDRESS(ROW(),COLUMN(),4),L!$A:$A,0)-1,SL,,)</f>
        <v>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v>
      </c>
      <c r="B16" s="40"/>
    </row>
    <row r="17" spans="1:2" ht="12" customHeight="1">
      <c r="A17" s="42" t="str">
        <f ca="1">OFFSET(L!$C$1,MATCH("Instructions"&amp;ADDRESS(ROW(),COLUMN(),4),L!$A:$A,0)-1,SL,,)</f>
        <v>10. Indiquer le titre de la personne responsable. Ce champ est facultatif.</v>
      </c>
      <c r="B17" s="40"/>
    </row>
    <row r="18" spans="1:2" ht="12" customHeight="1">
      <c r="A18" s="42" t="str">
        <f ca="1">OFFSET(L!$C$1,MATCH("Instructions"&amp;ADDRESS(ROW(),COLUMN(),4),L!$A:$A,0)-1,SL,,)</f>
        <v>11. Indiquer l'adresse email de la personne responsable. Si cette personne n'a pas d'adresse email, indiquer "not available" ou "n/a" (en anglais). Un champ vide peut provoquer une erreur dans l'exécution de ce formulaire. Ce champ est obligatoire.</v>
      </c>
      <c r="B18" s="40"/>
    </row>
    <row r="19" spans="1:2" ht="12" customHeight="1">
      <c r="A19" s="42" t="str">
        <f ca="1">OFFSET(L!$C$1,MATCH("Instructions"&amp;ADDRESS(ROW(),COLUMN(),4),L!$A:$A,0)-1,SL,,)</f>
        <v>12. Insérez le numéro de téléphone pour la personne donnant l’autorisation. Ce champ est facultatif.</v>
      </c>
      <c r="B19" s="40"/>
    </row>
    <row r="20" spans="1:2" ht="33.75" customHeight="1">
      <c r="A20" s="42" t="str">
        <f ca="1">OFFSET(L!$C$1,MATCH("Instructions"&amp;ADDRESS(ROW(),COLUMN(),4),L!$A:$A,0)-1,SL,,)</f>
        <v>13. Indiquer la date à laquelle vous avez complété ce rapport en utilisant le format suivant JJ-MM-AAAA. Ce champ est obligatoire.</v>
      </c>
      <c r="B20" s="40"/>
    </row>
    <row r="21" spans="1:2" ht="12" customHeight="1">
      <c r="A21" s="42" t="str">
        <f ca="1">OFFSET(L!$C$1,MATCH("Instructions"&amp;ADDRESS(ROW(),COLUMN(),4),L!$A:$A,0)-1,SL,,)</f>
        <v>14. Le rapport peut par exemple être sauvegardé sous le nom suivant: nomdelentreprise-date.xls (date au format AAAA-MM-JJ).</v>
      </c>
      <c r="B21" s="40" t="s">
        <v>104</v>
      </c>
    </row>
    <row r="22" spans="1:2" ht="12" customHeight="1">
      <c r="A22" s="43"/>
      <c r="B22" s="40"/>
    </row>
    <row r="23" spans="1:2" ht="12" customHeight="1">
      <c r="A23" s="41" t="str">
        <f ca="1">OFFSET(L!$C$1,MATCH("Instructions"&amp;ADDRESS(ROW(),COLUMN(),4),L!$A:$A,0)-1,SL,,)</f>
        <v>12. Insérez le numéro de téléphone pour la personne donnant l’autorisation. Ce champ est facultatif.</v>
      </c>
      <c r="B23" s="40" t="s">
        <v>104</v>
      </c>
    </row>
    <row r="24" spans="1:2" ht="80.25" customHeight="1">
      <c r="A24" s="42" t="str">
        <f ca="1">OFFSET(L!$C$1,MATCH("Instructions"&amp;ADDRESS(ROW(),COLUMN(),4),L!$A:$A,0)-1,SL,,)</f>
        <v>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v>
      </c>
      <c r="B24" s="40" t="s">
        <v>107</v>
      </c>
    </row>
    <row r="25" spans="1:2" ht="72" customHeight="1">
      <c r="A25" s="42" t="str">
        <f ca="1">OFFSET(L!$C$1,MATCH("Instructions"&amp;ADDRESS(ROW(),COLUMN(),4),L!$A:$A,0)-1,SL,,)</f>
        <v>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v>
      </c>
      <c r="B25" s="40" t="s">
        <v>104</v>
      </c>
    </row>
    <row r="26" spans="1:2" ht="280.5" customHeight="1">
      <c r="A26" s="42" t="str">
        <f ca="1">OFFSET(L!$C$1,MATCH("Instructions"&amp;ADDRESS(ROW(),COLUMN(),4),L!$A:$A,0)-1,SL,,)</f>
        <v>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3TG. Les réponses valides à cette question sont « oui » ou « non ». Cette question est obligatoire.</v>
      </c>
      <c r="B26" s="40" t="s">
        <v>104</v>
      </c>
    </row>
    <row r="27" spans="1:2" ht="12" customHeight="1">
      <c r="A27" s="42" t="str">
        <f ca="1">OFFSET(L!$C$1,MATCH("Instructions"&amp;ADDRESS(ROW(),COLUMN(),4),L!$A:$A,0)-1,SL,,)</f>
        <v>Dans le cas d'une réponse négative, certaines entreprises peuvent exiger des justifications qui devront être saisies dans le champ de commentaire.</v>
      </c>
      <c r="B27" s="40" t="s">
        <v>104</v>
      </c>
    </row>
    <row r="28" spans="1:2" ht="247.5" customHeight="1">
      <c r="A28" s="42" t="str">
        <f ca="1">OFFSET(L!$C$1,MATCH("Instructions"&amp;ADDRESS(ROW(),COLUMN(),4),L!$A:$A,0)-1,SL,,)</f>
        <v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
Vous devrez répondre à cette question pour chacun des 3TG. Les réponses valides à cette question sont « oui » ou « non ». Cette question est obligatoire. </v>
      </c>
      <c r="B28" s="40"/>
    </row>
    <row r="29" spans="1:2" ht="156.75" customHeight="1">
      <c r="A29" s="42" t="str">
        <f ca="1">OFFSET(L!$C$1,MATCH("Instructions"&amp;ADDRESS(ROW(),COLUMN(),4),L!$A:$A,0)-1,SL,,)</f>
        <v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v>
      </c>
      <c r="B29" s="40" t="s">
        <v>104</v>
      </c>
    </row>
    <row r="30" spans="1:2" ht="181.5" customHeight="1">
      <c r="A30" s="42" t="str">
        <f ca="1">OFFSET(L!$C$1,MATCH("Instructions"&amp;ADDRESS(ROW(),COLUMN(),4),L!$A:$A,0)-1,SL,,)</f>
        <v>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v>
      </c>
      <c r="B30" s="40"/>
    </row>
    <row r="31" spans="1:2" ht="12" customHeight="1">
      <c r="A31" s="42" t="str">
        <f ca="1">OFFSET(L!$C$1,MATCH("Instructions"&amp;ADDRESS(ROW(),COLUMN(),4),L!$A:$A,0)-1,SL,,)</f>
        <v xml:space="preserve">5. Il s’agit d’une déclaration qui détermine si les 3TG contenues dans les produits, qui sont indispensables au fonctionnement de ce produit, proviennent de sources recyclées. 
La réponse à cette demande doit être « oui », « non » ou « inconnu ». Cette question est obligatoire pour un métal donné si la réponse à la question 1 et 2 est « oui » pour ce métal.
La réponse « oui » signifie que 100 % des 3TG proviennent de sources recyclées. La réponse « non » signifie que certains des 3TG ne proviennent pas de sources recyclées. La réponse « inconnu » signifie que l’utilisateur ne sait pas si 100 % des 3TG proviennent de sources recyclées. </v>
      </c>
      <c r="B31" s="40" t="s">
        <v>104</v>
      </c>
    </row>
    <row r="32" spans="1:2" ht="234" customHeight="1">
      <c r="A32" s="42" t="str">
        <f ca="1">OFFSET(L!$C$1,MATCH("Instructions"&amp;ADDRESS(ROW(),COLUMN(),4),L!$A:$A,0)-1,SL,,)</f>
        <v>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
– 100 %
– Supérieur à 90 %
– Supérieur à 75 %
– Supérieur à 50 %
– 50 % ou moins
– Aucun
Cette question est obligatoire pour un métal donné si la réponse à la question 1 et 2 est « oui » pour ce métal.</v>
      </c>
      <c r="B32" s="40" t="s">
        <v>107</v>
      </c>
    </row>
    <row r="33" spans="1:2" ht="12" customHeight="1">
      <c r="A33" s="42" t="str">
        <f ca="1">OFFSET(L!$C$1,MATCH("Instructions"&amp;ADDRESS(ROW(),COLUMN(),4),L!$A:$A,0)-1,SL,,)</f>
        <v>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v>
      </c>
      <c r="B33" s="40"/>
    </row>
    <row r="34" spans="1:2" ht="12" customHeight="1">
      <c r="A34" s="42" t="str">
        <f ca="1">OFFSET(L!$C$1,MATCH("Instructions"&amp;ADDRESS(ROW(),COLUMN(),4),L!$A:$A,0)-1,SL,,)</f>
        <v>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v>
      </c>
      <c r="B34" s="40" t="s">
        <v>104</v>
      </c>
    </row>
    <row r="35" spans="1:2" ht="21" customHeight="1">
      <c r="A35" s="42" t="str">
        <f ca="1">OFFSET(L!$C$1,MATCH("Instructions"&amp;ADDRESS(ROW(),COLUMN(),4),L!$A:$A,0)-1,SL,,)</f>
        <v>Si nécessaire, merci d'inscrire vos commentaires dans la section prévue à cet effet afin de clarifier vos réponses</v>
      </c>
      <c r="B35" s="40"/>
    </row>
    <row r="36" spans="1:2" ht="12" customHeight="1">
      <c r="A36" s="43"/>
      <c r="B36" s="40"/>
    </row>
    <row r="37" spans="1:2" ht="12" customHeight="1">
      <c r="A37" s="41" t="str">
        <f ca="1">OFFSET(L!$C$1,MATCH("Instructions"&amp;ADDRESS(ROW(),COLUMN(),4),L!$A:$A,0)-1,SL,,)</f>
        <v>Instructions pour les questions A à H (lignes 75 à 89). Les questions A à H sont obligatoires, si la réponse à la question 1 est « oui » pour un métal.
Répondez en ANGLAIS uniquement</v>
      </c>
      <c r="B37" s="40" t="s">
        <v>104</v>
      </c>
    </row>
    <row r="38" spans="1:2" ht="12" customHeight="1">
      <c r="A38" s="42" t="str">
        <f ca="1">OFFSET(L!$C$1,MATCH("Instructions"&amp;ADDRESS(ROW(),COLUMN(),4),L!$A:$A,0)-1,SL,,)</f>
        <v>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v>
      </c>
      <c r="B38" s="40" t="s">
        <v>108</v>
      </c>
    </row>
    <row r="39" spans="1:2" ht="12" customHeight="1">
      <c r="A39" s="42" t="str">
        <f ca="1">OFFSET(L!$C$1,MATCH("Instructions"&amp;ADDRESS(ROW(),COLUMN(),4),L!$A:$A,0)-1,SL,,)</f>
        <v>A. Cette déclaration permet de déterminer si une entreprise dispose d’une politique raisonnable d’approvisionnement en minerais. La réponse à cette question doit être « oui » ou « non ». Les commentaires doivent être saisis dans le champ dédié à la question. 
Cette question est obligatoire.</v>
      </c>
      <c r="B39" s="40"/>
    </row>
    <row r="40" spans="1:2" ht="65.25" customHeight="1">
      <c r="A40" s="42" t="str">
        <f ca="1">OFFSET(L!$C$1,MATCH("Instructions"&amp;ADDRESS(ROW(),COLUMN(),4),L!$A:$A,0)-1,SL,,)</f>
        <v>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Cette question est obligatoire.</v>
      </c>
      <c r="B40" s="40"/>
    </row>
    <row r="41" spans="1:2" ht="12" customHeight="1">
      <c r="A41" s="42" t="str">
        <f ca="1">OFFSET(L!$C$1,MATCH("Instructions"&amp;ADDRESS(ROW(),COLUMN(),4),L!$A:$A,0)-1,SL,,)</f>
        <v>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
Cette question est obligatoire.</v>
      </c>
      <c r="B41" s="40" t="s">
        <v>109</v>
      </c>
    </row>
    <row r="42" spans="1:2" ht="12" customHeight="1">
      <c r="A42" s="42" t="str">
        <f ca="1">OFFSET(L!$C$1,MATCH("Instructions"&amp;ADDRESS(ROW(),COLUMN(),4),L!$A:$A,0)-1,SL,,)</f>
        <v>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v>
      </c>
      <c r="B42" s="40" t="s">
        <v>107</v>
      </c>
    </row>
    <row r="43" spans="1:2" ht="12" customHeight="1">
      <c r="A43" s="42" t="str">
        <f ca="1">OFFSET(L!$C$1,MATCH("Instructions"&amp;ADDRESS(ROW(),COLUMN(),4),L!$A:$A,0)-1,SL,,)</f>
        <v>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conformément à IPC-1755 [par ex., CMRT]
– Oui, avec un autre mode (donnez des explications)
– Non
Cette question est obligatoire.</v>
      </c>
      <c r="B43" s="40" t="s">
        <v>110</v>
      </c>
    </row>
    <row r="44" spans="1:2" ht="12" customHeight="1">
      <c r="A44" s="42" t="str">
        <f ca="1">OFFSET(L!$C$1,MATCH("Instructions"&amp;ADDRESS(ROW(),COLUMN(),4),L!$A:$A,0)-1,SL,,)</f>
        <v>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ou le personnel de votre société.   
 « Audit interne » : audits sur site de vos fournisseurs menés par le personnel de votre société.
Cette question est obligatoire.</v>
      </c>
      <c r="B44" s="40" t="s">
        <v>104</v>
      </c>
    </row>
    <row r="45" spans="1:2" ht="12" customHeight="1">
      <c r="A45" s="42" t="str">
        <f ca="1">OFFSET(L!$C$1,MATCH("Instructions"&amp;ADDRESS(ROW(),COLUMN(),4),L!$A:$A,0)-1,SL,,)</f>
        <v>G. Il s'agit d'une question qui permet d'indiquer si le processus d'examen de la société intègre la gestion des actions correctives. La réponse à cette question doit être « oui » ou « non ». Les commentaires doivent être saisis dans le champ dédié à la question. 
Cette question est obligatoire.</v>
      </c>
      <c r="B45" s="40" t="s">
        <v>105</v>
      </c>
    </row>
    <row r="46" spans="1:2" ht="85.5" customHeight="1">
      <c r="A46" s="42" t="str">
        <f ca="1">OFFSET(L!$C$1,MATCH("Instructions"&amp;ADDRESS(ROW(),COLUMN(),4),L!$A:$A,0)-1,SL,,)</f>
        <v>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v>
      </c>
      <c r="B46" s="40" t="s">
        <v>104</v>
      </c>
    </row>
    <row r="47" spans="1:2" ht="12" customHeight="1">
      <c r="A47" s="43"/>
      <c r="B47" s="40"/>
    </row>
    <row r="48" spans="1:2" ht="12" customHeight="1">
      <c r="A48" s="41" t="str">
        <f ca="1">OFFSET(L!$C$1,MATCH("Instructions"&amp;ADDRESS(ROW(),COLUMN(),4),L!$A:$A,0)-1,SL,,)</f>
        <v>Instructions pour compléter la liste des fonderies
Merci de répondre en ANGLAIS uniquement</v>
      </c>
      <c r="B48" s="40" t="s">
        <v>104</v>
      </c>
    </row>
    <row r="49" spans="1:2" ht="22.5" customHeight="1">
      <c r="A49" s="41" t="str">
        <f ca="1">OFFSET(L!$C$1,MATCH("Instructions"&amp;ADDRESS(ROW(),COLUMN(),4),L!$A:$A,0)-1,SL,,)</f>
        <v>Remarque: Les colonnes avec un astérisque (*) indiquent des champs obligatoires</v>
      </c>
      <c r="B49" s="40"/>
    </row>
    <row r="50" spans="1:2" ht="12" customHeight="1">
      <c r="A50" s="42" t="str">
        <f ca="1">OFFSET(L!$C$1,MATCH("Instructions"&amp;ADDRESS(ROW(),COLUMN(),4),L!$A:$A,0)-1,SL,,)</f>
        <v>Ce modèle permet l'identification de la fonderie à l'aide de la Recherche de fonderie. L'utilisation de cette fonctionnalité implique de renseigner les colonnes B et C dans l'ordre, et de gauche à droite.
Utilisez une ligne différente pour chaque combinaison métal/fonderie/pays.</v>
      </c>
      <c r="B50" s="40" t="s">
        <v>103</v>
      </c>
    </row>
    <row r="51" spans="1:2" ht="51" customHeight="1">
      <c r="A51" s="42" t="str">
        <f ca="1">OFFSET(L!$C$1,MATCH("Instructions"&amp;ADDRESS(ROW(),COLUMN(),4),L!$A:$A,0)-1,SL,,)</f>
        <v>1. Colonne d’entrée de l’identification de la fonderie. Si vous connaissez le numéro d’identification de la fonderie, saisissez-le dans la colonne A (les colonnes B, C, E, F, G, I et J se rempliront automatiquement). La colonne A ne se remplit pas automatiquement.</v>
      </c>
      <c r="B51" s="40" t="s">
        <v>104</v>
      </c>
    </row>
    <row r="52" spans="1:2" ht="44.25" customHeight="1">
      <c r="A52" s="42" t="str">
        <f ca="1">OFFSET(L!$C$1,MATCH("Instructions"&amp;ADDRESS(ROW(),COLUMN(),4),L!$A:$A,0)-1,SL,,)</f>
        <v>2. Métal (*) – Utiliser la liste déroulante pour sélectionner le métal pour lequel vous entrez l’information. Ce champ est obligatoire.</v>
      </c>
      <c r="B52" s="40"/>
    </row>
    <row r="53" spans="1:2" ht="78.75" customHeight="1">
      <c r="A53" s="45" t="str">
        <f ca="1">OFFSET(L!$C$1,MATCH("Instructions"&amp;ADDRESS(ROW(),COLUMN(),4),L!$A:$A,0)-1,SL,,)</f>
        <v>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v>
      </c>
      <c r="B53" s="40" t="s">
        <v>104</v>
      </c>
    </row>
    <row r="54" spans="1:2" ht="12" customHeight="1">
      <c r="A54" s="42" t="str">
        <f ca="1">OFFSET(L!$C$1,MATCH("Instructions"&amp;ADDRESS(ROW(),COLUMN(),4),L!$A:$A,0)-1,SL,,)</f>
        <v>4. Nom de la fonderie (1) - Saisissez le nom de la fonderie si vous avez sélectionné 'fonderie non répertoriée' dans la colonne C. Ce champ est automatiquement renseigné lorsqu'un nom de fonderie est sélectionné dans la colonne C. Ce champ est obligatoire.</v>
      </c>
      <c r="B54" s="40" t="s">
        <v>103</v>
      </c>
    </row>
    <row r="55" spans="1:2" ht="12" customHeight="1">
      <c r="A55" s="42" t="str">
        <f ca="1">OFFSET(L!$C$1,MATCH("Instructions"&amp;ADDRESS(ROW(),COLUMN(),4),L!$A:$A,0)-1,SL,,)</f>
        <v>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v>
      </c>
      <c r="B55" s="40" t="s">
        <v>109</v>
      </c>
    </row>
    <row r="56" spans="1:2" ht="12" customHeight="1">
      <c r="A56" s="42" t="str">
        <f ca="1">OFFSET(L!$C$1,MATCH("Instructions"&amp;ADDRESS(ROW(),COLUMN(),4),L!$A:$A,0)-1,SL,,)</f>
        <v>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v>
      </c>
      <c r="B56" s="40" t="s">
        <v>103</v>
      </c>
    </row>
    <row r="57" spans="1:2" ht="12" customHeight="1">
      <c r="A57" s="42" t="str">
        <f ca="1">OFFSET(L!$C$1,MATCH("Instructions"&amp;ADDRESS(ROW(),COLUMN(),4),L!$A:$A,0)-1,SL,,)</f>
        <v>7. Type de l'identifiant de la fonderie - C'est la source du numéro d'identification de la fonderie identifiée dans la colonne F. Si un nom de fonderie a été sélectionné dans la colonne C en utilisant la liste déroulante, ce champ est automatiquement renseigné.</v>
      </c>
      <c r="B57" s="40" t="s">
        <v>103</v>
      </c>
    </row>
    <row r="58" spans="1:2" ht="12" customHeight="1">
      <c r="A58" s="42" t="str">
        <f ca="1">OFFSET(L!$C$1,MATCH("Instructions"&amp;ADDRESS(ROW(),COLUMN(),4),L!$A:$A,0)-1,SL,,)</f>
        <v>8. Rue de la fonderie – indique le nom de la rue où est située la fonderie. Ce champ est facultatif.</v>
      </c>
      <c r="B58" s="40" t="s">
        <v>103</v>
      </c>
    </row>
    <row r="59" spans="1:2" ht="12" customHeight="1">
      <c r="A59" s="42" t="str">
        <f ca="1">OFFSET(L!$C$1,MATCH("Instructions"&amp;ADDRESS(ROW(),COLUMN(),4),L!$A:$A,0)-1,SL,,)</f>
        <v>9. Ville de la fonderie – indique le nom de la ville où est située la fonderie. Ce champ est facultatif.</v>
      </c>
      <c r="B59" s="40" t="s">
        <v>104</v>
      </c>
    </row>
    <row r="60" spans="1:2" ht="45" customHeight="1">
      <c r="A60" s="42" t="str">
        <f ca="1">OFFSET(L!$C$1,MATCH("Instructions"&amp;ADDRESS(ROW(),COLUMN(),4),L!$A:$A,0)-1,SL,,)</f>
        <v>10. Emplacement de la fonderie : État/province, le cas échéant – indique l’État ou la province où est située la fonderie. Ce champ est facultatif.</v>
      </c>
      <c r="B60" s="40" t="s">
        <v>107</v>
      </c>
    </row>
    <row r="61" spans="1:2" ht="12" customHeight="1">
      <c r="A61" s="42" t="str">
        <f ca="1">OFFSET(L!$C$1,MATCH("Instructions"&amp;ADDRESS(ROW(),COLUMN(),4),L!$A:$A,0)-1,SL,,)</f>
        <v>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v>
      </c>
      <c r="B61" s="40" t="s">
        <v>107</v>
      </c>
    </row>
    <row r="62" spans="1:2" ht="12" customHeight="1">
      <c r="A62" s="42" t="str">
        <f ca="1">OFFSET(L!$C$1,MATCH("Instructions"&amp;ADDRESS(ROW(),COLUMN(),4),L!$A:$A,0)-1,SL,,)</f>
        <v>12. Adresse Email du contact de la fonderie- Indiquez l'adresse email du contact que vous avez identifié pour la fonderie . Exemple: John.Smith@SmelterXXX.com. Merci de lire les instructions sur le nom du contact de la fonderie avant de remplir ce champ.</v>
      </c>
      <c r="B62" s="40" t="s">
        <v>103</v>
      </c>
    </row>
    <row r="63" spans="1:2" ht="125.25" customHeight="1">
      <c r="A63" s="42" t="str">
        <f ca="1">OFFSET(L!$C$1,MATCH("Instructions"&amp;ADDRESS(ROW(),COLUMN(),4),L!$A:$A,0)-1,SL,,)</f>
        <v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v>
      </c>
      <c r="B63" s="40" t="s">
        <v>103</v>
      </c>
    </row>
    <row r="64" spans="1:2" ht="135.75" customHeight="1">
      <c r="A64" s="42" t="str">
        <f ca="1">OFFSET(L!$C$1,MATCH("Instructions"&amp;ADDRESS(ROW(),COLUMN(),4),L!$A:$A,0)-1,SL,,)</f>
        <v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v>
      </c>
      <c r="B64" s="40"/>
    </row>
    <row r="65" spans="1:2" ht="12" customHeight="1">
      <c r="A65" s="42" t="str">
        <f ca="1">OFFSET(L!$C$1,MATCH("Instructions"&amp;ADDRESS(ROW(),COLUMN(),4),L!$A:$A,0)-1,SL,,)</f>
        <v>15. Indique si la fonderie utilise uniquement des sources recyclées ou de débris pour ses procédés de fusion. Cette question est facultative. Les réponses possibles à cette question sont :
– Oui
– Non
– Ne sais pas</v>
      </c>
      <c r="B65" s="40"/>
    </row>
    <row r="66" spans="1:2" ht="110.25" customHeight="1">
      <c r="A66" s="42" t="str">
        <f ca="1">OFFSET(L!$C$1,MATCH("Instructions"&amp;ADDRESS(ROW(),COLUMN(),4),L!$A:$A,0)-1,SL,,)</f>
        <v>16. Commentaires - Zone de texte pour indiquer tout commentaire relatif à la fonderie. Exemple: La fonderie a été achetée par l'entreprise YYY.</v>
      </c>
      <c r="B66" s="40"/>
    </row>
    <row r="67" spans="1:2" ht="12" customHeight="1">
      <c r="A67" s="46"/>
      <c r="B67" s="40"/>
    </row>
    <row r="68" spans="1:2" ht="34.5" customHeight="1">
      <c r="A68" s="41" t="str">
        <f ca="1">OFFSET(L!$C$1,MATCH("Instructions"&amp;ADDRESS(ROW(),COLUMN(),4),L!$A:$A,0)-1,SL,,)</f>
        <v>CONDITIONS GENERALES</v>
      </c>
      <c r="B68" s="40"/>
    </row>
    <row r="69" spans="1:2" ht="12" customHeight="1">
      <c r="A69" s="46"/>
      <c r="B69" s="40"/>
    </row>
    <row r="70" spans="1:2" ht="80.25" customHeight="1">
      <c r="A70" s="41" t="str">
        <f ca="1">OFFSET(L!$C$1,MATCH("Instructions"&amp;ADDRESS(ROW(),COLUMN(),4),L!$A:$A,0)-1,SL,,)</f>
        <v>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v>
      </c>
      <c r="B70" s="40" t="s">
        <v>104</v>
      </c>
    </row>
    <row r="71" spans="1:2" ht="93" customHeight="1">
      <c r="A71" s="41" t="str">
        <f ca="1">OFFSET(L!$C$1,MATCH("Instructions"&amp;ADDRESS(ROW(),COLUMN(),4),L!$A:$A,0)-1,SL,,)</f>
        <v>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v>
      </c>
      <c r="B71" s="40" t="s">
        <v>111</v>
      </c>
    </row>
    <row r="72" spans="1:2" ht="155.25" customHeight="1">
      <c r="A72" s="41" t="str">
        <f ca="1">OFFSET(L!$C$1,MATCH("Instructions"&amp;ADDRESS(ROW(),COLUMN(),4),L!$A:$A,0)-1,SL,,)</f>
        <v>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v>
      </c>
      <c r="B72" s="40" t="s">
        <v>110</v>
      </c>
    </row>
    <row r="73" spans="1:2" ht="12" customHeight="1">
      <c r="A73" s="41" t="str">
        <f ca="1">OFFSET(L!$C$1,MATCH("Instructions"&amp;ADDRESS(ROW(),COLUMN(),4),L!$A:$A,0)-1,SL,,)</f>
        <v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v>
      </c>
      <c r="B73" s="40" t="s">
        <v>109</v>
      </c>
    </row>
    <row r="74" spans="1:2" ht="12" customHeight="1">
      <c r="A74" s="42"/>
      <c r="B74" s="40" t="s">
        <v>104</v>
      </c>
    </row>
    <row r="75" spans="1:2" ht="12" customHeight="1">
      <c r="A75" s="42" t="str">
        <f ca="1">OFFSET(L!$C$1,MATCH("General"&amp;"Cpy",L!$A:$A,0)-1,SL,,)</f>
        <v>© 2025 Responsible Minerals Initiative. All rights reserved.</v>
      </c>
      <c r="B75" s="47"/>
    </row>
    <row r="76" spans="1:2" ht="12" customHeight="1">
      <c r="A76" s="48" t="s">
        <v>112</v>
      </c>
      <c r="B76" s="47"/>
    </row>
    <row r="77" spans="1:2" ht="12" customHeight="1">
      <c r="A77" s="49" t="s">
        <v>113</v>
      </c>
    </row>
    <row r="78" spans="1:2" ht="12" customHeight="1"/>
    <row r="79" spans="1:2" ht="12" customHeight="1"/>
    <row r="80" spans="1:2"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hyperlinks>
    <hyperlink ref="A76" location="Declaration!A1" display="Return to declaration tab" xr:uid="{00000000-0004-0000-0100-000000000000}"/>
  </hyperlinks>
  <printOptions gridLines="1"/>
  <pageMargins left="0.70866141732283472" right="0.70866141732283472" top="0.74803149606299213" bottom="0.74803149606299213" header="0" footer="0"/>
  <pageSetup orientation="portrait"/>
  <headerFooter>
    <oddFooter>&amp;C&amp;P /  ページ</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00"/>
  <sheetViews>
    <sheetView showGridLines="0" workbookViewId="0">
      <pane ySplit="2" topLeftCell="A88" activePane="bottomLeft" state="frozen"/>
      <selection pane="bottomLeft" activeCell="B4" sqref="B4"/>
    </sheetView>
  </sheetViews>
  <sheetFormatPr baseColWidth="10" defaultColWidth="14.42578125" defaultRowHeight="15" customHeight="1"/>
  <cols>
    <col min="1" max="1" width="1.5703125" customWidth="1"/>
    <col min="2" max="2" width="35.5703125" customWidth="1"/>
    <col min="3" max="3" width="105.5703125" customWidth="1"/>
    <col min="4" max="5" width="1.5703125" customWidth="1"/>
    <col min="6" max="6" width="4.5703125" customWidth="1"/>
    <col min="7" max="26" width="8.85546875" customWidth="1"/>
  </cols>
  <sheetData>
    <row r="1" spans="1:5" ht="12" customHeight="1">
      <c r="A1" s="302"/>
      <c r="B1" s="303"/>
      <c r="C1" s="303"/>
      <c r="D1" s="304"/>
    </row>
    <row r="2" spans="1:5" ht="71.25" customHeight="1">
      <c r="A2" s="50"/>
      <c r="B2" s="51" t="str">
        <f ca="1">OFFSET(L!$C$1,MATCH("Definitions"&amp;ADDRESS(ROW(),COLUMN(),4),L!$A:$A,0)-1,SL,,)</f>
        <v>ITEM</v>
      </c>
      <c r="C2" s="51" t="str">
        <f ca="1">OFFSET(L!$C$1,MATCH("Definitions"&amp;ADDRESS(ROW(),COLUMN(),4),L!$A:$A,0)-1,SL,,)</f>
        <v>DEFINITION</v>
      </c>
      <c r="D2" s="305"/>
      <c r="E2" s="47"/>
    </row>
    <row r="3" spans="1:5" ht="63.75" customHeight="1">
      <c r="A3" s="50"/>
      <c r="B3" s="52" t="str">
        <f ca="1">OFFSET(L!$C$1,MATCH("Definitions"&amp;ADDRESS(ROW(),COLUMN(),4),L!$A:$A,0)-1,SL,,)</f>
        <v>3TG</v>
      </c>
      <c r="C3" s="52" t="str">
        <f ca="1">OFFSET(L!$C$1,MATCH("Definitions"&amp;ADDRESS(ROW(),COLUMN(),4),L!$A:$A,0)-1,SL,,)</f>
        <v>Tantale, étain, tungstène, or</v>
      </c>
      <c r="D3" s="306"/>
      <c r="E3" s="40" t="s">
        <v>107</v>
      </c>
    </row>
    <row r="4" spans="1:5" ht="63.75" customHeight="1">
      <c r="A4" s="50"/>
      <c r="B4" s="52" t="str">
        <f ca="1">OFFSET(L!$C$1,MATCH("Definitions"&amp;ADDRESS(ROW(),COLUMN(),4),L!$A:$A,0)-1,SL,,)</f>
        <v>Personne responsable</v>
      </c>
      <c r="C4" s="52" t="str">
        <f ca="1">OFFSET(L!$C$1,MATCH("Definitions"&amp;ADDRESS(ROW(),COLUMN(),4),L!$A:$A,0)-1,SL,,)</f>
        <v xml:space="preserve">Ce champ indique la personne responsable du contenu de la déclaration. La personne responsable peut être différente du contact. Il n'est pas autorisé d'utiliser le mot''identique'' ou équivalent au lieu de fournir le nom de la personne responsable. </v>
      </c>
      <c r="D4" s="306"/>
      <c r="E4" s="40"/>
    </row>
    <row r="5" spans="1:5" ht="12" customHeight="1">
      <c r="A5" s="50"/>
      <c r="B5" s="52" t="str">
        <f ca="1">OFFSET(L!$C$1,MATCH("Definitions"&amp;ADDRESS(ROW(),COLUMN(),4),L!$A:$A,0)-1,SL,,)</f>
        <v>Zone touchée par des conflits et à haut risque (CAHRA)</v>
      </c>
      <c r="C5" s="52" t="str">
        <f ca="1">OFFSET(L!$C$1,MATCH("Definitions"&amp;ADDRESS(ROW(),COLUMN(),4),L!$A:$A,0)-1,SL,,)</f>
        <v>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v>
      </c>
      <c r="D5" s="306"/>
      <c r="E5" s="40"/>
    </row>
    <row r="6" spans="1:5" ht="150.75" customHeight="1">
      <c r="A6" s="50"/>
      <c r="B6" s="52" t="str">
        <f ca="1">OFFSET(L!$C$1,MATCH("Definitions"&amp;ADDRESS(ROW(),COLUMN(),4),L!$A:$A,0)-1,SL,,)</f>
        <v>Minerai de conflit</v>
      </c>
      <c r="C6" s="52" t="str">
        <f ca="1">OFFSET(L!$C$1,MATCH("Definitions"&amp;ADDRESS(ROW(),COLUMN(),4),L!$A:$A,0)-1,SL,,)</f>
        <v>Comme défini dans le "Dodd–Frank Wall Street Reform and Consumer Protection Act", Section 1502(e)(4), loi des Etats-Unis d'Amérique de 2010:
MINERAI DE CONFLIT. - le terme "minerai de conflit" signifie:
(A)columbite-tantalite (coltan), cassiterite, or, wolframite ou leur dérivés; 
ou
(B) tout autre minerai ou ses dérivés déterminé par le Secrétaire d'Etat comme finançant un conflit en République Démocratique du Congo ou un pays frontalier.
(disponible a http://www.sec.gov/about/laws/wallstreetreform-cpa.pdf)</v>
      </c>
      <c r="D6" s="306"/>
      <c r="E6" s="40" t="s">
        <v>103</v>
      </c>
    </row>
    <row r="7" spans="1:5" ht="105" customHeight="1">
      <c r="A7" s="50"/>
      <c r="B7" s="52" t="str">
        <f ca="1">OFFSET(L!$C$1,MATCH("Definitions"&amp;ADDRESS(ROW(),COLUMN(),4),L!$A:$A,0)-1,SL,,)</f>
        <v>Pays concerné(s)</v>
      </c>
      <c r="C7" s="52" t="str">
        <f ca="1">OFFSET(L!$C$1,MATCH("Definitions"&amp;ADDRESS(ROW(),COLUMN(),4),L!$A:$A,0)-1,SL,,)</f>
        <v xml:space="preserve">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v>
      </c>
      <c r="D7" s="306"/>
      <c r="E7" s="40" t="s">
        <v>103</v>
      </c>
    </row>
    <row r="8" spans="1:5" ht="12" customHeight="1">
      <c r="A8" s="50"/>
      <c r="B8" s="52" t="str">
        <f ca="1">OFFSET(L!$C$1,MATCH("Definitions"&amp;ADDRESS(ROW(),COLUMN(),4),L!$A:$A,0)-1,SL,,)</f>
        <v>Périmètre de la Déclaration</v>
      </c>
      <c r="C8" s="52" t="str">
        <f ca="1">OFFSET(L!$C$1,MATCH("Definitions"&amp;ADDRESS(ROW(),COLUMN(),4),L!$A:$A,0)-1,SL,,)</f>
        <v>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v>
      </c>
      <c r="D8" s="306"/>
      <c r="E8" s="40" t="s">
        <v>108</v>
      </c>
    </row>
    <row r="9" spans="1:5" ht="12" customHeight="1">
      <c r="A9" s="50"/>
      <c r="B9" s="52" t="str">
        <f ca="1">OFFSET(L!$C$1,MATCH("Definitions"&amp;ADDRESS(ROW(),COLUMN(),4),L!$A:$A,0)-1,SL,,)</f>
        <v>Dodd-Frank</v>
      </c>
      <c r="C9" s="52" t="str">
        <f ca="1">OFFSET(L!$C$1,MATCH("Definitions"&amp;ADDRESS(ROW(),COLUMN(),4),L!$A:$A,0)-1,SL,,)</f>
        <v>Loi Dodd-Frank des Etats-Unis d'Amérique de 2010 sur la Réforme  de Wall Street et la protection des consommateurs, Section 1502 ("Dodd-Frank")
(http://www.sec.gov/about/laws/wallstreetreform-cpa.pdf)</v>
      </c>
      <c r="D9" s="306"/>
      <c r="E9" s="40" t="s">
        <v>103</v>
      </c>
    </row>
    <row r="10" spans="1:5" ht="12" customHeight="1">
      <c r="A10" s="50"/>
      <c r="B10" s="52" t="str">
        <f ca="1">OFFSET(L!$C$1,MATCH("Definitions"&amp;ADDRESS(ROW(),COLUMN(),4),L!$A:$A,0)-1,SL,,)</f>
        <v>RDC</v>
      </c>
      <c r="C10" s="52" t="str">
        <f ca="1">OFFSET(L!$C$1,MATCH("Definitions"&amp;ADDRESS(ROW(),COLUMN(),4),L!$A:$A,0)-1,SL,,)</f>
        <v>République Démocratique du Congo</v>
      </c>
      <c r="D10" s="306"/>
      <c r="E10" s="40" t="s">
        <v>107</v>
      </c>
    </row>
    <row r="11" spans="1:5" ht="12" hidden="1" customHeight="1">
      <c r="A11" s="50"/>
      <c r="B11" s="52" t="str">
        <f ca="1">OFFSET(L!$C$1,MATCH("Definitions"&amp;ADDRESS(ROW(),COLUMN(),4),L!$A:$A,0)-1,SL,,)</f>
        <v>RDC Sans Conflit</v>
      </c>
      <c r="C11" s="52" t="str">
        <f ca="1">OFFSET(L!$C$1,MATCH("Definitions"&amp;ADDRESS(ROW(),COLUMN(),4),L!$A:$A,0)-1,SL,,)</f>
        <v xml:space="preserve">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
(http://www.sec.gov/about/laws/wallstreetreform-cpa.pdf)</v>
      </c>
      <c r="D11" s="306"/>
      <c r="E11" s="40" t="s">
        <v>107</v>
      </c>
    </row>
    <row r="12" spans="1:5" ht="12" customHeight="1">
      <c r="A12" s="50"/>
      <c r="B12" s="52" t="str">
        <f ca="1">OFFSET(L!$C$1,MATCH("Definitions"&amp;ADDRESS(ROW(),COLUMN(),4),L!$A:$A,0)-1,SL,,)</f>
        <v>Fonderie d'or</v>
      </c>
      <c r="C12" s="52" t="str">
        <f ca="1">OFFSET(L!$C$1,MATCH("Definitions"&amp;ADDRESS(ROW(),COLUMN(),4),L!$A:$A,0)-1,SL,,)</f>
        <v>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v>
      </c>
      <c r="D12" s="306"/>
      <c r="E12" s="40" t="s">
        <v>107</v>
      </c>
    </row>
    <row r="13" spans="1:5" ht="107.25" customHeight="1">
      <c r="A13" s="50"/>
      <c r="B13" s="52" t="str">
        <f ca="1">OFFSET(L!$C$1,MATCH("Definitions"&amp;ADDRESS(ROW(),COLUMN(),4),L!$A:$A,0)-1,SL,,)</f>
        <v>Cabinet d'audit indépendant du secteur privé</v>
      </c>
      <c r="C13" s="52" t="str">
        <f ca="1">OFFSET(L!$C$1,MATCH("Definitions"&amp;ADDRESS(ROW(),COLUMN(),4),L!$A:$A,0)-1,SL,,)</f>
        <v>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v>
      </c>
      <c r="D13" s="306"/>
      <c r="E13" s="40" t="s">
        <v>109</v>
      </c>
    </row>
    <row r="14" spans="1:5" ht="12" customHeight="1">
      <c r="A14" s="50"/>
      <c r="B14" s="52" t="str">
        <f ca="1">OFFSET(L!$C$1,MATCH("Definitions"&amp;ADDRESS(ROW(),COLUMN(),4),L!$A:$A,0)-1,SL,,)</f>
        <v>Ajouté intentionnellement</v>
      </c>
      <c r="C14" s="52" t="str">
        <f ca="1">OFFSET(L!$C$1,MATCH("Definitions"&amp;ADDRESS(ROW(),COLUMN(),4),L!$A:$A,0)-1,SL,,)</f>
        <v>« Ajouté intentionnellement » est communément admis comme d'une substance dans une ou plusieurs étapes du cycle de vie d'un produit dans le but de lui conférer une propriété, une réaction ou une qualité particulière.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v>
      </c>
      <c r="D14" s="306"/>
      <c r="E14" s="40" t="s">
        <v>107</v>
      </c>
    </row>
    <row r="15" spans="1:5" ht="12" customHeight="1">
      <c r="A15" s="50"/>
      <c r="B15" s="52" t="str">
        <f ca="1">OFFSET(L!$C$1,MATCH("Definitions"&amp;ADDRESS(ROW(),COLUMN(),4),L!$A:$A,0)-1,SL,,)</f>
        <v>IPC</v>
      </c>
      <c r="C15" s="52" t="str">
        <f ca="1">OFFSET(L!$C$1,MATCH("Definitions"&amp;ADDRESS(ROW(),COLUMN(),4),L!$A:$A,0)-1,SL,,)</f>
        <v>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v>
      </c>
      <c r="D15" s="306"/>
      <c r="E15" s="40" t="s">
        <v>107</v>
      </c>
    </row>
    <row r="16" spans="1:5" ht="12" customHeight="1">
      <c r="A16" s="50"/>
      <c r="B16" s="52" t="str">
        <f ca="1">OFFSET(L!$C$1,MATCH("Definitions"&amp;ADDRESS(ROW(),COLUMN(),4),L!$A:$A,0)-1,SL,,)</f>
        <v>IPC-1755 norme d'échange de données sur les mineraux responsables</v>
      </c>
      <c r="C16" s="52" t="str">
        <f ca="1">OFFSET(L!$C$1,MATCH("Definitions"&amp;ADDRESS(ROW(),COLUMN(),4),L!$A:$A,0)-1,SL,,)</f>
        <v>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v>
      </c>
      <c r="D16" s="306"/>
      <c r="E16" s="40" t="s">
        <v>107</v>
      </c>
    </row>
    <row r="17" spans="1:5" ht="12" customHeight="1">
      <c r="A17" s="50"/>
      <c r="B17" s="52" t="str">
        <f ca="1">OFFSET(L!$C$1,MATCH("Definitions"&amp;ADDRESS(ROW(),COLUMN(),4),L!$A:$A,0)-1,SL,,)</f>
        <v>Nécessaire aux fonctionnalités d'un produit</v>
      </c>
      <c r="C17" s="52" t="str">
        <f ca="1">OFFSET(L!$C$1,MATCH("Definitions"&amp;ADDRESS(ROW(),COLUMN(),4),L!$A:$A,0)-1,SL,,)</f>
        <v>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
NOTE: Le minerai de conflit doit être contenu dans le produit pour être nécessaire à la fonctionalité d'un produit.
*(56296 Federal Register / Vol. 77, No. 177 / Wednesday, September 12, 2012 / Rules and Regulations)</v>
      </c>
      <c r="D17" s="306"/>
      <c r="E17" s="40" t="s">
        <v>107</v>
      </c>
    </row>
    <row r="18" spans="1:5" ht="12" customHeight="1">
      <c r="A18" s="50"/>
      <c r="B18" s="52" t="str">
        <f ca="1">OFFSET(L!$C$1,MATCH("Definitions"&amp;ADDRESS(ROW(),COLUMN(),4),L!$A:$A,0)-1,SL,,)</f>
        <v>Nécessaire à la production d'un produit</v>
      </c>
      <c r="C18" s="52" t="str">
        <f ca="1">OFFSET(L!$C$1,MATCH("Definitions"&amp;ADDRESS(ROW(),COLUMN(),4),L!$A:$A,0)-1,SL,,)</f>
        <v>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
*(56296 Federal Register / Vol. 77, No. 177 / Wednesday, September 12, 2012 / Rules and Regulations)</v>
      </c>
      <c r="D18" s="306"/>
      <c r="E18" s="40" t="s">
        <v>107</v>
      </c>
    </row>
    <row r="19" spans="1:5" ht="12" customHeight="1">
      <c r="A19" s="50"/>
      <c r="B19" s="52" t="str">
        <f ca="1">OFFSET(L!$C$1,MATCH("Definitions"&amp;ADDRESS(ROW(),COLUMN(),4),L!$A:$A,0)-1,SL,,)</f>
        <v>OCDE</v>
      </c>
      <c r="C19" s="52" t="str">
        <f ca="1">OFFSET(L!$C$1,MATCH("Definitions"&amp;ADDRESS(ROW(),COLUMN(),4),L!$A:$A,0)-1,SL,,)</f>
        <v>Organisation pour la Coopération et le Développement Economique</v>
      </c>
      <c r="D19" s="306"/>
      <c r="E19" s="40"/>
    </row>
    <row r="20" spans="1:5" ht="12" customHeight="1">
      <c r="A20" s="50"/>
      <c r="B20" s="52" t="str">
        <f ca="1">OFFSET(L!$C$1,MATCH("Definitions"&amp;ADDRESS(ROW(),COLUMN(),4),L!$A:$A,0)-1,SL,,)</f>
        <v>Produit</v>
      </c>
      <c r="C20" s="52" t="str">
        <f ca="1">OFFSET(L!$C$1,MATCH("Definitions"&amp;ADDRESS(ROW(),COLUMN(),4),L!$A:$A,0)-1,SL,,)</f>
        <v>Le produit fini d'une entreprise  est un matériel ou un élément qui aest arrivé au stade final de sa fabrication et est disponible pour la distribution ou la vente aux clients.</v>
      </c>
      <c r="D20" s="306"/>
      <c r="E20" s="40"/>
    </row>
    <row r="21" spans="1:5" ht="12" customHeight="1">
      <c r="A21" s="50"/>
      <c r="B21" s="52" t="str">
        <f ca="1">OFFSET(L!$C$1,MATCH("Definitions"&amp;ADDRESS(ROW(),COLUMN(),4),L!$A:$A,0)-1,SL,,)</f>
        <v>RBA</v>
      </c>
      <c r="C21" s="52" t="str">
        <f ca="1">OFFSET(L!$C$1,MATCH("Definitions"&amp;ADDRESS(ROW(),COLUMN(),4),L!$A:$A,0)-1,SL,,)</f>
        <v>Responsible Business Alliance (www.responsiblebusiness.org)</v>
      </c>
      <c r="D21" s="306"/>
      <c r="E21" s="40"/>
    </row>
    <row r="22" spans="1:5" ht="106.5" customHeight="1">
      <c r="A22" s="50"/>
      <c r="B22" s="52" t="str">
        <f ca="1">OFFSET(L!$C$1,MATCH("Definitions"&amp;ADDRESS(ROW(),COLUMN(),4),L!$A:$A,0)-1,SL,,)</f>
        <v>Fournisseurs de produits recyclés, rebuts de production ou déchets de consommation</v>
      </c>
      <c r="C22" s="52" t="str">
        <f ca="1">OFFSET(L!$C$1,MATCH("Definitions"&amp;ADDRESS(ROW(),COLUMN(),4),L!$A:$A,0)-1,SL,,)</f>
        <v>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v>
      </c>
      <c r="D22" s="306"/>
      <c r="E22" s="40"/>
    </row>
    <row r="23" spans="1:5" ht="12" customHeight="1">
      <c r="A23" s="50"/>
      <c r="B23" s="52" t="str">
        <f ca="1">OFFSET(L!$C$1,MATCH("Definitions"&amp;ADDRESS(ROW(),COLUMN(),4),L!$A:$A,0)-1,SL,,)</f>
        <v>Programme pour les fonderies sans conflit (RMAP)</v>
      </c>
      <c r="C23" s="52" t="str">
        <f ca="1">OFFSET(L!$C$1,MATCH("Definitions"&amp;ADDRESS(ROW(),COLUMN(),4),L!$A:$A,0)-1,SL,,)</f>
        <v>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v>
      </c>
      <c r="D23" s="306"/>
      <c r="E23" s="40"/>
    </row>
    <row r="24" spans="1:5" ht="168" customHeight="1">
      <c r="A24" s="50"/>
      <c r="B24" s="52" t="str">
        <f ca="1">OFFSET(L!$C$1,MATCH("Definitions"&amp;ADDRESS(ROW(),COLUMN(),4),L!$A:$A,0)-1,SL,,)</f>
        <v>Initiative pour des approvisionnements  sans conflit</v>
      </c>
      <c r="C24" s="52" t="str">
        <f ca="1">OFFSET(L!$C$1,MATCH("Definitions"&amp;ADDRESS(ROW(),COLUMN(),4),L!$A:$A,0)-1,SL,,)</f>
        <v>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v>
      </c>
      <c r="D24" s="306"/>
      <c r="E24" s="40"/>
    </row>
    <row r="25" spans="1:5" ht="177" customHeight="1">
      <c r="A25" s="50"/>
      <c r="B25" s="52" t="str">
        <f ca="1">OFFSET(L!$C$1,MATCH("Definitions"&amp;ADDRESS(ROW(),COLUMN(),4),L!$A:$A,0)-1,SL,,)</f>
        <v>Liste des fonderies conformes au RMAP</v>
      </c>
      <c r="C25" s="52" t="str">
        <f ca="1">OFFSET(L!$C$1,MATCH("Definitions"&amp;ADDRESS(ROW(),COLUMN(),4),L!$A:$A,0)-1,SL,,)</f>
        <v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v>
      </c>
      <c r="D25" s="306"/>
      <c r="E25" s="40" t="s">
        <v>107</v>
      </c>
    </row>
    <row r="26" spans="1:5" ht="12" customHeight="1">
      <c r="A26" s="50"/>
      <c r="B26" s="52" t="str">
        <f ca="1">OFFSET(L!$C$1,MATCH("Definitions"&amp;ADDRESS(ROW(),COLUMN(),4),L!$A:$A,0)-1,SL,,)</f>
        <v>SEC</v>
      </c>
      <c r="C26" s="52" t="str">
        <f ca="1">OFFSET(L!$C$1,MATCH("Definitions"&amp;ADDRESS(ROW(),COLUMN(),4),L!$A:$A,0)-1,SL,,)</f>
        <v>U.S. Securities and Exchange Commission (www.sec.gov)</v>
      </c>
      <c r="D26" s="306"/>
      <c r="E26" s="40" t="s">
        <v>109</v>
      </c>
    </row>
    <row r="27" spans="1:5" ht="12" customHeight="1">
      <c r="A27" s="50"/>
      <c r="B27" s="52" t="str">
        <f ca="1">OFFSET(L!$C$1,MATCH("Definitions"&amp;ADDRESS(ROW(),COLUMN(),4),L!$A:$A,0)-1,SL,,)</f>
        <v>Fonderie</v>
      </c>
      <c r="C27" s="52" t="str">
        <f ca="1">OFFSET(L!$C$1,MATCH("Definitions"&amp;ADDRESS(ROW(),COLUMN(),4),L!$A:$A,0)-1,SL,,)</f>
        <v>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v>
      </c>
      <c r="D27" s="306"/>
      <c r="E27" s="40" t="s">
        <v>107</v>
      </c>
    </row>
    <row r="28" spans="1:5" ht="12" customHeight="1">
      <c r="A28" s="50"/>
      <c r="B28" s="52" t="str">
        <f ca="1">OFFSET(L!$C$1,MATCH("Definitions"&amp;ADDRESS(ROW(),COLUMN(),4),L!$A:$A,0)-1,SL,,)</f>
        <v>Numéro d'identification d'une fonderie</v>
      </c>
      <c r="C28" s="52" t="str">
        <f ca="1">OFFSET(L!$C$1,MATCH("Definitions"&amp;ADDRESS(ROW(),COLUMN(),4),L!$A:$A,0)-1,SL,,)</f>
        <v>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v>
      </c>
      <c r="D28" s="306"/>
      <c r="E28" s="40" t="s">
        <v>103</v>
      </c>
    </row>
    <row r="29" spans="1:5" ht="12" customHeight="1">
      <c r="A29" s="50"/>
      <c r="B29" s="52" t="str">
        <f ca="1">OFFSET(L!$C$1,MATCH("Definitions"&amp;ADDRESS(ROW(),COLUMN(),4),L!$A:$A,0)-1,SL,,)</f>
        <v>Fonderie de tantale</v>
      </c>
      <c r="C29" s="52" t="str">
        <f ca="1">OFFSET(L!$C$1,MATCH("Definitions"&amp;ADDRESS(ROW(),COLUMN(),4),L!$A:$A,0)-1,SL,,)</f>
        <v>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v>
      </c>
      <c r="D29" s="306"/>
      <c r="E29" s="40" t="s">
        <v>109</v>
      </c>
    </row>
    <row r="30" spans="1:5" ht="135" customHeight="1">
      <c r="A30" s="50"/>
      <c r="B30" s="52" t="str">
        <f ca="1">OFFSET(L!$C$1,MATCH("Definitions"&amp;ADDRESS(ROW(),COLUMN(),4),L!$A:$A,0)-1,SL,,)</f>
        <v>Fonderie d'étain</v>
      </c>
      <c r="C30" s="52" t="str">
        <f ca="1">OFFSET(L!$C$1,MATCH("Definitions"&amp;ADDRESS(ROW(),COLUMN(),4),L!$A:$A,0)-1,SL,,)</f>
        <v>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v>
      </c>
      <c r="D30" s="306"/>
      <c r="E30" s="40" t="s">
        <v>114</v>
      </c>
    </row>
    <row r="31" spans="1:5" ht="132.75" customHeight="1">
      <c r="A31" s="50"/>
      <c r="B31" s="52" t="str">
        <f ca="1">OFFSET(L!$C$1,MATCH("Definitions"&amp;ADDRESS(ROW(),COLUMN(),4),L!$A:$A,0)-1,SL,,)</f>
        <v>Fonderie de tungstène</v>
      </c>
      <c r="C31" s="52" t="str">
        <f ca="1">OFFSET(L!$C$1,MATCH("Definitions"&amp;ADDRESS(ROW(),COLUMN(),4),L!$A:$A,0)-1,SL,,)</f>
        <v>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v>
      </c>
      <c r="D31" s="306"/>
      <c r="E31" s="40"/>
    </row>
    <row r="32" spans="1:5" ht="12" customHeight="1">
      <c r="A32" s="50"/>
      <c r="B32" s="308" t="str">
        <f ca="1">OFFSET(L!$C$1,MATCH("General"&amp;"Cpy",L!$A:$A,0)-1,SL,,)</f>
        <v>© 2025 Responsible Minerals Initiative. All rights reserved.</v>
      </c>
      <c r="C32" s="309"/>
      <c r="D32" s="306"/>
      <c r="E32" s="40"/>
    </row>
    <row r="33" spans="1:4" ht="12" customHeight="1">
      <c r="A33" s="53"/>
      <c r="B33" s="54"/>
      <c r="C33" s="54"/>
      <c r="D33" s="307"/>
    </row>
    <row r="34" spans="1:4" ht="12" customHeight="1"/>
    <row r="35" spans="1:4" ht="12" customHeight="1"/>
    <row r="36" spans="1:4" ht="12" customHeight="1"/>
    <row r="37" spans="1:4" ht="12" customHeight="1"/>
    <row r="38" spans="1:4" ht="12" customHeight="1"/>
    <row r="39" spans="1:4" ht="12" customHeight="1"/>
    <row r="40" spans="1:4" ht="12" customHeight="1"/>
    <row r="41" spans="1:4" ht="12" customHeight="1"/>
    <row r="42" spans="1:4" ht="12" customHeight="1"/>
    <row r="43" spans="1:4" ht="12" customHeight="1"/>
    <row r="44" spans="1:4" ht="12" customHeight="1"/>
    <row r="45" spans="1:4" ht="12" customHeight="1"/>
    <row r="46" spans="1:4" ht="12" customHeight="1"/>
    <row r="47" spans="1:4" ht="12" customHeight="1"/>
    <row r="48" spans="1:4"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mergeCells count="3">
    <mergeCell ref="A1:D1"/>
    <mergeCell ref="D2:D33"/>
    <mergeCell ref="B32:C32"/>
  </mergeCells>
  <pageMargins left="0.70866141732283472" right="0.70866141732283472" top="0.74803149606299213" bottom="0.74803149606299213" header="0" footer="0"/>
  <pageSetup orientation="portrait"/>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AH1000"/>
  <sheetViews>
    <sheetView showGridLines="0" tabSelected="1" topLeftCell="A2" zoomScaleNormal="100" workbookViewId="0">
      <selection activeCell="D14" sqref="D14:J14"/>
    </sheetView>
  </sheetViews>
  <sheetFormatPr baseColWidth="10" defaultColWidth="14.42578125" defaultRowHeight="15" customHeight="1"/>
  <cols>
    <col min="1" max="1" width="1.85546875" customWidth="1"/>
    <col min="2" max="2" width="83.140625" customWidth="1"/>
    <col min="3" max="3" width="1.5703125" customWidth="1"/>
    <col min="4" max="5" width="16.5703125" customWidth="1"/>
    <col min="6" max="6" width="1.5703125" customWidth="1"/>
    <col min="7" max="9" width="16.5703125" customWidth="1"/>
    <col min="10" max="10" width="17.85546875" customWidth="1"/>
    <col min="11" max="11" width="1.5703125" customWidth="1"/>
    <col min="12" max="12" width="3.5703125" hidden="1" customWidth="1"/>
    <col min="13" max="15" width="4.85546875" hidden="1" customWidth="1"/>
    <col min="16" max="24" width="9.140625" hidden="1" customWidth="1"/>
    <col min="25" max="25" width="8.85546875" hidden="1" customWidth="1"/>
    <col min="26" max="34" width="8.85546875" customWidth="1"/>
  </cols>
  <sheetData>
    <row r="1" spans="1:34" ht="12" customHeight="1">
      <c r="A1" s="319"/>
      <c r="B1" s="303"/>
      <c r="C1" s="303"/>
      <c r="D1" s="303"/>
      <c r="E1" s="303"/>
      <c r="F1" s="303"/>
      <c r="G1" s="303"/>
      <c r="H1" s="303"/>
      <c r="I1" s="303"/>
      <c r="J1" s="303"/>
      <c r="K1" s="304"/>
      <c r="L1" s="40"/>
      <c r="P1" s="6"/>
      <c r="Q1" s="6"/>
      <c r="R1" s="6"/>
      <c r="S1" s="6"/>
      <c r="T1" s="6"/>
      <c r="U1" s="6"/>
      <c r="V1" s="6"/>
      <c r="W1" s="6"/>
      <c r="X1" s="6"/>
      <c r="Y1" s="6"/>
      <c r="Z1" s="6"/>
      <c r="AA1" s="6"/>
      <c r="AB1" s="6"/>
      <c r="AC1" s="6"/>
      <c r="AD1" s="6"/>
      <c r="AE1" s="6"/>
      <c r="AF1" s="6"/>
      <c r="AG1" s="6"/>
      <c r="AH1" s="6"/>
    </row>
    <row r="2" spans="1:34" ht="81.75" customHeight="1">
      <c r="A2" s="55"/>
      <c r="B2" s="56"/>
      <c r="C2" s="57"/>
      <c r="D2" s="320" t="str">
        <f ca="1">OFFSET(L!$C$1,MATCH("Declaration"&amp;ADDRESS(ROW(),COLUMN(),4),L!$A:$A,0)-1,SL,,)</f>
        <v>Conflict Minerals Reporting Template (CMRT)</v>
      </c>
      <c r="E2" s="313"/>
      <c r="F2" s="313"/>
      <c r="G2" s="313"/>
      <c r="H2" s="313"/>
      <c r="I2" s="313"/>
      <c r="J2" s="311"/>
      <c r="K2" s="58"/>
      <c r="L2" s="59"/>
      <c r="N2" s="60"/>
      <c r="O2" s="60"/>
      <c r="P2" s="6"/>
      <c r="Q2" s="6"/>
      <c r="R2" s="6"/>
      <c r="S2" s="6"/>
      <c r="T2" s="6"/>
      <c r="U2" s="6"/>
      <c r="V2" s="6"/>
      <c r="W2" s="6"/>
      <c r="X2" s="6"/>
      <c r="Y2" s="6"/>
      <c r="Z2" s="6"/>
      <c r="AA2" s="6"/>
      <c r="AB2" s="6"/>
      <c r="AC2" s="6"/>
      <c r="AD2" s="6"/>
      <c r="AE2" s="6"/>
      <c r="AF2" s="6"/>
      <c r="AG2" s="6"/>
      <c r="AH2" s="6"/>
    </row>
    <row r="3" spans="1:34" ht="139.5" customHeight="1">
      <c r="A3" s="55"/>
      <c r="B3" s="61" t="s">
        <v>115</v>
      </c>
      <c r="C3" s="5"/>
      <c r="D3" s="62" t="s">
        <v>1635</v>
      </c>
      <c r="E3" s="6"/>
      <c r="F3" s="321"/>
      <c r="G3" s="322"/>
      <c r="H3" s="322"/>
      <c r="I3" s="63"/>
      <c r="J3" s="64" t="s">
        <v>117</v>
      </c>
      <c r="K3" s="58"/>
      <c r="L3" s="40"/>
      <c r="P3" s="65">
        <f>MATCH($D$3,LN,0)</f>
        <v>5</v>
      </c>
    </row>
    <row r="4" spans="1:34" ht="12" customHeight="1">
      <c r="A4" s="55"/>
      <c r="B4" s="323" t="str">
        <f ca="1">OFFSET(L!$C$1,MATCH("Declaration"&amp;ADDRESS(ROW(),COLUMN(),4),L!$A:$A,0)-1,SL,,)</f>
        <v>Le but de ce document est de collecter des informations sur la provenance de l'étain, du tantale, du tungstène et de l'or utilisé dans les produits.</v>
      </c>
      <c r="C4" s="275"/>
      <c r="D4" s="275"/>
      <c r="E4" s="275"/>
      <c r="F4" s="275"/>
      <c r="G4" s="275"/>
      <c r="H4" s="276"/>
      <c r="I4" s="324" t="str">
        <f ca="1">OFFSET(L!$C$1,MATCH("Declaration"&amp;ADDRESS(ROW(),COLUMN(),4),L!$A:$A,0)-1,SL,,)</f>
        <v>Lien vers les Conditions générales</v>
      </c>
      <c r="J4" s="276"/>
      <c r="K4" s="58"/>
      <c r="L4" s="66"/>
      <c r="P4" s="6"/>
      <c r="Q4" s="6"/>
      <c r="R4" s="6"/>
      <c r="S4" s="6"/>
      <c r="T4" s="6"/>
      <c r="U4" s="6"/>
      <c r="V4" s="6"/>
      <c r="W4" s="6"/>
      <c r="X4" s="6"/>
      <c r="Y4" s="6"/>
      <c r="Z4" s="6"/>
      <c r="AA4" s="6"/>
      <c r="AB4" s="6"/>
      <c r="AC4" s="6"/>
      <c r="AD4" s="6"/>
      <c r="AE4" s="6"/>
      <c r="AF4" s="6"/>
      <c r="AG4" s="6"/>
      <c r="AH4" s="6"/>
    </row>
    <row r="5" spans="1:34" ht="12" customHeight="1">
      <c r="A5" s="67" t="str">
        <f>LEFT(D9,1)</f>
        <v>B</v>
      </c>
      <c r="B5" s="68"/>
      <c r="C5" s="68"/>
      <c r="D5" s="68"/>
      <c r="E5" s="68"/>
      <c r="F5" s="68"/>
      <c r="G5" s="68"/>
      <c r="H5" s="68"/>
      <c r="I5" s="68"/>
      <c r="J5" s="68"/>
      <c r="K5" s="58"/>
      <c r="L5" s="66"/>
      <c r="M5" s="69"/>
      <c r="N5" s="69"/>
      <c r="O5" s="69"/>
      <c r="P5" s="70"/>
      <c r="Q5" s="70"/>
      <c r="R5" s="70"/>
      <c r="S5" s="70"/>
      <c r="T5" s="70"/>
      <c r="U5" s="70"/>
      <c r="V5" s="70"/>
      <c r="W5" s="70"/>
      <c r="X5" s="70"/>
      <c r="Y5" s="70"/>
      <c r="Z5" s="70"/>
      <c r="AA5" s="70"/>
      <c r="AB5" s="70"/>
      <c r="AC5" s="70"/>
      <c r="AD5" s="70"/>
      <c r="AE5" s="70"/>
      <c r="AF5" s="70"/>
      <c r="AG5" s="70"/>
      <c r="AH5" s="70"/>
    </row>
    <row r="6" spans="1:34" ht="12" customHeight="1">
      <c r="A6" s="55"/>
      <c r="B6" s="323" t="str">
        <f ca="1">OFFSET(L!$C$1,MATCH("Declaration"&amp;ADDRESS(ROW(),COLUMN(),4),L!$A:$A,0)-1,SL,,)</f>
        <v>Les champs obligatoires sont indiqués par un astérisque (*). Consultez l'onglet Instructions pour savoir comment répondre à chaque question.</v>
      </c>
      <c r="C6" s="275"/>
      <c r="D6" s="275"/>
      <c r="E6" s="275"/>
      <c r="F6" s="275"/>
      <c r="G6" s="275"/>
      <c r="H6" s="275"/>
      <c r="I6" s="275"/>
      <c r="J6" s="276"/>
      <c r="K6" s="58"/>
      <c r="L6" s="66" t="s">
        <v>104</v>
      </c>
      <c r="P6" s="6"/>
      <c r="Q6" s="6"/>
      <c r="R6" s="6"/>
      <c r="S6" s="6"/>
      <c r="T6" s="6"/>
      <c r="U6" s="6"/>
      <c r="V6" s="6"/>
      <c r="W6" s="6"/>
      <c r="X6" s="6"/>
      <c r="Y6" s="6"/>
      <c r="Z6" s="6"/>
      <c r="AA6" s="6"/>
      <c r="AB6" s="6"/>
      <c r="AC6" s="6"/>
      <c r="AD6" s="6"/>
      <c r="AE6" s="6"/>
      <c r="AF6" s="6"/>
      <c r="AG6" s="6"/>
      <c r="AH6" s="6"/>
    </row>
    <row r="7" spans="1:34" ht="36.75" customHeight="1">
      <c r="A7" s="55"/>
      <c r="B7" s="325" t="str">
        <f ca="1">OFFSET(L!$C$1,MATCH("Declaration"&amp;ADDRESS(ROW(),COLUMN(),4),L!$A:$A,0)-1,SL,,)</f>
        <v>Informations sur l’entreprise</v>
      </c>
      <c r="C7" s="280"/>
      <c r="D7" s="280"/>
      <c r="E7" s="280"/>
      <c r="F7" s="280"/>
      <c r="G7" s="280"/>
      <c r="H7" s="280"/>
      <c r="I7" s="280"/>
      <c r="J7" s="315"/>
      <c r="K7" s="58"/>
      <c r="L7" s="66"/>
      <c r="P7" s="6"/>
      <c r="Q7" s="6"/>
      <c r="R7" s="6"/>
      <c r="S7" s="6"/>
      <c r="T7" s="6"/>
      <c r="U7" s="6"/>
      <c r="V7" s="6"/>
      <c r="W7" s="6"/>
      <c r="X7" s="6"/>
      <c r="Y7" s="6"/>
      <c r="Z7" s="6"/>
      <c r="AA7" s="6"/>
      <c r="AB7" s="6"/>
      <c r="AC7" s="6"/>
      <c r="AD7" s="6"/>
      <c r="AE7" s="6"/>
      <c r="AF7" s="6"/>
      <c r="AG7" s="6"/>
      <c r="AH7" s="6"/>
    </row>
    <row r="8" spans="1:34" ht="12" customHeight="1">
      <c r="A8" s="71"/>
      <c r="B8" s="72" t="str">
        <f ca="1">OFFSET(L!$C$1,MATCH("Declaration"&amp;ADDRESS(ROW(),COLUMN(),4),L!$A:$A,0)-1,SL,,)</f>
        <v>Nom de l'entreprise (*):</v>
      </c>
      <c r="C8" s="73"/>
      <c r="D8" s="326" t="s">
        <v>15798</v>
      </c>
      <c r="E8" s="280"/>
      <c r="F8" s="280"/>
      <c r="G8" s="280"/>
      <c r="H8" s="280"/>
      <c r="I8" s="280"/>
      <c r="J8" s="281"/>
      <c r="K8" s="74"/>
      <c r="L8" s="66"/>
      <c r="P8" s="6"/>
      <c r="Q8" s="6"/>
      <c r="R8" s="6"/>
      <c r="S8" s="6"/>
      <c r="T8" s="6"/>
      <c r="U8" s="6"/>
      <c r="V8" s="6"/>
      <c r="W8" s="6"/>
      <c r="X8" s="6"/>
      <c r="Y8" s="6"/>
      <c r="Z8" s="6"/>
      <c r="AA8" s="6"/>
      <c r="AB8" s="6"/>
      <c r="AC8" s="6"/>
      <c r="AD8" s="6"/>
      <c r="AE8" s="6"/>
      <c r="AF8" s="6"/>
      <c r="AG8" s="6"/>
      <c r="AH8" s="6"/>
    </row>
    <row r="9" spans="1:34" ht="12" customHeight="1">
      <c r="A9" s="71"/>
      <c r="B9" s="72" t="str">
        <f ca="1">OFFSET(L!$C$1,MATCH("Declaration"&amp;ADDRESS(ROW(),COLUMN(),4),L!$A:$A,0)-1,SL,,)</f>
        <v>Périmètre de la déclaration (*):</v>
      </c>
      <c r="C9" s="73"/>
      <c r="D9" s="327" t="s">
        <v>120</v>
      </c>
      <c r="E9" s="313"/>
      <c r="F9" s="313"/>
      <c r="G9" s="311"/>
      <c r="H9" s="75"/>
      <c r="I9" s="75"/>
      <c r="J9" s="75"/>
      <c r="K9" s="58"/>
      <c r="L9" s="66"/>
      <c r="P9" s="65" t="s">
        <v>119</v>
      </c>
      <c r="Q9" s="65" t="s">
        <v>120</v>
      </c>
      <c r="R9" s="65" t="s">
        <v>118</v>
      </c>
      <c r="S9" s="65"/>
      <c r="T9" s="76"/>
      <c r="U9" s="6"/>
      <c r="V9" s="6"/>
      <c r="W9" s="6"/>
      <c r="X9" s="6"/>
      <c r="Y9" s="6"/>
      <c r="Z9" s="6"/>
      <c r="AA9" s="6"/>
      <c r="AB9" s="6"/>
      <c r="AC9" s="6"/>
      <c r="AD9" s="6"/>
      <c r="AE9" s="6"/>
      <c r="AF9" s="6"/>
      <c r="AG9" s="6"/>
      <c r="AH9" s="6"/>
    </row>
    <row r="10" spans="1:34" ht="32.25" customHeight="1">
      <c r="A10" s="71"/>
      <c r="B10" s="328" t="str">
        <f ca="1">OFFSET(L!$C$1,MATCH("Declaration"&amp;ADDRESS(ROW(),COLUMN(),4)&amp;LEFT($D$9,1),L!$A:$A,0)-1,SL,,)</f>
        <v>Allez sur l'onglet "Liste des produits" pour saisir les produits auxquels cette déclaration s'applique</v>
      </c>
      <c r="C10" s="77"/>
      <c r="D10" s="330"/>
      <c r="E10" s="331"/>
      <c r="F10" s="331"/>
      <c r="G10" s="331"/>
      <c r="H10" s="331"/>
      <c r="I10" s="331"/>
      <c r="J10" s="332"/>
      <c r="K10" s="58"/>
      <c r="L10" s="66"/>
      <c r="Q10" s="6"/>
      <c r="R10" s="6"/>
      <c r="S10" s="6"/>
      <c r="T10" s="6"/>
      <c r="U10" s="6"/>
      <c r="V10" s="6"/>
      <c r="W10" s="6"/>
      <c r="X10" s="6"/>
      <c r="Y10" s="6"/>
      <c r="Z10" s="6"/>
      <c r="AA10" s="6"/>
      <c r="AB10" s="6"/>
      <c r="AC10" s="6"/>
      <c r="AD10" s="6"/>
      <c r="AE10" s="6"/>
      <c r="AF10" s="6"/>
      <c r="AG10" s="6"/>
      <c r="AH10" s="6"/>
    </row>
    <row r="11" spans="1:34" ht="12" customHeight="1">
      <c r="A11" s="71"/>
      <c r="B11" s="329"/>
      <c r="C11" s="77"/>
      <c r="D11" s="333" t="str">
        <f ca="1">IF(D9=Q9,OFFSET(L!$C$1,MATCH("Declaration"&amp;ADDRESS(ROW(),COLUMN(),4),L!$A:$A,0)-1,SL,,),"")</f>
        <v>Cliquez ici pour saisir les produits auxquels la présente déclaration s'applique</v>
      </c>
      <c r="E11" s="318"/>
      <c r="F11" s="318"/>
      <c r="G11" s="318"/>
      <c r="H11" s="318"/>
      <c r="I11" s="318"/>
      <c r="J11" s="334"/>
      <c r="K11" s="58"/>
      <c r="L11" s="66"/>
      <c r="Q11" s="6"/>
      <c r="R11" s="6"/>
      <c r="S11" s="6"/>
      <c r="T11" s="6"/>
      <c r="U11" s="6"/>
      <c r="V11" s="6"/>
      <c r="W11" s="6"/>
      <c r="X11" s="6"/>
      <c r="Y11" s="6"/>
      <c r="Z11" s="6"/>
      <c r="AA11" s="6"/>
      <c r="AB11" s="6"/>
      <c r="AC11" s="6"/>
      <c r="AD11" s="6"/>
      <c r="AE11" s="6"/>
      <c r="AF11" s="6"/>
      <c r="AG11" s="6"/>
      <c r="AH11" s="6"/>
    </row>
    <row r="12" spans="1:34" ht="12" customHeight="1">
      <c r="A12" s="71"/>
      <c r="B12" s="78" t="str">
        <f ca="1">OFFSET(L!$C$1,MATCH("Declaration"&amp;ADDRESS(ROW(),COLUMN(),4),L!$A:$A,0)-1,SL,,)</f>
        <v>Identifiant unique de l'entreprise:</v>
      </c>
      <c r="C12" s="57"/>
      <c r="D12" s="327"/>
      <c r="E12" s="313"/>
      <c r="F12" s="313"/>
      <c r="G12" s="313"/>
      <c r="H12" s="313"/>
      <c r="I12" s="313"/>
      <c r="J12" s="311"/>
      <c r="K12" s="58"/>
      <c r="L12" s="66"/>
      <c r="Q12" s="6"/>
      <c r="R12" s="6"/>
      <c r="S12" s="6"/>
      <c r="T12" s="6"/>
      <c r="U12" s="6"/>
      <c r="V12" s="6"/>
      <c r="W12" s="6"/>
      <c r="X12" s="6"/>
      <c r="Y12" s="6"/>
      <c r="Z12" s="6"/>
      <c r="AA12" s="6"/>
      <c r="AB12" s="6"/>
      <c r="AC12" s="6"/>
      <c r="AD12" s="6"/>
      <c r="AE12" s="6"/>
      <c r="AF12" s="6"/>
      <c r="AG12" s="6"/>
      <c r="AH12" s="6"/>
    </row>
    <row r="13" spans="1:34" ht="12" customHeight="1">
      <c r="A13" s="71"/>
      <c r="B13" s="78" t="str">
        <f ca="1">OFFSET(L!$C$1,MATCH("Declaration"&amp;ADDRESS(ROW(),COLUMN(),4),L!$A:$A,0)-1,SL,,)</f>
        <v>Autorité délivrant l'identifiant unique:</v>
      </c>
      <c r="C13" s="57"/>
      <c r="D13" s="327"/>
      <c r="E13" s="313"/>
      <c r="F13" s="313"/>
      <c r="G13" s="313"/>
      <c r="H13" s="313"/>
      <c r="I13" s="313"/>
      <c r="J13" s="311"/>
      <c r="K13" s="58"/>
      <c r="L13" s="66"/>
      <c r="Q13" s="6"/>
      <c r="R13" s="6"/>
      <c r="S13" s="6"/>
      <c r="T13" s="6"/>
      <c r="U13" s="6"/>
      <c r="V13" s="6"/>
      <c r="W13" s="6"/>
      <c r="X13" s="6"/>
      <c r="Y13" s="6"/>
      <c r="Z13" s="6"/>
      <c r="AA13" s="6"/>
      <c r="AB13" s="6"/>
      <c r="AC13" s="6"/>
      <c r="AD13" s="6"/>
      <c r="AE13" s="6"/>
      <c r="AF13" s="6"/>
      <c r="AG13" s="6"/>
      <c r="AH13" s="6"/>
    </row>
    <row r="14" spans="1:34" ht="12" customHeight="1">
      <c r="A14" s="71"/>
      <c r="B14" s="78" t="str">
        <f ca="1">OFFSET(L!$C$1,MATCH("Declaration"&amp;ADDRESS(ROW(),COLUMN(),4),L!$A:$A,0)-1,SL,,)</f>
        <v>Adresse:</v>
      </c>
      <c r="C14" s="57"/>
      <c r="D14" s="335" t="s">
        <v>15799</v>
      </c>
      <c r="E14" s="336"/>
      <c r="F14" s="336"/>
      <c r="G14" s="336"/>
      <c r="H14" s="336"/>
      <c r="I14" s="336"/>
      <c r="J14" s="337"/>
      <c r="K14" s="58"/>
      <c r="L14" s="66"/>
      <c r="Q14" s="6"/>
      <c r="R14" s="6"/>
      <c r="S14" s="6"/>
      <c r="T14" s="6"/>
      <c r="U14" s="6"/>
      <c r="V14" s="6"/>
      <c r="W14" s="6"/>
      <c r="X14" s="6"/>
      <c r="Y14" s="6"/>
      <c r="Z14" s="6"/>
      <c r="AA14" s="6"/>
      <c r="AB14" s="6"/>
      <c r="AC14" s="6"/>
      <c r="AD14" s="6"/>
      <c r="AE14" s="6"/>
      <c r="AF14" s="6"/>
      <c r="AG14" s="6"/>
      <c r="AH14" s="6"/>
    </row>
    <row r="15" spans="1:34" ht="12" customHeight="1">
      <c r="A15" s="71"/>
      <c r="B15" s="78" t="str">
        <f ca="1">OFFSET(L!$C$1,MATCH("Declaration"&amp;ADDRESS(ROW(),COLUMN(),4),L!$A:$A,0)-1,SL,,)</f>
        <v>Nom du contact (*):</v>
      </c>
      <c r="C15" s="57"/>
      <c r="D15" s="327" t="s">
        <v>15800</v>
      </c>
      <c r="E15" s="313"/>
      <c r="F15" s="313"/>
      <c r="G15" s="313"/>
      <c r="H15" s="313"/>
      <c r="I15" s="313"/>
      <c r="J15" s="311"/>
      <c r="K15" s="58"/>
      <c r="L15" s="66"/>
      <c r="Q15" s="6"/>
      <c r="R15" s="6"/>
      <c r="S15" s="6"/>
      <c r="T15" s="6"/>
      <c r="U15" s="6"/>
      <c r="V15" s="6"/>
      <c r="W15" s="6"/>
      <c r="X15" s="6"/>
      <c r="Y15" s="6"/>
      <c r="Z15" s="6"/>
      <c r="AA15" s="6"/>
      <c r="AB15" s="6"/>
      <c r="AC15" s="6"/>
      <c r="AD15" s="6"/>
      <c r="AE15" s="6"/>
      <c r="AF15" s="6"/>
      <c r="AG15" s="6"/>
      <c r="AH15" s="6"/>
    </row>
    <row r="16" spans="1:34" ht="12" customHeight="1">
      <c r="A16" s="71"/>
      <c r="B16" s="78" t="str">
        <f ca="1">OFFSET(L!$C$1,MATCH("Declaration"&amp;ADDRESS(ROW(),COLUMN(),4),L!$A:$A,0)-1,SL,,)</f>
        <v>Email du contact (*):</v>
      </c>
      <c r="C16" s="57"/>
      <c r="D16" s="338" t="s">
        <v>15801</v>
      </c>
      <c r="E16" s="313"/>
      <c r="F16" s="313"/>
      <c r="G16" s="313"/>
      <c r="H16" s="313"/>
      <c r="I16" s="313"/>
      <c r="J16" s="311"/>
      <c r="K16" s="58"/>
      <c r="L16" s="66"/>
      <c r="Q16" s="6"/>
      <c r="R16" s="6"/>
      <c r="S16" s="6"/>
      <c r="T16" s="6"/>
      <c r="U16" s="6"/>
      <c r="V16" s="6"/>
      <c r="W16" s="6"/>
      <c r="X16" s="6"/>
      <c r="Y16" s="6"/>
      <c r="Z16" s="6"/>
      <c r="AA16" s="6"/>
      <c r="AB16" s="6"/>
      <c r="AC16" s="6"/>
      <c r="AD16" s="6"/>
      <c r="AE16" s="6"/>
      <c r="AF16" s="6"/>
      <c r="AG16" s="6"/>
      <c r="AH16" s="6"/>
    </row>
    <row r="17" spans="1:34" ht="12" customHeight="1">
      <c r="A17" s="71"/>
      <c r="B17" s="78" t="str">
        <f ca="1">OFFSET(L!$C$1,MATCH("Declaration"&amp;ADDRESS(ROW(),COLUMN(),4),L!$A:$A,0)-1,SL,,)</f>
        <v>Téléphone du contact (*):</v>
      </c>
      <c r="C17" s="57"/>
      <c r="D17" s="327" t="s">
        <v>15804</v>
      </c>
      <c r="E17" s="313"/>
      <c r="F17" s="313"/>
      <c r="G17" s="313"/>
      <c r="H17" s="313"/>
      <c r="I17" s="313"/>
      <c r="J17" s="311"/>
      <c r="K17" s="58"/>
      <c r="L17" s="66"/>
      <c r="Q17" s="6"/>
      <c r="R17" s="6"/>
      <c r="S17" s="6"/>
      <c r="T17" s="6"/>
      <c r="U17" s="6"/>
      <c r="V17" s="6"/>
      <c r="W17" s="6"/>
      <c r="X17" s="6"/>
      <c r="Y17" s="6"/>
      <c r="Z17" s="6"/>
      <c r="AA17" s="6"/>
      <c r="AB17" s="6"/>
      <c r="AC17" s="6"/>
      <c r="AD17" s="6"/>
      <c r="AE17" s="6"/>
      <c r="AF17" s="6"/>
      <c r="AG17" s="6"/>
      <c r="AH17" s="6"/>
    </row>
    <row r="18" spans="1:34" ht="12" customHeight="1">
      <c r="A18" s="71"/>
      <c r="B18" s="78" t="str">
        <f ca="1">OFFSET(L!$C$1,MATCH("Declaration"&amp;ADDRESS(ROW(),COLUMN(),4),L!$A:$A,0)-1,SL,,)</f>
        <v>Nom de la personne responsable de la déclaration (*):</v>
      </c>
      <c r="C18" s="57"/>
      <c r="D18" s="339" t="s">
        <v>15802</v>
      </c>
      <c r="E18" s="313"/>
      <c r="F18" s="313"/>
      <c r="G18" s="313"/>
      <c r="H18" s="313"/>
      <c r="I18" s="313"/>
      <c r="J18" s="311"/>
      <c r="K18" s="58"/>
      <c r="L18" s="79"/>
      <c r="Q18" s="6"/>
      <c r="R18" s="6"/>
      <c r="S18" s="6"/>
      <c r="T18" s="6"/>
      <c r="U18" s="6"/>
      <c r="V18" s="6"/>
      <c r="W18" s="6"/>
      <c r="X18" s="6"/>
      <c r="Y18" s="6"/>
      <c r="Z18" s="6"/>
      <c r="AA18" s="6"/>
      <c r="AB18" s="6"/>
      <c r="AC18" s="6"/>
      <c r="AD18" s="6"/>
      <c r="AE18" s="6"/>
      <c r="AF18" s="6"/>
      <c r="AG18" s="6"/>
      <c r="AH18" s="6"/>
    </row>
    <row r="19" spans="1:34" ht="12" customHeight="1">
      <c r="A19" s="71"/>
      <c r="B19" s="78" t="str">
        <f ca="1">OFFSET(L!$C$1,MATCH("Declaration"&amp;ADDRESS(ROW(),COLUMN(),4),L!$A:$A,0)-1,SL,,)</f>
        <v>Titre du représentant légal:</v>
      </c>
      <c r="C19" s="57"/>
      <c r="D19" s="327" t="s">
        <v>15803</v>
      </c>
      <c r="E19" s="313"/>
      <c r="F19" s="313"/>
      <c r="G19" s="313"/>
      <c r="H19" s="313"/>
      <c r="I19" s="313"/>
      <c r="J19" s="311"/>
      <c r="K19" s="58"/>
      <c r="L19" s="79"/>
      <c r="P19" s="6"/>
      <c r="Q19" s="6"/>
      <c r="R19" s="6"/>
      <c r="S19" s="6"/>
      <c r="T19" s="6"/>
      <c r="U19" s="6"/>
      <c r="V19" s="6"/>
      <c r="W19" s="6"/>
      <c r="X19" s="6"/>
      <c r="Y19" s="6"/>
      <c r="Z19" s="6"/>
      <c r="AA19" s="6"/>
      <c r="AB19" s="6"/>
      <c r="AC19" s="6"/>
      <c r="AD19" s="6"/>
      <c r="AE19" s="6"/>
      <c r="AF19" s="6"/>
      <c r="AG19" s="6"/>
      <c r="AH19" s="6"/>
    </row>
    <row r="20" spans="1:34" ht="12" customHeight="1">
      <c r="A20" s="71"/>
      <c r="B20" s="78" t="str">
        <f ca="1">OFFSET(L!$C$1,MATCH("Declaration"&amp;ADDRESS(ROW(),COLUMN(),4),L!$A:$A,0)-1,SL,,)</f>
        <v>Email du représentant légal (*):</v>
      </c>
      <c r="C20" s="57"/>
      <c r="D20" s="338" t="s">
        <v>15805</v>
      </c>
      <c r="E20" s="313"/>
      <c r="F20" s="313"/>
      <c r="G20" s="313"/>
      <c r="H20" s="313"/>
      <c r="I20" s="313"/>
      <c r="J20" s="311"/>
      <c r="K20" s="58"/>
      <c r="L20" s="79"/>
      <c r="P20" s="6"/>
      <c r="Q20" s="6"/>
      <c r="R20" s="6"/>
      <c r="S20" s="6"/>
      <c r="T20" s="6"/>
      <c r="U20" s="6"/>
      <c r="V20" s="6"/>
      <c r="W20" s="6"/>
      <c r="X20" s="6"/>
      <c r="Y20" s="6"/>
      <c r="Z20" s="6"/>
      <c r="AA20" s="6"/>
      <c r="AB20" s="6"/>
      <c r="AC20" s="6"/>
      <c r="AD20" s="6"/>
      <c r="AE20" s="6"/>
      <c r="AF20" s="6"/>
      <c r="AG20" s="6"/>
      <c r="AH20" s="6"/>
    </row>
    <row r="21" spans="1:34" ht="12" customHeight="1">
      <c r="A21" s="71"/>
      <c r="B21" s="78" t="str">
        <f ca="1">OFFSET(L!$C$1,MATCH("Declaration"&amp;ADDRESS(ROW(),COLUMN(),4),L!$A:$A,0)-1,SL,,)</f>
        <v>Téléphone du représentant légal:</v>
      </c>
      <c r="C21" s="80"/>
      <c r="D21" s="340" t="s">
        <v>15804</v>
      </c>
      <c r="E21" s="313"/>
      <c r="F21" s="313"/>
      <c r="G21" s="313"/>
      <c r="H21" s="313"/>
      <c r="I21" s="313"/>
      <c r="J21" s="311"/>
      <c r="K21" s="58"/>
      <c r="L21" s="66"/>
      <c r="P21" s="6"/>
      <c r="Q21" s="6"/>
      <c r="R21" s="6"/>
      <c r="S21" s="6"/>
      <c r="T21" s="6"/>
      <c r="U21" s="6"/>
      <c r="V21" s="6"/>
      <c r="W21" s="6"/>
      <c r="X21" s="6"/>
      <c r="Y21" s="6"/>
      <c r="Z21" s="6"/>
      <c r="AA21" s="6"/>
      <c r="AB21" s="6"/>
      <c r="AC21" s="6"/>
      <c r="AD21" s="6"/>
      <c r="AE21" s="6"/>
      <c r="AF21" s="6"/>
      <c r="AG21" s="6"/>
      <c r="AH21" s="6"/>
    </row>
    <row r="22" spans="1:34" ht="12" customHeight="1">
      <c r="A22" s="71"/>
      <c r="B22" s="78" t="str">
        <f ca="1">OFFSET(L!$C$1,MATCH("Declaration"&amp;ADDRESS(ROW(),COLUMN(),4),L!$A:$A,0)-1,SL,,)</f>
        <v>Date de la déclaration (*):</v>
      </c>
      <c r="C22" s="81"/>
      <c r="D22" s="341">
        <v>46281</v>
      </c>
      <c r="E22" s="281"/>
      <c r="F22" s="82"/>
      <c r="G22" s="83"/>
      <c r="H22" s="83"/>
      <c r="I22" s="83"/>
      <c r="J22" s="83"/>
      <c r="K22" s="58"/>
      <c r="L22" s="40"/>
      <c r="P22" s="6"/>
      <c r="Q22" s="6"/>
      <c r="R22" s="6"/>
      <c r="S22" s="6"/>
      <c r="T22" s="6"/>
      <c r="U22" s="6"/>
      <c r="V22" s="6"/>
      <c r="W22" s="6"/>
      <c r="X22" s="6"/>
      <c r="Y22" s="6"/>
      <c r="Z22" s="6"/>
      <c r="AA22" s="6"/>
      <c r="AB22" s="6"/>
      <c r="AC22" s="6"/>
      <c r="AD22" s="6"/>
      <c r="AE22" s="6"/>
      <c r="AF22" s="6"/>
      <c r="AG22" s="6"/>
      <c r="AH22" s="6"/>
    </row>
    <row r="23" spans="1:34" ht="12" customHeight="1">
      <c r="A23" s="84"/>
      <c r="B23" s="85"/>
      <c r="C23" s="86"/>
      <c r="D23" s="342"/>
      <c r="E23" s="276"/>
      <c r="F23" s="87"/>
      <c r="G23" s="88"/>
      <c r="H23" s="88"/>
      <c r="I23" s="88"/>
      <c r="J23" s="88"/>
      <c r="K23" s="58"/>
      <c r="L23" s="89"/>
      <c r="P23" s="6"/>
      <c r="Q23" s="6"/>
      <c r="R23" s="6"/>
      <c r="S23" s="6"/>
      <c r="T23" s="6"/>
      <c r="U23" s="6"/>
      <c r="V23" s="6"/>
      <c r="W23" s="6"/>
      <c r="X23" s="6"/>
      <c r="Y23" s="6"/>
      <c r="Z23" s="6"/>
      <c r="AA23" s="6"/>
      <c r="AB23" s="6"/>
      <c r="AC23" s="6"/>
      <c r="AD23" s="6"/>
      <c r="AE23" s="6"/>
      <c r="AF23" s="6"/>
      <c r="AG23" s="6"/>
      <c r="AH23" s="6"/>
    </row>
    <row r="24" spans="1:34" ht="12" customHeight="1">
      <c r="A24" s="90"/>
      <c r="B24" s="343" t="str">
        <f ca="1">OFFSET(L!$C$1,MATCH("Declaration"&amp;ADDRESS(ROW(),COLUMN(),4),L!$A:$A,0)-1,SL,,)</f>
        <v>Répondre aux questions 1 à 8 suivantes pour le périmètre de la déclaration indiqué ci-dessus</v>
      </c>
      <c r="C24" s="280"/>
      <c r="D24" s="280"/>
      <c r="E24" s="280"/>
      <c r="F24" s="280"/>
      <c r="G24" s="280"/>
      <c r="H24" s="280"/>
      <c r="I24" s="280"/>
      <c r="J24" s="315"/>
      <c r="K24" s="91"/>
      <c r="L24" s="89"/>
      <c r="P24" s="6"/>
      <c r="Q24" s="6"/>
      <c r="R24" s="6"/>
      <c r="S24" s="6"/>
      <c r="T24" s="6"/>
      <c r="U24" s="6"/>
      <c r="V24" s="6"/>
      <c r="W24" s="6"/>
      <c r="X24" s="6"/>
      <c r="Y24" s="6"/>
      <c r="Z24" s="6"/>
      <c r="AA24" s="6"/>
      <c r="AB24" s="6"/>
      <c r="AC24" s="6"/>
      <c r="AD24" s="6"/>
      <c r="AE24" s="6"/>
      <c r="AF24" s="6"/>
      <c r="AG24" s="6"/>
      <c r="AH24" s="6"/>
    </row>
    <row r="25" spans="1:34" ht="48" customHeight="1">
      <c r="A25" s="84"/>
      <c r="B25" s="92" t="str">
        <f ca="1">OFFSET(L!$C$1,MATCH("Declaration"&amp;ADDRESS(ROW(),COLUMN(),4),L!$A:$A,0)-1,SL,,)</f>
        <v>1) Des 3TG sont-ils intentionnellement ajoutés ou utilisés dans le(s) produit(s) ou les processus de production ? (*)</v>
      </c>
      <c r="C25" s="86"/>
      <c r="D25" s="344" t="str">
        <f ca="1">OFFSET(L!$C$1,MATCH("Declaration"&amp;ADDRESS(ROW(),COLUMN(),4),L!$A:$A,0)-1,SL,,)</f>
        <v>Réponse</v>
      </c>
      <c r="E25" s="345"/>
      <c r="F25" s="93"/>
      <c r="G25" s="92" t="str">
        <f ca="1">OFFSET(L!$C$1,MATCH("Declaration"&amp;ADDRESS(ROW(),COLUMN(),4),L!$A:$A,0)-1,SL,,)</f>
        <v>Commentaires</v>
      </c>
      <c r="H25" s="92"/>
      <c r="I25" s="92"/>
      <c r="J25" s="94"/>
      <c r="K25" s="58"/>
      <c r="L25" s="89" t="s">
        <v>107</v>
      </c>
      <c r="P25" s="6"/>
      <c r="Q25" s="6"/>
      <c r="R25" s="6"/>
      <c r="S25" s="6"/>
      <c r="T25" s="6"/>
      <c r="U25" s="6"/>
      <c r="V25" s="6"/>
      <c r="W25" s="6"/>
      <c r="X25" s="6"/>
      <c r="Y25" s="6"/>
      <c r="Z25" s="6"/>
      <c r="AA25" s="6"/>
      <c r="AB25" s="6"/>
      <c r="AC25" s="6"/>
      <c r="AD25" s="6"/>
      <c r="AE25" s="6"/>
      <c r="AF25" s="6"/>
      <c r="AG25" s="6"/>
      <c r="AH25" s="6"/>
    </row>
    <row r="26" spans="1:34" ht="12" customHeight="1">
      <c r="A26" s="84"/>
      <c r="B26" s="78" t="str">
        <f ca="1">OFFSET(L!$C$1,MATCH("Declaration"&amp;ADDRESS(ROW(),COLUMN(),4),L!$A:$A,0)-1,SL,,)&amp;P26</f>
        <v xml:space="preserve">Tantale  </v>
      </c>
      <c r="C26" s="57"/>
      <c r="D26" s="310" t="s">
        <v>121</v>
      </c>
      <c r="E26" s="311"/>
      <c r="F26" s="95"/>
      <c r="G26" s="312"/>
      <c r="H26" s="313"/>
      <c r="I26" s="313"/>
      <c r="J26" s="311"/>
      <c r="K26" s="58"/>
      <c r="L26" s="96"/>
      <c r="P26" s="65" t="str">
        <f>IF(D$26="No","","(*)")</f>
        <v/>
      </c>
      <c r="R26" s="6"/>
      <c r="S26" s="6"/>
      <c r="T26" s="6"/>
      <c r="U26" s="6"/>
      <c r="V26" s="6"/>
      <c r="W26" s="6"/>
      <c r="X26" s="6"/>
      <c r="Y26" s="6"/>
      <c r="Z26" s="6"/>
      <c r="AA26" s="6"/>
      <c r="AB26" s="6"/>
      <c r="AC26" s="6"/>
      <c r="AD26" s="6"/>
      <c r="AE26" s="6"/>
      <c r="AF26" s="6"/>
      <c r="AG26" s="6"/>
      <c r="AH26" s="6"/>
    </row>
    <row r="27" spans="1:34" ht="12" customHeight="1">
      <c r="A27" s="84"/>
      <c r="B27" s="78" t="str">
        <f ca="1">OFFSET(L!$C$1,MATCH("Declaration"&amp;ADDRESS(ROW(),COLUMN(),4),L!$A:$A,0)-1,SL,,)&amp;P27</f>
        <v xml:space="preserve">Étain  </v>
      </c>
      <c r="C27" s="57"/>
      <c r="D27" s="310" t="s">
        <v>121</v>
      </c>
      <c r="E27" s="311"/>
      <c r="F27" s="95"/>
      <c r="G27" s="312"/>
      <c r="H27" s="313"/>
      <c r="I27" s="313"/>
      <c r="J27" s="311"/>
      <c r="K27" s="58"/>
      <c r="L27" s="96"/>
      <c r="P27" s="65" t="str">
        <f>IF(D$27="No","","(*)")</f>
        <v/>
      </c>
      <c r="R27" s="6"/>
      <c r="S27" s="6"/>
      <c r="T27" s="6"/>
      <c r="U27" s="6"/>
      <c r="V27" s="6"/>
      <c r="W27" s="6"/>
      <c r="X27" s="6"/>
      <c r="Y27" s="6"/>
      <c r="Z27" s="6"/>
      <c r="AA27" s="6"/>
      <c r="AB27" s="6"/>
      <c r="AC27" s="6"/>
      <c r="AD27" s="6"/>
      <c r="AE27" s="6"/>
      <c r="AF27" s="6"/>
      <c r="AG27" s="6"/>
      <c r="AH27" s="6"/>
    </row>
    <row r="28" spans="1:34" ht="12" customHeight="1">
      <c r="A28" s="84"/>
      <c r="B28" s="78" t="str">
        <f ca="1">OFFSET(L!$C$1,MATCH("Declaration"&amp;ADDRESS(ROW(),COLUMN(),4),L!$A:$A,0)-1,SL,,)&amp;P28</f>
        <v xml:space="preserve">Or  </v>
      </c>
      <c r="C28" s="57"/>
      <c r="D28" s="310" t="s">
        <v>121</v>
      </c>
      <c r="E28" s="311"/>
      <c r="F28" s="95"/>
      <c r="G28" s="312"/>
      <c r="H28" s="313"/>
      <c r="I28" s="313"/>
      <c r="J28" s="311"/>
      <c r="K28" s="58"/>
      <c r="L28" s="96"/>
      <c r="P28" s="65" t="str">
        <f>IF(D$28="No","","(*)")</f>
        <v/>
      </c>
      <c r="R28" s="6"/>
      <c r="S28" s="6"/>
      <c r="T28" s="6"/>
      <c r="U28" s="6"/>
      <c r="V28" s="6"/>
      <c r="W28" s="6"/>
      <c r="X28" s="6"/>
      <c r="Y28" s="6"/>
      <c r="Z28" s="6"/>
      <c r="AA28" s="6"/>
      <c r="AB28" s="6"/>
      <c r="AC28" s="6"/>
      <c r="AD28" s="6"/>
      <c r="AE28" s="6"/>
      <c r="AF28" s="6"/>
      <c r="AG28" s="6"/>
      <c r="AH28" s="6"/>
    </row>
    <row r="29" spans="1:34" ht="12" customHeight="1">
      <c r="A29" s="84"/>
      <c r="B29" s="78" t="str">
        <f ca="1">OFFSET(L!$C$1,MATCH("Declaration"&amp;ADDRESS(ROW(),COLUMN(),4),L!$A:$A,0)-1,SL,,)&amp;P29</f>
        <v>Tungstène  (*)</v>
      </c>
      <c r="C29" s="57"/>
      <c r="D29" s="310" t="s">
        <v>122</v>
      </c>
      <c r="E29" s="311"/>
      <c r="F29" s="95"/>
      <c r="G29" s="312"/>
      <c r="H29" s="313"/>
      <c r="I29" s="313"/>
      <c r="J29" s="311"/>
      <c r="K29" s="58"/>
      <c r="L29" s="96"/>
      <c r="P29" s="65" t="str">
        <f>IF(D$29="No","","(*)")</f>
        <v>(*)</v>
      </c>
      <c r="R29" s="6"/>
      <c r="S29" s="6"/>
      <c r="T29" s="6"/>
      <c r="U29" s="6"/>
      <c r="V29" s="6"/>
      <c r="W29" s="6"/>
      <c r="X29" s="6"/>
      <c r="Y29" s="6"/>
      <c r="Z29" s="6"/>
      <c r="AA29" s="6"/>
      <c r="AB29" s="6"/>
      <c r="AC29" s="6"/>
      <c r="AD29" s="6"/>
      <c r="AE29" s="6"/>
      <c r="AF29" s="6"/>
      <c r="AG29" s="6"/>
      <c r="AH29" s="6"/>
    </row>
    <row r="30" spans="1:34" ht="12" customHeight="1">
      <c r="A30" s="84"/>
      <c r="B30" s="97"/>
      <c r="C30" s="86"/>
      <c r="D30" s="97"/>
      <c r="E30" s="97"/>
      <c r="F30" s="98"/>
      <c r="G30" s="97"/>
      <c r="H30" s="99"/>
      <c r="I30" s="99"/>
      <c r="J30" s="99"/>
      <c r="K30" s="58"/>
      <c r="L30" s="89"/>
      <c r="R30" s="6"/>
      <c r="S30" s="6"/>
      <c r="T30" s="6"/>
      <c r="U30" s="6"/>
      <c r="V30" s="6"/>
      <c r="W30" s="6"/>
      <c r="X30" s="6"/>
      <c r="Y30" s="6"/>
      <c r="Z30" s="6"/>
      <c r="AA30" s="6"/>
      <c r="AB30" s="6"/>
      <c r="AC30" s="6"/>
      <c r="AD30" s="6"/>
      <c r="AE30" s="6"/>
      <c r="AF30" s="6"/>
      <c r="AG30" s="6"/>
      <c r="AH30" s="6"/>
    </row>
    <row r="31" spans="1:34" ht="48" customHeight="1">
      <c r="A31" s="84"/>
      <c r="B31" s="92" t="str">
        <f ca="1">OFFSET(L!$C$1,MATCH("Declaration"&amp;ADDRESS(ROW(),COLUMN(),4),L!$A:$A,0)-1,SL,,)&amp;Q$37</f>
        <v>2) Reste-t-il des 3TG dans le(s) produit(s) ? (*) (*)</v>
      </c>
      <c r="C31" s="86"/>
      <c r="D31" s="314" t="str">
        <f ca="1">D25</f>
        <v>Réponse</v>
      </c>
      <c r="E31" s="315"/>
      <c r="F31" s="93"/>
      <c r="G31" s="92" t="str">
        <f ca="1">G25</f>
        <v>Commentaires</v>
      </c>
      <c r="H31" s="92"/>
      <c r="I31" s="92"/>
      <c r="J31" s="94"/>
      <c r="K31" s="58"/>
      <c r="L31" s="89" t="s">
        <v>104</v>
      </c>
      <c r="P31" s="65">
        <f>COUNTIF(D$26:D$29,"No")</f>
        <v>3</v>
      </c>
      <c r="Q31" s="65" t="str">
        <f>IF(P31=4,""," (*)")</f>
        <v xml:space="preserve"> (*)</v>
      </c>
      <c r="R31" s="6"/>
      <c r="S31" s="6"/>
      <c r="T31" s="6"/>
      <c r="U31" s="6"/>
      <c r="V31" s="6"/>
      <c r="W31" s="6"/>
      <c r="X31" s="6"/>
      <c r="Y31" s="6"/>
      <c r="Z31" s="6"/>
      <c r="AA31" s="6"/>
      <c r="AB31" s="6"/>
      <c r="AC31" s="6"/>
      <c r="AD31" s="6"/>
      <c r="AE31" s="6"/>
      <c r="AF31" s="6"/>
      <c r="AG31" s="6"/>
      <c r="AH31" s="6"/>
    </row>
    <row r="32" spans="1:34" ht="12" customHeight="1">
      <c r="A32" s="84"/>
      <c r="B32" s="78" t="str">
        <f t="shared" ref="B32:B35" ca="1" si="0">B26</f>
        <v xml:space="preserve">Tantale  </v>
      </c>
      <c r="C32" s="86"/>
      <c r="D32" s="316"/>
      <c r="E32" s="311"/>
      <c r="F32" s="100"/>
      <c r="G32" s="312"/>
      <c r="H32" s="313"/>
      <c r="I32" s="313"/>
      <c r="J32" s="311"/>
      <c r="K32" s="58"/>
      <c r="L32" s="96"/>
      <c r="P32" s="65" t="str">
        <f>IF(D$32="No","","(*)")</f>
        <v>(*)</v>
      </c>
      <c r="Q32" s="6"/>
      <c r="R32" s="6"/>
      <c r="S32" s="6"/>
      <c r="T32" s="6"/>
      <c r="U32" s="6"/>
      <c r="V32" s="6"/>
      <c r="W32" s="6"/>
      <c r="X32" s="6"/>
      <c r="Y32" s="6"/>
      <c r="Z32" s="6"/>
      <c r="AA32" s="6"/>
      <c r="AB32" s="6"/>
      <c r="AC32" s="6"/>
      <c r="AD32" s="6"/>
      <c r="AE32" s="6"/>
      <c r="AF32" s="6"/>
      <c r="AG32" s="6"/>
      <c r="AH32" s="6"/>
    </row>
    <row r="33" spans="1:34" ht="12" customHeight="1">
      <c r="A33" s="84"/>
      <c r="B33" s="78" t="str">
        <f t="shared" ca="1" si="0"/>
        <v xml:space="preserve">Étain  </v>
      </c>
      <c r="C33" s="86"/>
      <c r="D33" s="310"/>
      <c r="E33" s="311"/>
      <c r="F33" s="100"/>
      <c r="G33" s="312"/>
      <c r="H33" s="313"/>
      <c r="I33" s="313"/>
      <c r="J33" s="311"/>
      <c r="K33" s="58"/>
      <c r="L33" s="96"/>
      <c r="P33" s="65" t="str">
        <f>IF(D$33="No","","(*)")</f>
        <v>(*)</v>
      </c>
      <c r="Q33" s="6"/>
      <c r="R33" s="6"/>
      <c r="S33" s="6"/>
      <c r="T33" s="6"/>
      <c r="U33" s="6"/>
      <c r="V33" s="6"/>
      <c r="W33" s="6"/>
      <c r="X33" s="6"/>
      <c r="Y33" s="6"/>
      <c r="Z33" s="6"/>
      <c r="AA33" s="6"/>
      <c r="AB33" s="6"/>
      <c r="AC33" s="6"/>
      <c r="AD33" s="6"/>
      <c r="AE33" s="6"/>
      <c r="AF33" s="6"/>
      <c r="AG33" s="6"/>
      <c r="AH33" s="6"/>
    </row>
    <row r="34" spans="1:34" ht="12" customHeight="1">
      <c r="A34" s="84"/>
      <c r="B34" s="78" t="str">
        <f t="shared" ca="1" si="0"/>
        <v xml:space="preserve">Or  </v>
      </c>
      <c r="C34" s="86"/>
      <c r="D34" s="310"/>
      <c r="E34" s="311"/>
      <c r="F34" s="100"/>
      <c r="G34" s="312"/>
      <c r="H34" s="313"/>
      <c r="I34" s="313"/>
      <c r="J34" s="311"/>
      <c r="K34" s="58"/>
      <c r="L34" s="96"/>
      <c r="P34" s="65" t="str">
        <f>IF(D$34="No","","(*)")</f>
        <v>(*)</v>
      </c>
      <c r="Q34" s="6"/>
      <c r="R34" s="6"/>
      <c r="S34" s="6"/>
      <c r="T34" s="6"/>
      <c r="U34" s="6"/>
      <c r="V34" s="6"/>
      <c r="W34" s="6"/>
      <c r="X34" s="6"/>
      <c r="Y34" s="6"/>
      <c r="Z34" s="6"/>
      <c r="AA34" s="6"/>
      <c r="AB34" s="6"/>
      <c r="AC34" s="6"/>
      <c r="AD34" s="6"/>
      <c r="AE34" s="6"/>
      <c r="AF34" s="6"/>
      <c r="AG34" s="6"/>
      <c r="AH34" s="6"/>
    </row>
    <row r="35" spans="1:34" ht="12" customHeight="1">
      <c r="A35" s="84"/>
      <c r="B35" s="78" t="str">
        <f t="shared" ca="1" si="0"/>
        <v>Tungstène  (*)</v>
      </c>
      <c r="C35" s="86"/>
      <c r="D35" s="310" t="s">
        <v>122</v>
      </c>
      <c r="E35" s="311"/>
      <c r="F35" s="100"/>
      <c r="G35" s="312"/>
      <c r="H35" s="313"/>
      <c r="I35" s="313"/>
      <c r="J35" s="311"/>
      <c r="K35" s="58"/>
      <c r="L35" s="96"/>
      <c r="P35" s="65" t="str">
        <f>IF(D$35="No","","(*)")</f>
        <v>(*)</v>
      </c>
      <c r="Q35" s="6"/>
      <c r="R35" s="6"/>
      <c r="S35" s="6"/>
      <c r="T35" s="6"/>
      <c r="U35" s="6"/>
      <c r="V35" s="6"/>
      <c r="W35" s="6"/>
      <c r="X35" s="6"/>
      <c r="Y35" s="6"/>
      <c r="Z35" s="6"/>
      <c r="AA35" s="6"/>
      <c r="AB35" s="6"/>
      <c r="AC35" s="6"/>
      <c r="AD35" s="6"/>
      <c r="AE35" s="6"/>
      <c r="AF35" s="6"/>
      <c r="AG35" s="6"/>
      <c r="AH35" s="6"/>
    </row>
    <row r="36" spans="1:34" ht="12" customHeight="1">
      <c r="A36" s="84"/>
      <c r="B36" s="98"/>
      <c r="C36" s="86"/>
      <c r="D36" s="98"/>
      <c r="E36" s="98"/>
      <c r="F36" s="100"/>
      <c r="G36" s="98"/>
      <c r="H36" s="99"/>
      <c r="I36" s="99"/>
      <c r="J36" s="99"/>
      <c r="K36" s="58"/>
      <c r="L36" s="89"/>
      <c r="P36" s="6"/>
      <c r="Q36" s="6"/>
      <c r="R36" s="6"/>
      <c r="S36" s="6"/>
      <c r="T36" s="6"/>
      <c r="U36" s="6"/>
      <c r="V36" s="6"/>
      <c r="W36" s="6"/>
      <c r="X36" s="6"/>
      <c r="Y36" s="6"/>
      <c r="Z36" s="6"/>
      <c r="AA36" s="6"/>
      <c r="AB36" s="6"/>
      <c r="AC36" s="6"/>
      <c r="AD36" s="6"/>
      <c r="AE36" s="6"/>
      <c r="AF36" s="6"/>
      <c r="AG36" s="6"/>
      <c r="AH36" s="6"/>
    </row>
    <row r="37" spans="1:34" ht="48" customHeight="1">
      <c r="A37" s="84"/>
      <c r="B37" s="92" t="str">
        <f ca="1">OFFSET(L!$C$1,MATCH("Declaration"&amp;ADDRESS(ROW(),COLUMN(),4),L!$A:$A,0)-1,SL,,)&amp;Q$37</f>
        <v>3) Est-ce qu’une des fonderies de votre chaîne d’approvisionnement s’approvisionne en 3TG à partir des pays couverts ? (terme SEC, consulter l’onglet des définitions) (*)</v>
      </c>
      <c r="C37" s="86"/>
      <c r="D37" s="314" t="str">
        <f ca="1">D25</f>
        <v>Réponse</v>
      </c>
      <c r="E37" s="315"/>
      <c r="F37" s="93"/>
      <c r="G37" s="92" t="str">
        <f ca="1">G25</f>
        <v>Commentaires</v>
      </c>
      <c r="H37" s="317"/>
      <c r="I37" s="318"/>
      <c r="J37" s="318"/>
      <c r="K37" s="58"/>
      <c r="L37" s="89" t="s">
        <v>104</v>
      </c>
      <c r="P37" s="65">
        <f>COUNTIF(D$26:D$29,"No")+COUNTIF(D$32:D$35,"No")</f>
        <v>3</v>
      </c>
      <c r="Q37" s="65" t="str">
        <f>IF(P37&gt;3,""," (*)")</f>
        <v xml:space="preserve"> (*)</v>
      </c>
      <c r="R37" s="6"/>
      <c r="S37" s="6"/>
      <c r="T37" s="6"/>
      <c r="U37" s="6"/>
      <c r="V37" s="6"/>
      <c r="W37" s="6"/>
      <c r="X37" s="6"/>
      <c r="Y37" s="6"/>
      <c r="Z37" s="6"/>
      <c r="AA37" s="6"/>
      <c r="AB37" s="6"/>
      <c r="AC37" s="6"/>
      <c r="AD37" s="6"/>
      <c r="AE37" s="6"/>
      <c r="AF37" s="6"/>
      <c r="AG37" s="6"/>
      <c r="AH37" s="6"/>
    </row>
    <row r="38" spans="1:34" ht="12" customHeight="1">
      <c r="A38" s="84"/>
      <c r="B38" s="78" t="str">
        <f ca="1">OFFSET(L!$C$1,MATCH("Declaration"&amp;ADDRESS(ROW(),COLUMN(),4),L!$A:$A,0)-1,SL,,)&amp;P38</f>
        <v xml:space="preserve">Tantale  </v>
      </c>
      <c r="C38" s="86"/>
      <c r="D38" s="310"/>
      <c r="E38" s="311"/>
      <c r="F38" s="100"/>
      <c r="G38" s="312"/>
      <c r="H38" s="313"/>
      <c r="I38" s="313"/>
      <c r="J38" s="311"/>
      <c r="K38" s="58"/>
      <c r="L38" s="96"/>
      <c r="P38" s="65" t="str">
        <f>IF((OR(D$26="No",D$32="No")),"","(*)")</f>
        <v/>
      </c>
      <c r="Q38" s="6"/>
      <c r="R38" s="6"/>
      <c r="S38" s="6"/>
      <c r="T38" s="6"/>
      <c r="U38" s="6"/>
      <c r="V38" s="6"/>
      <c r="W38" s="6"/>
      <c r="X38" s="6"/>
      <c r="Y38" s="6"/>
      <c r="Z38" s="6"/>
      <c r="AA38" s="6"/>
      <c r="AB38" s="6"/>
      <c r="AC38" s="6"/>
      <c r="AD38" s="6"/>
      <c r="AE38" s="6"/>
      <c r="AF38" s="6"/>
      <c r="AG38" s="6"/>
    </row>
    <row r="39" spans="1:34" ht="12" customHeight="1">
      <c r="A39" s="84"/>
      <c r="B39" s="78" t="str">
        <f ca="1">OFFSET(L!$C$1,MATCH("Declaration"&amp;ADDRESS(ROW(),COLUMN(),4),L!$A:$A,0)-1,SL,,)&amp;P39</f>
        <v xml:space="preserve">Étain  </v>
      </c>
      <c r="C39" s="86"/>
      <c r="D39" s="310"/>
      <c r="E39" s="311"/>
      <c r="F39" s="100"/>
      <c r="G39" s="312"/>
      <c r="H39" s="313"/>
      <c r="I39" s="313"/>
      <c r="J39" s="311"/>
      <c r="K39" s="58"/>
      <c r="L39" s="96"/>
      <c r="P39" s="65" t="str">
        <f>IF((OR(D$27="No",D$33="No")),"","(*)")</f>
        <v/>
      </c>
      <c r="Q39" s="6"/>
      <c r="R39" s="6"/>
      <c r="S39" s="6"/>
      <c r="T39" s="6"/>
      <c r="U39" s="6"/>
      <c r="V39" s="6"/>
      <c r="W39" s="6"/>
      <c r="X39" s="6"/>
      <c r="Y39" s="6"/>
      <c r="Z39" s="6"/>
      <c r="AA39" s="6"/>
      <c r="AB39" s="6"/>
      <c r="AC39" s="6"/>
      <c r="AD39" s="6"/>
      <c r="AE39" s="6"/>
      <c r="AF39" s="6"/>
      <c r="AG39" s="6"/>
    </row>
    <row r="40" spans="1:34" ht="12" customHeight="1">
      <c r="A40" s="84"/>
      <c r="B40" s="78" t="str">
        <f ca="1">OFFSET(L!$C$1,MATCH("Declaration"&amp;ADDRESS(ROW(),COLUMN(),4),L!$A:$A,0)-1,SL,,)&amp;P40</f>
        <v xml:space="preserve">Or  </v>
      </c>
      <c r="C40" s="86"/>
      <c r="D40" s="310"/>
      <c r="E40" s="311"/>
      <c r="F40" s="100"/>
      <c r="G40" s="312"/>
      <c r="H40" s="313"/>
      <c r="I40" s="313"/>
      <c r="J40" s="311"/>
      <c r="K40" s="58"/>
      <c r="L40" s="96"/>
      <c r="P40" s="65" t="str">
        <f>IF((OR(D$28="No",D$34="No")),"","(*)")</f>
        <v/>
      </c>
      <c r="Q40" s="6"/>
      <c r="R40" s="6"/>
      <c r="S40" s="6"/>
      <c r="T40" s="6"/>
      <c r="U40" s="6"/>
      <c r="V40" s="6"/>
      <c r="W40" s="6"/>
      <c r="X40" s="6"/>
      <c r="Y40" s="6"/>
      <c r="Z40" s="6"/>
      <c r="AA40" s="6"/>
      <c r="AB40" s="6"/>
      <c r="AC40" s="6"/>
      <c r="AD40" s="6"/>
      <c r="AE40" s="6"/>
      <c r="AF40" s="6"/>
      <c r="AG40" s="6"/>
    </row>
    <row r="41" spans="1:34" ht="12" customHeight="1">
      <c r="A41" s="84"/>
      <c r="B41" s="78" t="str">
        <f ca="1">OFFSET(L!$C$1,MATCH("Declaration"&amp;ADDRESS(ROW(),COLUMN(),4),L!$A:$A,0)-1,SL,,)&amp;P41</f>
        <v>Tungstène  (*)</v>
      </c>
      <c r="C41" s="86"/>
      <c r="D41" s="310" t="s">
        <v>121</v>
      </c>
      <c r="E41" s="311"/>
      <c r="F41" s="100"/>
      <c r="G41" s="312"/>
      <c r="H41" s="313"/>
      <c r="I41" s="313"/>
      <c r="J41" s="311"/>
      <c r="K41" s="58"/>
      <c r="L41" s="96"/>
      <c r="P41" s="65" t="str">
        <f>IF((OR(D$29="No",D$35="No")),"","(*)")</f>
        <v>(*)</v>
      </c>
      <c r="Q41" s="6"/>
      <c r="R41" s="6"/>
      <c r="S41" s="6"/>
      <c r="T41" s="6"/>
      <c r="U41" s="6"/>
      <c r="V41" s="6"/>
      <c r="W41" s="6"/>
      <c r="X41" s="6"/>
      <c r="Y41" s="6"/>
      <c r="Z41" s="6"/>
      <c r="AA41" s="6"/>
      <c r="AB41" s="6"/>
      <c r="AC41" s="6"/>
      <c r="AD41" s="6"/>
      <c r="AE41" s="6"/>
      <c r="AF41" s="6"/>
      <c r="AG41" s="6"/>
    </row>
    <row r="42" spans="1:34" ht="12" customHeight="1">
      <c r="A42" s="84"/>
      <c r="B42" s="98"/>
      <c r="C42" s="86"/>
      <c r="D42" s="98"/>
      <c r="E42" s="98"/>
      <c r="F42" s="100"/>
      <c r="G42" s="98"/>
      <c r="H42" s="99"/>
      <c r="I42" s="99"/>
      <c r="J42" s="99"/>
      <c r="K42" s="58"/>
      <c r="L42" s="89"/>
      <c r="Q42" s="6"/>
      <c r="R42" s="6"/>
      <c r="S42" s="6"/>
      <c r="T42" s="6"/>
      <c r="U42" s="6"/>
      <c r="V42" s="6"/>
      <c r="W42" s="6"/>
      <c r="X42" s="6"/>
      <c r="Y42" s="6"/>
      <c r="Z42" s="6"/>
      <c r="AA42" s="6"/>
      <c r="AB42" s="6"/>
      <c r="AC42" s="6"/>
      <c r="AD42" s="6"/>
      <c r="AE42" s="6"/>
      <c r="AF42" s="6"/>
      <c r="AG42" s="6"/>
      <c r="AH42" s="6"/>
    </row>
    <row r="43" spans="1:34" ht="48" customHeight="1">
      <c r="A43" s="84"/>
      <c r="B43" s="92" t="str">
        <f ca="1">OFFSET(L!$C$1,MATCH("Declaration"&amp;ADDRESS(ROW(),COLUMN(),4),L!$A:$A,0)-1,SL,,)&amp;Q$37</f>
        <v>4) L’une des fonderies de votre chaîne d’approvisionnement se fournit-elle en 3TG auprès de zones touchées par des conflits et à haut risque ? (*)</v>
      </c>
      <c r="C43" s="86"/>
      <c r="D43" s="314" t="str">
        <f ca="1">D25</f>
        <v>Réponse</v>
      </c>
      <c r="E43" s="315"/>
      <c r="F43" s="93"/>
      <c r="G43" s="92" t="str">
        <f ca="1">G25</f>
        <v>Commentaires</v>
      </c>
      <c r="H43" s="92"/>
      <c r="I43" s="92"/>
      <c r="J43" s="94"/>
      <c r="K43" s="58"/>
      <c r="L43" s="89"/>
      <c r="P43" s="65">
        <f>COUNTIF(D$26:D$29,"No")+COUNTIF(D$32:D$35,"No")</f>
        <v>3</v>
      </c>
      <c r="Q43" s="65" t="str">
        <f>IF(P43&gt;3,""," (*)")</f>
        <v xml:space="preserve"> (*)</v>
      </c>
      <c r="R43" s="6"/>
      <c r="S43" s="6"/>
      <c r="T43" s="6"/>
      <c r="U43" s="6"/>
      <c r="V43" s="6"/>
      <c r="W43" s="6"/>
      <c r="X43" s="6"/>
      <c r="Y43" s="6"/>
      <c r="Z43" s="6"/>
      <c r="AA43" s="6"/>
      <c r="AB43" s="6"/>
      <c r="AC43" s="6"/>
      <c r="AD43" s="6"/>
      <c r="AE43" s="6"/>
      <c r="AF43" s="6"/>
      <c r="AG43" s="6"/>
      <c r="AH43" s="6"/>
    </row>
    <row r="44" spans="1:34" ht="22.5" customHeight="1">
      <c r="A44" s="84"/>
      <c r="B44" s="78" t="str">
        <f ca="1">OFFSET(L!$C$1,MATCH("Declaration"&amp;ADDRESS(ROW(),COLUMN(),4),L!$A:$A,0)-1,SL,,)&amp;P44</f>
        <v xml:space="preserve">Tantale  </v>
      </c>
      <c r="C44" s="86"/>
      <c r="D44" s="310"/>
      <c r="E44" s="311"/>
      <c r="F44" s="100"/>
      <c r="G44" s="312"/>
      <c r="H44" s="313"/>
      <c r="I44" s="313"/>
      <c r="J44" s="311"/>
      <c r="K44" s="58"/>
      <c r="L44" s="89"/>
      <c r="P44" s="65" t="str">
        <f>IF((OR(D$26="No",D$32="No")),"","(*)")</f>
        <v/>
      </c>
      <c r="Q44" s="6"/>
      <c r="R44" s="6"/>
      <c r="S44" s="6"/>
      <c r="T44" s="6"/>
      <c r="U44" s="6"/>
      <c r="V44" s="6"/>
      <c r="W44" s="6"/>
      <c r="X44" s="6"/>
      <c r="Y44" s="6"/>
      <c r="Z44" s="6"/>
      <c r="AA44" s="6"/>
      <c r="AB44" s="6"/>
      <c r="AC44" s="6"/>
      <c r="AD44" s="6"/>
      <c r="AE44" s="6"/>
      <c r="AF44" s="6"/>
      <c r="AG44" s="6"/>
      <c r="AH44" s="6"/>
    </row>
    <row r="45" spans="1:34" ht="22.5" customHeight="1">
      <c r="A45" s="84"/>
      <c r="B45" s="78" t="str">
        <f ca="1">OFFSET(L!$C$1,MATCH("Declaration"&amp;ADDRESS(ROW(),COLUMN(),4),L!$A:$A,0)-1,SL,,)&amp;P45</f>
        <v xml:space="preserve">Étain  </v>
      </c>
      <c r="C45" s="86"/>
      <c r="D45" s="310"/>
      <c r="E45" s="311"/>
      <c r="F45" s="100"/>
      <c r="G45" s="312"/>
      <c r="H45" s="313"/>
      <c r="I45" s="313"/>
      <c r="J45" s="311"/>
      <c r="K45" s="58"/>
      <c r="L45" s="89"/>
      <c r="P45" s="65" t="str">
        <f>IF((OR(D$27="No",D$33="No")),"","(*)")</f>
        <v/>
      </c>
      <c r="Q45" s="6"/>
      <c r="R45" s="6"/>
      <c r="S45" s="6"/>
      <c r="T45" s="6"/>
      <c r="U45" s="6"/>
      <c r="V45" s="6"/>
      <c r="W45" s="6"/>
      <c r="X45" s="6"/>
      <c r="Y45" s="6"/>
      <c r="Z45" s="6"/>
      <c r="AA45" s="6"/>
      <c r="AB45" s="6"/>
      <c r="AC45" s="6"/>
      <c r="AD45" s="6"/>
      <c r="AE45" s="6"/>
      <c r="AF45" s="6"/>
      <c r="AG45" s="6"/>
      <c r="AH45" s="6"/>
    </row>
    <row r="46" spans="1:34" ht="22.5" customHeight="1">
      <c r="A46" s="84"/>
      <c r="B46" s="78" t="str">
        <f ca="1">OFFSET(L!$C$1,MATCH("Declaration"&amp;ADDRESS(ROW(),COLUMN(),4),L!$A:$A,0)-1,SL,,)&amp;P46</f>
        <v xml:space="preserve">Or  </v>
      </c>
      <c r="C46" s="86"/>
      <c r="D46" s="310"/>
      <c r="E46" s="311"/>
      <c r="F46" s="100"/>
      <c r="G46" s="312"/>
      <c r="H46" s="313"/>
      <c r="I46" s="313"/>
      <c r="J46" s="311"/>
      <c r="K46" s="58"/>
      <c r="L46" s="89"/>
      <c r="P46" s="65" t="str">
        <f>IF((OR(D$28="No",D$34="No")),"","(*)")</f>
        <v/>
      </c>
      <c r="Q46" s="6"/>
      <c r="R46" s="6"/>
      <c r="S46" s="6"/>
      <c r="T46" s="6"/>
      <c r="U46" s="6"/>
      <c r="V46" s="6"/>
      <c r="W46" s="6"/>
      <c r="X46" s="6"/>
      <c r="Y46" s="6"/>
      <c r="Z46" s="6"/>
      <c r="AA46" s="6"/>
      <c r="AB46" s="6"/>
      <c r="AC46" s="6"/>
      <c r="AD46" s="6"/>
      <c r="AE46" s="6"/>
      <c r="AF46" s="6"/>
      <c r="AG46" s="6"/>
      <c r="AH46" s="6"/>
    </row>
    <row r="47" spans="1:34" ht="22.5" customHeight="1">
      <c r="A47" s="84"/>
      <c r="B47" s="78" t="str">
        <f ca="1">OFFSET(L!$C$1,MATCH("Declaration"&amp;ADDRESS(ROW(),COLUMN(),4),L!$A:$A,0)-1,SL,,)&amp;P47</f>
        <v>Tungstène  (*)</v>
      </c>
      <c r="C47" s="86"/>
      <c r="D47" s="310" t="s">
        <v>121</v>
      </c>
      <c r="E47" s="311"/>
      <c r="F47" s="100"/>
      <c r="G47" s="312" t="s">
        <v>123</v>
      </c>
      <c r="H47" s="313"/>
      <c r="I47" s="313"/>
      <c r="J47" s="311"/>
      <c r="K47" s="58"/>
      <c r="L47" s="89"/>
      <c r="P47" s="65" t="str">
        <f>IF((OR(D$29="No",D$35="No")),"","(*)")</f>
        <v>(*)</v>
      </c>
      <c r="Q47" s="6"/>
      <c r="R47" s="6"/>
      <c r="S47" s="6"/>
      <c r="T47" s="6"/>
      <c r="U47" s="6"/>
      <c r="V47" s="6"/>
      <c r="W47" s="6"/>
      <c r="X47" s="6"/>
      <c r="Y47" s="6"/>
      <c r="Z47" s="6"/>
      <c r="AA47" s="6"/>
      <c r="AB47" s="6"/>
      <c r="AC47" s="6"/>
      <c r="AD47" s="6"/>
      <c r="AE47" s="6"/>
      <c r="AF47" s="6"/>
      <c r="AG47" s="6"/>
      <c r="AH47" s="6"/>
    </row>
    <row r="48" spans="1:34" ht="22.5" customHeight="1">
      <c r="A48" s="84"/>
      <c r="B48" s="98"/>
      <c r="C48" s="86"/>
      <c r="D48" s="98"/>
      <c r="E48" s="98"/>
      <c r="F48" s="100"/>
      <c r="G48" s="98"/>
      <c r="H48" s="99"/>
      <c r="I48" s="99"/>
      <c r="J48" s="99"/>
      <c r="K48" s="58"/>
      <c r="L48" s="89"/>
      <c r="R48" s="6"/>
      <c r="S48" s="6"/>
      <c r="T48" s="6"/>
      <c r="U48" s="6"/>
      <c r="V48" s="6"/>
      <c r="W48" s="6"/>
      <c r="X48" s="6"/>
      <c r="Y48" s="6"/>
      <c r="Z48" s="6"/>
      <c r="AA48" s="6"/>
      <c r="AB48" s="6"/>
      <c r="AC48" s="6"/>
      <c r="AD48" s="6"/>
      <c r="AE48" s="6"/>
      <c r="AF48" s="6"/>
      <c r="AG48" s="6"/>
      <c r="AH48" s="6"/>
    </row>
    <row r="49" spans="1:34" ht="48" customHeight="1">
      <c r="A49" s="84"/>
      <c r="B49" s="92" t="str">
        <f ca="1">OFFSET(L!$C$1,MATCH("Declaration"&amp;ADDRESS(ROW(),COLUMN(),4),L!$A:$A,0)-1,SL,,)&amp;Q$37</f>
        <v>5) Est-ce que 100 % des 3TG (nécessaires au fonctionnement ou à la production de vos produits) provient de sources recyclées ?  (*)</v>
      </c>
      <c r="C49" s="86"/>
      <c r="D49" s="314" t="str">
        <f ca="1">D25</f>
        <v>Réponse</v>
      </c>
      <c r="E49" s="315"/>
      <c r="F49" s="93"/>
      <c r="G49" s="92" t="str">
        <f ca="1">G25</f>
        <v>Commentaires</v>
      </c>
      <c r="H49" s="92"/>
      <c r="I49" s="92"/>
      <c r="J49" s="94"/>
      <c r="K49" s="58"/>
      <c r="L49" s="89" t="s">
        <v>104</v>
      </c>
      <c r="P49" s="6"/>
      <c r="Q49" s="6"/>
      <c r="R49" s="6"/>
      <c r="S49" s="6"/>
      <c r="T49" s="6"/>
      <c r="U49" s="6"/>
      <c r="V49" s="6"/>
      <c r="W49" s="6"/>
      <c r="X49" s="6"/>
      <c r="Y49" s="6"/>
      <c r="Z49" s="6"/>
      <c r="AA49" s="6"/>
      <c r="AB49" s="6"/>
      <c r="AC49" s="6"/>
      <c r="AD49" s="6"/>
      <c r="AE49" s="6"/>
      <c r="AF49" s="6"/>
      <c r="AG49" s="6"/>
      <c r="AH49" s="6"/>
    </row>
    <row r="50" spans="1:34" ht="12" customHeight="1">
      <c r="A50" s="84"/>
      <c r="B50" s="78" t="str">
        <f t="shared" ref="B50:B53" ca="1" si="1">B38</f>
        <v xml:space="preserve">Tantale  </v>
      </c>
      <c r="C50" s="86"/>
      <c r="D50" s="310"/>
      <c r="E50" s="311"/>
      <c r="F50" s="100"/>
      <c r="G50" s="312"/>
      <c r="H50" s="313"/>
      <c r="I50" s="313"/>
      <c r="J50" s="311"/>
      <c r="K50" s="58"/>
      <c r="L50" s="96"/>
      <c r="P50" s="6"/>
      <c r="Q50" s="6"/>
      <c r="R50" s="6"/>
      <c r="S50" s="6"/>
      <c r="T50" s="6"/>
      <c r="U50" s="6"/>
      <c r="V50" s="6"/>
      <c r="W50" s="6"/>
      <c r="X50" s="6"/>
      <c r="Y50" s="6"/>
      <c r="Z50" s="6"/>
      <c r="AA50" s="6"/>
      <c r="AB50" s="6"/>
      <c r="AC50" s="6"/>
      <c r="AD50" s="6"/>
      <c r="AE50" s="6"/>
      <c r="AF50" s="6"/>
      <c r="AG50" s="6"/>
      <c r="AH50" s="6"/>
    </row>
    <row r="51" spans="1:34" ht="12" customHeight="1">
      <c r="A51" s="84"/>
      <c r="B51" s="78" t="str">
        <f t="shared" ca="1" si="1"/>
        <v xml:space="preserve">Étain  </v>
      </c>
      <c r="C51" s="86"/>
      <c r="D51" s="310"/>
      <c r="E51" s="311"/>
      <c r="F51" s="100"/>
      <c r="G51" s="312"/>
      <c r="H51" s="313"/>
      <c r="I51" s="313"/>
      <c r="J51" s="311"/>
      <c r="K51" s="58"/>
      <c r="L51" s="96"/>
      <c r="P51" s="6"/>
      <c r="Q51" s="6"/>
      <c r="R51" s="6"/>
      <c r="S51" s="6"/>
      <c r="T51" s="6"/>
      <c r="U51" s="6"/>
      <c r="V51" s="6"/>
      <c r="W51" s="6"/>
      <c r="X51" s="6"/>
      <c r="Y51" s="6"/>
      <c r="Z51" s="6"/>
      <c r="AA51" s="6"/>
      <c r="AB51" s="6"/>
      <c r="AC51" s="6"/>
      <c r="AD51" s="6"/>
      <c r="AE51" s="6"/>
      <c r="AF51" s="6"/>
      <c r="AG51" s="6"/>
      <c r="AH51" s="6"/>
    </row>
    <row r="52" spans="1:34" ht="12" customHeight="1">
      <c r="A52" s="84"/>
      <c r="B52" s="78" t="str">
        <f t="shared" ca="1" si="1"/>
        <v xml:space="preserve">Or  </v>
      </c>
      <c r="C52" s="86"/>
      <c r="D52" s="310"/>
      <c r="E52" s="311"/>
      <c r="F52" s="100"/>
      <c r="G52" s="312"/>
      <c r="H52" s="313"/>
      <c r="I52" s="313"/>
      <c r="J52" s="311"/>
      <c r="K52" s="58"/>
      <c r="L52" s="96"/>
      <c r="P52" s="6"/>
      <c r="Q52" s="6"/>
      <c r="R52" s="6"/>
      <c r="S52" s="6"/>
      <c r="T52" s="6"/>
      <c r="U52" s="6"/>
      <c r="V52" s="6"/>
      <c r="W52" s="6"/>
      <c r="X52" s="6"/>
      <c r="Y52" s="6"/>
      <c r="Z52" s="6"/>
      <c r="AA52" s="6"/>
      <c r="AB52" s="6"/>
      <c r="AC52" s="6"/>
      <c r="AD52" s="6"/>
      <c r="AE52" s="6"/>
      <c r="AF52" s="6"/>
      <c r="AG52" s="6"/>
      <c r="AH52" s="6"/>
    </row>
    <row r="53" spans="1:34" ht="12" customHeight="1">
      <c r="A53" s="84"/>
      <c r="B53" s="78" t="str">
        <f t="shared" ca="1" si="1"/>
        <v>Tungstène  (*)</v>
      </c>
      <c r="C53" s="86"/>
      <c r="D53" s="310" t="s">
        <v>121</v>
      </c>
      <c r="E53" s="311"/>
      <c r="F53" s="100"/>
      <c r="G53" s="312"/>
      <c r="H53" s="313"/>
      <c r="I53" s="313"/>
      <c r="J53" s="311"/>
      <c r="K53" s="58"/>
      <c r="L53" s="96"/>
      <c r="P53" s="6"/>
      <c r="Q53" s="6"/>
      <c r="R53" s="6"/>
      <c r="S53" s="6"/>
      <c r="T53" s="6"/>
      <c r="U53" s="6"/>
      <c r="V53" s="6"/>
      <c r="W53" s="6"/>
      <c r="X53" s="6"/>
      <c r="Y53" s="6"/>
      <c r="Z53" s="6"/>
      <c r="AA53" s="6"/>
      <c r="AB53" s="6"/>
      <c r="AC53" s="6"/>
      <c r="AD53" s="6"/>
      <c r="AE53" s="6"/>
      <c r="AF53" s="6"/>
      <c r="AG53" s="6"/>
      <c r="AH53" s="6"/>
    </row>
    <row r="54" spans="1:34" ht="12" customHeight="1">
      <c r="A54" s="84"/>
      <c r="B54" s="98"/>
      <c r="C54" s="86"/>
      <c r="D54" s="98"/>
      <c r="E54" s="98"/>
      <c r="F54" s="100"/>
      <c r="G54" s="98"/>
      <c r="H54" s="99"/>
      <c r="I54" s="99"/>
      <c r="J54" s="99"/>
      <c r="K54" s="58"/>
      <c r="L54" s="89"/>
      <c r="P54" s="6"/>
      <c r="Q54" s="6"/>
      <c r="R54" s="6"/>
      <c r="S54" s="6"/>
      <c r="T54" s="6"/>
      <c r="U54" s="6"/>
      <c r="V54" s="6"/>
      <c r="W54" s="6"/>
      <c r="X54" s="6"/>
      <c r="Y54" s="6"/>
      <c r="Z54" s="6"/>
      <c r="AA54" s="6"/>
      <c r="AB54" s="6"/>
      <c r="AC54" s="6"/>
      <c r="AD54" s="6"/>
      <c r="AE54" s="6"/>
      <c r="AF54" s="6"/>
      <c r="AG54" s="6"/>
      <c r="AH54" s="6"/>
    </row>
    <row r="55" spans="1:34" ht="48" customHeight="1">
      <c r="A55" s="84"/>
      <c r="B55" s="101" t="str">
        <f ca="1">OFFSET(L!$C$1,MATCH("Declaration"&amp;ADDRESS(ROW(),COLUMN(),4),L!$A:$A,0)-1,SL,,)&amp;Q$37</f>
        <v>6) Combien de fournisseurs (%) concernés ont répondu à l'enquête sur la chaîne d'approvisionnement ? (*)</v>
      </c>
      <c r="C55" s="86"/>
      <c r="D55" s="314" t="str">
        <f ca="1">D25</f>
        <v>Réponse</v>
      </c>
      <c r="E55" s="315"/>
      <c r="F55" s="93"/>
      <c r="G55" s="92" t="str">
        <f ca="1">G25</f>
        <v>Commentaires</v>
      </c>
      <c r="H55" s="102"/>
      <c r="I55" s="102"/>
      <c r="J55" s="102"/>
      <c r="K55" s="58"/>
      <c r="L55" s="89" t="s">
        <v>104</v>
      </c>
      <c r="P55" s="6"/>
      <c r="Q55" s="6"/>
      <c r="R55" s="6"/>
      <c r="S55" s="6"/>
      <c r="T55" s="6"/>
      <c r="U55" s="6"/>
      <c r="V55" s="6"/>
      <c r="W55" s="6"/>
      <c r="X55" s="6"/>
      <c r="Y55" s="6"/>
      <c r="Z55" s="6"/>
      <c r="AA55" s="6"/>
      <c r="AB55" s="6"/>
      <c r="AC55" s="6"/>
      <c r="AD55" s="6"/>
      <c r="AE55" s="6"/>
      <c r="AF55" s="6"/>
      <c r="AG55" s="6"/>
      <c r="AH55" s="6"/>
    </row>
    <row r="56" spans="1:34" ht="12" customHeight="1">
      <c r="A56" s="84"/>
      <c r="B56" s="78" t="str">
        <f t="shared" ref="B56:B59" ca="1" si="2">B38</f>
        <v xml:space="preserve">Tantale  </v>
      </c>
      <c r="C56" s="57"/>
      <c r="D56" s="346"/>
      <c r="E56" s="311"/>
      <c r="F56" s="100"/>
      <c r="G56" s="312"/>
      <c r="H56" s="313"/>
      <c r="I56" s="313"/>
      <c r="J56" s="311"/>
      <c r="K56" s="58"/>
      <c r="L56" s="96"/>
      <c r="P56" s="6"/>
      <c r="Q56" s="6"/>
      <c r="R56" s="6"/>
      <c r="S56" s="6"/>
      <c r="T56" s="6"/>
      <c r="U56" s="6"/>
      <c r="V56" s="6"/>
      <c r="W56" s="6"/>
      <c r="X56" s="6"/>
      <c r="Y56" s="6"/>
      <c r="Z56" s="6"/>
      <c r="AA56" s="6"/>
      <c r="AB56" s="6"/>
      <c r="AC56" s="6"/>
      <c r="AD56" s="6"/>
      <c r="AE56" s="6"/>
      <c r="AF56" s="6"/>
      <c r="AG56" s="6"/>
      <c r="AH56" s="6"/>
    </row>
    <row r="57" spans="1:34" ht="12" customHeight="1">
      <c r="A57" s="84"/>
      <c r="B57" s="78" t="str">
        <f t="shared" ca="1" si="2"/>
        <v xml:space="preserve">Étain  </v>
      </c>
      <c r="C57" s="57"/>
      <c r="D57" s="346"/>
      <c r="E57" s="311"/>
      <c r="F57" s="100"/>
      <c r="G57" s="312"/>
      <c r="H57" s="313"/>
      <c r="I57" s="313"/>
      <c r="J57" s="311"/>
      <c r="K57" s="58"/>
      <c r="L57" s="96"/>
      <c r="P57" s="6"/>
      <c r="Q57" s="6"/>
      <c r="R57" s="6"/>
      <c r="S57" s="6"/>
      <c r="T57" s="6"/>
      <c r="U57" s="6"/>
      <c r="V57" s="6"/>
      <c r="W57" s="6"/>
      <c r="X57" s="6"/>
      <c r="Y57" s="6"/>
      <c r="Z57" s="6"/>
      <c r="AA57" s="6"/>
      <c r="AB57" s="6"/>
      <c r="AC57" s="6"/>
      <c r="AD57" s="6"/>
      <c r="AE57" s="6"/>
      <c r="AF57" s="6"/>
      <c r="AG57" s="6"/>
      <c r="AH57" s="6"/>
    </row>
    <row r="58" spans="1:34" ht="12" customHeight="1">
      <c r="A58" s="84"/>
      <c r="B58" s="78" t="str">
        <f t="shared" ca="1" si="2"/>
        <v xml:space="preserve">Or  </v>
      </c>
      <c r="C58" s="57"/>
      <c r="D58" s="346"/>
      <c r="E58" s="311"/>
      <c r="F58" s="100"/>
      <c r="G58" s="312"/>
      <c r="H58" s="313"/>
      <c r="I58" s="313"/>
      <c r="J58" s="311"/>
      <c r="K58" s="58"/>
      <c r="L58" s="96"/>
      <c r="P58" s="6"/>
      <c r="Q58" s="6"/>
      <c r="R58" s="6"/>
      <c r="S58" s="6"/>
      <c r="T58" s="6"/>
      <c r="U58" s="6"/>
      <c r="V58" s="6"/>
      <c r="W58" s="6"/>
      <c r="X58" s="6"/>
      <c r="Y58" s="6"/>
      <c r="Z58" s="6"/>
      <c r="AA58" s="6"/>
      <c r="AB58" s="6"/>
      <c r="AC58" s="6"/>
      <c r="AD58" s="6"/>
      <c r="AE58" s="6"/>
      <c r="AF58" s="6"/>
      <c r="AG58" s="6"/>
      <c r="AH58" s="6"/>
    </row>
    <row r="59" spans="1:34" ht="12" customHeight="1">
      <c r="A59" s="84"/>
      <c r="B59" s="78" t="str">
        <f t="shared" ca="1" si="2"/>
        <v>Tungstène  (*)</v>
      </c>
      <c r="C59" s="57"/>
      <c r="D59" s="346" t="s">
        <v>124</v>
      </c>
      <c r="E59" s="311"/>
      <c r="F59" s="100"/>
      <c r="G59" s="312"/>
      <c r="H59" s="313"/>
      <c r="I59" s="313"/>
      <c r="J59" s="311"/>
      <c r="K59" s="58"/>
      <c r="L59" s="96"/>
      <c r="P59" s="6"/>
      <c r="Q59" s="6"/>
      <c r="R59" s="6"/>
      <c r="S59" s="6"/>
      <c r="T59" s="6"/>
      <c r="U59" s="6"/>
      <c r="V59" s="6"/>
      <c r="W59" s="6"/>
      <c r="X59" s="6"/>
      <c r="Y59" s="6"/>
      <c r="Z59" s="6"/>
      <c r="AA59" s="6"/>
      <c r="AB59" s="6"/>
      <c r="AC59" s="6"/>
      <c r="AD59" s="6"/>
      <c r="AE59" s="6"/>
      <c r="AF59" s="6"/>
      <c r="AG59" s="6"/>
      <c r="AH59" s="6"/>
    </row>
    <row r="60" spans="1:34" ht="12" customHeight="1">
      <c r="A60" s="84"/>
      <c r="B60" s="97"/>
      <c r="C60" s="86"/>
      <c r="D60" s="103"/>
      <c r="E60" s="103"/>
      <c r="F60" s="100"/>
      <c r="G60" s="104"/>
      <c r="H60" s="104"/>
      <c r="I60" s="104"/>
      <c r="J60" s="104"/>
      <c r="K60" s="58"/>
      <c r="L60" s="89"/>
      <c r="M60" s="105"/>
      <c r="P60" s="6"/>
      <c r="Q60" s="6"/>
      <c r="R60" s="6"/>
      <c r="S60" s="6"/>
      <c r="T60" s="6"/>
      <c r="U60" s="6"/>
      <c r="V60" s="6"/>
      <c r="W60" s="6"/>
      <c r="X60" s="6"/>
      <c r="Y60" s="6"/>
      <c r="Z60" s="6"/>
      <c r="AA60" s="6"/>
      <c r="AB60" s="6"/>
      <c r="AC60" s="6"/>
      <c r="AD60" s="6"/>
      <c r="AE60" s="6"/>
      <c r="AF60" s="6"/>
      <c r="AG60" s="6"/>
      <c r="AH60" s="6"/>
    </row>
    <row r="61" spans="1:34" ht="48" customHeight="1">
      <c r="A61" s="84"/>
      <c r="B61" s="101" t="str">
        <f ca="1">OFFSET(L!$C$1,MATCH("Declaration"&amp;ADDRESS(ROW(),COLUMN(),4),L!$A:$A,0)-1,SL,,)&amp;Q$37</f>
        <v>7) Avez-vous identifié toutes les fonderies qui fournissent les 3TG à votre chaîne d’approvisionnement ?  (*)</v>
      </c>
      <c r="C61" s="86"/>
      <c r="D61" s="314" t="str">
        <f ca="1">D25</f>
        <v>Réponse</v>
      </c>
      <c r="E61" s="315"/>
      <c r="F61" s="93"/>
      <c r="G61" s="92" t="str">
        <f ca="1">G25</f>
        <v>Commentaires</v>
      </c>
      <c r="H61" s="347"/>
      <c r="I61" s="318"/>
      <c r="J61" s="318"/>
      <c r="K61" s="58"/>
      <c r="L61" s="89" t="s">
        <v>107</v>
      </c>
      <c r="M61" s="105"/>
      <c r="P61" s="6"/>
      <c r="Q61" s="6"/>
      <c r="R61" s="6"/>
      <c r="S61" s="6"/>
      <c r="T61" s="6"/>
      <c r="U61" s="6"/>
      <c r="V61" s="6"/>
      <c r="W61" s="6"/>
      <c r="X61" s="6"/>
      <c r="Y61" s="6"/>
      <c r="Z61" s="6"/>
      <c r="AA61" s="6"/>
      <c r="AB61" s="6"/>
      <c r="AC61" s="6"/>
      <c r="AD61" s="6"/>
      <c r="AE61" s="6"/>
      <c r="AF61" s="6"/>
      <c r="AG61" s="6"/>
      <c r="AH61" s="6"/>
    </row>
    <row r="62" spans="1:34" ht="12" customHeight="1">
      <c r="A62" s="84"/>
      <c r="B62" s="78" t="str">
        <f t="shared" ref="B62:B65" ca="1" si="3">B38</f>
        <v xml:space="preserve">Tantale  </v>
      </c>
      <c r="C62" s="86"/>
      <c r="D62" s="316"/>
      <c r="E62" s="311"/>
      <c r="F62" s="100"/>
      <c r="G62" s="312"/>
      <c r="H62" s="313"/>
      <c r="I62" s="313"/>
      <c r="J62" s="311"/>
      <c r="K62" s="58"/>
      <c r="L62" s="96"/>
      <c r="P62" s="6"/>
      <c r="Q62" s="6"/>
      <c r="R62" s="6"/>
      <c r="S62" s="6"/>
      <c r="T62" s="6"/>
      <c r="U62" s="6"/>
      <c r="V62" s="6"/>
      <c r="W62" s="6"/>
      <c r="X62" s="6"/>
      <c r="Y62" s="6"/>
      <c r="Z62" s="6"/>
      <c r="AA62" s="6"/>
      <c r="AB62" s="6"/>
      <c r="AC62" s="6"/>
      <c r="AD62" s="6"/>
      <c r="AE62" s="6"/>
      <c r="AF62" s="6"/>
      <c r="AG62" s="6"/>
      <c r="AH62" s="6"/>
    </row>
    <row r="63" spans="1:34" ht="12" customHeight="1">
      <c r="A63" s="84"/>
      <c r="B63" s="78" t="str">
        <f t="shared" ca="1" si="3"/>
        <v xml:space="preserve">Étain  </v>
      </c>
      <c r="C63" s="86"/>
      <c r="D63" s="310"/>
      <c r="E63" s="311"/>
      <c r="F63" s="100"/>
      <c r="G63" s="312"/>
      <c r="H63" s="313"/>
      <c r="I63" s="313"/>
      <c r="J63" s="311"/>
      <c r="K63" s="58"/>
      <c r="L63" s="96"/>
      <c r="P63" s="6"/>
      <c r="Q63" s="6"/>
      <c r="R63" s="6"/>
      <c r="S63" s="6"/>
      <c r="T63" s="6"/>
      <c r="U63" s="6"/>
      <c r="V63" s="6"/>
      <c r="W63" s="6"/>
      <c r="X63" s="6"/>
      <c r="Y63" s="6"/>
      <c r="Z63" s="6"/>
      <c r="AA63" s="6"/>
      <c r="AB63" s="6"/>
      <c r="AC63" s="6"/>
      <c r="AD63" s="6"/>
      <c r="AE63" s="6"/>
      <c r="AF63" s="6"/>
      <c r="AG63" s="6"/>
      <c r="AH63" s="6"/>
    </row>
    <row r="64" spans="1:34" ht="12" customHeight="1">
      <c r="A64" s="84"/>
      <c r="B64" s="78" t="str">
        <f t="shared" ca="1" si="3"/>
        <v xml:space="preserve">Or  </v>
      </c>
      <c r="C64" s="86"/>
      <c r="D64" s="310"/>
      <c r="E64" s="311"/>
      <c r="F64" s="100"/>
      <c r="G64" s="312"/>
      <c r="H64" s="313"/>
      <c r="I64" s="313"/>
      <c r="J64" s="311"/>
      <c r="K64" s="58"/>
      <c r="L64" s="96"/>
      <c r="P64" s="6"/>
      <c r="Q64" s="6"/>
      <c r="R64" s="6"/>
      <c r="S64" s="6"/>
      <c r="T64" s="6"/>
      <c r="U64" s="6"/>
      <c r="V64" s="6"/>
      <c r="W64" s="6"/>
      <c r="X64" s="6"/>
      <c r="Y64" s="6"/>
      <c r="Z64" s="6"/>
      <c r="AA64" s="6"/>
      <c r="AB64" s="6"/>
      <c r="AC64" s="6"/>
      <c r="AD64" s="6"/>
      <c r="AE64" s="6"/>
      <c r="AF64" s="6"/>
      <c r="AG64" s="6"/>
      <c r="AH64" s="6"/>
    </row>
    <row r="65" spans="1:34" ht="12" customHeight="1">
      <c r="A65" s="84"/>
      <c r="B65" s="78" t="str">
        <f t="shared" ca="1" si="3"/>
        <v>Tungstène  (*)</v>
      </c>
      <c r="C65" s="86"/>
      <c r="D65" s="310" t="s">
        <v>121</v>
      </c>
      <c r="E65" s="311"/>
      <c r="F65" s="100"/>
      <c r="G65" s="312"/>
      <c r="H65" s="313"/>
      <c r="I65" s="313"/>
      <c r="J65" s="311"/>
      <c r="K65" s="58"/>
      <c r="L65" s="96"/>
      <c r="P65" s="6"/>
      <c r="Q65" s="6"/>
      <c r="R65" s="6"/>
      <c r="S65" s="6"/>
      <c r="T65" s="6"/>
      <c r="U65" s="6"/>
      <c r="V65" s="6"/>
      <c r="W65" s="6"/>
      <c r="X65" s="6"/>
      <c r="Y65" s="6"/>
      <c r="Z65" s="6"/>
      <c r="AA65" s="6"/>
      <c r="AB65" s="6"/>
      <c r="AC65" s="6"/>
      <c r="AD65" s="6"/>
      <c r="AE65" s="6"/>
      <c r="AF65" s="6"/>
      <c r="AG65" s="6"/>
      <c r="AH65" s="6"/>
    </row>
    <row r="66" spans="1:34" ht="12" customHeight="1">
      <c r="A66" s="84"/>
      <c r="B66" s="98"/>
      <c r="C66" s="86"/>
      <c r="D66" s="106"/>
      <c r="E66" s="106"/>
      <c r="F66" s="100"/>
      <c r="G66" s="107"/>
      <c r="H66" s="107"/>
      <c r="I66" s="107"/>
      <c r="J66" s="107"/>
      <c r="K66" s="58"/>
      <c r="L66" s="89"/>
      <c r="M66" s="105"/>
      <c r="P66" s="6"/>
      <c r="Q66" s="6"/>
      <c r="R66" s="6"/>
      <c r="S66" s="6"/>
      <c r="T66" s="6"/>
      <c r="U66" s="6"/>
      <c r="V66" s="6"/>
      <c r="W66" s="6"/>
      <c r="X66" s="6"/>
      <c r="Y66" s="6"/>
      <c r="Z66" s="6"/>
      <c r="AA66" s="6"/>
      <c r="AB66" s="6"/>
      <c r="AC66" s="6"/>
      <c r="AD66" s="6"/>
      <c r="AE66" s="6"/>
      <c r="AF66" s="6"/>
      <c r="AG66" s="6"/>
      <c r="AH66" s="6"/>
    </row>
    <row r="67" spans="1:34" ht="48" customHeight="1">
      <c r="A67" s="84"/>
      <c r="B67" s="92" t="str">
        <f ca="1">OFFSET(L!$C$1,MATCH("Declaration"&amp;ADDRESS(ROW(),COLUMN(),4),L!$A:$A,0)-1,SL,,)&amp;Q$37</f>
        <v>8) Est-ce que toutes les informations pertinentes reçues des fonderies par votre société ont été mentionnées dans cette déclaration ?  (*)</v>
      </c>
      <c r="C67" s="86"/>
      <c r="D67" s="314" t="str">
        <f ca="1">D25</f>
        <v>Réponse</v>
      </c>
      <c r="E67" s="315"/>
      <c r="F67" s="93"/>
      <c r="G67" s="92" t="str">
        <f ca="1">G25</f>
        <v>Commentaires</v>
      </c>
      <c r="H67" s="347" t="str">
        <f>IF(Q75="(*)","Click here to enter smelter names","")</f>
        <v/>
      </c>
      <c r="I67" s="318"/>
      <c r="J67" s="318"/>
      <c r="K67" s="58"/>
      <c r="L67" s="89" t="s">
        <v>107</v>
      </c>
      <c r="M67" s="105"/>
      <c r="P67" s="6"/>
      <c r="Q67" s="6"/>
      <c r="R67" s="6"/>
      <c r="S67" s="6"/>
      <c r="T67" s="6"/>
      <c r="U67" s="6"/>
      <c r="V67" s="6"/>
      <c r="W67" s="6"/>
      <c r="X67" s="6"/>
      <c r="Y67" s="6"/>
      <c r="Z67" s="6"/>
      <c r="AA67" s="6"/>
      <c r="AB67" s="6"/>
      <c r="AC67" s="6"/>
      <c r="AD67" s="6"/>
      <c r="AE67" s="6"/>
      <c r="AF67" s="6"/>
      <c r="AG67" s="6"/>
      <c r="AH67" s="6"/>
    </row>
    <row r="68" spans="1:34" ht="12" customHeight="1">
      <c r="A68" s="84"/>
      <c r="B68" s="78" t="str">
        <f t="shared" ref="B68:B71" ca="1" si="4">B38</f>
        <v xml:space="preserve">Tantale  </v>
      </c>
      <c r="C68" s="57"/>
      <c r="D68" s="310"/>
      <c r="E68" s="311"/>
      <c r="F68" s="108"/>
      <c r="G68" s="312"/>
      <c r="H68" s="313"/>
      <c r="I68" s="313"/>
      <c r="J68" s="311"/>
      <c r="K68" s="58"/>
      <c r="L68" s="96"/>
      <c r="P68" s="6"/>
      <c r="Q68" s="6"/>
      <c r="R68" s="6"/>
      <c r="S68" s="6"/>
      <c r="T68" s="6"/>
      <c r="U68" s="6"/>
      <c r="V68" s="6"/>
      <c r="W68" s="6"/>
      <c r="X68" s="6"/>
      <c r="Y68" s="6"/>
      <c r="Z68" s="6"/>
      <c r="AA68" s="6"/>
      <c r="AB68" s="6"/>
      <c r="AC68" s="6"/>
      <c r="AD68" s="6"/>
      <c r="AE68" s="6"/>
      <c r="AF68" s="6"/>
      <c r="AG68" s="6"/>
      <c r="AH68" s="6"/>
    </row>
    <row r="69" spans="1:34" ht="12" customHeight="1">
      <c r="A69" s="84"/>
      <c r="B69" s="78" t="str">
        <f t="shared" ca="1" si="4"/>
        <v xml:space="preserve">Étain  </v>
      </c>
      <c r="C69" s="57"/>
      <c r="D69" s="310"/>
      <c r="E69" s="311"/>
      <c r="F69" s="108"/>
      <c r="G69" s="312"/>
      <c r="H69" s="313"/>
      <c r="I69" s="313"/>
      <c r="J69" s="311"/>
      <c r="K69" s="58"/>
      <c r="L69" s="96"/>
      <c r="P69" s="6"/>
      <c r="Q69" s="6"/>
      <c r="R69" s="6"/>
      <c r="S69" s="6"/>
      <c r="T69" s="6"/>
      <c r="U69" s="6"/>
      <c r="V69" s="6"/>
      <c r="W69" s="6"/>
      <c r="X69" s="6"/>
      <c r="Y69" s="6"/>
      <c r="Z69" s="6"/>
      <c r="AA69" s="6"/>
      <c r="AB69" s="6"/>
      <c r="AC69" s="6"/>
      <c r="AD69" s="6"/>
      <c r="AE69" s="6"/>
      <c r="AF69" s="6"/>
      <c r="AG69" s="6"/>
      <c r="AH69" s="6"/>
    </row>
    <row r="70" spans="1:34" ht="12" customHeight="1">
      <c r="A70" s="84"/>
      <c r="B70" s="78" t="str">
        <f t="shared" ca="1" si="4"/>
        <v xml:space="preserve">Or  </v>
      </c>
      <c r="C70" s="57"/>
      <c r="D70" s="310"/>
      <c r="E70" s="311"/>
      <c r="F70" s="108"/>
      <c r="G70" s="312"/>
      <c r="H70" s="313"/>
      <c r="I70" s="313"/>
      <c r="J70" s="311"/>
      <c r="K70" s="58"/>
      <c r="L70" s="96"/>
      <c r="P70" s="6"/>
      <c r="Q70" s="6"/>
      <c r="R70" s="6"/>
      <c r="S70" s="6"/>
      <c r="T70" s="6"/>
      <c r="U70" s="6"/>
      <c r="V70" s="6"/>
      <c r="W70" s="6"/>
      <c r="X70" s="6"/>
      <c r="Y70" s="6"/>
      <c r="Z70" s="6"/>
      <c r="AA70" s="6"/>
      <c r="AB70" s="6"/>
      <c r="AC70" s="6"/>
      <c r="AD70" s="6"/>
      <c r="AE70" s="6"/>
      <c r="AF70" s="6"/>
      <c r="AG70" s="6"/>
      <c r="AH70" s="6"/>
    </row>
    <row r="71" spans="1:34" ht="12" customHeight="1">
      <c r="A71" s="71"/>
      <c r="B71" s="78" t="str">
        <f t="shared" ca="1" si="4"/>
        <v>Tungstène  (*)</v>
      </c>
      <c r="C71" s="109"/>
      <c r="D71" s="310" t="s">
        <v>122</v>
      </c>
      <c r="E71" s="311"/>
      <c r="F71" s="110"/>
      <c r="G71" s="312"/>
      <c r="H71" s="313"/>
      <c r="I71" s="313"/>
      <c r="J71" s="311"/>
      <c r="K71" s="74"/>
      <c r="L71" s="111"/>
      <c r="P71" s="6"/>
      <c r="Q71" s="6"/>
      <c r="R71" s="6"/>
      <c r="S71" s="6"/>
      <c r="T71" s="6"/>
      <c r="U71" s="6"/>
      <c r="V71" s="6"/>
      <c r="W71" s="6"/>
      <c r="X71" s="6"/>
      <c r="Y71" s="6"/>
      <c r="Z71" s="6"/>
      <c r="AA71" s="6"/>
      <c r="AB71" s="6"/>
      <c r="AC71" s="6"/>
      <c r="AD71" s="6"/>
      <c r="AE71" s="6"/>
      <c r="AF71" s="6"/>
      <c r="AG71" s="6"/>
      <c r="AH71" s="6"/>
    </row>
    <row r="72" spans="1:34" ht="12" customHeight="1">
      <c r="A72" s="84"/>
      <c r="B72" s="86"/>
      <c r="C72" s="86"/>
      <c r="D72" s="86"/>
      <c r="E72" s="86"/>
      <c r="F72" s="86"/>
      <c r="G72" s="112"/>
      <c r="H72" s="112"/>
      <c r="I72" s="112"/>
      <c r="J72" s="112"/>
      <c r="K72" s="58"/>
      <c r="L72" s="40"/>
      <c r="P72" s="6"/>
      <c r="Q72" s="6"/>
      <c r="R72" s="6"/>
      <c r="S72" s="6"/>
      <c r="T72" s="6"/>
      <c r="U72" s="6"/>
      <c r="V72" s="6"/>
      <c r="W72" s="6"/>
      <c r="X72" s="6"/>
      <c r="Y72" s="6"/>
      <c r="Z72" s="6"/>
      <c r="AA72" s="6"/>
      <c r="AB72" s="6"/>
      <c r="AC72" s="6"/>
      <c r="AD72" s="6"/>
      <c r="AE72" s="6"/>
      <c r="AF72" s="6"/>
      <c r="AG72" s="6"/>
      <c r="AH72" s="6"/>
    </row>
    <row r="73" spans="1:34" ht="12" customHeight="1">
      <c r="A73" s="84"/>
      <c r="B73" s="349" t="str">
        <f ca="1">OFFSET(L!$C$1,MATCH("Declaration"&amp;ADDRESS(ROW(),COLUMN(),4),L!$A:$A,0)-1,SL,,)</f>
        <v>Répondre à la question suivante au niveau de l'entreprise</v>
      </c>
      <c r="C73" s="280"/>
      <c r="D73" s="280"/>
      <c r="E73" s="280"/>
      <c r="F73" s="280"/>
      <c r="G73" s="280"/>
      <c r="H73" s="280"/>
      <c r="I73" s="280"/>
      <c r="J73" s="315"/>
      <c r="K73" s="58"/>
      <c r="L73" s="40"/>
      <c r="P73" s="6"/>
      <c r="Q73" s="6"/>
      <c r="R73" s="6"/>
      <c r="S73" s="6"/>
      <c r="T73" s="6"/>
      <c r="U73" s="6"/>
      <c r="V73" s="6"/>
      <c r="W73" s="6"/>
      <c r="X73" s="6"/>
      <c r="Y73" s="6"/>
      <c r="Z73" s="6"/>
      <c r="AA73" s="6"/>
      <c r="AB73" s="6"/>
      <c r="AC73" s="6"/>
      <c r="AD73" s="6"/>
      <c r="AE73" s="6"/>
      <c r="AF73" s="6"/>
      <c r="AG73" s="6"/>
      <c r="AH73" s="6"/>
    </row>
    <row r="74" spans="1:34" ht="12" customHeight="1">
      <c r="A74" s="113"/>
      <c r="B74" s="114" t="str">
        <f ca="1">OFFSET(L!$C$1,MATCH("Declaration"&amp;ADDRESS(ROW(),COLUMN(),4),L!$A:$A,0)-1,SL,,)</f>
        <v>Question</v>
      </c>
      <c r="C74" s="115"/>
      <c r="D74" s="344" t="str">
        <f ca="1">D25</f>
        <v>Réponse</v>
      </c>
      <c r="E74" s="345"/>
      <c r="F74" s="116"/>
      <c r="G74" s="344" t="str">
        <f ca="1">G25</f>
        <v>Commentaires</v>
      </c>
      <c r="H74" s="313"/>
      <c r="I74" s="345"/>
      <c r="J74" s="117"/>
      <c r="K74" s="118"/>
      <c r="L74" s="119"/>
      <c r="M74" s="105"/>
      <c r="P74" s="6"/>
      <c r="Q74" s="6"/>
      <c r="R74" s="6"/>
      <c r="S74" s="6"/>
      <c r="T74" s="6"/>
      <c r="U74" s="6"/>
      <c r="V74" s="6"/>
      <c r="W74" s="6"/>
      <c r="X74" s="6"/>
      <c r="Y74" s="6"/>
      <c r="Z74" s="6"/>
      <c r="AA74" s="6"/>
      <c r="AB74" s="6"/>
      <c r="AC74" s="6"/>
      <c r="AD74" s="6"/>
      <c r="AE74" s="6"/>
      <c r="AF74" s="6"/>
      <c r="AG74" s="6"/>
      <c r="AH74" s="6"/>
    </row>
    <row r="75" spans="1:34" ht="12" customHeight="1">
      <c r="A75" s="84"/>
      <c r="B75" s="120" t="str">
        <f ca="1">OFFSET(L!$C$1,MATCH("Declaration"&amp;ADDRESS(ROW(),COLUMN(),4),L!$A:$A,0)-1,SL,,)&amp;$Q$37</f>
        <v>A. Avez-vous mis en place une politique d’approvisionnement en minerais responsable ? (*)</v>
      </c>
      <c r="C75" s="121"/>
      <c r="D75" s="310" t="s">
        <v>121</v>
      </c>
      <c r="E75" s="311"/>
      <c r="F75" s="121"/>
      <c r="G75" s="312"/>
      <c r="H75" s="313"/>
      <c r="I75" s="313"/>
      <c r="J75" s="311"/>
      <c r="K75" s="58"/>
      <c r="L75" s="119" t="s">
        <v>104</v>
      </c>
      <c r="M75" s="105"/>
      <c r="P75" s="6"/>
      <c r="Q75" s="6"/>
      <c r="R75" s="6"/>
      <c r="S75" s="6"/>
      <c r="T75" s="6"/>
      <c r="U75" s="6"/>
      <c r="V75" s="6"/>
      <c r="W75" s="6"/>
      <c r="X75" s="6"/>
      <c r="Y75" s="6"/>
      <c r="Z75" s="6"/>
      <c r="AA75" s="6"/>
      <c r="AB75" s="6"/>
      <c r="AC75" s="6"/>
      <c r="AD75" s="6"/>
      <c r="AE75" s="6"/>
      <c r="AF75" s="6"/>
      <c r="AG75" s="6"/>
      <c r="AH75" s="6"/>
    </row>
    <row r="76" spans="1:34" ht="12" customHeight="1">
      <c r="A76" s="84"/>
      <c r="B76" s="75"/>
      <c r="C76" s="95"/>
      <c r="D76" s="122"/>
      <c r="E76" s="122"/>
      <c r="F76" s="95"/>
      <c r="G76" s="348"/>
      <c r="H76" s="313"/>
      <c r="I76" s="313"/>
      <c r="J76" s="345"/>
      <c r="K76" s="58"/>
      <c r="L76" s="119"/>
      <c r="M76" s="105"/>
      <c r="P76" s="6"/>
      <c r="Q76" s="6"/>
      <c r="R76" s="6"/>
      <c r="S76" s="6"/>
      <c r="T76" s="6"/>
      <c r="U76" s="6"/>
      <c r="V76" s="6"/>
      <c r="W76" s="6"/>
      <c r="X76" s="6"/>
      <c r="Y76" s="6"/>
      <c r="Z76" s="6"/>
      <c r="AA76" s="6"/>
      <c r="AB76" s="6"/>
      <c r="AC76" s="6"/>
      <c r="AD76" s="6"/>
      <c r="AE76" s="6"/>
      <c r="AF76" s="6"/>
      <c r="AG76" s="6"/>
      <c r="AH76" s="6"/>
    </row>
    <row r="77" spans="1:34" ht="48.75" customHeight="1">
      <c r="A77" s="84"/>
      <c r="B77" s="120" t="str">
        <f ca="1">OFFSET(L!$C$1,MATCH("Declaration"&amp;ADDRESS(ROW(),COLUMN(),4),L!$A:$A,0)-1,SL,,)&amp;$Q$37</f>
        <v>B. La politique d’approvisionnement en minerais responsable est-elle disponible publiquement sur votre site Web ? (Remarque – Si la réponse est « oui », l’utilisateur doit indiquer l’URL dans le champ des commentaires). (*)</v>
      </c>
      <c r="C77" s="121"/>
      <c r="D77" s="310" t="s">
        <v>121</v>
      </c>
      <c r="E77" s="311"/>
      <c r="F77" s="121"/>
      <c r="G77" s="354"/>
      <c r="H77" s="313"/>
      <c r="I77" s="313"/>
      <c r="J77" s="311"/>
      <c r="K77" s="58"/>
      <c r="L77" s="119" t="s">
        <v>104</v>
      </c>
      <c r="M77" s="105"/>
      <c r="P77" s="6"/>
      <c r="Q77" s="6"/>
      <c r="R77" s="6"/>
      <c r="S77" s="6"/>
      <c r="T77" s="6"/>
      <c r="U77" s="6"/>
      <c r="V77" s="6"/>
      <c r="W77" s="6"/>
      <c r="X77" s="6"/>
      <c r="Y77" s="6"/>
      <c r="Z77" s="6"/>
      <c r="AA77" s="6"/>
      <c r="AB77" s="6"/>
      <c r="AC77" s="6"/>
      <c r="AD77" s="6"/>
      <c r="AE77" s="6"/>
      <c r="AF77" s="6"/>
      <c r="AG77" s="6"/>
      <c r="AH77" s="6"/>
    </row>
    <row r="78" spans="1:34" ht="12" customHeight="1">
      <c r="A78" s="84"/>
      <c r="B78" s="75"/>
      <c r="C78" s="95"/>
      <c r="D78" s="122"/>
      <c r="E78" s="122"/>
      <c r="F78" s="95"/>
      <c r="G78" s="117"/>
      <c r="H78" s="117"/>
      <c r="I78" s="117"/>
      <c r="J78" s="117"/>
      <c r="K78" s="58"/>
      <c r="L78" s="119"/>
      <c r="M78" s="105"/>
      <c r="P78" s="6"/>
      <c r="Q78" s="6"/>
      <c r="R78" s="6"/>
      <c r="S78" s="6"/>
      <c r="T78" s="6"/>
      <c r="U78" s="6"/>
      <c r="V78" s="6"/>
      <c r="W78" s="6"/>
      <c r="X78" s="6"/>
      <c r="Y78" s="6"/>
      <c r="Z78" s="6"/>
      <c r="AA78" s="6"/>
      <c r="AB78" s="6"/>
      <c r="AC78" s="6"/>
      <c r="AD78" s="6"/>
      <c r="AE78" s="6"/>
      <c r="AF78" s="6"/>
      <c r="AG78" s="6"/>
      <c r="AH78" s="6"/>
    </row>
    <row r="79" spans="1:34" ht="52.5" customHeight="1">
      <c r="A79" s="84"/>
      <c r="B79" s="120" t="str">
        <f ca="1">OFFSET(L!$C$1,MATCH("Declaration"&amp;ADDRESS(ROW(),COLUMN(),4),L!$A:$A,0)-1,SL,,)&amp;$Q$37</f>
        <v>C. Est-ce que vous imposez à vos fournisseurs directs de s’approvisionner en 3TG auprès de fonderie dont les pratiques de diligence raisonnable ont été validées par un programme d’audit externe indépendant ?  (*)</v>
      </c>
      <c r="C79" s="121"/>
      <c r="D79" s="310" t="s">
        <v>122</v>
      </c>
      <c r="E79" s="311"/>
      <c r="F79" s="121"/>
      <c r="G79" s="312"/>
      <c r="H79" s="313"/>
      <c r="I79" s="313"/>
      <c r="J79" s="311"/>
      <c r="K79" s="58"/>
      <c r="L79" s="119" t="s">
        <v>104</v>
      </c>
      <c r="M79" s="105"/>
      <c r="P79" s="6"/>
      <c r="Q79" s="6"/>
      <c r="R79" s="6"/>
      <c r="S79" s="6"/>
      <c r="T79" s="6"/>
      <c r="U79" s="6"/>
      <c r="V79" s="6"/>
      <c r="W79" s="6"/>
      <c r="X79" s="6"/>
      <c r="Y79" s="6"/>
      <c r="Z79" s="6"/>
      <c r="AA79" s="6"/>
      <c r="AB79" s="6"/>
      <c r="AC79" s="6"/>
      <c r="AD79" s="6"/>
      <c r="AE79" s="6"/>
      <c r="AF79" s="6"/>
      <c r="AG79" s="6"/>
      <c r="AH79" s="6"/>
    </row>
    <row r="80" spans="1:34" ht="12" customHeight="1">
      <c r="A80" s="84"/>
      <c r="B80" s="75"/>
      <c r="C80" s="95"/>
      <c r="D80" s="122"/>
      <c r="E80" s="122"/>
      <c r="F80" s="95"/>
      <c r="G80" s="117"/>
      <c r="H80" s="117"/>
      <c r="I80" s="117"/>
      <c r="J80" s="117"/>
      <c r="K80" s="58"/>
      <c r="L80" s="119"/>
      <c r="M80" s="105"/>
      <c r="P80" s="6"/>
      <c r="Q80" s="6"/>
      <c r="R80" s="6"/>
      <c r="S80" s="6"/>
      <c r="T80" s="6"/>
      <c r="U80" s="6"/>
      <c r="V80" s="6"/>
      <c r="W80" s="6"/>
      <c r="X80" s="6"/>
      <c r="Y80" s="6"/>
      <c r="Z80" s="6"/>
      <c r="AA80" s="6"/>
      <c r="AB80" s="6"/>
      <c r="AC80" s="6"/>
      <c r="AD80" s="6"/>
      <c r="AE80" s="6"/>
      <c r="AF80" s="6"/>
      <c r="AG80" s="6"/>
      <c r="AH80" s="6"/>
    </row>
    <row r="81" spans="1:34" ht="48" customHeight="1">
      <c r="A81" s="84"/>
      <c r="B81" s="120" t="str">
        <f ca="1">OFFSET(L!$C$1,MATCH("Declaration"&amp;ADDRESS(ROW(),COLUMN(),4),L!$A:$A,0)-1,SL,,)&amp;$Q$37</f>
        <v>D. Avez-vous mis en œuvre des mesures de diligence raisonnable pour un approvisionnement responsable ? (*)</v>
      </c>
      <c r="C81" s="121"/>
      <c r="D81" s="310" t="s">
        <v>122</v>
      </c>
      <c r="E81" s="311"/>
      <c r="F81" s="121"/>
      <c r="G81" s="312"/>
      <c r="H81" s="313"/>
      <c r="I81" s="313"/>
      <c r="J81" s="311"/>
      <c r="K81" s="58"/>
      <c r="L81" s="119" t="s">
        <v>107</v>
      </c>
      <c r="M81" s="105"/>
      <c r="P81" s="6"/>
      <c r="Q81" s="6"/>
      <c r="R81" s="6"/>
      <c r="S81" s="6"/>
      <c r="T81" s="6"/>
      <c r="U81" s="6"/>
      <c r="V81" s="6"/>
      <c r="W81" s="6"/>
      <c r="X81" s="6"/>
      <c r="Y81" s="6"/>
      <c r="Z81" s="6"/>
      <c r="AA81" s="6"/>
      <c r="AB81" s="6"/>
      <c r="AC81" s="6"/>
      <c r="AD81" s="6"/>
      <c r="AE81" s="6"/>
      <c r="AF81" s="6"/>
      <c r="AG81" s="6"/>
      <c r="AH81" s="6"/>
    </row>
    <row r="82" spans="1:34" ht="12" customHeight="1">
      <c r="A82" s="84"/>
      <c r="B82" s="123"/>
      <c r="C82" s="95"/>
      <c r="D82" s="124"/>
      <c r="E82" s="124"/>
      <c r="F82" s="95"/>
      <c r="G82" s="117"/>
      <c r="H82" s="117"/>
      <c r="I82" s="117"/>
      <c r="J82" s="117"/>
      <c r="K82" s="58"/>
      <c r="L82" s="119"/>
      <c r="M82" s="105"/>
      <c r="P82" s="6"/>
      <c r="Q82" s="6"/>
      <c r="R82" s="6"/>
      <c r="S82" s="6"/>
      <c r="T82" s="6"/>
      <c r="U82" s="6"/>
      <c r="V82" s="6"/>
      <c r="W82" s="6"/>
      <c r="X82" s="6"/>
      <c r="Y82" s="6"/>
      <c r="Z82" s="6"/>
      <c r="AA82" s="6"/>
      <c r="AB82" s="6"/>
      <c r="AC82" s="6"/>
      <c r="AD82" s="6"/>
      <c r="AE82" s="6"/>
      <c r="AF82" s="6"/>
      <c r="AG82" s="6"/>
      <c r="AH82" s="6"/>
    </row>
    <row r="83" spans="1:34" ht="35.25" customHeight="1">
      <c r="A83" s="84"/>
      <c r="B83" s="120" t="str">
        <f ca="1">OFFSET(L!$C$1,MATCH("Declaration"&amp;ADDRESS(ROW(),COLUMN(),4),L!$A:$A,0)-1,SL,,)&amp;$Q$37</f>
        <v>E. Votre société mène-t-elle des enquêtes sur les minerais de conflit auprès du/des fournisseur(s) concerné(s) ? (*)</v>
      </c>
      <c r="C83" s="121"/>
      <c r="D83" s="310" t="s">
        <v>125</v>
      </c>
      <c r="E83" s="311"/>
      <c r="F83" s="121"/>
      <c r="G83" s="312"/>
      <c r="H83" s="313"/>
      <c r="I83" s="313"/>
      <c r="J83" s="311"/>
      <c r="K83" s="58"/>
      <c r="L83" s="119" t="s">
        <v>104</v>
      </c>
      <c r="M83" s="105"/>
      <c r="P83" s="6"/>
      <c r="Q83" s="6"/>
      <c r="R83" s="6"/>
      <c r="S83" s="6"/>
      <c r="T83" s="6"/>
      <c r="U83" s="6"/>
      <c r="V83" s="6"/>
      <c r="W83" s="6"/>
      <c r="X83" s="6"/>
      <c r="Y83" s="6"/>
      <c r="Z83" s="6"/>
      <c r="AA83" s="6"/>
      <c r="AB83" s="6"/>
      <c r="AC83" s="6"/>
      <c r="AD83" s="6"/>
      <c r="AE83" s="6"/>
      <c r="AF83" s="6"/>
      <c r="AG83" s="6"/>
      <c r="AH83" s="6"/>
    </row>
    <row r="84" spans="1:34" ht="12" customHeight="1">
      <c r="A84" s="84"/>
      <c r="K84" s="58"/>
      <c r="L84" s="119"/>
      <c r="M84" s="105"/>
      <c r="P84" s="6"/>
      <c r="Q84" s="6"/>
      <c r="R84" s="6"/>
      <c r="S84" s="6"/>
      <c r="T84" s="6"/>
      <c r="U84" s="6"/>
      <c r="V84" s="6"/>
      <c r="W84" s="6"/>
      <c r="X84" s="6"/>
      <c r="Y84" s="6"/>
      <c r="Z84" s="6"/>
      <c r="AA84" s="6"/>
      <c r="AB84" s="6"/>
      <c r="AC84" s="6"/>
      <c r="AD84" s="6"/>
      <c r="AE84" s="6"/>
      <c r="AF84" s="6"/>
      <c r="AG84" s="6"/>
      <c r="AH84" s="6"/>
    </row>
    <row r="85" spans="1:34" ht="49.5" customHeight="1">
      <c r="A85" s="84"/>
      <c r="B85" s="120" t="str">
        <f ca="1">OFFSET(L!$C$1,MATCH("Declaration"&amp;ADDRESS(ROW(),COLUMN(),4),L!$A:$A,0)-1,SL,,)&amp;$Q$37</f>
        <v>F. Vérifiez-vous les informations de devoir de diligence reçues de vos fournisseurs par rapport aux attentes de votre entreprise?  (*)</v>
      </c>
      <c r="C85" s="121"/>
      <c r="D85" s="350" t="s">
        <v>122</v>
      </c>
      <c r="E85" s="311"/>
      <c r="F85" s="121"/>
      <c r="G85" s="312"/>
      <c r="H85" s="313"/>
      <c r="I85" s="313"/>
      <c r="J85" s="311"/>
      <c r="K85" s="58"/>
      <c r="L85" s="119" t="s">
        <v>104</v>
      </c>
      <c r="M85" s="105"/>
      <c r="P85" s="6"/>
      <c r="Q85" s="6"/>
      <c r="R85" s="6"/>
      <c r="S85" s="6"/>
      <c r="T85" s="6"/>
      <c r="U85" s="6"/>
      <c r="V85" s="6"/>
      <c r="W85" s="6"/>
      <c r="X85" s="6"/>
      <c r="Y85" s="6"/>
      <c r="Z85" s="6"/>
      <c r="AA85" s="6"/>
      <c r="AB85" s="6"/>
      <c r="AC85" s="6"/>
      <c r="AD85" s="6"/>
      <c r="AE85" s="6"/>
      <c r="AF85" s="6"/>
      <c r="AG85" s="6"/>
      <c r="AH85" s="6"/>
    </row>
    <row r="86" spans="1:34" ht="12" customHeight="1">
      <c r="A86" s="84"/>
      <c r="B86" s="125"/>
      <c r="C86" s="95"/>
      <c r="D86" s="122"/>
      <c r="E86" s="122"/>
      <c r="F86" s="106"/>
      <c r="G86" s="348"/>
      <c r="H86" s="313"/>
      <c r="I86" s="313"/>
      <c r="J86" s="345"/>
      <c r="K86" s="58"/>
      <c r="L86" s="119"/>
      <c r="M86" s="105"/>
      <c r="P86" s="6"/>
      <c r="Q86" s="6"/>
      <c r="R86" s="6"/>
      <c r="S86" s="6"/>
      <c r="T86" s="6"/>
      <c r="U86" s="6"/>
      <c r="V86" s="6"/>
      <c r="W86" s="6"/>
      <c r="X86" s="6"/>
      <c r="Y86" s="6"/>
      <c r="Z86" s="6"/>
      <c r="AA86" s="6"/>
      <c r="AB86" s="6"/>
      <c r="AC86" s="6"/>
      <c r="AD86" s="6"/>
      <c r="AE86" s="6"/>
      <c r="AF86" s="6"/>
      <c r="AG86" s="6"/>
      <c r="AH86" s="6"/>
    </row>
    <row r="87" spans="1:34" ht="36.75" customHeight="1">
      <c r="A87" s="84"/>
      <c r="B87" s="120" t="str">
        <f ca="1">OFFSET(L!$C$1,MATCH("Declaration"&amp;ADDRESS(ROW(),COLUMN(),4),L!$A:$A,0)-1,SL,,)&amp;$Q$37</f>
        <v>G. Votre processus de vérification inclut-il la gestion des actions correctives ?  (*)</v>
      </c>
      <c r="C87" s="121"/>
      <c r="D87" s="310" t="s">
        <v>122</v>
      </c>
      <c r="E87" s="311"/>
      <c r="F87" s="121"/>
      <c r="G87" s="312"/>
      <c r="H87" s="313"/>
      <c r="I87" s="313"/>
      <c r="J87" s="311"/>
      <c r="K87" s="58"/>
      <c r="L87" s="119" t="s">
        <v>107</v>
      </c>
      <c r="M87" s="105"/>
      <c r="P87" s="6"/>
      <c r="Q87" s="6"/>
      <c r="R87" s="6"/>
      <c r="S87" s="6"/>
      <c r="T87" s="6"/>
      <c r="U87" s="6"/>
      <c r="V87" s="6"/>
      <c r="W87" s="6"/>
      <c r="X87" s="6"/>
      <c r="Y87" s="6"/>
      <c r="Z87" s="6"/>
      <c r="AA87" s="6"/>
      <c r="AB87" s="6"/>
      <c r="AC87" s="6"/>
      <c r="AD87" s="6"/>
      <c r="AE87" s="6"/>
      <c r="AF87" s="6"/>
      <c r="AG87" s="6"/>
      <c r="AH87" s="6"/>
    </row>
    <row r="88" spans="1:34" ht="12" customHeight="1">
      <c r="A88" s="84"/>
      <c r="B88" s="75"/>
      <c r="C88" s="95"/>
      <c r="D88" s="122"/>
      <c r="E88" s="122"/>
      <c r="F88" s="106"/>
      <c r="G88" s="355"/>
      <c r="H88" s="313"/>
      <c r="I88" s="313"/>
      <c r="J88" s="345"/>
      <c r="K88" s="58"/>
      <c r="L88" s="119"/>
      <c r="M88" s="105"/>
      <c r="P88" s="6"/>
      <c r="Q88" s="6"/>
      <c r="R88" s="6"/>
      <c r="S88" s="6"/>
      <c r="T88" s="6"/>
      <c r="U88" s="6"/>
      <c r="V88" s="6"/>
      <c r="W88" s="6"/>
      <c r="X88" s="6"/>
      <c r="Y88" s="6"/>
      <c r="Z88" s="6"/>
      <c r="AA88" s="6"/>
      <c r="AB88" s="6"/>
      <c r="AC88" s="6"/>
      <c r="AD88" s="6"/>
      <c r="AE88" s="6"/>
      <c r="AF88" s="6"/>
      <c r="AG88" s="6"/>
      <c r="AH88" s="6"/>
    </row>
    <row r="89" spans="1:34" ht="12" customHeight="1">
      <c r="A89" s="84"/>
      <c r="B89" s="120" t="str">
        <f ca="1">OFFSET(L!$C$1,MATCH("Declaration"&amp;ADDRESS(ROW(),COLUMN(),4),L!$A:$A,0)-1,SL,,)&amp;$Q$37</f>
        <v>H. Votre société est-elle tenue de fournir une déclaration annuelle sur les minerais de conflit ? (*)</v>
      </c>
      <c r="C89" s="121"/>
      <c r="D89" s="310" t="s">
        <v>121</v>
      </c>
      <c r="E89" s="311"/>
      <c r="F89" s="121"/>
      <c r="G89" s="312"/>
      <c r="H89" s="313"/>
      <c r="I89" s="313"/>
      <c r="J89" s="311"/>
      <c r="K89" s="58"/>
      <c r="L89" s="119" t="s">
        <v>104</v>
      </c>
      <c r="M89" s="105"/>
      <c r="P89" s="6"/>
      <c r="Q89" s="6"/>
      <c r="R89" s="6"/>
      <c r="S89" s="6"/>
      <c r="T89" s="6"/>
      <c r="U89" s="6"/>
      <c r="V89" s="6"/>
      <c r="W89" s="6"/>
      <c r="X89" s="6"/>
      <c r="Y89" s="6"/>
      <c r="Z89" s="6"/>
      <c r="AA89" s="6"/>
      <c r="AB89" s="6"/>
      <c r="AC89" s="6"/>
      <c r="AD89" s="6"/>
      <c r="AE89" s="6"/>
      <c r="AF89" s="6"/>
      <c r="AG89" s="6"/>
      <c r="AH89" s="6"/>
    </row>
    <row r="90" spans="1:34" ht="12" customHeight="1">
      <c r="A90" s="84"/>
      <c r="B90" s="351" t="str">
        <f>IF(OR($D$8="",$I$3=""),"","Click here to check required fields completion")</f>
        <v/>
      </c>
      <c r="C90" s="352"/>
      <c r="D90" s="352"/>
      <c r="E90" s="352"/>
      <c r="F90" s="352"/>
      <c r="G90" s="352"/>
      <c r="H90" s="352"/>
      <c r="I90" s="352"/>
      <c r="J90" s="352"/>
      <c r="K90" s="58"/>
      <c r="L90" s="40"/>
      <c r="P90" s="6"/>
      <c r="Q90" s="6"/>
      <c r="R90" s="6"/>
      <c r="S90" s="6"/>
      <c r="T90" s="6"/>
      <c r="U90" s="6"/>
      <c r="V90" s="6"/>
      <c r="W90" s="6"/>
      <c r="X90" s="6"/>
      <c r="Y90" s="6"/>
      <c r="Z90" s="6"/>
      <c r="AA90" s="6"/>
      <c r="AB90" s="6"/>
      <c r="AC90" s="6"/>
      <c r="AD90" s="6"/>
      <c r="AE90" s="6"/>
      <c r="AF90" s="6"/>
      <c r="AG90" s="6"/>
      <c r="AH90" s="6"/>
    </row>
    <row r="91" spans="1:34" ht="12" customHeight="1">
      <c r="A91" s="353" t="str">
        <f ca="1">OFFSET(L!$C$1,MATCH("General"&amp;"Cpy",L!$A:$A,0)-1,SL,,)</f>
        <v>© 2025 Responsible Minerals Initiative. All rights reserved.</v>
      </c>
      <c r="B91" s="299"/>
      <c r="C91" s="299"/>
      <c r="D91" s="299"/>
      <c r="E91" s="299"/>
      <c r="F91" s="299"/>
      <c r="G91" s="299"/>
      <c r="H91" s="299"/>
      <c r="I91" s="299"/>
      <c r="J91" s="300"/>
      <c r="K91" s="126"/>
      <c r="L91" s="40"/>
      <c r="P91" s="6"/>
      <c r="Q91" s="6"/>
      <c r="R91" s="6"/>
      <c r="S91" s="6"/>
      <c r="T91" s="6"/>
      <c r="U91" s="6"/>
      <c r="V91" s="6"/>
      <c r="W91" s="6"/>
      <c r="X91" s="6"/>
      <c r="Y91" s="6"/>
      <c r="Z91" s="6"/>
      <c r="AA91" s="6"/>
      <c r="AB91" s="6"/>
      <c r="AC91" s="6"/>
      <c r="AD91" s="6"/>
      <c r="AE91" s="6"/>
      <c r="AF91" s="6"/>
      <c r="AG91" s="6"/>
      <c r="AH91" s="6"/>
    </row>
    <row r="92" spans="1:34" ht="12" customHeight="1">
      <c r="L92" s="47"/>
      <c r="P92" s="6"/>
      <c r="Q92" s="6"/>
      <c r="R92" s="6"/>
      <c r="S92" s="6"/>
      <c r="T92" s="6"/>
      <c r="U92" s="6"/>
      <c r="V92" s="6"/>
      <c r="W92" s="6"/>
      <c r="X92" s="6"/>
      <c r="Y92" s="6"/>
      <c r="Z92" s="6"/>
      <c r="AA92" s="6"/>
      <c r="AB92" s="6"/>
      <c r="AC92" s="6"/>
      <c r="AD92" s="6"/>
      <c r="AE92" s="6"/>
      <c r="AF92" s="6"/>
      <c r="AG92" s="6"/>
      <c r="AH92" s="6"/>
    </row>
    <row r="93" spans="1:34" ht="12" customHeight="1"/>
    <row r="94" spans="1:34" ht="12" customHeight="1"/>
    <row r="95" spans="1:34" ht="12" customHeight="1"/>
    <row r="96" spans="1:34" ht="13.5" hidden="1" customHeight="1">
      <c r="B96" s="120" t="s">
        <v>122</v>
      </c>
      <c r="D96" s="127" t="str">
        <f>IF(AND(OR($D$26="Yes",$D$26=""),OR($D$32="Yes",$D$32="")),"Yes","")</f>
        <v/>
      </c>
      <c r="E96" s="127" t="str">
        <f>IF(AND(OR($D$26="Yes",$D$26=""),OR($D$32="Yes",$D$32="")),"100%","")</f>
        <v/>
      </c>
      <c r="G96" s="127" t="str">
        <f>IF(OR($D$26="Yes",$D$26=""),"Yes","")</f>
        <v/>
      </c>
    </row>
    <row r="97" spans="2:7" ht="13.5" hidden="1" customHeight="1">
      <c r="B97" s="120" t="s">
        <v>121</v>
      </c>
      <c r="D97" s="127" t="str">
        <f>IF(AND(OR($D$26="Yes",$D$26=""),OR($D$32="Yes",$D$32="")),"No","")</f>
        <v/>
      </c>
      <c r="E97" s="127" t="str">
        <f>IF(AND(OR($D$26="Yes",$D$26=""),OR($D$32="Yes",$D$32="")),"Greater than 90%","")</f>
        <v/>
      </c>
      <c r="G97" s="127" t="str">
        <f>IF(OR($D$26="Yes",$D$26=""),"No","")</f>
        <v/>
      </c>
    </row>
    <row r="98" spans="2:7" ht="12" hidden="1" customHeight="1">
      <c r="B98" s="120" t="s">
        <v>126</v>
      </c>
      <c r="D98" s="127" t="str">
        <f>IF(AND(OR($D$26="Yes",$D$26=""),OR($D$32="Yes",$D$32="")),"Unknown","")</f>
        <v/>
      </c>
      <c r="E98" s="127" t="str">
        <f>IF(AND(OR($D$26="Yes",$D$26=""),OR($D$32="Yes",$D$32="")),"Greater than 75%","")</f>
        <v/>
      </c>
      <c r="G98" s="127" t="str">
        <f>IF(OR($D$27="Yes",$D$27=""),"Yes","")</f>
        <v/>
      </c>
    </row>
    <row r="99" spans="2:7" ht="12" hidden="1" customHeight="1">
      <c r="B99" s="128">
        <v>1</v>
      </c>
      <c r="D99" s="127" t="str">
        <f>IF(AND(OR($D$27="Yes",$D$27=""),OR($D$33="Yes",$D$33="")),"Yes","")</f>
        <v/>
      </c>
      <c r="E99" s="127" t="str">
        <f>IF(AND(OR($D$26="Yes",$D$26=""),OR($D$32="Yes",$D$32="")),"Greater than 50%","")</f>
        <v/>
      </c>
      <c r="G99" s="127" t="str">
        <f>IF(OR($D$27="Yes",$D$27=""),"No","")</f>
        <v/>
      </c>
    </row>
    <row r="100" spans="2:7" ht="12" hidden="1" customHeight="1">
      <c r="B100" s="129" t="s">
        <v>127</v>
      </c>
      <c r="D100" s="127" t="str">
        <f>IF(AND(OR($D$27="Yes",$D$27=""),OR($D$33="Yes",$D$33="")),"No","")</f>
        <v/>
      </c>
      <c r="E100" s="127" t="str">
        <f>IF(AND(OR($D$26="Yes",$D$26=""),OR($D$32="Yes",$D$32="")),"50% or less","")</f>
        <v/>
      </c>
      <c r="G100" s="127" t="str">
        <f>IF(OR($D$28="Yes",$D$28=""),"Yes","")</f>
        <v/>
      </c>
    </row>
    <row r="101" spans="2:7" ht="12" hidden="1" customHeight="1">
      <c r="B101" s="129" t="s">
        <v>128</v>
      </c>
      <c r="D101" s="127" t="str">
        <f>IF(AND(OR($D$27="Yes",$D$27=""),OR($D$33="Yes",$D$33="")),"Unknown","")</f>
        <v/>
      </c>
      <c r="E101" s="127" t="str">
        <f>IF(AND(OR($D$26="Yes",$D$26=""),OR($D$32="Yes",$D$32="")),"None","")</f>
        <v/>
      </c>
      <c r="G101" s="127" t="str">
        <f>IF(OR($D$28="Yes",$D$28=""),"No","")</f>
        <v/>
      </c>
    </row>
    <row r="102" spans="2:7" ht="12" hidden="1" customHeight="1">
      <c r="B102" s="129" t="s">
        <v>129</v>
      </c>
      <c r="D102" s="127" t="str">
        <f>IF(AND(OR($D$28="Yes",$D$28=""),OR($D$34="Yes",$D$34="")),"Yes","")</f>
        <v/>
      </c>
      <c r="E102" s="127" t="str">
        <f>IF(AND(OR($D$27="Yes",$D$27=""),OR($D$33="Yes",$D$33="")),"100%","")</f>
        <v/>
      </c>
      <c r="G102" s="127" t="str">
        <f>IF(OR($D$29="Yes",$D$29=""),"Yes","")</f>
        <v>Yes</v>
      </c>
    </row>
    <row r="103" spans="2:7" ht="12" hidden="1" customHeight="1">
      <c r="B103" s="129" t="s">
        <v>130</v>
      </c>
      <c r="D103" s="127" t="str">
        <f>IF(AND(OR($D$28="Yes",$D$28=""),OR($D$34="Yes",$D$34="")),"No","")</f>
        <v/>
      </c>
      <c r="E103" s="127" t="str">
        <f>IF(AND(OR($D$27="Yes",$D$27=""),OR($D$33="Yes",$D$33="")),"Greater than 90%","")</f>
        <v/>
      </c>
      <c r="G103" s="127" t="str">
        <f>IF(OR($D$29="Yes",$D$29=""),"No","")</f>
        <v>No</v>
      </c>
    </row>
    <row r="104" spans="2:7" ht="12" hidden="1" customHeight="1">
      <c r="B104" s="129" t="s">
        <v>131</v>
      </c>
      <c r="D104" s="127" t="str">
        <f>IF(AND(OR($D$28="Yes",$D$28=""),OR($D$34="Yes",$D$34="")),"Unknown","")</f>
        <v/>
      </c>
      <c r="E104" s="127" t="str">
        <f>IF(AND(OR($D$27="Yes",$D$27=""),OR($D$33="Yes",$D$33="")),"Greater than 75%","")</f>
        <v/>
      </c>
    </row>
    <row r="105" spans="2:7" ht="12" hidden="1" customHeight="1">
      <c r="B105" s="129" t="s">
        <v>125</v>
      </c>
      <c r="D105" s="127" t="str">
        <f>IF(AND(OR($D$29="Yes",$D$29=""),OR($D$35="Yes",$D$35="")),"Yes","")</f>
        <v>Yes</v>
      </c>
      <c r="E105" s="127" t="str">
        <f>IF(AND(OR($D$27="Yes",$D$27=""),OR($D$33="Yes",$D$33="")),"Greater than 50%","")</f>
        <v/>
      </c>
    </row>
    <row r="106" spans="2:7" ht="12" hidden="1" customHeight="1">
      <c r="B106" s="129" t="s">
        <v>132</v>
      </c>
      <c r="D106" s="127" t="str">
        <f>IF(AND(OR($D$29="Yes",$D$29=""),OR($D$35="Yes",$D$35="")),"No","")</f>
        <v>No</v>
      </c>
      <c r="E106" s="127" t="str">
        <f>IF(AND(OR($D$27="Yes",$D$27=""),OR($D$33="Yes",$D$33="")),"50% or less","")</f>
        <v/>
      </c>
    </row>
    <row r="107" spans="2:7" ht="12" hidden="1" customHeight="1">
      <c r="B107" s="129" t="s">
        <v>121</v>
      </c>
      <c r="D107" s="127" t="str">
        <f>IF(AND(OR($D$29="Yes",$D$29=""),OR($D$35="Yes",$D$35="")),"Unknown","")</f>
        <v>Unknown</v>
      </c>
      <c r="E107" s="127" t="str">
        <f>IF(AND(OR($D$27="Yes",$D$27=""),OR($D$33="Yes",$D$33="")),"None","")</f>
        <v/>
      </c>
    </row>
    <row r="108" spans="2:7" ht="12" hidden="1" customHeight="1">
      <c r="B108" s="129" t="s">
        <v>133</v>
      </c>
      <c r="E108" s="127" t="str">
        <f>IF(AND(OR($D$28="Yes",$D$28=""),OR($D$34="Yes",$D$34="")),"100%","")</f>
        <v/>
      </c>
    </row>
    <row r="109" spans="2:7" ht="12" hidden="1" customHeight="1">
      <c r="B109" s="129" t="s">
        <v>134</v>
      </c>
      <c r="E109" s="127" t="str">
        <f>IF(AND(OR($D$28="Yes",$D$28=""),OR($D$34="Yes",$D$34="")),"Greater than 90%","")</f>
        <v/>
      </c>
    </row>
    <row r="110" spans="2:7" ht="12" hidden="1" customHeight="1">
      <c r="B110" s="129" t="s">
        <v>135</v>
      </c>
      <c r="E110" s="127" t="str">
        <f>IF(AND(OR($D$28="Yes",$D$28=""),OR($D$34="Yes",$D$34="")),"Greater than 75%","")</f>
        <v/>
      </c>
    </row>
    <row r="111" spans="2:7" ht="12" hidden="1" customHeight="1">
      <c r="B111" s="129" t="s">
        <v>121</v>
      </c>
      <c r="E111" s="127" t="str">
        <f>IF(AND(OR($D$28="Yes",$D$28=""),OR($D$34="Yes",$D$34="")),"Greater than 50%","")</f>
        <v/>
      </c>
    </row>
    <row r="112" spans="2:7" ht="15" hidden="1" customHeight="1">
      <c r="E112" s="127" t="str">
        <f>IF(AND(OR($D$28="Yes",$D$28=""),OR($D$34="Yes",$D$34="")),"50% or less","")</f>
        <v/>
      </c>
    </row>
    <row r="113" spans="5:5" ht="15" hidden="1" customHeight="1">
      <c r="E113" s="127" t="str">
        <f>IF(AND(OR($D$28="Yes",$D$28=""),OR($D$34="Yes",$D$34="")),"None","")</f>
        <v/>
      </c>
    </row>
    <row r="114" spans="5:5" ht="15" hidden="1" customHeight="1">
      <c r="E114" s="127" t="str">
        <f>IF(AND(OR($D$29="Yes",$D$29=""),OR($D$35="Yes",$D$35="")),"100%","")</f>
        <v>100%</v>
      </c>
    </row>
    <row r="115" spans="5:5" ht="15" hidden="1" customHeight="1">
      <c r="E115" s="127" t="str">
        <f>IF(AND(OR($D$29="Yes",$D$29=""),OR($D$35="Yes",$D$35="")),"Greater than 90%","")</f>
        <v>Greater than 90%</v>
      </c>
    </row>
    <row r="116" spans="5:5" ht="15" hidden="1" customHeight="1">
      <c r="E116" s="127" t="str">
        <f>IF(AND(OR($D$29="Yes",$D$29=""),OR($D$35="Yes",$D$35="")),"Greater than 75%","")</f>
        <v>Greater than 75%</v>
      </c>
    </row>
    <row r="117" spans="5:5" ht="15" hidden="1" customHeight="1">
      <c r="E117" s="127" t="str">
        <f>IF(AND(OR($D$29="Yes",$D$29=""),OR($D$35="Yes",$D$35="")),"Greater than 50%","")</f>
        <v>Greater than 50%</v>
      </c>
    </row>
    <row r="118" spans="5:5" ht="15" hidden="1" customHeight="1">
      <c r="E118" s="127" t="str">
        <f>IF(AND(OR($D$29="Yes",$D$29=""),OR($D$35="Yes",$D$35="")),"50% or less","")</f>
        <v>50% or less</v>
      </c>
    </row>
    <row r="119" spans="5:5" ht="15" hidden="1" customHeight="1">
      <c r="E119" s="127" t="str">
        <f>IF(AND(OR($D$29="Yes",$D$29=""),OR($D$35="Yes",$D$35="")),"None","")</f>
        <v>None</v>
      </c>
    </row>
    <row r="120" spans="5:5" ht="12" customHeight="1"/>
    <row r="121" spans="5:5" ht="12" customHeight="1"/>
    <row r="122" spans="5:5" ht="12" customHeight="1"/>
    <row r="123" spans="5:5" ht="12" customHeight="1"/>
    <row r="124" spans="5:5" ht="12" customHeight="1"/>
    <row r="125" spans="5:5" ht="12" customHeight="1"/>
    <row r="126" spans="5:5" ht="12" customHeight="1"/>
    <row r="127" spans="5:5" ht="12" customHeight="1"/>
    <row r="128" spans="5:5"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mergeCells count="124">
    <mergeCell ref="B90:J90"/>
    <mergeCell ref="A91:J91"/>
    <mergeCell ref="G74:I74"/>
    <mergeCell ref="G75:J75"/>
    <mergeCell ref="G76:J76"/>
    <mergeCell ref="G77:J77"/>
    <mergeCell ref="G79:J79"/>
    <mergeCell ref="G81:J81"/>
    <mergeCell ref="G83:J83"/>
    <mergeCell ref="D89:E89"/>
    <mergeCell ref="G88:J88"/>
    <mergeCell ref="G89:J89"/>
    <mergeCell ref="D51:E51"/>
    <mergeCell ref="G51:J51"/>
    <mergeCell ref="D52:E52"/>
    <mergeCell ref="D53:E53"/>
    <mergeCell ref="G58:J58"/>
    <mergeCell ref="G59:J59"/>
    <mergeCell ref="G85:J85"/>
    <mergeCell ref="G86:J86"/>
    <mergeCell ref="G87:J87"/>
    <mergeCell ref="B73:J73"/>
    <mergeCell ref="D87:E87"/>
    <mergeCell ref="D74:E74"/>
    <mergeCell ref="D75:E75"/>
    <mergeCell ref="D77:E77"/>
    <mergeCell ref="D79:E79"/>
    <mergeCell ref="D81:E81"/>
    <mergeCell ref="D83:E83"/>
    <mergeCell ref="D85:E85"/>
    <mergeCell ref="G64:J64"/>
    <mergeCell ref="D64:E64"/>
    <mergeCell ref="D65:E65"/>
    <mergeCell ref="D67:E67"/>
    <mergeCell ref="D68:E68"/>
    <mergeCell ref="D69:E69"/>
    <mergeCell ref="D70:E70"/>
    <mergeCell ref="D71:E71"/>
    <mergeCell ref="G65:J65"/>
    <mergeCell ref="H67:J67"/>
    <mergeCell ref="G68:J68"/>
    <mergeCell ref="G69:J69"/>
    <mergeCell ref="G70:J70"/>
    <mergeCell ref="G71:J71"/>
    <mergeCell ref="D57:E57"/>
    <mergeCell ref="G57:J57"/>
    <mergeCell ref="D58:E58"/>
    <mergeCell ref="D59:E59"/>
    <mergeCell ref="D61:E61"/>
    <mergeCell ref="H61:J61"/>
    <mergeCell ref="D62:E62"/>
    <mergeCell ref="G62:J62"/>
    <mergeCell ref="D63:E63"/>
    <mergeCell ref="G63:J63"/>
    <mergeCell ref="D38:E38"/>
    <mergeCell ref="D39:E39"/>
    <mergeCell ref="G39:J39"/>
    <mergeCell ref="D40:E40"/>
    <mergeCell ref="G40:J40"/>
    <mergeCell ref="D41:E41"/>
    <mergeCell ref="G41:J41"/>
    <mergeCell ref="D55:E55"/>
    <mergeCell ref="D56:E56"/>
    <mergeCell ref="G56:J56"/>
    <mergeCell ref="G46:J46"/>
    <mergeCell ref="G47:J47"/>
    <mergeCell ref="D43:E43"/>
    <mergeCell ref="D44:E44"/>
    <mergeCell ref="G44:J44"/>
    <mergeCell ref="D45:E45"/>
    <mergeCell ref="G45:J45"/>
    <mergeCell ref="D46:E46"/>
    <mergeCell ref="D47:E47"/>
    <mergeCell ref="G52:J52"/>
    <mergeCell ref="G53:J53"/>
    <mergeCell ref="D49:E49"/>
    <mergeCell ref="D50:E50"/>
    <mergeCell ref="G50:J50"/>
    <mergeCell ref="D19:J19"/>
    <mergeCell ref="D20:J20"/>
    <mergeCell ref="G26:J26"/>
    <mergeCell ref="G27:J27"/>
    <mergeCell ref="D21:J21"/>
    <mergeCell ref="D22:E22"/>
    <mergeCell ref="D23:E23"/>
    <mergeCell ref="B24:J24"/>
    <mergeCell ref="D25:E25"/>
    <mergeCell ref="D26:E26"/>
    <mergeCell ref="D27:E27"/>
    <mergeCell ref="D35:E35"/>
    <mergeCell ref="G35:J35"/>
    <mergeCell ref="D37:E37"/>
    <mergeCell ref="H37:J37"/>
    <mergeCell ref="G38:J38"/>
    <mergeCell ref="A1:K1"/>
    <mergeCell ref="D2:J2"/>
    <mergeCell ref="F3:H3"/>
    <mergeCell ref="B4:H4"/>
    <mergeCell ref="I4:J4"/>
    <mergeCell ref="B6:J6"/>
    <mergeCell ref="B7:J7"/>
    <mergeCell ref="D8:J8"/>
    <mergeCell ref="D9:G9"/>
    <mergeCell ref="B10:B11"/>
    <mergeCell ref="D10:J10"/>
    <mergeCell ref="D11:J11"/>
    <mergeCell ref="D12:J12"/>
    <mergeCell ref="D13:J13"/>
    <mergeCell ref="D14:J14"/>
    <mergeCell ref="D15:J15"/>
    <mergeCell ref="D16:J16"/>
    <mergeCell ref="D17:J17"/>
    <mergeCell ref="D18:J18"/>
    <mergeCell ref="D28:E28"/>
    <mergeCell ref="G28:J28"/>
    <mergeCell ref="D29:E29"/>
    <mergeCell ref="G29:J29"/>
    <mergeCell ref="D31:E31"/>
    <mergeCell ref="D32:E32"/>
    <mergeCell ref="D33:E33"/>
    <mergeCell ref="D34:E34"/>
    <mergeCell ref="G34:J34"/>
    <mergeCell ref="G32:J32"/>
    <mergeCell ref="G33:J33"/>
  </mergeCells>
  <conditionalFormatting sqref="D22:E22">
    <cfRule type="expression" dxfId="77" priority="1" stopIfTrue="1">
      <formula>IF($D$22="",TRUE)</formula>
    </cfRule>
  </conditionalFormatting>
  <conditionalFormatting sqref="D26:E26">
    <cfRule type="expression" dxfId="76" priority="2" stopIfTrue="1">
      <formula>IF($D$26="",TRUE)</formula>
    </cfRule>
  </conditionalFormatting>
  <conditionalFormatting sqref="D27:E27">
    <cfRule type="expression" dxfId="75" priority="3" stopIfTrue="1">
      <formula>IF($D$27="",TRUE)</formula>
    </cfRule>
  </conditionalFormatting>
  <conditionalFormatting sqref="D28:E28">
    <cfRule type="expression" dxfId="74" priority="4" stopIfTrue="1">
      <formula>IF($D$28="",TRUE)</formula>
    </cfRule>
  </conditionalFormatting>
  <conditionalFormatting sqref="D29:E29">
    <cfRule type="expression" dxfId="73" priority="5" stopIfTrue="1">
      <formula>IF($D$29="",TRUE)</formula>
    </cfRule>
  </conditionalFormatting>
  <conditionalFormatting sqref="D32:E32">
    <cfRule type="expression" dxfId="72" priority="6" stopIfTrue="1">
      <formula>IF(AND(OR($D$26="Yes",$D$26=""),$D$32=""),1,0)</formula>
    </cfRule>
    <cfRule type="expression" dxfId="71" priority="7" stopIfTrue="1">
      <formula>$P$26=""</formula>
    </cfRule>
  </conditionalFormatting>
  <conditionalFormatting sqref="D33:E33">
    <cfRule type="expression" dxfId="70" priority="8" stopIfTrue="1">
      <formula>IF(AND(OR($D$27="Yes",$D$27=""),$D$33=""),1,0)</formula>
    </cfRule>
    <cfRule type="expression" dxfId="69" priority="9" stopIfTrue="1">
      <formula>$P$27=""</formula>
    </cfRule>
  </conditionalFormatting>
  <conditionalFormatting sqref="D34:E34">
    <cfRule type="expression" dxfId="68" priority="10" stopIfTrue="1">
      <formula>IF(AND(OR($D$28="Yes",$D$28=""),$D$34=""),1,0)</formula>
    </cfRule>
    <cfRule type="expression" dxfId="67" priority="11" stopIfTrue="1">
      <formula>$P$28=""</formula>
    </cfRule>
  </conditionalFormatting>
  <conditionalFormatting sqref="D35:E35">
    <cfRule type="expression" dxfId="66" priority="12" stopIfTrue="1">
      <formula>IF(AND(OR($D$29="Yes",$D$29=""),$D$35=""),1,0)</formula>
    </cfRule>
    <cfRule type="expression" dxfId="65" priority="13" stopIfTrue="1">
      <formula>$P$29=""</formula>
    </cfRule>
  </conditionalFormatting>
  <conditionalFormatting sqref="D38:E38 D44:E44 D50:E50 D56:E56 D62:E62 D68:E68">
    <cfRule type="expression" dxfId="64" priority="14" stopIfTrue="1">
      <formula>$P$26=""</formula>
    </cfRule>
    <cfRule type="expression" dxfId="63" priority="15" stopIfTrue="1">
      <formula>$P$32=""</formula>
    </cfRule>
  </conditionalFormatting>
  <conditionalFormatting sqref="D38:E38">
    <cfRule type="expression" dxfId="62" priority="16" stopIfTrue="1">
      <formula>IF(AND(OR($D$26="Yes",$D$26=""),OR($D$32="Yes",$D$32=""),D38=""),1,0)</formula>
    </cfRule>
  </conditionalFormatting>
  <conditionalFormatting sqref="D39:E39 D45:E45 D51:E51 D57:E57 D63:E63 D69:E69">
    <cfRule type="expression" dxfId="61" priority="17" stopIfTrue="1">
      <formula>$P$33=""</formula>
    </cfRule>
    <cfRule type="expression" dxfId="60" priority="18" stopIfTrue="1">
      <formula>$P$39=""</formula>
    </cfRule>
  </conditionalFormatting>
  <conditionalFormatting sqref="D39:E39">
    <cfRule type="expression" dxfId="59" priority="19" stopIfTrue="1">
      <formula>IF(AND(OR($D$27="Yes",$D$27=""),OR($D$33="Yes",$D$33=""),D39=""),1,0)</formula>
    </cfRule>
  </conditionalFormatting>
  <conditionalFormatting sqref="D40:E40 D46:E46 D52:E52 D58:E58 D64:E64 D70:E70">
    <cfRule type="expression" dxfId="58" priority="20" stopIfTrue="1">
      <formula>$P$28=""</formula>
    </cfRule>
    <cfRule type="expression" dxfId="57" priority="21" stopIfTrue="1">
      <formula>$P$34=""</formula>
    </cfRule>
  </conditionalFormatting>
  <conditionalFormatting sqref="D40:E40">
    <cfRule type="expression" dxfId="56" priority="22" stopIfTrue="1">
      <formula>IF(AND(OR($D$28="Yes",$D$28=""),OR($D$34="Yes",$D$34=""),D40=""),1,0)</formula>
    </cfRule>
  </conditionalFormatting>
  <conditionalFormatting sqref="D41:E41 D47:E47 D53:E53 D59:E59 D65:E65 D71:E71">
    <cfRule type="expression" dxfId="55" priority="23" stopIfTrue="1">
      <formula>$P$29=""</formula>
    </cfRule>
    <cfRule type="expression" dxfId="54" priority="24" stopIfTrue="1">
      <formula>$P$35=""</formula>
    </cfRule>
  </conditionalFormatting>
  <conditionalFormatting sqref="D41:E41">
    <cfRule type="expression" dxfId="53" priority="25" stopIfTrue="1">
      <formula>IF(AND(OR($D$29="Yes",$D$29=""),OR($D$35="Yes",$D$35=""),D41=""),1,0)</formula>
    </cfRule>
  </conditionalFormatting>
  <conditionalFormatting sqref="D44:E44">
    <cfRule type="expression" dxfId="52" priority="26" stopIfTrue="1">
      <formula>IF(AND(OR($D$26="Yes",$D$26=""),OR($D$32="Yes",$D$32=""),D44=""),1,0)</formula>
    </cfRule>
  </conditionalFormatting>
  <conditionalFormatting sqref="D45:E45">
    <cfRule type="expression" dxfId="51" priority="27" stopIfTrue="1">
      <formula>IF(AND(OR($D$27="Yes",$D$27=""),OR($D$33="Yes",$D$33=""),D45=""),1,0)</formula>
    </cfRule>
  </conditionalFormatting>
  <conditionalFormatting sqref="D46:E46">
    <cfRule type="expression" dxfId="50" priority="28" stopIfTrue="1">
      <formula>IF(AND(OR($D$28="Yes",$D$28=""),OR($D$34="Yes",$D$34=""),D46=""),1,0)</formula>
    </cfRule>
  </conditionalFormatting>
  <conditionalFormatting sqref="D47:E47">
    <cfRule type="expression" dxfId="49" priority="29" stopIfTrue="1">
      <formula>IF(AND(OR($D$29="Yes",$D$29=""),OR($D$35="Yes",$D$35=""),D47=""),1,0)</formula>
    </cfRule>
  </conditionalFormatting>
  <conditionalFormatting sqref="D50:E50">
    <cfRule type="expression" dxfId="48" priority="30" stopIfTrue="1">
      <formula>IF(AND(OR($D$26="Yes",$D$26=""),OR($D$32="Yes",$D$32=""),D50=""),1,0)</formula>
    </cfRule>
  </conditionalFormatting>
  <conditionalFormatting sqref="D51:E51">
    <cfRule type="expression" dxfId="47" priority="31" stopIfTrue="1">
      <formula>IF(AND(OR($D$27="Yes",$D$27=""),OR($D$33="Yes",$D$33=""),D51=""),1,0)</formula>
    </cfRule>
  </conditionalFormatting>
  <conditionalFormatting sqref="D52:E52">
    <cfRule type="expression" dxfId="46" priority="32" stopIfTrue="1">
      <formula>IF(AND(OR($D$28="Yes",$D$28=""),OR($D$34="Yes",$D$34=""),D52=""),1,0)</formula>
    </cfRule>
  </conditionalFormatting>
  <conditionalFormatting sqref="D53:E53">
    <cfRule type="expression" dxfId="45" priority="33" stopIfTrue="1">
      <formula>IF(AND(OR($D$29="Yes",$D$29=""),OR($D$35="Yes",$D$35=""),D53=""),1,0)</formula>
    </cfRule>
  </conditionalFormatting>
  <conditionalFormatting sqref="D56:E56">
    <cfRule type="expression" dxfId="44" priority="34" stopIfTrue="1">
      <formula>IF(AND(OR($D$26="Yes",$D$26=""),OR($D$32="Yes",$D$32=""),D56=""),1,0)</formula>
    </cfRule>
  </conditionalFormatting>
  <conditionalFormatting sqref="D57:E57">
    <cfRule type="expression" dxfId="43" priority="35" stopIfTrue="1">
      <formula>IF(AND(OR($D$27="Yes",$D$27=""),OR($D$33="Yes",$D$33=""),D57=""),1,0)</formula>
    </cfRule>
  </conditionalFormatting>
  <conditionalFormatting sqref="D58:E58">
    <cfRule type="expression" dxfId="42" priority="36" stopIfTrue="1">
      <formula>IF(AND(OR($D$28="Yes",$D$28=""),OR($D$34="Yes",$D$34=""),D58=""),1,0)</formula>
    </cfRule>
  </conditionalFormatting>
  <conditionalFormatting sqref="D59:E59">
    <cfRule type="expression" dxfId="41" priority="37" stopIfTrue="1">
      <formula>IF(AND(OR($D$29="Yes",$D$29=""),OR($D$35="Yes",$D$35=""),D59=""),1,0)</formula>
    </cfRule>
  </conditionalFormatting>
  <conditionalFormatting sqref="D62:E62">
    <cfRule type="expression" dxfId="40" priority="38" stopIfTrue="1">
      <formula>IF(AND(OR($D$26="Yes",$D$26=""),OR($D$32="Yes",$D$32=""),D62=""),1,0)</formula>
    </cfRule>
  </conditionalFormatting>
  <conditionalFormatting sqref="D63:E63">
    <cfRule type="expression" dxfId="39" priority="39" stopIfTrue="1">
      <formula>IF(AND(OR($D$27="Yes",$D$27=""),OR($D$33="Yes",$D$33=""),D63=""),1,0)</formula>
    </cfRule>
  </conditionalFormatting>
  <conditionalFormatting sqref="D64:E64">
    <cfRule type="expression" dxfId="38" priority="40" stopIfTrue="1">
      <formula>IF(AND(OR($D$28="Yes",$D$28=""),OR($D$34="Yes",$D$34=""),D64=""),1,0)</formula>
    </cfRule>
  </conditionalFormatting>
  <conditionalFormatting sqref="D65:E65">
    <cfRule type="expression" dxfId="37" priority="41" stopIfTrue="1">
      <formula>IF(AND(OR($D$29="Yes",$D$29=""),OR($D$35="Yes",$D$35=""),D65=""),1,0)</formula>
    </cfRule>
  </conditionalFormatting>
  <conditionalFormatting sqref="D68:E68">
    <cfRule type="expression" dxfId="36" priority="42" stopIfTrue="1">
      <formula>IF(AND(OR($D$26="Yes",$D$26=""),OR($D$32="Yes",$D$32=""),D68=""),1,0)</formula>
    </cfRule>
  </conditionalFormatting>
  <conditionalFormatting sqref="D69:E69">
    <cfRule type="expression" dxfId="35" priority="43" stopIfTrue="1">
      <formula>IF(AND(OR($D$27="Yes",$D$27=""),OR($D$33="Yes",$D$33=""),D69=""),1,0)</formula>
    </cfRule>
  </conditionalFormatting>
  <conditionalFormatting sqref="D70:E70">
    <cfRule type="expression" dxfId="34" priority="44" stopIfTrue="1">
      <formula>IF(AND(OR($D$28="Yes",$D$28=""),OR($D$34="Yes",$D$34=""),D70=""),1,0)</formula>
    </cfRule>
  </conditionalFormatting>
  <conditionalFormatting sqref="D71:E71">
    <cfRule type="expression" dxfId="33" priority="45" stopIfTrue="1">
      <formula>IF(AND(OR($D$29="Yes",$D$29=""),OR($D$35="Yes",$D$35=""),D71=""),1,0)</formula>
    </cfRule>
  </conditionalFormatting>
  <conditionalFormatting sqref="D75:E75 D77:E77 D79:E79 D81:E81 D83 D85:E85 D87:E87 D89:E89">
    <cfRule type="expression" dxfId="32" priority="46" stopIfTrue="1">
      <formula>AND(OR($D$26="No",AND($D$26="Yes",$D$32="No")),OR($D$27="No",AND($D$27="Yes",$D$33="No")),OR($D$28="No",AND($D$28="Yes",$D$34="No")),OR($D$29="No",AND($D$29="Yes",$D$35="No")))</formula>
    </cfRule>
    <cfRule type="expression" dxfId="31" priority="47" stopIfTrue="1">
      <formula>IF(D75="",TRUE)</formula>
    </cfRule>
  </conditionalFormatting>
  <conditionalFormatting sqref="D9:G9">
    <cfRule type="expression" dxfId="30" priority="48" stopIfTrue="1">
      <formula>IF($D$9="",TRUE)</formula>
    </cfRule>
  </conditionalFormatting>
  <conditionalFormatting sqref="D8:J8">
    <cfRule type="expression" dxfId="29" priority="49" stopIfTrue="1">
      <formula>IF($D$8="",TRUE)</formula>
    </cfRule>
  </conditionalFormatting>
  <conditionalFormatting sqref="D10:J10">
    <cfRule type="expression" dxfId="28" priority="50" stopIfTrue="1">
      <formula>IF($D$9=$Q$9,TRUE)</formula>
    </cfRule>
    <cfRule type="expression" dxfId="27" priority="51" stopIfTrue="1">
      <formula>IF(AND($D$10="",$D$9=$R$9),TRUE)</formula>
    </cfRule>
  </conditionalFormatting>
  <conditionalFormatting sqref="D15:J15">
    <cfRule type="expression" dxfId="26" priority="52" stopIfTrue="1">
      <formula>IF($D$15="",TRUE)</formula>
    </cfRule>
  </conditionalFormatting>
  <conditionalFormatting sqref="D16:J16">
    <cfRule type="expression" dxfId="25" priority="53" stopIfTrue="1">
      <formula>IF($D$16="",TRUE)</formula>
    </cfRule>
  </conditionalFormatting>
  <conditionalFormatting sqref="D17:J17">
    <cfRule type="expression" dxfId="24" priority="54" stopIfTrue="1">
      <formula>IF($D$17="",TRUE)</formula>
    </cfRule>
  </conditionalFormatting>
  <conditionalFormatting sqref="D18:J18">
    <cfRule type="expression" dxfId="23" priority="55" stopIfTrue="1">
      <formula>IF($D$18="",TRUE)</formula>
    </cfRule>
  </conditionalFormatting>
  <conditionalFormatting sqref="D20:J20">
    <cfRule type="expression" dxfId="22" priority="56" stopIfTrue="1">
      <formula>IF($D$20="",TRUE)</formula>
    </cfRule>
  </conditionalFormatting>
  <conditionalFormatting sqref="G77:J77">
    <cfRule type="expression" dxfId="21" priority="57" stopIfTrue="1">
      <formula>IF(AND($D$77="Yes",$G$77=""),TRUE)</formula>
    </cfRule>
  </conditionalFormatting>
  <conditionalFormatting sqref="G85:J85">
    <cfRule type="expression" dxfId="20" priority="58" stopIfTrue="1">
      <formula>IF(AND($D$85="Yes, using other format (describe)",$G$85=""),TRUE)</formula>
    </cfRule>
  </conditionalFormatting>
  <dataValidations count="22">
    <dataValidation type="list" allowBlank="1" showErrorMessage="1" sqref="D34" xr:uid="{00000000-0002-0000-0300-000000000000}">
      <formula1>$G$100:$G$101</formula1>
    </dataValidation>
    <dataValidation type="list" allowBlank="1" showErrorMessage="1" sqref="D58" xr:uid="{00000000-0002-0000-0300-000001000000}">
      <formula1>$E$108:$E$113</formula1>
    </dataValidation>
    <dataValidation type="list" allowBlank="1" showErrorMessage="1" sqref="D64 D70" xr:uid="{00000000-0002-0000-0300-000002000000}">
      <formula1>$D$102:$D$103</formula1>
    </dataValidation>
    <dataValidation type="list" allowBlank="1" showErrorMessage="1" sqref="D83" xr:uid="{00000000-0002-0000-0300-000003000000}">
      <formula1>$B$105:$B$107</formula1>
    </dataValidation>
    <dataValidation type="list" allowBlank="1" showErrorMessage="1" sqref="D32" xr:uid="{00000000-0002-0000-0300-000004000000}">
      <formula1>$G$96:$G$97</formula1>
    </dataValidation>
    <dataValidation type="list" allowBlank="1" showErrorMessage="1" sqref="D65 D71" xr:uid="{00000000-0002-0000-0300-000005000000}">
      <formula1>$D$105:$D$106</formula1>
    </dataValidation>
    <dataValidation type="list" allowBlank="1" showErrorMessage="1" sqref="D56" xr:uid="{00000000-0002-0000-0300-000006000000}">
      <formula1>$E$96:$E$101</formula1>
    </dataValidation>
    <dataValidation type="list" allowBlank="1" showInputMessage="1" showErrorMessage="1" prompt="Required Field - Select from dropdown options to declare survey scope" sqref="D9" xr:uid="{00000000-0002-0000-0300-000007000000}">
      <formula1>$P$9:$R$9</formula1>
    </dataValidation>
    <dataValidation type="list" allowBlank="1" showErrorMessage="1" sqref="D41 D47 D53" xr:uid="{00000000-0002-0000-0300-000008000000}">
      <formula1>$D$105:$D$107</formula1>
    </dataValidation>
    <dataValidation type="list" allowBlank="1" showErrorMessage="1" sqref="D62 D68" xr:uid="{00000000-0002-0000-0300-000009000000}">
      <formula1>$D$96:$D$97</formula1>
    </dataValidation>
    <dataValidation type="list" allowBlank="1" showErrorMessage="1" sqref="D26:D29 D75 D77 D79 D81 D85 D87" xr:uid="{00000000-0002-0000-0300-00000A000000}">
      <formula1>$B$96:$B$97</formula1>
    </dataValidation>
    <dataValidation type="list" allowBlank="1" showErrorMessage="1" sqref="D40 D46 D52" xr:uid="{00000000-0002-0000-0300-00000B000000}">
      <formula1>$D$102:$D$104</formula1>
    </dataValidation>
    <dataValidation type="list" allowBlank="1" showErrorMessage="1" sqref="D63 D69" xr:uid="{00000000-0002-0000-0300-00000C000000}">
      <formula1>$D$99:$D$100</formula1>
    </dataValidation>
    <dataValidation type="list" allowBlank="1" showErrorMessage="1" sqref="D3" xr:uid="{00000000-0002-0000-0300-00000D000000}">
      <formula1>LN</formula1>
    </dataValidation>
    <dataValidation type="list" allowBlank="1" showErrorMessage="1" sqref="D33" xr:uid="{00000000-0002-0000-0300-00000E000000}">
      <formula1>$G$98:$G$99</formula1>
    </dataValidation>
    <dataValidation type="list" allowBlank="1" showErrorMessage="1" sqref="D38 D44 D50" xr:uid="{00000000-0002-0000-0300-00000F000000}">
      <formula1>$D$96:$D$98</formula1>
    </dataValidation>
    <dataValidation type="list" allowBlank="1" showErrorMessage="1" sqref="D57" xr:uid="{00000000-0002-0000-0300-000010000000}">
      <formula1>$E$102:$E$107</formula1>
    </dataValidation>
    <dataValidation type="list" allowBlank="1" showErrorMessage="1" sqref="D59" xr:uid="{00000000-0002-0000-0300-000011000000}">
      <formula1>$E$114:$E$119</formula1>
    </dataValidation>
    <dataValidation type="list" allowBlank="1" showErrorMessage="1" sqref="D39 D45 D51" xr:uid="{00000000-0002-0000-0300-000012000000}">
      <formula1>$D$99:$D$101</formula1>
    </dataValidation>
    <dataValidation type="list" allowBlank="1" showErrorMessage="1" sqref="D89" xr:uid="{00000000-0002-0000-0300-000013000000}">
      <formula1>$B$108:$B$111</formula1>
    </dataValidation>
    <dataValidation type="list" allowBlank="1" showErrorMessage="1" sqref="D35" xr:uid="{00000000-0002-0000-0300-000014000000}">
      <formula1>$G$102:$G$103</formula1>
    </dataValidation>
    <dataValidation type="date" operator="greaterThan" allowBlank="1" showInputMessage="1" showErrorMessage="1" prompt="Date of Completion - Please note the date this form was completed by your company_x000a_Date must be displayed in international format DD-MMM-YYYY_x000a_Example: 31-Aug-2012" sqref="D22" xr:uid="{00000000-0002-0000-0300-000015000000}">
      <formula1>39082</formula1>
    </dataValidation>
  </dataValidations>
  <hyperlinks>
    <hyperlink ref="D16" r:id="rId1" xr:uid="{CDC91EB4-607A-4129-936E-71F2D5A3361C}"/>
    <hyperlink ref="D20" r:id="rId2" xr:uid="{967B2C3D-F2CB-4B4E-B8A8-2FDFB210A725}"/>
  </hyperlinks>
  <pageMargins left="0.70866141732283505" right="0.70866141732283505" top="0.74803149606299202" bottom="0.74803149606299202" header="0" footer="0"/>
  <pageSetup fitToHeight="0" orientation="portrait"/>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H2494"/>
  <sheetViews>
    <sheetView showGridLines="0" topLeftCell="A88" zoomScale="115" zoomScaleNormal="115" workbookViewId="0">
      <selection activeCell="A97" sqref="A97"/>
    </sheetView>
  </sheetViews>
  <sheetFormatPr baseColWidth="10" defaultColWidth="14.42578125" defaultRowHeight="15" customHeight="1"/>
  <cols>
    <col min="1" max="1" width="13.5703125" customWidth="1"/>
    <col min="2" max="2" width="13.42578125" customWidth="1"/>
    <col min="3" max="3" width="40.5703125" customWidth="1"/>
    <col min="4" max="4" width="44.7109375" customWidth="1"/>
    <col min="5" max="5" width="20.85546875" customWidth="1"/>
    <col min="6" max="7" width="13.85546875" customWidth="1"/>
    <col min="8" max="8" width="25.140625" customWidth="1"/>
    <col min="9" max="9" width="24.140625" customWidth="1"/>
    <col min="10" max="10" width="18.42578125" customWidth="1"/>
    <col min="11" max="11" width="27.42578125" customWidth="1"/>
    <col min="12" max="12" width="20.5703125" customWidth="1"/>
    <col min="13" max="13" width="35.140625" customWidth="1"/>
    <col min="14" max="14" width="42.140625" customWidth="1"/>
    <col min="15" max="15" width="32.140625" customWidth="1"/>
    <col min="16" max="16" width="22.85546875" customWidth="1"/>
    <col min="17" max="17" width="43.5703125" customWidth="1"/>
    <col min="18" max="18" width="35.85546875" hidden="1" customWidth="1"/>
    <col min="19" max="20" width="17.85546875" hidden="1" customWidth="1"/>
    <col min="21" max="21" width="8.85546875" hidden="1" customWidth="1"/>
    <col min="22" max="22" width="6.140625" hidden="1" customWidth="1"/>
    <col min="23" max="23" width="8.5703125" hidden="1" customWidth="1"/>
    <col min="24" max="24" width="8.85546875" hidden="1" customWidth="1"/>
    <col min="25" max="27" width="4.42578125" hidden="1" customWidth="1"/>
    <col min="28" max="28" width="7.85546875" hidden="1" customWidth="1"/>
    <col min="29" max="33" width="4.42578125" hidden="1" customWidth="1"/>
    <col min="34" max="34" width="14.5703125" hidden="1" customWidth="1"/>
  </cols>
  <sheetData>
    <row r="1" spans="1:34" ht="15.75" customHeight="1">
      <c r="A1" s="130"/>
      <c r="B1" s="131"/>
      <c r="C1" s="131"/>
      <c r="D1" s="131"/>
      <c r="E1" s="131"/>
      <c r="F1" s="131"/>
      <c r="G1" s="131"/>
      <c r="H1" s="131"/>
      <c r="I1" s="131"/>
      <c r="J1" s="131"/>
      <c r="K1" s="131"/>
      <c r="L1" s="131"/>
      <c r="M1" s="131"/>
      <c r="N1" s="131"/>
      <c r="O1" s="131"/>
      <c r="P1" s="131"/>
      <c r="Q1" s="132"/>
      <c r="R1" s="133"/>
      <c r="S1" s="133"/>
      <c r="T1" s="133"/>
      <c r="U1" s="134" t="s">
        <v>136</v>
      </c>
      <c r="V1" s="134"/>
      <c r="W1" s="134"/>
      <c r="X1" s="134"/>
      <c r="Y1" s="134"/>
      <c r="Z1" s="134"/>
      <c r="AA1" s="134"/>
      <c r="AB1" s="134"/>
      <c r="AC1" s="134"/>
      <c r="AD1" s="134"/>
      <c r="AE1" s="134"/>
      <c r="AF1" s="134"/>
      <c r="AG1" s="134"/>
      <c r="AH1" s="134"/>
    </row>
    <row r="2" spans="1:34" ht="12" customHeight="1">
      <c r="A2" s="135"/>
      <c r="B2" s="136" t="str">
        <f ca="1">OFFSET(L!$C$1,MATCH("Smelter List"&amp;ADDRESS(ROW(),COLUMN(),4),L!$A:$A,0)-1,SL,,)</f>
        <v>POUR COMMENCER :</v>
      </c>
      <c r="C2" s="137"/>
      <c r="D2" s="137"/>
      <c r="E2" s="137"/>
      <c r="F2" s="138"/>
      <c r="G2" s="138"/>
      <c r="H2" s="138"/>
      <c r="I2" s="139"/>
      <c r="J2" s="274" t="str">
        <f ca="1">OFFSET(L!$C$1,MATCH("Smelter List"&amp;ADDRESS(ROW(),COLUMN(),4),L!$A:$A,0)-1,SL,,)</f>
        <v>Lien vers la liste des fonderies conformes au  programme RMAP ("RMAP Conformant Smelter List")</v>
      </c>
      <c r="K2" s="275"/>
      <c r="L2" s="275"/>
      <c r="M2" s="275"/>
      <c r="N2" s="275"/>
      <c r="O2" s="276"/>
      <c r="P2" s="140"/>
      <c r="Q2" s="141"/>
      <c r="R2" s="142"/>
      <c r="S2" s="142"/>
      <c r="T2" s="142"/>
      <c r="U2" s="134"/>
      <c r="V2" s="134"/>
      <c r="W2" s="134"/>
      <c r="X2" s="134"/>
      <c r="Y2" s="134"/>
      <c r="Z2" s="134"/>
      <c r="AA2" s="134"/>
      <c r="AB2" s="134"/>
      <c r="AC2" s="134"/>
      <c r="AD2" s="134"/>
      <c r="AE2" s="134"/>
      <c r="AF2" s="134"/>
      <c r="AG2" s="134"/>
      <c r="AH2" s="143" t="s">
        <v>122</v>
      </c>
    </row>
    <row r="3" spans="1:34" ht="177" customHeight="1">
      <c r="A3" s="144"/>
      <c r="B3" s="277" t="str">
        <f ca="1">OFFSET(L!$C$1,MATCH("Smelter List"&amp;ADDRESS(ROW(),COLUMN(),4),L!$A:$A,0)-1,SL,,)</f>
        <v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v>
      </c>
      <c r="C3" s="278"/>
      <c r="D3" s="278"/>
      <c r="E3" s="278"/>
      <c r="F3" s="145"/>
      <c r="G3" s="279" t="str">
        <f ca="1">OFFSET(L!$C$1,MATCH("General"&amp;"Cpy",L!$A:$A,0)-1,SL,,)</f>
        <v>© 2025 Responsible Minerals Initiative. All rights reserved.</v>
      </c>
      <c r="H3" s="280"/>
      <c r="I3" s="281"/>
      <c r="J3" s="146"/>
      <c r="K3" s="147"/>
      <c r="L3" s="134"/>
      <c r="M3" s="148"/>
      <c r="N3" s="148"/>
      <c r="O3" s="149"/>
      <c r="P3" s="149"/>
      <c r="Q3" s="150" t="s">
        <v>117</v>
      </c>
      <c r="R3" s="11"/>
      <c r="S3" s="11"/>
      <c r="T3" s="11"/>
      <c r="U3" s="134"/>
      <c r="V3" s="134"/>
      <c r="W3" s="151" t="s">
        <v>137</v>
      </c>
      <c r="X3" s="151" t="s">
        <v>138</v>
      </c>
      <c r="Y3" s="151" t="s">
        <v>139</v>
      </c>
      <c r="Z3" s="151" t="s">
        <v>140</v>
      </c>
      <c r="AA3" s="134"/>
      <c r="AB3" s="134"/>
      <c r="AC3" s="134"/>
      <c r="AD3" s="134"/>
      <c r="AE3" s="134"/>
      <c r="AF3" s="134"/>
      <c r="AG3" s="134"/>
      <c r="AH3" s="143" t="s">
        <v>121</v>
      </c>
    </row>
    <row r="4" spans="1:34" ht="12" customHeight="1">
      <c r="A4" s="11" t="str">
        <f ca="1">OFFSET(L!$C$1,MATCH("Smelter List"&amp;ADDRESS(ROW(),COLUMN(),4),L!$A:$A,0)-1,SL,,)</f>
        <v>Colonne de saisie du numéro d’identification de la fonderie</v>
      </c>
      <c r="B4" s="11" t="str">
        <f ca="1">OFFSET(L!$C$1,MATCH("Smelter List"&amp;ADDRESS(ROW(),COLUMN(),4),L!$A:$A,0)-1,SL,,)</f>
        <v>Métal (*)</v>
      </c>
      <c r="C4" s="11" t="str">
        <f ca="1">OFFSET(L!$C$1,MATCH("Smelter List"&amp;ADDRESS(ROW(),COLUMN(),4),L!$A:$A,0)-1,SL,,)</f>
        <v>Recherche de fonderie (*)</v>
      </c>
      <c r="D4" s="11" t="str">
        <f ca="1">OFFSET(L!$C$1,MATCH("Smelter List"&amp;ADDRESS(ROW(),COLUMN(),4),L!$A:$A,0)-1,SL,,)</f>
        <v>Nom de la fonderie (1)</v>
      </c>
      <c r="E4" s="11" t="str">
        <f ca="1">OFFSET(L!$C$1,MATCH("Smelter List"&amp;ADDRESS(ROW(),COLUMN(),4),L!$A:$A,0)-1,SL,,)</f>
        <v>Localisation de la fonderie : Pays (*)</v>
      </c>
      <c r="F4" s="11" t="str">
        <f ca="1">OFFSET(L!$C$1,MATCH("Smelter List"&amp;ADDRESS(ROW(),COLUMN(),4),L!$A:$A,0)-1,SL,,)</f>
        <v>Identifiant de la fonderie</v>
      </c>
      <c r="G4" s="11" t="str">
        <f ca="1">OFFSET(L!$C$1,MATCH("Smelter List"&amp;ADDRESS(ROW(),COLUMN(),4),L!$A:$A,0)-1,SL,,)</f>
        <v>Type de l'identifiant de la fonderie</v>
      </c>
      <c r="H4" s="152" t="str">
        <f ca="1">OFFSET(L!$C$1,MATCH("Smelter List"&amp;ADDRESS(ROW(),COLUMN(),4),L!$A:$A,0)-1,SL,,)</f>
        <v>Localisation de la fonderie : Rue et Numéro</v>
      </c>
      <c r="I4" s="152" t="str">
        <f ca="1">OFFSET(L!$C$1,MATCH("Smelter List"&amp;ADDRESS(ROW(),COLUMN(),4),L!$A:$A,0)-1,SL,,)</f>
        <v>Localisation de la fonderie : Ville</v>
      </c>
      <c r="J4" s="152" t="str">
        <f ca="1">OFFSET(L!$C$1,MATCH("Smelter List"&amp;ADDRESS(ROW(),COLUMN(),4),L!$A:$A,0)-1,SL,,)</f>
        <v>Localisation de la fonderie : Etat / Province</v>
      </c>
      <c r="K4" s="152" t="str">
        <f ca="1">OFFSET(L!$C$1,MATCH("Smelter List"&amp;ADDRESS(ROW(),COLUMN(),4),L!$A:$A,0)-1,SL,,)</f>
        <v>Nom du contact de la fonderie</v>
      </c>
      <c r="L4" s="152" t="str">
        <f ca="1">OFFSET(L!$C$1,MATCH("Smelter List"&amp;ADDRESS(ROW(),COLUMN(),4),L!$A:$A,0)-1,SL,,)</f>
        <v>Email du contact de la fonderie</v>
      </c>
      <c r="M4" s="152" t="str">
        <f ca="1">OFFSET(L!$C$1,MATCH("Smelter List"&amp;ADDRESS(ROW(),COLUMN(),4),L!$A:$A,0)-1,SL,,)</f>
        <v>Prochaines étapes proposées, si applicable</v>
      </c>
      <c r="N4" s="152" t="str">
        <f ca="1">OFFSET(L!$C$1,MATCH("Smelter List"&amp;ADDRESS(ROW(),COLUMN(),4),L!$A:$A,0)-1,SL,,)</f>
        <v>Nom des Mine(s), ou si provenant de produits recyclés, rebuts de production ou déchets de consommation, saisir "recycled" ou "scrap"</v>
      </c>
      <c r="O4" s="152" t="str">
        <f ca="1">OFFSET(L!$C$1,MATCH("Smelter List"&amp;ADDRESS(ROW(),COLUMN(),4),L!$A:$A,0)-1,SL,,)</f>
        <v>Localisation (Pays) des Mine(s) ou si provenant de produits recyclés, rebuts de production ou déchets de consommations, saisir "recycled" ou "scrap"</v>
      </c>
      <c r="P4" s="152" t="str">
        <f ca="1">OFFSET(L!$C$1,MATCH("Smelter List"&amp;ADDRESS(ROW(),COLUMN(),4),L!$A:$A,0)-1,SL,,)</f>
        <v xml:space="preserve">
100% des produits utilisés par la fonderie proviennent-ils de produits recyclés, rebuts de production ou déchets de consommation?</v>
      </c>
      <c r="Q4" s="143" t="str">
        <f ca="1">OFFSET(L!$C$1,MATCH("Smelter List"&amp;ADDRESS(ROW(),COLUMN(),4),L!$A:$A,0)-1,SL,,)</f>
        <v>Commentaires</v>
      </c>
      <c r="R4" s="11" t="s">
        <v>141</v>
      </c>
      <c r="S4" s="11" t="s">
        <v>142</v>
      </c>
      <c r="T4" s="11" t="s">
        <v>143</v>
      </c>
      <c r="U4" s="153"/>
      <c r="V4" s="154"/>
      <c r="W4" s="154" t="s">
        <v>144</v>
      </c>
      <c r="X4" s="154" t="s">
        <v>145</v>
      </c>
      <c r="Y4" s="154"/>
      <c r="Z4" s="154"/>
      <c r="AA4" s="154"/>
      <c r="AB4" s="154"/>
      <c r="AC4" s="154"/>
      <c r="AD4" s="154"/>
      <c r="AE4" s="154"/>
      <c r="AF4" s="154"/>
      <c r="AG4" s="154"/>
      <c r="AH4" s="143" t="s">
        <v>126</v>
      </c>
    </row>
    <row r="5" spans="1:34" ht="12.75" customHeight="1">
      <c r="A5" s="261" t="s">
        <v>1228</v>
      </c>
      <c r="B5" s="260" t="s">
        <v>138</v>
      </c>
      <c r="C5" s="259" t="s">
        <v>1227</v>
      </c>
      <c r="D5" s="258"/>
      <c r="E5" s="260" t="s">
        <v>705</v>
      </c>
      <c r="F5" s="260" t="s">
        <v>1228</v>
      </c>
      <c r="G5" s="260" t="s">
        <v>147</v>
      </c>
      <c r="H5" s="257">
        <v>0</v>
      </c>
      <c r="I5" s="256" t="s">
        <v>1229</v>
      </c>
      <c r="J5" s="256" t="s">
        <v>1230</v>
      </c>
      <c r="K5" s="255"/>
      <c r="L5" s="255"/>
      <c r="M5" s="255"/>
      <c r="N5" s="255"/>
      <c r="O5" s="255"/>
      <c r="P5" s="254"/>
      <c r="Q5" s="253"/>
      <c r="R5" s="260" t="s">
        <v>1227</v>
      </c>
      <c r="S5" s="252" t="s">
        <v>5136</v>
      </c>
      <c r="T5" s="252" t="s">
        <v>12480</v>
      </c>
      <c r="U5" s="251"/>
      <c r="V5" s="250">
        <v>487</v>
      </c>
      <c r="W5" s="249"/>
      <c r="X5" s="249">
        <v>0</v>
      </c>
      <c r="Y5" s="210"/>
      <c r="Z5" s="210"/>
      <c r="AA5" s="210"/>
      <c r="AB5" s="248" t="str">
        <f>B5&amp;D5</f>
        <v>Tin</v>
      </c>
      <c r="AC5" s="210"/>
      <c r="AD5" s="210"/>
      <c r="AE5" s="210"/>
      <c r="AF5" s="210"/>
      <c r="AG5" s="210"/>
      <c r="AH5" s="210"/>
    </row>
    <row r="6" spans="1:34" ht="12.75" customHeight="1">
      <c r="A6" s="261" t="s">
        <v>1388</v>
      </c>
      <c r="B6" s="260" t="s">
        <v>138</v>
      </c>
      <c r="C6" s="259" t="s">
        <v>1387</v>
      </c>
      <c r="D6" s="258"/>
      <c r="E6" s="260" t="s">
        <v>958</v>
      </c>
      <c r="F6" s="260" t="s">
        <v>1388</v>
      </c>
      <c r="G6" s="260" t="s">
        <v>147</v>
      </c>
      <c r="H6" s="257">
        <v>0</v>
      </c>
      <c r="I6" s="256" t="s">
        <v>1389</v>
      </c>
      <c r="J6" s="256" t="s">
        <v>1390</v>
      </c>
      <c r="K6" s="255"/>
      <c r="L6" s="255"/>
      <c r="M6" s="255"/>
      <c r="N6" s="255"/>
      <c r="O6" s="255"/>
      <c r="P6" s="254"/>
      <c r="Q6" s="253"/>
      <c r="R6" s="260" t="s">
        <v>1387</v>
      </c>
      <c r="S6" s="252" t="s">
        <v>5213</v>
      </c>
      <c r="T6" s="252" t="s">
        <v>14501</v>
      </c>
      <c r="U6" s="251"/>
      <c r="V6" s="250">
        <v>547</v>
      </c>
      <c r="W6" s="249"/>
      <c r="X6" s="249">
        <v>0</v>
      </c>
      <c r="Y6" s="210"/>
      <c r="Z6" s="210"/>
      <c r="AA6" s="210"/>
      <c r="AB6" s="248" t="str">
        <f t="shared" ref="AB6:AB251" si="0">B6&amp;C6</f>
        <v>TinThaisarco</v>
      </c>
      <c r="AC6" s="210"/>
      <c r="AD6" s="210"/>
      <c r="AE6" s="210"/>
      <c r="AF6" s="210"/>
      <c r="AG6" s="210"/>
      <c r="AH6" s="210"/>
    </row>
    <row r="7" spans="1:34" ht="12.75" customHeight="1">
      <c r="A7" s="261" t="s">
        <v>1267</v>
      </c>
      <c r="B7" s="260" t="s">
        <v>138</v>
      </c>
      <c r="C7" s="259" t="s">
        <v>1266</v>
      </c>
      <c r="D7" s="258"/>
      <c r="E7" s="260" t="s">
        <v>791</v>
      </c>
      <c r="F7" s="260" t="s">
        <v>1267</v>
      </c>
      <c r="G7" s="260" t="s">
        <v>147</v>
      </c>
      <c r="H7" s="257">
        <v>0</v>
      </c>
      <c r="I7" s="256" t="s">
        <v>1268</v>
      </c>
      <c r="J7" s="256" t="s">
        <v>1187</v>
      </c>
      <c r="K7" s="255"/>
      <c r="L7" s="255"/>
      <c r="M7" s="255"/>
      <c r="N7" s="255"/>
      <c r="O7" s="255"/>
      <c r="P7" s="254"/>
      <c r="Q7" s="253"/>
      <c r="R7" s="260" t="s">
        <v>1266</v>
      </c>
      <c r="S7" s="252" t="s">
        <v>5010</v>
      </c>
      <c r="T7" s="252" t="s">
        <v>9127</v>
      </c>
      <c r="U7" s="251"/>
      <c r="V7" s="250">
        <v>533</v>
      </c>
      <c r="W7" s="249"/>
      <c r="X7" s="249">
        <v>0</v>
      </c>
      <c r="Y7" s="210"/>
      <c r="Z7" s="210"/>
      <c r="AA7" s="210"/>
      <c r="AB7" s="248" t="str">
        <f t="shared" si="0"/>
        <v>TinPT Timah Tbk Mentok</v>
      </c>
      <c r="AC7" s="210"/>
      <c r="AD7" s="210"/>
      <c r="AE7" s="210"/>
      <c r="AF7" s="210"/>
      <c r="AG7" s="210"/>
      <c r="AH7" s="210"/>
    </row>
    <row r="8" spans="1:34" ht="12.75" customHeight="1">
      <c r="A8" s="261" t="s">
        <v>1277</v>
      </c>
      <c r="B8" s="260" t="s">
        <v>138</v>
      </c>
      <c r="C8" s="259" t="s">
        <v>1276</v>
      </c>
      <c r="D8" s="258"/>
      <c r="E8" s="260" t="s">
        <v>791</v>
      </c>
      <c r="F8" s="260" t="s">
        <v>1277</v>
      </c>
      <c r="G8" s="260" t="s">
        <v>147</v>
      </c>
      <c r="H8" s="257">
        <v>0</v>
      </c>
      <c r="I8" s="256" t="s">
        <v>1278</v>
      </c>
      <c r="J8" s="256" t="s">
        <v>1279</v>
      </c>
      <c r="K8" s="255"/>
      <c r="L8" s="255"/>
      <c r="M8" s="255"/>
      <c r="N8" s="255"/>
      <c r="O8" s="255"/>
      <c r="P8" s="254"/>
      <c r="Q8" s="253"/>
      <c r="R8" s="260" t="s">
        <v>1276</v>
      </c>
      <c r="S8" s="252" t="s">
        <v>5010</v>
      </c>
      <c r="T8" s="252" t="s">
        <v>9135</v>
      </c>
      <c r="U8" s="251"/>
      <c r="V8" s="250">
        <v>532</v>
      </c>
      <c r="W8" s="249"/>
      <c r="X8" s="249">
        <v>0</v>
      </c>
      <c r="Y8" s="210"/>
      <c r="Z8" s="210"/>
      <c r="AA8" s="210"/>
      <c r="AB8" s="248" t="str">
        <f t="shared" si="0"/>
        <v>TinPT Timah Tbk Kundur</v>
      </c>
      <c r="AC8" s="210"/>
      <c r="AD8" s="210"/>
      <c r="AE8" s="210"/>
      <c r="AF8" s="210"/>
      <c r="AG8" s="210"/>
      <c r="AH8" s="210"/>
    </row>
    <row r="9" spans="1:34" ht="12.75" customHeight="1">
      <c r="A9" s="261" t="s">
        <v>1335</v>
      </c>
      <c r="B9" s="260" t="s">
        <v>138</v>
      </c>
      <c r="C9" s="259" t="s">
        <v>1334</v>
      </c>
      <c r="D9" s="258"/>
      <c r="E9" s="260" t="s">
        <v>1206</v>
      </c>
      <c r="F9" s="260" t="s">
        <v>1335</v>
      </c>
      <c r="G9" s="260" t="s">
        <v>147</v>
      </c>
      <c r="H9" s="257">
        <v>0</v>
      </c>
      <c r="I9" s="256" t="s">
        <v>1208</v>
      </c>
      <c r="J9" s="256" t="s">
        <v>1208</v>
      </c>
      <c r="K9" s="255"/>
      <c r="L9" s="255"/>
      <c r="M9" s="255"/>
      <c r="N9" s="255"/>
      <c r="O9" s="255"/>
      <c r="P9" s="254"/>
      <c r="Q9" s="253"/>
      <c r="R9" s="260" t="s">
        <v>1334</v>
      </c>
      <c r="S9" s="252" t="s">
        <v>4867</v>
      </c>
      <c r="T9" s="252" t="s">
        <v>6131</v>
      </c>
      <c r="U9" s="251"/>
      <c r="V9" s="250">
        <v>499</v>
      </c>
      <c r="W9" s="249"/>
      <c r="X9" s="249">
        <v>0</v>
      </c>
      <c r="Y9" s="210"/>
      <c r="Z9" s="210"/>
      <c r="AA9" s="210"/>
      <c r="AB9" s="248" t="str">
        <f t="shared" si="0"/>
        <v>TinOperaciones Metalurgicas S.A.</v>
      </c>
      <c r="AC9" s="210"/>
      <c r="AD9" s="210"/>
      <c r="AE9" s="210"/>
      <c r="AF9" s="210"/>
      <c r="AG9" s="210"/>
      <c r="AH9" s="210"/>
    </row>
    <row r="10" spans="1:34" ht="12.75" customHeight="1">
      <c r="A10" s="261" t="s">
        <v>1480</v>
      </c>
      <c r="B10" s="260" t="s">
        <v>139</v>
      </c>
      <c r="C10" s="259" t="s">
        <v>1479</v>
      </c>
      <c r="D10" s="258"/>
      <c r="E10" s="260" t="s">
        <v>146</v>
      </c>
      <c r="F10" s="260" t="s">
        <v>1480</v>
      </c>
      <c r="G10" s="260" t="s">
        <v>147</v>
      </c>
      <c r="H10" s="257">
        <v>0</v>
      </c>
      <c r="I10" s="256" t="s">
        <v>148</v>
      </c>
      <c r="J10" s="256" t="s">
        <v>556</v>
      </c>
      <c r="K10" s="255"/>
      <c r="L10" s="255"/>
      <c r="M10" s="255"/>
      <c r="N10" s="255"/>
      <c r="O10" s="255"/>
      <c r="P10" s="254"/>
      <c r="Q10" s="253"/>
      <c r="R10" s="260" t="s">
        <v>1479</v>
      </c>
      <c r="S10" s="252" t="s">
        <v>4901</v>
      </c>
      <c r="T10" s="252" t="s">
        <v>6680</v>
      </c>
      <c r="U10" s="251"/>
      <c r="V10" s="250">
        <v>601</v>
      </c>
      <c r="W10" s="249"/>
      <c r="X10" s="249">
        <v>0</v>
      </c>
      <c r="Y10" s="210"/>
      <c r="Z10" s="210"/>
      <c r="AA10" s="210"/>
      <c r="AB10" s="248" t="str">
        <f t="shared" si="0"/>
        <v>TungstenGanzhou Jiangwu Ferrotungsten Co., Ltd.</v>
      </c>
      <c r="AC10" s="210"/>
      <c r="AD10" s="210"/>
      <c r="AE10" s="210"/>
      <c r="AF10" s="210"/>
      <c r="AG10" s="210"/>
      <c r="AH10" s="210"/>
    </row>
    <row r="11" spans="1:34" ht="12.75" customHeight="1">
      <c r="A11" s="261" t="s">
        <v>1520</v>
      </c>
      <c r="B11" s="260" t="s">
        <v>139</v>
      </c>
      <c r="C11" s="259" t="s">
        <v>1519</v>
      </c>
      <c r="D11" s="258"/>
      <c r="E11" s="260" t="s">
        <v>146</v>
      </c>
      <c r="F11" s="260" t="s">
        <v>1520</v>
      </c>
      <c r="G11" s="260" t="s">
        <v>147</v>
      </c>
      <c r="H11" s="257">
        <v>0</v>
      </c>
      <c r="I11" s="256" t="s">
        <v>148</v>
      </c>
      <c r="J11" s="256" t="s">
        <v>556</v>
      </c>
      <c r="K11" s="255"/>
      <c r="L11" s="255"/>
      <c r="M11" s="255"/>
      <c r="N11" s="255"/>
      <c r="O11" s="255"/>
      <c r="P11" s="254"/>
      <c r="Q11" s="253"/>
      <c r="R11" s="260" t="s">
        <v>1519</v>
      </c>
      <c r="S11" s="252" t="s">
        <v>4901</v>
      </c>
      <c r="T11" s="252" t="s">
        <v>6680</v>
      </c>
      <c r="U11" s="251"/>
      <c r="V11" s="250">
        <v>624</v>
      </c>
      <c r="W11" s="249"/>
      <c r="X11" s="249">
        <v>0</v>
      </c>
      <c r="Y11" s="210"/>
      <c r="Z11" s="210"/>
      <c r="AA11" s="210"/>
      <c r="AB11" s="248" t="str">
        <f t="shared" si="0"/>
        <v>TungstenJiangxi Xinsheng Tungsten Industry Co., Ltd.</v>
      </c>
      <c r="AC11" s="210"/>
      <c r="AD11" s="210"/>
      <c r="AE11" s="210"/>
      <c r="AF11" s="210"/>
      <c r="AG11" s="210"/>
      <c r="AH11" s="210"/>
    </row>
    <row r="12" spans="1:34" ht="12.75" customHeight="1">
      <c r="A12" s="261" t="s">
        <v>1622</v>
      </c>
      <c r="B12" s="260" t="s">
        <v>139</v>
      </c>
      <c r="C12" s="259" t="s">
        <v>1621</v>
      </c>
      <c r="D12" s="258"/>
      <c r="E12" s="260" t="s">
        <v>146</v>
      </c>
      <c r="F12" s="260" t="s">
        <v>1622</v>
      </c>
      <c r="G12" s="260">
        <v>0</v>
      </c>
      <c r="H12" s="257">
        <v>0</v>
      </c>
      <c r="I12" s="256" t="s">
        <v>1623</v>
      </c>
      <c r="J12" s="256" t="s">
        <v>152</v>
      </c>
      <c r="K12" s="255"/>
      <c r="L12" s="255"/>
      <c r="M12" s="255"/>
      <c r="N12" s="255"/>
      <c r="O12" s="255"/>
      <c r="P12" s="254"/>
      <c r="Q12" s="253"/>
      <c r="R12" s="260" t="s">
        <v>1621</v>
      </c>
      <c r="S12" s="252" t="s">
        <v>4901</v>
      </c>
      <c r="T12" s="252" t="s">
        <v>6663</v>
      </c>
      <c r="U12" s="251"/>
      <c r="V12" s="250">
        <v>658</v>
      </c>
      <c r="W12" s="249"/>
      <c r="X12" s="249">
        <v>0</v>
      </c>
      <c r="Y12" s="210"/>
      <c r="Z12" s="210"/>
      <c r="AA12" s="210"/>
      <c r="AB12" s="248" t="str">
        <f t="shared" si="0"/>
        <v>TungstenXiamen Tungsten (H.C.) Co., Ltd.</v>
      </c>
      <c r="AC12" s="210"/>
      <c r="AD12" s="210"/>
      <c r="AE12" s="210"/>
      <c r="AF12" s="210"/>
      <c r="AG12" s="210"/>
      <c r="AH12" s="210"/>
    </row>
    <row r="13" spans="1:34" ht="12.75" customHeight="1">
      <c r="A13" s="261" t="s">
        <v>1465</v>
      </c>
      <c r="B13" s="260" t="s">
        <v>139</v>
      </c>
      <c r="C13" s="259" t="s">
        <v>1628</v>
      </c>
      <c r="D13" s="258"/>
      <c r="E13" s="260" t="s">
        <v>146</v>
      </c>
      <c r="F13" s="260" t="s">
        <v>1465</v>
      </c>
      <c r="G13" s="260">
        <v>0</v>
      </c>
      <c r="H13" s="257">
        <v>0</v>
      </c>
      <c r="I13" s="256" t="s">
        <v>148</v>
      </c>
      <c r="J13" s="256" t="s">
        <v>556</v>
      </c>
      <c r="K13" s="255"/>
      <c r="L13" s="255"/>
      <c r="M13" s="255"/>
      <c r="N13" s="255"/>
      <c r="O13" s="255"/>
      <c r="P13" s="254"/>
      <c r="Q13" s="253"/>
      <c r="R13" s="260" t="s">
        <v>1464</v>
      </c>
      <c r="S13" s="252" t="s">
        <v>4901</v>
      </c>
      <c r="T13" s="252" t="s">
        <v>6680</v>
      </c>
      <c r="U13" s="251"/>
      <c r="V13" s="250">
        <v>661</v>
      </c>
      <c r="W13" s="249"/>
      <c r="X13" s="249">
        <v>0</v>
      </c>
      <c r="Y13" s="210"/>
      <c r="Z13" s="210"/>
      <c r="AA13" s="210"/>
      <c r="AB13" s="248" t="str">
        <f t="shared" si="0"/>
        <v>TungstenZhangyuan Tungsten Co Ltd</v>
      </c>
      <c r="AC13" s="210"/>
      <c r="AD13" s="210"/>
      <c r="AE13" s="210"/>
      <c r="AF13" s="210"/>
      <c r="AG13" s="210"/>
      <c r="AH13" s="210"/>
    </row>
    <row r="14" spans="1:34" ht="12.75" customHeight="1">
      <c r="A14" s="261" t="s">
        <v>150</v>
      </c>
      <c r="B14" s="260" t="s">
        <v>139</v>
      </c>
      <c r="C14" s="259" t="s">
        <v>149</v>
      </c>
      <c r="D14" s="258"/>
      <c r="E14" s="260" t="s">
        <v>146</v>
      </c>
      <c r="F14" s="260" t="s">
        <v>150</v>
      </c>
      <c r="G14" s="260">
        <v>0</v>
      </c>
      <c r="H14" s="257">
        <v>0</v>
      </c>
      <c r="I14" s="256" t="s">
        <v>151</v>
      </c>
      <c r="J14" s="256" t="s">
        <v>152</v>
      </c>
      <c r="K14" s="255"/>
      <c r="L14" s="255"/>
      <c r="M14" s="255"/>
      <c r="N14" s="255"/>
      <c r="O14" s="255"/>
      <c r="P14" s="254"/>
      <c r="Q14" s="253"/>
      <c r="R14" s="260" t="s">
        <v>149</v>
      </c>
      <c r="S14" s="252" t="s">
        <v>4901</v>
      </c>
      <c r="T14" s="252" t="s">
        <v>6663</v>
      </c>
      <c r="U14" s="251"/>
      <c r="V14" s="250">
        <v>649</v>
      </c>
      <c r="W14" s="249"/>
      <c r="X14" s="249">
        <v>0</v>
      </c>
      <c r="Y14" s="210"/>
      <c r="Z14" s="210"/>
      <c r="AA14" s="210"/>
      <c r="AB14" s="248" t="str">
        <f t="shared" si="0"/>
        <v>TungstenShinwon Tungsten (Fujian Shanghang) Co., Ltd.</v>
      </c>
      <c r="AC14" s="210"/>
      <c r="AD14" s="210"/>
      <c r="AE14" s="210"/>
      <c r="AF14" s="210"/>
      <c r="AG14" s="210"/>
      <c r="AH14" s="210"/>
    </row>
    <row r="15" spans="1:34" ht="12.75" customHeight="1">
      <c r="A15" s="261" t="s">
        <v>1445</v>
      </c>
      <c r="B15" s="260" t="s">
        <v>139</v>
      </c>
      <c r="C15" s="259" t="s">
        <v>1444</v>
      </c>
      <c r="D15" s="258"/>
      <c r="E15" s="260" t="s">
        <v>1141</v>
      </c>
      <c r="F15" s="260" t="s">
        <v>1445</v>
      </c>
      <c r="G15" s="260" t="s">
        <v>147</v>
      </c>
      <c r="H15" s="257">
        <v>0</v>
      </c>
      <c r="I15" s="256" t="s">
        <v>1446</v>
      </c>
      <c r="J15" s="256" t="s">
        <v>1447</v>
      </c>
      <c r="K15" s="255"/>
      <c r="L15" s="255"/>
      <c r="M15" s="255"/>
      <c r="N15" s="255"/>
      <c r="O15" s="255"/>
      <c r="P15" s="254"/>
      <c r="Q15" s="253"/>
      <c r="R15" s="260" t="s">
        <v>1444</v>
      </c>
      <c r="S15" s="252" t="s">
        <v>5249</v>
      </c>
      <c r="T15" s="252" t="s">
        <v>15609</v>
      </c>
      <c r="U15" s="251"/>
      <c r="V15" s="250">
        <v>587</v>
      </c>
      <c r="W15" s="249"/>
      <c r="X15" s="249">
        <v>0</v>
      </c>
      <c r="Y15" s="210"/>
      <c r="Z15" s="210"/>
      <c r="AA15" s="210"/>
      <c r="AB15" s="248" t="str">
        <f t="shared" si="0"/>
        <v>TungstenAsia Tungsten Products Vietnam Ltd.</v>
      </c>
      <c r="AC15" s="210"/>
      <c r="AD15" s="210"/>
      <c r="AE15" s="210"/>
      <c r="AF15" s="210"/>
      <c r="AG15" s="210"/>
      <c r="AH15" s="210"/>
    </row>
    <row r="16" spans="1:34" ht="12.75" customHeight="1">
      <c r="A16" s="261" t="s">
        <v>1509</v>
      </c>
      <c r="B16" s="260" t="s">
        <v>139</v>
      </c>
      <c r="C16" s="259" t="s">
        <v>1508</v>
      </c>
      <c r="D16" s="258"/>
      <c r="E16" s="260" t="s">
        <v>146</v>
      </c>
      <c r="F16" s="260" t="s">
        <v>1509</v>
      </c>
      <c r="G16" s="260" t="s">
        <v>147</v>
      </c>
      <c r="H16" s="257">
        <v>0</v>
      </c>
      <c r="I16" s="256" t="s">
        <v>148</v>
      </c>
      <c r="J16" s="256" t="s">
        <v>556</v>
      </c>
      <c r="K16" s="255"/>
      <c r="L16" s="255"/>
      <c r="M16" s="255"/>
      <c r="N16" s="255"/>
      <c r="O16" s="255"/>
      <c r="P16" s="254"/>
      <c r="Q16" s="253"/>
      <c r="R16" s="260" t="s">
        <v>1508</v>
      </c>
      <c r="S16" s="252" t="s">
        <v>4901</v>
      </c>
      <c r="T16" s="252" t="s">
        <v>6680</v>
      </c>
      <c r="U16" s="251"/>
      <c r="V16" s="250">
        <v>620</v>
      </c>
      <c r="W16" s="249"/>
      <c r="X16" s="249">
        <v>0</v>
      </c>
      <c r="Y16" s="210"/>
      <c r="Z16" s="210"/>
      <c r="AA16" s="210"/>
      <c r="AB16" s="248" t="str">
        <f t="shared" si="0"/>
        <v>TungstenJiangwu H.C. Starck Tungsten Products Co., Ltd.</v>
      </c>
      <c r="AC16" s="210"/>
      <c r="AD16" s="210"/>
      <c r="AE16" s="210"/>
      <c r="AF16" s="210"/>
      <c r="AG16" s="210"/>
      <c r="AH16" s="210"/>
    </row>
    <row r="17" spans="1:34" ht="12.75" customHeight="1">
      <c r="A17" s="252" t="s">
        <v>1546</v>
      </c>
      <c r="B17" s="260" t="s">
        <v>139</v>
      </c>
      <c r="C17" s="259" t="s">
        <v>1545</v>
      </c>
      <c r="D17" s="258"/>
      <c r="E17" s="260" t="s">
        <v>406</v>
      </c>
      <c r="F17" s="260" t="s">
        <v>1546</v>
      </c>
      <c r="G17" s="260" t="s">
        <v>147</v>
      </c>
      <c r="H17" s="257">
        <v>0</v>
      </c>
      <c r="I17" s="256" t="s">
        <v>1547</v>
      </c>
      <c r="J17" s="256" t="s">
        <v>1526</v>
      </c>
      <c r="K17" s="255"/>
      <c r="L17" s="255"/>
      <c r="M17" s="255"/>
      <c r="N17" s="255"/>
      <c r="O17" s="255"/>
      <c r="P17" s="254"/>
      <c r="Q17" s="253"/>
      <c r="R17" s="260" t="s">
        <v>1545</v>
      </c>
      <c r="S17" s="252" t="s">
        <v>5209</v>
      </c>
      <c r="T17" s="252" t="s">
        <v>14878</v>
      </c>
      <c r="U17" s="251"/>
      <c r="V17" s="250">
        <v>631</v>
      </c>
      <c r="W17" s="249"/>
      <c r="X17" s="249">
        <v>0</v>
      </c>
      <c r="Y17" s="210"/>
      <c r="Z17" s="210"/>
      <c r="AA17" s="210"/>
      <c r="AB17" s="248" t="str">
        <f t="shared" si="0"/>
        <v>TungstenLianyou Metals Co., Ltd.</v>
      </c>
      <c r="AC17" s="210"/>
      <c r="AD17" s="210"/>
      <c r="AE17" s="210"/>
      <c r="AF17" s="210"/>
      <c r="AG17" s="210"/>
      <c r="AH17" s="210"/>
    </row>
    <row r="18" spans="1:34" ht="12.75" customHeight="1">
      <c r="A18" s="252" t="s">
        <v>1517</v>
      </c>
      <c r="B18" s="260" t="s">
        <v>139</v>
      </c>
      <c r="C18" s="259" t="s">
        <v>1516</v>
      </c>
      <c r="D18" s="258"/>
      <c r="E18" s="260" t="s">
        <v>146</v>
      </c>
      <c r="F18" s="260" t="s">
        <v>1517</v>
      </c>
      <c r="G18" s="260" t="s">
        <v>147</v>
      </c>
      <c r="H18" s="257">
        <v>0</v>
      </c>
      <c r="I18" s="256" t="s">
        <v>1518</v>
      </c>
      <c r="J18" s="256" t="s">
        <v>556</v>
      </c>
      <c r="K18" s="255"/>
      <c r="L18" s="255"/>
      <c r="M18" s="255"/>
      <c r="N18" s="255"/>
      <c r="O18" s="255"/>
      <c r="P18" s="254"/>
      <c r="Q18" s="253"/>
      <c r="R18" s="260" t="s">
        <v>1516</v>
      </c>
      <c r="S18" s="252" t="s">
        <v>4901</v>
      </c>
      <c r="T18" s="252" t="s">
        <v>6680</v>
      </c>
      <c r="U18" s="251"/>
      <c r="V18" s="250">
        <v>623</v>
      </c>
      <c r="W18" s="249"/>
      <c r="X18" s="249">
        <v>0</v>
      </c>
      <c r="Y18" s="210"/>
      <c r="Z18" s="210"/>
      <c r="AA18" s="210"/>
      <c r="AB18" s="248" t="str">
        <f t="shared" si="0"/>
        <v>TungstenJiangxi Tonggu Non-ferrous Metallurgical &amp; Chemical Co., Ltd.</v>
      </c>
      <c r="AC18" s="210"/>
      <c r="AD18" s="210"/>
      <c r="AE18" s="210"/>
      <c r="AF18" s="210"/>
      <c r="AG18" s="210"/>
      <c r="AH18" s="210"/>
    </row>
    <row r="19" spans="1:34" ht="12.75" customHeight="1">
      <c r="A19" s="252" t="s">
        <v>1564</v>
      </c>
      <c r="B19" s="260" t="s">
        <v>139</v>
      </c>
      <c r="C19" s="259" t="s">
        <v>1563</v>
      </c>
      <c r="D19" s="258"/>
      <c r="E19" s="260" t="s">
        <v>1141</v>
      </c>
      <c r="F19" s="260" t="s">
        <v>1564</v>
      </c>
      <c r="G19" s="260" t="s">
        <v>147</v>
      </c>
      <c r="H19" s="257">
        <v>0</v>
      </c>
      <c r="I19" s="256" t="s">
        <v>1565</v>
      </c>
      <c r="J19" s="256" t="s">
        <v>1566</v>
      </c>
      <c r="K19" s="255"/>
      <c r="L19" s="255"/>
      <c r="M19" s="255"/>
      <c r="N19" s="255"/>
      <c r="O19" s="255"/>
      <c r="P19" s="254"/>
      <c r="Q19" s="253"/>
      <c r="R19" s="260" t="s">
        <v>1563</v>
      </c>
      <c r="S19" s="252" t="s">
        <v>5249</v>
      </c>
      <c r="T19" s="252" t="s">
        <v>15595</v>
      </c>
      <c r="U19" s="251"/>
      <c r="V19" s="250">
        <v>636</v>
      </c>
      <c r="W19" s="249"/>
      <c r="X19" s="249">
        <v>0</v>
      </c>
      <c r="Y19" s="210"/>
      <c r="Z19" s="210"/>
      <c r="AA19" s="210"/>
      <c r="AB19" s="248" t="str">
        <f t="shared" si="0"/>
        <v>TungstenMasan High-Tech Materials</v>
      </c>
      <c r="AC19" s="210"/>
      <c r="AD19" s="210"/>
      <c r="AE19" s="210"/>
      <c r="AF19" s="210"/>
      <c r="AG19" s="210"/>
      <c r="AH19" s="210"/>
    </row>
    <row r="20" spans="1:34" ht="12.75" customHeight="1">
      <c r="A20" s="252" t="s">
        <v>1625</v>
      </c>
      <c r="B20" s="260" t="s">
        <v>139</v>
      </c>
      <c r="C20" s="259" t="s">
        <v>1624</v>
      </c>
      <c r="D20" s="258"/>
      <c r="E20" s="260" t="s">
        <v>146</v>
      </c>
      <c r="F20" s="260" t="s">
        <v>1625</v>
      </c>
      <c r="G20" s="260">
        <v>0</v>
      </c>
      <c r="H20" s="257">
        <v>0</v>
      </c>
      <c r="I20" s="256" t="s">
        <v>1623</v>
      </c>
      <c r="J20" s="256" t="s">
        <v>152</v>
      </c>
      <c r="K20" s="255"/>
      <c r="L20" s="255"/>
      <c r="M20" s="255"/>
      <c r="N20" s="255"/>
      <c r="O20" s="255"/>
      <c r="P20" s="254"/>
      <c r="Q20" s="253"/>
      <c r="R20" s="260" t="s">
        <v>1624</v>
      </c>
      <c r="S20" s="252" t="s">
        <v>4901</v>
      </c>
      <c r="T20" s="252" t="s">
        <v>6663</v>
      </c>
      <c r="U20" s="251"/>
      <c r="V20" s="250">
        <v>659</v>
      </c>
      <c r="W20" s="249"/>
      <c r="X20" s="249">
        <v>0</v>
      </c>
      <c r="Y20" s="210"/>
      <c r="Z20" s="210"/>
      <c r="AA20" s="210"/>
      <c r="AB20" s="248" t="str">
        <f t="shared" si="0"/>
        <v>TungstenXiamen Tungsten Co., Ltd.</v>
      </c>
      <c r="AC20" s="210"/>
      <c r="AD20" s="210"/>
      <c r="AE20" s="210"/>
      <c r="AF20" s="210"/>
      <c r="AG20" s="210"/>
      <c r="AH20" s="210"/>
    </row>
    <row r="21" spans="1:34" ht="12.75" customHeight="1">
      <c r="A21" s="252" t="s">
        <v>1478</v>
      </c>
      <c r="B21" s="260" t="s">
        <v>139</v>
      </c>
      <c r="C21" s="259" t="s">
        <v>1477</v>
      </c>
      <c r="D21" s="258"/>
      <c r="E21" s="260" t="s">
        <v>146</v>
      </c>
      <c r="F21" s="260" t="s">
        <v>1478</v>
      </c>
      <c r="G21" s="260" t="s">
        <v>147</v>
      </c>
      <c r="H21" s="257">
        <v>0</v>
      </c>
      <c r="I21" s="256" t="s">
        <v>151</v>
      </c>
      <c r="J21" s="256" t="s">
        <v>152</v>
      </c>
      <c r="K21" s="255"/>
      <c r="L21" s="255"/>
      <c r="M21" s="255"/>
      <c r="N21" s="255"/>
      <c r="O21" s="255"/>
      <c r="P21" s="254"/>
      <c r="Q21" s="253"/>
      <c r="R21" s="260" t="s">
        <v>1477</v>
      </c>
      <c r="S21" s="252" t="s">
        <v>4901</v>
      </c>
      <c r="T21" s="252" t="s">
        <v>6663</v>
      </c>
      <c r="U21" s="251"/>
      <c r="V21" s="250">
        <v>600</v>
      </c>
      <c r="W21" s="249"/>
      <c r="X21" s="249">
        <v>0</v>
      </c>
      <c r="Y21" s="210"/>
      <c r="Z21" s="210"/>
      <c r="AA21" s="210"/>
      <c r="AB21" s="248" t="str">
        <f t="shared" si="0"/>
        <v>TungstenFujian Xinlu Tungsten Co., Ltd.</v>
      </c>
      <c r="AC21" s="210"/>
      <c r="AD21" s="210"/>
      <c r="AE21" s="210"/>
      <c r="AF21" s="210"/>
      <c r="AG21" s="210"/>
      <c r="AH21" s="210"/>
    </row>
    <row r="22" spans="1:34" ht="12.75" customHeight="1">
      <c r="A22" s="252" t="s">
        <v>1207</v>
      </c>
      <c r="B22" s="260" t="s">
        <v>138</v>
      </c>
      <c r="C22" s="259" t="s">
        <v>1205</v>
      </c>
      <c r="D22" s="258"/>
      <c r="E22" s="260" t="s">
        <v>1206</v>
      </c>
      <c r="F22" s="260" t="s">
        <v>1207</v>
      </c>
      <c r="G22" s="260" t="s">
        <v>147</v>
      </c>
      <c r="H22" s="257">
        <v>0</v>
      </c>
      <c r="I22" s="256" t="s">
        <v>1208</v>
      </c>
      <c r="J22" s="256" t="s">
        <v>1208</v>
      </c>
      <c r="K22" s="255"/>
      <c r="L22" s="255"/>
      <c r="M22" s="255"/>
      <c r="N22" s="255"/>
      <c r="O22" s="255"/>
      <c r="P22" s="254"/>
      <c r="Q22" s="253"/>
      <c r="R22" s="260" t="s">
        <v>1205</v>
      </c>
      <c r="S22" s="252" t="s">
        <v>4867</v>
      </c>
      <c r="T22" s="252" t="s">
        <v>6131</v>
      </c>
      <c r="U22" s="251"/>
      <c r="V22" s="250">
        <v>433</v>
      </c>
      <c r="W22" s="249"/>
      <c r="X22" s="249">
        <v>0</v>
      </c>
      <c r="Y22" s="210"/>
      <c r="Z22" s="210"/>
      <c r="AA22" s="210"/>
      <c r="AB22" s="248" t="str">
        <f t="shared" si="0"/>
        <v>TinEM Vinto</v>
      </c>
      <c r="AC22" s="210"/>
      <c r="AD22" s="210"/>
      <c r="AE22" s="210"/>
      <c r="AF22" s="210"/>
      <c r="AG22" s="210"/>
      <c r="AH22" s="210"/>
    </row>
    <row r="23" spans="1:34" ht="12.75" customHeight="1">
      <c r="A23" s="252" t="s">
        <v>1258</v>
      </c>
      <c r="B23" s="260" t="s">
        <v>138</v>
      </c>
      <c r="C23" s="259" t="s">
        <v>1257</v>
      </c>
      <c r="D23" s="258"/>
      <c r="E23" s="260" t="s">
        <v>726</v>
      </c>
      <c r="F23" s="260" t="s">
        <v>1258</v>
      </c>
      <c r="G23" s="260" t="s">
        <v>147</v>
      </c>
      <c r="H23" s="257">
        <v>0</v>
      </c>
      <c r="I23" s="256" t="s">
        <v>1259</v>
      </c>
      <c r="J23" s="256" t="s">
        <v>1260</v>
      </c>
      <c r="K23" s="255"/>
      <c r="L23" s="255"/>
      <c r="M23" s="255"/>
      <c r="N23" s="255"/>
      <c r="O23" s="255"/>
      <c r="P23" s="254"/>
      <c r="Q23" s="253"/>
      <c r="R23" s="260" t="s">
        <v>1257</v>
      </c>
      <c r="S23" s="252" t="s">
        <v>5064</v>
      </c>
      <c r="T23" s="252" t="s">
        <v>12025</v>
      </c>
      <c r="U23" s="251"/>
      <c r="V23" s="250">
        <v>474</v>
      </c>
      <c r="W23" s="249"/>
      <c r="X23" s="249">
        <v>0</v>
      </c>
      <c r="Y23" s="210"/>
      <c r="Z23" s="210"/>
      <c r="AA23" s="210"/>
      <c r="AB23" s="248" t="str">
        <f t="shared" si="0"/>
        <v>TinMalaysia Smelting Corporation (MSC)</v>
      </c>
      <c r="AC23" s="210"/>
      <c r="AD23" s="210"/>
      <c r="AE23" s="210"/>
      <c r="AF23" s="210"/>
      <c r="AG23" s="210"/>
      <c r="AH23" s="210"/>
    </row>
    <row r="24" spans="1:34" ht="12.75" customHeight="1">
      <c r="A24" s="252" t="s">
        <v>1304</v>
      </c>
      <c r="B24" s="260" t="s">
        <v>138</v>
      </c>
      <c r="C24" s="259" t="s">
        <v>1079</v>
      </c>
      <c r="D24" s="258"/>
      <c r="E24" s="260" t="s">
        <v>244</v>
      </c>
      <c r="F24" s="260" t="s">
        <v>1304</v>
      </c>
      <c r="G24" s="260" t="s">
        <v>147</v>
      </c>
      <c r="H24" s="257">
        <v>0</v>
      </c>
      <c r="I24" s="256" t="s">
        <v>15824</v>
      </c>
      <c r="J24" s="256" t="s">
        <v>649</v>
      </c>
      <c r="K24" s="255"/>
      <c r="L24" s="255"/>
      <c r="M24" s="255"/>
      <c r="N24" s="255"/>
      <c r="O24" s="255"/>
      <c r="P24" s="254"/>
      <c r="Q24" s="253"/>
      <c r="R24" s="260" t="s">
        <v>1079</v>
      </c>
      <c r="S24" s="252" t="s">
        <v>4876</v>
      </c>
      <c r="T24" s="252" t="s">
        <v>6188</v>
      </c>
      <c r="U24" s="251"/>
      <c r="V24" s="250">
        <v>482</v>
      </c>
      <c r="W24" s="249"/>
      <c r="X24" s="249">
        <v>0</v>
      </c>
      <c r="Y24" s="210"/>
      <c r="Z24" s="210"/>
      <c r="AA24" s="210"/>
      <c r="AB24" s="248" t="str">
        <f t="shared" si="0"/>
        <v>TinMineracao Taboca S.A.</v>
      </c>
      <c r="AC24" s="210"/>
      <c r="AD24" s="210"/>
      <c r="AE24" s="210"/>
      <c r="AF24" s="210"/>
      <c r="AG24" s="210"/>
      <c r="AH24" s="210"/>
    </row>
    <row r="25" spans="1:34" ht="12.75" customHeight="1">
      <c r="A25" s="252" t="s">
        <v>1363</v>
      </c>
      <c r="B25" s="260" t="s">
        <v>138</v>
      </c>
      <c r="C25" s="259" t="s">
        <v>1362</v>
      </c>
      <c r="D25" s="258"/>
      <c r="E25" s="260" t="s">
        <v>791</v>
      </c>
      <c r="F25" s="260" t="s">
        <v>1363</v>
      </c>
      <c r="G25" s="260" t="s">
        <v>147</v>
      </c>
      <c r="H25" s="257">
        <v>0</v>
      </c>
      <c r="I25" s="256" t="s">
        <v>1354</v>
      </c>
      <c r="J25" s="256" t="s">
        <v>1187</v>
      </c>
      <c r="K25" s="255"/>
      <c r="L25" s="255"/>
      <c r="M25" s="255"/>
      <c r="N25" s="255"/>
      <c r="O25" s="255"/>
      <c r="P25" s="254"/>
      <c r="Q25" s="253"/>
      <c r="R25" s="260" t="s">
        <v>1362</v>
      </c>
      <c r="S25" s="252" t="s">
        <v>5010</v>
      </c>
      <c r="T25" s="252" t="s">
        <v>9127</v>
      </c>
      <c r="U25" s="251"/>
      <c r="V25" s="250">
        <v>518</v>
      </c>
      <c r="W25" s="249"/>
      <c r="X25" s="249">
        <v>0</v>
      </c>
      <c r="Y25" s="210"/>
      <c r="Z25" s="210"/>
      <c r="AA25" s="210"/>
      <c r="AB25" s="248" t="str">
        <f t="shared" si="0"/>
        <v>TinPT Mitra Stania Prima</v>
      </c>
      <c r="AC25" s="210"/>
      <c r="AD25" s="210"/>
      <c r="AE25" s="210"/>
      <c r="AF25" s="210"/>
      <c r="AG25" s="210"/>
      <c r="AH25" s="210"/>
    </row>
    <row r="26" spans="1:34" ht="12.75" customHeight="1">
      <c r="A26" s="252" t="s">
        <v>1404</v>
      </c>
      <c r="B26" s="260" t="s">
        <v>138</v>
      </c>
      <c r="C26" s="259" t="s">
        <v>1403</v>
      </c>
      <c r="D26" s="258"/>
      <c r="E26" s="260" t="s">
        <v>244</v>
      </c>
      <c r="F26" s="260" t="s">
        <v>1404</v>
      </c>
      <c r="G26" s="260" t="s">
        <v>147</v>
      </c>
      <c r="H26" s="257">
        <v>0</v>
      </c>
      <c r="I26" s="256" t="s">
        <v>1214</v>
      </c>
      <c r="J26" s="256" t="s">
        <v>1215</v>
      </c>
      <c r="K26" s="255"/>
      <c r="L26" s="255"/>
      <c r="M26" s="255"/>
      <c r="N26" s="255"/>
      <c r="O26" s="255"/>
      <c r="P26" s="254"/>
      <c r="Q26" s="253"/>
      <c r="R26" s="260" t="s">
        <v>1403</v>
      </c>
      <c r="S26" s="252" t="s">
        <v>4876</v>
      </c>
      <c r="T26" s="252" t="s">
        <v>6180</v>
      </c>
      <c r="U26" s="251"/>
      <c r="V26" s="250">
        <v>556</v>
      </c>
      <c r="W26" s="249"/>
      <c r="X26" s="249">
        <v>0</v>
      </c>
      <c r="Y26" s="210"/>
      <c r="Z26" s="210"/>
      <c r="AA26" s="210"/>
      <c r="AB26" s="248" t="str">
        <f t="shared" si="0"/>
        <v>TinWhite Solder Metalurgia e Mineracao Ltda.</v>
      </c>
      <c r="AC26" s="210"/>
      <c r="AD26" s="210"/>
      <c r="AE26" s="210"/>
      <c r="AF26" s="210"/>
      <c r="AG26" s="210"/>
      <c r="AH26" s="210"/>
    </row>
    <row r="27" spans="1:34" ht="12.75" customHeight="1">
      <c r="A27" s="252" t="s">
        <v>1353</v>
      </c>
      <c r="B27" s="260" t="s">
        <v>138</v>
      </c>
      <c r="C27" s="259" t="s">
        <v>1352</v>
      </c>
      <c r="D27" s="258"/>
      <c r="E27" s="260" t="s">
        <v>791</v>
      </c>
      <c r="F27" s="260" t="s">
        <v>1353</v>
      </c>
      <c r="G27" s="260" t="s">
        <v>147</v>
      </c>
      <c r="H27" s="257">
        <v>0</v>
      </c>
      <c r="I27" s="256" t="s">
        <v>1354</v>
      </c>
      <c r="J27" s="256" t="s">
        <v>1187</v>
      </c>
      <c r="K27" s="255"/>
      <c r="L27" s="255"/>
      <c r="M27" s="255"/>
      <c r="N27" s="255"/>
      <c r="O27" s="255"/>
      <c r="P27" s="254"/>
      <c r="Q27" s="253"/>
      <c r="R27" s="260" t="s">
        <v>1352</v>
      </c>
      <c r="S27" s="252" t="s">
        <v>5010</v>
      </c>
      <c r="T27" s="252" t="s">
        <v>9127</v>
      </c>
      <c r="U27" s="251"/>
      <c r="V27" s="250">
        <v>505</v>
      </c>
      <c r="W27" s="249"/>
      <c r="X27" s="249">
        <v>0</v>
      </c>
      <c r="Y27" s="210"/>
      <c r="Z27" s="210"/>
      <c r="AA27" s="210"/>
      <c r="AB27" s="248" t="str">
        <f t="shared" si="0"/>
        <v>TinPT ATD Makmur Mandiri Jaya</v>
      </c>
      <c r="AC27" s="210"/>
      <c r="AD27" s="210"/>
      <c r="AE27" s="210"/>
      <c r="AF27" s="210"/>
      <c r="AG27" s="210"/>
      <c r="AH27" s="210"/>
    </row>
    <row r="28" spans="1:34" ht="12.75" customHeight="1">
      <c r="A28" s="252" t="s">
        <v>1146</v>
      </c>
      <c r="B28" s="260" t="s">
        <v>138</v>
      </c>
      <c r="C28" s="259" t="s">
        <v>1302</v>
      </c>
      <c r="D28" s="258"/>
      <c r="E28" s="260" t="s">
        <v>527</v>
      </c>
      <c r="F28" s="260" t="s">
        <v>1146</v>
      </c>
      <c r="G28" s="260" t="s">
        <v>147</v>
      </c>
      <c r="H28" s="257">
        <v>0</v>
      </c>
      <c r="I28" s="256" t="s">
        <v>1147</v>
      </c>
      <c r="J28" s="256" t="s">
        <v>530</v>
      </c>
      <c r="K28" s="255"/>
      <c r="L28" s="255"/>
      <c r="M28" s="255"/>
      <c r="N28" s="255"/>
      <c r="O28" s="255"/>
      <c r="P28" s="254"/>
      <c r="Q28" s="253"/>
      <c r="R28" s="260" t="s">
        <v>1145</v>
      </c>
      <c r="S28" s="252" t="s">
        <v>4858</v>
      </c>
      <c r="T28" s="252" t="s">
        <v>5851</v>
      </c>
      <c r="U28" s="251"/>
      <c r="V28" s="250">
        <v>480</v>
      </c>
      <c r="W28" s="249"/>
      <c r="X28" s="249">
        <v>0</v>
      </c>
      <c r="Y28" s="210"/>
      <c r="Z28" s="210"/>
      <c r="AA28" s="210"/>
      <c r="AB28" s="248" t="str">
        <f t="shared" si="0"/>
        <v>TinMetallo Belgium N.V.</v>
      </c>
      <c r="AC28" s="210"/>
      <c r="AD28" s="210"/>
      <c r="AE28" s="210"/>
      <c r="AF28" s="210"/>
      <c r="AG28" s="210"/>
      <c r="AH28" s="210"/>
    </row>
    <row r="29" spans="1:34" ht="12.75" customHeight="1">
      <c r="A29" s="252" t="s">
        <v>1285</v>
      </c>
      <c r="B29" s="260" t="s">
        <v>138</v>
      </c>
      <c r="C29" s="259" t="s">
        <v>1284</v>
      </c>
      <c r="D29" s="258"/>
      <c r="E29" s="260" t="s">
        <v>447</v>
      </c>
      <c r="F29" s="260" t="s">
        <v>1285</v>
      </c>
      <c r="G29" s="260" t="s">
        <v>147</v>
      </c>
      <c r="H29" s="257">
        <v>0</v>
      </c>
      <c r="I29" s="256" t="s">
        <v>449</v>
      </c>
      <c r="J29" s="256" t="s">
        <v>450</v>
      </c>
      <c r="K29" s="255"/>
      <c r="L29" s="255"/>
      <c r="M29" s="255"/>
      <c r="N29" s="255"/>
      <c r="O29" s="255"/>
      <c r="P29" s="254"/>
      <c r="Q29" s="253"/>
      <c r="R29" s="260" t="s">
        <v>1284</v>
      </c>
      <c r="S29" s="252" t="s">
        <v>5151</v>
      </c>
      <c r="T29" s="252" t="s">
        <v>13429</v>
      </c>
      <c r="U29" s="251"/>
      <c r="V29" s="250">
        <v>471</v>
      </c>
      <c r="W29" s="249"/>
      <c r="X29" s="249">
        <v>0</v>
      </c>
      <c r="Y29" s="210"/>
      <c r="Z29" s="210"/>
      <c r="AA29" s="210"/>
      <c r="AB29" s="248" t="str">
        <f t="shared" si="0"/>
        <v>TinLuna Smelter, Ltd.</v>
      </c>
      <c r="AC29" s="210"/>
      <c r="AD29" s="210"/>
      <c r="AE29" s="210"/>
      <c r="AF29" s="210"/>
      <c r="AG29" s="210"/>
      <c r="AH29" s="210"/>
    </row>
    <row r="30" spans="1:34" ht="12.75" customHeight="1">
      <c r="A30" s="252" t="s">
        <v>1365</v>
      </c>
      <c r="B30" s="260" t="s">
        <v>138</v>
      </c>
      <c r="C30" s="259" t="s">
        <v>1364</v>
      </c>
      <c r="D30" s="258"/>
      <c r="E30" s="260" t="s">
        <v>791</v>
      </c>
      <c r="F30" s="260" t="s">
        <v>1365</v>
      </c>
      <c r="G30" s="260" t="s">
        <v>147</v>
      </c>
      <c r="H30" s="257">
        <v>0</v>
      </c>
      <c r="I30" s="256" t="s">
        <v>1366</v>
      </c>
      <c r="J30" s="256" t="s">
        <v>1187</v>
      </c>
      <c r="K30" s="255"/>
      <c r="L30" s="255"/>
      <c r="M30" s="255"/>
      <c r="N30" s="255"/>
      <c r="O30" s="255"/>
      <c r="P30" s="254"/>
      <c r="Q30" s="253"/>
      <c r="R30" s="260" t="s">
        <v>1364</v>
      </c>
      <c r="S30" s="252" t="s">
        <v>5010</v>
      </c>
      <c r="T30" s="252" t="s">
        <v>9127</v>
      </c>
      <c r="U30" s="251"/>
      <c r="V30" s="250">
        <v>519</v>
      </c>
      <c r="W30" s="249"/>
      <c r="X30" s="249">
        <v>0</v>
      </c>
      <c r="Y30" s="210"/>
      <c r="Z30" s="210"/>
      <c r="AA30" s="210"/>
      <c r="AB30" s="248" t="str">
        <f t="shared" si="0"/>
        <v>TinPT Mitra Sukses Globalindo</v>
      </c>
      <c r="AC30" s="210"/>
      <c r="AD30" s="210"/>
      <c r="AE30" s="210"/>
      <c r="AF30" s="210"/>
      <c r="AG30" s="210"/>
      <c r="AH30" s="210"/>
    </row>
    <row r="31" spans="1:34" ht="12.75" customHeight="1">
      <c r="A31" s="252" t="s">
        <v>1395</v>
      </c>
      <c r="B31" s="260" t="s">
        <v>138</v>
      </c>
      <c r="C31" s="259" t="s">
        <v>1394</v>
      </c>
      <c r="D31" s="258"/>
      <c r="E31" s="260" t="s">
        <v>182</v>
      </c>
      <c r="F31" s="260" t="s">
        <v>1395</v>
      </c>
      <c r="G31" s="260" t="s">
        <v>147</v>
      </c>
      <c r="H31" s="257">
        <v>0</v>
      </c>
      <c r="I31" s="256" t="s">
        <v>1396</v>
      </c>
      <c r="J31" s="256" t="s">
        <v>185</v>
      </c>
      <c r="K31" s="255"/>
      <c r="L31" s="255"/>
      <c r="M31" s="255"/>
      <c r="N31" s="255"/>
      <c r="O31" s="255"/>
      <c r="P31" s="254"/>
      <c r="Q31" s="253"/>
      <c r="R31" s="260" t="s">
        <v>1394</v>
      </c>
      <c r="S31" s="252" t="s">
        <v>5241</v>
      </c>
      <c r="T31" s="252" t="s">
        <v>15356</v>
      </c>
      <c r="U31" s="251"/>
      <c r="V31" s="250">
        <v>551</v>
      </c>
      <c r="W31" s="249"/>
      <c r="X31" s="249">
        <v>0</v>
      </c>
      <c r="Y31" s="210"/>
      <c r="Z31" s="210"/>
      <c r="AA31" s="210"/>
      <c r="AB31" s="248" t="str">
        <f t="shared" si="0"/>
        <v>TinTin Technology &amp; Refining</v>
      </c>
      <c r="AC31" s="210"/>
      <c r="AD31" s="210"/>
      <c r="AE31" s="210"/>
      <c r="AF31" s="210"/>
      <c r="AG31" s="210"/>
      <c r="AH31" s="210"/>
    </row>
    <row r="32" spans="1:34" ht="12.75" customHeight="1">
      <c r="A32" s="252" t="s">
        <v>1223</v>
      </c>
      <c r="B32" s="260" t="s">
        <v>138</v>
      </c>
      <c r="C32" s="259" t="s">
        <v>1222</v>
      </c>
      <c r="D32" s="258"/>
      <c r="E32" s="260" t="s">
        <v>587</v>
      </c>
      <c r="F32" s="260" t="s">
        <v>1223</v>
      </c>
      <c r="G32" s="260" t="s">
        <v>147</v>
      </c>
      <c r="H32" s="257">
        <v>0</v>
      </c>
      <c r="I32" s="256" t="s">
        <v>1224</v>
      </c>
      <c r="J32" s="256" t="s">
        <v>1225</v>
      </c>
      <c r="K32" s="255"/>
      <c r="L32" s="255"/>
      <c r="M32" s="255"/>
      <c r="N32" s="255"/>
      <c r="O32" s="255"/>
      <c r="P32" s="254"/>
      <c r="Q32" s="253"/>
      <c r="R32" s="260" t="s">
        <v>1222</v>
      </c>
      <c r="S32" s="252" t="s">
        <v>5140</v>
      </c>
      <c r="T32" s="252" t="s">
        <v>12868</v>
      </c>
      <c r="U32" s="251"/>
      <c r="V32" s="250">
        <v>442</v>
      </c>
      <c r="W32" s="249"/>
      <c r="X32" s="249">
        <v>0</v>
      </c>
      <c r="Y32" s="210"/>
      <c r="Z32" s="210"/>
      <c r="AA32" s="210"/>
      <c r="AB32" s="248" t="str">
        <f t="shared" si="0"/>
        <v>TinFenix Metals</v>
      </c>
      <c r="AC32" s="210"/>
      <c r="AD32" s="210"/>
      <c r="AE32" s="210"/>
      <c r="AF32" s="210"/>
      <c r="AG32" s="210"/>
      <c r="AH32" s="210"/>
    </row>
    <row r="33" spans="1:34" ht="12.75" customHeight="1">
      <c r="A33" s="252" t="s">
        <v>1135</v>
      </c>
      <c r="B33" s="260" t="s">
        <v>138</v>
      </c>
      <c r="C33" s="259" t="s">
        <v>15822</v>
      </c>
      <c r="D33" s="258"/>
      <c r="E33" s="260" t="s">
        <v>182</v>
      </c>
      <c r="F33" s="260" t="s">
        <v>1135</v>
      </c>
      <c r="G33" s="260" t="s">
        <v>147</v>
      </c>
      <c r="H33" s="257">
        <v>0</v>
      </c>
      <c r="I33" s="256" t="s">
        <v>1136</v>
      </c>
      <c r="J33" s="256" t="s">
        <v>185</v>
      </c>
      <c r="K33" s="255"/>
      <c r="L33" s="255"/>
      <c r="M33" s="255"/>
      <c r="N33" s="255"/>
      <c r="O33" s="255"/>
      <c r="P33" s="254"/>
      <c r="Q33" s="253"/>
      <c r="R33" s="260" t="s">
        <v>15822</v>
      </c>
      <c r="S33" s="252" t="s">
        <v>5241</v>
      </c>
      <c r="T33" s="252" t="s">
        <v>15356</v>
      </c>
      <c r="U33" s="251"/>
      <c r="V33" s="250">
        <v>400</v>
      </c>
      <c r="W33" s="249"/>
      <c r="X33" s="249">
        <v>0</v>
      </c>
      <c r="Y33" s="210"/>
      <c r="Z33" s="210"/>
      <c r="AA33" s="210"/>
      <c r="AB33" s="248" t="str">
        <f t="shared" si="0"/>
        <v>TinAlpha</v>
      </c>
      <c r="AC33" s="210"/>
      <c r="AD33" s="210"/>
      <c r="AE33" s="210"/>
      <c r="AF33" s="210"/>
      <c r="AG33" s="210"/>
      <c r="AH33" s="210"/>
    </row>
    <row r="34" spans="1:34" ht="12.75" customHeight="1">
      <c r="A34" s="252" t="s">
        <v>1180</v>
      </c>
      <c r="B34" s="260" t="s">
        <v>138</v>
      </c>
      <c r="C34" s="259" t="s">
        <v>1179</v>
      </c>
      <c r="D34" s="258"/>
      <c r="E34" s="260" t="s">
        <v>853</v>
      </c>
      <c r="F34" s="260" t="s">
        <v>1180</v>
      </c>
      <c r="G34" s="260" t="s">
        <v>147</v>
      </c>
      <c r="H34" s="257">
        <v>0</v>
      </c>
      <c r="I34" s="256" t="s">
        <v>1182</v>
      </c>
      <c r="J34" s="256" t="s">
        <v>1182</v>
      </c>
      <c r="K34" s="255"/>
      <c r="L34" s="255"/>
      <c r="M34" s="255"/>
      <c r="N34" s="255"/>
      <c r="O34" s="255"/>
      <c r="P34" s="254"/>
      <c r="Q34" s="253"/>
      <c r="R34" s="260" t="s">
        <v>1179</v>
      </c>
      <c r="S34" s="252" t="s">
        <v>5197</v>
      </c>
      <c r="T34" s="252" t="s">
        <v>7674</v>
      </c>
      <c r="U34" s="251"/>
      <c r="V34" s="250">
        <v>422</v>
      </c>
      <c r="W34" s="249"/>
      <c r="X34" s="249">
        <v>0</v>
      </c>
      <c r="Y34" s="210"/>
      <c r="Z34" s="210"/>
      <c r="AA34" s="210"/>
      <c r="AB34" s="248" t="str">
        <f t="shared" si="0"/>
        <v>TinCRM Synergies</v>
      </c>
      <c r="AC34" s="210"/>
      <c r="AD34" s="210"/>
      <c r="AE34" s="210"/>
      <c r="AF34" s="210"/>
      <c r="AG34" s="210"/>
      <c r="AH34" s="210"/>
    </row>
    <row r="35" spans="1:34" ht="12.75" customHeight="1">
      <c r="A35" s="252" t="s">
        <v>1262</v>
      </c>
      <c r="B35" s="260" t="s">
        <v>138</v>
      </c>
      <c r="C35" s="259" t="s">
        <v>710</v>
      </c>
      <c r="D35" s="258"/>
      <c r="E35" s="260" t="s">
        <v>207</v>
      </c>
      <c r="F35" s="260" t="s">
        <v>1262</v>
      </c>
      <c r="G35" s="260" t="s">
        <v>147</v>
      </c>
      <c r="H35" s="257">
        <v>0</v>
      </c>
      <c r="I35" s="256" t="s">
        <v>1263</v>
      </c>
      <c r="J35" s="256" t="s">
        <v>1122</v>
      </c>
      <c r="K35" s="255"/>
      <c r="L35" s="255"/>
      <c r="M35" s="255"/>
      <c r="N35" s="255"/>
      <c r="O35" s="255"/>
      <c r="P35" s="254"/>
      <c r="Q35" s="253"/>
      <c r="R35" s="260" t="s">
        <v>710</v>
      </c>
      <c r="S35" s="252" t="s">
        <v>5024</v>
      </c>
      <c r="T35" s="252" t="s">
        <v>9776</v>
      </c>
      <c r="U35" s="251"/>
      <c r="V35" s="250">
        <v>488</v>
      </c>
      <c r="W35" s="249"/>
      <c r="X35" s="249">
        <v>0</v>
      </c>
      <c r="Y35" s="210"/>
      <c r="Z35" s="210"/>
      <c r="AA35" s="210"/>
      <c r="AB35" s="248" t="str">
        <f t="shared" si="0"/>
        <v>TinMitsubishi Materials Corporation</v>
      </c>
      <c r="AC35" s="210"/>
      <c r="AD35" s="210"/>
      <c r="AE35" s="210"/>
      <c r="AF35" s="210"/>
      <c r="AG35" s="210"/>
      <c r="AH35" s="210"/>
    </row>
    <row r="36" spans="1:34" ht="12.75" customHeight="1">
      <c r="A36" s="252" t="s">
        <v>1377</v>
      </c>
      <c r="B36" s="260" t="s">
        <v>138</v>
      </c>
      <c r="C36" s="259" t="s">
        <v>1376</v>
      </c>
      <c r="D36" s="258"/>
      <c r="E36" s="260" t="s">
        <v>406</v>
      </c>
      <c r="F36" s="260" t="s">
        <v>1377</v>
      </c>
      <c r="G36" s="260" t="s">
        <v>147</v>
      </c>
      <c r="H36" s="257">
        <v>0</v>
      </c>
      <c r="I36" s="256" t="s">
        <v>1378</v>
      </c>
      <c r="J36" s="256" t="s">
        <v>897</v>
      </c>
      <c r="K36" s="255"/>
      <c r="L36" s="255"/>
      <c r="M36" s="255"/>
      <c r="N36" s="255"/>
      <c r="O36" s="255"/>
      <c r="P36" s="254"/>
      <c r="Q36" s="253"/>
      <c r="R36" s="260" t="s">
        <v>1376</v>
      </c>
      <c r="S36" s="252" t="s">
        <v>5209</v>
      </c>
      <c r="T36" s="252" t="s">
        <v>14855</v>
      </c>
      <c r="U36" s="251"/>
      <c r="V36" s="250">
        <v>541</v>
      </c>
      <c r="W36" s="249"/>
      <c r="X36" s="249">
        <v>0</v>
      </c>
      <c r="Y36" s="210"/>
      <c r="Z36" s="210"/>
      <c r="AA36" s="210"/>
      <c r="AB36" s="248" t="str">
        <f t="shared" si="0"/>
        <v>TinRui Da Hung</v>
      </c>
      <c r="AC36" s="210"/>
      <c r="AD36" s="210"/>
      <c r="AE36" s="210"/>
      <c r="AF36" s="210"/>
      <c r="AG36" s="210"/>
      <c r="AH36" s="210"/>
    </row>
    <row r="37" spans="1:34" ht="12.75" customHeight="1">
      <c r="A37" s="252" t="s">
        <v>757</v>
      </c>
      <c r="B37" s="260" t="s">
        <v>140</v>
      </c>
      <c r="C37" s="259" t="s">
        <v>755</v>
      </c>
      <c r="D37" s="258"/>
      <c r="E37" s="260" t="s">
        <v>756</v>
      </c>
      <c r="F37" s="260" t="s">
        <v>757</v>
      </c>
      <c r="G37" s="260" t="s">
        <v>147</v>
      </c>
      <c r="H37" s="257">
        <v>0</v>
      </c>
      <c r="I37" s="256" t="s">
        <v>758</v>
      </c>
      <c r="J37" s="256" t="s">
        <v>759</v>
      </c>
      <c r="K37" s="255"/>
      <c r="L37" s="255"/>
      <c r="M37" s="255"/>
      <c r="N37" s="255"/>
      <c r="O37" s="255"/>
      <c r="P37" s="254"/>
      <c r="Q37" s="253"/>
      <c r="R37" s="260" t="s">
        <v>755</v>
      </c>
      <c r="S37" s="252" t="s">
        <v>4845</v>
      </c>
      <c r="T37" s="252" t="s">
        <v>5519</v>
      </c>
      <c r="U37" s="251"/>
      <c r="V37" s="250">
        <v>208</v>
      </c>
      <c r="W37" s="249"/>
      <c r="X37" s="249">
        <v>0</v>
      </c>
      <c r="Y37" s="210"/>
      <c r="Z37" s="210"/>
      <c r="AA37" s="210"/>
      <c r="AB37" s="248" t="str">
        <f t="shared" si="0"/>
        <v>GoldOgussa Osterreichische Gold- und Silber-Scheideanstalt GmbH</v>
      </c>
      <c r="AC37" s="210"/>
      <c r="AD37" s="210"/>
      <c r="AE37" s="210"/>
      <c r="AF37" s="210"/>
      <c r="AG37" s="210"/>
      <c r="AH37" s="210"/>
    </row>
    <row r="38" spans="1:34" ht="12.75" customHeight="1">
      <c r="A38" s="252" t="s">
        <v>1090</v>
      </c>
      <c r="B38" s="260" t="s">
        <v>137</v>
      </c>
      <c r="C38" s="259" t="s">
        <v>1089</v>
      </c>
      <c r="D38" s="258"/>
      <c r="E38" s="260" t="s">
        <v>996</v>
      </c>
      <c r="F38" s="260" t="s">
        <v>1090</v>
      </c>
      <c r="G38" s="260" t="s">
        <v>147</v>
      </c>
      <c r="H38" s="257">
        <v>0</v>
      </c>
      <c r="I38" s="256" t="s">
        <v>1091</v>
      </c>
      <c r="J38" s="256" t="s">
        <v>1092</v>
      </c>
      <c r="K38" s="255"/>
      <c r="L38" s="255"/>
      <c r="M38" s="255"/>
      <c r="N38" s="255"/>
      <c r="O38" s="255"/>
      <c r="P38" s="254"/>
      <c r="Q38" s="253"/>
      <c r="R38" s="260" t="s">
        <v>1089</v>
      </c>
      <c r="S38" s="252" t="s">
        <v>4945</v>
      </c>
      <c r="T38" s="252" t="s">
        <v>7397</v>
      </c>
      <c r="U38" s="251"/>
      <c r="V38" s="250">
        <v>370</v>
      </c>
      <c r="W38" s="249"/>
      <c r="X38" s="249">
        <v>0</v>
      </c>
      <c r="Y38" s="210"/>
      <c r="Z38" s="210"/>
      <c r="AA38" s="210"/>
      <c r="AB38" s="248" t="str">
        <f t="shared" si="0"/>
        <v>TantalumNPM Silmet AS</v>
      </c>
      <c r="AC38" s="210"/>
      <c r="AD38" s="210"/>
      <c r="AE38" s="210"/>
      <c r="AF38" s="210"/>
      <c r="AG38" s="210"/>
      <c r="AH38" s="210"/>
    </row>
    <row r="39" spans="1:34" ht="12.75" customHeight="1">
      <c r="A39" s="252" t="s">
        <v>1129</v>
      </c>
      <c r="B39" s="260" t="s">
        <v>137</v>
      </c>
      <c r="C39" s="259" t="s">
        <v>1128</v>
      </c>
      <c r="D39" s="258"/>
      <c r="E39" s="260" t="s">
        <v>575</v>
      </c>
      <c r="F39" s="260" t="s">
        <v>1129</v>
      </c>
      <c r="G39" s="260" t="s">
        <v>147</v>
      </c>
      <c r="H39" s="257">
        <v>0</v>
      </c>
      <c r="I39" s="256" t="s">
        <v>581</v>
      </c>
      <c r="J39" s="256" t="s">
        <v>578</v>
      </c>
      <c r="K39" s="255"/>
      <c r="L39" s="255"/>
      <c r="M39" s="255"/>
      <c r="N39" s="255"/>
      <c r="O39" s="255"/>
      <c r="P39" s="254"/>
      <c r="Q39" s="253"/>
      <c r="R39" s="260" t="s">
        <v>1128</v>
      </c>
      <c r="S39" s="252" t="s">
        <v>5029</v>
      </c>
      <c r="T39" s="252" t="s">
        <v>10159</v>
      </c>
      <c r="U39" s="251"/>
      <c r="V39" s="250">
        <v>390</v>
      </c>
      <c r="W39" s="249"/>
      <c r="X39" s="249">
        <v>0</v>
      </c>
      <c r="Y39" s="210"/>
      <c r="Z39" s="210"/>
      <c r="AA39" s="210"/>
      <c r="AB39" s="248" t="str">
        <f t="shared" si="0"/>
        <v>TantalumUlba Metallurgical Plant JSC</v>
      </c>
      <c r="AC39" s="210"/>
      <c r="AD39" s="210"/>
      <c r="AE39" s="210"/>
      <c r="AF39" s="210"/>
      <c r="AG39" s="210"/>
      <c r="AH39" s="210"/>
    </row>
    <row r="40" spans="1:34" ht="12.75" customHeight="1">
      <c r="A40" s="252" t="s">
        <v>1028</v>
      </c>
      <c r="B40" s="260" t="s">
        <v>137</v>
      </c>
      <c r="C40" s="259" t="s">
        <v>1027</v>
      </c>
      <c r="D40" s="258"/>
      <c r="E40" s="260" t="s">
        <v>958</v>
      </c>
      <c r="F40" s="260" t="s">
        <v>1028</v>
      </c>
      <c r="G40" s="260" t="s">
        <v>147</v>
      </c>
      <c r="H40" s="257">
        <v>0</v>
      </c>
      <c r="I40" s="256" t="s">
        <v>1029</v>
      </c>
      <c r="J40" s="256" t="s">
        <v>1030</v>
      </c>
      <c r="K40" s="255"/>
      <c r="L40" s="255"/>
      <c r="M40" s="255"/>
      <c r="N40" s="255"/>
      <c r="O40" s="255"/>
      <c r="P40" s="254"/>
      <c r="Q40" s="253"/>
      <c r="R40" s="260" t="s">
        <v>1027</v>
      </c>
      <c r="S40" s="252" t="s">
        <v>5213</v>
      </c>
      <c r="T40" s="252" t="s">
        <v>14392</v>
      </c>
      <c r="U40" s="251"/>
      <c r="V40" s="250">
        <v>384</v>
      </c>
      <c r="W40" s="249"/>
      <c r="X40" s="249">
        <v>0</v>
      </c>
      <c r="Y40" s="210"/>
      <c r="Z40" s="210"/>
      <c r="AA40" s="210"/>
      <c r="AB40" s="248" t="str">
        <f t="shared" si="0"/>
        <v>TantalumTANIOBIS Co., Ltd.</v>
      </c>
      <c r="AC40" s="210"/>
      <c r="AD40" s="210"/>
      <c r="AE40" s="210"/>
      <c r="AF40" s="210"/>
      <c r="AG40" s="210"/>
      <c r="AH40" s="210"/>
    </row>
    <row r="41" spans="1:34" ht="12.75" customHeight="1">
      <c r="A41" s="252" t="s">
        <v>1037</v>
      </c>
      <c r="B41" s="260" t="s">
        <v>137</v>
      </c>
      <c r="C41" s="259" t="s">
        <v>1036</v>
      </c>
      <c r="D41" s="258"/>
      <c r="E41" s="260" t="s">
        <v>207</v>
      </c>
      <c r="F41" s="260" t="s">
        <v>1037</v>
      </c>
      <c r="G41" s="260" t="s">
        <v>147</v>
      </c>
      <c r="H41" s="257">
        <v>0</v>
      </c>
      <c r="I41" s="256" t="s">
        <v>15825</v>
      </c>
      <c r="J41" s="256" t="s">
        <v>241</v>
      </c>
      <c r="K41" s="255"/>
      <c r="L41" s="255"/>
      <c r="M41" s="255"/>
      <c r="N41" s="255"/>
      <c r="O41" s="255"/>
      <c r="P41" s="254"/>
      <c r="Q41" s="253"/>
      <c r="R41" s="260" t="s">
        <v>1036</v>
      </c>
      <c r="S41" s="252" t="s">
        <v>5024</v>
      </c>
      <c r="T41" s="252" t="s">
        <v>9731</v>
      </c>
      <c r="U41" s="251"/>
      <c r="V41" s="250">
        <v>386</v>
      </c>
      <c r="W41" s="249"/>
      <c r="X41" s="249">
        <v>0</v>
      </c>
      <c r="Y41" s="210"/>
      <c r="Z41" s="210"/>
      <c r="AA41" s="210"/>
      <c r="AB41" s="248" t="str">
        <f t="shared" si="0"/>
        <v>TantalumTANIOBIS Japan Co., Ltd.</v>
      </c>
      <c r="AC41" s="210"/>
      <c r="AD41" s="210"/>
      <c r="AE41" s="210"/>
      <c r="AF41" s="210"/>
      <c r="AG41" s="210"/>
      <c r="AH41" s="210"/>
    </row>
    <row r="42" spans="1:34" ht="12.75" customHeight="1">
      <c r="A42" s="252" t="s">
        <v>1041</v>
      </c>
      <c r="B42" s="260" t="s">
        <v>137</v>
      </c>
      <c r="C42" s="259" t="s">
        <v>1040</v>
      </c>
      <c r="D42" s="258"/>
      <c r="E42" s="260" t="s">
        <v>196</v>
      </c>
      <c r="F42" s="260" t="s">
        <v>1041</v>
      </c>
      <c r="G42" s="260" t="s">
        <v>147</v>
      </c>
      <c r="H42" s="257">
        <v>0</v>
      </c>
      <c r="I42" s="256" t="s">
        <v>1042</v>
      </c>
      <c r="J42" s="256" t="s">
        <v>199</v>
      </c>
      <c r="K42" s="255"/>
      <c r="L42" s="255"/>
      <c r="M42" s="255"/>
      <c r="N42" s="255"/>
      <c r="O42" s="255"/>
      <c r="P42" s="254"/>
      <c r="Q42" s="253"/>
      <c r="R42" s="260" t="s">
        <v>1040</v>
      </c>
      <c r="S42" s="252" t="s">
        <v>4971</v>
      </c>
      <c r="T42" s="252" t="s">
        <v>7070</v>
      </c>
      <c r="U42" s="251"/>
      <c r="V42" s="250">
        <v>387</v>
      </c>
      <c r="W42" s="249"/>
      <c r="X42" s="249">
        <v>0</v>
      </c>
      <c r="Y42" s="210"/>
      <c r="Z42" s="210"/>
      <c r="AA42" s="210"/>
      <c r="AB42" s="248" t="str">
        <f t="shared" si="0"/>
        <v>TantalumTANIOBIS Smelting GmbH &amp; Co. KG</v>
      </c>
      <c r="AC42" s="210"/>
      <c r="AD42" s="210"/>
      <c r="AE42" s="210"/>
      <c r="AF42" s="210"/>
      <c r="AG42" s="210"/>
      <c r="AH42" s="210"/>
    </row>
    <row r="43" spans="1:34" ht="12.75" customHeight="1">
      <c r="A43" s="252" t="s">
        <v>1045</v>
      </c>
      <c r="B43" s="260" t="s">
        <v>137</v>
      </c>
      <c r="C43" s="259" t="s">
        <v>1044</v>
      </c>
      <c r="D43" s="258"/>
      <c r="E43" s="260" t="s">
        <v>196</v>
      </c>
      <c r="F43" s="260" t="s">
        <v>1045</v>
      </c>
      <c r="G43" s="260" t="s">
        <v>147</v>
      </c>
      <c r="H43" s="257">
        <v>0</v>
      </c>
      <c r="I43" s="256" t="s">
        <v>1046</v>
      </c>
      <c r="J43" s="256" t="s">
        <v>1047</v>
      </c>
      <c r="K43" s="255"/>
      <c r="L43" s="255"/>
      <c r="M43" s="255"/>
      <c r="N43" s="255"/>
      <c r="O43" s="255"/>
      <c r="P43" s="254"/>
      <c r="Q43" s="253"/>
      <c r="R43" s="260" t="s">
        <v>1044</v>
      </c>
      <c r="S43" s="252" t="s">
        <v>4971</v>
      </c>
      <c r="T43" s="252" t="s">
        <v>7079</v>
      </c>
      <c r="U43" s="251"/>
      <c r="V43" s="250">
        <v>385</v>
      </c>
      <c r="W43" s="249"/>
      <c r="X43" s="249">
        <v>0</v>
      </c>
      <c r="Y43" s="210"/>
      <c r="Z43" s="210"/>
      <c r="AA43" s="210"/>
      <c r="AB43" s="248" t="str">
        <f t="shared" si="0"/>
        <v>TantalumTANIOBIS GmbH</v>
      </c>
      <c r="AC43" s="210"/>
      <c r="AD43" s="210"/>
      <c r="AE43" s="210"/>
      <c r="AF43" s="210"/>
      <c r="AG43" s="210"/>
      <c r="AH43" s="210"/>
    </row>
    <row r="44" spans="1:34" ht="12.75" customHeight="1">
      <c r="A44" s="252" t="s">
        <v>1012</v>
      </c>
      <c r="B44" s="260" t="s">
        <v>137</v>
      </c>
      <c r="C44" s="259" t="s">
        <v>1011</v>
      </c>
      <c r="D44" s="258"/>
      <c r="E44" s="260" t="s">
        <v>146</v>
      </c>
      <c r="F44" s="260" t="s">
        <v>1012</v>
      </c>
      <c r="G44" s="260" t="s">
        <v>147</v>
      </c>
      <c r="H44" s="257">
        <v>0</v>
      </c>
      <c r="I44" s="256" t="s">
        <v>1013</v>
      </c>
      <c r="J44" s="256" t="s">
        <v>480</v>
      </c>
      <c r="K44" s="255"/>
      <c r="L44" s="255"/>
      <c r="M44" s="255"/>
      <c r="N44" s="255"/>
      <c r="O44" s="255"/>
      <c r="P44" s="254"/>
      <c r="Q44" s="253"/>
      <c r="R44" s="260" t="s">
        <v>1011</v>
      </c>
      <c r="S44" s="252" t="s">
        <v>4901</v>
      </c>
      <c r="T44" s="252" t="s">
        <v>6664</v>
      </c>
      <c r="U44" s="251"/>
      <c r="V44" s="250">
        <v>338</v>
      </c>
      <c r="W44" s="249"/>
      <c r="X44" s="249">
        <v>0</v>
      </c>
      <c r="Y44" s="210"/>
      <c r="Z44" s="210"/>
      <c r="AA44" s="210"/>
      <c r="AB44" s="248" t="str">
        <f t="shared" si="0"/>
        <v>TantalumF&amp;X Electro-Materials Ltd.</v>
      </c>
      <c r="AC44" s="210"/>
      <c r="AD44" s="210"/>
      <c r="AE44" s="210"/>
      <c r="AF44" s="210"/>
      <c r="AG44" s="210"/>
      <c r="AH44" s="210"/>
    </row>
    <row r="45" spans="1:34" ht="12.75" customHeight="1">
      <c r="A45" s="252" t="s">
        <v>1095</v>
      </c>
      <c r="B45" s="260" t="s">
        <v>137</v>
      </c>
      <c r="C45" s="259" t="s">
        <v>1094</v>
      </c>
      <c r="D45" s="258"/>
      <c r="E45" s="260" t="s">
        <v>146</v>
      </c>
      <c r="F45" s="260" t="s">
        <v>1095</v>
      </c>
      <c r="G45" s="260" t="s">
        <v>147</v>
      </c>
      <c r="H45" s="257">
        <v>0</v>
      </c>
      <c r="I45" s="256" t="s">
        <v>1096</v>
      </c>
      <c r="J45" s="256" t="s">
        <v>1097</v>
      </c>
      <c r="K45" s="255"/>
      <c r="L45" s="255"/>
      <c r="M45" s="255"/>
      <c r="N45" s="255"/>
      <c r="O45" s="255"/>
      <c r="P45" s="254"/>
      <c r="Q45" s="253"/>
      <c r="R45" s="260" t="s">
        <v>1094</v>
      </c>
      <c r="S45" s="252" t="s">
        <v>4901</v>
      </c>
      <c r="T45" s="252" t="s">
        <v>6697</v>
      </c>
      <c r="U45" s="251"/>
      <c r="V45" s="250">
        <v>369</v>
      </c>
      <c r="W45" s="249"/>
      <c r="X45" s="249">
        <v>0</v>
      </c>
      <c r="Y45" s="210"/>
      <c r="Z45" s="210"/>
      <c r="AA45" s="210"/>
      <c r="AB45" s="248" t="str">
        <f t="shared" si="0"/>
        <v>TantalumNingxia Orient Tantalum Industry Co., Ltd.</v>
      </c>
      <c r="AC45" s="210"/>
      <c r="AD45" s="210"/>
      <c r="AE45" s="210"/>
      <c r="AF45" s="210"/>
      <c r="AG45" s="210"/>
      <c r="AH45" s="210"/>
    </row>
    <row r="46" spans="1:34" ht="12.75" customHeight="1">
      <c r="A46" s="252" t="s">
        <v>1025</v>
      </c>
      <c r="B46" s="260" t="s">
        <v>137</v>
      </c>
      <c r="C46" s="259" t="s">
        <v>1024</v>
      </c>
      <c r="D46" s="258"/>
      <c r="E46" s="260" t="s">
        <v>146</v>
      </c>
      <c r="F46" s="260" t="s">
        <v>1025</v>
      </c>
      <c r="G46" s="260" t="s">
        <v>147</v>
      </c>
      <c r="H46" s="257">
        <v>0</v>
      </c>
      <c r="I46" s="256" t="s">
        <v>1006</v>
      </c>
      <c r="J46" s="256" t="s">
        <v>480</v>
      </c>
      <c r="K46" s="255"/>
      <c r="L46" s="255"/>
      <c r="M46" s="255"/>
      <c r="N46" s="255"/>
      <c r="O46" s="255"/>
      <c r="P46" s="254"/>
      <c r="Q46" s="253"/>
      <c r="R46" s="260" t="s">
        <v>1024</v>
      </c>
      <c r="S46" s="252" t="s">
        <v>4901</v>
      </c>
      <c r="T46" s="252" t="s">
        <v>6664</v>
      </c>
      <c r="U46" s="251"/>
      <c r="V46" s="250">
        <v>391</v>
      </c>
      <c r="W46" s="249"/>
      <c r="X46" s="249">
        <v>0</v>
      </c>
      <c r="Y46" s="210"/>
      <c r="Z46" s="210"/>
      <c r="AA46" s="210"/>
      <c r="AB46" s="248" t="str">
        <f t="shared" si="0"/>
        <v>TantalumXIMEI RESOURCES (GUANGDONG) LIMITED</v>
      </c>
      <c r="AC46" s="210"/>
      <c r="AD46" s="210"/>
      <c r="AE46" s="210"/>
      <c r="AF46" s="210"/>
      <c r="AG46" s="210"/>
      <c r="AH46" s="210"/>
    </row>
    <row r="47" spans="1:34" ht="12.75" customHeight="1">
      <c r="A47" s="252" t="s">
        <v>1049</v>
      </c>
      <c r="B47" s="260" t="s">
        <v>137</v>
      </c>
      <c r="C47" s="259" t="s">
        <v>1048</v>
      </c>
      <c r="D47" s="258"/>
      <c r="E47" s="260" t="s">
        <v>146</v>
      </c>
      <c r="F47" s="260" t="s">
        <v>1049</v>
      </c>
      <c r="G47" s="260" t="s">
        <v>147</v>
      </c>
      <c r="H47" s="257">
        <v>0</v>
      </c>
      <c r="I47" s="256" t="s">
        <v>1050</v>
      </c>
      <c r="J47" s="256" t="s">
        <v>512</v>
      </c>
      <c r="K47" s="255"/>
      <c r="L47" s="255"/>
      <c r="M47" s="255"/>
      <c r="N47" s="255"/>
      <c r="O47" s="255"/>
      <c r="P47" s="254"/>
      <c r="Q47" s="253"/>
      <c r="R47" s="260" t="s">
        <v>1048</v>
      </c>
      <c r="S47" s="252" t="s">
        <v>4901</v>
      </c>
      <c r="T47" s="252" t="s">
        <v>6676</v>
      </c>
      <c r="U47" s="251"/>
      <c r="V47" s="250">
        <v>349</v>
      </c>
      <c r="W47" s="249"/>
      <c r="X47" s="249">
        <v>0</v>
      </c>
      <c r="Y47" s="210"/>
      <c r="Z47" s="210"/>
      <c r="AA47" s="210"/>
      <c r="AB47" s="248" t="str">
        <f t="shared" si="0"/>
        <v>TantalumHengyang King Xing Lifeng New Materials Co., Ltd.</v>
      </c>
      <c r="AC47" s="210"/>
      <c r="AD47" s="210"/>
      <c r="AE47" s="210"/>
      <c r="AF47" s="210"/>
      <c r="AG47" s="210"/>
      <c r="AH47" s="210"/>
    </row>
    <row r="48" spans="1:34" ht="12.75" customHeight="1">
      <c r="A48" s="252" t="s">
        <v>1066</v>
      </c>
      <c r="B48" s="260" t="s">
        <v>137</v>
      </c>
      <c r="C48" s="259" t="s">
        <v>1065</v>
      </c>
      <c r="D48" s="258"/>
      <c r="E48" s="260" t="s">
        <v>146</v>
      </c>
      <c r="F48" s="260" t="s">
        <v>1066</v>
      </c>
      <c r="G48" s="260" t="s">
        <v>147</v>
      </c>
      <c r="H48" s="257">
        <v>0</v>
      </c>
      <c r="I48" s="256" t="s">
        <v>1063</v>
      </c>
      <c r="J48" s="256" t="s">
        <v>556</v>
      </c>
      <c r="K48" s="255"/>
      <c r="L48" s="255"/>
      <c r="M48" s="255"/>
      <c r="N48" s="255"/>
      <c r="O48" s="255"/>
      <c r="P48" s="254"/>
      <c r="Q48" s="253"/>
      <c r="R48" s="260" t="s">
        <v>1065</v>
      </c>
      <c r="S48" s="252" t="s">
        <v>4901</v>
      </c>
      <c r="T48" s="252" t="s">
        <v>6680</v>
      </c>
      <c r="U48" s="251"/>
      <c r="V48" s="250">
        <v>354</v>
      </c>
      <c r="W48" s="249"/>
      <c r="X48" s="249">
        <v>0</v>
      </c>
      <c r="Y48" s="210"/>
      <c r="Z48" s="210"/>
      <c r="AA48" s="210"/>
      <c r="AB48" s="248" t="str">
        <f t="shared" si="0"/>
        <v>TantalumJiujiang Tanbre Co., Ltd.</v>
      </c>
      <c r="AC48" s="210"/>
      <c r="AD48" s="210"/>
      <c r="AE48" s="210"/>
      <c r="AF48" s="210"/>
      <c r="AG48" s="210"/>
      <c r="AH48" s="210"/>
    </row>
    <row r="49" spans="1:34" ht="12.75" customHeight="1">
      <c r="A49" s="252" t="s">
        <v>1059</v>
      </c>
      <c r="B49" s="260" t="s">
        <v>137</v>
      </c>
      <c r="C49" s="259" t="s">
        <v>1058</v>
      </c>
      <c r="D49" s="258"/>
      <c r="E49" s="260" t="s">
        <v>146</v>
      </c>
      <c r="F49" s="260" t="s">
        <v>1059</v>
      </c>
      <c r="G49" s="260" t="s">
        <v>147</v>
      </c>
      <c r="H49" s="257">
        <v>0</v>
      </c>
      <c r="I49" s="256" t="s">
        <v>1060</v>
      </c>
      <c r="J49" s="256" t="s">
        <v>556</v>
      </c>
      <c r="K49" s="255"/>
      <c r="L49" s="255"/>
      <c r="M49" s="255"/>
      <c r="N49" s="255"/>
      <c r="O49" s="255"/>
      <c r="P49" s="254"/>
      <c r="Q49" s="253"/>
      <c r="R49" s="260" t="s">
        <v>1058</v>
      </c>
      <c r="S49" s="252" t="s">
        <v>4901</v>
      </c>
      <c r="T49" s="252" t="s">
        <v>6680</v>
      </c>
      <c r="U49" s="251"/>
      <c r="V49" s="250">
        <v>351</v>
      </c>
      <c r="W49" s="249"/>
      <c r="X49" s="249">
        <v>0</v>
      </c>
      <c r="Y49" s="210"/>
      <c r="Z49" s="210"/>
      <c r="AA49" s="210"/>
      <c r="AB49" s="248" t="str">
        <f t="shared" si="0"/>
        <v>TantalumJiangxi Tuohong New Raw Material</v>
      </c>
      <c r="AC49" s="210"/>
      <c r="AD49" s="210"/>
      <c r="AE49" s="210"/>
      <c r="AF49" s="210"/>
      <c r="AG49" s="210"/>
      <c r="AH49" s="210"/>
    </row>
    <row r="50" spans="1:34" ht="12.75" customHeight="1">
      <c r="A50" s="252" t="s">
        <v>1109</v>
      </c>
      <c r="B50" s="260" t="s">
        <v>137</v>
      </c>
      <c r="C50" s="259" t="s">
        <v>1108</v>
      </c>
      <c r="D50" s="258"/>
      <c r="E50" s="260" t="s">
        <v>146</v>
      </c>
      <c r="F50" s="260" t="s">
        <v>1109</v>
      </c>
      <c r="G50" s="260" t="s">
        <v>147</v>
      </c>
      <c r="H50" s="257">
        <v>0</v>
      </c>
      <c r="I50" s="256" t="s">
        <v>1016</v>
      </c>
      <c r="J50" s="256" t="s">
        <v>512</v>
      </c>
      <c r="K50" s="255"/>
      <c r="L50" s="255"/>
      <c r="M50" s="255"/>
      <c r="N50" s="255"/>
      <c r="O50" s="255"/>
      <c r="P50" s="254"/>
      <c r="Q50" s="253"/>
      <c r="R50" s="260" t="s">
        <v>1108</v>
      </c>
      <c r="S50" s="252" t="s">
        <v>4901</v>
      </c>
      <c r="T50" s="252" t="s">
        <v>6676</v>
      </c>
      <c r="U50" s="251"/>
      <c r="V50" s="250">
        <v>394</v>
      </c>
      <c r="W50" s="249"/>
      <c r="X50" s="249">
        <v>0</v>
      </c>
      <c r="Y50" s="210"/>
      <c r="Z50" s="210"/>
      <c r="AA50" s="210"/>
      <c r="AB50" s="248" t="str">
        <f t="shared" si="0"/>
        <v>TantalumYanling Jincheng Tantalum &amp; Niobium Co., Ltd.</v>
      </c>
      <c r="AC50" s="210"/>
      <c r="AD50" s="210"/>
      <c r="AE50" s="210"/>
      <c r="AF50" s="210"/>
      <c r="AG50" s="210"/>
      <c r="AH50" s="210"/>
    </row>
    <row r="51" spans="1:34" ht="12.75" customHeight="1">
      <c r="A51" s="252" t="s">
        <v>1068</v>
      </c>
      <c r="B51" s="260" t="s">
        <v>137</v>
      </c>
      <c r="C51" s="259" t="s">
        <v>1067</v>
      </c>
      <c r="D51" s="258"/>
      <c r="E51" s="260" t="s">
        <v>146</v>
      </c>
      <c r="F51" s="260" t="s">
        <v>1068</v>
      </c>
      <c r="G51" s="260" t="s">
        <v>147</v>
      </c>
      <c r="H51" s="257">
        <v>0</v>
      </c>
      <c r="I51" s="256" t="s">
        <v>1063</v>
      </c>
      <c r="J51" s="256" t="s">
        <v>556</v>
      </c>
      <c r="K51" s="255"/>
      <c r="L51" s="255"/>
      <c r="M51" s="255"/>
      <c r="N51" s="255"/>
      <c r="O51" s="255"/>
      <c r="P51" s="254"/>
      <c r="Q51" s="253"/>
      <c r="R51" s="260" t="s">
        <v>1067</v>
      </c>
      <c r="S51" s="252" t="s">
        <v>4901</v>
      </c>
      <c r="T51" s="252" t="s">
        <v>6680</v>
      </c>
      <c r="U51" s="251"/>
      <c r="V51" s="250">
        <v>355</v>
      </c>
      <c r="W51" s="249"/>
      <c r="X51" s="249">
        <v>0</v>
      </c>
      <c r="Y51" s="210"/>
      <c r="Z51" s="210"/>
      <c r="AA51" s="210"/>
      <c r="AB51" s="248" t="str">
        <f t="shared" si="0"/>
        <v>TantalumJiujiang Zhongao Tantalum &amp; Niobium Co., Ltd.</v>
      </c>
      <c r="AC51" s="210"/>
      <c r="AD51" s="210"/>
      <c r="AE51" s="210"/>
      <c r="AF51" s="210"/>
      <c r="AG51" s="210"/>
      <c r="AH51" s="210"/>
    </row>
    <row r="52" spans="1:34" ht="12.75" customHeight="1">
      <c r="A52" s="252" t="s">
        <v>1615</v>
      </c>
      <c r="B52" s="260" t="s">
        <v>139</v>
      </c>
      <c r="C52" s="259" t="s">
        <v>1614</v>
      </c>
      <c r="D52" s="258"/>
      <c r="E52" s="260" t="s">
        <v>756</v>
      </c>
      <c r="F52" s="260" t="s">
        <v>1615</v>
      </c>
      <c r="G52" s="260" t="s">
        <v>147</v>
      </c>
      <c r="H52" s="257">
        <v>0</v>
      </c>
      <c r="I52" s="256" t="s">
        <v>1616</v>
      </c>
      <c r="J52" s="256" t="s">
        <v>1617</v>
      </c>
      <c r="K52" s="255"/>
      <c r="L52" s="255"/>
      <c r="M52" s="255"/>
      <c r="N52" s="255"/>
      <c r="O52" s="255"/>
      <c r="P52" s="254"/>
      <c r="Q52" s="253"/>
      <c r="R52" s="260" t="s">
        <v>1614</v>
      </c>
      <c r="S52" s="252" t="s">
        <v>4845</v>
      </c>
      <c r="T52" s="252" t="s">
        <v>5514</v>
      </c>
      <c r="U52" s="251"/>
      <c r="V52" s="250">
        <v>655</v>
      </c>
      <c r="W52" s="249"/>
      <c r="X52" s="249">
        <v>0</v>
      </c>
      <c r="Y52" s="210"/>
      <c r="Z52" s="210"/>
      <c r="AA52" s="210"/>
      <c r="AB52" s="248" t="str">
        <f t="shared" si="0"/>
        <v>TungstenWolfram Bergbau und Hutten AG</v>
      </c>
      <c r="AC52" s="210"/>
      <c r="AD52" s="210"/>
      <c r="AE52" s="210"/>
      <c r="AF52" s="210"/>
      <c r="AG52" s="210"/>
      <c r="AH52" s="210"/>
    </row>
    <row r="53" spans="1:34" ht="12.75" customHeight="1">
      <c r="A53" s="252" t="s">
        <v>1487</v>
      </c>
      <c r="B53" s="260" t="s">
        <v>139</v>
      </c>
      <c r="C53" s="259" t="s">
        <v>15823</v>
      </c>
      <c r="D53" s="258"/>
      <c r="E53" s="260" t="s">
        <v>182</v>
      </c>
      <c r="F53" s="260" t="s">
        <v>1487</v>
      </c>
      <c r="G53" s="260" t="s">
        <v>147</v>
      </c>
      <c r="H53" s="257">
        <v>0</v>
      </c>
      <c r="I53" s="256" t="s">
        <v>1488</v>
      </c>
      <c r="J53" s="256" t="s">
        <v>185</v>
      </c>
      <c r="K53" s="255"/>
      <c r="L53" s="255"/>
      <c r="M53" s="255"/>
      <c r="N53" s="255"/>
      <c r="O53" s="255"/>
      <c r="P53" s="254"/>
      <c r="Q53" s="253"/>
      <c r="R53" s="260" t="s">
        <v>15826</v>
      </c>
      <c r="S53" s="252" t="s">
        <v>5241</v>
      </c>
      <c r="T53" s="252" t="s">
        <v>15356</v>
      </c>
      <c r="U53" s="251"/>
      <c r="V53" s="250" t="e">
        <v>#N/A</v>
      </c>
      <c r="W53" s="249"/>
      <c r="X53" s="249">
        <v>0</v>
      </c>
      <c r="Y53" s="210"/>
      <c r="Z53" s="210"/>
      <c r="AA53" s="210"/>
      <c r="AB53" s="248" t="str">
        <f t="shared" si="0"/>
        <v>TungstenGlobal Tungsten &amp; Powders Corp.</v>
      </c>
      <c r="AC53" s="210"/>
      <c r="AD53" s="210"/>
      <c r="AE53" s="210"/>
      <c r="AF53" s="210"/>
      <c r="AG53" s="210"/>
      <c r="AH53" s="210"/>
    </row>
    <row r="54" spans="1:34" ht="12.75" customHeight="1">
      <c r="A54" s="252" t="s">
        <v>1492</v>
      </c>
      <c r="B54" s="260" t="s">
        <v>139</v>
      </c>
      <c r="C54" s="259" t="s">
        <v>1491</v>
      </c>
      <c r="D54" s="258"/>
      <c r="E54" s="260" t="s">
        <v>196</v>
      </c>
      <c r="F54" s="260" t="s">
        <v>1492</v>
      </c>
      <c r="G54" s="260" t="s">
        <v>147</v>
      </c>
      <c r="H54" s="257">
        <v>0</v>
      </c>
      <c r="I54" s="256" t="s">
        <v>1046</v>
      </c>
      <c r="J54" s="256" t="s">
        <v>1047</v>
      </c>
      <c r="K54" s="255"/>
      <c r="L54" s="255"/>
      <c r="M54" s="255"/>
      <c r="N54" s="255"/>
      <c r="O54" s="255"/>
      <c r="P54" s="254"/>
      <c r="Q54" s="253"/>
      <c r="R54" s="260" t="s">
        <v>1491</v>
      </c>
      <c r="S54" s="252" t="s">
        <v>4971</v>
      </c>
      <c r="T54" s="252" t="s">
        <v>7079</v>
      </c>
      <c r="U54" s="251"/>
      <c r="V54" s="250">
        <v>608</v>
      </c>
      <c r="W54" s="249"/>
      <c r="X54" s="249">
        <v>0</v>
      </c>
      <c r="Y54" s="210"/>
      <c r="Z54" s="210"/>
      <c r="AA54" s="210"/>
      <c r="AB54" s="248" t="str">
        <f t="shared" si="0"/>
        <v>TungstenH.C. Starck Tungsten GmbH</v>
      </c>
      <c r="AC54" s="210"/>
      <c r="AD54" s="210"/>
      <c r="AE54" s="210"/>
      <c r="AF54" s="210"/>
      <c r="AG54" s="210"/>
      <c r="AH54" s="210"/>
    </row>
    <row r="55" spans="1:34" ht="12.75" customHeight="1">
      <c r="A55" s="252" t="s">
        <v>1625</v>
      </c>
      <c r="B55" s="260" t="s">
        <v>139</v>
      </c>
      <c r="C55" s="259" t="s">
        <v>1624</v>
      </c>
      <c r="D55" s="258"/>
      <c r="E55" s="260" t="s">
        <v>146</v>
      </c>
      <c r="F55" s="260" t="s">
        <v>1625</v>
      </c>
      <c r="G55" s="260" t="s">
        <v>147</v>
      </c>
      <c r="H55" s="257">
        <v>0</v>
      </c>
      <c r="I55" s="256" t="s">
        <v>1623</v>
      </c>
      <c r="J55" s="256" t="s">
        <v>152</v>
      </c>
      <c r="K55" s="255"/>
      <c r="L55" s="255"/>
      <c r="M55" s="255"/>
      <c r="N55" s="255"/>
      <c r="O55" s="255"/>
      <c r="P55" s="254"/>
      <c r="Q55" s="253"/>
      <c r="R55" s="260" t="s">
        <v>1624</v>
      </c>
      <c r="S55" s="252" t="s">
        <v>4901</v>
      </c>
      <c r="T55" s="252" t="s">
        <v>6663</v>
      </c>
      <c r="U55" s="251"/>
      <c r="V55" s="250">
        <v>659</v>
      </c>
      <c r="W55" s="249"/>
      <c r="X55" s="249">
        <v>0</v>
      </c>
      <c r="Y55" s="210"/>
      <c r="Z55" s="210"/>
      <c r="AA55" s="210"/>
      <c r="AB55" s="248" t="str">
        <f t="shared" si="0"/>
        <v>TungstenXiamen Tungsten Co., Ltd.</v>
      </c>
      <c r="AC55" s="210"/>
      <c r="AD55" s="210"/>
      <c r="AE55" s="210"/>
      <c r="AF55" s="210"/>
      <c r="AG55" s="210"/>
      <c r="AH55" s="210"/>
    </row>
    <row r="56" spans="1:34" ht="12.75" customHeight="1">
      <c r="A56" s="252" t="s">
        <v>1622</v>
      </c>
      <c r="B56" s="260" t="s">
        <v>139</v>
      </c>
      <c r="C56" s="259" t="s">
        <v>1621</v>
      </c>
      <c r="D56" s="258"/>
      <c r="E56" s="260" t="s">
        <v>146</v>
      </c>
      <c r="F56" s="260" t="s">
        <v>1622</v>
      </c>
      <c r="G56" s="260" t="s">
        <v>147</v>
      </c>
      <c r="H56" s="257">
        <v>0</v>
      </c>
      <c r="I56" s="256" t="s">
        <v>1623</v>
      </c>
      <c r="J56" s="256" t="s">
        <v>152</v>
      </c>
      <c r="K56" s="255"/>
      <c r="L56" s="255"/>
      <c r="M56" s="255"/>
      <c r="N56" s="255"/>
      <c r="O56" s="255"/>
      <c r="P56" s="254"/>
      <c r="Q56" s="253"/>
      <c r="R56" s="260" t="s">
        <v>1621</v>
      </c>
      <c r="S56" s="252" t="s">
        <v>4901</v>
      </c>
      <c r="T56" s="252" t="s">
        <v>6663</v>
      </c>
      <c r="U56" s="251"/>
      <c r="V56" s="250">
        <v>658</v>
      </c>
      <c r="W56" s="249"/>
      <c r="X56" s="249">
        <v>0</v>
      </c>
      <c r="Y56" s="210"/>
      <c r="Z56" s="210"/>
      <c r="AA56" s="210"/>
      <c r="AB56" s="248" t="str">
        <f t="shared" si="0"/>
        <v>TungstenXiamen Tungsten (H.C.) Co., Ltd.</v>
      </c>
      <c r="AC56" s="210"/>
      <c r="AD56" s="210"/>
      <c r="AE56" s="210"/>
      <c r="AF56" s="210"/>
      <c r="AG56" s="210"/>
      <c r="AH56" s="210"/>
    </row>
    <row r="57" spans="1:34" ht="12.75" customHeight="1">
      <c r="A57" s="252" t="s">
        <v>1465</v>
      </c>
      <c r="B57" s="260" t="s">
        <v>139</v>
      </c>
      <c r="C57" s="259" t="s">
        <v>1464</v>
      </c>
      <c r="D57" s="258"/>
      <c r="E57" s="260" t="s">
        <v>146</v>
      </c>
      <c r="F57" s="260" t="s">
        <v>1465</v>
      </c>
      <c r="G57" s="260" t="s">
        <v>147</v>
      </c>
      <c r="H57" s="257">
        <v>0</v>
      </c>
      <c r="I57" s="256" t="s">
        <v>148</v>
      </c>
      <c r="J57" s="256" t="s">
        <v>556</v>
      </c>
      <c r="K57" s="255"/>
      <c r="L57" s="255"/>
      <c r="M57" s="255"/>
      <c r="N57" s="255"/>
      <c r="O57" s="255"/>
      <c r="P57" s="254"/>
      <c r="Q57" s="253"/>
      <c r="R57" s="260" t="s">
        <v>1464</v>
      </c>
      <c r="S57" s="252" t="s">
        <v>4901</v>
      </c>
      <c r="T57" s="252" t="s">
        <v>6680</v>
      </c>
      <c r="U57" s="251"/>
      <c r="V57" s="250">
        <v>595</v>
      </c>
      <c r="W57" s="249"/>
      <c r="X57" s="249">
        <v>0</v>
      </c>
      <c r="Y57" s="210"/>
      <c r="Z57" s="210"/>
      <c r="AA57" s="210"/>
      <c r="AB57" s="248" t="str">
        <f t="shared" si="0"/>
        <v>TungstenChongyi Zhangyuan Tungsten Co., Ltd.</v>
      </c>
      <c r="AC57" s="210"/>
      <c r="AD57" s="210"/>
      <c r="AE57" s="210"/>
      <c r="AF57" s="210"/>
      <c r="AG57" s="210"/>
      <c r="AH57" s="210"/>
    </row>
    <row r="58" spans="1:34" ht="12.75" customHeight="1">
      <c r="A58" s="252" t="s">
        <v>1511</v>
      </c>
      <c r="B58" s="260" t="s">
        <v>139</v>
      </c>
      <c r="C58" s="259" t="s">
        <v>1510</v>
      </c>
      <c r="D58" s="258"/>
      <c r="E58" s="260" t="s">
        <v>146</v>
      </c>
      <c r="F58" s="260" t="s">
        <v>1511</v>
      </c>
      <c r="G58" s="260" t="s">
        <v>147</v>
      </c>
      <c r="H58" s="257">
        <v>0</v>
      </c>
      <c r="I58" s="256" t="s">
        <v>1512</v>
      </c>
      <c r="J58" s="256" t="s">
        <v>556</v>
      </c>
      <c r="K58" s="255"/>
      <c r="L58" s="255"/>
      <c r="M58" s="255"/>
      <c r="N58" s="255"/>
      <c r="O58" s="255"/>
      <c r="P58" s="254"/>
      <c r="Q58" s="253"/>
      <c r="R58" s="260" t="s">
        <v>1510</v>
      </c>
      <c r="S58" s="252" t="s">
        <v>4901</v>
      </c>
      <c r="T58" s="252" t="s">
        <v>6680</v>
      </c>
      <c r="U58" s="251"/>
      <c r="V58" s="250">
        <v>621</v>
      </c>
      <c r="W58" s="249"/>
      <c r="X58" s="249">
        <v>0</v>
      </c>
      <c r="Y58" s="210"/>
      <c r="Z58" s="210"/>
      <c r="AA58" s="210"/>
      <c r="AB58" s="248" t="str">
        <f t="shared" si="0"/>
        <v>TungstenJiangxi Gan Bei Tungsten Co., Ltd.</v>
      </c>
      <c r="AC58" s="210"/>
      <c r="AD58" s="210"/>
      <c r="AE58" s="210"/>
      <c r="AF58" s="210"/>
      <c r="AG58" s="210"/>
      <c r="AH58" s="210"/>
    </row>
    <row r="59" spans="1:34" ht="12.75" customHeight="1">
      <c r="A59" s="252" t="s">
        <v>1459</v>
      </c>
      <c r="B59" s="260" t="s">
        <v>139</v>
      </c>
      <c r="C59" s="259" t="s">
        <v>1458</v>
      </c>
      <c r="D59" s="258"/>
      <c r="E59" s="260" t="s">
        <v>146</v>
      </c>
      <c r="F59" s="260" t="s">
        <v>1459</v>
      </c>
      <c r="G59" s="260" t="s">
        <v>147</v>
      </c>
      <c r="H59" s="257">
        <v>0</v>
      </c>
      <c r="I59" s="256" t="s">
        <v>517</v>
      </c>
      <c r="J59" s="256" t="s">
        <v>512</v>
      </c>
      <c r="K59" s="255"/>
      <c r="L59" s="255"/>
      <c r="M59" s="255"/>
      <c r="N59" s="255"/>
      <c r="O59" s="255"/>
      <c r="P59" s="254"/>
      <c r="Q59" s="253"/>
      <c r="R59" s="260" t="s">
        <v>1458</v>
      </c>
      <c r="S59" s="252" t="s">
        <v>4901</v>
      </c>
      <c r="T59" s="252" t="s">
        <v>6676</v>
      </c>
      <c r="U59" s="251"/>
      <c r="V59" s="250">
        <v>617</v>
      </c>
      <c r="W59" s="249"/>
      <c r="X59" s="249">
        <v>0</v>
      </c>
      <c r="Y59" s="210"/>
      <c r="Z59" s="210"/>
      <c r="AA59" s="210"/>
      <c r="AB59" s="248" t="str">
        <f t="shared" si="0"/>
        <v>TungstenHunan Shizhuyuan Nonferrous Metals Co., Ltd. Chenzhou Tungsten Products Branch</v>
      </c>
      <c r="AC59" s="210"/>
      <c r="AD59" s="210"/>
      <c r="AE59" s="210"/>
      <c r="AF59" s="210"/>
      <c r="AG59" s="210"/>
      <c r="AH59" s="210"/>
    </row>
    <row r="60" spans="1:34" ht="12.75" customHeight="1">
      <c r="A60" s="252" t="s">
        <v>1522</v>
      </c>
      <c r="B60" s="260" t="s">
        <v>139</v>
      </c>
      <c r="C60" s="259" t="s">
        <v>1521</v>
      </c>
      <c r="D60" s="258"/>
      <c r="E60" s="260" t="s">
        <v>146</v>
      </c>
      <c r="F60" s="260" t="s">
        <v>1522</v>
      </c>
      <c r="G60" s="260" t="s">
        <v>147</v>
      </c>
      <c r="H60" s="257">
        <v>0</v>
      </c>
      <c r="I60" s="256" t="s">
        <v>148</v>
      </c>
      <c r="J60" s="256" t="s">
        <v>556</v>
      </c>
      <c r="K60" s="255"/>
      <c r="L60" s="255"/>
      <c r="M60" s="255"/>
      <c r="N60" s="255"/>
      <c r="O60" s="255"/>
      <c r="P60" s="254"/>
      <c r="Q60" s="253"/>
      <c r="R60" s="260" t="s">
        <v>1521</v>
      </c>
      <c r="S60" s="252" t="s">
        <v>4901</v>
      </c>
      <c r="T60" s="252" t="s">
        <v>6680</v>
      </c>
      <c r="U60" s="251"/>
      <c r="V60" s="250">
        <v>625</v>
      </c>
      <c r="W60" s="249"/>
      <c r="X60" s="249">
        <v>0</v>
      </c>
      <c r="Y60" s="210"/>
      <c r="Z60" s="210"/>
      <c r="AA60" s="210"/>
      <c r="AB60" s="248" t="str">
        <f t="shared" si="0"/>
        <v>TungstenJiangxi Yaosheng Tungsten Co., Ltd.</v>
      </c>
      <c r="AC60" s="210"/>
      <c r="AD60" s="210"/>
      <c r="AE60" s="210"/>
      <c r="AF60" s="210"/>
      <c r="AG60" s="210"/>
      <c r="AH60" s="210"/>
    </row>
    <row r="61" spans="1:34" ht="12.75" customHeight="1">
      <c r="A61" s="252" t="s">
        <v>1577</v>
      </c>
      <c r="B61" s="260" t="s">
        <v>139</v>
      </c>
      <c r="C61" s="259" t="s">
        <v>1576</v>
      </c>
      <c r="D61" s="258"/>
      <c r="E61" s="260" t="s">
        <v>182</v>
      </c>
      <c r="F61" s="260" t="s">
        <v>1577</v>
      </c>
      <c r="G61" s="260" t="s">
        <v>147</v>
      </c>
      <c r="H61" s="257">
        <v>0</v>
      </c>
      <c r="I61" s="256" t="s">
        <v>1578</v>
      </c>
      <c r="J61" s="256" t="s">
        <v>653</v>
      </c>
      <c r="K61" s="255"/>
      <c r="L61" s="255"/>
      <c r="M61" s="255"/>
      <c r="N61" s="255"/>
      <c r="O61" s="255"/>
      <c r="P61" s="254"/>
      <c r="Q61" s="253"/>
      <c r="R61" s="260" t="s">
        <v>1576</v>
      </c>
      <c r="S61" s="252" t="s">
        <v>5241</v>
      </c>
      <c r="T61" s="252" t="s">
        <v>15350</v>
      </c>
      <c r="U61" s="251"/>
      <c r="V61" s="250">
        <v>641</v>
      </c>
      <c r="W61" s="249"/>
      <c r="X61" s="249">
        <v>0</v>
      </c>
      <c r="Y61" s="210"/>
      <c r="Z61" s="210"/>
      <c r="AA61" s="210"/>
      <c r="AB61" s="248" t="str">
        <f t="shared" si="0"/>
        <v>TungstenNiagara Refining LLC</v>
      </c>
      <c r="AC61" s="210"/>
      <c r="AD61" s="210"/>
      <c r="AE61" s="210"/>
      <c r="AF61" s="210"/>
      <c r="AG61" s="210"/>
      <c r="AH61" s="210"/>
    </row>
    <row r="62" spans="1:34" ht="12.75" customHeight="1">
      <c r="A62" s="252" t="s">
        <v>1149</v>
      </c>
      <c r="B62" s="260" t="s">
        <v>138</v>
      </c>
      <c r="C62" s="259" t="s">
        <v>1148</v>
      </c>
      <c r="D62" s="258"/>
      <c r="E62" s="260" t="s">
        <v>853</v>
      </c>
      <c r="F62" s="260" t="s">
        <v>1149</v>
      </c>
      <c r="G62" s="260" t="s">
        <v>147</v>
      </c>
      <c r="H62" s="257">
        <v>0</v>
      </c>
      <c r="I62" s="256" t="s">
        <v>1150</v>
      </c>
      <c r="J62" s="256" t="s">
        <v>1151</v>
      </c>
      <c r="K62" s="255"/>
      <c r="L62" s="255"/>
      <c r="M62" s="255"/>
      <c r="N62" s="255"/>
      <c r="O62" s="255"/>
      <c r="P62" s="254"/>
      <c r="Q62" s="253"/>
      <c r="R62" s="260" t="s">
        <v>1148</v>
      </c>
      <c r="S62" s="252" t="s">
        <v>5197</v>
      </c>
      <c r="T62" s="252" t="s">
        <v>7726</v>
      </c>
      <c r="U62" s="251"/>
      <c r="V62" s="250">
        <v>406</v>
      </c>
      <c r="W62" s="249"/>
      <c r="X62" s="249">
        <v>0</v>
      </c>
      <c r="Y62" s="210"/>
      <c r="Z62" s="210"/>
      <c r="AA62" s="210"/>
      <c r="AB62" s="248" t="str">
        <f t="shared" si="0"/>
        <v>TinAurubis Berango</v>
      </c>
      <c r="AC62" s="210"/>
      <c r="AD62" s="210"/>
      <c r="AE62" s="210"/>
      <c r="AF62" s="210"/>
      <c r="AG62" s="210"/>
      <c r="AH62" s="210"/>
    </row>
    <row r="63" spans="1:34" ht="12.75" customHeight="1">
      <c r="A63" s="252" t="s">
        <v>1158</v>
      </c>
      <c r="B63" s="260" t="s">
        <v>138</v>
      </c>
      <c r="C63" s="259" t="s">
        <v>1157</v>
      </c>
      <c r="D63" s="258"/>
      <c r="E63" s="260" t="s">
        <v>146</v>
      </c>
      <c r="F63" s="260" t="s">
        <v>1158</v>
      </c>
      <c r="G63" s="260" t="s">
        <v>147</v>
      </c>
      <c r="H63" s="257">
        <v>0</v>
      </c>
      <c r="I63" s="256" t="s">
        <v>517</v>
      </c>
      <c r="J63" s="256" t="s">
        <v>512</v>
      </c>
      <c r="K63" s="255"/>
      <c r="L63" s="255"/>
      <c r="M63" s="255"/>
      <c r="N63" s="255"/>
      <c r="O63" s="255"/>
      <c r="P63" s="254"/>
      <c r="Q63" s="253"/>
      <c r="R63" s="260" t="s">
        <v>1157</v>
      </c>
      <c r="S63" s="252" t="s">
        <v>4901</v>
      </c>
      <c r="T63" s="252" t="s">
        <v>6676</v>
      </c>
      <c r="U63" s="251"/>
      <c r="V63" s="250">
        <v>411</v>
      </c>
      <c r="W63" s="249"/>
      <c r="X63" s="249">
        <v>0</v>
      </c>
      <c r="Y63" s="210"/>
      <c r="Z63" s="210"/>
      <c r="AA63" s="210"/>
      <c r="AB63" s="248" t="str">
        <f t="shared" si="0"/>
        <v>TinChenzhou Yunxiang Mining and Metallurgy Co., Ltd.</v>
      </c>
      <c r="AC63" s="210"/>
      <c r="AD63" s="210"/>
      <c r="AE63" s="210"/>
      <c r="AF63" s="210"/>
      <c r="AG63" s="210"/>
      <c r="AH63" s="210"/>
    </row>
    <row r="64" spans="1:34" ht="12.75" customHeight="1">
      <c r="A64" s="252" t="s">
        <v>1160</v>
      </c>
      <c r="B64" s="260" t="s">
        <v>138</v>
      </c>
      <c r="C64" s="259" t="s">
        <v>1159</v>
      </c>
      <c r="D64" s="258"/>
      <c r="E64" s="260" t="s">
        <v>146</v>
      </c>
      <c r="F64" s="260" t="s">
        <v>1160</v>
      </c>
      <c r="G64" s="260" t="s">
        <v>147</v>
      </c>
      <c r="H64" s="257">
        <v>0</v>
      </c>
      <c r="I64" s="256" t="s">
        <v>1161</v>
      </c>
      <c r="J64" s="256" t="s">
        <v>534</v>
      </c>
      <c r="K64" s="255"/>
      <c r="L64" s="255"/>
      <c r="M64" s="255"/>
      <c r="N64" s="255"/>
      <c r="O64" s="255"/>
      <c r="P64" s="254"/>
      <c r="Q64" s="253"/>
      <c r="R64" s="260" t="s">
        <v>1159</v>
      </c>
      <c r="S64" s="252" t="s">
        <v>4901</v>
      </c>
      <c r="T64" s="252" t="s">
        <v>6696</v>
      </c>
      <c r="U64" s="251"/>
      <c r="V64" s="250">
        <v>412</v>
      </c>
      <c r="W64" s="249"/>
      <c r="X64" s="249">
        <v>0</v>
      </c>
      <c r="Y64" s="210"/>
      <c r="Z64" s="210"/>
      <c r="AA64" s="210"/>
      <c r="AB64" s="248" t="str">
        <f t="shared" si="0"/>
        <v>TinChifeng Dajingzi Tin Industry Co., Ltd.</v>
      </c>
      <c r="AC64" s="210"/>
      <c r="AD64" s="210"/>
      <c r="AE64" s="210"/>
      <c r="AF64" s="210"/>
      <c r="AG64" s="210"/>
      <c r="AH64" s="210"/>
    </row>
    <row r="65" spans="1:34" ht="12.75" customHeight="1">
      <c r="A65" s="252" t="s">
        <v>1164</v>
      </c>
      <c r="B65" s="260" t="s">
        <v>138</v>
      </c>
      <c r="C65" s="259" t="s">
        <v>1163</v>
      </c>
      <c r="D65" s="258"/>
      <c r="E65" s="260" t="s">
        <v>146</v>
      </c>
      <c r="F65" s="260" t="s">
        <v>1164</v>
      </c>
      <c r="G65" s="260" t="s">
        <v>147</v>
      </c>
      <c r="H65" s="257">
        <v>0</v>
      </c>
      <c r="I65" s="256" t="s">
        <v>1165</v>
      </c>
      <c r="J65" s="256" t="s">
        <v>1166</v>
      </c>
      <c r="K65" s="255"/>
      <c r="L65" s="255"/>
      <c r="M65" s="255"/>
      <c r="N65" s="255"/>
      <c r="O65" s="255"/>
      <c r="P65" s="254"/>
      <c r="Q65" s="253"/>
      <c r="R65" s="260" t="s">
        <v>1163</v>
      </c>
      <c r="S65" s="252" t="s">
        <v>4901</v>
      </c>
      <c r="T65" s="252" t="s">
        <v>6695</v>
      </c>
      <c r="U65" s="251"/>
      <c r="V65" s="250">
        <v>414</v>
      </c>
      <c r="W65" s="249"/>
      <c r="X65" s="249">
        <v>0</v>
      </c>
      <c r="Y65" s="210"/>
      <c r="Z65" s="210"/>
      <c r="AA65" s="210"/>
      <c r="AB65" s="248" t="str">
        <f t="shared" si="0"/>
        <v>TinChina Tin Group Co., Ltd.</v>
      </c>
      <c r="AC65" s="210"/>
      <c r="AD65" s="210"/>
      <c r="AE65" s="210"/>
      <c r="AF65" s="210"/>
      <c r="AG65" s="210"/>
      <c r="AH65" s="210"/>
    </row>
    <row r="66" spans="1:34" ht="12.75" customHeight="1">
      <c r="A66" s="252" t="s">
        <v>1199</v>
      </c>
      <c r="B66" s="260" t="s">
        <v>138</v>
      </c>
      <c r="C66" s="259" t="s">
        <v>212</v>
      </c>
      <c r="D66" s="258"/>
      <c r="E66" s="260" t="s">
        <v>207</v>
      </c>
      <c r="F66" s="260" t="s">
        <v>1199</v>
      </c>
      <c r="G66" s="260" t="s">
        <v>147</v>
      </c>
      <c r="H66" s="257">
        <v>0</v>
      </c>
      <c r="I66" s="256" t="s">
        <v>214</v>
      </c>
      <c r="J66" s="256" t="s">
        <v>215</v>
      </c>
      <c r="K66" s="255"/>
      <c r="L66" s="255"/>
      <c r="M66" s="255"/>
      <c r="N66" s="255"/>
      <c r="O66" s="255"/>
      <c r="P66" s="254"/>
      <c r="Q66" s="253"/>
      <c r="R66" s="260" t="s">
        <v>212</v>
      </c>
      <c r="S66" s="252" t="s">
        <v>5024</v>
      </c>
      <c r="T66" s="252" t="s">
        <v>9726</v>
      </c>
      <c r="U66" s="251"/>
      <c r="V66" s="250">
        <v>429</v>
      </c>
      <c r="W66" s="249"/>
      <c r="X66" s="249">
        <v>0</v>
      </c>
      <c r="Y66" s="210"/>
      <c r="Z66" s="210"/>
      <c r="AA66" s="210"/>
      <c r="AB66" s="248" t="str">
        <f t="shared" si="0"/>
        <v>TinDowa</v>
      </c>
      <c r="AC66" s="210"/>
      <c r="AD66" s="210"/>
      <c r="AE66" s="210"/>
      <c r="AF66" s="210"/>
      <c r="AG66" s="210"/>
      <c r="AH66" s="210"/>
    </row>
    <row r="67" spans="1:34" ht="12.75" customHeight="1">
      <c r="A67" s="252" t="s">
        <v>1219</v>
      </c>
      <c r="B67" s="260" t="s">
        <v>138</v>
      </c>
      <c r="C67" s="259" t="s">
        <v>1218</v>
      </c>
      <c r="D67" s="258"/>
      <c r="E67" s="260" t="s">
        <v>244</v>
      </c>
      <c r="F67" s="260" t="s">
        <v>1219</v>
      </c>
      <c r="G67" s="260" t="s">
        <v>147</v>
      </c>
      <c r="H67" s="257">
        <v>0</v>
      </c>
      <c r="I67" s="256" t="s">
        <v>1220</v>
      </c>
      <c r="J67" s="256" t="s">
        <v>649</v>
      </c>
      <c r="K67" s="255"/>
      <c r="L67" s="255"/>
      <c r="M67" s="255"/>
      <c r="N67" s="255"/>
      <c r="O67" s="255"/>
      <c r="P67" s="254"/>
      <c r="Q67" s="253"/>
      <c r="R67" s="260" t="s">
        <v>1218</v>
      </c>
      <c r="S67" s="252" t="s">
        <v>4876</v>
      </c>
      <c r="T67" s="252" t="s">
        <v>6188</v>
      </c>
      <c r="U67" s="251"/>
      <c r="V67" s="250">
        <v>441</v>
      </c>
      <c r="W67" s="249"/>
      <c r="X67" s="249">
        <v>0</v>
      </c>
      <c r="Y67" s="210"/>
      <c r="Z67" s="210"/>
      <c r="AA67" s="210"/>
      <c r="AB67" s="248" t="str">
        <f t="shared" si="0"/>
        <v>TinFabrica Auricchio Industria e Comercio Ltda.</v>
      </c>
      <c r="AC67" s="210"/>
      <c r="AD67" s="210"/>
      <c r="AE67" s="210"/>
      <c r="AF67" s="210"/>
      <c r="AG67" s="210"/>
      <c r="AH67" s="210"/>
    </row>
    <row r="68" spans="1:34" ht="12.75" customHeight="1">
      <c r="A68" s="252" t="s">
        <v>1238</v>
      </c>
      <c r="B68" s="260" t="s">
        <v>138</v>
      </c>
      <c r="C68" s="259" t="s">
        <v>1237</v>
      </c>
      <c r="D68" s="258"/>
      <c r="E68" s="260" t="s">
        <v>146</v>
      </c>
      <c r="F68" s="260" t="s">
        <v>1238</v>
      </c>
      <c r="G68" s="260" t="s">
        <v>147</v>
      </c>
      <c r="H68" s="257">
        <v>0</v>
      </c>
      <c r="I68" s="256" t="s">
        <v>1155</v>
      </c>
      <c r="J68" s="256" t="s">
        <v>341</v>
      </c>
      <c r="K68" s="255"/>
      <c r="L68" s="255"/>
      <c r="M68" s="255"/>
      <c r="N68" s="255"/>
      <c r="O68" s="255"/>
      <c r="P68" s="254"/>
      <c r="Q68" s="253"/>
      <c r="R68" s="260" t="s">
        <v>1237</v>
      </c>
      <c r="S68" s="252" t="s">
        <v>4901</v>
      </c>
      <c r="T68" s="252" t="s">
        <v>6693</v>
      </c>
      <c r="U68" s="251"/>
      <c r="V68" s="250">
        <v>448</v>
      </c>
      <c r="W68" s="249"/>
      <c r="X68" s="249">
        <v>0</v>
      </c>
      <c r="Y68" s="210"/>
      <c r="Z68" s="210"/>
      <c r="AA68" s="210"/>
      <c r="AB68" s="248" t="str">
        <f t="shared" si="0"/>
        <v>TinGejiu Non-Ferrous Metal Processing Co., Ltd.</v>
      </c>
      <c r="AC68" s="210"/>
      <c r="AD68" s="210"/>
      <c r="AE68" s="210"/>
      <c r="AF68" s="210"/>
      <c r="AG68" s="210"/>
      <c r="AH68" s="210"/>
    </row>
    <row r="69" spans="1:34" ht="12.75" customHeight="1">
      <c r="A69" s="252" t="s">
        <v>1250</v>
      </c>
      <c r="B69" s="260" t="s">
        <v>138</v>
      </c>
      <c r="C69" s="259" t="s">
        <v>1249</v>
      </c>
      <c r="D69" s="258"/>
      <c r="E69" s="260" t="s">
        <v>146</v>
      </c>
      <c r="F69" s="260" t="s">
        <v>1250</v>
      </c>
      <c r="G69" s="260" t="s">
        <v>147</v>
      </c>
      <c r="H69" s="257">
        <v>0</v>
      </c>
      <c r="I69" s="256" t="s">
        <v>1251</v>
      </c>
      <c r="J69" s="256" t="s">
        <v>480</v>
      </c>
      <c r="K69" s="255"/>
      <c r="L69" s="255"/>
      <c r="M69" s="255"/>
      <c r="N69" s="255"/>
      <c r="O69" s="255"/>
      <c r="P69" s="254"/>
      <c r="Q69" s="253"/>
      <c r="R69" s="260" t="s">
        <v>1249</v>
      </c>
      <c r="S69" s="252" t="s">
        <v>4901</v>
      </c>
      <c r="T69" s="252" t="s">
        <v>6664</v>
      </c>
      <c r="U69" s="251"/>
      <c r="V69" s="250">
        <v>455</v>
      </c>
      <c r="W69" s="249"/>
      <c r="X69" s="249">
        <v>0</v>
      </c>
      <c r="Y69" s="210"/>
      <c r="Z69" s="210"/>
      <c r="AA69" s="210"/>
      <c r="AB69" s="248" t="str">
        <f t="shared" si="0"/>
        <v>TinGuangdong Hanhe Non-Ferrous Metal Co., Ltd.</v>
      </c>
      <c r="AC69" s="210"/>
      <c r="AD69" s="210"/>
      <c r="AE69" s="210"/>
      <c r="AF69" s="210"/>
      <c r="AG69" s="210"/>
      <c r="AH69" s="210"/>
    </row>
    <row r="70" spans="1:34" ht="12.75" customHeight="1">
      <c r="A70" s="252" t="s">
        <v>1271</v>
      </c>
      <c r="B70" s="260" t="s">
        <v>138</v>
      </c>
      <c r="C70" s="259" t="s">
        <v>1270</v>
      </c>
      <c r="D70" s="258"/>
      <c r="E70" s="260" t="s">
        <v>146</v>
      </c>
      <c r="F70" s="260" t="s">
        <v>1271</v>
      </c>
      <c r="G70" s="260" t="s">
        <v>147</v>
      </c>
      <c r="H70" s="257">
        <v>0</v>
      </c>
      <c r="I70" s="256" t="s">
        <v>148</v>
      </c>
      <c r="J70" s="256" t="s">
        <v>556</v>
      </c>
      <c r="K70" s="255"/>
      <c r="L70" s="255"/>
      <c r="M70" s="255"/>
      <c r="N70" s="255"/>
      <c r="O70" s="255"/>
      <c r="P70" s="254"/>
      <c r="Q70" s="253"/>
      <c r="R70" s="260" t="s">
        <v>1270</v>
      </c>
      <c r="S70" s="252" t="s">
        <v>4901</v>
      </c>
      <c r="T70" s="252" t="s">
        <v>6680</v>
      </c>
      <c r="U70" s="251"/>
      <c r="V70" s="250">
        <v>464</v>
      </c>
      <c r="W70" s="249"/>
      <c r="X70" s="249">
        <v>0</v>
      </c>
      <c r="Y70" s="210"/>
      <c r="Z70" s="210"/>
      <c r="AA70" s="210"/>
      <c r="AB70" s="248" t="str">
        <f t="shared" si="0"/>
        <v>TinJiangxi New Nanshan Technology Ltd.</v>
      </c>
      <c r="AC70" s="210"/>
      <c r="AD70" s="210"/>
      <c r="AE70" s="210"/>
      <c r="AF70" s="210"/>
      <c r="AG70" s="210"/>
      <c r="AH70" s="210"/>
    </row>
    <row r="71" spans="1:34" ht="12.75" customHeight="1">
      <c r="A71" s="252" t="s">
        <v>1300</v>
      </c>
      <c r="B71" s="260" t="s">
        <v>138</v>
      </c>
      <c r="C71" s="259" t="s">
        <v>1299</v>
      </c>
      <c r="D71" s="258"/>
      <c r="E71" s="260" t="s">
        <v>182</v>
      </c>
      <c r="F71" s="260" t="s">
        <v>1300</v>
      </c>
      <c r="G71" s="260" t="s">
        <v>147</v>
      </c>
      <c r="H71" s="257">
        <v>0</v>
      </c>
      <c r="I71" s="256" t="s">
        <v>1301</v>
      </c>
      <c r="J71" s="256" t="s">
        <v>230</v>
      </c>
      <c r="K71" s="255"/>
      <c r="L71" s="255"/>
      <c r="M71" s="255"/>
      <c r="N71" s="255"/>
      <c r="O71" s="255"/>
      <c r="P71" s="254"/>
      <c r="Q71" s="253"/>
      <c r="R71" s="260" t="s">
        <v>1299</v>
      </c>
      <c r="S71" s="252" t="s">
        <v>5241</v>
      </c>
      <c r="T71" s="252" t="s">
        <v>15351</v>
      </c>
      <c r="U71" s="251"/>
      <c r="V71" s="250">
        <v>479</v>
      </c>
      <c r="W71" s="249"/>
      <c r="X71" s="249">
        <v>0</v>
      </c>
      <c r="Y71" s="210"/>
      <c r="Z71" s="210"/>
      <c r="AA71" s="210"/>
      <c r="AB71" s="248" t="str">
        <f t="shared" si="0"/>
        <v>TinMetallic Resources, Inc.</v>
      </c>
      <c r="AC71" s="210"/>
      <c r="AD71" s="210"/>
      <c r="AE71" s="210"/>
      <c r="AF71" s="210"/>
      <c r="AG71" s="210"/>
      <c r="AH71" s="210"/>
    </row>
    <row r="72" spans="1:34" ht="12.75" customHeight="1">
      <c r="A72" s="252" t="s">
        <v>1326</v>
      </c>
      <c r="B72" s="260" t="s">
        <v>138</v>
      </c>
      <c r="C72" s="259" t="s">
        <v>1325</v>
      </c>
      <c r="D72" s="258"/>
      <c r="E72" s="260" t="s">
        <v>958</v>
      </c>
      <c r="F72" s="260" t="s">
        <v>1326</v>
      </c>
      <c r="G72" s="260" t="s">
        <v>147</v>
      </c>
      <c r="H72" s="257">
        <v>0</v>
      </c>
      <c r="I72" s="256" t="s">
        <v>1327</v>
      </c>
      <c r="J72" s="256" t="s">
        <v>1328</v>
      </c>
      <c r="K72" s="255"/>
      <c r="L72" s="255"/>
      <c r="M72" s="255"/>
      <c r="N72" s="255"/>
      <c r="O72" s="255"/>
      <c r="P72" s="254"/>
      <c r="Q72" s="253"/>
      <c r="R72" s="260" t="s">
        <v>1325</v>
      </c>
      <c r="S72" s="252" t="s">
        <v>5213</v>
      </c>
      <c r="T72" s="252" t="s">
        <v>14391</v>
      </c>
      <c r="U72" s="251"/>
      <c r="V72" s="250">
        <v>496</v>
      </c>
      <c r="W72" s="249"/>
      <c r="X72" s="249">
        <v>0</v>
      </c>
      <c r="Y72" s="210"/>
      <c r="Z72" s="210"/>
      <c r="AA72" s="210"/>
      <c r="AB72" s="248" t="str">
        <f t="shared" si="0"/>
        <v>TinO.M. Manufacturing (Thailand) Co., Ltd.</v>
      </c>
      <c r="AC72" s="210"/>
      <c r="AD72" s="210"/>
      <c r="AE72" s="210"/>
      <c r="AF72" s="210"/>
      <c r="AG72" s="210"/>
      <c r="AH72" s="210"/>
    </row>
    <row r="73" spans="1:34" ht="12.75" customHeight="1">
      <c r="A73" s="252" t="s">
        <v>1330</v>
      </c>
      <c r="B73" s="260" t="s">
        <v>138</v>
      </c>
      <c r="C73" s="259" t="s">
        <v>1329</v>
      </c>
      <c r="D73" s="258"/>
      <c r="E73" s="260" t="s">
        <v>305</v>
      </c>
      <c r="F73" s="260" t="s">
        <v>1330</v>
      </c>
      <c r="G73" s="260" t="s">
        <v>147</v>
      </c>
      <c r="H73" s="257">
        <v>0</v>
      </c>
      <c r="I73" s="256" t="s">
        <v>1331</v>
      </c>
      <c r="J73" s="256" t="s">
        <v>1332</v>
      </c>
      <c r="K73" s="255"/>
      <c r="L73" s="255"/>
      <c r="M73" s="255"/>
      <c r="N73" s="255"/>
      <c r="O73" s="255"/>
      <c r="P73" s="254"/>
      <c r="Q73" s="253"/>
      <c r="R73" s="260" t="s">
        <v>1329</v>
      </c>
      <c r="S73" s="252" t="s">
        <v>5137</v>
      </c>
      <c r="T73" s="252" t="s">
        <v>12809</v>
      </c>
      <c r="U73" s="251"/>
      <c r="V73" s="250">
        <v>497</v>
      </c>
      <c r="W73" s="249"/>
      <c r="X73" s="249">
        <v>0</v>
      </c>
      <c r="Y73" s="210"/>
      <c r="Z73" s="210"/>
      <c r="AA73" s="210"/>
      <c r="AB73" s="248" t="str">
        <f t="shared" si="0"/>
        <v>TinO.M. Manufacturing Philippines, Inc.</v>
      </c>
      <c r="AC73" s="210"/>
      <c r="AD73" s="210"/>
      <c r="AE73" s="210"/>
      <c r="AF73" s="210"/>
      <c r="AG73" s="210"/>
      <c r="AH73" s="210"/>
    </row>
    <row r="74" spans="1:34" ht="12.75" customHeight="1">
      <c r="A74" s="252" t="s">
        <v>1359</v>
      </c>
      <c r="B74" s="260" t="s">
        <v>138</v>
      </c>
      <c r="C74" s="259" t="s">
        <v>1358</v>
      </c>
      <c r="D74" s="258"/>
      <c r="E74" s="260" t="s">
        <v>791</v>
      </c>
      <c r="F74" s="260" t="s">
        <v>1359</v>
      </c>
      <c r="G74" s="260" t="s">
        <v>147</v>
      </c>
      <c r="H74" s="257">
        <v>0</v>
      </c>
      <c r="I74" s="256" t="s">
        <v>1360</v>
      </c>
      <c r="J74" s="256" t="s">
        <v>1361</v>
      </c>
      <c r="K74" s="255"/>
      <c r="L74" s="255"/>
      <c r="M74" s="255"/>
      <c r="N74" s="255"/>
      <c r="O74" s="255"/>
      <c r="P74" s="254"/>
      <c r="Q74" s="253"/>
      <c r="R74" s="260" t="s">
        <v>1358</v>
      </c>
      <c r="S74" s="252" t="s">
        <v>5010</v>
      </c>
      <c r="T74" s="252" t="s">
        <v>9132</v>
      </c>
      <c r="U74" s="251"/>
      <c r="V74" s="250">
        <v>513</v>
      </c>
      <c r="W74" s="249"/>
      <c r="X74" s="249">
        <v>0</v>
      </c>
      <c r="Y74" s="210"/>
      <c r="Z74" s="210"/>
      <c r="AA74" s="210"/>
      <c r="AB74" s="248" t="str">
        <f t="shared" si="0"/>
        <v>TinPT Cipta Persada Mulia</v>
      </c>
      <c r="AC74" s="210"/>
      <c r="AD74" s="210"/>
      <c r="AE74" s="210"/>
      <c r="AF74" s="210"/>
      <c r="AG74" s="210"/>
      <c r="AH74" s="210"/>
    </row>
    <row r="75" spans="1:34" ht="12.75" customHeight="1">
      <c r="A75" s="252" t="s">
        <v>1190</v>
      </c>
      <c r="B75" s="260" t="s">
        <v>138</v>
      </c>
      <c r="C75" s="259" t="s">
        <v>1189</v>
      </c>
      <c r="D75" s="258"/>
      <c r="E75" s="260" t="s">
        <v>791</v>
      </c>
      <c r="F75" s="260" t="s">
        <v>1190</v>
      </c>
      <c r="G75" s="260" t="s">
        <v>147</v>
      </c>
      <c r="H75" s="257">
        <v>0</v>
      </c>
      <c r="I75" s="256" t="s">
        <v>1191</v>
      </c>
      <c r="J75" s="256" t="s">
        <v>1187</v>
      </c>
      <c r="K75" s="255"/>
      <c r="L75" s="255"/>
      <c r="M75" s="255"/>
      <c r="N75" s="255"/>
      <c r="O75" s="255"/>
      <c r="P75" s="254"/>
      <c r="Q75" s="253"/>
      <c r="R75" s="260" t="s">
        <v>1189</v>
      </c>
      <c r="S75" s="252" t="s">
        <v>5010</v>
      </c>
      <c r="T75" s="252" t="s">
        <v>9127</v>
      </c>
      <c r="U75" s="251"/>
      <c r="V75" s="250">
        <v>525</v>
      </c>
      <c r="W75" s="249"/>
      <c r="X75" s="249">
        <v>0</v>
      </c>
      <c r="Y75" s="210"/>
      <c r="Z75" s="210"/>
      <c r="AA75" s="210"/>
      <c r="AB75" s="248" t="str">
        <f t="shared" si="0"/>
        <v>TinPT Rajehan Ariq</v>
      </c>
      <c r="AC75" s="210"/>
      <c r="AD75" s="210"/>
      <c r="AE75" s="210"/>
      <c r="AF75" s="210"/>
      <c r="AG75" s="210"/>
      <c r="AH75" s="210"/>
    </row>
    <row r="76" spans="1:34" ht="12.75" customHeight="1">
      <c r="A76" s="252" t="s">
        <v>1381</v>
      </c>
      <c r="B76" s="260" t="s">
        <v>138</v>
      </c>
      <c r="C76" s="259" t="s">
        <v>1380</v>
      </c>
      <c r="D76" s="258"/>
      <c r="E76" s="260" t="s">
        <v>244</v>
      </c>
      <c r="F76" s="260" t="s">
        <v>1381</v>
      </c>
      <c r="G76" s="260" t="s">
        <v>147</v>
      </c>
      <c r="H76" s="257">
        <v>0</v>
      </c>
      <c r="I76" s="256" t="s">
        <v>1382</v>
      </c>
      <c r="J76" s="256" t="s">
        <v>649</v>
      </c>
      <c r="K76" s="255"/>
      <c r="L76" s="255"/>
      <c r="M76" s="255"/>
      <c r="N76" s="255"/>
      <c r="O76" s="255"/>
      <c r="P76" s="254"/>
      <c r="Q76" s="253"/>
      <c r="R76" s="260" t="s">
        <v>1380</v>
      </c>
      <c r="S76" s="252" t="s">
        <v>4876</v>
      </c>
      <c r="T76" s="252" t="s">
        <v>6188</v>
      </c>
      <c r="U76" s="251"/>
      <c r="V76" s="250">
        <v>543</v>
      </c>
      <c r="W76" s="249"/>
      <c r="X76" s="249">
        <v>0</v>
      </c>
      <c r="Y76" s="210"/>
      <c r="Z76" s="210"/>
      <c r="AA76" s="210"/>
      <c r="AB76" s="248" t="str">
        <f t="shared" si="0"/>
        <v>TinSuper Ligas</v>
      </c>
      <c r="AC76" s="210"/>
      <c r="AD76" s="210"/>
      <c r="AE76" s="210"/>
      <c r="AF76" s="210"/>
      <c r="AG76" s="210"/>
      <c r="AH76" s="210"/>
    </row>
    <row r="77" spans="1:34" ht="12.75" customHeight="1">
      <c r="A77" s="252" t="s">
        <v>1170</v>
      </c>
      <c r="B77" s="260" t="s">
        <v>138</v>
      </c>
      <c r="C77" s="259" t="s">
        <v>1169</v>
      </c>
      <c r="D77" s="258"/>
      <c r="E77" s="260" t="s">
        <v>146</v>
      </c>
      <c r="F77" s="260" t="s">
        <v>1170</v>
      </c>
      <c r="G77" s="260" t="s">
        <v>147</v>
      </c>
      <c r="H77" s="257">
        <v>0</v>
      </c>
      <c r="I77" s="256" t="s">
        <v>1155</v>
      </c>
      <c r="J77" s="256" t="s">
        <v>341</v>
      </c>
      <c r="K77" s="255"/>
      <c r="L77" s="255"/>
      <c r="M77" s="255"/>
      <c r="N77" s="255"/>
      <c r="O77" s="255"/>
      <c r="P77" s="254"/>
      <c r="Q77" s="253"/>
      <c r="R77" s="260" t="s">
        <v>1169</v>
      </c>
      <c r="S77" s="252" t="s">
        <v>4901</v>
      </c>
      <c r="T77" s="252" t="s">
        <v>6693</v>
      </c>
      <c r="U77" s="251"/>
      <c r="V77" s="250">
        <v>550</v>
      </c>
      <c r="W77" s="249"/>
      <c r="X77" s="249">
        <v>0</v>
      </c>
      <c r="Y77" s="210"/>
      <c r="Z77" s="210"/>
      <c r="AA77" s="210"/>
      <c r="AB77" s="248" t="str">
        <f t="shared" si="0"/>
        <v>TinTin Smelting Branch of Yunnan Tin Co., Ltd.</v>
      </c>
      <c r="AC77" s="210"/>
      <c r="AD77" s="210"/>
      <c r="AE77" s="210"/>
      <c r="AF77" s="210"/>
      <c r="AG77" s="210"/>
      <c r="AH77" s="210"/>
    </row>
    <row r="78" spans="1:34" ht="12.75" customHeight="1">
      <c r="A78" s="252" t="s">
        <v>1154</v>
      </c>
      <c r="B78" s="260" t="s">
        <v>138</v>
      </c>
      <c r="C78" s="259" t="s">
        <v>1153</v>
      </c>
      <c r="D78" s="258"/>
      <c r="E78" s="260" t="s">
        <v>146</v>
      </c>
      <c r="F78" s="260" t="s">
        <v>1154</v>
      </c>
      <c r="G78" s="260" t="s">
        <v>147</v>
      </c>
      <c r="H78" s="257">
        <v>0</v>
      </c>
      <c r="I78" s="256" t="s">
        <v>1155</v>
      </c>
      <c r="J78" s="256" t="s">
        <v>341</v>
      </c>
      <c r="K78" s="255"/>
      <c r="L78" s="255"/>
      <c r="M78" s="255"/>
      <c r="N78" s="255"/>
      <c r="O78" s="255"/>
      <c r="P78" s="254"/>
      <c r="Q78" s="253"/>
      <c r="R78" s="260" t="s">
        <v>1153</v>
      </c>
      <c r="S78" s="252" t="s">
        <v>4901</v>
      </c>
      <c r="T78" s="252" t="s">
        <v>6693</v>
      </c>
      <c r="U78" s="251"/>
      <c r="V78" s="250">
        <v>565</v>
      </c>
      <c r="W78" s="249"/>
      <c r="X78" s="249">
        <v>0</v>
      </c>
      <c r="Y78" s="210"/>
      <c r="Z78" s="210"/>
      <c r="AA78" s="210"/>
      <c r="AB78" s="248" t="str">
        <f t="shared" si="0"/>
        <v>TinYunnan Chengfeng Non-ferrous Metals Co., Ltd.</v>
      </c>
      <c r="AC78" s="210"/>
      <c r="AD78" s="210"/>
      <c r="AE78" s="210"/>
      <c r="AF78" s="210"/>
      <c r="AG78" s="210"/>
      <c r="AH78" s="210"/>
    </row>
    <row r="79" spans="1:34" ht="12.75" customHeight="1">
      <c r="A79" s="252" t="s">
        <v>197</v>
      </c>
      <c r="B79" s="260" t="s">
        <v>140</v>
      </c>
      <c r="C79" s="259" t="s">
        <v>195</v>
      </c>
      <c r="D79" s="258"/>
      <c r="E79" s="260" t="s">
        <v>196</v>
      </c>
      <c r="F79" s="260" t="s">
        <v>197</v>
      </c>
      <c r="G79" s="260" t="s">
        <v>147</v>
      </c>
      <c r="H79" s="257">
        <v>0</v>
      </c>
      <c r="I79" s="256" t="s">
        <v>198</v>
      </c>
      <c r="J79" s="256" t="s">
        <v>199</v>
      </c>
      <c r="K79" s="255"/>
      <c r="L79" s="255"/>
      <c r="M79" s="255"/>
      <c r="N79" s="255"/>
      <c r="O79" s="255"/>
      <c r="P79" s="254"/>
      <c r="Q79" s="253"/>
      <c r="R79" s="260" t="s">
        <v>195</v>
      </c>
      <c r="S79" s="252" t="s">
        <v>4971</v>
      </c>
      <c r="T79" s="252" t="s">
        <v>7070</v>
      </c>
      <c r="U79" s="251"/>
      <c r="V79" s="250">
        <v>10</v>
      </c>
      <c r="W79" s="249"/>
      <c r="X79" s="249">
        <v>0</v>
      </c>
      <c r="Y79" s="210"/>
      <c r="Z79" s="210"/>
      <c r="AA79" s="210"/>
      <c r="AB79" s="248" t="str">
        <f t="shared" si="0"/>
        <v>GoldAgosi AG</v>
      </c>
      <c r="AC79" s="210"/>
      <c r="AD79" s="210"/>
      <c r="AE79" s="210"/>
      <c r="AF79" s="210"/>
      <c r="AG79" s="210"/>
      <c r="AH79" s="210"/>
    </row>
    <row r="80" spans="1:34" ht="12.75" customHeight="1">
      <c r="A80" s="252" t="s">
        <v>208</v>
      </c>
      <c r="B80" s="260" t="s">
        <v>140</v>
      </c>
      <c r="C80" s="259" t="s">
        <v>206</v>
      </c>
      <c r="D80" s="258"/>
      <c r="E80" s="260" t="s">
        <v>207</v>
      </c>
      <c r="F80" s="260" t="s">
        <v>208</v>
      </c>
      <c r="G80" s="260" t="s">
        <v>147</v>
      </c>
      <c r="H80" s="257">
        <v>0</v>
      </c>
      <c r="I80" s="256" t="s">
        <v>209</v>
      </c>
      <c r="J80" s="256" t="s">
        <v>210</v>
      </c>
      <c r="K80" s="255"/>
      <c r="L80" s="255"/>
      <c r="M80" s="255"/>
      <c r="N80" s="255"/>
      <c r="O80" s="255"/>
      <c r="P80" s="254"/>
      <c r="Q80" s="253"/>
      <c r="R80" s="260" t="s">
        <v>206</v>
      </c>
      <c r="S80" s="252" t="s">
        <v>5024</v>
      </c>
      <c r="T80" s="252" t="s">
        <v>9740</v>
      </c>
      <c r="U80" s="251"/>
      <c r="V80" s="250">
        <v>13</v>
      </c>
      <c r="W80" s="249"/>
      <c r="X80" s="249">
        <v>0</v>
      </c>
      <c r="Y80" s="210"/>
      <c r="Z80" s="210"/>
      <c r="AA80" s="210"/>
      <c r="AB80" s="248" t="str">
        <f t="shared" si="0"/>
        <v>GoldAida Chemical Industries Co., Ltd.</v>
      </c>
      <c r="AC80" s="210"/>
      <c r="AD80" s="210"/>
      <c r="AE80" s="210"/>
      <c r="AF80" s="210"/>
      <c r="AG80" s="210"/>
      <c r="AH80" s="210"/>
    </row>
    <row r="81" spans="1:34" ht="12.75" customHeight="1">
      <c r="A81" s="252" t="s">
        <v>258</v>
      </c>
      <c r="B81" s="260" t="s">
        <v>140</v>
      </c>
      <c r="C81" s="259" t="s">
        <v>256</v>
      </c>
      <c r="D81" s="258"/>
      <c r="E81" s="260" t="s">
        <v>257</v>
      </c>
      <c r="F81" s="260" t="s">
        <v>258</v>
      </c>
      <c r="G81" s="260" t="s">
        <v>147</v>
      </c>
      <c r="H81" s="257">
        <v>0</v>
      </c>
      <c r="I81" s="256" t="s">
        <v>259</v>
      </c>
      <c r="J81" s="256" t="s">
        <v>260</v>
      </c>
      <c r="K81" s="255"/>
      <c r="L81" s="255"/>
      <c r="M81" s="255"/>
      <c r="N81" s="255"/>
      <c r="O81" s="255"/>
      <c r="P81" s="254"/>
      <c r="Q81" s="253"/>
      <c r="R81" s="260" t="s">
        <v>256</v>
      </c>
      <c r="S81" s="252" t="s">
        <v>5206</v>
      </c>
      <c r="T81" s="252" t="s">
        <v>6570</v>
      </c>
      <c r="U81" s="251"/>
      <c r="V81" s="250">
        <v>28</v>
      </c>
      <c r="W81" s="249"/>
      <c r="X81" s="249">
        <v>0</v>
      </c>
      <c r="Y81" s="210"/>
      <c r="Z81" s="210"/>
      <c r="AA81" s="210"/>
      <c r="AB81" s="248" t="str">
        <f t="shared" si="0"/>
        <v>GoldArgor-Heraeus S.A.</v>
      </c>
      <c r="AC81" s="210"/>
      <c r="AD81" s="210"/>
      <c r="AE81" s="210"/>
      <c r="AF81" s="210"/>
      <c r="AG81" s="210"/>
      <c r="AH81" s="210"/>
    </row>
    <row r="82" spans="1:34" ht="12.75" customHeight="1">
      <c r="A82" s="252" t="s">
        <v>239</v>
      </c>
      <c r="B82" s="260" t="s">
        <v>140</v>
      </c>
      <c r="C82" s="259" t="s">
        <v>261</v>
      </c>
      <c r="D82" s="258"/>
      <c r="E82" s="260" t="s">
        <v>207</v>
      </c>
      <c r="F82" s="260" t="s">
        <v>239</v>
      </c>
      <c r="G82" s="260" t="s">
        <v>147</v>
      </c>
      <c r="H82" s="257">
        <v>0</v>
      </c>
      <c r="I82" s="256" t="s">
        <v>15827</v>
      </c>
      <c r="J82" s="256" t="s">
        <v>1122</v>
      </c>
      <c r="K82" s="255"/>
      <c r="L82" s="255"/>
      <c r="M82" s="255"/>
      <c r="N82" s="255"/>
      <c r="O82" s="255"/>
      <c r="P82" s="254"/>
      <c r="Q82" s="253"/>
      <c r="R82" s="260" t="s">
        <v>261</v>
      </c>
      <c r="S82" s="252" t="s">
        <v>5024</v>
      </c>
      <c r="T82" s="252" t="s">
        <v>9776</v>
      </c>
      <c r="U82" s="251"/>
      <c r="V82" s="250">
        <v>29</v>
      </c>
      <c r="W82" s="249"/>
      <c r="X82" s="249">
        <v>0</v>
      </c>
      <c r="Y82" s="210"/>
      <c r="Z82" s="210"/>
      <c r="AA82" s="210"/>
      <c r="AB82" s="248" t="str">
        <f t="shared" si="0"/>
        <v>GoldAsahi Pretec Corp.</v>
      </c>
      <c r="AC82" s="210"/>
      <c r="AD82" s="210"/>
      <c r="AE82" s="210"/>
      <c r="AF82" s="210"/>
      <c r="AG82" s="210"/>
      <c r="AH82" s="210"/>
    </row>
    <row r="83" spans="1:34" ht="12.75" customHeight="1">
      <c r="A83" s="252" t="s">
        <v>296</v>
      </c>
      <c r="B83" s="260" t="s">
        <v>140</v>
      </c>
      <c r="C83" s="259" t="s">
        <v>295</v>
      </c>
      <c r="D83" s="258"/>
      <c r="E83" s="260" t="s">
        <v>196</v>
      </c>
      <c r="F83" s="260" t="s">
        <v>296</v>
      </c>
      <c r="G83" s="260" t="s">
        <v>147</v>
      </c>
      <c r="H83" s="257">
        <v>0</v>
      </c>
      <c r="I83" s="256" t="s">
        <v>297</v>
      </c>
      <c r="J83" s="256" t="s">
        <v>297</v>
      </c>
      <c r="K83" s="255"/>
      <c r="L83" s="255"/>
      <c r="M83" s="255"/>
      <c r="N83" s="255"/>
      <c r="O83" s="255"/>
      <c r="P83" s="254"/>
      <c r="Q83" s="253"/>
      <c r="R83" s="260" t="s">
        <v>295</v>
      </c>
      <c r="S83" s="252" t="s">
        <v>4971</v>
      </c>
      <c r="T83" s="252" t="s">
        <v>7076</v>
      </c>
      <c r="U83" s="251"/>
      <c r="V83" s="250">
        <v>38</v>
      </c>
      <c r="W83" s="249"/>
      <c r="X83" s="249">
        <v>0</v>
      </c>
      <c r="Y83" s="210"/>
      <c r="Z83" s="210"/>
      <c r="AA83" s="210"/>
      <c r="AB83" s="248" t="str">
        <f t="shared" si="0"/>
        <v>GoldAurubis AG</v>
      </c>
      <c r="AC83" s="210"/>
      <c r="AD83" s="210"/>
      <c r="AE83" s="210"/>
      <c r="AF83" s="210"/>
      <c r="AG83" s="210"/>
      <c r="AH83" s="210"/>
    </row>
    <row r="84" spans="1:34" ht="12.75" customHeight="1">
      <c r="A84" s="252" t="s">
        <v>315</v>
      </c>
      <c r="B84" s="260" t="s">
        <v>140</v>
      </c>
      <c r="C84" s="259" t="s">
        <v>314</v>
      </c>
      <c r="D84" s="258"/>
      <c r="E84" s="260" t="s">
        <v>196</v>
      </c>
      <c r="F84" s="260" t="s">
        <v>315</v>
      </c>
      <c r="G84" s="260" t="s">
        <v>147</v>
      </c>
      <c r="H84" s="257">
        <v>0</v>
      </c>
      <c r="I84" s="256" t="s">
        <v>198</v>
      </c>
      <c r="J84" s="256" t="s">
        <v>199</v>
      </c>
      <c r="K84" s="255"/>
      <c r="L84" s="255"/>
      <c r="M84" s="255"/>
      <c r="N84" s="255"/>
      <c r="O84" s="255"/>
      <c r="P84" s="254"/>
      <c r="Q84" s="253"/>
      <c r="R84" s="260" t="s">
        <v>314</v>
      </c>
      <c r="S84" s="252" t="s">
        <v>4971</v>
      </c>
      <c r="T84" s="252" t="s">
        <v>7070</v>
      </c>
      <c r="U84" s="251"/>
      <c r="V84" s="250">
        <v>44</v>
      </c>
      <c r="W84" s="249"/>
      <c r="X84" s="249">
        <v>0</v>
      </c>
      <c r="Y84" s="210"/>
      <c r="Z84" s="210"/>
      <c r="AA84" s="210"/>
      <c r="AB84" s="248" t="str">
        <f t="shared" si="0"/>
        <v>GoldC. Hafner GmbH + Co. KG</v>
      </c>
      <c r="AC84" s="210"/>
      <c r="AD84" s="210"/>
      <c r="AE84" s="210"/>
      <c r="AF84" s="210"/>
      <c r="AG84" s="210"/>
      <c r="AH84" s="210"/>
    </row>
    <row r="85" spans="1:34" ht="12.75" customHeight="1">
      <c r="A85" s="252" t="s">
        <v>344</v>
      </c>
      <c r="B85" s="260" t="s">
        <v>140</v>
      </c>
      <c r="C85" s="259" t="s">
        <v>343</v>
      </c>
      <c r="D85" s="258"/>
      <c r="E85" s="260" t="s">
        <v>172</v>
      </c>
      <c r="F85" s="260" t="s">
        <v>344</v>
      </c>
      <c r="G85" s="260" t="s">
        <v>147</v>
      </c>
      <c r="H85" s="257">
        <v>0</v>
      </c>
      <c r="I85" s="256" t="s">
        <v>345</v>
      </c>
      <c r="J85" s="256" t="s">
        <v>346</v>
      </c>
      <c r="K85" s="255"/>
      <c r="L85" s="255"/>
      <c r="M85" s="255"/>
      <c r="N85" s="255"/>
      <c r="O85" s="255"/>
      <c r="P85" s="254"/>
      <c r="Q85" s="253"/>
      <c r="R85" s="260" t="s">
        <v>343</v>
      </c>
      <c r="S85" s="252" t="s">
        <v>5021</v>
      </c>
      <c r="T85" s="252" t="s">
        <v>9515</v>
      </c>
      <c r="U85" s="251"/>
      <c r="V85" s="250">
        <v>57</v>
      </c>
      <c r="W85" s="249"/>
      <c r="X85" s="249">
        <v>0</v>
      </c>
      <c r="Y85" s="210"/>
      <c r="Z85" s="210"/>
      <c r="AA85" s="210"/>
      <c r="AB85" s="248" t="str">
        <f t="shared" si="0"/>
        <v>GoldChimet S.p.A.</v>
      </c>
      <c r="AC85" s="210"/>
      <c r="AD85" s="210"/>
      <c r="AE85" s="210"/>
      <c r="AF85" s="210"/>
      <c r="AG85" s="210"/>
      <c r="AH85" s="210"/>
    </row>
    <row r="86" spans="1:34" ht="12.75" customHeight="1">
      <c r="A86" s="252" t="s">
        <v>213</v>
      </c>
      <c r="B86" s="260" t="s">
        <v>140</v>
      </c>
      <c r="C86" s="259" t="s">
        <v>212</v>
      </c>
      <c r="D86" s="258"/>
      <c r="E86" s="260" t="s">
        <v>207</v>
      </c>
      <c r="F86" s="260" t="s">
        <v>213</v>
      </c>
      <c r="G86" s="260" t="s">
        <v>147</v>
      </c>
      <c r="H86" s="257">
        <v>0</v>
      </c>
      <c r="I86" s="256" t="s">
        <v>214</v>
      </c>
      <c r="J86" s="256" t="s">
        <v>215</v>
      </c>
      <c r="K86" s="255"/>
      <c r="L86" s="255"/>
      <c r="M86" s="255"/>
      <c r="N86" s="255"/>
      <c r="O86" s="255"/>
      <c r="P86" s="254"/>
      <c r="Q86" s="253"/>
      <c r="R86" s="260" t="s">
        <v>212</v>
      </c>
      <c r="S86" s="252" t="s">
        <v>5024</v>
      </c>
      <c r="T86" s="252" t="s">
        <v>9726</v>
      </c>
      <c r="U86" s="251"/>
      <c r="V86" s="250">
        <v>69</v>
      </c>
      <c r="W86" s="249"/>
      <c r="X86" s="249">
        <v>0</v>
      </c>
      <c r="Y86" s="210"/>
      <c r="Z86" s="210"/>
      <c r="AA86" s="210"/>
      <c r="AB86" s="248" t="str">
        <f t="shared" si="0"/>
        <v>GoldDowa</v>
      </c>
      <c r="AC86" s="210"/>
      <c r="AD86" s="210"/>
      <c r="AE86" s="210"/>
      <c r="AF86" s="210"/>
      <c r="AG86" s="210"/>
      <c r="AH86" s="210"/>
    </row>
    <row r="87" spans="1:34" ht="12.75" customHeight="1">
      <c r="A87" s="252" t="s">
        <v>495</v>
      </c>
      <c r="B87" s="260" t="s">
        <v>140</v>
      </c>
      <c r="C87" s="259" t="s">
        <v>494</v>
      </c>
      <c r="D87" s="258"/>
      <c r="E87" s="260" t="s">
        <v>196</v>
      </c>
      <c r="F87" s="260" t="s">
        <v>495</v>
      </c>
      <c r="G87" s="260" t="s">
        <v>147</v>
      </c>
      <c r="H87" s="257">
        <v>0</v>
      </c>
      <c r="I87" s="256" t="s">
        <v>198</v>
      </c>
      <c r="J87" s="256" t="s">
        <v>199</v>
      </c>
      <c r="K87" s="255"/>
      <c r="L87" s="255"/>
      <c r="M87" s="255"/>
      <c r="N87" s="255"/>
      <c r="O87" s="255"/>
      <c r="P87" s="254"/>
      <c r="Q87" s="253"/>
      <c r="R87" s="260" t="s">
        <v>494</v>
      </c>
      <c r="S87" s="252" t="s">
        <v>4971</v>
      </c>
      <c r="T87" s="252" t="s">
        <v>7070</v>
      </c>
      <c r="U87" s="251"/>
      <c r="V87" s="250">
        <v>105</v>
      </c>
      <c r="W87" s="249"/>
      <c r="X87" s="249">
        <v>0</v>
      </c>
      <c r="Y87" s="210"/>
      <c r="Z87" s="210"/>
      <c r="AA87" s="210"/>
      <c r="AB87" s="248" t="str">
        <f t="shared" si="0"/>
        <v>GoldHeimerle + Meule GmbH</v>
      </c>
      <c r="AC87" s="210"/>
      <c r="AD87" s="210"/>
      <c r="AE87" s="210"/>
      <c r="AF87" s="210"/>
      <c r="AG87" s="210"/>
      <c r="AH87" s="210"/>
    </row>
    <row r="88" spans="1:34" ht="12.75" customHeight="1">
      <c r="A88" s="252" t="s">
        <v>500</v>
      </c>
      <c r="B88" s="260" t="s">
        <v>140</v>
      </c>
      <c r="C88" s="259" t="s">
        <v>499</v>
      </c>
      <c r="D88" s="258"/>
      <c r="E88" s="260" t="s">
        <v>196</v>
      </c>
      <c r="F88" s="260" t="s">
        <v>500</v>
      </c>
      <c r="G88" s="260" t="s">
        <v>147</v>
      </c>
      <c r="H88" s="257">
        <v>0</v>
      </c>
      <c r="I88" s="256" t="s">
        <v>501</v>
      </c>
      <c r="J88" s="256" t="s">
        <v>502</v>
      </c>
      <c r="K88" s="255"/>
      <c r="L88" s="255"/>
      <c r="M88" s="255"/>
      <c r="N88" s="255"/>
      <c r="O88" s="255"/>
      <c r="P88" s="254"/>
      <c r="Q88" s="253"/>
      <c r="R88" s="260" t="s">
        <v>499</v>
      </c>
      <c r="S88" s="252" t="s">
        <v>4971</v>
      </c>
      <c r="T88" s="252" t="s">
        <v>7075</v>
      </c>
      <c r="U88" s="251"/>
      <c r="V88" s="250">
        <v>109</v>
      </c>
      <c r="W88" s="249"/>
      <c r="X88" s="249">
        <v>0</v>
      </c>
      <c r="Y88" s="210"/>
      <c r="Z88" s="210"/>
      <c r="AA88" s="210"/>
      <c r="AB88" s="248" t="str">
        <f t="shared" si="0"/>
        <v>GoldHeraeus Germany GmbH Co. KG</v>
      </c>
      <c r="AC88" s="210"/>
      <c r="AD88" s="210"/>
      <c r="AE88" s="210"/>
      <c r="AF88" s="210"/>
      <c r="AG88" s="210"/>
      <c r="AH88" s="210"/>
    </row>
    <row r="89" spans="1:34" ht="12.75" customHeight="1">
      <c r="A89" s="252" t="s">
        <v>538</v>
      </c>
      <c r="B89" s="260" t="s">
        <v>140</v>
      </c>
      <c r="C89" s="259" t="s">
        <v>537</v>
      </c>
      <c r="D89" s="258"/>
      <c r="E89" s="260" t="s">
        <v>207</v>
      </c>
      <c r="F89" s="260" t="s">
        <v>538</v>
      </c>
      <c r="G89" s="260" t="s">
        <v>147</v>
      </c>
      <c r="H89" s="257">
        <v>0</v>
      </c>
      <c r="I89" s="256" t="s">
        <v>539</v>
      </c>
      <c r="J89" s="256" t="s">
        <v>392</v>
      </c>
      <c r="K89" s="255"/>
      <c r="L89" s="255"/>
      <c r="M89" s="255"/>
      <c r="N89" s="255"/>
      <c r="O89" s="255"/>
      <c r="P89" s="254"/>
      <c r="Q89" s="253"/>
      <c r="R89" s="260" t="s">
        <v>537</v>
      </c>
      <c r="S89" s="252" t="s">
        <v>5024</v>
      </c>
      <c r="T89" s="252" t="s">
        <v>9737</v>
      </c>
      <c r="U89" s="251"/>
      <c r="V89" s="250">
        <v>127</v>
      </c>
      <c r="W89" s="249"/>
      <c r="X89" s="249">
        <v>0</v>
      </c>
      <c r="Y89" s="210"/>
      <c r="Z89" s="210"/>
      <c r="AA89" s="210"/>
      <c r="AB89" s="248" t="str">
        <f t="shared" si="0"/>
        <v>GoldIshifuku Metal Industry Co., Ltd.</v>
      </c>
      <c r="AC89" s="210"/>
      <c r="AD89" s="210"/>
      <c r="AE89" s="210"/>
      <c r="AF89" s="210"/>
      <c r="AG89" s="210"/>
      <c r="AH89" s="210"/>
    </row>
    <row r="90" spans="1:34" ht="12.75" customHeight="1">
      <c r="A90" s="252" t="s">
        <v>564</v>
      </c>
      <c r="B90" s="260" t="s">
        <v>140</v>
      </c>
      <c r="C90" s="259" t="s">
        <v>563</v>
      </c>
      <c r="D90" s="258"/>
      <c r="E90" s="260" t="s">
        <v>207</v>
      </c>
      <c r="F90" s="260" t="s">
        <v>564</v>
      </c>
      <c r="G90" s="260" t="s">
        <v>147</v>
      </c>
      <c r="H90" s="257">
        <v>0</v>
      </c>
      <c r="I90" s="256" t="s">
        <v>565</v>
      </c>
      <c r="J90" s="256" t="s">
        <v>566</v>
      </c>
      <c r="K90" s="255"/>
      <c r="L90" s="255"/>
      <c r="M90" s="255"/>
      <c r="N90" s="255"/>
      <c r="O90" s="255"/>
      <c r="P90" s="254"/>
      <c r="Q90" s="253"/>
      <c r="R90" s="260" t="s">
        <v>563</v>
      </c>
      <c r="S90" s="252" t="s">
        <v>5024</v>
      </c>
      <c r="T90" s="252" t="s">
        <v>9806</v>
      </c>
      <c r="U90" s="251"/>
      <c r="V90" s="250">
        <v>141</v>
      </c>
      <c r="W90" s="249"/>
      <c r="X90" s="249">
        <v>0</v>
      </c>
      <c r="Y90" s="210"/>
      <c r="Z90" s="210"/>
      <c r="AA90" s="210"/>
      <c r="AB90" s="248" t="str">
        <f t="shared" si="0"/>
        <v>GoldJX Nippon Mining &amp; Metals Co., Ltd.</v>
      </c>
      <c r="AC90" s="210"/>
      <c r="AD90" s="210"/>
      <c r="AE90" s="210"/>
      <c r="AF90" s="210"/>
      <c r="AG90" s="210"/>
      <c r="AH90" s="210"/>
    </row>
    <row r="91" spans="1:34" ht="12.75" customHeight="1">
      <c r="A91" s="252" t="s">
        <v>598</v>
      </c>
      <c r="B91" s="260" t="s">
        <v>140</v>
      </c>
      <c r="C91" s="259" t="s">
        <v>597</v>
      </c>
      <c r="D91" s="258"/>
      <c r="E91" s="260" t="s">
        <v>207</v>
      </c>
      <c r="F91" s="260" t="s">
        <v>598</v>
      </c>
      <c r="G91" s="260" t="s">
        <v>147</v>
      </c>
      <c r="H91" s="257">
        <v>0</v>
      </c>
      <c r="I91" s="256" t="s">
        <v>599</v>
      </c>
      <c r="J91" s="256" t="s">
        <v>392</v>
      </c>
      <c r="K91" s="255"/>
      <c r="L91" s="255"/>
      <c r="M91" s="255"/>
      <c r="N91" s="255"/>
      <c r="O91" s="255"/>
      <c r="P91" s="254"/>
      <c r="Q91" s="253"/>
      <c r="R91" s="260" t="s">
        <v>597</v>
      </c>
      <c r="S91" s="252" t="s">
        <v>5024</v>
      </c>
      <c r="T91" s="252" t="s">
        <v>9737</v>
      </c>
      <c r="U91" s="251"/>
      <c r="V91" s="250">
        <v>151</v>
      </c>
      <c r="W91" s="249"/>
      <c r="X91" s="249">
        <v>0</v>
      </c>
      <c r="Y91" s="210"/>
      <c r="Z91" s="210"/>
      <c r="AA91" s="210"/>
      <c r="AB91" s="248" t="str">
        <f t="shared" si="0"/>
        <v>GoldKojima Chemicals Co., Ltd.</v>
      </c>
      <c r="AC91" s="210"/>
      <c r="AD91" s="210"/>
      <c r="AE91" s="210"/>
      <c r="AF91" s="210"/>
      <c r="AG91" s="210"/>
      <c r="AH91" s="210"/>
    </row>
    <row r="92" spans="1:34" ht="12.75" customHeight="1">
      <c r="A92" s="252" t="s">
        <v>655</v>
      </c>
      <c r="B92" s="260" t="s">
        <v>140</v>
      </c>
      <c r="C92" s="259" t="s">
        <v>654</v>
      </c>
      <c r="D92" s="258"/>
      <c r="E92" s="260" t="s">
        <v>207</v>
      </c>
      <c r="F92" s="260" t="s">
        <v>655</v>
      </c>
      <c r="G92" s="260" t="s">
        <v>147</v>
      </c>
      <c r="H92" s="257">
        <v>0</v>
      </c>
      <c r="I92" s="256" t="s">
        <v>656</v>
      </c>
      <c r="J92" s="256" t="s">
        <v>392</v>
      </c>
      <c r="K92" s="255"/>
      <c r="L92" s="255"/>
      <c r="M92" s="255"/>
      <c r="N92" s="255"/>
      <c r="O92" s="255"/>
      <c r="P92" s="254"/>
      <c r="Q92" s="253"/>
      <c r="R92" s="260" t="s">
        <v>654</v>
      </c>
      <c r="S92" s="252" t="s">
        <v>5024</v>
      </c>
      <c r="T92" s="252" t="s">
        <v>9737</v>
      </c>
      <c r="U92" s="251"/>
      <c r="V92" s="250">
        <v>175</v>
      </c>
      <c r="W92" s="249"/>
      <c r="X92" s="249">
        <v>0</v>
      </c>
      <c r="Y92" s="210"/>
      <c r="Z92" s="210"/>
      <c r="AA92" s="210"/>
      <c r="AB92" s="248" t="str">
        <f t="shared" si="0"/>
        <v>GoldMatsuda Sangyo Co., Ltd.</v>
      </c>
      <c r="AC92" s="210"/>
      <c r="AD92" s="210"/>
      <c r="AE92" s="210"/>
      <c r="AF92" s="210"/>
      <c r="AG92" s="210"/>
      <c r="AH92" s="210"/>
    </row>
    <row r="93" spans="1:34" ht="12.75" customHeight="1">
      <c r="A93" s="252" t="s">
        <v>687</v>
      </c>
      <c r="B93" s="260" t="s">
        <v>140</v>
      </c>
      <c r="C93" s="259" t="s">
        <v>686</v>
      </c>
      <c r="D93" s="258"/>
      <c r="E93" s="260" t="s">
        <v>146</v>
      </c>
      <c r="F93" s="260" t="s">
        <v>687</v>
      </c>
      <c r="G93" s="260" t="s">
        <v>147</v>
      </c>
      <c r="H93" s="257">
        <v>0</v>
      </c>
      <c r="I93" s="256" t="s">
        <v>688</v>
      </c>
      <c r="J93" s="256" t="s">
        <v>507</v>
      </c>
      <c r="K93" s="255"/>
      <c r="L93" s="255"/>
      <c r="M93" s="255"/>
      <c r="N93" s="255"/>
      <c r="O93" s="255"/>
      <c r="P93" s="254"/>
      <c r="Q93" s="253"/>
      <c r="R93" s="260" t="s">
        <v>686</v>
      </c>
      <c r="S93" s="252" t="s">
        <v>4901</v>
      </c>
      <c r="T93" s="252" t="s">
        <v>6702</v>
      </c>
      <c r="U93" s="251"/>
      <c r="V93" s="250">
        <v>183</v>
      </c>
      <c r="W93" s="249"/>
      <c r="X93" s="249">
        <v>0</v>
      </c>
      <c r="Y93" s="210"/>
      <c r="Z93" s="210"/>
      <c r="AA93" s="210"/>
      <c r="AB93" s="248" t="str">
        <f t="shared" si="0"/>
        <v>GoldMetalor Technologies (Hong Kong) Ltd.</v>
      </c>
      <c r="AC93" s="210"/>
      <c r="AD93" s="210"/>
      <c r="AE93" s="210"/>
      <c r="AF93" s="210"/>
      <c r="AG93" s="210"/>
      <c r="AH93" s="210"/>
    </row>
    <row r="94" spans="1:34" ht="12.75" customHeight="1">
      <c r="A94" s="252" t="s">
        <v>691</v>
      </c>
      <c r="B94" s="260" t="s">
        <v>140</v>
      </c>
      <c r="C94" s="259" t="s">
        <v>689</v>
      </c>
      <c r="D94" s="258"/>
      <c r="E94" s="260" t="s">
        <v>690</v>
      </c>
      <c r="F94" s="260" t="s">
        <v>691</v>
      </c>
      <c r="G94" s="260" t="s">
        <v>147</v>
      </c>
      <c r="H94" s="257">
        <v>0</v>
      </c>
      <c r="I94" s="256" t="s">
        <v>692</v>
      </c>
      <c r="J94" s="256" t="s">
        <v>693</v>
      </c>
      <c r="K94" s="255"/>
      <c r="L94" s="255"/>
      <c r="M94" s="255"/>
      <c r="N94" s="255"/>
      <c r="O94" s="255"/>
      <c r="P94" s="254"/>
      <c r="Q94" s="253"/>
      <c r="R94" s="260" t="s">
        <v>689</v>
      </c>
      <c r="S94" s="252" t="s">
        <v>5181</v>
      </c>
      <c r="T94" s="252" t="s">
        <v>13659</v>
      </c>
      <c r="U94" s="251"/>
      <c r="V94" s="250">
        <v>184</v>
      </c>
      <c r="W94" s="249"/>
      <c r="X94" s="249">
        <v>0</v>
      </c>
      <c r="Y94" s="210"/>
      <c r="Z94" s="210"/>
      <c r="AA94" s="210"/>
      <c r="AB94" s="248" t="str">
        <f t="shared" si="0"/>
        <v>GoldMetalor Technologies (Singapore) Pte., Ltd.</v>
      </c>
      <c r="AC94" s="210"/>
      <c r="AD94" s="210"/>
      <c r="AE94" s="210"/>
      <c r="AF94" s="210"/>
      <c r="AG94" s="210"/>
      <c r="AH94" s="210"/>
    </row>
    <row r="95" spans="1:34" ht="12.75" customHeight="1">
      <c r="A95" s="252" t="s">
        <v>695</v>
      </c>
      <c r="B95" s="260" t="s">
        <v>140</v>
      </c>
      <c r="C95" s="259" t="s">
        <v>694</v>
      </c>
      <c r="D95" s="258"/>
      <c r="E95" s="260" t="s">
        <v>146</v>
      </c>
      <c r="F95" s="260" t="s">
        <v>695</v>
      </c>
      <c r="G95" s="260" t="s">
        <v>147</v>
      </c>
      <c r="H95" s="257">
        <v>0</v>
      </c>
      <c r="I95" s="256" t="s">
        <v>696</v>
      </c>
      <c r="J95" s="256" t="s">
        <v>384</v>
      </c>
      <c r="K95" s="255"/>
      <c r="L95" s="255"/>
      <c r="M95" s="255"/>
      <c r="N95" s="255"/>
      <c r="O95" s="255"/>
      <c r="P95" s="254"/>
      <c r="Q95" s="253"/>
      <c r="R95" s="260" t="s">
        <v>694</v>
      </c>
      <c r="S95" s="252" t="s">
        <v>4901</v>
      </c>
      <c r="T95" s="252" t="s">
        <v>6679</v>
      </c>
      <c r="U95" s="251"/>
      <c r="V95" s="250">
        <v>185</v>
      </c>
      <c r="W95" s="249"/>
      <c r="X95" s="249">
        <v>0</v>
      </c>
      <c r="Y95" s="210"/>
      <c r="Z95" s="210"/>
      <c r="AA95" s="210"/>
      <c r="AB95" s="248" t="str">
        <f t="shared" si="0"/>
        <v>GoldMetalor Technologies (Suzhou) Ltd.</v>
      </c>
      <c r="AC95" s="210"/>
      <c r="AD95" s="210"/>
      <c r="AE95" s="210"/>
      <c r="AF95" s="210"/>
      <c r="AG95" s="210"/>
      <c r="AH95" s="210"/>
    </row>
    <row r="96" spans="1:34" ht="12.75" customHeight="1">
      <c r="A96" s="252" t="s">
        <v>683</v>
      </c>
      <c r="B96" s="260" t="s">
        <v>140</v>
      </c>
      <c r="C96" s="259" t="s">
        <v>682</v>
      </c>
      <c r="D96" s="258"/>
      <c r="E96" s="260" t="s">
        <v>257</v>
      </c>
      <c r="F96" s="260" t="s">
        <v>683</v>
      </c>
      <c r="G96" s="260" t="s">
        <v>147</v>
      </c>
      <c r="H96" s="257">
        <v>0</v>
      </c>
      <c r="I96" s="256" t="s">
        <v>684</v>
      </c>
      <c r="J96" s="256" t="s">
        <v>685</v>
      </c>
      <c r="K96" s="255"/>
      <c r="L96" s="255"/>
      <c r="M96" s="255"/>
      <c r="N96" s="255"/>
      <c r="O96" s="255"/>
      <c r="P96" s="254"/>
      <c r="Q96" s="253"/>
      <c r="R96" s="260" t="s">
        <v>682</v>
      </c>
      <c r="S96" s="252" t="s">
        <v>5206</v>
      </c>
      <c r="T96" s="252" t="s">
        <v>6555</v>
      </c>
      <c r="U96" s="251"/>
      <c r="V96" s="250">
        <v>186</v>
      </c>
      <c r="W96" s="249"/>
      <c r="X96" s="249">
        <v>0</v>
      </c>
      <c r="Y96" s="210"/>
      <c r="Z96" s="210"/>
      <c r="AA96" s="210"/>
      <c r="AB96" s="248" t="str">
        <f t="shared" si="0"/>
        <v>GoldMetalor Technologies S.A.</v>
      </c>
      <c r="AC96" s="210"/>
      <c r="AD96" s="210"/>
      <c r="AE96" s="210"/>
      <c r="AF96" s="210"/>
      <c r="AG96" s="210"/>
      <c r="AH96" s="210"/>
    </row>
    <row r="97" spans="1:34" ht="12.75" customHeight="1">
      <c r="A97" s="252" t="s">
        <v>698</v>
      </c>
      <c r="B97" s="260" t="s">
        <v>140</v>
      </c>
      <c r="C97" s="259" t="s">
        <v>697</v>
      </c>
      <c r="D97" s="258"/>
      <c r="E97" s="260" t="s">
        <v>182</v>
      </c>
      <c r="F97" s="260" t="s">
        <v>698</v>
      </c>
      <c r="G97" s="260" t="s">
        <v>147</v>
      </c>
      <c r="H97" s="257">
        <v>0</v>
      </c>
      <c r="I97" s="256" t="s">
        <v>699</v>
      </c>
      <c r="J97" s="256" t="s">
        <v>700</v>
      </c>
      <c r="K97" s="255"/>
      <c r="L97" s="255"/>
      <c r="M97" s="255"/>
      <c r="N97" s="255"/>
      <c r="O97" s="255"/>
      <c r="P97" s="254"/>
      <c r="Q97" s="253"/>
      <c r="R97" s="260" t="s">
        <v>697</v>
      </c>
      <c r="S97" s="252" t="s">
        <v>5241</v>
      </c>
      <c r="T97" s="252" t="s">
        <v>15326</v>
      </c>
      <c r="U97" s="251"/>
      <c r="V97" s="250">
        <v>187</v>
      </c>
      <c r="W97" s="249"/>
      <c r="X97" s="249">
        <v>0</v>
      </c>
      <c r="Y97" s="210"/>
      <c r="Z97" s="210"/>
      <c r="AA97" s="210"/>
      <c r="AB97" s="248" t="str">
        <f t="shared" si="0"/>
        <v>GoldMetalor USA Refining Corporation</v>
      </c>
      <c r="AC97" s="210"/>
      <c r="AD97" s="210"/>
      <c r="AE97" s="210"/>
      <c r="AF97" s="210"/>
      <c r="AG97" s="210"/>
      <c r="AH97" s="210"/>
    </row>
    <row r="98" spans="1:34" ht="12.75" customHeight="1">
      <c r="A98" s="252" t="s">
        <v>711</v>
      </c>
      <c r="B98" s="260" t="s">
        <v>140</v>
      </c>
      <c r="C98" s="259" t="s">
        <v>710</v>
      </c>
      <c r="D98" s="258"/>
      <c r="E98" s="260" t="s">
        <v>207</v>
      </c>
      <c r="F98" s="260" t="s">
        <v>711</v>
      </c>
      <c r="G98" s="260" t="s">
        <v>147</v>
      </c>
      <c r="H98" s="257">
        <v>0</v>
      </c>
      <c r="I98" s="256" t="s">
        <v>210</v>
      </c>
      <c r="J98" s="256" t="s">
        <v>210</v>
      </c>
      <c r="K98" s="255"/>
      <c r="L98" s="255"/>
      <c r="M98" s="255"/>
      <c r="N98" s="255"/>
      <c r="O98" s="255"/>
      <c r="P98" s="254"/>
      <c r="Q98" s="253"/>
      <c r="R98" s="260" t="s">
        <v>710</v>
      </c>
      <c r="S98" s="252" t="s">
        <v>5024</v>
      </c>
      <c r="T98" s="252" t="s">
        <v>9740</v>
      </c>
      <c r="U98" s="251"/>
      <c r="V98" s="250">
        <v>192</v>
      </c>
      <c r="W98" s="249"/>
      <c r="X98" s="249">
        <v>0</v>
      </c>
      <c r="Y98" s="210"/>
      <c r="Z98" s="210"/>
      <c r="AA98" s="210"/>
      <c r="AB98" s="248" t="str">
        <f t="shared" si="0"/>
        <v>GoldMitsubishi Materials Corporation</v>
      </c>
      <c r="AC98" s="210"/>
      <c r="AD98" s="210"/>
      <c r="AE98" s="210"/>
      <c r="AF98" s="210"/>
      <c r="AG98" s="210"/>
      <c r="AH98" s="210"/>
    </row>
    <row r="99" spans="1:34" ht="12.75" customHeight="1">
      <c r="A99" s="252" t="s">
        <v>714</v>
      </c>
      <c r="B99" s="260" t="s">
        <v>140</v>
      </c>
      <c r="C99" s="259" t="s">
        <v>713</v>
      </c>
      <c r="D99" s="258"/>
      <c r="E99" s="260" t="s">
        <v>207</v>
      </c>
      <c r="F99" s="260" t="s">
        <v>714</v>
      </c>
      <c r="G99" s="260" t="s">
        <v>147</v>
      </c>
      <c r="H99" s="257">
        <v>0</v>
      </c>
      <c r="I99" s="256" t="s">
        <v>715</v>
      </c>
      <c r="J99" s="256" t="s">
        <v>716</v>
      </c>
      <c r="K99" s="255"/>
      <c r="L99" s="255"/>
      <c r="M99" s="255"/>
      <c r="N99" s="255"/>
      <c r="O99" s="255"/>
      <c r="P99" s="254"/>
      <c r="Q99" s="253"/>
      <c r="R99" s="260" t="s">
        <v>713</v>
      </c>
      <c r="S99" s="252" t="s">
        <v>5024</v>
      </c>
      <c r="T99" s="252" t="s">
        <v>9786</v>
      </c>
      <c r="U99" s="251"/>
      <c r="V99" s="250">
        <v>194</v>
      </c>
      <c r="W99" s="249"/>
      <c r="X99" s="249">
        <v>0</v>
      </c>
      <c r="Y99" s="210"/>
      <c r="Z99" s="210"/>
      <c r="AA99" s="210"/>
      <c r="AB99" s="248" t="str">
        <f t="shared" si="0"/>
        <v>GoldMitsui Mining and Smelting Co., Ltd.</v>
      </c>
      <c r="AC99" s="210"/>
      <c r="AD99" s="210"/>
      <c r="AE99" s="210"/>
      <c r="AF99" s="210"/>
      <c r="AG99" s="210"/>
      <c r="AH99" s="210"/>
    </row>
    <row r="100" spans="1:34" ht="12.75" customHeight="1">
      <c r="A100" s="252" t="s">
        <v>747</v>
      </c>
      <c r="B100" s="260" t="s">
        <v>140</v>
      </c>
      <c r="C100" s="259" t="s">
        <v>746</v>
      </c>
      <c r="D100" s="258"/>
      <c r="E100" s="260" t="s">
        <v>207</v>
      </c>
      <c r="F100" s="260" t="s">
        <v>747</v>
      </c>
      <c r="G100" s="260" t="s">
        <v>147</v>
      </c>
      <c r="H100" s="257">
        <v>0</v>
      </c>
      <c r="I100" s="256" t="s">
        <v>748</v>
      </c>
      <c r="J100" s="256" t="s">
        <v>749</v>
      </c>
      <c r="K100" s="255"/>
      <c r="L100" s="255"/>
      <c r="M100" s="255"/>
      <c r="N100" s="255"/>
      <c r="O100" s="255"/>
      <c r="P100" s="254"/>
      <c r="Q100" s="253"/>
      <c r="R100" s="260" t="s">
        <v>746</v>
      </c>
      <c r="S100" s="252" t="s">
        <v>5024</v>
      </c>
      <c r="T100" s="252" t="s">
        <v>9738</v>
      </c>
      <c r="U100" s="251"/>
      <c r="V100" s="250">
        <v>204</v>
      </c>
      <c r="W100" s="249"/>
      <c r="X100" s="249">
        <v>0</v>
      </c>
      <c r="Y100" s="210"/>
      <c r="Z100" s="210"/>
      <c r="AA100" s="210"/>
      <c r="AB100" s="248" t="str">
        <f t="shared" si="0"/>
        <v>GoldNihon Material Co., Ltd.</v>
      </c>
      <c r="AC100" s="210"/>
      <c r="AD100" s="210"/>
      <c r="AE100" s="210"/>
      <c r="AF100" s="210"/>
      <c r="AG100" s="210"/>
      <c r="AH100" s="210"/>
    </row>
    <row r="101" spans="1:34" ht="12.75" customHeight="1">
      <c r="A101" s="252" t="s">
        <v>762</v>
      </c>
      <c r="B101" s="260" t="s">
        <v>140</v>
      </c>
      <c r="C101" s="259" t="s">
        <v>761</v>
      </c>
      <c r="D101" s="258"/>
      <c r="E101" s="260" t="s">
        <v>207</v>
      </c>
      <c r="F101" s="260" t="s">
        <v>762</v>
      </c>
      <c r="G101" s="260" t="s">
        <v>147</v>
      </c>
      <c r="H101" s="257">
        <v>0</v>
      </c>
      <c r="I101" s="256" t="s">
        <v>763</v>
      </c>
      <c r="J101" s="256" t="s">
        <v>764</v>
      </c>
      <c r="K101" s="255"/>
      <c r="L101" s="255"/>
      <c r="M101" s="255"/>
      <c r="N101" s="255"/>
      <c r="O101" s="255"/>
      <c r="P101" s="254"/>
      <c r="Q101" s="253"/>
      <c r="R101" s="260" t="s">
        <v>761</v>
      </c>
      <c r="S101" s="252" t="s">
        <v>5024</v>
      </c>
      <c r="T101" s="252" t="s">
        <v>9777</v>
      </c>
      <c r="U101" s="251"/>
      <c r="V101" s="250">
        <v>210</v>
      </c>
      <c r="W101" s="249"/>
      <c r="X101" s="249">
        <v>0</v>
      </c>
      <c r="Y101" s="210"/>
      <c r="Z101" s="210"/>
      <c r="AA101" s="210"/>
      <c r="AB101" s="248" t="str">
        <f t="shared" si="0"/>
        <v>GoldOhura Precious Metal Industry Co., Ltd.</v>
      </c>
      <c r="AC101" s="210"/>
      <c r="AD101" s="210"/>
      <c r="AE101" s="210"/>
      <c r="AF101" s="210"/>
      <c r="AG101" s="210"/>
      <c r="AH101" s="210"/>
    </row>
    <row r="102" spans="1:34" ht="12.75" customHeight="1">
      <c r="A102" s="252" t="s">
        <v>832</v>
      </c>
      <c r="B102" s="260" t="s">
        <v>140</v>
      </c>
      <c r="C102" s="259" t="s">
        <v>830</v>
      </c>
      <c r="D102" s="258"/>
      <c r="E102" s="260" t="s">
        <v>831</v>
      </c>
      <c r="F102" s="260" t="s">
        <v>832</v>
      </c>
      <c r="G102" s="260" t="s">
        <v>147</v>
      </c>
      <c r="H102" s="257">
        <v>0</v>
      </c>
      <c r="I102" s="256" t="s">
        <v>833</v>
      </c>
      <c r="J102" s="256" t="s">
        <v>834</v>
      </c>
      <c r="K102" s="255"/>
      <c r="L102" s="255"/>
      <c r="M102" s="255"/>
      <c r="N102" s="255"/>
      <c r="O102" s="255"/>
      <c r="P102" s="254"/>
      <c r="Q102" s="253"/>
      <c r="R102" s="260" t="s">
        <v>830</v>
      </c>
      <c r="S102" s="252" t="s">
        <v>4926</v>
      </c>
      <c r="T102" s="252" t="s">
        <v>6907</v>
      </c>
      <c r="U102" s="251"/>
      <c r="V102" s="250">
        <v>236</v>
      </c>
      <c r="W102" s="249"/>
      <c r="X102" s="249">
        <v>0</v>
      </c>
      <c r="Y102" s="210"/>
      <c r="Z102" s="210"/>
      <c r="AA102" s="210"/>
      <c r="AB102" s="248" t="str">
        <f t="shared" si="0"/>
        <v>GoldSAFINA A.S.</v>
      </c>
      <c r="AC102" s="210"/>
      <c r="AD102" s="210"/>
      <c r="AE102" s="210"/>
      <c r="AF102" s="210"/>
      <c r="AG102" s="210"/>
      <c r="AH102" s="210"/>
    </row>
    <row r="103" spans="1:34" ht="12.75" customHeight="1">
      <c r="A103" s="252" t="s">
        <v>854</v>
      </c>
      <c r="B103" s="260" t="s">
        <v>140</v>
      </c>
      <c r="C103" s="259" t="s">
        <v>852</v>
      </c>
      <c r="D103" s="258"/>
      <c r="E103" s="260" t="s">
        <v>853</v>
      </c>
      <c r="F103" s="260" t="s">
        <v>854</v>
      </c>
      <c r="G103" s="260" t="s">
        <v>147</v>
      </c>
      <c r="H103" s="257">
        <v>0</v>
      </c>
      <c r="I103" s="256" t="s">
        <v>855</v>
      </c>
      <c r="J103" s="256" t="s">
        <v>856</v>
      </c>
      <c r="K103" s="255"/>
      <c r="L103" s="255"/>
      <c r="M103" s="255"/>
      <c r="N103" s="255"/>
      <c r="O103" s="255"/>
      <c r="P103" s="254"/>
      <c r="Q103" s="253"/>
      <c r="R103" s="260" t="s">
        <v>852</v>
      </c>
      <c r="S103" s="252" t="s">
        <v>5197</v>
      </c>
      <c r="T103" s="252" t="s">
        <v>7715</v>
      </c>
      <c r="U103" s="251"/>
      <c r="V103" s="250">
        <v>244</v>
      </c>
      <c r="W103" s="249"/>
      <c r="X103" s="249">
        <v>0</v>
      </c>
      <c r="Y103" s="210"/>
      <c r="Z103" s="210"/>
      <c r="AA103" s="210"/>
      <c r="AB103" s="248" t="str">
        <f t="shared" si="0"/>
        <v>GoldSEMPSA Joyeria Plateria S.A.</v>
      </c>
      <c r="AC103" s="210"/>
      <c r="AD103" s="210"/>
      <c r="AE103" s="210"/>
      <c r="AF103" s="210"/>
      <c r="AG103" s="210"/>
      <c r="AH103" s="210"/>
    </row>
    <row r="104" spans="1:34" ht="12.75" customHeight="1">
      <c r="A104" s="252" t="s">
        <v>662</v>
      </c>
      <c r="B104" s="260" t="s">
        <v>140</v>
      </c>
      <c r="C104" s="259" t="s">
        <v>661</v>
      </c>
      <c r="D104" s="258"/>
      <c r="E104" s="260" t="s">
        <v>207</v>
      </c>
      <c r="F104" s="260" t="s">
        <v>662</v>
      </c>
      <c r="G104" s="260" t="s">
        <v>147</v>
      </c>
      <c r="H104" s="257">
        <v>0</v>
      </c>
      <c r="I104" s="256" t="s">
        <v>663</v>
      </c>
      <c r="J104" s="256" t="s">
        <v>664</v>
      </c>
      <c r="K104" s="255"/>
      <c r="L104" s="255"/>
      <c r="M104" s="255"/>
      <c r="N104" s="255"/>
      <c r="O104" s="255"/>
      <c r="P104" s="254"/>
      <c r="Q104" s="253"/>
      <c r="R104" s="260" t="s">
        <v>661</v>
      </c>
      <c r="S104" s="252" t="s">
        <v>5024</v>
      </c>
      <c r="T104" s="252" t="s">
        <v>9795</v>
      </c>
      <c r="U104" s="251"/>
      <c r="V104" s="250">
        <v>276</v>
      </c>
      <c r="W104" s="249"/>
      <c r="X104" s="249">
        <v>0</v>
      </c>
      <c r="Y104" s="210"/>
      <c r="Z104" s="210"/>
      <c r="AA104" s="210"/>
      <c r="AB104" s="248" t="str">
        <f t="shared" si="0"/>
        <v>GoldSumitomo Metal Mining Co., Ltd.</v>
      </c>
      <c r="AC104" s="210"/>
      <c r="AD104" s="210"/>
      <c r="AE104" s="210"/>
      <c r="AF104" s="210"/>
      <c r="AG104" s="210"/>
      <c r="AH104" s="210"/>
    </row>
    <row r="105" spans="1:34" ht="12.75" customHeight="1">
      <c r="A105" s="252" t="s">
        <v>883</v>
      </c>
      <c r="B105" s="260" t="s">
        <v>140</v>
      </c>
      <c r="C105" s="259" t="s">
        <v>882</v>
      </c>
      <c r="D105" s="258"/>
      <c r="E105" s="260" t="s">
        <v>207</v>
      </c>
      <c r="F105" s="260" t="s">
        <v>883</v>
      </c>
      <c r="G105" s="260" t="s">
        <v>147</v>
      </c>
      <c r="H105" s="257">
        <v>0</v>
      </c>
      <c r="I105" s="256" t="s">
        <v>884</v>
      </c>
      <c r="J105" s="256" t="s">
        <v>885</v>
      </c>
      <c r="K105" s="255"/>
      <c r="L105" s="255"/>
      <c r="M105" s="255"/>
      <c r="N105" s="255"/>
      <c r="O105" s="255"/>
      <c r="P105" s="254"/>
      <c r="Q105" s="253"/>
      <c r="R105" s="260" t="s">
        <v>882</v>
      </c>
      <c r="S105" s="252" t="s">
        <v>5024</v>
      </c>
      <c r="T105" s="252" t="s">
        <v>9742</v>
      </c>
      <c r="U105" s="251"/>
      <c r="V105" s="250">
        <v>289</v>
      </c>
      <c r="W105" s="249"/>
      <c r="X105" s="249">
        <v>0</v>
      </c>
      <c r="Y105" s="210"/>
      <c r="Z105" s="210"/>
      <c r="AA105" s="210"/>
      <c r="AB105" s="248" t="str">
        <f t="shared" si="0"/>
        <v>GoldTanaka Kikinzoku Kogyo K.K.</v>
      </c>
      <c r="AC105" s="210"/>
      <c r="AD105" s="210"/>
      <c r="AE105" s="210"/>
      <c r="AF105" s="210"/>
      <c r="AG105" s="210"/>
      <c r="AH105" s="210"/>
    </row>
    <row r="106" spans="1:34" ht="12.75" customHeight="1">
      <c r="A106" s="252" t="s">
        <v>943</v>
      </c>
      <c r="B106" s="260" t="s">
        <v>140</v>
      </c>
      <c r="C106" s="259" t="s">
        <v>942</v>
      </c>
      <c r="D106" s="258"/>
      <c r="E106" s="260" t="s">
        <v>207</v>
      </c>
      <c r="F106" s="260" t="s">
        <v>943</v>
      </c>
      <c r="G106" s="260" t="s">
        <v>147</v>
      </c>
      <c r="H106" s="257">
        <v>0</v>
      </c>
      <c r="I106" s="256" t="s">
        <v>944</v>
      </c>
      <c r="J106" s="256" t="s">
        <v>392</v>
      </c>
      <c r="K106" s="255"/>
      <c r="L106" s="255"/>
      <c r="M106" s="255"/>
      <c r="N106" s="255"/>
      <c r="O106" s="255"/>
      <c r="P106" s="254"/>
      <c r="Q106" s="253"/>
      <c r="R106" s="260" t="s">
        <v>942</v>
      </c>
      <c r="S106" s="252" t="s">
        <v>5024</v>
      </c>
      <c r="T106" s="252" t="s">
        <v>9737</v>
      </c>
      <c r="U106" s="251"/>
      <c r="V106" s="250">
        <v>294</v>
      </c>
      <c r="W106" s="249"/>
      <c r="X106" s="249">
        <v>0</v>
      </c>
      <c r="Y106" s="210"/>
      <c r="Z106" s="210"/>
      <c r="AA106" s="210"/>
      <c r="AB106" s="248" t="str">
        <f t="shared" si="0"/>
        <v>GoldTokuriki Honten Co., Ltd.</v>
      </c>
      <c r="AC106" s="210"/>
      <c r="AD106" s="210"/>
      <c r="AE106" s="210"/>
      <c r="AF106" s="210"/>
      <c r="AG106" s="210"/>
      <c r="AH106" s="210"/>
    </row>
    <row r="107" spans="1:34" ht="12.75" customHeight="1">
      <c r="A107" s="252" t="s">
        <v>679</v>
      </c>
      <c r="B107" s="260" t="s">
        <v>140</v>
      </c>
      <c r="C107" s="259" t="s">
        <v>678</v>
      </c>
      <c r="D107" s="258"/>
      <c r="E107" s="260" t="s">
        <v>527</v>
      </c>
      <c r="F107" s="260" t="s">
        <v>679</v>
      </c>
      <c r="G107" s="260" t="s">
        <v>147</v>
      </c>
      <c r="H107" s="257">
        <v>0</v>
      </c>
      <c r="I107" s="256" t="s">
        <v>680</v>
      </c>
      <c r="J107" s="256" t="s">
        <v>530</v>
      </c>
      <c r="K107" s="255"/>
      <c r="L107" s="255"/>
      <c r="M107" s="255"/>
      <c r="N107" s="255"/>
      <c r="O107" s="255"/>
      <c r="P107" s="254"/>
      <c r="Q107" s="253"/>
      <c r="R107" s="260" t="s">
        <v>678</v>
      </c>
      <c r="S107" s="252" t="s">
        <v>4858</v>
      </c>
      <c r="T107" s="252" t="s">
        <v>5851</v>
      </c>
      <c r="U107" s="251"/>
      <c r="V107" s="250">
        <v>303</v>
      </c>
      <c r="W107" s="249"/>
      <c r="X107" s="249">
        <v>0</v>
      </c>
      <c r="Y107" s="210"/>
      <c r="Z107" s="210"/>
      <c r="AA107" s="210"/>
      <c r="AB107" s="248" t="str">
        <f t="shared" si="0"/>
        <v>GoldUmicore S.A. Business Unit Precious Metals Refining</v>
      </c>
      <c r="AC107" s="210"/>
      <c r="AD107" s="210"/>
      <c r="AE107" s="210"/>
      <c r="AF107" s="210"/>
      <c r="AG107" s="210"/>
      <c r="AH107" s="210"/>
    </row>
    <row r="108" spans="1:34" ht="12.75" customHeight="1">
      <c r="A108" s="252" t="s">
        <v>973</v>
      </c>
      <c r="B108" s="260" t="s">
        <v>140</v>
      </c>
      <c r="C108" s="259" t="s">
        <v>972</v>
      </c>
      <c r="D108" s="258"/>
      <c r="E108" s="260" t="s">
        <v>196</v>
      </c>
      <c r="F108" s="260" t="s">
        <v>973</v>
      </c>
      <c r="G108" s="260" t="s">
        <v>147</v>
      </c>
      <c r="H108" s="257">
        <v>0</v>
      </c>
      <c r="I108" s="256" t="s">
        <v>198</v>
      </c>
      <c r="J108" s="256" t="s">
        <v>199</v>
      </c>
      <c r="K108" s="255"/>
      <c r="L108" s="255"/>
      <c r="M108" s="255"/>
      <c r="N108" s="255"/>
      <c r="O108" s="255"/>
      <c r="P108" s="254"/>
      <c r="Q108" s="253"/>
      <c r="R108" s="260" t="s">
        <v>972</v>
      </c>
      <c r="S108" s="252" t="s">
        <v>4971</v>
      </c>
      <c r="T108" s="252" t="s">
        <v>7070</v>
      </c>
      <c r="U108" s="251"/>
      <c r="V108" s="250">
        <v>308</v>
      </c>
      <c r="W108" s="249"/>
      <c r="X108" s="249">
        <v>0</v>
      </c>
      <c r="Y108" s="210"/>
      <c r="Z108" s="210"/>
      <c r="AA108" s="210"/>
      <c r="AB108" s="248" t="str">
        <f t="shared" si="0"/>
        <v>GoldWIELAND Edelmetalle GmbH</v>
      </c>
      <c r="AC108" s="210"/>
      <c r="AD108" s="210"/>
      <c r="AE108" s="210"/>
      <c r="AF108" s="210"/>
      <c r="AG108" s="210"/>
      <c r="AH108" s="210"/>
    </row>
    <row r="109" spans="1:34" ht="12.75" customHeight="1">
      <c r="A109" s="252" t="s">
        <v>1033</v>
      </c>
      <c r="B109" s="260" t="s">
        <v>137</v>
      </c>
      <c r="C109" s="259" t="s">
        <v>1032</v>
      </c>
      <c r="D109" s="258"/>
      <c r="E109" s="260" t="s">
        <v>182</v>
      </c>
      <c r="F109" s="260" t="s">
        <v>1033</v>
      </c>
      <c r="G109" s="260" t="s">
        <v>147</v>
      </c>
      <c r="H109" s="257"/>
      <c r="I109" s="256" t="s">
        <v>1034</v>
      </c>
      <c r="J109" s="256" t="s">
        <v>700</v>
      </c>
      <c r="K109" s="255"/>
      <c r="L109" s="255"/>
      <c r="M109" s="255"/>
      <c r="N109" s="255"/>
      <c r="O109" s="255"/>
      <c r="P109" s="254"/>
      <c r="Q109" s="253"/>
      <c r="R109" s="260" t="s">
        <v>1032</v>
      </c>
      <c r="S109" s="252" t="s">
        <v>5241</v>
      </c>
      <c r="T109" s="252" t="s">
        <v>15326</v>
      </c>
      <c r="U109" s="251"/>
      <c r="V109" s="250">
        <v>359</v>
      </c>
      <c r="W109" s="249"/>
      <c r="X109" s="249">
        <v>0</v>
      </c>
      <c r="Y109" s="210"/>
      <c r="Z109" s="210"/>
      <c r="AA109" s="210"/>
      <c r="AB109" s="248" t="str">
        <f t="shared" si="0"/>
        <v>TantalumMaterion Newton Inc.</v>
      </c>
      <c r="AC109" s="210"/>
      <c r="AD109" s="210"/>
      <c r="AE109" s="210"/>
      <c r="AF109" s="210"/>
      <c r="AG109" s="210"/>
      <c r="AH109" s="210"/>
    </row>
    <row r="110" spans="1:34" ht="12.75" customHeight="1">
      <c r="A110" s="252" t="s">
        <v>1292</v>
      </c>
      <c r="B110" s="260" t="s">
        <v>138</v>
      </c>
      <c r="C110" s="259" t="s">
        <v>1291</v>
      </c>
      <c r="D110" s="258"/>
      <c r="E110" s="260" t="s">
        <v>726</v>
      </c>
      <c r="F110" s="260" t="s">
        <v>1292</v>
      </c>
      <c r="G110" s="260" t="s">
        <v>147</v>
      </c>
      <c r="H110" s="257">
        <v>0</v>
      </c>
      <c r="I110" s="256" t="s">
        <v>1293</v>
      </c>
      <c r="J110" s="256" t="s">
        <v>1294</v>
      </c>
      <c r="K110" s="255"/>
      <c r="L110" s="255"/>
      <c r="M110" s="255"/>
      <c r="N110" s="255"/>
      <c r="O110" s="255"/>
      <c r="P110" s="254"/>
      <c r="Q110" s="253"/>
      <c r="R110" s="260" t="s">
        <v>15826</v>
      </c>
      <c r="S110" s="252" t="s">
        <v>15826</v>
      </c>
      <c r="T110" s="252" t="s">
        <v>15826</v>
      </c>
      <c r="U110" s="251"/>
      <c r="V110" s="250" t="e">
        <v>#N/A</v>
      </c>
      <c r="W110" s="249"/>
      <c r="X110" s="249">
        <v>0</v>
      </c>
      <c r="Y110" s="210"/>
      <c r="Z110" s="210"/>
      <c r="AA110" s="210"/>
      <c r="AB110" s="248" t="str">
        <f t="shared" si="0"/>
        <v>TinMalaysia Smelting Corporation Berhad (Port Klang)</v>
      </c>
      <c r="AC110" s="210"/>
      <c r="AD110" s="210"/>
      <c r="AE110" s="210"/>
      <c r="AF110" s="210"/>
      <c r="AG110" s="210"/>
      <c r="AH110" s="210"/>
    </row>
    <row r="111" spans="1:34" ht="12.75" customHeight="1">
      <c r="A111" s="252" t="s">
        <v>1482</v>
      </c>
      <c r="B111" s="260" t="s">
        <v>139</v>
      </c>
      <c r="C111" s="259" t="s">
        <v>1481</v>
      </c>
      <c r="D111" s="258"/>
      <c r="E111" s="260" t="s">
        <v>146</v>
      </c>
      <c r="F111" s="260" t="s">
        <v>1482</v>
      </c>
      <c r="G111" s="260" t="s">
        <v>147</v>
      </c>
      <c r="H111" s="257">
        <v>0</v>
      </c>
      <c r="I111" s="256" t="s">
        <v>148</v>
      </c>
      <c r="J111" s="256" t="s">
        <v>556</v>
      </c>
      <c r="K111" s="255"/>
      <c r="L111" s="255"/>
      <c r="M111" s="255"/>
      <c r="N111" s="255"/>
      <c r="O111" s="255"/>
      <c r="P111" s="254"/>
      <c r="Q111" s="253"/>
      <c r="R111" s="260" t="s">
        <v>1481</v>
      </c>
      <c r="S111" s="252" t="str">
        <f t="shared" ref="S111" ca="1" si="1">IF(B111="","",IF(ISERROR(MATCH($E111,CL,0)),"Unknown",INDIRECT("'C'!$A$"&amp;MATCH($E111,CL,0)+1)))</f>
        <v>CN</v>
      </c>
      <c r="T111" s="252" t="str">
        <f ca="1">IF(B111="","",IF(ISERROR(MATCH($J111,[1]SorP!$B$1:$B$6261,0)),"",INDIRECT("'SorP'!$A$"&amp;MATCH($S111&amp;$J111,[1]SorP!C:C,0))))</f>
        <v>CN-JS</v>
      </c>
      <c r="U111" s="251"/>
      <c r="V111" s="250">
        <f>IF(C111="",NA(),IF(OR(C111="Smelter not listed",C111="Smelter not yet identified"),MATCH($B111&amp;$D111,'[1]Smelter Look-up'!$J:$J,0),MATCH($B111&amp;$C111,'[1]Smelter Look-up'!$J:$J,0)))</f>
        <v>593</v>
      </c>
      <c r="W111" s="249"/>
      <c r="X111" s="249">
        <f t="shared" ref="X111:X117" si="2">IF(AND(C111="Smelter not listed",OR(LEN(D111)=0,LEN(E111)=0)),1,0)</f>
        <v>0</v>
      </c>
      <c r="Y111" s="210"/>
      <c r="Z111" s="210"/>
      <c r="AA111" s="210"/>
      <c r="AB111" s="248" t="str">
        <f t="shared" si="0"/>
        <v>TungstenGanzhou Seadragon W &amp; Mo Co., Ltd.</v>
      </c>
      <c r="AC111" s="210"/>
      <c r="AD111" s="210"/>
      <c r="AE111" s="210"/>
      <c r="AF111" s="210"/>
      <c r="AG111" s="210"/>
      <c r="AH111" s="210"/>
    </row>
    <row r="112" spans="1:34" ht="12.75" customHeight="1">
      <c r="A112" s="252" t="s">
        <v>1313</v>
      </c>
      <c r="B112" s="260" t="s">
        <v>138</v>
      </c>
      <c r="C112" s="259" t="s">
        <v>1311</v>
      </c>
      <c r="D112" s="258"/>
      <c r="E112" s="260" t="s">
        <v>1312</v>
      </c>
      <c r="F112" s="260" t="s">
        <v>1313</v>
      </c>
      <c r="G112" s="260" t="s">
        <v>147</v>
      </c>
      <c r="H112" s="257">
        <v>0</v>
      </c>
      <c r="I112" s="256" t="s">
        <v>1314</v>
      </c>
      <c r="J112" s="256" t="s">
        <v>1315</v>
      </c>
      <c r="K112" s="255"/>
      <c r="L112" s="255"/>
      <c r="M112" s="255"/>
      <c r="N112" s="255"/>
      <c r="O112" s="255"/>
      <c r="P112" s="254"/>
      <c r="Q112" s="253"/>
      <c r="R112" s="260" t="s">
        <v>1311</v>
      </c>
      <c r="S112" s="252" t="str">
        <f t="shared" ref="S112" ca="1" si="3">IF(B112="","",IF(ISERROR(MATCH($E112,CL,0)),"Unknown",INDIRECT("'C'!$A$"&amp;MATCH($E112,CL,0)+1)))</f>
        <v>CD</v>
      </c>
      <c r="T112" s="252" t="str">
        <f ca="1">IF(B112="","",IF(ISERROR(MATCH($J112,[1]SorP!$B$1:$B$6261,0)),"",INDIRECT("'SorP'!$A$"&amp;MATCH($S112&amp;$J112,[1]SorP!C:C,0))))</f>
        <v>CD-HK</v>
      </c>
      <c r="U112" s="251"/>
      <c r="V112" s="250">
        <f>IF(C112="",NA(),IF(OR(C112="Smelter not listed",C112="Smelter not yet identified"),MATCH($B112&amp;$D112,'[1]Smelter Look-up'!$J:$J,0),MATCH($B112&amp;$C112,'[1]Smelter Look-up'!$J:$J,0)))</f>
        <v>502</v>
      </c>
      <c r="W112" s="249"/>
      <c r="X112" s="249">
        <f t="shared" si="2"/>
        <v>0</v>
      </c>
      <c r="Y112" s="210"/>
      <c r="Z112" s="210"/>
      <c r="AA112" s="210"/>
      <c r="AB112" s="248" t="str">
        <f t="shared" si="0"/>
        <v>TinMining Minerals Resources SARL</v>
      </c>
      <c r="AC112" s="210"/>
      <c r="AD112" s="210"/>
      <c r="AE112" s="210"/>
      <c r="AF112" s="210"/>
      <c r="AG112" s="210"/>
      <c r="AH112" s="210"/>
    </row>
    <row r="113" spans="1:34" ht="12.75" customHeight="1">
      <c r="A113" s="252" t="s">
        <v>1356</v>
      </c>
      <c r="B113" s="260" t="s">
        <v>138</v>
      </c>
      <c r="C113" s="259" t="s">
        <v>1355</v>
      </c>
      <c r="D113" s="258"/>
      <c r="E113" s="260" t="s">
        <v>791</v>
      </c>
      <c r="F113" s="260" t="s">
        <v>1356</v>
      </c>
      <c r="G113" s="260" t="s">
        <v>147</v>
      </c>
      <c r="H113" s="257">
        <v>0</v>
      </c>
      <c r="I113" s="256" t="s">
        <v>1357</v>
      </c>
      <c r="J113" s="256" t="s">
        <v>1187</v>
      </c>
      <c r="K113" s="255"/>
      <c r="L113" s="255"/>
      <c r="M113" s="255"/>
      <c r="N113" s="255"/>
      <c r="O113" s="255"/>
      <c r="P113" s="254"/>
      <c r="Q113" s="253"/>
      <c r="R113" s="260" t="s">
        <v>1355</v>
      </c>
      <c r="S113" s="252" t="str">
        <f t="shared" ref="S113" ca="1" si="4">IF(B113="","",IF(ISERROR(MATCH($E113,CL,0)),"Unknown",INDIRECT("'C'!$A$"&amp;MATCH($E113,CL,0)+1)))</f>
        <v>ID</v>
      </c>
      <c r="T113" s="252" t="str">
        <f ca="1">IF(B113="","",IF(ISERROR(MATCH($J113,[1]SorP!$B$1:$B$6261,0)),"",INDIRECT("'SorP'!$A$"&amp;MATCH($S113&amp;$J113,[1]SorP!C:C,0))))</f>
        <v>IE-CW</v>
      </c>
      <c r="U113" s="251"/>
      <c r="V113" s="250">
        <f>IF(C113="",NA(),IF(OR(C113="Smelter not listed",C113="Smelter not yet identified"),MATCH($B113&amp;$D113,'[1]Smelter Look-up'!$J:$J,0),MATCH($B113&amp;$C113,'[1]Smelter Look-up'!$J:$J,0)))</f>
        <v>521</v>
      </c>
      <c r="W113" s="249"/>
      <c r="X113" s="249">
        <f t="shared" si="2"/>
        <v>0</v>
      </c>
      <c r="Y113" s="210"/>
      <c r="Z113" s="210"/>
      <c r="AA113" s="210"/>
      <c r="AB113" s="248" t="str">
        <f t="shared" si="0"/>
        <v>TinPT Bangka Prima Tin</v>
      </c>
      <c r="AC113" s="210"/>
      <c r="AD113" s="210"/>
      <c r="AE113" s="210"/>
      <c r="AF113" s="210"/>
      <c r="AG113" s="210"/>
      <c r="AH113" s="210"/>
    </row>
    <row r="114" spans="1:34" ht="12.75" customHeight="1">
      <c r="A114" s="252" t="s">
        <v>15828</v>
      </c>
      <c r="B114" s="260" t="s">
        <v>138</v>
      </c>
      <c r="C114" s="259" t="s">
        <v>15829</v>
      </c>
      <c r="D114" s="258"/>
      <c r="E114" s="260" t="s">
        <v>791</v>
      </c>
      <c r="F114" s="260" t="s">
        <v>15828</v>
      </c>
      <c r="G114" s="260" t="s">
        <v>147</v>
      </c>
      <c r="H114" s="257">
        <v>0</v>
      </c>
      <c r="I114" s="256" t="s">
        <v>1354</v>
      </c>
      <c r="J114" s="256" t="s">
        <v>1187</v>
      </c>
      <c r="K114" s="255"/>
      <c r="L114" s="255"/>
      <c r="M114" s="255"/>
      <c r="N114" s="255"/>
      <c r="O114" s="255"/>
      <c r="P114" s="254"/>
      <c r="Q114" s="253"/>
      <c r="R114" s="260" t="s">
        <v>15829</v>
      </c>
      <c r="S114" s="252" t="str">
        <f t="shared" ref="S114" ca="1" si="5">IF(B114="","",IF(ISERROR(MATCH($E114,CL,0)),"Unknown",INDIRECT("'C'!$A$"&amp;MATCH($E114,CL,0)+1)))</f>
        <v>ID</v>
      </c>
      <c r="T114" s="252" t="str">
        <f ca="1">IF(B114="","",IF(ISERROR(MATCH($J114,[1]SorP!$B$1:$B$6261,0)),"",INDIRECT("'SorP'!$A$"&amp;MATCH($S114&amp;$J114,[1]SorP!C:C,0))))</f>
        <v>IE-CW</v>
      </c>
      <c r="U114" s="251"/>
      <c r="V114" s="250">
        <f>IF(C114="",NA(),IF(OR(C114="Smelter not listed",C114="Smelter not yet identified"),MATCH($B114&amp;$D114,'[1]Smelter Look-up'!$J:$J,0),MATCH($B114&amp;$C114,'[1]Smelter Look-up'!$J:$J,0)))</f>
        <v>443</v>
      </c>
      <c r="W114" s="249"/>
      <c r="X114" s="249">
        <f t="shared" si="2"/>
        <v>0</v>
      </c>
      <c r="Y114" s="210"/>
      <c r="Z114" s="210"/>
      <c r="AA114" s="210"/>
      <c r="AB114" s="248" t="str">
        <f t="shared" si="0"/>
        <v>TinCV Ayi Jaya</v>
      </c>
      <c r="AC114" s="210"/>
      <c r="AD114" s="210"/>
      <c r="AE114" s="210"/>
      <c r="AF114" s="210"/>
      <c r="AG114" s="210"/>
      <c r="AH114" s="210"/>
    </row>
    <row r="115" spans="1:34" ht="12.75" customHeight="1">
      <c r="A115" s="252" t="s">
        <v>1185</v>
      </c>
      <c r="B115" s="260" t="s">
        <v>138</v>
      </c>
      <c r="C115" s="259" t="s">
        <v>1184</v>
      </c>
      <c r="D115" s="258"/>
      <c r="E115" s="260" t="s">
        <v>791</v>
      </c>
      <c r="F115" s="260" t="s">
        <v>1185</v>
      </c>
      <c r="G115" s="260" t="s">
        <v>147</v>
      </c>
      <c r="H115" s="257">
        <v>0</v>
      </c>
      <c r="I115" s="256" t="s">
        <v>1186</v>
      </c>
      <c r="J115" s="256" t="s">
        <v>1187</v>
      </c>
      <c r="K115" s="255"/>
      <c r="L115" s="255"/>
      <c r="M115" s="255"/>
      <c r="N115" s="255"/>
      <c r="O115" s="255"/>
      <c r="P115" s="254"/>
      <c r="Q115" s="253"/>
      <c r="R115" s="260" t="s">
        <v>1184</v>
      </c>
      <c r="S115" s="252" t="str">
        <f t="shared" ref="S115" ca="1" si="6">IF(B115="","",IF(ISERROR(MATCH($E115,CL,0)),"Unknown",INDIRECT("'C'!$A$"&amp;MATCH($E115,CL,0)+1)))</f>
        <v>ID</v>
      </c>
      <c r="T115" s="252" t="str">
        <f ca="1">IF(B115="","",IF(ISERROR(MATCH($J115,[1]SorP!$B$1:$B$6261,0)),"",INDIRECT("'SorP'!$A$"&amp;MATCH($S115&amp;$J115,[1]SorP!C:C,0))))</f>
        <v>IE-CW</v>
      </c>
      <c r="U115" s="251"/>
      <c r="V115" s="250">
        <f>IF(C115="",NA(),IF(OR(C115="Smelter not listed",C115="Smelter not yet identified"),MATCH($B115&amp;$D115,'[1]Smelter Look-up'!$J:$J,0),MATCH($B115&amp;$C115,'[1]Smelter Look-up'!$J:$J,0)))</f>
        <v>526</v>
      </c>
      <c r="W115" s="249"/>
      <c r="X115" s="249">
        <f t="shared" si="2"/>
        <v>0</v>
      </c>
      <c r="Y115" s="210"/>
      <c r="Z115" s="210"/>
      <c r="AA115" s="210"/>
      <c r="AB115" s="248" t="str">
        <f t="shared" si="0"/>
        <v>TinPT Premium Tin Indonesia</v>
      </c>
      <c r="AC115" s="210"/>
      <c r="AD115" s="210"/>
      <c r="AE115" s="210"/>
      <c r="AF115" s="210"/>
      <c r="AG115" s="210"/>
      <c r="AH115" s="210"/>
    </row>
    <row r="116" spans="1:34" ht="12.75" customHeight="1">
      <c r="A116" s="252" t="s">
        <v>1368</v>
      </c>
      <c r="B116" s="260" t="s">
        <v>138</v>
      </c>
      <c r="C116" s="259" t="s">
        <v>1367</v>
      </c>
      <c r="D116" s="258"/>
      <c r="E116" s="260" t="s">
        <v>791</v>
      </c>
      <c r="F116" s="260" t="s">
        <v>1368</v>
      </c>
      <c r="G116" s="260" t="s">
        <v>147</v>
      </c>
      <c r="H116" s="257">
        <v>0</v>
      </c>
      <c r="I116" s="256" t="s">
        <v>1191</v>
      </c>
      <c r="J116" s="256" t="s">
        <v>1187</v>
      </c>
      <c r="K116" s="255"/>
      <c r="L116" s="255"/>
      <c r="M116" s="255"/>
      <c r="N116" s="255"/>
      <c r="O116" s="255"/>
      <c r="P116" s="254"/>
      <c r="Q116" s="253"/>
      <c r="R116" s="260" t="s">
        <v>1367</v>
      </c>
      <c r="S116" s="252" t="str">
        <f t="shared" ref="S116:S117" ca="1" si="7">IF(B116="","",IF(ISERROR(MATCH($E116,CL,0)),"Unknown",INDIRECT("'C'!$A$"&amp;MATCH($E116,CL,0)+1)))</f>
        <v>ID</v>
      </c>
      <c r="T116" s="252" t="str">
        <f ca="1">IF(B116="","",IF(ISERROR(MATCH($J116,[1]SorP!$B$1:$B$6261,0)),"",INDIRECT("'SorP'!$A$"&amp;MATCH($S116&amp;$J116,[1]SorP!C:C,0))))</f>
        <v>IE-CW</v>
      </c>
      <c r="U116" s="251"/>
      <c r="V116" s="250">
        <f>IF(C116="",NA(),IF(OR(C116="Smelter not listed",C116="Smelter not yet identified"),MATCH($B116&amp;$D116,'[1]Smelter Look-up'!$J:$J,0),MATCH($B116&amp;$C116,'[1]Smelter Look-up'!$J:$J,0)))</f>
        <v>527</v>
      </c>
      <c r="W116" s="249"/>
      <c r="X116" s="249">
        <f t="shared" si="2"/>
        <v>0</v>
      </c>
      <c r="Y116" s="210"/>
      <c r="Z116" s="210"/>
      <c r="AA116" s="210"/>
      <c r="AB116" s="248" t="str">
        <f t="shared" si="0"/>
        <v>TinPT Prima Timah Utama</v>
      </c>
      <c r="AC116" s="210"/>
      <c r="AD116" s="210"/>
      <c r="AE116" s="210"/>
      <c r="AF116" s="210"/>
      <c r="AG116" s="210"/>
      <c r="AH116" s="210"/>
    </row>
    <row r="117" spans="1:34" ht="12.75" customHeight="1">
      <c r="A117" s="252" t="s">
        <v>1370</v>
      </c>
      <c r="B117" s="260" t="s">
        <v>138</v>
      </c>
      <c r="C117" s="259" t="s">
        <v>1369</v>
      </c>
      <c r="D117" s="258"/>
      <c r="E117" s="260" t="s">
        <v>791</v>
      </c>
      <c r="F117" s="260" t="s">
        <v>1370</v>
      </c>
      <c r="G117" s="260" t="s">
        <v>147</v>
      </c>
      <c r="H117" s="257">
        <v>0</v>
      </c>
      <c r="I117" s="256" t="s">
        <v>1354</v>
      </c>
      <c r="J117" s="256" t="s">
        <v>1187</v>
      </c>
      <c r="K117" s="255"/>
      <c r="L117" s="255"/>
      <c r="M117" s="255"/>
      <c r="N117" s="255"/>
      <c r="O117" s="255"/>
      <c r="P117" s="254"/>
      <c r="Q117" s="253"/>
      <c r="R117" s="260" t="s">
        <v>1369</v>
      </c>
      <c r="S117" s="252" t="str">
        <f t="shared" ca="1" si="7"/>
        <v>ID</v>
      </c>
      <c r="T117" s="252" t="str">
        <f ca="1">IF(B117="","",IF(ISERROR(MATCH($J117,[1]SorP!$B$1:$B$6261,0)),"",INDIRECT("'SorP'!$A$"&amp;MATCH($S117&amp;$J117,[1]SorP!C:C,0))))</f>
        <v>IE-CW</v>
      </c>
      <c r="U117" s="251"/>
      <c r="V117" s="250">
        <f>IF(C117="",NA(),IF(OR(C117="Smelter not listed",C117="Smelter not yet identified"),MATCH($B117&amp;$D117,'[1]Smelter Look-up'!$J:$J,0),MATCH($B117&amp;$C117,'[1]Smelter Look-up'!$J:$J,0)))</f>
        <v>528</v>
      </c>
      <c r="W117" s="249"/>
      <c r="X117" s="249">
        <f t="shared" si="2"/>
        <v>0</v>
      </c>
      <c r="Y117" s="210"/>
      <c r="Z117" s="210"/>
      <c r="AA117" s="210"/>
      <c r="AB117" s="248" t="str">
        <f t="shared" si="0"/>
        <v>TinPT Putera Sarana Shakti (PT PSS)</v>
      </c>
      <c r="AC117" s="210"/>
      <c r="AD117" s="210"/>
      <c r="AE117" s="210"/>
      <c r="AF117" s="210"/>
      <c r="AG117" s="210"/>
      <c r="AH117" s="210"/>
    </row>
    <row r="118" spans="1:34" ht="12.75" customHeight="1">
      <c r="A118" s="252"/>
      <c r="B118" s="260"/>
      <c r="C118" s="259"/>
      <c r="D118" s="258"/>
      <c r="E118" s="260"/>
      <c r="F118" s="260"/>
      <c r="G118" s="260"/>
      <c r="H118" s="257"/>
      <c r="I118" s="256"/>
      <c r="J118" s="256"/>
      <c r="K118" s="255"/>
      <c r="L118" s="255"/>
      <c r="M118" s="255"/>
      <c r="N118" s="255"/>
      <c r="O118" s="255"/>
      <c r="P118" s="254"/>
      <c r="Q118" s="253"/>
      <c r="R118" s="260" t="s">
        <v>15826</v>
      </c>
      <c r="S118" s="252" t="s">
        <v>15826</v>
      </c>
      <c r="T118" s="252" t="s">
        <v>15826</v>
      </c>
      <c r="U118" s="251"/>
      <c r="V118" s="250" t="e">
        <v>#N/A</v>
      </c>
      <c r="W118" s="249"/>
      <c r="X118" s="249">
        <v>0</v>
      </c>
      <c r="Y118" s="210"/>
      <c r="Z118" s="210"/>
      <c r="AA118" s="210"/>
      <c r="AB118" s="248" t="str">
        <f t="shared" si="0"/>
        <v/>
      </c>
      <c r="AC118" s="210"/>
      <c r="AD118" s="210"/>
      <c r="AE118" s="210"/>
      <c r="AF118" s="210"/>
      <c r="AG118" s="210"/>
      <c r="AH118" s="210"/>
    </row>
    <row r="119" spans="1:34" ht="12.75" customHeight="1">
      <c r="A119" s="252"/>
      <c r="B119" s="260"/>
      <c r="C119" s="259"/>
      <c r="D119" s="258"/>
      <c r="E119" s="260"/>
      <c r="F119" s="260"/>
      <c r="G119" s="260"/>
      <c r="H119" s="257"/>
      <c r="I119" s="256"/>
      <c r="J119" s="256"/>
      <c r="K119" s="255"/>
      <c r="L119" s="255"/>
      <c r="M119" s="255"/>
      <c r="N119" s="255"/>
      <c r="O119" s="255"/>
      <c r="P119" s="254"/>
      <c r="Q119" s="253"/>
      <c r="R119" s="260" t="s">
        <v>15826</v>
      </c>
      <c r="S119" s="252" t="s">
        <v>15826</v>
      </c>
      <c r="T119" s="252" t="s">
        <v>15826</v>
      </c>
      <c r="U119" s="251"/>
      <c r="V119" s="250" t="e">
        <v>#N/A</v>
      </c>
      <c r="W119" s="249"/>
      <c r="X119" s="249">
        <v>0</v>
      </c>
      <c r="Y119" s="210"/>
      <c r="Z119" s="210"/>
      <c r="AA119" s="210"/>
      <c r="AB119" s="248" t="str">
        <f t="shared" si="0"/>
        <v/>
      </c>
      <c r="AC119" s="210"/>
      <c r="AD119" s="210"/>
      <c r="AE119" s="210"/>
      <c r="AF119" s="210"/>
      <c r="AG119" s="210"/>
      <c r="AH119" s="210"/>
    </row>
    <row r="120" spans="1:34" ht="12.75" customHeight="1">
      <c r="A120" s="252"/>
      <c r="B120" s="260"/>
      <c r="C120" s="259"/>
      <c r="D120" s="258"/>
      <c r="E120" s="260"/>
      <c r="F120" s="260"/>
      <c r="G120" s="260"/>
      <c r="H120" s="257"/>
      <c r="I120" s="256"/>
      <c r="J120" s="256"/>
      <c r="K120" s="255"/>
      <c r="L120" s="255"/>
      <c r="M120" s="255"/>
      <c r="N120" s="255"/>
      <c r="O120" s="255"/>
      <c r="P120" s="254"/>
      <c r="Q120" s="253"/>
      <c r="R120" s="260" t="s">
        <v>15826</v>
      </c>
      <c r="S120" s="252" t="s">
        <v>15826</v>
      </c>
      <c r="T120" s="252" t="s">
        <v>15826</v>
      </c>
      <c r="U120" s="251"/>
      <c r="V120" s="250" t="e">
        <v>#N/A</v>
      </c>
      <c r="W120" s="249"/>
      <c r="X120" s="249">
        <v>0</v>
      </c>
      <c r="Y120" s="210"/>
      <c r="Z120" s="210"/>
      <c r="AA120" s="210"/>
      <c r="AB120" s="248" t="str">
        <f t="shared" si="0"/>
        <v/>
      </c>
      <c r="AC120" s="210"/>
      <c r="AD120" s="210"/>
      <c r="AE120" s="210"/>
      <c r="AF120" s="210"/>
      <c r="AG120" s="210"/>
      <c r="AH120" s="210"/>
    </row>
    <row r="121" spans="1:34" ht="12.75" customHeight="1">
      <c r="A121" s="252"/>
      <c r="B121" s="260"/>
      <c r="C121" s="259"/>
      <c r="D121" s="258"/>
      <c r="E121" s="260"/>
      <c r="F121" s="260"/>
      <c r="G121" s="260"/>
      <c r="H121" s="257"/>
      <c r="I121" s="256"/>
      <c r="J121" s="256"/>
      <c r="K121" s="255"/>
      <c r="L121" s="255"/>
      <c r="M121" s="255"/>
      <c r="N121" s="255"/>
      <c r="O121" s="255"/>
      <c r="P121" s="254"/>
      <c r="Q121" s="253"/>
      <c r="R121" s="260" t="s">
        <v>15826</v>
      </c>
      <c r="S121" s="252" t="s">
        <v>15826</v>
      </c>
      <c r="T121" s="252" t="s">
        <v>15826</v>
      </c>
      <c r="U121" s="251"/>
      <c r="V121" s="250" t="e">
        <v>#N/A</v>
      </c>
      <c r="W121" s="249"/>
      <c r="X121" s="249">
        <v>0</v>
      </c>
      <c r="Y121" s="210"/>
      <c r="Z121" s="210"/>
      <c r="AA121" s="210"/>
      <c r="AB121" s="248" t="str">
        <f t="shared" si="0"/>
        <v/>
      </c>
      <c r="AC121" s="210"/>
      <c r="AD121" s="210"/>
      <c r="AE121" s="210"/>
      <c r="AF121" s="210"/>
      <c r="AG121" s="210"/>
      <c r="AH121" s="210"/>
    </row>
    <row r="122" spans="1:34" ht="12.75" customHeight="1">
      <c r="A122" s="252"/>
      <c r="B122" s="260"/>
      <c r="C122" s="259"/>
      <c r="D122" s="258"/>
      <c r="E122" s="260"/>
      <c r="F122" s="260"/>
      <c r="G122" s="260"/>
      <c r="H122" s="257"/>
      <c r="I122" s="256"/>
      <c r="J122" s="256"/>
      <c r="K122" s="255"/>
      <c r="L122" s="255"/>
      <c r="M122" s="255"/>
      <c r="N122" s="255"/>
      <c r="O122" s="255"/>
      <c r="P122" s="254"/>
      <c r="Q122" s="253"/>
      <c r="R122" s="260" t="s">
        <v>15826</v>
      </c>
      <c r="S122" s="252" t="s">
        <v>15826</v>
      </c>
      <c r="T122" s="252" t="s">
        <v>15826</v>
      </c>
      <c r="U122" s="251"/>
      <c r="V122" s="250" t="e">
        <v>#N/A</v>
      </c>
      <c r="W122" s="249"/>
      <c r="X122" s="249">
        <v>0</v>
      </c>
      <c r="Y122" s="210"/>
      <c r="Z122" s="210"/>
      <c r="AA122" s="210"/>
      <c r="AB122" s="248" t="str">
        <f t="shared" si="0"/>
        <v/>
      </c>
      <c r="AC122" s="210"/>
      <c r="AD122" s="210"/>
      <c r="AE122" s="210"/>
      <c r="AF122" s="210"/>
      <c r="AG122" s="210"/>
      <c r="AH122" s="210"/>
    </row>
    <row r="123" spans="1:34" ht="12.75" customHeight="1">
      <c r="A123" s="252"/>
      <c r="B123" s="260"/>
      <c r="C123" s="259"/>
      <c r="D123" s="258"/>
      <c r="E123" s="260"/>
      <c r="F123" s="260"/>
      <c r="G123" s="260"/>
      <c r="H123" s="257"/>
      <c r="I123" s="256"/>
      <c r="J123" s="256"/>
      <c r="K123" s="255"/>
      <c r="L123" s="255"/>
      <c r="M123" s="255"/>
      <c r="N123" s="255"/>
      <c r="O123" s="255"/>
      <c r="P123" s="254"/>
      <c r="Q123" s="253"/>
      <c r="R123" s="260" t="s">
        <v>15826</v>
      </c>
      <c r="S123" s="252" t="s">
        <v>15826</v>
      </c>
      <c r="T123" s="252" t="s">
        <v>15826</v>
      </c>
      <c r="U123" s="251"/>
      <c r="V123" s="250" t="e">
        <v>#N/A</v>
      </c>
      <c r="W123" s="249"/>
      <c r="X123" s="249">
        <v>0</v>
      </c>
      <c r="Y123" s="210"/>
      <c r="Z123" s="210"/>
      <c r="AA123" s="210"/>
      <c r="AB123" s="248" t="str">
        <f t="shared" si="0"/>
        <v/>
      </c>
      <c r="AC123" s="210"/>
      <c r="AD123" s="210"/>
      <c r="AE123" s="210"/>
      <c r="AF123" s="210"/>
      <c r="AG123" s="210"/>
      <c r="AH123" s="210"/>
    </row>
    <row r="124" spans="1:34" ht="12.75" customHeight="1">
      <c r="A124" s="252"/>
      <c r="B124" s="260"/>
      <c r="C124" s="259"/>
      <c r="D124" s="258"/>
      <c r="E124" s="260"/>
      <c r="F124" s="260"/>
      <c r="G124" s="260"/>
      <c r="H124" s="257"/>
      <c r="I124" s="256"/>
      <c r="J124" s="256"/>
      <c r="K124" s="255"/>
      <c r="L124" s="255"/>
      <c r="M124" s="255"/>
      <c r="N124" s="255"/>
      <c r="O124" s="255"/>
      <c r="P124" s="254"/>
      <c r="Q124" s="253"/>
      <c r="R124" s="260" t="s">
        <v>15826</v>
      </c>
      <c r="S124" s="252" t="s">
        <v>15826</v>
      </c>
      <c r="T124" s="252" t="s">
        <v>15826</v>
      </c>
      <c r="U124" s="251"/>
      <c r="V124" s="250" t="e">
        <v>#N/A</v>
      </c>
      <c r="W124" s="249"/>
      <c r="X124" s="249">
        <v>0</v>
      </c>
      <c r="Y124" s="210"/>
      <c r="Z124" s="210"/>
      <c r="AA124" s="210"/>
      <c r="AB124" s="248" t="str">
        <f t="shared" si="0"/>
        <v/>
      </c>
      <c r="AC124" s="210"/>
      <c r="AD124" s="210"/>
      <c r="AE124" s="210"/>
      <c r="AF124" s="210"/>
      <c r="AG124" s="210"/>
      <c r="AH124" s="210"/>
    </row>
    <row r="125" spans="1:34" ht="12.75" customHeight="1">
      <c r="A125" s="252"/>
      <c r="B125" s="260"/>
      <c r="C125" s="259"/>
      <c r="D125" s="258"/>
      <c r="E125" s="260"/>
      <c r="F125" s="260"/>
      <c r="G125" s="260"/>
      <c r="H125" s="257"/>
      <c r="I125" s="256"/>
      <c r="J125" s="256"/>
      <c r="K125" s="255"/>
      <c r="L125" s="255"/>
      <c r="M125" s="255"/>
      <c r="N125" s="255"/>
      <c r="O125" s="255"/>
      <c r="P125" s="254"/>
      <c r="Q125" s="253"/>
      <c r="R125" s="260" t="s">
        <v>15826</v>
      </c>
      <c r="S125" s="252" t="s">
        <v>15826</v>
      </c>
      <c r="T125" s="252" t="s">
        <v>15826</v>
      </c>
      <c r="U125" s="251"/>
      <c r="V125" s="250" t="e">
        <v>#N/A</v>
      </c>
      <c r="W125" s="249"/>
      <c r="X125" s="249">
        <v>0</v>
      </c>
      <c r="Y125" s="210"/>
      <c r="Z125" s="210"/>
      <c r="AA125" s="210"/>
      <c r="AB125" s="248" t="str">
        <f t="shared" si="0"/>
        <v/>
      </c>
      <c r="AC125" s="210"/>
      <c r="AD125" s="210"/>
      <c r="AE125" s="210"/>
      <c r="AF125" s="210"/>
      <c r="AG125" s="210"/>
      <c r="AH125" s="210"/>
    </row>
    <row r="126" spans="1:34" ht="12.75" customHeight="1">
      <c r="A126" s="252"/>
      <c r="B126" s="260"/>
      <c r="C126" s="259"/>
      <c r="D126" s="258"/>
      <c r="E126" s="260"/>
      <c r="F126" s="260"/>
      <c r="G126" s="260"/>
      <c r="H126" s="257"/>
      <c r="I126" s="256"/>
      <c r="J126" s="256"/>
      <c r="K126" s="255"/>
      <c r="L126" s="255"/>
      <c r="M126" s="255"/>
      <c r="N126" s="255"/>
      <c r="O126" s="255"/>
      <c r="P126" s="254"/>
      <c r="Q126" s="253"/>
      <c r="R126" s="260" t="s">
        <v>15826</v>
      </c>
      <c r="S126" s="252" t="s">
        <v>15826</v>
      </c>
      <c r="T126" s="252" t="s">
        <v>15826</v>
      </c>
      <c r="U126" s="251"/>
      <c r="V126" s="250" t="e">
        <v>#N/A</v>
      </c>
      <c r="W126" s="249"/>
      <c r="X126" s="249">
        <v>0</v>
      </c>
      <c r="Y126" s="210"/>
      <c r="Z126" s="210"/>
      <c r="AA126" s="210"/>
      <c r="AB126" s="248" t="str">
        <f t="shared" si="0"/>
        <v/>
      </c>
      <c r="AC126" s="210"/>
      <c r="AD126" s="210"/>
      <c r="AE126" s="210"/>
      <c r="AF126" s="210"/>
      <c r="AG126" s="210"/>
      <c r="AH126" s="210"/>
    </row>
    <row r="127" spans="1:34" ht="12.75" customHeight="1">
      <c r="A127" s="252"/>
      <c r="B127" s="260"/>
      <c r="C127" s="259"/>
      <c r="D127" s="258"/>
      <c r="E127" s="260"/>
      <c r="F127" s="260"/>
      <c r="G127" s="260"/>
      <c r="H127" s="257"/>
      <c r="I127" s="256"/>
      <c r="J127" s="256"/>
      <c r="K127" s="255"/>
      <c r="L127" s="255"/>
      <c r="M127" s="255"/>
      <c r="N127" s="255"/>
      <c r="O127" s="255"/>
      <c r="P127" s="254"/>
      <c r="Q127" s="253"/>
      <c r="R127" s="260" t="s">
        <v>15826</v>
      </c>
      <c r="S127" s="252" t="s">
        <v>15826</v>
      </c>
      <c r="T127" s="252" t="s">
        <v>15826</v>
      </c>
      <c r="U127" s="251"/>
      <c r="V127" s="250" t="e">
        <v>#N/A</v>
      </c>
      <c r="W127" s="249"/>
      <c r="X127" s="249">
        <v>0</v>
      </c>
      <c r="Y127" s="210"/>
      <c r="Z127" s="210"/>
      <c r="AA127" s="210"/>
      <c r="AB127" s="248" t="str">
        <f t="shared" si="0"/>
        <v/>
      </c>
      <c r="AC127" s="210"/>
      <c r="AD127" s="210"/>
      <c r="AE127" s="210"/>
      <c r="AF127" s="210"/>
      <c r="AG127" s="210"/>
      <c r="AH127" s="210"/>
    </row>
    <row r="128" spans="1:34" ht="12.75" customHeight="1">
      <c r="A128" s="252"/>
      <c r="B128" s="260"/>
      <c r="C128" s="259"/>
      <c r="D128" s="258"/>
      <c r="E128" s="260"/>
      <c r="F128" s="260"/>
      <c r="G128" s="260"/>
      <c r="H128" s="257"/>
      <c r="I128" s="256"/>
      <c r="J128" s="256"/>
      <c r="K128" s="255"/>
      <c r="L128" s="255"/>
      <c r="M128" s="255"/>
      <c r="N128" s="255"/>
      <c r="O128" s="255"/>
      <c r="P128" s="254"/>
      <c r="Q128" s="253"/>
      <c r="R128" s="260" t="s">
        <v>15826</v>
      </c>
      <c r="S128" s="252" t="s">
        <v>15826</v>
      </c>
      <c r="T128" s="252" t="s">
        <v>15826</v>
      </c>
      <c r="U128" s="251"/>
      <c r="V128" s="250" t="e">
        <v>#N/A</v>
      </c>
      <c r="W128" s="249"/>
      <c r="X128" s="249">
        <v>0</v>
      </c>
      <c r="Y128" s="210"/>
      <c r="Z128" s="210"/>
      <c r="AA128" s="210"/>
      <c r="AB128" s="248" t="str">
        <f t="shared" si="0"/>
        <v/>
      </c>
      <c r="AC128" s="210"/>
      <c r="AD128" s="210"/>
      <c r="AE128" s="210"/>
      <c r="AF128" s="210"/>
      <c r="AG128" s="210"/>
      <c r="AH128" s="210"/>
    </row>
    <row r="129" spans="1:34" ht="12.75" customHeight="1">
      <c r="A129" s="252"/>
      <c r="B129" s="260"/>
      <c r="C129" s="259"/>
      <c r="D129" s="258"/>
      <c r="E129" s="260"/>
      <c r="F129" s="260"/>
      <c r="G129" s="260"/>
      <c r="H129" s="257"/>
      <c r="I129" s="256"/>
      <c r="J129" s="256"/>
      <c r="K129" s="255"/>
      <c r="L129" s="255"/>
      <c r="M129" s="255"/>
      <c r="N129" s="255"/>
      <c r="O129" s="255"/>
      <c r="P129" s="254"/>
      <c r="Q129" s="253"/>
      <c r="R129" s="260" t="s">
        <v>15826</v>
      </c>
      <c r="S129" s="252" t="s">
        <v>15826</v>
      </c>
      <c r="T129" s="252" t="s">
        <v>15826</v>
      </c>
      <c r="U129" s="251"/>
      <c r="V129" s="250" t="e">
        <v>#N/A</v>
      </c>
      <c r="W129" s="249"/>
      <c r="X129" s="249">
        <v>0</v>
      </c>
      <c r="Y129" s="210"/>
      <c r="Z129" s="210"/>
      <c r="AA129" s="210"/>
      <c r="AB129" s="248" t="str">
        <f t="shared" si="0"/>
        <v/>
      </c>
      <c r="AC129" s="210"/>
      <c r="AD129" s="210"/>
      <c r="AE129" s="210"/>
      <c r="AF129" s="210"/>
      <c r="AG129" s="210"/>
      <c r="AH129" s="210"/>
    </row>
    <row r="130" spans="1:34" ht="12.75" customHeight="1">
      <c r="A130" s="252"/>
      <c r="B130" s="260"/>
      <c r="C130" s="259"/>
      <c r="D130" s="258"/>
      <c r="E130" s="260"/>
      <c r="F130" s="260"/>
      <c r="G130" s="260"/>
      <c r="H130" s="257"/>
      <c r="I130" s="256"/>
      <c r="J130" s="256"/>
      <c r="K130" s="255"/>
      <c r="L130" s="255"/>
      <c r="M130" s="255"/>
      <c r="N130" s="255"/>
      <c r="O130" s="255"/>
      <c r="P130" s="254"/>
      <c r="Q130" s="253"/>
      <c r="R130" s="260" t="s">
        <v>15826</v>
      </c>
      <c r="S130" s="252" t="s">
        <v>15826</v>
      </c>
      <c r="T130" s="252" t="s">
        <v>15826</v>
      </c>
      <c r="U130" s="251"/>
      <c r="V130" s="250" t="e">
        <v>#N/A</v>
      </c>
      <c r="W130" s="249"/>
      <c r="X130" s="249">
        <v>0</v>
      </c>
      <c r="Y130" s="210"/>
      <c r="Z130" s="210"/>
      <c r="AA130" s="210"/>
      <c r="AB130" s="248" t="str">
        <f t="shared" si="0"/>
        <v/>
      </c>
      <c r="AC130" s="210"/>
      <c r="AD130" s="210"/>
      <c r="AE130" s="210"/>
      <c r="AF130" s="210"/>
      <c r="AG130" s="210"/>
      <c r="AH130" s="210"/>
    </row>
    <row r="131" spans="1:34" ht="12.75" customHeight="1">
      <c r="A131" s="252"/>
      <c r="B131" s="260"/>
      <c r="C131" s="259"/>
      <c r="D131" s="258"/>
      <c r="E131" s="260"/>
      <c r="F131" s="260"/>
      <c r="G131" s="260"/>
      <c r="H131" s="257"/>
      <c r="I131" s="256"/>
      <c r="J131" s="256"/>
      <c r="K131" s="255"/>
      <c r="L131" s="255"/>
      <c r="M131" s="255"/>
      <c r="N131" s="255"/>
      <c r="O131" s="255"/>
      <c r="P131" s="254"/>
      <c r="Q131" s="253"/>
      <c r="R131" s="260" t="s">
        <v>15826</v>
      </c>
      <c r="S131" s="252" t="s">
        <v>15826</v>
      </c>
      <c r="T131" s="252" t="s">
        <v>15826</v>
      </c>
      <c r="U131" s="251"/>
      <c r="V131" s="250" t="e">
        <v>#N/A</v>
      </c>
      <c r="W131" s="249"/>
      <c r="X131" s="249">
        <v>0</v>
      </c>
      <c r="Y131" s="210"/>
      <c r="Z131" s="210"/>
      <c r="AA131" s="210"/>
      <c r="AB131" s="248" t="str">
        <f t="shared" si="0"/>
        <v/>
      </c>
      <c r="AC131" s="210"/>
      <c r="AD131" s="210"/>
      <c r="AE131" s="210"/>
      <c r="AF131" s="210"/>
      <c r="AG131" s="210"/>
      <c r="AH131" s="210"/>
    </row>
    <row r="132" spans="1:34" ht="12.75" customHeight="1">
      <c r="A132" s="252"/>
      <c r="B132" s="260"/>
      <c r="C132" s="259"/>
      <c r="D132" s="258"/>
      <c r="E132" s="260"/>
      <c r="F132" s="260"/>
      <c r="G132" s="260"/>
      <c r="H132" s="257"/>
      <c r="I132" s="256"/>
      <c r="J132" s="256"/>
      <c r="K132" s="255"/>
      <c r="L132" s="255"/>
      <c r="M132" s="255"/>
      <c r="N132" s="255"/>
      <c r="O132" s="255"/>
      <c r="P132" s="254"/>
      <c r="Q132" s="253"/>
      <c r="R132" s="260" t="s">
        <v>15826</v>
      </c>
      <c r="S132" s="252" t="s">
        <v>15826</v>
      </c>
      <c r="T132" s="252" t="s">
        <v>15826</v>
      </c>
      <c r="U132" s="251"/>
      <c r="V132" s="250" t="e">
        <v>#N/A</v>
      </c>
      <c r="W132" s="249"/>
      <c r="X132" s="249">
        <v>0</v>
      </c>
      <c r="Y132" s="210"/>
      <c r="Z132" s="210"/>
      <c r="AA132" s="210"/>
      <c r="AB132" s="248" t="str">
        <f t="shared" si="0"/>
        <v/>
      </c>
      <c r="AC132" s="210"/>
      <c r="AD132" s="210"/>
      <c r="AE132" s="210"/>
      <c r="AF132" s="210"/>
      <c r="AG132" s="210"/>
      <c r="AH132" s="210"/>
    </row>
    <row r="133" spans="1:34" ht="12.75" customHeight="1">
      <c r="A133" s="252"/>
      <c r="B133" s="260"/>
      <c r="C133" s="259"/>
      <c r="D133" s="258"/>
      <c r="E133" s="260"/>
      <c r="F133" s="260"/>
      <c r="G133" s="260"/>
      <c r="H133" s="257"/>
      <c r="I133" s="256"/>
      <c r="J133" s="256"/>
      <c r="K133" s="255"/>
      <c r="L133" s="255"/>
      <c r="M133" s="255"/>
      <c r="N133" s="255"/>
      <c r="O133" s="255"/>
      <c r="P133" s="254"/>
      <c r="Q133" s="253"/>
      <c r="R133" s="260" t="s">
        <v>15826</v>
      </c>
      <c r="S133" s="252" t="s">
        <v>15826</v>
      </c>
      <c r="T133" s="252" t="s">
        <v>15826</v>
      </c>
      <c r="U133" s="251"/>
      <c r="V133" s="250" t="e">
        <v>#N/A</v>
      </c>
      <c r="W133" s="249"/>
      <c r="X133" s="249">
        <v>0</v>
      </c>
      <c r="Y133" s="210"/>
      <c r="Z133" s="210"/>
      <c r="AA133" s="210"/>
      <c r="AB133" s="248" t="str">
        <f t="shared" si="0"/>
        <v/>
      </c>
      <c r="AC133" s="210"/>
      <c r="AD133" s="210"/>
      <c r="AE133" s="210"/>
      <c r="AF133" s="210"/>
      <c r="AG133" s="210"/>
      <c r="AH133" s="210"/>
    </row>
    <row r="134" spans="1:34" ht="12.75" customHeight="1">
      <c r="A134" s="252"/>
      <c r="B134" s="260"/>
      <c r="C134" s="259"/>
      <c r="D134" s="258"/>
      <c r="E134" s="260"/>
      <c r="F134" s="260"/>
      <c r="G134" s="260"/>
      <c r="H134" s="257"/>
      <c r="I134" s="256"/>
      <c r="J134" s="256"/>
      <c r="K134" s="255"/>
      <c r="L134" s="255"/>
      <c r="M134" s="255"/>
      <c r="N134" s="255"/>
      <c r="O134" s="255"/>
      <c r="P134" s="254"/>
      <c r="Q134" s="253"/>
      <c r="R134" s="260" t="s">
        <v>15826</v>
      </c>
      <c r="S134" s="252" t="s">
        <v>15826</v>
      </c>
      <c r="T134" s="252" t="s">
        <v>15826</v>
      </c>
      <c r="U134" s="251"/>
      <c r="V134" s="250" t="e">
        <v>#N/A</v>
      </c>
      <c r="W134" s="249"/>
      <c r="X134" s="249">
        <v>0</v>
      </c>
      <c r="Y134" s="210"/>
      <c r="Z134" s="210"/>
      <c r="AA134" s="210"/>
      <c r="AB134" s="248" t="str">
        <f t="shared" si="0"/>
        <v/>
      </c>
      <c r="AC134" s="210"/>
      <c r="AD134" s="210"/>
      <c r="AE134" s="210"/>
      <c r="AF134" s="210"/>
      <c r="AG134" s="210"/>
      <c r="AH134" s="210"/>
    </row>
    <row r="135" spans="1:34" ht="12.75" customHeight="1">
      <c r="A135" s="252"/>
      <c r="B135" s="260"/>
      <c r="C135" s="259"/>
      <c r="D135" s="258"/>
      <c r="E135" s="260"/>
      <c r="F135" s="260"/>
      <c r="G135" s="260"/>
      <c r="H135" s="257"/>
      <c r="I135" s="256"/>
      <c r="J135" s="256"/>
      <c r="K135" s="255"/>
      <c r="L135" s="255"/>
      <c r="M135" s="255"/>
      <c r="N135" s="255"/>
      <c r="O135" s="255"/>
      <c r="P135" s="254"/>
      <c r="Q135" s="253"/>
      <c r="R135" s="260" t="s">
        <v>15826</v>
      </c>
      <c r="S135" s="252" t="s">
        <v>15826</v>
      </c>
      <c r="T135" s="252" t="s">
        <v>15826</v>
      </c>
      <c r="U135" s="251"/>
      <c r="V135" s="250" t="e">
        <v>#N/A</v>
      </c>
      <c r="W135" s="249"/>
      <c r="X135" s="249">
        <v>0</v>
      </c>
      <c r="Y135" s="210"/>
      <c r="Z135" s="210"/>
      <c r="AA135" s="210"/>
      <c r="AB135" s="248" t="str">
        <f t="shared" si="0"/>
        <v/>
      </c>
      <c r="AC135" s="210"/>
      <c r="AD135" s="210"/>
      <c r="AE135" s="210"/>
      <c r="AF135" s="210"/>
      <c r="AG135" s="210"/>
      <c r="AH135" s="210"/>
    </row>
    <row r="136" spans="1:34" ht="12.75" customHeight="1">
      <c r="A136" s="252"/>
      <c r="B136" s="260"/>
      <c r="C136" s="259"/>
      <c r="D136" s="258"/>
      <c r="E136" s="260"/>
      <c r="F136" s="260"/>
      <c r="G136" s="260"/>
      <c r="H136" s="257"/>
      <c r="I136" s="256"/>
      <c r="J136" s="256"/>
      <c r="K136" s="255"/>
      <c r="L136" s="255"/>
      <c r="M136" s="255"/>
      <c r="N136" s="255"/>
      <c r="O136" s="255"/>
      <c r="P136" s="254"/>
      <c r="Q136" s="253"/>
      <c r="R136" s="260" t="s">
        <v>15826</v>
      </c>
      <c r="S136" s="252" t="s">
        <v>15826</v>
      </c>
      <c r="T136" s="252" t="s">
        <v>15826</v>
      </c>
      <c r="U136" s="251"/>
      <c r="V136" s="250" t="e">
        <v>#N/A</v>
      </c>
      <c r="W136" s="249"/>
      <c r="X136" s="249">
        <v>0</v>
      </c>
      <c r="Y136" s="210"/>
      <c r="Z136" s="210"/>
      <c r="AA136" s="210"/>
      <c r="AB136" s="248" t="str">
        <f t="shared" si="0"/>
        <v/>
      </c>
      <c r="AC136" s="210"/>
      <c r="AD136" s="210"/>
      <c r="AE136" s="210"/>
      <c r="AF136" s="210"/>
      <c r="AG136" s="210"/>
      <c r="AH136" s="210"/>
    </row>
    <row r="137" spans="1:34" ht="12.75" customHeight="1">
      <c r="A137" s="252"/>
      <c r="B137" s="260"/>
      <c r="C137" s="259"/>
      <c r="D137" s="258"/>
      <c r="E137" s="260"/>
      <c r="F137" s="260"/>
      <c r="G137" s="260"/>
      <c r="H137" s="257"/>
      <c r="I137" s="256"/>
      <c r="J137" s="256"/>
      <c r="K137" s="255"/>
      <c r="L137" s="255"/>
      <c r="M137" s="255"/>
      <c r="N137" s="255"/>
      <c r="O137" s="255"/>
      <c r="P137" s="254"/>
      <c r="Q137" s="253"/>
      <c r="R137" s="260" t="s">
        <v>15826</v>
      </c>
      <c r="S137" s="252" t="s">
        <v>15826</v>
      </c>
      <c r="T137" s="252" t="s">
        <v>15826</v>
      </c>
      <c r="U137" s="251"/>
      <c r="V137" s="250" t="e">
        <v>#N/A</v>
      </c>
      <c r="W137" s="249"/>
      <c r="X137" s="249">
        <v>0</v>
      </c>
      <c r="Y137" s="210"/>
      <c r="Z137" s="210"/>
      <c r="AA137" s="210"/>
      <c r="AB137" s="248" t="str">
        <f t="shared" si="0"/>
        <v/>
      </c>
      <c r="AC137" s="210"/>
      <c r="AD137" s="210"/>
      <c r="AE137" s="210"/>
      <c r="AF137" s="210"/>
      <c r="AG137" s="210"/>
      <c r="AH137" s="210"/>
    </row>
    <row r="138" spans="1:34" ht="12.75" customHeight="1">
      <c r="A138" s="252"/>
      <c r="B138" s="260"/>
      <c r="C138" s="259"/>
      <c r="D138" s="258"/>
      <c r="E138" s="260"/>
      <c r="F138" s="260"/>
      <c r="G138" s="260"/>
      <c r="H138" s="257"/>
      <c r="I138" s="256"/>
      <c r="J138" s="256"/>
      <c r="K138" s="255"/>
      <c r="L138" s="255"/>
      <c r="M138" s="255"/>
      <c r="N138" s="255"/>
      <c r="O138" s="255"/>
      <c r="P138" s="254"/>
      <c r="Q138" s="253"/>
      <c r="R138" s="260" t="s">
        <v>15826</v>
      </c>
      <c r="S138" s="252" t="s">
        <v>15826</v>
      </c>
      <c r="T138" s="252" t="s">
        <v>15826</v>
      </c>
      <c r="U138" s="251"/>
      <c r="V138" s="250" t="e">
        <v>#N/A</v>
      </c>
      <c r="W138" s="249"/>
      <c r="X138" s="249">
        <v>0</v>
      </c>
      <c r="Y138" s="210"/>
      <c r="Z138" s="210"/>
      <c r="AA138" s="210"/>
      <c r="AB138" s="248" t="str">
        <f t="shared" si="0"/>
        <v/>
      </c>
      <c r="AC138" s="210"/>
      <c r="AD138" s="210"/>
      <c r="AE138" s="210"/>
      <c r="AF138" s="210"/>
      <c r="AG138" s="210"/>
      <c r="AH138" s="210"/>
    </row>
    <row r="139" spans="1:34" ht="12.75" customHeight="1">
      <c r="A139" s="252"/>
      <c r="B139" s="260"/>
      <c r="C139" s="259"/>
      <c r="D139" s="258"/>
      <c r="E139" s="260"/>
      <c r="F139" s="260"/>
      <c r="G139" s="260"/>
      <c r="H139" s="257"/>
      <c r="I139" s="256"/>
      <c r="J139" s="256"/>
      <c r="K139" s="255"/>
      <c r="L139" s="255"/>
      <c r="M139" s="255"/>
      <c r="N139" s="255"/>
      <c r="O139" s="255"/>
      <c r="P139" s="254"/>
      <c r="Q139" s="253"/>
      <c r="R139" s="260" t="s">
        <v>15826</v>
      </c>
      <c r="S139" s="252" t="s">
        <v>15826</v>
      </c>
      <c r="T139" s="252" t="s">
        <v>15826</v>
      </c>
      <c r="U139" s="251"/>
      <c r="V139" s="250" t="e">
        <v>#N/A</v>
      </c>
      <c r="W139" s="249"/>
      <c r="X139" s="249">
        <v>0</v>
      </c>
      <c r="Y139" s="210"/>
      <c r="Z139" s="210"/>
      <c r="AA139" s="210"/>
      <c r="AB139" s="248" t="str">
        <f t="shared" si="0"/>
        <v/>
      </c>
      <c r="AC139" s="210"/>
      <c r="AD139" s="210"/>
      <c r="AE139" s="210"/>
      <c r="AF139" s="210"/>
      <c r="AG139" s="210"/>
      <c r="AH139" s="210"/>
    </row>
    <row r="140" spans="1:34" ht="12.75" customHeight="1">
      <c r="A140" s="252"/>
      <c r="B140" s="260"/>
      <c r="C140" s="259"/>
      <c r="D140" s="258"/>
      <c r="E140" s="260"/>
      <c r="F140" s="260"/>
      <c r="G140" s="260"/>
      <c r="H140" s="257"/>
      <c r="I140" s="256"/>
      <c r="J140" s="256"/>
      <c r="K140" s="255"/>
      <c r="L140" s="255"/>
      <c r="M140" s="255"/>
      <c r="N140" s="255"/>
      <c r="O140" s="255"/>
      <c r="P140" s="254"/>
      <c r="Q140" s="253"/>
      <c r="R140" s="260" t="s">
        <v>15826</v>
      </c>
      <c r="S140" s="252" t="s">
        <v>15826</v>
      </c>
      <c r="T140" s="252" t="s">
        <v>15826</v>
      </c>
      <c r="U140" s="251"/>
      <c r="V140" s="250" t="e">
        <v>#N/A</v>
      </c>
      <c r="W140" s="249"/>
      <c r="X140" s="249">
        <v>0</v>
      </c>
      <c r="Y140" s="210"/>
      <c r="Z140" s="210"/>
      <c r="AA140" s="210"/>
      <c r="AB140" s="248" t="str">
        <f t="shared" si="0"/>
        <v/>
      </c>
      <c r="AC140" s="210"/>
      <c r="AD140" s="210"/>
      <c r="AE140" s="210"/>
      <c r="AF140" s="210"/>
      <c r="AG140" s="210"/>
      <c r="AH140" s="210"/>
    </row>
    <row r="141" spans="1:34" ht="12.75" customHeight="1">
      <c r="A141" s="252"/>
      <c r="B141" s="260"/>
      <c r="C141" s="259"/>
      <c r="D141" s="258"/>
      <c r="E141" s="260"/>
      <c r="F141" s="260"/>
      <c r="G141" s="260"/>
      <c r="H141" s="257"/>
      <c r="I141" s="256"/>
      <c r="J141" s="256"/>
      <c r="K141" s="255"/>
      <c r="L141" s="255"/>
      <c r="M141" s="255"/>
      <c r="N141" s="255"/>
      <c r="O141" s="255"/>
      <c r="P141" s="254"/>
      <c r="Q141" s="253"/>
      <c r="R141" s="260" t="s">
        <v>15826</v>
      </c>
      <c r="S141" s="252" t="s">
        <v>15826</v>
      </c>
      <c r="T141" s="252" t="s">
        <v>15826</v>
      </c>
      <c r="U141" s="251"/>
      <c r="V141" s="250" t="e">
        <v>#N/A</v>
      </c>
      <c r="W141" s="249"/>
      <c r="X141" s="249">
        <v>0</v>
      </c>
      <c r="Y141" s="210"/>
      <c r="Z141" s="210"/>
      <c r="AA141" s="210"/>
      <c r="AB141" s="248" t="str">
        <f t="shared" si="0"/>
        <v/>
      </c>
      <c r="AC141" s="210"/>
      <c r="AD141" s="210"/>
      <c r="AE141" s="210"/>
      <c r="AF141" s="210"/>
      <c r="AG141" s="210"/>
      <c r="AH141" s="210"/>
    </row>
    <row r="142" spans="1:34" ht="12" customHeight="1">
      <c r="A142" s="265"/>
      <c r="B142" s="268"/>
      <c r="C142" s="267"/>
      <c r="D142" s="266"/>
      <c r="E142" s="268"/>
      <c r="F142" s="268"/>
      <c r="G142" s="268"/>
      <c r="H142" s="273"/>
      <c r="I142" s="272"/>
      <c r="J142" s="272"/>
      <c r="K142" s="271"/>
      <c r="L142" s="271"/>
      <c r="M142" s="271"/>
      <c r="N142" s="271"/>
      <c r="O142" s="271"/>
      <c r="P142" s="270"/>
      <c r="Q142" s="269"/>
      <c r="R142" s="268" t="s">
        <v>15826</v>
      </c>
      <c r="S142" s="265" t="s">
        <v>15826</v>
      </c>
      <c r="T142" s="265" t="s">
        <v>15826</v>
      </c>
      <c r="U142" s="264"/>
      <c r="V142" s="263" t="e">
        <v>#N/A</v>
      </c>
      <c r="W142" s="262"/>
      <c r="X142" s="262">
        <v>0</v>
      </c>
      <c r="Y142" s="134"/>
      <c r="Z142" s="134"/>
      <c r="AA142" s="134"/>
      <c r="AB142" s="162" t="str">
        <f t="shared" si="0"/>
        <v/>
      </c>
      <c r="AC142" s="134"/>
      <c r="AD142" s="134"/>
      <c r="AE142" s="134"/>
      <c r="AF142" s="134"/>
      <c r="AG142" s="134"/>
      <c r="AH142" s="134"/>
    </row>
    <row r="143" spans="1:34" ht="12" customHeight="1">
      <c r="A143" s="265"/>
      <c r="B143" s="268"/>
      <c r="C143" s="267"/>
      <c r="D143" s="266"/>
      <c r="E143" s="268"/>
      <c r="F143" s="268"/>
      <c r="G143" s="268"/>
      <c r="H143" s="273"/>
      <c r="I143" s="272"/>
      <c r="J143" s="272"/>
      <c r="K143" s="271"/>
      <c r="L143" s="271"/>
      <c r="M143" s="271"/>
      <c r="N143" s="271"/>
      <c r="O143" s="271"/>
      <c r="P143" s="270"/>
      <c r="Q143" s="269"/>
      <c r="R143" s="268" t="s">
        <v>15826</v>
      </c>
      <c r="S143" s="265" t="s">
        <v>15826</v>
      </c>
      <c r="T143" s="265" t="s">
        <v>15826</v>
      </c>
      <c r="U143" s="264"/>
      <c r="V143" s="263" t="e">
        <v>#N/A</v>
      </c>
      <c r="W143" s="262"/>
      <c r="X143" s="262">
        <v>0</v>
      </c>
      <c r="Y143" s="134"/>
      <c r="Z143" s="134"/>
      <c r="AA143" s="134"/>
      <c r="AB143" s="162" t="str">
        <f t="shared" si="0"/>
        <v/>
      </c>
      <c r="AC143" s="134"/>
      <c r="AD143" s="134"/>
      <c r="AE143" s="134"/>
      <c r="AF143" s="134"/>
      <c r="AG143" s="134"/>
      <c r="AH143" s="134"/>
    </row>
    <row r="144" spans="1:34" ht="12" customHeight="1">
      <c r="A144" s="265"/>
      <c r="B144" s="268"/>
      <c r="C144" s="267"/>
      <c r="D144" s="266"/>
      <c r="E144" s="268"/>
      <c r="F144" s="268"/>
      <c r="G144" s="268"/>
      <c r="H144" s="273"/>
      <c r="I144" s="272"/>
      <c r="J144" s="272"/>
      <c r="K144" s="271"/>
      <c r="L144" s="271"/>
      <c r="M144" s="271"/>
      <c r="N144" s="271"/>
      <c r="O144" s="271"/>
      <c r="P144" s="270"/>
      <c r="Q144" s="269"/>
      <c r="R144" s="268" t="s">
        <v>15826</v>
      </c>
      <c r="S144" s="265" t="s">
        <v>15826</v>
      </c>
      <c r="T144" s="265" t="s">
        <v>15826</v>
      </c>
      <c r="U144" s="264"/>
      <c r="V144" s="263" t="e">
        <v>#N/A</v>
      </c>
      <c r="W144" s="262"/>
      <c r="X144" s="262">
        <v>0</v>
      </c>
      <c r="Y144" s="134"/>
      <c r="Z144" s="134"/>
      <c r="AA144" s="134"/>
      <c r="AB144" s="162" t="str">
        <f t="shared" si="0"/>
        <v/>
      </c>
      <c r="AC144" s="134"/>
      <c r="AD144" s="134"/>
      <c r="AE144" s="134"/>
      <c r="AF144" s="134"/>
      <c r="AG144" s="134"/>
      <c r="AH144" s="134"/>
    </row>
    <row r="145" spans="1:34" ht="12" customHeight="1">
      <c r="A145" s="265"/>
      <c r="B145" s="268"/>
      <c r="C145" s="267"/>
      <c r="D145" s="266"/>
      <c r="E145" s="268"/>
      <c r="F145" s="268"/>
      <c r="G145" s="268"/>
      <c r="H145" s="273"/>
      <c r="I145" s="272"/>
      <c r="J145" s="272"/>
      <c r="K145" s="271"/>
      <c r="L145" s="271"/>
      <c r="M145" s="271"/>
      <c r="N145" s="271"/>
      <c r="O145" s="271"/>
      <c r="P145" s="270"/>
      <c r="Q145" s="269"/>
      <c r="R145" s="268" t="s">
        <v>15826</v>
      </c>
      <c r="S145" s="265" t="s">
        <v>15826</v>
      </c>
      <c r="T145" s="265" t="s">
        <v>15826</v>
      </c>
      <c r="U145" s="264"/>
      <c r="V145" s="263" t="e">
        <v>#N/A</v>
      </c>
      <c r="W145" s="262"/>
      <c r="X145" s="262">
        <v>0</v>
      </c>
      <c r="Y145" s="134"/>
      <c r="Z145" s="134"/>
      <c r="AA145" s="134"/>
      <c r="AB145" s="162" t="str">
        <f t="shared" si="0"/>
        <v/>
      </c>
      <c r="AC145" s="134"/>
      <c r="AD145" s="134"/>
      <c r="AE145" s="134"/>
      <c r="AF145" s="134"/>
      <c r="AG145" s="134"/>
      <c r="AH145" s="134"/>
    </row>
    <row r="146" spans="1:34" ht="12" customHeight="1">
      <c r="A146" s="265"/>
      <c r="B146" s="268"/>
      <c r="C146" s="267"/>
      <c r="D146" s="266"/>
      <c r="E146" s="268"/>
      <c r="F146" s="268"/>
      <c r="G146" s="268"/>
      <c r="H146" s="273"/>
      <c r="I146" s="272"/>
      <c r="J146" s="272"/>
      <c r="K146" s="271"/>
      <c r="L146" s="271"/>
      <c r="M146" s="271"/>
      <c r="N146" s="271"/>
      <c r="O146" s="271"/>
      <c r="P146" s="270"/>
      <c r="Q146" s="269"/>
      <c r="R146" s="268" t="s">
        <v>15826</v>
      </c>
      <c r="S146" s="265" t="s">
        <v>15826</v>
      </c>
      <c r="T146" s="265" t="s">
        <v>15826</v>
      </c>
      <c r="U146" s="264"/>
      <c r="V146" s="263" t="e">
        <v>#N/A</v>
      </c>
      <c r="W146" s="262"/>
      <c r="X146" s="262">
        <v>0</v>
      </c>
      <c r="Y146" s="134"/>
      <c r="Z146" s="134"/>
      <c r="AA146" s="134"/>
      <c r="AB146" s="162" t="str">
        <f t="shared" si="0"/>
        <v/>
      </c>
      <c r="AC146" s="134"/>
      <c r="AD146" s="134"/>
      <c r="AE146" s="134"/>
      <c r="AF146" s="134"/>
      <c r="AG146" s="134"/>
      <c r="AH146" s="134"/>
    </row>
    <row r="147" spans="1:34" ht="12" customHeight="1">
      <c r="A147" s="265"/>
      <c r="B147" s="268"/>
      <c r="C147" s="267"/>
      <c r="D147" s="266"/>
      <c r="E147" s="268"/>
      <c r="F147" s="268"/>
      <c r="G147" s="268"/>
      <c r="H147" s="273"/>
      <c r="I147" s="272"/>
      <c r="J147" s="272"/>
      <c r="K147" s="271"/>
      <c r="L147" s="271"/>
      <c r="M147" s="271"/>
      <c r="N147" s="271"/>
      <c r="O147" s="271"/>
      <c r="P147" s="270"/>
      <c r="Q147" s="269"/>
      <c r="R147" s="268" t="s">
        <v>15826</v>
      </c>
      <c r="S147" s="265" t="s">
        <v>15826</v>
      </c>
      <c r="T147" s="265" t="s">
        <v>15826</v>
      </c>
      <c r="U147" s="264"/>
      <c r="V147" s="263" t="e">
        <v>#N/A</v>
      </c>
      <c r="W147" s="262"/>
      <c r="X147" s="262">
        <v>0</v>
      </c>
      <c r="Y147" s="134"/>
      <c r="Z147" s="134"/>
      <c r="AA147" s="134"/>
      <c r="AB147" s="162" t="str">
        <f t="shared" si="0"/>
        <v/>
      </c>
      <c r="AC147" s="134"/>
      <c r="AD147" s="134"/>
      <c r="AE147" s="134"/>
      <c r="AF147" s="134"/>
      <c r="AG147" s="134"/>
      <c r="AH147" s="134"/>
    </row>
    <row r="148" spans="1:34" ht="12" customHeight="1">
      <c r="A148" s="265"/>
      <c r="B148" s="268"/>
      <c r="C148" s="267"/>
      <c r="D148" s="266"/>
      <c r="E148" s="268"/>
      <c r="F148" s="268"/>
      <c r="G148" s="268"/>
      <c r="H148" s="273"/>
      <c r="I148" s="272"/>
      <c r="J148" s="272"/>
      <c r="K148" s="271"/>
      <c r="L148" s="271"/>
      <c r="M148" s="271"/>
      <c r="N148" s="271"/>
      <c r="O148" s="271"/>
      <c r="P148" s="270"/>
      <c r="Q148" s="269"/>
      <c r="R148" s="268" t="s">
        <v>15826</v>
      </c>
      <c r="S148" s="265" t="s">
        <v>15826</v>
      </c>
      <c r="T148" s="265" t="s">
        <v>15826</v>
      </c>
      <c r="U148" s="264"/>
      <c r="V148" s="263" t="e">
        <v>#N/A</v>
      </c>
      <c r="W148" s="262"/>
      <c r="X148" s="262">
        <v>0</v>
      </c>
      <c r="Y148" s="134"/>
      <c r="Z148" s="134"/>
      <c r="AA148" s="134"/>
      <c r="AB148" s="162" t="str">
        <f t="shared" si="0"/>
        <v/>
      </c>
      <c r="AC148" s="134"/>
      <c r="AD148" s="134"/>
      <c r="AE148" s="134"/>
      <c r="AF148" s="134"/>
      <c r="AG148" s="134"/>
      <c r="AH148" s="134"/>
    </row>
    <row r="149" spans="1:34" ht="12" customHeight="1">
      <c r="A149" s="265"/>
      <c r="B149" s="268"/>
      <c r="C149" s="267"/>
      <c r="D149" s="266"/>
      <c r="E149" s="268"/>
      <c r="F149" s="268"/>
      <c r="G149" s="268"/>
      <c r="H149" s="273"/>
      <c r="I149" s="272"/>
      <c r="J149" s="272"/>
      <c r="K149" s="271"/>
      <c r="L149" s="271"/>
      <c r="M149" s="271"/>
      <c r="N149" s="271"/>
      <c r="O149" s="271"/>
      <c r="P149" s="270"/>
      <c r="Q149" s="269"/>
      <c r="R149" s="268" t="s">
        <v>15826</v>
      </c>
      <c r="S149" s="265" t="s">
        <v>15826</v>
      </c>
      <c r="T149" s="265" t="s">
        <v>15826</v>
      </c>
      <c r="U149" s="264"/>
      <c r="V149" s="263" t="e">
        <v>#N/A</v>
      </c>
      <c r="W149" s="262"/>
      <c r="X149" s="262">
        <v>0</v>
      </c>
      <c r="Y149" s="134"/>
      <c r="Z149" s="134"/>
      <c r="AA149" s="134"/>
      <c r="AB149" s="162" t="str">
        <f t="shared" si="0"/>
        <v/>
      </c>
      <c r="AC149" s="134"/>
      <c r="AD149" s="134"/>
      <c r="AE149" s="134"/>
      <c r="AF149" s="134"/>
      <c r="AG149" s="134"/>
      <c r="AH149" s="134"/>
    </row>
    <row r="150" spans="1:34" ht="12" customHeight="1">
      <c r="A150" s="265"/>
      <c r="B150" s="268"/>
      <c r="C150" s="267"/>
      <c r="D150" s="266"/>
      <c r="E150" s="268"/>
      <c r="F150" s="268"/>
      <c r="G150" s="268"/>
      <c r="H150" s="273"/>
      <c r="I150" s="272"/>
      <c r="J150" s="272"/>
      <c r="K150" s="271"/>
      <c r="L150" s="271"/>
      <c r="M150" s="271"/>
      <c r="N150" s="271"/>
      <c r="O150" s="271"/>
      <c r="P150" s="270"/>
      <c r="Q150" s="269"/>
      <c r="R150" s="268" t="s">
        <v>15826</v>
      </c>
      <c r="S150" s="265" t="s">
        <v>15826</v>
      </c>
      <c r="T150" s="265" t="s">
        <v>15826</v>
      </c>
      <c r="U150" s="264"/>
      <c r="V150" s="263" t="e">
        <v>#N/A</v>
      </c>
      <c r="W150" s="262"/>
      <c r="X150" s="262">
        <v>0</v>
      </c>
      <c r="Y150" s="134"/>
      <c r="Z150" s="134"/>
      <c r="AA150" s="134"/>
      <c r="AB150" s="162" t="str">
        <f t="shared" si="0"/>
        <v/>
      </c>
      <c r="AC150" s="134"/>
      <c r="AD150" s="134"/>
      <c r="AE150" s="134"/>
      <c r="AF150" s="134"/>
      <c r="AG150" s="134"/>
      <c r="AH150" s="134"/>
    </row>
    <row r="151" spans="1:34" ht="12" customHeight="1">
      <c r="A151" s="265"/>
      <c r="B151" s="268"/>
      <c r="C151" s="267"/>
      <c r="D151" s="266"/>
      <c r="E151" s="268"/>
      <c r="F151" s="268"/>
      <c r="G151" s="268"/>
      <c r="H151" s="273"/>
      <c r="I151" s="272"/>
      <c r="J151" s="272"/>
      <c r="K151" s="271"/>
      <c r="L151" s="271"/>
      <c r="M151" s="271"/>
      <c r="N151" s="271"/>
      <c r="O151" s="271"/>
      <c r="P151" s="270"/>
      <c r="Q151" s="269"/>
      <c r="R151" s="268" t="s">
        <v>15826</v>
      </c>
      <c r="S151" s="265" t="s">
        <v>15826</v>
      </c>
      <c r="T151" s="265" t="s">
        <v>15826</v>
      </c>
      <c r="U151" s="264"/>
      <c r="V151" s="263" t="e">
        <v>#N/A</v>
      </c>
      <c r="W151" s="262"/>
      <c r="X151" s="262">
        <v>0</v>
      </c>
      <c r="Y151" s="134"/>
      <c r="Z151" s="134"/>
      <c r="AA151" s="134"/>
      <c r="AB151" s="162" t="str">
        <f t="shared" si="0"/>
        <v/>
      </c>
      <c r="AC151" s="134"/>
      <c r="AD151" s="134"/>
      <c r="AE151" s="134"/>
      <c r="AF151" s="134"/>
      <c r="AG151" s="134"/>
      <c r="AH151" s="134"/>
    </row>
    <row r="152" spans="1:34" ht="12" customHeight="1">
      <c r="A152" s="265"/>
      <c r="B152" s="268"/>
      <c r="C152" s="267"/>
      <c r="D152" s="266"/>
      <c r="E152" s="268"/>
      <c r="F152" s="268"/>
      <c r="G152" s="268"/>
      <c r="H152" s="273"/>
      <c r="I152" s="272"/>
      <c r="J152" s="272"/>
      <c r="K152" s="271"/>
      <c r="L152" s="271"/>
      <c r="M152" s="271"/>
      <c r="N152" s="271"/>
      <c r="O152" s="271"/>
      <c r="P152" s="270"/>
      <c r="Q152" s="269"/>
      <c r="R152" s="268" t="s">
        <v>15826</v>
      </c>
      <c r="S152" s="265" t="s">
        <v>15826</v>
      </c>
      <c r="T152" s="265" t="s">
        <v>15826</v>
      </c>
      <c r="U152" s="264"/>
      <c r="V152" s="263" t="e">
        <v>#N/A</v>
      </c>
      <c r="W152" s="262"/>
      <c r="X152" s="262">
        <v>0</v>
      </c>
      <c r="Y152" s="134"/>
      <c r="Z152" s="134"/>
      <c r="AA152" s="134"/>
      <c r="AB152" s="162" t="str">
        <f t="shared" si="0"/>
        <v/>
      </c>
      <c r="AC152" s="134"/>
      <c r="AD152" s="134"/>
      <c r="AE152" s="134"/>
      <c r="AF152" s="134"/>
      <c r="AG152" s="134"/>
      <c r="AH152" s="134"/>
    </row>
    <row r="153" spans="1:34" ht="12" customHeight="1">
      <c r="A153" s="265"/>
      <c r="B153" s="268"/>
      <c r="C153" s="267"/>
      <c r="D153" s="266"/>
      <c r="E153" s="268"/>
      <c r="F153" s="268"/>
      <c r="G153" s="268"/>
      <c r="H153" s="273"/>
      <c r="I153" s="272"/>
      <c r="J153" s="272"/>
      <c r="K153" s="271"/>
      <c r="L153" s="271"/>
      <c r="M153" s="271"/>
      <c r="N153" s="271"/>
      <c r="O153" s="271"/>
      <c r="P153" s="270"/>
      <c r="Q153" s="269"/>
      <c r="R153" s="268" t="s">
        <v>15826</v>
      </c>
      <c r="S153" s="265" t="s">
        <v>15826</v>
      </c>
      <c r="T153" s="265" t="s">
        <v>15826</v>
      </c>
      <c r="U153" s="264"/>
      <c r="V153" s="263" t="e">
        <v>#N/A</v>
      </c>
      <c r="W153" s="262"/>
      <c r="X153" s="262">
        <v>0</v>
      </c>
      <c r="Y153" s="134"/>
      <c r="Z153" s="134"/>
      <c r="AA153" s="134"/>
      <c r="AB153" s="162" t="str">
        <f t="shared" si="0"/>
        <v/>
      </c>
      <c r="AC153" s="134"/>
      <c r="AD153" s="134"/>
      <c r="AE153" s="134"/>
      <c r="AF153" s="134"/>
      <c r="AG153" s="134"/>
      <c r="AH153" s="134"/>
    </row>
    <row r="154" spans="1:34" ht="12" customHeight="1">
      <c r="A154" s="265"/>
      <c r="B154" s="268"/>
      <c r="C154" s="267"/>
      <c r="D154" s="266"/>
      <c r="E154" s="268"/>
      <c r="F154" s="268"/>
      <c r="G154" s="268"/>
      <c r="H154" s="273"/>
      <c r="I154" s="272"/>
      <c r="J154" s="272"/>
      <c r="K154" s="271"/>
      <c r="L154" s="271"/>
      <c r="M154" s="271"/>
      <c r="N154" s="271"/>
      <c r="O154" s="271"/>
      <c r="P154" s="270"/>
      <c r="Q154" s="269"/>
      <c r="R154" s="268" t="s">
        <v>15826</v>
      </c>
      <c r="S154" s="265" t="s">
        <v>15826</v>
      </c>
      <c r="T154" s="265" t="s">
        <v>15826</v>
      </c>
      <c r="U154" s="264"/>
      <c r="V154" s="263" t="e">
        <v>#N/A</v>
      </c>
      <c r="W154" s="262"/>
      <c r="X154" s="262">
        <v>0</v>
      </c>
      <c r="Y154" s="134"/>
      <c r="Z154" s="134"/>
      <c r="AA154" s="134"/>
      <c r="AB154" s="162" t="str">
        <f t="shared" si="0"/>
        <v/>
      </c>
      <c r="AC154" s="134"/>
      <c r="AD154" s="134"/>
      <c r="AE154" s="134"/>
      <c r="AF154" s="134"/>
      <c r="AG154" s="134"/>
      <c r="AH154" s="134"/>
    </row>
    <row r="155" spans="1:34" ht="12" customHeight="1">
      <c r="A155" s="265"/>
      <c r="B155" s="268"/>
      <c r="C155" s="267"/>
      <c r="D155" s="266"/>
      <c r="E155" s="268"/>
      <c r="F155" s="268"/>
      <c r="G155" s="268"/>
      <c r="H155" s="273"/>
      <c r="I155" s="272"/>
      <c r="J155" s="272"/>
      <c r="K155" s="271"/>
      <c r="L155" s="271"/>
      <c r="M155" s="271"/>
      <c r="N155" s="271"/>
      <c r="O155" s="271"/>
      <c r="P155" s="270"/>
      <c r="Q155" s="269"/>
      <c r="R155" s="268" t="s">
        <v>15826</v>
      </c>
      <c r="S155" s="265" t="s">
        <v>15826</v>
      </c>
      <c r="T155" s="265" t="s">
        <v>15826</v>
      </c>
      <c r="U155" s="264"/>
      <c r="V155" s="263" t="e">
        <v>#N/A</v>
      </c>
      <c r="W155" s="262"/>
      <c r="X155" s="262">
        <v>0</v>
      </c>
      <c r="Y155" s="134"/>
      <c r="Z155" s="134"/>
      <c r="AA155" s="134"/>
      <c r="AB155" s="162" t="str">
        <f t="shared" si="0"/>
        <v/>
      </c>
      <c r="AC155" s="134"/>
      <c r="AD155" s="134"/>
      <c r="AE155" s="134"/>
      <c r="AF155" s="134"/>
      <c r="AG155" s="134"/>
      <c r="AH155" s="134"/>
    </row>
    <row r="156" spans="1:34" ht="12" customHeight="1">
      <c r="A156" s="265"/>
      <c r="B156" s="268"/>
      <c r="C156" s="267"/>
      <c r="D156" s="266"/>
      <c r="E156" s="268"/>
      <c r="F156" s="268"/>
      <c r="G156" s="268"/>
      <c r="H156" s="273"/>
      <c r="I156" s="272"/>
      <c r="J156" s="272"/>
      <c r="K156" s="271"/>
      <c r="L156" s="271"/>
      <c r="M156" s="271"/>
      <c r="N156" s="271"/>
      <c r="O156" s="271"/>
      <c r="P156" s="270"/>
      <c r="Q156" s="269"/>
      <c r="R156" s="268" t="s">
        <v>15826</v>
      </c>
      <c r="S156" s="265" t="s">
        <v>15826</v>
      </c>
      <c r="T156" s="265" t="s">
        <v>15826</v>
      </c>
      <c r="U156" s="264"/>
      <c r="V156" s="263" t="e">
        <v>#N/A</v>
      </c>
      <c r="W156" s="262"/>
      <c r="X156" s="262">
        <v>0</v>
      </c>
      <c r="Y156" s="134"/>
      <c r="Z156" s="134"/>
      <c r="AA156" s="134"/>
      <c r="AB156" s="162" t="str">
        <f t="shared" si="0"/>
        <v/>
      </c>
      <c r="AC156" s="134"/>
      <c r="AD156" s="134"/>
      <c r="AE156" s="134"/>
      <c r="AF156" s="134"/>
      <c r="AG156" s="134"/>
      <c r="AH156" s="134"/>
    </row>
    <row r="157" spans="1:34" ht="12" customHeight="1">
      <c r="A157" s="265"/>
      <c r="B157" s="268"/>
      <c r="C157" s="267"/>
      <c r="D157" s="266"/>
      <c r="E157" s="268"/>
      <c r="F157" s="268"/>
      <c r="G157" s="268"/>
      <c r="H157" s="273"/>
      <c r="I157" s="272"/>
      <c r="J157" s="272"/>
      <c r="K157" s="271"/>
      <c r="L157" s="271"/>
      <c r="M157" s="271"/>
      <c r="N157" s="271"/>
      <c r="O157" s="271"/>
      <c r="P157" s="270"/>
      <c r="Q157" s="269"/>
      <c r="R157" s="268" t="s">
        <v>15826</v>
      </c>
      <c r="S157" s="265" t="s">
        <v>15826</v>
      </c>
      <c r="T157" s="265" t="s">
        <v>15826</v>
      </c>
      <c r="U157" s="264"/>
      <c r="V157" s="263" t="e">
        <v>#N/A</v>
      </c>
      <c r="W157" s="262"/>
      <c r="X157" s="262">
        <v>0</v>
      </c>
      <c r="Y157" s="134"/>
      <c r="Z157" s="134"/>
      <c r="AA157" s="134"/>
      <c r="AB157" s="162" t="str">
        <f t="shared" si="0"/>
        <v/>
      </c>
      <c r="AC157" s="134"/>
      <c r="AD157" s="134"/>
      <c r="AE157" s="134"/>
      <c r="AF157" s="134"/>
      <c r="AG157" s="134"/>
      <c r="AH157" s="134"/>
    </row>
    <row r="158" spans="1:34" ht="12" customHeight="1">
      <c r="A158" s="265"/>
      <c r="B158" s="268"/>
      <c r="C158" s="267"/>
      <c r="D158" s="266"/>
      <c r="E158" s="268"/>
      <c r="F158" s="268"/>
      <c r="G158" s="268"/>
      <c r="H158" s="273"/>
      <c r="I158" s="272"/>
      <c r="J158" s="272"/>
      <c r="K158" s="271"/>
      <c r="L158" s="271"/>
      <c r="M158" s="271"/>
      <c r="N158" s="271"/>
      <c r="O158" s="271"/>
      <c r="P158" s="270"/>
      <c r="Q158" s="269"/>
      <c r="R158" s="268" t="s">
        <v>15826</v>
      </c>
      <c r="S158" s="265" t="s">
        <v>15826</v>
      </c>
      <c r="T158" s="265" t="s">
        <v>15826</v>
      </c>
      <c r="U158" s="264"/>
      <c r="V158" s="263" t="e">
        <v>#N/A</v>
      </c>
      <c r="W158" s="262"/>
      <c r="X158" s="262">
        <v>0</v>
      </c>
      <c r="Y158" s="134"/>
      <c r="Z158" s="134"/>
      <c r="AA158" s="134"/>
      <c r="AB158" s="162" t="str">
        <f t="shared" si="0"/>
        <v/>
      </c>
      <c r="AC158" s="134"/>
      <c r="AD158" s="134"/>
      <c r="AE158" s="134"/>
      <c r="AF158" s="134"/>
      <c r="AG158" s="134"/>
      <c r="AH158" s="134"/>
    </row>
    <row r="159" spans="1:34" ht="12" customHeight="1">
      <c r="A159" s="265"/>
      <c r="B159" s="268"/>
      <c r="C159" s="267"/>
      <c r="D159" s="266"/>
      <c r="E159" s="268"/>
      <c r="F159" s="268"/>
      <c r="G159" s="268"/>
      <c r="H159" s="273"/>
      <c r="I159" s="272"/>
      <c r="J159" s="272"/>
      <c r="K159" s="271"/>
      <c r="L159" s="271"/>
      <c r="M159" s="271"/>
      <c r="N159" s="271"/>
      <c r="O159" s="271"/>
      <c r="P159" s="270"/>
      <c r="Q159" s="269"/>
      <c r="R159" s="268" t="s">
        <v>15826</v>
      </c>
      <c r="S159" s="265" t="s">
        <v>15826</v>
      </c>
      <c r="T159" s="265" t="s">
        <v>15826</v>
      </c>
      <c r="U159" s="264"/>
      <c r="V159" s="263" t="e">
        <v>#N/A</v>
      </c>
      <c r="W159" s="262"/>
      <c r="X159" s="262">
        <v>0</v>
      </c>
      <c r="Y159" s="134"/>
      <c r="Z159" s="134"/>
      <c r="AA159" s="134"/>
      <c r="AB159" s="162" t="str">
        <f t="shared" si="0"/>
        <v/>
      </c>
      <c r="AC159" s="134"/>
      <c r="AD159" s="134"/>
      <c r="AE159" s="134"/>
      <c r="AF159" s="134"/>
      <c r="AG159" s="134"/>
      <c r="AH159" s="134"/>
    </row>
    <row r="160" spans="1:34" ht="12" customHeight="1">
      <c r="A160" s="265"/>
      <c r="B160" s="268"/>
      <c r="C160" s="267"/>
      <c r="D160" s="266"/>
      <c r="E160" s="268"/>
      <c r="F160" s="268"/>
      <c r="G160" s="268"/>
      <c r="H160" s="273"/>
      <c r="I160" s="272"/>
      <c r="J160" s="272"/>
      <c r="K160" s="271"/>
      <c r="L160" s="271"/>
      <c r="M160" s="271"/>
      <c r="N160" s="271"/>
      <c r="O160" s="271"/>
      <c r="P160" s="270"/>
      <c r="Q160" s="269"/>
      <c r="R160" s="268" t="s">
        <v>15826</v>
      </c>
      <c r="S160" s="265" t="s">
        <v>15826</v>
      </c>
      <c r="T160" s="265" t="s">
        <v>15826</v>
      </c>
      <c r="U160" s="264"/>
      <c r="V160" s="263" t="e">
        <v>#N/A</v>
      </c>
      <c r="W160" s="262"/>
      <c r="X160" s="262">
        <v>0</v>
      </c>
      <c r="Y160" s="134"/>
      <c r="Z160" s="134"/>
      <c r="AA160" s="134"/>
      <c r="AB160" s="162" t="str">
        <f t="shared" si="0"/>
        <v/>
      </c>
      <c r="AC160" s="134"/>
      <c r="AD160" s="134"/>
      <c r="AE160" s="134"/>
      <c r="AF160" s="134"/>
      <c r="AG160" s="134"/>
      <c r="AH160" s="134"/>
    </row>
    <row r="161" spans="1:34" ht="12" customHeight="1">
      <c r="A161" s="265"/>
      <c r="B161" s="268"/>
      <c r="C161" s="267"/>
      <c r="D161" s="266"/>
      <c r="E161" s="268"/>
      <c r="F161" s="268"/>
      <c r="G161" s="268"/>
      <c r="H161" s="273"/>
      <c r="I161" s="272"/>
      <c r="J161" s="272"/>
      <c r="K161" s="271"/>
      <c r="L161" s="271"/>
      <c r="M161" s="271"/>
      <c r="N161" s="271"/>
      <c r="O161" s="271"/>
      <c r="P161" s="270"/>
      <c r="Q161" s="269"/>
      <c r="R161" s="268" t="s">
        <v>15826</v>
      </c>
      <c r="S161" s="265" t="s">
        <v>15826</v>
      </c>
      <c r="T161" s="265" t="s">
        <v>15826</v>
      </c>
      <c r="U161" s="264"/>
      <c r="V161" s="263" t="e">
        <v>#N/A</v>
      </c>
      <c r="W161" s="262"/>
      <c r="X161" s="262">
        <v>0</v>
      </c>
      <c r="Y161" s="134"/>
      <c r="Z161" s="134"/>
      <c r="AA161" s="134"/>
      <c r="AB161" s="162" t="str">
        <f t="shared" si="0"/>
        <v/>
      </c>
      <c r="AC161" s="134"/>
      <c r="AD161" s="134"/>
      <c r="AE161" s="134"/>
      <c r="AF161" s="134"/>
      <c r="AG161" s="134"/>
      <c r="AH161" s="134"/>
    </row>
    <row r="162" spans="1:34" ht="12" customHeight="1">
      <c r="A162" s="265"/>
      <c r="B162" s="268"/>
      <c r="C162" s="267"/>
      <c r="D162" s="266"/>
      <c r="E162" s="268"/>
      <c r="F162" s="268"/>
      <c r="G162" s="268"/>
      <c r="H162" s="273"/>
      <c r="I162" s="272"/>
      <c r="J162" s="272"/>
      <c r="K162" s="271"/>
      <c r="L162" s="271"/>
      <c r="M162" s="271"/>
      <c r="N162" s="271"/>
      <c r="O162" s="271"/>
      <c r="P162" s="270"/>
      <c r="Q162" s="269"/>
      <c r="R162" s="268" t="s">
        <v>15826</v>
      </c>
      <c r="S162" s="265" t="s">
        <v>15826</v>
      </c>
      <c r="T162" s="265" t="s">
        <v>15826</v>
      </c>
      <c r="U162" s="264"/>
      <c r="V162" s="263" t="e">
        <v>#N/A</v>
      </c>
      <c r="W162" s="262"/>
      <c r="X162" s="262">
        <v>0</v>
      </c>
      <c r="Y162" s="134"/>
      <c r="Z162" s="134"/>
      <c r="AA162" s="134"/>
      <c r="AB162" s="162" t="str">
        <f t="shared" si="0"/>
        <v/>
      </c>
      <c r="AC162" s="134"/>
      <c r="AD162" s="134"/>
      <c r="AE162" s="134"/>
      <c r="AF162" s="134"/>
      <c r="AG162" s="134"/>
      <c r="AH162" s="134"/>
    </row>
    <row r="163" spans="1:34" ht="12" customHeight="1">
      <c r="A163" s="265"/>
      <c r="B163" s="268"/>
      <c r="C163" s="267"/>
      <c r="D163" s="266"/>
      <c r="E163" s="268"/>
      <c r="F163" s="268"/>
      <c r="G163" s="268"/>
      <c r="H163" s="273"/>
      <c r="I163" s="272"/>
      <c r="J163" s="272"/>
      <c r="K163" s="271"/>
      <c r="L163" s="271"/>
      <c r="M163" s="271"/>
      <c r="N163" s="271"/>
      <c r="O163" s="271"/>
      <c r="P163" s="270"/>
      <c r="Q163" s="269"/>
      <c r="R163" s="268" t="s">
        <v>15826</v>
      </c>
      <c r="S163" s="265" t="s">
        <v>15826</v>
      </c>
      <c r="T163" s="265" t="s">
        <v>15826</v>
      </c>
      <c r="U163" s="264"/>
      <c r="V163" s="263" t="e">
        <v>#N/A</v>
      </c>
      <c r="W163" s="262"/>
      <c r="X163" s="262">
        <v>0</v>
      </c>
      <c r="Y163" s="134"/>
      <c r="Z163" s="134"/>
      <c r="AA163" s="134"/>
      <c r="AB163" s="162" t="str">
        <f t="shared" si="0"/>
        <v/>
      </c>
      <c r="AC163" s="134"/>
      <c r="AD163" s="134"/>
      <c r="AE163" s="134"/>
      <c r="AF163" s="134"/>
      <c r="AG163" s="134"/>
      <c r="AH163" s="134"/>
    </row>
    <row r="164" spans="1:34" ht="12" customHeight="1">
      <c r="A164" s="265"/>
      <c r="B164" s="268"/>
      <c r="C164" s="267"/>
      <c r="D164" s="266"/>
      <c r="E164" s="268"/>
      <c r="F164" s="268"/>
      <c r="G164" s="268"/>
      <c r="H164" s="273"/>
      <c r="I164" s="272"/>
      <c r="J164" s="272"/>
      <c r="K164" s="271"/>
      <c r="L164" s="271"/>
      <c r="M164" s="271"/>
      <c r="N164" s="271"/>
      <c r="O164" s="271"/>
      <c r="P164" s="270"/>
      <c r="Q164" s="269"/>
      <c r="R164" s="268" t="s">
        <v>15826</v>
      </c>
      <c r="S164" s="265" t="s">
        <v>15826</v>
      </c>
      <c r="T164" s="265" t="s">
        <v>15826</v>
      </c>
      <c r="U164" s="264"/>
      <c r="V164" s="263" t="e">
        <v>#N/A</v>
      </c>
      <c r="W164" s="262"/>
      <c r="X164" s="262">
        <v>0</v>
      </c>
      <c r="Y164" s="134"/>
      <c r="Z164" s="134"/>
      <c r="AA164" s="134"/>
      <c r="AB164" s="162" t="str">
        <f t="shared" si="0"/>
        <v/>
      </c>
      <c r="AC164" s="134"/>
      <c r="AD164" s="134"/>
      <c r="AE164" s="134"/>
      <c r="AF164" s="134"/>
      <c r="AG164" s="134"/>
      <c r="AH164" s="134"/>
    </row>
    <row r="165" spans="1:34" ht="12" customHeight="1">
      <c r="A165" s="265"/>
      <c r="B165" s="268"/>
      <c r="C165" s="267"/>
      <c r="D165" s="266"/>
      <c r="E165" s="268"/>
      <c r="F165" s="268"/>
      <c r="G165" s="268"/>
      <c r="H165" s="273"/>
      <c r="I165" s="272"/>
      <c r="J165" s="272"/>
      <c r="K165" s="271"/>
      <c r="L165" s="271"/>
      <c r="M165" s="271"/>
      <c r="N165" s="271"/>
      <c r="O165" s="271"/>
      <c r="P165" s="270"/>
      <c r="Q165" s="269"/>
      <c r="R165" s="268" t="s">
        <v>15826</v>
      </c>
      <c r="S165" s="265" t="s">
        <v>15826</v>
      </c>
      <c r="T165" s="265" t="s">
        <v>15826</v>
      </c>
      <c r="U165" s="264"/>
      <c r="V165" s="263" t="e">
        <v>#N/A</v>
      </c>
      <c r="W165" s="262"/>
      <c r="X165" s="262">
        <v>0</v>
      </c>
      <c r="Y165" s="134"/>
      <c r="Z165" s="134"/>
      <c r="AA165" s="134"/>
      <c r="AB165" s="162" t="str">
        <f t="shared" si="0"/>
        <v/>
      </c>
      <c r="AC165" s="134"/>
      <c r="AD165" s="134"/>
      <c r="AE165" s="134"/>
      <c r="AF165" s="134"/>
      <c r="AG165" s="134"/>
      <c r="AH165" s="134"/>
    </row>
    <row r="166" spans="1:34" ht="12" customHeight="1">
      <c r="A166" s="265"/>
      <c r="B166" s="268"/>
      <c r="C166" s="267"/>
      <c r="D166" s="266"/>
      <c r="E166" s="268"/>
      <c r="F166" s="268"/>
      <c r="G166" s="268"/>
      <c r="H166" s="273"/>
      <c r="I166" s="272"/>
      <c r="J166" s="272"/>
      <c r="K166" s="271"/>
      <c r="L166" s="271"/>
      <c r="M166" s="271"/>
      <c r="N166" s="271"/>
      <c r="O166" s="271"/>
      <c r="P166" s="270"/>
      <c r="Q166" s="269"/>
      <c r="R166" s="268" t="s">
        <v>15826</v>
      </c>
      <c r="S166" s="265" t="s">
        <v>15826</v>
      </c>
      <c r="T166" s="265" t="s">
        <v>15826</v>
      </c>
      <c r="U166" s="264"/>
      <c r="V166" s="263" t="e">
        <v>#N/A</v>
      </c>
      <c r="W166" s="262"/>
      <c r="X166" s="262">
        <v>0</v>
      </c>
      <c r="Y166" s="134"/>
      <c r="Z166" s="134"/>
      <c r="AA166" s="134"/>
      <c r="AB166" s="162" t="str">
        <f t="shared" si="0"/>
        <v/>
      </c>
      <c r="AC166" s="134"/>
      <c r="AD166" s="134"/>
      <c r="AE166" s="134"/>
      <c r="AF166" s="134"/>
      <c r="AG166" s="134"/>
      <c r="AH166" s="134"/>
    </row>
    <row r="167" spans="1:34" ht="12" customHeight="1">
      <c r="A167" s="265"/>
      <c r="B167" s="268"/>
      <c r="C167" s="267"/>
      <c r="D167" s="266"/>
      <c r="E167" s="268"/>
      <c r="F167" s="268"/>
      <c r="G167" s="268"/>
      <c r="H167" s="273"/>
      <c r="I167" s="272"/>
      <c r="J167" s="272"/>
      <c r="K167" s="271"/>
      <c r="L167" s="271"/>
      <c r="M167" s="271"/>
      <c r="N167" s="271"/>
      <c r="O167" s="271"/>
      <c r="P167" s="270"/>
      <c r="Q167" s="269"/>
      <c r="R167" s="268" t="s">
        <v>15826</v>
      </c>
      <c r="S167" s="265" t="s">
        <v>15826</v>
      </c>
      <c r="T167" s="265" t="s">
        <v>15826</v>
      </c>
      <c r="U167" s="264"/>
      <c r="V167" s="263" t="e">
        <v>#N/A</v>
      </c>
      <c r="W167" s="262"/>
      <c r="X167" s="262">
        <v>0</v>
      </c>
      <c r="Y167" s="134"/>
      <c r="Z167" s="134"/>
      <c r="AA167" s="134"/>
      <c r="AB167" s="162" t="str">
        <f t="shared" si="0"/>
        <v/>
      </c>
      <c r="AC167" s="134"/>
      <c r="AD167" s="134"/>
      <c r="AE167" s="134"/>
      <c r="AF167" s="134"/>
      <c r="AG167" s="134"/>
      <c r="AH167" s="134"/>
    </row>
    <row r="168" spans="1:34" ht="12" customHeight="1">
      <c r="A168" s="265"/>
      <c r="B168" s="268"/>
      <c r="C168" s="267"/>
      <c r="D168" s="266"/>
      <c r="E168" s="268"/>
      <c r="F168" s="268"/>
      <c r="G168" s="268"/>
      <c r="H168" s="273"/>
      <c r="I168" s="272"/>
      <c r="J168" s="272"/>
      <c r="K168" s="271"/>
      <c r="L168" s="271"/>
      <c r="M168" s="271"/>
      <c r="N168" s="271"/>
      <c r="O168" s="271"/>
      <c r="P168" s="270"/>
      <c r="Q168" s="269"/>
      <c r="R168" s="268" t="s">
        <v>15826</v>
      </c>
      <c r="S168" s="265" t="s">
        <v>15826</v>
      </c>
      <c r="T168" s="265" t="s">
        <v>15826</v>
      </c>
      <c r="U168" s="264"/>
      <c r="V168" s="263" t="e">
        <v>#N/A</v>
      </c>
      <c r="W168" s="262"/>
      <c r="X168" s="262">
        <v>0</v>
      </c>
      <c r="Y168" s="134"/>
      <c r="Z168" s="134"/>
      <c r="AA168" s="134"/>
      <c r="AB168" s="162" t="str">
        <f t="shared" si="0"/>
        <v/>
      </c>
      <c r="AC168" s="134"/>
      <c r="AD168" s="134"/>
      <c r="AE168" s="134"/>
      <c r="AF168" s="134"/>
      <c r="AG168" s="134"/>
      <c r="AH168" s="134"/>
    </row>
    <row r="169" spans="1:34" ht="12" customHeight="1">
      <c r="A169" s="265"/>
      <c r="B169" s="268"/>
      <c r="C169" s="267"/>
      <c r="D169" s="266"/>
      <c r="E169" s="268"/>
      <c r="F169" s="268"/>
      <c r="G169" s="268"/>
      <c r="H169" s="273"/>
      <c r="I169" s="272"/>
      <c r="J169" s="272"/>
      <c r="K169" s="271"/>
      <c r="L169" s="271"/>
      <c r="M169" s="271"/>
      <c r="N169" s="271"/>
      <c r="O169" s="271"/>
      <c r="P169" s="270"/>
      <c r="Q169" s="269"/>
      <c r="R169" s="268" t="s">
        <v>15826</v>
      </c>
      <c r="S169" s="265" t="s">
        <v>15826</v>
      </c>
      <c r="T169" s="265" t="s">
        <v>15826</v>
      </c>
      <c r="U169" s="264"/>
      <c r="V169" s="263" t="e">
        <v>#N/A</v>
      </c>
      <c r="W169" s="262"/>
      <c r="X169" s="262">
        <v>0</v>
      </c>
      <c r="Y169" s="134"/>
      <c r="Z169" s="134"/>
      <c r="AA169" s="134"/>
      <c r="AB169" s="162" t="str">
        <f t="shared" si="0"/>
        <v/>
      </c>
      <c r="AC169" s="134"/>
      <c r="AD169" s="134"/>
      <c r="AE169" s="134"/>
      <c r="AF169" s="134"/>
      <c r="AG169" s="134"/>
      <c r="AH169" s="134"/>
    </row>
    <row r="170" spans="1:34" ht="12" customHeight="1">
      <c r="A170" s="265"/>
      <c r="B170" s="268"/>
      <c r="C170" s="267"/>
      <c r="D170" s="266"/>
      <c r="E170" s="268"/>
      <c r="F170" s="268"/>
      <c r="G170" s="268"/>
      <c r="H170" s="273"/>
      <c r="I170" s="272"/>
      <c r="J170" s="272"/>
      <c r="K170" s="271"/>
      <c r="L170" s="271"/>
      <c r="M170" s="271"/>
      <c r="N170" s="271"/>
      <c r="O170" s="271"/>
      <c r="P170" s="270"/>
      <c r="Q170" s="269"/>
      <c r="R170" s="268" t="s">
        <v>15826</v>
      </c>
      <c r="S170" s="265" t="s">
        <v>15826</v>
      </c>
      <c r="T170" s="265" t="s">
        <v>15826</v>
      </c>
      <c r="U170" s="264"/>
      <c r="V170" s="263" t="e">
        <v>#N/A</v>
      </c>
      <c r="W170" s="262"/>
      <c r="X170" s="262">
        <v>0</v>
      </c>
      <c r="Y170" s="134"/>
      <c r="Z170" s="134"/>
      <c r="AA170" s="134"/>
      <c r="AB170" s="162" t="str">
        <f t="shared" si="0"/>
        <v/>
      </c>
      <c r="AC170" s="134"/>
      <c r="AD170" s="134"/>
      <c r="AE170" s="134"/>
      <c r="AF170" s="134"/>
      <c r="AG170" s="134"/>
      <c r="AH170" s="134"/>
    </row>
    <row r="171" spans="1:34" ht="12" customHeight="1">
      <c r="A171" s="265"/>
      <c r="B171" s="268"/>
      <c r="C171" s="267"/>
      <c r="D171" s="266"/>
      <c r="E171" s="268"/>
      <c r="F171" s="268"/>
      <c r="G171" s="268"/>
      <c r="H171" s="273"/>
      <c r="I171" s="272"/>
      <c r="J171" s="272"/>
      <c r="K171" s="271"/>
      <c r="L171" s="271"/>
      <c r="M171" s="271"/>
      <c r="N171" s="271"/>
      <c r="O171" s="271"/>
      <c r="P171" s="270"/>
      <c r="Q171" s="269"/>
      <c r="R171" s="268" t="s">
        <v>15826</v>
      </c>
      <c r="S171" s="265" t="s">
        <v>15826</v>
      </c>
      <c r="T171" s="265" t="s">
        <v>15826</v>
      </c>
      <c r="U171" s="264"/>
      <c r="V171" s="263" t="e">
        <v>#N/A</v>
      </c>
      <c r="W171" s="262"/>
      <c r="X171" s="262">
        <v>0</v>
      </c>
      <c r="Y171" s="134"/>
      <c r="Z171" s="134"/>
      <c r="AA171" s="134"/>
      <c r="AB171" s="162" t="str">
        <f t="shared" si="0"/>
        <v/>
      </c>
      <c r="AC171" s="134"/>
      <c r="AD171" s="134"/>
      <c r="AE171" s="134"/>
      <c r="AF171" s="134"/>
      <c r="AG171" s="134"/>
      <c r="AH171" s="134"/>
    </row>
    <row r="172" spans="1:34" ht="12" customHeight="1">
      <c r="A172" s="265"/>
      <c r="B172" s="268"/>
      <c r="C172" s="267"/>
      <c r="D172" s="266"/>
      <c r="E172" s="268"/>
      <c r="F172" s="268"/>
      <c r="G172" s="268"/>
      <c r="H172" s="273"/>
      <c r="I172" s="272"/>
      <c r="J172" s="272"/>
      <c r="K172" s="271"/>
      <c r="L172" s="271"/>
      <c r="M172" s="271"/>
      <c r="N172" s="271"/>
      <c r="O172" s="271"/>
      <c r="P172" s="270"/>
      <c r="Q172" s="269"/>
      <c r="R172" s="268" t="s">
        <v>15826</v>
      </c>
      <c r="S172" s="265" t="s">
        <v>15826</v>
      </c>
      <c r="T172" s="265" t="s">
        <v>15826</v>
      </c>
      <c r="U172" s="264"/>
      <c r="V172" s="263" t="e">
        <v>#N/A</v>
      </c>
      <c r="W172" s="262"/>
      <c r="X172" s="262">
        <v>0</v>
      </c>
      <c r="Y172" s="134"/>
      <c r="Z172" s="134"/>
      <c r="AA172" s="134"/>
      <c r="AB172" s="162" t="str">
        <f t="shared" si="0"/>
        <v/>
      </c>
      <c r="AC172" s="134"/>
      <c r="AD172" s="134"/>
      <c r="AE172" s="134"/>
      <c r="AF172" s="134"/>
      <c r="AG172" s="134"/>
      <c r="AH172" s="134"/>
    </row>
    <row r="173" spans="1:34" ht="12" customHeight="1">
      <c r="A173" s="265"/>
      <c r="B173" s="268"/>
      <c r="C173" s="267"/>
      <c r="D173" s="266"/>
      <c r="E173" s="268"/>
      <c r="F173" s="268"/>
      <c r="G173" s="268"/>
      <c r="H173" s="273"/>
      <c r="I173" s="272"/>
      <c r="J173" s="272"/>
      <c r="K173" s="271"/>
      <c r="L173" s="271"/>
      <c r="M173" s="271"/>
      <c r="N173" s="271"/>
      <c r="O173" s="271"/>
      <c r="P173" s="270"/>
      <c r="Q173" s="269"/>
      <c r="R173" s="268" t="s">
        <v>15826</v>
      </c>
      <c r="S173" s="265" t="s">
        <v>15826</v>
      </c>
      <c r="T173" s="265" t="s">
        <v>15826</v>
      </c>
      <c r="U173" s="264"/>
      <c r="V173" s="263" t="e">
        <v>#N/A</v>
      </c>
      <c r="W173" s="262"/>
      <c r="X173" s="262">
        <v>0</v>
      </c>
      <c r="Y173" s="134"/>
      <c r="Z173" s="134"/>
      <c r="AA173" s="134"/>
      <c r="AB173" s="162" t="str">
        <f t="shared" si="0"/>
        <v/>
      </c>
      <c r="AC173" s="134"/>
      <c r="AD173" s="134"/>
      <c r="AE173" s="134"/>
      <c r="AF173" s="134"/>
      <c r="AG173" s="134"/>
      <c r="AH173" s="134"/>
    </row>
    <row r="174" spans="1:34" ht="12" customHeight="1">
      <c r="A174" s="265"/>
      <c r="B174" s="268"/>
      <c r="C174" s="267"/>
      <c r="D174" s="266"/>
      <c r="E174" s="268"/>
      <c r="F174" s="268"/>
      <c r="G174" s="268"/>
      <c r="H174" s="273"/>
      <c r="I174" s="272"/>
      <c r="J174" s="272"/>
      <c r="K174" s="271"/>
      <c r="L174" s="271"/>
      <c r="M174" s="271"/>
      <c r="N174" s="271"/>
      <c r="O174" s="271"/>
      <c r="P174" s="270"/>
      <c r="Q174" s="269"/>
      <c r="R174" s="268" t="s">
        <v>15826</v>
      </c>
      <c r="S174" s="265" t="s">
        <v>15826</v>
      </c>
      <c r="T174" s="265" t="s">
        <v>15826</v>
      </c>
      <c r="U174" s="264"/>
      <c r="V174" s="263" t="e">
        <v>#N/A</v>
      </c>
      <c r="W174" s="262"/>
      <c r="X174" s="262">
        <v>0</v>
      </c>
      <c r="Y174" s="134"/>
      <c r="Z174" s="134"/>
      <c r="AA174" s="134"/>
      <c r="AB174" s="162" t="str">
        <f t="shared" si="0"/>
        <v/>
      </c>
      <c r="AC174" s="134"/>
      <c r="AD174" s="134"/>
      <c r="AE174" s="134"/>
      <c r="AF174" s="134"/>
      <c r="AG174" s="134"/>
      <c r="AH174" s="134"/>
    </row>
    <row r="175" spans="1:34" ht="12" customHeight="1">
      <c r="A175" s="265"/>
      <c r="B175" s="268"/>
      <c r="C175" s="267"/>
      <c r="D175" s="266"/>
      <c r="E175" s="268"/>
      <c r="F175" s="268"/>
      <c r="G175" s="268"/>
      <c r="H175" s="273"/>
      <c r="I175" s="272"/>
      <c r="J175" s="272"/>
      <c r="K175" s="271"/>
      <c r="L175" s="271"/>
      <c r="M175" s="271"/>
      <c r="N175" s="271"/>
      <c r="O175" s="271"/>
      <c r="P175" s="270"/>
      <c r="Q175" s="269"/>
      <c r="R175" s="268" t="s">
        <v>15826</v>
      </c>
      <c r="S175" s="265" t="s">
        <v>15826</v>
      </c>
      <c r="T175" s="265" t="s">
        <v>15826</v>
      </c>
      <c r="U175" s="264"/>
      <c r="V175" s="263" t="e">
        <v>#N/A</v>
      </c>
      <c r="W175" s="262"/>
      <c r="X175" s="262">
        <v>0</v>
      </c>
      <c r="Y175" s="134"/>
      <c r="Z175" s="134"/>
      <c r="AA175" s="134"/>
      <c r="AB175" s="162" t="str">
        <f t="shared" si="0"/>
        <v/>
      </c>
      <c r="AC175" s="134"/>
      <c r="AD175" s="134"/>
      <c r="AE175" s="134"/>
      <c r="AF175" s="134"/>
      <c r="AG175" s="134"/>
      <c r="AH175" s="134"/>
    </row>
    <row r="176" spans="1:34" ht="12" customHeight="1">
      <c r="A176" s="265"/>
      <c r="B176" s="268"/>
      <c r="C176" s="267"/>
      <c r="D176" s="266"/>
      <c r="E176" s="268"/>
      <c r="F176" s="268"/>
      <c r="G176" s="268"/>
      <c r="H176" s="273"/>
      <c r="I176" s="272"/>
      <c r="J176" s="272"/>
      <c r="K176" s="271"/>
      <c r="L176" s="271"/>
      <c r="M176" s="271"/>
      <c r="N176" s="271"/>
      <c r="O176" s="271"/>
      <c r="P176" s="270"/>
      <c r="Q176" s="269"/>
      <c r="R176" s="268" t="s">
        <v>15826</v>
      </c>
      <c r="S176" s="265" t="s">
        <v>15826</v>
      </c>
      <c r="T176" s="265" t="s">
        <v>15826</v>
      </c>
      <c r="U176" s="264"/>
      <c r="V176" s="263" t="e">
        <v>#N/A</v>
      </c>
      <c r="W176" s="262"/>
      <c r="X176" s="262">
        <v>0</v>
      </c>
      <c r="Y176" s="134"/>
      <c r="Z176" s="134"/>
      <c r="AA176" s="134"/>
      <c r="AB176" s="162" t="str">
        <f t="shared" si="0"/>
        <v/>
      </c>
      <c r="AC176" s="134"/>
      <c r="AD176" s="134"/>
      <c r="AE176" s="134"/>
      <c r="AF176" s="134"/>
      <c r="AG176" s="134"/>
      <c r="AH176" s="134"/>
    </row>
    <row r="177" spans="1:34" ht="12" customHeight="1">
      <c r="A177" s="265"/>
      <c r="B177" s="268"/>
      <c r="C177" s="267"/>
      <c r="D177" s="266"/>
      <c r="E177" s="268"/>
      <c r="F177" s="268"/>
      <c r="G177" s="268"/>
      <c r="H177" s="273"/>
      <c r="I177" s="272"/>
      <c r="J177" s="272"/>
      <c r="K177" s="271"/>
      <c r="L177" s="271"/>
      <c r="M177" s="271"/>
      <c r="N177" s="271"/>
      <c r="O177" s="271"/>
      <c r="P177" s="270"/>
      <c r="Q177" s="269"/>
      <c r="R177" s="268" t="s">
        <v>15826</v>
      </c>
      <c r="S177" s="265" t="s">
        <v>15826</v>
      </c>
      <c r="T177" s="265" t="s">
        <v>15826</v>
      </c>
      <c r="U177" s="264"/>
      <c r="V177" s="263" t="e">
        <v>#N/A</v>
      </c>
      <c r="W177" s="262"/>
      <c r="X177" s="262">
        <v>0</v>
      </c>
      <c r="Y177" s="134"/>
      <c r="Z177" s="134"/>
      <c r="AA177" s="134"/>
      <c r="AB177" s="162" t="str">
        <f t="shared" si="0"/>
        <v/>
      </c>
      <c r="AC177" s="134"/>
      <c r="AD177" s="134"/>
      <c r="AE177" s="134"/>
      <c r="AF177" s="134"/>
      <c r="AG177" s="134"/>
      <c r="AH177" s="134"/>
    </row>
    <row r="178" spans="1:34" ht="12" customHeight="1">
      <c r="A178" s="265"/>
      <c r="B178" s="268"/>
      <c r="C178" s="267"/>
      <c r="D178" s="266"/>
      <c r="E178" s="268"/>
      <c r="F178" s="268"/>
      <c r="G178" s="268"/>
      <c r="H178" s="273"/>
      <c r="I178" s="272"/>
      <c r="J178" s="272"/>
      <c r="K178" s="271"/>
      <c r="L178" s="271"/>
      <c r="M178" s="271"/>
      <c r="N178" s="271"/>
      <c r="O178" s="271"/>
      <c r="P178" s="270"/>
      <c r="Q178" s="269"/>
      <c r="R178" s="268" t="s">
        <v>15826</v>
      </c>
      <c r="S178" s="265" t="s">
        <v>15826</v>
      </c>
      <c r="T178" s="265" t="s">
        <v>15826</v>
      </c>
      <c r="U178" s="264"/>
      <c r="V178" s="263" t="e">
        <v>#N/A</v>
      </c>
      <c r="W178" s="262"/>
      <c r="X178" s="262">
        <v>0</v>
      </c>
      <c r="Y178" s="134"/>
      <c r="Z178" s="134"/>
      <c r="AA178" s="134"/>
      <c r="AB178" s="162" t="str">
        <f t="shared" si="0"/>
        <v/>
      </c>
      <c r="AC178" s="134"/>
      <c r="AD178" s="134"/>
      <c r="AE178" s="134"/>
      <c r="AF178" s="134"/>
      <c r="AG178" s="134"/>
      <c r="AH178" s="134"/>
    </row>
    <row r="179" spans="1:34" ht="12" customHeight="1">
      <c r="A179" s="265"/>
      <c r="B179" s="268"/>
      <c r="C179" s="267"/>
      <c r="D179" s="266"/>
      <c r="E179" s="268"/>
      <c r="F179" s="268"/>
      <c r="G179" s="268"/>
      <c r="H179" s="273"/>
      <c r="I179" s="272"/>
      <c r="J179" s="272"/>
      <c r="K179" s="271"/>
      <c r="L179" s="271"/>
      <c r="M179" s="271"/>
      <c r="N179" s="271"/>
      <c r="O179" s="271"/>
      <c r="P179" s="270"/>
      <c r="Q179" s="269"/>
      <c r="R179" s="268" t="s">
        <v>15826</v>
      </c>
      <c r="S179" s="265" t="s">
        <v>15826</v>
      </c>
      <c r="T179" s="265" t="s">
        <v>15826</v>
      </c>
      <c r="U179" s="264"/>
      <c r="V179" s="263" t="e">
        <v>#N/A</v>
      </c>
      <c r="W179" s="262"/>
      <c r="X179" s="262">
        <v>0</v>
      </c>
      <c r="Y179" s="134"/>
      <c r="Z179" s="134"/>
      <c r="AA179" s="134"/>
      <c r="AB179" s="162" t="str">
        <f t="shared" si="0"/>
        <v/>
      </c>
      <c r="AC179" s="134"/>
      <c r="AD179" s="134"/>
      <c r="AE179" s="134"/>
      <c r="AF179" s="134"/>
      <c r="AG179" s="134"/>
      <c r="AH179" s="134"/>
    </row>
    <row r="180" spans="1:34" ht="12" customHeight="1">
      <c r="A180" s="265"/>
      <c r="B180" s="268"/>
      <c r="C180" s="267"/>
      <c r="D180" s="266"/>
      <c r="E180" s="268"/>
      <c r="F180" s="268"/>
      <c r="G180" s="268"/>
      <c r="H180" s="273"/>
      <c r="I180" s="272"/>
      <c r="J180" s="272"/>
      <c r="K180" s="271"/>
      <c r="L180" s="271"/>
      <c r="M180" s="271"/>
      <c r="N180" s="271"/>
      <c r="O180" s="271"/>
      <c r="P180" s="270"/>
      <c r="Q180" s="269"/>
      <c r="R180" s="268" t="s">
        <v>15826</v>
      </c>
      <c r="S180" s="265" t="s">
        <v>15826</v>
      </c>
      <c r="T180" s="265" t="s">
        <v>15826</v>
      </c>
      <c r="U180" s="264"/>
      <c r="V180" s="263" t="e">
        <v>#N/A</v>
      </c>
      <c r="W180" s="262"/>
      <c r="X180" s="262">
        <v>0</v>
      </c>
      <c r="Y180" s="134"/>
      <c r="Z180" s="134"/>
      <c r="AA180" s="134"/>
      <c r="AB180" s="162" t="str">
        <f t="shared" si="0"/>
        <v/>
      </c>
      <c r="AC180" s="134"/>
      <c r="AD180" s="134"/>
      <c r="AE180" s="134"/>
      <c r="AF180" s="134"/>
      <c r="AG180" s="134"/>
      <c r="AH180" s="134"/>
    </row>
    <row r="181" spans="1:34" ht="12" customHeight="1">
      <c r="A181" s="265"/>
      <c r="B181" s="268"/>
      <c r="C181" s="267"/>
      <c r="D181" s="266"/>
      <c r="E181" s="268"/>
      <c r="F181" s="268"/>
      <c r="G181" s="268"/>
      <c r="H181" s="273"/>
      <c r="I181" s="272"/>
      <c r="J181" s="272"/>
      <c r="K181" s="271"/>
      <c r="L181" s="271"/>
      <c r="M181" s="271"/>
      <c r="N181" s="271"/>
      <c r="O181" s="271"/>
      <c r="P181" s="270"/>
      <c r="Q181" s="269"/>
      <c r="R181" s="268" t="s">
        <v>15826</v>
      </c>
      <c r="S181" s="265" t="s">
        <v>15826</v>
      </c>
      <c r="T181" s="265" t="s">
        <v>15826</v>
      </c>
      <c r="U181" s="264"/>
      <c r="V181" s="263" t="e">
        <v>#N/A</v>
      </c>
      <c r="W181" s="262"/>
      <c r="X181" s="262">
        <v>0</v>
      </c>
      <c r="Y181" s="134"/>
      <c r="Z181" s="134"/>
      <c r="AA181" s="134"/>
      <c r="AB181" s="162" t="str">
        <f t="shared" si="0"/>
        <v/>
      </c>
      <c r="AC181" s="134"/>
      <c r="AD181" s="134"/>
      <c r="AE181" s="134"/>
      <c r="AF181" s="134"/>
      <c r="AG181" s="134"/>
      <c r="AH181" s="134"/>
    </row>
    <row r="182" spans="1:34" ht="12" customHeight="1">
      <c r="A182" s="265"/>
      <c r="B182" s="268"/>
      <c r="C182" s="267" t="s">
        <v>15826</v>
      </c>
      <c r="D182" s="266"/>
      <c r="E182" s="268" t="s">
        <v>15826</v>
      </c>
      <c r="F182" s="268" t="s">
        <v>15826</v>
      </c>
      <c r="G182" s="268" t="s">
        <v>15826</v>
      </c>
      <c r="H182" s="273" t="s">
        <v>15826</v>
      </c>
      <c r="I182" s="272" t="s">
        <v>15826</v>
      </c>
      <c r="J182" s="272" t="s">
        <v>15826</v>
      </c>
      <c r="K182" s="271"/>
      <c r="L182" s="271"/>
      <c r="M182" s="271"/>
      <c r="N182" s="271"/>
      <c r="O182" s="271"/>
      <c r="P182" s="270"/>
      <c r="Q182" s="269"/>
      <c r="R182" s="268" t="s">
        <v>15826</v>
      </c>
      <c r="S182" s="265" t="s">
        <v>15826</v>
      </c>
      <c r="T182" s="265" t="s">
        <v>15826</v>
      </c>
      <c r="U182" s="264"/>
      <c r="V182" s="263" t="e">
        <v>#N/A</v>
      </c>
      <c r="W182" s="262"/>
      <c r="X182" s="262">
        <v>0</v>
      </c>
      <c r="Y182" s="134"/>
      <c r="Z182" s="134"/>
      <c r="AA182" s="134"/>
      <c r="AB182" s="162" t="str">
        <f t="shared" si="0"/>
        <v/>
      </c>
      <c r="AC182" s="134"/>
      <c r="AD182" s="134"/>
      <c r="AE182" s="134"/>
      <c r="AF182" s="134"/>
      <c r="AG182" s="134"/>
      <c r="AH182" s="134"/>
    </row>
    <row r="183" spans="1:34" ht="12" customHeight="1">
      <c r="A183" s="265"/>
      <c r="B183" s="268"/>
      <c r="C183" s="267" t="s">
        <v>15826</v>
      </c>
      <c r="D183" s="266"/>
      <c r="E183" s="268" t="s">
        <v>15826</v>
      </c>
      <c r="F183" s="268" t="s">
        <v>15826</v>
      </c>
      <c r="G183" s="268" t="s">
        <v>15826</v>
      </c>
      <c r="H183" s="273" t="s">
        <v>15826</v>
      </c>
      <c r="I183" s="272" t="s">
        <v>15826</v>
      </c>
      <c r="J183" s="272" t="s">
        <v>15826</v>
      </c>
      <c r="K183" s="271"/>
      <c r="L183" s="271"/>
      <c r="M183" s="271"/>
      <c r="N183" s="271"/>
      <c r="O183" s="271"/>
      <c r="P183" s="270"/>
      <c r="Q183" s="269"/>
      <c r="R183" s="268" t="s">
        <v>15826</v>
      </c>
      <c r="S183" s="265" t="s">
        <v>15826</v>
      </c>
      <c r="T183" s="265" t="s">
        <v>15826</v>
      </c>
      <c r="U183" s="264"/>
      <c r="V183" s="263" t="e">
        <v>#N/A</v>
      </c>
      <c r="W183" s="262"/>
      <c r="X183" s="262">
        <v>0</v>
      </c>
      <c r="Y183" s="134"/>
      <c r="Z183" s="134"/>
      <c r="AA183" s="134"/>
      <c r="AB183" s="162" t="str">
        <f t="shared" si="0"/>
        <v/>
      </c>
      <c r="AC183" s="134"/>
      <c r="AD183" s="134"/>
      <c r="AE183" s="134"/>
      <c r="AF183" s="134"/>
      <c r="AG183" s="134"/>
      <c r="AH183" s="134"/>
    </row>
    <row r="184" spans="1:34" ht="12" customHeight="1">
      <c r="A184" s="265"/>
      <c r="B184" s="268"/>
      <c r="C184" s="267" t="s">
        <v>15826</v>
      </c>
      <c r="D184" s="266"/>
      <c r="E184" s="268" t="s">
        <v>15826</v>
      </c>
      <c r="F184" s="268" t="s">
        <v>15826</v>
      </c>
      <c r="G184" s="268" t="s">
        <v>15826</v>
      </c>
      <c r="H184" s="273" t="s">
        <v>15826</v>
      </c>
      <c r="I184" s="272" t="s">
        <v>15826</v>
      </c>
      <c r="J184" s="272" t="s">
        <v>15826</v>
      </c>
      <c r="K184" s="271"/>
      <c r="L184" s="271"/>
      <c r="M184" s="271"/>
      <c r="N184" s="271"/>
      <c r="O184" s="271"/>
      <c r="P184" s="270"/>
      <c r="Q184" s="269"/>
      <c r="R184" s="268" t="s">
        <v>15826</v>
      </c>
      <c r="S184" s="265" t="s">
        <v>15826</v>
      </c>
      <c r="T184" s="265" t="s">
        <v>15826</v>
      </c>
      <c r="U184" s="264"/>
      <c r="V184" s="263" t="e">
        <v>#N/A</v>
      </c>
      <c r="W184" s="262"/>
      <c r="X184" s="262">
        <v>0</v>
      </c>
      <c r="Y184" s="134"/>
      <c r="Z184" s="134"/>
      <c r="AA184" s="134"/>
      <c r="AB184" s="162" t="str">
        <f t="shared" si="0"/>
        <v/>
      </c>
      <c r="AC184" s="134"/>
      <c r="AD184" s="134"/>
      <c r="AE184" s="134"/>
      <c r="AF184" s="134"/>
      <c r="AG184" s="134"/>
      <c r="AH184" s="134"/>
    </row>
    <row r="185" spans="1:34" ht="12" customHeight="1">
      <c r="A185" s="265"/>
      <c r="B185" s="268"/>
      <c r="C185" s="267" t="s">
        <v>15826</v>
      </c>
      <c r="D185" s="266"/>
      <c r="E185" s="268" t="s">
        <v>15826</v>
      </c>
      <c r="F185" s="268" t="s">
        <v>15826</v>
      </c>
      <c r="G185" s="268" t="s">
        <v>15826</v>
      </c>
      <c r="H185" s="273" t="s">
        <v>15826</v>
      </c>
      <c r="I185" s="272" t="s">
        <v>15826</v>
      </c>
      <c r="J185" s="272" t="s">
        <v>15826</v>
      </c>
      <c r="K185" s="271"/>
      <c r="L185" s="271"/>
      <c r="M185" s="271"/>
      <c r="N185" s="271"/>
      <c r="O185" s="271"/>
      <c r="P185" s="270"/>
      <c r="Q185" s="269"/>
      <c r="R185" s="268" t="s">
        <v>15826</v>
      </c>
      <c r="S185" s="265" t="s">
        <v>15826</v>
      </c>
      <c r="T185" s="265" t="s">
        <v>15826</v>
      </c>
      <c r="U185" s="264"/>
      <c r="V185" s="263" t="e">
        <v>#N/A</v>
      </c>
      <c r="W185" s="262"/>
      <c r="X185" s="262">
        <v>0</v>
      </c>
      <c r="Y185" s="134"/>
      <c r="Z185" s="134"/>
      <c r="AA185" s="134"/>
      <c r="AB185" s="162" t="str">
        <f t="shared" si="0"/>
        <v/>
      </c>
      <c r="AC185" s="134"/>
      <c r="AD185" s="134"/>
      <c r="AE185" s="134"/>
      <c r="AF185" s="134"/>
      <c r="AG185" s="134"/>
      <c r="AH185" s="134"/>
    </row>
    <row r="186" spans="1:34" ht="12" customHeight="1">
      <c r="A186" s="265"/>
      <c r="B186" s="268"/>
      <c r="C186" s="267" t="s">
        <v>15826</v>
      </c>
      <c r="D186" s="266"/>
      <c r="E186" s="268" t="s">
        <v>15826</v>
      </c>
      <c r="F186" s="268" t="s">
        <v>15826</v>
      </c>
      <c r="G186" s="268" t="s">
        <v>15826</v>
      </c>
      <c r="H186" s="273" t="s">
        <v>15826</v>
      </c>
      <c r="I186" s="272" t="s">
        <v>15826</v>
      </c>
      <c r="J186" s="272" t="s">
        <v>15826</v>
      </c>
      <c r="K186" s="271"/>
      <c r="L186" s="271"/>
      <c r="M186" s="271"/>
      <c r="N186" s="271"/>
      <c r="O186" s="271"/>
      <c r="P186" s="270"/>
      <c r="Q186" s="269"/>
      <c r="R186" s="268" t="s">
        <v>15826</v>
      </c>
      <c r="S186" s="265" t="s">
        <v>15826</v>
      </c>
      <c r="T186" s="265" t="s">
        <v>15826</v>
      </c>
      <c r="U186" s="264"/>
      <c r="V186" s="263" t="e">
        <v>#N/A</v>
      </c>
      <c r="W186" s="262"/>
      <c r="X186" s="262">
        <v>0</v>
      </c>
      <c r="Y186" s="134"/>
      <c r="Z186" s="134"/>
      <c r="AA186" s="134"/>
      <c r="AB186" s="162" t="str">
        <f t="shared" si="0"/>
        <v/>
      </c>
      <c r="AC186" s="134"/>
      <c r="AD186" s="134"/>
      <c r="AE186" s="134"/>
      <c r="AF186" s="134"/>
      <c r="AG186" s="134"/>
      <c r="AH186" s="134"/>
    </row>
    <row r="187" spans="1:34" ht="12" customHeight="1">
      <c r="A187" s="265"/>
      <c r="B187" s="268"/>
      <c r="C187" s="267" t="s">
        <v>15826</v>
      </c>
      <c r="D187" s="266"/>
      <c r="E187" s="268" t="s">
        <v>15826</v>
      </c>
      <c r="F187" s="268" t="s">
        <v>15826</v>
      </c>
      <c r="G187" s="268" t="s">
        <v>15826</v>
      </c>
      <c r="H187" s="273" t="s">
        <v>15826</v>
      </c>
      <c r="I187" s="272" t="s">
        <v>15826</v>
      </c>
      <c r="J187" s="272" t="s">
        <v>15826</v>
      </c>
      <c r="K187" s="271"/>
      <c r="L187" s="271"/>
      <c r="M187" s="271"/>
      <c r="N187" s="271"/>
      <c r="O187" s="271"/>
      <c r="P187" s="270"/>
      <c r="Q187" s="269"/>
      <c r="R187" s="268" t="s">
        <v>15826</v>
      </c>
      <c r="S187" s="265" t="s">
        <v>15826</v>
      </c>
      <c r="T187" s="265" t="s">
        <v>15826</v>
      </c>
      <c r="U187" s="264"/>
      <c r="V187" s="263" t="e">
        <v>#N/A</v>
      </c>
      <c r="W187" s="262"/>
      <c r="X187" s="262">
        <v>0</v>
      </c>
      <c r="Y187" s="134"/>
      <c r="Z187" s="134"/>
      <c r="AA187" s="134"/>
      <c r="AB187" s="162" t="str">
        <f t="shared" si="0"/>
        <v/>
      </c>
      <c r="AC187" s="134"/>
      <c r="AD187" s="134"/>
      <c r="AE187" s="134"/>
      <c r="AF187" s="134"/>
      <c r="AG187" s="134"/>
      <c r="AH187" s="134"/>
    </row>
    <row r="188" spans="1:34" ht="12" customHeight="1">
      <c r="A188" s="265"/>
      <c r="B188" s="268"/>
      <c r="C188" s="267" t="s">
        <v>15826</v>
      </c>
      <c r="D188" s="266"/>
      <c r="E188" s="268" t="s">
        <v>15826</v>
      </c>
      <c r="F188" s="268" t="s">
        <v>15826</v>
      </c>
      <c r="G188" s="268" t="s">
        <v>15826</v>
      </c>
      <c r="H188" s="273" t="s">
        <v>15826</v>
      </c>
      <c r="I188" s="272" t="s">
        <v>15826</v>
      </c>
      <c r="J188" s="272" t="s">
        <v>15826</v>
      </c>
      <c r="K188" s="271"/>
      <c r="L188" s="271"/>
      <c r="M188" s="271"/>
      <c r="N188" s="271"/>
      <c r="O188" s="271"/>
      <c r="P188" s="270"/>
      <c r="Q188" s="269"/>
      <c r="R188" s="268" t="s">
        <v>15826</v>
      </c>
      <c r="S188" s="265" t="s">
        <v>15826</v>
      </c>
      <c r="T188" s="265" t="s">
        <v>15826</v>
      </c>
      <c r="U188" s="264"/>
      <c r="V188" s="263" t="e">
        <v>#N/A</v>
      </c>
      <c r="W188" s="262"/>
      <c r="X188" s="262">
        <v>0</v>
      </c>
      <c r="Y188" s="134"/>
      <c r="Z188" s="134"/>
      <c r="AA188" s="134"/>
      <c r="AB188" s="162" t="str">
        <f t="shared" si="0"/>
        <v/>
      </c>
      <c r="AC188" s="134"/>
      <c r="AD188" s="134"/>
      <c r="AE188" s="134"/>
      <c r="AF188" s="134"/>
      <c r="AG188" s="134"/>
      <c r="AH188" s="134"/>
    </row>
    <row r="189" spans="1:34" ht="12" customHeight="1">
      <c r="A189" s="265"/>
      <c r="B189" s="268"/>
      <c r="C189" s="267" t="s">
        <v>15826</v>
      </c>
      <c r="D189" s="266"/>
      <c r="E189" s="268" t="s">
        <v>15826</v>
      </c>
      <c r="F189" s="268" t="s">
        <v>15826</v>
      </c>
      <c r="G189" s="268" t="s">
        <v>15826</v>
      </c>
      <c r="H189" s="273" t="s">
        <v>15826</v>
      </c>
      <c r="I189" s="272" t="s">
        <v>15826</v>
      </c>
      <c r="J189" s="272" t="s">
        <v>15826</v>
      </c>
      <c r="K189" s="271"/>
      <c r="L189" s="271"/>
      <c r="M189" s="271"/>
      <c r="N189" s="271"/>
      <c r="O189" s="271"/>
      <c r="P189" s="270"/>
      <c r="Q189" s="269"/>
      <c r="R189" s="268" t="s">
        <v>15826</v>
      </c>
      <c r="S189" s="265" t="s">
        <v>15826</v>
      </c>
      <c r="T189" s="265" t="s">
        <v>15826</v>
      </c>
      <c r="U189" s="264"/>
      <c r="V189" s="263" t="e">
        <v>#N/A</v>
      </c>
      <c r="W189" s="262"/>
      <c r="X189" s="262">
        <v>0</v>
      </c>
      <c r="Y189" s="134"/>
      <c r="Z189" s="134"/>
      <c r="AA189" s="134"/>
      <c r="AB189" s="162" t="str">
        <f t="shared" si="0"/>
        <v/>
      </c>
      <c r="AC189" s="134"/>
      <c r="AD189" s="134"/>
      <c r="AE189" s="134"/>
      <c r="AF189" s="134"/>
      <c r="AG189" s="134"/>
      <c r="AH189" s="134"/>
    </row>
    <row r="190" spans="1:34" ht="12" customHeight="1">
      <c r="A190" s="265"/>
      <c r="B190" s="268"/>
      <c r="C190" s="267" t="s">
        <v>15826</v>
      </c>
      <c r="D190" s="266"/>
      <c r="E190" s="268" t="s">
        <v>15826</v>
      </c>
      <c r="F190" s="268" t="s">
        <v>15826</v>
      </c>
      <c r="G190" s="268" t="s">
        <v>15826</v>
      </c>
      <c r="H190" s="273" t="s">
        <v>15826</v>
      </c>
      <c r="I190" s="272" t="s">
        <v>15826</v>
      </c>
      <c r="J190" s="272" t="s">
        <v>15826</v>
      </c>
      <c r="K190" s="271"/>
      <c r="L190" s="271"/>
      <c r="M190" s="271"/>
      <c r="N190" s="271"/>
      <c r="O190" s="271"/>
      <c r="P190" s="270"/>
      <c r="Q190" s="269"/>
      <c r="R190" s="268" t="s">
        <v>15826</v>
      </c>
      <c r="S190" s="265" t="s">
        <v>15826</v>
      </c>
      <c r="T190" s="265" t="s">
        <v>15826</v>
      </c>
      <c r="U190" s="264"/>
      <c r="V190" s="263" t="e">
        <v>#N/A</v>
      </c>
      <c r="W190" s="262"/>
      <c r="X190" s="262">
        <v>0</v>
      </c>
      <c r="Y190" s="134"/>
      <c r="Z190" s="134"/>
      <c r="AA190" s="134"/>
      <c r="AB190" s="162" t="str">
        <f t="shared" si="0"/>
        <v/>
      </c>
      <c r="AC190" s="134"/>
      <c r="AD190" s="134"/>
      <c r="AE190" s="134"/>
      <c r="AF190" s="134"/>
      <c r="AG190" s="134"/>
      <c r="AH190" s="134"/>
    </row>
    <row r="191" spans="1:34" ht="12" customHeight="1">
      <c r="A191" s="265"/>
      <c r="B191" s="268"/>
      <c r="C191" s="267" t="s">
        <v>15826</v>
      </c>
      <c r="D191" s="266"/>
      <c r="E191" s="268" t="s">
        <v>15826</v>
      </c>
      <c r="F191" s="268" t="s">
        <v>15826</v>
      </c>
      <c r="G191" s="268" t="s">
        <v>15826</v>
      </c>
      <c r="H191" s="273" t="s">
        <v>15826</v>
      </c>
      <c r="I191" s="272" t="s">
        <v>15826</v>
      </c>
      <c r="J191" s="272" t="s">
        <v>15826</v>
      </c>
      <c r="K191" s="271"/>
      <c r="L191" s="271"/>
      <c r="M191" s="271"/>
      <c r="N191" s="271"/>
      <c r="O191" s="271"/>
      <c r="P191" s="270"/>
      <c r="Q191" s="269"/>
      <c r="R191" s="268" t="s">
        <v>15826</v>
      </c>
      <c r="S191" s="265" t="s">
        <v>15826</v>
      </c>
      <c r="T191" s="265" t="s">
        <v>15826</v>
      </c>
      <c r="U191" s="264"/>
      <c r="V191" s="263" t="e">
        <v>#N/A</v>
      </c>
      <c r="W191" s="262"/>
      <c r="X191" s="262">
        <v>0</v>
      </c>
      <c r="Y191" s="134"/>
      <c r="Z191" s="134"/>
      <c r="AA191" s="134"/>
      <c r="AB191" s="162" t="str">
        <f t="shared" si="0"/>
        <v/>
      </c>
      <c r="AC191" s="134"/>
      <c r="AD191" s="134"/>
      <c r="AE191" s="134"/>
      <c r="AF191" s="134"/>
      <c r="AG191" s="134"/>
      <c r="AH191" s="134"/>
    </row>
    <row r="192" spans="1:34" ht="12" customHeight="1">
      <c r="A192" s="265"/>
      <c r="B192" s="268"/>
      <c r="C192" s="267" t="s">
        <v>15826</v>
      </c>
      <c r="D192" s="266"/>
      <c r="E192" s="268" t="s">
        <v>15826</v>
      </c>
      <c r="F192" s="268" t="s">
        <v>15826</v>
      </c>
      <c r="G192" s="268" t="s">
        <v>15826</v>
      </c>
      <c r="H192" s="273" t="s">
        <v>15826</v>
      </c>
      <c r="I192" s="272" t="s">
        <v>15826</v>
      </c>
      <c r="J192" s="272" t="s">
        <v>15826</v>
      </c>
      <c r="K192" s="271"/>
      <c r="L192" s="271"/>
      <c r="M192" s="271"/>
      <c r="N192" s="271"/>
      <c r="O192" s="271"/>
      <c r="P192" s="270"/>
      <c r="Q192" s="269"/>
      <c r="R192" s="268" t="s">
        <v>15826</v>
      </c>
      <c r="S192" s="265" t="s">
        <v>15826</v>
      </c>
      <c r="T192" s="265" t="s">
        <v>15826</v>
      </c>
      <c r="U192" s="264"/>
      <c r="V192" s="263" t="e">
        <v>#N/A</v>
      </c>
      <c r="W192" s="262"/>
      <c r="X192" s="262">
        <v>0</v>
      </c>
      <c r="Y192" s="134"/>
      <c r="Z192" s="134"/>
      <c r="AA192" s="134"/>
      <c r="AB192" s="162" t="str">
        <f t="shared" si="0"/>
        <v/>
      </c>
      <c r="AC192" s="134"/>
      <c r="AD192" s="134"/>
      <c r="AE192" s="134"/>
      <c r="AF192" s="134"/>
      <c r="AG192" s="134"/>
      <c r="AH192" s="134"/>
    </row>
    <row r="193" spans="1:34" ht="12" customHeight="1">
      <c r="A193" s="265"/>
      <c r="B193" s="268"/>
      <c r="C193" s="267" t="s">
        <v>15826</v>
      </c>
      <c r="D193" s="266"/>
      <c r="E193" s="268" t="s">
        <v>15826</v>
      </c>
      <c r="F193" s="268" t="s">
        <v>15826</v>
      </c>
      <c r="G193" s="268" t="s">
        <v>15826</v>
      </c>
      <c r="H193" s="273" t="s">
        <v>15826</v>
      </c>
      <c r="I193" s="272" t="s">
        <v>15826</v>
      </c>
      <c r="J193" s="272" t="s">
        <v>15826</v>
      </c>
      <c r="K193" s="271"/>
      <c r="L193" s="271"/>
      <c r="M193" s="271"/>
      <c r="N193" s="271"/>
      <c r="O193" s="271"/>
      <c r="P193" s="270"/>
      <c r="Q193" s="269"/>
      <c r="R193" s="268" t="s">
        <v>15826</v>
      </c>
      <c r="S193" s="265" t="s">
        <v>15826</v>
      </c>
      <c r="T193" s="265" t="s">
        <v>15826</v>
      </c>
      <c r="U193" s="264"/>
      <c r="V193" s="263" t="e">
        <v>#N/A</v>
      </c>
      <c r="W193" s="262"/>
      <c r="X193" s="262">
        <v>0</v>
      </c>
      <c r="Y193" s="134"/>
      <c r="Z193" s="134"/>
      <c r="AA193" s="134"/>
      <c r="AB193" s="162" t="str">
        <f t="shared" si="0"/>
        <v/>
      </c>
      <c r="AC193" s="134"/>
      <c r="AD193" s="134"/>
      <c r="AE193" s="134"/>
      <c r="AF193" s="134"/>
      <c r="AG193" s="134"/>
      <c r="AH193" s="134"/>
    </row>
    <row r="194" spans="1:34" ht="12" customHeight="1">
      <c r="A194" s="265"/>
      <c r="B194" s="268"/>
      <c r="C194" s="267" t="s">
        <v>15826</v>
      </c>
      <c r="D194" s="266"/>
      <c r="E194" s="268" t="s">
        <v>15826</v>
      </c>
      <c r="F194" s="268" t="s">
        <v>15826</v>
      </c>
      <c r="G194" s="268" t="s">
        <v>15826</v>
      </c>
      <c r="H194" s="273" t="s">
        <v>15826</v>
      </c>
      <c r="I194" s="272" t="s">
        <v>15826</v>
      </c>
      <c r="J194" s="272" t="s">
        <v>15826</v>
      </c>
      <c r="K194" s="271"/>
      <c r="L194" s="271"/>
      <c r="M194" s="271"/>
      <c r="N194" s="271"/>
      <c r="O194" s="271"/>
      <c r="P194" s="270"/>
      <c r="Q194" s="269"/>
      <c r="R194" s="268" t="s">
        <v>15826</v>
      </c>
      <c r="S194" s="265" t="s">
        <v>15826</v>
      </c>
      <c r="T194" s="265" t="s">
        <v>15826</v>
      </c>
      <c r="U194" s="264"/>
      <c r="V194" s="263" t="e">
        <v>#N/A</v>
      </c>
      <c r="W194" s="262"/>
      <c r="X194" s="262">
        <v>0</v>
      </c>
      <c r="Y194" s="134"/>
      <c r="Z194" s="134"/>
      <c r="AA194" s="134"/>
      <c r="AB194" s="162" t="str">
        <f t="shared" si="0"/>
        <v/>
      </c>
      <c r="AC194" s="134"/>
      <c r="AD194" s="134"/>
      <c r="AE194" s="134"/>
      <c r="AF194" s="134"/>
      <c r="AG194" s="134"/>
      <c r="AH194" s="134"/>
    </row>
    <row r="195" spans="1:34" ht="12" customHeight="1">
      <c r="A195" s="265"/>
      <c r="B195" s="268"/>
      <c r="C195" s="267" t="s">
        <v>15826</v>
      </c>
      <c r="D195" s="266"/>
      <c r="E195" s="268" t="s">
        <v>15826</v>
      </c>
      <c r="F195" s="268" t="s">
        <v>15826</v>
      </c>
      <c r="G195" s="268" t="s">
        <v>15826</v>
      </c>
      <c r="H195" s="273" t="s">
        <v>15826</v>
      </c>
      <c r="I195" s="272" t="s">
        <v>15826</v>
      </c>
      <c r="J195" s="272" t="s">
        <v>15826</v>
      </c>
      <c r="K195" s="271"/>
      <c r="L195" s="271"/>
      <c r="M195" s="271"/>
      <c r="N195" s="271"/>
      <c r="O195" s="271"/>
      <c r="P195" s="270"/>
      <c r="Q195" s="269"/>
      <c r="R195" s="268" t="s">
        <v>15826</v>
      </c>
      <c r="S195" s="265" t="s">
        <v>15826</v>
      </c>
      <c r="T195" s="265" t="s">
        <v>15826</v>
      </c>
      <c r="U195" s="264"/>
      <c r="V195" s="263" t="e">
        <v>#N/A</v>
      </c>
      <c r="W195" s="262"/>
      <c r="X195" s="262">
        <v>0</v>
      </c>
      <c r="Y195" s="134"/>
      <c r="Z195" s="134"/>
      <c r="AA195" s="134"/>
      <c r="AB195" s="162" t="str">
        <f t="shared" si="0"/>
        <v/>
      </c>
      <c r="AC195" s="134"/>
      <c r="AD195" s="134"/>
      <c r="AE195" s="134"/>
      <c r="AF195" s="134"/>
      <c r="AG195" s="134"/>
      <c r="AH195" s="134"/>
    </row>
    <row r="196" spans="1:34" ht="12" customHeight="1">
      <c r="A196" s="265"/>
      <c r="B196" s="268"/>
      <c r="C196" s="267" t="s">
        <v>15826</v>
      </c>
      <c r="D196" s="266"/>
      <c r="E196" s="268" t="s">
        <v>15826</v>
      </c>
      <c r="F196" s="268" t="s">
        <v>15826</v>
      </c>
      <c r="G196" s="268" t="s">
        <v>15826</v>
      </c>
      <c r="H196" s="273" t="s">
        <v>15826</v>
      </c>
      <c r="I196" s="272" t="s">
        <v>15826</v>
      </c>
      <c r="J196" s="272" t="s">
        <v>15826</v>
      </c>
      <c r="K196" s="271"/>
      <c r="L196" s="271"/>
      <c r="M196" s="271"/>
      <c r="N196" s="271"/>
      <c r="O196" s="271"/>
      <c r="P196" s="270"/>
      <c r="Q196" s="269"/>
      <c r="R196" s="268" t="s">
        <v>15826</v>
      </c>
      <c r="S196" s="265" t="s">
        <v>15826</v>
      </c>
      <c r="T196" s="265" t="s">
        <v>15826</v>
      </c>
      <c r="U196" s="264"/>
      <c r="V196" s="263" t="e">
        <v>#N/A</v>
      </c>
      <c r="W196" s="262"/>
      <c r="X196" s="262">
        <v>0</v>
      </c>
      <c r="Y196" s="134"/>
      <c r="Z196" s="134"/>
      <c r="AA196" s="134"/>
      <c r="AB196" s="162" t="str">
        <f t="shared" si="0"/>
        <v/>
      </c>
      <c r="AC196" s="134"/>
      <c r="AD196" s="134"/>
      <c r="AE196" s="134"/>
      <c r="AF196" s="134"/>
      <c r="AG196" s="134"/>
      <c r="AH196" s="134"/>
    </row>
    <row r="197" spans="1:34" ht="12" customHeight="1">
      <c r="A197" s="265"/>
      <c r="B197" s="268"/>
      <c r="C197" s="267" t="s">
        <v>15826</v>
      </c>
      <c r="D197" s="266"/>
      <c r="E197" s="268" t="s">
        <v>15826</v>
      </c>
      <c r="F197" s="268" t="s">
        <v>15826</v>
      </c>
      <c r="G197" s="268" t="s">
        <v>15826</v>
      </c>
      <c r="H197" s="273" t="s">
        <v>15826</v>
      </c>
      <c r="I197" s="272" t="s">
        <v>15826</v>
      </c>
      <c r="J197" s="272" t="s">
        <v>15826</v>
      </c>
      <c r="K197" s="271"/>
      <c r="L197" s="271"/>
      <c r="M197" s="271"/>
      <c r="N197" s="271"/>
      <c r="O197" s="271"/>
      <c r="P197" s="270"/>
      <c r="Q197" s="269"/>
      <c r="R197" s="268" t="s">
        <v>15826</v>
      </c>
      <c r="S197" s="265" t="s">
        <v>15826</v>
      </c>
      <c r="T197" s="265" t="s">
        <v>15826</v>
      </c>
      <c r="U197" s="264"/>
      <c r="V197" s="263" t="e">
        <v>#N/A</v>
      </c>
      <c r="W197" s="262"/>
      <c r="X197" s="262">
        <v>0</v>
      </c>
      <c r="Y197" s="134"/>
      <c r="Z197" s="134"/>
      <c r="AA197" s="134"/>
      <c r="AB197" s="162" t="str">
        <f t="shared" si="0"/>
        <v/>
      </c>
      <c r="AC197" s="134"/>
      <c r="AD197" s="134"/>
      <c r="AE197" s="134"/>
      <c r="AF197" s="134"/>
      <c r="AG197" s="134"/>
      <c r="AH197" s="134"/>
    </row>
    <row r="198" spans="1:34" ht="12" customHeight="1">
      <c r="A198" s="265"/>
      <c r="B198" s="268"/>
      <c r="C198" s="267" t="s">
        <v>15826</v>
      </c>
      <c r="D198" s="266"/>
      <c r="E198" s="268" t="s">
        <v>15826</v>
      </c>
      <c r="F198" s="268" t="s">
        <v>15826</v>
      </c>
      <c r="G198" s="268" t="s">
        <v>15826</v>
      </c>
      <c r="H198" s="273" t="s">
        <v>15826</v>
      </c>
      <c r="I198" s="272" t="s">
        <v>15826</v>
      </c>
      <c r="J198" s="272" t="s">
        <v>15826</v>
      </c>
      <c r="K198" s="271"/>
      <c r="L198" s="271"/>
      <c r="M198" s="271"/>
      <c r="N198" s="271"/>
      <c r="O198" s="271"/>
      <c r="P198" s="270"/>
      <c r="Q198" s="269"/>
      <c r="R198" s="268" t="s">
        <v>15826</v>
      </c>
      <c r="S198" s="265" t="s">
        <v>15826</v>
      </c>
      <c r="T198" s="265" t="s">
        <v>15826</v>
      </c>
      <c r="U198" s="264"/>
      <c r="V198" s="263" t="e">
        <v>#N/A</v>
      </c>
      <c r="W198" s="262"/>
      <c r="X198" s="262">
        <v>0</v>
      </c>
      <c r="Y198" s="134"/>
      <c r="Z198" s="134"/>
      <c r="AA198" s="134"/>
      <c r="AB198" s="162" t="str">
        <f t="shared" si="0"/>
        <v/>
      </c>
      <c r="AC198" s="134"/>
      <c r="AD198" s="134"/>
      <c r="AE198" s="134"/>
      <c r="AF198" s="134"/>
      <c r="AG198" s="134"/>
      <c r="AH198" s="134"/>
    </row>
    <row r="199" spans="1:34" ht="12" customHeight="1">
      <c r="A199" s="265"/>
      <c r="B199" s="268"/>
      <c r="C199" s="267" t="s">
        <v>15826</v>
      </c>
      <c r="D199" s="266"/>
      <c r="E199" s="268" t="s">
        <v>15826</v>
      </c>
      <c r="F199" s="268" t="s">
        <v>15826</v>
      </c>
      <c r="G199" s="268" t="s">
        <v>15826</v>
      </c>
      <c r="H199" s="273" t="s">
        <v>15826</v>
      </c>
      <c r="I199" s="272" t="s">
        <v>15826</v>
      </c>
      <c r="J199" s="272" t="s">
        <v>15826</v>
      </c>
      <c r="K199" s="271"/>
      <c r="L199" s="271"/>
      <c r="M199" s="271"/>
      <c r="N199" s="271"/>
      <c r="O199" s="271"/>
      <c r="P199" s="270"/>
      <c r="Q199" s="269"/>
      <c r="R199" s="268" t="s">
        <v>15826</v>
      </c>
      <c r="S199" s="265" t="s">
        <v>15826</v>
      </c>
      <c r="T199" s="265" t="s">
        <v>15826</v>
      </c>
      <c r="U199" s="264"/>
      <c r="V199" s="263" t="e">
        <v>#N/A</v>
      </c>
      <c r="W199" s="262"/>
      <c r="X199" s="262">
        <v>0</v>
      </c>
      <c r="Y199" s="134"/>
      <c r="Z199" s="134"/>
      <c r="AA199" s="134"/>
      <c r="AB199" s="162" t="str">
        <f t="shared" si="0"/>
        <v/>
      </c>
      <c r="AC199" s="134"/>
      <c r="AD199" s="134"/>
      <c r="AE199" s="134"/>
      <c r="AF199" s="134"/>
      <c r="AG199" s="134"/>
      <c r="AH199" s="134"/>
    </row>
    <row r="200" spans="1:34" ht="12" customHeight="1">
      <c r="A200" s="265"/>
      <c r="B200" s="268"/>
      <c r="C200" s="267" t="s">
        <v>15826</v>
      </c>
      <c r="D200" s="266"/>
      <c r="E200" s="268" t="s">
        <v>15826</v>
      </c>
      <c r="F200" s="268" t="s">
        <v>15826</v>
      </c>
      <c r="G200" s="268" t="s">
        <v>15826</v>
      </c>
      <c r="H200" s="273" t="s">
        <v>15826</v>
      </c>
      <c r="I200" s="272" t="s">
        <v>15826</v>
      </c>
      <c r="J200" s="272" t="s">
        <v>15826</v>
      </c>
      <c r="K200" s="271"/>
      <c r="L200" s="271"/>
      <c r="M200" s="271"/>
      <c r="N200" s="271"/>
      <c r="O200" s="271"/>
      <c r="P200" s="270"/>
      <c r="Q200" s="269"/>
      <c r="R200" s="268" t="s">
        <v>15826</v>
      </c>
      <c r="S200" s="265" t="s">
        <v>15826</v>
      </c>
      <c r="T200" s="265" t="s">
        <v>15826</v>
      </c>
      <c r="U200" s="264"/>
      <c r="V200" s="263" t="e">
        <v>#N/A</v>
      </c>
      <c r="W200" s="262"/>
      <c r="X200" s="262">
        <v>0</v>
      </c>
      <c r="Y200" s="134"/>
      <c r="Z200" s="134"/>
      <c r="AA200" s="134"/>
      <c r="AB200" s="162" t="str">
        <f t="shared" si="0"/>
        <v/>
      </c>
      <c r="AC200" s="134"/>
      <c r="AD200" s="134"/>
      <c r="AE200" s="134"/>
      <c r="AF200" s="134"/>
      <c r="AG200" s="134"/>
      <c r="AH200" s="134"/>
    </row>
    <row r="201" spans="1:34" ht="12" customHeight="1">
      <c r="A201" s="265"/>
      <c r="B201" s="268"/>
      <c r="C201" s="267" t="s">
        <v>15826</v>
      </c>
      <c r="D201" s="266"/>
      <c r="E201" s="268" t="s">
        <v>15826</v>
      </c>
      <c r="F201" s="268" t="s">
        <v>15826</v>
      </c>
      <c r="G201" s="268" t="s">
        <v>15826</v>
      </c>
      <c r="H201" s="273" t="s">
        <v>15826</v>
      </c>
      <c r="I201" s="272" t="s">
        <v>15826</v>
      </c>
      <c r="J201" s="272" t="s">
        <v>15826</v>
      </c>
      <c r="K201" s="271"/>
      <c r="L201" s="271"/>
      <c r="M201" s="271"/>
      <c r="N201" s="271"/>
      <c r="O201" s="271"/>
      <c r="P201" s="270"/>
      <c r="Q201" s="269"/>
      <c r="R201" s="268" t="s">
        <v>15826</v>
      </c>
      <c r="S201" s="265" t="s">
        <v>15826</v>
      </c>
      <c r="T201" s="265" t="s">
        <v>15826</v>
      </c>
      <c r="U201" s="264"/>
      <c r="V201" s="263" t="e">
        <v>#N/A</v>
      </c>
      <c r="W201" s="262"/>
      <c r="X201" s="262">
        <v>0</v>
      </c>
      <c r="Y201" s="134"/>
      <c r="Z201" s="134"/>
      <c r="AA201" s="134"/>
      <c r="AB201" s="162" t="str">
        <f t="shared" si="0"/>
        <v/>
      </c>
      <c r="AC201" s="134"/>
      <c r="AD201" s="134"/>
      <c r="AE201" s="134"/>
      <c r="AF201" s="134"/>
      <c r="AG201" s="134"/>
      <c r="AH201" s="134"/>
    </row>
    <row r="202" spans="1:34" ht="12" customHeight="1">
      <c r="A202" s="265"/>
      <c r="B202" s="268"/>
      <c r="C202" s="267" t="s">
        <v>15826</v>
      </c>
      <c r="D202" s="266"/>
      <c r="E202" s="268" t="s">
        <v>15826</v>
      </c>
      <c r="F202" s="268" t="s">
        <v>15826</v>
      </c>
      <c r="G202" s="268" t="s">
        <v>15826</v>
      </c>
      <c r="H202" s="273" t="s">
        <v>15826</v>
      </c>
      <c r="I202" s="272" t="s">
        <v>15826</v>
      </c>
      <c r="J202" s="272" t="s">
        <v>15826</v>
      </c>
      <c r="K202" s="271"/>
      <c r="L202" s="271"/>
      <c r="M202" s="271"/>
      <c r="N202" s="271"/>
      <c r="O202" s="271"/>
      <c r="P202" s="270"/>
      <c r="Q202" s="269"/>
      <c r="R202" s="268" t="s">
        <v>15826</v>
      </c>
      <c r="S202" s="265" t="s">
        <v>15826</v>
      </c>
      <c r="T202" s="265" t="s">
        <v>15826</v>
      </c>
      <c r="U202" s="264"/>
      <c r="V202" s="263" t="e">
        <v>#N/A</v>
      </c>
      <c r="W202" s="262"/>
      <c r="X202" s="262">
        <v>0</v>
      </c>
      <c r="Y202" s="134"/>
      <c r="Z202" s="134"/>
      <c r="AA202" s="134"/>
      <c r="AB202" s="162" t="str">
        <f t="shared" si="0"/>
        <v/>
      </c>
      <c r="AC202" s="134"/>
      <c r="AD202" s="134"/>
      <c r="AE202" s="134"/>
      <c r="AF202" s="134"/>
      <c r="AG202" s="134"/>
      <c r="AH202" s="134"/>
    </row>
    <row r="203" spans="1:34" ht="12" customHeight="1">
      <c r="A203" s="265"/>
      <c r="B203" s="268"/>
      <c r="C203" s="267" t="s">
        <v>15826</v>
      </c>
      <c r="D203" s="266"/>
      <c r="E203" s="268" t="s">
        <v>15826</v>
      </c>
      <c r="F203" s="268" t="s">
        <v>15826</v>
      </c>
      <c r="G203" s="268" t="s">
        <v>15826</v>
      </c>
      <c r="H203" s="273" t="s">
        <v>15826</v>
      </c>
      <c r="I203" s="272" t="s">
        <v>15826</v>
      </c>
      <c r="J203" s="272" t="s">
        <v>15826</v>
      </c>
      <c r="K203" s="271"/>
      <c r="L203" s="271"/>
      <c r="M203" s="271"/>
      <c r="N203" s="271"/>
      <c r="O203" s="271"/>
      <c r="P203" s="270"/>
      <c r="Q203" s="269"/>
      <c r="R203" s="268" t="s">
        <v>15826</v>
      </c>
      <c r="S203" s="265" t="s">
        <v>15826</v>
      </c>
      <c r="T203" s="265" t="s">
        <v>15826</v>
      </c>
      <c r="U203" s="264"/>
      <c r="V203" s="263" t="e">
        <v>#N/A</v>
      </c>
      <c r="W203" s="262"/>
      <c r="X203" s="262">
        <v>0</v>
      </c>
      <c r="Y203" s="134"/>
      <c r="Z203" s="134"/>
      <c r="AA203" s="134"/>
      <c r="AB203" s="162" t="str">
        <f t="shared" si="0"/>
        <v/>
      </c>
      <c r="AC203" s="134"/>
      <c r="AD203" s="134"/>
      <c r="AE203" s="134"/>
      <c r="AF203" s="134"/>
      <c r="AG203" s="134"/>
      <c r="AH203" s="134"/>
    </row>
    <row r="204" spans="1:34" ht="12" customHeight="1">
      <c r="A204" s="265"/>
      <c r="B204" s="268"/>
      <c r="C204" s="267" t="s">
        <v>15826</v>
      </c>
      <c r="D204" s="266"/>
      <c r="E204" s="268" t="s">
        <v>15826</v>
      </c>
      <c r="F204" s="268" t="s">
        <v>15826</v>
      </c>
      <c r="G204" s="268" t="s">
        <v>15826</v>
      </c>
      <c r="H204" s="273" t="s">
        <v>15826</v>
      </c>
      <c r="I204" s="272" t="s">
        <v>15826</v>
      </c>
      <c r="J204" s="272" t="s">
        <v>15826</v>
      </c>
      <c r="K204" s="271"/>
      <c r="L204" s="271"/>
      <c r="M204" s="271"/>
      <c r="N204" s="271"/>
      <c r="O204" s="271"/>
      <c r="P204" s="270"/>
      <c r="Q204" s="269"/>
      <c r="R204" s="268" t="s">
        <v>15826</v>
      </c>
      <c r="S204" s="265" t="s">
        <v>15826</v>
      </c>
      <c r="T204" s="265" t="s">
        <v>15826</v>
      </c>
      <c r="U204" s="264"/>
      <c r="V204" s="263" t="e">
        <v>#N/A</v>
      </c>
      <c r="W204" s="262"/>
      <c r="X204" s="262">
        <v>0</v>
      </c>
      <c r="Y204" s="134"/>
      <c r="Z204" s="134"/>
      <c r="AA204" s="134"/>
      <c r="AB204" s="162" t="str">
        <f t="shared" si="0"/>
        <v/>
      </c>
      <c r="AC204" s="134"/>
      <c r="AD204" s="134"/>
      <c r="AE204" s="134"/>
      <c r="AF204" s="134"/>
      <c r="AG204" s="134"/>
      <c r="AH204" s="134"/>
    </row>
    <row r="205" spans="1:34" ht="12" customHeight="1">
      <c r="A205" s="265"/>
      <c r="B205" s="268"/>
      <c r="C205" s="267" t="s">
        <v>15826</v>
      </c>
      <c r="D205" s="266"/>
      <c r="E205" s="268" t="s">
        <v>15826</v>
      </c>
      <c r="F205" s="268" t="s">
        <v>15826</v>
      </c>
      <c r="G205" s="268" t="s">
        <v>15826</v>
      </c>
      <c r="H205" s="273" t="s">
        <v>15826</v>
      </c>
      <c r="I205" s="272" t="s">
        <v>15826</v>
      </c>
      <c r="J205" s="272" t="s">
        <v>15826</v>
      </c>
      <c r="K205" s="271"/>
      <c r="L205" s="271"/>
      <c r="M205" s="271"/>
      <c r="N205" s="271"/>
      <c r="O205" s="271"/>
      <c r="P205" s="270"/>
      <c r="Q205" s="269"/>
      <c r="R205" s="268" t="s">
        <v>15826</v>
      </c>
      <c r="S205" s="265" t="s">
        <v>15826</v>
      </c>
      <c r="T205" s="265" t="s">
        <v>15826</v>
      </c>
      <c r="U205" s="264"/>
      <c r="V205" s="263" t="e">
        <v>#N/A</v>
      </c>
      <c r="W205" s="262"/>
      <c r="X205" s="262">
        <v>0</v>
      </c>
      <c r="Y205" s="134"/>
      <c r="Z205" s="134"/>
      <c r="AA205" s="134"/>
      <c r="AB205" s="162" t="str">
        <f t="shared" si="0"/>
        <v/>
      </c>
      <c r="AC205" s="134"/>
      <c r="AD205" s="134"/>
      <c r="AE205" s="134"/>
      <c r="AF205" s="134"/>
      <c r="AG205" s="134"/>
      <c r="AH205" s="134"/>
    </row>
    <row r="206" spans="1:34" ht="12" customHeight="1">
      <c r="A206" s="265"/>
      <c r="B206" s="268"/>
      <c r="C206" s="267" t="s">
        <v>15826</v>
      </c>
      <c r="D206" s="266"/>
      <c r="E206" s="268" t="s">
        <v>15826</v>
      </c>
      <c r="F206" s="268" t="s">
        <v>15826</v>
      </c>
      <c r="G206" s="268" t="s">
        <v>15826</v>
      </c>
      <c r="H206" s="273" t="s">
        <v>15826</v>
      </c>
      <c r="I206" s="272" t="s">
        <v>15826</v>
      </c>
      <c r="J206" s="272" t="s">
        <v>15826</v>
      </c>
      <c r="K206" s="271"/>
      <c r="L206" s="271"/>
      <c r="M206" s="271"/>
      <c r="N206" s="271"/>
      <c r="O206" s="271"/>
      <c r="P206" s="270"/>
      <c r="Q206" s="269"/>
      <c r="R206" s="268" t="s">
        <v>15826</v>
      </c>
      <c r="S206" s="265" t="s">
        <v>15826</v>
      </c>
      <c r="T206" s="265" t="s">
        <v>15826</v>
      </c>
      <c r="U206" s="264"/>
      <c r="V206" s="263" t="e">
        <v>#N/A</v>
      </c>
      <c r="W206" s="262"/>
      <c r="X206" s="262">
        <v>0</v>
      </c>
      <c r="Y206" s="134"/>
      <c r="Z206" s="134"/>
      <c r="AA206" s="134"/>
      <c r="AB206" s="162" t="str">
        <f t="shared" si="0"/>
        <v/>
      </c>
      <c r="AC206" s="134"/>
      <c r="AD206" s="134"/>
      <c r="AE206" s="134"/>
      <c r="AF206" s="134"/>
      <c r="AG206" s="134"/>
      <c r="AH206" s="134"/>
    </row>
    <row r="207" spans="1:34" ht="12" customHeight="1">
      <c r="A207" s="265"/>
      <c r="B207" s="268"/>
      <c r="C207" s="267" t="s">
        <v>15826</v>
      </c>
      <c r="D207" s="266"/>
      <c r="E207" s="268" t="s">
        <v>15826</v>
      </c>
      <c r="F207" s="268" t="s">
        <v>15826</v>
      </c>
      <c r="G207" s="268" t="s">
        <v>15826</v>
      </c>
      <c r="H207" s="273" t="s">
        <v>15826</v>
      </c>
      <c r="I207" s="272" t="s">
        <v>15826</v>
      </c>
      <c r="J207" s="272" t="s">
        <v>15826</v>
      </c>
      <c r="K207" s="271"/>
      <c r="L207" s="271"/>
      <c r="M207" s="271"/>
      <c r="N207" s="271"/>
      <c r="O207" s="271"/>
      <c r="P207" s="270"/>
      <c r="Q207" s="269"/>
      <c r="R207" s="268" t="s">
        <v>15826</v>
      </c>
      <c r="S207" s="265" t="s">
        <v>15826</v>
      </c>
      <c r="T207" s="265" t="s">
        <v>15826</v>
      </c>
      <c r="U207" s="264"/>
      <c r="V207" s="263" t="e">
        <v>#N/A</v>
      </c>
      <c r="W207" s="262"/>
      <c r="X207" s="262">
        <v>0</v>
      </c>
      <c r="Y207" s="134"/>
      <c r="Z207" s="134"/>
      <c r="AA207" s="134"/>
      <c r="AB207" s="162" t="str">
        <f t="shared" si="0"/>
        <v/>
      </c>
      <c r="AC207" s="134"/>
      <c r="AD207" s="134"/>
      <c r="AE207" s="134"/>
      <c r="AF207" s="134"/>
      <c r="AG207" s="134"/>
      <c r="AH207" s="134"/>
    </row>
    <row r="208" spans="1:34" ht="12" customHeight="1">
      <c r="A208" s="265"/>
      <c r="B208" s="268"/>
      <c r="C208" s="267" t="s">
        <v>15826</v>
      </c>
      <c r="D208" s="266"/>
      <c r="E208" s="268" t="s">
        <v>15826</v>
      </c>
      <c r="F208" s="268" t="s">
        <v>15826</v>
      </c>
      <c r="G208" s="268" t="s">
        <v>15826</v>
      </c>
      <c r="H208" s="273" t="s">
        <v>15826</v>
      </c>
      <c r="I208" s="272" t="s">
        <v>15826</v>
      </c>
      <c r="J208" s="272" t="s">
        <v>15826</v>
      </c>
      <c r="K208" s="271"/>
      <c r="L208" s="271"/>
      <c r="M208" s="271"/>
      <c r="N208" s="271"/>
      <c r="O208" s="271"/>
      <c r="P208" s="270"/>
      <c r="Q208" s="269"/>
      <c r="R208" s="268" t="s">
        <v>15826</v>
      </c>
      <c r="S208" s="265" t="s">
        <v>15826</v>
      </c>
      <c r="T208" s="265" t="s">
        <v>15826</v>
      </c>
      <c r="U208" s="264"/>
      <c r="V208" s="263" t="e">
        <v>#N/A</v>
      </c>
      <c r="W208" s="262"/>
      <c r="X208" s="262">
        <v>0</v>
      </c>
      <c r="Y208" s="134"/>
      <c r="Z208" s="134"/>
      <c r="AA208" s="134"/>
      <c r="AB208" s="162" t="str">
        <f t="shared" si="0"/>
        <v/>
      </c>
      <c r="AC208" s="134"/>
      <c r="AD208" s="134"/>
      <c r="AE208" s="134"/>
      <c r="AF208" s="134"/>
      <c r="AG208" s="134"/>
      <c r="AH208" s="134"/>
    </row>
    <row r="209" spans="1:34" ht="12" customHeight="1">
      <c r="A209" s="265"/>
      <c r="B209" s="268"/>
      <c r="C209" s="267" t="s">
        <v>15826</v>
      </c>
      <c r="D209" s="266"/>
      <c r="E209" s="268" t="s">
        <v>15826</v>
      </c>
      <c r="F209" s="268" t="s">
        <v>15826</v>
      </c>
      <c r="G209" s="268" t="s">
        <v>15826</v>
      </c>
      <c r="H209" s="273" t="s">
        <v>15826</v>
      </c>
      <c r="I209" s="272" t="s">
        <v>15826</v>
      </c>
      <c r="J209" s="272" t="s">
        <v>15826</v>
      </c>
      <c r="K209" s="271"/>
      <c r="L209" s="271"/>
      <c r="M209" s="271"/>
      <c r="N209" s="271"/>
      <c r="O209" s="271"/>
      <c r="P209" s="270"/>
      <c r="Q209" s="269"/>
      <c r="R209" s="268" t="s">
        <v>15826</v>
      </c>
      <c r="S209" s="265" t="s">
        <v>15826</v>
      </c>
      <c r="T209" s="265" t="s">
        <v>15826</v>
      </c>
      <c r="U209" s="264"/>
      <c r="V209" s="263" t="e">
        <v>#N/A</v>
      </c>
      <c r="W209" s="262"/>
      <c r="X209" s="262">
        <v>0</v>
      </c>
      <c r="Y209" s="134"/>
      <c r="Z209" s="134"/>
      <c r="AA209" s="134"/>
      <c r="AB209" s="162" t="str">
        <f t="shared" si="0"/>
        <v/>
      </c>
      <c r="AC209" s="134"/>
      <c r="AD209" s="134"/>
      <c r="AE209" s="134"/>
      <c r="AF209" s="134"/>
      <c r="AG209" s="134"/>
      <c r="AH209" s="134"/>
    </row>
    <row r="210" spans="1:34" ht="12" customHeight="1">
      <c r="A210" s="265"/>
      <c r="B210" s="268"/>
      <c r="C210" s="267" t="s">
        <v>15826</v>
      </c>
      <c r="D210" s="266"/>
      <c r="E210" s="268" t="s">
        <v>15826</v>
      </c>
      <c r="F210" s="268" t="s">
        <v>15826</v>
      </c>
      <c r="G210" s="268" t="s">
        <v>15826</v>
      </c>
      <c r="H210" s="273" t="s">
        <v>15826</v>
      </c>
      <c r="I210" s="272" t="s">
        <v>15826</v>
      </c>
      <c r="J210" s="272" t="s">
        <v>15826</v>
      </c>
      <c r="K210" s="271"/>
      <c r="L210" s="271"/>
      <c r="M210" s="271"/>
      <c r="N210" s="271"/>
      <c r="O210" s="271"/>
      <c r="P210" s="270"/>
      <c r="Q210" s="269"/>
      <c r="R210" s="268" t="s">
        <v>15826</v>
      </c>
      <c r="S210" s="265" t="s">
        <v>15826</v>
      </c>
      <c r="T210" s="265" t="s">
        <v>15826</v>
      </c>
      <c r="U210" s="264"/>
      <c r="V210" s="263" t="e">
        <v>#N/A</v>
      </c>
      <c r="W210" s="262"/>
      <c r="X210" s="262">
        <v>0</v>
      </c>
      <c r="Y210" s="134"/>
      <c r="Z210" s="134"/>
      <c r="AA210" s="134"/>
      <c r="AB210" s="162" t="str">
        <f t="shared" si="0"/>
        <v/>
      </c>
      <c r="AC210" s="134"/>
      <c r="AD210" s="134"/>
      <c r="AE210" s="134"/>
      <c r="AF210" s="134"/>
      <c r="AG210" s="134"/>
      <c r="AH210" s="134"/>
    </row>
    <row r="211" spans="1:34" ht="12" customHeight="1">
      <c r="A211" s="265"/>
      <c r="B211" s="268"/>
      <c r="C211" s="267" t="s">
        <v>15826</v>
      </c>
      <c r="D211" s="266"/>
      <c r="E211" s="268" t="s">
        <v>15826</v>
      </c>
      <c r="F211" s="268" t="s">
        <v>15826</v>
      </c>
      <c r="G211" s="268" t="s">
        <v>15826</v>
      </c>
      <c r="H211" s="273" t="s">
        <v>15826</v>
      </c>
      <c r="I211" s="272" t="s">
        <v>15826</v>
      </c>
      <c r="J211" s="272" t="s">
        <v>15826</v>
      </c>
      <c r="K211" s="271"/>
      <c r="L211" s="271"/>
      <c r="M211" s="271"/>
      <c r="N211" s="271"/>
      <c r="O211" s="271"/>
      <c r="P211" s="270"/>
      <c r="Q211" s="269"/>
      <c r="R211" s="268" t="s">
        <v>15826</v>
      </c>
      <c r="S211" s="265" t="s">
        <v>15826</v>
      </c>
      <c r="T211" s="265" t="s">
        <v>15826</v>
      </c>
      <c r="U211" s="264"/>
      <c r="V211" s="263" t="e">
        <v>#N/A</v>
      </c>
      <c r="W211" s="262"/>
      <c r="X211" s="262">
        <v>0</v>
      </c>
      <c r="Y211" s="134"/>
      <c r="Z211" s="134"/>
      <c r="AA211" s="134"/>
      <c r="AB211" s="162" t="str">
        <f t="shared" si="0"/>
        <v/>
      </c>
      <c r="AC211" s="134"/>
      <c r="AD211" s="134"/>
      <c r="AE211" s="134"/>
      <c r="AF211" s="134"/>
      <c r="AG211" s="134"/>
      <c r="AH211" s="134"/>
    </row>
    <row r="212" spans="1:34" ht="12" customHeight="1">
      <c r="A212" s="265"/>
      <c r="B212" s="268"/>
      <c r="C212" s="267" t="s">
        <v>15826</v>
      </c>
      <c r="D212" s="266"/>
      <c r="E212" s="268" t="s">
        <v>15826</v>
      </c>
      <c r="F212" s="268" t="s">
        <v>15826</v>
      </c>
      <c r="G212" s="268" t="s">
        <v>15826</v>
      </c>
      <c r="H212" s="273" t="s">
        <v>15826</v>
      </c>
      <c r="I212" s="272" t="s">
        <v>15826</v>
      </c>
      <c r="J212" s="272" t="s">
        <v>15826</v>
      </c>
      <c r="K212" s="271"/>
      <c r="L212" s="271"/>
      <c r="M212" s="271"/>
      <c r="N212" s="271"/>
      <c r="O212" s="271"/>
      <c r="P212" s="270"/>
      <c r="Q212" s="269"/>
      <c r="R212" s="268" t="s">
        <v>15826</v>
      </c>
      <c r="S212" s="265" t="s">
        <v>15826</v>
      </c>
      <c r="T212" s="265" t="s">
        <v>15826</v>
      </c>
      <c r="U212" s="264"/>
      <c r="V212" s="263" t="e">
        <v>#N/A</v>
      </c>
      <c r="W212" s="262"/>
      <c r="X212" s="262">
        <v>0</v>
      </c>
      <c r="Y212" s="134"/>
      <c r="Z212" s="134"/>
      <c r="AA212" s="134"/>
      <c r="AB212" s="162" t="str">
        <f t="shared" si="0"/>
        <v/>
      </c>
      <c r="AC212" s="134"/>
      <c r="AD212" s="134"/>
      <c r="AE212" s="134"/>
      <c r="AF212" s="134"/>
      <c r="AG212" s="134"/>
      <c r="AH212" s="134"/>
    </row>
    <row r="213" spans="1:34" ht="12" customHeight="1">
      <c r="A213" s="265"/>
      <c r="B213" s="268"/>
      <c r="C213" s="267" t="s">
        <v>15826</v>
      </c>
      <c r="D213" s="266"/>
      <c r="E213" s="268" t="s">
        <v>15826</v>
      </c>
      <c r="F213" s="268" t="s">
        <v>15826</v>
      </c>
      <c r="G213" s="268" t="s">
        <v>15826</v>
      </c>
      <c r="H213" s="273" t="s">
        <v>15826</v>
      </c>
      <c r="I213" s="272" t="s">
        <v>15826</v>
      </c>
      <c r="J213" s="272" t="s">
        <v>15826</v>
      </c>
      <c r="K213" s="271"/>
      <c r="L213" s="271"/>
      <c r="M213" s="271"/>
      <c r="N213" s="271"/>
      <c r="O213" s="271"/>
      <c r="P213" s="270"/>
      <c r="Q213" s="269"/>
      <c r="R213" s="268" t="s">
        <v>15826</v>
      </c>
      <c r="S213" s="265" t="s">
        <v>15826</v>
      </c>
      <c r="T213" s="265" t="s">
        <v>15826</v>
      </c>
      <c r="U213" s="264"/>
      <c r="V213" s="263" t="e">
        <v>#N/A</v>
      </c>
      <c r="W213" s="262"/>
      <c r="X213" s="262">
        <v>0</v>
      </c>
      <c r="Y213" s="134"/>
      <c r="Z213" s="134"/>
      <c r="AA213" s="134"/>
      <c r="AB213" s="162" t="str">
        <f t="shared" si="0"/>
        <v/>
      </c>
      <c r="AC213" s="134"/>
      <c r="AD213" s="134"/>
      <c r="AE213" s="134"/>
      <c r="AF213" s="134"/>
      <c r="AG213" s="134"/>
      <c r="AH213" s="134"/>
    </row>
    <row r="214" spans="1:34" ht="12" customHeight="1">
      <c r="A214" s="265"/>
      <c r="B214" s="268"/>
      <c r="C214" s="267" t="s">
        <v>15826</v>
      </c>
      <c r="D214" s="266"/>
      <c r="E214" s="268" t="s">
        <v>15826</v>
      </c>
      <c r="F214" s="268" t="s">
        <v>15826</v>
      </c>
      <c r="G214" s="268" t="s">
        <v>15826</v>
      </c>
      <c r="H214" s="273" t="s">
        <v>15826</v>
      </c>
      <c r="I214" s="272" t="s">
        <v>15826</v>
      </c>
      <c r="J214" s="272" t="s">
        <v>15826</v>
      </c>
      <c r="K214" s="271"/>
      <c r="L214" s="271"/>
      <c r="M214" s="271"/>
      <c r="N214" s="271"/>
      <c r="O214" s="271"/>
      <c r="P214" s="270"/>
      <c r="Q214" s="269"/>
      <c r="R214" s="268" t="s">
        <v>15826</v>
      </c>
      <c r="S214" s="265" t="s">
        <v>15826</v>
      </c>
      <c r="T214" s="265" t="s">
        <v>15826</v>
      </c>
      <c r="U214" s="264"/>
      <c r="V214" s="263" t="e">
        <v>#N/A</v>
      </c>
      <c r="W214" s="262"/>
      <c r="X214" s="262">
        <v>0</v>
      </c>
      <c r="Y214" s="134"/>
      <c r="Z214" s="134"/>
      <c r="AA214" s="134"/>
      <c r="AB214" s="162" t="str">
        <f t="shared" si="0"/>
        <v/>
      </c>
      <c r="AC214" s="134"/>
      <c r="AD214" s="134"/>
      <c r="AE214" s="134"/>
      <c r="AF214" s="134"/>
      <c r="AG214" s="134"/>
      <c r="AH214" s="134"/>
    </row>
    <row r="215" spans="1:34" ht="12" customHeight="1">
      <c r="A215" s="265"/>
      <c r="B215" s="268"/>
      <c r="C215" s="267" t="s">
        <v>15826</v>
      </c>
      <c r="D215" s="266"/>
      <c r="E215" s="268" t="s">
        <v>15826</v>
      </c>
      <c r="F215" s="268" t="s">
        <v>15826</v>
      </c>
      <c r="G215" s="268" t="s">
        <v>15826</v>
      </c>
      <c r="H215" s="273" t="s">
        <v>15826</v>
      </c>
      <c r="I215" s="272" t="s">
        <v>15826</v>
      </c>
      <c r="J215" s="272" t="s">
        <v>15826</v>
      </c>
      <c r="K215" s="271"/>
      <c r="L215" s="271"/>
      <c r="M215" s="271"/>
      <c r="N215" s="271"/>
      <c r="O215" s="271"/>
      <c r="P215" s="270"/>
      <c r="Q215" s="269"/>
      <c r="R215" s="268" t="s">
        <v>15826</v>
      </c>
      <c r="S215" s="265" t="s">
        <v>15826</v>
      </c>
      <c r="T215" s="265" t="s">
        <v>15826</v>
      </c>
      <c r="U215" s="264"/>
      <c r="V215" s="263" t="e">
        <v>#N/A</v>
      </c>
      <c r="W215" s="262"/>
      <c r="X215" s="262">
        <v>0</v>
      </c>
      <c r="Y215" s="134"/>
      <c r="Z215" s="134"/>
      <c r="AA215" s="134"/>
      <c r="AB215" s="162" t="str">
        <f t="shared" si="0"/>
        <v/>
      </c>
      <c r="AC215" s="134"/>
      <c r="AD215" s="134"/>
      <c r="AE215" s="134"/>
      <c r="AF215" s="134"/>
      <c r="AG215" s="134"/>
      <c r="AH215" s="134"/>
    </row>
    <row r="216" spans="1:34" ht="12" customHeight="1">
      <c r="A216" s="265"/>
      <c r="B216" s="268"/>
      <c r="C216" s="267" t="s">
        <v>15826</v>
      </c>
      <c r="D216" s="266"/>
      <c r="E216" s="268" t="s">
        <v>15826</v>
      </c>
      <c r="F216" s="268" t="s">
        <v>15826</v>
      </c>
      <c r="G216" s="268" t="s">
        <v>15826</v>
      </c>
      <c r="H216" s="273" t="s">
        <v>15826</v>
      </c>
      <c r="I216" s="272" t="s">
        <v>15826</v>
      </c>
      <c r="J216" s="272" t="s">
        <v>15826</v>
      </c>
      <c r="K216" s="271"/>
      <c r="L216" s="271"/>
      <c r="M216" s="271"/>
      <c r="N216" s="271"/>
      <c r="O216" s="271"/>
      <c r="P216" s="270"/>
      <c r="Q216" s="269"/>
      <c r="R216" s="268" t="s">
        <v>15826</v>
      </c>
      <c r="S216" s="265" t="s">
        <v>15826</v>
      </c>
      <c r="T216" s="265" t="s">
        <v>15826</v>
      </c>
      <c r="U216" s="264"/>
      <c r="V216" s="263" t="e">
        <v>#N/A</v>
      </c>
      <c r="W216" s="262"/>
      <c r="X216" s="262">
        <v>0</v>
      </c>
      <c r="Y216" s="134"/>
      <c r="Z216" s="134"/>
      <c r="AA216" s="134"/>
      <c r="AB216" s="162" t="str">
        <f t="shared" si="0"/>
        <v/>
      </c>
      <c r="AC216" s="134"/>
      <c r="AD216" s="134"/>
      <c r="AE216" s="134"/>
      <c r="AF216" s="134"/>
      <c r="AG216" s="134"/>
      <c r="AH216" s="134"/>
    </row>
    <row r="217" spans="1:34" ht="12" customHeight="1">
      <c r="A217" s="265"/>
      <c r="B217" s="268"/>
      <c r="C217" s="267" t="s">
        <v>15826</v>
      </c>
      <c r="D217" s="266"/>
      <c r="E217" s="268" t="s">
        <v>15826</v>
      </c>
      <c r="F217" s="268" t="s">
        <v>15826</v>
      </c>
      <c r="G217" s="268" t="s">
        <v>15826</v>
      </c>
      <c r="H217" s="273" t="s">
        <v>15826</v>
      </c>
      <c r="I217" s="272" t="s">
        <v>15826</v>
      </c>
      <c r="J217" s="272" t="s">
        <v>15826</v>
      </c>
      <c r="K217" s="271"/>
      <c r="L217" s="271"/>
      <c r="M217" s="271"/>
      <c r="N217" s="271"/>
      <c r="O217" s="271"/>
      <c r="P217" s="270"/>
      <c r="Q217" s="269"/>
      <c r="R217" s="268" t="s">
        <v>15826</v>
      </c>
      <c r="S217" s="265" t="s">
        <v>15826</v>
      </c>
      <c r="T217" s="265" t="s">
        <v>15826</v>
      </c>
      <c r="U217" s="264"/>
      <c r="V217" s="263" t="e">
        <v>#N/A</v>
      </c>
      <c r="W217" s="262"/>
      <c r="X217" s="262">
        <v>0</v>
      </c>
      <c r="Y217" s="134"/>
      <c r="Z217" s="134"/>
      <c r="AA217" s="134"/>
      <c r="AB217" s="162" t="str">
        <f t="shared" si="0"/>
        <v/>
      </c>
      <c r="AC217" s="134"/>
      <c r="AD217" s="134"/>
      <c r="AE217" s="134"/>
      <c r="AF217" s="134"/>
      <c r="AG217" s="134"/>
      <c r="AH217" s="134"/>
    </row>
    <row r="218" spans="1:34" ht="12" customHeight="1">
      <c r="A218" s="265"/>
      <c r="B218" s="268"/>
      <c r="C218" s="267" t="s">
        <v>15826</v>
      </c>
      <c r="D218" s="266"/>
      <c r="E218" s="268" t="s">
        <v>15826</v>
      </c>
      <c r="F218" s="268" t="s">
        <v>15826</v>
      </c>
      <c r="G218" s="268" t="s">
        <v>15826</v>
      </c>
      <c r="H218" s="273" t="s">
        <v>15826</v>
      </c>
      <c r="I218" s="272" t="s">
        <v>15826</v>
      </c>
      <c r="J218" s="272" t="s">
        <v>15826</v>
      </c>
      <c r="K218" s="271"/>
      <c r="L218" s="271"/>
      <c r="M218" s="271"/>
      <c r="N218" s="271"/>
      <c r="O218" s="271"/>
      <c r="P218" s="270"/>
      <c r="Q218" s="269"/>
      <c r="R218" s="268" t="s">
        <v>15826</v>
      </c>
      <c r="S218" s="265" t="s">
        <v>15826</v>
      </c>
      <c r="T218" s="265" t="s">
        <v>15826</v>
      </c>
      <c r="U218" s="264"/>
      <c r="V218" s="263" t="e">
        <v>#N/A</v>
      </c>
      <c r="W218" s="262"/>
      <c r="X218" s="262">
        <v>0</v>
      </c>
      <c r="Y218" s="134"/>
      <c r="Z218" s="134"/>
      <c r="AA218" s="134"/>
      <c r="AB218" s="162" t="str">
        <f t="shared" si="0"/>
        <v/>
      </c>
      <c r="AC218" s="134"/>
      <c r="AD218" s="134"/>
      <c r="AE218" s="134"/>
      <c r="AF218" s="134"/>
      <c r="AG218" s="134"/>
      <c r="AH218" s="134"/>
    </row>
    <row r="219" spans="1:34" ht="12" customHeight="1">
      <c r="A219" s="265"/>
      <c r="B219" s="268"/>
      <c r="C219" s="267" t="s">
        <v>15826</v>
      </c>
      <c r="D219" s="266"/>
      <c r="E219" s="268" t="s">
        <v>15826</v>
      </c>
      <c r="F219" s="268" t="s">
        <v>15826</v>
      </c>
      <c r="G219" s="268" t="s">
        <v>15826</v>
      </c>
      <c r="H219" s="273" t="s">
        <v>15826</v>
      </c>
      <c r="I219" s="272" t="s">
        <v>15826</v>
      </c>
      <c r="J219" s="272" t="s">
        <v>15826</v>
      </c>
      <c r="K219" s="271"/>
      <c r="L219" s="271"/>
      <c r="M219" s="271"/>
      <c r="N219" s="271"/>
      <c r="O219" s="271"/>
      <c r="P219" s="270"/>
      <c r="Q219" s="269"/>
      <c r="R219" s="268" t="s">
        <v>15826</v>
      </c>
      <c r="S219" s="265" t="s">
        <v>15826</v>
      </c>
      <c r="T219" s="265" t="s">
        <v>15826</v>
      </c>
      <c r="U219" s="264"/>
      <c r="V219" s="263" t="e">
        <v>#N/A</v>
      </c>
      <c r="W219" s="262"/>
      <c r="X219" s="262">
        <v>0</v>
      </c>
      <c r="Y219" s="134"/>
      <c r="Z219" s="134"/>
      <c r="AA219" s="134"/>
      <c r="AB219" s="162" t="str">
        <f t="shared" si="0"/>
        <v/>
      </c>
      <c r="AC219" s="134"/>
      <c r="AD219" s="134"/>
      <c r="AE219" s="134"/>
      <c r="AF219" s="134"/>
      <c r="AG219" s="134"/>
      <c r="AH219" s="134"/>
    </row>
    <row r="220" spans="1:34" ht="12" customHeight="1">
      <c r="A220" s="265"/>
      <c r="B220" s="268"/>
      <c r="C220" s="267" t="s">
        <v>15826</v>
      </c>
      <c r="D220" s="266"/>
      <c r="E220" s="268" t="s">
        <v>15826</v>
      </c>
      <c r="F220" s="268" t="s">
        <v>15826</v>
      </c>
      <c r="G220" s="268" t="s">
        <v>15826</v>
      </c>
      <c r="H220" s="273" t="s">
        <v>15826</v>
      </c>
      <c r="I220" s="272" t="s">
        <v>15826</v>
      </c>
      <c r="J220" s="272" t="s">
        <v>15826</v>
      </c>
      <c r="K220" s="271"/>
      <c r="L220" s="271"/>
      <c r="M220" s="271"/>
      <c r="N220" s="271"/>
      <c r="O220" s="271"/>
      <c r="P220" s="270"/>
      <c r="Q220" s="269"/>
      <c r="R220" s="268" t="s">
        <v>15826</v>
      </c>
      <c r="S220" s="265" t="s">
        <v>15826</v>
      </c>
      <c r="T220" s="265" t="s">
        <v>15826</v>
      </c>
      <c r="U220" s="264"/>
      <c r="V220" s="263" t="e">
        <v>#N/A</v>
      </c>
      <c r="W220" s="262"/>
      <c r="X220" s="262">
        <v>0</v>
      </c>
      <c r="Y220" s="134"/>
      <c r="Z220" s="134"/>
      <c r="AA220" s="134"/>
      <c r="AB220" s="162" t="str">
        <f t="shared" si="0"/>
        <v/>
      </c>
      <c r="AC220" s="134"/>
      <c r="AD220" s="134"/>
      <c r="AE220" s="134"/>
      <c r="AF220" s="134"/>
      <c r="AG220" s="134"/>
      <c r="AH220" s="134"/>
    </row>
    <row r="221" spans="1:34" ht="12" customHeight="1">
      <c r="A221" s="265"/>
      <c r="B221" s="268"/>
      <c r="C221" s="267" t="s">
        <v>15826</v>
      </c>
      <c r="D221" s="266"/>
      <c r="E221" s="268" t="s">
        <v>15826</v>
      </c>
      <c r="F221" s="268" t="s">
        <v>15826</v>
      </c>
      <c r="G221" s="268" t="s">
        <v>15826</v>
      </c>
      <c r="H221" s="273" t="s">
        <v>15826</v>
      </c>
      <c r="I221" s="272" t="s">
        <v>15826</v>
      </c>
      <c r="J221" s="272" t="s">
        <v>15826</v>
      </c>
      <c r="K221" s="271"/>
      <c r="L221" s="271"/>
      <c r="M221" s="271"/>
      <c r="N221" s="271"/>
      <c r="O221" s="271"/>
      <c r="P221" s="270"/>
      <c r="Q221" s="269"/>
      <c r="R221" s="268" t="s">
        <v>15826</v>
      </c>
      <c r="S221" s="265" t="s">
        <v>15826</v>
      </c>
      <c r="T221" s="265" t="s">
        <v>15826</v>
      </c>
      <c r="U221" s="264"/>
      <c r="V221" s="263" t="e">
        <v>#N/A</v>
      </c>
      <c r="W221" s="262"/>
      <c r="X221" s="262">
        <v>0</v>
      </c>
      <c r="Y221" s="134"/>
      <c r="Z221" s="134"/>
      <c r="AA221" s="134"/>
      <c r="AB221" s="162" t="str">
        <f t="shared" si="0"/>
        <v/>
      </c>
      <c r="AC221" s="134"/>
      <c r="AD221" s="134"/>
      <c r="AE221" s="134"/>
      <c r="AF221" s="134"/>
      <c r="AG221" s="134"/>
      <c r="AH221" s="134"/>
    </row>
    <row r="222" spans="1:34" ht="12" customHeight="1">
      <c r="A222" s="265"/>
      <c r="B222" s="268"/>
      <c r="C222" s="267" t="s">
        <v>15826</v>
      </c>
      <c r="D222" s="266"/>
      <c r="E222" s="268" t="s">
        <v>15826</v>
      </c>
      <c r="F222" s="268" t="s">
        <v>15826</v>
      </c>
      <c r="G222" s="268" t="s">
        <v>15826</v>
      </c>
      <c r="H222" s="273" t="s">
        <v>15826</v>
      </c>
      <c r="I222" s="272" t="s">
        <v>15826</v>
      </c>
      <c r="J222" s="272" t="s">
        <v>15826</v>
      </c>
      <c r="K222" s="271"/>
      <c r="L222" s="271"/>
      <c r="M222" s="271"/>
      <c r="N222" s="271"/>
      <c r="O222" s="271"/>
      <c r="P222" s="270"/>
      <c r="Q222" s="269"/>
      <c r="R222" s="268" t="s">
        <v>15826</v>
      </c>
      <c r="S222" s="265" t="s">
        <v>15826</v>
      </c>
      <c r="T222" s="265" t="s">
        <v>15826</v>
      </c>
      <c r="U222" s="264"/>
      <c r="V222" s="263" t="e">
        <v>#N/A</v>
      </c>
      <c r="W222" s="262"/>
      <c r="X222" s="262">
        <v>0</v>
      </c>
      <c r="Y222" s="134"/>
      <c r="Z222" s="134"/>
      <c r="AA222" s="134"/>
      <c r="AB222" s="162" t="str">
        <f t="shared" si="0"/>
        <v/>
      </c>
      <c r="AC222" s="134"/>
      <c r="AD222" s="134"/>
      <c r="AE222" s="134"/>
      <c r="AF222" s="134"/>
      <c r="AG222" s="134"/>
      <c r="AH222" s="134"/>
    </row>
    <row r="223" spans="1:34" ht="12" customHeight="1">
      <c r="A223" s="265"/>
      <c r="B223" s="268"/>
      <c r="C223" s="267" t="s">
        <v>15826</v>
      </c>
      <c r="D223" s="266"/>
      <c r="E223" s="268" t="s">
        <v>15826</v>
      </c>
      <c r="F223" s="268" t="s">
        <v>15826</v>
      </c>
      <c r="G223" s="268" t="s">
        <v>15826</v>
      </c>
      <c r="H223" s="273" t="s">
        <v>15826</v>
      </c>
      <c r="I223" s="272" t="s">
        <v>15826</v>
      </c>
      <c r="J223" s="272" t="s">
        <v>15826</v>
      </c>
      <c r="K223" s="271"/>
      <c r="L223" s="271"/>
      <c r="M223" s="271"/>
      <c r="N223" s="271"/>
      <c r="O223" s="271"/>
      <c r="P223" s="270"/>
      <c r="Q223" s="269"/>
      <c r="R223" s="268" t="s">
        <v>15826</v>
      </c>
      <c r="S223" s="265" t="s">
        <v>15826</v>
      </c>
      <c r="T223" s="265" t="s">
        <v>15826</v>
      </c>
      <c r="U223" s="264"/>
      <c r="V223" s="263" t="e">
        <v>#N/A</v>
      </c>
      <c r="W223" s="262"/>
      <c r="X223" s="262">
        <v>0</v>
      </c>
      <c r="Y223" s="134"/>
      <c r="Z223" s="134"/>
      <c r="AA223" s="134"/>
      <c r="AB223" s="162" t="str">
        <f t="shared" si="0"/>
        <v/>
      </c>
      <c r="AC223" s="134"/>
      <c r="AD223" s="134"/>
      <c r="AE223" s="134"/>
      <c r="AF223" s="134"/>
      <c r="AG223" s="134"/>
      <c r="AH223" s="134"/>
    </row>
    <row r="224" spans="1:34" ht="12" customHeight="1">
      <c r="A224" s="265"/>
      <c r="B224" s="268"/>
      <c r="C224" s="267" t="s">
        <v>15826</v>
      </c>
      <c r="D224" s="266"/>
      <c r="E224" s="268" t="s">
        <v>15826</v>
      </c>
      <c r="F224" s="268" t="s">
        <v>15826</v>
      </c>
      <c r="G224" s="268" t="s">
        <v>15826</v>
      </c>
      <c r="H224" s="273" t="s">
        <v>15826</v>
      </c>
      <c r="I224" s="272" t="s">
        <v>15826</v>
      </c>
      <c r="J224" s="272" t="s">
        <v>15826</v>
      </c>
      <c r="K224" s="271"/>
      <c r="L224" s="271"/>
      <c r="M224" s="271"/>
      <c r="N224" s="271"/>
      <c r="O224" s="271"/>
      <c r="P224" s="270"/>
      <c r="Q224" s="269"/>
      <c r="R224" s="268" t="s">
        <v>15826</v>
      </c>
      <c r="S224" s="265" t="s">
        <v>15826</v>
      </c>
      <c r="T224" s="265" t="s">
        <v>15826</v>
      </c>
      <c r="U224" s="264"/>
      <c r="V224" s="263" t="e">
        <v>#N/A</v>
      </c>
      <c r="W224" s="262"/>
      <c r="X224" s="262">
        <v>0</v>
      </c>
      <c r="Y224" s="134"/>
      <c r="Z224" s="134"/>
      <c r="AA224" s="134"/>
      <c r="AB224" s="162" t="str">
        <f t="shared" si="0"/>
        <v/>
      </c>
      <c r="AC224" s="134"/>
      <c r="AD224" s="134"/>
      <c r="AE224" s="134"/>
      <c r="AF224" s="134"/>
      <c r="AG224" s="134"/>
      <c r="AH224" s="134"/>
    </row>
    <row r="225" spans="1:34" ht="12" customHeight="1">
      <c r="A225" s="265"/>
      <c r="B225" s="268"/>
      <c r="C225" s="267" t="s">
        <v>15826</v>
      </c>
      <c r="D225" s="266"/>
      <c r="E225" s="268" t="s">
        <v>15826</v>
      </c>
      <c r="F225" s="268" t="s">
        <v>15826</v>
      </c>
      <c r="G225" s="268" t="s">
        <v>15826</v>
      </c>
      <c r="H225" s="273" t="s">
        <v>15826</v>
      </c>
      <c r="I225" s="272" t="s">
        <v>15826</v>
      </c>
      <c r="J225" s="272" t="s">
        <v>15826</v>
      </c>
      <c r="K225" s="271"/>
      <c r="L225" s="271"/>
      <c r="M225" s="271"/>
      <c r="N225" s="271"/>
      <c r="O225" s="271"/>
      <c r="P225" s="270"/>
      <c r="Q225" s="269"/>
      <c r="R225" s="268" t="s">
        <v>15826</v>
      </c>
      <c r="S225" s="265" t="s">
        <v>15826</v>
      </c>
      <c r="T225" s="265" t="s">
        <v>15826</v>
      </c>
      <c r="U225" s="264"/>
      <c r="V225" s="263" t="e">
        <v>#N/A</v>
      </c>
      <c r="W225" s="262"/>
      <c r="X225" s="262">
        <v>0</v>
      </c>
      <c r="Y225" s="134"/>
      <c r="Z225" s="134"/>
      <c r="AA225" s="134"/>
      <c r="AB225" s="162" t="str">
        <f t="shared" si="0"/>
        <v/>
      </c>
      <c r="AC225" s="134"/>
      <c r="AD225" s="134"/>
      <c r="AE225" s="134"/>
      <c r="AF225" s="134"/>
      <c r="AG225" s="134"/>
      <c r="AH225" s="134"/>
    </row>
    <row r="226" spans="1:34" ht="12" customHeight="1">
      <c r="A226" s="265"/>
      <c r="B226" s="268"/>
      <c r="C226" s="267" t="s">
        <v>15826</v>
      </c>
      <c r="D226" s="266"/>
      <c r="E226" s="268" t="s">
        <v>15826</v>
      </c>
      <c r="F226" s="268" t="s">
        <v>15826</v>
      </c>
      <c r="G226" s="268" t="s">
        <v>15826</v>
      </c>
      <c r="H226" s="273" t="s">
        <v>15826</v>
      </c>
      <c r="I226" s="272" t="s">
        <v>15826</v>
      </c>
      <c r="J226" s="272" t="s">
        <v>15826</v>
      </c>
      <c r="K226" s="271"/>
      <c r="L226" s="271"/>
      <c r="M226" s="271"/>
      <c r="N226" s="271"/>
      <c r="O226" s="271"/>
      <c r="P226" s="270"/>
      <c r="Q226" s="269"/>
      <c r="R226" s="268" t="s">
        <v>15826</v>
      </c>
      <c r="S226" s="265" t="s">
        <v>15826</v>
      </c>
      <c r="T226" s="265" t="s">
        <v>15826</v>
      </c>
      <c r="U226" s="264"/>
      <c r="V226" s="263" t="e">
        <v>#N/A</v>
      </c>
      <c r="W226" s="262"/>
      <c r="X226" s="262">
        <v>0</v>
      </c>
      <c r="Y226" s="134"/>
      <c r="Z226" s="134"/>
      <c r="AA226" s="134"/>
      <c r="AB226" s="162" t="str">
        <f t="shared" si="0"/>
        <v/>
      </c>
      <c r="AC226" s="134"/>
      <c r="AD226" s="134"/>
      <c r="AE226" s="134"/>
      <c r="AF226" s="134"/>
      <c r="AG226" s="134"/>
      <c r="AH226" s="134"/>
    </row>
    <row r="227" spans="1:34" ht="12" customHeight="1">
      <c r="A227" s="265"/>
      <c r="B227" s="268"/>
      <c r="C227" s="267" t="s">
        <v>15826</v>
      </c>
      <c r="D227" s="266"/>
      <c r="E227" s="268" t="s">
        <v>15826</v>
      </c>
      <c r="F227" s="268" t="s">
        <v>15826</v>
      </c>
      <c r="G227" s="268" t="s">
        <v>15826</v>
      </c>
      <c r="H227" s="273" t="s">
        <v>15826</v>
      </c>
      <c r="I227" s="272" t="s">
        <v>15826</v>
      </c>
      <c r="J227" s="272" t="s">
        <v>15826</v>
      </c>
      <c r="K227" s="271"/>
      <c r="L227" s="271"/>
      <c r="M227" s="271"/>
      <c r="N227" s="271"/>
      <c r="O227" s="271"/>
      <c r="P227" s="270"/>
      <c r="Q227" s="269"/>
      <c r="R227" s="268" t="s">
        <v>15826</v>
      </c>
      <c r="S227" s="265" t="s">
        <v>15826</v>
      </c>
      <c r="T227" s="265" t="s">
        <v>15826</v>
      </c>
      <c r="U227" s="264"/>
      <c r="V227" s="263" t="e">
        <v>#N/A</v>
      </c>
      <c r="W227" s="262"/>
      <c r="X227" s="262">
        <v>0</v>
      </c>
      <c r="Y227" s="134"/>
      <c r="Z227" s="134"/>
      <c r="AA227" s="134"/>
      <c r="AB227" s="162" t="str">
        <f t="shared" si="0"/>
        <v/>
      </c>
      <c r="AC227" s="134"/>
      <c r="AD227" s="134"/>
      <c r="AE227" s="134"/>
      <c r="AF227" s="134"/>
      <c r="AG227" s="134"/>
      <c r="AH227" s="134"/>
    </row>
    <row r="228" spans="1:34" ht="12" customHeight="1">
      <c r="A228" s="265"/>
      <c r="B228" s="268"/>
      <c r="C228" s="267" t="s">
        <v>15826</v>
      </c>
      <c r="D228" s="266"/>
      <c r="E228" s="268" t="s">
        <v>15826</v>
      </c>
      <c r="F228" s="268" t="s">
        <v>15826</v>
      </c>
      <c r="G228" s="268" t="s">
        <v>15826</v>
      </c>
      <c r="H228" s="273" t="s">
        <v>15826</v>
      </c>
      <c r="I228" s="272" t="s">
        <v>15826</v>
      </c>
      <c r="J228" s="272" t="s">
        <v>15826</v>
      </c>
      <c r="K228" s="271"/>
      <c r="L228" s="271"/>
      <c r="M228" s="271"/>
      <c r="N228" s="271"/>
      <c r="O228" s="271"/>
      <c r="P228" s="270"/>
      <c r="Q228" s="269"/>
      <c r="R228" s="268" t="s">
        <v>15826</v>
      </c>
      <c r="S228" s="265" t="s">
        <v>15826</v>
      </c>
      <c r="T228" s="265" t="s">
        <v>15826</v>
      </c>
      <c r="U228" s="264"/>
      <c r="V228" s="263" t="e">
        <v>#N/A</v>
      </c>
      <c r="W228" s="262"/>
      <c r="X228" s="262">
        <v>0</v>
      </c>
      <c r="Y228" s="134"/>
      <c r="Z228" s="134"/>
      <c r="AA228" s="134"/>
      <c r="AB228" s="162" t="str">
        <f t="shared" si="0"/>
        <v/>
      </c>
      <c r="AC228" s="134"/>
      <c r="AD228" s="134"/>
      <c r="AE228" s="134"/>
      <c r="AF228" s="134"/>
      <c r="AG228" s="134"/>
      <c r="AH228" s="134"/>
    </row>
    <row r="229" spans="1:34" ht="12" customHeight="1">
      <c r="A229" s="265"/>
      <c r="B229" s="268"/>
      <c r="C229" s="267" t="s">
        <v>15826</v>
      </c>
      <c r="D229" s="266"/>
      <c r="E229" s="268" t="s">
        <v>15826</v>
      </c>
      <c r="F229" s="268" t="s">
        <v>15826</v>
      </c>
      <c r="G229" s="268" t="s">
        <v>15826</v>
      </c>
      <c r="H229" s="273" t="s">
        <v>15826</v>
      </c>
      <c r="I229" s="272" t="s">
        <v>15826</v>
      </c>
      <c r="J229" s="272" t="s">
        <v>15826</v>
      </c>
      <c r="K229" s="271"/>
      <c r="L229" s="271"/>
      <c r="M229" s="271"/>
      <c r="N229" s="271"/>
      <c r="O229" s="271"/>
      <c r="P229" s="270"/>
      <c r="Q229" s="269"/>
      <c r="R229" s="268" t="s">
        <v>15826</v>
      </c>
      <c r="S229" s="265" t="s">
        <v>15826</v>
      </c>
      <c r="T229" s="265" t="s">
        <v>15826</v>
      </c>
      <c r="U229" s="264"/>
      <c r="V229" s="263" t="e">
        <v>#N/A</v>
      </c>
      <c r="W229" s="262"/>
      <c r="X229" s="262">
        <v>0</v>
      </c>
      <c r="Y229" s="134"/>
      <c r="Z229" s="134"/>
      <c r="AA229" s="134"/>
      <c r="AB229" s="162" t="str">
        <f t="shared" si="0"/>
        <v/>
      </c>
      <c r="AC229" s="134"/>
      <c r="AD229" s="134"/>
      <c r="AE229" s="134"/>
      <c r="AF229" s="134"/>
      <c r="AG229" s="134"/>
      <c r="AH229" s="134"/>
    </row>
    <row r="230" spans="1:34" ht="12" customHeight="1">
      <c r="A230" s="265"/>
      <c r="B230" s="268"/>
      <c r="C230" s="267" t="s">
        <v>15826</v>
      </c>
      <c r="D230" s="266"/>
      <c r="E230" s="268" t="s">
        <v>15826</v>
      </c>
      <c r="F230" s="268" t="s">
        <v>15826</v>
      </c>
      <c r="G230" s="268" t="s">
        <v>15826</v>
      </c>
      <c r="H230" s="273" t="s">
        <v>15826</v>
      </c>
      <c r="I230" s="272" t="s">
        <v>15826</v>
      </c>
      <c r="J230" s="272" t="s">
        <v>15826</v>
      </c>
      <c r="K230" s="271"/>
      <c r="L230" s="271"/>
      <c r="M230" s="271"/>
      <c r="N230" s="271"/>
      <c r="O230" s="271"/>
      <c r="P230" s="270"/>
      <c r="Q230" s="269"/>
      <c r="R230" s="268" t="s">
        <v>15826</v>
      </c>
      <c r="S230" s="265" t="s">
        <v>15826</v>
      </c>
      <c r="T230" s="265" t="s">
        <v>15826</v>
      </c>
      <c r="U230" s="264"/>
      <c r="V230" s="263" t="e">
        <v>#N/A</v>
      </c>
      <c r="W230" s="262"/>
      <c r="X230" s="262">
        <v>0</v>
      </c>
      <c r="Y230" s="134"/>
      <c r="Z230" s="134"/>
      <c r="AA230" s="134"/>
      <c r="AB230" s="162" t="str">
        <f t="shared" si="0"/>
        <v/>
      </c>
      <c r="AC230" s="134"/>
      <c r="AD230" s="134"/>
      <c r="AE230" s="134"/>
      <c r="AF230" s="134"/>
      <c r="AG230" s="134"/>
      <c r="AH230" s="134"/>
    </row>
    <row r="231" spans="1:34" ht="12" customHeight="1">
      <c r="A231" s="265"/>
      <c r="B231" s="268"/>
      <c r="C231" s="267" t="s">
        <v>15826</v>
      </c>
      <c r="D231" s="266"/>
      <c r="E231" s="268" t="s">
        <v>15826</v>
      </c>
      <c r="F231" s="268" t="s">
        <v>15826</v>
      </c>
      <c r="G231" s="268" t="s">
        <v>15826</v>
      </c>
      <c r="H231" s="273" t="s">
        <v>15826</v>
      </c>
      <c r="I231" s="272" t="s">
        <v>15826</v>
      </c>
      <c r="J231" s="272" t="s">
        <v>15826</v>
      </c>
      <c r="K231" s="271"/>
      <c r="L231" s="271"/>
      <c r="M231" s="271"/>
      <c r="N231" s="271"/>
      <c r="O231" s="271"/>
      <c r="P231" s="270"/>
      <c r="Q231" s="269"/>
      <c r="R231" s="268" t="s">
        <v>15826</v>
      </c>
      <c r="S231" s="265" t="s">
        <v>15826</v>
      </c>
      <c r="T231" s="265" t="s">
        <v>15826</v>
      </c>
      <c r="U231" s="264"/>
      <c r="V231" s="263" t="e">
        <v>#N/A</v>
      </c>
      <c r="W231" s="262"/>
      <c r="X231" s="262">
        <v>0</v>
      </c>
      <c r="Y231" s="134"/>
      <c r="Z231" s="134"/>
      <c r="AA231" s="134"/>
      <c r="AB231" s="162" t="str">
        <f t="shared" si="0"/>
        <v/>
      </c>
      <c r="AC231" s="134"/>
      <c r="AD231" s="134"/>
      <c r="AE231" s="134"/>
      <c r="AF231" s="134"/>
      <c r="AG231" s="134"/>
      <c r="AH231" s="134"/>
    </row>
    <row r="232" spans="1:34" ht="12" customHeight="1">
      <c r="A232" s="265"/>
      <c r="B232" s="268"/>
      <c r="C232" s="267" t="s">
        <v>15826</v>
      </c>
      <c r="D232" s="266"/>
      <c r="E232" s="268" t="s">
        <v>15826</v>
      </c>
      <c r="F232" s="268" t="s">
        <v>15826</v>
      </c>
      <c r="G232" s="268" t="s">
        <v>15826</v>
      </c>
      <c r="H232" s="273" t="s">
        <v>15826</v>
      </c>
      <c r="I232" s="272" t="s">
        <v>15826</v>
      </c>
      <c r="J232" s="272" t="s">
        <v>15826</v>
      </c>
      <c r="K232" s="271"/>
      <c r="L232" s="271"/>
      <c r="M232" s="271"/>
      <c r="N232" s="271"/>
      <c r="O232" s="271"/>
      <c r="P232" s="270"/>
      <c r="Q232" s="269"/>
      <c r="R232" s="268" t="s">
        <v>15826</v>
      </c>
      <c r="S232" s="265" t="s">
        <v>15826</v>
      </c>
      <c r="T232" s="265" t="s">
        <v>15826</v>
      </c>
      <c r="U232" s="264"/>
      <c r="V232" s="263" t="e">
        <v>#N/A</v>
      </c>
      <c r="W232" s="262"/>
      <c r="X232" s="262">
        <v>0</v>
      </c>
      <c r="Y232" s="134"/>
      <c r="Z232" s="134"/>
      <c r="AA232" s="134"/>
      <c r="AB232" s="162" t="str">
        <f t="shared" si="0"/>
        <v/>
      </c>
      <c r="AC232" s="134"/>
      <c r="AD232" s="134"/>
      <c r="AE232" s="134"/>
      <c r="AF232" s="134"/>
      <c r="AG232" s="134"/>
      <c r="AH232" s="134"/>
    </row>
    <row r="233" spans="1:34" ht="12" customHeight="1">
      <c r="A233" s="265"/>
      <c r="B233" s="268"/>
      <c r="C233" s="267" t="s">
        <v>15826</v>
      </c>
      <c r="D233" s="266"/>
      <c r="E233" s="268" t="s">
        <v>15826</v>
      </c>
      <c r="F233" s="268" t="s">
        <v>15826</v>
      </c>
      <c r="G233" s="268" t="s">
        <v>15826</v>
      </c>
      <c r="H233" s="273" t="s">
        <v>15826</v>
      </c>
      <c r="I233" s="272" t="s">
        <v>15826</v>
      </c>
      <c r="J233" s="272" t="s">
        <v>15826</v>
      </c>
      <c r="K233" s="271"/>
      <c r="L233" s="271"/>
      <c r="M233" s="271"/>
      <c r="N233" s="271"/>
      <c r="O233" s="271"/>
      <c r="P233" s="270"/>
      <c r="Q233" s="269"/>
      <c r="R233" s="268" t="s">
        <v>15826</v>
      </c>
      <c r="S233" s="265" t="s">
        <v>15826</v>
      </c>
      <c r="T233" s="265" t="s">
        <v>15826</v>
      </c>
      <c r="U233" s="264"/>
      <c r="V233" s="263" t="e">
        <v>#N/A</v>
      </c>
      <c r="W233" s="262"/>
      <c r="X233" s="262">
        <v>0</v>
      </c>
      <c r="Y233" s="134"/>
      <c r="Z233" s="134"/>
      <c r="AA233" s="134"/>
      <c r="AB233" s="162" t="str">
        <f t="shared" si="0"/>
        <v/>
      </c>
      <c r="AC233" s="134"/>
      <c r="AD233" s="134"/>
      <c r="AE233" s="134"/>
      <c r="AF233" s="134"/>
      <c r="AG233" s="134"/>
      <c r="AH233" s="134"/>
    </row>
    <row r="234" spans="1:34" ht="12" customHeight="1">
      <c r="A234" s="265"/>
      <c r="B234" s="268"/>
      <c r="C234" s="267" t="s">
        <v>15826</v>
      </c>
      <c r="D234" s="266"/>
      <c r="E234" s="268" t="s">
        <v>15826</v>
      </c>
      <c r="F234" s="268" t="s">
        <v>15826</v>
      </c>
      <c r="G234" s="268" t="s">
        <v>15826</v>
      </c>
      <c r="H234" s="273" t="s">
        <v>15826</v>
      </c>
      <c r="I234" s="272" t="s">
        <v>15826</v>
      </c>
      <c r="J234" s="272" t="s">
        <v>15826</v>
      </c>
      <c r="K234" s="271"/>
      <c r="L234" s="271"/>
      <c r="M234" s="271"/>
      <c r="N234" s="271"/>
      <c r="O234" s="271"/>
      <c r="P234" s="270"/>
      <c r="Q234" s="269"/>
      <c r="R234" s="268" t="s">
        <v>15826</v>
      </c>
      <c r="S234" s="265" t="s">
        <v>15826</v>
      </c>
      <c r="T234" s="265" t="s">
        <v>15826</v>
      </c>
      <c r="U234" s="264"/>
      <c r="V234" s="263" t="e">
        <v>#N/A</v>
      </c>
      <c r="W234" s="262"/>
      <c r="X234" s="262">
        <v>0</v>
      </c>
      <c r="Y234" s="134"/>
      <c r="Z234" s="134"/>
      <c r="AA234" s="134"/>
      <c r="AB234" s="162" t="str">
        <f t="shared" si="0"/>
        <v/>
      </c>
      <c r="AC234" s="134"/>
      <c r="AD234" s="134"/>
      <c r="AE234" s="134"/>
      <c r="AF234" s="134"/>
      <c r="AG234" s="134"/>
      <c r="AH234" s="134"/>
    </row>
    <row r="235" spans="1:34" ht="12" customHeight="1">
      <c r="A235" s="265"/>
      <c r="B235" s="268"/>
      <c r="C235" s="267" t="s">
        <v>15826</v>
      </c>
      <c r="D235" s="266"/>
      <c r="E235" s="268" t="s">
        <v>15826</v>
      </c>
      <c r="F235" s="268" t="s">
        <v>15826</v>
      </c>
      <c r="G235" s="268" t="s">
        <v>15826</v>
      </c>
      <c r="H235" s="273" t="s">
        <v>15826</v>
      </c>
      <c r="I235" s="272" t="s">
        <v>15826</v>
      </c>
      <c r="J235" s="272" t="s">
        <v>15826</v>
      </c>
      <c r="K235" s="271"/>
      <c r="L235" s="271"/>
      <c r="M235" s="271"/>
      <c r="N235" s="271"/>
      <c r="O235" s="271"/>
      <c r="P235" s="270"/>
      <c r="Q235" s="269"/>
      <c r="R235" s="268" t="s">
        <v>15826</v>
      </c>
      <c r="S235" s="265" t="s">
        <v>15826</v>
      </c>
      <c r="T235" s="265" t="s">
        <v>15826</v>
      </c>
      <c r="U235" s="264"/>
      <c r="V235" s="263" t="e">
        <v>#N/A</v>
      </c>
      <c r="W235" s="262"/>
      <c r="X235" s="262">
        <v>0</v>
      </c>
      <c r="Y235" s="134"/>
      <c r="Z235" s="134"/>
      <c r="AA235" s="134"/>
      <c r="AB235" s="162" t="str">
        <f t="shared" si="0"/>
        <v/>
      </c>
      <c r="AC235" s="134"/>
      <c r="AD235" s="134"/>
      <c r="AE235" s="134"/>
      <c r="AF235" s="134"/>
      <c r="AG235" s="134"/>
      <c r="AH235" s="134"/>
    </row>
    <row r="236" spans="1:34" ht="12" customHeight="1">
      <c r="A236" s="265"/>
      <c r="B236" s="268"/>
      <c r="C236" s="267" t="s">
        <v>15826</v>
      </c>
      <c r="D236" s="266"/>
      <c r="E236" s="268" t="s">
        <v>15826</v>
      </c>
      <c r="F236" s="268" t="s">
        <v>15826</v>
      </c>
      <c r="G236" s="268" t="s">
        <v>15826</v>
      </c>
      <c r="H236" s="273" t="s">
        <v>15826</v>
      </c>
      <c r="I236" s="272" t="s">
        <v>15826</v>
      </c>
      <c r="J236" s="272" t="s">
        <v>15826</v>
      </c>
      <c r="K236" s="271"/>
      <c r="L236" s="271"/>
      <c r="M236" s="271"/>
      <c r="N236" s="271"/>
      <c r="O236" s="271"/>
      <c r="P236" s="270"/>
      <c r="Q236" s="269"/>
      <c r="R236" s="268" t="s">
        <v>15826</v>
      </c>
      <c r="S236" s="265" t="s">
        <v>15826</v>
      </c>
      <c r="T236" s="265" t="s">
        <v>15826</v>
      </c>
      <c r="U236" s="264"/>
      <c r="V236" s="263" t="e">
        <v>#N/A</v>
      </c>
      <c r="W236" s="262"/>
      <c r="X236" s="262">
        <v>0</v>
      </c>
      <c r="Y236" s="134"/>
      <c r="Z236" s="134"/>
      <c r="AA236" s="134"/>
      <c r="AB236" s="162" t="str">
        <f t="shared" si="0"/>
        <v/>
      </c>
      <c r="AC236" s="134"/>
      <c r="AD236" s="134"/>
      <c r="AE236" s="134"/>
      <c r="AF236" s="134"/>
      <c r="AG236" s="134"/>
      <c r="AH236" s="134"/>
    </row>
    <row r="237" spans="1:34" ht="12" customHeight="1">
      <c r="A237" s="265"/>
      <c r="B237" s="268"/>
      <c r="C237" s="267" t="s">
        <v>15826</v>
      </c>
      <c r="D237" s="266"/>
      <c r="E237" s="268" t="s">
        <v>15826</v>
      </c>
      <c r="F237" s="268" t="s">
        <v>15826</v>
      </c>
      <c r="G237" s="268" t="s">
        <v>15826</v>
      </c>
      <c r="H237" s="273" t="s">
        <v>15826</v>
      </c>
      <c r="I237" s="272" t="s">
        <v>15826</v>
      </c>
      <c r="J237" s="272" t="s">
        <v>15826</v>
      </c>
      <c r="K237" s="271"/>
      <c r="L237" s="271"/>
      <c r="M237" s="271"/>
      <c r="N237" s="271"/>
      <c r="O237" s="271"/>
      <c r="P237" s="270"/>
      <c r="Q237" s="269"/>
      <c r="R237" s="268" t="s">
        <v>15826</v>
      </c>
      <c r="S237" s="265" t="s">
        <v>15826</v>
      </c>
      <c r="T237" s="265" t="s">
        <v>15826</v>
      </c>
      <c r="U237" s="264"/>
      <c r="V237" s="263" t="e">
        <v>#N/A</v>
      </c>
      <c r="W237" s="262"/>
      <c r="X237" s="262">
        <v>0</v>
      </c>
      <c r="Y237" s="134"/>
      <c r="Z237" s="134"/>
      <c r="AA237" s="134"/>
      <c r="AB237" s="162" t="str">
        <f t="shared" si="0"/>
        <v/>
      </c>
      <c r="AC237" s="134"/>
      <c r="AD237" s="134"/>
      <c r="AE237" s="134"/>
      <c r="AF237" s="134"/>
      <c r="AG237" s="134"/>
      <c r="AH237" s="134"/>
    </row>
    <row r="238" spans="1:34" ht="12" customHeight="1">
      <c r="A238" s="265"/>
      <c r="B238" s="268"/>
      <c r="C238" s="267" t="s">
        <v>15826</v>
      </c>
      <c r="D238" s="266"/>
      <c r="E238" s="268" t="s">
        <v>15826</v>
      </c>
      <c r="F238" s="268" t="s">
        <v>15826</v>
      </c>
      <c r="G238" s="268" t="s">
        <v>15826</v>
      </c>
      <c r="H238" s="273" t="s">
        <v>15826</v>
      </c>
      <c r="I238" s="272" t="s">
        <v>15826</v>
      </c>
      <c r="J238" s="272" t="s">
        <v>15826</v>
      </c>
      <c r="K238" s="271"/>
      <c r="L238" s="271"/>
      <c r="M238" s="271"/>
      <c r="N238" s="271"/>
      <c r="O238" s="271"/>
      <c r="P238" s="270"/>
      <c r="Q238" s="269"/>
      <c r="R238" s="268" t="s">
        <v>15826</v>
      </c>
      <c r="S238" s="265" t="s">
        <v>15826</v>
      </c>
      <c r="T238" s="265" t="s">
        <v>15826</v>
      </c>
      <c r="U238" s="264"/>
      <c r="V238" s="263" t="e">
        <v>#N/A</v>
      </c>
      <c r="W238" s="262"/>
      <c r="X238" s="262">
        <v>0</v>
      </c>
      <c r="Y238" s="134"/>
      <c r="Z238" s="134"/>
      <c r="AA238" s="134"/>
      <c r="AB238" s="162" t="str">
        <f t="shared" si="0"/>
        <v/>
      </c>
      <c r="AC238" s="134"/>
      <c r="AD238" s="134"/>
      <c r="AE238" s="134"/>
      <c r="AF238" s="134"/>
      <c r="AG238" s="134"/>
      <c r="AH238" s="134"/>
    </row>
    <row r="239" spans="1:34" ht="12" customHeight="1">
      <c r="A239" s="265"/>
      <c r="B239" s="268"/>
      <c r="C239" s="267" t="s">
        <v>15826</v>
      </c>
      <c r="D239" s="266"/>
      <c r="E239" s="268" t="s">
        <v>15826</v>
      </c>
      <c r="F239" s="268" t="s">
        <v>15826</v>
      </c>
      <c r="G239" s="268" t="s">
        <v>15826</v>
      </c>
      <c r="H239" s="273" t="s">
        <v>15826</v>
      </c>
      <c r="I239" s="272" t="s">
        <v>15826</v>
      </c>
      <c r="J239" s="272" t="s">
        <v>15826</v>
      </c>
      <c r="K239" s="271"/>
      <c r="L239" s="271"/>
      <c r="M239" s="271"/>
      <c r="N239" s="271"/>
      <c r="O239" s="271"/>
      <c r="P239" s="270"/>
      <c r="Q239" s="269"/>
      <c r="R239" s="268" t="s">
        <v>15826</v>
      </c>
      <c r="S239" s="265" t="s">
        <v>15826</v>
      </c>
      <c r="T239" s="265" t="s">
        <v>15826</v>
      </c>
      <c r="U239" s="264"/>
      <c r="V239" s="263" t="e">
        <v>#N/A</v>
      </c>
      <c r="W239" s="262"/>
      <c r="X239" s="262">
        <v>0</v>
      </c>
      <c r="Y239" s="134"/>
      <c r="Z239" s="134"/>
      <c r="AA239" s="134"/>
      <c r="AB239" s="162" t="str">
        <f t="shared" si="0"/>
        <v/>
      </c>
      <c r="AC239" s="134"/>
      <c r="AD239" s="134"/>
      <c r="AE239" s="134"/>
      <c r="AF239" s="134"/>
      <c r="AG239" s="134"/>
      <c r="AH239" s="134"/>
    </row>
    <row r="240" spans="1:34" ht="12" customHeight="1">
      <c r="A240" s="265"/>
      <c r="B240" s="268"/>
      <c r="C240" s="267" t="s">
        <v>15826</v>
      </c>
      <c r="D240" s="266"/>
      <c r="E240" s="268" t="s">
        <v>15826</v>
      </c>
      <c r="F240" s="268" t="s">
        <v>15826</v>
      </c>
      <c r="G240" s="268" t="s">
        <v>15826</v>
      </c>
      <c r="H240" s="273" t="s">
        <v>15826</v>
      </c>
      <c r="I240" s="272" t="s">
        <v>15826</v>
      </c>
      <c r="J240" s="272" t="s">
        <v>15826</v>
      </c>
      <c r="K240" s="271"/>
      <c r="L240" s="271"/>
      <c r="M240" s="271"/>
      <c r="N240" s="271"/>
      <c r="O240" s="271"/>
      <c r="P240" s="270"/>
      <c r="Q240" s="269"/>
      <c r="R240" s="268" t="s">
        <v>15826</v>
      </c>
      <c r="S240" s="265" t="s">
        <v>15826</v>
      </c>
      <c r="T240" s="265" t="s">
        <v>15826</v>
      </c>
      <c r="U240" s="264"/>
      <c r="V240" s="263" t="e">
        <v>#N/A</v>
      </c>
      <c r="W240" s="262"/>
      <c r="X240" s="262">
        <v>0</v>
      </c>
      <c r="Y240" s="134"/>
      <c r="Z240" s="134"/>
      <c r="AA240" s="134"/>
      <c r="AB240" s="162" t="str">
        <f t="shared" si="0"/>
        <v/>
      </c>
      <c r="AC240" s="134"/>
      <c r="AD240" s="134"/>
      <c r="AE240" s="134"/>
      <c r="AF240" s="134"/>
      <c r="AG240" s="134"/>
      <c r="AH240" s="134"/>
    </row>
    <row r="241" spans="1:34" ht="12" customHeight="1">
      <c r="A241" s="265"/>
      <c r="B241" s="268"/>
      <c r="C241" s="267" t="s">
        <v>15826</v>
      </c>
      <c r="D241" s="266"/>
      <c r="E241" s="268" t="s">
        <v>15826</v>
      </c>
      <c r="F241" s="268" t="s">
        <v>15826</v>
      </c>
      <c r="G241" s="268" t="s">
        <v>15826</v>
      </c>
      <c r="H241" s="273" t="s">
        <v>15826</v>
      </c>
      <c r="I241" s="272" t="s">
        <v>15826</v>
      </c>
      <c r="J241" s="272" t="s">
        <v>15826</v>
      </c>
      <c r="K241" s="271"/>
      <c r="L241" s="271"/>
      <c r="M241" s="271"/>
      <c r="N241" s="271"/>
      <c r="O241" s="271"/>
      <c r="P241" s="270"/>
      <c r="Q241" s="269"/>
      <c r="R241" s="268" t="s">
        <v>15826</v>
      </c>
      <c r="S241" s="265" t="s">
        <v>15826</v>
      </c>
      <c r="T241" s="265" t="s">
        <v>15826</v>
      </c>
      <c r="U241" s="264"/>
      <c r="V241" s="263" t="e">
        <v>#N/A</v>
      </c>
      <c r="W241" s="262"/>
      <c r="X241" s="262">
        <v>0</v>
      </c>
      <c r="Y241" s="134"/>
      <c r="Z241" s="134"/>
      <c r="AA241" s="134"/>
      <c r="AB241" s="162" t="str">
        <f t="shared" si="0"/>
        <v/>
      </c>
      <c r="AC241" s="134"/>
      <c r="AD241" s="134"/>
      <c r="AE241" s="134"/>
      <c r="AF241" s="134"/>
      <c r="AG241" s="134"/>
      <c r="AH241" s="134"/>
    </row>
    <row r="242" spans="1:34" ht="12" customHeight="1">
      <c r="A242" s="265"/>
      <c r="B242" s="268"/>
      <c r="C242" s="267" t="s">
        <v>15826</v>
      </c>
      <c r="D242" s="266"/>
      <c r="E242" s="268" t="s">
        <v>15826</v>
      </c>
      <c r="F242" s="268" t="s">
        <v>15826</v>
      </c>
      <c r="G242" s="268" t="s">
        <v>15826</v>
      </c>
      <c r="H242" s="273" t="s">
        <v>15826</v>
      </c>
      <c r="I242" s="272" t="s">
        <v>15826</v>
      </c>
      <c r="J242" s="272" t="s">
        <v>15826</v>
      </c>
      <c r="K242" s="271"/>
      <c r="L242" s="271"/>
      <c r="M242" s="271"/>
      <c r="N242" s="271"/>
      <c r="O242" s="271"/>
      <c r="P242" s="270"/>
      <c r="Q242" s="269"/>
      <c r="R242" s="268" t="s">
        <v>15826</v>
      </c>
      <c r="S242" s="265" t="s">
        <v>15826</v>
      </c>
      <c r="T242" s="265" t="s">
        <v>15826</v>
      </c>
      <c r="U242" s="264"/>
      <c r="V242" s="263" t="e">
        <v>#N/A</v>
      </c>
      <c r="W242" s="262"/>
      <c r="X242" s="262">
        <v>0</v>
      </c>
      <c r="Y242" s="134"/>
      <c r="Z242" s="134"/>
      <c r="AA242" s="134"/>
      <c r="AB242" s="162" t="str">
        <f t="shared" si="0"/>
        <v/>
      </c>
      <c r="AC242" s="134"/>
      <c r="AD242" s="134"/>
      <c r="AE242" s="134"/>
      <c r="AF242" s="134"/>
      <c r="AG242" s="134"/>
      <c r="AH242" s="134"/>
    </row>
    <row r="243" spans="1:34" ht="12" customHeight="1">
      <c r="A243" s="265"/>
      <c r="B243" s="268"/>
      <c r="C243" s="267" t="s">
        <v>15826</v>
      </c>
      <c r="D243" s="266"/>
      <c r="E243" s="268" t="s">
        <v>15826</v>
      </c>
      <c r="F243" s="268" t="s">
        <v>15826</v>
      </c>
      <c r="G243" s="268" t="s">
        <v>15826</v>
      </c>
      <c r="H243" s="273" t="s">
        <v>15826</v>
      </c>
      <c r="I243" s="272" t="s">
        <v>15826</v>
      </c>
      <c r="J243" s="272" t="s">
        <v>15826</v>
      </c>
      <c r="K243" s="271"/>
      <c r="L243" s="271"/>
      <c r="M243" s="271"/>
      <c r="N243" s="271"/>
      <c r="O243" s="271"/>
      <c r="P243" s="270"/>
      <c r="Q243" s="269"/>
      <c r="R243" s="268" t="s">
        <v>15826</v>
      </c>
      <c r="S243" s="265" t="s">
        <v>15826</v>
      </c>
      <c r="T243" s="265" t="s">
        <v>15826</v>
      </c>
      <c r="U243" s="264"/>
      <c r="V243" s="263" t="e">
        <v>#N/A</v>
      </c>
      <c r="W243" s="262"/>
      <c r="X243" s="262">
        <v>0</v>
      </c>
      <c r="Y243" s="134"/>
      <c r="Z243" s="134"/>
      <c r="AA243" s="134"/>
      <c r="AB243" s="162" t="str">
        <f t="shared" si="0"/>
        <v/>
      </c>
      <c r="AC243" s="134"/>
      <c r="AD243" s="134"/>
      <c r="AE243" s="134"/>
      <c r="AF243" s="134"/>
      <c r="AG243" s="134"/>
      <c r="AH243" s="134"/>
    </row>
    <row r="244" spans="1:34" ht="12" customHeight="1">
      <c r="A244" s="265"/>
      <c r="B244" s="268"/>
      <c r="C244" s="267" t="s">
        <v>15826</v>
      </c>
      <c r="D244" s="266"/>
      <c r="E244" s="268" t="s">
        <v>15826</v>
      </c>
      <c r="F244" s="268" t="s">
        <v>15826</v>
      </c>
      <c r="G244" s="268" t="s">
        <v>15826</v>
      </c>
      <c r="H244" s="273" t="s">
        <v>15826</v>
      </c>
      <c r="I244" s="272" t="s">
        <v>15826</v>
      </c>
      <c r="J244" s="272" t="s">
        <v>15826</v>
      </c>
      <c r="K244" s="271"/>
      <c r="L244" s="271"/>
      <c r="M244" s="271"/>
      <c r="N244" s="271"/>
      <c r="O244" s="271"/>
      <c r="P244" s="270"/>
      <c r="Q244" s="269"/>
      <c r="R244" s="268" t="s">
        <v>15826</v>
      </c>
      <c r="S244" s="265" t="s">
        <v>15826</v>
      </c>
      <c r="T244" s="265" t="s">
        <v>15826</v>
      </c>
      <c r="U244" s="264"/>
      <c r="V244" s="263" t="e">
        <v>#N/A</v>
      </c>
      <c r="W244" s="262"/>
      <c r="X244" s="262">
        <v>0</v>
      </c>
      <c r="Y244" s="134"/>
      <c r="Z244" s="134"/>
      <c r="AA244" s="134"/>
      <c r="AB244" s="162" t="str">
        <f t="shared" si="0"/>
        <v/>
      </c>
      <c r="AC244" s="134"/>
      <c r="AD244" s="134"/>
      <c r="AE244" s="134"/>
      <c r="AF244" s="134"/>
      <c r="AG244" s="134"/>
      <c r="AH244" s="134"/>
    </row>
    <row r="245" spans="1:34" ht="12" customHeight="1">
      <c r="A245" s="265"/>
      <c r="B245" s="268"/>
      <c r="C245" s="267" t="s">
        <v>15826</v>
      </c>
      <c r="D245" s="266"/>
      <c r="E245" s="268" t="s">
        <v>15826</v>
      </c>
      <c r="F245" s="268" t="s">
        <v>15826</v>
      </c>
      <c r="G245" s="268" t="s">
        <v>15826</v>
      </c>
      <c r="H245" s="273" t="s">
        <v>15826</v>
      </c>
      <c r="I245" s="272" t="s">
        <v>15826</v>
      </c>
      <c r="J245" s="272" t="s">
        <v>15826</v>
      </c>
      <c r="K245" s="271"/>
      <c r="L245" s="271"/>
      <c r="M245" s="271"/>
      <c r="N245" s="271"/>
      <c r="O245" s="271"/>
      <c r="P245" s="270"/>
      <c r="Q245" s="269"/>
      <c r="R245" s="268" t="s">
        <v>15826</v>
      </c>
      <c r="S245" s="265" t="s">
        <v>15826</v>
      </c>
      <c r="T245" s="265" t="s">
        <v>15826</v>
      </c>
      <c r="U245" s="264"/>
      <c r="V245" s="263" t="e">
        <v>#N/A</v>
      </c>
      <c r="W245" s="262"/>
      <c r="X245" s="262">
        <v>0</v>
      </c>
      <c r="Y245" s="134"/>
      <c r="Z245" s="134"/>
      <c r="AA245" s="134"/>
      <c r="AB245" s="162" t="str">
        <f t="shared" si="0"/>
        <v/>
      </c>
      <c r="AC245" s="134"/>
      <c r="AD245" s="134"/>
      <c r="AE245" s="134"/>
      <c r="AF245" s="134"/>
      <c r="AG245" s="134"/>
      <c r="AH245" s="134"/>
    </row>
    <row r="246" spans="1:34" ht="12" customHeight="1">
      <c r="A246" s="265"/>
      <c r="B246" s="268"/>
      <c r="C246" s="267" t="s">
        <v>15826</v>
      </c>
      <c r="D246" s="266"/>
      <c r="E246" s="268" t="s">
        <v>15826</v>
      </c>
      <c r="F246" s="268" t="s">
        <v>15826</v>
      </c>
      <c r="G246" s="268" t="s">
        <v>15826</v>
      </c>
      <c r="H246" s="273" t="s">
        <v>15826</v>
      </c>
      <c r="I246" s="272" t="s">
        <v>15826</v>
      </c>
      <c r="J246" s="272" t="s">
        <v>15826</v>
      </c>
      <c r="K246" s="271"/>
      <c r="L246" s="271"/>
      <c r="M246" s="271"/>
      <c r="N246" s="271"/>
      <c r="O246" s="271"/>
      <c r="P246" s="270"/>
      <c r="Q246" s="269"/>
      <c r="R246" s="268" t="s">
        <v>15826</v>
      </c>
      <c r="S246" s="265" t="s">
        <v>15826</v>
      </c>
      <c r="T246" s="265" t="s">
        <v>15826</v>
      </c>
      <c r="U246" s="264"/>
      <c r="V246" s="263" t="e">
        <v>#N/A</v>
      </c>
      <c r="W246" s="262"/>
      <c r="X246" s="262">
        <v>0</v>
      </c>
      <c r="Y246" s="134"/>
      <c r="Z246" s="134"/>
      <c r="AA246" s="134"/>
      <c r="AB246" s="162" t="str">
        <f t="shared" si="0"/>
        <v/>
      </c>
      <c r="AC246" s="134"/>
      <c r="AD246" s="134"/>
      <c r="AE246" s="134"/>
      <c r="AF246" s="134"/>
      <c r="AG246" s="134"/>
      <c r="AH246" s="134"/>
    </row>
    <row r="247" spans="1:34" ht="12" customHeight="1">
      <c r="A247" s="265"/>
      <c r="B247" s="268"/>
      <c r="C247" s="267" t="s">
        <v>15826</v>
      </c>
      <c r="D247" s="266"/>
      <c r="E247" s="268" t="s">
        <v>15826</v>
      </c>
      <c r="F247" s="268" t="s">
        <v>15826</v>
      </c>
      <c r="G247" s="268" t="s">
        <v>15826</v>
      </c>
      <c r="H247" s="273" t="s">
        <v>15826</v>
      </c>
      <c r="I247" s="272" t="s">
        <v>15826</v>
      </c>
      <c r="J247" s="272" t="s">
        <v>15826</v>
      </c>
      <c r="K247" s="271"/>
      <c r="L247" s="271"/>
      <c r="M247" s="271"/>
      <c r="N247" s="271"/>
      <c r="O247" s="271"/>
      <c r="P247" s="270"/>
      <c r="Q247" s="269"/>
      <c r="R247" s="268" t="s">
        <v>15826</v>
      </c>
      <c r="S247" s="265" t="s">
        <v>15826</v>
      </c>
      <c r="T247" s="265" t="s">
        <v>15826</v>
      </c>
      <c r="U247" s="264"/>
      <c r="V247" s="263" t="e">
        <v>#N/A</v>
      </c>
      <c r="W247" s="262"/>
      <c r="X247" s="262">
        <v>0</v>
      </c>
      <c r="Y247" s="134"/>
      <c r="Z247" s="134"/>
      <c r="AA247" s="134"/>
      <c r="AB247" s="162" t="str">
        <f t="shared" si="0"/>
        <v/>
      </c>
      <c r="AC247" s="134"/>
      <c r="AD247" s="134"/>
      <c r="AE247" s="134"/>
      <c r="AF247" s="134"/>
      <c r="AG247" s="134"/>
      <c r="AH247" s="134"/>
    </row>
    <row r="248" spans="1:34" ht="12" customHeight="1">
      <c r="A248" s="265"/>
      <c r="B248" s="268"/>
      <c r="C248" s="267" t="s">
        <v>15826</v>
      </c>
      <c r="D248" s="266"/>
      <c r="E248" s="268" t="s">
        <v>15826</v>
      </c>
      <c r="F248" s="268" t="s">
        <v>15826</v>
      </c>
      <c r="G248" s="268" t="s">
        <v>15826</v>
      </c>
      <c r="H248" s="273" t="s">
        <v>15826</v>
      </c>
      <c r="I248" s="272" t="s">
        <v>15826</v>
      </c>
      <c r="J248" s="272" t="s">
        <v>15826</v>
      </c>
      <c r="K248" s="271"/>
      <c r="L248" s="271"/>
      <c r="M248" s="271"/>
      <c r="N248" s="271"/>
      <c r="O248" s="271"/>
      <c r="P248" s="270"/>
      <c r="Q248" s="269"/>
      <c r="R248" s="268" t="s">
        <v>15826</v>
      </c>
      <c r="S248" s="265" t="s">
        <v>15826</v>
      </c>
      <c r="T248" s="265" t="s">
        <v>15826</v>
      </c>
      <c r="U248" s="264"/>
      <c r="V248" s="263" t="e">
        <v>#N/A</v>
      </c>
      <c r="W248" s="262"/>
      <c r="X248" s="262">
        <v>0</v>
      </c>
      <c r="Y248" s="134"/>
      <c r="Z248" s="134"/>
      <c r="AA248" s="134"/>
      <c r="AB248" s="162" t="str">
        <f t="shared" si="0"/>
        <v/>
      </c>
      <c r="AC248" s="134"/>
      <c r="AD248" s="134"/>
      <c r="AE248" s="134"/>
      <c r="AF248" s="134"/>
      <c r="AG248" s="134"/>
      <c r="AH248" s="134"/>
    </row>
    <row r="249" spans="1:34" ht="12" customHeight="1">
      <c r="A249" s="265"/>
      <c r="B249" s="268"/>
      <c r="C249" s="267" t="s">
        <v>15826</v>
      </c>
      <c r="D249" s="266"/>
      <c r="E249" s="268" t="s">
        <v>15826</v>
      </c>
      <c r="F249" s="268" t="s">
        <v>15826</v>
      </c>
      <c r="G249" s="268" t="s">
        <v>15826</v>
      </c>
      <c r="H249" s="273" t="s">
        <v>15826</v>
      </c>
      <c r="I249" s="272" t="s">
        <v>15826</v>
      </c>
      <c r="J249" s="272" t="s">
        <v>15826</v>
      </c>
      <c r="K249" s="271"/>
      <c r="L249" s="271"/>
      <c r="M249" s="271"/>
      <c r="N249" s="271"/>
      <c r="O249" s="271"/>
      <c r="P249" s="270"/>
      <c r="Q249" s="269"/>
      <c r="R249" s="268" t="s">
        <v>15826</v>
      </c>
      <c r="S249" s="265" t="s">
        <v>15826</v>
      </c>
      <c r="T249" s="265" t="s">
        <v>15826</v>
      </c>
      <c r="U249" s="264"/>
      <c r="V249" s="263" t="e">
        <v>#N/A</v>
      </c>
      <c r="W249" s="262"/>
      <c r="X249" s="262">
        <v>0</v>
      </c>
      <c r="Y249" s="134"/>
      <c r="Z249" s="134"/>
      <c r="AA249" s="134"/>
      <c r="AB249" s="162" t="str">
        <f t="shared" si="0"/>
        <v/>
      </c>
      <c r="AC249" s="134"/>
      <c r="AD249" s="134"/>
      <c r="AE249" s="134"/>
      <c r="AF249" s="134"/>
      <c r="AG249" s="134"/>
      <c r="AH249" s="134"/>
    </row>
    <row r="250" spans="1:34" ht="12" customHeight="1">
      <c r="A250" s="265"/>
      <c r="B250" s="268"/>
      <c r="C250" s="267" t="s">
        <v>15826</v>
      </c>
      <c r="D250" s="266"/>
      <c r="E250" s="268" t="s">
        <v>15826</v>
      </c>
      <c r="F250" s="268" t="s">
        <v>15826</v>
      </c>
      <c r="G250" s="268" t="s">
        <v>15826</v>
      </c>
      <c r="H250" s="273" t="s">
        <v>15826</v>
      </c>
      <c r="I250" s="272" t="s">
        <v>15826</v>
      </c>
      <c r="J250" s="272" t="s">
        <v>15826</v>
      </c>
      <c r="K250" s="271"/>
      <c r="L250" s="271"/>
      <c r="M250" s="271"/>
      <c r="N250" s="271"/>
      <c r="O250" s="271"/>
      <c r="P250" s="270"/>
      <c r="Q250" s="269"/>
      <c r="R250" s="268" t="s">
        <v>15826</v>
      </c>
      <c r="S250" s="265" t="s">
        <v>15826</v>
      </c>
      <c r="T250" s="265" t="s">
        <v>15826</v>
      </c>
      <c r="U250" s="264"/>
      <c r="V250" s="263" t="e">
        <v>#N/A</v>
      </c>
      <c r="W250" s="262"/>
      <c r="X250" s="262">
        <v>0</v>
      </c>
      <c r="Y250" s="134"/>
      <c r="Z250" s="134"/>
      <c r="AA250" s="134"/>
      <c r="AB250" s="162" t="str">
        <f t="shared" si="0"/>
        <v/>
      </c>
      <c r="AC250" s="134"/>
      <c r="AD250" s="134"/>
      <c r="AE250" s="134"/>
      <c r="AF250" s="134"/>
      <c r="AG250" s="134"/>
      <c r="AH250" s="134"/>
    </row>
    <row r="251" spans="1:34" ht="12" customHeight="1">
      <c r="A251" s="265"/>
      <c r="B251" s="268"/>
      <c r="C251" s="267" t="s">
        <v>15826</v>
      </c>
      <c r="D251" s="266"/>
      <c r="E251" s="268" t="s">
        <v>15826</v>
      </c>
      <c r="F251" s="268" t="s">
        <v>15826</v>
      </c>
      <c r="G251" s="268" t="s">
        <v>15826</v>
      </c>
      <c r="H251" s="273" t="s">
        <v>15826</v>
      </c>
      <c r="I251" s="272" t="s">
        <v>15826</v>
      </c>
      <c r="J251" s="272" t="s">
        <v>15826</v>
      </c>
      <c r="K251" s="271"/>
      <c r="L251" s="271"/>
      <c r="M251" s="271"/>
      <c r="N251" s="271"/>
      <c r="O251" s="271"/>
      <c r="P251" s="270"/>
      <c r="Q251" s="269"/>
      <c r="R251" s="268" t="s">
        <v>15826</v>
      </c>
      <c r="S251" s="265" t="s">
        <v>15826</v>
      </c>
      <c r="T251" s="265" t="s">
        <v>15826</v>
      </c>
      <c r="U251" s="264"/>
      <c r="V251" s="263" t="e">
        <v>#N/A</v>
      </c>
      <c r="W251" s="262"/>
      <c r="X251" s="262">
        <v>0</v>
      </c>
      <c r="Y251" s="134"/>
      <c r="Z251" s="134"/>
      <c r="AA251" s="134"/>
      <c r="AB251" s="162" t="str">
        <f t="shared" si="0"/>
        <v/>
      </c>
      <c r="AC251" s="134"/>
      <c r="AD251" s="134"/>
      <c r="AE251" s="134"/>
      <c r="AF251" s="134"/>
      <c r="AG251" s="134"/>
      <c r="AH251" s="134"/>
    </row>
    <row r="252" spans="1:34" ht="12" customHeight="1">
      <c r="A252" s="265"/>
      <c r="B252" s="268"/>
      <c r="C252" s="267" t="s">
        <v>15826</v>
      </c>
      <c r="D252" s="266"/>
      <c r="E252" s="268" t="s">
        <v>15826</v>
      </c>
      <c r="F252" s="268" t="s">
        <v>15826</v>
      </c>
      <c r="G252" s="268" t="s">
        <v>15826</v>
      </c>
      <c r="H252" s="273" t="s">
        <v>15826</v>
      </c>
      <c r="I252" s="272" t="s">
        <v>15826</v>
      </c>
      <c r="J252" s="272" t="s">
        <v>15826</v>
      </c>
      <c r="K252" s="271"/>
      <c r="L252" s="271"/>
      <c r="M252" s="271"/>
      <c r="N252" s="271"/>
      <c r="O252" s="271"/>
      <c r="P252" s="270"/>
      <c r="Q252" s="269"/>
      <c r="R252" s="268" t="s">
        <v>15826</v>
      </c>
      <c r="S252" s="265" t="s">
        <v>15826</v>
      </c>
      <c r="T252" s="265" t="s">
        <v>15826</v>
      </c>
      <c r="U252" s="264"/>
      <c r="V252" s="263" t="e">
        <v>#N/A</v>
      </c>
      <c r="W252" s="262"/>
      <c r="X252" s="262">
        <v>0</v>
      </c>
      <c r="Y252" s="134"/>
      <c r="Z252" s="134"/>
      <c r="AA252" s="134"/>
      <c r="AB252" s="162" t="str">
        <f t="shared" ref="AB252:AB506" si="8">B252&amp;C252</f>
        <v/>
      </c>
      <c r="AC252" s="134"/>
      <c r="AD252" s="134"/>
      <c r="AE252" s="134"/>
      <c r="AF252" s="134"/>
      <c r="AG252" s="134"/>
      <c r="AH252" s="134"/>
    </row>
    <row r="253" spans="1:34" ht="12" customHeight="1">
      <c r="A253" s="265"/>
      <c r="B253" s="268"/>
      <c r="C253" s="267" t="s">
        <v>15826</v>
      </c>
      <c r="D253" s="266"/>
      <c r="E253" s="268" t="s">
        <v>15826</v>
      </c>
      <c r="F253" s="268" t="s">
        <v>15826</v>
      </c>
      <c r="G253" s="268" t="s">
        <v>15826</v>
      </c>
      <c r="H253" s="273" t="s">
        <v>15826</v>
      </c>
      <c r="I253" s="272" t="s">
        <v>15826</v>
      </c>
      <c r="J253" s="272" t="s">
        <v>15826</v>
      </c>
      <c r="K253" s="271"/>
      <c r="L253" s="271"/>
      <c r="M253" s="271"/>
      <c r="N253" s="271"/>
      <c r="O253" s="271"/>
      <c r="P253" s="270"/>
      <c r="Q253" s="269"/>
      <c r="R253" s="268" t="s">
        <v>15826</v>
      </c>
      <c r="S253" s="265" t="s">
        <v>15826</v>
      </c>
      <c r="T253" s="265" t="s">
        <v>15826</v>
      </c>
      <c r="U253" s="264"/>
      <c r="V253" s="263" t="e">
        <v>#N/A</v>
      </c>
      <c r="W253" s="262"/>
      <c r="X253" s="262">
        <v>0</v>
      </c>
      <c r="Y253" s="134"/>
      <c r="Z253" s="134"/>
      <c r="AA253" s="134"/>
      <c r="AB253" s="162" t="str">
        <f t="shared" si="8"/>
        <v/>
      </c>
      <c r="AC253" s="134"/>
      <c r="AD253" s="134"/>
      <c r="AE253" s="134"/>
      <c r="AF253" s="134"/>
      <c r="AG253" s="134"/>
      <c r="AH253" s="134"/>
    </row>
    <row r="254" spans="1:34" ht="12" customHeight="1">
      <c r="A254" s="265"/>
      <c r="B254" s="268"/>
      <c r="C254" s="267" t="s">
        <v>15826</v>
      </c>
      <c r="D254" s="266"/>
      <c r="E254" s="268" t="s">
        <v>15826</v>
      </c>
      <c r="F254" s="268" t="s">
        <v>15826</v>
      </c>
      <c r="G254" s="268" t="s">
        <v>15826</v>
      </c>
      <c r="H254" s="273" t="s">
        <v>15826</v>
      </c>
      <c r="I254" s="272" t="s">
        <v>15826</v>
      </c>
      <c r="J254" s="272" t="s">
        <v>15826</v>
      </c>
      <c r="K254" s="271"/>
      <c r="L254" s="271"/>
      <c r="M254" s="271"/>
      <c r="N254" s="271"/>
      <c r="O254" s="271"/>
      <c r="P254" s="270"/>
      <c r="Q254" s="269"/>
      <c r="R254" s="268" t="s">
        <v>15826</v>
      </c>
      <c r="S254" s="265" t="s">
        <v>15826</v>
      </c>
      <c r="T254" s="265" t="s">
        <v>15826</v>
      </c>
      <c r="U254" s="264"/>
      <c r="V254" s="263" t="e">
        <v>#N/A</v>
      </c>
      <c r="W254" s="262"/>
      <c r="X254" s="262">
        <v>0</v>
      </c>
      <c r="Y254" s="134"/>
      <c r="Z254" s="134"/>
      <c r="AA254" s="134"/>
      <c r="AB254" s="162" t="str">
        <f t="shared" si="8"/>
        <v/>
      </c>
      <c r="AC254" s="134"/>
      <c r="AD254" s="134"/>
      <c r="AE254" s="134"/>
      <c r="AF254" s="134"/>
      <c r="AG254" s="134"/>
      <c r="AH254" s="134"/>
    </row>
    <row r="255" spans="1:34" ht="12" customHeight="1">
      <c r="A255" s="265"/>
      <c r="B255" s="268"/>
      <c r="C255" s="267" t="s">
        <v>15826</v>
      </c>
      <c r="D255" s="266"/>
      <c r="E255" s="268" t="s">
        <v>15826</v>
      </c>
      <c r="F255" s="268" t="s">
        <v>15826</v>
      </c>
      <c r="G255" s="268" t="s">
        <v>15826</v>
      </c>
      <c r="H255" s="273" t="s">
        <v>15826</v>
      </c>
      <c r="I255" s="272" t="s">
        <v>15826</v>
      </c>
      <c r="J255" s="272" t="s">
        <v>15826</v>
      </c>
      <c r="K255" s="271"/>
      <c r="L255" s="271"/>
      <c r="M255" s="271"/>
      <c r="N255" s="271"/>
      <c r="O255" s="271"/>
      <c r="P255" s="270"/>
      <c r="Q255" s="269"/>
      <c r="R255" s="268" t="s">
        <v>15826</v>
      </c>
      <c r="S255" s="265" t="s">
        <v>15826</v>
      </c>
      <c r="T255" s="265" t="s">
        <v>15826</v>
      </c>
      <c r="U255" s="264"/>
      <c r="V255" s="263" t="e">
        <v>#N/A</v>
      </c>
      <c r="W255" s="262"/>
      <c r="X255" s="262">
        <v>0</v>
      </c>
      <c r="Y255" s="134"/>
      <c r="Z255" s="134"/>
      <c r="AA255" s="134"/>
      <c r="AB255" s="162" t="str">
        <f t="shared" si="8"/>
        <v/>
      </c>
      <c r="AC255" s="134"/>
      <c r="AD255" s="134"/>
      <c r="AE255" s="134"/>
      <c r="AF255" s="134"/>
      <c r="AG255" s="134"/>
      <c r="AH255" s="134"/>
    </row>
    <row r="256" spans="1:34" ht="12" customHeight="1">
      <c r="A256" s="265"/>
      <c r="B256" s="268"/>
      <c r="C256" s="267" t="s">
        <v>15826</v>
      </c>
      <c r="D256" s="266"/>
      <c r="E256" s="268" t="s">
        <v>15826</v>
      </c>
      <c r="F256" s="268" t="s">
        <v>15826</v>
      </c>
      <c r="G256" s="268" t="s">
        <v>15826</v>
      </c>
      <c r="H256" s="273" t="s">
        <v>15826</v>
      </c>
      <c r="I256" s="272" t="s">
        <v>15826</v>
      </c>
      <c r="J256" s="272" t="s">
        <v>15826</v>
      </c>
      <c r="K256" s="271"/>
      <c r="L256" s="271"/>
      <c r="M256" s="271"/>
      <c r="N256" s="271"/>
      <c r="O256" s="271"/>
      <c r="P256" s="270"/>
      <c r="Q256" s="269"/>
      <c r="R256" s="268" t="s">
        <v>15826</v>
      </c>
      <c r="S256" s="265" t="s">
        <v>15826</v>
      </c>
      <c r="T256" s="265" t="s">
        <v>15826</v>
      </c>
      <c r="U256" s="264"/>
      <c r="V256" s="263" t="e">
        <v>#N/A</v>
      </c>
      <c r="W256" s="262"/>
      <c r="X256" s="262">
        <v>0</v>
      </c>
      <c r="Y256" s="134"/>
      <c r="Z256" s="134"/>
      <c r="AA256" s="134"/>
      <c r="AB256" s="162" t="str">
        <f t="shared" si="8"/>
        <v/>
      </c>
      <c r="AC256" s="134"/>
      <c r="AD256" s="134"/>
      <c r="AE256" s="134"/>
      <c r="AF256" s="134"/>
      <c r="AG256" s="134"/>
      <c r="AH256" s="134"/>
    </row>
    <row r="257" spans="1:34" ht="12" customHeight="1">
      <c r="A257" s="265"/>
      <c r="B257" s="268"/>
      <c r="C257" s="267" t="s">
        <v>15826</v>
      </c>
      <c r="D257" s="266"/>
      <c r="E257" s="268" t="s">
        <v>15826</v>
      </c>
      <c r="F257" s="268" t="s">
        <v>15826</v>
      </c>
      <c r="G257" s="268" t="s">
        <v>15826</v>
      </c>
      <c r="H257" s="273" t="s">
        <v>15826</v>
      </c>
      <c r="I257" s="272" t="s">
        <v>15826</v>
      </c>
      <c r="J257" s="272" t="s">
        <v>15826</v>
      </c>
      <c r="K257" s="271"/>
      <c r="L257" s="271"/>
      <c r="M257" s="271"/>
      <c r="N257" s="271"/>
      <c r="O257" s="271"/>
      <c r="P257" s="270"/>
      <c r="Q257" s="269"/>
      <c r="R257" s="268" t="s">
        <v>15826</v>
      </c>
      <c r="S257" s="265" t="s">
        <v>15826</v>
      </c>
      <c r="T257" s="265" t="s">
        <v>15826</v>
      </c>
      <c r="U257" s="264"/>
      <c r="V257" s="263" t="e">
        <v>#N/A</v>
      </c>
      <c r="W257" s="262"/>
      <c r="X257" s="262">
        <v>0</v>
      </c>
      <c r="Y257" s="134"/>
      <c r="Z257" s="134"/>
      <c r="AA257" s="134"/>
      <c r="AB257" s="162" t="str">
        <f t="shared" si="8"/>
        <v/>
      </c>
      <c r="AC257" s="134"/>
      <c r="AD257" s="134"/>
      <c r="AE257" s="134"/>
      <c r="AF257" s="134"/>
      <c r="AG257" s="134"/>
      <c r="AH257" s="134"/>
    </row>
    <row r="258" spans="1:34" ht="12" customHeight="1">
      <c r="A258" s="265"/>
      <c r="B258" s="268"/>
      <c r="C258" s="267" t="s">
        <v>15826</v>
      </c>
      <c r="D258" s="266"/>
      <c r="E258" s="268" t="s">
        <v>15826</v>
      </c>
      <c r="F258" s="268" t="s">
        <v>15826</v>
      </c>
      <c r="G258" s="268" t="s">
        <v>15826</v>
      </c>
      <c r="H258" s="273" t="s">
        <v>15826</v>
      </c>
      <c r="I258" s="272" t="s">
        <v>15826</v>
      </c>
      <c r="J258" s="272" t="s">
        <v>15826</v>
      </c>
      <c r="K258" s="271"/>
      <c r="L258" s="271"/>
      <c r="M258" s="271"/>
      <c r="N258" s="271"/>
      <c r="O258" s="271"/>
      <c r="P258" s="270"/>
      <c r="Q258" s="269"/>
      <c r="R258" s="268" t="s">
        <v>15826</v>
      </c>
      <c r="S258" s="265" t="s">
        <v>15826</v>
      </c>
      <c r="T258" s="265" t="s">
        <v>15826</v>
      </c>
      <c r="U258" s="264"/>
      <c r="V258" s="263" t="e">
        <v>#N/A</v>
      </c>
      <c r="W258" s="262"/>
      <c r="X258" s="262">
        <v>0</v>
      </c>
      <c r="Y258" s="134"/>
      <c r="Z258" s="134"/>
      <c r="AA258" s="134"/>
      <c r="AB258" s="162" t="str">
        <f t="shared" si="8"/>
        <v/>
      </c>
      <c r="AC258" s="134"/>
      <c r="AD258" s="134"/>
      <c r="AE258" s="134"/>
      <c r="AF258" s="134"/>
      <c r="AG258" s="134"/>
      <c r="AH258" s="134"/>
    </row>
    <row r="259" spans="1:34" ht="12" customHeight="1">
      <c r="A259" s="265"/>
      <c r="B259" s="268"/>
      <c r="C259" s="267" t="s">
        <v>15826</v>
      </c>
      <c r="D259" s="266"/>
      <c r="E259" s="268" t="s">
        <v>15826</v>
      </c>
      <c r="F259" s="268" t="s">
        <v>15826</v>
      </c>
      <c r="G259" s="268" t="s">
        <v>15826</v>
      </c>
      <c r="H259" s="273" t="s">
        <v>15826</v>
      </c>
      <c r="I259" s="272" t="s">
        <v>15826</v>
      </c>
      <c r="J259" s="272" t="s">
        <v>15826</v>
      </c>
      <c r="K259" s="271"/>
      <c r="L259" s="271"/>
      <c r="M259" s="271"/>
      <c r="N259" s="271"/>
      <c r="O259" s="271"/>
      <c r="P259" s="270"/>
      <c r="Q259" s="269"/>
      <c r="R259" s="268" t="s">
        <v>15826</v>
      </c>
      <c r="S259" s="265" t="s">
        <v>15826</v>
      </c>
      <c r="T259" s="265" t="s">
        <v>15826</v>
      </c>
      <c r="U259" s="264"/>
      <c r="V259" s="263" t="e">
        <v>#N/A</v>
      </c>
      <c r="W259" s="262"/>
      <c r="X259" s="262">
        <v>0</v>
      </c>
      <c r="Y259" s="134"/>
      <c r="Z259" s="134"/>
      <c r="AA259" s="134"/>
      <c r="AB259" s="162" t="str">
        <f t="shared" si="8"/>
        <v/>
      </c>
      <c r="AC259" s="134"/>
      <c r="AD259" s="134"/>
      <c r="AE259" s="134"/>
      <c r="AF259" s="134"/>
      <c r="AG259" s="134"/>
      <c r="AH259" s="134"/>
    </row>
    <row r="260" spans="1:34" ht="12" customHeight="1">
      <c r="A260" s="265"/>
      <c r="B260" s="268"/>
      <c r="C260" s="267" t="s">
        <v>15826</v>
      </c>
      <c r="D260" s="266"/>
      <c r="E260" s="268" t="s">
        <v>15826</v>
      </c>
      <c r="F260" s="268" t="s">
        <v>15826</v>
      </c>
      <c r="G260" s="268" t="s">
        <v>15826</v>
      </c>
      <c r="H260" s="273" t="s">
        <v>15826</v>
      </c>
      <c r="I260" s="272" t="s">
        <v>15826</v>
      </c>
      <c r="J260" s="272" t="s">
        <v>15826</v>
      </c>
      <c r="K260" s="271"/>
      <c r="L260" s="271"/>
      <c r="M260" s="271"/>
      <c r="N260" s="271"/>
      <c r="O260" s="271"/>
      <c r="P260" s="270"/>
      <c r="Q260" s="269"/>
      <c r="R260" s="268" t="s">
        <v>15826</v>
      </c>
      <c r="S260" s="265" t="s">
        <v>15826</v>
      </c>
      <c r="T260" s="265" t="s">
        <v>15826</v>
      </c>
      <c r="U260" s="264"/>
      <c r="V260" s="263" t="e">
        <v>#N/A</v>
      </c>
      <c r="W260" s="262"/>
      <c r="X260" s="262">
        <v>0</v>
      </c>
      <c r="Y260" s="134"/>
      <c r="Z260" s="134"/>
      <c r="AA260" s="134"/>
      <c r="AB260" s="162" t="str">
        <f t="shared" si="8"/>
        <v/>
      </c>
      <c r="AC260" s="134"/>
      <c r="AD260" s="134"/>
      <c r="AE260" s="134"/>
      <c r="AF260" s="134"/>
      <c r="AG260" s="134"/>
      <c r="AH260" s="134"/>
    </row>
    <row r="261" spans="1:34" ht="12" customHeight="1">
      <c r="A261" s="265"/>
      <c r="B261" s="268"/>
      <c r="C261" s="267" t="s">
        <v>15826</v>
      </c>
      <c r="D261" s="266"/>
      <c r="E261" s="268" t="s">
        <v>15826</v>
      </c>
      <c r="F261" s="268" t="s">
        <v>15826</v>
      </c>
      <c r="G261" s="268" t="s">
        <v>15826</v>
      </c>
      <c r="H261" s="273" t="s">
        <v>15826</v>
      </c>
      <c r="I261" s="272" t="s">
        <v>15826</v>
      </c>
      <c r="J261" s="272" t="s">
        <v>15826</v>
      </c>
      <c r="K261" s="271"/>
      <c r="L261" s="271"/>
      <c r="M261" s="271"/>
      <c r="N261" s="271"/>
      <c r="O261" s="271"/>
      <c r="P261" s="270"/>
      <c r="Q261" s="269"/>
      <c r="R261" s="268" t="s">
        <v>15826</v>
      </c>
      <c r="S261" s="265" t="s">
        <v>15826</v>
      </c>
      <c r="T261" s="265" t="s">
        <v>15826</v>
      </c>
      <c r="U261" s="264"/>
      <c r="V261" s="263" t="e">
        <v>#N/A</v>
      </c>
      <c r="W261" s="262"/>
      <c r="X261" s="262">
        <v>0</v>
      </c>
      <c r="Y261" s="134"/>
      <c r="Z261" s="134"/>
      <c r="AA261" s="134"/>
      <c r="AB261" s="162" t="str">
        <f t="shared" si="8"/>
        <v/>
      </c>
      <c r="AC261" s="134"/>
      <c r="AD261" s="134"/>
      <c r="AE261" s="134"/>
      <c r="AF261" s="134"/>
      <c r="AG261" s="134"/>
      <c r="AH261" s="134"/>
    </row>
    <row r="262" spans="1:34" ht="12" customHeight="1">
      <c r="A262" s="265"/>
      <c r="B262" s="268"/>
      <c r="C262" s="267" t="s">
        <v>15826</v>
      </c>
      <c r="D262" s="266"/>
      <c r="E262" s="268" t="s">
        <v>15826</v>
      </c>
      <c r="F262" s="268" t="s">
        <v>15826</v>
      </c>
      <c r="G262" s="268" t="s">
        <v>15826</v>
      </c>
      <c r="H262" s="273" t="s">
        <v>15826</v>
      </c>
      <c r="I262" s="272" t="s">
        <v>15826</v>
      </c>
      <c r="J262" s="272" t="s">
        <v>15826</v>
      </c>
      <c r="K262" s="271"/>
      <c r="L262" s="271"/>
      <c r="M262" s="271"/>
      <c r="N262" s="271"/>
      <c r="O262" s="271"/>
      <c r="P262" s="270"/>
      <c r="Q262" s="269"/>
      <c r="R262" s="268" t="s">
        <v>15826</v>
      </c>
      <c r="S262" s="265" t="s">
        <v>15826</v>
      </c>
      <c r="T262" s="265" t="s">
        <v>15826</v>
      </c>
      <c r="U262" s="264"/>
      <c r="V262" s="263" t="e">
        <v>#N/A</v>
      </c>
      <c r="W262" s="262"/>
      <c r="X262" s="262">
        <v>0</v>
      </c>
      <c r="Y262" s="134"/>
      <c r="Z262" s="134"/>
      <c r="AA262" s="134"/>
      <c r="AB262" s="162" t="str">
        <f t="shared" si="8"/>
        <v/>
      </c>
      <c r="AC262" s="134"/>
      <c r="AD262" s="134"/>
      <c r="AE262" s="134"/>
      <c r="AF262" s="134"/>
      <c r="AG262" s="134"/>
      <c r="AH262" s="134"/>
    </row>
    <row r="263" spans="1:34" ht="12" customHeight="1">
      <c r="A263" s="265"/>
      <c r="B263" s="268"/>
      <c r="C263" s="267" t="s">
        <v>15826</v>
      </c>
      <c r="D263" s="266"/>
      <c r="E263" s="268" t="s">
        <v>15826</v>
      </c>
      <c r="F263" s="268" t="s">
        <v>15826</v>
      </c>
      <c r="G263" s="268" t="s">
        <v>15826</v>
      </c>
      <c r="H263" s="273" t="s">
        <v>15826</v>
      </c>
      <c r="I263" s="272" t="s">
        <v>15826</v>
      </c>
      <c r="J263" s="272" t="s">
        <v>15826</v>
      </c>
      <c r="K263" s="271"/>
      <c r="L263" s="271"/>
      <c r="M263" s="271"/>
      <c r="N263" s="271"/>
      <c r="O263" s="271"/>
      <c r="P263" s="270"/>
      <c r="Q263" s="269"/>
      <c r="R263" s="268" t="s">
        <v>15826</v>
      </c>
      <c r="S263" s="265" t="s">
        <v>15826</v>
      </c>
      <c r="T263" s="265" t="s">
        <v>15826</v>
      </c>
      <c r="U263" s="264"/>
      <c r="V263" s="263" t="e">
        <v>#N/A</v>
      </c>
      <c r="W263" s="262"/>
      <c r="X263" s="262">
        <v>0</v>
      </c>
      <c r="Y263" s="134"/>
      <c r="Z263" s="134"/>
      <c r="AA263" s="134"/>
      <c r="AB263" s="162" t="str">
        <f t="shared" si="8"/>
        <v/>
      </c>
      <c r="AC263" s="134"/>
      <c r="AD263" s="134"/>
      <c r="AE263" s="134"/>
      <c r="AF263" s="134"/>
      <c r="AG263" s="134"/>
      <c r="AH263" s="134"/>
    </row>
    <row r="264" spans="1:34" ht="12" customHeight="1">
      <c r="A264" s="265"/>
      <c r="B264" s="268"/>
      <c r="C264" s="267" t="s">
        <v>15826</v>
      </c>
      <c r="D264" s="266"/>
      <c r="E264" s="268" t="s">
        <v>15826</v>
      </c>
      <c r="F264" s="268" t="s">
        <v>15826</v>
      </c>
      <c r="G264" s="268" t="s">
        <v>15826</v>
      </c>
      <c r="H264" s="273" t="s">
        <v>15826</v>
      </c>
      <c r="I264" s="272" t="s">
        <v>15826</v>
      </c>
      <c r="J264" s="272" t="s">
        <v>15826</v>
      </c>
      <c r="K264" s="271"/>
      <c r="L264" s="271"/>
      <c r="M264" s="271"/>
      <c r="N264" s="271"/>
      <c r="O264" s="271"/>
      <c r="P264" s="270"/>
      <c r="Q264" s="269"/>
      <c r="R264" s="268" t="s">
        <v>15826</v>
      </c>
      <c r="S264" s="265" t="s">
        <v>15826</v>
      </c>
      <c r="T264" s="265" t="s">
        <v>15826</v>
      </c>
      <c r="U264" s="264"/>
      <c r="V264" s="263" t="e">
        <v>#N/A</v>
      </c>
      <c r="W264" s="262"/>
      <c r="X264" s="262">
        <v>0</v>
      </c>
      <c r="Y264" s="134"/>
      <c r="Z264" s="134"/>
      <c r="AA264" s="134"/>
      <c r="AB264" s="162" t="str">
        <f t="shared" si="8"/>
        <v/>
      </c>
      <c r="AC264" s="134"/>
      <c r="AD264" s="134"/>
      <c r="AE264" s="134"/>
      <c r="AF264" s="134"/>
      <c r="AG264" s="134"/>
      <c r="AH264" s="134"/>
    </row>
    <row r="265" spans="1:34" ht="12" customHeight="1">
      <c r="A265" s="265"/>
      <c r="B265" s="268"/>
      <c r="C265" s="267" t="s">
        <v>15826</v>
      </c>
      <c r="D265" s="266"/>
      <c r="E265" s="268" t="s">
        <v>15826</v>
      </c>
      <c r="F265" s="268" t="s">
        <v>15826</v>
      </c>
      <c r="G265" s="268" t="s">
        <v>15826</v>
      </c>
      <c r="H265" s="273" t="s">
        <v>15826</v>
      </c>
      <c r="I265" s="272" t="s">
        <v>15826</v>
      </c>
      <c r="J265" s="272" t="s">
        <v>15826</v>
      </c>
      <c r="K265" s="271"/>
      <c r="L265" s="271"/>
      <c r="M265" s="271"/>
      <c r="N265" s="271"/>
      <c r="O265" s="271"/>
      <c r="P265" s="270"/>
      <c r="Q265" s="269"/>
      <c r="R265" s="268" t="s">
        <v>15826</v>
      </c>
      <c r="S265" s="265" t="s">
        <v>15826</v>
      </c>
      <c r="T265" s="265" t="s">
        <v>15826</v>
      </c>
      <c r="U265" s="264"/>
      <c r="V265" s="263" t="e">
        <v>#N/A</v>
      </c>
      <c r="W265" s="262"/>
      <c r="X265" s="262">
        <v>0</v>
      </c>
      <c r="Y265" s="134"/>
      <c r="Z265" s="134"/>
      <c r="AA265" s="134"/>
      <c r="AB265" s="162" t="str">
        <f t="shared" si="8"/>
        <v/>
      </c>
      <c r="AC265" s="134"/>
      <c r="AD265" s="134"/>
      <c r="AE265" s="134"/>
      <c r="AF265" s="134"/>
      <c r="AG265" s="134"/>
      <c r="AH265" s="134"/>
    </row>
    <row r="266" spans="1:34" ht="12" customHeight="1">
      <c r="A266" s="265"/>
      <c r="B266" s="268"/>
      <c r="C266" s="267" t="s">
        <v>15826</v>
      </c>
      <c r="D266" s="266"/>
      <c r="E266" s="268" t="s">
        <v>15826</v>
      </c>
      <c r="F266" s="268" t="s">
        <v>15826</v>
      </c>
      <c r="G266" s="268" t="s">
        <v>15826</v>
      </c>
      <c r="H266" s="273" t="s">
        <v>15826</v>
      </c>
      <c r="I266" s="272" t="s">
        <v>15826</v>
      </c>
      <c r="J266" s="272" t="s">
        <v>15826</v>
      </c>
      <c r="K266" s="271"/>
      <c r="L266" s="271"/>
      <c r="M266" s="271"/>
      <c r="N266" s="271"/>
      <c r="O266" s="271"/>
      <c r="P266" s="270"/>
      <c r="Q266" s="269"/>
      <c r="R266" s="268" t="s">
        <v>15826</v>
      </c>
      <c r="S266" s="265" t="s">
        <v>15826</v>
      </c>
      <c r="T266" s="265" t="s">
        <v>15826</v>
      </c>
      <c r="U266" s="264"/>
      <c r="V266" s="263" t="e">
        <v>#N/A</v>
      </c>
      <c r="W266" s="262"/>
      <c r="X266" s="262">
        <v>0</v>
      </c>
      <c r="Y266" s="134"/>
      <c r="Z266" s="134"/>
      <c r="AA266" s="134"/>
      <c r="AB266" s="162" t="str">
        <f t="shared" si="8"/>
        <v/>
      </c>
      <c r="AC266" s="134"/>
      <c r="AD266" s="134"/>
      <c r="AE266" s="134"/>
      <c r="AF266" s="134"/>
      <c r="AG266" s="134"/>
      <c r="AH266" s="134"/>
    </row>
    <row r="267" spans="1:34" ht="12" customHeight="1">
      <c r="A267" s="265"/>
      <c r="B267" s="268"/>
      <c r="C267" s="267" t="s">
        <v>15826</v>
      </c>
      <c r="D267" s="266"/>
      <c r="E267" s="268" t="s">
        <v>15826</v>
      </c>
      <c r="F267" s="268" t="s">
        <v>15826</v>
      </c>
      <c r="G267" s="268" t="s">
        <v>15826</v>
      </c>
      <c r="H267" s="273" t="s">
        <v>15826</v>
      </c>
      <c r="I267" s="272" t="s">
        <v>15826</v>
      </c>
      <c r="J267" s="272" t="s">
        <v>15826</v>
      </c>
      <c r="K267" s="271"/>
      <c r="L267" s="271"/>
      <c r="M267" s="271"/>
      <c r="N267" s="271"/>
      <c r="O267" s="271"/>
      <c r="P267" s="270"/>
      <c r="Q267" s="269"/>
      <c r="R267" s="268" t="s">
        <v>15826</v>
      </c>
      <c r="S267" s="265" t="s">
        <v>15826</v>
      </c>
      <c r="T267" s="265" t="s">
        <v>15826</v>
      </c>
      <c r="U267" s="264"/>
      <c r="V267" s="263" t="e">
        <v>#N/A</v>
      </c>
      <c r="W267" s="262"/>
      <c r="X267" s="262">
        <v>0</v>
      </c>
      <c r="Y267" s="134"/>
      <c r="Z267" s="134"/>
      <c r="AA267" s="134"/>
      <c r="AB267" s="162" t="str">
        <f t="shared" si="8"/>
        <v/>
      </c>
      <c r="AC267" s="134"/>
      <c r="AD267" s="134"/>
      <c r="AE267" s="134"/>
      <c r="AF267" s="134"/>
      <c r="AG267" s="134"/>
      <c r="AH267" s="134"/>
    </row>
    <row r="268" spans="1:34" ht="12" customHeight="1">
      <c r="A268" s="265"/>
      <c r="B268" s="268"/>
      <c r="C268" s="267" t="s">
        <v>15826</v>
      </c>
      <c r="D268" s="266"/>
      <c r="E268" s="268" t="s">
        <v>15826</v>
      </c>
      <c r="F268" s="268" t="s">
        <v>15826</v>
      </c>
      <c r="G268" s="268" t="s">
        <v>15826</v>
      </c>
      <c r="H268" s="273" t="s">
        <v>15826</v>
      </c>
      <c r="I268" s="272" t="s">
        <v>15826</v>
      </c>
      <c r="J268" s="272" t="s">
        <v>15826</v>
      </c>
      <c r="K268" s="271"/>
      <c r="L268" s="271"/>
      <c r="M268" s="271"/>
      <c r="N268" s="271"/>
      <c r="O268" s="271"/>
      <c r="P268" s="270"/>
      <c r="Q268" s="269"/>
      <c r="R268" s="268" t="s">
        <v>15826</v>
      </c>
      <c r="S268" s="265" t="s">
        <v>15826</v>
      </c>
      <c r="T268" s="265" t="s">
        <v>15826</v>
      </c>
      <c r="U268" s="264"/>
      <c r="V268" s="263" t="e">
        <v>#N/A</v>
      </c>
      <c r="W268" s="262"/>
      <c r="X268" s="262">
        <v>0</v>
      </c>
      <c r="Y268" s="134"/>
      <c r="Z268" s="134"/>
      <c r="AA268" s="134"/>
      <c r="AB268" s="162" t="str">
        <f t="shared" si="8"/>
        <v/>
      </c>
      <c r="AC268" s="134"/>
      <c r="AD268" s="134"/>
      <c r="AE268" s="134"/>
      <c r="AF268" s="134"/>
      <c r="AG268" s="134"/>
      <c r="AH268" s="134"/>
    </row>
    <row r="269" spans="1:34" ht="12" customHeight="1">
      <c r="A269" s="265"/>
      <c r="B269" s="268"/>
      <c r="C269" s="267" t="s">
        <v>15826</v>
      </c>
      <c r="D269" s="266"/>
      <c r="E269" s="268" t="s">
        <v>15826</v>
      </c>
      <c r="F269" s="268" t="s">
        <v>15826</v>
      </c>
      <c r="G269" s="268" t="s">
        <v>15826</v>
      </c>
      <c r="H269" s="273" t="s">
        <v>15826</v>
      </c>
      <c r="I269" s="272" t="s">
        <v>15826</v>
      </c>
      <c r="J269" s="272" t="s">
        <v>15826</v>
      </c>
      <c r="K269" s="271"/>
      <c r="L269" s="271"/>
      <c r="M269" s="271"/>
      <c r="N269" s="271"/>
      <c r="O269" s="271"/>
      <c r="P269" s="270"/>
      <c r="Q269" s="269"/>
      <c r="R269" s="268" t="s">
        <v>15826</v>
      </c>
      <c r="S269" s="265" t="s">
        <v>15826</v>
      </c>
      <c r="T269" s="265" t="s">
        <v>15826</v>
      </c>
      <c r="U269" s="264"/>
      <c r="V269" s="263" t="e">
        <v>#N/A</v>
      </c>
      <c r="W269" s="262"/>
      <c r="X269" s="262">
        <v>0</v>
      </c>
      <c r="Y269" s="134"/>
      <c r="Z269" s="134"/>
      <c r="AA269" s="134"/>
      <c r="AB269" s="162" t="str">
        <f t="shared" si="8"/>
        <v/>
      </c>
      <c r="AC269" s="134"/>
      <c r="AD269" s="134"/>
      <c r="AE269" s="134"/>
      <c r="AF269" s="134"/>
      <c r="AG269" s="134"/>
      <c r="AH269" s="134"/>
    </row>
    <row r="270" spans="1:34" ht="12" customHeight="1">
      <c r="A270" s="265"/>
      <c r="B270" s="268"/>
      <c r="C270" s="267" t="s">
        <v>15826</v>
      </c>
      <c r="D270" s="266"/>
      <c r="E270" s="268" t="s">
        <v>15826</v>
      </c>
      <c r="F270" s="268" t="s">
        <v>15826</v>
      </c>
      <c r="G270" s="268" t="s">
        <v>15826</v>
      </c>
      <c r="H270" s="273" t="s">
        <v>15826</v>
      </c>
      <c r="I270" s="272" t="s">
        <v>15826</v>
      </c>
      <c r="J270" s="272" t="s">
        <v>15826</v>
      </c>
      <c r="K270" s="271"/>
      <c r="L270" s="271"/>
      <c r="M270" s="271"/>
      <c r="N270" s="271"/>
      <c r="O270" s="271"/>
      <c r="P270" s="270"/>
      <c r="Q270" s="269"/>
      <c r="R270" s="268" t="s">
        <v>15826</v>
      </c>
      <c r="S270" s="265" t="s">
        <v>15826</v>
      </c>
      <c r="T270" s="265" t="s">
        <v>15826</v>
      </c>
      <c r="U270" s="264"/>
      <c r="V270" s="263" t="e">
        <v>#N/A</v>
      </c>
      <c r="W270" s="262"/>
      <c r="X270" s="262">
        <v>0</v>
      </c>
      <c r="Y270" s="134"/>
      <c r="Z270" s="134"/>
      <c r="AA270" s="134"/>
      <c r="AB270" s="162" t="str">
        <f t="shared" si="8"/>
        <v/>
      </c>
      <c r="AC270" s="134"/>
      <c r="AD270" s="134"/>
      <c r="AE270" s="134"/>
      <c r="AF270" s="134"/>
      <c r="AG270" s="134"/>
      <c r="AH270" s="134"/>
    </row>
    <row r="271" spans="1:34" ht="12" customHeight="1">
      <c r="A271" s="265"/>
      <c r="B271" s="268"/>
      <c r="C271" s="267" t="s">
        <v>15826</v>
      </c>
      <c r="D271" s="266"/>
      <c r="E271" s="268" t="s">
        <v>15826</v>
      </c>
      <c r="F271" s="268" t="s">
        <v>15826</v>
      </c>
      <c r="G271" s="268" t="s">
        <v>15826</v>
      </c>
      <c r="H271" s="273" t="s">
        <v>15826</v>
      </c>
      <c r="I271" s="272" t="s">
        <v>15826</v>
      </c>
      <c r="J271" s="272" t="s">
        <v>15826</v>
      </c>
      <c r="K271" s="271"/>
      <c r="L271" s="271"/>
      <c r="M271" s="271"/>
      <c r="N271" s="271"/>
      <c r="O271" s="271"/>
      <c r="P271" s="270"/>
      <c r="Q271" s="269"/>
      <c r="R271" s="268" t="s">
        <v>15826</v>
      </c>
      <c r="S271" s="265" t="s">
        <v>15826</v>
      </c>
      <c r="T271" s="265" t="s">
        <v>15826</v>
      </c>
      <c r="U271" s="264"/>
      <c r="V271" s="263" t="e">
        <v>#N/A</v>
      </c>
      <c r="W271" s="262"/>
      <c r="X271" s="262">
        <v>0</v>
      </c>
      <c r="Y271" s="134"/>
      <c r="Z271" s="134"/>
      <c r="AA271" s="134"/>
      <c r="AB271" s="162" t="str">
        <f t="shared" si="8"/>
        <v/>
      </c>
      <c r="AC271" s="134"/>
      <c r="AD271" s="134"/>
      <c r="AE271" s="134"/>
      <c r="AF271" s="134"/>
      <c r="AG271" s="134"/>
      <c r="AH271" s="134"/>
    </row>
    <row r="272" spans="1:34" ht="12" customHeight="1">
      <c r="A272" s="265"/>
      <c r="B272" s="268"/>
      <c r="C272" s="267" t="s">
        <v>15826</v>
      </c>
      <c r="D272" s="266"/>
      <c r="E272" s="268" t="s">
        <v>15826</v>
      </c>
      <c r="F272" s="268" t="s">
        <v>15826</v>
      </c>
      <c r="G272" s="268" t="s">
        <v>15826</v>
      </c>
      <c r="H272" s="273" t="s">
        <v>15826</v>
      </c>
      <c r="I272" s="272" t="s">
        <v>15826</v>
      </c>
      <c r="J272" s="272" t="s">
        <v>15826</v>
      </c>
      <c r="K272" s="271"/>
      <c r="L272" s="271"/>
      <c r="M272" s="271"/>
      <c r="N272" s="271"/>
      <c r="O272" s="271"/>
      <c r="P272" s="270"/>
      <c r="Q272" s="269"/>
      <c r="R272" s="268" t="s">
        <v>15826</v>
      </c>
      <c r="S272" s="265" t="s">
        <v>15826</v>
      </c>
      <c r="T272" s="265" t="s">
        <v>15826</v>
      </c>
      <c r="U272" s="264"/>
      <c r="V272" s="263" t="e">
        <v>#N/A</v>
      </c>
      <c r="W272" s="262"/>
      <c r="X272" s="262">
        <v>0</v>
      </c>
      <c r="Y272" s="134"/>
      <c r="Z272" s="134"/>
      <c r="AA272" s="134"/>
      <c r="AB272" s="162" t="str">
        <f t="shared" si="8"/>
        <v/>
      </c>
      <c r="AC272" s="134"/>
      <c r="AD272" s="134"/>
      <c r="AE272" s="134"/>
      <c r="AF272" s="134"/>
      <c r="AG272" s="134"/>
      <c r="AH272" s="134"/>
    </row>
    <row r="273" spans="1:34" ht="12" customHeight="1">
      <c r="A273" s="265"/>
      <c r="B273" s="268"/>
      <c r="C273" s="267" t="s">
        <v>15826</v>
      </c>
      <c r="D273" s="266"/>
      <c r="E273" s="268" t="s">
        <v>15826</v>
      </c>
      <c r="F273" s="268" t="s">
        <v>15826</v>
      </c>
      <c r="G273" s="268" t="s">
        <v>15826</v>
      </c>
      <c r="H273" s="273" t="s">
        <v>15826</v>
      </c>
      <c r="I273" s="272" t="s">
        <v>15826</v>
      </c>
      <c r="J273" s="272" t="s">
        <v>15826</v>
      </c>
      <c r="K273" s="271"/>
      <c r="L273" s="271"/>
      <c r="M273" s="271"/>
      <c r="N273" s="271"/>
      <c r="O273" s="271"/>
      <c r="P273" s="270"/>
      <c r="Q273" s="269"/>
      <c r="R273" s="268" t="s">
        <v>15826</v>
      </c>
      <c r="S273" s="265" t="s">
        <v>15826</v>
      </c>
      <c r="T273" s="265" t="s">
        <v>15826</v>
      </c>
      <c r="U273" s="264"/>
      <c r="V273" s="263" t="e">
        <v>#N/A</v>
      </c>
      <c r="W273" s="262"/>
      <c r="X273" s="262">
        <v>0</v>
      </c>
      <c r="Y273" s="134"/>
      <c r="Z273" s="134"/>
      <c r="AA273" s="134"/>
      <c r="AB273" s="162" t="str">
        <f t="shared" si="8"/>
        <v/>
      </c>
      <c r="AC273" s="134"/>
      <c r="AD273" s="134"/>
      <c r="AE273" s="134"/>
      <c r="AF273" s="134"/>
      <c r="AG273" s="134"/>
      <c r="AH273" s="134"/>
    </row>
    <row r="274" spans="1:34" ht="12" customHeight="1">
      <c r="A274" s="265"/>
      <c r="B274" s="268"/>
      <c r="C274" s="267" t="s">
        <v>15826</v>
      </c>
      <c r="D274" s="266"/>
      <c r="E274" s="268" t="s">
        <v>15826</v>
      </c>
      <c r="F274" s="268" t="s">
        <v>15826</v>
      </c>
      <c r="G274" s="268" t="s">
        <v>15826</v>
      </c>
      <c r="H274" s="273" t="s">
        <v>15826</v>
      </c>
      <c r="I274" s="272" t="s">
        <v>15826</v>
      </c>
      <c r="J274" s="272" t="s">
        <v>15826</v>
      </c>
      <c r="K274" s="271"/>
      <c r="L274" s="271"/>
      <c r="M274" s="271"/>
      <c r="N274" s="271"/>
      <c r="O274" s="271"/>
      <c r="P274" s="270"/>
      <c r="Q274" s="269"/>
      <c r="R274" s="268" t="s">
        <v>15826</v>
      </c>
      <c r="S274" s="265" t="s">
        <v>15826</v>
      </c>
      <c r="T274" s="265" t="s">
        <v>15826</v>
      </c>
      <c r="U274" s="264"/>
      <c r="V274" s="263" t="e">
        <v>#N/A</v>
      </c>
      <c r="W274" s="262"/>
      <c r="X274" s="262">
        <v>0</v>
      </c>
      <c r="Y274" s="134"/>
      <c r="Z274" s="134"/>
      <c r="AA274" s="134"/>
      <c r="AB274" s="162" t="str">
        <f t="shared" si="8"/>
        <v/>
      </c>
      <c r="AC274" s="134"/>
      <c r="AD274" s="134"/>
      <c r="AE274" s="134"/>
      <c r="AF274" s="134"/>
      <c r="AG274" s="134"/>
      <c r="AH274" s="134"/>
    </row>
    <row r="275" spans="1:34" ht="12" customHeight="1">
      <c r="A275" s="265"/>
      <c r="B275" s="268"/>
      <c r="C275" s="267" t="s">
        <v>15826</v>
      </c>
      <c r="D275" s="266"/>
      <c r="E275" s="268" t="s">
        <v>15826</v>
      </c>
      <c r="F275" s="268" t="s">
        <v>15826</v>
      </c>
      <c r="G275" s="268" t="s">
        <v>15826</v>
      </c>
      <c r="H275" s="273" t="s">
        <v>15826</v>
      </c>
      <c r="I275" s="272" t="s">
        <v>15826</v>
      </c>
      <c r="J275" s="272" t="s">
        <v>15826</v>
      </c>
      <c r="K275" s="271"/>
      <c r="L275" s="271"/>
      <c r="M275" s="271"/>
      <c r="N275" s="271"/>
      <c r="O275" s="271"/>
      <c r="P275" s="270"/>
      <c r="Q275" s="269"/>
      <c r="R275" s="268" t="s">
        <v>15826</v>
      </c>
      <c r="S275" s="265" t="s">
        <v>15826</v>
      </c>
      <c r="T275" s="265" t="s">
        <v>15826</v>
      </c>
      <c r="U275" s="264"/>
      <c r="V275" s="263" t="e">
        <v>#N/A</v>
      </c>
      <c r="W275" s="262"/>
      <c r="X275" s="262">
        <v>0</v>
      </c>
      <c r="Y275" s="134"/>
      <c r="Z275" s="134"/>
      <c r="AA275" s="134"/>
      <c r="AB275" s="162" t="str">
        <f t="shared" si="8"/>
        <v/>
      </c>
      <c r="AC275" s="134"/>
      <c r="AD275" s="134"/>
      <c r="AE275" s="134"/>
      <c r="AF275" s="134"/>
      <c r="AG275" s="134"/>
      <c r="AH275" s="134"/>
    </row>
    <row r="276" spans="1:34" ht="12" customHeight="1">
      <c r="A276" s="265"/>
      <c r="B276" s="268"/>
      <c r="C276" s="267" t="s">
        <v>15826</v>
      </c>
      <c r="D276" s="266"/>
      <c r="E276" s="268" t="s">
        <v>15826</v>
      </c>
      <c r="F276" s="268" t="s">
        <v>15826</v>
      </c>
      <c r="G276" s="268" t="s">
        <v>15826</v>
      </c>
      <c r="H276" s="273" t="s">
        <v>15826</v>
      </c>
      <c r="I276" s="272" t="s">
        <v>15826</v>
      </c>
      <c r="J276" s="272" t="s">
        <v>15826</v>
      </c>
      <c r="K276" s="271"/>
      <c r="L276" s="271"/>
      <c r="M276" s="271"/>
      <c r="N276" s="271"/>
      <c r="O276" s="271"/>
      <c r="P276" s="270"/>
      <c r="Q276" s="269"/>
      <c r="R276" s="268" t="s">
        <v>15826</v>
      </c>
      <c r="S276" s="265" t="s">
        <v>15826</v>
      </c>
      <c r="T276" s="265" t="s">
        <v>15826</v>
      </c>
      <c r="U276" s="264"/>
      <c r="V276" s="263" t="e">
        <v>#N/A</v>
      </c>
      <c r="W276" s="262"/>
      <c r="X276" s="262">
        <v>0</v>
      </c>
      <c r="Y276" s="134"/>
      <c r="Z276" s="134"/>
      <c r="AA276" s="134"/>
      <c r="AB276" s="162" t="str">
        <f t="shared" si="8"/>
        <v/>
      </c>
      <c r="AC276" s="134"/>
      <c r="AD276" s="134"/>
      <c r="AE276" s="134"/>
      <c r="AF276" s="134"/>
      <c r="AG276" s="134"/>
      <c r="AH276" s="134"/>
    </row>
    <row r="277" spans="1:34" ht="12" customHeight="1">
      <c r="A277" s="265"/>
      <c r="B277" s="268"/>
      <c r="C277" s="267" t="s">
        <v>15826</v>
      </c>
      <c r="D277" s="266"/>
      <c r="E277" s="268" t="s">
        <v>15826</v>
      </c>
      <c r="F277" s="268" t="s">
        <v>15826</v>
      </c>
      <c r="G277" s="268" t="s">
        <v>15826</v>
      </c>
      <c r="H277" s="273" t="s">
        <v>15826</v>
      </c>
      <c r="I277" s="272" t="s">
        <v>15826</v>
      </c>
      <c r="J277" s="272" t="s">
        <v>15826</v>
      </c>
      <c r="K277" s="271"/>
      <c r="L277" s="271"/>
      <c r="M277" s="271"/>
      <c r="N277" s="271"/>
      <c r="O277" s="271"/>
      <c r="P277" s="270"/>
      <c r="Q277" s="269"/>
      <c r="R277" s="268" t="s">
        <v>15826</v>
      </c>
      <c r="S277" s="265" t="s">
        <v>15826</v>
      </c>
      <c r="T277" s="265" t="s">
        <v>15826</v>
      </c>
      <c r="U277" s="264"/>
      <c r="V277" s="263" t="e">
        <v>#N/A</v>
      </c>
      <c r="W277" s="262"/>
      <c r="X277" s="262">
        <v>0</v>
      </c>
      <c r="Y277" s="134"/>
      <c r="Z277" s="134"/>
      <c r="AA277" s="134"/>
      <c r="AB277" s="162" t="str">
        <f t="shared" si="8"/>
        <v/>
      </c>
      <c r="AC277" s="134"/>
      <c r="AD277" s="134"/>
      <c r="AE277" s="134"/>
      <c r="AF277" s="134"/>
      <c r="AG277" s="134"/>
      <c r="AH277" s="134"/>
    </row>
    <row r="278" spans="1:34" ht="12" customHeight="1">
      <c r="A278" s="265"/>
      <c r="B278" s="268"/>
      <c r="C278" s="267" t="s">
        <v>15826</v>
      </c>
      <c r="D278" s="266"/>
      <c r="E278" s="268" t="s">
        <v>15826</v>
      </c>
      <c r="F278" s="268" t="s">
        <v>15826</v>
      </c>
      <c r="G278" s="268" t="s">
        <v>15826</v>
      </c>
      <c r="H278" s="273" t="s">
        <v>15826</v>
      </c>
      <c r="I278" s="272" t="s">
        <v>15826</v>
      </c>
      <c r="J278" s="272" t="s">
        <v>15826</v>
      </c>
      <c r="K278" s="271"/>
      <c r="L278" s="271"/>
      <c r="M278" s="271"/>
      <c r="N278" s="271"/>
      <c r="O278" s="271"/>
      <c r="P278" s="270"/>
      <c r="Q278" s="269"/>
      <c r="R278" s="268" t="s">
        <v>15826</v>
      </c>
      <c r="S278" s="265" t="s">
        <v>15826</v>
      </c>
      <c r="T278" s="265" t="s">
        <v>15826</v>
      </c>
      <c r="U278" s="264"/>
      <c r="V278" s="263" t="e">
        <v>#N/A</v>
      </c>
      <c r="W278" s="262"/>
      <c r="X278" s="262">
        <v>0</v>
      </c>
      <c r="Y278" s="134"/>
      <c r="Z278" s="134"/>
      <c r="AA278" s="134"/>
      <c r="AB278" s="162" t="str">
        <f t="shared" si="8"/>
        <v/>
      </c>
      <c r="AC278" s="134"/>
      <c r="AD278" s="134"/>
      <c r="AE278" s="134"/>
      <c r="AF278" s="134"/>
      <c r="AG278" s="134"/>
      <c r="AH278" s="134"/>
    </row>
    <row r="279" spans="1:34" ht="12" customHeight="1">
      <c r="A279" s="265"/>
      <c r="B279" s="268"/>
      <c r="C279" s="267" t="s">
        <v>15826</v>
      </c>
      <c r="D279" s="266"/>
      <c r="E279" s="268" t="s">
        <v>15826</v>
      </c>
      <c r="F279" s="268" t="s">
        <v>15826</v>
      </c>
      <c r="G279" s="268" t="s">
        <v>15826</v>
      </c>
      <c r="H279" s="273" t="s">
        <v>15826</v>
      </c>
      <c r="I279" s="272" t="s">
        <v>15826</v>
      </c>
      <c r="J279" s="272" t="s">
        <v>15826</v>
      </c>
      <c r="K279" s="271"/>
      <c r="L279" s="271"/>
      <c r="M279" s="271"/>
      <c r="N279" s="271"/>
      <c r="O279" s="271"/>
      <c r="P279" s="270"/>
      <c r="Q279" s="269"/>
      <c r="R279" s="268" t="s">
        <v>15826</v>
      </c>
      <c r="S279" s="265" t="s">
        <v>15826</v>
      </c>
      <c r="T279" s="265" t="s">
        <v>15826</v>
      </c>
      <c r="U279" s="264"/>
      <c r="V279" s="263" t="e">
        <v>#N/A</v>
      </c>
      <c r="W279" s="262"/>
      <c r="X279" s="262">
        <v>0</v>
      </c>
      <c r="Y279" s="134"/>
      <c r="Z279" s="134"/>
      <c r="AA279" s="134"/>
      <c r="AB279" s="162" t="str">
        <f t="shared" si="8"/>
        <v/>
      </c>
      <c r="AC279" s="134"/>
      <c r="AD279" s="134"/>
      <c r="AE279" s="134"/>
      <c r="AF279" s="134"/>
      <c r="AG279" s="134"/>
      <c r="AH279" s="134"/>
    </row>
    <row r="280" spans="1:34" ht="12" customHeight="1">
      <c r="A280" s="265"/>
      <c r="B280" s="268"/>
      <c r="C280" s="267" t="s">
        <v>15826</v>
      </c>
      <c r="D280" s="266"/>
      <c r="E280" s="268" t="s">
        <v>15826</v>
      </c>
      <c r="F280" s="268" t="s">
        <v>15826</v>
      </c>
      <c r="G280" s="268" t="s">
        <v>15826</v>
      </c>
      <c r="H280" s="273" t="s">
        <v>15826</v>
      </c>
      <c r="I280" s="272" t="s">
        <v>15826</v>
      </c>
      <c r="J280" s="272" t="s">
        <v>15826</v>
      </c>
      <c r="K280" s="271"/>
      <c r="L280" s="271"/>
      <c r="M280" s="271"/>
      <c r="N280" s="271"/>
      <c r="O280" s="271"/>
      <c r="P280" s="270"/>
      <c r="Q280" s="269"/>
      <c r="R280" s="268" t="s">
        <v>15826</v>
      </c>
      <c r="S280" s="265" t="s">
        <v>15826</v>
      </c>
      <c r="T280" s="265" t="s">
        <v>15826</v>
      </c>
      <c r="U280" s="264"/>
      <c r="V280" s="263" t="e">
        <v>#N/A</v>
      </c>
      <c r="W280" s="262"/>
      <c r="X280" s="262">
        <v>0</v>
      </c>
      <c r="Y280" s="134"/>
      <c r="Z280" s="134"/>
      <c r="AA280" s="134"/>
      <c r="AB280" s="162" t="str">
        <f t="shared" si="8"/>
        <v/>
      </c>
      <c r="AC280" s="134"/>
      <c r="AD280" s="134"/>
      <c r="AE280" s="134"/>
      <c r="AF280" s="134"/>
      <c r="AG280" s="134"/>
      <c r="AH280" s="134"/>
    </row>
    <row r="281" spans="1:34" ht="12" customHeight="1">
      <c r="A281" s="265"/>
      <c r="B281" s="268"/>
      <c r="C281" s="267" t="s">
        <v>15826</v>
      </c>
      <c r="D281" s="266"/>
      <c r="E281" s="268" t="s">
        <v>15826</v>
      </c>
      <c r="F281" s="268" t="s">
        <v>15826</v>
      </c>
      <c r="G281" s="268" t="s">
        <v>15826</v>
      </c>
      <c r="H281" s="273" t="s">
        <v>15826</v>
      </c>
      <c r="I281" s="272" t="s">
        <v>15826</v>
      </c>
      <c r="J281" s="272" t="s">
        <v>15826</v>
      </c>
      <c r="K281" s="271"/>
      <c r="L281" s="271"/>
      <c r="M281" s="271"/>
      <c r="N281" s="271"/>
      <c r="O281" s="271"/>
      <c r="P281" s="270"/>
      <c r="Q281" s="269"/>
      <c r="R281" s="268" t="s">
        <v>15826</v>
      </c>
      <c r="S281" s="265" t="s">
        <v>15826</v>
      </c>
      <c r="T281" s="265" t="s">
        <v>15826</v>
      </c>
      <c r="U281" s="264"/>
      <c r="V281" s="263" t="e">
        <v>#N/A</v>
      </c>
      <c r="W281" s="262"/>
      <c r="X281" s="262">
        <v>0</v>
      </c>
      <c r="Y281" s="134"/>
      <c r="Z281" s="134"/>
      <c r="AA281" s="134"/>
      <c r="AB281" s="162" t="str">
        <f t="shared" si="8"/>
        <v/>
      </c>
      <c r="AC281" s="134"/>
      <c r="AD281" s="134"/>
      <c r="AE281" s="134"/>
      <c r="AF281" s="134"/>
      <c r="AG281" s="134"/>
      <c r="AH281" s="134"/>
    </row>
    <row r="282" spans="1:34" ht="12" customHeight="1">
      <c r="A282" s="265"/>
      <c r="B282" s="268"/>
      <c r="C282" s="267" t="s">
        <v>15826</v>
      </c>
      <c r="D282" s="266"/>
      <c r="E282" s="268" t="s">
        <v>15826</v>
      </c>
      <c r="F282" s="268" t="s">
        <v>15826</v>
      </c>
      <c r="G282" s="268" t="s">
        <v>15826</v>
      </c>
      <c r="H282" s="273" t="s">
        <v>15826</v>
      </c>
      <c r="I282" s="272" t="s">
        <v>15826</v>
      </c>
      <c r="J282" s="272" t="s">
        <v>15826</v>
      </c>
      <c r="K282" s="271"/>
      <c r="L282" s="271"/>
      <c r="M282" s="271"/>
      <c r="N282" s="271"/>
      <c r="O282" s="271"/>
      <c r="P282" s="270"/>
      <c r="Q282" s="269"/>
      <c r="R282" s="268" t="s">
        <v>15826</v>
      </c>
      <c r="S282" s="265" t="s">
        <v>15826</v>
      </c>
      <c r="T282" s="265" t="s">
        <v>15826</v>
      </c>
      <c r="U282" s="264"/>
      <c r="V282" s="263" t="e">
        <v>#N/A</v>
      </c>
      <c r="W282" s="262"/>
      <c r="X282" s="262">
        <v>0</v>
      </c>
      <c r="Y282" s="134"/>
      <c r="Z282" s="134"/>
      <c r="AA282" s="134"/>
      <c r="AB282" s="162" t="str">
        <f t="shared" si="8"/>
        <v/>
      </c>
      <c r="AC282" s="134"/>
      <c r="AD282" s="134"/>
      <c r="AE282" s="134"/>
      <c r="AF282" s="134"/>
      <c r="AG282" s="134"/>
      <c r="AH282" s="134"/>
    </row>
    <row r="283" spans="1:34" ht="12" customHeight="1">
      <c r="A283" s="265"/>
      <c r="B283" s="268"/>
      <c r="C283" s="267" t="s">
        <v>15826</v>
      </c>
      <c r="D283" s="266"/>
      <c r="E283" s="268" t="s">
        <v>15826</v>
      </c>
      <c r="F283" s="268" t="s">
        <v>15826</v>
      </c>
      <c r="G283" s="268" t="s">
        <v>15826</v>
      </c>
      <c r="H283" s="273" t="s">
        <v>15826</v>
      </c>
      <c r="I283" s="272" t="s">
        <v>15826</v>
      </c>
      <c r="J283" s="272" t="s">
        <v>15826</v>
      </c>
      <c r="K283" s="271"/>
      <c r="L283" s="271"/>
      <c r="M283" s="271"/>
      <c r="N283" s="271"/>
      <c r="O283" s="271"/>
      <c r="P283" s="270"/>
      <c r="Q283" s="269"/>
      <c r="R283" s="268" t="s">
        <v>15826</v>
      </c>
      <c r="S283" s="265" t="s">
        <v>15826</v>
      </c>
      <c r="T283" s="265" t="s">
        <v>15826</v>
      </c>
      <c r="U283" s="264"/>
      <c r="V283" s="263" t="e">
        <v>#N/A</v>
      </c>
      <c r="W283" s="262"/>
      <c r="X283" s="262">
        <v>0</v>
      </c>
      <c r="Y283" s="134"/>
      <c r="Z283" s="134"/>
      <c r="AA283" s="134"/>
      <c r="AB283" s="162" t="str">
        <f t="shared" si="8"/>
        <v/>
      </c>
      <c r="AC283" s="134"/>
      <c r="AD283" s="134"/>
      <c r="AE283" s="134"/>
      <c r="AF283" s="134"/>
      <c r="AG283" s="134"/>
      <c r="AH283" s="134"/>
    </row>
    <row r="284" spans="1:34" ht="12" customHeight="1">
      <c r="A284" s="265"/>
      <c r="B284" s="268"/>
      <c r="C284" s="267" t="s">
        <v>15826</v>
      </c>
      <c r="D284" s="266"/>
      <c r="E284" s="268" t="s">
        <v>15826</v>
      </c>
      <c r="F284" s="268" t="s">
        <v>15826</v>
      </c>
      <c r="G284" s="268" t="s">
        <v>15826</v>
      </c>
      <c r="H284" s="273" t="s">
        <v>15826</v>
      </c>
      <c r="I284" s="272" t="s">
        <v>15826</v>
      </c>
      <c r="J284" s="272" t="s">
        <v>15826</v>
      </c>
      <c r="K284" s="271"/>
      <c r="L284" s="271"/>
      <c r="M284" s="271"/>
      <c r="N284" s="271"/>
      <c r="O284" s="271"/>
      <c r="P284" s="270"/>
      <c r="Q284" s="269"/>
      <c r="R284" s="268" t="s">
        <v>15826</v>
      </c>
      <c r="S284" s="265" t="s">
        <v>15826</v>
      </c>
      <c r="T284" s="265" t="s">
        <v>15826</v>
      </c>
      <c r="U284" s="264"/>
      <c r="V284" s="263" t="e">
        <v>#N/A</v>
      </c>
      <c r="W284" s="262"/>
      <c r="X284" s="262">
        <v>0</v>
      </c>
      <c r="Y284" s="134"/>
      <c r="Z284" s="134"/>
      <c r="AA284" s="134"/>
      <c r="AB284" s="162" t="str">
        <f t="shared" si="8"/>
        <v/>
      </c>
      <c r="AC284" s="134"/>
      <c r="AD284" s="134"/>
      <c r="AE284" s="134"/>
      <c r="AF284" s="134"/>
      <c r="AG284" s="134"/>
      <c r="AH284" s="134"/>
    </row>
    <row r="285" spans="1:34" ht="12" customHeight="1">
      <c r="A285" s="265"/>
      <c r="B285" s="268"/>
      <c r="C285" s="267" t="s">
        <v>15826</v>
      </c>
      <c r="D285" s="266"/>
      <c r="E285" s="268" t="s">
        <v>15826</v>
      </c>
      <c r="F285" s="268" t="s">
        <v>15826</v>
      </c>
      <c r="G285" s="268" t="s">
        <v>15826</v>
      </c>
      <c r="H285" s="273" t="s">
        <v>15826</v>
      </c>
      <c r="I285" s="272" t="s">
        <v>15826</v>
      </c>
      <c r="J285" s="272" t="s">
        <v>15826</v>
      </c>
      <c r="K285" s="271"/>
      <c r="L285" s="271"/>
      <c r="M285" s="271"/>
      <c r="N285" s="271"/>
      <c r="O285" s="271"/>
      <c r="P285" s="270"/>
      <c r="Q285" s="269"/>
      <c r="R285" s="268" t="s">
        <v>15826</v>
      </c>
      <c r="S285" s="265" t="s">
        <v>15826</v>
      </c>
      <c r="T285" s="265" t="s">
        <v>15826</v>
      </c>
      <c r="U285" s="264"/>
      <c r="V285" s="263" t="e">
        <v>#N/A</v>
      </c>
      <c r="W285" s="262"/>
      <c r="X285" s="262">
        <v>0</v>
      </c>
      <c r="Y285" s="134"/>
      <c r="Z285" s="134"/>
      <c r="AA285" s="134"/>
      <c r="AB285" s="162" t="str">
        <f t="shared" si="8"/>
        <v/>
      </c>
      <c r="AC285" s="134"/>
      <c r="AD285" s="134"/>
      <c r="AE285" s="134"/>
      <c r="AF285" s="134"/>
      <c r="AG285" s="134"/>
      <c r="AH285" s="134"/>
    </row>
    <row r="286" spans="1:34" ht="12" customHeight="1">
      <c r="A286" s="265"/>
      <c r="B286" s="268"/>
      <c r="C286" s="267" t="s">
        <v>15826</v>
      </c>
      <c r="D286" s="266"/>
      <c r="E286" s="268" t="s">
        <v>15826</v>
      </c>
      <c r="F286" s="268" t="s">
        <v>15826</v>
      </c>
      <c r="G286" s="268" t="s">
        <v>15826</v>
      </c>
      <c r="H286" s="273" t="s">
        <v>15826</v>
      </c>
      <c r="I286" s="272" t="s">
        <v>15826</v>
      </c>
      <c r="J286" s="272" t="s">
        <v>15826</v>
      </c>
      <c r="K286" s="271"/>
      <c r="L286" s="271"/>
      <c r="M286" s="271"/>
      <c r="N286" s="271"/>
      <c r="O286" s="271"/>
      <c r="P286" s="270"/>
      <c r="Q286" s="269"/>
      <c r="R286" s="268" t="s">
        <v>15826</v>
      </c>
      <c r="S286" s="265" t="s">
        <v>15826</v>
      </c>
      <c r="T286" s="265" t="s">
        <v>15826</v>
      </c>
      <c r="U286" s="264"/>
      <c r="V286" s="263" t="e">
        <v>#N/A</v>
      </c>
      <c r="W286" s="262"/>
      <c r="X286" s="262">
        <v>0</v>
      </c>
      <c r="Y286" s="134"/>
      <c r="Z286" s="134"/>
      <c r="AA286" s="134"/>
      <c r="AB286" s="162" t="str">
        <f t="shared" si="8"/>
        <v/>
      </c>
      <c r="AC286" s="134"/>
      <c r="AD286" s="134"/>
      <c r="AE286" s="134"/>
      <c r="AF286" s="134"/>
      <c r="AG286" s="134"/>
      <c r="AH286" s="134"/>
    </row>
    <row r="287" spans="1:34" ht="12" customHeight="1">
      <c r="A287" s="265"/>
      <c r="B287" s="268"/>
      <c r="C287" s="267" t="s">
        <v>15826</v>
      </c>
      <c r="D287" s="266"/>
      <c r="E287" s="268" t="s">
        <v>15826</v>
      </c>
      <c r="F287" s="268" t="s">
        <v>15826</v>
      </c>
      <c r="G287" s="268" t="s">
        <v>15826</v>
      </c>
      <c r="H287" s="273" t="s">
        <v>15826</v>
      </c>
      <c r="I287" s="272" t="s">
        <v>15826</v>
      </c>
      <c r="J287" s="272" t="s">
        <v>15826</v>
      </c>
      <c r="K287" s="271"/>
      <c r="L287" s="271"/>
      <c r="M287" s="271"/>
      <c r="N287" s="271"/>
      <c r="O287" s="271"/>
      <c r="P287" s="270"/>
      <c r="Q287" s="269"/>
      <c r="R287" s="268" t="s">
        <v>15826</v>
      </c>
      <c r="S287" s="265" t="s">
        <v>15826</v>
      </c>
      <c r="T287" s="265" t="s">
        <v>15826</v>
      </c>
      <c r="U287" s="264"/>
      <c r="V287" s="263" t="e">
        <v>#N/A</v>
      </c>
      <c r="W287" s="262"/>
      <c r="X287" s="262">
        <v>0</v>
      </c>
      <c r="Y287" s="134"/>
      <c r="Z287" s="134"/>
      <c r="AA287" s="134"/>
      <c r="AB287" s="162" t="str">
        <f t="shared" si="8"/>
        <v/>
      </c>
      <c r="AC287" s="134"/>
      <c r="AD287" s="134"/>
      <c r="AE287" s="134"/>
      <c r="AF287" s="134"/>
      <c r="AG287" s="134"/>
      <c r="AH287" s="134"/>
    </row>
    <row r="288" spans="1:34" ht="12" customHeight="1">
      <c r="A288" s="265"/>
      <c r="B288" s="268"/>
      <c r="C288" s="267" t="s">
        <v>15826</v>
      </c>
      <c r="D288" s="266"/>
      <c r="E288" s="268" t="s">
        <v>15826</v>
      </c>
      <c r="F288" s="268" t="s">
        <v>15826</v>
      </c>
      <c r="G288" s="268" t="s">
        <v>15826</v>
      </c>
      <c r="H288" s="273" t="s">
        <v>15826</v>
      </c>
      <c r="I288" s="272" t="s">
        <v>15826</v>
      </c>
      <c r="J288" s="272" t="s">
        <v>15826</v>
      </c>
      <c r="K288" s="271"/>
      <c r="L288" s="271"/>
      <c r="M288" s="271"/>
      <c r="N288" s="271"/>
      <c r="O288" s="271"/>
      <c r="P288" s="270"/>
      <c r="Q288" s="269"/>
      <c r="R288" s="268" t="s">
        <v>15826</v>
      </c>
      <c r="S288" s="265" t="s">
        <v>15826</v>
      </c>
      <c r="T288" s="265" t="s">
        <v>15826</v>
      </c>
      <c r="U288" s="264"/>
      <c r="V288" s="263" t="e">
        <v>#N/A</v>
      </c>
      <c r="W288" s="262"/>
      <c r="X288" s="262">
        <v>0</v>
      </c>
      <c r="Y288" s="134"/>
      <c r="Z288" s="134"/>
      <c r="AA288" s="134"/>
      <c r="AB288" s="162" t="str">
        <f t="shared" si="8"/>
        <v/>
      </c>
      <c r="AC288" s="134"/>
      <c r="AD288" s="134"/>
      <c r="AE288" s="134"/>
      <c r="AF288" s="134"/>
      <c r="AG288" s="134"/>
      <c r="AH288" s="134"/>
    </row>
    <row r="289" spans="1:34" ht="12" customHeight="1">
      <c r="A289" s="265"/>
      <c r="B289" s="268"/>
      <c r="C289" s="267" t="s">
        <v>15826</v>
      </c>
      <c r="D289" s="266"/>
      <c r="E289" s="268" t="s">
        <v>15826</v>
      </c>
      <c r="F289" s="268" t="s">
        <v>15826</v>
      </c>
      <c r="G289" s="268" t="s">
        <v>15826</v>
      </c>
      <c r="H289" s="273" t="s">
        <v>15826</v>
      </c>
      <c r="I289" s="272" t="s">
        <v>15826</v>
      </c>
      <c r="J289" s="272" t="s">
        <v>15826</v>
      </c>
      <c r="K289" s="271"/>
      <c r="L289" s="271"/>
      <c r="M289" s="271"/>
      <c r="N289" s="271"/>
      <c r="O289" s="271"/>
      <c r="P289" s="270"/>
      <c r="Q289" s="269"/>
      <c r="R289" s="268" t="s">
        <v>15826</v>
      </c>
      <c r="S289" s="265" t="s">
        <v>15826</v>
      </c>
      <c r="T289" s="265" t="s">
        <v>15826</v>
      </c>
      <c r="U289" s="264"/>
      <c r="V289" s="263" t="e">
        <v>#N/A</v>
      </c>
      <c r="W289" s="262"/>
      <c r="X289" s="262">
        <v>0</v>
      </c>
      <c r="Y289" s="134"/>
      <c r="Z289" s="134"/>
      <c r="AA289" s="134"/>
      <c r="AB289" s="162" t="str">
        <f t="shared" si="8"/>
        <v/>
      </c>
      <c r="AC289" s="134"/>
      <c r="AD289" s="134"/>
      <c r="AE289" s="134"/>
      <c r="AF289" s="134"/>
      <c r="AG289" s="134"/>
      <c r="AH289" s="134"/>
    </row>
    <row r="290" spans="1:34" ht="12" customHeight="1">
      <c r="A290" s="265"/>
      <c r="B290" s="268"/>
      <c r="C290" s="267" t="s">
        <v>15826</v>
      </c>
      <c r="D290" s="266"/>
      <c r="E290" s="268" t="s">
        <v>15826</v>
      </c>
      <c r="F290" s="268" t="s">
        <v>15826</v>
      </c>
      <c r="G290" s="268" t="s">
        <v>15826</v>
      </c>
      <c r="H290" s="273" t="s">
        <v>15826</v>
      </c>
      <c r="I290" s="272" t="s">
        <v>15826</v>
      </c>
      <c r="J290" s="272" t="s">
        <v>15826</v>
      </c>
      <c r="K290" s="271"/>
      <c r="L290" s="271"/>
      <c r="M290" s="271"/>
      <c r="N290" s="271"/>
      <c r="O290" s="271"/>
      <c r="P290" s="270"/>
      <c r="Q290" s="269"/>
      <c r="R290" s="268" t="s">
        <v>15826</v>
      </c>
      <c r="S290" s="265" t="s">
        <v>15826</v>
      </c>
      <c r="T290" s="265" t="s">
        <v>15826</v>
      </c>
      <c r="U290" s="264"/>
      <c r="V290" s="263" t="e">
        <v>#N/A</v>
      </c>
      <c r="W290" s="262"/>
      <c r="X290" s="262">
        <v>0</v>
      </c>
      <c r="Y290" s="134"/>
      <c r="Z290" s="134"/>
      <c r="AA290" s="134"/>
      <c r="AB290" s="162" t="str">
        <f t="shared" si="8"/>
        <v/>
      </c>
      <c r="AC290" s="134"/>
      <c r="AD290" s="134"/>
      <c r="AE290" s="134"/>
      <c r="AF290" s="134"/>
      <c r="AG290" s="134"/>
      <c r="AH290" s="134"/>
    </row>
    <row r="291" spans="1:34" ht="12" customHeight="1">
      <c r="A291" s="160"/>
      <c r="B291" s="155" t="str">
        <f t="array" ref="B291">IF(LEN(A291)=0,"",INDEX('Smelter Look-up'!$A:$A,MATCH($A291,'Smelter Look-up'!$E:$E,0)))</f>
        <v/>
      </c>
      <c r="C291" s="158" t="str">
        <f t="array" ref="C291">IF(LEN(A291)=0,"",INDEX('Smelter Look-up'!$C:$C,MATCH($A291,'Smelter Look-up'!$E:$E,0)))</f>
        <v/>
      </c>
      <c r="D291" s="155"/>
      <c r="E291" s="155" t="str">
        <f ca="1">IF(ISERROR($V291),"",OFFSET('Smelter Look-up'!$D$4,$V291-4,0)&amp;"")</f>
        <v/>
      </c>
      <c r="F291" s="155" t="str">
        <f ca="1">IF(ISERROR($V291),"",OFFSET('Smelter Look-up'!$E$4,$V291-4,0))</f>
        <v/>
      </c>
      <c r="G291" s="155" t="str">
        <f ca="1">IF(C291=$X$4,IF(ISERROR($V291),"Enter smelter details","RMI"),IF(ISERROR($V291),"",OFFSET('Smelter Look-up'!$F$4,$V291-4,0)))</f>
        <v/>
      </c>
      <c r="H291" s="156" t="str">
        <f ca="1">IF(ISERROR($V291),"",OFFSET('Smelter Look-up'!$G$4,$V291-4,0))</f>
        <v/>
      </c>
      <c r="I291" s="157" t="str">
        <f ca="1">IF(ISERROR($V291),"",OFFSET('Smelter Look-up'!$H$4,$V291-4,0))</f>
        <v/>
      </c>
      <c r="J291" s="157" t="str">
        <f ca="1">IF(ISERROR($V291),"",OFFSET('Smelter Look-up'!$I$4,$V291-4,0))</f>
        <v/>
      </c>
      <c r="K291" s="158"/>
      <c r="L291" s="158"/>
      <c r="M291" s="158"/>
      <c r="N291" s="158"/>
      <c r="O291" s="158"/>
      <c r="P291" s="157"/>
      <c r="Q291" s="159"/>
      <c r="R291" s="155" t="str">
        <f ca="1">IF(ISERROR($V291),"",OFFSET('Smelter Look-up'!$C$4,$V291-4,0)&amp;"")</f>
        <v/>
      </c>
      <c r="S291" s="160" t="str">
        <f t="array" aca="1" ref="S291" ca="1">IF(B291="","",IF(ISERROR(MATCH($E291,CL,0)),"Unknown",INDIRECT("'C'!$A$"&amp;MATCH($E291,CL,0)+1)))</f>
        <v/>
      </c>
      <c r="T291" s="160" t="str">
        <f t="array" aca="1" ref="T291" ca="1">IF(B291="","",IF(ISERROR(MATCH($J291,SorP!$B$1:$B$6226,0)),"",INDIRECT("'SorP'!$A$"&amp;MATCH($S291&amp;$J291,SorP!C:C,0))))</f>
        <v/>
      </c>
      <c r="U291" s="161"/>
      <c r="V291" s="151" t="e">
        <f>IF(C291="",NA(),IF(OR(C291="Smelter not listed",C291="Smelter not yet identified"),MATCH($B291&amp;$D291,'Smelter Look-up'!$J:$J,0),MATCH($B291&amp;$C291,'Smelter Look-up'!$J:$J,0)))</f>
        <v>#N/A</v>
      </c>
      <c r="W291" s="134"/>
      <c r="X291" s="134">
        <f t="shared" ref="X291:X506" ca="1" si="9">IF(AND(C291="Smelter not listed",OR(LEN(D291)=0,LEN(E291)=0)),1,0)</f>
        <v>0</v>
      </c>
      <c r="Y291" s="134"/>
      <c r="Z291" s="134"/>
      <c r="AA291" s="134"/>
      <c r="AB291" s="162" t="str">
        <f t="shared" si="8"/>
        <v/>
      </c>
      <c r="AC291" s="134"/>
      <c r="AD291" s="134"/>
      <c r="AE291" s="134"/>
      <c r="AF291" s="134"/>
      <c r="AG291" s="134"/>
      <c r="AH291" s="134"/>
    </row>
    <row r="292" spans="1:34" ht="12" customHeight="1">
      <c r="A292" s="160"/>
      <c r="B292" s="155" t="str">
        <f t="array" ref="B292">IF(LEN(A292)=0,"",INDEX('Smelter Look-up'!$A:$A,MATCH($A292,'Smelter Look-up'!$E:$E,0)))</f>
        <v/>
      </c>
      <c r="C292" s="158" t="str">
        <f t="array" ref="C292">IF(LEN(A292)=0,"",INDEX('Smelter Look-up'!$C:$C,MATCH($A292,'Smelter Look-up'!$E:$E,0)))</f>
        <v/>
      </c>
      <c r="D292" s="155"/>
      <c r="E292" s="155" t="str">
        <f ca="1">IF(ISERROR($V292),"",OFFSET('Smelter Look-up'!$D$4,$V292-4,0)&amp;"")</f>
        <v/>
      </c>
      <c r="F292" s="155" t="str">
        <f ca="1">IF(ISERROR($V292),"",OFFSET('Smelter Look-up'!$E$4,$V292-4,0))</f>
        <v/>
      </c>
      <c r="G292" s="155" t="str">
        <f ca="1">IF(C292=$X$4,IF(ISERROR($V292),"Enter smelter details","RMI"),IF(ISERROR($V292),"",OFFSET('Smelter Look-up'!$F$4,$V292-4,0)))</f>
        <v/>
      </c>
      <c r="H292" s="156" t="str">
        <f ca="1">IF(ISERROR($V292),"",OFFSET('Smelter Look-up'!$G$4,$V292-4,0))</f>
        <v/>
      </c>
      <c r="I292" s="157" t="str">
        <f ca="1">IF(ISERROR($V292),"",OFFSET('Smelter Look-up'!$H$4,$V292-4,0))</f>
        <v/>
      </c>
      <c r="J292" s="157" t="str">
        <f ca="1">IF(ISERROR($V292),"",OFFSET('Smelter Look-up'!$I$4,$V292-4,0))</f>
        <v/>
      </c>
      <c r="K292" s="158"/>
      <c r="L292" s="158"/>
      <c r="M292" s="158"/>
      <c r="N292" s="158"/>
      <c r="O292" s="158"/>
      <c r="P292" s="157"/>
      <c r="Q292" s="159"/>
      <c r="R292" s="155" t="str">
        <f ca="1">IF(ISERROR($V292),"",OFFSET('Smelter Look-up'!$C$4,$V292-4,0)&amp;"")</f>
        <v/>
      </c>
      <c r="S292" s="160" t="str">
        <f t="array" aca="1" ref="S292" ca="1">IF(B292="","",IF(ISERROR(MATCH($E292,CL,0)),"Unknown",INDIRECT("'C'!$A$"&amp;MATCH($E292,CL,0)+1)))</f>
        <v/>
      </c>
      <c r="T292" s="160" t="str">
        <f t="array" aca="1" ref="T292" ca="1">IF(B292="","",IF(ISERROR(MATCH($J292,SorP!$B$1:$B$6226,0)),"",INDIRECT("'SorP'!$A$"&amp;MATCH($S292&amp;$J292,SorP!C:C,0))))</f>
        <v/>
      </c>
      <c r="U292" s="161"/>
      <c r="V292" s="151" t="e">
        <f>IF(C292="",NA(),IF(OR(C292="Smelter not listed",C292="Smelter not yet identified"),MATCH($B292&amp;$D292,'Smelter Look-up'!$J:$J,0),MATCH($B292&amp;$C292,'Smelter Look-up'!$J:$J,0)))</f>
        <v>#N/A</v>
      </c>
      <c r="W292" s="134"/>
      <c r="X292" s="134">
        <f t="shared" ca="1" si="9"/>
        <v>0</v>
      </c>
      <c r="Y292" s="134"/>
      <c r="Z292" s="134"/>
      <c r="AA292" s="134"/>
      <c r="AB292" s="162" t="str">
        <f t="shared" si="8"/>
        <v/>
      </c>
      <c r="AC292" s="134"/>
      <c r="AD292" s="134"/>
      <c r="AE292" s="134"/>
      <c r="AF292" s="134"/>
      <c r="AG292" s="134"/>
      <c r="AH292" s="134"/>
    </row>
    <row r="293" spans="1:34" ht="12" customHeight="1">
      <c r="A293" s="160"/>
      <c r="B293" s="155" t="str">
        <f t="array" ref="B293">IF(LEN(A293)=0,"",INDEX('Smelter Look-up'!$A:$A,MATCH($A293,'Smelter Look-up'!$E:$E,0)))</f>
        <v/>
      </c>
      <c r="C293" s="158" t="str">
        <f t="array" ref="C293">IF(LEN(A293)=0,"",INDEX('Smelter Look-up'!$C:$C,MATCH($A293,'Smelter Look-up'!$E:$E,0)))</f>
        <v/>
      </c>
      <c r="D293" s="155"/>
      <c r="E293" s="155" t="str">
        <f ca="1">IF(ISERROR($V293),"",OFFSET('Smelter Look-up'!$D$4,$V293-4,0)&amp;"")</f>
        <v/>
      </c>
      <c r="F293" s="155" t="str">
        <f ca="1">IF(ISERROR($V293),"",OFFSET('Smelter Look-up'!$E$4,$V293-4,0))</f>
        <v/>
      </c>
      <c r="G293" s="155" t="str">
        <f ca="1">IF(C293=$X$4,IF(ISERROR($V293),"Enter smelter details","RMI"),IF(ISERROR($V293),"",OFFSET('Smelter Look-up'!$F$4,$V293-4,0)))</f>
        <v/>
      </c>
      <c r="H293" s="156" t="str">
        <f ca="1">IF(ISERROR($V293),"",OFFSET('Smelter Look-up'!$G$4,$V293-4,0))</f>
        <v/>
      </c>
      <c r="I293" s="157" t="str">
        <f ca="1">IF(ISERROR($V293),"",OFFSET('Smelter Look-up'!$H$4,$V293-4,0))</f>
        <v/>
      </c>
      <c r="J293" s="157" t="str">
        <f ca="1">IF(ISERROR($V293),"",OFFSET('Smelter Look-up'!$I$4,$V293-4,0))</f>
        <v/>
      </c>
      <c r="K293" s="158"/>
      <c r="L293" s="158"/>
      <c r="M293" s="158"/>
      <c r="N293" s="158"/>
      <c r="O293" s="158"/>
      <c r="P293" s="157"/>
      <c r="Q293" s="159"/>
      <c r="R293" s="155" t="str">
        <f ca="1">IF(ISERROR($V293),"",OFFSET('Smelter Look-up'!$C$4,$V293-4,0)&amp;"")</f>
        <v/>
      </c>
      <c r="S293" s="160" t="str">
        <f t="array" aca="1" ref="S293" ca="1">IF(B293="","",IF(ISERROR(MATCH($E293,CL,0)),"Unknown",INDIRECT("'C'!$A$"&amp;MATCH($E293,CL,0)+1)))</f>
        <v/>
      </c>
      <c r="T293" s="160" t="str">
        <f t="array" aca="1" ref="T293" ca="1">IF(B293="","",IF(ISERROR(MATCH($J293,SorP!$B$1:$B$6226,0)),"",INDIRECT("'SorP'!$A$"&amp;MATCH($S293&amp;$J293,SorP!C:C,0))))</f>
        <v/>
      </c>
      <c r="U293" s="161"/>
      <c r="V293" s="151" t="e">
        <f>IF(C293="",NA(),IF(OR(C293="Smelter not listed",C293="Smelter not yet identified"),MATCH($B293&amp;$D293,'Smelter Look-up'!$J:$J,0),MATCH($B293&amp;$C293,'Smelter Look-up'!$J:$J,0)))</f>
        <v>#N/A</v>
      </c>
      <c r="W293" s="134"/>
      <c r="X293" s="134">
        <f t="shared" ca="1" si="9"/>
        <v>0</v>
      </c>
      <c r="Y293" s="134"/>
      <c r="Z293" s="134"/>
      <c r="AA293" s="134"/>
      <c r="AB293" s="162" t="str">
        <f t="shared" si="8"/>
        <v/>
      </c>
      <c r="AC293" s="134"/>
      <c r="AD293" s="134"/>
      <c r="AE293" s="134"/>
      <c r="AF293" s="134"/>
      <c r="AG293" s="134"/>
      <c r="AH293" s="134"/>
    </row>
    <row r="294" spans="1:34" ht="12" customHeight="1">
      <c r="A294" s="160"/>
      <c r="B294" s="155" t="str">
        <f t="array" ref="B294">IF(LEN(A294)=0,"",INDEX('Smelter Look-up'!$A:$A,MATCH($A294,'Smelter Look-up'!$E:$E,0)))</f>
        <v/>
      </c>
      <c r="C294" s="158" t="str">
        <f t="array" ref="C294">IF(LEN(A294)=0,"",INDEX('Smelter Look-up'!$C:$C,MATCH($A294,'Smelter Look-up'!$E:$E,0)))</f>
        <v/>
      </c>
      <c r="D294" s="155"/>
      <c r="E294" s="155" t="str">
        <f ca="1">IF(ISERROR($V294),"",OFFSET('Smelter Look-up'!$D$4,$V294-4,0)&amp;"")</f>
        <v/>
      </c>
      <c r="F294" s="155" t="str">
        <f ca="1">IF(ISERROR($V294),"",OFFSET('Smelter Look-up'!$E$4,$V294-4,0))</f>
        <v/>
      </c>
      <c r="G294" s="155" t="str">
        <f ca="1">IF(C294=$X$4,IF(ISERROR($V294),"Enter smelter details","RMI"),IF(ISERROR($V294),"",OFFSET('Smelter Look-up'!$F$4,$V294-4,0)))</f>
        <v/>
      </c>
      <c r="H294" s="156" t="str">
        <f ca="1">IF(ISERROR($V294),"",OFFSET('Smelter Look-up'!$G$4,$V294-4,0))</f>
        <v/>
      </c>
      <c r="I294" s="157" t="str">
        <f ca="1">IF(ISERROR($V294),"",OFFSET('Smelter Look-up'!$H$4,$V294-4,0))</f>
        <v/>
      </c>
      <c r="J294" s="157" t="str">
        <f ca="1">IF(ISERROR($V294),"",OFFSET('Smelter Look-up'!$I$4,$V294-4,0))</f>
        <v/>
      </c>
      <c r="K294" s="158"/>
      <c r="L294" s="158"/>
      <c r="M294" s="158"/>
      <c r="N294" s="158"/>
      <c r="O294" s="158"/>
      <c r="P294" s="157"/>
      <c r="Q294" s="159"/>
      <c r="R294" s="155" t="str">
        <f ca="1">IF(ISERROR($V294),"",OFFSET('Smelter Look-up'!$C$4,$V294-4,0)&amp;"")</f>
        <v/>
      </c>
      <c r="S294" s="160" t="str">
        <f t="array" aca="1" ref="S294" ca="1">IF(B294="","",IF(ISERROR(MATCH($E294,CL,0)),"Unknown",INDIRECT("'C'!$A$"&amp;MATCH($E294,CL,0)+1)))</f>
        <v/>
      </c>
      <c r="T294" s="160" t="str">
        <f t="array" aca="1" ref="T294" ca="1">IF(B294="","",IF(ISERROR(MATCH($J294,SorP!$B$1:$B$6226,0)),"",INDIRECT("'SorP'!$A$"&amp;MATCH($S294&amp;$J294,SorP!C:C,0))))</f>
        <v/>
      </c>
      <c r="U294" s="161"/>
      <c r="V294" s="151" t="e">
        <f>IF(C294="",NA(),IF(OR(C294="Smelter not listed",C294="Smelter not yet identified"),MATCH($B294&amp;$D294,'Smelter Look-up'!$J:$J,0),MATCH($B294&amp;$C294,'Smelter Look-up'!$J:$J,0)))</f>
        <v>#N/A</v>
      </c>
      <c r="W294" s="134"/>
      <c r="X294" s="134">
        <f t="shared" ca="1" si="9"/>
        <v>0</v>
      </c>
      <c r="Y294" s="134"/>
      <c r="Z294" s="134"/>
      <c r="AA294" s="134"/>
      <c r="AB294" s="162" t="str">
        <f t="shared" si="8"/>
        <v/>
      </c>
      <c r="AC294" s="134"/>
      <c r="AD294" s="134"/>
      <c r="AE294" s="134"/>
      <c r="AF294" s="134"/>
      <c r="AG294" s="134"/>
      <c r="AH294" s="134"/>
    </row>
    <row r="295" spans="1:34" ht="12" customHeight="1">
      <c r="A295" s="160"/>
      <c r="B295" s="155" t="str">
        <f t="array" ref="B295">IF(LEN(A295)=0,"",INDEX('Smelter Look-up'!$A:$A,MATCH($A295,'Smelter Look-up'!$E:$E,0)))</f>
        <v/>
      </c>
      <c r="C295" s="158" t="str">
        <f t="array" ref="C295">IF(LEN(A295)=0,"",INDEX('Smelter Look-up'!$C:$C,MATCH($A295,'Smelter Look-up'!$E:$E,0)))</f>
        <v/>
      </c>
      <c r="D295" s="155"/>
      <c r="E295" s="155" t="str">
        <f ca="1">IF(ISERROR($V295),"",OFFSET('Smelter Look-up'!$D$4,$V295-4,0)&amp;"")</f>
        <v/>
      </c>
      <c r="F295" s="155" t="str">
        <f ca="1">IF(ISERROR($V295),"",OFFSET('Smelter Look-up'!$E$4,$V295-4,0))</f>
        <v/>
      </c>
      <c r="G295" s="155" t="str">
        <f ca="1">IF(C295=$X$4,IF(ISERROR($V295),"Enter smelter details","RMI"),IF(ISERROR($V295),"",OFFSET('Smelter Look-up'!$F$4,$V295-4,0)))</f>
        <v/>
      </c>
      <c r="H295" s="156" t="str">
        <f ca="1">IF(ISERROR($V295),"",OFFSET('Smelter Look-up'!$G$4,$V295-4,0))</f>
        <v/>
      </c>
      <c r="I295" s="157" t="str">
        <f ca="1">IF(ISERROR($V295),"",OFFSET('Smelter Look-up'!$H$4,$V295-4,0))</f>
        <v/>
      </c>
      <c r="J295" s="157" t="str">
        <f ca="1">IF(ISERROR($V295),"",OFFSET('Smelter Look-up'!$I$4,$V295-4,0))</f>
        <v/>
      </c>
      <c r="K295" s="158"/>
      <c r="L295" s="158"/>
      <c r="M295" s="158"/>
      <c r="N295" s="158"/>
      <c r="O295" s="158"/>
      <c r="P295" s="157"/>
      <c r="Q295" s="159"/>
      <c r="R295" s="155" t="str">
        <f ca="1">IF(ISERROR($V295),"",OFFSET('Smelter Look-up'!$C$4,$V295-4,0)&amp;"")</f>
        <v/>
      </c>
      <c r="S295" s="160" t="str">
        <f t="array" aca="1" ref="S295" ca="1">IF(B295="","",IF(ISERROR(MATCH($E295,CL,0)),"Unknown",INDIRECT("'C'!$A$"&amp;MATCH($E295,CL,0)+1)))</f>
        <v/>
      </c>
      <c r="T295" s="160" t="str">
        <f t="array" aca="1" ref="T295" ca="1">IF(B295="","",IF(ISERROR(MATCH($J295,SorP!$B$1:$B$6226,0)),"",INDIRECT("'SorP'!$A$"&amp;MATCH($S295&amp;$J295,SorP!C:C,0))))</f>
        <v/>
      </c>
      <c r="U295" s="161"/>
      <c r="V295" s="151" t="e">
        <f>IF(C295="",NA(),IF(OR(C295="Smelter not listed",C295="Smelter not yet identified"),MATCH($B295&amp;$D295,'Smelter Look-up'!$J:$J,0),MATCH($B295&amp;$C295,'Smelter Look-up'!$J:$J,0)))</f>
        <v>#N/A</v>
      </c>
      <c r="W295" s="134"/>
      <c r="X295" s="134">
        <f t="shared" ca="1" si="9"/>
        <v>0</v>
      </c>
      <c r="Y295" s="134"/>
      <c r="Z295" s="134"/>
      <c r="AA295" s="134"/>
      <c r="AB295" s="162" t="str">
        <f t="shared" si="8"/>
        <v/>
      </c>
      <c r="AC295" s="134"/>
      <c r="AD295" s="134"/>
      <c r="AE295" s="134"/>
      <c r="AF295" s="134"/>
      <c r="AG295" s="134"/>
      <c r="AH295" s="134"/>
    </row>
    <row r="296" spans="1:34" ht="12" customHeight="1">
      <c r="A296" s="160"/>
      <c r="B296" s="155" t="str">
        <f t="array" ref="B296">IF(LEN(A296)=0,"",INDEX('Smelter Look-up'!$A:$A,MATCH($A296,'Smelter Look-up'!$E:$E,0)))</f>
        <v/>
      </c>
      <c r="C296" s="158" t="str">
        <f t="array" ref="C296">IF(LEN(A296)=0,"",INDEX('Smelter Look-up'!$C:$C,MATCH($A296,'Smelter Look-up'!$E:$E,0)))</f>
        <v/>
      </c>
      <c r="D296" s="155"/>
      <c r="E296" s="155" t="str">
        <f ca="1">IF(ISERROR($V296),"",OFFSET('Smelter Look-up'!$D$4,$V296-4,0)&amp;"")</f>
        <v/>
      </c>
      <c r="F296" s="155" t="str">
        <f ca="1">IF(ISERROR($V296),"",OFFSET('Smelter Look-up'!$E$4,$V296-4,0))</f>
        <v/>
      </c>
      <c r="G296" s="155" t="str">
        <f ca="1">IF(C296=$X$4,IF(ISERROR($V296),"Enter smelter details","RMI"),IF(ISERROR($V296),"",OFFSET('Smelter Look-up'!$F$4,$V296-4,0)))</f>
        <v/>
      </c>
      <c r="H296" s="156" t="str">
        <f ca="1">IF(ISERROR($V296),"",OFFSET('Smelter Look-up'!$G$4,$V296-4,0))</f>
        <v/>
      </c>
      <c r="I296" s="157" t="str">
        <f ca="1">IF(ISERROR($V296),"",OFFSET('Smelter Look-up'!$H$4,$V296-4,0))</f>
        <v/>
      </c>
      <c r="J296" s="157" t="str">
        <f ca="1">IF(ISERROR($V296),"",OFFSET('Smelter Look-up'!$I$4,$V296-4,0))</f>
        <v/>
      </c>
      <c r="K296" s="158"/>
      <c r="L296" s="158"/>
      <c r="M296" s="158"/>
      <c r="N296" s="158"/>
      <c r="O296" s="158"/>
      <c r="P296" s="157"/>
      <c r="Q296" s="159"/>
      <c r="R296" s="155" t="str">
        <f ca="1">IF(ISERROR($V296),"",OFFSET('Smelter Look-up'!$C$4,$V296-4,0)&amp;"")</f>
        <v/>
      </c>
      <c r="S296" s="160" t="str">
        <f t="array" aca="1" ref="S296" ca="1">IF(B296="","",IF(ISERROR(MATCH($E296,CL,0)),"Unknown",INDIRECT("'C'!$A$"&amp;MATCH($E296,CL,0)+1)))</f>
        <v/>
      </c>
      <c r="T296" s="160" t="str">
        <f t="array" aca="1" ref="T296" ca="1">IF(B296="","",IF(ISERROR(MATCH($J296,SorP!$B$1:$B$6226,0)),"",INDIRECT("'SorP'!$A$"&amp;MATCH($S296&amp;$J296,SorP!C:C,0))))</f>
        <v/>
      </c>
      <c r="U296" s="161"/>
      <c r="V296" s="151" t="e">
        <f>IF(C296="",NA(),IF(OR(C296="Smelter not listed",C296="Smelter not yet identified"),MATCH($B296&amp;$D296,'Smelter Look-up'!$J:$J,0),MATCH($B296&amp;$C296,'Smelter Look-up'!$J:$J,0)))</f>
        <v>#N/A</v>
      </c>
      <c r="W296" s="134"/>
      <c r="X296" s="134">
        <f t="shared" ca="1" si="9"/>
        <v>0</v>
      </c>
      <c r="Y296" s="134"/>
      <c r="Z296" s="134"/>
      <c r="AA296" s="134"/>
      <c r="AB296" s="162" t="str">
        <f t="shared" si="8"/>
        <v/>
      </c>
      <c r="AC296" s="134"/>
      <c r="AD296" s="134"/>
      <c r="AE296" s="134"/>
      <c r="AF296" s="134"/>
      <c r="AG296" s="134"/>
      <c r="AH296" s="134"/>
    </row>
    <row r="297" spans="1:34" ht="12" customHeight="1">
      <c r="A297" s="160"/>
      <c r="B297" s="155" t="str">
        <f t="array" ref="B297">IF(LEN(A297)=0,"",INDEX('Smelter Look-up'!$A:$A,MATCH($A297,'Smelter Look-up'!$E:$E,0)))</f>
        <v/>
      </c>
      <c r="C297" s="158" t="str">
        <f t="array" ref="C297">IF(LEN(A297)=0,"",INDEX('Smelter Look-up'!$C:$C,MATCH($A297,'Smelter Look-up'!$E:$E,0)))</f>
        <v/>
      </c>
      <c r="D297" s="155"/>
      <c r="E297" s="155" t="str">
        <f ca="1">IF(ISERROR($V297),"",OFFSET('Smelter Look-up'!$D$4,$V297-4,0)&amp;"")</f>
        <v/>
      </c>
      <c r="F297" s="155" t="str">
        <f ca="1">IF(ISERROR($V297),"",OFFSET('Smelter Look-up'!$E$4,$V297-4,0))</f>
        <v/>
      </c>
      <c r="G297" s="155" t="str">
        <f ca="1">IF(C297=$X$4,IF(ISERROR($V297),"Enter smelter details","RMI"),IF(ISERROR($V297),"",OFFSET('Smelter Look-up'!$F$4,$V297-4,0)))</f>
        <v/>
      </c>
      <c r="H297" s="156" t="str">
        <f ca="1">IF(ISERROR($V297),"",OFFSET('Smelter Look-up'!$G$4,$V297-4,0))</f>
        <v/>
      </c>
      <c r="I297" s="157" t="str">
        <f ca="1">IF(ISERROR($V297),"",OFFSET('Smelter Look-up'!$H$4,$V297-4,0))</f>
        <v/>
      </c>
      <c r="J297" s="157" t="str">
        <f ca="1">IF(ISERROR($V297),"",OFFSET('Smelter Look-up'!$I$4,$V297-4,0))</f>
        <v/>
      </c>
      <c r="K297" s="158"/>
      <c r="L297" s="158"/>
      <c r="M297" s="158"/>
      <c r="N297" s="158"/>
      <c r="O297" s="158"/>
      <c r="P297" s="157"/>
      <c r="Q297" s="159"/>
      <c r="R297" s="155" t="str">
        <f ca="1">IF(ISERROR($V297),"",OFFSET('Smelter Look-up'!$C$4,$V297-4,0)&amp;"")</f>
        <v/>
      </c>
      <c r="S297" s="160" t="str">
        <f t="array" aca="1" ref="S297" ca="1">IF(B297="","",IF(ISERROR(MATCH($E297,CL,0)),"Unknown",INDIRECT("'C'!$A$"&amp;MATCH($E297,CL,0)+1)))</f>
        <v/>
      </c>
      <c r="T297" s="160" t="str">
        <f t="array" aca="1" ref="T297" ca="1">IF(B297="","",IF(ISERROR(MATCH($J297,SorP!$B$1:$B$6226,0)),"",INDIRECT("'SorP'!$A$"&amp;MATCH($S297&amp;$J297,SorP!C:C,0))))</f>
        <v/>
      </c>
      <c r="U297" s="161"/>
      <c r="V297" s="151" t="e">
        <f>IF(C297="",NA(),IF(OR(C297="Smelter not listed",C297="Smelter not yet identified"),MATCH($B297&amp;$D297,'Smelter Look-up'!$J:$J,0),MATCH($B297&amp;$C297,'Smelter Look-up'!$J:$J,0)))</f>
        <v>#N/A</v>
      </c>
      <c r="W297" s="134"/>
      <c r="X297" s="134">
        <f t="shared" ca="1" si="9"/>
        <v>0</v>
      </c>
      <c r="Y297" s="134"/>
      <c r="Z297" s="134"/>
      <c r="AA297" s="134"/>
      <c r="AB297" s="162" t="str">
        <f t="shared" si="8"/>
        <v/>
      </c>
      <c r="AC297" s="134"/>
      <c r="AD297" s="134"/>
      <c r="AE297" s="134"/>
      <c r="AF297" s="134"/>
      <c r="AG297" s="134"/>
      <c r="AH297" s="134"/>
    </row>
    <row r="298" spans="1:34" ht="12" customHeight="1">
      <c r="A298" s="160"/>
      <c r="B298" s="155" t="str">
        <f t="array" ref="B298">IF(LEN(A298)=0,"",INDEX('Smelter Look-up'!$A:$A,MATCH($A298,'Smelter Look-up'!$E:$E,0)))</f>
        <v/>
      </c>
      <c r="C298" s="158" t="str">
        <f t="array" ref="C298">IF(LEN(A298)=0,"",INDEX('Smelter Look-up'!$C:$C,MATCH($A298,'Smelter Look-up'!$E:$E,0)))</f>
        <v/>
      </c>
      <c r="D298" s="155"/>
      <c r="E298" s="155" t="str">
        <f ca="1">IF(ISERROR($V298),"",OFFSET('Smelter Look-up'!$D$4,$V298-4,0)&amp;"")</f>
        <v/>
      </c>
      <c r="F298" s="155" t="str">
        <f ca="1">IF(ISERROR($V298),"",OFFSET('Smelter Look-up'!$E$4,$V298-4,0))</f>
        <v/>
      </c>
      <c r="G298" s="155" t="str">
        <f ca="1">IF(C298=$X$4,IF(ISERROR($V298),"Enter smelter details","RMI"),IF(ISERROR($V298),"",OFFSET('Smelter Look-up'!$F$4,$V298-4,0)))</f>
        <v/>
      </c>
      <c r="H298" s="156" t="str">
        <f ca="1">IF(ISERROR($V298),"",OFFSET('Smelter Look-up'!$G$4,$V298-4,0))</f>
        <v/>
      </c>
      <c r="I298" s="157" t="str">
        <f ca="1">IF(ISERROR($V298),"",OFFSET('Smelter Look-up'!$H$4,$V298-4,0))</f>
        <v/>
      </c>
      <c r="J298" s="157" t="str">
        <f ca="1">IF(ISERROR($V298),"",OFFSET('Smelter Look-up'!$I$4,$V298-4,0))</f>
        <v/>
      </c>
      <c r="K298" s="158"/>
      <c r="L298" s="158"/>
      <c r="M298" s="158"/>
      <c r="N298" s="158"/>
      <c r="O298" s="158"/>
      <c r="P298" s="157"/>
      <c r="Q298" s="159"/>
      <c r="R298" s="155" t="str">
        <f ca="1">IF(ISERROR($V298),"",OFFSET('Smelter Look-up'!$C$4,$V298-4,0)&amp;"")</f>
        <v/>
      </c>
      <c r="S298" s="160" t="str">
        <f t="array" aca="1" ref="S298" ca="1">IF(B298="","",IF(ISERROR(MATCH($E298,CL,0)),"Unknown",INDIRECT("'C'!$A$"&amp;MATCH($E298,CL,0)+1)))</f>
        <v/>
      </c>
      <c r="T298" s="160" t="str">
        <f t="array" aca="1" ref="T298" ca="1">IF(B298="","",IF(ISERROR(MATCH($J298,SorP!$B$1:$B$6226,0)),"",INDIRECT("'SorP'!$A$"&amp;MATCH($S298&amp;$J298,SorP!C:C,0))))</f>
        <v/>
      </c>
      <c r="U298" s="161"/>
      <c r="V298" s="151" t="e">
        <f>IF(C298="",NA(),IF(OR(C298="Smelter not listed",C298="Smelter not yet identified"),MATCH($B298&amp;$D298,'Smelter Look-up'!$J:$J,0),MATCH($B298&amp;$C298,'Smelter Look-up'!$J:$J,0)))</f>
        <v>#N/A</v>
      </c>
      <c r="W298" s="134"/>
      <c r="X298" s="134">
        <f t="shared" ca="1" si="9"/>
        <v>0</v>
      </c>
      <c r="Y298" s="134"/>
      <c r="Z298" s="134"/>
      <c r="AA298" s="134"/>
      <c r="AB298" s="162" t="str">
        <f t="shared" si="8"/>
        <v/>
      </c>
      <c r="AC298" s="134"/>
      <c r="AD298" s="134"/>
      <c r="AE298" s="134"/>
      <c r="AF298" s="134"/>
      <c r="AG298" s="134"/>
      <c r="AH298" s="134"/>
    </row>
    <row r="299" spans="1:34" ht="12" customHeight="1">
      <c r="A299" s="160"/>
      <c r="B299" s="155" t="str">
        <f t="array" ref="B299">IF(LEN(A299)=0,"",INDEX('Smelter Look-up'!$A:$A,MATCH($A299,'Smelter Look-up'!$E:$E,0)))</f>
        <v/>
      </c>
      <c r="C299" s="158" t="str">
        <f t="array" ref="C299">IF(LEN(A299)=0,"",INDEX('Smelter Look-up'!$C:$C,MATCH($A299,'Smelter Look-up'!$E:$E,0)))</f>
        <v/>
      </c>
      <c r="D299" s="155"/>
      <c r="E299" s="155" t="str">
        <f ca="1">IF(ISERROR($V299),"",OFFSET('Smelter Look-up'!$D$4,$V299-4,0)&amp;"")</f>
        <v/>
      </c>
      <c r="F299" s="155" t="str">
        <f ca="1">IF(ISERROR($V299),"",OFFSET('Smelter Look-up'!$E$4,$V299-4,0))</f>
        <v/>
      </c>
      <c r="G299" s="155" t="str">
        <f ca="1">IF(C299=$X$4,IF(ISERROR($V299),"Enter smelter details","RMI"),IF(ISERROR($V299),"",OFFSET('Smelter Look-up'!$F$4,$V299-4,0)))</f>
        <v/>
      </c>
      <c r="H299" s="156" t="str">
        <f ca="1">IF(ISERROR($V299),"",OFFSET('Smelter Look-up'!$G$4,$V299-4,0))</f>
        <v/>
      </c>
      <c r="I299" s="157" t="str">
        <f ca="1">IF(ISERROR($V299),"",OFFSET('Smelter Look-up'!$H$4,$V299-4,0))</f>
        <v/>
      </c>
      <c r="J299" s="157" t="str">
        <f ca="1">IF(ISERROR($V299),"",OFFSET('Smelter Look-up'!$I$4,$V299-4,0))</f>
        <v/>
      </c>
      <c r="K299" s="158"/>
      <c r="L299" s="158"/>
      <c r="M299" s="158"/>
      <c r="N299" s="158"/>
      <c r="O299" s="158"/>
      <c r="P299" s="157"/>
      <c r="Q299" s="159"/>
      <c r="R299" s="155" t="str">
        <f ca="1">IF(ISERROR($V299),"",OFFSET('Smelter Look-up'!$C$4,$V299-4,0)&amp;"")</f>
        <v/>
      </c>
      <c r="S299" s="160" t="str">
        <f t="array" aca="1" ref="S299" ca="1">IF(B299="","",IF(ISERROR(MATCH($E299,CL,0)),"Unknown",INDIRECT("'C'!$A$"&amp;MATCH($E299,CL,0)+1)))</f>
        <v/>
      </c>
      <c r="T299" s="160" t="str">
        <f t="array" aca="1" ref="T299" ca="1">IF(B299="","",IF(ISERROR(MATCH($J299,SorP!$B$1:$B$6226,0)),"",INDIRECT("'SorP'!$A$"&amp;MATCH($S299&amp;$J299,SorP!C:C,0))))</f>
        <v/>
      </c>
      <c r="U299" s="161"/>
      <c r="V299" s="151" t="e">
        <f>IF(C299="",NA(),IF(OR(C299="Smelter not listed",C299="Smelter not yet identified"),MATCH($B299&amp;$D299,'Smelter Look-up'!$J:$J,0),MATCH($B299&amp;$C299,'Smelter Look-up'!$J:$J,0)))</f>
        <v>#N/A</v>
      </c>
      <c r="W299" s="134"/>
      <c r="X299" s="134">
        <f t="shared" ca="1" si="9"/>
        <v>0</v>
      </c>
      <c r="Y299" s="134"/>
      <c r="Z299" s="134"/>
      <c r="AA299" s="134"/>
      <c r="AB299" s="162" t="str">
        <f t="shared" si="8"/>
        <v/>
      </c>
      <c r="AC299" s="134"/>
      <c r="AD299" s="134"/>
      <c r="AE299" s="134"/>
      <c r="AF299" s="134"/>
      <c r="AG299" s="134"/>
      <c r="AH299" s="134"/>
    </row>
    <row r="300" spans="1:34" ht="12" customHeight="1">
      <c r="A300" s="160"/>
      <c r="B300" s="155" t="str">
        <f t="array" ref="B300">IF(LEN(A300)=0,"",INDEX('Smelter Look-up'!$A:$A,MATCH($A300,'Smelter Look-up'!$E:$E,0)))</f>
        <v/>
      </c>
      <c r="C300" s="158" t="str">
        <f t="array" ref="C300">IF(LEN(A300)=0,"",INDEX('Smelter Look-up'!$C:$C,MATCH($A300,'Smelter Look-up'!$E:$E,0)))</f>
        <v/>
      </c>
      <c r="D300" s="155"/>
      <c r="E300" s="155" t="str">
        <f ca="1">IF(ISERROR($V300),"",OFFSET('Smelter Look-up'!$D$4,$V300-4,0)&amp;"")</f>
        <v/>
      </c>
      <c r="F300" s="155" t="str">
        <f ca="1">IF(ISERROR($V300),"",OFFSET('Smelter Look-up'!$E$4,$V300-4,0))</f>
        <v/>
      </c>
      <c r="G300" s="155" t="str">
        <f ca="1">IF(C300=$X$4,IF(ISERROR($V300),"Enter smelter details","RMI"),IF(ISERROR($V300),"",OFFSET('Smelter Look-up'!$F$4,$V300-4,0)))</f>
        <v/>
      </c>
      <c r="H300" s="156" t="str">
        <f ca="1">IF(ISERROR($V300),"",OFFSET('Smelter Look-up'!$G$4,$V300-4,0))</f>
        <v/>
      </c>
      <c r="I300" s="157" t="str">
        <f ca="1">IF(ISERROR($V300),"",OFFSET('Smelter Look-up'!$H$4,$V300-4,0))</f>
        <v/>
      </c>
      <c r="J300" s="157" t="str">
        <f ca="1">IF(ISERROR($V300),"",OFFSET('Smelter Look-up'!$I$4,$V300-4,0))</f>
        <v/>
      </c>
      <c r="K300" s="158"/>
      <c r="L300" s="158"/>
      <c r="M300" s="158"/>
      <c r="N300" s="158"/>
      <c r="O300" s="158"/>
      <c r="P300" s="157"/>
      <c r="Q300" s="159"/>
      <c r="R300" s="155" t="str">
        <f ca="1">IF(ISERROR($V300),"",OFFSET('Smelter Look-up'!$C$4,$V300-4,0)&amp;"")</f>
        <v/>
      </c>
      <c r="S300" s="160" t="str">
        <f t="array" aca="1" ref="S300" ca="1">IF(B300="","",IF(ISERROR(MATCH($E300,CL,0)),"Unknown",INDIRECT("'C'!$A$"&amp;MATCH($E300,CL,0)+1)))</f>
        <v/>
      </c>
      <c r="T300" s="160" t="str">
        <f t="array" aca="1" ref="T300" ca="1">IF(B300="","",IF(ISERROR(MATCH($J300,SorP!$B$1:$B$6226,0)),"",INDIRECT("'SorP'!$A$"&amp;MATCH($S300&amp;$J300,SorP!C:C,0))))</f>
        <v/>
      </c>
      <c r="U300" s="161"/>
      <c r="V300" s="151" t="e">
        <f>IF(C300="",NA(),IF(OR(C300="Smelter not listed",C300="Smelter not yet identified"),MATCH($B300&amp;$D300,'Smelter Look-up'!$J:$J,0),MATCH($B300&amp;$C300,'Smelter Look-up'!$J:$J,0)))</f>
        <v>#N/A</v>
      </c>
      <c r="W300" s="134"/>
      <c r="X300" s="134">
        <f t="shared" ca="1" si="9"/>
        <v>0</v>
      </c>
      <c r="Y300" s="134"/>
      <c r="Z300" s="134"/>
      <c r="AA300" s="134"/>
      <c r="AB300" s="162" t="str">
        <f t="shared" si="8"/>
        <v/>
      </c>
      <c r="AC300" s="134"/>
      <c r="AD300" s="134"/>
      <c r="AE300" s="134"/>
      <c r="AF300" s="134"/>
      <c r="AG300" s="134"/>
      <c r="AH300" s="134"/>
    </row>
    <row r="301" spans="1:34" ht="12" customHeight="1">
      <c r="A301" s="160"/>
      <c r="B301" s="155" t="str">
        <f t="array" ref="B301">IF(LEN(A301)=0,"",INDEX('Smelter Look-up'!$A:$A,MATCH($A301,'Smelter Look-up'!$E:$E,0)))</f>
        <v/>
      </c>
      <c r="C301" s="158" t="str">
        <f t="array" ref="C301">IF(LEN(A301)=0,"",INDEX('Smelter Look-up'!$C:$C,MATCH($A301,'Smelter Look-up'!$E:$E,0)))</f>
        <v/>
      </c>
      <c r="D301" s="155"/>
      <c r="E301" s="155" t="str">
        <f ca="1">IF(ISERROR($V301),"",OFFSET('Smelter Look-up'!$D$4,$V301-4,0)&amp;"")</f>
        <v/>
      </c>
      <c r="F301" s="155" t="str">
        <f ca="1">IF(ISERROR($V301),"",OFFSET('Smelter Look-up'!$E$4,$V301-4,0))</f>
        <v/>
      </c>
      <c r="G301" s="155" t="str">
        <f ca="1">IF(C301=$X$4,IF(ISERROR($V301),"Enter smelter details","RMI"),IF(ISERROR($V301),"",OFFSET('Smelter Look-up'!$F$4,$V301-4,0)))</f>
        <v/>
      </c>
      <c r="H301" s="156" t="str">
        <f ca="1">IF(ISERROR($V301),"",OFFSET('Smelter Look-up'!$G$4,$V301-4,0))</f>
        <v/>
      </c>
      <c r="I301" s="157" t="str">
        <f ca="1">IF(ISERROR($V301),"",OFFSET('Smelter Look-up'!$H$4,$V301-4,0))</f>
        <v/>
      </c>
      <c r="J301" s="157" t="str">
        <f ca="1">IF(ISERROR($V301),"",OFFSET('Smelter Look-up'!$I$4,$V301-4,0))</f>
        <v/>
      </c>
      <c r="K301" s="158"/>
      <c r="L301" s="158"/>
      <c r="M301" s="158"/>
      <c r="N301" s="158"/>
      <c r="O301" s="158"/>
      <c r="P301" s="157"/>
      <c r="Q301" s="159"/>
      <c r="R301" s="155" t="str">
        <f ca="1">IF(ISERROR($V301),"",OFFSET('Smelter Look-up'!$C$4,$V301-4,0)&amp;"")</f>
        <v/>
      </c>
      <c r="S301" s="160" t="str">
        <f t="array" aca="1" ref="S301" ca="1">IF(B301="","",IF(ISERROR(MATCH($E301,CL,0)),"Unknown",INDIRECT("'C'!$A$"&amp;MATCH($E301,CL,0)+1)))</f>
        <v/>
      </c>
      <c r="T301" s="160" t="str">
        <f t="array" aca="1" ref="T301" ca="1">IF(B301="","",IF(ISERROR(MATCH($J301,SorP!$B$1:$B$6226,0)),"",INDIRECT("'SorP'!$A$"&amp;MATCH($S301&amp;$J301,SorP!C:C,0))))</f>
        <v/>
      </c>
      <c r="U301" s="161"/>
      <c r="V301" s="151" t="e">
        <f>IF(C301="",NA(),IF(OR(C301="Smelter not listed",C301="Smelter not yet identified"),MATCH($B301&amp;$D301,'Smelter Look-up'!$J:$J,0),MATCH($B301&amp;$C301,'Smelter Look-up'!$J:$J,0)))</f>
        <v>#N/A</v>
      </c>
      <c r="W301" s="134"/>
      <c r="X301" s="134">
        <f t="shared" ca="1" si="9"/>
        <v>0</v>
      </c>
      <c r="Y301" s="134"/>
      <c r="Z301" s="134"/>
      <c r="AA301" s="134"/>
      <c r="AB301" s="162" t="str">
        <f t="shared" si="8"/>
        <v/>
      </c>
      <c r="AC301" s="134"/>
      <c r="AD301" s="134"/>
      <c r="AE301" s="134"/>
      <c r="AF301" s="134"/>
      <c r="AG301" s="134"/>
      <c r="AH301" s="134"/>
    </row>
    <row r="302" spans="1:34" ht="12" customHeight="1">
      <c r="A302" s="160"/>
      <c r="B302" s="155" t="str">
        <f t="array" ref="B302">IF(LEN(A302)=0,"",INDEX('Smelter Look-up'!$A:$A,MATCH($A302,'Smelter Look-up'!$E:$E,0)))</f>
        <v/>
      </c>
      <c r="C302" s="158" t="str">
        <f t="array" ref="C302">IF(LEN(A302)=0,"",INDEX('Smelter Look-up'!$C:$C,MATCH($A302,'Smelter Look-up'!$E:$E,0)))</f>
        <v/>
      </c>
      <c r="D302" s="155"/>
      <c r="E302" s="155" t="str">
        <f ca="1">IF(ISERROR($V302),"",OFFSET('Smelter Look-up'!$D$4,$V302-4,0)&amp;"")</f>
        <v/>
      </c>
      <c r="F302" s="155" t="str">
        <f ca="1">IF(ISERROR($V302),"",OFFSET('Smelter Look-up'!$E$4,$V302-4,0))</f>
        <v/>
      </c>
      <c r="G302" s="155" t="str">
        <f ca="1">IF(C302=$X$4,IF(ISERROR($V302),"Enter smelter details","RMI"),IF(ISERROR($V302),"",OFFSET('Smelter Look-up'!$F$4,$V302-4,0)))</f>
        <v/>
      </c>
      <c r="H302" s="156" t="str">
        <f ca="1">IF(ISERROR($V302),"",OFFSET('Smelter Look-up'!$G$4,$V302-4,0))</f>
        <v/>
      </c>
      <c r="I302" s="157" t="str">
        <f ca="1">IF(ISERROR($V302),"",OFFSET('Smelter Look-up'!$H$4,$V302-4,0))</f>
        <v/>
      </c>
      <c r="J302" s="157" t="str">
        <f ca="1">IF(ISERROR($V302),"",OFFSET('Smelter Look-up'!$I$4,$V302-4,0))</f>
        <v/>
      </c>
      <c r="K302" s="158"/>
      <c r="L302" s="158"/>
      <c r="M302" s="158"/>
      <c r="N302" s="158"/>
      <c r="O302" s="158"/>
      <c r="P302" s="157"/>
      <c r="Q302" s="159"/>
      <c r="R302" s="155" t="str">
        <f ca="1">IF(ISERROR($V302),"",OFFSET('Smelter Look-up'!$C$4,$V302-4,0)&amp;"")</f>
        <v/>
      </c>
      <c r="S302" s="160" t="str">
        <f t="array" aca="1" ref="S302" ca="1">IF(B302="","",IF(ISERROR(MATCH($E302,CL,0)),"Unknown",INDIRECT("'C'!$A$"&amp;MATCH($E302,CL,0)+1)))</f>
        <v/>
      </c>
      <c r="T302" s="160" t="str">
        <f t="array" aca="1" ref="T302" ca="1">IF(B302="","",IF(ISERROR(MATCH($J302,SorP!$B$1:$B$6226,0)),"",INDIRECT("'SorP'!$A$"&amp;MATCH($S302&amp;$J302,SorP!C:C,0))))</f>
        <v/>
      </c>
      <c r="U302" s="161"/>
      <c r="V302" s="151" t="e">
        <f>IF(C302="",NA(),IF(OR(C302="Smelter not listed",C302="Smelter not yet identified"),MATCH($B302&amp;$D302,'Smelter Look-up'!$J:$J,0),MATCH($B302&amp;$C302,'Smelter Look-up'!$J:$J,0)))</f>
        <v>#N/A</v>
      </c>
      <c r="W302" s="134"/>
      <c r="X302" s="134">
        <f t="shared" ca="1" si="9"/>
        <v>0</v>
      </c>
      <c r="Y302" s="134"/>
      <c r="Z302" s="134"/>
      <c r="AA302" s="134"/>
      <c r="AB302" s="162" t="str">
        <f t="shared" si="8"/>
        <v/>
      </c>
      <c r="AC302" s="134"/>
      <c r="AD302" s="134"/>
      <c r="AE302" s="134"/>
      <c r="AF302" s="134"/>
      <c r="AG302" s="134"/>
      <c r="AH302" s="134"/>
    </row>
    <row r="303" spans="1:34" ht="12" customHeight="1">
      <c r="A303" s="160"/>
      <c r="B303" s="155" t="str">
        <f t="array" ref="B303">IF(LEN(A303)=0,"",INDEX('Smelter Look-up'!$A:$A,MATCH($A303,'Smelter Look-up'!$E:$E,0)))</f>
        <v/>
      </c>
      <c r="C303" s="158" t="str">
        <f t="array" ref="C303">IF(LEN(A303)=0,"",INDEX('Smelter Look-up'!$C:$C,MATCH($A303,'Smelter Look-up'!$E:$E,0)))</f>
        <v/>
      </c>
      <c r="D303" s="155"/>
      <c r="E303" s="155" t="str">
        <f ca="1">IF(ISERROR($V303),"",OFFSET('Smelter Look-up'!$D$4,$V303-4,0)&amp;"")</f>
        <v/>
      </c>
      <c r="F303" s="155" t="str">
        <f ca="1">IF(ISERROR($V303),"",OFFSET('Smelter Look-up'!$E$4,$V303-4,0))</f>
        <v/>
      </c>
      <c r="G303" s="155" t="str">
        <f ca="1">IF(C303=$X$4,IF(ISERROR($V303),"Enter smelter details","RMI"),IF(ISERROR($V303),"",OFFSET('Smelter Look-up'!$F$4,$V303-4,0)))</f>
        <v/>
      </c>
      <c r="H303" s="156" t="str">
        <f ca="1">IF(ISERROR($V303),"",OFFSET('Smelter Look-up'!$G$4,$V303-4,0))</f>
        <v/>
      </c>
      <c r="I303" s="157" t="str">
        <f ca="1">IF(ISERROR($V303),"",OFFSET('Smelter Look-up'!$H$4,$V303-4,0))</f>
        <v/>
      </c>
      <c r="J303" s="157" t="str">
        <f ca="1">IF(ISERROR($V303),"",OFFSET('Smelter Look-up'!$I$4,$V303-4,0))</f>
        <v/>
      </c>
      <c r="K303" s="158"/>
      <c r="L303" s="158"/>
      <c r="M303" s="158"/>
      <c r="N303" s="158"/>
      <c r="O303" s="158"/>
      <c r="P303" s="157"/>
      <c r="Q303" s="159"/>
      <c r="R303" s="155" t="str">
        <f ca="1">IF(ISERROR($V303),"",OFFSET('Smelter Look-up'!$C$4,$V303-4,0)&amp;"")</f>
        <v/>
      </c>
      <c r="S303" s="160" t="str">
        <f t="array" aca="1" ref="S303" ca="1">IF(B303="","",IF(ISERROR(MATCH($E303,CL,0)),"Unknown",INDIRECT("'C'!$A$"&amp;MATCH($E303,CL,0)+1)))</f>
        <v/>
      </c>
      <c r="T303" s="160" t="str">
        <f t="array" aca="1" ref="T303" ca="1">IF(B303="","",IF(ISERROR(MATCH($J303,SorP!$B$1:$B$6226,0)),"",INDIRECT("'SorP'!$A$"&amp;MATCH($S303&amp;$J303,SorP!C:C,0))))</f>
        <v/>
      </c>
      <c r="U303" s="161"/>
      <c r="V303" s="151" t="e">
        <f>IF(C303="",NA(),IF(OR(C303="Smelter not listed",C303="Smelter not yet identified"),MATCH($B303&amp;$D303,'Smelter Look-up'!$J:$J,0),MATCH($B303&amp;$C303,'Smelter Look-up'!$J:$J,0)))</f>
        <v>#N/A</v>
      </c>
      <c r="W303" s="134"/>
      <c r="X303" s="134">
        <f t="shared" ca="1" si="9"/>
        <v>0</v>
      </c>
      <c r="Y303" s="134"/>
      <c r="Z303" s="134"/>
      <c r="AA303" s="134"/>
      <c r="AB303" s="162" t="str">
        <f t="shared" si="8"/>
        <v/>
      </c>
      <c r="AC303" s="134"/>
      <c r="AD303" s="134"/>
      <c r="AE303" s="134"/>
      <c r="AF303" s="134"/>
      <c r="AG303" s="134"/>
      <c r="AH303" s="134"/>
    </row>
    <row r="304" spans="1:34" ht="12" customHeight="1">
      <c r="A304" s="160"/>
      <c r="B304" s="155" t="str">
        <f t="array" ref="B304">IF(LEN(A304)=0,"",INDEX('Smelter Look-up'!$A:$A,MATCH($A304,'Smelter Look-up'!$E:$E,0)))</f>
        <v/>
      </c>
      <c r="C304" s="158" t="str">
        <f t="array" ref="C304">IF(LEN(A304)=0,"",INDEX('Smelter Look-up'!$C:$C,MATCH($A304,'Smelter Look-up'!$E:$E,0)))</f>
        <v/>
      </c>
      <c r="D304" s="155"/>
      <c r="E304" s="155" t="str">
        <f ca="1">IF(ISERROR($V304),"",OFFSET('Smelter Look-up'!$D$4,$V304-4,0)&amp;"")</f>
        <v/>
      </c>
      <c r="F304" s="155" t="str">
        <f ca="1">IF(ISERROR($V304),"",OFFSET('Smelter Look-up'!$E$4,$V304-4,0))</f>
        <v/>
      </c>
      <c r="G304" s="155" t="str">
        <f ca="1">IF(C304=$X$4,IF(ISERROR($V304),"Enter smelter details","RMI"),IF(ISERROR($V304),"",OFFSET('Smelter Look-up'!$F$4,$V304-4,0)))</f>
        <v/>
      </c>
      <c r="H304" s="156" t="str">
        <f ca="1">IF(ISERROR($V304),"",OFFSET('Smelter Look-up'!$G$4,$V304-4,0))</f>
        <v/>
      </c>
      <c r="I304" s="157" t="str">
        <f ca="1">IF(ISERROR($V304),"",OFFSET('Smelter Look-up'!$H$4,$V304-4,0))</f>
        <v/>
      </c>
      <c r="J304" s="157" t="str">
        <f ca="1">IF(ISERROR($V304),"",OFFSET('Smelter Look-up'!$I$4,$V304-4,0))</f>
        <v/>
      </c>
      <c r="K304" s="158"/>
      <c r="L304" s="158"/>
      <c r="M304" s="158"/>
      <c r="N304" s="158"/>
      <c r="O304" s="158"/>
      <c r="P304" s="157"/>
      <c r="Q304" s="159"/>
      <c r="R304" s="155" t="str">
        <f ca="1">IF(ISERROR($V304),"",OFFSET('Smelter Look-up'!$C$4,$V304-4,0)&amp;"")</f>
        <v/>
      </c>
      <c r="S304" s="160" t="str">
        <f t="array" aca="1" ref="S304" ca="1">IF(B304="","",IF(ISERROR(MATCH($E304,CL,0)),"Unknown",INDIRECT("'C'!$A$"&amp;MATCH($E304,CL,0)+1)))</f>
        <v/>
      </c>
      <c r="T304" s="160" t="str">
        <f t="array" aca="1" ref="T304" ca="1">IF(B304="","",IF(ISERROR(MATCH($J304,SorP!$B$1:$B$6226,0)),"",INDIRECT("'SorP'!$A$"&amp;MATCH($S304&amp;$J304,SorP!C:C,0))))</f>
        <v/>
      </c>
      <c r="U304" s="161"/>
      <c r="V304" s="151" t="e">
        <f>IF(C304="",NA(),IF(OR(C304="Smelter not listed",C304="Smelter not yet identified"),MATCH($B304&amp;$D304,'Smelter Look-up'!$J:$J,0),MATCH($B304&amp;$C304,'Smelter Look-up'!$J:$J,0)))</f>
        <v>#N/A</v>
      </c>
      <c r="W304" s="134"/>
      <c r="X304" s="134">
        <f t="shared" ca="1" si="9"/>
        <v>0</v>
      </c>
      <c r="Y304" s="134"/>
      <c r="Z304" s="134"/>
      <c r="AA304" s="134"/>
      <c r="AB304" s="162" t="str">
        <f t="shared" si="8"/>
        <v/>
      </c>
      <c r="AC304" s="134"/>
      <c r="AD304" s="134"/>
      <c r="AE304" s="134"/>
      <c r="AF304" s="134"/>
      <c r="AG304" s="134"/>
      <c r="AH304" s="134"/>
    </row>
    <row r="305" spans="1:34" ht="12" customHeight="1">
      <c r="A305" s="160"/>
      <c r="B305" s="155" t="str">
        <f t="array" ref="B305">IF(LEN(A305)=0,"",INDEX('Smelter Look-up'!$A:$A,MATCH($A305,'Smelter Look-up'!$E:$E,0)))</f>
        <v/>
      </c>
      <c r="C305" s="158" t="str">
        <f t="array" ref="C305">IF(LEN(A305)=0,"",INDEX('Smelter Look-up'!$C:$C,MATCH($A305,'Smelter Look-up'!$E:$E,0)))</f>
        <v/>
      </c>
      <c r="D305" s="155"/>
      <c r="E305" s="155" t="str">
        <f ca="1">IF(ISERROR($V305),"",OFFSET('Smelter Look-up'!$D$4,$V305-4,0)&amp;"")</f>
        <v/>
      </c>
      <c r="F305" s="155" t="str">
        <f ca="1">IF(ISERROR($V305),"",OFFSET('Smelter Look-up'!$E$4,$V305-4,0))</f>
        <v/>
      </c>
      <c r="G305" s="155" t="str">
        <f ca="1">IF(C305=$X$4,IF(ISERROR($V305),"Enter smelter details","RMI"),IF(ISERROR($V305),"",OFFSET('Smelter Look-up'!$F$4,$V305-4,0)))</f>
        <v/>
      </c>
      <c r="H305" s="156" t="str">
        <f ca="1">IF(ISERROR($V305),"",OFFSET('Smelter Look-up'!$G$4,$V305-4,0))</f>
        <v/>
      </c>
      <c r="I305" s="157" t="str">
        <f ca="1">IF(ISERROR($V305),"",OFFSET('Smelter Look-up'!$H$4,$V305-4,0))</f>
        <v/>
      </c>
      <c r="J305" s="157" t="str">
        <f ca="1">IF(ISERROR($V305),"",OFFSET('Smelter Look-up'!$I$4,$V305-4,0))</f>
        <v/>
      </c>
      <c r="K305" s="158"/>
      <c r="L305" s="158"/>
      <c r="M305" s="158"/>
      <c r="N305" s="158"/>
      <c r="O305" s="158"/>
      <c r="P305" s="157"/>
      <c r="Q305" s="159"/>
      <c r="R305" s="155" t="str">
        <f ca="1">IF(ISERROR($V305),"",OFFSET('Smelter Look-up'!$C$4,$V305-4,0)&amp;"")</f>
        <v/>
      </c>
      <c r="S305" s="160" t="str">
        <f t="array" aca="1" ref="S305" ca="1">IF(B305="","",IF(ISERROR(MATCH($E305,CL,0)),"Unknown",INDIRECT("'C'!$A$"&amp;MATCH($E305,CL,0)+1)))</f>
        <v/>
      </c>
      <c r="T305" s="160" t="str">
        <f t="array" aca="1" ref="T305" ca="1">IF(B305="","",IF(ISERROR(MATCH($J305,SorP!$B$1:$B$6226,0)),"",INDIRECT("'SorP'!$A$"&amp;MATCH($S305&amp;$J305,SorP!C:C,0))))</f>
        <v/>
      </c>
      <c r="U305" s="161"/>
      <c r="V305" s="151" t="e">
        <f>IF(C305="",NA(),IF(OR(C305="Smelter not listed",C305="Smelter not yet identified"),MATCH($B305&amp;$D305,'Smelter Look-up'!$J:$J,0),MATCH($B305&amp;$C305,'Smelter Look-up'!$J:$J,0)))</f>
        <v>#N/A</v>
      </c>
      <c r="W305" s="134"/>
      <c r="X305" s="134">
        <f t="shared" ca="1" si="9"/>
        <v>0</v>
      </c>
      <c r="Y305" s="134"/>
      <c r="Z305" s="134"/>
      <c r="AA305" s="134"/>
      <c r="AB305" s="162" t="str">
        <f t="shared" si="8"/>
        <v/>
      </c>
      <c r="AC305" s="134"/>
      <c r="AD305" s="134"/>
      <c r="AE305" s="134"/>
      <c r="AF305" s="134"/>
      <c r="AG305" s="134"/>
      <c r="AH305" s="134"/>
    </row>
    <row r="306" spans="1:34" ht="12" customHeight="1">
      <c r="A306" s="160"/>
      <c r="B306" s="155" t="str">
        <f t="array" ref="B306">IF(LEN(A306)=0,"",INDEX('Smelter Look-up'!$A:$A,MATCH($A306,'Smelter Look-up'!$E:$E,0)))</f>
        <v/>
      </c>
      <c r="C306" s="158" t="str">
        <f t="array" ref="C306">IF(LEN(A306)=0,"",INDEX('Smelter Look-up'!$C:$C,MATCH($A306,'Smelter Look-up'!$E:$E,0)))</f>
        <v/>
      </c>
      <c r="D306" s="155"/>
      <c r="E306" s="155" t="str">
        <f ca="1">IF(ISERROR($V306),"",OFFSET('Smelter Look-up'!$D$4,$V306-4,0)&amp;"")</f>
        <v/>
      </c>
      <c r="F306" s="155" t="str">
        <f ca="1">IF(ISERROR($V306),"",OFFSET('Smelter Look-up'!$E$4,$V306-4,0))</f>
        <v/>
      </c>
      <c r="G306" s="155" t="str">
        <f ca="1">IF(C306=$X$4,IF(ISERROR($V306),"Enter smelter details","RMI"),IF(ISERROR($V306),"",OFFSET('Smelter Look-up'!$F$4,$V306-4,0)))</f>
        <v/>
      </c>
      <c r="H306" s="156" t="str">
        <f ca="1">IF(ISERROR($V306),"",OFFSET('Smelter Look-up'!$G$4,$V306-4,0))</f>
        <v/>
      </c>
      <c r="I306" s="157" t="str">
        <f ca="1">IF(ISERROR($V306),"",OFFSET('Smelter Look-up'!$H$4,$V306-4,0))</f>
        <v/>
      </c>
      <c r="J306" s="157" t="str">
        <f ca="1">IF(ISERROR($V306),"",OFFSET('Smelter Look-up'!$I$4,$V306-4,0))</f>
        <v/>
      </c>
      <c r="K306" s="158"/>
      <c r="L306" s="158"/>
      <c r="M306" s="158"/>
      <c r="N306" s="158"/>
      <c r="O306" s="158"/>
      <c r="P306" s="157"/>
      <c r="Q306" s="159"/>
      <c r="R306" s="155" t="str">
        <f ca="1">IF(ISERROR($V306),"",OFFSET('Smelter Look-up'!$C$4,$V306-4,0)&amp;"")</f>
        <v/>
      </c>
      <c r="S306" s="160" t="str">
        <f t="array" aca="1" ref="S306" ca="1">IF(B306="","",IF(ISERROR(MATCH($E306,CL,0)),"Unknown",INDIRECT("'C'!$A$"&amp;MATCH($E306,CL,0)+1)))</f>
        <v/>
      </c>
      <c r="T306" s="160" t="str">
        <f t="array" aca="1" ref="T306" ca="1">IF(B306="","",IF(ISERROR(MATCH($J306,SorP!$B$1:$B$6226,0)),"",INDIRECT("'SorP'!$A$"&amp;MATCH($S306&amp;$J306,SorP!C:C,0))))</f>
        <v/>
      </c>
      <c r="U306" s="161"/>
      <c r="V306" s="151" t="e">
        <f>IF(C306="",NA(),IF(OR(C306="Smelter not listed",C306="Smelter not yet identified"),MATCH($B306&amp;$D306,'Smelter Look-up'!$J:$J,0),MATCH($B306&amp;$C306,'Smelter Look-up'!$J:$J,0)))</f>
        <v>#N/A</v>
      </c>
      <c r="W306" s="134"/>
      <c r="X306" s="134">
        <f t="shared" ca="1" si="9"/>
        <v>0</v>
      </c>
      <c r="Y306" s="134"/>
      <c r="Z306" s="134"/>
      <c r="AA306" s="134"/>
      <c r="AB306" s="162" t="str">
        <f t="shared" si="8"/>
        <v/>
      </c>
      <c r="AC306" s="134"/>
      <c r="AD306" s="134"/>
      <c r="AE306" s="134"/>
      <c r="AF306" s="134"/>
      <c r="AG306" s="134"/>
      <c r="AH306" s="134"/>
    </row>
    <row r="307" spans="1:34" ht="12" customHeight="1">
      <c r="A307" s="160"/>
      <c r="B307" s="155" t="str">
        <f t="array" ref="B307">IF(LEN(A307)=0,"",INDEX('Smelter Look-up'!$A:$A,MATCH($A307,'Smelter Look-up'!$E:$E,0)))</f>
        <v/>
      </c>
      <c r="C307" s="158" t="str">
        <f t="array" ref="C307">IF(LEN(A307)=0,"",INDEX('Smelter Look-up'!$C:$C,MATCH($A307,'Smelter Look-up'!$E:$E,0)))</f>
        <v/>
      </c>
      <c r="D307" s="155"/>
      <c r="E307" s="155" t="str">
        <f ca="1">IF(ISERROR($V307),"",OFFSET('Smelter Look-up'!$D$4,$V307-4,0)&amp;"")</f>
        <v/>
      </c>
      <c r="F307" s="155" t="str">
        <f ca="1">IF(ISERROR($V307),"",OFFSET('Smelter Look-up'!$E$4,$V307-4,0))</f>
        <v/>
      </c>
      <c r="G307" s="155" t="str">
        <f ca="1">IF(C307=$X$4,IF(ISERROR($V307),"Enter smelter details","RMI"),IF(ISERROR($V307),"",OFFSET('Smelter Look-up'!$F$4,$V307-4,0)))</f>
        <v/>
      </c>
      <c r="H307" s="156" t="str">
        <f ca="1">IF(ISERROR($V307),"",OFFSET('Smelter Look-up'!$G$4,$V307-4,0))</f>
        <v/>
      </c>
      <c r="I307" s="157" t="str">
        <f ca="1">IF(ISERROR($V307),"",OFFSET('Smelter Look-up'!$H$4,$V307-4,0))</f>
        <v/>
      </c>
      <c r="J307" s="157" t="str">
        <f ca="1">IF(ISERROR($V307),"",OFFSET('Smelter Look-up'!$I$4,$V307-4,0))</f>
        <v/>
      </c>
      <c r="K307" s="158"/>
      <c r="L307" s="158"/>
      <c r="M307" s="158"/>
      <c r="N307" s="158"/>
      <c r="O307" s="158"/>
      <c r="P307" s="157"/>
      <c r="Q307" s="159"/>
      <c r="R307" s="155" t="str">
        <f ca="1">IF(ISERROR($V307),"",OFFSET('Smelter Look-up'!$C$4,$V307-4,0)&amp;"")</f>
        <v/>
      </c>
      <c r="S307" s="160" t="str">
        <f t="array" aca="1" ref="S307" ca="1">IF(B307="","",IF(ISERROR(MATCH($E307,CL,0)),"Unknown",INDIRECT("'C'!$A$"&amp;MATCH($E307,CL,0)+1)))</f>
        <v/>
      </c>
      <c r="T307" s="160" t="str">
        <f t="array" aca="1" ref="T307" ca="1">IF(B307="","",IF(ISERROR(MATCH($J307,SorP!$B$1:$B$6226,0)),"",INDIRECT("'SorP'!$A$"&amp;MATCH($S307&amp;$J307,SorP!C:C,0))))</f>
        <v/>
      </c>
      <c r="U307" s="161"/>
      <c r="V307" s="151" t="e">
        <f>IF(C307="",NA(),IF(OR(C307="Smelter not listed",C307="Smelter not yet identified"),MATCH($B307&amp;$D307,'Smelter Look-up'!$J:$J,0),MATCH($B307&amp;$C307,'Smelter Look-up'!$J:$J,0)))</f>
        <v>#N/A</v>
      </c>
      <c r="W307" s="134"/>
      <c r="X307" s="134">
        <f t="shared" ca="1" si="9"/>
        <v>0</v>
      </c>
      <c r="Y307" s="134"/>
      <c r="Z307" s="134"/>
      <c r="AA307" s="134"/>
      <c r="AB307" s="162" t="str">
        <f t="shared" si="8"/>
        <v/>
      </c>
      <c r="AC307" s="134"/>
      <c r="AD307" s="134"/>
      <c r="AE307" s="134"/>
      <c r="AF307" s="134"/>
      <c r="AG307" s="134"/>
      <c r="AH307" s="134"/>
    </row>
    <row r="308" spans="1:34" ht="12" customHeight="1">
      <c r="A308" s="160"/>
      <c r="B308" s="155" t="str">
        <f t="array" ref="B308">IF(LEN(A308)=0,"",INDEX('Smelter Look-up'!$A:$A,MATCH($A308,'Smelter Look-up'!$E:$E,0)))</f>
        <v/>
      </c>
      <c r="C308" s="158" t="str">
        <f t="array" ref="C308">IF(LEN(A308)=0,"",INDEX('Smelter Look-up'!$C:$C,MATCH($A308,'Smelter Look-up'!$E:$E,0)))</f>
        <v/>
      </c>
      <c r="D308" s="155"/>
      <c r="E308" s="155" t="str">
        <f ca="1">IF(ISERROR($V308),"",OFFSET('Smelter Look-up'!$D$4,$V308-4,0)&amp;"")</f>
        <v/>
      </c>
      <c r="F308" s="155" t="str">
        <f ca="1">IF(ISERROR($V308),"",OFFSET('Smelter Look-up'!$E$4,$V308-4,0))</f>
        <v/>
      </c>
      <c r="G308" s="155" t="str">
        <f ca="1">IF(C308=$X$4,IF(ISERROR($V308),"Enter smelter details","RMI"),IF(ISERROR($V308),"",OFFSET('Smelter Look-up'!$F$4,$V308-4,0)))</f>
        <v/>
      </c>
      <c r="H308" s="156" t="str">
        <f ca="1">IF(ISERROR($V308),"",OFFSET('Smelter Look-up'!$G$4,$V308-4,0))</f>
        <v/>
      </c>
      <c r="I308" s="157" t="str">
        <f ca="1">IF(ISERROR($V308),"",OFFSET('Smelter Look-up'!$H$4,$V308-4,0))</f>
        <v/>
      </c>
      <c r="J308" s="157" t="str">
        <f ca="1">IF(ISERROR($V308),"",OFFSET('Smelter Look-up'!$I$4,$V308-4,0))</f>
        <v/>
      </c>
      <c r="K308" s="158"/>
      <c r="L308" s="158"/>
      <c r="M308" s="158"/>
      <c r="N308" s="158"/>
      <c r="O308" s="158"/>
      <c r="P308" s="157"/>
      <c r="Q308" s="159"/>
      <c r="R308" s="155" t="str">
        <f ca="1">IF(ISERROR($V308),"",OFFSET('Smelter Look-up'!$C$4,$V308-4,0)&amp;"")</f>
        <v/>
      </c>
      <c r="S308" s="160" t="str">
        <f t="array" aca="1" ref="S308" ca="1">IF(B308="","",IF(ISERROR(MATCH($E308,CL,0)),"Unknown",INDIRECT("'C'!$A$"&amp;MATCH($E308,CL,0)+1)))</f>
        <v/>
      </c>
      <c r="T308" s="160" t="str">
        <f t="array" aca="1" ref="T308" ca="1">IF(B308="","",IF(ISERROR(MATCH($J308,SorP!$B$1:$B$6226,0)),"",INDIRECT("'SorP'!$A$"&amp;MATCH($S308&amp;$J308,SorP!C:C,0))))</f>
        <v/>
      </c>
      <c r="U308" s="161"/>
      <c r="V308" s="151" t="e">
        <f>IF(C308="",NA(),IF(OR(C308="Smelter not listed",C308="Smelter not yet identified"),MATCH($B308&amp;$D308,'Smelter Look-up'!$J:$J,0),MATCH($B308&amp;$C308,'Smelter Look-up'!$J:$J,0)))</f>
        <v>#N/A</v>
      </c>
      <c r="W308" s="134"/>
      <c r="X308" s="134">
        <f t="shared" ca="1" si="9"/>
        <v>0</v>
      </c>
      <c r="Y308" s="134"/>
      <c r="Z308" s="134"/>
      <c r="AA308" s="134"/>
      <c r="AB308" s="162" t="str">
        <f t="shared" si="8"/>
        <v/>
      </c>
      <c r="AC308" s="134"/>
      <c r="AD308" s="134"/>
      <c r="AE308" s="134"/>
      <c r="AF308" s="134"/>
      <c r="AG308" s="134"/>
      <c r="AH308" s="134"/>
    </row>
    <row r="309" spans="1:34" ht="12" customHeight="1">
      <c r="A309" s="160"/>
      <c r="B309" s="155" t="str">
        <f t="array" ref="B309">IF(LEN(A309)=0,"",INDEX('Smelter Look-up'!$A:$A,MATCH($A309,'Smelter Look-up'!$E:$E,0)))</f>
        <v/>
      </c>
      <c r="C309" s="158" t="str">
        <f t="array" ref="C309">IF(LEN(A309)=0,"",INDEX('Smelter Look-up'!$C:$C,MATCH($A309,'Smelter Look-up'!$E:$E,0)))</f>
        <v/>
      </c>
      <c r="D309" s="155"/>
      <c r="E309" s="155" t="str">
        <f ca="1">IF(ISERROR($V309),"",OFFSET('Smelter Look-up'!$D$4,$V309-4,0)&amp;"")</f>
        <v/>
      </c>
      <c r="F309" s="155" t="str">
        <f ca="1">IF(ISERROR($V309),"",OFFSET('Smelter Look-up'!$E$4,$V309-4,0))</f>
        <v/>
      </c>
      <c r="G309" s="155" t="str">
        <f ca="1">IF(C309=$X$4,IF(ISERROR($V309),"Enter smelter details","RMI"),IF(ISERROR($V309),"",OFFSET('Smelter Look-up'!$F$4,$V309-4,0)))</f>
        <v/>
      </c>
      <c r="H309" s="156" t="str">
        <f ca="1">IF(ISERROR($V309),"",OFFSET('Smelter Look-up'!$G$4,$V309-4,0))</f>
        <v/>
      </c>
      <c r="I309" s="157" t="str">
        <f ca="1">IF(ISERROR($V309),"",OFFSET('Smelter Look-up'!$H$4,$V309-4,0))</f>
        <v/>
      </c>
      <c r="J309" s="157" t="str">
        <f ca="1">IF(ISERROR($V309),"",OFFSET('Smelter Look-up'!$I$4,$V309-4,0))</f>
        <v/>
      </c>
      <c r="K309" s="158"/>
      <c r="L309" s="158"/>
      <c r="M309" s="158"/>
      <c r="N309" s="158"/>
      <c r="O309" s="158"/>
      <c r="P309" s="157"/>
      <c r="Q309" s="159"/>
      <c r="R309" s="155" t="str">
        <f ca="1">IF(ISERROR($V309),"",OFFSET('Smelter Look-up'!$C$4,$V309-4,0)&amp;"")</f>
        <v/>
      </c>
      <c r="S309" s="160" t="str">
        <f t="array" aca="1" ref="S309" ca="1">IF(B309="","",IF(ISERROR(MATCH($E309,CL,0)),"Unknown",INDIRECT("'C'!$A$"&amp;MATCH($E309,CL,0)+1)))</f>
        <v/>
      </c>
      <c r="T309" s="160" t="str">
        <f t="array" aca="1" ref="T309" ca="1">IF(B309="","",IF(ISERROR(MATCH($J309,SorP!$B$1:$B$6226,0)),"",INDIRECT("'SorP'!$A$"&amp;MATCH($S309&amp;$J309,SorP!C:C,0))))</f>
        <v/>
      </c>
      <c r="U309" s="161"/>
      <c r="V309" s="151" t="e">
        <f>IF(C309="",NA(),IF(OR(C309="Smelter not listed",C309="Smelter not yet identified"),MATCH($B309&amp;$D309,'Smelter Look-up'!$J:$J,0),MATCH($B309&amp;$C309,'Smelter Look-up'!$J:$J,0)))</f>
        <v>#N/A</v>
      </c>
      <c r="W309" s="134"/>
      <c r="X309" s="134">
        <f t="shared" ca="1" si="9"/>
        <v>0</v>
      </c>
      <c r="Y309" s="134"/>
      <c r="Z309" s="134"/>
      <c r="AA309" s="134"/>
      <c r="AB309" s="162" t="str">
        <f t="shared" si="8"/>
        <v/>
      </c>
      <c r="AC309" s="134"/>
      <c r="AD309" s="134"/>
      <c r="AE309" s="134"/>
      <c r="AF309" s="134"/>
      <c r="AG309" s="134"/>
      <c r="AH309" s="134"/>
    </row>
    <row r="310" spans="1:34" ht="12" customHeight="1">
      <c r="A310" s="160"/>
      <c r="B310" s="155" t="str">
        <f t="array" ref="B310">IF(LEN(A310)=0,"",INDEX('Smelter Look-up'!$A:$A,MATCH($A310,'Smelter Look-up'!$E:$E,0)))</f>
        <v/>
      </c>
      <c r="C310" s="158" t="str">
        <f t="array" ref="C310">IF(LEN(A310)=0,"",INDEX('Smelter Look-up'!$C:$C,MATCH($A310,'Smelter Look-up'!$E:$E,0)))</f>
        <v/>
      </c>
      <c r="D310" s="155"/>
      <c r="E310" s="155" t="str">
        <f ca="1">IF(ISERROR($V310),"",OFFSET('Smelter Look-up'!$D$4,$V310-4,0)&amp;"")</f>
        <v/>
      </c>
      <c r="F310" s="155" t="str">
        <f ca="1">IF(ISERROR($V310),"",OFFSET('Smelter Look-up'!$E$4,$V310-4,0))</f>
        <v/>
      </c>
      <c r="G310" s="155" t="str">
        <f ca="1">IF(C310=$X$4,IF(ISERROR($V310),"Enter smelter details","RMI"),IF(ISERROR($V310),"",OFFSET('Smelter Look-up'!$F$4,$V310-4,0)))</f>
        <v/>
      </c>
      <c r="H310" s="156" t="str">
        <f ca="1">IF(ISERROR($V310),"",OFFSET('Smelter Look-up'!$G$4,$V310-4,0))</f>
        <v/>
      </c>
      <c r="I310" s="157" t="str">
        <f ca="1">IF(ISERROR($V310),"",OFFSET('Smelter Look-up'!$H$4,$V310-4,0))</f>
        <v/>
      </c>
      <c r="J310" s="157" t="str">
        <f ca="1">IF(ISERROR($V310),"",OFFSET('Smelter Look-up'!$I$4,$V310-4,0))</f>
        <v/>
      </c>
      <c r="K310" s="158"/>
      <c r="L310" s="158"/>
      <c r="M310" s="158"/>
      <c r="N310" s="158"/>
      <c r="O310" s="158"/>
      <c r="P310" s="157"/>
      <c r="Q310" s="159"/>
      <c r="R310" s="155" t="str">
        <f ca="1">IF(ISERROR($V310),"",OFFSET('Smelter Look-up'!$C$4,$V310-4,0)&amp;"")</f>
        <v/>
      </c>
      <c r="S310" s="160" t="str">
        <f t="array" aca="1" ref="S310" ca="1">IF(B310="","",IF(ISERROR(MATCH($E310,CL,0)),"Unknown",INDIRECT("'C'!$A$"&amp;MATCH($E310,CL,0)+1)))</f>
        <v/>
      </c>
      <c r="T310" s="160" t="str">
        <f t="array" aca="1" ref="T310" ca="1">IF(B310="","",IF(ISERROR(MATCH($J310,SorP!$B$1:$B$6226,0)),"",INDIRECT("'SorP'!$A$"&amp;MATCH($S310&amp;$J310,SorP!C:C,0))))</f>
        <v/>
      </c>
      <c r="U310" s="161"/>
      <c r="V310" s="151" t="e">
        <f>IF(C310="",NA(),IF(OR(C310="Smelter not listed",C310="Smelter not yet identified"),MATCH($B310&amp;$D310,'Smelter Look-up'!$J:$J,0),MATCH($B310&amp;$C310,'Smelter Look-up'!$J:$J,0)))</f>
        <v>#N/A</v>
      </c>
      <c r="W310" s="134"/>
      <c r="X310" s="134">
        <f t="shared" ca="1" si="9"/>
        <v>0</v>
      </c>
      <c r="Y310" s="134"/>
      <c r="Z310" s="134"/>
      <c r="AA310" s="134"/>
      <c r="AB310" s="162" t="str">
        <f t="shared" si="8"/>
        <v/>
      </c>
      <c r="AC310" s="134"/>
      <c r="AD310" s="134"/>
      <c r="AE310" s="134"/>
      <c r="AF310" s="134"/>
      <c r="AG310" s="134"/>
      <c r="AH310" s="134"/>
    </row>
    <row r="311" spans="1:34" ht="12" customHeight="1">
      <c r="A311" s="160"/>
      <c r="B311" s="155" t="str">
        <f t="array" ref="B311">IF(LEN(A311)=0,"",INDEX('Smelter Look-up'!$A:$A,MATCH($A311,'Smelter Look-up'!$E:$E,0)))</f>
        <v/>
      </c>
      <c r="C311" s="158" t="str">
        <f t="array" ref="C311">IF(LEN(A311)=0,"",INDEX('Smelter Look-up'!$C:$C,MATCH($A311,'Smelter Look-up'!$E:$E,0)))</f>
        <v/>
      </c>
      <c r="D311" s="155"/>
      <c r="E311" s="155" t="str">
        <f ca="1">IF(ISERROR($V311),"",OFFSET('Smelter Look-up'!$D$4,$V311-4,0)&amp;"")</f>
        <v/>
      </c>
      <c r="F311" s="155" t="str">
        <f ca="1">IF(ISERROR($V311),"",OFFSET('Smelter Look-up'!$E$4,$V311-4,0))</f>
        <v/>
      </c>
      <c r="G311" s="155" t="str">
        <f ca="1">IF(C311=$X$4,IF(ISERROR($V311),"Enter smelter details","RMI"),IF(ISERROR($V311),"",OFFSET('Smelter Look-up'!$F$4,$V311-4,0)))</f>
        <v/>
      </c>
      <c r="H311" s="156" t="str">
        <f ca="1">IF(ISERROR($V311),"",OFFSET('Smelter Look-up'!$G$4,$V311-4,0))</f>
        <v/>
      </c>
      <c r="I311" s="157" t="str">
        <f ca="1">IF(ISERROR($V311),"",OFFSET('Smelter Look-up'!$H$4,$V311-4,0))</f>
        <v/>
      </c>
      <c r="J311" s="157" t="str">
        <f ca="1">IF(ISERROR($V311),"",OFFSET('Smelter Look-up'!$I$4,$V311-4,0))</f>
        <v/>
      </c>
      <c r="K311" s="158"/>
      <c r="L311" s="158"/>
      <c r="M311" s="158"/>
      <c r="N311" s="158"/>
      <c r="O311" s="158"/>
      <c r="P311" s="157"/>
      <c r="Q311" s="159"/>
      <c r="R311" s="155" t="str">
        <f ca="1">IF(ISERROR($V311),"",OFFSET('Smelter Look-up'!$C$4,$V311-4,0)&amp;"")</f>
        <v/>
      </c>
      <c r="S311" s="160" t="str">
        <f t="array" aca="1" ref="S311" ca="1">IF(B311="","",IF(ISERROR(MATCH($E311,CL,0)),"Unknown",INDIRECT("'C'!$A$"&amp;MATCH($E311,CL,0)+1)))</f>
        <v/>
      </c>
      <c r="T311" s="160" t="str">
        <f t="array" aca="1" ref="T311" ca="1">IF(B311="","",IF(ISERROR(MATCH($J311,SorP!$B$1:$B$6226,0)),"",INDIRECT("'SorP'!$A$"&amp;MATCH($S311&amp;$J311,SorP!C:C,0))))</f>
        <v/>
      </c>
      <c r="U311" s="161"/>
      <c r="V311" s="151" t="e">
        <f>IF(C311="",NA(),IF(OR(C311="Smelter not listed",C311="Smelter not yet identified"),MATCH($B311&amp;$D311,'Smelter Look-up'!$J:$J,0),MATCH($B311&amp;$C311,'Smelter Look-up'!$J:$J,0)))</f>
        <v>#N/A</v>
      </c>
      <c r="W311" s="134"/>
      <c r="X311" s="134">
        <f t="shared" ca="1" si="9"/>
        <v>0</v>
      </c>
      <c r="Y311" s="134"/>
      <c r="Z311" s="134"/>
      <c r="AA311" s="134"/>
      <c r="AB311" s="162" t="str">
        <f t="shared" si="8"/>
        <v/>
      </c>
      <c r="AC311" s="134"/>
      <c r="AD311" s="134"/>
      <c r="AE311" s="134"/>
      <c r="AF311" s="134"/>
      <c r="AG311" s="134"/>
      <c r="AH311" s="134"/>
    </row>
    <row r="312" spans="1:34" ht="12" customHeight="1">
      <c r="A312" s="160"/>
      <c r="B312" s="155" t="str">
        <f t="array" ref="B312">IF(LEN(A312)=0,"",INDEX('Smelter Look-up'!$A:$A,MATCH($A312,'Smelter Look-up'!$E:$E,0)))</f>
        <v/>
      </c>
      <c r="C312" s="158" t="str">
        <f t="array" ref="C312">IF(LEN(A312)=0,"",INDEX('Smelter Look-up'!$C:$C,MATCH($A312,'Smelter Look-up'!$E:$E,0)))</f>
        <v/>
      </c>
      <c r="D312" s="155"/>
      <c r="E312" s="155" t="str">
        <f ca="1">IF(ISERROR($V312),"",OFFSET('Smelter Look-up'!$D$4,$V312-4,0)&amp;"")</f>
        <v/>
      </c>
      <c r="F312" s="155" t="str">
        <f ca="1">IF(ISERROR($V312),"",OFFSET('Smelter Look-up'!$E$4,$V312-4,0))</f>
        <v/>
      </c>
      <c r="G312" s="155" t="str">
        <f ca="1">IF(C312=$X$4,IF(ISERROR($V312),"Enter smelter details","RMI"),IF(ISERROR($V312),"",OFFSET('Smelter Look-up'!$F$4,$V312-4,0)))</f>
        <v/>
      </c>
      <c r="H312" s="156" t="str">
        <f ca="1">IF(ISERROR($V312),"",OFFSET('Smelter Look-up'!$G$4,$V312-4,0))</f>
        <v/>
      </c>
      <c r="I312" s="157" t="str">
        <f ca="1">IF(ISERROR($V312),"",OFFSET('Smelter Look-up'!$H$4,$V312-4,0))</f>
        <v/>
      </c>
      <c r="J312" s="157" t="str">
        <f ca="1">IF(ISERROR($V312),"",OFFSET('Smelter Look-up'!$I$4,$V312-4,0))</f>
        <v/>
      </c>
      <c r="K312" s="158"/>
      <c r="L312" s="158"/>
      <c r="M312" s="158"/>
      <c r="N312" s="158"/>
      <c r="O312" s="158"/>
      <c r="P312" s="157"/>
      <c r="Q312" s="159"/>
      <c r="R312" s="155" t="str">
        <f ca="1">IF(ISERROR($V312),"",OFFSET('Smelter Look-up'!$C$4,$V312-4,0)&amp;"")</f>
        <v/>
      </c>
      <c r="S312" s="160" t="str">
        <f t="array" aca="1" ref="S312" ca="1">IF(B312="","",IF(ISERROR(MATCH($E312,CL,0)),"Unknown",INDIRECT("'C'!$A$"&amp;MATCH($E312,CL,0)+1)))</f>
        <v/>
      </c>
      <c r="T312" s="160" t="str">
        <f t="array" aca="1" ref="T312" ca="1">IF(B312="","",IF(ISERROR(MATCH($J312,SorP!$B$1:$B$6226,0)),"",INDIRECT("'SorP'!$A$"&amp;MATCH($S312&amp;$J312,SorP!C:C,0))))</f>
        <v/>
      </c>
      <c r="U312" s="161"/>
      <c r="V312" s="151" t="e">
        <f>IF(C312="",NA(),IF(OR(C312="Smelter not listed",C312="Smelter not yet identified"),MATCH($B312&amp;$D312,'Smelter Look-up'!$J:$J,0),MATCH($B312&amp;$C312,'Smelter Look-up'!$J:$J,0)))</f>
        <v>#N/A</v>
      </c>
      <c r="W312" s="134"/>
      <c r="X312" s="134">
        <f t="shared" ca="1" si="9"/>
        <v>0</v>
      </c>
      <c r="Y312" s="134"/>
      <c r="Z312" s="134"/>
      <c r="AA312" s="134"/>
      <c r="AB312" s="162" t="str">
        <f t="shared" si="8"/>
        <v/>
      </c>
      <c r="AC312" s="134"/>
      <c r="AD312" s="134"/>
      <c r="AE312" s="134"/>
      <c r="AF312" s="134"/>
      <c r="AG312" s="134"/>
      <c r="AH312" s="134"/>
    </row>
    <row r="313" spans="1:34" ht="12" customHeight="1">
      <c r="A313" s="160"/>
      <c r="B313" s="155" t="str">
        <f t="array" ref="B313">IF(LEN(A313)=0,"",INDEX('Smelter Look-up'!$A:$A,MATCH($A313,'Smelter Look-up'!$E:$E,0)))</f>
        <v/>
      </c>
      <c r="C313" s="158" t="str">
        <f t="array" ref="C313">IF(LEN(A313)=0,"",INDEX('Smelter Look-up'!$C:$C,MATCH($A313,'Smelter Look-up'!$E:$E,0)))</f>
        <v/>
      </c>
      <c r="D313" s="155"/>
      <c r="E313" s="155" t="str">
        <f ca="1">IF(ISERROR($V313),"",OFFSET('Smelter Look-up'!$D$4,$V313-4,0)&amp;"")</f>
        <v/>
      </c>
      <c r="F313" s="155" t="str">
        <f ca="1">IF(ISERROR($V313),"",OFFSET('Smelter Look-up'!$E$4,$V313-4,0))</f>
        <v/>
      </c>
      <c r="G313" s="155" t="str">
        <f ca="1">IF(C313=$X$4,IF(ISERROR($V313),"Enter smelter details","RMI"),IF(ISERROR($V313),"",OFFSET('Smelter Look-up'!$F$4,$V313-4,0)))</f>
        <v/>
      </c>
      <c r="H313" s="156" t="str">
        <f ca="1">IF(ISERROR($V313),"",OFFSET('Smelter Look-up'!$G$4,$V313-4,0))</f>
        <v/>
      </c>
      <c r="I313" s="157" t="str">
        <f ca="1">IF(ISERROR($V313),"",OFFSET('Smelter Look-up'!$H$4,$V313-4,0))</f>
        <v/>
      </c>
      <c r="J313" s="157" t="str">
        <f ca="1">IF(ISERROR($V313),"",OFFSET('Smelter Look-up'!$I$4,$V313-4,0))</f>
        <v/>
      </c>
      <c r="K313" s="158"/>
      <c r="L313" s="158"/>
      <c r="M313" s="158"/>
      <c r="N313" s="158"/>
      <c r="O313" s="158"/>
      <c r="P313" s="157"/>
      <c r="Q313" s="159"/>
      <c r="R313" s="155" t="str">
        <f ca="1">IF(ISERROR($V313),"",OFFSET('Smelter Look-up'!$C$4,$V313-4,0)&amp;"")</f>
        <v/>
      </c>
      <c r="S313" s="160" t="str">
        <f t="array" aca="1" ref="S313" ca="1">IF(B313="","",IF(ISERROR(MATCH($E313,CL,0)),"Unknown",INDIRECT("'C'!$A$"&amp;MATCH($E313,CL,0)+1)))</f>
        <v/>
      </c>
      <c r="T313" s="160" t="str">
        <f t="array" aca="1" ref="T313" ca="1">IF(B313="","",IF(ISERROR(MATCH($J313,SorP!$B$1:$B$6226,0)),"",INDIRECT("'SorP'!$A$"&amp;MATCH($S313&amp;$J313,SorP!C:C,0))))</f>
        <v/>
      </c>
      <c r="U313" s="161"/>
      <c r="V313" s="151" t="e">
        <f>IF(C313="",NA(),IF(OR(C313="Smelter not listed",C313="Smelter not yet identified"),MATCH($B313&amp;$D313,'Smelter Look-up'!$J:$J,0),MATCH($B313&amp;$C313,'Smelter Look-up'!$J:$J,0)))</f>
        <v>#N/A</v>
      </c>
      <c r="W313" s="134"/>
      <c r="X313" s="134">
        <f t="shared" ca="1" si="9"/>
        <v>0</v>
      </c>
      <c r="Y313" s="134"/>
      <c r="Z313" s="134"/>
      <c r="AA313" s="134"/>
      <c r="AB313" s="162" t="str">
        <f t="shared" si="8"/>
        <v/>
      </c>
      <c r="AC313" s="134"/>
      <c r="AD313" s="134"/>
      <c r="AE313" s="134"/>
      <c r="AF313" s="134"/>
      <c r="AG313" s="134"/>
      <c r="AH313" s="134"/>
    </row>
    <row r="314" spans="1:34" ht="12" customHeight="1">
      <c r="A314" s="160"/>
      <c r="B314" s="155" t="str">
        <f t="array" ref="B314">IF(LEN(A314)=0,"",INDEX('Smelter Look-up'!$A:$A,MATCH($A314,'Smelter Look-up'!$E:$E,0)))</f>
        <v/>
      </c>
      <c r="C314" s="158" t="str">
        <f t="array" ref="C314">IF(LEN(A314)=0,"",INDEX('Smelter Look-up'!$C:$C,MATCH($A314,'Smelter Look-up'!$E:$E,0)))</f>
        <v/>
      </c>
      <c r="D314" s="155"/>
      <c r="E314" s="155" t="str">
        <f ca="1">IF(ISERROR($V314),"",OFFSET('Smelter Look-up'!$D$4,$V314-4,0)&amp;"")</f>
        <v/>
      </c>
      <c r="F314" s="155" t="str">
        <f ca="1">IF(ISERROR($V314),"",OFFSET('Smelter Look-up'!$E$4,$V314-4,0))</f>
        <v/>
      </c>
      <c r="G314" s="155" t="str">
        <f ca="1">IF(C314=$X$4,IF(ISERROR($V314),"Enter smelter details","RMI"),IF(ISERROR($V314),"",OFFSET('Smelter Look-up'!$F$4,$V314-4,0)))</f>
        <v/>
      </c>
      <c r="H314" s="156" t="str">
        <f ca="1">IF(ISERROR($V314),"",OFFSET('Smelter Look-up'!$G$4,$V314-4,0))</f>
        <v/>
      </c>
      <c r="I314" s="157" t="str">
        <f ca="1">IF(ISERROR($V314),"",OFFSET('Smelter Look-up'!$H$4,$V314-4,0))</f>
        <v/>
      </c>
      <c r="J314" s="157" t="str">
        <f ca="1">IF(ISERROR($V314),"",OFFSET('Smelter Look-up'!$I$4,$V314-4,0))</f>
        <v/>
      </c>
      <c r="K314" s="158"/>
      <c r="L314" s="158"/>
      <c r="M314" s="158"/>
      <c r="N314" s="158"/>
      <c r="O314" s="158"/>
      <c r="P314" s="157"/>
      <c r="Q314" s="159"/>
      <c r="R314" s="155" t="str">
        <f ca="1">IF(ISERROR($V314),"",OFFSET('Smelter Look-up'!$C$4,$V314-4,0)&amp;"")</f>
        <v/>
      </c>
      <c r="S314" s="160" t="str">
        <f t="array" aca="1" ref="S314" ca="1">IF(B314="","",IF(ISERROR(MATCH($E314,CL,0)),"Unknown",INDIRECT("'C'!$A$"&amp;MATCH($E314,CL,0)+1)))</f>
        <v/>
      </c>
      <c r="T314" s="160" t="str">
        <f t="array" aca="1" ref="T314" ca="1">IF(B314="","",IF(ISERROR(MATCH($J314,SorP!$B$1:$B$6226,0)),"",INDIRECT("'SorP'!$A$"&amp;MATCH($S314&amp;$J314,SorP!C:C,0))))</f>
        <v/>
      </c>
      <c r="U314" s="161"/>
      <c r="V314" s="151" t="e">
        <f>IF(C314="",NA(),IF(OR(C314="Smelter not listed",C314="Smelter not yet identified"),MATCH($B314&amp;$D314,'Smelter Look-up'!$J:$J,0),MATCH($B314&amp;$C314,'Smelter Look-up'!$J:$J,0)))</f>
        <v>#N/A</v>
      </c>
      <c r="W314" s="134"/>
      <c r="X314" s="134">
        <f t="shared" ca="1" si="9"/>
        <v>0</v>
      </c>
      <c r="Y314" s="134"/>
      <c r="Z314" s="134"/>
      <c r="AA314" s="134"/>
      <c r="AB314" s="162" t="str">
        <f t="shared" si="8"/>
        <v/>
      </c>
      <c r="AC314" s="134"/>
      <c r="AD314" s="134"/>
      <c r="AE314" s="134"/>
      <c r="AF314" s="134"/>
      <c r="AG314" s="134"/>
      <c r="AH314" s="134"/>
    </row>
    <row r="315" spans="1:34" ht="12" customHeight="1">
      <c r="A315" s="160"/>
      <c r="B315" s="155" t="str">
        <f t="array" ref="B315">IF(LEN(A315)=0,"",INDEX('Smelter Look-up'!$A:$A,MATCH($A315,'Smelter Look-up'!$E:$E,0)))</f>
        <v/>
      </c>
      <c r="C315" s="158" t="str">
        <f t="array" ref="C315">IF(LEN(A315)=0,"",INDEX('Smelter Look-up'!$C:$C,MATCH($A315,'Smelter Look-up'!$E:$E,0)))</f>
        <v/>
      </c>
      <c r="D315" s="155"/>
      <c r="E315" s="155" t="str">
        <f ca="1">IF(ISERROR($V315),"",OFFSET('Smelter Look-up'!$D$4,$V315-4,0)&amp;"")</f>
        <v/>
      </c>
      <c r="F315" s="155" t="str">
        <f ca="1">IF(ISERROR($V315),"",OFFSET('Smelter Look-up'!$E$4,$V315-4,0))</f>
        <v/>
      </c>
      <c r="G315" s="155" t="str">
        <f ca="1">IF(C315=$X$4,IF(ISERROR($V315),"Enter smelter details","RMI"),IF(ISERROR($V315),"",OFFSET('Smelter Look-up'!$F$4,$V315-4,0)))</f>
        <v/>
      </c>
      <c r="H315" s="156" t="str">
        <f ca="1">IF(ISERROR($V315),"",OFFSET('Smelter Look-up'!$G$4,$V315-4,0))</f>
        <v/>
      </c>
      <c r="I315" s="157" t="str">
        <f ca="1">IF(ISERROR($V315),"",OFFSET('Smelter Look-up'!$H$4,$V315-4,0))</f>
        <v/>
      </c>
      <c r="J315" s="157" t="str">
        <f ca="1">IF(ISERROR($V315),"",OFFSET('Smelter Look-up'!$I$4,$V315-4,0))</f>
        <v/>
      </c>
      <c r="K315" s="158"/>
      <c r="L315" s="158"/>
      <c r="M315" s="158"/>
      <c r="N315" s="158"/>
      <c r="O315" s="158"/>
      <c r="P315" s="157"/>
      <c r="Q315" s="159"/>
      <c r="R315" s="155" t="str">
        <f ca="1">IF(ISERROR($V315),"",OFFSET('Smelter Look-up'!$C$4,$V315-4,0)&amp;"")</f>
        <v/>
      </c>
      <c r="S315" s="160" t="str">
        <f t="array" aca="1" ref="S315" ca="1">IF(B315="","",IF(ISERROR(MATCH($E315,CL,0)),"Unknown",INDIRECT("'C'!$A$"&amp;MATCH($E315,CL,0)+1)))</f>
        <v/>
      </c>
      <c r="T315" s="160" t="str">
        <f t="array" aca="1" ref="T315" ca="1">IF(B315="","",IF(ISERROR(MATCH($J315,SorP!$B$1:$B$6226,0)),"",INDIRECT("'SorP'!$A$"&amp;MATCH($S315&amp;$J315,SorP!C:C,0))))</f>
        <v/>
      </c>
      <c r="U315" s="161"/>
      <c r="V315" s="151" t="e">
        <f>IF(C315="",NA(),IF(OR(C315="Smelter not listed",C315="Smelter not yet identified"),MATCH($B315&amp;$D315,'Smelter Look-up'!$J:$J,0),MATCH($B315&amp;$C315,'Smelter Look-up'!$J:$J,0)))</f>
        <v>#N/A</v>
      </c>
      <c r="W315" s="134"/>
      <c r="X315" s="134">
        <f t="shared" ca="1" si="9"/>
        <v>0</v>
      </c>
      <c r="Y315" s="134"/>
      <c r="Z315" s="134"/>
      <c r="AA315" s="134"/>
      <c r="AB315" s="162" t="str">
        <f t="shared" si="8"/>
        <v/>
      </c>
      <c r="AC315" s="134"/>
      <c r="AD315" s="134"/>
      <c r="AE315" s="134"/>
      <c r="AF315" s="134"/>
      <c r="AG315" s="134"/>
      <c r="AH315" s="134"/>
    </row>
    <row r="316" spans="1:34" ht="12" customHeight="1">
      <c r="A316" s="160"/>
      <c r="B316" s="155" t="str">
        <f t="array" ref="B316">IF(LEN(A316)=0,"",INDEX('Smelter Look-up'!$A:$A,MATCH($A316,'Smelter Look-up'!$E:$E,0)))</f>
        <v/>
      </c>
      <c r="C316" s="158" t="str">
        <f t="array" ref="C316">IF(LEN(A316)=0,"",INDEX('Smelter Look-up'!$C:$C,MATCH($A316,'Smelter Look-up'!$E:$E,0)))</f>
        <v/>
      </c>
      <c r="D316" s="155"/>
      <c r="E316" s="155" t="str">
        <f ca="1">IF(ISERROR($V316),"",OFFSET('Smelter Look-up'!$D$4,$V316-4,0)&amp;"")</f>
        <v/>
      </c>
      <c r="F316" s="155" t="str">
        <f ca="1">IF(ISERROR($V316),"",OFFSET('Smelter Look-up'!$E$4,$V316-4,0))</f>
        <v/>
      </c>
      <c r="G316" s="155" t="str">
        <f ca="1">IF(C316=$X$4,IF(ISERROR($V316),"Enter smelter details","RMI"),IF(ISERROR($V316),"",OFFSET('Smelter Look-up'!$F$4,$V316-4,0)))</f>
        <v/>
      </c>
      <c r="H316" s="156" t="str">
        <f ca="1">IF(ISERROR($V316),"",OFFSET('Smelter Look-up'!$G$4,$V316-4,0))</f>
        <v/>
      </c>
      <c r="I316" s="157" t="str">
        <f ca="1">IF(ISERROR($V316),"",OFFSET('Smelter Look-up'!$H$4,$V316-4,0))</f>
        <v/>
      </c>
      <c r="J316" s="157" t="str">
        <f ca="1">IF(ISERROR($V316),"",OFFSET('Smelter Look-up'!$I$4,$V316-4,0))</f>
        <v/>
      </c>
      <c r="K316" s="158"/>
      <c r="L316" s="158"/>
      <c r="M316" s="158"/>
      <c r="N316" s="158"/>
      <c r="O316" s="158"/>
      <c r="P316" s="157"/>
      <c r="Q316" s="159"/>
      <c r="R316" s="155" t="str">
        <f ca="1">IF(ISERROR($V316),"",OFFSET('Smelter Look-up'!$C$4,$V316-4,0)&amp;"")</f>
        <v/>
      </c>
      <c r="S316" s="160" t="str">
        <f t="array" aca="1" ref="S316" ca="1">IF(B316="","",IF(ISERROR(MATCH($E316,CL,0)),"Unknown",INDIRECT("'C'!$A$"&amp;MATCH($E316,CL,0)+1)))</f>
        <v/>
      </c>
      <c r="T316" s="160" t="str">
        <f t="array" aca="1" ref="T316" ca="1">IF(B316="","",IF(ISERROR(MATCH($J316,SorP!$B$1:$B$6226,0)),"",INDIRECT("'SorP'!$A$"&amp;MATCH($S316&amp;$J316,SorP!C:C,0))))</f>
        <v/>
      </c>
      <c r="U316" s="161"/>
      <c r="V316" s="151" t="e">
        <f>IF(C316="",NA(),IF(OR(C316="Smelter not listed",C316="Smelter not yet identified"),MATCH($B316&amp;$D316,'Smelter Look-up'!$J:$J,0),MATCH($B316&amp;$C316,'Smelter Look-up'!$J:$J,0)))</f>
        <v>#N/A</v>
      </c>
      <c r="W316" s="134"/>
      <c r="X316" s="134">
        <f t="shared" ca="1" si="9"/>
        <v>0</v>
      </c>
      <c r="Y316" s="134"/>
      <c r="Z316" s="134"/>
      <c r="AA316" s="134"/>
      <c r="AB316" s="162" t="str">
        <f t="shared" si="8"/>
        <v/>
      </c>
      <c r="AC316" s="134"/>
      <c r="AD316" s="134"/>
      <c r="AE316" s="134"/>
      <c r="AF316" s="134"/>
      <c r="AG316" s="134"/>
      <c r="AH316" s="134"/>
    </row>
    <row r="317" spans="1:34" ht="12" customHeight="1">
      <c r="A317" s="160"/>
      <c r="B317" s="155" t="str">
        <f t="array" ref="B317">IF(LEN(A317)=0,"",INDEX('Smelter Look-up'!$A:$A,MATCH($A317,'Smelter Look-up'!$E:$E,0)))</f>
        <v/>
      </c>
      <c r="C317" s="158" t="str">
        <f t="array" ref="C317">IF(LEN(A317)=0,"",INDEX('Smelter Look-up'!$C:$C,MATCH($A317,'Smelter Look-up'!$E:$E,0)))</f>
        <v/>
      </c>
      <c r="D317" s="155"/>
      <c r="E317" s="155" t="str">
        <f ca="1">IF(ISERROR($V317),"",OFFSET('Smelter Look-up'!$D$4,$V317-4,0)&amp;"")</f>
        <v/>
      </c>
      <c r="F317" s="155" t="str">
        <f ca="1">IF(ISERROR($V317),"",OFFSET('Smelter Look-up'!$E$4,$V317-4,0))</f>
        <v/>
      </c>
      <c r="G317" s="155" t="str">
        <f ca="1">IF(C317=$X$4,IF(ISERROR($V317),"Enter smelter details","RMI"),IF(ISERROR($V317),"",OFFSET('Smelter Look-up'!$F$4,$V317-4,0)))</f>
        <v/>
      </c>
      <c r="H317" s="156" t="str">
        <f ca="1">IF(ISERROR($V317),"",OFFSET('Smelter Look-up'!$G$4,$V317-4,0))</f>
        <v/>
      </c>
      <c r="I317" s="157" t="str">
        <f ca="1">IF(ISERROR($V317),"",OFFSET('Smelter Look-up'!$H$4,$V317-4,0))</f>
        <v/>
      </c>
      <c r="J317" s="157" t="str">
        <f ca="1">IF(ISERROR($V317),"",OFFSET('Smelter Look-up'!$I$4,$V317-4,0))</f>
        <v/>
      </c>
      <c r="K317" s="158"/>
      <c r="L317" s="158"/>
      <c r="M317" s="158"/>
      <c r="N317" s="158"/>
      <c r="O317" s="158"/>
      <c r="P317" s="157"/>
      <c r="Q317" s="159"/>
      <c r="R317" s="155" t="str">
        <f ca="1">IF(ISERROR($V317),"",OFFSET('Smelter Look-up'!$C$4,$V317-4,0)&amp;"")</f>
        <v/>
      </c>
      <c r="S317" s="160" t="str">
        <f t="array" aca="1" ref="S317" ca="1">IF(B317="","",IF(ISERROR(MATCH($E317,CL,0)),"Unknown",INDIRECT("'C'!$A$"&amp;MATCH($E317,CL,0)+1)))</f>
        <v/>
      </c>
      <c r="T317" s="160" t="str">
        <f t="array" aca="1" ref="T317" ca="1">IF(B317="","",IF(ISERROR(MATCH($J317,SorP!$B$1:$B$6226,0)),"",INDIRECT("'SorP'!$A$"&amp;MATCH($S317&amp;$J317,SorP!C:C,0))))</f>
        <v/>
      </c>
      <c r="U317" s="161"/>
      <c r="V317" s="151" t="e">
        <f>IF(C317="",NA(),IF(OR(C317="Smelter not listed",C317="Smelter not yet identified"),MATCH($B317&amp;$D317,'Smelter Look-up'!$J:$J,0),MATCH($B317&amp;$C317,'Smelter Look-up'!$J:$J,0)))</f>
        <v>#N/A</v>
      </c>
      <c r="W317" s="134"/>
      <c r="X317" s="134">
        <f t="shared" ca="1" si="9"/>
        <v>0</v>
      </c>
      <c r="Y317" s="134"/>
      <c r="Z317" s="134"/>
      <c r="AA317" s="134"/>
      <c r="AB317" s="162" t="str">
        <f t="shared" si="8"/>
        <v/>
      </c>
      <c r="AC317" s="134"/>
      <c r="AD317" s="134"/>
      <c r="AE317" s="134"/>
      <c r="AF317" s="134"/>
      <c r="AG317" s="134"/>
      <c r="AH317" s="134"/>
    </row>
    <row r="318" spans="1:34" ht="12" customHeight="1">
      <c r="A318" s="160"/>
      <c r="B318" s="155" t="str">
        <f t="array" ref="B318">IF(LEN(A318)=0,"",INDEX('Smelter Look-up'!$A:$A,MATCH($A318,'Smelter Look-up'!$E:$E,0)))</f>
        <v/>
      </c>
      <c r="C318" s="158" t="str">
        <f t="array" ref="C318">IF(LEN(A318)=0,"",INDEX('Smelter Look-up'!$C:$C,MATCH($A318,'Smelter Look-up'!$E:$E,0)))</f>
        <v/>
      </c>
      <c r="D318" s="155"/>
      <c r="E318" s="155" t="str">
        <f ca="1">IF(ISERROR($V318),"",OFFSET('Smelter Look-up'!$D$4,$V318-4,0)&amp;"")</f>
        <v/>
      </c>
      <c r="F318" s="155" t="str">
        <f ca="1">IF(ISERROR($V318),"",OFFSET('Smelter Look-up'!$E$4,$V318-4,0))</f>
        <v/>
      </c>
      <c r="G318" s="155" t="str">
        <f ca="1">IF(C318=$X$4,IF(ISERROR($V318),"Enter smelter details","RMI"),IF(ISERROR($V318),"",OFFSET('Smelter Look-up'!$F$4,$V318-4,0)))</f>
        <v/>
      </c>
      <c r="H318" s="156" t="str">
        <f ca="1">IF(ISERROR($V318),"",OFFSET('Smelter Look-up'!$G$4,$V318-4,0))</f>
        <v/>
      </c>
      <c r="I318" s="157" t="str">
        <f ca="1">IF(ISERROR($V318),"",OFFSET('Smelter Look-up'!$H$4,$V318-4,0))</f>
        <v/>
      </c>
      <c r="J318" s="157" t="str">
        <f ca="1">IF(ISERROR($V318),"",OFFSET('Smelter Look-up'!$I$4,$V318-4,0))</f>
        <v/>
      </c>
      <c r="K318" s="158"/>
      <c r="L318" s="158"/>
      <c r="M318" s="158"/>
      <c r="N318" s="158"/>
      <c r="O318" s="158"/>
      <c r="P318" s="157"/>
      <c r="Q318" s="159"/>
      <c r="R318" s="155" t="str">
        <f ca="1">IF(ISERROR($V318),"",OFFSET('Smelter Look-up'!$C$4,$V318-4,0)&amp;"")</f>
        <v/>
      </c>
      <c r="S318" s="160" t="str">
        <f t="array" aca="1" ref="S318" ca="1">IF(B318="","",IF(ISERROR(MATCH($E318,CL,0)),"Unknown",INDIRECT("'C'!$A$"&amp;MATCH($E318,CL,0)+1)))</f>
        <v/>
      </c>
      <c r="T318" s="160" t="str">
        <f t="array" aca="1" ref="T318" ca="1">IF(B318="","",IF(ISERROR(MATCH($J318,SorP!$B$1:$B$6226,0)),"",INDIRECT("'SorP'!$A$"&amp;MATCH($S318&amp;$J318,SorP!C:C,0))))</f>
        <v/>
      </c>
      <c r="U318" s="161"/>
      <c r="V318" s="151" t="e">
        <f>IF(C318="",NA(),IF(OR(C318="Smelter not listed",C318="Smelter not yet identified"),MATCH($B318&amp;$D318,'Smelter Look-up'!$J:$J,0),MATCH($B318&amp;$C318,'Smelter Look-up'!$J:$J,0)))</f>
        <v>#N/A</v>
      </c>
      <c r="W318" s="134"/>
      <c r="X318" s="134">
        <f t="shared" ca="1" si="9"/>
        <v>0</v>
      </c>
      <c r="Y318" s="134"/>
      <c r="Z318" s="134"/>
      <c r="AA318" s="134"/>
      <c r="AB318" s="162" t="str">
        <f t="shared" si="8"/>
        <v/>
      </c>
      <c r="AC318" s="134"/>
      <c r="AD318" s="134"/>
      <c r="AE318" s="134"/>
      <c r="AF318" s="134"/>
      <c r="AG318" s="134"/>
      <c r="AH318" s="134"/>
    </row>
    <row r="319" spans="1:34" ht="12" customHeight="1">
      <c r="A319" s="160"/>
      <c r="B319" s="155" t="str">
        <f t="array" ref="B319">IF(LEN(A319)=0,"",INDEX('Smelter Look-up'!$A:$A,MATCH($A319,'Smelter Look-up'!$E:$E,0)))</f>
        <v/>
      </c>
      <c r="C319" s="158" t="str">
        <f t="array" ref="C319">IF(LEN(A319)=0,"",INDEX('Smelter Look-up'!$C:$C,MATCH($A319,'Smelter Look-up'!$E:$E,0)))</f>
        <v/>
      </c>
      <c r="D319" s="155"/>
      <c r="E319" s="155" t="str">
        <f ca="1">IF(ISERROR($V319),"",OFFSET('Smelter Look-up'!$D$4,$V319-4,0)&amp;"")</f>
        <v/>
      </c>
      <c r="F319" s="155" t="str">
        <f ca="1">IF(ISERROR($V319),"",OFFSET('Smelter Look-up'!$E$4,$V319-4,0))</f>
        <v/>
      </c>
      <c r="G319" s="155" t="str">
        <f ca="1">IF(C319=$X$4,IF(ISERROR($V319),"Enter smelter details","RMI"),IF(ISERROR($V319),"",OFFSET('Smelter Look-up'!$F$4,$V319-4,0)))</f>
        <v/>
      </c>
      <c r="H319" s="156" t="str">
        <f ca="1">IF(ISERROR($V319),"",OFFSET('Smelter Look-up'!$G$4,$V319-4,0))</f>
        <v/>
      </c>
      <c r="I319" s="157" t="str">
        <f ca="1">IF(ISERROR($V319),"",OFFSET('Smelter Look-up'!$H$4,$V319-4,0))</f>
        <v/>
      </c>
      <c r="J319" s="157" t="str">
        <f ca="1">IF(ISERROR($V319),"",OFFSET('Smelter Look-up'!$I$4,$V319-4,0))</f>
        <v/>
      </c>
      <c r="K319" s="158"/>
      <c r="L319" s="158"/>
      <c r="M319" s="158"/>
      <c r="N319" s="158"/>
      <c r="O319" s="158"/>
      <c r="P319" s="157"/>
      <c r="Q319" s="159"/>
      <c r="R319" s="155" t="str">
        <f ca="1">IF(ISERROR($V319),"",OFFSET('Smelter Look-up'!$C$4,$V319-4,0)&amp;"")</f>
        <v/>
      </c>
      <c r="S319" s="160" t="str">
        <f t="array" aca="1" ref="S319" ca="1">IF(B319="","",IF(ISERROR(MATCH($E319,CL,0)),"Unknown",INDIRECT("'C'!$A$"&amp;MATCH($E319,CL,0)+1)))</f>
        <v/>
      </c>
      <c r="T319" s="160" t="str">
        <f t="array" aca="1" ref="T319" ca="1">IF(B319="","",IF(ISERROR(MATCH($J319,SorP!$B$1:$B$6226,0)),"",INDIRECT("'SorP'!$A$"&amp;MATCH($S319&amp;$J319,SorP!C:C,0))))</f>
        <v/>
      </c>
      <c r="U319" s="161"/>
      <c r="V319" s="151" t="e">
        <f>IF(C319="",NA(),IF(OR(C319="Smelter not listed",C319="Smelter not yet identified"),MATCH($B319&amp;$D319,'Smelter Look-up'!$J:$J,0),MATCH($B319&amp;$C319,'Smelter Look-up'!$J:$J,0)))</f>
        <v>#N/A</v>
      </c>
      <c r="W319" s="134"/>
      <c r="X319" s="134">
        <f t="shared" ca="1" si="9"/>
        <v>0</v>
      </c>
      <c r="Y319" s="134"/>
      <c r="Z319" s="134"/>
      <c r="AA319" s="134"/>
      <c r="AB319" s="162" t="str">
        <f t="shared" si="8"/>
        <v/>
      </c>
      <c r="AC319" s="134"/>
      <c r="AD319" s="134"/>
      <c r="AE319" s="134"/>
      <c r="AF319" s="134"/>
      <c r="AG319" s="134"/>
      <c r="AH319" s="134"/>
    </row>
    <row r="320" spans="1:34" ht="12" customHeight="1">
      <c r="A320" s="160"/>
      <c r="B320" s="155" t="str">
        <f t="array" ref="B320">IF(LEN(A320)=0,"",INDEX('Smelter Look-up'!$A:$A,MATCH($A320,'Smelter Look-up'!$E:$E,0)))</f>
        <v/>
      </c>
      <c r="C320" s="158" t="str">
        <f t="array" ref="C320">IF(LEN(A320)=0,"",INDEX('Smelter Look-up'!$C:$C,MATCH($A320,'Smelter Look-up'!$E:$E,0)))</f>
        <v/>
      </c>
      <c r="D320" s="155"/>
      <c r="E320" s="155" t="str">
        <f ca="1">IF(ISERROR($V320),"",OFFSET('Smelter Look-up'!$D$4,$V320-4,0)&amp;"")</f>
        <v/>
      </c>
      <c r="F320" s="155" t="str">
        <f ca="1">IF(ISERROR($V320),"",OFFSET('Smelter Look-up'!$E$4,$V320-4,0))</f>
        <v/>
      </c>
      <c r="G320" s="155" t="str">
        <f ca="1">IF(C320=$X$4,IF(ISERROR($V320),"Enter smelter details","RMI"),IF(ISERROR($V320),"",OFFSET('Smelter Look-up'!$F$4,$V320-4,0)))</f>
        <v/>
      </c>
      <c r="H320" s="156" t="str">
        <f ca="1">IF(ISERROR($V320),"",OFFSET('Smelter Look-up'!$G$4,$V320-4,0))</f>
        <v/>
      </c>
      <c r="I320" s="157" t="str">
        <f ca="1">IF(ISERROR($V320),"",OFFSET('Smelter Look-up'!$H$4,$V320-4,0))</f>
        <v/>
      </c>
      <c r="J320" s="157" t="str">
        <f ca="1">IF(ISERROR($V320),"",OFFSET('Smelter Look-up'!$I$4,$V320-4,0))</f>
        <v/>
      </c>
      <c r="K320" s="158"/>
      <c r="L320" s="158"/>
      <c r="M320" s="158"/>
      <c r="N320" s="158"/>
      <c r="O320" s="158"/>
      <c r="P320" s="157"/>
      <c r="Q320" s="159"/>
      <c r="R320" s="155" t="str">
        <f ca="1">IF(ISERROR($V320),"",OFFSET('Smelter Look-up'!$C$4,$V320-4,0)&amp;"")</f>
        <v/>
      </c>
      <c r="S320" s="160" t="str">
        <f t="array" aca="1" ref="S320" ca="1">IF(B320="","",IF(ISERROR(MATCH($E320,CL,0)),"Unknown",INDIRECT("'C'!$A$"&amp;MATCH($E320,CL,0)+1)))</f>
        <v/>
      </c>
      <c r="T320" s="160" t="str">
        <f t="array" aca="1" ref="T320" ca="1">IF(B320="","",IF(ISERROR(MATCH($J320,SorP!$B$1:$B$6226,0)),"",INDIRECT("'SorP'!$A$"&amp;MATCH($S320&amp;$J320,SorP!C:C,0))))</f>
        <v/>
      </c>
      <c r="U320" s="161"/>
      <c r="V320" s="151" t="e">
        <f>IF(C320="",NA(),IF(OR(C320="Smelter not listed",C320="Smelter not yet identified"),MATCH($B320&amp;$D320,'Smelter Look-up'!$J:$J,0),MATCH($B320&amp;$C320,'Smelter Look-up'!$J:$J,0)))</f>
        <v>#N/A</v>
      </c>
      <c r="W320" s="134"/>
      <c r="X320" s="134">
        <f t="shared" ca="1" si="9"/>
        <v>0</v>
      </c>
      <c r="Y320" s="134"/>
      <c r="Z320" s="134"/>
      <c r="AA320" s="134"/>
      <c r="AB320" s="162" t="str">
        <f t="shared" si="8"/>
        <v/>
      </c>
      <c r="AC320" s="134"/>
      <c r="AD320" s="134"/>
      <c r="AE320" s="134"/>
      <c r="AF320" s="134"/>
      <c r="AG320" s="134"/>
      <c r="AH320" s="134"/>
    </row>
    <row r="321" spans="1:34" ht="12" customHeight="1">
      <c r="A321" s="160"/>
      <c r="B321" s="155" t="str">
        <f t="array" ref="B321">IF(LEN(A321)=0,"",INDEX('Smelter Look-up'!$A:$A,MATCH($A321,'Smelter Look-up'!$E:$E,0)))</f>
        <v/>
      </c>
      <c r="C321" s="158" t="str">
        <f t="array" ref="C321">IF(LEN(A321)=0,"",INDEX('Smelter Look-up'!$C:$C,MATCH($A321,'Smelter Look-up'!$E:$E,0)))</f>
        <v/>
      </c>
      <c r="D321" s="155"/>
      <c r="E321" s="155" t="str">
        <f ca="1">IF(ISERROR($V321),"",OFFSET('Smelter Look-up'!$D$4,$V321-4,0)&amp;"")</f>
        <v/>
      </c>
      <c r="F321" s="155" t="str">
        <f ca="1">IF(ISERROR($V321),"",OFFSET('Smelter Look-up'!$E$4,$V321-4,0))</f>
        <v/>
      </c>
      <c r="G321" s="155" t="str">
        <f ca="1">IF(C321=$X$4,IF(ISERROR($V321),"Enter smelter details","RMI"),IF(ISERROR($V321),"",OFFSET('Smelter Look-up'!$F$4,$V321-4,0)))</f>
        <v/>
      </c>
      <c r="H321" s="156" t="str">
        <f ca="1">IF(ISERROR($V321),"",OFFSET('Smelter Look-up'!$G$4,$V321-4,0))</f>
        <v/>
      </c>
      <c r="I321" s="157" t="str">
        <f ca="1">IF(ISERROR($V321),"",OFFSET('Smelter Look-up'!$H$4,$V321-4,0))</f>
        <v/>
      </c>
      <c r="J321" s="157" t="str">
        <f ca="1">IF(ISERROR($V321),"",OFFSET('Smelter Look-up'!$I$4,$V321-4,0))</f>
        <v/>
      </c>
      <c r="K321" s="158"/>
      <c r="L321" s="158"/>
      <c r="M321" s="158"/>
      <c r="N321" s="158"/>
      <c r="O321" s="158"/>
      <c r="P321" s="157"/>
      <c r="Q321" s="159"/>
      <c r="R321" s="155" t="str">
        <f ca="1">IF(ISERROR($V321),"",OFFSET('Smelter Look-up'!$C$4,$V321-4,0)&amp;"")</f>
        <v/>
      </c>
      <c r="S321" s="160" t="str">
        <f t="array" aca="1" ref="S321" ca="1">IF(B321="","",IF(ISERROR(MATCH($E321,CL,0)),"Unknown",INDIRECT("'C'!$A$"&amp;MATCH($E321,CL,0)+1)))</f>
        <v/>
      </c>
      <c r="T321" s="160" t="str">
        <f t="array" aca="1" ref="T321" ca="1">IF(B321="","",IF(ISERROR(MATCH($J321,SorP!$B$1:$B$6226,0)),"",INDIRECT("'SorP'!$A$"&amp;MATCH($S321&amp;$J321,SorP!C:C,0))))</f>
        <v/>
      </c>
      <c r="U321" s="161"/>
      <c r="V321" s="151" t="e">
        <f>IF(C321="",NA(),IF(OR(C321="Smelter not listed",C321="Smelter not yet identified"),MATCH($B321&amp;$D321,'Smelter Look-up'!$J:$J,0),MATCH($B321&amp;$C321,'Smelter Look-up'!$J:$J,0)))</f>
        <v>#N/A</v>
      </c>
      <c r="W321" s="134"/>
      <c r="X321" s="134">
        <f t="shared" ca="1" si="9"/>
        <v>0</v>
      </c>
      <c r="Y321" s="134"/>
      <c r="Z321" s="134"/>
      <c r="AA321" s="134"/>
      <c r="AB321" s="162" t="str">
        <f t="shared" si="8"/>
        <v/>
      </c>
      <c r="AC321" s="134"/>
      <c r="AD321" s="134"/>
      <c r="AE321" s="134"/>
      <c r="AF321" s="134"/>
      <c r="AG321" s="134"/>
      <c r="AH321" s="134"/>
    </row>
    <row r="322" spans="1:34" ht="12" customHeight="1">
      <c r="A322" s="160"/>
      <c r="B322" s="155" t="str">
        <f t="array" ref="B322">IF(LEN(A322)=0,"",INDEX('Smelter Look-up'!$A:$A,MATCH($A322,'Smelter Look-up'!$E:$E,0)))</f>
        <v/>
      </c>
      <c r="C322" s="158" t="str">
        <f t="array" ref="C322">IF(LEN(A322)=0,"",INDEX('Smelter Look-up'!$C:$C,MATCH($A322,'Smelter Look-up'!$E:$E,0)))</f>
        <v/>
      </c>
      <c r="D322" s="155"/>
      <c r="E322" s="155" t="str">
        <f ca="1">IF(ISERROR($V322),"",OFFSET('Smelter Look-up'!$D$4,$V322-4,0)&amp;"")</f>
        <v/>
      </c>
      <c r="F322" s="155" t="str">
        <f ca="1">IF(ISERROR($V322),"",OFFSET('Smelter Look-up'!$E$4,$V322-4,0))</f>
        <v/>
      </c>
      <c r="G322" s="155" t="str">
        <f ca="1">IF(C322=$X$4,IF(ISERROR($V322),"Enter smelter details","RMI"),IF(ISERROR($V322),"",OFFSET('Smelter Look-up'!$F$4,$V322-4,0)))</f>
        <v/>
      </c>
      <c r="H322" s="156" t="str">
        <f ca="1">IF(ISERROR($V322),"",OFFSET('Smelter Look-up'!$G$4,$V322-4,0))</f>
        <v/>
      </c>
      <c r="I322" s="157" t="str">
        <f ca="1">IF(ISERROR($V322),"",OFFSET('Smelter Look-up'!$H$4,$V322-4,0))</f>
        <v/>
      </c>
      <c r="J322" s="157" t="str">
        <f ca="1">IF(ISERROR($V322),"",OFFSET('Smelter Look-up'!$I$4,$V322-4,0))</f>
        <v/>
      </c>
      <c r="K322" s="158"/>
      <c r="L322" s="158"/>
      <c r="M322" s="158"/>
      <c r="N322" s="158"/>
      <c r="O322" s="158"/>
      <c r="P322" s="157"/>
      <c r="Q322" s="159"/>
      <c r="R322" s="155" t="str">
        <f ca="1">IF(ISERROR($V322),"",OFFSET('Smelter Look-up'!$C$4,$V322-4,0)&amp;"")</f>
        <v/>
      </c>
      <c r="S322" s="160" t="str">
        <f t="array" aca="1" ref="S322" ca="1">IF(B322="","",IF(ISERROR(MATCH($E322,CL,0)),"Unknown",INDIRECT("'C'!$A$"&amp;MATCH($E322,CL,0)+1)))</f>
        <v/>
      </c>
      <c r="T322" s="160" t="str">
        <f t="array" aca="1" ref="T322" ca="1">IF(B322="","",IF(ISERROR(MATCH($J322,SorP!$B$1:$B$6226,0)),"",INDIRECT("'SorP'!$A$"&amp;MATCH($S322&amp;$J322,SorP!C:C,0))))</f>
        <v/>
      </c>
      <c r="U322" s="161"/>
      <c r="V322" s="151" t="e">
        <f>IF(C322="",NA(),IF(OR(C322="Smelter not listed",C322="Smelter not yet identified"),MATCH($B322&amp;$D322,'Smelter Look-up'!$J:$J,0),MATCH($B322&amp;$C322,'Smelter Look-up'!$J:$J,0)))</f>
        <v>#N/A</v>
      </c>
      <c r="W322" s="134"/>
      <c r="X322" s="134">
        <f t="shared" ca="1" si="9"/>
        <v>0</v>
      </c>
      <c r="Y322" s="134"/>
      <c r="Z322" s="134"/>
      <c r="AA322" s="134"/>
      <c r="AB322" s="162" t="str">
        <f t="shared" si="8"/>
        <v/>
      </c>
      <c r="AC322" s="134"/>
      <c r="AD322" s="134"/>
      <c r="AE322" s="134"/>
      <c r="AF322" s="134"/>
      <c r="AG322" s="134"/>
      <c r="AH322" s="134"/>
    </row>
    <row r="323" spans="1:34" ht="12" customHeight="1">
      <c r="A323" s="160"/>
      <c r="B323" s="155" t="str">
        <f t="array" ref="B323">IF(LEN(A323)=0,"",INDEX('Smelter Look-up'!$A:$A,MATCH($A323,'Smelter Look-up'!$E:$E,0)))</f>
        <v/>
      </c>
      <c r="C323" s="158" t="str">
        <f t="array" ref="C323">IF(LEN(A323)=0,"",INDEX('Smelter Look-up'!$C:$C,MATCH($A323,'Smelter Look-up'!$E:$E,0)))</f>
        <v/>
      </c>
      <c r="D323" s="155"/>
      <c r="E323" s="155" t="str">
        <f ca="1">IF(ISERROR($V323),"",OFFSET('Smelter Look-up'!$D$4,$V323-4,0)&amp;"")</f>
        <v/>
      </c>
      <c r="F323" s="155" t="str">
        <f ca="1">IF(ISERROR($V323),"",OFFSET('Smelter Look-up'!$E$4,$V323-4,0))</f>
        <v/>
      </c>
      <c r="G323" s="155" t="str">
        <f ca="1">IF(C323=$X$4,IF(ISERROR($V323),"Enter smelter details","RMI"),IF(ISERROR($V323),"",OFFSET('Smelter Look-up'!$F$4,$V323-4,0)))</f>
        <v/>
      </c>
      <c r="H323" s="156" t="str">
        <f ca="1">IF(ISERROR($V323),"",OFFSET('Smelter Look-up'!$G$4,$V323-4,0))</f>
        <v/>
      </c>
      <c r="I323" s="157" t="str">
        <f ca="1">IF(ISERROR($V323),"",OFFSET('Smelter Look-up'!$H$4,$V323-4,0))</f>
        <v/>
      </c>
      <c r="J323" s="157" t="str">
        <f ca="1">IF(ISERROR($V323),"",OFFSET('Smelter Look-up'!$I$4,$V323-4,0))</f>
        <v/>
      </c>
      <c r="K323" s="158"/>
      <c r="L323" s="158"/>
      <c r="M323" s="158"/>
      <c r="N323" s="158"/>
      <c r="O323" s="158"/>
      <c r="P323" s="157"/>
      <c r="Q323" s="159"/>
      <c r="R323" s="155" t="str">
        <f ca="1">IF(ISERROR($V323),"",OFFSET('Smelter Look-up'!$C$4,$V323-4,0)&amp;"")</f>
        <v/>
      </c>
      <c r="S323" s="160" t="str">
        <f t="array" aca="1" ref="S323" ca="1">IF(B323="","",IF(ISERROR(MATCH($E323,CL,0)),"Unknown",INDIRECT("'C'!$A$"&amp;MATCH($E323,CL,0)+1)))</f>
        <v/>
      </c>
      <c r="T323" s="160" t="str">
        <f t="array" aca="1" ref="T323" ca="1">IF(B323="","",IF(ISERROR(MATCH($J323,SorP!$B$1:$B$6226,0)),"",INDIRECT("'SorP'!$A$"&amp;MATCH($S323&amp;$J323,SorP!C:C,0))))</f>
        <v/>
      </c>
      <c r="U323" s="161"/>
      <c r="V323" s="151" t="e">
        <f>IF(C323="",NA(),IF(OR(C323="Smelter not listed",C323="Smelter not yet identified"),MATCH($B323&amp;$D323,'Smelter Look-up'!$J:$J,0),MATCH($B323&amp;$C323,'Smelter Look-up'!$J:$J,0)))</f>
        <v>#N/A</v>
      </c>
      <c r="W323" s="134"/>
      <c r="X323" s="134">
        <f t="shared" ca="1" si="9"/>
        <v>0</v>
      </c>
      <c r="Y323" s="134"/>
      <c r="Z323" s="134"/>
      <c r="AA323" s="134"/>
      <c r="AB323" s="162" t="str">
        <f t="shared" si="8"/>
        <v/>
      </c>
      <c r="AC323" s="134"/>
      <c r="AD323" s="134"/>
      <c r="AE323" s="134"/>
      <c r="AF323" s="134"/>
      <c r="AG323" s="134"/>
      <c r="AH323" s="134"/>
    </row>
    <row r="324" spans="1:34" ht="12" customHeight="1">
      <c r="A324" s="160"/>
      <c r="B324" s="155" t="str">
        <f t="array" ref="B324">IF(LEN(A324)=0,"",INDEX('Smelter Look-up'!$A:$A,MATCH($A324,'Smelter Look-up'!$E:$E,0)))</f>
        <v/>
      </c>
      <c r="C324" s="158" t="str">
        <f t="array" ref="C324">IF(LEN(A324)=0,"",INDEX('Smelter Look-up'!$C:$C,MATCH($A324,'Smelter Look-up'!$E:$E,0)))</f>
        <v/>
      </c>
      <c r="D324" s="155"/>
      <c r="E324" s="155" t="str">
        <f ca="1">IF(ISERROR($V324),"",OFFSET('Smelter Look-up'!$D$4,$V324-4,0)&amp;"")</f>
        <v/>
      </c>
      <c r="F324" s="155" t="str">
        <f ca="1">IF(ISERROR($V324),"",OFFSET('Smelter Look-up'!$E$4,$V324-4,0))</f>
        <v/>
      </c>
      <c r="G324" s="155" t="str">
        <f ca="1">IF(C324=$X$4,IF(ISERROR($V324),"Enter smelter details","RMI"),IF(ISERROR($V324),"",OFFSET('Smelter Look-up'!$F$4,$V324-4,0)))</f>
        <v/>
      </c>
      <c r="H324" s="156" t="str">
        <f ca="1">IF(ISERROR($V324),"",OFFSET('Smelter Look-up'!$G$4,$V324-4,0))</f>
        <v/>
      </c>
      <c r="I324" s="157" t="str">
        <f ca="1">IF(ISERROR($V324),"",OFFSET('Smelter Look-up'!$H$4,$V324-4,0))</f>
        <v/>
      </c>
      <c r="J324" s="157" t="str">
        <f ca="1">IF(ISERROR($V324),"",OFFSET('Smelter Look-up'!$I$4,$V324-4,0))</f>
        <v/>
      </c>
      <c r="K324" s="158"/>
      <c r="L324" s="158"/>
      <c r="M324" s="158"/>
      <c r="N324" s="158"/>
      <c r="O324" s="158"/>
      <c r="P324" s="157"/>
      <c r="Q324" s="159"/>
      <c r="R324" s="155" t="str">
        <f ca="1">IF(ISERROR($V324),"",OFFSET('Smelter Look-up'!$C$4,$V324-4,0)&amp;"")</f>
        <v/>
      </c>
      <c r="S324" s="160" t="str">
        <f t="array" aca="1" ref="S324" ca="1">IF(B324="","",IF(ISERROR(MATCH($E324,CL,0)),"Unknown",INDIRECT("'C'!$A$"&amp;MATCH($E324,CL,0)+1)))</f>
        <v/>
      </c>
      <c r="T324" s="160" t="str">
        <f t="array" aca="1" ref="T324" ca="1">IF(B324="","",IF(ISERROR(MATCH($J324,SorP!$B$1:$B$6226,0)),"",INDIRECT("'SorP'!$A$"&amp;MATCH($S324&amp;$J324,SorP!C:C,0))))</f>
        <v/>
      </c>
      <c r="U324" s="161"/>
      <c r="V324" s="151" t="e">
        <f>IF(C324="",NA(),IF(OR(C324="Smelter not listed",C324="Smelter not yet identified"),MATCH($B324&amp;$D324,'Smelter Look-up'!$J:$J,0),MATCH($B324&amp;$C324,'Smelter Look-up'!$J:$J,0)))</f>
        <v>#N/A</v>
      </c>
      <c r="W324" s="134"/>
      <c r="X324" s="134">
        <f t="shared" ca="1" si="9"/>
        <v>0</v>
      </c>
      <c r="Y324" s="134"/>
      <c r="Z324" s="134"/>
      <c r="AA324" s="134"/>
      <c r="AB324" s="162" t="str">
        <f t="shared" si="8"/>
        <v/>
      </c>
      <c r="AC324" s="134"/>
      <c r="AD324" s="134"/>
      <c r="AE324" s="134"/>
      <c r="AF324" s="134"/>
      <c r="AG324" s="134"/>
      <c r="AH324" s="134"/>
    </row>
    <row r="325" spans="1:34" ht="12" customHeight="1">
      <c r="A325" s="160"/>
      <c r="B325" s="155" t="str">
        <f t="array" ref="B325">IF(LEN(A325)=0,"",INDEX('Smelter Look-up'!$A:$A,MATCH($A325,'Smelter Look-up'!$E:$E,0)))</f>
        <v/>
      </c>
      <c r="C325" s="158" t="str">
        <f t="array" ref="C325">IF(LEN(A325)=0,"",INDEX('Smelter Look-up'!$C:$C,MATCH($A325,'Smelter Look-up'!$E:$E,0)))</f>
        <v/>
      </c>
      <c r="D325" s="155"/>
      <c r="E325" s="155" t="str">
        <f ca="1">IF(ISERROR($V325),"",OFFSET('Smelter Look-up'!$D$4,$V325-4,0)&amp;"")</f>
        <v/>
      </c>
      <c r="F325" s="155" t="str">
        <f ca="1">IF(ISERROR($V325),"",OFFSET('Smelter Look-up'!$E$4,$V325-4,0))</f>
        <v/>
      </c>
      <c r="G325" s="155" t="str">
        <f ca="1">IF(C325=$X$4,IF(ISERROR($V325),"Enter smelter details","RMI"),IF(ISERROR($V325),"",OFFSET('Smelter Look-up'!$F$4,$V325-4,0)))</f>
        <v/>
      </c>
      <c r="H325" s="156" t="str">
        <f ca="1">IF(ISERROR($V325),"",OFFSET('Smelter Look-up'!$G$4,$V325-4,0))</f>
        <v/>
      </c>
      <c r="I325" s="157" t="str">
        <f ca="1">IF(ISERROR($V325),"",OFFSET('Smelter Look-up'!$H$4,$V325-4,0))</f>
        <v/>
      </c>
      <c r="J325" s="157" t="str">
        <f ca="1">IF(ISERROR($V325),"",OFFSET('Smelter Look-up'!$I$4,$V325-4,0))</f>
        <v/>
      </c>
      <c r="K325" s="158"/>
      <c r="L325" s="158"/>
      <c r="M325" s="158"/>
      <c r="N325" s="158"/>
      <c r="O325" s="158"/>
      <c r="P325" s="157"/>
      <c r="Q325" s="159"/>
      <c r="R325" s="155" t="str">
        <f ca="1">IF(ISERROR($V325),"",OFFSET('Smelter Look-up'!$C$4,$V325-4,0)&amp;"")</f>
        <v/>
      </c>
      <c r="S325" s="160" t="str">
        <f t="array" aca="1" ref="S325" ca="1">IF(B325="","",IF(ISERROR(MATCH($E325,CL,0)),"Unknown",INDIRECT("'C'!$A$"&amp;MATCH($E325,CL,0)+1)))</f>
        <v/>
      </c>
      <c r="T325" s="160" t="str">
        <f t="array" aca="1" ref="T325" ca="1">IF(B325="","",IF(ISERROR(MATCH($J325,SorP!$B$1:$B$6226,0)),"",INDIRECT("'SorP'!$A$"&amp;MATCH($S325&amp;$J325,SorP!C:C,0))))</f>
        <v/>
      </c>
      <c r="U325" s="161"/>
      <c r="V325" s="151" t="e">
        <f>IF(C325="",NA(),IF(OR(C325="Smelter not listed",C325="Smelter not yet identified"),MATCH($B325&amp;$D325,'Smelter Look-up'!$J:$J,0),MATCH($B325&amp;$C325,'Smelter Look-up'!$J:$J,0)))</f>
        <v>#N/A</v>
      </c>
      <c r="W325" s="134"/>
      <c r="X325" s="134">
        <f t="shared" ca="1" si="9"/>
        <v>0</v>
      </c>
      <c r="Y325" s="134"/>
      <c r="Z325" s="134"/>
      <c r="AA325" s="134"/>
      <c r="AB325" s="162" t="str">
        <f t="shared" si="8"/>
        <v/>
      </c>
      <c r="AC325" s="134"/>
      <c r="AD325" s="134"/>
      <c r="AE325" s="134"/>
      <c r="AF325" s="134"/>
      <c r="AG325" s="134"/>
      <c r="AH325" s="134"/>
    </row>
    <row r="326" spans="1:34" ht="12" customHeight="1">
      <c r="A326" s="160"/>
      <c r="B326" s="155" t="str">
        <f t="array" ref="B326">IF(LEN(A326)=0,"",INDEX('Smelter Look-up'!$A:$A,MATCH($A326,'Smelter Look-up'!$E:$E,0)))</f>
        <v/>
      </c>
      <c r="C326" s="158" t="str">
        <f t="array" ref="C326">IF(LEN(A326)=0,"",INDEX('Smelter Look-up'!$C:$C,MATCH($A326,'Smelter Look-up'!$E:$E,0)))</f>
        <v/>
      </c>
      <c r="D326" s="155"/>
      <c r="E326" s="155" t="str">
        <f ca="1">IF(ISERROR($V326),"",OFFSET('Smelter Look-up'!$D$4,$V326-4,0)&amp;"")</f>
        <v/>
      </c>
      <c r="F326" s="155" t="str">
        <f ca="1">IF(ISERROR($V326),"",OFFSET('Smelter Look-up'!$E$4,$V326-4,0))</f>
        <v/>
      </c>
      <c r="G326" s="155" t="str">
        <f ca="1">IF(C326=$X$4,IF(ISERROR($V326),"Enter smelter details","RMI"),IF(ISERROR($V326),"",OFFSET('Smelter Look-up'!$F$4,$V326-4,0)))</f>
        <v/>
      </c>
      <c r="H326" s="156" t="str">
        <f ca="1">IF(ISERROR($V326),"",OFFSET('Smelter Look-up'!$G$4,$V326-4,0))</f>
        <v/>
      </c>
      <c r="I326" s="157" t="str">
        <f ca="1">IF(ISERROR($V326),"",OFFSET('Smelter Look-up'!$H$4,$V326-4,0))</f>
        <v/>
      </c>
      <c r="J326" s="157" t="str">
        <f ca="1">IF(ISERROR($V326),"",OFFSET('Smelter Look-up'!$I$4,$V326-4,0))</f>
        <v/>
      </c>
      <c r="K326" s="158"/>
      <c r="L326" s="158"/>
      <c r="M326" s="158"/>
      <c r="N326" s="158"/>
      <c r="O326" s="158"/>
      <c r="P326" s="157"/>
      <c r="Q326" s="159"/>
      <c r="R326" s="155" t="str">
        <f ca="1">IF(ISERROR($V326),"",OFFSET('Smelter Look-up'!$C$4,$V326-4,0)&amp;"")</f>
        <v/>
      </c>
      <c r="S326" s="160" t="str">
        <f t="array" aca="1" ref="S326" ca="1">IF(B326="","",IF(ISERROR(MATCH($E326,CL,0)),"Unknown",INDIRECT("'C'!$A$"&amp;MATCH($E326,CL,0)+1)))</f>
        <v/>
      </c>
      <c r="T326" s="160" t="str">
        <f t="array" aca="1" ref="T326" ca="1">IF(B326="","",IF(ISERROR(MATCH($J326,SorP!$B$1:$B$6226,0)),"",INDIRECT("'SorP'!$A$"&amp;MATCH($S326&amp;$J326,SorP!C:C,0))))</f>
        <v/>
      </c>
      <c r="U326" s="161"/>
      <c r="V326" s="151" t="e">
        <f>IF(C326="",NA(),IF(OR(C326="Smelter not listed",C326="Smelter not yet identified"),MATCH($B326&amp;$D326,'Smelter Look-up'!$J:$J,0),MATCH($B326&amp;$C326,'Smelter Look-up'!$J:$J,0)))</f>
        <v>#N/A</v>
      </c>
      <c r="W326" s="134"/>
      <c r="X326" s="134">
        <f t="shared" ca="1" si="9"/>
        <v>0</v>
      </c>
      <c r="Y326" s="134"/>
      <c r="Z326" s="134"/>
      <c r="AA326" s="134"/>
      <c r="AB326" s="162" t="str">
        <f t="shared" si="8"/>
        <v/>
      </c>
      <c r="AC326" s="134"/>
      <c r="AD326" s="134"/>
      <c r="AE326" s="134"/>
      <c r="AF326" s="134"/>
      <c r="AG326" s="134"/>
      <c r="AH326" s="134"/>
    </row>
    <row r="327" spans="1:34" ht="12" customHeight="1">
      <c r="A327" s="160"/>
      <c r="B327" s="155" t="str">
        <f t="array" ref="B327">IF(LEN(A327)=0,"",INDEX('Smelter Look-up'!$A:$A,MATCH($A327,'Smelter Look-up'!$E:$E,0)))</f>
        <v/>
      </c>
      <c r="C327" s="158" t="str">
        <f t="array" ref="C327">IF(LEN(A327)=0,"",INDEX('Smelter Look-up'!$C:$C,MATCH($A327,'Smelter Look-up'!$E:$E,0)))</f>
        <v/>
      </c>
      <c r="D327" s="155"/>
      <c r="E327" s="155" t="str">
        <f ca="1">IF(ISERROR($V327),"",OFFSET('Smelter Look-up'!$D$4,$V327-4,0)&amp;"")</f>
        <v/>
      </c>
      <c r="F327" s="155" t="str">
        <f ca="1">IF(ISERROR($V327),"",OFFSET('Smelter Look-up'!$E$4,$V327-4,0))</f>
        <v/>
      </c>
      <c r="G327" s="155" t="str">
        <f ca="1">IF(C327=$X$4,IF(ISERROR($V327),"Enter smelter details","RMI"),IF(ISERROR($V327),"",OFFSET('Smelter Look-up'!$F$4,$V327-4,0)))</f>
        <v/>
      </c>
      <c r="H327" s="156" t="str">
        <f ca="1">IF(ISERROR($V327),"",OFFSET('Smelter Look-up'!$G$4,$V327-4,0))</f>
        <v/>
      </c>
      <c r="I327" s="157" t="str">
        <f ca="1">IF(ISERROR($V327),"",OFFSET('Smelter Look-up'!$H$4,$V327-4,0))</f>
        <v/>
      </c>
      <c r="J327" s="157" t="str">
        <f ca="1">IF(ISERROR($V327),"",OFFSET('Smelter Look-up'!$I$4,$V327-4,0))</f>
        <v/>
      </c>
      <c r="K327" s="158"/>
      <c r="L327" s="158"/>
      <c r="M327" s="158"/>
      <c r="N327" s="158"/>
      <c r="O327" s="158"/>
      <c r="P327" s="157"/>
      <c r="Q327" s="159"/>
      <c r="R327" s="155" t="str">
        <f ca="1">IF(ISERROR($V327),"",OFFSET('Smelter Look-up'!$C$4,$V327-4,0)&amp;"")</f>
        <v/>
      </c>
      <c r="S327" s="160" t="str">
        <f t="array" aca="1" ref="S327" ca="1">IF(B327="","",IF(ISERROR(MATCH($E327,CL,0)),"Unknown",INDIRECT("'C'!$A$"&amp;MATCH($E327,CL,0)+1)))</f>
        <v/>
      </c>
      <c r="T327" s="160" t="str">
        <f t="array" aca="1" ref="T327" ca="1">IF(B327="","",IF(ISERROR(MATCH($J327,SorP!$B$1:$B$6226,0)),"",INDIRECT("'SorP'!$A$"&amp;MATCH($S327&amp;$J327,SorP!C:C,0))))</f>
        <v/>
      </c>
      <c r="U327" s="161"/>
      <c r="V327" s="151" t="e">
        <f>IF(C327="",NA(),IF(OR(C327="Smelter not listed",C327="Smelter not yet identified"),MATCH($B327&amp;$D327,'Smelter Look-up'!$J:$J,0),MATCH($B327&amp;$C327,'Smelter Look-up'!$J:$J,0)))</f>
        <v>#N/A</v>
      </c>
      <c r="W327" s="134"/>
      <c r="X327" s="134">
        <f t="shared" ca="1" si="9"/>
        <v>0</v>
      </c>
      <c r="Y327" s="134"/>
      <c r="Z327" s="134"/>
      <c r="AA327" s="134"/>
      <c r="AB327" s="162" t="str">
        <f t="shared" si="8"/>
        <v/>
      </c>
      <c r="AC327" s="134"/>
      <c r="AD327" s="134"/>
      <c r="AE327" s="134"/>
      <c r="AF327" s="134"/>
      <c r="AG327" s="134"/>
      <c r="AH327" s="134"/>
    </row>
    <row r="328" spans="1:34" ht="12" customHeight="1">
      <c r="A328" s="160"/>
      <c r="B328" s="155" t="str">
        <f t="array" ref="B328">IF(LEN(A328)=0,"",INDEX('Smelter Look-up'!$A:$A,MATCH($A328,'Smelter Look-up'!$E:$E,0)))</f>
        <v/>
      </c>
      <c r="C328" s="158" t="str">
        <f t="array" ref="C328">IF(LEN(A328)=0,"",INDEX('Smelter Look-up'!$C:$C,MATCH($A328,'Smelter Look-up'!$E:$E,0)))</f>
        <v/>
      </c>
      <c r="D328" s="155"/>
      <c r="E328" s="155" t="str">
        <f ca="1">IF(ISERROR($V328),"",OFFSET('Smelter Look-up'!$D$4,$V328-4,0)&amp;"")</f>
        <v/>
      </c>
      <c r="F328" s="155" t="str">
        <f ca="1">IF(ISERROR($V328),"",OFFSET('Smelter Look-up'!$E$4,$V328-4,0))</f>
        <v/>
      </c>
      <c r="G328" s="155" t="str">
        <f ca="1">IF(C328=$X$4,IF(ISERROR($V328),"Enter smelter details","RMI"),IF(ISERROR($V328),"",OFFSET('Smelter Look-up'!$F$4,$V328-4,0)))</f>
        <v/>
      </c>
      <c r="H328" s="156" t="str">
        <f ca="1">IF(ISERROR($V328),"",OFFSET('Smelter Look-up'!$G$4,$V328-4,0))</f>
        <v/>
      </c>
      <c r="I328" s="157" t="str">
        <f ca="1">IF(ISERROR($V328),"",OFFSET('Smelter Look-up'!$H$4,$V328-4,0))</f>
        <v/>
      </c>
      <c r="J328" s="157" t="str">
        <f ca="1">IF(ISERROR($V328),"",OFFSET('Smelter Look-up'!$I$4,$V328-4,0))</f>
        <v/>
      </c>
      <c r="K328" s="158"/>
      <c r="L328" s="158"/>
      <c r="M328" s="158"/>
      <c r="N328" s="158"/>
      <c r="O328" s="158"/>
      <c r="P328" s="157"/>
      <c r="Q328" s="159"/>
      <c r="R328" s="155" t="str">
        <f ca="1">IF(ISERROR($V328),"",OFFSET('Smelter Look-up'!$C$4,$V328-4,0)&amp;"")</f>
        <v/>
      </c>
      <c r="S328" s="160" t="str">
        <f t="array" aca="1" ref="S328" ca="1">IF(B328="","",IF(ISERROR(MATCH($E328,CL,0)),"Unknown",INDIRECT("'C'!$A$"&amp;MATCH($E328,CL,0)+1)))</f>
        <v/>
      </c>
      <c r="T328" s="160" t="str">
        <f t="array" aca="1" ref="T328" ca="1">IF(B328="","",IF(ISERROR(MATCH($J328,SorP!$B$1:$B$6226,0)),"",INDIRECT("'SorP'!$A$"&amp;MATCH($S328&amp;$J328,SorP!C:C,0))))</f>
        <v/>
      </c>
      <c r="U328" s="161"/>
      <c r="V328" s="151" t="e">
        <f>IF(C328="",NA(),IF(OR(C328="Smelter not listed",C328="Smelter not yet identified"),MATCH($B328&amp;$D328,'Smelter Look-up'!$J:$J,0),MATCH($B328&amp;$C328,'Smelter Look-up'!$J:$J,0)))</f>
        <v>#N/A</v>
      </c>
      <c r="W328" s="134"/>
      <c r="X328" s="134">
        <f t="shared" ca="1" si="9"/>
        <v>0</v>
      </c>
      <c r="Y328" s="134"/>
      <c r="Z328" s="134"/>
      <c r="AA328" s="134"/>
      <c r="AB328" s="162" t="str">
        <f t="shared" si="8"/>
        <v/>
      </c>
      <c r="AC328" s="134"/>
      <c r="AD328" s="134"/>
      <c r="AE328" s="134"/>
      <c r="AF328" s="134"/>
      <c r="AG328" s="134"/>
      <c r="AH328" s="134"/>
    </row>
    <row r="329" spans="1:34" ht="12" customHeight="1">
      <c r="A329" s="160"/>
      <c r="B329" s="155" t="str">
        <f t="array" ref="B329">IF(LEN(A329)=0,"",INDEX('Smelter Look-up'!$A:$A,MATCH($A329,'Smelter Look-up'!$E:$E,0)))</f>
        <v/>
      </c>
      <c r="C329" s="158" t="str">
        <f t="array" ref="C329">IF(LEN(A329)=0,"",INDEX('Smelter Look-up'!$C:$C,MATCH($A329,'Smelter Look-up'!$E:$E,0)))</f>
        <v/>
      </c>
      <c r="D329" s="155"/>
      <c r="E329" s="155" t="str">
        <f ca="1">IF(ISERROR($V329),"",OFFSET('Smelter Look-up'!$D$4,$V329-4,0)&amp;"")</f>
        <v/>
      </c>
      <c r="F329" s="155" t="str">
        <f ca="1">IF(ISERROR($V329),"",OFFSET('Smelter Look-up'!$E$4,$V329-4,0))</f>
        <v/>
      </c>
      <c r="G329" s="155" t="str">
        <f ca="1">IF(C329=$X$4,IF(ISERROR($V329),"Enter smelter details","RMI"),IF(ISERROR($V329),"",OFFSET('Smelter Look-up'!$F$4,$V329-4,0)))</f>
        <v/>
      </c>
      <c r="H329" s="156" t="str">
        <f ca="1">IF(ISERROR($V329),"",OFFSET('Smelter Look-up'!$G$4,$V329-4,0))</f>
        <v/>
      </c>
      <c r="I329" s="157" t="str">
        <f ca="1">IF(ISERROR($V329),"",OFFSET('Smelter Look-up'!$H$4,$V329-4,0))</f>
        <v/>
      </c>
      <c r="J329" s="157" t="str">
        <f ca="1">IF(ISERROR($V329),"",OFFSET('Smelter Look-up'!$I$4,$V329-4,0))</f>
        <v/>
      </c>
      <c r="K329" s="158"/>
      <c r="L329" s="158"/>
      <c r="M329" s="158"/>
      <c r="N329" s="158"/>
      <c r="O329" s="158"/>
      <c r="P329" s="157"/>
      <c r="Q329" s="159"/>
      <c r="R329" s="155" t="str">
        <f ca="1">IF(ISERROR($V329),"",OFFSET('Smelter Look-up'!$C$4,$V329-4,0)&amp;"")</f>
        <v/>
      </c>
      <c r="S329" s="160" t="str">
        <f t="array" aca="1" ref="S329" ca="1">IF(B329="","",IF(ISERROR(MATCH($E329,CL,0)),"Unknown",INDIRECT("'C'!$A$"&amp;MATCH($E329,CL,0)+1)))</f>
        <v/>
      </c>
      <c r="T329" s="160" t="str">
        <f t="array" aca="1" ref="T329" ca="1">IF(B329="","",IF(ISERROR(MATCH($J329,SorP!$B$1:$B$6226,0)),"",INDIRECT("'SorP'!$A$"&amp;MATCH($S329&amp;$J329,SorP!C:C,0))))</f>
        <v/>
      </c>
      <c r="U329" s="161"/>
      <c r="V329" s="151" t="e">
        <f>IF(C329="",NA(),IF(OR(C329="Smelter not listed",C329="Smelter not yet identified"),MATCH($B329&amp;$D329,'Smelter Look-up'!$J:$J,0),MATCH($B329&amp;$C329,'Smelter Look-up'!$J:$J,0)))</f>
        <v>#N/A</v>
      </c>
      <c r="W329" s="134"/>
      <c r="X329" s="134">
        <f t="shared" ca="1" si="9"/>
        <v>0</v>
      </c>
      <c r="Y329" s="134"/>
      <c r="Z329" s="134"/>
      <c r="AA329" s="134"/>
      <c r="AB329" s="162" t="str">
        <f t="shared" si="8"/>
        <v/>
      </c>
      <c r="AC329" s="134"/>
      <c r="AD329" s="134"/>
      <c r="AE329" s="134"/>
      <c r="AF329" s="134"/>
      <c r="AG329" s="134"/>
      <c r="AH329" s="134"/>
    </row>
    <row r="330" spans="1:34" ht="12" customHeight="1">
      <c r="A330" s="160"/>
      <c r="B330" s="155" t="str">
        <f t="array" ref="B330">IF(LEN(A330)=0,"",INDEX('Smelter Look-up'!$A:$A,MATCH($A330,'Smelter Look-up'!$E:$E,0)))</f>
        <v/>
      </c>
      <c r="C330" s="158" t="str">
        <f t="array" ref="C330">IF(LEN(A330)=0,"",INDEX('Smelter Look-up'!$C:$C,MATCH($A330,'Smelter Look-up'!$E:$E,0)))</f>
        <v/>
      </c>
      <c r="D330" s="155"/>
      <c r="E330" s="155" t="str">
        <f ca="1">IF(ISERROR($V330),"",OFFSET('Smelter Look-up'!$D$4,$V330-4,0)&amp;"")</f>
        <v/>
      </c>
      <c r="F330" s="155" t="str">
        <f ca="1">IF(ISERROR($V330),"",OFFSET('Smelter Look-up'!$E$4,$V330-4,0))</f>
        <v/>
      </c>
      <c r="G330" s="155" t="str">
        <f ca="1">IF(C330=$X$4,IF(ISERROR($V330),"Enter smelter details","RMI"),IF(ISERROR($V330),"",OFFSET('Smelter Look-up'!$F$4,$V330-4,0)))</f>
        <v/>
      </c>
      <c r="H330" s="156" t="str">
        <f ca="1">IF(ISERROR($V330),"",OFFSET('Smelter Look-up'!$G$4,$V330-4,0))</f>
        <v/>
      </c>
      <c r="I330" s="157" t="str">
        <f ca="1">IF(ISERROR($V330),"",OFFSET('Smelter Look-up'!$H$4,$V330-4,0))</f>
        <v/>
      </c>
      <c r="J330" s="157" t="str">
        <f ca="1">IF(ISERROR($V330),"",OFFSET('Smelter Look-up'!$I$4,$V330-4,0))</f>
        <v/>
      </c>
      <c r="K330" s="158"/>
      <c r="L330" s="158"/>
      <c r="M330" s="158"/>
      <c r="N330" s="158"/>
      <c r="O330" s="158"/>
      <c r="P330" s="157"/>
      <c r="Q330" s="159"/>
      <c r="R330" s="155" t="str">
        <f ca="1">IF(ISERROR($V330),"",OFFSET('Smelter Look-up'!$C$4,$V330-4,0)&amp;"")</f>
        <v/>
      </c>
      <c r="S330" s="160" t="str">
        <f t="array" aca="1" ref="S330" ca="1">IF(B330="","",IF(ISERROR(MATCH($E330,CL,0)),"Unknown",INDIRECT("'C'!$A$"&amp;MATCH($E330,CL,0)+1)))</f>
        <v/>
      </c>
      <c r="T330" s="160" t="str">
        <f t="array" aca="1" ref="T330" ca="1">IF(B330="","",IF(ISERROR(MATCH($J330,SorP!$B$1:$B$6226,0)),"",INDIRECT("'SorP'!$A$"&amp;MATCH($S330&amp;$J330,SorP!C:C,0))))</f>
        <v/>
      </c>
      <c r="U330" s="161"/>
      <c r="V330" s="151" t="e">
        <f>IF(C330="",NA(),IF(OR(C330="Smelter not listed",C330="Smelter not yet identified"),MATCH($B330&amp;$D330,'Smelter Look-up'!$J:$J,0),MATCH($B330&amp;$C330,'Smelter Look-up'!$J:$J,0)))</f>
        <v>#N/A</v>
      </c>
      <c r="W330" s="134"/>
      <c r="X330" s="134">
        <f t="shared" ca="1" si="9"/>
        <v>0</v>
      </c>
      <c r="Y330" s="134"/>
      <c r="Z330" s="134"/>
      <c r="AA330" s="134"/>
      <c r="AB330" s="162" t="str">
        <f t="shared" si="8"/>
        <v/>
      </c>
      <c r="AC330" s="134"/>
      <c r="AD330" s="134"/>
      <c r="AE330" s="134"/>
      <c r="AF330" s="134"/>
      <c r="AG330" s="134"/>
      <c r="AH330" s="134"/>
    </row>
    <row r="331" spans="1:34" ht="12" customHeight="1">
      <c r="A331" s="160"/>
      <c r="B331" s="155" t="str">
        <f t="array" ref="B331">IF(LEN(A331)=0,"",INDEX('Smelter Look-up'!$A:$A,MATCH($A331,'Smelter Look-up'!$E:$E,0)))</f>
        <v/>
      </c>
      <c r="C331" s="158" t="str">
        <f t="array" ref="C331">IF(LEN(A331)=0,"",INDEX('Smelter Look-up'!$C:$C,MATCH($A331,'Smelter Look-up'!$E:$E,0)))</f>
        <v/>
      </c>
      <c r="D331" s="155"/>
      <c r="E331" s="155" t="str">
        <f ca="1">IF(ISERROR($V331),"",OFFSET('Smelter Look-up'!$D$4,$V331-4,0)&amp;"")</f>
        <v/>
      </c>
      <c r="F331" s="155" t="str">
        <f ca="1">IF(ISERROR($V331),"",OFFSET('Smelter Look-up'!$E$4,$V331-4,0))</f>
        <v/>
      </c>
      <c r="G331" s="155" t="str">
        <f ca="1">IF(C331=$X$4,IF(ISERROR($V331),"Enter smelter details","RMI"),IF(ISERROR($V331),"",OFFSET('Smelter Look-up'!$F$4,$V331-4,0)))</f>
        <v/>
      </c>
      <c r="H331" s="156" t="str">
        <f ca="1">IF(ISERROR($V331),"",OFFSET('Smelter Look-up'!$G$4,$V331-4,0))</f>
        <v/>
      </c>
      <c r="I331" s="157" t="str">
        <f ca="1">IF(ISERROR($V331),"",OFFSET('Smelter Look-up'!$H$4,$V331-4,0))</f>
        <v/>
      </c>
      <c r="J331" s="157" t="str">
        <f ca="1">IF(ISERROR($V331),"",OFFSET('Smelter Look-up'!$I$4,$V331-4,0))</f>
        <v/>
      </c>
      <c r="K331" s="158"/>
      <c r="L331" s="158"/>
      <c r="M331" s="158"/>
      <c r="N331" s="158"/>
      <c r="O331" s="158"/>
      <c r="P331" s="157"/>
      <c r="Q331" s="159"/>
      <c r="R331" s="155" t="str">
        <f ca="1">IF(ISERROR($V331),"",OFFSET('Smelter Look-up'!$C$4,$V331-4,0)&amp;"")</f>
        <v/>
      </c>
      <c r="S331" s="160" t="str">
        <f t="array" aca="1" ref="S331" ca="1">IF(B331="","",IF(ISERROR(MATCH($E331,CL,0)),"Unknown",INDIRECT("'C'!$A$"&amp;MATCH($E331,CL,0)+1)))</f>
        <v/>
      </c>
      <c r="T331" s="160" t="str">
        <f t="array" aca="1" ref="T331" ca="1">IF(B331="","",IF(ISERROR(MATCH($J331,SorP!$B$1:$B$6226,0)),"",INDIRECT("'SorP'!$A$"&amp;MATCH($S331&amp;$J331,SorP!C:C,0))))</f>
        <v/>
      </c>
      <c r="U331" s="161"/>
      <c r="V331" s="151" t="e">
        <f>IF(C331="",NA(),IF(OR(C331="Smelter not listed",C331="Smelter not yet identified"),MATCH($B331&amp;$D331,'Smelter Look-up'!$J:$J,0),MATCH($B331&amp;$C331,'Smelter Look-up'!$J:$J,0)))</f>
        <v>#N/A</v>
      </c>
      <c r="W331" s="134"/>
      <c r="X331" s="134">
        <f t="shared" ca="1" si="9"/>
        <v>0</v>
      </c>
      <c r="Y331" s="134"/>
      <c r="Z331" s="134"/>
      <c r="AA331" s="134"/>
      <c r="AB331" s="162" t="str">
        <f t="shared" si="8"/>
        <v/>
      </c>
      <c r="AC331" s="134"/>
      <c r="AD331" s="134"/>
      <c r="AE331" s="134"/>
      <c r="AF331" s="134"/>
      <c r="AG331" s="134"/>
      <c r="AH331" s="134"/>
    </row>
    <row r="332" spans="1:34" ht="12" customHeight="1">
      <c r="A332" s="160"/>
      <c r="B332" s="155" t="str">
        <f t="array" ref="B332">IF(LEN(A332)=0,"",INDEX('Smelter Look-up'!$A:$A,MATCH($A332,'Smelter Look-up'!$E:$E,0)))</f>
        <v/>
      </c>
      <c r="C332" s="158" t="str">
        <f t="array" ref="C332">IF(LEN(A332)=0,"",INDEX('Smelter Look-up'!$C:$C,MATCH($A332,'Smelter Look-up'!$E:$E,0)))</f>
        <v/>
      </c>
      <c r="D332" s="155"/>
      <c r="E332" s="155" t="str">
        <f ca="1">IF(ISERROR($V332),"",OFFSET('Smelter Look-up'!$D$4,$V332-4,0)&amp;"")</f>
        <v/>
      </c>
      <c r="F332" s="155" t="str">
        <f ca="1">IF(ISERROR($V332),"",OFFSET('Smelter Look-up'!$E$4,$V332-4,0))</f>
        <v/>
      </c>
      <c r="G332" s="155" t="str">
        <f ca="1">IF(C332=$X$4,IF(ISERROR($V332),"Enter smelter details","RMI"),IF(ISERROR($V332),"",OFFSET('Smelter Look-up'!$F$4,$V332-4,0)))</f>
        <v/>
      </c>
      <c r="H332" s="156" t="str">
        <f ca="1">IF(ISERROR($V332),"",OFFSET('Smelter Look-up'!$G$4,$V332-4,0))</f>
        <v/>
      </c>
      <c r="I332" s="157" t="str">
        <f ca="1">IF(ISERROR($V332),"",OFFSET('Smelter Look-up'!$H$4,$V332-4,0))</f>
        <v/>
      </c>
      <c r="J332" s="157" t="str">
        <f ca="1">IF(ISERROR($V332),"",OFFSET('Smelter Look-up'!$I$4,$V332-4,0))</f>
        <v/>
      </c>
      <c r="K332" s="158"/>
      <c r="L332" s="158"/>
      <c r="M332" s="158"/>
      <c r="N332" s="158"/>
      <c r="O332" s="158"/>
      <c r="P332" s="157"/>
      <c r="Q332" s="159"/>
      <c r="R332" s="155" t="str">
        <f ca="1">IF(ISERROR($V332),"",OFFSET('Smelter Look-up'!$C$4,$V332-4,0)&amp;"")</f>
        <v/>
      </c>
      <c r="S332" s="160" t="str">
        <f t="array" aca="1" ref="S332" ca="1">IF(B332="","",IF(ISERROR(MATCH($E332,CL,0)),"Unknown",INDIRECT("'C'!$A$"&amp;MATCH($E332,CL,0)+1)))</f>
        <v/>
      </c>
      <c r="T332" s="160" t="str">
        <f t="array" aca="1" ref="T332" ca="1">IF(B332="","",IF(ISERROR(MATCH($J332,SorP!$B$1:$B$6226,0)),"",INDIRECT("'SorP'!$A$"&amp;MATCH($S332&amp;$J332,SorP!C:C,0))))</f>
        <v/>
      </c>
      <c r="U332" s="161"/>
      <c r="V332" s="151" t="e">
        <f>IF(C332="",NA(),IF(OR(C332="Smelter not listed",C332="Smelter not yet identified"),MATCH($B332&amp;$D332,'Smelter Look-up'!$J:$J,0),MATCH($B332&amp;$C332,'Smelter Look-up'!$J:$J,0)))</f>
        <v>#N/A</v>
      </c>
      <c r="W332" s="134"/>
      <c r="X332" s="134">
        <f t="shared" ca="1" si="9"/>
        <v>0</v>
      </c>
      <c r="Y332" s="134"/>
      <c r="Z332" s="134"/>
      <c r="AA332" s="134"/>
      <c r="AB332" s="162" t="str">
        <f t="shared" si="8"/>
        <v/>
      </c>
      <c r="AC332" s="134"/>
      <c r="AD332" s="134"/>
      <c r="AE332" s="134"/>
      <c r="AF332" s="134"/>
      <c r="AG332" s="134"/>
      <c r="AH332" s="134"/>
    </row>
    <row r="333" spans="1:34" ht="12" customHeight="1">
      <c r="A333" s="160"/>
      <c r="B333" s="155" t="str">
        <f t="array" ref="B333">IF(LEN(A333)=0,"",INDEX('Smelter Look-up'!$A:$A,MATCH($A333,'Smelter Look-up'!$E:$E,0)))</f>
        <v/>
      </c>
      <c r="C333" s="158" t="str">
        <f t="array" ref="C333">IF(LEN(A333)=0,"",INDEX('Smelter Look-up'!$C:$C,MATCH($A333,'Smelter Look-up'!$E:$E,0)))</f>
        <v/>
      </c>
      <c r="D333" s="155"/>
      <c r="E333" s="155" t="str">
        <f ca="1">IF(ISERROR($V333),"",OFFSET('Smelter Look-up'!$D$4,$V333-4,0)&amp;"")</f>
        <v/>
      </c>
      <c r="F333" s="155" t="str">
        <f ca="1">IF(ISERROR($V333),"",OFFSET('Smelter Look-up'!$E$4,$V333-4,0))</f>
        <v/>
      </c>
      <c r="G333" s="155" t="str">
        <f ca="1">IF(C333=$X$4,IF(ISERROR($V333),"Enter smelter details","RMI"),IF(ISERROR($V333),"",OFFSET('Smelter Look-up'!$F$4,$V333-4,0)))</f>
        <v/>
      </c>
      <c r="H333" s="156" t="str">
        <f ca="1">IF(ISERROR($V333),"",OFFSET('Smelter Look-up'!$G$4,$V333-4,0))</f>
        <v/>
      </c>
      <c r="I333" s="157" t="str">
        <f ca="1">IF(ISERROR($V333),"",OFFSET('Smelter Look-up'!$H$4,$V333-4,0))</f>
        <v/>
      </c>
      <c r="J333" s="157" t="str">
        <f ca="1">IF(ISERROR($V333),"",OFFSET('Smelter Look-up'!$I$4,$V333-4,0))</f>
        <v/>
      </c>
      <c r="K333" s="158"/>
      <c r="L333" s="158"/>
      <c r="M333" s="158"/>
      <c r="N333" s="158"/>
      <c r="O333" s="158"/>
      <c r="P333" s="157"/>
      <c r="Q333" s="159"/>
      <c r="R333" s="155" t="str">
        <f ca="1">IF(ISERROR($V333),"",OFFSET('Smelter Look-up'!$C$4,$V333-4,0)&amp;"")</f>
        <v/>
      </c>
      <c r="S333" s="160" t="str">
        <f t="array" aca="1" ref="S333" ca="1">IF(B333="","",IF(ISERROR(MATCH($E333,CL,0)),"Unknown",INDIRECT("'C'!$A$"&amp;MATCH($E333,CL,0)+1)))</f>
        <v/>
      </c>
      <c r="T333" s="160" t="str">
        <f t="array" aca="1" ref="T333" ca="1">IF(B333="","",IF(ISERROR(MATCH($J333,SorP!$B$1:$B$6226,0)),"",INDIRECT("'SorP'!$A$"&amp;MATCH($S333&amp;$J333,SorP!C:C,0))))</f>
        <v/>
      </c>
      <c r="U333" s="161"/>
      <c r="V333" s="151" t="e">
        <f>IF(C333="",NA(),IF(OR(C333="Smelter not listed",C333="Smelter not yet identified"),MATCH($B333&amp;$D333,'Smelter Look-up'!$J:$J,0),MATCH($B333&amp;$C333,'Smelter Look-up'!$J:$J,0)))</f>
        <v>#N/A</v>
      </c>
      <c r="W333" s="134"/>
      <c r="X333" s="134">
        <f t="shared" ca="1" si="9"/>
        <v>0</v>
      </c>
      <c r="Y333" s="134"/>
      <c r="Z333" s="134"/>
      <c r="AA333" s="134"/>
      <c r="AB333" s="162" t="str">
        <f t="shared" si="8"/>
        <v/>
      </c>
      <c r="AC333" s="134"/>
      <c r="AD333" s="134"/>
      <c r="AE333" s="134"/>
      <c r="AF333" s="134"/>
      <c r="AG333" s="134"/>
      <c r="AH333" s="134"/>
    </row>
    <row r="334" spans="1:34" ht="12" customHeight="1">
      <c r="A334" s="160"/>
      <c r="B334" s="155" t="str">
        <f t="array" ref="B334">IF(LEN(A334)=0,"",INDEX('Smelter Look-up'!$A:$A,MATCH($A334,'Smelter Look-up'!$E:$E,0)))</f>
        <v/>
      </c>
      <c r="C334" s="158" t="str">
        <f t="array" ref="C334">IF(LEN(A334)=0,"",INDEX('Smelter Look-up'!$C:$C,MATCH($A334,'Smelter Look-up'!$E:$E,0)))</f>
        <v/>
      </c>
      <c r="D334" s="155"/>
      <c r="E334" s="155" t="str">
        <f ca="1">IF(ISERROR($V334),"",OFFSET('Smelter Look-up'!$D$4,$V334-4,0)&amp;"")</f>
        <v/>
      </c>
      <c r="F334" s="155" t="str">
        <f ca="1">IF(ISERROR($V334),"",OFFSET('Smelter Look-up'!$E$4,$V334-4,0))</f>
        <v/>
      </c>
      <c r="G334" s="155" t="str">
        <f ca="1">IF(C334=$X$4,IF(ISERROR($V334),"Enter smelter details","RMI"),IF(ISERROR($V334),"",OFFSET('Smelter Look-up'!$F$4,$V334-4,0)))</f>
        <v/>
      </c>
      <c r="H334" s="156" t="str">
        <f ca="1">IF(ISERROR($V334),"",OFFSET('Smelter Look-up'!$G$4,$V334-4,0))</f>
        <v/>
      </c>
      <c r="I334" s="157" t="str">
        <f ca="1">IF(ISERROR($V334),"",OFFSET('Smelter Look-up'!$H$4,$V334-4,0))</f>
        <v/>
      </c>
      <c r="J334" s="157" t="str">
        <f ca="1">IF(ISERROR($V334),"",OFFSET('Smelter Look-up'!$I$4,$V334-4,0))</f>
        <v/>
      </c>
      <c r="K334" s="158"/>
      <c r="L334" s="158"/>
      <c r="M334" s="158"/>
      <c r="N334" s="158"/>
      <c r="O334" s="158"/>
      <c r="P334" s="157"/>
      <c r="Q334" s="159"/>
      <c r="R334" s="155" t="str">
        <f ca="1">IF(ISERROR($V334),"",OFFSET('Smelter Look-up'!$C$4,$V334-4,0)&amp;"")</f>
        <v/>
      </c>
      <c r="S334" s="160" t="str">
        <f t="array" aca="1" ref="S334" ca="1">IF(B334="","",IF(ISERROR(MATCH($E334,CL,0)),"Unknown",INDIRECT("'C'!$A$"&amp;MATCH($E334,CL,0)+1)))</f>
        <v/>
      </c>
      <c r="T334" s="160" t="str">
        <f t="array" aca="1" ref="T334" ca="1">IF(B334="","",IF(ISERROR(MATCH($J334,SorP!$B$1:$B$6226,0)),"",INDIRECT("'SorP'!$A$"&amp;MATCH($S334&amp;$J334,SorP!C:C,0))))</f>
        <v/>
      </c>
      <c r="U334" s="161"/>
      <c r="V334" s="151" t="e">
        <f>IF(C334="",NA(),IF(OR(C334="Smelter not listed",C334="Smelter not yet identified"),MATCH($B334&amp;$D334,'Smelter Look-up'!$J:$J,0),MATCH($B334&amp;$C334,'Smelter Look-up'!$J:$J,0)))</f>
        <v>#N/A</v>
      </c>
      <c r="W334" s="134"/>
      <c r="X334" s="134">
        <f t="shared" ca="1" si="9"/>
        <v>0</v>
      </c>
      <c r="Y334" s="134"/>
      <c r="Z334" s="134"/>
      <c r="AA334" s="134"/>
      <c r="AB334" s="162" t="str">
        <f t="shared" si="8"/>
        <v/>
      </c>
      <c r="AC334" s="134"/>
      <c r="AD334" s="134"/>
      <c r="AE334" s="134"/>
      <c r="AF334" s="134"/>
      <c r="AG334" s="134"/>
      <c r="AH334" s="134"/>
    </row>
    <row r="335" spans="1:34" ht="12" customHeight="1">
      <c r="A335" s="160"/>
      <c r="B335" s="155" t="str">
        <f t="array" ref="B335">IF(LEN(A335)=0,"",INDEX('Smelter Look-up'!$A:$A,MATCH($A335,'Smelter Look-up'!$E:$E,0)))</f>
        <v/>
      </c>
      <c r="C335" s="158" t="str">
        <f t="array" ref="C335">IF(LEN(A335)=0,"",INDEX('Smelter Look-up'!$C:$C,MATCH($A335,'Smelter Look-up'!$E:$E,0)))</f>
        <v/>
      </c>
      <c r="D335" s="155"/>
      <c r="E335" s="155" t="str">
        <f ca="1">IF(ISERROR($V335),"",OFFSET('Smelter Look-up'!$D$4,$V335-4,0)&amp;"")</f>
        <v/>
      </c>
      <c r="F335" s="155" t="str">
        <f ca="1">IF(ISERROR($V335),"",OFFSET('Smelter Look-up'!$E$4,$V335-4,0))</f>
        <v/>
      </c>
      <c r="G335" s="155" t="str">
        <f ca="1">IF(C335=$X$4,IF(ISERROR($V335),"Enter smelter details","RMI"),IF(ISERROR($V335),"",OFFSET('Smelter Look-up'!$F$4,$V335-4,0)))</f>
        <v/>
      </c>
      <c r="H335" s="156" t="str">
        <f ca="1">IF(ISERROR($V335),"",OFFSET('Smelter Look-up'!$G$4,$V335-4,0))</f>
        <v/>
      </c>
      <c r="I335" s="157" t="str">
        <f ca="1">IF(ISERROR($V335),"",OFFSET('Smelter Look-up'!$H$4,$V335-4,0))</f>
        <v/>
      </c>
      <c r="J335" s="157" t="str">
        <f ca="1">IF(ISERROR($V335),"",OFFSET('Smelter Look-up'!$I$4,$V335-4,0))</f>
        <v/>
      </c>
      <c r="K335" s="158"/>
      <c r="L335" s="158"/>
      <c r="M335" s="158"/>
      <c r="N335" s="158"/>
      <c r="O335" s="158"/>
      <c r="P335" s="157"/>
      <c r="Q335" s="159"/>
      <c r="R335" s="155" t="str">
        <f ca="1">IF(ISERROR($V335),"",OFFSET('Smelter Look-up'!$C$4,$V335-4,0)&amp;"")</f>
        <v/>
      </c>
      <c r="S335" s="160" t="str">
        <f t="array" aca="1" ref="S335" ca="1">IF(B335="","",IF(ISERROR(MATCH($E335,CL,0)),"Unknown",INDIRECT("'C'!$A$"&amp;MATCH($E335,CL,0)+1)))</f>
        <v/>
      </c>
      <c r="T335" s="160" t="str">
        <f t="array" aca="1" ref="T335" ca="1">IF(B335="","",IF(ISERROR(MATCH($J335,SorP!$B$1:$B$6226,0)),"",INDIRECT("'SorP'!$A$"&amp;MATCH($S335&amp;$J335,SorP!C:C,0))))</f>
        <v/>
      </c>
      <c r="U335" s="161"/>
      <c r="V335" s="151" t="e">
        <f>IF(C335="",NA(),IF(OR(C335="Smelter not listed",C335="Smelter not yet identified"),MATCH($B335&amp;$D335,'Smelter Look-up'!$J:$J,0),MATCH($B335&amp;$C335,'Smelter Look-up'!$J:$J,0)))</f>
        <v>#N/A</v>
      </c>
      <c r="W335" s="134"/>
      <c r="X335" s="134">
        <f t="shared" ca="1" si="9"/>
        <v>0</v>
      </c>
      <c r="Y335" s="134"/>
      <c r="Z335" s="134"/>
      <c r="AA335" s="134"/>
      <c r="AB335" s="162" t="str">
        <f t="shared" si="8"/>
        <v/>
      </c>
      <c r="AC335" s="134"/>
      <c r="AD335" s="134"/>
      <c r="AE335" s="134"/>
      <c r="AF335" s="134"/>
      <c r="AG335" s="134"/>
      <c r="AH335" s="134"/>
    </row>
    <row r="336" spans="1:34" ht="12" customHeight="1">
      <c r="A336" s="160"/>
      <c r="B336" s="155" t="str">
        <f t="array" ref="B336">IF(LEN(A336)=0,"",INDEX('Smelter Look-up'!$A:$A,MATCH($A336,'Smelter Look-up'!$E:$E,0)))</f>
        <v/>
      </c>
      <c r="C336" s="158" t="str">
        <f t="array" ref="C336">IF(LEN(A336)=0,"",INDEX('Smelter Look-up'!$C:$C,MATCH($A336,'Smelter Look-up'!$E:$E,0)))</f>
        <v/>
      </c>
      <c r="D336" s="155"/>
      <c r="E336" s="155" t="str">
        <f ca="1">IF(ISERROR($V336),"",OFFSET('Smelter Look-up'!$D$4,$V336-4,0)&amp;"")</f>
        <v/>
      </c>
      <c r="F336" s="155" t="str">
        <f ca="1">IF(ISERROR($V336),"",OFFSET('Smelter Look-up'!$E$4,$V336-4,0))</f>
        <v/>
      </c>
      <c r="G336" s="155" t="str">
        <f ca="1">IF(C336=$X$4,IF(ISERROR($V336),"Enter smelter details","RMI"),IF(ISERROR($V336),"",OFFSET('Smelter Look-up'!$F$4,$V336-4,0)))</f>
        <v/>
      </c>
      <c r="H336" s="156" t="str">
        <f ca="1">IF(ISERROR($V336),"",OFFSET('Smelter Look-up'!$G$4,$V336-4,0))</f>
        <v/>
      </c>
      <c r="I336" s="157" t="str">
        <f ca="1">IF(ISERROR($V336),"",OFFSET('Smelter Look-up'!$H$4,$V336-4,0))</f>
        <v/>
      </c>
      <c r="J336" s="157" t="str">
        <f ca="1">IF(ISERROR($V336),"",OFFSET('Smelter Look-up'!$I$4,$V336-4,0))</f>
        <v/>
      </c>
      <c r="K336" s="158"/>
      <c r="L336" s="158"/>
      <c r="M336" s="158"/>
      <c r="N336" s="158"/>
      <c r="O336" s="158"/>
      <c r="P336" s="157"/>
      <c r="Q336" s="159"/>
      <c r="R336" s="155" t="str">
        <f ca="1">IF(ISERROR($V336),"",OFFSET('Smelter Look-up'!$C$4,$V336-4,0)&amp;"")</f>
        <v/>
      </c>
      <c r="S336" s="160" t="str">
        <f t="array" aca="1" ref="S336" ca="1">IF(B336="","",IF(ISERROR(MATCH($E336,CL,0)),"Unknown",INDIRECT("'C'!$A$"&amp;MATCH($E336,CL,0)+1)))</f>
        <v/>
      </c>
      <c r="T336" s="160" t="str">
        <f t="array" aca="1" ref="T336" ca="1">IF(B336="","",IF(ISERROR(MATCH($J336,SorP!$B$1:$B$6226,0)),"",INDIRECT("'SorP'!$A$"&amp;MATCH($S336&amp;$J336,SorP!C:C,0))))</f>
        <v/>
      </c>
      <c r="U336" s="161"/>
      <c r="V336" s="151" t="e">
        <f>IF(C336="",NA(),IF(OR(C336="Smelter not listed",C336="Smelter not yet identified"),MATCH($B336&amp;$D336,'Smelter Look-up'!$J:$J,0),MATCH($B336&amp;$C336,'Smelter Look-up'!$J:$J,0)))</f>
        <v>#N/A</v>
      </c>
      <c r="W336" s="134"/>
      <c r="X336" s="134">
        <f t="shared" ca="1" si="9"/>
        <v>0</v>
      </c>
      <c r="Y336" s="134"/>
      <c r="Z336" s="134"/>
      <c r="AA336" s="134"/>
      <c r="AB336" s="162" t="str">
        <f t="shared" si="8"/>
        <v/>
      </c>
      <c r="AC336" s="134"/>
      <c r="AD336" s="134"/>
      <c r="AE336" s="134"/>
      <c r="AF336" s="134"/>
      <c r="AG336" s="134"/>
      <c r="AH336" s="134"/>
    </row>
    <row r="337" spans="1:34" ht="12" customHeight="1">
      <c r="A337" s="160"/>
      <c r="B337" s="155" t="str">
        <f t="array" ref="B337">IF(LEN(A337)=0,"",INDEX('Smelter Look-up'!$A:$A,MATCH($A337,'Smelter Look-up'!$E:$E,0)))</f>
        <v/>
      </c>
      <c r="C337" s="158" t="str">
        <f t="array" ref="C337">IF(LEN(A337)=0,"",INDEX('Smelter Look-up'!$C:$C,MATCH($A337,'Smelter Look-up'!$E:$E,0)))</f>
        <v/>
      </c>
      <c r="D337" s="155"/>
      <c r="E337" s="155" t="str">
        <f ca="1">IF(ISERROR($V337),"",OFFSET('Smelter Look-up'!$D$4,$V337-4,0)&amp;"")</f>
        <v/>
      </c>
      <c r="F337" s="155" t="str">
        <f ca="1">IF(ISERROR($V337),"",OFFSET('Smelter Look-up'!$E$4,$V337-4,0))</f>
        <v/>
      </c>
      <c r="G337" s="155" t="str">
        <f ca="1">IF(C337=$X$4,IF(ISERROR($V337),"Enter smelter details","RMI"),IF(ISERROR($V337),"",OFFSET('Smelter Look-up'!$F$4,$V337-4,0)))</f>
        <v/>
      </c>
      <c r="H337" s="156" t="str">
        <f ca="1">IF(ISERROR($V337),"",OFFSET('Smelter Look-up'!$G$4,$V337-4,0))</f>
        <v/>
      </c>
      <c r="I337" s="157" t="str">
        <f ca="1">IF(ISERROR($V337),"",OFFSET('Smelter Look-up'!$H$4,$V337-4,0))</f>
        <v/>
      </c>
      <c r="J337" s="157" t="str">
        <f ca="1">IF(ISERROR($V337),"",OFFSET('Smelter Look-up'!$I$4,$V337-4,0))</f>
        <v/>
      </c>
      <c r="K337" s="158"/>
      <c r="L337" s="158"/>
      <c r="M337" s="158"/>
      <c r="N337" s="158"/>
      <c r="O337" s="158"/>
      <c r="P337" s="157"/>
      <c r="Q337" s="159"/>
      <c r="R337" s="155" t="str">
        <f ca="1">IF(ISERROR($V337),"",OFFSET('Smelter Look-up'!$C$4,$V337-4,0)&amp;"")</f>
        <v/>
      </c>
      <c r="S337" s="160" t="str">
        <f t="array" aca="1" ref="S337" ca="1">IF(B337="","",IF(ISERROR(MATCH($E337,CL,0)),"Unknown",INDIRECT("'C'!$A$"&amp;MATCH($E337,CL,0)+1)))</f>
        <v/>
      </c>
      <c r="T337" s="160" t="str">
        <f t="array" aca="1" ref="T337" ca="1">IF(B337="","",IF(ISERROR(MATCH($J337,SorP!$B$1:$B$6226,0)),"",INDIRECT("'SorP'!$A$"&amp;MATCH($S337&amp;$J337,SorP!C:C,0))))</f>
        <v/>
      </c>
      <c r="U337" s="161"/>
      <c r="V337" s="151" t="e">
        <f>IF(C337="",NA(),IF(OR(C337="Smelter not listed",C337="Smelter not yet identified"),MATCH($B337&amp;$D337,'Smelter Look-up'!$J:$J,0),MATCH($B337&amp;$C337,'Smelter Look-up'!$J:$J,0)))</f>
        <v>#N/A</v>
      </c>
      <c r="W337" s="134"/>
      <c r="X337" s="134">
        <f t="shared" ca="1" si="9"/>
        <v>0</v>
      </c>
      <c r="Y337" s="134"/>
      <c r="Z337" s="134"/>
      <c r="AA337" s="134"/>
      <c r="AB337" s="162" t="str">
        <f t="shared" si="8"/>
        <v/>
      </c>
      <c r="AC337" s="134"/>
      <c r="AD337" s="134"/>
      <c r="AE337" s="134"/>
      <c r="AF337" s="134"/>
      <c r="AG337" s="134"/>
      <c r="AH337" s="134"/>
    </row>
    <row r="338" spans="1:34" ht="12" customHeight="1">
      <c r="A338" s="160"/>
      <c r="B338" s="155" t="str">
        <f t="array" ref="B338">IF(LEN(A338)=0,"",INDEX('Smelter Look-up'!$A:$A,MATCH($A338,'Smelter Look-up'!$E:$E,0)))</f>
        <v/>
      </c>
      <c r="C338" s="158" t="str">
        <f t="array" ref="C338">IF(LEN(A338)=0,"",INDEX('Smelter Look-up'!$C:$C,MATCH($A338,'Smelter Look-up'!$E:$E,0)))</f>
        <v/>
      </c>
      <c r="D338" s="155"/>
      <c r="E338" s="155" t="str">
        <f ca="1">IF(ISERROR($V338),"",OFFSET('Smelter Look-up'!$D$4,$V338-4,0)&amp;"")</f>
        <v/>
      </c>
      <c r="F338" s="155" t="str">
        <f ca="1">IF(ISERROR($V338),"",OFFSET('Smelter Look-up'!$E$4,$V338-4,0))</f>
        <v/>
      </c>
      <c r="G338" s="155" t="str">
        <f ca="1">IF(C338=$X$4,IF(ISERROR($V338),"Enter smelter details","RMI"),IF(ISERROR($V338),"",OFFSET('Smelter Look-up'!$F$4,$V338-4,0)))</f>
        <v/>
      </c>
      <c r="H338" s="156" t="str">
        <f ca="1">IF(ISERROR($V338),"",OFFSET('Smelter Look-up'!$G$4,$V338-4,0))</f>
        <v/>
      </c>
      <c r="I338" s="157" t="str">
        <f ca="1">IF(ISERROR($V338),"",OFFSET('Smelter Look-up'!$H$4,$V338-4,0))</f>
        <v/>
      </c>
      <c r="J338" s="157" t="str">
        <f ca="1">IF(ISERROR($V338),"",OFFSET('Smelter Look-up'!$I$4,$V338-4,0))</f>
        <v/>
      </c>
      <c r="K338" s="158"/>
      <c r="L338" s="158"/>
      <c r="M338" s="158"/>
      <c r="N338" s="158"/>
      <c r="O338" s="158"/>
      <c r="P338" s="157"/>
      <c r="Q338" s="159"/>
      <c r="R338" s="155" t="str">
        <f ca="1">IF(ISERROR($V338),"",OFFSET('Smelter Look-up'!$C$4,$V338-4,0)&amp;"")</f>
        <v/>
      </c>
      <c r="S338" s="160" t="str">
        <f t="array" aca="1" ref="S338" ca="1">IF(B338="","",IF(ISERROR(MATCH($E338,CL,0)),"Unknown",INDIRECT("'C'!$A$"&amp;MATCH($E338,CL,0)+1)))</f>
        <v/>
      </c>
      <c r="T338" s="160" t="str">
        <f t="array" aca="1" ref="T338" ca="1">IF(B338="","",IF(ISERROR(MATCH($J338,SorP!$B$1:$B$6226,0)),"",INDIRECT("'SorP'!$A$"&amp;MATCH($S338&amp;$J338,SorP!C:C,0))))</f>
        <v/>
      </c>
      <c r="U338" s="161"/>
      <c r="V338" s="151" t="e">
        <f>IF(C338="",NA(),IF(OR(C338="Smelter not listed",C338="Smelter not yet identified"),MATCH($B338&amp;$D338,'Smelter Look-up'!$J:$J,0),MATCH($B338&amp;$C338,'Smelter Look-up'!$J:$J,0)))</f>
        <v>#N/A</v>
      </c>
      <c r="W338" s="134"/>
      <c r="X338" s="134">
        <f t="shared" ca="1" si="9"/>
        <v>0</v>
      </c>
      <c r="Y338" s="134"/>
      <c r="Z338" s="134"/>
      <c r="AA338" s="134"/>
      <c r="AB338" s="162" t="str">
        <f t="shared" si="8"/>
        <v/>
      </c>
      <c r="AC338" s="134"/>
      <c r="AD338" s="134"/>
      <c r="AE338" s="134"/>
      <c r="AF338" s="134"/>
      <c r="AG338" s="134"/>
      <c r="AH338" s="134"/>
    </row>
    <row r="339" spans="1:34" ht="12" customHeight="1">
      <c r="A339" s="160"/>
      <c r="B339" s="155" t="str">
        <f t="array" ref="B339">IF(LEN(A339)=0,"",INDEX('Smelter Look-up'!$A:$A,MATCH($A339,'Smelter Look-up'!$E:$E,0)))</f>
        <v/>
      </c>
      <c r="C339" s="158" t="str">
        <f t="array" ref="C339">IF(LEN(A339)=0,"",INDEX('Smelter Look-up'!$C:$C,MATCH($A339,'Smelter Look-up'!$E:$E,0)))</f>
        <v/>
      </c>
      <c r="D339" s="155"/>
      <c r="E339" s="155" t="str">
        <f ca="1">IF(ISERROR($V339),"",OFFSET('Smelter Look-up'!$D$4,$V339-4,0)&amp;"")</f>
        <v/>
      </c>
      <c r="F339" s="155" t="str">
        <f ca="1">IF(ISERROR($V339),"",OFFSET('Smelter Look-up'!$E$4,$V339-4,0))</f>
        <v/>
      </c>
      <c r="G339" s="155" t="str">
        <f ca="1">IF(C339=$X$4,IF(ISERROR($V339),"Enter smelter details","RMI"),IF(ISERROR($V339),"",OFFSET('Smelter Look-up'!$F$4,$V339-4,0)))</f>
        <v/>
      </c>
      <c r="H339" s="156" t="str">
        <f ca="1">IF(ISERROR($V339),"",OFFSET('Smelter Look-up'!$G$4,$V339-4,0))</f>
        <v/>
      </c>
      <c r="I339" s="157" t="str">
        <f ca="1">IF(ISERROR($V339),"",OFFSET('Smelter Look-up'!$H$4,$V339-4,0))</f>
        <v/>
      </c>
      <c r="J339" s="157" t="str">
        <f ca="1">IF(ISERROR($V339),"",OFFSET('Smelter Look-up'!$I$4,$V339-4,0))</f>
        <v/>
      </c>
      <c r="K339" s="158"/>
      <c r="L339" s="158"/>
      <c r="M339" s="158"/>
      <c r="N339" s="158"/>
      <c r="O339" s="158"/>
      <c r="P339" s="157"/>
      <c r="Q339" s="159"/>
      <c r="R339" s="155" t="str">
        <f ca="1">IF(ISERROR($V339),"",OFFSET('Smelter Look-up'!$C$4,$V339-4,0)&amp;"")</f>
        <v/>
      </c>
      <c r="S339" s="160" t="str">
        <f t="array" aca="1" ref="S339" ca="1">IF(B339="","",IF(ISERROR(MATCH($E339,CL,0)),"Unknown",INDIRECT("'C'!$A$"&amp;MATCH($E339,CL,0)+1)))</f>
        <v/>
      </c>
      <c r="T339" s="160" t="str">
        <f t="array" aca="1" ref="T339" ca="1">IF(B339="","",IF(ISERROR(MATCH($J339,SorP!$B$1:$B$6226,0)),"",INDIRECT("'SorP'!$A$"&amp;MATCH($S339&amp;$J339,SorP!C:C,0))))</f>
        <v/>
      </c>
      <c r="U339" s="161"/>
      <c r="V339" s="151" t="e">
        <f>IF(C339="",NA(),IF(OR(C339="Smelter not listed",C339="Smelter not yet identified"),MATCH($B339&amp;$D339,'Smelter Look-up'!$J:$J,0),MATCH($B339&amp;$C339,'Smelter Look-up'!$J:$J,0)))</f>
        <v>#N/A</v>
      </c>
      <c r="W339" s="134"/>
      <c r="X339" s="134">
        <f t="shared" ca="1" si="9"/>
        <v>0</v>
      </c>
      <c r="Y339" s="134"/>
      <c r="Z339" s="134"/>
      <c r="AA339" s="134"/>
      <c r="AB339" s="162" t="str">
        <f t="shared" si="8"/>
        <v/>
      </c>
      <c r="AC339" s="134"/>
      <c r="AD339" s="134"/>
      <c r="AE339" s="134"/>
      <c r="AF339" s="134"/>
      <c r="AG339" s="134"/>
      <c r="AH339" s="134"/>
    </row>
    <row r="340" spans="1:34" ht="12" customHeight="1">
      <c r="A340" s="160"/>
      <c r="B340" s="155" t="str">
        <f t="array" ref="B340">IF(LEN(A340)=0,"",INDEX('Smelter Look-up'!$A:$A,MATCH($A340,'Smelter Look-up'!$E:$E,0)))</f>
        <v/>
      </c>
      <c r="C340" s="158" t="str">
        <f t="array" ref="C340">IF(LEN(A340)=0,"",INDEX('Smelter Look-up'!$C:$C,MATCH($A340,'Smelter Look-up'!$E:$E,0)))</f>
        <v/>
      </c>
      <c r="D340" s="155"/>
      <c r="E340" s="155" t="str">
        <f ca="1">IF(ISERROR($V340),"",OFFSET('Smelter Look-up'!$D$4,$V340-4,0)&amp;"")</f>
        <v/>
      </c>
      <c r="F340" s="155" t="str">
        <f ca="1">IF(ISERROR($V340),"",OFFSET('Smelter Look-up'!$E$4,$V340-4,0))</f>
        <v/>
      </c>
      <c r="G340" s="155" t="str">
        <f ca="1">IF(C340=$X$4,IF(ISERROR($V340),"Enter smelter details","RMI"),IF(ISERROR($V340),"",OFFSET('Smelter Look-up'!$F$4,$V340-4,0)))</f>
        <v/>
      </c>
      <c r="H340" s="156" t="str">
        <f ca="1">IF(ISERROR($V340),"",OFFSET('Smelter Look-up'!$G$4,$V340-4,0))</f>
        <v/>
      </c>
      <c r="I340" s="157" t="str">
        <f ca="1">IF(ISERROR($V340),"",OFFSET('Smelter Look-up'!$H$4,$V340-4,0))</f>
        <v/>
      </c>
      <c r="J340" s="157" t="str">
        <f ca="1">IF(ISERROR($V340),"",OFFSET('Smelter Look-up'!$I$4,$V340-4,0))</f>
        <v/>
      </c>
      <c r="K340" s="158"/>
      <c r="L340" s="158"/>
      <c r="M340" s="158"/>
      <c r="N340" s="158"/>
      <c r="O340" s="158"/>
      <c r="P340" s="157"/>
      <c r="Q340" s="159"/>
      <c r="R340" s="155" t="str">
        <f ca="1">IF(ISERROR($V340),"",OFFSET('Smelter Look-up'!$C$4,$V340-4,0)&amp;"")</f>
        <v/>
      </c>
      <c r="S340" s="160" t="str">
        <f t="array" aca="1" ref="S340" ca="1">IF(B340="","",IF(ISERROR(MATCH($E340,CL,0)),"Unknown",INDIRECT("'C'!$A$"&amp;MATCH($E340,CL,0)+1)))</f>
        <v/>
      </c>
      <c r="T340" s="160" t="str">
        <f t="array" aca="1" ref="T340" ca="1">IF(B340="","",IF(ISERROR(MATCH($J340,SorP!$B$1:$B$6226,0)),"",INDIRECT("'SorP'!$A$"&amp;MATCH($S340&amp;$J340,SorP!C:C,0))))</f>
        <v/>
      </c>
      <c r="U340" s="161"/>
      <c r="V340" s="151" t="e">
        <f>IF(C340="",NA(),IF(OR(C340="Smelter not listed",C340="Smelter not yet identified"),MATCH($B340&amp;$D340,'Smelter Look-up'!$J:$J,0),MATCH($B340&amp;$C340,'Smelter Look-up'!$J:$J,0)))</f>
        <v>#N/A</v>
      </c>
      <c r="W340" s="134"/>
      <c r="X340" s="134">
        <f t="shared" ca="1" si="9"/>
        <v>0</v>
      </c>
      <c r="Y340" s="134"/>
      <c r="Z340" s="134"/>
      <c r="AA340" s="134"/>
      <c r="AB340" s="162" t="str">
        <f t="shared" si="8"/>
        <v/>
      </c>
      <c r="AC340" s="134"/>
      <c r="AD340" s="134"/>
      <c r="AE340" s="134"/>
      <c r="AF340" s="134"/>
      <c r="AG340" s="134"/>
      <c r="AH340" s="134"/>
    </row>
    <row r="341" spans="1:34" ht="12" customHeight="1">
      <c r="A341" s="160"/>
      <c r="B341" s="155" t="str">
        <f t="array" ref="B341">IF(LEN(A341)=0,"",INDEX('Smelter Look-up'!$A:$A,MATCH($A341,'Smelter Look-up'!$E:$E,0)))</f>
        <v/>
      </c>
      <c r="C341" s="158" t="str">
        <f t="array" ref="C341">IF(LEN(A341)=0,"",INDEX('Smelter Look-up'!$C:$C,MATCH($A341,'Smelter Look-up'!$E:$E,0)))</f>
        <v/>
      </c>
      <c r="D341" s="155"/>
      <c r="E341" s="155" t="str">
        <f ca="1">IF(ISERROR($V341),"",OFFSET('Smelter Look-up'!$D$4,$V341-4,0)&amp;"")</f>
        <v/>
      </c>
      <c r="F341" s="155" t="str">
        <f ca="1">IF(ISERROR($V341),"",OFFSET('Smelter Look-up'!$E$4,$V341-4,0))</f>
        <v/>
      </c>
      <c r="G341" s="155" t="str">
        <f ca="1">IF(C341=$X$4,IF(ISERROR($V341),"Enter smelter details","RMI"),IF(ISERROR($V341),"",OFFSET('Smelter Look-up'!$F$4,$V341-4,0)))</f>
        <v/>
      </c>
      <c r="H341" s="156" t="str">
        <f ca="1">IF(ISERROR($V341),"",OFFSET('Smelter Look-up'!$G$4,$V341-4,0))</f>
        <v/>
      </c>
      <c r="I341" s="157" t="str">
        <f ca="1">IF(ISERROR($V341),"",OFFSET('Smelter Look-up'!$H$4,$V341-4,0))</f>
        <v/>
      </c>
      <c r="J341" s="157" t="str">
        <f ca="1">IF(ISERROR($V341),"",OFFSET('Smelter Look-up'!$I$4,$V341-4,0))</f>
        <v/>
      </c>
      <c r="K341" s="158"/>
      <c r="L341" s="158"/>
      <c r="M341" s="158"/>
      <c r="N341" s="158"/>
      <c r="O341" s="158"/>
      <c r="P341" s="157"/>
      <c r="Q341" s="159"/>
      <c r="R341" s="155" t="str">
        <f ca="1">IF(ISERROR($V341),"",OFFSET('Smelter Look-up'!$C$4,$V341-4,0)&amp;"")</f>
        <v/>
      </c>
      <c r="S341" s="160" t="str">
        <f t="array" aca="1" ref="S341" ca="1">IF(B341="","",IF(ISERROR(MATCH($E341,CL,0)),"Unknown",INDIRECT("'C'!$A$"&amp;MATCH($E341,CL,0)+1)))</f>
        <v/>
      </c>
      <c r="T341" s="160" t="str">
        <f t="array" aca="1" ref="T341" ca="1">IF(B341="","",IF(ISERROR(MATCH($J341,SorP!$B$1:$B$6226,0)),"",INDIRECT("'SorP'!$A$"&amp;MATCH($S341&amp;$J341,SorP!C:C,0))))</f>
        <v/>
      </c>
      <c r="U341" s="161"/>
      <c r="V341" s="151" t="e">
        <f>IF(C341="",NA(),IF(OR(C341="Smelter not listed",C341="Smelter not yet identified"),MATCH($B341&amp;$D341,'Smelter Look-up'!$J:$J,0),MATCH($B341&amp;$C341,'Smelter Look-up'!$J:$J,0)))</f>
        <v>#N/A</v>
      </c>
      <c r="W341" s="134"/>
      <c r="X341" s="134">
        <f t="shared" ca="1" si="9"/>
        <v>0</v>
      </c>
      <c r="Y341" s="134"/>
      <c r="Z341" s="134"/>
      <c r="AA341" s="134"/>
      <c r="AB341" s="162" t="str">
        <f t="shared" si="8"/>
        <v/>
      </c>
      <c r="AC341" s="134"/>
      <c r="AD341" s="134"/>
      <c r="AE341" s="134"/>
      <c r="AF341" s="134"/>
      <c r="AG341" s="134"/>
      <c r="AH341" s="134"/>
    </row>
    <row r="342" spans="1:34" ht="12" customHeight="1">
      <c r="A342" s="160"/>
      <c r="B342" s="155" t="str">
        <f t="array" ref="B342">IF(LEN(A342)=0,"",INDEX('Smelter Look-up'!$A:$A,MATCH($A342,'Smelter Look-up'!$E:$E,0)))</f>
        <v/>
      </c>
      <c r="C342" s="158" t="str">
        <f t="array" ref="C342">IF(LEN(A342)=0,"",INDEX('Smelter Look-up'!$C:$C,MATCH($A342,'Smelter Look-up'!$E:$E,0)))</f>
        <v/>
      </c>
      <c r="D342" s="155"/>
      <c r="E342" s="155" t="str">
        <f ca="1">IF(ISERROR($V342),"",OFFSET('Smelter Look-up'!$D$4,$V342-4,0)&amp;"")</f>
        <v/>
      </c>
      <c r="F342" s="155" t="str">
        <f ca="1">IF(ISERROR($V342),"",OFFSET('Smelter Look-up'!$E$4,$V342-4,0))</f>
        <v/>
      </c>
      <c r="G342" s="155" t="str">
        <f ca="1">IF(C342=$X$4,IF(ISERROR($V342),"Enter smelter details","RMI"),IF(ISERROR($V342),"",OFFSET('Smelter Look-up'!$F$4,$V342-4,0)))</f>
        <v/>
      </c>
      <c r="H342" s="156" t="str">
        <f ca="1">IF(ISERROR($V342),"",OFFSET('Smelter Look-up'!$G$4,$V342-4,0))</f>
        <v/>
      </c>
      <c r="I342" s="157" t="str">
        <f ca="1">IF(ISERROR($V342),"",OFFSET('Smelter Look-up'!$H$4,$V342-4,0))</f>
        <v/>
      </c>
      <c r="J342" s="157" t="str">
        <f ca="1">IF(ISERROR($V342),"",OFFSET('Smelter Look-up'!$I$4,$V342-4,0))</f>
        <v/>
      </c>
      <c r="K342" s="158"/>
      <c r="L342" s="158"/>
      <c r="M342" s="158"/>
      <c r="N342" s="158"/>
      <c r="O342" s="158"/>
      <c r="P342" s="157"/>
      <c r="Q342" s="159"/>
      <c r="R342" s="155" t="str">
        <f ca="1">IF(ISERROR($V342),"",OFFSET('Smelter Look-up'!$C$4,$V342-4,0)&amp;"")</f>
        <v/>
      </c>
      <c r="S342" s="160" t="str">
        <f t="array" aca="1" ref="S342" ca="1">IF(B342="","",IF(ISERROR(MATCH($E342,CL,0)),"Unknown",INDIRECT("'C'!$A$"&amp;MATCH($E342,CL,0)+1)))</f>
        <v/>
      </c>
      <c r="T342" s="160" t="str">
        <f t="array" aca="1" ref="T342" ca="1">IF(B342="","",IF(ISERROR(MATCH($J342,SorP!$B$1:$B$6226,0)),"",INDIRECT("'SorP'!$A$"&amp;MATCH($S342&amp;$J342,SorP!C:C,0))))</f>
        <v/>
      </c>
      <c r="U342" s="161"/>
      <c r="V342" s="151" t="e">
        <f>IF(C342="",NA(),IF(OR(C342="Smelter not listed",C342="Smelter not yet identified"),MATCH($B342&amp;$D342,'Smelter Look-up'!$J:$J,0),MATCH($B342&amp;$C342,'Smelter Look-up'!$J:$J,0)))</f>
        <v>#N/A</v>
      </c>
      <c r="W342" s="134"/>
      <c r="X342" s="134">
        <f t="shared" ca="1" si="9"/>
        <v>0</v>
      </c>
      <c r="Y342" s="134"/>
      <c r="Z342" s="134"/>
      <c r="AA342" s="134"/>
      <c r="AB342" s="162" t="str">
        <f t="shared" si="8"/>
        <v/>
      </c>
      <c r="AC342" s="134"/>
      <c r="AD342" s="134"/>
      <c r="AE342" s="134"/>
      <c r="AF342" s="134"/>
      <c r="AG342" s="134"/>
      <c r="AH342" s="134"/>
    </row>
    <row r="343" spans="1:34" ht="12" customHeight="1">
      <c r="A343" s="160"/>
      <c r="B343" s="155" t="str">
        <f t="array" ref="B343">IF(LEN(A343)=0,"",INDEX('Smelter Look-up'!$A:$A,MATCH($A343,'Smelter Look-up'!$E:$E,0)))</f>
        <v/>
      </c>
      <c r="C343" s="158" t="str">
        <f t="array" ref="C343">IF(LEN(A343)=0,"",INDEX('Smelter Look-up'!$C:$C,MATCH($A343,'Smelter Look-up'!$E:$E,0)))</f>
        <v/>
      </c>
      <c r="D343" s="155"/>
      <c r="E343" s="155" t="str">
        <f ca="1">IF(ISERROR($V343),"",OFFSET('Smelter Look-up'!$D$4,$V343-4,0)&amp;"")</f>
        <v/>
      </c>
      <c r="F343" s="155" t="str">
        <f ca="1">IF(ISERROR($V343),"",OFFSET('Smelter Look-up'!$E$4,$V343-4,0))</f>
        <v/>
      </c>
      <c r="G343" s="155" t="str">
        <f ca="1">IF(C343=$X$4,IF(ISERROR($V343),"Enter smelter details","RMI"),IF(ISERROR($V343),"",OFFSET('Smelter Look-up'!$F$4,$V343-4,0)))</f>
        <v/>
      </c>
      <c r="H343" s="156" t="str">
        <f ca="1">IF(ISERROR($V343),"",OFFSET('Smelter Look-up'!$G$4,$V343-4,0))</f>
        <v/>
      </c>
      <c r="I343" s="157" t="str">
        <f ca="1">IF(ISERROR($V343),"",OFFSET('Smelter Look-up'!$H$4,$V343-4,0))</f>
        <v/>
      </c>
      <c r="J343" s="157" t="str">
        <f ca="1">IF(ISERROR($V343),"",OFFSET('Smelter Look-up'!$I$4,$V343-4,0))</f>
        <v/>
      </c>
      <c r="K343" s="158"/>
      <c r="L343" s="158"/>
      <c r="M343" s="158"/>
      <c r="N343" s="158"/>
      <c r="O343" s="158"/>
      <c r="P343" s="157"/>
      <c r="Q343" s="159"/>
      <c r="R343" s="155" t="str">
        <f ca="1">IF(ISERROR($V343),"",OFFSET('Smelter Look-up'!$C$4,$V343-4,0)&amp;"")</f>
        <v/>
      </c>
      <c r="S343" s="160" t="str">
        <f t="array" aca="1" ref="S343" ca="1">IF(B343="","",IF(ISERROR(MATCH($E343,CL,0)),"Unknown",INDIRECT("'C'!$A$"&amp;MATCH($E343,CL,0)+1)))</f>
        <v/>
      </c>
      <c r="T343" s="160" t="str">
        <f t="array" aca="1" ref="T343" ca="1">IF(B343="","",IF(ISERROR(MATCH($J343,SorP!$B$1:$B$6226,0)),"",INDIRECT("'SorP'!$A$"&amp;MATCH($S343&amp;$J343,SorP!C:C,0))))</f>
        <v/>
      </c>
      <c r="U343" s="161"/>
      <c r="V343" s="151" t="e">
        <f>IF(C343="",NA(),IF(OR(C343="Smelter not listed",C343="Smelter not yet identified"),MATCH($B343&amp;$D343,'Smelter Look-up'!$J:$J,0),MATCH($B343&amp;$C343,'Smelter Look-up'!$J:$J,0)))</f>
        <v>#N/A</v>
      </c>
      <c r="W343" s="134"/>
      <c r="X343" s="134">
        <f t="shared" ca="1" si="9"/>
        <v>0</v>
      </c>
      <c r="Y343" s="134"/>
      <c r="Z343" s="134"/>
      <c r="AA343" s="134"/>
      <c r="AB343" s="162" t="str">
        <f t="shared" si="8"/>
        <v/>
      </c>
      <c r="AC343" s="134"/>
      <c r="AD343" s="134"/>
      <c r="AE343" s="134"/>
      <c r="AF343" s="134"/>
      <c r="AG343" s="134"/>
      <c r="AH343" s="134"/>
    </row>
    <row r="344" spans="1:34" ht="12" customHeight="1">
      <c r="A344" s="160"/>
      <c r="B344" s="155" t="str">
        <f t="array" ref="B344">IF(LEN(A344)=0,"",INDEX('Smelter Look-up'!$A:$A,MATCH($A344,'Smelter Look-up'!$E:$E,0)))</f>
        <v/>
      </c>
      <c r="C344" s="158" t="str">
        <f t="array" ref="C344">IF(LEN(A344)=0,"",INDEX('Smelter Look-up'!$C:$C,MATCH($A344,'Smelter Look-up'!$E:$E,0)))</f>
        <v/>
      </c>
      <c r="D344" s="155"/>
      <c r="E344" s="155" t="str">
        <f ca="1">IF(ISERROR($V344),"",OFFSET('Smelter Look-up'!$D$4,$V344-4,0)&amp;"")</f>
        <v/>
      </c>
      <c r="F344" s="155" t="str">
        <f ca="1">IF(ISERROR($V344),"",OFFSET('Smelter Look-up'!$E$4,$V344-4,0))</f>
        <v/>
      </c>
      <c r="G344" s="155" t="str">
        <f ca="1">IF(C344=$X$4,IF(ISERROR($V344),"Enter smelter details","RMI"),IF(ISERROR($V344),"",OFFSET('Smelter Look-up'!$F$4,$V344-4,0)))</f>
        <v/>
      </c>
      <c r="H344" s="156" t="str">
        <f ca="1">IF(ISERROR($V344),"",OFFSET('Smelter Look-up'!$G$4,$V344-4,0))</f>
        <v/>
      </c>
      <c r="I344" s="157" t="str">
        <f ca="1">IF(ISERROR($V344),"",OFFSET('Smelter Look-up'!$H$4,$V344-4,0))</f>
        <v/>
      </c>
      <c r="J344" s="157" t="str">
        <f ca="1">IF(ISERROR($V344),"",OFFSET('Smelter Look-up'!$I$4,$V344-4,0))</f>
        <v/>
      </c>
      <c r="K344" s="158"/>
      <c r="L344" s="158"/>
      <c r="M344" s="158"/>
      <c r="N344" s="158"/>
      <c r="O344" s="158"/>
      <c r="P344" s="157"/>
      <c r="Q344" s="159"/>
      <c r="R344" s="155" t="str">
        <f ca="1">IF(ISERROR($V344),"",OFFSET('Smelter Look-up'!$C$4,$V344-4,0)&amp;"")</f>
        <v/>
      </c>
      <c r="S344" s="160" t="str">
        <f t="array" aca="1" ref="S344" ca="1">IF(B344="","",IF(ISERROR(MATCH($E344,CL,0)),"Unknown",INDIRECT("'C'!$A$"&amp;MATCH($E344,CL,0)+1)))</f>
        <v/>
      </c>
      <c r="T344" s="160" t="str">
        <f t="array" aca="1" ref="T344" ca="1">IF(B344="","",IF(ISERROR(MATCH($J344,SorP!$B$1:$B$6226,0)),"",INDIRECT("'SorP'!$A$"&amp;MATCH($S344&amp;$J344,SorP!C:C,0))))</f>
        <v/>
      </c>
      <c r="U344" s="161"/>
      <c r="V344" s="151" t="e">
        <f>IF(C344="",NA(),IF(OR(C344="Smelter not listed",C344="Smelter not yet identified"),MATCH($B344&amp;$D344,'Smelter Look-up'!$J:$J,0),MATCH($B344&amp;$C344,'Smelter Look-up'!$J:$J,0)))</f>
        <v>#N/A</v>
      </c>
      <c r="W344" s="134"/>
      <c r="X344" s="134">
        <f t="shared" ca="1" si="9"/>
        <v>0</v>
      </c>
      <c r="Y344" s="134"/>
      <c r="Z344" s="134"/>
      <c r="AA344" s="134"/>
      <c r="AB344" s="162" t="str">
        <f t="shared" si="8"/>
        <v/>
      </c>
      <c r="AC344" s="134"/>
      <c r="AD344" s="134"/>
      <c r="AE344" s="134"/>
      <c r="AF344" s="134"/>
      <c r="AG344" s="134"/>
      <c r="AH344" s="134"/>
    </row>
    <row r="345" spans="1:34" ht="12" customHeight="1">
      <c r="A345" s="160"/>
      <c r="B345" s="155" t="str">
        <f t="array" ref="B345">IF(LEN(A345)=0,"",INDEX('Smelter Look-up'!$A:$A,MATCH($A345,'Smelter Look-up'!$E:$E,0)))</f>
        <v/>
      </c>
      <c r="C345" s="158" t="str">
        <f t="array" ref="C345">IF(LEN(A345)=0,"",INDEX('Smelter Look-up'!$C:$C,MATCH($A345,'Smelter Look-up'!$E:$E,0)))</f>
        <v/>
      </c>
      <c r="D345" s="155"/>
      <c r="E345" s="155" t="str">
        <f ca="1">IF(ISERROR($V345),"",OFFSET('Smelter Look-up'!$D$4,$V345-4,0)&amp;"")</f>
        <v/>
      </c>
      <c r="F345" s="155" t="str">
        <f ca="1">IF(ISERROR($V345),"",OFFSET('Smelter Look-up'!$E$4,$V345-4,0))</f>
        <v/>
      </c>
      <c r="G345" s="155" t="str">
        <f ca="1">IF(C345=$X$4,IF(ISERROR($V345),"Enter smelter details","RMI"),IF(ISERROR($V345),"",OFFSET('Smelter Look-up'!$F$4,$V345-4,0)))</f>
        <v/>
      </c>
      <c r="H345" s="156" t="str">
        <f ca="1">IF(ISERROR($V345),"",OFFSET('Smelter Look-up'!$G$4,$V345-4,0))</f>
        <v/>
      </c>
      <c r="I345" s="157" t="str">
        <f ca="1">IF(ISERROR($V345),"",OFFSET('Smelter Look-up'!$H$4,$V345-4,0))</f>
        <v/>
      </c>
      <c r="J345" s="157" t="str">
        <f ca="1">IF(ISERROR($V345),"",OFFSET('Smelter Look-up'!$I$4,$V345-4,0))</f>
        <v/>
      </c>
      <c r="K345" s="158"/>
      <c r="L345" s="158"/>
      <c r="M345" s="158"/>
      <c r="N345" s="158"/>
      <c r="O345" s="158"/>
      <c r="P345" s="157"/>
      <c r="Q345" s="159"/>
      <c r="R345" s="155" t="str">
        <f ca="1">IF(ISERROR($V345),"",OFFSET('Smelter Look-up'!$C$4,$V345-4,0)&amp;"")</f>
        <v/>
      </c>
      <c r="S345" s="160" t="str">
        <f t="array" aca="1" ref="S345" ca="1">IF(B345="","",IF(ISERROR(MATCH($E345,CL,0)),"Unknown",INDIRECT("'C'!$A$"&amp;MATCH($E345,CL,0)+1)))</f>
        <v/>
      </c>
      <c r="T345" s="160" t="str">
        <f t="array" aca="1" ref="T345" ca="1">IF(B345="","",IF(ISERROR(MATCH($J345,SorP!$B$1:$B$6226,0)),"",INDIRECT("'SorP'!$A$"&amp;MATCH($S345&amp;$J345,SorP!C:C,0))))</f>
        <v/>
      </c>
      <c r="U345" s="161"/>
      <c r="V345" s="151" t="e">
        <f>IF(C345="",NA(),IF(OR(C345="Smelter not listed",C345="Smelter not yet identified"),MATCH($B345&amp;$D345,'Smelter Look-up'!$J:$J,0),MATCH($B345&amp;$C345,'Smelter Look-up'!$J:$J,0)))</f>
        <v>#N/A</v>
      </c>
      <c r="W345" s="134"/>
      <c r="X345" s="134">
        <f t="shared" ca="1" si="9"/>
        <v>0</v>
      </c>
      <c r="Y345" s="134"/>
      <c r="Z345" s="134"/>
      <c r="AA345" s="134"/>
      <c r="AB345" s="162" t="str">
        <f t="shared" si="8"/>
        <v/>
      </c>
      <c r="AC345" s="134"/>
      <c r="AD345" s="134"/>
      <c r="AE345" s="134"/>
      <c r="AF345" s="134"/>
      <c r="AG345" s="134"/>
      <c r="AH345" s="134"/>
    </row>
    <row r="346" spans="1:34" ht="12" customHeight="1">
      <c r="A346" s="160"/>
      <c r="B346" s="155" t="str">
        <f t="array" ref="B346">IF(LEN(A346)=0,"",INDEX('Smelter Look-up'!$A:$A,MATCH($A346,'Smelter Look-up'!$E:$E,0)))</f>
        <v/>
      </c>
      <c r="C346" s="158" t="str">
        <f t="array" ref="C346">IF(LEN(A346)=0,"",INDEX('Smelter Look-up'!$C:$C,MATCH($A346,'Smelter Look-up'!$E:$E,0)))</f>
        <v/>
      </c>
      <c r="D346" s="155"/>
      <c r="E346" s="155" t="str">
        <f ca="1">IF(ISERROR($V346),"",OFFSET('Smelter Look-up'!$D$4,$V346-4,0)&amp;"")</f>
        <v/>
      </c>
      <c r="F346" s="155" t="str">
        <f ca="1">IF(ISERROR($V346),"",OFFSET('Smelter Look-up'!$E$4,$V346-4,0))</f>
        <v/>
      </c>
      <c r="G346" s="155" t="str">
        <f ca="1">IF(C346=$X$4,IF(ISERROR($V346),"Enter smelter details","RMI"),IF(ISERROR($V346),"",OFFSET('Smelter Look-up'!$F$4,$V346-4,0)))</f>
        <v/>
      </c>
      <c r="H346" s="156" t="str">
        <f ca="1">IF(ISERROR($V346),"",OFFSET('Smelter Look-up'!$G$4,$V346-4,0))</f>
        <v/>
      </c>
      <c r="I346" s="157" t="str">
        <f ca="1">IF(ISERROR($V346),"",OFFSET('Smelter Look-up'!$H$4,$V346-4,0))</f>
        <v/>
      </c>
      <c r="J346" s="157" t="str">
        <f ca="1">IF(ISERROR($V346),"",OFFSET('Smelter Look-up'!$I$4,$V346-4,0))</f>
        <v/>
      </c>
      <c r="K346" s="158"/>
      <c r="L346" s="158"/>
      <c r="M346" s="158"/>
      <c r="N346" s="158"/>
      <c r="O346" s="158"/>
      <c r="P346" s="157"/>
      <c r="Q346" s="159"/>
      <c r="R346" s="155" t="str">
        <f ca="1">IF(ISERROR($V346),"",OFFSET('Smelter Look-up'!$C$4,$V346-4,0)&amp;"")</f>
        <v/>
      </c>
      <c r="S346" s="160" t="str">
        <f t="array" aca="1" ref="S346" ca="1">IF(B346="","",IF(ISERROR(MATCH($E346,CL,0)),"Unknown",INDIRECT("'C'!$A$"&amp;MATCH($E346,CL,0)+1)))</f>
        <v/>
      </c>
      <c r="T346" s="160" t="str">
        <f t="array" aca="1" ref="T346" ca="1">IF(B346="","",IF(ISERROR(MATCH($J346,SorP!$B$1:$B$6226,0)),"",INDIRECT("'SorP'!$A$"&amp;MATCH($S346&amp;$J346,SorP!C:C,0))))</f>
        <v/>
      </c>
      <c r="U346" s="161"/>
      <c r="V346" s="151" t="e">
        <f>IF(C346="",NA(),IF(OR(C346="Smelter not listed",C346="Smelter not yet identified"),MATCH($B346&amp;$D346,'Smelter Look-up'!$J:$J,0),MATCH($B346&amp;$C346,'Smelter Look-up'!$J:$J,0)))</f>
        <v>#N/A</v>
      </c>
      <c r="W346" s="134"/>
      <c r="X346" s="134">
        <f t="shared" ca="1" si="9"/>
        <v>0</v>
      </c>
      <c r="Y346" s="134"/>
      <c r="Z346" s="134"/>
      <c r="AA346" s="134"/>
      <c r="AB346" s="162" t="str">
        <f t="shared" si="8"/>
        <v/>
      </c>
      <c r="AC346" s="134"/>
      <c r="AD346" s="134"/>
      <c r="AE346" s="134"/>
      <c r="AF346" s="134"/>
      <c r="AG346" s="134"/>
      <c r="AH346" s="134"/>
    </row>
    <row r="347" spans="1:34" ht="12" customHeight="1">
      <c r="A347" s="160"/>
      <c r="B347" s="155" t="str">
        <f t="array" ref="B347">IF(LEN(A347)=0,"",INDEX('Smelter Look-up'!$A:$A,MATCH($A347,'Smelter Look-up'!$E:$E,0)))</f>
        <v/>
      </c>
      <c r="C347" s="158" t="str">
        <f t="array" ref="C347">IF(LEN(A347)=0,"",INDEX('Smelter Look-up'!$C:$C,MATCH($A347,'Smelter Look-up'!$E:$E,0)))</f>
        <v/>
      </c>
      <c r="D347" s="155"/>
      <c r="E347" s="155" t="str">
        <f ca="1">IF(ISERROR($V347),"",OFFSET('Smelter Look-up'!$D$4,$V347-4,0)&amp;"")</f>
        <v/>
      </c>
      <c r="F347" s="155" t="str">
        <f ca="1">IF(ISERROR($V347),"",OFFSET('Smelter Look-up'!$E$4,$V347-4,0))</f>
        <v/>
      </c>
      <c r="G347" s="155" t="str">
        <f ca="1">IF(C347=$X$4,IF(ISERROR($V347),"Enter smelter details","RMI"),IF(ISERROR($V347),"",OFFSET('Smelter Look-up'!$F$4,$V347-4,0)))</f>
        <v/>
      </c>
      <c r="H347" s="156" t="str">
        <f ca="1">IF(ISERROR($V347),"",OFFSET('Smelter Look-up'!$G$4,$V347-4,0))</f>
        <v/>
      </c>
      <c r="I347" s="157" t="str">
        <f ca="1">IF(ISERROR($V347),"",OFFSET('Smelter Look-up'!$H$4,$V347-4,0))</f>
        <v/>
      </c>
      <c r="J347" s="157" t="str">
        <f ca="1">IF(ISERROR($V347),"",OFFSET('Smelter Look-up'!$I$4,$V347-4,0))</f>
        <v/>
      </c>
      <c r="K347" s="158"/>
      <c r="L347" s="158"/>
      <c r="M347" s="158"/>
      <c r="N347" s="158"/>
      <c r="O347" s="158"/>
      <c r="P347" s="157"/>
      <c r="Q347" s="159"/>
      <c r="R347" s="155" t="str">
        <f ca="1">IF(ISERROR($V347),"",OFFSET('Smelter Look-up'!$C$4,$V347-4,0)&amp;"")</f>
        <v/>
      </c>
      <c r="S347" s="160" t="str">
        <f t="array" aca="1" ref="S347" ca="1">IF(B347="","",IF(ISERROR(MATCH($E347,CL,0)),"Unknown",INDIRECT("'C'!$A$"&amp;MATCH($E347,CL,0)+1)))</f>
        <v/>
      </c>
      <c r="T347" s="160" t="str">
        <f t="array" aca="1" ref="T347" ca="1">IF(B347="","",IF(ISERROR(MATCH($J347,SorP!$B$1:$B$6226,0)),"",INDIRECT("'SorP'!$A$"&amp;MATCH($S347&amp;$J347,SorP!C:C,0))))</f>
        <v/>
      </c>
      <c r="U347" s="161"/>
      <c r="V347" s="151" t="e">
        <f>IF(C347="",NA(),IF(OR(C347="Smelter not listed",C347="Smelter not yet identified"),MATCH($B347&amp;$D347,'Smelter Look-up'!$J:$J,0),MATCH($B347&amp;$C347,'Smelter Look-up'!$J:$J,0)))</f>
        <v>#N/A</v>
      </c>
      <c r="W347" s="134"/>
      <c r="X347" s="134">
        <f t="shared" ca="1" si="9"/>
        <v>0</v>
      </c>
      <c r="Y347" s="134"/>
      <c r="Z347" s="134"/>
      <c r="AA347" s="134"/>
      <c r="AB347" s="162" t="str">
        <f t="shared" si="8"/>
        <v/>
      </c>
      <c r="AC347" s="134"/>
      <c r="AD347" s="134"/>
      <c r="AE347" s="134"/>
      <c r="AF347" s="134"/>
      <c r="AG347" s="134"/>
      <c r="AH347" s="134"/>
    </row>
    <row r="348" spans="1:34" ht="12" customHeight="1">
      <c r="A348" s="160"/>
      <c r="B348" s="155" t="str">
        <f t="array" ref="B348">IF(LEN(A348)=0,"",INDEX('Smelter Look-up'!$A:$A,MATCH($A348,'Smelter Look-up'!$E:$E,0)))</f>
        <v/>
      </c>
      <c r="C348" s="158" t="str">
        <f t="array" ref="C348">IF(LEN(A348)=0,"",INDEX('Smelter Look-up'!$C:$C,MATCH($A348,'Smelter Look-up'!$E:$E,0)))</f>
        <v/>
      </c>
      <c r="D348" s="155"/>
      <c r="E348" s="155" t="str">
        <f ca="1">IF(ISERROR($V348),"",OFFSET('Smelter Look-up'!$D$4,$V348-4,0)&amp;"")</f>
        <v/>
      </c>
      <c r="F348" s="155" t="str">
        <f ca="1">IF(ISERROR($V348),"",OFFSET('Smelter Look-up'!$E$4,$V348-4,0))</f>
        <v/>
      </c>
      <c r="G348" s="155" t="str">
        <f ca="1">IF(C348=$X$4,IF(ISERROR($V348),"Enter smelter details","RMI"),IF(ISERROR($V348),"",OFFSET('Smelter Look-up'!$F$4,$V348-4,0)))</f>
        <v/>
      </c>
      <c r="H348" s="156" t="str">
        <f ca="1">IF(ISERROR($V348),"",OFFSET('Smelter Look-up'!$G$4,$V348-4,0))</f>
        <v/>
      </c>
      <c r="I348" s="157" t="str">
        <f ca="1">IF(ISERROR($V348),"",OFFSET('Smelter Look-up'!$H$4,$V348-4,0))</f>
        <v/>
      </c>
      <c r="J348" s="157" t="str">
        <f ca="1">IF(ISERROR($V348),"",OFFSET('Smelter Look-up'!$I$4,$V348-4,0))</f>
        <v/>
      </c>
      <c r="K348" s="158"/>
      <c r="L348" s="158"/>
      <c r="M348" s="158"/>
      <c r="N348" s="158"/>
      <c r="O348" s="158"/>
      <c r="P348" s="157"/>
      <c r="Q348" s="159"/>
      <c r="R348" s="155" t="str">
        <f ca="1">IF(ISERROR($V348),"",OFFSET('Smelter Look-up'!$C$4,$V348-4,0)&amp;"")</f>
        <v/>
      </c>
      <c r="S348" s="160" t="str">
        <f t="array" aca="1" ref="S348" ca="1">IF(B348="","",IF(ISERROR(MATCH($E348,CL,0)),"Unknown",INDIRECT("'C'!$A$"&amp;MATCH($E348,CL,0)+1)))</f>
        <v/>
      </c>
      <c r="T348" s="160" t="str">
        <f t="array" aca="1" ref="T348" ca="1">IF(B348="","",IF(ISERROR(MATCH($J348,SorP!$B$1:$B$6226,0)),"",INDIRECT("'SorP'!$A$"&amp;MATCH($S348&amp;$J348,SorP!C:C,0))))</f>
        <v/>
      </c>
      <c r="U348" s="161"/>
      <c r="V348" s="151" t="e">
        <f>IF(C348="",NA(),IF(OR(C348="Smelter not listed",C348="Smelter not yet identified"),MATCH($B348&amp;$D348,'Smelter Look-up'!$J:$J,0),MATCH($B348&amp;$C348,'Smelter Look-up'!$J:$J,0)))</f>
        <v>#N/A</v>
      </c>
      <c r="W348" s="134"/>
      <c r="X348" s="134">
        <f t="shared" ca="1" si="9"/>
        <v>0</v>
      </c>
      <c r="Y348" s="134"/>
      <c r="Z348" s="134"/>
      <c r="AA348" s="134"/>
      <c r="AB348" s="162" t="str">
        <f t="shared" si="8"/>
        <v/>
      </c>
      <c r="AC348" s="134"/>
      <c r="AD348" s="134"/>
      <c r="AE348" s="134"/>
      <c r="AF348" s="134"/>
      <c r="AG348" s="134"/>
      <c r="AH348" s="134"/>
    </row>
    <row r="349" spans="1:34" ht="12" customHeight="1">
      <c r="A349" s="160"/>
      <c r="B349" s="155" t="str">
        <f t="array" ref="B349">IF(LEN(A349)=0,"",INDEX('Smelter Look-up'!$A:$A,MATCH($A349,'Smelter Look-up'!$E:$E,0)))</f>
        <v/>
      </c>
      <c r="C349" s="158" t="str">
        <f t="array" ref="C349">IF(LEN(A349)=0,"",INDEX('Smelter Look-up'!$C:$C,MATCH($A349,'Smelter Look-up'!$E:$E,0)))</f>
        <v/>
      </c>
      <c r="D349" s="155"/>
      <c r="E349" s="155" t="str">
        <f ca="1">IF(ISERROR($V349),"",OFFSET('Smelter Look-up'!$D$4,$V349-4,0)&amp;"")</f>
        <v/>
      </c>
      <c r="F349" s="155" t="str">
        <f ca="1">IF(ISERROR($V349),"",OFFSET('Smelter Look-up'!$E$4,$V349-4,0))</f>
        <v/>
      </c>
      <c r="G349" s="155" t="str">
        <f ca="1">IF(C349=$X$4,IF(ISERROR($V349),"Enter smelter details","RMI"),IF(ISERROR($V349),"",OFFSET('Smelter Look-up'!$F$4,$V349-4,0)))</f>
        <v/>
      </c>
      <c r="H349" s="156" t="str">
        <f ca="1">IF(ISERROR($V349),"",OFFSET('Smelter Look-up'!$G$4,$V349-4,0))</f>
        <v/>
      </c>
      <c r="I349" s="157" t="str">
        <f ca="1">IF(ISERROR($V349),"",OFFSET('Smelter Look-up'!$H$4,$V349-4,0))</f>
        <v/>
      </c>
      <c r="J349" s="157" t="str">
        <f ca="1">IF(ISERROR($V349),"",OFFSET('Smelter Look-up'!$I$4,$V349-4,0))</f>
        <v/>
      </c>
      <c r="K349" s="158"/>
      <c r="L349" s="158"/>
      <c r="M349" s="158"/>
      <c r="N349" s="158"/>
      <c r="O349" s="158"/>
      <c r="P349" s="157"/>
      <c r="Q349" s="159"/>
      <c r="R349" s="155" t="str">
        <f ca="1">IF(ISERROR($V349),"",OFFSET('Smelter Look-up'!$C$4,$V349-4,0)&amp;"")</f>
        <v/>
      </c>
      <c r="S349" s="160" t="str">
        <f t="array" aca="1" ref="S349" ca="1">IF(B349="","",IF(ISERROR(MATCH($E349,CL,0)),"Unknown",INDIRECT("'C'!$A$"&amp;MATCH($E349,CL,0)+1)))</f>
        <v/>
      </c>
      <c r="T349" s="160" t="str">
        <f t="array" aca="1" ref="T349" ca="1">IF(B349="","",IF(ISERROR(MATCH($J349,SorP!$B$1:$B$6226,0)),"",INDIRECT("'SorP'!$A$"&amp;MATCH($S349&amp;$J349,SorP!C:C,0))))</f>
        <v/>
      </c>
      <c r="U349" s="161"/>
      <c r="V349" s="151" t="e">
        <f>IF(C349="",NA(),IF(OR(C349="Smelter not listed",C349="Smelter not yet identified"),MATCH($B349&amp;$D349,'Smelter Look-up'!$J:$J,0),MATCH($B349&amp;$C349,'Smelter Look-up'!$J:$J,0)))</f>
        <v>#N/A</v>
      </c>
      <c r="W349" s="134"/>
      <c r="X349" s="134">
        <f t="shared" ca="1" si="9"/>
        <v>0</v>
      </c>
      <c r="Y349" s="134"/>
      <c r="Z349" s="134"/>
      <c r="AA349" s="134"/>
      <c r="AB349" s="162" t="str">
        <f t="shared" si="8"/>
        <v/>
      </c>
      <c r="AC349" s="134"/>
      <c r="AD349" s="134"/>
      <c r="AE349" s="134"/>
      <c r="AF349" s="134"/>
      <c r="AG349" s="134"/>
      <c r="AH349" s="134"/>
    </row>
    <row r="350" spans="1:34" ht="12" customHeight="1">
      <c r="A350" s="160"/>
      <c r="B350" s="155" t="str">
        <f t="array" ref="B350">IF(LEN(A350)=0,"",INDEX('Smelter Look-up'!$A:$A,MATCH($A350,'Smelter Look-up'!$E:$E,0)))</f>
        <v/>
      </c>
      <c r="C350" s="158" t="str">
        <f t="array" ref="C350">IF(LEN(A350)=0,"",INDEX('Smelter Look-up'!$C:$C,MATCH($A350,'Smelter Look-up'!$E:$E,0)))</f>
        <v/>
      </c>
      <c r="D350" s="155"/>
      <c r="E350" s="155" t="str">
        <f ca="1">IF(ISERROR($V350),"",OFFSET('Smelter Look-up'!$D$4,$V350-4,0)&amp;"")</f>
        <v/>
      </c>
      <c r="F350" s="155" t="str">
        <f ca="1">IF(ISERROR($V350),"",OFFSET('Smelter Look-up'!$E$4,$V350-4,0))</f>
        <v/>
      </c>
      <c r="G350" s="155" t="str">
        <f ca="1">IF(C350=$X$4,IF(ISERROR($V350),"Enter smelter details","RMI"),IF(ISERROR($V350),"",OFFSET('Smelter Look-up'!$F$4,$V350-4,0)))</f>
        <v/>
      </c>
      <c r="H350" s="156" t="str">
        <f ca="1">IF(ISERROR($V350),"",OFFSET('Smelter Look-up'!$G$4,$V350-4,0))</f>
        <v/>
      </c>
      <c r="I350" s="157" t="str">
        <f ca="1">IF(ISERROR($V350),"",OFFSET('Smelter Look-up'!$H$4,$V350-4,0))</f>
        <v/>
      </c>
      <c r="J350" s="157" t="str">
        <f ca="1">IF(ISERROR($V350),"",OFFSET('Smelter Look-up'!$I$4,$V350-4,0))</f>
        <v/>
      </c>
      <c r="K350" s="158"/>
      <c r="L350" s="158"/>
      <c r="M350" s="158"/>
      <c r="N350" s="158"/>
      <c r="O350" s="158"/>
      <c r="P350" s="157"/>
      <c r="Q350" s="159"/>
      <c r="R350" s="155" t="str">
        <f ca="1">IF(ISERROR($V350),"",OFFSET('Smelter Look-up'!$C$4,$V350-4,0)&amp;"")</f>
        <v/>
      </c>
      <c r="S350" s="160" t="str">
        <f t="array" aca="1" ref="S350" ca="1">IF(B350="","",IF(ISERROR(MATCH($E350,CL,0)),"Unknown",INDIRECT("'C'!$A$"&amp;MATCH($E350,CL,0)+1)))</f>
        <v/>
      </c>
      <c r="T350" s="160" t="str">
        <f t="array" aca="1" ref="T350" ca="1">IF(B350="","",IF(ISERROR(MATCH($J350,SorP!$B$1:$B$6226,0)),"",INDIRECT("'SorP'!$A$"&amp;MATCH($S350&amp;$J350,SorP!C:C,0))))</f>
        <v/>
      </c>
      <c r="U350" s="161"/>
      <c r="V350" s="151" t="e">
        <f>IF(C350="",NA(),IF(OR(C350="Smelter not listed",C350="Smelter not yet identified"),MATCH($B350&amp;$D350,'Smelter Look-up'!$J:$J,0),MATCH($B350&amp;$C350,'Smelter Look-up'!$J:$J,0)))</f>
        <v>#N/A</v>
      </c>
      <c r="W350" s="134"/>
      <c r="X350" s="134">
        <f t="shared" ca="1" si="9"/>
        <v>0</v>
      </c>
      <c r="Y350" s="134"/>
      <c r="Z350" s="134"/>
      <c r="AA350" s="134"/>
      <c r="AB350" s="162" t="str">
        <f t="shared" si="8"/>
        <v/>
      </c>
      <c r="AC350" s="134"/>
      <c r="AD350" s="134"/>
      <c r="AE350" s="134"/>
      <c r="AF350" s="134"/>
      <c r="AG350" s="134"/>
      <c r="AH350" s="134"/>
    </row>
    <row r="351" spans="1:34" ht="12" customHeight="1">
      <c r="A351" s="160"/>
      <c r="B351" s="155" t="str">
        <f t="array" ref="B351">IF(LEN(A351)=0,"",INDEX('Smelter Look-up'!$A:$A,MATCH($A351,'Smelter Look-up'!$E:$E,0)))</f>
        <v/>
      </c>
      <c r="C351" s="158" t="str">
        <f t="array" ref="C351">IF(LEN(A351)=0,"",INDEX('Smelter Look-up'!$C:$C,MATCH($A351,'Smelter Look-up'!$E:$E,0)))</f>
        <v/>
      </c>
      <c r="D351" s="155"/>
      <c r="E351" s="155" t="str">
        <f ca="1">IF(ISERROR($V351),"",OFFSET('Smelter Look-up'!$D$4,$V351-4,0)&amp;"")</f>
        <v/>
      </c>
      <c r="F351" s="155" t="str">
        <f ca="1">IF(ISERROR($V351),"",OFFSET('Smelter Look-up'!$E$4,$V351-4,0))</f>
        <v/>
      </c>
      <c r="G351" s="155" t="str">
        <f ca="1">IF(C351=$X$4,IF(ISERROR($V351),"Enter smelter details","RMI"),IF(ISERROR($V351),"",OFFSET('Smelter Look-up'!$F$4,$V351-4,0)))</f>
        <v/>
      </c>
      <c r="H351" s="156" t="str">
        <f ca="1">IF(ISERROR($V351),"",OFFSET('Smelter Look-up'!$G$4,$V351-4,0))</f>
        <v/>
      </c>
      <c r="I351" s="157" t="str">
        <f ca="1">IF(ISERROR($V351),"",OFFSET('Smelter Look-up'!$H$4,$V351-4,0))</f>
        <v/>
      </c>
      <c r="J351" s="157" t="str">
        <f ca="1">IF(ISERROR($V351),"",OFFSET('Smelter Look-up'!$I$4,$V351-4,0))</f>
        <v/>
      </c>
      <c r="K351" s="158"/>
      <c r="L351" s="158"/>
      <c r="M351" s="158"/>
      <c r="N351" s="158"/>
      <c r="O351" s="158"/>
      <c r="P351" s="157"/>
      <c r="Q351" s="159"/>
      <c r="R351" s="155" t="str">
        <f ca="1">IF(ISERROR($V351),"",OFFSET('Smelter Look-up'!$C$4,$V351-4,0)&amp;"")</f>
        <v/>
      </c>
      <c r="S351" s="160" t="str">
        <f t="array" aca="1" ref="S351" ca="1">IF(B351="","",IF(ISERROR(MATCH($E351,CL,0)),"Unknown",INDIRECT("'C'!$A$"&amp;MATCH($E351,CL,0)+1)))</f>
        <v/>
      </c>
      <c r="T351" s="160" t="str">
        <f t="array" aca="1" ref="T351" ca="1">IF(B351="","",IF(ISERROR(MATCH($J351,SorP!$B$1:$B$6226,0)),"",INDIRECT("'SorP'!$A$"&amp;MATCH($S351&amp;$J351,SorP!C:C,0))))</f>
        <v/>
      </c>
      <c r="U351" s="161"/>
      <c r="V351" s="151" t="e">
        <f>IF(C351="",NA(),IF(OR(C351="Smelter not listed",C351="Smelter not yet identified"),MATCH($B351&amp;$D351,'Smelter Look-up'!$J:$J,0),MATCH($B351&amp;$C351,'Smelter Look-up'!$J:$J,0)))</f>
        <v>#N/A</v>
      </c>
      <c r="W351" s="134"/>
      <c r="X351" s="134">
        <f t="shared" ca="1" si="9"/>
        <v>0</v>
      </c>
      <c r="Y351" s="134"/>
      <c r="Z351" s="134"/>
      <c r="AA351" s="134"/>
      <c r="AB351" s="162" t="str">
        <f t="shared" si="8"/>
        <v/>
      </c>
      <c r="AC351" s="134"/>
      <c r="AD351" s="134"/>
      <c r="AE351" s="134"/>
      <c r="AF351" s="134"/>
      <c r="AG351" s="134"/>
      <c r="AH351" s="134"/>
    </row>
    <row r="352" spans="1:34" ht="12" customHeight="1">
      <c r="A352" s="160"/>
      <c r="B352" s="155" t="str">
        <f t="array" ref="B352">IF(LEN(A352)=0,"",INDEX('Smelter Look-up'!$A:$A,MATCH($A352,'Smelter Look-up'!$E:$E,0)))</f>
        <v/>
      </c>
      <c r="C352" s="158" t="str">
        <f t="array" ref="C352">IF(LEN(A352)=0,"",INDEX('Smelter Look-up'!$C:$C,MATCH($A352,'Smelter Look-up'!$E:$E,0)))</f>
        <v/>
      </c>
      <c r="D352" s="155"/>
      <c r="E352" s="155" t="str">
        <f ca="1">IF(ISERROR($V352),"",OFFSET('Smelter Look-up'!$D$4,$V352-4,0)&amp;"")</f>
        <v/>
      </c>
      <c r="F352" s="155" t="str">
        <f ca="1">IF(ISERROR($V352),"",OFFSET('Smelter Look-up'!$E$4,$V352-4,0))</f>
        <v/>
      </c>
      <c r="G352" s="155" t="str">
        <f ca="1">IF(C352=$X$4,IF(ISERROR($V352),"Enter smelter details","RMI"),IF(ISERROR($V352),"",OFFSET('Smelter Look-up'!$F$4,$V352-4,0)))</f>
        <v/>
      </c>
      <c r="H352" s="156" t="str">
        <f ca="1">IF(ISERROR($V352),"",OFFSET('Smelter Look-up'!$G$4,$V352-4,0))</f>
        <v/>
      </c>
      <c r="I352" s="157" t="str">
        <f ca="1">IF(ISERROR($V352),"",OFFSET('Smelter Look-up'!$H$4,$V352-4,0))</f>
        <v/>
      </c>
      <c r="J352" s="157" t="str">
        <f ca="1">IF(ISERROR($V352),"",OFFSET('Smelter Look-up'!$I$4,$V352-4,0))</f>
        <v/>
      </c>
      <c r="K352" s="158"/>
      <c r="L352" s="158"/>
      <c r="M352" s="158"/>
      <c r="N352" s="158"/>
      <c r="O352" s="158"/>
      <c r="P352" s="157"/>
      <c r="Q352" s="159"/>
      <c r="R352" s="155" t="str">
        <f ca="1">IF(ISERROR($V352),"",OFFSET('Smelter Look-up'!$C$4,$V352-4,0)&amp;"")</f>
        <v/>
      </c>
      <c r="S352" s="160" t="str">
        <f t="array" aca="1" ref="S352" ca="1">IF(B352="","",IF(ISERROR(MATCH($E352,CL,0)),"Unknown",INDIRECT("'C'!$A$"&amp;MATCH($E352,CL,0)+1)))</f>
        <v/>
      </c>
      <c r="T352" s="160" t="str">
        <f t="array" aca="1" ref="T352" ca="1">IF(B352="","",IF(ISERROR(MATCH($J352,SorP!$B$1:$B$6226,0)),"",INDIRECT("'SorP'!$A$"&amp;MATCH($S352&amp;$J352,SorP!C:C,0))))</f>
        <v/>
      </c>
      <c r="U352" s="161"/>
      <c r="V352" s="151" t="e">
        <f>IF(C352="",NA(),IF(OR(C352="Smelter not listed",C352="Smelter not yet identified"),MATCH($B352&amp;$D352,'Smelter Look-up'!$J:$J,0),MATCH($B352&amp;$C352,'Smelter Look-up'!$J:$J,0)))</f>
        <v>#N/A</v>
      </c>
      <c r="W352" s="134"/>
      <c r="X352" s="134">
        <f t="shared" ca="1" si="9"/>
        <v>0</v>
      </c>
      <c r="Y352" s="134"/>
      <c r="Z352" s="134"/>
      <c r="AA352" s="134"/>
      <c r="AB352" s="162" t="str">
        <f t="shared" si="8"/>
        <v/>
      </c>
      <c r="AC352" s="134"/>
      <c r="AD352" s="134"/>
      <c r="AE352" s="134"/>
      <c r="AF352" s="134"/>
      <c r="AG352" s="134"/>
      <c r="AH352" s="134"/>
    </row>
    <row r="353" spans="1:34" ht="12" customHeight="1">
      <c r="A353" s="160"/>
      <c r="B353" s="155" t="str">
        <f t="array" ref="B353">IF(LEN(A353)=0,"",INDEX('Smelter Look-up'!$A:$A,MATCH($A353,'Smelter Look-up'!$E:$E,0)))</f>
        <v/>
      </c>
      <c r="C353" s="158" t="str">
        <f t="array" ref="C353">IF(LEN(A353)=0,"",INDEX('Smelter Look-up'!$C:$C,MATCH($A353,'Smelter Look-up'!$E:$E,0)))</f>
        <v/>
      </c>
      <c r="D353" s="155"/>
      <c r="E353" s="155" t="str">
        <f ca="1">IF(ISERROR($V353),"",OFFSET('Smelter Look-up'!$D$4,$V353-4,0)&amp;"")</f>
        <v/>
      </c>
      <c r="F353" s="155" t="str">
        <f ca="1">IF(ISERROR($V353),"",OFFSET('Smelter Look-up'!$E$4,$V353-4,0))</f>
        <v/>
      </c>
      <c r="G353" s="155" t="str">
        <f ca="1">IF(C353=$X$4,IF(ISERROR($V353),"Enter smelter details","RMI"),IF(ISERROR($V353),"",OFFSET('Smelter Look-up'!$F$4,$V353-4,0)))</f>
        <v/>
      </c>
      <c r="H353" s="156" t="str">
        <f ca="1">IF(ISERROR($V353),"",OFFSET('Smelter Look-up'!$G$4,$V353-4,0))</f>
        <v/>
      </c>
      <c r="I353" s="157" t="str">
        <f ca="1">IF(ISERROR($V353),"",OFFSET('Smelter Look-up'!$H$4,$V353-4,0))</f>
        <v/>
      </c>
      <c r="J353" s="157" t="str">
        <f ca="1">IF(ISERROR($V353),"",OFFSET('Smelter Look-up'!$I$4,$V353-4,0))</f>
        <v/>
      </c>
      <c r="K353" s="158"/>
      <c r="L353" s="158"/>
      <c r="M353" s="158"/>
      <c r="N353" s="158"/>
      <c r="O353" s="158"/>
      <c r="P353" s="157"/>
      <c r="Q353" s="159"/>
      <c r="R353" s="155" t="str">
        <f ca="1">IF(ISERROR($V353),"",OFFSET('Smelter Look-up'!$C$4,$V353-4,0)&amp;"")</f>
        <v/>
      </c>
      <c r="S353" s="160" t="str">
        <f t="array" aca="1" ref="S353" ca="1">IF(B353="","",IF(ISERROR(MATCH($E353,CL,0)),"Unknown",INDIRECT("'C'!$A$"&amp;MATCH($E353,CL,0)+1)))</f>
        <v/>
      </c>
      <c r="T353" s="160" t="str">
        <f t="array" aca="1" ref="T353" ca="1">IF(B353="","",IF(ISERROR(MATCH($J353,SorP!$B$1:$B$6226,0)),"",INDIRECT("'SorP'!$A$"&amp;MATCH($S353&amp;$J353,SorP!C:C,0))))</f>
        <v/>
      </c>
      <c r="U353" s="161"/>
      <c r="V353" s="151" t="e">
        <f>IF(C353="",NA(),IF(OR(C353="Smelter not listed",C353="Smelter not yet identified"),MATCH($B353&amp;$D353,'Smelter Look-up'!$J:$J,0),MATCH($B353&amp;$C353,'Smelter Look-up'!$J:$J,0)))</f>
        <v>#N/A</v>
      </c>
      <c r="W353" s="134"/>
      <c r="X353" s="134">
        <f t="shared" ca="1" si="9"/>
        <v>0</v>
      </c>
      <c r="Y353" s="134"/>
      <c r="Z353" s="134"/>
      <c r="AA353" s="134"/>
      <c r="AB353" s="162" t="str">
        <f t="shared" si="8"/>
        <v/>
      </c>
      <c r="AC353" s="134"/>
      <c r="AD353" s="134"/>
      <c r="AE353" s="134"/>
      <c r="AF353" s="134"/>
      <c r="AG353" s="134"/>
      <c r="AH353" s="134"/>
    </row>
    <row r="354" spans="1:34" ht="12" customHeight="1">
      <c r="A354" s="160"/>
      <c r="B354" s="155" t="str">
        <f t="array" ref="B354">IF(LEN(A354)=0,"",INDEX('Smelter Look-up'!$A:$A,MATCH($A354,'Smelter Look-up'!$E:$E,0)))</f>
        <v/>
      </c>
      <c r="C354" s="158" t="str">
        <f t="array" ref="C354">IF(LEN(A354)=0,"",INDEX('Smelter Look-up'!$C:$C,MATCH($A354,'Smelter Look-up'!$E:$E,0)))</f>
        <v/>
      </c>
      <c r="D354" s="155"/>
      <c r="E354" s="155" t="str">
        <f ca="1">IF(ISERROR($V354),"",OFFSET('Smelter Look-up'!$D$4,$V354-4,0)&amp;"")</f>
        <v/>
      </c>
      <c r="F354" s="155" t="str">
        <f ca="1">IF(ISERROR($V354),"",OFFSET('Smelter Look-up'!$E$4,$V354-4,0))</f>
        <v/>
      </c>
      <c r="G354" s="155" t="str">
        <f ca="1">IF(C354=$X$4,IF(ISERROR($V354),"Enter smelter details","RMI"),IF(ISERROR($V354),"",OFFSET('Smelter Look-up'!$F$4,$V354-4,0)))</f>
        <v/>
      </c>
      <c r="H354" s="156" t="str">
        <f ca="1">IF(ISERROR($V354),"",OFFSET('Smelter Look-up'!$G$4,$V354-4,0))</f>
        <v/>
      </c>
      <c r="I354" s="157" t="str">
        <f ca="1">IF(ISERROR($V354),"",OFFSET('Smelter Look-up'!$H$4,$V354-4,0))</f>
        <v/>
      </c>
      <c r="J354" s="157" t="str">
        <f ca="1">IF(ISERROR($V354),"",OFFSET('Smelter Look-up'!$I$4,$V354-4,0))</f>
        <v/>
      </c>
      <c r="K354" s="158"/>
      <c r="L354" s="158"/>
      <c r="M354" s="158"/>
      <c r="N354" s="158"/>
      <c r="O354" s="158"/>
      <c r="P354" s="157"/>
      <c r="Q354" s="159"/>
      <c r="R354" s="155" t="str">
        <f ca="1">IF(ISERROR($V354),"",OFFSET('Smelter Look-up'!$C$4,$V354-4,0)&amp;"")</f>
        <v/>
      </c>
      <c r="S354" s="160" t="str">
        <f t="array" aca="1" ref="S354" ca="1">IF(B354="","",IF(ISERROR(MATCH($E354,CL,0)),"Unknown",INDIRECT("'C'!$A$"&amp;MATCH($E354,CL,0)+1)))</f>
        <v/>
      </c>
      <c r="T354" s="160" t="str">
        <f t="array" aca="1" ref="T354" ca="1">IF(B354="","",IF(ISERROR(MATCH($J354,SorP!$B$1:$B$6226,0)),"",INDIRECT("'SorP'!$A$"&amp;MATCH($S354&amp;$J354,SorP!C:C,0))))</f>
        <v/>
      </c>
      <c r="U354" s="161"/>
      <c r="V354" s="151" t="e">
        <f>IF(C354="",NA(),IF(OR(C354="Smelter not listed",C354="Smelter not yet identified"),MATCH($B354&amp;$D354,'Smelter Look-up'!$J:$J,0),MATCH($B354&amp;$C354,'Smelter Look-up'!$J:$J,0)))</f>
        <v>#N/A</v>
      </c>
      <c r="W354" s="134"/>
      <c r="X354" s="134">
        <f t="shared" ca="1" si="9"/>
        <v>0</v>
      </c>
      <c r="Y354" s="134"/>
      <c r="Z354" s="134"/>
      <c r="AA354" s="134"/>
      <c r="AB354" s="162" t="str">
        <f t="shared" si="8"/>
        <v/>
      </c>
      <c r="AC354" s="134"/>
      <c r="AD354" s="134"/>
      <c r="AE354" s="134"/>
      <c r="AF354" s="134"/>
      <c r="AG354" s="134"/>
      <c r="AH354" s="134"/>
    </row>
    <row r="355" spans="1:34" ht="12" customHeight="1">
      <c r="A355" s="160"/>
      <c r="B355" s="155" t="str">
        <f t="array" ref="B355">IF(LEN(A355)=0,"",INDEX('Smelter Look-up'!$A:$A,MATCH($A355,'Smelter Look-up'!$E:$E,0)))</f>
        <v/>
      </c>
      <c r="C355" s="158" t="str">
        <f t="array" ref="C355">IF(LEN(A355)=0,"",INDEX('Smelter Look-up'!$C:$C,MATCH($A355,'Smelter Look-up'!$E:$E,0)))</f>
        <v/>
      </c>
      <c r="D355" s="155"/>
      <c r="E355" s="155" t="str">
        <f ca="1">IF(ISERROR($V355),"",OFFSET('Smelter Look-up'!$D$4,$V355-4,0)&amp;"")</f>
        <v/>
      </c>
      <c r="F355" s="155" t="str">
        <f ca="1">IF(ISERROR($V355),"",OFFSET('Smelter Look-up'!$E$4,$V355-4,0))</f>
        <v/>
      </c>
      <c r="G355" s="155" t="str">
        <f ca="1">IF(C355=$X$4,IF(ISERROR($V355),"Enter smelter details","RMI"),IF(ISERROR($V355),"",OFFSET('Smelter Look-up'!$F$4,$V355-4,0)))</f>
        <v/>
      </c>
      <c r="H355" s="156" t="str">
        <f ca="1">IF(ISERROR($V355),"",OFFSET('Smelter Look-up'!$G$4,$V355-4,0))</f>
        <v/>
      </c>
      <c r="I355" s="157" t="str">
        <f ca="1">IF(ISERROR($V355),"",OFFSET('Smelter Look-up'!$H$4,$V355-4,0))</f>
        <v/>
      </c>
      <c r="J355" s="157" t="str">
        <f ca="1">IF(ISERROR($V355),"",OFFSET('Smelter Look-up'!$I$4,$V355-4,0))</f>
        <v/>
      </c>
      <c r="K355" s="158"/>
      <c r="L355" s="158"/>
      <c r="M355" s="158"/>
      <c r="N355" s="158"/>
      <c r="O355" s="158"/>
      <c r="P355" s="157"/>
      <c r="Q355" s="159"/>
      <c r="R355" s="155" t="str">
        <f ca="1">IF(ISERROR($V355),"",OFFSET('Smelter Look-up'!$C$4,$V355-4,0)&amp;"")</f>
        <v/>
      </c>
      <c r="S355" s="160" t="str">
        <f t="array" aca="1" ref="S355" ca="1">IF(B355="","",IF(ISERROR(MATCH($E355,CL,0)),"Unknown",INDIRECT("'C'!$A$"&amp;MATCH($E355,CL,0)+1)))</f>
        <v/>
      </c>
      <c r="T355" s="160" t="str">
        <f t="array" aca="1" ref="T355" ca="1">IF(B355="","",IF(ISERROR(MATCH($J355,SorP!$B$1:$B$6226,0)),"",INDIRECT("'SorP'!$A$"&amp;MATCH($S355&amp;$J355,SorP!C:C,0))))</f>
        <v/>
      </c>
      <c r="U355" s="161"/>
      <c r="V355" s="151" t="e">
        <f>IF(C355="",NA(),IF(OR(C355="Smelter not listed",C355="Smelter not yet identified"),MATCH($B355&amp;$D355,'Smelter Look-up'!$J:$J,0),MATCH($B355&amp;$C355,'Smelter Look-up'!$J:$J,0)))</f>
        <v>#N/A</v>
      </c>
      <c r="W355" s="134"/>
      <c r="X355" s="134">
        <f t="shared" ca="1" si="9"/>
        <v>0</v>
      </c>
      <c r="Y355" s="134"/>
      <c r="Z355" s="134"/>
      <c r="AA355" s="134"/>
      <c r="AB355" s="162" t="str">
        <f t="shared" si="8"/>
        <v/>
      </c>
      <c r="AC355" s="134"/>
      <c r="AD355" s="134"/>
      <c r="AE355" s="134"/>
      <c r="AF355" s="134"/>
      <c r="AG355" s="134"/>
      <c r="AH355" s="134"/>
    </row>
    <row r="356" spans="1:34" ht="12" customHeight="1">
      <c r="A356" s="160"/>
      <c r="B356" s="155" t="str">
        <f t="array" ref="B356">IF(LEN(A356)=0,"",INDEX('Smelter Look-up'!$A:$A,MATCH($A356,'Smelter Look-up'!$E:$E,0)))</f>
        <v/>
      </c>
      <c r="C356" s="158" t="str">
        <f t="array" ref="C356">IF(LEN(A356)=0,"",INDEX('Smelter Look-up'!$C:$C,MATCH($A356,'Smelter Look-up'!$E:$E,0)))</f>
        <v/>
      </c>
      <c r="D356" s="155"/>
      <c r="E356" s="155" t="str">
        <f ca="1">IF(ISERROR($V356),"",OFFSET('Smelter Look-up'!$D$4,$V356-4,0)&amp;"")</f>
        <v/>
      </c>
      <c r="F356" s="155" t="str">
        <f ca="1">IF(ISERROR($V356),"",OFFSET('Smelter Look-up'!$E$4,$V356-4,0))</f>
        <v/>
      </c>
      <c r="G356" s="155" t="str">
        <f ca="1">IF(C356=$X$4,IF(ISERROR($V356),"Enter smelter details","RMI"),IF(ISERROR($V356),"",OFFSET('Smelter Look-up'!$F$4,$V356-4,0)))</f>
        <v/>
      </c>
      <c r="H356" s="156" t="str">
        <f ca="1">IF(ISERROR($V356),"",OFFSET('Smelter Look-up'!$G$4,$V356-4,0))</f>
        <v/>
      </c>
      <c r="I356" s="157" t="str">
        <f ca="1">IF(ISERROR($V356),"",OFFSET('Smelter Look-up'!$H$4,$V356-4,0))</f>
        <v/>
      </c>
      <c r="J356" s="157" t="str">
        <f ca="1">IF(ISERROR($V356),"",OFFSET('Smelter Look-up'!$I$4,$V356-4,0))</f>
        <v/>
      </c>
      <c r="K356" s="158"/>
      <c r="L356" s="158"/>
      <c r="M356" s="158"/>
      <c r="N356" s="158"/>
      <c r="O356" s="158"/>
      <c r="P356" s="157"/>
      <c r="Q356" s="159"/>
      <c r="R356" s="155" t="str">
        <f ca="1">IF(ISERROR($V356),"",OFFSET('Smelter Look-up'!$C$4,$V356-4,0)&amp;"")</f>
        <v/>
      </c>
      <c r="S356" s="160" t="str">
        <f t="array" aca="1" ref="S356" ca="1">IF(B356="","",IF(ISERROR(MATCH($E356,CL,0)),"Unknown",INDIRECT("'C'!$A$"&amp;MATCH($E356,CL,0)+1)))</f>
        <v/>
      </c>
      <c r="T356" s="160" t="str">
        <f t="array" aca="1" ref="T356" ca="1">IF(B356="","",IF(ISERROR(MATCH($J356,SorP!$B$1:$B$6226,0)),"",INDIRECT("'SorP'!$A$"&amp;MATCH($S356&amp;$J356,SorP!C:C,0))))</f>
        <v/>
      </c>
      <c r="U356" s="161"/>
      <c r="V356" s="151" t="e">
        <f>IF(C356="",NA(),IF(OR(C356="Smelter not listed",C356="Smelter not yet identified"),MATCH($B356&amp;$D356,'Smelter Look-up'!$J:$J,0),MATCH($B356&amp;$C356,'Smelter Look-up'!$J:$J,0)))</f>
        <v>#N/A</v>
      </c>
      <c r="W356" s="134"/>
      <c r="X356" s="134">
        <f t="shared" ca="1" si="9"/>
        <v>0</v>
      </c>
      <c r="Y356" s="134"/>
      <c r="Z356" s="134"/>
      <c r="AA356" s="134"/>
      <c r="AB356" s="162" t="str">
        <f t="shared" si="8"/>
        <v/>
      </c>
      <c r="AC356" s="134"/>
      <c r="AD356" s="134"/>
      <c r="AE356" s="134"/>
      <c r="AF356" s="134"/>
      <c r="AG356" s="134"/>
      <c r="AH356" s="134"/>
    </row>
    <row r="357" spans="1:34" ht="12" customHeight="1">
      <c r="A357" s="160"/>
      <c r="B357" s="155" t="str">
        <f t="array" ref="B357">IF(LEN(A357)=0,"",INDEX('Smelter Look-up'!$A:$A,MATCH($A357,'Smelter Look-up'!$E:$E,0)))</f>
        <v/>
      </c>
      <c r="C357" s="158" t="str">
        <f t="array" ref="C357">IF(LEN(A357)=0,"",INDEX('Smelter Look-up'!$C:$C,MATCH($A357,'Smelter Look-up'!$E:$E,0)))</f>
        <v/>
      </c>
      <c r="D357" s="155"/>
      <c r="E357" s="155" t="str">
        <f ca="1">IF(ISERROR($V357),"",OFFSET('Smelter Look-up'!$D$4,$V357-4,0)&amp;"")</f>
        <v/>
      </c>
      <c r="F357" s="155" t="str">
        <f ca="1">IF(ISERROR($V357),"",OFFSET('Smelter Look-up'!$E$4,$V357-4,0))</f>
        <v/>
      </c>
      <c r="G357" s="155" t="str">
        <f ca="1">IF(C357=$X$4,IF(ISERROR($V357),"Enter smelter details","RMI"),IF(ISERROR($V357),"",OFFSET('Smelter Look-up'!$F$4,$V357-4,0)))</f>
        <v/>
      </c>
      <c r="H357" s="156" t="str">
        <f ca="1">IF(ISERROR($V357),"",OFFSET('Smelter Look-up'!$G$4,$V357-4,0))</f>
        <v/>
      </c>
      <c r="I357" s="157" t="str">
        <f ca="1">IF(ISERROR($V357),"",OFFSET('Smelter Look-up'!$H$4,$V357-4,0))</f>
        <v/>
      </c>
      <c r="J357" s="157" t="str">
        <f ca="1">IF(ISERROR($V357),"",OFFSET('Smelter Look-up'!$I$4,$V357-4,0))</f>
        <v/>
      </c>
      <c r="K357" s="158"/>
      <c r="L357" s="158"/>
      <c r="M357" s="158"/>
      <c r="N357" s="158"/>
      <c r="O357" s="158"/>
      <c r="P357" s="157"/>
      <c r="Q357" s="159"/>
      <c r="R357" s="155" t="str">
        <f ca="1">IF(ISERROR($V357),"",OFFSET('Smelter Look-up'!$C$4,$V357-4,0)&amp;"")</f>
        <v/>
      </c>
      <c r="S357" s="160" t="str">
        <f t="array" aca="1" ref="S357" ca="1">IF(B357="","",IF(ISERROR(MATCH($E357,CL,0)),"Unknown",INDIRECT("'C'!$A$"&amp;MATCH($E357,CL,0)+1)))</f>
        <v/>
      </c>
      <c r="T357" s="160" t="str">
        <f t="array" aca="1" ref="T357" ca="1">IF(B357="","",IF(ISERROR(MATCH($J357,SorP!$B$1:$B$6226,0)),"",INDIRECT("'SorP'!$A$"&amp;MATCH($S357&amp;$J357,SorP!C:C,0))))</f>
        <v/>
      </c>
      <c r="U357" s="161"/>
      <c r="V357" s="151" t="e">
        <f>IF(C357="",NA(),IF(OR(C357="Smelter not listed",C357="Smelter not yet identified"),MATCH($B357&amp;$D357,'Smelter Look-up'!$J:$J,0),MATCH($B357&amp;$C357,'Smelter Look-up'!$J:$J,0)))</f>
        <v>#N/A</v>
      </c>
      <c r="W357" s="134"/>
      <c r="X357" s="134">
        <f t="shared" ca="1" si="9"/>
        <v>0</v>
      </c>
      <c r="Y357" s="134"/>
      <c r="Z357" s="134"/>
      <c r="AA357" s="134"/>
      <c r="AB357" s="162" t="str">
        <f t="shared" si="8"/>
        <v/>
      </c>
      <c r="AC357" s="134"/>
      <c r="AD357" s="134"/>
      <c r="AE357" s="134"/>
      <c r="AF357" s="134"/>
      <c r="AG357" s="134"/>
      <c r="AH357" s="134"/>
    </row>
    <row r="358" spans="1:34" ht="12" customHeight="1">
      <c r="A358" s="160"/>
      <c r="B358" s="155" t="str">
        <f t="array" ref="B358">IF(LEN(A358)=0,"",INDEX('Smelter Look-up'!$A:$A,MATCH($A358,'Smelter Look-up'!$E:$E,0)))</f>
        <v/>
      </c>
      <c r="C358" s="158" t="str">
        <f t="array" ref="C358">IF(LEN(A358)=0,"",INDEX('Smelter Look-up'!$C:$C,MATCH($A358,'Smelter Look-up'!$E:$E,0)))</f>
        <v/>
      </c>
      <c r="D358" s="155"/>
      <c r="E358" s="155" t="str">
        <f ca="1">IF(ISERROR($V358),"",OFFSET('Smelter Look-up'!$D$4,$V358-4,0)&amp;"")</f>
        <v/>
      </c>
      <c r="F358" s="155" t="str">
        <f ca="1">IF(ISERROR($V358),"",OFFSET('Smelter Look-up'!$E$4,$V358-4,0))</f>
        <v/>
      </c>
      <c r="G358" s="155" t="str">
        <f ca="1">IF(C358=$X$4,IF(ISERROR($V358),"Enter smelter details","RMI"),IF(ISERROR($V358),"",OFFSET('Smelter Look-up'!$F$4,$V358-4,0)))</f>
        <v/>
      </c>
      <c r="H358" s="156" t="str">
        <f ca="1">IF(ISERROR($V358),"",OFFSET('Smelter Look-up'!$G$4,$V358-4,0))</f>
        <v/>
      </c>
      <c r="I358" s="157" t="str">
        <f ca="1">IF(ISERROR($V358),"",OFFSET('Smelter Look-up'!$H$4,$V358-4,0))</f>
        <v/>
      </c>
      <c r="J358" s="157" t="str">
        <f ca="1">IF(ISERROR($V358),"",OFFSET('Smelter Look-up'!$I$4,$V358-4,0))</f>
        <v/>
      </c>
      <c r="K358" s="158"/>
      <c r="L358" s="158"/>
      <c r="M358" s="158"/>
      <c r="N358" s="158"/>
      <c r="O358" s="158"/>
      <c r="P358" s="157"/>
      <c r="Q358" s="159"/>
      <c r="R358" s="155" t="str">
        <f ca="1">IF(ISERROR($V358),"",OFFSET('Smelter Look-up'!$C$4,$V358-4,0)&amp;"")</f>
        <v/>
      </c>
      <c r="S358" s="160" t="str">
        <f t="array" aca="1" ref="S358" ca="1">IF(B358="","",IF(ISERROR(MATCH($E358,CL,0)),"Unknown",INDIRECT("'C'!$A$"&amp;MATCH($E358,CL,0)+1)))</f>
        <v/>
      </c>
      <c r="T358" s="160" t="str">
        <f t="array" aca="1" ref="T358" ca="1">IF(B358="","",IF(ISERROR(MATCH($J358,SorP!$B$1:$B$6226,0)),"",INDIRECT("'SorP'!$A$"&amp;MATCH($S358&amp;$J358,SorP!C:C,0))))</f>
        <v/>
      </c>
      <c r="U358" s="161"/>
      <c r="V358" s="151" t="e">
        <f>IF(C358="",NA(),IF(OR(C358="Smelter not listed",C358="Smelter not yet identified"),MATCH($B358&amp;$D358,'Smelter Look-up'!$J:$J,0),MATCH($B358&amp;$C358,'Smelter Look-up'!$J:$J,0)))</f>
        <v>#N/A</v>
      </c>
      <c r="W358" s="134"/>
      <c r="X358" s="134">
        <f t="shared" ca="1" si="9"/>
        <v>0</v>
      </c>
      <c r="Y358" s="134"/>
      <c r="Z358" s="134"/>
      <c r="AA358" s="134"/>
      <c r="AB358" s="162" t="str">
        <f t="shared" si="8"/>
        <v/>
      </c>
      <c r="AC358" s="134"/>
      <c r="AD358" s="134"/>
      <c r="AE358" s="134"/>
      <c r="AF358" s="134"/>
      <c r="AG358" s="134"/>
      <c r="AH358" s="134"/>
    </row>
    <row r="359" spans="1:34" ht="12" customHeight="1">
      <c r="A359" s="160"/>
      <c r="B359" s="155" t="str">
        <f t="array" ref="B359">IF(LEN(A359)=0,"",INDEX('Smelter Look-up'!$A:$A,MATCH($A359,'Smelter Look-up'!$E:$E,0)))</f>
        <v/>
      </c>
      <c r="C359" s="158" t="str">
        <f t="array" ref="C359">IF(LEN(A359)=0,"",INDEX('Smelter Look-up'!$C:$C,MATCH($A359,'Smelter Look-up'!$E:$E,0)))</f>
        <v/>
      </c>
      <c r="D359" s="155"/>
      <c r="E359" s="155" t="str">
        <f ca="1">IF(ISERROR($V359),"",OFFSET('Smelter Look-up'!$D$4,$V359-4,0)&amp;"")</f>
        <v/>
      </c>
      <c r="F359" s="155" t="str">
        <f ca="1">IF(ISERROR($V359),"",OFFSET('Smelter Look-up'!$E$4,$V359-4,0))</f>
        <v/>
      </c>
      <c r="G359" s="155" t="str">
        <f ca="1">IF(C359=$X$4,IF(ISERROR($V359),"Enter smelter details","RMI"),IF(ISERROR($V359),"",OFFSET('Smelter Look-up'!$F$4,$V359-4,0)))</f>
        <v/>
      </c>
      <c r="H359" s="156" t="str">
        <f ca="1">IF(ISERROR($V359),"",OFFSET('Smelter Look-up'!$G$4,$V359-4,0))</f>
        <v/>
      </c>
      <c r="I359" s="157" t="str">
        <f ca="1">IF(ISERROR($V359),"",OFFSET('Smelter Look-up'!$H$4,$V359-4,0))</f>
        <v/>
      </c>
      <c r="J359" s="157" t="str">
        <f ca="1">IF(ISERROR($V359),"",OFFSET('Smelter Look-up'!$I$4,$V359-4,0))</f>
        <v/>
      </c>
      <c r="K359" s="158"/>
      <c r="L359" s="158"/>
      <c r="M359" s="158"/>
      <c r="N359" s="158"/>
      <c r="O359" s="158"/>
      <c r="P359" s="157"/>
      <c r="Q359" s="159"/>
      <c r="R359" s="155" t="str">
        <f ca="1">IF(ISERROR($V359),"",OFFSET('Smelter Look-up'!$C$4,$V359-4,0)&amp;"")</f>
        <v/>
      </c>
      <c r="S359" s="160" t="str">
        <f t="array" aca="1" ref="S359" ca="1">IF(B359="","",IF(ISERROR(MATCH($E359,CL,0)),"Unknown",INDIRECT("'C'!$A$"&amp;MATCH($E359,CL,0)+1)))</f>
        <v/>
      </c>
      <c r="T359" s="160" t="str">
        <f t="array" aca="1" ref="T359" ca="1">IF(B359="","",IF(ISERROR(MATCH($J359,SorP!$B$1:$B$6226,0)),"",INDIRECT("'SorP'!$A$"&amp;MATCH($S359&amp;$J359,SorP!C:C,0))))</f>
        <v/>
      </c>
      <c r="U359" s="161"/>
      <c r="V359" s="151" t="e">
        <f>IF(C359="",NA(),IF(OR(C359="Smelter not listed",C359="Smelter not yet identified"),MATCH($B359&amp;$D359,'Smelter Look-up'!$J:$J,0),MATCH($B359&amp;$C359,'Smelter Look-up'!$J:$J,0)))</f>
        <v>#N/A</v>
      </c>
      <c r="W359" s="134"/>
      <c r="X359" s="134">
        <f t="shared" ca="1" si="9"/>
        <v>0</v>
      </c>
      <c r="Y359" s="134"/>
      <c r="Z359" s="134"/>
      <c r="AA359" s="134"/>
      <c r="AB359" s="162" t="str">
        <f t="shared" si="8"/>
        <v/>
      </c>
      <c r="AC359" s="134"/>
      <c r="AD359" s="134"/>
      <c r="AE359" s="134"/>
      <c r="AF359" s="134"/>
      <c r="AG359" s="134"/>
      <c r="AH359" s="134"/>
    </row>
    <row r="360" spans="1:34" ht="12" customHeight="1">
      <c r="A360" s="160"/>
      <c r="B360" s="155" t="str">
        <f t="array" ref="B360">IF(LEN(A360)=0,"",INDEX('Smelter Look-up'!$A:$A,MATCH($A360,'Smelter Look-up'!$E:$E,0)))</f>
        <v/>
      </c>
      <c r="C360" s="158" t="str">
        <f t="array" ref="C360">IF(LEN(A360)=0,"",INDEX('Smelter Look-up'!$C:$C,MATCH($A360,'Smelter Look-up'!$E:$E,0)))</f>
        <v/>
      </c>
      <c r="D360" s="155"/>
      <c r="E360" s="155" t="str">
        <f ca="1">IF(ISERROR($V360),"",OFFSET('Smelter Look-up'!$D$4,$V360-4,0)&amp;"")</f>
        <v/>
      </c>
      <c r="F360" s="155" t="str">
        <f ca="1">IF(ISERROR($V360),"",OFFSET('Smelter Look-up'!$E$4,$V360-4,0))</f>
        <v/>
      </c>
      <c r="G360" s="155" t="str">
        <f ca="1">IF(C360=$X$4,IF(ISERROR($V360),"Enter smelter details","RMI"),IF(ISERROR($V360),"",OFFSET('Smelter Look-up'!$F$4,$V360-4,0)))</f>
        <v/>
      </c>
      <c r="H360" s="156" t="str">
        <f ca="1">IF(ISERROR($V360),"",OFFSET('Smelter Look-up'!$G$4,$V360-4,0))</f>
        <v/>
      </c>
      <c r="I360" s="157" t="str">
        <f ca="1">IF(ISERROR($V360),"",OFFSET('Smelter Look-up'!$H$4,$V360-4,0))</f>
        <v/>
      </c>
      <c r="J360" s="157" t="str">
        <f ca="1">IF(ISERROR($V360),"",OFFSET('Smelter Look-up'!$I$4,$V360-4,0))</f>
        <v/>
      </c>
      <c r="K360" s="158"/>
      <c r="L360" s="158"/>
      <c r="M360" s="158"/>
      <c r="N360" s="158"/>
      <c r="O360" s="158"/>
      <c r="P360" s="157"/>
      <c r="Q360" s="159"/>
      <c r="R360" s="155" t="str">
        <f ca="1">IF(ISERROR($V360),"",OFFSET('Smelter Look-up'!$C$4,$V360-4,0)&amp;"")</f>
        <v/>
      </c>
      <c r="S360" s="160" t="str">
        <f t="array" aca="1" ref="S360" ca="1">IF(B360="","",IF(ISERROR(MATCH($E360,CL,0)),"Unknown",INDIRECT("'C'!$A$"&amp;MATCH($E360,CL,0)+1)))</f>
        <v/>
      </c>
      <c r="T360" s="160" t="str">
        <f t="array" aca="1" ref="T360" ca="1">IF(B360="","",IF(ISERROR(MATCH($J360,SorP!$B$1:$B$6226,0)),"",INDIRECT("'SorP'!$A$"&amp;MATCH($S360&amp;$J360,SorP!C:C,0))))</f>
        <v/>
      </c>
      <c r="U360" s="161"/>
      <c r="V360" s="151" t="e">
        <f>IF(C360="",NA(),IF(OR(C360="Smelter not listed",C360="Smelter not yet identified"),MATCH($B360&amp;$D360,'Smelter Look-up'!$J:$J,0),MATCH($B360&amp;$C360,'Smelter Look-up'!$J:$J,0)))</f>
        <v>#N/A</v>
      </c>
      <c r="W360" s="134"/>
      <c r="X360" s="134">
        <f t="shared" ca="1" si="9"/>
        <v>0</v>
      </c>
      <c r="Y360" s="134"/>
      <c r="Z360" s="134"/>
      <c r="AA360" s="134"/>
      <c r="AB360" s="162" t="str">
        <f t="shared" si="8"/>
        <v/>
      </c>
      <c r="AC360" s="134"/>
      <c r="AD360" s="134"/>
      <c r="AE360" s="134"/>
      <c r="AF360" s="134"/>
      <c r="AG360" s="134"/>
      <c r="AH360" s="134"/>
    </row>
    <row r="361" spans="1:34" ht="12" customHeight="1">
      <c r="A361" s="160"/>
      <c r="B361" s="155" t="str">
        <f t="array" ref="B361">IF(LEN(A361)=0,"",INDEX('Smelter Look-up'!$A:$A,MATCH($A361,'Smelter Look-up'!$E:$E,0)))</f>
        <v/>
      </c>
      <c r="C361" s="158" t="str">
        <f t="array" ref="C361">IF(LEN(A361)=0,"",INDEX('Smelter Look-up'!$C:$C,MATCH($A361,'Smelter Look-up'!$E:$E,0)))</f>
        <v/>
      </c>
      <c r="D361" s="155"/>
      <c r="E361" s="155" t="str">
        <f ca="1">IF(ISERROR($V361),"",OFFSET('Smelter Look-up'!$D$4,$V361-4,0)&amp;"")</f>
        <v/>
      </c>
      <c r="F361" s="155" t="str">
        <f ca="1">IF(ISERROR($V361),"",OFFSET('Smelter Look-up'!$E$4,$V361-4,0))</f>
        <v/>
      </c>
      <c r="G361" s="155" t="str">
        <f ca="1">IF(C361=$X$4,IF(ISERROR($V361),"Enter smelter details","RMI"),IF(ISERROR($V361),"",OFFSET('Smelter Look-up'!$F$4,$V361-4,0)))</f>
        <v/>
      </c>
      <c r="H361" s="156" t="str">
        <f ca="1">IF(ISERROR($V361),"",OFFSET('Smelter Look-up'!$G$4,$V361-4,0))</f>
        <v/>
      </c>
      <c r="I361" s="157" t="str">
        <f ca="1">IF(ISERROR($V361),"",OFFSET('Smelter Look-up'!$H$4,$V361-4,0))</f>
        <v/>
      </c>
      <c r="J361" s="157" t="str">
        <f ca="1">IF(ISERROR($V361),"",OFFSET('Smelter Look-up'!$I$4,$V361-4,0))</f>
        <v/>
      </c>
      <c r="K361" s="158"/>
      <c r="L361" s="158"/>
      <c r="M361" s="158"/>
      <c r="N361" s="158"/>
      <c r="O361" s="158"/>
      <c r="P361" s="157"/>
      <c r="Q361" s="159"/>
      <c r="R361" s="155" t="str">
        <f ca="1">IF(ISERROR($V361),"",OFFSET('Smelter Look-up'!$C$4,$V361-4,0)&amp;"")</f>
        <v/>
      </c>
      <c r="S361" s="160" t="str">
        <f t="array" aca="1" ref="S361" ca="1">IF(B361="","",IF(ISERROR(MATCH($E361,CL,0)),"Unknown",INDIRECT("'C'!$A$"&amp;MATCH($E361,CL,0)+1)))</f>
        <v/>
      </c>
      <c r="T361" s="160" t="str">
        <f t="array" aca="1" ref="T361" ca="1">IF(B361="","",IF(ISERROR(MATCH($J361,SorP!$B$1:$B$6226,0)),"",INDIRECT("'SorP'!$A$"&amp;MATCH($S361&amp;$J361,SorP!C:C,0))))</f>
        <v/>
      </c>
      <c r="U361" s="161"/>
      <c r="V361" s="151" t="e">
        <f>IF(C361="",NA(),IF(OR(C361="Smelter not listed",C361="Smelter not yet identified"),MATCH($B361&amp;$D361,'Smelter Look-up'!$J:$J,0),MATCH($B361&amp;$C361,'Smelter Look-up'!$J:$J,0)))</f>
        <v>#N/A</v>
      </c>
      <c r="W361" s="134"/>
      <c r="X361" s="134">
        <f t="shared" ca="1" si="9"/>
        <v>0</v>
      </c>
      <c r="Y361" s="134"/>
      <c r="Z361" s="134"/>
      <c r="AA361" s="134"/>
      <c r="AB361" s="162" t="str">
        <f t="shared" si="8"/>
        <v/>
      </c>
      <c r="AC361" s="134"/>
      <c r="AD361" s="134"/>
      <c r="AE361" s="134"/>
      <c r="AF361" s="134"/>
      <c r="AG361" s="134"/>
      <c r="AH361" s="134"/>
    </row>
    <row r="362" spans="1:34" ht="12" customHeight="1">
      <c r="A362" s="160"/>
      <c r="B362" s="155" t="str">
        <f t="array" ref="B362">IF(LEN(A362)=0,"",INDEX('Smelter Look-up'!$A:$A,MATCH($A362,'Smelter Look-up'!$E:$E,0)))</f>
        <v/>
      </c>
      <c r="C362" s="158" t="str">
        <f t="array" ref="C362">IF(LEN(A362)=0,"",INDEX('Smelter Look-up'!$C:$C,MATCH($A362,'Smelter Look-up'!$E:$E,0)))</f>
        <v/>
      </c>
      <c r="D362" s="155"/>
      <c r="E362" s="155" t="str">
        <f ca="1">IF(ISERROR($V362),"",OFFSET('Smelter Look-up'!$D$4,$V362-4,0)&amp;"")</f>
        <v/>
      </c>
      <c r="F362" s="155" t="str">
        <f ca="1">IF(ISERROR($V362),"",OFFSET('Smelter Look-up'!$E$4,$V362-4,0))</f>
        <v/>
      </c>
      <c r="G362" s="155" t="str">
        <f ca="1">IF(C362=$X$4,IF(ISERROR($V362),"Enter smelter details","RMI"),IF(ISERROR($V362),"",OFFSET('Smelter Look-up'!$F$4,$V362-4,0)))</f>
        <v/>
      </c>
      <c r="H362" s="156" t="str">
        <f ca="1">IF(ISERROR($V362),"",OFFSET('Smelter Look-up'!$G$4,$V362-4,0))</f>
        <v/>
      </c>
      <c r="I362" s="157" t="str">
        <f ca="1">IF(ISERROR($V362),"",OFFSET('Smelter Look-up'!$H$4,$V362-4,0))</f>
        <v/>
      </c>
      <c r="J362" s="157" t="str">
        <f ca="1">IF(ISERROR($V362),"",OFFSET('Smelter Look-up'!$I$4,$V362-4,0))</f>
        <v/>
      </c>
      <c r="K362" s="158"/>
      <c r="L362" s="158"/>
      <c r="M362" s="158"/>
      <c r="N362" s="158"/>
      <c r="O362" s="158"/>
      <c r="P362" s="157"/>
      <c r="Q362" s="159"/>
      <c r="R362" s="155" t="str">
        <f ca="1">IF(ISERROR($V362),"",OFFSET('Smelter Look-up'!$C$4,$V362-4,0)&amp;"")</f>
        <v/>
      </c>
      <c r="S362" s="160" t="str">
        <f t="array" aca="1" ref="S362" ca="1">IF(B362="","",IF(ISERROR(MATCH($E362,CL,0)),"Unknown",INDIRECT("'C'!$A$"&amp;MATCH($E362,CL,0)+1)))</f>
        <v/>
      </c>
      <c r="T362" s="160" t="str">
        <f t="array" aca="1" ref="T362" ca="1">IF(B362="","",IF(ISERROR(MATCH($J362,SorP!$B$1:$B$6226,0)),"",INDIRECT("'SorP'!$A$"&amp;MATCH($S362&amp;$J362,SorP!C:C,0))))</f>
        <v/>
      </c>
      <c r="U362" s="161"/>
      <c r="V362" s="151" t="e">
        <f>IF(C362="",NA(),IF(OR(C362="Smelter not listed",C362="Smelter not yet identified"),MATCH($B362&amp;$D362,'Smelter Look-up'!$J:$J,0),MATCH($B362&amp;$C362,'Smelter Look-up'!$J:$J,0)))</f>
        <v>#N/A</v>
      </c>
      <c r="W362" s="134"/>
      <c r="X362" s="134">
        <f t="shared" ca="1" si="9"/>
        <v>0</v>
      </c>
      <c r="Y362" s="134"/>
      <c r="Z362" s="134"/>
      <c r="AA362" s="134"/>
      <c r="AB362" s="162" t="str">
        <f t="shared" si="8"/>
        <v/>
      </c>
      <c r="AC362" s="134"/>
      <c r="AD362" s="134"/>
      <c r="AE362" s="134"/>
      <c r="AF362" s="134"/>
      <c r="AG362" s="134"/>
      <c r="AH362" s="134"/>
    </row>
    <row r="363" spans="1:34" ht="12" customHeight="1">
      <c r="A363" s="160"/>
      <c r="B363" s="155" t="str">
        <f t="array" ref="B363">IF(LEN(A363)=0,"",INDEX('Smelter Look-up'!$A:$A,MATCH($A363,'Smelter Look-up'!$E:$E,0)))</f>
        <v/>
      </c>
      <c r="C363" s="158" t="str">
        <f t="array" ref="C363">IF(LEN(A363)=0,"",INDEX('Smelter Look-up'!$C:$C,MATCH($A363,'Smelter Look-up'!$E:$E,0)))</f>
        <v/>
      </c>
      <c r="D363" s="155"/>
      <c r="E363" s="155" t="str">
        <f ca="1">IF(ISERROR($V363),"",OFFSET('Smelter Look-up'!$D$4,$V363-4,0)&amp;"")</f>
        <v/>
      </c>
      <c r="F363" s="155" t="str">
        <f ca="1">IF(ISERROR($V363),"",OFFSET('Smelter Look-up'!$E$4,$V363-4,0))</f>
        <v/>
      </c>
      <c r="G363" s="155" t="str">
        <f ca="1">IF(C363=$X$4,IF(ISERROR($V363),"Enter smelter details","RMI"),IF(ISERROR($V363),"",OFFSET('Smelter Look-up'!$F$4,$V363-4,0)))</f>
        <v/>
      </c>
      <c r="H363" s="156" t="str">
        <f ca="1">IF(ISERROR($V363),"",OFFSET('Smelter Look-up'!$G$4,$V363-4,0))</f>
        <v/>
      </c>
      <c r="I363" s="157" t="str">
        <f ca="1">IF(ISERROR($V363),"",OFFSET('Smelter Look-up'!$H$4,$V363-4,0))</f>
        <v/>
      </c>
      <c r="J363" s="157" t="str">
        <f ca="1">IF(ISERROR($V363),"",OFFSET('Smelter Look-up'!$I$4,$V363-4,0))</f>
        <v/>
      </c>
      <c r="K363" s="158"/>
      <c r="L363" s="158"/>
      <c r="M363" s="158"/>
      <c r="N363" s="158"/>
      <c r="O363" s="158"/>
      <c r="P363" s="157"/>
      <c r="Q363" s="159"/>
      <c r="R363" s="155" t="str">
        <f ca="1">IF(ISERROR($V363),"",OFFSET('Smelter Look-up'!$C$4,$V363-4,0)&amp;"")</f>
        <v/>
      </c>
      <c r="S363" s="160" t="str">
        <f t="array" aca="1" ref="S363" ca="1">IF(B363="","",IF(ISERROR(MATCH($E363,CL,0)),"Unknown",INDIRECT("'C'!$A$"&amp;MATCH($E363,CL,0)+1)))</f>
        <v/>
      </c>
      <c r="T363" s="160" t="str">
        <f t="array" aca="1" ref="T363" ca="1">IF(B363="","",IF(ISERROR(MATCH($J363,SorP!$B$1:$B$6226,0)),"",INDIRECT("'SorP'!$A$"&amp;MATCH($S363&amp;$J363,SorP!C:C,0))))</f>
        <v/>
      </c>
      <c r="U363" s="161"/>
      <c r="V363" s="151" t="e">
        <f>IF(C363="",NA(),IF(OR(C363="Smelter not listed",C363="Smelter not yet identified"),MATCH($B363&amp;$D363,'Smelter Look-up'!$J:$J,0),MATCH($B363&amp;$C363,'Smelter Look-up'!$J:$J,0)))</f>
        <v>#N/A</v>
      </c>
      <c r="W363" s="134"/>
      <c r="X363" s="134">
        <f t="shared" ca="1" si="9"/>
        <v>0</v>
      </c>
      <c r="Y363" s="134"/>
      <c r="Z363" s="134"/>
      <c r="AA363" s="134"/>
      <c r="AB363" s="162" t="str">
        <f t="shared" si="8"/>
        <v/>
      </c>
      <c r="AC363" s="134"/>
      <c r="AD363" s="134"/>
      <c r="AE363" s="134"/>
      <c r="AF363" s="134"/>
      <c r="AG363" s="134"/>
      <c r="AH363" s="134"/>
    </row>
    <row r="364" spans="1:34" ht="12" customHeight="1">
      <c r="A364" s="160"/>
      <c r="B364" s="155" t="str">
        <f t="array" ref="B364">IF(LEN(A364)=0,"",INDEX('Smelter Look-up'!$A:$A,MATCH($A364,'Smelter Look-up'!$E:$E,0)))</f>
        <v/>
      </c>
      <c r="C364" s="158" t="str">
        <f t="array" ref="C364">IF(LEN(A364)=0,"",INDEX('Smelter Look-up'!$C:$C,MATCH($A364,'Smelter Look-up'!$E:$E,0)))</f>
        <v/>
      </c>
      <c r="D364" s="155"/>
      <c r="E364" s="155" t="str">
        <f ca="1">IF(ISERROR($V364),"",OFFSET('Smelter Look-up'!$D$4,$V364-4,0)&amp;"")</f>
        <v/>
      </c>
      <c r="F364" s="155" t="str">
        <f ca="1">IF(ISERROR($V364),"",OFFSET('Smelter Look-up'!$E$4,$V364-4,0))</f>
        <v/>
      </c>
      <c r="G364" s="155" t="str">
        <f ca="1">IF(C364=$X$4,IF(ISERROR($V364),"Enter smelter details","RMI"),IF(ISERROR($V364),"",OFFSET('Smelter Look-up'!$F$4,$V364-4,0)))</f>
        <v/>
      </c>
      <c r="H364" s="156" t="str">
        <f ca="1">IF(ISERROR($V364),"",OFFSET('Smelter Look-up'!$G$4,$V364-4,0))</f>
        <v/>
      </c>
      <c r="I364" s="157" t="str">
        <f ca="1">IF(ISERROR($V364),"",OFFSET('Smelter Look-up'!$H$4,$V364-4,0))</f>
        <v/>
      </c>
      <c r="J364" s="157" t="str">
        <f ca="1">IF(ISERROR($V364),"",OFFSET('Smelter Look-up'!$I$4,$V364-4,0))</f>
        <v/>
      </c>
      <c r="K364" s="158"/>
      <c r="L364" s="158"/>
      <c r="M364" s="158"/>
      <c r="N364" s="158"/>
      <c r="O364" s="158"/>
      <c r="P364" s="157"/>
      <c r="Q364" s="159"/>
      <c r="R364" s="155" t="str">
        <f ca="1">IF(ISERROR($V364),"",OFFSET('Smelter Look-up'!$C$4,$V364-4,0)&amp;"")</f>
        <v/>
      </c>
      <c r="S364" s="160" t="str">
        <f t="array" aca="1" ref="S364" ca="1">IF(B364="","",IF(ISERROR(MATCH($E364,CL,0)),"Unknown",INDIRECT("'C'!$A$"&amp;MATCH($E364,CL,0)+1)))</f>
        <v/>
      </c>
      <c r="T364" s="160" t="str">
        <f t="array" aca="1" ref="T364" ca="1">IF(B364="","",IF(ISERROR(MATCH($J364,SorP!$B$1:$B$6226,0)),"",INDIRECT("'SorP'!$A$"&amp;MATCH($S364&amp;$J364,SorP!C:C,0))))</f>
        <v/>
      </c>
      <c r="U364" s="161"/>
      <c r="V364" s="151" t="e">
        <f>IF(C364="",NA(),IF(OR(C364="Smelter not listed",C364="Smelter not yet identified"),MATCH($B364&amp;$D364,'Smelter Look-up'!$J:$J,0),MATCH($B364&amp;$C364,'Smelter Look-up'!$J:$J,0)))</f>
        <v>#N/A</v>
      </c>
      <c r="W364" s="134"/>
      <c r="X364" s="134">
        <f t="shared" ca="1" si="9"/>
        <v>0</v>
      </c>
      <c r="Y364" s="134"/>
      <c r="Z364" s="134"/>
      <c r="AA364" s="134"/>
      <c r="AB364" s="162" t="str">
        <f t="shared" si="8"/>
        <v/>
      </c>
      <c r="AC364" s="134"/>
      <c r="AD364" s="134"/>
      <c r="AE364" s="134"/>
      <c r="AF364" s="134"/>
      <c r="AG364" s="134"/>
      <c r="AH364" s="134"/>
    </row>
    <row r="365" spans="1:34" ht="12" customHeight="1">
      <c r="A365" s="160"/>
      <c r="B365" s="155" t="str">
        <f t="array" ref="B365">IF(LEN(A365)=0,"",INDEX('Smelter Look-up'!$A:$A,MATCH($A365,'Smelter Look-up'!$E:$E,0)))</f>
        <v/>
      </c>
      <c r="C365" s="158" t="str">
        <f t="array" ref="C365">IF(LEN(A365)=0,"",INDEX('Smelter Look-up'!$C:$C,MATCH($A365,'Smelter Look-up'!$E:$E,0)))</f>
        <v/>
      </c>
      <c r="D365" s="155"/>
      <c r="E365" s="155" t="str">
        <f ca="1">IF(ISERROR($V365),"",OFFSET('Smelter Look-up'!$D$4,$V365-4,0)&amp;"")</f>
        <v/>
      </c>
      <c r="F365" s="155" t="str">
        <f ca="1">IF(ISERROR($V365),"",OFFSET('Smelter Look-up'!$E$4,$V365-4,0))</f>
        <v/>
      </c>
      <c r="G365" s="155" t="str">
        <f ca="1">IF(C365=$X$4,IF(ISERROR($V365),"Enter smelter details","RMI"),IF(ISERROR($V365),"",OFFSET('Smelter Look-up'!$F$4,$V365-4,0)))</f>
        <v/>
      </c>
      <c r="H365" s="156" t="str">
        <f ca="1">IF(ISERROR($V365),"",OFFSET('Smelter Look-up'!$G$4,$V365-4,0))</f>
        <v/>
      </c>
      <c r="I365" s="157" t="str">
        <f ca="1">IF(ISERROR($V365),"",OFFSET('Smelter Look-up'!$H$4,$V365-4,0))</f>
        <v/>
      </c>
      <c r="J365" s="157" t="str">
        <f ca="1">IF(ISERROR($V365),"",OFFSET('Smelter Look-up'!$I$4,$V365-4,0))</f>
        <v/>
      </c>
      <c r="K365" s="158"/>
      <c r="L365" s="158"/>
      <c r="M365" s="158"/>
      <c r="N365" s="158"/>
      <c r="O365" s="158"/>
      <c r="P365" s="157"/>
      <c r="Q365" s="159"/>
      <c r="R365" s="155" t="str">
        <f ca="1">IF(ISERROR($V365),"",OFFSET('Smelter Look-up'!$C$4,$V365-4,0)&amp;"")</f>
        <v/>
      </c>
      <c r="S365" s="160" t="str">
        <f t="array" aca="1" ref="S365" ca="1">IF(B365="","",IF(ISERROR(MATCH($E365,CL,0)),"Unknown",INDIRECT("'C'!$A$"&amp;MATCH($E365,CL,0)+1)))</f>
        <v/>
      </c>
      <c r="T365" s="160" t="str">
        <f t="array" aca="1" ref="T365" ca="1">IF(B365="","",IF(ISERROR(MATCH($J365,SorP!$B$1:$B$6226,0)),"",INDIRECT("'SorP'!$A$"&amp;MATCH($S365&amp;$J365,SorP!C:C,0))))</f>
        <v/>
      </c>
      <c r="U365" s="161"/>
      <c r="V365" s="151" t="e">
        <f>IF(C365="",NA(),IF(OR(C365="Smelter not listed",C365="Smelter not yet identified"),MATCH($B365&amp;$D365,'Smelter Look-up'!$J:$J,0),MATCH($B365&amp;$C365,'Smelter Look-up'!$J:$J,0)))</f>
        <v>#N/A</v>
      </c>
      <c r="W365" s="134"/>
      <c r="X365" s="134">
        <f t="shared" ca="1" si="9"/>
        <v>0</v>
      </c>
      <c r="Y365" s="134"/>
      <c r="Z365" s="134"/>
      <c r="AA365" s="134"/>
      <c r="AB365" s="162" t="str">
        <f t="shared" si="8"/>
        <v/>
      </c>
      <c r="AC365" s="134"/>
      <c r="AD365" s="134"/>
      <c r="AE365" s="134"/>
      <c r="AF365" s="134"/>
      <c r="AG365" s="134"/>
      <c r="AH365" s="134"/>
    </row>
    <row r="366" spans="1:34" ht="12" customHeight="1">
      <c r="A366" s="160"/>
      <c r="B366" s="155" t="str">
        <f t="array" ref="B366">IF(LEN(A366)=0,"",INDEX('Smelter Look-up'!$A:$A,MATCH($A366,'Smelter Look-up'!$E:$E,0)))</f>
        <v/>
      </c>
      <c r="C366" s="158" t="str">
        <f t="array" ref="C366">IF(LEN(A366)=0,"",INDEX('Smelter Look-up'!$C:$C,MATCH($A366,'Smelter Look-up'!$E:$E,0)))</f>
        <v/>
      </c>
      <c r="D366" s="155"/>
      <c r="E366" s="155" t="str">
        <f ca="1">IF(ISERROR($V366),"",OFFSET('Smelter Look-up'!$D$4,$V366-4,0)&amp;"")</f>
        <v/>
      </c>
      <c r="F366" s="155" t="str">
        <f ca="1">IF(ISERROR($V366),"",OFFSET('Smelter Look-up'!$E$4,$V366-4,0))</f>
        <v/>
      </c>
      <c r="G366" s="155" t="str">
        <f ca="1">IF(C366=$X$4,IF(ISERROR($V366),"Enter smelter details","RMI"),IF(ISERROR($V366),"",OFFSET('Smelter Look-up'!$F$4,$V366-4,0)))</f>
        <v/>
      </c>
      <c r="H366" s="156" t="str">
        <f ca="1">IF(ISERROR($V366),"",OFFSET('Smelter Look-up'!$G$4,$V366-4,0))</f>
        <v/>
      </c>
      <c r="I366" s="157" t="str">
        <f ca="1">IF(ISERROR($V366),"",OFFSET('Smelter Look-up'!$H$4,$V366-4,0))</f>
        <v/>
      </c>
      <c r="J366" s="157" t="str">
        <f ca="1">IF(ISERROR($V366),"",OFFSET('Smelter Look-up'!$I$4,$V366-4,0))</f>
        <v/>
      </c>
      <c r="K366" s="158"/>
      <c r="L366" s="158"/>
      <c r="M366" s="158"/>
      <c r="N366" s="158"/>
      <c r="O366" s="158"/>
      <c r="P366" s="157"/>
      <c r="Q366" s="159"/>
      <c r="R366" s="155" t="str">
        <f ca="1">IF(ISERROR($V366),"",OFFSET('Smelter Look-up'!$C$4,$V366-4,0)&amp;"")</f>
        <v/>
      </c>
      <c r="S366" s="160" t="str">
        <f t="array" aca="1" ref="S366" ca="1">IF(B366="","",IF(ISERROR(MATCH($E366,CL,0)),"Unknown",INDIRECT("'C'!$A$"&amp;MATCH($E366,CL,0)+1)))</f>
        <v/>
      </c>
      <c r="T366" s="160" t="str">
        <f t="array" aca="1" ref="T366" ca="1">IF(B366="","",IF(ISERROR(MATCH($J366,SorP!$B$1:$B$6226,0)),"",INDIRECT("'SorP'!$A$"&amp;MATCH($S366&amp;$J366,SorP!C:C,0))))</f>
        <v/>
      </c>
      <c r="U366" s="161"/>
      <c r="V366" s="151" t="e">
        <f>IF(C366="",NA(),IF(OR(C366="Smelter not listed",C366="Smelter not yet identified"),MATCH($B366&amp;$D366,'Smelter Look-up'!$J:$J,0),MATCH($B366&amp;$C366,'Smelter Look-up'!$J:$J,0)))</f>
        <v>#N/A</v>
      </c>
      <c r="W366" s="134"/>
      <c r="X366" s="134">
        <f t="shared" ca="1" si="9"/>
        <v>0</v>
      </c>
      <c r="Y366" s="134"/>
      <c r="Z366" s="134"/>
      <c r="AA366" s="134"/>
      <c r="AB366" s="162" t="str">
        <f t="shared" si="8"/>
        <v/>
      </c>
      <c r="AC366" s="134"/>
      <c r="AD366" s="134"/>
      <c r="AE366" s="134"/>
      <c r="AF366" s="134"/>
      <c r="AG366" s="134"/>
      <c r="AH366" s="134"/>
    </row>
    <row r="367" spans="1:34" ht="12" customHeight="1">
      <c r="A367" s="160"/>
      <c r="B367" s="155" t="str">
        <f t="array" ref="B367">IF(LEN(A367)=0,"",INDEX('Smelter Look-up'!$A:$A,MATCH($A367,'Smelter Look-up'!$E:$E,0)))</f>
        <v/>
      </c>
      <c r="C367" s="158" t="str">
        <f t="array" ref="C367">IF(LEN(A367)=0,"",INDEX('Smelter Look-up'!$C:$C,MATCH($A367,'Smelter Look-up'!$E:$E,0)))</f>
        <v/>
      </c>
      <c r="D367" s="155"/>
      <c r="E367" s="155" t="str">
        <f ca="1">IF(ISERROR($V367),"",OFFSET('Smelter Look-up'!$D$4,$V367-4,0)&amp;"")</f>
        <v/>
      </c>
      <c r="F367" s="155" t="str">
        <f ca="1">IF(ISERROR($V367),"",OFFSET('Smelter Look-up'!$E$4,$V367-4,0))</f>
        <v/>
      </c>
      <c r="G367" s="155" t="str">
        <f ca="1">IF(C367=$X$4,IF(ISERROR($V367),"Enter smelter details","RMI"),IF(ISERROR($V367),"",OFFSET('Smelter Look-up'!$F$4,$V367-4,0)))</f>
        <v/>
      </c>
      <c r="H367" s="156" t="str">
        <f ca="1">IF(ISERROR($V367),"",OFFSET('Smelter Look-up'!$G$4,$V367-4,0))</f>
        <v/>
      </c>
      <c r="I367" s="157" t="str">
        <f ca="1">IF(ISERROR($V367),"",OFFSET('Smelter Look-up'!$H$4,$V367-4,0))</f>
        <v/>
      </c>
      <c r="J367" s="157" t="str">
        <f ca="1">IF(ISERROR($V367),"",OFFSET('Smelter Look-up'!$I$4,$V367-4,0))</f>
        <v/>
      </c>
      <c r="K367" s="158"/>
      <c r="L367" s="158"/>
      <c r="M367" s="158"/>
      <c r="N367" s="158"/>
      <c r="O367" s="158"/>
      <c r="P367" s="157"/>
      <c r="Q367" s="159"/>
      <c r="R367" s="155" t="str">
        <f ca="1">IF(ISERROR($V367),"",OFFSET('Smelter Look-up'!$C$4,$V367-4,0)&amp;"")</f>
        <v/>
      </c>
      <c r="S367" s="160" t="str">
        <f t="array" aca="1" ref="S367" ca="1">IF(B367="","",IF(ISERROR(MATCH($E367,CL,0)),"Unknown",INDIRECT("'C'!$A$"&amp;MATCH($E367,CL,0)+1)))</f>
        <v/>
      </c>
      <c r="T367" s="160" t="str">
        <f t="array" aca="1" ref="T367" ca="1">IF(B367="","",IF(ISERROR(MATCH($J367,SorP!$B$1:$B$6226,0)),"",INDIRECT("'SorP'!$A$"&amp;MATCH($S367&amp;$J367,SorP!C:C,0))))</f>
        <v/>
      </c>
      <c r="U367" s="161"/>
      <c r="V367" s="151" t="e">
        <f>IF(C367="",NA(),IF(OR(C367="Smelter not listed",C367="Smelter not yet identified"),MATCH($B367&amp;$D367,'Smelter Look-up'!$J:$J,0),MATCH($B367&amp;$C367,'Smelter Look-up'!$J:$J,0)))</f>
        <v>#N/A</v>
      </c>
      <c r="W367" s="134"/>
      <c r="X367" s="134">
        <f t="shared" ca="1" si="9"/>
        <v>0</v>
      </c>
      <c r="Y367" s="134"/>
      <c r="Z367" s="134"/>
      <c r="AA367" s="134"/>
      <c r="AB367" s="162" t="str">
        <f t="shared" si="8"/>
        <v/>
      </c>
      <c r="AC367" s="134"/>
      <c r="AD367" s="134"/>
      <c r="AE367" s="134"/>
      <c r="AF367" s="134"/>
      <c r="AG367" s="134"/>
      <c r="AH367" s="134"/>
    </row>
    <row r="368" spans="1:34" ht="12" customHeight="1">
      <c r="A368" s="160"/>
      <c r="B368" s="155" t="str">
        <f t="array" ref="B368">IF(LEN(A368)=0,"",INDEX('Smelter Look-up'!$A:$A,MATCH($A368,'Smelter Look-up'!$E:$E,0)))</f>
        <v/>
      </c>
      <c r="C368" s="158" t="str">
        <f t="array" ref="C368">IF(LEN(A368)=0,"",INDEX('Smelter Look-up'!$C:$C,MATCH($A368,'Smelter Look-up'!$E:$E,0)))</f>
        <v/>
      </c>
      <c r="D368" s="155"/>
      <c r="E368" s="155" t="str">
        <f ca="1">IF(ISERROR($V368),"",OFFSET('Smelter Look-up'!$D$4,$V368-4,0)&amp;"")</f>
        <v/>
      </c>
      <c r="F368" s="155" t="str">
        <f ca="1">IF(ISERROR($V368),"",OFFSET('Smelter Look-up'!$E$4,$V368-4,0))</f>
        <v/>
      </c>
      <c r="G368" s="155" t="str">
        <f ca="1">IF(C368=$X$4,IF(ISERROR($V368),"Enter smelter details","RMI"),IF(ISERROR($V368),"",OFFSET('Smelter Look-up'!$F$4,$V368-4,0)))</f>
        <v/>
      </c>
      <c r="H368" s="156" t="str">
        <f ca="1">IF(ISERROR($V368),"",OFFSET('Smelter Look-up'!$G$4,$V368-4,0))</f>
        <v/>
      </c>
      <c r="I368" s="157" t="str">
        <f ca="1">IF(ISERROR($V368),"",OFFSET('Smelter Look-up'!$H$4,$V368-4,0))</f>
        <v/>
      </c>
      <c r="J368" s="157" t="str">
        <f ca="1">IF(ISERROR($V368),"",OFFSET('Smelter Look-up'!$I$4,$V368-4,0))</f>
        <v/>
      </c>
      <c r="K368" s="158"/>
      <c r="L368" s="158"/>
      <c r="M368" s="158"/>
      <c r="N368" s="158"/>
      <c r="O368" s="158"/>
      <c r="P368" s="157"/>
      <c r="Q368" s="159"/>
      <c r="R368" s="155" t="str">
        <f ca="1">IF(ISERROR($V368),"",OFFSET('Smelter Look-up'!$C$4,$V368-4,0)&amp;"")</f>
        <v/>
      </c>
      <c r="S368" s="160" t="str">
        <f t="array" aca="1" ref="S368" ca="1">IF(B368="","",IF(ISERROR(MATCH($E368,CL,0)),"Unknown",INDIRECT("'C'!$A$"&amp;MATCH($E368,CL,0)+1)))</f>
        <v/>
      </c>
      <c r="T368" s="160" t="str">
        <f t="array" aca="1" ref="T368" ca="1">IF(B368="","",IF(ISERROR(MATCH($J368,SorP!$B$1:$B$6226,0)),"",INDIRECT("'SorP'!$A$"&amp;MATCH($S368&amp;$J368,SorP!C:C,0))))</f>
        <v/>
      </c>
      <c r="U368" s="161"/>
      <c r="V368" s="151" t="e">
        <f>IF(C368="",NA(),IF(OR(C368="Smelter not listed",C368="Smelter not yet identified"),MATCH($B368&amp;$D368,'Smelter Look-up'!$J:$J,0),MATCH($B368&amp;$C368,'Smelter Look-up'!$J:$J,0)))</f>
        <v>#N/A</v>
      </c>
      <c r="W368" s="134"/>
      <c r="X368" s="134">
        <f t="shared" ca="1" si="9"/>
        <v>0</v>
      </c>
      <c r="Y368" s="134"/>
      <c r="Z368" s="134"/>
      <c r="AA368" s="134"/>
      <c r="AB368" s="162" t="str">
        <f t="shared" si="8"/>
        <v/>
      </c>
      <c r="AC368" s="134"/>
      <c r="AD368" s="134"/>
      <c r="AE368" s="134"/>
      <c r="AF368" s="134"/>
      <c r="AG368" s="134"/>
      <c r="AH368" s="134"/>
    </row>
    <row r="369" spans="1:34" ht="12" customHeight="1">
      <c r="A369" s="160"/>
      <c r="B369" s="155" t="str">
        <f t="array" ref="B369">IF(LEN(A369)=0,"",INDEX('Smelter Look-up'!$A:$A,MATCH($A369,'Smelter Look-up'!$E:$E,0)))</f>
        <v/>
      </c>
      <c r="C369" s="158" t="str">
        <f t="array" ref="C369">IF(LEN(A369)=0,"",INDEX('Smelter Look-up'!$C:$C,MATCH($A369,'Smelter Look-up'!$E:$E,0)))</f>
        <v/>
      </c>
      <c r="D369" s="155"/>
      <c r="E369" s="155" t="str">
        <f ca="1">IF(ISERROR($V369),"",OFFSET('Smelter Look-up'!$D$4,$V369-4,0)&amp;"")</f>
        <v/>
      </c>
      <c r="F369" s="155" t="str">
        <f ca="1">IF(ISERROR($V369),"",OFFSET('Smelter Look-up'!$E$4,$V369-4,0))</f>
        <v/>
      </c>
      <c r="G369" s="155" t="str">
        <f ca="1">IF(C369=$X$4,IF(ISERROR($V369),"Enter smelter details","RMI"),IF(ISERROR($V369),"",OFFSET('Smelter Look-up'!$F$4,$V369-4,0)))</f>
        <v/>
      </c>
      <c r="H369" s="156" t="str">
        <f ca="1">IF(ISERROR($V369),"",OFFSET('Smelter Look-up'!$G$4,$V369-4,0))</f>
        <v/>
      </c>
      <c r="I369" s="157" t="str">
        <f ca="1">IF(ISERROR($V369),"",OFFSET('Smelter Look-up'!$H$4,$V369-4,0))</f>
        <v/>
      </c>
      <c r="J369" s="157" t="str">
        <f ca="1">IF(ISERROR($V369),"",OFFSET('Smelter Look-up'!$I$4,$V369-4,0))</f>
        <v/>
      </c>
      <c r="K369" s="158"/>
      <c r="L369" s="158"/>
      <c r="M369" s="158"/>
      <c r="N369" s="158"/>
      <c r="O369" s="158"/>
      <c r="P369" s="157"/>
      <c r="Q369" s="159"/>
      <c r="R369" s="155" t="str">
        <f ca="1">IF(ISERROR($V369),"",OFFSET('Smelter Look-up'!$C$4,$V369-4,0)&amp;"")</f>
        <v/>
      </c>
      <c r="S369" s="160" t="str">
        <f t="array" aca="1" ref="S369" ca="1">IF(B369="","",IF(ISERROR(MATCH($E369,CL,0)),"Unknown",INDIRECT("'C'!$A$"&amp;MATCH($E369,CL,0)+1)))</f>
        <v/>
      </c>
      <c r="T369" s="160" t="str">
        <f t="array" aca="1" ref="T369" ca="1">IF(B369="","",IF(ISERROR(MATCH($J369,SorP!$B$1:$B$6226,0)),"",INDIRECT("'SorP'!$A$"&amp;MATCH($S369&amp;$J369,SorP!C:C,0))))</f>
        <v/>
      </c>
      <c r="U369" s="161"/>
      <c r="V369" s="151" t="e">
        <f>IF(C369="",NA(),IF(OR(C369="Smelter not listed",C369="Smelter not yet identified"),MATCH($B369&amp;$D369,'Smelter Look-up'!$J:$J,0),MATCH($B369&amp;$C369,'Smelter Look-up'!$J:$J,0)))</f>
        <v>#N/A</v>
      </c>
      <c r="W369" s="134"/>
      <c r="X369" s="134">
        <f t="shared" ca="1" si="9"/>
        <v>0</v>
      </c>
      <c r="Y369" s="134"/>
      <c r="Z369" s="134"/>
      <c r="AA369" s="134"/>
      <c r="AB369" s="162" t="str">
        <f t="shared" si="8"/>
        <v/>
      </c>
      <c r="AC369" s="134"/>
      <c r="AD369" s="134"/>
      <c r="AE369" s="134"/>
      <c r="AF369" s="134"/>
      <c r="AG369" s="134"/>
      <c r="AH369" s="134"/>
    </row>
    <row r="370" spans="1:34" ht="12" customHeight="1">
      <c r="A370" s="160"/>
      <c r="B370" s="155" t="str">
        <f t="array" ref="B370">IF(LEN(A370)=0,"",INDEX('Smelter Look-up'!$A:$A,MATCH($A370,'Smelter Look-up'!$E:$E,0)))</f>
        <v/>
      </c>
      <c r="C370" s="158" t="str">
        <f t="array" ref="C370">IF(LEN(A370)=0,"",INDEX('Smelter Look-up'!$C:$C,MATCH($A370,'Smelter Look-up'!$E:$E,0)))</f>
        <v/>
      </c>
      <c r="D370" s="155"/>
      <c r="E370" s="155" t="str">
        <f ca="1">IF(ISERROR($V370),"",OFFSET('Smelter Look-up'!$D$4,$V370-4,0)&amp;"")</f>
        <v/>
      </c>
      <c r="F370" s="155" t="str">
        <f ca="1">IF(ISERROR($V370),"",OFFSET('Smelter Look-up'!$E$4,$V370-4,0))</f>
        <v/>
      </c>
      <c r="G370" s="155" t="str">
        <f ca="1">IF(C370=$X$4,IF(ISERROR($V370),"Enter smelter details","RMI"),IF(ISERROR($V370),"",OFFSET('Smelter Look-up'!$F$4,$V370-4,0)))</f>
        <v/>
      </c>
      <c r="H370" s="156" t="str">
        <f ca="1">IF(ISERROR($V370),"",OFFSET('Smelter Look-up'!$G$4,$V370-4,0))</f>
        <v/>
      </c>
      <c r="I370" s="157" t="str">
        <f ca="1">IF(ISERROR($V370),"",OFFSET('Smelter Look-up'!$H$4,$V370-4,0))</f>
        <v/>
      </c>
      <c r="J370" s="157" t="str">
        <f ca="1">IF(ISERROR($V370),"",OFFSET('Smelter Look-up'!$I$4,$V370-4,0))</f>
        <v/>
      </c>
      <c r="K370" s="158"/>
      <c r="L370" s="158"/>
      <c r="M370" s="158"/>
      <c r="N370" s="158"/>
      <c r="O370" s="158"/>
      <c r="P370" s="157"/>
      <c r="Q370" s="159"/>
      <c r="R370" s="155" t="str">
        <f ca="1">IF(ISERROR($V370),"",OFFSET('Smelter Look-up'!$C$4,$V370-4,0)&amp;"")</f>
        <v/>
      </c>
      <c r="S370" s="160" t="str">
        <f t="array" aca="1" ref="S370" ca="1">IF(B370="","",IF(ISERROR(MATCH($E370,CL,0)),"Unknown",INDIRECT("'C'!$A$"&amp;MATCH($E370,CL,0)+1)))</f>
        <v/>
      </c>
      <c r="T370" s="160" t="str">
        <f t="array" aca="1" ref="T370" ca="1">IF(B370="","",IF(ISERROR(MATCH($J370,SorP!$B$1:$B$6226,0)),"",INDIRECT("'SorP'!$A$"&amp;MATCH($S370&amp;$J370,SorP!C:C,0))))</f>
        <v/>
      </c>
      <c r="U370" s="161"/>
      <c r="V370" s="151" t="e">
        <f>IF(C370="",NA(),IF(OR(C370="Smelter not listed",C370="Smelter not yet identified"),MATCH($B370&amp;$D370,'Smelter Look-up'!$J:$J,0),MATCH($B370&amp;$C370,'Smelter Look-up'!$J:$J,0)))</f>
        <v>#N/A</v>
      </c>
      <c r="W370" s="134"/>
      <c r="X370" s="134">
        <f t="shared" ca="1" si="9"/>
        <v>0</v>
      </c>
      <c r="Y370" s="134"/>
      <c r="Z370" s="134"/>
      <c r="AA370" s="134"/>
      <c r="AB370" s="162" t="str">
        <f t="shared" si="8"/>
        <v/>
      </c>
      <c r="AC370" s="134"/>
      <c r="AD370" s="134"/>
      <c r="AE370" s="134"/>
      <c r="AF370" s="134"/>
      <c r="AG370" s="134"/>
      <c r="AH370" s="134"/>
    </row>
    <row r="371" spans="1:34" ht="12" customHeight="1">
      <c r="A371" s="160"/>
      <c r="B371" s="155" t="str">
        <f t="array" ref="B371">IF(LEN(A371)=0,"",INDEX('Smelter Look-up'!$A:$A,MATCH($A371,'Smelter Look-up'!$E:$E,0)))</f>
        <v/>
      </c>
      <c r="C371" s="158" t="str">
        <f t="array" ref="C371">IF(LEN(A371)=0,"",INDEX('Smelter Look-up'!$C:$C,MATCH($A371,'Smelter Look-up'!$E:$E,0)))</f>
        <v/>
      </c>
      <c r="D371" s="155"/>
      <c r="E371" s="155" t="str">
        <f ca="1">IF(ISERROR($V371),"",OFFSET('Smelter Look-up'!$D$4,$V371-4,0)&amp;"")</f>
        <v/>
      </c>
      <c r="F371" s="155" t="str">
        <f ca="1">IF(ISERROR($V371),"",OFFSET('Smelter Look-up'!$E$4,$V371-4,0))</f>
        <v/>
      </c>
      <c r="G371" s="155" t="str">
        <f ca="1">IF(C371=$X$4,IF(ISERROR($V371),"Enter smelter details","RMI"),IF(ISERROR($V371),"",OFFSET('Smelter Look-up'!$F$4,$V371-4,0)))</f>
        <v/>
      </c>
      <c r="H371" s="156" t="str">
        <f ca="1">IF(ISERROR($V371),"",OFFSET('Smelter Look-up'!$G$4,$V371-4,0))</f>
        <v/>
      </c>
      <c r="I371" s="157" t="str">
        <f ca="1">IF(ISERROR($V371),"",OFFSET('Smelter Look-up'!$H$4,$V371-4,0))</f>
        <v/>
      </c>
      <c r="J371" s="157" t="str">
        <f ca="1">IF(ISERROR($V371),"",OFFSET('Smelter Look-up'!$I$4,$V371-4,0))</f>
        <v/>
      </c>
      <c r="K371" s="158"/>
      <c r="L371" s="158"/>
      <c r="M371" s="158"/>
      <c r="N371" s="158"/>
      <c r="O371" s="158"/>
      <c r="P371" s="157"/>
      <c r="Q371" s="159"/>
      <c r="R371" s="155" t="str">
        <f ca="1">IF(ISERROR($V371),"",OFFSET('Smelter Look-up'!$C$4,$V371-4,0)&amp;"")</f>
        <v/>
      </c>
      <c r="S371" s="160" t="str">
        <f t="array" aca="1" ref="S371" ca="1">IF(B371="","",IF(ISERROR(MATCH($E371,CL,0)),"Unknown",INDIRECT("'C'!$A$"&amp;MATCH($E371,CL,0)+1)))</f>
        <v/>
      </c>
      <c r="T371" s="160" t="str">
        <f t="array" aca="1" ref="T371" ca="1">IF(B371="","",IF(ISERROR(MATCH($J371,SorP!$B$1:$B$6226,0)),"",INDIRECT("'SorP'!$A$"&amp;MATCH($S371&amp;$J371,SorP!C:C,0))))</f>
        <v/>
      </c>
      <c r="U371" s="161"/>
      <c r="V371" s="151" t="e">
        <f>IF(C371="",NA(),IF(OR(C371="Smelter not listed",C371="Smelter not yet identified"),MATCH($B371&amp;$D371,'Smelter Look-up'!$J:$J,0),MATCH($B371&amp;$C371,'Smelter Look-up'!$J:$J,0)))</f>
        <v>#N/A</v>
      </c>
      <c r="W371" s="134"/>
      <c r="X371" s="134">
        <f t="shared" ca="1" si="9"/>
        <v>0</v>
      </c>
      <c r="Y371" s="134"/>
      <c r="Z371" s="134"/>
      <c r="AA371" s="134"/>
      <c r="AB371" s="162" t="str">
        <f t="shared" si="8"/>
        <v/>
      </c>
      <c r="AC371" s="134"/>
      <c r="AD371" s="134"/>
      <c r="AE371" s="134"/>
      <c r="AF371" s="134"/>
      <c r="AG371" s="134"/>
      <c r="AH371" s="134"/>
    </row>
    <row r="372" spans="1:34" ht="12" customHeight="1">
      <c r="A372" s="160"/>
      <c r="B372" s="155" t="str">
        <f t="array" ref="B372">IF(LEN(A372)=0,"",INDEX('Smelter Look-up'!$A:$A,MATCH($A372,'Smelter Look-up'!$E:$E,0)))</f>
        <v/>
      </c>
      <c r="C372" s="158" t="str">
        <f t="array" ref="C372">IF(LEN(A372)=0,"",INDEX('Smelter Look-up'!$C:$C,MATCH($A372,'Smelter Look-up'!$E:$E,0)))</f>
        <v/>
      </c>
      <c r="D372" s="155"/>
      <c r="E372" s="155" t="str">
        <f ca="1">IF(ISERROR($V372),"",OFFSET('Smelter Look-up'!$D$4,$V372-4,0)&amp;"")</f>
        <v/>
      </c>
      <c r="F372" s="155" t="str">
        <f ca="1">IF(ISERROR($V372),"",OFFSET('Smelter Look-up'!$E$4,$V372-4,0))</f>
        <v/>
      </c>
      <c r="G372" s="155" t="str">
        <f ca="1">IF(C372=$X$4,IF(ISERROR($V372),"Enter smelter details","RMI"),IF(ISERROR($V372),"",OFFSET('Smelter Look-up'!$F$4,$V372-4,0)))</f>
        <v/>
      </c>
      <c r="H372" s="156" t="str">
        <f ca="1">IF(ISERROR($V372),"",OFFSET('Smelter Look-up'!$G$4,$V372-4,0))</f>
        <v/>
      </c>
      <c r="I372" s="157" t="str">
        <f ca="1">IF(ISERROR($V372),"",OFFSET('Smelter Look-up'!$H$4,$V372-4,0))</f>
        <v/>
      </c>
      <c r="J372" s="157" t="str">
        <f ca="1">IF(ISERROR($V372),"",OFFSET('Smelter Look-up'!$I$4,$V372-4,0))</f>
        <v/>
      </c>
      <c r="K372" s="158"/>
      <c r="L372" s="158"/>
      <c r="M372" s="158"/>
      <c r="N372" s="158"/>
      <c r="O372" s="158"/>
      <c r="P372" s="157"/>
      <c r="Q372" s="159"/>
      <c r="R372" s="155" t="str">
        <f ca="1">IF(ISERROR($V372),"",OFFSET('Smelter Look-up'!$C$4,$V372-4,0)&amp;"")</f>
        <v/>
      </c>
      <c r="S372" s="160" t="str">
        <f t="array" aca="1" ref="S372" ca="1">IF(B372="","",IF(ISERROR(MATCH($E372,CL,0)),"Unknown",INDIRECT("'C'!$A$"&amp;MATCH($E372,CL,0)+1)))</f>
        <v/>
      </c>
      <c r="T372" s="160" t="str">
        <f t="array" aca="1" ref="T372" ca="1">IF(B372="","",IF(ISERROR(MATCH($J372,SorP!$B$1:$B$6226,0)),"",INDIRECT("'SorP'!$A$"&amp;MATCH($S372&amp;$J372,SorP!C:C,0))))</f>
        <v/>
      </c>
      <c r="U372" s="161"/>
      <c r="V372" s="151" t="e">
        <f>IF(C372="",NA(),IF(OR(C372="Smelter not listed",C372="Smelter not yet identified"),MATCH($B372&amp;$D372,'Smelter Look-up'!$J:$J,0),MATCH($B372&amp;$C372,'Smelter Look-up'!$J:$J,0)))</f>
        <v>#N/A</v>
      </c>
      <c r="W372" s="134"/>
      <c r="X372" s="134">
        <f t="shared" ca="1" si="9"/>
        <v>0</v>
      </c>
      <c r="Y372" s="134"/>
      <c r="Z372" s="134"/>
      <c r="AA372" s="134"/>
      <c r="AB372" s="162" t="str">
        <f t="shared" si="8"/>
        <v/>
      </c>
      <c r="AC372" s="134"/>
      <c r="AD372" s="134"/>
      <c r="AE372" s="134"/>
      <c r="AF372" s="134"/>
      <c r="AG372" s="134"/>
      <c r="AH372" s="134"/>
    </row>
    <row r="373" spans="1:34" ht="12" customHeight="1">
      <c r="A373" s="160"/>
      <c r="B373" s="155" t="str">
        <f t="array" ref="B373">IF(LEN(A373)=0,"",INDEX('Smelter Look-up'!$A:$A,MATCH($A373,'Smelter Look-up'!$E:$E,0)))</f>
        <v/>
      </c>
      <c r="C373" s="158" t="str">
        <f t="array" ref="C373">IF(LEN(A373)=0,"",INDEX('Smelter Look-up'!$C:$C,MATCH($A373,'Smelter Look-up'!$E:$E,0)))</f>
        <v/>
      </c>
      <c r="D373" s="155"/>
      <c r="E373" s="155" t="str">
        <f ca="1">IF(ISERROR($V373),"",OFFSET('Smelter Look-up'!$D$4,$V373-4,0)&amp;"")</f>
        <v/>
      </c>
      <c r="F373" s="155" t="str">
        <f ca="1">IF(ISERROR($V373),"",OFFSET('Smelter Look-up'!$E$4,$V373-4,0))</f>
        <v/>
      </c>
      <c r="G373" s="155" t="str">
        <f ca="1">IF(C373=$X$4,IF(ISERROR($V373),"Enter smelter details","RMI"),IF(ISERROR($V373),"",OFFSET('Smelter Look-up'!$F$4,$V373-4,0)))</f>
        <v/>
      </c>
      <c r="H373" s="156" t="str">
        <f ca="1">IF(ISERROR($V373),"",OFFSET('Smelter Look-up'!$G$4,$V373-4,0))</f>
        <v/>
      </c>
      <c r="I373" s="157" t="str">
        <f ca="1">IF(ISERROR($V373),"",OFFSET('Smelter Look-up'!$H$4,$V373-4,0))</f>
        <v/>
      </c>
      <c r="J373" s="157" t="str">
        <f ca="1">IF(ISERROR($V373),"",OFFSET('Smelter Look-up'!$I$4,$V373-4,0))</f>
        <v/>
      </c>
      <c r="K373" s="158"/>
      <c r="L373" s="158"/>
      <c r="M373" s="158"/>
      <c r="N373" s="158"/>
      <c r="O373" s="158"/>
      <c r="P373" s="157"/>
      <c r="Q373" s="159"/>
      <c r="R373" s="155" t="str">
        <f ca="1">IF(ISERROR($V373),"",OFFSET('Smelter Look-up'!$C$4,$V373-4,0)&amp;"")</f>
        <v/>
      </c>
      <c r="S373" s="160" t="str">
        <f t="array" aca="1" ref="S373" ca="1">IF(B373="","",IF(ISERROR(MATCH($E373,CL,0)),"Unknown",INDIRECT("'C'!$A$"&amp;MATCH($E373,CL,0)+1)))</f>
        <v/>
      </c>
      <c r="T373" s="160" t="str">
        <f t="array" aca="1" ref="T373" ca="1">IF(B373="","",IF(ISERROR(MATCH($J373,SorP!$B$1:$B$6226,0)),"",INDIRECT("'SorP'!$A$"&amp;MATCH($S373&amp;$J373,SorP!C:C,0))))</f>
        <v/>
      </c>
      <c r="U373" s="161"/>
      <c r="V373" s="151" t="e">
        <f>IF(C373="",NA(),IF(OR(C373="Smelter not listed",C373="Smelter not yet identified"),MATCH($B373&amp;$D373,'Smelter Look-up'!$J:$J,0),MATCH($B373&amp;$C373,'Smelter Look-up'!$J:$J,0)))</f>
        <v>#N/A</v>
      </c>
      <c r="W373" s="134"/>
      <c r="X373" s="134">
        <f t="shared" ca="1" si="9"/>
        <v>0</v>
      </c>
      <c r="Y373" s="134"/>
      <c r="Z373" s="134"/>
      <c r="AA373" s="134"/>
      <c r="AB373" s="162" t="str">
        <f t="shared" si="8"/>
        <v/>
      </c>
      <c r="AC373" s="134"/>
      <c r="AD373" s="134"/>
      <c r="AE373" s="134"/>
      <c r="AF373" s="134"/>
      <c r="AG373" s="134"/>
      <c r="AH373" s="134"/>
    </row>
    <row r="374" spans="1:34" ht="12" customHeight="1">
      <c r="A374" s="160"/>
      <c r="B374" s="155" t="str">
        <f t="array" ref="B374">IF(LEN(A374)=0,"",INDEX('Smelter Look-up'!$A:$A,MATCH($A374,'Smelter Look-up'!$E:$E,0)))</f>
        <v/>
      </c>
      <c r="C374" s="158" t="str">
        <f t="array" ref="C374">IF(LEN(A374)=0,"",INDEX('Smelter Look-up'!$C:$C,MATCH($A374,'Smelter Look-up'!$E:$E,0)))</f>
        <v/>
      </c>
      <c r="D374" s="155"/>
      <c r="E374" s="155" t="str">
        <f ca="1">IF(ISERROR($V374),"",OFFSET('Smelter Look-up'!$D$4,$V374-4,0)&amp;"")</f>
        <v/>
      </c>
      <c r="F374" s="155" t="str">
        <f ca="1">IF(ISERROR($V374),"",OFFSET('Smelter Look-up'!$E$4,$V374-4,0))</f>
        <v/>
      </c>
      <c r="G374" s="155" t="str">
        <f ca="1">IF(C374=$X$4,IF(ISERROR($V374),"Enter smelter details","RMI"),IF(ISERROR($V374),"",OFFSET('Smelter Look-up'!$F$4,$V374-4,0)))</f>
        <v/>
      </c>
      <c r="H374" s="156" t="str">
        <f ca="1">IF(ISERROR($V374),"",OFFSET('Smelter Look-up'!$G$4,$V374-4,0))</f>
        <v/>
      </c>
      <c r="I374" s="157" t="str">
        <f ca="1">IF(ISERROR($V374),"",OFFSET('Smelter Look-up'!$H$4,$V374-4,0))</f>
        <v/>
      </c>
      <c r="J374" s="157" t="str">
        <f ca="1">IF(ISERROR($V374),"",OFFSET('Smelter Look-up'!$I$4,$V374-4,0))</f>
        <v/>
      </c>
      <c r="K374" s="158"/>
      <c r="L374" s="158"/>
      <c r="M374" s="158"/>
      <c r="N374" s="158"/>
      <c r="O374" s="158"/>
      <c r="P374" s="157"/>
      <c r="Q374" s="159"/>
      <c r="R374" s="155" t="str">
        <f ca="1">IF(ISERROR($V374),"",OFFSET('Smelter Look-up'!$C$4,$V374-4,0)&amp;"")</f>
        <v/>
      </c>
      <c r="S374" s="160" t="str">
        <f t="array" aca="1" ref="S374" ca="1">IF(B374="","",IF(ISERROR(MATCH($E374,CL,0)),"Unknown",INDIRECT("'C'!$A$"&amp;MATCH($E374,CL,0)+1)))</f>
        <v/>
      </c>
      <c r="T374" s="160" t="str">
        <f t="array" aca="1" ref="T374" ca="1">IF(B374="","",IF(ISERROR(MATCH($J374,SorP!$B$1:$B$6226,0)),"",INDIRECT("'SorP'!$A$"&amp;MATCH($S374&amp;$J374,SorP!C:C,0))))</f>
        <v/>
      </c>
      <c r="U374" s="161"/>
      <c r="V374" s="151" t="e">
        <f>IF(C374="",NA(),IF(OR(C374="Smelter not listed",C374="Smelter not yet identified"),MATCH($B374&amp;$D374,'Smelter Look-up'!$J:$J,0),MATCH($B374&amp;$C374,'Smelter Look-up'!$J:$J,0)))</f>
        <v>#N/A</v>
      </c>
      <c r="W374" s="134"/>
      <c r="X374" s="134">
        <f t="shared" ca="1" si="9"/>
        <v>0</v>
      </c>
      <c r="Y374" s="134"/>
      <c r="Z374" s="134"/>
      <c r="AA374" s="134"/>
      <c r="AB374" s="162" t="str">
        <f t="shared" si="8"/>
        <v/>
      </c>
      <c r="AC374" s="134"/>
      <c r="AD374" s="134"/>
      <c r="AE374" s="134"/>
      <c r="AF374" s="134"/>
      <c r="AG374" s="134"/>
      <c r="AH374" s="134"/>
    </row>
    <row r="375" spans="1:34" ht="12" customHeight="1">
      <c r="A375" s="160"/>
      <c r="B375" s="155" t="str">
        <f t="array" ref="B375">IF(LEN(A375)=0,"",INDEX('Smelter Look-up'!$A:$A,MATCH($A375,'Smelter Look-up'!$E:$E,0)))</f>
        <v/>
      </c>
      <c r="C375" s="158" t="str">
        <f t="array" ref="C375">IF(LEN(A375)=0,"",INDEX('Smelter Look-up'!$C:$C,MATCH($A375,'Smelter Look-up'!$E:$E,0)))</f>
        <v/>
      </c>
      <c r="D375" s="155"/>
      <c r="E375" s="155" t="str">
        <f ca="1">IF(ISERROR($V375),"",OFFSET('Smelter Look-up'!$D$4,$V375-4,0)&amp;"")</f>
        <v/>
      </c>
      <c r="F375" s="155" t="str">
        <f ca="1">IF(ISERROR($V375),"",OFFSET('Smelter Look-up'!$E$4,$V375-4,0))</f>
        <v/>
      </c>
      <c r="G375" s="155" t="str">
        <f ca="1">IF(C375=$X$4,IF(ISERROR($V375),"Enter smelter details","RMI"),IF(ISERROR($V375),"",OFFSET('Smelter Look-up'!$F$4,$V375-4,0)))</f>
        <v/>
      </c>
      <c r="H375" s="156" t="str">
        <f ca="1">IF(ISERROR($V375),"",OFFSET('Smelter Look-up'!$G$4,$V375-4,0))</f>
        <v/>
      </c>
      <c r="I375" s="157" t="str">
        <f ca="1">IF(ISERROR($V375),"",OFFSET('Smelter Look-up'!$H$4,$V375-4,0))</f>
        <v/>
      </c>
      <c r="J375" s="157" t="str">
        <f ca="1">IF(ISERROR($V375),"",OFFSET('Smelter Look-up'!$I$4,$V375-4,0))</f>
        <v/>
      </c>
      <c r="K375" s="158"/>
      <c r="L375" s="158"/>
      <c r="M375" s="158"/>
      <c r="N375" s="158"/>
      <c r="O375" s="158"/>
      <c r="P375" s="157"/>
      <c r="Q375" s="159"/>
      <c r="R375" s="155" t="str">
        <f ca="1">IF(ISERROR($V375),"",OFFSET('Smelter Look-up'!$C$4,$V375-4,0)&amp;"")</f>
        <v/>
      </c>
      <c r="S375" s="160" t="str">
        <f t="array" aca="1" ref="S375" ca="1">IF(B375="","",IF(ISERROR(MATCH($E375,CL,0)),"Unknown",INDIRECT("'C'!$A$"&amp;MATCH($E375,CL,0)+1)))</f>
        <v/>
      </c>
      <c r="T375" s="160" t="str">
        <f t="array" aca="1" ref="T375" ca="1">IF(B375="","",IF(ISERROR(MATCH($J375,SorP!$B$1:$B$6226,0)),"",INDIRECT("'SorP'!$A$"&amp;MATCH($S375&amp;$J375,SorP!C:C,0))))</f>
        <v/>
      </c>
      <c r="U375" s="161"/>
      <c r="V375" s="151" t="e">
        <f>IF(C375="",NA(),IF(OR(C375="Smelter not listed",C375="Smelter not yet identified"),MATCH($B375&amp;$D375,'Smelter Look-up'!$J:$J,0),MATCH($B375&amp;$C375,'Smelter Look-up'!$J:$J,0)))</f>
        <v>#N/A</v>
      </c>
      <c r="W375" s="134"/>
      <c r="X375" s="134">
        <f t="shared" ca="1" si="9"/>
        <v>0</v>
      </c>
      <c r="Y375" s="134"/>
      <c r="Z375" s="134"/>
      <c r="AA375" s="134"/>
      <c r="AB375" s="162" t="str">
        <f t="shared" si="8"/>
        <v/>
      </c>
      <c r="AC375" s="134"/>
      <c r="AD375" s="134"/>
      <c r="AE375" s="134"/>
      <c r="AF375" s="134"/>
      <c r="AG375" s="134"/>
      <c r="AH375" s="134"/>
    </row>
    <row r="376" spans="1:34" ht="12" customHeight="1">
      <c r="A376" s="160"/>
      <c r="B376" s="155" t="str">
        <f t="array" ref="B376">IF(LEN(A376)=0,"",INDEX('Smelter Look-up'!$A:$A,MATCH($A376,'Smelter Look-up'!$E:$E,0)))</f>
        <v/>
      </c>
      <c r="C376" s="158" t="str">
        <f t="array" ref="C376">IF(LEN(A376)=0,"",INDEX('Smelter Look-up'!$C:$C,MATCH($A376,'Smelter Look-up'!$E:$E,0)))</f>
        <v/>
      </c>
      <c r="D376" s="155"/>
      <c r="E376" s="155" t="str">
        <f ca="1">IF(ISERROR($V376),"",OFFSET('Smelter Look-up'!$D$4,$V376-4,0)&amp;"")</f>
        <v/>
      </c>
      <c r="F376" s="155" t="str">
        <f ca="1">IF(ISERROR($V376),"",OFFSET('Smelter Look-up'!$E$4,$V376-4,0))</f>
        <v/>
      </c>
      <c r="G376" s="155" t="str">
        <f ca="1">IF(C376=$X$4,IF(ISERROR($V376),"Enter smelter details","RMI"),IF(ISERROR($V376),"",OFFSET('Smelter Look-up'!$F$4,$V376-4,0)))</f>
        <v/>
      </c>
      <c r="H376" s="156" t="str">
        <f ca="1">IF(ISERROR($V376),"",OFFSET('Smelter Look-up'!$G$4,$V376-4,0))</f>
        <v/>
      </c>
      <c r="I376" s="157" t="str">
        <f ca="1">IF(ISERROR($V376),"",OFFSET('Smelter Look-up'!$H$4,$V376-4,0))</f>
        <v/>
      </c>
      <c r="J376" s="157" t="str">
        <f ca="1">IF(ISERROR($V376),"",OFFSET('Smelter Look-up'!$I$4,$V376-4,0))</f>
        <v/>
      </c>
      <c r="K376" s="158"/>
      <c r="L376" s="158"/>
      <c r="M376" s="158"/>
      <c r="N376" s="158"/>
      <c r="O376" s="158"/>
      <c r="P376" s="157"/>
      <c r="Q376" s="159"/>
      <c r="R376" s="155" t="str">
        <f ca="1">IF(ISERROR($V376),"",OFFSET('Smelter Look-up'!$C$4,$V376-4,0)&amp;"")</f>
        <v/>
      </c>
      <c r="S376" s="160" t="str">
        <f t="array" aca="1" ref="S376" ca="1">IF(B376="","",IF(ISERROR(MATCH($E376,CL,0)),"Unknown",INDIRECT("'C'!$A$"&amp;MATCH($E376,CL,0)+1)))</f>
        <v/>
      </c>
      <c r="T376" s="160" t="str">
        <f t="array" aca="1" ref="T376" ca="1">IF(B376="","",IF(ISERROR(MATCH($J376,SorP!$B$1:$B$6226,0)),"",INDIRECT("'SorP'!$A$"&amp;MATCH($S376&amp;$J376,SorP!C:C,0))))</f>
        <v/>
      </c>
      <c r="U376" s="161"/>
      <c r="V376" s="151" t="e">
        <f>IF(C376="",NA(),IF(OR(C376="Smelter not listed",C376="Smelter not yet identified"),MATCH($B376&amp;$D376,'Smelter Look-up'!$J:$J,0),MATCH($B376&amp;$C376,'Smelter Look-up'!$J:$J,0)))</f>
        <v>#N/A</v>
      </c>
      <c r="W376" s="134"/>
      <c r="X376" s="134">
        <f t="shared" ca="1" si="9"/>
        <v>0</v>
      </c>
      <c r="Y376" s="134"/>
      <c r="Z376" s="134"/>
      <c r="AA376" s="134"/>
      <c r="AB376" s="162" t="str">
        <f t="shared" si="8"/>
        <v/>
      </c>
      <c r="AC376" s="134"/>
      <c r="AD376" s="134"/>
      <c r="AE376" s="134"/>
      <c r="AF376" s="134"/>
      <c r="AG376" s="134"/>
      <c r="AH376" s="134"/>
    </row>
    <row r="377" spans="1:34" ht="12" customHeight="1">
      <c r="A377" s="160"/>
      <c r="B377" s="155" t="str">
        <f t="array" ref="B377">IF(LEN(A377)=0,"",INDEX('Smelter Look-up'!$A:$A,MATCH($A377,'Smelter Look-up'!$E:$E,0)))</f>
        <v/>
      </c>
      <c r="C377" s="158" t="str">
        <f t="array" ref="C377">IF(LEN(A377)=0,"",INDEX('Smelter Look-up'!$C:$C,MATCH($A377,'Smelter Look-up'!$E:$E,0)))</f>
        <v/>
      </c>
      <c r="D377" s="155"/>
      <c r="E377" s="155" t="str">
        <f ca="1">IF(ISERROR($V377),"",OFFSET('Smelter Look-up'!$D$4,$V377-4,0)&amp;"")</f>
        <v/>
      </c>
      <c r="F377" s="155" t="str">
        <f ca="1">IF(ISERROR($V377),"",OFFSET('Smelter Look-up'!$E$4,$V377-4,0))</f>
        <v/>
      </c>
      <c r="G377" s="155" t="str">
        <f ca="1">IF(C377=$X$4,IF(ISERROR($V377),"Enter smelter details","RMI"),IF(ISERROR($V377),"",OFFSET('Smelter Look-up'!$F$4,$V377-4,0)))</f>
        <v/>
      </c>
      <c r="H377" s="156" t="str">
        <f ca="1">IF(ISERROR($V377),"",OFFSET('Smelter Look-up'!$G$4,$V377-4,0))</f>
        <v/>
      </c>
      <c r="I377" s="157" t="str">
        <f ca="1">IF(ISERROR($V377),"",OFFSET('Smelter Look-up'!$H$4,$V377-4,0))</f>
        <v/>
      </c>
      <c r="J377" s="157" t="str">
        <f ca="1">IF(ISERROR($V377),"",OFFSET('Smelter Look-up'!$I$4,$V377-4,0))</f>
        <v/>
      </c>
      <c r="K377" s="158"/>
      <c r="L377" s="158"/>
      <c r="M377" s="158"/>
      <c r="N377" s="158"/>
      <c r="O377" s="158"/>
      <c r="P377" s="157"/>
      <c r="Q377" s="159"/>
      <c r="R377" s="155" t="str">
        <f ca="1">IF(ISERROR($V377),"",OFFSET('Smelter Look-up'!$C$4,$V377-4,0)&amp;"")</f>
        <v/>
      </c>
      <c r="S377" s="160" t="str">
        <f t="array" aca="1" ref="S377" ca="1">IF(B377="","",IF(ISERROR(MATCH($E377,CL,0)),"Unknown",INDIRECT("'C'!$A$"&amp;MATCH($E377,CL,0)+1)))</f>
        <v/>
      </c>
      <c r="T377" s="160" t="str">
        <f t="array" aca="1" ref="T377" ca="1">IF(B377="","",IF(ISERROR(MATCH($J377,SorP!$B$1:$B$6226,0)),"",INDIRECT("'SorP'!$A$"&amp;MATCH($S377&amp;$J377,SorP!C:C,0))))</f>
        <v/>
      </c>
      <c r="U377" s="161"/>
      <c r="V377" s="151" t="e">
        <f>IF(C377="",NA(),IF(OR(C377="Smelter not listed",C377="Smelter not yet identified"),MATCH($B377&amp;$D377,'Smelter Look-up'!$J:$J,0),MATCH($B377&amp;$C377,'Smelter Look-up'!$J:$J,0)))</f>
        <v>#N/A</v>
      </c>
      <c r="W377" s="134"/>
      <c r="X377" s="134">
        <f t="shared" ca="1" si="9"/>
        <v>0</v>
      </c>
      <c r="Y377" s="134"/>
      <c r="Z377" s="134"/>
      <c r="AA377" s="134"/>
      <c r="AB377" s="162" t="str">
        <f t="shared" si="8"/>
        <v/>
      </c>
      <c r="AC377" s="134"/>
      <c r="AD377" s="134"/>
      <c r="AE377" s="134"/>
      <c r="AF377" s="134"/>
      <c r="AG377" s="134"/>
      <c r="AH377" s="134"/>
    </row>
    <row r="378" spans="1:34" ht="12" customHeight="1">
      <c r="A378" s="160"/>
      <c r="B378" s="155" t="str">
        <f t="array" ref="B378">IF(LEN(A378)=0,"",INDEX('Smelter Look-up'!$A:$A,MATCH($A378,'Smelter Look-up'!$E:$E,0)))</f>
        <v/>
      </c>
      <c r="C378" s="158" t="str">
        <f t="array" ref="C378">IF(LEN(A378)=0,"",INDEX('Smelter Look-up'!$C:$C,MATCH($A378,'Smelter Look-up'!$E:$E,0)))</f>
        <v/>
      </c>
      <c r="D378" s="155"/>
      <c r="E378" s="155" t="str">
        <f ca="1">IF(ISERROR($V378),"",OFFSET('Smelter Look-up'!$D$4,$V378-4,0)&amp;"")</f>
        <v/>
      </c>
      <c r="F378" s="155" t="str">
        <f ca="1">IF(ISERROR($V378),"",OFFSET('Smelter Look-up'!$E$4,$V378-4,0))</f>
        <v/>
      </c>
      <c r="G378" s="155" t="str">
        <f ca="1">IF(C378=$X$4,IF(ISERROR($V378),"Enter smelter details","RMI"),IF(ISERROR($V378),"",OFFSET('Smelter Look-up'!$F$4,$V378-4,0)))</f>
        <v/>
      </c>
      <c r="H378" s="156" t="str">
        <f ca="1">IF(ISERROR($V378),"",OFFSET('Smelter Look-up'!$G$4,$V378-4,0))</f>
        <v/>
      </c>
      <c r="I378" s="157" t="str">
        <f ca="1">IF(ISERROR($V378),"",OFFSET('Smelter Look-up'!$H$4,$V378-4,0))</f>
        <v/>
      </c>
      <c r="J378" s="157" t="str">
        <f ca="1">IF(ISERROR($V378),"",OFFSET('Smelter Look-up'!$I$4,$V378-4,0))</f>
        <v/>
      </c>
      <c r="K378" s="158"/>
      <c r="L378" s="158"/>
      <c r="M378" s="158"/>
      <c r="N378" s="158"/>
      <c r="O378" s="158"/>
      <c r="P378" s="157"/>
      <c r="Q378" s="159"/>
      <c r="R378" s="155" t="str">
        <f ca="1">IF(ISERROR($V378),"",OFFSET('Smelter Look-up'!$C$4,$V378-4,0)&amp;"")</f>
        <v/>
      </c>
      <c r="S378" s="160" t="str">
        <f t="array" aca="1" ref="S378" ca="1">IF(B378="","",IF(ISERROR(MATCH($E378,CL,0)),"Unknown",INDIRECT("'C'!$A$"&amp;MATCH($E378,CL,0)+1)))</f>
        <v/>
      </c>
      <c r="T378" s="160" t="str">
        <f t="array" aca="1" ref="T378" ca="1">IF(B378="","",IF(ISERROR(MATCH($J378,SorP!$B$1:$B$6226,0)),"",INDIRECT("'SorP'!$A$"&amp;MATCH($S378&amp;$J378,SorP!C:C,0))))</f>
        <v/>
      </c>
      <c r="U378" s="161"/>
      <c r="V378" s="151" t="e">
        <f>IF(C378="",NA(),IF(OR(C378="Smelter not listed",C378="Smelter not yet identified"),MATCH($B378&amp;$D378,'Smelter Look-up'!$J:$J,0),MATCH($B378&amp;$C378,'Smelter Look-up'!$J:$J,0)))</f>
        <v>#N/A</v>
      </c>
      <c r="W378" s="134"/>
      <c r="X378" s="134">
        <f t="shared" ca="1" si="9"/>
        <v>0</v>
      </c>
      <c r="Y378" s="134"/>
      <c r="Z378" s="134"/>
      <c r="AA378" s="134"/>
      <c r="AB378" s="162" t="str">
        <f t="shared" si="8"/>
        <v/>
      </c>
      <c r="AC378" s="134"/>
      <c r="AD378" s="134"/>
      <c r="AE378" s="134"/>
      <c r="AF378" s="134"/>
      <c r="AG378" s="134"/>
      <c r="AH378" s="134"/>
    </row>
    <row r="379" spans="1:34" ht="12" customHeight="1">
      <c r="A379" s="160"/>
      <c r="B379" s="155" t="str">
        <f t="array" ref="B379">IF(LEN(A379)=0,"",INDEX('Smelter Look-up'!$A:$A,MATCH($A379,'Smelter Look-up'!$E:$E,0)))</f>
        <v/>
      </c>
      <c r="C379" s="158" t="str">
        <f t="array" ref="C379">IF(LEN(A379)=0,"",INDEX('Smelter Look-up'!$C:$C,MATCH($A379,'Smelter Look-up'!$E:$E,0)))</f>
        <v/>
      </c>
      <c r="D379" s="155"/>
      <c r="E379" s="155" t="str">
        <f ca="1">IF(ISERROR($V379),"",OFFSET('Smelter Look-up'!$D$4,$V379-4,0)&amp;"")</f>
        <v/>
      </c>
      <c r="F379" s="155" t="str">
        <f ca="1">IF(ISERROR($V379),"",OFFSET('Smelter Look-up'!$E$4,$V379-4,0))</f>
        <v/>
      </c>
      <c r="G379" s="155" t="str">
        <f ca="1">IF(C379=$X$4,IF(ISERROR($V379),"Enter smelter details","RMI"),IF(ISERROR($V379),"",OFFSET('Smelter Look-up'!$F$4,$V379-4,0)))</f>
        <v/>
      </c>
      <c r="H379" s="156" t="str">
        <f ca="1">IF(ISERROR($V379),"",OFFSET('Smelter Look-up'!$G$4,$V379-4,0))</f>
        <v/>
      </c>
      <c r="I379" s="157" t="str">
        <f ca="1">IF(ISERROR($V379),"",OFFSET('Smelter Look-up'!$H$4,$V379-4,0))</f>
        <v/>
      </c>
      <c r="J379" s="157" t="str">
        <f ca="1">IF(ISERROR($V379),"",OFFSET('Smelter Look-up'!$I$4,$V379-4,0))</f>
        <v/>
      </c>
      <c r="K379" s="158"/>
      <c r="L379" s="158"/>
      <c r="M379" s="158"/>
      <c r="N379" s="158"/>
      <c r="O379" s="158"/>
      <c r="P379" s="157"/>
      <c r="Q379" s="159"/>
      <c r="R379" s="155" t="str">
        <f ca="1">IF(ISERROR($V379),"",OFFSET('Smelter Look-up'!$C$4,$V379-4,0)&amp;"")</f>
        <v/>
      </c>
      <c r="S379" s="160" t="str">
        <f t="array" aca="1" ref="S379" ca="1">IF(B379="","",IF(ISERROR(MATCH($E379,CL,0)),"Unknown",INDIRECT("'C'!$A$"&amp;MATCH($E379,CL,0)+1)))</f>
        <v/>
      </c>
      <c r="T379" s="160" t="str">
        <f t="array" aca="1" ref="T379" ca="1">IF(B379="","",IF(ISERROR(MATCH($J379,SorP!$B$1:$B$6226,0)),"",INDIRECT("'SorP'!$A$"&amp;MATCH($S379&amp;$J379,SorP!C:C,0))))</f>
        <v/>
      </c>
      <c r="U379" s="161"/>
      <c r="V379" s="151" t="e">
        <f>IF(C379="",NA(),IF(OR(C379="Smelter not listed",C379="Smelter not yet identified"),MATCH($B379&amp;$D379,'Smelter Look-up'!$J:$J,0),MATCH($B379&amp;$C379,'Smelter Look-up'!$J:$J,0)))</f>
        <v>#N/A</v>
      </c>
      <c r="W379" s="134"/>
      <c r="X379" s="134">
        <f t="shared" ca="1" si="9"/>
        <v>0</v>
      </c>
      <c r="Y379" s="134"/>
      <c r="Z379" s="134"/>
      <c r="AA379" s="134"/>
      <c r="AB379" s="162" t="str">
        <f t="shared" si="8"/>
        <v/>
      </c>
      <c r="AC379" s="134"/>
      <c r="AD379" s="134"/>
      <c r="AE379" s="134"/>
      <c r="AF379" s="134"/>
      <c r="AG379" s="134"/>
      <c r="AH379" s="134"/>
    </row>
    <row r="380" spans="1:34" ht="12" customHeight="1">
      <c r="A380" s="160"/>
      <c r="B380" s="155" t="str">
        <f t="array" ref="B380">IF(LEN(A380)=0,"",INDEX('Smelter Look-up'!$A:$A,MATCH($A380,'Smelter Look-up'!$E:$E,0)))</f>
        <v/>
      </c>
      <c r="C380" s="158" t="str">
        <f t="array" ref="C380">IF(LEN(A380)=0,"",INDEX('Smelter Look-up'!$C:$C,MATCH($A380,'Smelter Look-up'!$E:$E,0)))</f>
        <v/>
      </c>
      <c r="D380" s="155"/>
      <c r="E380" s="155" t="str">
        <f ca="1">IF(ISERROR($V380),"",OFFSET('Smelter Look-up'!$D$4,$V380-4,0)&amp;"")</f>
        <v/>
      </c>
      <c r="F380" s="155" t="str">
        <f ca="1">IF(ISERROR($V380),"",OFFSET('Smelter Look-up'!$E$4,$V380-4,0))</f>
        <v/>
      </c>
      <c r="G380" s="155" t="str">
        <f ca="1">IF(C380=$X$4,IF(ISERROR($V380),"Enter smelter details","RMI"),IF(ISERROR($V380),"",OFFSET('Smelter Look-up'!$F$4,$V380-4,0)))</f>
        <v/>
      </c>
      <c r="H380" s="156" t="str">
        <f ca="1">IF(ISERROR($V380),"",OFFSET('Smelter Look-up'!$G$4,$V380-4,0))</f>
        <v/>
      </c>
      <c r="I380" s="157" t="str">
        <f ca="1">IF(ISERROR($V380),"",OFFSET('Smelter Look-up'!$H$4,$V380-4,0))</f>
        <v/>
      </c>
      <c r="J380" s="157" t="str">
        <f ca="1">IF(ISERROR($V380),"",OFFSET('Smelter Look-up'!$I$4,$V380-4,0))</f>
        <v/>
      </c>
      <c r="K380" s="158"/>
      <c r="L380" s="158"/>
      <c r="M380" s="158"/>
      <c r="N380" s="158"/>
      <c r="O380" s="158"/>
      <c r="P380" s="157"/>
      <c r="Q380" s="159"/>
      <c r="R380" s="155" t="str">
        <f ca="1">IF(ISERROR($V380),"",OFFSET('Smelter Look-up'!$C$4,$V380-4,0)&amp;"")</f>
        <v/>
      </c>
      <c r="S380" s="160" t="str">
        <f t="array" aca="1" ref="S380" ca="1">IF(B380="","",IF(ISERROR(MATCH($E380,CL,0)),"Unknown",INDIRECT("'C'!$A$"&amp;MATCH($E380,CL,0)+1)))</f>
        <v/>
      </c>
      <c r="T380" s="160" t="str">
        <f t="array" aca="1" ref="T380" ca="1">IF(B380="","",IF(ISERROR(MATCH($J380,SorP!$B$1:$B$6226,0)),"",INDIRECT("'SorP'!$A$"&amp;MATCH($S380&amp;$J380,SorP!C:C,0))))</f>
        <v/>
      </c>
      <c r="U380" s="161"/>
      <c r="V380" s="151" t="e">
        <f>IF(C380="",NA(),IF(OR(C380="Smelter not listed",C380="Smelter not yet identified"),MATCH($B380&amp;$D380,'Smelter Look-up'!$J:$J,0),MATCH($B380&amp;$C380,'Smelter Look-up'!$J:$J,0)))</f>
        <v>#N/A</v>
      </c>
      <c r="W380" s="134"/>
      <c r="X380" s="134">
        <f t="shared" ca="1" si="9"/>
        <v>0</v>
      </c>
      <c r="Y380" s="134"/>
      <c r="Z380" s="134"/>
      <c r="AA380" s="134"/>
      <c r="AB380" s="162" t="str">
        <f t="shared" si="8"/>
        <v/>
      </c>
      <c r="AC380" s="134"/>
      <c r="AD380" s="134"/>
      <c r="AE380" s="134"/>
      <c r="AF380" s="134"/>
      <c r="AG380" s="134"/>
      <c r="AH380" s="134"/>
    </row>
    <row r="381" spans="1:34" ht="12" customHeight="1">
      <c r="A381" s="160"/>
      <c r="B381" s="155" t="str">
        <f t="array" ref="B381">IF(LEN(A381)=0,"",INDEX('Smelter Look-up'!$A:$A,MATCH($A381,'Smelter Look-up'!$E:$E,0)))</f>
        <v/>
      </c>
      <c r="C381" s="158" t="str">
        <f t="array" ref="C381">IF(LEN(A381)=0,"",INDEX('Smelter Look-up'!$C:$C,MATCH($A381,'Smelter Look-up'!$E:$E,0)))</f>
        <v/>
      </c>
      <c r="D381" s="155"/>
      <c r="E381" s="155" t="str">
        <f ca="1">IF(ISERROR($V381),"",OFFSET('Smelter Look-up'!$D$4,$V381-4,0)&amp;"")</f>
        <v/>
      </c>
      <c r="F381" s="155" t="str">
        <f ca="1">IF(ISERROR($V381),"",OFFSET('Smelter Look-up'!$E$4,$V381-4,0))</f>
        <v/>
      </c>
      <c r="G381" s="155" t="str">
        <f ca="1">IF(C381=$X$4,IF(ISERROR($V381),"Enter smelter details","RMI"),IF(ISERROR($V381),"",OFFSET('Smelter Look-up'!$F$4,$V381-4,0)))</f>
        <v/>
      </c>
      <c r="H381" s="156" t="str">
        <f ca="1">IF(ISERROR($V381),"",OFFSET('Smelter Look-up'!$G$4,$V381-4,0))</f>
        <v/>
      </c>
      <c r="I381" s="157" t="str">
        <f ca="1">IF(ISERROR($V381),"",OFFSET('Smelter Look-up'!$H$4,$V381-4,0))</f>
        <v/>
      </c>
      <c r="J381" s="157" t="str">
        <f ca="1">IF(ISERROR($V381),"",OFFSET('Smelter Look-up'!$I$4,$V381-4,0))</f>
        <v/>
      </c>
      <c r="K381" s="158"/>
      <c r="L381" s="158"/>
      <c r="M381" s="158"/>
      <c r="N381" s="158"/>
      <c r="O381" s="158"/>
      <c r="P381" s="157"/>
      <c r="Q381" s="159"/>
      <c r="R381" s="155" t="str">
        <f ca="1">IF(ISERROR($V381),"",OFFSET('Smelter Look-up'!$C$4,$V381-4,0)&amp;"")</f>
        <v/>
      </c>
      <c r="S381" s="160" t="str">
        <f t="array" aca="1" ref="S381" ca="1">IF(B381="","",IF(ISERROR(MATCH($E381,CL,0)),"Unknown",INDIRECT("'C'!$A$"&amp;MATCH($E381,CL,0)+1)))</f>
        <v/>
      </c>
      <c r="T381" s="160" t="str">
        <f t="array" aca="1" ref="T381" ca="1">IF(B381="","",IF(ISERROR(MATCH($J381,SorP!$B$1:$B$6226,0)),"",INDIRECT("'SorP'!$A$"&amp;MATCH($S381&amp;$J381,SorP!C:C,0))))</f>
        <v/>
      </c>
      <c r="U381" s="161"/>
      <c r="V381" s="151" t="e">
        <f>IF(C381="",NA(),IF(OR(C381="Smelter not listed",C381="Smelter not yet identified"),MATCH($B381&amp;$D381,'Smelter Look-up'!$J:$J,0),MATCH($B381&amp;$C381,'Smelter Look-up'!$J:$J,0)))</f>
        <v>#N/A</v>
      </c>
      <c r="W381" s="134"/>
      <c r="X381" s="134">
        <f t="shared" ca="1" si="9"/>
        <v>0</v>
      </c>
      <c r="Y381" s="134"/>
      <c r="Z381" s="134"/>
      <c r="AA381" s="134"/>
      <c r="AB381" s="162" t="str">
        <f t="shared" si="8"/>
        <v/>
      </c>
      <c r="AC381" s="134"/>
      <c r="AD381" s="134"/>
      <c r="AE381" s="134"/>
      <c r="AF381" s="134"/>
      <c r="AG381" s="134"/>
      <c r="AH381" s="134"/>
    </row>
    <row r="382" spans="1:34" ht="12" customHeight="1">
      <c r="A382" s="160"/>
      <c r="B382" s="155" t="str">
        <f t="array" ref="B382">IF(LEN(A382)=0,"",INDEX('Smelter Look-up'!$A:$A,MATCH($A382,'Smelter Look-up'!$E:$E,0)))</f>
        <v/>
      </c>
      <c r="C382" s="158" t="str">
        <f t="array" ref="C382">IF(LEN(A382)=0,"",INDEX('Smelter Look-up'!$C:$C,MATCH($A382,'Smelter Look-up'!$E:$E,0)))</f>
        <v/>
      </c>
      <c r="D382" s="155"/>
      <c r="E382" s="155" t="str">
        <f ca="1">IF(ISERROR($V382),"",OFFSET('Smelter Look-up'!$D$4,$V382-4,0)&amp;"")</f>
        <v/>
      </c>
      <c r="F382" s="155" t="str">
        <f ca="1">IF(ISERROR($V382),"",OFFSET('Smelter Look-up'!$E$4,$V382-4,0))</f>
        <v/>
      </c>
      <c r="G382" s="155" t="str">
        <f ca="1">IF(C382=$X$4,IF(ISERROR($V382),"Enter smelter details","RMI"),IF(ISERROR($V382),"",OFFSET('Smelter Look-up'!$F$4,$V382-4,0)))</f>
        <v/>
      </c>
      <c r="H382" s="156" t="str">
        <f ca="1">IF(ISERROR($V382),"",OFFSET('Smelter Look-up'!$G$4,$V382-4,0))</f>
        <v/>
      </c>
      <c r="I382" s="157" t="str">
        <f ca="1">IF(ISERROR($V382),"",OFFSET('Smelter Look-up'!$H$4,$V382-4,0))</f>
        <v/>
      </c>
      <c r="J382" s="157" t="str">
        <f ca="1">IF(ISERROR($V382),"",OFFSET('Smelter Look-up'!$I$4,$V382-4,0))</f>
        <v/>
      </c>
      <c r="K382" s="158"/>
      <c r="L382" s="158"/>
      <c r="M382" s="158"/>
      <c r="N382" s="158"/>
      <c r="O382" s="158"/>
      <c r="P382" s="157"/>
      <c r="Q382" s="159"/>
      <c r="R382" s="155" t="str">
        <f ca="1">IF(ISERROR($V382),"",OFFSET('Smelter Look-up'!$C$4,$V382-4,0)&amp;"")</f>
        <v/>
      </c>
      <c r="S382" s="160" t="str">
        <f t="array" aca="1" ref="S382" ca="1">IF(B382="","",IF(ISERROR(MATCH($E382,CL,0)),"Unknown",INDIRECT("'C'!$A$"&amp;MATCH($E382,CL,0)+1)))</f>
        <v/>
      </c>
      <c r="T382" s="160" t="str">
        <f t="array" aca="1" ref="T382" ca="1">IF(B382="","",IF(ISERROR(MATCH($J382,SorP!$B$1:$B$6226,0)),"",INDIRECT("'SorP'!$A$"&amp;MATCH($S382&amp;$J382,SorP!C:C,0))))</f>
        <v/>
      </c>
      <c r="U382" s="161"/>
      <c r="V382" s="151" t="e">
        <f>IF(C382="",NA(),IF(OR(C382="Smelter not listed",C382="Smelter not yet identified"),MATCH($B382&amp;$D382,'Smelter Look-up'!$J:$J,0),MATCH($B382&amp;$C382,'Smelter Look-up'!$J:$J,0)))</f>
        <v>#N/A</v>
      </c>
      <c r="W382" s="134"/>
      <c r="X382" s="134">
        <f t="shared" ca="1" si="9"/>
        <v>0</v>
      </c>
      <c r="Y382" s="134"/>
      <c r="Z382" s="134"/>
      <c r="AA382" s="134"/>
      <c r="AB382" s="162" t="str">
        <f t="shared" si="8"/>
        <v/>
      </c>
      <c r="AC382" s="134"/>
      <c r="AD382" s="134"/>
      <c r="AE382" s="134"/>
      <c r="AF382" s="134"/>
      <c r="AG382" s="134"/>
      <c r="AH382" s="134"/>
    </row>
    <row r="383" spans="1:34" ht="12" customHeight="1">
      <c r="A383" s="160"/>
      <c r="B383" s="155" t="str">
        <f t="array" ref="B383">IF(LEN(A383)=0,"",INDEX('Smelter Look-up'!$A:$A,MATCH($A383,'Smelter Look-up'!$E:$E,0)))</f>
        <v/>
      </c>
      <c r="C383" s="158" t="str">
        <f t="array" ref="C383">IF(LEN(A383)=0,"",INDEX('Smelter Look-up'!$C:$C,MATCH($A383,'Smelter Look-up'!$E:$E,0)))</f>
        <v/>
      </c>
      <c r="D383" s="155"/>
      <c r="E383" s="155" t="str">
        <f ca="1">IF(ISERROR($V383),"",OFFSET('Smelter Look-up'!$D$4,$V383-4,0)&amp;"")</f>
        <v/>
      </c>
      <c r="F383" s="155" t="str">
        <f ca="1">IF(ISERROR($V383),"",OFFSET('Smelter Look-up'!$E$4,$V383-4,0))</f>
        <v/>
      </c>
      <c r="G383" s="155" t="str">
        <f ca="1">IF(C383=$X$4,IF(ISERROR($V383),"Enter smelter details","RMI"),IF(ISERROR($V383),"",OFFSET('Smelter Look-up'!$F$4,$V383-4,0)))</f>
        <v/>
      </c>
      <c r="H383" s="156" t="str">
        <f ca="1">IF(ISERROR($V383),"",OFFSET('Smelter Look-up'!$G$4,$V383-4,0))</f>
        <v/>
      </c>
      <c r="I383" s="157" t="str">
        <f ca="1">IF(ISERROR($V383),"",OFFSET('Smelter Look-up'!$H$4,$V383-4,0))</f>
        <v/>
      </c>
      <c r="J383" s="157" t="str">
        <f ca="1">IF(ISERROR($V383),"",OFFSET('Smelter Look-up'!$I$4,$V383-4,0))</f>
        <v/>
      </c>
      <c r="K383" s="158"/>
      <c r="L383" s="158"/>
      <c r="M383" s="158"/>
      <c r="N383" s="158"/>
      <c r="O383" s="158"/>
      <c r="P383" s="157"/>
      <c r="Q383" s="159"/>
      <c r="R383" s="155" t="str">
        <f ca="1">IF(ISERROR($V383),"",OFFSET('Smelter Look-up'!$C$4,$V383-4,0)&amp;"")</f>
        <v/>
      </c>
      <c r="S383" s="160" t="str">
        <f t="array" aca="1" ref="S383" ca="1">IF(B383="","",IF(ISERROR(MATCH($E383,CL,0)),"Unknown",INDIRECT("'C'!$A$"&amp;MATCH($E383,CL,0)+1)))</f>
        <v/>
      </c>
      <c r="T383" s="160" t="str">
        <f t="array" aca="1" ref="T383" ca="1">IF(B383="","",IF(ISERROR(MATCH($J383,SorP!$B$1:$B$6226,0)),"",INDIRECT("'SorP'!$A$"&amp;MATCH($S383&amp;$J383,SorP!C:C,0))))</f>
        <v/>
      </c>
      <c r="U383" s="161"/>
      <c r="V383" s="151" t="e">
        <f>IF(C383="",NA(),IF(OR(C383="Smelter not listed",C383="Smelter not yet identified"),MATCH($B383&amp;$D383,'Smelter Look-up'!$J:$J,0),MATCH($B383&amp;$C383,'Smelter Look-up'!$J:$J,0)))</f>
        <v>#N/A</v>
      </c>
      <c r="W383" s="134"/>
      <c r="X383" s="134">
        <f t="shared" ca="1" si="9"/>
        <v>0</v>
      </c>
      <c r="Y383" s="134"/>
      <c r="Z383" s="134"/>
      <c r="AA383" s="134"/>
      <c r="AB383" s="162" t="str">
        <f t="shared" si="8"/>
        <v/>
      </c>
      <c r="AC383" s="134"/>
      <c r="AD383" s="134"/>
      <c r="AE383" s="134"/>
      <c r="AF383" s="134"/>
      <c r="AG383" s="134"/>
      <c r="AH383" s="134"/>
    </row>
    <row r="384" spans="1:34" ht="12" customHeight="1">
      <c r="A384" s="160"/>
      <c r="B384" s="155" t="str">
        <f t="array" ref="B384">IF(LEN(A384)=0,"",INDEX('Smelter Look-up'!$A:$A,MATCH($A384,'Smelter Look-up'!$E:$E,0)))</f>
        <v/>
      </c>
      <c r="C384" s="158" t="str">
        <f t="array" ref="C384">IF(LEN(A384)=0,"",INDEX('Smelter Look-up'!$C:$C,MATCH($A384,'Smelter Look-up'!$E:$E,0)))</f>
        <v/>
      </c>
      <c r="D384" s="155"/>
      <c r="E384" s="155" t="str">
        <f ca="1">IF(ISERROR($V384),"",OFFSET('Smelter Look-up'!$D$4,$V384-4,0)&amp;"")</f>
        <v/>
      </c>
      <c r="F384" s="155" t="str">
        <f ca="1">IF(ISERROR($V384),"",OFFSET('Smelter Look-up'!$E$4,$V384-4,0))</f>
        <v/>
      </c>
      <c r="G384" s="155" t="str">
        <f ca="1">IF(C384=$X$4,IF(ISERROR($V384),"Enter smelter details","RMI"),IF(ISERROR($V384),"",OFFSET('Smelter Look-up'!$F$4,$V384-4,0)))</f>
        <v/>
      </c>
      <c r="H384" s="156" t="str">
        <f ca="1">IF(ISERROR($V384),"",OFFSET('Smelter Look-up'!$G$4,$V384-4,0))</f>
        <v/>
      </c>
      <c r="I384" s="157" t="str">
        <f ca="1">IF(ISERROR($V384),"",OFFSET('Smelter Look-up'!$H$4,$V384-4,0))</f>
        <v/>
      </c>
      <c r="J384" s="157" t="str">
        <f ca="1">IF(ISERROR($V384),"",OFFSET('Smelter Look-up'!$I$4,$V384-4,0))</f>
        <v/>
      </c>
      <c r="K384" s="158"/>
      <c r="L384" s="158"/>
      <c r="M384" s="158"/>
      <c r="N384" s="158"/>
      <c r="O384" s="158"/>
      <c r="P384" s="157"/>
      <c r="Q384" s="159"/>
      <c r="R384" s="155" t="str">
        <f ca="1">IF(ISERROR($V384),"",OFFSET('Smelter Look-up'!$C$4,$V384-4,0)&amp;"")</f>
        <v/>
      </c>
      <c r="S384" s="160" t="str">
        <f t="array" aca="1" ref="S384" ca="1">IF(B384="","",IF(ISERROR(MATCH($E384,CL,0)),"Unknown",INDIRECT("'C'!$A$"&amp;MATCH($E384,CL,0)+1)))</f>
        <v/>
      </c>
      <c r="T384" s="160" t="str">
        <f t="array" aca="1" ref="T384" ca="1">IF(B384="","",IF(ISERROR(MATCH($J384,SorP!$B$1:$B$6226,0)),"",INDIRECT("'SorP'!$A$"&amp;MATCH($S384&amp;$J384,SorP!C:C,0))))</f>
        <v/>
      </c>
      <c r="U384" s="161"/>
      <c r="V384" s="151" t="e">
        <f>IF(C384="",NA(),IF(OR(C384="Smelter not listed",C384="Smelter not yet identified"),MATCH($B384&amp;$D384,'Smelter Look-up'!$J:$J,0),MATCH($B384&amp;$C384,'Smelter Look-up'!$J:$J,0)))</f>
        <v>#N/A</v>
      </c>
      <c r="W384" s="134"/>
      <c r="X384" s="134">
        <f t="shared" ca="1" si="9"/>
        <v>0</v>
      </c>
      <c r="Y384" s="134"/>
      <c r="Z384" s="134"/>
      <c r="AA384" s="134"/>
      <c r="AB384" s="162" t="str">
        <f t="shared" si="8"/>
        <v/>
      </c>
      <c r="AC384" s="134"/>
      <c r="AD384" s="134"/>
      <c r="AE384" s="134"/>
      <c r="AF384" s="134"/>
      <c r="AG384" s="134"/>
      <c r="AH384" s="134"/>
    </row>
    <row r="385" spans="1:34" ht="12" customHeight="1">
      <c r="A385" s="160"/>
      <c r="B385" s="155" t="str">
        <f t="array" ref="B385">IF(LEN(A385)=0,"",INDEX('Smelter Look-up'!$A:$A,MATCH($A385,'Smelter Look-up'!$E:$E,0)))</f>
        <v/>
      </c>
      <c r="C385" s="158" t="str">
        <f t="array" ref="C385">IF(LEN(A385)=0,"",INDEX('Smelter Look-up'!$C:$C,MATCH($A385,'Smelter Look-up'!$E:$E,0)))</f>
        <v/>
      </c>
      <c r="D385" s="155"/>
      <c r="E385" s="155" t="str">
        <f ca="1">IF(ISERROR($V385),"",OFFSET('Smelter Look-up'!$D$4,$V385-4,0)&amp;"")</f>
        <v/>
      </c>
      <c r="F385" s="155" t="str">
        <f ca="1">IF(ISERROR($V385),"",OFFSET('Smelter Look-up'!$E$4,$V385-4,0))</f>
        <v/>
      </c>
      <c r="G385" s="155" t="str">
        <f ca="1">IF(C385=$X$4,IF(ISERROR($V385),"Enter smelter details","RMI"),IF(ISERROR($V385),"",OFFSET('Smelter Look-up'!$F$4,$V385-4,0)))</f>
        <v/>
      </c>
      <c r="H385" s="156" t="str">
        <f ca="1">IF(ISERROR($V385),"",OFFSET('Smelter Look-up'!$G$4,$V385-4,0))</f>
        <v/>
      </c>
      <c r="I385" s="157" t="str">
        <f ca="1">IF(ISERROR($V385),"",OFFSET('Smelter Look-up'!$H$4,$V385-4,0))</f>
        <v/>
      </c>
      <c r="J385" s="157" t="str">
        <f ca="1">IF(ISERROR($V385),"",OFFSET('Smelter Look-up'!$I$4,$V385-4,0))</f>
        <v/>
      </c>
      <c r="K385" s="158"/>
      <c r="L385" s="158"/>
      <c r="M385" s="158"/>
      <c r="N385" s="158"/>
      <c r="O385" s="158"/>
      <c r="P385" s="157"/>
      <c r="Q385" s="159"/>
      <c r="R385" s="155" t="str">
        <f ca="1">IF(ISERROR($V385),"",OFFSET('Smelter Look-up'!$C$4,$V385-4,0)&amp;"")</f>
        <v/>
      </c>
      <c r="S385" s="160" t="str">
        <f t="array" aca="1" ref="S385" ca="1">IF(B385="","",IF(ISERROR(MATCH($E385,CL,0)),"Unknown",INDIRECT("'C'!$A$"&amp;MATCH($E385,CL,0)+1)))</f>
        <v/>
      </c>
      <c r="T385" s="160" t="str">
        <f t="array" aca="1" ref="T385" ca="1">IF(B385="","",IF(ISERROR(MATCH($J385,SorP!$B$1:$B$6226,0)),"",INDIRECT("'SorP'!$A$"&amp;MATCH($S385&amp;$J385,SorP!C:C,0))))</f>
        <v/>
      </c>
      <c r="U385" s="161"/>
      <c r="V385" s="151" t="e">
        <f>IF(C385="",NA(),IF(OR(C385="Smelter not listed",C385="Smelter not yet identified"),MATCH($B385&amp;$D385,'Smelter Look-up'!$J:$J,0),MATCH($B385&amp;$C385,'Smelter Look-up'!$J:$J,0)))</f>
        <v>#N/A</v>
      </c>
      <c r="W385" s="134"/>
      <c r="X385" s="134">
        <f t="shared" ca="1" si="9"/>
        <v>0</v>
      </c>
      <c r="Y385" s="134"/>
      <c r="Z385" s="134"/>
      <c r="AA385" s="134"/>
      <c r="AB385" s="162" t="str">
        <f t="shared" si="8"/>
        <v/>
      </c>
      <c r="AC385" s="134"/>
      <c r="AD385" s="134"/>
      <c r="AE385" s="134"/>
      <c r="AF385" s="134"/>
      <c r="AG385" s="134"/>
      <c r="AH385" s="134"/>
    </row>
    <row r="386" spans="1:34" ht="12" customHeight="1">
      <c r="A386" s="160"/>
      <c r="B386" s="155" t="str">
        <f t="array" ref="B386">IF(LEN(A386)=0,"",INDEX('Smelter Look-up'!$A:$A,MATCH($A386,'Smelter Look-up'!$E:$E,0)))</f>
        <v/>
      </c>
      <c r="C386" s="158" t="str">
        <f t="array" ref="C386">IF(LEN(A386)=0,"",INDEX('Smelter Look-up'!$C:$C,MATCH($A386,'Smelter Look-up'!$E:$E,0)))</f>
        <v/>
      </c>
      <c r="D386" s="155"/>
      <c r="E386" s="155" t="str">
        <f ca="1">IF(ISERROR($V386),"",OFFSET('Smelter Look-up'!$D$4,$V386-4,0)&amp;"")</f>
        <v/>
      </c>
      <c r="F386" s="155" t="str">
        <f ca="1">IF(ISERROR($V386),"",OFFSET('Smelter Look-up'!$E$4,$V386-4,0))</f>
        <v/>
      </c>
      <c r="G386" s="155" t="str">
        <f ca="1">IF(C386=$X$4,IF(ISERROR($V386),"Enter smelter details","RMI"),IF(ISERROR($V386),"",OFFSET('Smelter Look-up'!$F$4,$V386-4,0)))</f>
        <v/>
      </c>
      <c r="H386" s="156" t="str">
        <f ca="1">IF(ISERROR($V386),"",OFFSET('Smelter Look-up'!$G$4,$V386-4,0))</f>
        <v/>
      </c>
      <c r="I386" s="157" t="str">
        <f ca="1">IF(ISERROR($V386),"",OFFSET('Smelter Look-up'!$H$4,$V386-4,0))</f>
        <v/>
      </c>
      <c r="J386" s="157" t="str">
        <f ca="1">IF(ISERROR($V386),"",OFFSET('Smelter Look-up'!$I$4,$V386-4,0))</f>
        <v/>
      </c>
      <c r="K386" s="158"/>
      <c r="L386" s="158"/>
      <c r="M386" s="158"/>
      <c r="N386" s="158"/>
      <c r="O386" s="158"/>
      <c r="P386" s="157"/>
      <c r="Q386" s="159"/>
      <c r="R386" s="155" t="str">
        <f ca="1">IF(ISERROR($V386),"",OFFSET('Smelter Look-up'!$C$4,$V386-4,0)&amp;"")</f>
        <v/>
      </c>
      <c r="S386" s="160" t="str">
        <f t="array" aca="1" ref="S386" ca="1">IF(B386="","",IF(ISERROR(MATCH($E386,CL,0)),"Unknown",INDIRECT("'C'!$A$"&amp;MATCH($E386,CL,0)+1)))</f>
        <v/>
      </c>
      <c r="T386" s="160" t="str">
        <f t="array" aca="1" ref="T386" ca="1">IF(B386="","",IF(ISERROR(MATCH($J386,SorP!$B$1:$B$6226,0)),"",INDIRECT("'SorP'!$A$"&amp;MATCH($S386&amp;$J386,SorP!C:C,0))))</f>
        <v/>
      </c>
      <c r="U386" s="161"/>
      <c r="V386" s="151" t="e">
        <f>IF(C386="",NA(),IF(OR(C386="Smelter not listed",C386="Smelter not yet identified"),MATCH($B386&amp;$D386,'Smelter Look-up'!$J:$J,0),MATCH($B386&amp;$C386,'Smelter Look-up'!$J:$J,0)))</f>
        <v>#N/A</v>
      </c>
      <c r="W386" s="134"/>
      <c r="X386" s="134">
        <f t="shared" ca="1" si="9"/>
        <v>0</v>
      </c>
      <c r="Y386" s="134"/>
      <c r="Z386" s="134"/>
      <c r="AA386" s="134"/>
      <c r="AB386" s="162" t="str">
        <f t="shared" si="8"/>
        <v/>
      </c>
      <c r="AC386" s="134"/>
      <c r="AD386" s="134"/>
      <c r="AE386" s="134"/>
      <c r="AF386" s="134"/>
      <c r="AG386" s="134"/>
      <c r="AH386" s="134"/>
    </row>
    <row r="387" spans="1:34" ht="12" customHeight="1">
      <c r="A387" s="160"/>
      <c r="B387" s="155" t="str">
        <f t="array" ref="B387">IF(LEN(A387)=0,"",INDEX('Smelter Look-up'!$A:$A,MATCH($A387,'Smelter Look-up'!$E:$E,0)))</f>
        <v/>
      </c>
      <c r="C387" s="158" t="str">
        <f t="array" ref="C387">IF(LEN(A387)=0,"",INDEX('Smelter Look-up'!$C:$C,MATCH($A387,'Smelter Look-up'!$E:$E,0)))</f>
        <v/>
      </c>
      <c r="D387" s="155"/>
      <c r="E387" s="155" t="str">
        <f ca="1">IF(ISERROR($V387),"",OFFSET('Smelter Look-up'!$D$4,$V387-4,0)&amp;"")</f>
        <v/>
      </c>
      <c r="F387" s="155" t="str">
        <f ca="1">IF(ISERROR($V387),"",OFFSET('Smelter Look-up'!$E$4,$V387-4,0))</f>
        <v/>
      </c>
      <c r="G387" s="155" t="str">
        <f ca="1">IF(C387=$X$4,IF(ISERROR($V387),"Enter smelter details","RMI"),IF(ISERROR($V387),"",OFFSET('Smelter Look-up'!$F$4,$V387-4,0)))</f>
        <v/>
      </c>
      <c r="H387" s="156" t="str">
        <f ca="1">IF(ISERROR($V387),"",OFFSET('Smelter Look-up'!$G$4,$V387-4,0))</f>
        <v/>
      </c>
      <c r="I387" s="157" t="str">
        <f ca="1">IF(ISERROR($V387),"",OFFSET('Smelter Look-up'!$H$4,$V387-4,0))</f>
        <v/>
      </c>
      <c r="J387" s="157" t="str">
        <f ca="1">IF(ISERROR($V387),"",OFFSET('Smelter Look-up'!$I$4,$V387-4,0))</f>
        <v/>
      </c>
      <c r="K387" s="158"/>
      <c r="L387" s="158"/>
      <c r="M387" s="158"/>
      <c r="N387" s="158"/>
      <c r="O387" s="158"/>
      <c r="P387" s="157"/>
      <c r="Q387" s="159"/>
      <c r="R387" s="155" t="str">
        <f ca="1">IF(ISERROR($V387),"",OFFSET('Smelter Look-up'!$C$4,$V387-4,0)&amp;"")</f>
        <v/>
      </c>
      <c r="S387" s="160" t="str">
        <f t="array" aca="1" ref="S387" ca="1">IF(B387="","",IF(ISERROR(MATCH($E387,CL,0)),"Unknown",INDIRECT("'C'!$A$"&amp;MATCH($E387,CL,0)+1)))</f>
        <v/>
      </c>
      <c r="T387" s="160" t="str">
        <f t="array" aca="1" ref="T387" ca="1">IF(B387="","",IF(ISERROR(MATCH($J387,SorP!$B$1:$B$6226,0)),"",INDIRECT("'SorP'!$A$"&amp;MATCH($S387&amp;$J387,SorP!C:C,0))))</f>
        <v/>
      </c>
      <c r="U387" s="161"/>
      <c r="V387" s="151" t="e">
        <f>IF(C387="",NA(),IF(OR(C387="Smelter not listed",C387="Smelter not yet identified"),MATCH($B387&amp;$D387,'Smelter Look-up'!$J:$J,0),MATCH($B387&amp;$C387,'Smelter Look-up'!$J:$J,0)))</f>
        <v>#N/A</v>
      </c>
      <c r="W387" s="134"/>
      <c r="X387" s="134">
        <f t="shared" ca="1" si="9"/>
        <v>0</v>
      </c>
      <c r="Y387" s="134"/>
      <c r="Z387" s="134"/>
      <c r="AA387" s="134"/>
      <c r="AB387" s="162" t="str">
        <f t="shared" si="8"/>
        <v/>
      </c>
      <c r="AC387" s="134"/>
      <c r="AD387" s="134"/>
      <c r="AE387" s="134"/>
      <c r="AF387" s="134"/>
      <c r="AG387" s="134"/>
      <c r="AH387" s="134"/>
    </row>
    <row r="388" spans="1:34" ht="12" customHeight="1">
      <c r="A388" s="160"/>
      <c r="B388" s="155" t="str">
        <f t="array" ref="B388">IF(LEN(A388)=0,"",INDEX('Smelter Look-up'!$A:$A,MATCH($A388,'Smelter Look-up'!$E:$E,0)))</f>
        <v/>
      </c>
      <c r="C388" s="158" t="str">
        <f t="array" ref="C388">IF(LEN(A388)=0,"",INDEX('Smelter Look-up'!$C:$C,MATCH($A388,'Smelter Look-up'!$E:$E,0)))</f>
        <v/>
      </c>
      <c r="D388" s="155"/>
      <c r="E388" s="155" t="str">
        <f ca="1">IF(ISERROR($V388),"",OFFSET('Smelter Look-up'!$D$4,$V388-4,0)&amp;"")</f>
        <v/>
      </c>
      <c r="F388" s="155" t="str">
        <f ca="1">IF(ISERROR($V388),"",OFFSET('Smelter Look-up'!$E$4,$V388-4,0))</f>
        <v/>
      </c>
      <c r="G388" s="155" t="str">
        <f ca="1">IF(C388=$X$4,IF(ISERROR($V388),"Enter smelter details","RMI"),IF(ISERROR($V388),"",OFFSET('Smelter Look-up'!$F$4,$V388-4,0)))</f>
        <v/>
      </c>
      <c r="H388" s="156" t="str">
        <f ca="1">IF(ISERROR($V388),"",OFFSET('Smelter Look-up'!$G$4,$V388-4,0))</f>
        <v/>
      </c>
      <c r="I388" s="157" t="str">
        <f ca="1">IF(ISERROR($V388),"",OFFSET('Smelter Look-up'!$H$4,$V388-4,0))</f>
        <v/>
      </c>
      <c r="J388" s="157" t="str">
        <f ca="1">IF(ISERROR($V388),"",OFFSET('Smelter Look-up'!$I$4,$V388-4,0))</f>
        <v/>
      </c>
      <c r="K388" s="158"/>
      <c r="L388" s="158"/>
      <c r="M388" s="158"/>
      <c r="N388" s="158"/>
      <c r="O388" s="158"/>
      <c r="P388" s="157"/>
      <c r="Q388" s="159"/>
      <c r="R388" s="155" t="str">
        <f ca="1">IF(ISERROR($V388),"",OFFSET('Smelter Look-up'!$C$4,$V388-4,0)&amp;"")</f>
        <v/>
      </c>
      <c r="S388" s="160" t="str">
        <f t="array" aca="1" ref="S388" ca="1">IF(B388="","",IF(ISERROR(MATCH($E388,CL,0)),"Unknown",INDIRECT("'C'!$A$"&amp;MATCH($E388,CL,0)+1)))</f>
        <v/>
      </c>
      <c r="T388" s="160" t="str">
        <f t="array" aca="1" ref="T388" ca="1">IF(B388="","",IF(ISERROR(MATCH($J388,SorP!$B$1:$B$6226,0)),"",INDIRECT("'SorP'!$A$"&amp;MATCH($S388&amp;$J388,SorP!C:C,0))))</f>
        <v/>
      </c>
      <c r="U388" s="161"/>
      <c r="V388" s="151" t="e">
        <f>IF(C388="",NA(),IF(OR(C388="Smelter not listed",C388="Smelter not yet identified"),MATCH($B388&amp;$D388,'Smelter Look-up'!$J:$J,0),MATCH($B388&amp;$C388,'Smelter Look-up'!$J:$J,0)))</f>
        <v>#N/A</v>
      </c>
      <c r="W388" s="134"/>
      <c r="X388" s="134">
        <f t="shared" ca="1" si="9"/>
        <v>0</v>
      </c>
      <c r="Y388" s="134"/>
      <c r="Z388" s="134"/>
      <c r="AA388" s="134"/>
      <c r="AB388" s="162" t="str">
        <f t="shared" si="8"/>
        <v/>
      </c>
      <c r="AC388" s="134"/>
      <c r="AD388" s="134"/>
      <c r="AE388" s="134"/>
      <c r="AF388" s="134"/>
      <c r="AG388" s="134"/>
      <c r="AH388" s="134"/>
    </row>
    <row r="389" spans="1:34" ht="12" customHeight="1">
      <c r="A389" s="160"/>
      <c r="B389" s="155" t="str">
        <f t="array" ref="B389">IF(LEN(A389)=0,"",INDEX('Smelter Look-up'!$A:$A,MATCH($A389,'Smelter Look-up'!$E:$E,0)))</f>
        <v/>
      </c>
      <c r="C389" s="158" t="str">
        <f t="array" ref="C389">IF(LEN(A389)=0,"",INDEX('Smelter Look-up'!$C:$C,MATCH($A389,'Smelter Look-up'!$E:$E,0)))</f>
        <v/>
      </c>
      <c r="D389" s="155"/>
      <c r="E389" s="155" t="str">
        <f ca="1">IF(ISERROR($V389),"",OFFSET('Smelter Look-up'!$D$4,$V389-4,0)&amp;"")</f>
        <v/>
      </c>
      <c r="F389" s="155" t="str">
        <f ca="1">IF(ISERROR($V389),"",OFFSET('Smelter Look-up'!$E$4,$V389-4,0))</f>
        <v/>
      </c>
      <c r="G389" s="155" t="str">
        <f ca="1">IF(C389=$X$4,IF(ISERROR($V389),"Enter smelter details","RMI"),IF(ISERROR($V389),"",OFFSET('Smelter Look-up'!$F$4,$V389-4,0)))</f>
        <v/>
      </c>
      <c r="H389" s="156" t="str">
        <f ca="1">IF(ISERROR($V389),"",OFFSET('Smelter Look-up'!$G$4,$V389-4,0))</f>
        <v/>
      </c>
      <c r="I389" s="157" t="str">
        <f ca="1">IF(ISERROR($V389),"",OFFSET('Smelter Look-up'!$H$4,$V389-4,0))</f>
        <v/>
      </c>
      <c r="J389" s="157" t="str">
        <f ca="1">IF(ISERROR($V389),"",OFFSET('Smelter Look-up'!$I$4,$V389-4,0))</f>
        <v/>
      </c>
      <c r="K389" s="158"/>
      <c r="L389" s="158"/>
      <c r="M389" s="158"/>
      <c r="N389" s="158"/>
      <c r="O389" s="158"/>
      <c r="P389" s="157"/>
      <c r="Q389" s="159"/>
      <c r="R389" s="155" t="str">
        <f ca="1">IF(ISERROR($V389),"",OFFSET('Smelter Look-up'!$C$4,$V389-4,0)&amp;"")</f>
        <v/>
      </c>
      <c r="S389" s="160" t="str">
        <f t="array" aca="1" ref="S389" ca="1">IF(B389="","",IF(ISERROR(MATCH($E389,CL,0)),"Unknown",INDIRECT("'C'!$A$"&amp;MATCH($E389,CL,0)+1)))</f>
        <v/>
      </c>
      <c r="T389" s="160" t="str">
        <f t="array" aca="1" ref="T389" ca="1">IF(B389="","",IF(ISERROR(MATCH($J389,SorP!$B$1:$B$6226,0)),"",INDIRECT("'SorP'!$A$"&amp;MATCH($S389&amp;$J389,SorP!C:C,0))))</f>
        <v/>
      </c>
      <c r="U389" s="161"/>
      <c r="V389" s="151" t="e">
        <f>IF(C389="",NA(),IF(OR(C389="Smelter not listed",C389="Smelter not yet identified"),MATCH($B389&amp;$D389,'Smelter Look-up'!$J:$J,0),MATCH($B389&amp;$C389,'Smelter Look-up'!$J:$J,0)))</f>
        <v>#N/A</v>
      </c>
      <c r="W389" s="134"/>
      <c r="X389" s="134">
        <f t="shared" ca="1" si="9"/>
        <v>0</v>
      </c>
      <c r="Y389" s="134"/>
      <c r="Z389" s="134"/>
      <c r="AA389" s="134"/>
      <c r="AB389" s="162" t="str">
        <f t="shared" si="8"/>
        <v/>
      </c>
      <c r="AC389" s="134"/>
      <c r="AD389" s="134"/>
      <c r="AE389" s="134"/>
      <c r="AF389" s="134"/>
      <c r="AG389" s="134"/>
      <c r="AH389" s="134"/>
    </row>
    <row r="390" spans="1:34" ht="12" customHeight="1">
      <c r="A390" s="160"/>
      <c r="B390" s="155" t="str">
        <f t="array" ref="B390">IF(LEN(A390)=0,"",INDEX('Smelter Look-up'!$A:$A,MATCH($A390,'Smelter Look-up'!$E:$E,0)))</f>
        <v/>
      </c>
      <c r="C390" s="158" t="str">
        <f t="array" ref="C390">IF(LEN(A390)=0,"",INDEX('Smelter Look-up'!$C:$C,MATCH($A390,'Smelter Look-up'!$E:$E,0)))</f>
        <v/>
      </c>
      <c r="D390" s="155"/>
      <c r="E390" s="155" t="str">
        <f ca="1">IF(ISERROR($V390),"",OFFSET('Smelter Look-up'!$D$4,$V390-4,0)&amp;"")</f>
        <v/>
      </c>
      <c r="F390" s="155" t="str">
        <f ca="1">IF(ISERROR($V390),"",OFFSET('Smelter Look-up'!$E$4,$V390-4,0))</f>
        <v/>
      </c>
      <c r="G390" s="155" t="str">
        <f ca="1">IF(C390=$X$4,IF(ISERROR($V390),"Enter smelter details","RMI"),IF(ISERROR($V390),"",OFFSET('Smelter Look-up'!$F$4,$V390-4,0)))</f>
        <v/>
      </c>
      <c r="H390" s="156" t="str">
        <f ca="1">IF(ISERROR($V390),"",OFFSET('Smelter Look-up'!$G$4,$V390-4,0))</f>
        <v/>
      </c>
      <c r="I390" s="157" t="str">
        <f ca="1">IF(ISERROR($V390),"",OFFSET('Smelter Look-up'!$H$4,$V390-4,0))</f>
        <v/>
      </c>
      <c r="J390" s="157" t="str">
        <f ca="1">IF(ISERROR($V390),"",OFFSET('Smelter Look-up'!$I$4,$V390-4,0))</f>
        <v/>
      </c>
      <c r="K390" s="158"/>
      <c r="L390" s="158"/>
      <c r="M390" s="158"/>
      <c r="N390" s="158"/>
      <c r="O390" s="158"/>
      <c r="P390" s="157"/>
      <c r="Q390" s="159"/>
      <c r="R390" s="155" t="str">
        <f ca="1">IF(ISERROR($V390),"",OFFSET('Smelter Look-up'!$C$4,$V390-4,0)&amp;"")</f>
        <v/>
      </c>
      <c r="S390" s="160" t="str">
        <f t="array" aca="1" ref="S390" ca="1">IF(B390="","",IF(ISERROR(MATCH($E390,CL,0)),"Unknown",INDIRECT("'C'!$A$"&amp;MATCH($E390,CL,0)+1)))</f>
        <v/>
      </c>
      <c r="T390" s="160" t="str">
        <f t="array" aca="1" ref="T390" ca="1">IF(B390="","",IF(ISERROR(MATCH($J390,SorP!$B$1:$B$6226,0)),"",INDIRECT("'SorP'!$A$"&amp;MATCH($S390&amp;$J390,SorP!C:C,0))))</f>
        <v/>
      </c>
      <c r="U390" s="161"/>
      <c r="V390" s="151" t="e">
        <f>IF(C390="",NA(),IF(OR(C390="Smelter not listed",C390="Smelter not yet identified"),MATCH($B390&amp;$D390,'Smelter Look-up'!$J:$J,0),MATCH($B390&amp;$C390,'Smelter Look-up'!$J:$J,0)))</f>
        <v>#N/A</v>
      </c>
      <c r="W390" s="134"/>
      <c r="X390" s="134">
        <f t="shared" ca="1" si="9"/>
        <v>0</v>
      </c>
      <c r="Y390" s="134"/>
      <c r="Z390" s="134"/>
      <c r="AA390" s="134"/>
      <c r="AB390" s="162" t="str">
        <f t="shared" si="8"/>
        <v/>
      </c>
      <c r="AC390" s="134"/>
      <c r="AD390" s="134"/>
      <c r="AE390" s="134"/>
      <c r="AF390" s="134"/>
      <c r="AG390" s="134"/>
      <c r="AH390" s="134"/>
    </row>
    <row r="391" spans="1:34" ht="12" customHeight="1">
      <c r="A391" s="160"/>
      <c r="B391" s="155" t="str">
        <f t="array" ref="B391">IF(LEN(A391)=0,"",INDEX('Smelter Look-up'!$A:$A,MATCH($A391,'Smelter Look-up'!$E:$E,0)))</f>
        <v/>
      </c>
      <c r="C391" s="158" t="str">
        <f t="array" ref="C391">IF(LEN(A391)=0,"",INDEX('Smelter Look-up'!$C:$C,MATCH($A391,'Smelter Look-up'!$E:$E,0)))</f>
        <v/>
      </c>
      <c r="D391" s="155"/>
      <c r="E391" s="155" t="str">
        <f ca="1">IF(ISERROR($V391),"",OFFSET('Smelter Look-up'!$D$4,$V391-4,0)&amp;"")</f>
        <v/>
      </c>
      <c r="F391" s="155" t="str">
        <f ca="1">IF(ISERROR($V391),"",OFFSET('Smelter Look-up'!$E$4,$V391-4,0))</f>
        <v/>
      </c>
      <c r="G391" s="155" t="str">
        <f ca="1">IF(C391=$X$4,IF(ISERROR($V391),"Enter smelter details","RMI"),IF(ISERROR($V391),"",OFFSET('Smelter Look-up'!$F$4,$V391-4,0)))</f>
        <v/>
      </c>
      <c r="H391" s="156" t="str">
        <f ca="1">IF(ISERROR($V391),"",OFFSET('Smelter Look-up'!$G$4,$V391-4,0))</f>
        <v/>
      </c>
      <c r="I391" s="157" t="str">
        <f ca="1">IF(ISERROR($V391),"",OFFSET('Smelter Look-up'!$H$4,$V391-4,0))</f>
        <v/>
      </c>
      <c r="J391" s="157" t="str">
        <f ca="1">IF(ISERROR($V391),"",OFFSET('Smelter Look-up'!$I$4,$V391-4,0))</f>
        <v/>
      </c>
      <c r="K391" s="158"/>
      <c r="L391" s="158"/>
      <c r="M391" s="158"/>
      <c r="N391" s="158"/>
      <c r="O391" s="158"/>
      <c r="P391" s="157"/>
      <c r="Q391" s="159"/>
      <c r="R391" s="155" t="str">
        <f ca="1">IF(ISERROR($V391),"",OFFSET('Smelter Look-up'!$C$4,$V391-4,0)&amp;"")</f>
        <v/>
      </c>
      <c r="S391" s="160" t="str">
        <f t="array" aca="1" ref="S391" ca="1">IF(B391="","",IF(ISERROR(MATCH($E391,CL,0)),"Unknown",INDIRECT("'C'!$A$"&amp;MATCH($E391,CL,0)+1)))</f>
        <v/>
      </c>
      <c r="T391" s="160" t="str">
        <f t="array" aca="1" ref="T391" ca="1">IF(B391="","",IF(ISERROR(MATCH($J391,SorP!$B$1:$B$6226,0)),"",INDIRECT("'SorP'!$A$"&amp;MATCH($S391&amp;$J391,SorP!C:C,0))))</f>
        <v/>
      </c>
      <c r="U391" s="161"/>
      <c r="V391" s="151" t="e">
        <f>IF(C391="",NA(),IF(OR(C391="Smelter not listed",C391="Smelter not yet identified"),MATCH($B391&amp;$D391,'Smelter Look-up'!$J:$J,0),MATCH($B391&amp;$C391,'Smelter Look-up'!$J:$J,0)))</f>
        <v>#N/A</v>
      </c>
      <c r="W391" s="134"/>
      <c r="X391" s="134">
        <f t="shared" ca="1" si="9"/>
        <v>0</v>
      </c>
      <c r="Y391" s="134"/>
      <c r="Z391" s="134"/>
      <c r="AA391" s="134"/>
      <c r="AB391" s="162" t="str">
        <f t="shared" si="8"/>
        <v/>
      </c>
      <c r="AC391" s="134"/>
      <c r="AD391" s="134"/>
      <c r="AE391" s="134"/>
      <c r="AF391" s="134"/>
      <c r="AG391" s="134"/>
      <c r="AH391" s="134"/>
    </row>
    <row r="392" spans="1:34" ht="12" customHeight="1">
      <c r="A392" s="160"/>
      <c r="B392" s="155" t="str">
        <f t="array" ref="B392">IF(LEN(A392)=0,"",INDEX('Smelter Look-up'!$A:$A,MATCH($A392,'Smelter Look-up'!$E:$E,0)))</f>
        <v/>
      </c>
      <c r="C392" s="158" t="str">
        <f t="array" ref="C392">IF(LEN(A392)=0,"",INDEX('Smelter Look-up'!$C:$C,MATCH($A392,'Smelter Look-up'!$E:$E,0)))</f>
        <v/>
      </c>
      <c r="D392" s="155"/>
      <c r="E392" s="155" t="str">
        <f ca="1">IF(ISERROR($V392),"",OFFSET('Smelter Look-up'!$D$4,$V392-4,0)&amp;"")</f>
        <v/>
      </c>
      <c r="F392" s="155" t="str">
        <f ca="1">IF(ISERROR($V392),"",OFFSET('Smelter Look-up'!$E$4,$V392-4,0))</f>
        <v/>
      </c>
      <c r="G392" s="155" t="str">
        <f ca="1">IF(C392=$X$4,IF(ISERROR($V392),"Enter smelter details","RMI"),IF(ISERROR($V392),"",OFFSET('Smelter Look-up'!$F$4,$V392-4,0)))</f>
        <v/>
      </c>
      <c r="H392" s="156" t="str">
        <f ca="1">IF(ISERROR($V392),"",OFFSET('Smelter Look-up'!$G$4,$V392-4,0))</f>
        <v/>
      </c>
      <c r="I392" s="157" t="str">
        <f ca="1">IF(ISERROR($V392),"",OFFSET('Smelter Look-up'!$H$4,$V392-4,0))</f>
        <v/>
      </c>
      <c r="J392" s="157" t="str">
        <f ca="1">IF(ISERROR($V392),"",OFFSET('Smelter Look-up'!$I$4,$V392-4,0))</f>
        <v/>
      </c>
      <c r="K392" s="158"/>
      <c r="L392" s="158"/>
      <c r="M392" s="158"/>
      <c r="N392" s="158"/>
      <c r="O392" s="158"/>
      <c r="P392" s="157"/>
      <c r="Q392" s="159"/>
      <c r="R392" s="155" t="str">
        <f ca="1">IF(ISERROR($V392),"",OFFSET('Smelter Look-up'!$C$4,$V392-4,0)&amp;"")</f>
        <v/>
      </c>
      <c r="S392" s="160" t="str">
        <f t="array" aca="1" ref="S392" ca="1">IF(B392="","",IF(ISERROR(MATCH($E392,CL,0)),"Unknown",INDIRECT("'C'!$A$"&amp;MATCH($E392,CL,0)+1)))</f>
        <v/>
      </c>
      <c r="T392" s="160" t="str">
        <f t="array" aca="1" ref="T392" ca="1">IF(B392="","",IF(ISERROR(MATCH($J392,SorP!$B$1:$B$6226,0)),"",INDIRECT("'SorP'!$A$"&amp;MATCH($S392&amp;$J392,SorP!C:C,0))))</f>
        <v/>
      </c>
      <c r="U392" s="161"/>
      <c r="V392" s="151" t="e">
        <f>IF(C392="",NA(),IF(OR(C392="Smelter not listed",C392="Smelter not yet identified"),MATCH($B392&amp;$D392,'Smelter Look-up'!$J:$J,0),MATCH($B392&amp;$C392,'Smelter Look-up'!$J:$J,0)))</f>
        <v>#N/A</v>
      </c>
      <c r="W392" s="134"/>
      <c r="X392" s="134">
        <f t="shared" ca="1" si="9"/>
        <v>0</v>
      </c>
      <c r="Y392" s="134"/>
      <c r="Z392" s="134"/>
      <c r="AA392" s="134"/>
      <c r="AB392" s="162" t="str">
        <f t="shared" si="8"/>
        <v/>
      </c>
      <c r="AC392" s="134"/>
      <c r="AD392" s="134"/>
      <c r="AE392" s="134"/>
      <c r="AF392" s="134"/>
      <c r="AG392" s="134"/>
      <c r="AH392" s="134"/>
    </row>
    <row r="393" spans="1:34" ht="12" customHeight="1">
      <c r="A393" s="160"/>
      <c r="B393" s="155" t="str">
        <f t="array" ref="B393">IF(LEN(A393)=0,"",INDEX('Smelter Look-up'!$A:$A,MATCH($A393,'Smelter Look-up'!$E:$E,0)))</f>
        <v/>
      </c>
      <c r="C393" s="158" t="str">
        <f t="array" ref="C393">IF(LEN(A393)=0,"",INDEX('Smelter Look-up'!$C:$C,MATCH($A393,'Smelter Look-up'!$E:$E,0)))</f>
        <v/>
      </c>
      <c r="D393" s="155"/>
      <c r="E393" s="155" t="str">
        <f ca="1">IF(ISERROR($V393),"",OFFSET('Smelter Look-up'!$D$4,$V393-4,0)&amp;"")</f>
        <v/>
      </c>
      <c r="F393" s="155" t="str">
        <f ca="1">IF(ISERROR($V393),"",OFFSET('Smelter Look-up'!$E$4,$V393-4,0))</f>
        <v/>
      </c>
      <c r="G393" s="155" t="str">
        <f ca="1">IF(C393=$X$4,IF(ISERROR($V393),"Enter smelter details","RMI"),IF(ISERROR($V393),"",OFFSET('Smelter Look-up'!$F$4,$V393-4,0)))</f>
        <v/>
      </c>
      <c r="H393" s="156" t="str">
        <f ca="1">IF(ISERROR($V393),"",OFFSET('Smelter Look-up'!$G$4,$V393-4,0))</f>
        <v/>
      </c>
      <c r="I393" s="157" t="str">
        <f ca="1">IF(ISERROR($V393),"",OFFSET('Smelter Look-up'!$H$4,$V393-4,0))</f>
        <v/>
      </c>
      <c r="J393" s="157" t="str">
        <f ca="1">IF(ISERROR($V393),"",OFFSET('Smelter Look-up'!$I$4,$V393-4,0))</f>
        <v/>
      </c>
      <c r="K393" s="158"/>
      <c r="L393" s="158"/>
      <c r="M393" s="158"/>
      <c r="N393" s="158"/>
      <c r="O393" s="158"/>
      <c r="P393" s="157"/>
      <c r="Q393" s="159"/>
      <c r="R393" s="155" t="str">
        <f ca="1">IF(ISERROR($V393),"",OFFSET('Smelter Look-up'!$C$4,$V393-4,0)&amp;"")</f>
        <v/>
      </c>
      <c r="S393" s="160" t="str">
        <f t="array" aca="1" ref="S393" ca="1">IF(B393="","",IF(ISERROR(MATCH($E393,CL,0)),"Unknown",INDIRECT("'C'!$A$"&amp;MATCH($E393,CL,0)+1)))</f>
        <v/>
      </c>
      <c r="T393" s="160" t="str">
        <f t="array" aca="1" ref="T393" ca="1">IF(B393="","",IF(ISERROR(MATCH($J393,SorP!$B$1:$B$6226,0)),"",INDIRECT("'SorP'!$A$"&amp;MATCH($S393&amp;$J393,SorP!C:C,0))))</f>
        <v/>
      </c>
      <c r="U393" s="161"/>
      <c r="V393" s="151" t="e">
        <f>IF(C393="",NA(),IF(OR(C393="Smelter not listed",C393="Smelter not yet identified"),MATCH($B393&amp;$D393,'Smelter Look-up'!$J:$J,0),MATCH($B393&amp;$C393,'Smelter Look-up'!$J:$J,0)))</f>
        <v>#N/A</v>
      </c>
      <c r="W393" s="134"/>
      <c r="X393" s="134">
        <f t="shared" ca="1" si="9"/>
        <v>0</v>
      </c>
      <c r="Y393" s="134"/>
      <c r="Z393" s="134"/>
      <c r="AA393" s="134"/>
      <c r="AB393" s="162" t="str">
        <f t="shared" si="8"/>
        <v/>
      </c>
      <c r="AC393" s="134"/>
      <c r="AD393" s="134"/>
      <c r="AE393" s="134"/>
      <c r="AF393" s="134"/>
      <c r="AG393" s="134"/>
      <c r="AH393" s="134"/>
    </row>
    <row r="394" spans="1:34" ht="12" customHeight="1">
      <c r="A394" s="160"/>
      <c r="B394" s="155" t="str">
        <f t="array" ref="B394">IF(LEN(A394)=0,"",INDEX('Smelter Look-up'!$A:$A,MATCH($A394,'Smelter Look-up'!$E:$E,0)))</f>
        <v/>
      </c>
      <c r="C394" s="158" t="str">
        <f t="array" ref="C394">IF(LEN(A394)=0,"",INDEX('Smelter Look-up'!$C:$C,MATCH($A394,'Smelter Look-up'!$E:$E,0)))</f>
        <v/>
      </c>
      <c r="D394" s="155"/>
      <c r="E394" s="155" t="str">
        <f ca="1">IF(ISERROR($V394),"",OFFSET('Smelter Look-up'!$D$4,$V394-4,0)&amp;"")</f>
        <v/>
      </c>
      <c r="F394" s="155" t="str">
        <f ca="1">IF(ISERROR($V394),"",OFFSET('Smelter Look-up'!$E$4,$V394-4,0))</f>
        <v/>
      </c>
      <c r="G394" s="155" t="str">
        <f ca="1">IF(C394=$X$4,IF(ISERROR($V394),"Enter smelter details","RMI"),IF(ISERROR($V394),"",OFFSET('Smelter Look-up'!$F$4,$V394-4,0)))</f>
        <v/>
      </c>
      <c r="H394" s="156" t="str">
        <f ca="1">IF(ISERROR($V394),"",OFFSET('Smelter Look-up'!$G$4,$V394-4,0))</f>
        <v/>
      </c>
      <c r="I394" s="157" t="str">
        <f ca="1">IF(ISERROR($V394),"",OFFSET('Smelter Look-up'!$H$4,$V394-4,0))</f>
        <v/>
      </c>
      <c r="J394" s="157" t="str">
        <f ca="1">IF(ISERROR($V394),"",OFFSET('Smelter Look-up'!$I$4,$V394-4,0))</f>
        <v/>
      </c>
      <c r="K394" s="158"/>
      <c r="L394" s="158"/>
      <c r="M394" s="158"/>
      <c r="N394" s="158"/>
      <c r="O394" s="158"/>
      <c r="P394" s="157"/>
      <c r="Q394" s="159"/>
      <c r="R394" s="155" t="str">
        <f ca="1">IF(ISERROR($V394),"",OFFSET('Smelter Look-up'!$C$4,$V394-4,0)&amp;"")</f>
        <v/>
      </c>
      <c r="S394" s="160" t="str">
        <f t="array" aca="1" ref="S394" ca="1">IF(B394="","",IF(ISERROR(MATCH($E394,CL,0)),"Unknown",INDIRECT("'C'!$A$"&amp;MATCH($E394,CL,0)+1)))</f>
        <v/>
      </c>
      <c r="T394" s="160" t="str">
        <f t="array" aca="1" ref="T394" ca="1">IF(B394="","",IF(ISERROR(MATCH($J394,SorP!$B$1:$B$6226,0)),"",INDIRECT("'SorP'!$A$"&amp;MATCH($S394&amp;$J394,SorP!C:C,0))))</f>
        <v/>
      </c>
      <c r="U394" s="161"/>
      <c r="V394" s="151" t="e">
        <f>IF(C394="",NA(),IF(OR(C394="Smelter not listed",C394="Smelter not yet identified"),MATCH($B394&amp;$D394,'Smelter Look-up'!$J:$J,0),MATCH($B394&amp;$C394,'Smelter Look-up'!$J:$J,0)))</f>
        <v>#N/A</v>
      </c>
      <c r="W394" s="134"/>
      <c r="X394" s="134">
        <f t="shared" ca="1" si="9"/>
        <v>0</v>
      </c>
      <c r="Y394" s="134"/>
      <c r="Z394" s="134"/>
      <c r="AA394" s="134"/>
      <c r="AB394" s="162" t="str">
        <f t="shared" si="8"/>
        <v/>
      </c>
      <c r="AC394" s="134"/>
      <c r="AD394" s="134"/>
      <c r="AE394" s="134"/>
      <c r="AF394" s="134"/>
      <c r="AG394" s="134"/>
      <c r="AH394" s="134"/>
    </row>
    <row r="395" spans="1:34" ht="12" customHeight="1">
      <c r="A395" s="160"/>
      <c r="B395" s="155" t="str">
        <f t="array" ref="B395">IF(LEN(A395)=0,"",INDEX('Smelter Look-up'!$A:$A,MATCH($A395,'Smelter Look-up'!$E:$E,0)))</f>
        <v/>
      </c>
      <c r="C395" s="158" t="str">
        <f t="array" ref="C395">IF(LEN(A395)=0,"",INDEX('Smelter Look-up'!$C:$C,MATCH($A395,'Smelter Look-up'!$E:$E,0)))</f>
        <v/>
      </c>
      <c r="D395" s="155"/>
      <c r="E395" s="155" t="str">
        <f ca="1">IF(ISERROR($V395),"",OFFSET('Smelter Look-up'!$D$4,$V395-4,0)&amp;"")</f>
        <v/>
      </c>
      <c r="F395" s="155" t="str">
        <f ca="1">IF(ISERROR($V395),"",OFFSET('Smelter Look-up'!$E$4,$V395-4,0))</f>
        <v/>
      </c>
      <c r="G395" s="155" t="str">
        <f ca="1">IF(C395=$X$4,IF(ISERROR($V395),"Enter smelter details","RMI"),IF(ISERROR($V395),"",OFFSET('Smelter Look-up'!$F$4,$V395-4,0)))</f>
        <v/>
      </c>
      <c r="H395" s="156" t="str">
        <f ca="1">IF(ISERROR($V395),"",OFFSET('Smelter Look-up'!$G$4,$V395-4,0))</f>
        <v/>
      </c>
      <c r="I395" s="157" t="str">
        <f ca="1">IF(ISERROR($V395),"",OFFSET('Smelter Look-up'!$H$4,$V395-4,0))</f>
        <v/>
      </c>
      <c r="J395" s="157" t="str">
        <f ca="1">IF(ISERROR($V395),"",OFFSET('Smelter Look-up'!$I$4,$V395-4,0))</f>
        <v/>
      </c>
      <c r="K395" s="158"/>
      <c r="L395" s="158"/>
      <c r="M395" s="158"/>
      <c r="N395" s="158"/>
      <c r="O395" s="158"/>
      <c r="P395" s="157"/>
      <c r="Q395" s="159"/>
      <c r="R395" s="155" t="str">
        <f ca="1">IF(ISERROR($V395),"",OFFSET('Smelter Look-up'!$C$4,$V395-4,0)&amp;"")</f>
        <v/>
      </c>
      <c r="S395" s="160" t="str">
        <f t="array" aca="1" ref="S395" ca="1">IF(B395="","",IF(ISERROR(MATCH($E395,CL,0)),"Unknown",INDIRECT("'C'!$A$"&amp;MATCH($E395,CL,0)+1)))</f>
        <v/>
      </c>
      <c r="T395" s="160" t="str">
        <f t="array" aca="1" ref="T395" ca="1">IF(B395="","",IF(ISERROR(MATCH($J395,SorP!$B$1:$B$6226,0)),"",INDIRECT("'SorP'!$A$"&amp;MATCH($S395&amp;$J395,SorP!C:C,0))))</f>
        <v/>
      </c>
      <c r="U395" s="161"/>
      <c r="V395" s="151" t="e">
        <f>IF(C395="",NA(),IF(OR(C395="Smelter not listed",C395="Smelter not yet identified"),MATCH($B395&amp;$D395,'Smelter Look-up'!$J:$J,0),MATCH($B395&amp;$C395,'Smelter Look-up'!$J:$J,0)))</f>
        <v>#N/A</v>
      </c>
      <c r="W395" s="134"/>
      <c r="X395" s="134">
        <f t="shared" ca="1" si="9"/>
        <v>0</v>
      </c>
      <c r="Y395" s="134"/>
      <c r="Z395" s="134"/>
      <c r="AA395" s="134"/>
      <c r="AB395" s="162" t="str">
        <f t="shared" si="8"/>
        <v/>
      </c>
      <c r="AC395" s="134"/>
      <c r="AD395" s="134"/>
      <c r="AE395" s="134"/>
      <c r="AF395" s="134"/>
      <c r="AG395" s="134"/>
      <c r="AH395" s="134"/>
    </row>
    <row r="396" spans="1:34" ht="12" customHeight="1">
      <c r="A396" s="160"/>
      <c r="B396" s="155" t="str">
        <f t="array" ref="B396">IF(LEN(A396)=0,"",INDEX('Smelter Look-up'!$A:$A,MATCH($A396,'Smelter Look-up'!$E:$E,0)))</f>
        <v/>
      </c>
      <c r="C396" s="158" t="str">
        <f t="array" ref="C396">IF(LEN(A396)=0,"",INDEX('Smelter Look-up'!$C:$C,MATCH($A396,'Smelter Look-up'!$E:$E,0)))</f>
        <v/>
      </c>
      <c r="D396" s="155"/>
      <c r="E396" s="155" t="str">
        <f ca="1">IF(ISERROR($V396),"",OFFSET('Smelter Look-up'!$D$4,$V396-4,0)&amp;"")</f>
        <v/>
      </c>
      <c r="F396" s="155" t="str">
        <f ca="1">IF(ISERROR($V396),"",OFFSET('Smelter Look-up'!$E$4,$V396-4,0))</f>
        <v/>
      </c>
      <c r="G396" s="155" t="str">
        <f ca="1">IF(C396=$X$4,IF(ISERROR($V396),"Enter smelter details","RMI"),IF(ISERROR($V396),"",OFFSET('Smelter Look-up'!$F$4,$V396-4,0)))</f>
        <v/>
      </c>
      <c r="H396" s="156" t="str">
        <f ca="1">IF(ISERROR($V396),"",OFFSET('Smelter Look-up'!$G$4,$V396-4,0))</f>
        <v/>
      </c>
      <c r="I396" s="157" t="str">
        <f ca="1">IF(ISERROR($V396),"",OFFSET('Smelter Look-up'!$H$4,$V396-4,0))</f>
        <v/>
      </c>
      <c r="J396" s="157" t="str">
        <f ca="1">IF(ISERROR($V396),"",OFFSET('Smelter Look-up'!$I$4,$V396-4,0))</f>
        <v/>
      </c>
      <c r="K396" s="158"/>
      <c r="L396" s="158"/>
      <c r="M396" s="158"/>
      <c r="N396" s="158"/>
      <c r="O396" s="158"/>
      <c r="P396" s="157"/>
      <c r="Q396" s="159"/>
      <c r="R396" s="155" t="str">
        <f ca="1">IF(ISERROR($V396),"",OFFSET('Smelter Look-up'!$C$4,$V396-4,0)&amp;"")</f>
        <v/>
      </c>
      <c r="S396" s="160" t="str">
        <f t="array" aca="1" ref="S396" ca="1">IF(B396="","",IF(ISERROR(MATCH($E396,CL,0)),"Unknown",INDIRECT("'C'!$A$"&amp;MATCH($E396,CL,0)+1)))</f>
        <v/>
      </c>
      <c r="T396" s="160" t="str">
        <f t="array" aca="1" ref="T396" ca="1">IF(B396="","",IF(ISERROR(MATCH($J396,SorP!$B$1:$B$6226,0)),"",INDIRECT("'SorP'!$A$"&amp;MATCH($S396&amp;$J396,SorP!C:C,0))))</f>
        <v/>
      </c>
      <c r="U396" s="161"/>
      <c r="V396" s="151" t="e">
        <f>IF(C396="",NA(),IF(OR(C396="Smelter not listed",C396="Smelter not yet identified"),MATCH($B396&amp;$D396,'Smelter Look-up'!$J:$J,0),MATCH($B396&amp;$C396,'Smelter Look-up'!$J:$J,0)))</f>
        <v>#N/A</v>
      </c>
      <c r="W396" s="134"/>
      <c r="X396" s="134">
        <f t="shared" ca="1" si="9"/>
        <v>0</v>
      </c>
      <c r="Y396" s="134"/>
      <c r="Z396" s="134"/>
      <c r="AA396" s="134"/>
      <c r="AB396" s="162" t="str">
        <f t="shared" si="8"/>
        <v/>
      </c>
      <c r="AC396" s="134"/>
      <c r="AD396" s="134"/>
      <c r="AE396" s="134"/>
      <c r="AF396" s="134"/>
      <c r="AG396" s="134"/>
      <c r="AH396" s="134"/>
    </row>
    <row r="397" spans="1:34" ht="12" customHeight="1">
      <c r="A397" s="160"/>
      <c r="B397" s="155" t="str">
        <f t="array" ref="B397">IF(LEN(A397)=0,"",INDEX('Smelter Look-up'!$A:$A,MATCH($A397,'Smelter Look-up'!$E:$E,0)))</f>
        <v/>
      </c>
      <c r="C397" s="158" t="str">
        <f t="array" ref="C397">IF(LEN(A397)=0,"",INDEX('Smelter Look-up'!$C:$C,MATCH($A397,'Smelter Look-up'!$E:$E,0)))</f>
        <v/>
      </c>
      <c r="D397" s="155"/>
      <c r="E397" s="155" t="str">
        <f ca="1">IF(ISERROR($V397),"",OFFSET('Smelter Look-up'!$D$4,$V397-4,0)&amp;"")</f>
        <v/>
      </c>
      <c r="F397" s="155" t="str">
        <f ca="1">IF(ISERROR($V397),"",OFFSET('Smelter Look-up'!$E$4,$V397-4,0))</f>
        <v/>
      </c>
      <c r="G397" s="155" t="str">
        <f ca="1">IF(C397=$X$4,IF(ISERROR($V397),"Enter smelter details","RMI"),IF(ISERROR($V397),"",OFFSET('Smelter Look-up'!$F$4,$V397-4,0)))</f>
        <v/>
      </c>
      <c r="H397" s="156" t="str">
        <f ca="1">IF(ISERROR($V397),"",OFFSET('Smelter Look-up'!$G$4,$V397-4,0))</f>
        <v/>
      </c>
      <c r="I397" s="157" t="str">
        <f ca="1">IF(ISERROR($V397),"",OFFSET('Smelter Look-up'!$H$4,$V397-4,0))</f>
        <v/>
      </c>
      <c r="J397" s="157" t="str">
        <f ca="1">IF(ISERROR($V397),"",OFFSET('Smelter Look-up'!$I$4,$V397-4,0))</f>
        <v/>
      </c>
      <c r="K397" s="158"/>
      <c r="L397" s="158"/>
      <c r="M397" s="158"/>
      <c r="N397" s="158"/>
      <c r="O397" s="158"/>
      <c r="P397" s="157"/>
      <c r="Q397" s="159"/>
      <c r="R397" s="155" t="str">
        <f ca="1">IF(ISERROR($V397),"",OFFSET('Smelter Look-up'!$C$4,$V397-4,0)&amp;"")</f>
        <v/>
      </c>
      <c r="S397" s="160" t="str">
        <f t="array" aca="1" ref="S397" ca="1">IF(B397="","",IF(ISERROR(MATCH($E397,CL,0)),"Unknown",INDIRECT("'C'!$A$"&amp;MATCH($E397,CL,0)+1)))</f>
        <v/>
      </c>
      <c r="T397" s="160" t="str">
        <f t="array" aca="1" ref="T397" ca="1">IF(B397="","",IF(ISERROR(MATCH($J397,SorP!$B$1:$B$6226,0)),"",INDIRECT("'SorP'!$A$"&amp;MATCH($S397&amp;$J397,SorP!C:C,0))))</f>
        <v/>
      </c>
      <c r="U397" s="161"/>
      <c r="V397" s="151" t="e">
        <f>IF(C397="",NA(),IF(OR(C397="Smelter not listed",C397="Smelter not yet identified"),MATCH($B397&amp;$D397,'Smelter Look-up'!$J:$J,0),MATCH($B397&amp;$C397,'Smelter Look-up'!$J:$J,0)))</f>
        <v>#N/A</v>
      </c>
      <c r="W397" s="134"/>
      <c r="X397" s="134">
        <f t="shared" ca="1" si="9"/>
        <v>0</v>
      </c>
      <c r="Y397" s="134"/>
      <c r="Z397" s="134"/>
      <c r="AA397" s="134"/>
      <c r="AB397" s="162" t="str">
        <f t="shared" si="8"/>
        <v/>
      </c>
      <c r="AC397" s="134"/>
      <c r="AD397" s="134"/>
      <c r="AE397" s="134"/>
      <c r="AF397" s="134"/>
      <c r="AG397" s="134"/>
      <c r="AH397" s="134"/>
    </row>
    <row r="398" spans="1:34" ht="12" customHeight="1">
      <c r="A398" s="160"/>
      <c r="B398" s="155" t="str">
        <f t="array" ref="B398">IF(LEN(A398)=0,"",INDEX('Smelter Look-up'!$A:$A,MATCH($A398,'Smelter Look-up'!$E:$E,0)))</f>
        <v/>
      </c>
      <c r="C398" s="158" t="str">
        <f t="array" ref="C398">IF(LEN(A398)=0,"",INDEX('Smelter Look-up'!$C:$C,MATCH($A398,'Smelter Look-up'!$E:$E,0)))</f>
        <v/>
      </c>
      <c r="D398" s="155"/>
      <c r="E398" s="155" t="str">
        <f ca="1">IF(ISERROR($V398),"",OFFSET('Smelter Look-up'!$D$4,$V398-4,0)&amp;"")</f>
        <v/>
      </c>
      <c r="F398" s="155" t="str">
        <f ca="1">IF(ISERROR($V398),"",OFFSET('Smelter Look-up'!$E$4,$V398-4,0))</f>
        <v/>
      </c>
      <c r="G398" s="155" t="str">
        <f ca="1">IF(C398=$X$4,IF(ISERROR($V398),"Enter smelter details","RMI"),IF(ISERROR($V398),"",OFFSET('Smelter Look-up'!$F$4,$V398-4,0)))</f>
        <v/>
      </c>
      <c r="H398" s="156" t="str">
        <f ca="1">IF(ISERROR($V398),"",OFFSET('Smelter Look-up'!$G$4,$V398-4,0))</f>
        <v/>
      </c>
      <c r="I398" s="157" t="str">
        <f ca="1">IF(ISERROR($V398),"",OFFSET('Smelter Look-up'!$H$4,$V398-4,0))</f>
        <v/>
      </c>
      <c r="J398" s="157" t="str">
        <f ca="1">IF(ISERROR($V398),"",OFFSET('Smelter Look-up'!$I$4,$V398-4,0))</f>
        <v/>
      </c>
      <c r="K398" s="158"/>
      <c r="L398" s="158"/>
      <c r="M398" s="158"/>
      <c r="N398" s="158"/>
      <c r="O398" s="158"/>
      <c r="P398" s="157"/>
      <c r="Q398" s="159"/>
      <c r="R398" s="155" t="str">
        <f ca="1">IF(ISERROR($V398),"",OFFSET('Smelter Look-up'!$C$4,$V398-4,0)&amp;"")</f>
        <v/>
      </c>
      <c r="S398" s="160" t="str">
        <f t="array" aca="1" ref="S398" ca="1">IF(B398="","",IF(ISERROR(MATCH($E398,CL,0)),"Unknown",INDIRECT("'C'!$A$"&amp;MATCH($E398,CL,0)+1)))</f>
        <v/>
      </c>
      <c r="T398" s="160" t="str">
        <f t="array" aca="1" ref="T398" ca="1">IF(B398="","",IF(ISERROR(MATCH($J398,SorP!$B$1:$B$6226,0)),"",INDIRECT("'SorP'!$A$"&amp;MATCH($S398&amp;$J398,SorP!C:C,0))))</f>
        <v/>
      </c>
      <c r="U398" s="161"/>
      <c r="V398" s="151" t="e">
        <f>IF(C398="",NA(),IF(OR(C398="Smelter not listed",C398="Smelter not yet identified"),MATCH($B398&amp;$D398,'Smelter Look-up'!$J:$J,0),MATCH($B398&amp;$C398,'Smelter Look-up'!$J:$J,0)))</f>
        <v>#N/A</v>
      </c>
      <c r="W398" s="134"/>
      <c r="X398" s="134">
        <f t="shared" ca="1" si="9"/>
        <v>0</v>
      </c>
      <c r="Y398" s="134"/>
      <c r="Z398" s="134"/>
      <c r="AA398" s="134"/>
      <c r="AB398" s="162" t="str">
        <f t="shared" si="8"/>
        <v/>
      </c>
      <c r="AC398" s="134"/>
      <c r="AD398" s="134"/>
      <c r="AE398" s="134"/>
      <c r="AF398" s="134"/>
      <c r="AG398" s="134"/>
      <c r="AH398" s="134"/>
    </row>
    <row r="399" spans="1:34" ht="12" customHeight="1">
      <c r="A399" s="160"/>
      <c r="B399" s="155" t="str">
        <f t="array" ref="B399">IF(LEN(A399)=0,"",INDEX('Smelter Look-up'!$A:$A,MATCH($A399,'Smelter Look-up'!$E:$E,0)))</f>
        <v/>
      </c>
      <c r="C399" s="158" t="str">
        <f t="array" ref="C399">IF(LEN(A399)=0,"",INDEX('Smelter Look-up'!$C:$C,MATCH($A399,'Smelter Look-up'!$E:$E,0)))</f>
        <v/>
      </c>
      <c r="D399" s="155"/>
      <c r="E399" s="155" t="str">
        <f ca="1">IF(ISERROR($V399),"",OFFSET('Smelter Look-up'!$D$4,$V399-4,0)&amp;"")</f>
        <v/>
      </c>
      <c r="F399" s="155" t="str">
        <f ca="1">IF(ISERROR($V399),"",OFFSET('Smelter Look-up'!$E$4,$V399-4,0))</f>
        <v/>
      </c>
      <c r="G399" s="155" t="str">
        <f ca="1">IF(C399=$X$4,IF(ISERROR($V399),"Enter smelter details","RMI"),IF(ISERROR($V399),"",OFFSET('Smelter Look-up'!$F$4,$V399-4,0)))</f>
        <v/>
      </c>
      <c r="H399" s="156" t="str">
        <f ca="1">IF(ISERROR($V399),"",OFFSET('Smelter Look-up'!$G$4,$V399-4,0))</f>
        <v/>
      </c>
      <c r="I399" s="157" t="str">
        <f ca="1">IF(ISERROR($V399),"",OFFSET('Smelter Look-up'!$H$4,$V399-4,0))</f>
        <v/>
      </c>
      <c r="J399" s="157" t="str">
        <f ca="1">IF(ISERROR($V399),"",OFFSET('Smelter Look-up'!$I$4,$V399-4,0))</f>
        <v/>
      </c>
      <c r="K399" s="158"/>
      <c r="L399" s="158"/>
      <c r="M399" s="158"/>
      <c r="N399" s="158"/>
      <c r="O399" s="158"/>
      <c r="P399" s="157"/>
      <c r="Q399" s="159"/>
      <c r="R399" s="155" t="str">
        <f ca="1">IF(ISERROR($V399),"",OFFSET('Smelter Look-up'!$C$4,$V399-4,0)&amp;"")</f>
        <v/>
      </c>
      <c r="S399" s="160" t="str">
        <f t="array" aca="1" ref="S399" ca="1">IF(B399="","",IF(ISERROR(MATCH($E399,CL,0)),"Unknown",INDIRECT("'C'!$A$"&amp;MATCH($E399,CL,0)+1)))</f>
        <v/>
      </c>
      <c r="T399" s="160" t="str">
        <f t="array" aca="1" ref="T399" ca="1">IF(B399="","",IF(ISERROR(MATCH($J399,SorP!$B$1:$B$6226,0)),"",INDIRECT("'SorP'!$A$"&amp;MATCH($S399&amp;$J399,SorP!C:C,0))))</f>
        <v/>
      </c>
      <c r="U399" s="161"/>
      <c r="V399" s="151" t="e">
        <f>IF(C399="",NA(),IF(OR(C399="Smelter not listed",C399="Smelter not yet identified"),MATCH($B399&amp;$D399,'Smelter Look-up'!$J:$J,0),MATCH($B399&amp;$C399,'Smelter Look-up'!$J:$J,0)))</f>
        <v>#N/A</v>
      </c>
      <c r="W399" s="134"/>
      <c r="X399" s="134">
        <f t="shared" ca="1" si="9"/>
        <v>0</v>
      </c>
      <c r="Y399" s="134"/>
      <c r="Z399" s="134"/>
      <c r="AA399" s="134"/>
      <c r="AB399" s="162" t="str">
        <f t="shared" si="8"/>
        <v/>
      </c>
      <c r="AC399" s="134"/>
      <c r="AD399" s="134"/>
      <c r="AE399" s="134"/>
      <c r="AF399" s="134"/>
      <c r="AG399" s="134"/>
      <c r="AH399" s="134"/>
    </row>
    <row r="400" spans="1:34" ht="12" customHeight="1">
      <c r="A400" s="160"/>
      <c r="B400" s="155" t="str">
        <f t="array" ref="B400">IF(LEN(A400)=0,"",INDEX('Smelter Look-up'!$A:$A,MATCH($A400,'Smelter Look-up'!$E:$E,0)))</f>
        <v/>
      </c>
      <c r="C400" s="158" t="str">
        <f t="array" ref="C400">IF(LEN(A400)=0,"",INDEX('Smelter Look-up'!$C:$C,MATCH($A400,'Smelter Look-up'!$E:$E,0)))</f>
        <v/>
      </c>
      <c r="D400" s="155"/>
      <c r="E400" s="155" t="str">
        <f ca="1">IF(ISERROR($V400),"",OFFSET('Smelter Look-up'!$D$4,$V400-4,0)&amp;"")</f>
        <v/>
      </c>
      <c r="F400" s="155" t="str">
        <f ca="1">IF(ISERROR($V400),"",OFFSET('Smelter Look-up'!$E$4,$V400-4,0))</f>
        <v/>
      </c>
      <c r="G400" s="155" t="str">
        <f ca="1">IF(C400=$X$4,IF(ISERROR($V400),"Enter smelter details","RMI"),IF(ISERROR($V400),"",OFFSET('Smelter Look-up'!$F$4,$V400-4,0)))</f>
        <v/>
      </c>
      <c r="H400" s="156" t="str">
        <f ca="1">IF(ISERROR($V400),"",OFFSET('Smelter Look-up'!$G$4,$V400-4,0))</f>
        <v/>
      </c>
      <c r="I400" s="157" t="str">
        <f ca="1">IF(ISERROR($V400),"",OFFSET('Smelter Look-up'!$H$4,$V400-4,0))</f>
        <v/>
      </c>
      <c r="J400" s="157" t="str">
        <f ca="1">IF(ISERROR($V400),"",OFFSET('Smelter Look-up'!$I$4,$V400-4,0))</f>
        <v/>
      </c>
      <c r="K400" s="158"/>
      <c r="L400" s="158"/>
      <c r="M400" s="158"/>
      <c r="N400" s="158"/>
      <c r="O400" s="158"/>
      <c r="P400" s="157"/>
      <c r="Q400" s="159"/>
      <c r="R400" s="155" t="str">
        <f ca="1">IF(ISERROR($V400),"",OFFSET('Smelter Look-up'!$C$4,$V400-4,0)&amp;"")</f>
        <v/>
      </c>
      <c r="S400" s="160" t="str">
        <f t="array" aca="1" ref="S400" ca="1">IF(B400="","",IF(ISERROR(MATCH($E400,CL,0)),"Unknown",INDIRECT("'C'!$A$"&amp;MATCH($E400,CL,0)+1)))</f>
        <v/>
      </c>
      <c r="T400" s="160" t="str">
        <f t="array" aca="1" ref="T400" ca="1">IF(B400="","",IF(ISERROR(MATCH($J400,SorP!$B$1:$B$6226,0)),"",INDIRECT("'SorP'!$A$"&amp;MATCH($S400&amp;$J400,SorP!C:C,0))))</f>
        <v/>
      </c>
      <c r="U400" s="161"/>
      <c r="V400" s="151" t="e">
        <f>IF(C400="",NA(),IF(OR(C400="Smelter not listed",C400="Smelter not yet identified"),MATCH($B400&amp;$D400,'Smelter Look-up'!$J:$J,0),MATCH($B400&amp;$C400,'Smelter Look-up'!$J:$J,0)))</f>
        <v>#N/A</v>
      </c>
      <c r="W400" s="134"/>
      <c r="X400" s="134">
        <f t="shared" ca="1" si="9"/>
        <v>0</v>
      </c>
      <c r="Y400" s="134"/>
      <c r="Z400" s="134"/>
      <c r="AA400" s="134"/>
      <c r="AB400" s="162" t="str">
        <f t="shared" si="8"/>
        <v/>
      </c>
      <c r="AC400" s="134"/>
      <c r="AD400" s="134"/>
      <c r="AE400" s="134"/>
      <c r="AF400" s="134"/>
      <c r="AG400" s="134"/>
      <c r="AH400" s="134"/>
    </row>
    <row r="401" spans="1:34" ht="12" customHeight="1">
      <c r="A401" s="160"/>
      <c r="B401" s="155" t="str">
        <f t="array" ref="B401">IF(LEN(A401)=0,"",INDEX('Smelter Look-up'!$A:$A,MATCH($A401,'Smelter Look-up'!$E:$E,0)))</f>
        <v/>
      </c>
      <c r="C401" s="158" t="str">
        <f t="array" ref="C401">IF(LEN(A401)=0,"",INDEX('Smelter Look-up'!$C:$C,MATCH($A401,'Smelter Look-up'!$E:$E,0)))</f>
        <v/>
      </c>
      <c r="D401" s="155"/>
      <c r="E401" s="155" t="str">
        <f ca="1">IF(ISERROR($V401),"",OFFSET('Smelter Look-up'!$D$4,$V401-4,0)&amp;"")</f>
        <v/>
      </c>
      <c r="F401" s="155" t="str">
        <f ca="1">IF(ISERROR($V401),"",OFFSET('Smelter Look-up'!$E$4,$V401-4,0))</f>
        <v/>
      </c>
      <c r="G401" s="155" t="str">
        <f ca="1">IF(C401=$X$4,IF(ISERROR($V401),"Enter smelter details","RMI"),IF(ISERROR($V401),"",OFFSET('Smelter Look-up'!$F$4,$V401-4,0)))</f>
        <v/>
      </c>
      <c r="H401" s="156" t="str">
        <f ca="1">IF(ISERROR($V401),"",OFFSET('Smelter Look-up'!$G$4,$V401-4,0))</f>
        <v/>
      </c>
      <c r="I401" s="157" t="str">
        <f ca="1">IF(ISERROR($V401),"",OFFSET('Smelter Look-up'!$H$4,$V401-4,0))</f>
        <v/>
      </c>
      <c r="J401" s="157" t="str">
        <f ca="1">IF(ISERROR($V401),"",OFFSET('Smelter Look-up'!$I$4,$V401-4,0))</f>
        <v/>
      </c>
      <c r="K401" s="158"/>
      <c r="L401" s="158"/>
      <c r="M401" s="158"/>
      <c r="N401" s="158"/>
      <c r="O401" s="158"/>
      <c r="P401" s="157"/>
      <c r="Q401" s="159"/>
      <c r="R401" s="155" t="str">
        <f ca="1">IF(ISERROR($V401),"",OFFSET('Smelter Look-up'!$C$4,$V401-4,0)&amp;"")</f>
        <v/>
      </c>
      <c r="S401" s="160" t="str">
        <f t="array" aca="1" ref="S401" ca="1">IF(B401="","",IF(ISERROR(MATCH($E401,CL,0)),"Unknown",INDIRECT("'C'!$A$"&amp;MATCH($E401,CL,0)+1)))</f>
        <v/>
      </c>
      <c r="T401" s="160" t="str">
        <f t="array" aca="1" ref="T401" ca="1">IF(B401="","",IF(ISERROR(MATCH($J401,SorP!$B$1:$B$6226,0)),"",INDIRECT("'SorP'!$A$"&amp;MATCH($S401&amp;$J401,SorP!C:C,0))))</f>
        <v/>
      </c>
      <c r="U401" s="161"/>
      <c r="V401" s="151" t="e">
        <f>IF(C401="",NA(),IF(OR(C401="Smelter not listed",C401="Smelter not yet identified"),MATCH($B401&amp;$D401,'Smelter Look-up'!$J:$J,0),MATCH($B401&amp;$C401,'Smelter Look-up'!$J:$J,0)))</f>
        <v>#N/A</v>
      </c>
      <c r="W401" s="134"/>
      <c r="X401" s="134">
        <f t="shared" ca="1" si="9"/>
        <v>0</v>
      </c>
      <c r="Y401" s="134"/>
      <c r="Z401" s="134"/>
      <c r="AA401" s="134"/>
      <c r="AB401" s="162" t="str">
        <f t="shared" si="8"/>
        <v/>
      </c>
      <c r="AC401" s="134"/>
      <c r="AD401" s="134"/>
      <c r="AE401" s="134"/>
      <c r="AF401" s="134"/>
      <c r="AG401" s="134"/>
      <c r="AH401" s="134"/>
    </row>
    <row r="402" spans="1:34" ht="12" customHeight="1">
      <c r="A402" s="160"/>
      <c r="B402" s="155" t="str">
        <f t="array" ref="B402">IF(LEN(A402)=0,"",INDEX('Smelter Look-up'!$A:$A,MATCH($A402,'Smelter Look-up'!$E:$E,0)))</f>
        <v/>
      </c>
      <c r="C402" s="158" t="str">
        <f t="array" ref="C402">IF(LEN(A402)=0,"",INDEX('Smelter Look-up'!$C:$C,MATCH($A402,'Smelter Look-up'!$E:$E,0)))</f>
        <v/>
      </c>
      <c r="D402" s="155"/>
      <c r="E402" s="155" t="str">
        <f ca="1">IF(ISERROR($V402),"",OFFSET('Smelter Look-up'!$D$4,$V402-4,0)&amp;"")</f>
        <v/>
      </c>
      <c r="F402" s="155" t="str">
        <f ca="1">IF(ISERROR($V402),"",OFFSET('Smelter Look-up'!$E$4,$V402-4,0))</f>
        <v/>
      </c>
      <c r="G402" s="155" t="str">
        <f ca="1">IF(C402=$X$4,IF(ISERROR($V402),"Enter smelter details","RMI"),IF(ISERROR($V402),"",OFFSET('Smelter Look-up'!$F$4,$V402-4,0)))</f>
        <v/>
      </c>
      <c r="H402" s="156" t="str">
        <f ca="1">IF(ISERROR($V402),"",OFFSET('Smelter Look-up'!$G$4,$V402-4,0))</f>
        <v/>
      </c>
      <c r="I402" s="157" t="str">
        <f ca="1">IF(ISERROR($V402),"",OFFSET('Smelter Look-up'!$H$4,$V402-4,0))</f>
        <v/>
      </c>
      <c r="J402" s="157" t="str">
        <f ca="1">IF(ISERROR($V402),"",OFFSET('Smelter Look-up'!$I$4,$V402-4,0))</f>
        <v/>
      </c>
      <c r="K402" s="158"/>
      <c r="L402" s="158"/>
      <c r="M402" s="158"/>
      <c r="N402" s="158"/>
      <c r="O402" s="158"/>
      <c r="P402" s="157"/>
      <c r="Q402" s="159"/>
      <c r="R402" s="155" t="str">
        <f ca="1">IF(ISERROR($V402),"",OFFSET('Smelter Look-up'!$C$4,$V402-4,0)&amp;"")</f>
        <v/>
      </c>
      <c r="S402" s="160" t="str">
        <f t="array" aca="1" ref="S402" ca="1">IF(B402="","",IF(ISERROR(MATCH($E402,CL,0)),"Unknown",INDIRECT("'C'!$A$"&amp;MATCH($E402,CL,0)+1)))</f>
        <v/>
      </c>
      <c r="T402" s="160" t="str">
        <f t="array" aca="1" ref="T402" ca="1">IF(B402="","",IF(ISERROR(MATCH($J402,SorP!$B$1:$B$6226,0)),"",INDIRECT("'SorP'!$A$"&amp;MATCH($S402&amp;$J402,SorP!C:C,0))))</f>
        <v/>
      </c>
      <c r="U402" s="161"/>
      <c r="V402" s="151" t="e">
        <f>IF(C402="",NA(),IF(OR(C402="Smelter not listed",C402="Smelter not yet identified"),MATCH($B402&amp;$D402,'Smelter Look-up'!$J:$J,0),MATCH($B402&amp;$C402,'Smelter Look-up'!$J:$J,0)))</f>
        <v>#N/A</v>
      </c>
      <c r="W402" s="134"/>
      <c r="X402" s="134">
        <f t="shared" ca="1" si="9"/>
        <v>0</v>
      </c>
      <c r="Y402" s="134"/>
      <c r="Z402" s="134"/>
      <c r="AA402" s="134"/>
      <c r="AB402" s="162" t="str">
        <f t="shared" si="8"/>
        <v/>
      </c>
      <c r="AC402" s="134"/>
      <c r="AD402" s="134"/>
      <c r="AE402" s="134"/>
      <c r="AF402" s="134"/>
      <c r="AG402" s="134"/>
      <c r="AH402" s="134"/>
    </row>
    <row r="403" spans="1:34" ht="12" customHeight="1">
      <c r="A403" s="160"/>
      <c r="B403" s="155" t="str">
        <f t="array" ref="B403">IF(LEN(A403)=0,"",INDEX('Smelter Look-up'!$A:$A,MATCH($A403,'Smelter Look-up'!$E:$E,0)))</f>
        <v/>
      </c>
      <c r="C403" s="158" t="str">
        <f t="array" ref="C403">IF(LEN(A403)=0,"",INDEX('Smelter Look-up'!$C:$C,MATCH($A403,'Smelter Look-up'!$E:$E,0)))</f>
        <v/>
      </c>
      <c r="D403" s="155"/>
      <c r="E403" s="155" t="str">
        <f ca="1">IF(ISERROR($V403),"",OFFSET('Smelter Look-up'!$D$4,$V403-4,0)&amp;"")</f>
        <v/>
      </c>
      <c r="F403" s="155" t="str">
        <f ca="1">IF(ISERROR($V403),"",OFFSET('Smelter Look-up'!$E$4,$V403-4,0))</f>
        <v/>
      </c>
      <c r="G403" s="155" t="str">
        <f ca="1">IF(C403=$X$4,IF(ISERROR($V403),"Enter smelter details","RMI"),IF(ISERROR($V403),"",OFFSET('Smelter Look-up'!$F$4,$V403-4,0)))</f>
        <v/>
      </c>
      <c r="H403" s="156" t="str">
        <f ca="1">IF(ISERROR($V403),"",OFFSET('Smelter Look-up'!$G$4,$V403-4,0))</f>
        <v/>
      </c>
      <c r="I403" s="157" t="str">
        <f ca="1">IF(ISERROR($V403),"",OFFSET('Smelter Look-up'!$H$4,$V403-4,0))</f>
        <v/>
      </c>
      <c r="J403" s="157" t="str">
        <f ca="1">IF(ISERROR($V403),"",OFFSET('Smelter Look-up'!$I$4,$V403-4,0))</f>
        <v/>
      </c>
      <c r="K403" s="158"/>
      <c r="L403" s="158"/>
      <c r="M403" s="158"/>
      <c r="N403" s="158"/>
      <c r="O403" s="158"/>
      <c r="P403" s="157"/>
      <c r="Q403" s="159"/>
      <c r="R403" s="155" t="str">
        <f ca="1">IF(ISERROR($V403),"",OFFSET('Smelter Look-up'!$C$4,$V403-4,0)&amp;"")</f>
        <v/>
      </c>
      <c r="S403" s="160" t="str">
        <f t="array" aca="1" ref="S403" ca="1">IF(B403="","",IF(ISERROR(MATCH($E403,CL,0)),"Unknown",INDIRECT("'C'!$A$"&amp;MATCH($E403,CL,0)+1)))</f>
        <v/>
      </c>
      <c r="T403" s="160" t="str">
        <f t="array" aca="1" ref="T403" ca="1">IF(B403="","",IF(ISERROR(MATCH($J403,SorP!$B$1:$B$6226,0)),"",INDIRECT("'SorP'!$A$"&amp;MATCH($S403&amp;$J403,SorP!C:C,0))))</f>
        <v/>
      </c>
      <c r="U403" s="161"/>
      <c r="V403" s="151" t="e">
        <f>IF(C403="",NA(),IF(OR(C403="Smelter not listed",C403="Smelter not yet identified"),MATCH($B403&amp;$D403,'Smelter Look-up'!$J:$J,0),MATCH($B403&amp;$C403,'Smelter Look-up'!$J:$J,0)))</f>
        <v>#N/A</v>
      </c>
      <c r="W403" s="134"/>
      <c r="X403" s="134">
        <f t="shared" ca="1" si="9"/>
        <v>0</v>
      </c>
      <c r="Y403" s="134"/>
      <c r="Z403" s="134"/>
      <c r="AA403" s="134"/>
      <c r="AB403" s="162" t="str">
        <f t="shared" si="8"/>
        <v/>
      </c>
      <c r="AC403" s="134"/>
      <c r="AD403" s="134"/>
      <c r="AE403" s="134"/>
      <c r="AF403" s="134"/>
      <c r="AG403" s="134"/>
      <c r="AH403" s="134"/>
    </row>
    <row r="404" spans="1:34" ht="12" customHeight="1">
      <c r="A404" s="160"/>
      <c r="B404" s="155" t="str">
        <f t="array" ref="B404">IF(LEN(A404)=0,"",INDEX('Smelter Look-up'!$A:$A,MATCH($A404,'Smelter Look-up'!$E:$E,0)))</f>
        <v/>
      </c>
      <c r="C404" s="158" t="str">
        <f t="array" ref="C404">IF(LEN(A404)=0,"",INDEX('Smelter Look-up'!$C:$C,MATCH($A404,'Smelter Look-up'!$E:$E,0)))</f>
        <v/>
      </c>
      <c r="D404" s="155"/>
      <c r="E404" s="155" t="str">
        <f ca="1">IF(ISERROR($V404),"",OFFSET('Smelter Look-up'!$D$4,$V404-4,0)&amp;"")</f>
        <v/>
      </c>
      <c r="F404" s="155" t="str">
        <f ca="1">IF(ISERROR($V404),"",OFFSET('Smelter Look-up'!$E$4,$V404-4,0))</f>
        <v/>
      </c>
      <c r="G404" s="155" t="str">
        <f ca="1">IF(C404=$X$4,IF(ISERROR($V404),"Enter smelter details","RMI"),IF(ISERROR($V404),"",OFFSET('Smelter Look-up'!$F$4,$V404-4,0)))</f>
        <v/>
      </c>
      <c r="H404" s="156" t="str">
        <f ca="1">IF(ISERROR($V404),"",OFFSET('Smelter Look-up'!$G$4,$V404-4,0))</f>
        <v/>
      </c>
      <c r="I404" s="157" t="str">
        <f ca="1">IF(ISERROR($V404),"",OFFSET('Smelter Look-up'!$H$4,$V404-4,0))</f>
        <v/>
      </c>
      <c r="J404" s="157" t="str">
        <f ca="1">IF(ISERROR($V404),"",OFFSET('Smelter Look-up'!$I$4,$V404-4,0))</f>
        <v/>
      </c>
      <c r="K404" s="158"/>
      <c r="L404" s="158"/>
      <c r="M404" s="158"/>
      <c r="N404" s="158"/>
      <c r="O404" s="158"/>
      <c r="P404" s="157"/>
      <c r="Q404" s="159"/>
      <c r="R404" s="155" t="str">
        <f ca="1">IF(ISERROR($V404),"",OFFSET('Smelter Look-up'!$C$4,$V404-4,0)&amp;"")</f>
        <v/>
      </c>
      <c r="S404" s="160" t="str">
        <f t="array" aca="1" ref="S404" ca="1">IF(B404="","",IF(ISERROR(MATCH($E404,CL,0)),"Unknown",INDIRECT("'C'!$A$"&amp;MATCH($E404,CL,0)+1)))</f>
        <v/>
      </c>
      <c r="T404" s="160" t="str">
        <f t="array" aca="1" ref="T404" ca="1">IF(B404="","",IF(ISERROR(MATCH($J404,SorP!$B$1:$B$6226,0)),"",INDIRECT("'SorP'!$A$"&amp;MATCH($S404&amp;$J404,SorP!C:C,0))))</f>
        <v/>
      </c>
      <c r="U404" s="161"/>
      <c r="V404" s="151" t="e">
        <f>IF(C404="",NA(),IF(OR(C404="Smelter not listed",C404="Smelter not yet identified"),MATCH($B404&amp;$D404,'Smelter Look-up'!$J:$J,0),MATCH($B404&amp;$C404,'Smelter Look-up'!$J:$J,0)))</f>
        <v>#N/A</v>
      </c>
      <c r="W404" s="134"/>
      <c r="X404" s="134">
        <f t="shared" ca="1" si="9"/>
        <v>0</v>
      </c>
      <c r="Y404" s="134"/>
      <c r="Z404" s="134"/>
      <c r="AA404" s="134"/>
      <c r="AB404" s="162" t="str">
        <f t="shared" si="8"/>
        <v/>
      </c>
      <c r="AC404" s="134"/>
      <c r="AD404" s="134"/>
      <c r="AE404" s="134"/>
      <c r="AF404" s="134"/>
      <c r="AG404" s="134"/>
      <c r="AH404" s="134"/>
    </row>
    <row r="405" spans="1:34" ht="12" customHeight="1">
      <c r="A405" s="160"/>
      <c r="B405" s="155" t="str">
        <f t="array" ref="B405">IF(LEN(A405)=0,"",INDEX('Smelter Look-up'!$A:$A,MATCH($A405,'Smelter Look-up'!$E:$E,0)))</f>
        <v/>
      </c>
      <c r="C405" s="158" t="str">
        <f t="array" ref="C405">IF(LEN(A405)=0,"",INDEX('Smelter Look-up'!$C:$C,MATCH($A405,'Smelter Look-up'!$E:$E,0)))</f>
        <v/>
      </c>
      <c r="D405" s="155"/>
      <c r="E405" s="155" t="str">
        <f ca="1">IF(ISERROR($V405),"",OFFSET('Smelter Look-up'!$D$4,$V405-4,0)&amp;"")</f>
        <v/>
      </c>
      <c r="F405" s="155" t="str">
        <f ca="1">IF(ISERROR($V405),"",OFFSET('Smelter Look-up'!$E$4,$V405-4,0))</f>
        <v/>
      </c>
      <c r="G405" s="155" t="str">
        <f ca="1">IF(C405=$X$4,IF(ISERROR($V405),"Enter smelter details","RMI"),IF(ISERROR($V405),"",OFFSET('Smelter Look-up'!$F$4,$V405-4,0)))</f>
        <v/>
      </c>
      <c r="H405" s="156" t="str">
        <f ca="1">IF(ISERROR($V405),"",OFFSET('Smelter Look-up'!$G$4,$V405-4,0))</f>
        <v/>
      </c>
      <c r="I405" s="157" t="str">
        <f ca="1">IF(ISERROR($V405),"",OFFSET('Smelter Look-up'!$H$4,$V405-4,0))</f>
        <v/>
      </c>
      <c r="J405" s="157" t="str">
        <f ca="1">IF(ISERROR($V405),"",OFFSET('Smelter Look-up'!$I$4,$V405-4,0))</f>
        <v/>
      </c>
      <c r="K405" s="158"/>
      <c r="L405" s="158"/>
      <c r="M405" s="158"/>
      <c r="N405" s="158"/>
      <c r="O405" s="158"/>
      <c r="P405" s="157"/>
      <c r="Q405" s="159"/>
      <c r="R405" s="155" t="str">
        <f ca="1">IF(ISERROR($V405),"",OFFSET('Smelter Look-up'!$C$4,$V405-4,0)&amp;"")</f>
        <v/>
      </c>
      <c r="S405" s="160" t="str">
        <f t="array" aca="1" ref="S405" ca="1">IF(B405="","",IF(ISERROR(MATCH($E405,CL,0)),"Unknown",INDIRECT("'C'!$A$"&amp;MATCH($E405,CL,0)+1)))</f>
        <v/>
      </c>
      <c r="T405" s="160" t="str">
        <f t="array" aca="1" ref="T405" ca="1">IF(B405="","",IF(ISERROR(MATCH($J405,SorP!$B$1:$B$6226,0)),"",INDIRECT("'SorP'!$A$"&amp;MATCH($S405&amp;$J405,SorP!C:C,0))))</f>
        <v/>
      </c>
      <c r="U405" s="161"/>
      <c r="V405" s="151" t="e">
        <f>IF(C405="",NA(),IF(OR(C405="Smelter not listed",C405="Smelter not yet identified"),MATCH($B405&amp;$D405,'Smelter Look-up'!$J:$J,0),MATCH($B405&amp;$C405,'Smelter Look-up'!$J:$J,0)))</f>
        <v>#N/A</v>
      </c>
      <c r="W405" s="134"/>
      <c r="X405" s="134">
        <f t="shared" ca="1" si="9"/>
        <v>0</v>
      </c>
      <c r="Y405" s="134"/>
      <c r="Z405" s="134"/>
      <c r="AA405" s="134"/>
      <c r="AB405" s="162" t="str">
        <f t="shared" si="8"/>
        <v/>
      </c>
      <c r="AC405" s="134"/>
      <c r="AD405" s="134"/>
      <c r="AE405" s="134"/>
      <c r="AF405" s="134"/>
      <c r="AG405" s="134"/>
      <c r="AH405" s="134"/>
    </row>
    <row r="406" spans="1:34" ht="12" customHeight="1">
      <c r="A406" s="160"/>
      <c r="B406" s="155" t="str">
        <f t="array" ref="B406">IF(LEN(A406)=0,"",INDEX('Smelter Look-up'!$A:$A,MATCH($A406,'Smelter Look-up'!$E:$E,0)))</f>
        <v/>
      </c>
      <c r="C406" s="158" t="str">
        <f t="array" ref="C406">IF(LEN(A406)=0,"",INDEX('Smelter Look-up'!$C:$C,MATCH($A406,'Smelter Look-up'!$E:$E,0)))</f>
        <v/>
      </c>
      <c r="D406" s="155"/>
      <c r="E406" s="155" t="str">
        <f ca="1">IF(ISERROR($V406),"",OFFSET('Smelter Look-up'!$D$4,$V406-4,0)&amp;"")</f>
        <v/>
      </c>
      <c r="F406" s="155" t="str">
        <f ca="1">IF(ISERROR($V406),"",OFFSET('Smelter Look-up'!$E$4,$V406-4,0))</f>
        <v/>
      </c>
      <c r="G406" s="155" t="str">
        <f ca="1">IF(C406=$X$4,IF(ISERROR($V406),"Enter smelter details","RMI"),IF(ISERROR($V406),"",OFFSET('Smelter Look-up'!$F$4,$V406-4,0)))</f>
        <v/>
      </c>
      <c r="H406" s="156" t="str">
        <f ca="1">IF(ISERROR($V406),"",OFFSET('Smelter Look-up'!$G$4,$V406-4,0))</f>
        <v/>
      </c>
      <c r="I406" s="157" t="str">
        <f ca="1">IF(ISERROR($V406),"",OFFSET('Smelter Look-up'!$H$4,$V406-4,0))</f>
        <v/>
      </c>
      <c r="J406" s="157" t="str">
        <f ca="1">IF(ISERROR($V406),"",OFFSET('Smelter Look-up'!$I$4,$V406-4,0))</f>
        <v/>
      </c>
      <c r="K406" s="158"/>
      <c r="L406" s="158"/>
      <c r="M406" s="158"/>
      <c r="N406" s="158"/>
      <c r="O406" s="158"/>
      <c r="P406" s="157"/>
      <c r="Q406" s="159"/>
      <c r="R406" s="155" t="str">
        <f ca="1">IF(ISERROR($V406),"",OFFSET('Smelter Look-up'!$C$4,$V406-4,0)&amp;"")</f>
        <v/>
      </c>
      <c r="S406" s="160" t="str">
        <f t="array" aca="1" ref="S406" ca="1">IF(B406="","",IF(ISERROR(MATCH($E406,CL,0)),"Unknown",INDIRECT("'C'!$A$"&amp;MATCH($E406,CL,0)+1)))</f>
        <v/>
      </c>
      <c r="T406" s="160" t="str">
        <f t="array" aca="1" ref="T406" ca="1">IF(B406="","",IF(ISERROR(MATCH($J406,SorP!$B$1:$B$6226,0)),"",INDIRECT("'SorP'!$A$"&amp;MATCH($S406&amp;$J406,SorP!C:C,0))))</f>
        <v/>
      </c>
      <c r="U406" s="161"/>
      <c r="V406" s="151" t="e">
        <f>IF(C406="",NA(),IF(OR(C406="Smelter not listed",C406="Smelter not yet identified"),MATCH($B406&amp;$D406,'Smelter Look-up'!$J:$J,0),MATCH($B406&amp;$C406,'Smelter Look-up'!$J:$J,0)))</f>
        <v>#N/A</v>
      </c>
      <c r="W406" s="134"/>
      <c r="X406" s="134">
        <f t="shared" ca="1" si="9"/>
        <v>0</v>
      </c>
      <c r="Y406" s="134"/>
      <c r="Z406" s="134"/>
      <c r="AA406" s="134"/>
      <c r="AB406" s="162" t="str">
        <f t="shared" si="8"/>
        <v/>
      </c>
      <c r="AC406" s="134"/>
      <c r="AD406" s="134"/>
      <c r="AE406" s="134"/>
      <c r="AF406" s="134"/>
      <c r="AG406" s="134"/>
      <c r="AH406" s="134"/>
    </row>
    <row r="407" spans="1:34" ht="12" customHeight="1">
      <c r="A407" s="160"/>
      <c r="B407" s="155" t="str">
        <f t="array" ref="B407">IF(LEN(A407)=0,"",INDEX('Smelter Look-up'!$A:$A,MATCH($A407,'Smelter Look-up'!$E:$E,0)))</f>
        <v/>
      </c>
      <c r="C407" s="158" t="str">
        <f t="array" ref="C407">IF(LEN(A407)=0,"",INDEX('Smelter Look-up'!$C:$C,MATCH($A407,'Smelter Look-up'!$E:$E,0)))</f>
        <v/>
      </c>
      <c r="D407" s="155"/>
      <c r="E407" s="155" t="str">
        <f ca="1">IF(ISERROR($V407),"",OFFSET('Smelter Look-up'!$D$4,$V407-4,0)&amp;"")</f>
        <v/>
      </c>
      <c r="F407" s="155" t="str">
        <f ca="1">IF(ISERROR($V407),"",OFFSET('Smelter Look-up'!$E$4,$V407-4,0))</f>
        <v/>
      </c>
      <c r="G407" s="155" t="str">
        <f ca="1">IF(C407=$X$4,IF(ISERROR($V407),"Enter smelter details","RMI"),IF(ISERROR($V407),"",OFFSET('Smelter Look-up'!$F$4,$V407-4,0)))</f>
        <v/>
      </c>
      <c r="H407" s="156" t="str">
        <f ca="1">IF(ISERROR($V407),"",OFFSET('Smelter Look-up'!$G$4,$V407-4,0))</f>
        <v/>
      </c>
      <c r="I407" s="157" t="str">
        <f ca="1">IF(ISERROR($V407),"",OFFSET('Smelter Look-up'!$H$4,$V407-4,0))</f>
        <v/>
      </c>
      <c r="J407" s="157" t="str">
        <f ca="1">IF(ISERROR($V407),"",OFFSET('Smelter Look-up'!$I$4,$V407-4,0))</f>
        <v/>
      </c>
      <c r="K407" s="158"/>
      <c r="L407" s="158"/>
      <c r="M407" s="158"/>
      <c r="N407" s="158"/>
      <c r="O407" s="158"/>
      <c r="P407" s="157"/>
      <c r="Q407" s="159"/>
      <c r="R407" s="155" t="str">
        <f ca="1">IF(ISERROR($V407),"",OFFSET('Smelter Look-up'!$C$4,$V407-4,0)&amp;"")</f>
        <v/>
      </c>
      <c r="S407" s="160" t="str">
        <f t="array" aca="1" ref="S407" ca="1">IF(B407="","",IF(ISERROR(MATCH($E407,CL,0)),"Unknown",INDIRECT("'C'!$A$"&amp;MATCH($E407,CL,0)+1)))</f>
        <v/>
      </c>
      <c r="T407" s="160" t="str">
        <f t="array" aca="1" ref="T407" ca="1">IF(B407="","",IF(ISERROR(MATCH($J407,SorP!$B$1:$B$6226,0)),"",INDIRECT("'SorP'!$A$"&amp;MATCH($S407&amp;$J407,SorP!C:C,0))))</f>
        <v/>
      </c>
      <c r="U407" s="161"/>
      <c r="V407" s="151" t="e">
        <f>IF(C407="",NA(),IF(OR(C407="Smelter not listed",C407="Smelter not yet identified"),MATCH($B407&amp;$D407,'Smelter Look-up'!$J:$J,0),MATCH($B407&amp;$C407,'Smelter Look-up'!$J:$J,0)))</f>
        <v>#N/A</v>
      </c>
      <c r="W407" s="134"/>
      <c r="X407" s="134">
        <f t="shared" ca="1" si="9"/>
        <v>0</v>
      </c>
      <c r="Y407" s="134"/>
      <c r="Z407" s="134"/>
      <c r="AA407" s="134"/>
      <c r="AB407" s="162" t="str">
        <f t="shared" si="8"/>
        <v/>
      </c>
      <c r="AC407" s="134"/>
      <c r="AD407" s="134"/>
      <c r="AE407" s="134"/>
      <c r="AF407" s="134"/>
      <c r="AG407" s="134"/>
      <c r="AH407" s="134"/>
    </row>
    <row r="408" spans="1:34" ht="12" customHeight="1">
      <c r="A408" s="160"/>
      <c r="B408" s="155" t="str">
        <f t="array" ref="B408">IF(LEN(A408)=0,"",INDEX('Smelter Look-up'!$A:$A,MATCH($A408,'Smelter Look-up'!$E:$E,0)))</f>
        <v/>
      </c>
      <c r="C408" s="158" t="str">
        <f t="array" ref="C408">IF(LEN(A408)=0,"",INDEX('Smelter Look-up'!$C:$C,MATCH($A408,'Smelter Look-up'!$E:$E,0)))</f>
        <v/>
      </c>
      <c r="D408" s="155"/>
      <c r="E408" s="155" t="str">
        <f ca="1">IF(ISERROR($V408),"",OFFSET('Smelter Look-up'!$D$4,$V408-4,0)&amp;"")</f>
        <v/>
      </c>
      <c r="F408" s="155" t="str">
        <f ca="1">IF(ISERROR($V408),"",OFFSET('Smelter Look-up'!$E$4,$V408-4,0))</f>
        <v/>
      </c>
      <c r="G408" s="155" t="str">
        <f ca="1">IF(C408=$X$4,IF(ISERROR($V408),"Enter smelter details","RMI"),IF(ISERROR($V408),"",OFFSET('Smelter Look-up'!$F$4,$V408-4,0)))</f>
        <v/>
      </c>
      <c r="H408" s="156" t="str">
        <f ca="1">IF(ISERROR($V408),"",OFFSET('Smelter Look-up'!$G$4,$V408-4,0))</f>
        <v/>
      </c>
      <c r="I408" s="157" t="str">
        <f ca="1">IF(ISERROR($V408),"",OFFSET('Smelter Look-up'!$H$4,$V408-4,0))</f>
        <v/>
      </c>
      <c r="J408" s="157" t="str">
        <f ca="1">IF(ISERROR($V408),"",OFFSET('Smelter Look-up'!$I$4,$V408-4,0))</f>
        <v/>
      </c>
      <c r="K408" s="158"/>
      <c r="L408" s="158"/>
      <c r="M408" s="158"/>
      <c r="N408" s="158"/>
      <c r="O408" s="158"/>
      <c r="P408" s="157"/>
      <c r="Q408" s="159"/>
      <c r="R408" s="155" t="str">
        <f ca="1">IF(ISERROR($V408),"",OFFSET('Smelter Look-up'!$C$4,$V408-4,0)&amp;"")</f>
        <v/>
      </c>
      <c r="S408" s="160" t="str">
        <f t="array" aca="1" ref="S408" ca="1">IF(B408="","",IF(ISERROR(MATCH($E408,CL,0)),"Unknown",INDIRECT("'C'!$A$"&amp;MATCH($E408,CL,0)+1)))</f>
        <v/>
      </c>
      <c r="T408" s="160" t="str">
        <f t="array" aca="1" ref="T408" ca="1">IF(B408="","",IF(ISERROR(MATCH($J408,SorP!$B$1:$B$6226,0)),"",INDIRECT("'SorP'!$A$"&amp;MATCH($S408&amp;$J408,SorP!C:C,0))))</f>
        <v/>
      </c>
      <c r="U408" s="161"/>
      <c r="V408" s="151" t="e">
        <f>IF(C408="",NA(),IF(OR(C408="Smelter not listed",C408="Smelter not yet identified"),MATCH($B408&amp;$D408,'Smelter Look-up'!$J:$J,0),MATCH($B408&amp;$C408,'Smelter Look-up'!$J:$J,0)))</f>
        <v>#N/A</v>
      </c>
      <c r="W408" s="134"/>
      <c r="X408" s="134">
        <f t="shared" ca="1" si="9"/>
        <v>0</v>
      </c>
      <c r="Y408" s="134"/>
      <c r="Z408" s="134"/>
      <c r="AA408" s="134"/>
      <c r="AB408" s="162" t="str">
        <f t="shared" si="8"/>
        <v/>
      </c>
      <c r="AC408" s="134"/>
      <c r="AD408" s="134"/>
      <c r="AE408" s="134"/>
      <c r="AF408" s="134"/>
      <c r="AG408" s="134"/>
      <c r="AH408" s="134"/>
    </row>
    <row r="409" spans="1:34" ht="12" customHeight="1">
      <c r="A409" s="160"/>
      <c r="B409" s="155" t="str">
        <f t="array" ref="B409">IF(LEN(A409)=0,"",INDEX('Smelter Look-up'!$A:$A,MATCH($A409,'Smelter Look-up'!$E:$E,0)))</f>
        <v/>
      </c>
      <c r="C409" s="158" t="str">
        <f t="array" ref="C409">IF(LEN(A409)=0,"",INDEX('Smelter Look-up'!$C:$C,MATCH($A409,'Smelter Look-up'!$E:$E,0)))</f>
        <v/>
      </c>
      <c r="D409" s="155"/>
      <c r="E409" s="155" t="str">
        <f ca="1">IF(ISERROR($V409),"",OFFSET('Smelter Look-up'!$D$4,$V409-4,0)&amp;"")</f>
        <v/>
      </c>
      <c r="F409" s="155" t="str">
        <f ca="1">IF(ISERROR($V409),"",OFFSET('Smelter Look-up'!$E$4,$V409-4,0))</f>
        <v/>
      </c>
      <c r="G409" s="155" t="str">
        <f ca="1">IF(C409=$X$4,IF(ISERROR($V409),"Enter smelter details","RMI"),IF(ISERROR($V409),"",OFFSET('Smelter Look-up'!$F$4,$V409-4,0)))</f>
        <v/>
      </c>
      <c r="H409" s="156" t="str">
        <f ca="1">IF(ISERROR($V409),"",OFFSET('Smelter Look-up'!$G$4,$V409-4,0))</f>
        <v/>
      </c>
      <c r="I409" s="157" t="str">
        <f ca="1">IF(ISERROR($V409),"",OFFSET('Smelter Look-up'!$H$4,$V409-4,0))</f>
        <v/>
      </c>
      <c r="J409" s="157" t="str">
        <f ca="1">IF(ISERROR($V409),"",OFFSET('Smelter Look-up'!$I$4,$V409-4,0))</f>
        <v/>
      </c>
      <c r="K409" s="158"/>
      <c r="L409" s="158"/>
      <c r="M409" s="158"/>
      <c r="N409" s="158"/>
      <c r="O409" s="158"/>
      <c r="P409" s="157"/>
      <c r="Q409" s="159"/>
      <c r="R409" s="155" t="str">
        <f ca="1">IF(ISERROR($V409),"",OFFSET('Smelter Look-up'!$C$4,$V409-4,0)&amp;"")</f>
        <v/>
      </c>
      <c r="S409" s="160" t="str">
        <f t="array" aca="1" ref="S409" ca="1">IF(B409="","",IF(ISERROR(MATCH($E409,CL,0)),"Unknown",INDIRECT("'C'!$A$"&amp;MATCH($E409,CL,0)+1)))</f>
        <v/>
      </c>
      <c r="T409" s="160" t="str">
        <f t="array" aca="1" ref="T409" ca="1">IF(B409="","",IF(ISERROR(MATCH($J409,SorP!$B$1:$B$6226,0)),"",INDIRECT("'SorP'!$A$"&amp;MATCH($S409&amp;$J409,SorP!C:C,0))))</f>
        <v/>
      </c>
      <c r="U409" s="161"/>
      <c r="V409" s="151" t="e">
        <f>IF(C409="",NA(),IF(OR(C409="Smelter not listed",C409="Smelter not yet identified"),MATCH($B409&amp;$D409,'Smelter Look-up'!$J:$J,0),MATCH($B409&amp;$C409,'Smelter Look-up'!$J:$J,0)))</f>
        <v>#N/A</v>
      </c>
      <c r="W409" s="134"/>
      <c r="X409" s="134">
        <f t="shared" ca="1" si="9"/>
        <v>0</v>
      </c>
      <c r="Y409" s="134"/>
      <c r="Z409" s="134"/>
      <c r="AA409" s="134"/>
      <c r="AB409" s="162" t="str">
        <f t="shared" si="8"/>
        <v/>
      </c>
      <c r="AC409" s="134"/>
      <c r="AD409" s="134"/>
      <c r="AE409" s="134"/>
      <c r="AF409" s="134"/>
      <c r="AG409" s="134"/>
      <c r="AH409" s="134"/>
    </row>
    <row r="410" spans="1:34" ht="12" customHeight="1">
      <c r="A410" s="160"/>
      <c r="B410" s="155" t="str">
        <f t="array" ref="B410">IF(LEN(A410)=0,"",INDEX('Smelter Look-up'!$A:$A,MATCH($A410,'Smelter Look-up'!$E:$E,0)))</f>
        <v/>
      </c>
      <c r="C410" s="158" t="str">
        <f t="array" ref="C410">IF(LEN(A410)=0,"",INDEX('Smelter Look-up'!$C:$C,MATCH($A410,'Smelter Look-up'!$E:$E,0)))</f>
        <v/>
      </c>
      <c r="D410" s="155"/>
      <c r="E410" s="155" t="str">
        <f ca="1">IF(ISERROR($V410),"",OFFSET('Smelter Look-up'!$D$4,$V410-4,0)&amp;"")</f>
        <v/>
      </c>
      <c r="F410" s="155" t="str">
        <f ca="1">IF(ISERROR($V410),"",OFFSET('Smelter Look-up'!$E$4,$V410-4,0))</f>
        <v/>
      </c>
      <c r="G410" s="155" t="str">
        <f ca="1">IF(C410=$X$4,IF(ISERROR($V410),"Enter smelter details","RMI"),IF(ISERROR($V410),"",OFFSET('Smelter Look-up'!$F$4,$V410-4,0)))</f>
        <v/>
      </c>
      <c r="H410" s="156" t="str">
        <f ca="1">IF(ISERROR($V410),"",OFFSET('Smelter Look-up'!$G$4,$V410-4,0))</f>
        <v/>
      </c>
      <c r="I410" s="157" t="str">
        <f ca="1">IF(ISERROR($V410),"",OFFSET('Smelter Look-up'!$H$4,$V410-4,0))</f>
        <v/>
      </c>
      <c r="J410" s="157" t="str">
        <f ca="1">IF(ISERROR($V410),"",OFFSET('Smelter Look-up'!$I$4,$V410-4,0))</f>
        <v/>
      </c>
      <c r="K410" s="158"/>
      <c r="L410" s="158"/>
      <c r="M410" s="158"/>
      <c r="N410" s="158"/>
      <c r="O410" s="158"/>
      <c r="P410" s="157"/>
      <c r="Q410" s="159"/>
      <c r="R410" s="155" t="str">
        <f ca="1">IF(ISERROR($V410),"",OFFSET('Smelter Look-up'!$C$4,$V410-4,0)&amp;"")</f>
        <v/>
      </c>
      <c r="S410" s="160" t="str">
        <f t="array" aca="1" ref="S410" ca="1">IF(B410="","",IF(ISERROR(MATCH($E410,CL,0)),"Unknown",INDIRECT("'C'!$A$"&amp;MATCH($E410,CL,0)+1)))</f>
        <v/>
      </c>
      <c r="T410" s="160" t="str">
        <f t="array" aca="1" ref="T410" ca="1">IF(B410="","",IF(ISERROR(MATCH($J410,SorP!$B$1:$B$6226,0)),"",INDIRECT("'SorP'!$A$"&amp;MATCH($S410&amp;$J410,SorP!C:C,0))))</f>
        <v/>
      </c>
      <c r="U410" s="161"/>
      <c r="V410" s="151" t="e">
        <f>IF(C410="",NA(),IF(OR(C410="Smelter not listed",C410="Smelter not yet identified"),MATCH($B410&amp;$D410,'Smelter Look-up'!$J:$J,0),MATCH($B410&amp;$C410,'Smelter Look-up'!$J:$J,0)))</f>
        <v>#N/A</v>
      </c>
      <c r="W410" s="134"/>
      <c r="X410" s="134">
        <f t="shared" ca="1" si="9"/>
        <v>0</v>
      </c>
      <c r="Y410" s="134"/>
      <c r="Z410" s="134"/>
      <c r="AA410" s="134"/>
      <c r="AB410" s="162" t="str">
        <f t="shared" si="8"/>
        <v/>
      </c>
      <c r="AC410" s="134"/>
      <c r="AD410" s="134"/>
      <c r="AE410" s="134"/>
      <c r="AF410" s="134"/>
      <c r="AG410" s="134"/>
      <c r="AH410" s="134"/>
    </row>
    <row r="411" spans="1:34" ht="12" customHeight="1">
      <c r="A411" s="160"/>
      <c r="B411" s="155" t="str">
        <f t="array" ref="B411">IF(LEN(A411)=0,"",INDEX('Smelter Look-up'!$A:$A,MATCH($A411,'Smelter Look-up'!$E:$E,0)))</f>
        <v/>
      </c>
      <c r="C411" s="158" t="str">
        <f t="array" ref="C411">IF(LEN(A411)=0,"",INDEX('Smelter Look-up'!$C:$C,MATCH($A411,'Smelter Look-up'!$E:$E,0)))</f>
        <v/>
      </c>
      <c r="D411" s="155"/>
      <c r="E411" s="155" t="str">
        <f ca="1">IF(ISERROR($V411),"",OFFSET('Smelter Look-up'!$D$4,$V411-4,0)&amp;"")</f>
        <v/>
      </c>
      <c r="F411" s="155" t="str">
        <f ca="1">IF(ISERROR($V411),"",OFFSET('Smelter Look-up'!$E$4,$V411-4,0))</f>
        <v/>
      </c>
      <c r="G411" s="155" t="str">
        <f ca="1">IF(C411=$X$4,IF(ISERROR($V411),"Enter smelter details","RMI"),IF(ISERROR($V411),"",OFFSET('Smelter Look-up'!$F$4,$V411-4,0)))</f>
        <v/>
      </c>
      <c r="H411" s="156" t="str">
        <f ca="1">IF(ISERROR($V411),"",OFFSET('Smelter Look-up'!$G$4,$V411-4,0))</f>
        <v/>
      </c>
      <c r="I411" s="157" t="str">
        <f ca="1">IF(ISERROR($V411),"",OFFSET('Smelter Look-up'!$H$4,$V411-4,0))</f>
        <v/>
      </c>
      <c r="J411" s="157" t="str">
        <f ca="1">IF(ISERROR($V411),"",OFFSET('Smelter Look-up'!$I$4,$V411-4,0))</f>
        <v/>
      </c>
      <c r="K411" s="158"/>
      <c r="L411" s="158"/>
      <c r="M411" s="158"/>
      <c r="N411" s="158"/>
      <c r="O411" s="158"/>
      <c r="P411" s="157"/>
      <c r="Q411" s="159"/>
      <c r="R411" s="155" t="str">
        <f ca="1">IF(ISERROR($V411),"",OFFSET('Smelter Look-up'!$C$4,$V411-4,0)&amp;"")</f>
        <v/>
      </c>
      <c r="S411" s="160" t="str">
        <f t="array" aca="1" ref="S411" ca="1">IF(B411="","",IF(ISERROR(MATCH($E411,CL,0)),"Unknown",INDIRECT("'C'!$A$"&amp;MATCH($E411,CL,0)+1)))</f>
        <v/>
      </c>
      <c r="T411" s="160" t="str">
        <f t="array" aca="1" ref="T411" ca="1">IF(B411="","",IF(ISERROR(MATCH($J411,SorP!$B$1:$B$6226,0)),"",INDIRECT("'SorP'!$A$"&amp;MATCH($S411&amp;$J411,SorP!C:C,0))))</f>
        <v/>
      </c>
      <c r="U411" s="161"/>
      <c r="V411" s="151" t="e">
        <f>IF(C411="",NA(),IF(OR(C411="Smelter not listed",C411="Smelter not yet identified"),MATCH($B411&amp;$D411,'Smelter Look-up'!$J:$J,0),MATCH($B411&amp;$C411,'Smelter Look-up'!$J:$J,0)))</f>
        <v>#N/A</v>
      </c>
      <c r="W411" s="134"/>
      <c r="X411" s="134">
        <f t="shared" ca="1" si="9"/>
        <v>0</v>
      </c>
      <c r="Y411" s="134"/>
      <c r="Z411" s="134"/>
      <c r="AA411" s="134"/>
      <c r="AB411" s="162" t="str">
        <f t="shared" si="8"/>
        <v/>
      </c>
      <c r="AC411" s="134"/>
      <c r="AD411" s="134"/>
      <c r="AE411" s="134"/>
      <c r="AF411" s="134"/>
      <c r="AG411" s="134"/>
      <c r="AH411" s="134"/>
    </row>
    <row r="412" spans="1:34" ht="12" customHeight="1">
      <c r="A412" s="160"/>
      <c r="B412" s="155" t="str">
        <f t="array" ref="B412">IF(LEN(A412)=0,"",INDEX('Smelter Look-up'!$A:$A,MATCH($A412,'Smelter Look-up'!$E:$E,0)))</f>
        <v/>
      </c>
      <c r="C412" s="158" t="str">
        <f t="array" ref="C412">IF(LEN(A412)=0,"",INDEX('Smelter Look-up'!$C:$C,MATCH($A412,'Smelter Look-up'!$E:$E,0)))</f>
        <v/>
      </c>
      <c r="D412" s="155"/>
      <c r="E412" s="155" t="str">
        <f ca="1">IF(ISERROR($V412),"",OFFSET('Smelter Look-up'!$D$4,$V412-4,0)&amp;"")</f>
        <v/>
      </c>
      <c r="F412" s="155" t="str">
        <f ca="1">IF(ISERROR($V412),"",OFFSET('Smelter Look-up'!$E$4,$V412-4,0))</f>
        <v/>
      </c>
      <c r="G412" s="155" t="str">
        <f ca="1">IF(C412=$X$4,IF(ISERROR($V412),"Enter smelter details","RMI"),IF(ISERROR($V412),"",OFFSET('Smelter Look-up'!$F$4,$V412-4,0)))</f>
        <v/>
      </c>
      <c r="H412" s="156" t="str">
        <f ca="1">IF(ISERROR($V412),"",OFFSET('Smelter Look-up'!$G$4,$V412-4,0))</f>
        <v/>
      </c>
      <c r="I412" s="157" t="str">
        <f ca="1">IF(ISERROR($V412),"",OFFSET('Smelter Look-up'!$H$4,$V412-4,0))</f>
        <v/>
      </c>
      <c r="J412" s="157" t="str">
        <f ca="1">IF(ISERROR($V412),"",OFFSET('Smelter Look-up'!$I$4,$V412-4,0))</f>
        <v/>
      </c>
      <c r="K412" s="158"/>
      <c r="L412" s="158"/>
      <c r="M412" s="158"/>
      <c r="N412" s="158"/>
      <c r="O412" s="158"/>
      <c r="P412" s="157"/>
      <c r="Q412" s="159"/>
      <c r="R412" s="155" t="str">
        <f ca="1">IF(ISERROR($V412),"",OFFSET('Smelter Look-up'!$C$4,$V412-4,0)&amp;"")</f>
        <v/>
      </c>
      <c r="S412" s="160" t="str">
        <f t="array" aca="1" ref="S412" ca="1">IF(B412="","",IF(ISERROR(MATCH($E412,CL,0)),"Unknown",INDIRECT("'C'!$A$"&amp;MATCH($E412,CL,0)+1)))</f>
        <v/>
      </c>
      <c r="T412" s="160" t="str">
        <f t="array" aca="1" ref="T412" ca="1">IF(B412="","",IF(ISERROR(MATCH($J412,SorP!$B$1:$B$6226,0)),"",INDIRECT("'SorP'!$A$"&amp;MATCH($S412&amp;$J412,SorP!C:C,0))))</f>
        <v/>
      </c>
      <c r="U412" s="161"/>
      <c r="V412" s="151" t="e">
        <f>IF(C412="",NA(),IF(OR(C412="Smelter not listed",C412="Smelter not yet identified"),MATCH($B412&amp;$D412,'Smelter Look-up'!$J:$J,0),MATCH($B412&amp;$C412,'Smelter Look-up'!$J:$J,0)))</f>
        <v>#N/A</v>
      </c>
      <c r="W412" s="134"/>
      <c r="X412" s="134">
        <f t="shared" ca="1" si="9"/>
        <v>0</v>
      </c>
      <c r="Y412" s="134"/>
      <c r="Z412" s="134"/>
      <c r="AA412" s="134"/>
      <c r="AB412" s="162" t="str">
        <f t="shared" si="8"/>
        <v/>
      </c>
      <c r="AC412" s="134"/>
      <c r="AD412" s="134"/>
      <c r="AE412" s="134"/>
      <c r="AF412" s="134"/>
      <c r="AG412" s="134"/>
      <c r="AH412" s="134"/>
    </row>
    <row r="413" spans="1:34" ht="12" customHeight="1">
      <c r="A413" s="160"/>
      <c r="B413" s="155" t="str">
        <f t="array" ref="B413">IF(LEN(A413)=0,"",INDEX('Smelter Look-up'!$A:$A,MATCH($A413,'Smelter Look-up'!$E:$E,0)))</f>
        <v/>
      </c>
      <c r="C413" s="158" t="str">
        <f t="array" ref="C413">IF(LEN(A413)=0,"",INDEX('Smelter Look-up'!$C:$C,MATCH($A413,'Smelter Look-up'!$E:$E,0)))</f>
        <v/>
      </c>
      <c r="D413" s="155"/>
      <c r="E413" s="155" t="str">
        <f ca="1">IF(ISERROR($V413),"",OFFSET('Smelter Look-up'!$D$4,$V413-4,0)&amp;"")</f>
        <v/>
      </c>
      <c r="F413" s="155" t="str">
        <f ca="1">IF(ISERROR($V413),"",OFFSET('Smelter Look-up'!$E$4,$V413-4,0))</f>
        <v/>
      </c>
      <c r="G413" s="155" t="str">
        <f ca="1">IF(C413=$X$4,IF(ISERROR($V413),"Enter smelter details","RMI"),IF(ISERROR($V413),"",OFFSET('Smelter Look-up'!$F$4,$V413-4,0)))</f>
        <v/>
      </c>
      <c r="H413" s="156" t="str">
        <f ca="1">IF(ISERROR($V413),"",OFFSET('Smelter Look-up'!$G$4,$V413-4,0))</f>
        <v/>
      </c>
      <c r="I413" s="157" t="str">
        <f ca="1">IF(ISERROR($V413),"",OFFSET('Smelter Look-up'!$H$4,$V413-4,0))</f>
        <v/>
      </c>
      <c r="J413" s="157" t="str">
        <f ca="1">IF(ISERROR($V413),"",OFFSET('Smelter Look-up'!$I$4,$V413-4,0))</f>
        <v/>
      </c>
      <c r="K413" s="158"/>
      <c r="L413" s="158"/>
      <c r="M413" s="158"/>
      <c r="N413" s="158"/>
      <c r="O413" s="158"/>
      <c r="P413" s="157"/>
      <c r="Q413" s="159"/>
      <c r="R413" s="155" t="str">
        <f ca="1">IF(ISERROR($V413),"",OFFSET('Smelter Look-up'!$C$4,$V413-4,0)&amp;"")</f>
        <v/>
      </c>
      <c r="S413" s="160" t="str">
        <f t="array" aca="1" ref="S413" ca="1">IF(B413="","",IF(ISERROR(MATCH($E413,CL,0)),"Unknown",INDIRECT("'C'!$A$"&amp;MATCH($E413,CL,0)+1)))</f>
        <v/>
      </c>
      <c r="T413" s="160" t="str">
        <f t="array" aca="1" ref="T413" ca="1">IF(B413="","",IF(ISERROR(MATCH($J413,SorP!$B$1:$B$6226,0)),"",INDIRECT("'SorP'!$A$"&amp;MATCH($S413&amp;$J413,SorP!C:C,0))))</f>
        <v/>
      </c>
      <c r="U413" s="161"/>
      <c r="V413" s="151" t="e">
        <f>IF(C413="",NA(),IF(OR(C413="Smelter not listed",C413="Smelter not yet identified"),MATCH($B413&amp;$D413,'Smelter Look-up'!$J:$J,0),MATCH($B413&amp;$C413,'Smelter Look-up'!$J:$J,0)))</f>
        <v>#N/A</v>
      </c>
      <c r="W413" s="134"/>
      <c r="X413" s="134">
        <f t="shared" ca="1" si="9"/>
        <v>0</v>
      </c>
      <c r="Y413" s="134"/>
      <c r="Z413" s="134"/>
      <c r="AA413" s="134"/>
      <c r="AB413" s="162" t="str">
        <f t="shared" si="8"/>
        <v/>
      </c>
      <c r="AC413" s="134"/>
      <c r="AD413" s="134"/>
      <c r="AE413" s="134"/>
      <c r="AF413" s="134"/>
      <c r="AG413" s="134"/>
      <c r="AH413" s="134"/>
    </row>
    <row r="414" spans="1:34" ht="12" customHeight="1">
      <c r="A414" s="160"/>
      <c r="B414" s="155" t="str">
        <f t="array" ref="B414">IF(LEN(A414)=0,"",INDEX('Smelter Look-up'!$A:$A,MATCH($A414,'Smelter Look-up'!$E:$E,0)))</f>
        <v/>
      </c>
      <c r="C414" s="158" t="str">
        <f t="array" ref="C414">IF(LEN(A414)=0,"",INDEX('Smelter Look-up'!$C:$C,MATCH($A414,'Smelter Look-up'!$E:$E,0)))</f>
        <v/>
      </c>
      <c r="D414" s="155"/>
      <c r="E414" s="155" t="str">
        <f ca="1">IF(ISERROR($V414),"",OFFSET('Smelter Look-up'!$D$4,$V414-4,0)&amp;"")</f>
        <v/>
      </c>
      <c r="F414" s="155" t="str">
        <f ca="1">IF(ISERROR($V414),"",OFFSET('Smelter Look-up'!$E$4,$V414-4,0))</f>
        <v/>
      </c>
      <c r="G414" s="155" t="str">
        <f ca="1">IF(C414=$X$4,IF(ISERROR($V414),"Enter smelter details","RMI"),IF(ISERROR($V414),"",OFFSET('Smelter Look-up'!$F$4,$V414-4,0)))</f>
        <v/>
      </c>
      <c r="H414" s="156" t="str">
        <f ca="1">IF(ISERROR($V414),"",OFFSET('Smelter Look-up'!$G$4,$V414-4,0))</f>
        <v/>
      </c>
      <c r="I414" s="157" t="str">
        <f ca="1">IF(ISERROR($V414),"",OFFSET('Smelter Look-up'!$H$4,$V414-4,0))</f>
        <v/>
      </c>
      <c r="J414" s="157" t="str">
        <f ca="1">IF(ISERROR($V414),"",OFFSET('Smelter Look-up'!$I$4,$V414-4,0))</f>
        <v/>
      </c>
      <c r="K414" s="158"/>
      <c r="L414" s="158"/>
      <c r="M414" s="158"/>
      <c r="N414" s="158"/>
      <c r="O414" s="158"/>
      <c r="P414" s="157"/>
      <c r="Q414" s="159"/>
      <c r="R414" s="155" t="str">
        <f ca="1">IF(ISERROR($V414),"",OFFSET('Smelter Look-up'!$C$4,$V414-4,0)&amp;"")</f>
        <v/>
      </c>
      <c r="S414" s="160" t="str">
        <f t="array" aca="1" ref="S414" ca="1">IF(B414="","",IF(ISERROR(MATCH($E414,CL,0)),"Unknown",INDIRECT("'C'!$A$"&amp;MATCH($E414,CL,0)+1)))</f>
        <v/>
      </c>
      <c r="T414" s="160" t="str">
        <f t="array" aca="1" ref="T414" ca="1">IF(B414="","",IF(ISERROR(MATCH($J414,SorP!$B$1:$B$6226,0)),"",INDIRECT("'SorP'!$A$"&amp;MATCH($S414&amp;$J414,SorP!C:C,0))))</f>
        <v/>
      </c>
      <c r="U414" s="161"/>
      <c r="V414" s="151" t="e">
        <f>IF(C414="",NA(),IF(OR(C414="Smelter not listed",C414="Smelter not yet identified"),MATCH($B414&amp;$D414,'Smelter Look-up'!$J:$J,0),MATCH($B414&amp;$C414,'Smelter Look-up'!$J:$J,0)))</f>
        <v>#N/A</v>
      </c>
      <c r="W414" s="134"/>
      <c r="X414" s="134">
        <f t="shared" ca="1" si="9"/>
        <v>0</v>
      </c>
      <c r="Y414" s="134"/>
      <c r="Z414" s="134"/>
      <c r="AA414" s="134"/>
      <c r="AB414" s="162" t="str">
        <f t="shared" si="8"/>
        <v/>
      </c>
      <c r="AC414" s="134"/>
      <c r="AD414" s="134"/>
      <c r="AE414" s="134"/>
      <c r="AF414" s="134"/>
      <c r="AG414" s="134"/>
      <c r="AH414" s="134"/>
    </row>
    <row r="415" spans="1:34" ht="12" customHeight="1">
      <c r="A415" s="160"/>
      <c r="B415" s="155" t="str">
        <f t="array" ref="B415">IF(LEN(A415)=0,"",INDEX('Smelter Look-up'!$A:$A,MATCH($A415,'Smelter Look-up'!$E:$E,0)))</f>
        <v/>
      </c>
      <c r="C415" s="158" t="str">
        <f t="array" ref="C415">IF(LEN(A415)=0,"",INDEX('Smelter Look-up'!$C:$C,MATCH($A415,'Smelter Look-up'!$E:$E,0)))</f>
        <v/>
      </c>
      <c r="D415" s="155"/>
      <c r="E415" s="155" t="str">
        <f ca="1">IF(ISERROR($V415),"",OFFSET('Smelter Look-up'!$D$4,$V415-4,0)&amp;"")</f>
        <v/>
      </c>
      <c r="F415" s="155" t="str">
        <f ca="1">IF(ISERROR($V415),"",OFFSET('Smelter Look-up'!$E$4,$V415-4,0))</f>
        <v/>
      </c>
      <c r="G415" s="155" t="str">
        <f ca="1">IF(C415=$X$4,IF(ISERROR($V415),"Enter smelter details","RMI"),IF(ISERROR($V415),"",OFFSET('Smelter Look-up'!$F$4,$V415-4,0)))</f>
        <v/>
      </c>
      <c r="H415" s="156" t="str">
        <f ca="1">IF(ISERROR($V415),"",OFFSET('Smelter Look-up'!$G$4,$V415-4,0))</f>
        <v/>
      </c>
      <c r="I415" s="157" t="str">
        <f ca="1">IF(ISERROR($V415),"",OFFSET('Smelter Look-up'!$H$4,$V415-4,0))</f>
        <v/>
      </c>
      <c r="J415" s="157" t="str">
        <f ca="1">IF(ISERROR($V415),"",OFFSET('Smelter Look-up'!$I$4,$V415-4,0))</f>
        <v/>
      </c>
      <c r="K415" s="158"/>
      <c r="L415" s="158"/>
      <c r="M415" s="158"/>
      <c r="N415" s="158"/>
      <c r="O415" s="158"/>
      <c r="P415" s="157"/>
      <c r="Q415" s="159"/>
      <c r="R415" s="155" t="str">
        <f ca="1">IF(ISERROR($V415),"",OFFSET('Smelter Look-up'!$C$4,$V415-4,0)&amp;"")</f>
        <v/>
      </c>
      <c r="S415" s="160" t="str">
        <f t="array" aca="1" ref="S415" ca="1">IF(B415="","",IF(ISERROR(MATCH($E415,CL,0)),"Unknown",INDIRECT("'C'!$A$"&amp;MATCH($E415,CL,0)+1)))</f>
        <v/>
      </c>
      <c r="T415" s="160" t="str">
        <f t="array" aca="1" ref="T415" ca="1">IF(B415="","",IF(ISERROR(MATCH($J415,SorP!$B$1:$B$6226,0)),"",INDIRECT("'SorP'!$A$"&amp;MATCH($S415&amp;$J415,SorP!C:C,0))))</f>
        <v/>
      </c>
      <c r="U415" s="161"/>
      <c r="V415" s="151" t="e">
        <f>IF(C415="",NA(),IF(OR(C415="Smelter not listed",C415="Smelter not yet identified"),MATCH($B415&amp;$D415,'Smelter Look-up'!$J:$J,0),MATCH($B415&amp;$C415,'Smelter Look-up'!$J:$J,0)))</f>
        <v>#N/A</v>
      </c>
      <c r="W415" s="134"/>
      <c r="X415" s="134">
        <f t="shared" ca="1" si="9"/>
        <v>0</v>
      </c>
      <c r="Y415" s="134"/>
      <c r="Z415" s="134"/>
      <c r="AA415" s="134"/>
      <c r="AB415" s="162" t="str">
        <f t="shared" si="8"/>
        <v/>
      </c>
      <c r="AC415" s="134"/>
      <c r="AD415" s="134"/>
      <c r="AE415" s="134"/>
      <c r="AF415" s="134"/>
      <c r="AG415" s="134"/>
      <c r="AH415" s="134"/>
    </row>
    <row r="416" spans="1:34" ht="12" customHeight="1">
      <c r="A416" s="160"/>
      <c r="B416" s="155" t="str">
        <f t="array" ref="B416">IF(LEN(A416)=0,"",INDEX('Smelter Look-up'!$A:$A,MATCH($A416,'Smelter Look-up'!$E:$E,0)))</f>
        <v/>
      </c>
      <c r="C416" s="158" t="str">
        <f t="array" ref="C416">IF(LEN(A416)=0,"",INDEX('Smelter Look-up'!$C:$C,MATCH($A416,'Smelter Look-up'!$E:$E,0)))</f>
        <v/>
      </c>
      <c r="D416" s="155"/>
      <c r="E416" s="155" t="str">
        <f ca="1">IF(ISERROR($V416),"",OFFSET('Smelter Look-up'!$D$4,$V416-4,0)&amp;"")</f>
        <v/>
      </c>
      <c r="F416" s="155" t="str">
        <f ca="1">IF(ISERROR($V416),"",OFFSET('Smelter Look-up'!$E$4,$V416-4,0))</f>
        <v/>
      </c>
      <c r="G416" s="155" t="str">
        <f ca="1">IF(C416=$X$4,IF(ISERROR($V416),"Enter smelter details","RMI"),IF(ISERROR($V416),"",OFFSET('Smelter Look-up'!$F$4,$V416-4,0)))</f>
        <v/>
      </c>
      <c r="H416" s="156" t="str">
        <f ca="1">IF(ISERROR($V416),"",OFFSET('Smelter Look-up'!$G$4,$V416-4,0))</f>
        <v/>
      </c>
      <c r="I416" s="157" t="str">
        <f ca="1">IF(ISERROR($V416),"",OFFSET('Smelter Look-up'!$H$4,$V416-4,0))</f>
        <v/>
      </c>
      <c r="J416" s="157" t="str">
        <f ca="1">IF(ISERROR($V416),"",OFFSET('Smelter Look-up'!$I$4,$V416-4,0))</f>
        <v/>
      </c>
      <c r="K416" s="158"/>
      <c r="L416" s="158"/>
      <c r="M416" s="158"/>
      <c r="N416" s="158"/>
      <c r="O416" s="158"/>
      <c r="P416" s="157"/>
      <c r="Q416" s="159"/>
      <c r="R416" s="155" t="str">
        <f ca="1">IF(ISERROR($V416),"",OFFSET('Smelter Look-up'!$C$4,$V416-4,0)&amp;"")</f>
        <v/>
      </c>
      <c r="S416" s="160" t="str">
        <f t="array" aca="1" ref="S416" ca="1">IF(B416="","",IF(ISERROR(MATCH($E416,CL,0)),"Unknown",INDIRECT("'C'!$A$"&amp;MATCH($E416,CL,0)+1)))</f>
        <v/>
      </c>
      <c r="T416" s="160" t="str">
        <f t="array" aca="1" ref="T416" ca="1">IF(B416="","",IF(ISERROR(MATCH($J416,SorP!$B$1:$B$6226,0)),"",INDIRECT("'SorP'!$A$"&amp;MATCH($S416&amp;$J416,SorP!C:C,0))))</f>
        <v/>
      </c>
      <c r="U416" s="161"/>
      <c r="V416" s="151" t="e">
        <f>IF(C416="",NA(),IF(OR(C416="Smelter not listed",C416="Smelter not yet identified"),MATCH($B416&amp;$D416,'Smelter Look-up'!$J:$J,0),MATCH($B416&amp;$C416,'Smelter Look-up'!$J:$J,0)))</f>
        <v>#N/A</v>
      </c>
      <c r="W416" s="134"/>
      <c r="X416" s="134">
        <f t="shared" ca="1" si="9"/>
        <v>0</v>
      </c>
      <c r="Y416" s="134"/>
      <c r="Z416" s="134"/>
      <c r="AA416" s="134"/>
      <c r="AB416" s="162" t="str">
        <f t="shared" si="8"/>
        <v/>
      </c>
      <c r="AC416" s="134"/>
      <c r="AD416" s="134"/>
      <c r="AE416" s="134"/>
      <c r="AF416" s="134"/>
      <c r="AG416" s="134"/>
      <c r="AH416" s="134"/>
    </row>
    <row r="417" spans="1:34" ht="12" customHeight="1">
      <c r="A417" s="160"/>
      <c r="B417" s="155" t="str">
        <f t="array" ref="B417">IF(LEN(A417)=0,"",INDEX('Smelter Look-up'!$A:$A,MATCH($A417,'Smelter Look-up'!$E:$E,0)))</f>
        <v/>
      </c>
      <c r="C417" s="158" t="str">
        <f t="array" ref="C417">IF(LEN(A417)=0,"",INDEX('Smelter Look-up'!$C:$C,MATCH($A417,'Smelter Look-up'!$E:$E,0)))</f>
        <v/>
      </c>
      <c r="D417" s="155"/>
      <c r="E417" s="155" t="str">
        <f ca="1">IF(ISERROR($V417),"",OFFSET('Smelter Look-up'!$D$4,$V417-4,0)&amp;"")</f>
        <v/>
      </c>
      <c r="F417" s="155" t="str">
        <f ca="1">IF(ISERROR($V417),"",OFFSET('Smelter Look-up'!$E$4,$V417-4,0))</f>
        <v/>
      </c>
      <c r="G417" s="155" t="str">
        <f ca="1">IF(C417=$X$4,IF(ISERROR($V417),"Enter smelter details","RMI"),IF(ISERROR($V417),"",OFFSET('Smelter Look-up'!$F$4,$V417-4,0)))</f>
        <v/>
      </c>
      <c r="H417" s="156" t="str">
        <f ca="1">IF(ISERROR($V417),"",OFFSET('Smelter Look-up'!$G$4,$V417-4,0))</f>
        <v/>
      </c>
      <c r="I417" s="157" t="str">
        <f ca="1">IF(ISERROR($V417),"",OFFSET('Smelter Look-up'!$H$4,$V417-4,0))</f>
        <v/>
      </c>
      <c r="J417" s="157" t="str">
        <f ca="1">IF(ISERROR($V417),"",OFFSET('Smelter Look-up'!$I$4,$V417-4,0))</f>
        <v/>
      </c>
      <c r="K417" s="158"/>
      <c r="L417" s="158"/>
      <c r="M417" s="158"/>
      <c r="N417" s="158"/>
      <c r="O417" s="158"/>
      <c r="P417" s="157"/>
      <c r="Q417" s="159"/>
      <c r="R417" s="155" t="str">
        <f ca="1">IF(ISERROR($V417),"",OFFSET('Smelter Look-up'!$C$4,$V417-4,0)&amp;"")</f>
        <v/>
      </c>
      <c r="S417" s="160" t="str">
        <f t="array" aca="1" ref="S417" ca="1">IF(B417="","",IF(ISERROR(MATCH($E417,CL,0)),"Unknown",INDIRECT("'C'!$A$"&amp;MATCH($E417,CL,0)+1)))</f>
        <v/>
      </c>
      <c r="T417" s="160" t="str">
        <f t="array" aca="1" ref="T417" ca="1">IF(B417="","",IF(ISERROR(MATCH($J417,SorP!$B$1:$B$6226,0)),"",INDIRECT("'SorP'!$A$"&amp;MATCH($S417&amp;$J417,SorP!C:C,0))))</f>
        <v/>
      </c>
      <c r="U417" s="161"/>
      <c r="V417" s="151" t="e">
        <f>IF(C417="",NA(),IF(OR(C417="Smelter not listed",C417="Smelter not yet identified"),MATCH($B417&amp;$D417,'Smelter Look-up'!$J:$J,0),MATCH($B417&amp;$C417,'Smelter Look-up'!$J:$J,0)))</f>
        <v>#N/A</v>
      </c>
      <c r="W417" s="134"/>
      <c r="X417" s="134">
        <f t="shared" ca="1" si="9"/>
        <v>0</v>
      </c>
      <c r="Y417" s="134"/>
      <c r="Z417" s="134"/>
      <c r="AA417" s="134"/>
      <c r="AB417" s="162" t="str">
        <f t="shared" si="8"/>
        <v/>
      </c>
      <c r="AC417" s="134"/>
      <c r="AD417" s="134"/>
      <c r="AE417" s="134"/>
      <c r="AF417" s="134"/>
      <c r="AG417" s="134"/>
      <c r="AH417" s="134"/>
    </row>
    <row r="418" spans="1:34" ht="12" customHeight="1">
      <c r="A418" s="160"/>
      <c r="B418" s="155" t="str">
        <f t="array" ref="B418">IF(LEN(A418)=0,"",INDEX('Smelter Look-up'!$A:$A,MATCH($A418,'Smelter Look-up'!$E:$E,0)))</f>
        <v/>
      </c>
      <c r="C418" s="158" t="str">
        <f t="array" ref="C418">IF(LEN(A418)=0,"",INDEX('Smelter Look-up'!$C:$C,MATCH($A418,'Smelter Look-up'!$E:$E,0)))</f>
        <v/>
      </c>
      <c r="D418" s="155"/>
      <c r="E418" s="155" t="str">
        <f ca="1">IF(ISERROR($V418),"",OFFSET('Smelter Look-up'!$D$4,$V418-4,0)&amp;"")</f>
        <v/>
      </c>
      <c r="F418" s="155" t="str">
        <f ca="1">IF(ISERROR($V418),"",OFFSET('Smelter Look-up'!$E$4,$V418-4,0))</f>
        <v/>
      </c>
      <c r="G418" s="155" t="str">
        <f ca="1">IF(C418=$X$4,IF(ISERROR($V418),"Enter smelter details","RMI"),IF(ISERROR($V418),"",OFFSET('Smelter Look-up'!$F$4,$V418-4,0)))</f>
        <v/>
      </c>
      <c r="H418" s="156" t="str">
        <f ca="1">IF(ISERROR($V418),"",OFFSET('Smelter Look-up'!$G$4,$V418-4,0))</f>
        <v/>
      </c>
      <c r="I418" s="157" t="str">
        <f ca="1">IF(ISERROR($V418),"",OFFSET('Smelter Look-up'!$H$4,$V418-4,0))</f>
        <v/>
      </c>
      <c r="J418" s="157" t="str">
        <f ca="1">IF(ISERROR($V418),"",OFFSET('Smelter Look-up'!$I$4,$V418-4,0))</f>
        <v/>
      </c>
      <c r="K418" s="158"/>
      <c r="L418" s="158"/>
      <c r="M418" s="158"/>
      <c r="N418" s="158"/>
      <c r="O418" s="158"/>
      <c r="P418" s="157"/>
      <c r="Q418" s="159"/>
      <c r="R418" s="155" t="str">
        <f ca="1">IF(ISERROR($V418),"",OFFSET('Smelter Look-up'!$C$4,$V418-4,0)&amp;"")</f>
        <v/>
      </c>
      <c r="S418" s="160" t="str">
        <f t="array" aca="1" ref="S418" ca="1">IF(B418="","",IF(ISERROR(MATCH($E418,CL,0)),"Unknown",INDIRECT("'C'!$A$"&amp;MATCH($E418,CL,0)+1)))</f>
        <v/>
      </c>
      <c r="T418" s="160" t="str">
        <f t="array" aca="1" ref="T418" ca="1">IF(B418="","",IF(ISERROR(MATCH($J418,SorP!$B$1:$B$6226,0)),"",INDIRECT("'SorP'!$A$"&amp;MATCH($S418&amp;$J418,SorP!C:C,0))))</f>
        <v/>
      </c>
      <c r="U418" s="161"/>
      <c r="V418" s="151" t="e">
        <f>IF(C418="",NA(),IF(OR(C418="Smelter not listed",C418="Smelter not yet identified"),MATCH($B418&amp;$D418,'Smelter Look-up'!$J:$J,0),MATCH($B418&amp;$C418,'Smelter Look-up'!$J:$J,0)))</f>
        <v>#N/A</v>
      </c>
      <c r="W418" s="134"/>
      <c r="X418" s="134">
        <f t="shared" ca="1" si="9"/>
        <v>0</v>
      </c>
      <c r="Y418" s="134"/>
      <c r="Z418" s="134"/>
      <c r="AA418" s="134"/>
      <c r="AB418" s="162" t="str">
        <f t="shared" si="8"/>
        <v/>
      </c>
      <c r="AC418" s="134"/>
      <c r="AD418" s="134"/>
      <c r="AE418" s="134"/>
      <c r="AF418" s="134"/>
      <c r="AG418" s="134"/>
      <c r="AH418" s="134"/>
    </row>
    <row r="419" spans="1:34" ht="12" customHeight="1">
      <c r="A419" s="160"/>
      <c r="B419" s="155" t="str">
        <f t="array" ref="B419">IF(LEN(A419)=0,"",INDEX('Smelter Look-up'!$A:$A,MATCH($A419,'Smelter Look-up'!$E:$E,0)))</f>
        <v/>
      </c>
      <c r="C419" s="158" t="str">
        <f t="array" ref="C419">IF(LEN(A419)=0,"",INDEX('Smelter Look-up'!$C:$C,MATCH($A419,'Smelter Look-up'!$E:$E,0)))</f>
        <v/>
      </c>
      <c r="D419" s="155"/>
      <c r="E419" s="155" t="str">
        <f ca="1">IF(ISERROR($V419),"",OFFSET('Smelter Look-up'!$D$4,$V419-4,0)&amp;"")</f>
        <v/>
      </c>
      <c r="F419" s="155" t="str">
        <f ca="1">IF(ISERROR($V419),"",OFFSET('Smelter Look-up'!$E$4,$V419-4,0))</f>
        <v/>
      </c>
      <c r="G419" s="155" t="str">
        <f ca="1">IF(C419=$X$4,IF(ISERROR($V419),"Enter smelter details","RMI"),IF(ISERROR($V419),"",OFFSET('Smelter Look-up'!$F$4,$V419-4,0)))</f>
        <v/>
      </c>
      <c r="H419" s="156" t="str">
        <f ca="1">IF(ISERROR($V419),"",OFFSET('Smelter Look-up'!$G$4,$V419-4,0))</f>
        <v/>
      </c>
      <c r="I419" s="157" t="str">
        <f ca="1">IF(ISERROR($V419),"",OFFSET('Smelter Look-up'!$H$4,$V419-4,0))</f>
        <v/>
      </c>
      <c r="J419" s="157" t="str">
        <f ca="1">IF(ISERROR($V419),"",OFFSET('Smelter Look-up'!$I$4,$V419-4,0))</f>
        <v/>
      </c>
      <c r="K419" s="158"/>
      <c r="L419" s="158"/>
      <c r="M419" s="158"/>
      <c r="N419" s="158"/>
      <c r="O419" s="158"/>
      <c r="P419" s="157"/>
      <c r="Q419" s="159"/>
      <c r="R419" s="155" t="str">
        <f ca="1">IF(ISERROR($V419),"",OFFSET('Smelter Look-up'!$C$4,$V419-4,0)&amp;"")</f>
        <v/>
      </c>
      <c r="S419" s="160" t="str">
        <f t="array" aca="1" ref="S419" ca="1">IF(B419="","",IF(ISERROR(MATCH($E419,CL,0)),"Unknown",INDIRECT("'C'!$A$"&amp;MATCH($E419,CL,0)+1)))</f>
        <v/>
      </c>
      <c r="T419" s="160" t="str">
        <f t="array" aca="1" ref="T419" ca="1">IF(B419="","",IF(ISERROR(MATCH($J419,SorP!$B$1:$B$6226,0)),"",INDIRECT("'SorP'!$A$"&amp;MATCH($S419&amp;$J419,SorP!C:C,0))))</f>
        <v/>
      </c>
      <c r="U419" s="161"/>
      <c r="V419" s="151" t="e">
        <f>IF(C419="",NA(),IF(OR(C419="Smelter not listed",C419="Smelter not yet identified"),MATCH($B419&amp;$D419,'Smelter Look-up'!$J:$J,0),MATCH($B419&amp;$C419,'Smelter Look-up'!$J:$J,0)))</f>
        <v>#N/A</v>
      </c>
      <c r="W419" s="134"/>
      <c r="X419" s="134">
        <f t="shared" ca="1" si="9"/>
        <v>0</v>
      </c>
      <c r="Y419" s="134"/>
      <c r="Z419" s="134"/>
      <c r="AA419" s="134"/>
      <c r="AB419" s="162" t="str">
        <f t="shared" si="8"/>
        <v/>
      </c>
      <c r="AC419" s="134"/>
      <c r="AD419" s="134"/>
      <c r="AE419" s="134"/>
      <c r="AF419" s="134"/>
      <c r="AG419" s="134"/>
      <c r="AH419" s="134"/>
    </row>
    <row r="420" spans="1:34" ht="12" customHeight="1">
      <c r="A420" s="160"/>
      <c r="B420" s="155" t="str">
        <f t="array" ref="B420">IF(LEN(A420)=0,"",INDEX('Smelter Look-up'!$A:$A,MATCH($A420,'Smelter Look-up'!$E:$E,0)))</f>
        <v/>
      </c>
      <c r="C420" s="158" t="str">
        <f t="array" ref="C420">IF(LEN(A420)=0,"",INDEX('Smelter Look-up'!$C:$C,MATCH($A420,'Smelter Look-up'!$E:$E,0)))</f>
        <v/>
      </c>
      <c r="D420" s="155"/>
      <c r="E420" s="155" t="str">
        <f ca="1">IF(ISERROR($V420),"",OFFSET('Smelter Look-up'!$D$4,$V420-4,0)&amp;"")</f>
        <v/>
      </c>
      <c r="F420" s="155" t="str">
        <f ca="1">IF(ISERROR($V420),"",OFFSET('Smelter Look-up'!$E$4,$V420-4,0))</f>
        <v/>
      </c>
      <c r="G420" s="155" t="str">
        <f ca="1">IF(C420=$X$4,IF(ISERROR($V420),"Enter smelter details","RMI"),IF(ISERROR($V420),"",OFFSET('Smelter Look-up'!$F$4,$V420-4,0)))</f>
        <v/>
      </c>
      <c r="H420" s="156" t="str">
        <f ca="1">IF(ISERROR($V420),"",OFFSET('Smelter Look-up'!$G$4,$V420-4,0))</f>
        <v/>
      </c>
      <c r="I420" s="157" t="str">
        <f ca="1">IF(ISERROR($V420),"",OFFSET('Smelter Look-up'!$H$4,$V420-4,0))</f>
        <v/>
      </c>
      <c r="J420" s="157" t="str">
        <f ca="1">IF(ISERROR($V420),"",OFFSET('Smelter Look-up'!$I$4,$V420-4,0))</f>
        <v/>
      </c>
      <c r="K420" s="158"/>
      <c r="L420" s="158"/>
      <c r="M420" s="158"/>
      <c r="N420" s="158"/>
      <c r="O420" s="158"/>
      <c r="P420" s="157"/>
      <c r="Q420" s="159"/>
      <c r="R420" s="155" t="str">
        <f ca="1">IF(ISERROR($V420),"",OFFSET('Smelter Look-up'!$C$4,$V420-4,0)&amp;"")</f>
        <v/>
      </c>
      <c r="S420" s="160" t="str">
        <f t="array" aca="1" ref="S420" ca="1">IF(B420="","",IF(ISERROR(MATCH($E420,CL,0)),"Unknown",INDIRECT("'C'!$A$"&amp;MATCH($E420,CL,0)+1)))</f>
        <v/>
      </c>
      <c r="T420" s="160" t="str">
        <f t="array" aca="1" ref="T420" ca="1">IF(B420="","",IF(ISERROR(MATCH($J420,SorP!$B$1:$B$6226,0)),"",INDIRECT("'SorP'!$A$"&amp;MATCH($S420&amp;$J420,SorP!C:C,0))))</f>
        <v/>
      </c>
      <c r="U420" s="161"/>
      <c r="V420" s="151" t="e">
        <f>IF(C420="",NA(),IF(OR(C420="Smelter not listed",C420="Smelter not yet identified"),MATCH($B420&amp;$D420,'Smelter Look-up'!$J:$J,0),MATCH($B420&amp;$C420,'Smelter Look-up'!$J:$J,0)))</f>
        <v>#N/A</v>
      </c>
      <c r="W420" s="134"/>
      <c r="X420" s="134">
        <f t="shared" ca="1" si="9"/>
        <v>0</v>
      </c>
      <c r="Y420" s="134"/>
      <c r="Z420" s="134"/>
      <c r="AA420" s="134"/>
      <c r="AB420" s="162" t="str">
        <f t="shared" si="8"/>
        <v/>
      </c>
      <c r="AC420" s="134"/>
      <c r="AD420" s="134"/>
      <c r="AE420" s="134"/>
      <c r="AF420" s="134"/>
      <c r="AG420" s="134"/>
      <c r="AH420" s="134"/>
    </row>
    <row r="421" spans="1:34" ht="12" customHeight="1">
      <c r="A421" s="160"/>
      <c r="B421" s="155" t="str">
        <f t="array" ref="B421">IF(LEN(A421)=0,"",INDEX('Smelter Look-up'!$A:$A,MATCH($A421,'Smelter Look-up'!$E:$E,0)))</f>
        <v/>
      </c>
      <c r="C421" s="158" t="str">
        <f t="array" ref="C421">IF(LEN(A421)=0,"",INDEX('Smelter Look-up'!$C:$C,MATCH($A421,'Smelter Look-up'!$E:$E,0)))</f>
        <v/>
      </c>
      <c r="D421" s="155"/>
      <c r="E421" s="155" t="str">
        <f ca="1">IF(ISERROR($V421),"",OFFSET('Smelter Look-up'!$D$4,$V421-4,0)&amp;"")</f>
        <v/>
      </c>
      <c r="F421" s="155" t="str">
        <f ca="1">IF(ISERROR($V421),"",OFFSET('Smelter Look-up'!$E$4,$V421-4,0))</f>
        <v/>
      </c>
      <c r="G421" s="155" t="str">
        <f ca="1">IF(C421=$X$4,IF(ISERROR($V421),"Enter smelter details","RMI"),IF(ISERROR($V421),"",OFFSET('Smelter Look-up'!$F$4,$V421-4,0)))</f>
        <v/>
      </c>
      <c r="H421" s="156" t="str">
        <f ca="1">IF(ISERROR($V421),"",OFFSET('Smelter Look-up'!$G$4,$V421-4,0))</f>
        <v/>
      </c>
      <c r="I421" s="157" t="str">
        <f ca="1">IF(ISERROR($V421),"",OFFSET('Smelter Look-up'!$H$4,$V421-4,0))</f>
        <v/>
      </c>
      <c r="J421" s="157" t="str">
        <f ca="1">IF(ISERROR($V421),"",OFFSET('Smelter Look-up'!$I$4,$V421-4,0))</f>
        <v/>
      </c>
      <c r="K421" s="158"/>
      <c r="L421" s="158"/>
      <c r="M421" s="158"/>
      <c r="N421" s="158"/>
      <c r="O421" s="158"/>
      <c r="P421" s="157"/>
      <c r="Q421" s="159"/>
      <c r="R421" s="155" t="str">
        <f ca="1">IF(ISERROR($V421),"",OFFSET('Smelter Look-up'!$C$4,$V421-4,0)&amp;"")</f>
        <v/>
      </c>
      <c r="S421" s="160" t="str">
        <f t="array" aca="1" ref="S421" ca="1">IF(B421="","",IF(ISERROR(MATCH($E421,CL,0)),"Unknown",INDIRECT("'C'!$A$"&amp;MATCH($E421,CL,0)+1)))</f>
        <v/>
      </c>
      <c r="T421" s="160" t="str">
        <f t="array" aca="1" ref="T421" ca="1">IF(B421="","",IF(ISERROR(MATCH($J421,SorP!$B$1:$B$6226,0)),"",INDIRECT("'SorP'!$A$"&amp;MATCH($S421&amp;$J421,SorP!C:C,0))))</f>
        <v/>
      </c>
      <c r="U421" s="161"/>
      <c r="V421" s="151" t="e">
        <f>IF(C421="",NA(),IF(OR(C421="Smelter not listed",C421="Smelter not yet identified"),MATCH($B421&amp;$D421,'Smelter Look-up'!$J:$J,0),MATCH($B421&amp;$C421,'Smelter Look-up'!$J:$J,0)))</f>
        <v>#N/A</v>
      </c>
      <c r="W421" s="134"/>
      <c r="X421" s="134">
        <f t="shared" ca="1" si="9"/>
        <v>0</v>
      </c>
      <c r="Y421" s="134"/>
      <c r="Z421" s="134"/>
      <c r="AA421" s="134"/>
      <c r="AB421" s="162" t="str">
        <f t="shared" si="8"/>
        <v/>
      </c>
      <c r="AC421" s="134"/>
      <c r="AD421" s="134"/>
      <c r="AE421" s="134"/>
      <c r="AF421" s="134"/>
      <c r="AG421" s="134"/>
      <c r="AH421" s="134"/>
    </row>
    <row r="422" spans="1:34" ht="12" customHeight="1">
      <c r="A422" s="160"/>
      <c r="B422" s="155" t="str">
        <f t="array" ref="B422">IF(LEN(A422)=0,"",INDEX('Smelter Look-up'!$A:$A,MATCH($A422,'Smelter Look-up'!$E:$E,0)))</f>
        <v/>
      </c>
      <c r="C422" s="158" t="str">
        <f t="array" ref="C422">IF(LEN(A422)=0,"",INDEX('Smelter Look-up'!$C:$C,MATCH($A422,'Smelter Look-up'!$E:$E,0)))</f>
        <v/>
      </c>
      <c r="D422" s="155"/>
      <c r="E422" s="155" t="str">
        <f ca="1">IF(ISERROR($V422),"",OFFSET('Smelter Look-up'!$D$4,$V422-4,0)&amp;"")</f>
        <v/>
      </c>
      <c r="F422" s="155" t="str">
        <f ca="1">IF(ISERROR($V422),"",OFFSET('Smelter Look-up'!$E$4,$V422-4,0))</f>
        <v/>
      </c>
      <c r="G422" s="155" t="str">
        <f ca="1">IF(C422=$X$4,IF(ISERROR($V422),"Enter smelter details","RMI"),IF(ISERROR($V422),"",OFFSET('Smelter Look-up'!$F$4,$V422-4,0)))</f>
        <v/>
      </c>
      <c r="H422" s="156" t="str">
        <f ca="1">IF(ISERROR($V422),"",OFFSET('Smelter Look-up'!$G$4,$V422-4,0))</f>
        <v/>
      </c>
      <c r="I422" s="157" t="str">
        <f ca="1">IF(ISERROR($V422),"",OFFSET('Smelter Look-up'!$H$4,$V422-4,0))</f>
        <v/>
      </c>
      <c r="J422" s="157" t="str">
        <f ca="1">IF(ISERROR($V422),"",OFFSET('Smelter Look-up'!$I$4,$V422-4,0))</f>
        <v/>
      </c>
      <c r="K422" s="158"/>
      <c r="L422" s="158"/>
      <c r="M422" s="158"/>
      <c r="N422" s="158"/>
      <c r="O422" s="158"/>
      <c r="P422" s="157"/>
      <c r="Q422" s="159"/>
      <c r="R422" s="155" t="str">
        <f ca="1">IF(ISERROR($V422),"",OFFSET('Smelter Look-up'!$C$4,$V422-4,0)&amp;"")</f>
        <v/>
      </c>
      <c r="S422" s="160" t="str">
        <f t="array" aca="1" ref="S422" ca="1">IF(B422="","",IF(ISERROR(MATCH($E422,CL,0)),"Unknown",INDIRECT("'C'!$A$"&amp;MATCH($E422,CL,0)+1)))</f>
        <v/>
      </c>
      <c r="T422" s="160" t="str">
        <f t="array" aca="1" ref="T422" ca="1">IF(B422="","",IF(ISERROR(MATCH($J422,SorP!$B$1:$B$6226,0)),"",INDIRECT("'SorP'!$A$"&amp;MATCH($S422&amp;$J422,SorP!C:C,0))))</f>
        <v/>
      </c>
      <c r="U422" s="161"/>
      <c r="V422" s="151" t="e">
        <f>IF(C422="",NA(),IF(OR(C422="Smelter not listed",C422="Smelter not yet identified"),MATCH($B422&amp;$D422,'Smelter Look-up'!$J:$J,0),MATCH($B422&amp;$C422,'Smelter Look-up'!$J:$J,0)))</f>
        <v>#N/A</v>
      </c>
      <c r="W422" s="134"/>
      <c r="X422" s="134">
        <f t="shared" ca="1" si="9"/>
        <v>0</v>
      </c>
      <c r="Y422" s="134"/>
      <c r="Z422" s="134"/>
      <c r="AA422" s="134"/>
      <c r="AB422" s="162" t="str">
        <f t="shared" si="8"/>
        <v/>
      </c>
      <c r="AC422" s="134"/>
      <c r="AD422" s="134"/>
      <c r="AE422" s="134"/>
      <c r="AF422" s="134"/>
      <c r="AG422" s="134"/>
      <c r="AH422" s="134"/>
    </row>
    <row r="423" spans="1:34" ht="12" customHeight="1">
      <c r="A423" s="160"/>
      <c r="B423" s="155" t="str">
        <f t="array" ref="B423">IF(LEN(A423)=0,"",INDEX('Smelter Look-up'!$A:$A,MATCH($A423,'Smelter Look-up'!$E:$E,0)))</f>
        <v/>
      </c>
      <c r="C423" s="158" t="str">
        <f t="array" ref="C423">IF(LEN(A423)=0,"",INDEX('Smelter Look-up'!$C:$C,MATCH($A423,'Smelter Look-up'!$E:$E,0)))</f>
        <v/>
      </c>
      <c r="D423" s="155"/>
      <c r="E423" s="155" t="str">
        <f ca="1">IF(ISERROR($V423),"",OFFSET('Smelter Look-up'!$D$4,$V423-4,0)&amp;"")</f>
        <v/>
      </c>
      <c r="F423" s="155" t="str">
        <f ca="1">IF(ISERROR($V423),"",OFFSET('Smelter Look-up'!$E$4,$V423-4,0))</f>
        <v/>
      </c>
      <c r="G423" s="155" t="str">
        <f ca="1">IF(C423=$X$4,IF(ISERROR($V423),"Enter smelter details","RMI"),IF(ISERROR($V423),"",OFFSET('Smelter Look-up'!$F$4,$V423-4,0)))</f>
        <v/>
      </c>
      <c r="H423" s="156" t="str">
        <f ca="1">IF(ISERROR($V423),"",OFFSET('Smelter Look-up'!$G$4,$V423-4,0))</f>
        <v/>
      </c>
      <c r="I423" s="157" t="str">
        <f ca="1">IF(ISERROR($V423),"",OFFSET('Smelter Look-up'!$H$4,$V423-4,0))</f>
        <v/>
      </c>
      <c r="J423" s="157" t="str">
        <f ca="1">IF(ISERROR($V423),"",OFFSET('Smelter Look-up'!$I$4,$V423-4,0))</f>
        <v/>
      </c>
      <c r="K423" s="158"/>
      <c r="L423" s="158"/>
      <c r="M423" s="158"/>
      <c r="N423" s="158"/>
      <c r="O423" s="158"/>
      <c r="P423" s="157"/>
      <c r="Q423" s="159"/>
      <c r="R423" s="155" t="str">
        <f ca="1">IF(ISERROR($V423),"",OFFSET('Smelter Look-up'!$C$4,$V423-4,0)&amp;"")</f>
        <v/>
      </c>
      <c r="S423" s="160" t="str">
        <f t="array" aca="1" ref="S423" ca="1">IF(B423="","",IF(ISERROR(MATCH($E423,CL,0)),"Unknown",INDIRECT("'C'!$A$"&amp;MATCH($E423,CL,0)+1)))</f>
        <v/>
      </c>
      <c r="T423" s="160" t="str">
        <f t="array" aca="1" ref="T423" ca="1">IF(B423="","",IF(ISERROR(MATCH($J423,SorP!$B$1:$B$6226,0)),"",INDIRECT("'SorP'!$A$"&amp;MATCH($S423&amp;$J423,SorP!C:C,0))))</f>
        <v/>
      </c>
      <c r="U423" s="161"/>
      <c r="V423" s="151" t="e">
        <f>IF(C423="",NA(),IF(OR(C423="Smelter not listed",C423="Smelter not yet identified"),MATCH($B423&amp;$D423,'Smelter Look-up'!$J:$J,0),MATCH($B423&amp;$C423,'Smelter Look-up'!$J:$J,0)))</f>
        <v>#N/A</v>
      </c>
      <c r="W423" s="134"/>
      <c r="X423" s="134">
        <f t="shared" ca="1" si="9"/>
        <v>0</v>
      </c>
      <c r="Y423" s="134"/>
      <c r="Z423" s="134"/>
      <c r="AA423" s="134"/>
      <c r="AB423" s="162" t="str">
        <f t="shared" si="8"/>
        <v/>
      </c>
      <c r="AC423" s="134"/>
      <c r="AD423" s="134"/>
      <c r="AE423" s="134"/>
      <c r="AF423" s="134"/>
      <c r="AG423" s="134"/>
      <c r="AH423" s="134"/>
    </row>
    <row r="424" spans="1:34" ht="12" customHeight="1">
      <c r="A424" s="160"/>
      <c r="B424" s="155" t="str">
        <f t="array" ref="B424">IF(LEN(A424)=0,"",INDEX('Smelter Look-up'!$A:$A,MATCH($A424,'Smelter Look-up'!$E:$E,0)))</f>
        <v/>
      </c>
      <c r="C424" s="158" t="str">
        <f t="array" ref="C424">IF(LEN(A424)=0,"",INDEX('Smelter Look-up'!$C:$C,MATCH($A424,'Smelter Look-up'!$E:$E,0)))</f>
        <v/>
      </c>
      <c r="D424" s="155"/>
      <c r="E424" s="155" t="str">
        <f ca="1">IF(ISERROR($V424),"",OFFSET('Smelter Look-up'!$D$4,$V424-4,0)&amp;"")</f>
        <v/>
      </c>
      <c r="F424" s="155" t="str">
        <f ca="1">IF(ISERROR($V424),"",OFFSET('Smelter Look-up'!$E$4,$V424-4,0))</f>
        <v/>
      </c>
      <c r="G424" s="155" t="str">
        <f ca="1">IF(C424=$X$4,IF(ISERROR($V424),"Enter smelter details","RMI"),IF(ISERROR($V424),"",OFFSET('Smelter Look-up'!$F$4,$V424-4,0)))</f>
        <v/>
      </c>
      <c r="H424" s="156" t="str">
        <f ca="1">IF(ISERROR($V424),"",OFFSET('Smelter Look-up'!$G$4,$V424-4,0))</f>
        <v/>
      </c>
      <c r="I424" s="157" t="str">
        <f ca="1">IF(ISERROR($V424),"",OFFSET('Smelter Look-up'!$H$4,$V424-4,0))</f>
        <v/>
      </c>
      <c r="J424" s="157" t="str">
        <f ca="1">IF(ISERROR($V424),"",OFFSET('Smelter Look-up'!$I$4,$V424-4,0))</f>
        <v/>
      </c>
      <c r="K424" s="158"/>
      <c r="L424" s="158"/>
      <c r="M424" s="158"/>
      <c r="N424" s="158"/>
      <c r="O424" s="158"/>
      <c r="P424" s="157"/>
      <c r="Q424" s="159"/>
      <c r="R424" s="155" t="str">
        <f ca="1">IF(ISERROR($V424),"",OFFSET('Smelter Look-up'!$C$4,$V424-4,0)&amp;"")</f>
        <v/>
      </c>
      <c r="S424" s="160" t="str">
        <f t="array" aca="1" ref="S424" ca="1">IF(B424="","",IF(ISERROR(MATCH($E424,CL,0)),"Unknown",INDIRECT("'C'!$A$"&amp;MATCH($E424,CL,0)+1)))</f>
        <v/>
      </c>
      <c r="T424" s="160" t="str">
        <f t="array" aca="1" ref="T424" ca="1">IF(B424="","",IF(ISERROR(MATCH($J424,SorP!$B$1:$B$6226,0)),"",INDIRECT("'SorP'!$A$"&amp;MATCH($S424&amp;$J424,SorP!C:C,0))))</f>
        <v/>
      </c>
      <c r="U424" s="161"/>
      <c r="V424" s="151" t="e">
        <f>IF(C424="",NA(),IF(OR(C424="Smelter not listed",C424="Smelter not yet identified"),MATCH($B424&amp;$D424,'Smelter Look-up'!$J:$J,0),MATCH($B424&amp;$C424,'Smelter Look-up'!$J:$J,0)))</f>
        <v>#N/A</v>
      </c>
      <c r="W424" s="134"/>
      <c r="X424" s="134">
        <f t="shared" ca="1" si="9"/>
        <v>0</v>
      </c>
      <c r="Y424" s="134"/>
      <c r="Z424" s="134"/>
      <c r="AA424" s="134"/>
      <c r="AB424" s="162" t="str">
        <f t="shared" si="8"/>
        <v/>
      </c>
      <c r="AC424" s="134"/>
      <c r="AD424" s="134"/>
      <c r="AE424" s="134"/>
      <c r="AF424" s="134"/>
      <c r="AG424" s="134"/>
      <c r="AH424" s="134"/>
    </row>
    <row r="425" spans="1:34" ht="12" customHeight="1">
      <c r="A425" s="160"/>
      <c r="B425" s="155" t="str">
        <f t="array" ref="B425">IF(LEN(A425)=0,"",INDEX('Smelter Look-up'!$A:$A,MATCH($A425,'Smelter Look-up'!$E:$E,0)))</f>
        <v/>
      </c>
      <c r="C425" s="158" t="str">
        <f t="array" ref="C425">IF(LEN(A425)=0,"",INDEX('Smelter Look-up'!$C:$C,MATCH($A425,'Smelter Look-up'!$E:$E,0)))</f>
        <v/>
      </c>
      <c r="D425" s="155"/>
      <c r="E425" s="155" t="str">
        <f ca="1">IF(ISERROR($V425),"",OFFSET('Smelter Look-up'!$D$4,$V425-4,0)&amp;"")</f>
        <v/>
      </c>
      <c r="F425" s="155" t="str">
        <f ca="1">IF(ISERROR($V425),"",OFFSET('Smelter Look-up'!$E$4,$V425-4,0))</f>
        <v/>
      </c>
      <c r="G425" s="155" t="str">
        <f ca="1">IF(C425=$X$4,IF(ISERROR($V425),"Enter smelter details","RMI"),IF(ISERROR($V425),"",OFFSET('Smelter Look-up'!$F$4,$V425-4,0)))</f>
        <v/>
      </c>
      <c r="H425" s="156" t="str">
        <f ca="1">IF(ISERROR($V425),"",OFFSET('Smelter Look-up'!$G$4,$V425-4,0))</f>
        <v/>
      </c>
      <c r="I425" s="157" t="str">
        <f ca="1">IF(ISERROR($V425),"",OFFSET('Smelter Look-up'!$H$4,$V425-4,0))</f>
        <v/>
      </c>
      <c r="J425" s="157" t="str">
        <f ca="1">IF(ISERROR($V425),"",OFFSET('Smelter Look-up'!$I$4,$V425-4,0))</f>
        <v/>
      </c>
      <c r="K425" s="158"/>
      <c r="L425" s="158"/>
      <c r="M425" s="158"/>
      <c r="N425" s="158"/>
      <c r="O425" s="158"/>
      <c r="P425" s="157"/>
      <c r="Q425" s="159"/>
      <c r="R425" s="155" t="str">
        <f ca="1">IF(ISERROR($V425),"",OFFSET('Smelter Look-up'!$C$4,$V425-4,0)&amp;"")</f>
        <v/>
      </c>
      <c r="S425" s="160" t="str">
        <f t="array" aca="1" ref="S425" ca="1">IF(B425="","",IF(ISERROR(MATCH($E425,CL,0)),"Unknown",INDIRECT("'C'!$A$"&amp;MATCH($E425,CL,0)+1)))</f>
        <v/>
      </c>
      <c r="T425" s="160" t="str">
        <f t="array" aca="1" ref="T425" ca="1">IF(B425="","",IF(ISERROR(MATCH($J425,SorP!$B$1:$B$6226,0)),"",INDIRECT("'SorP'!$A$"&amp;MATCH($S425&amp;$J425,SorP!C:C,0))))</f>
        <v/>
      </c>
      <c r="U425" s="161"/>
      <c r="V425" s="151" t="e">
        <f>IF(C425="",NA(),IF(OR(C425="Smelter not listed",C425="Smelter not yet identified"),MATCH($B425&amp;$D425,'Smelter Look-up'!$J:$J,0),MATCH($B425&amp;$C425,'Smelter Look-up'!$J:$J,0)))</f>
        <v>#N/A</v>
      </c>
      <c r="W425" s="134"/>
      <c r="X425" s="134">
        <f t="shared" ca="1" si="9"/>
        <v>0</v>
      </c>
      <c r="Y425" s="134"/>
      <c r="Z425" s="134"/>
      <c r="AA425" s="134"/>
      <c r="AB425" s="162" t="str">
        <f t="shared" si="8"/>
        <v/>
      </c>
      <c r="AC425" s="134"/>
      <c r="AD425" s="134"/>
      <c r="AE425" s="134"/>
      <c r="AF425" s="134"/>
      <c r="AG425" s="134"/>
      <c r="AH425" s="134"/>
    </row>
    <row r="426" spans="1:34" ht="12" customHeight="1">
      <c r="A426" s="160"/>
      <c r="B426" s="155" t="str">
        <f t="array" ref="B426">IF(LEN(A426)=0,"",INDEX('Smelter Look-up'!$A:$A,MATCH($A426,'Smelter Look-up'!$E:$E,0)))</f>
        <v/>
      </c>
      <c r="C426" s="158" t="str">
        <f t="array" ref="C426">IF(LEN(A426)=0,"",INDEX('Smelter Look-up'!$C:$C,MATCH($A426,'Smelter Look-up'!$E:$E,0)))</f>
        <v/>
      </c>
      <c r="D426" s="155"/>
      <c r="E426" s="155" t="str">
        <f ca="1">IF(ISERROR($V426),"",OFFSET('Smelter Look-up'!$D$4,$V426-4,0)&amp;"")</f>
        <v/>
      </c>
      <c r="F426" s="155" t="str">
        <f ca="1">IF(ISERROR($V426),"",OFFSET('Smelter Look-up'!$E$4,$V426-4,0))</f>
        <v/>
      </c>
      <c r="G426" s="155" t="str">
        <f ca="1">IF(C426=$X$4,IF(ISERROR($V426),"Enter smelter details","RMI"),IF(ISERROR($V426),"",OFFSET('Smelter Look-up'!$F$4,$V426-4,0)))</f>
        <v/>
      </c>
      <c r="H426" s="156" t="str">
        <f ca="1">IF(ISERROR($V426),"",OFFSET('Smelter Look-up'!$G$4,$V426-4,0))</f>
        <v/>
      </c>
      <c r="I426" s="157" t="str">
        <f ca="1">IF(ISERROR($V426),"",OFFSET('Smelter Look-up'!$H$4,$V426-4,0))</f>
        <v/>
      </c>
      <c r="J426" s="157" t="str">
        <f ca="1">IF(ISERROR($V426),"",OFFSET('Smelter Look-up'!$I$4,$V426-4,0))</f>
        <v/>
      </c>
      <c r="K426" s="158"/>
      <c r="L426" s="158"/>
      <c r="M426" s="158"/>
      <c r="N426" s="158"/>
      <c r="O426" s="158"/>
      <c r="P426" s="157"/>
      <c r="Q426" s="159"/>
      <c r="R426" s="155" t="str">
        <f ca="1">IF(ISERROR($V426),"",OFFSET('Smelter Look-up'!$C$4,$V426-4,0)&amp;"")</f>
        <v/>
      </c>
      <c r="S426" s="160" t="str">
        <f t="array" aca="1" ref="S426" ca="1">IF(B426="","",IF(ISERROR(MATCH($E426,CL,0)),"Unknown",INDIRECT("'C'!$A$"&amp;MATCH($E426,CL,0)+1)))</f>
        <v/>
      </c>
      <c r="T426" s="160" t="str">
        <f t="array" aca="1" ref="T426" ca="1">IF(B426="","",IF(ISERROR(MATCH($J426,SorP!$B$1:$B$6226,0)),"",INDIRECT("'SorP'!$A$"&amp;MATCH($S426&amp;$J426,SorP!C:C,0))))</f>
        <v/>
      </c>
      <c r="U426" s="161"/>
      <c r="V426" s="151" t="e">
        <f>IF(C426="",NA(),IF(OR(C426="Smelter not listed",C426="Smelter not yet identified"),MATCH($B426&amp;$D426,'Smelter Look-up'!$J:$J,0),MATCH($B426&amp;$C426,'Smelter Look-up'!$J:$J,0)))</f>
        <v>#N/A</v>
      </c>
      <c r="W426" s="134"/>
      <c r="X426" s="134">
        <f t="shared" ca="1" si="9"/>
        <v>0</v>
      </c>
      <c r="Y426" s="134"/>
      <c r="Z426" s="134"/>
      <c r="AA426" s="134"/>
      <c r="AB426" s="162" t="str">
        <f t="shared" si="8"/>
        <v/>
      </c>
      <c r="AC426" s="134"/>
      <c r="AD426" s="134"/>
      <c r="AE426" s="134"/>
      <c r="AF426" s="134"/>
      <c r="AG426" s="134"/>
      <c r="AH426" s="134"/>
    </row>
    <row r="427" spans="1:34" ht="12" customHeight="1">
      <c r="A427" s="160"/>
      <c r="B427" s="155" t="str">
        <f t="array" ref="B427">IF(LEN(A427)=0,"",INDEX('Smelter Look-up'!$A:$A,MATCH($A427,'Smelter Look-up'!$E:$E,0)))</f>
        <v/>
      </c>
      <c r="C427" s="158" t="str">
        <f t="array" ref="C427">IF(LEN(A427)=0,"",INDEX('Smelter Look-up'!$C:$C,MATCH($A427,'Smelter Look-up'!$E:$E,0)))</f>
        <v/>
      </c>
      <c r="D427" s="155"/>
      <c r="E427" s="155" t="str">
        <f ca="1">IF(ISERROR($V427),"",OFFSET('Smelter Look-up'!$D$4,$V427-4,0)&amp;"")</f>
        <v/>
      </c>
      <c r="F427" s="155" t="str">
        <f ca="1">IF(ISERROR($V427),"",OFFSET('Smelter Look-up'!$E$4,$V427-4,0))</f>
        <v/>
      </c>
      <c r="G427" s="155" t="str">
        <f ca="1">IF(C427=$X$4,IF(ISERROR($V427),"Enter smelter details","RMI"),IF(ISERROR($V427),"",OFFSET('Smelter Look-up'!$F$4,$V427-4,0)))</f>
        <v/>
      </c>
      <c r="H427" s="156" t="str">
        <f ca="1">IF(ISERROR($V427),"",OFFSET('Smelter Look-up'!$G$4,$V427-4,0))</f>
        <v/>
      </c>
      <c r="I427" s="157" t="str">
        <f ca="1">IF(ISERROR($V427),"",OFFSET('Smelter Look-up'!$H$4,$V427-4,0))</f>
        <v/>
      </c>
      <c r="J427" s="157" t="str">
        <f ca="1">IF(ISERROR($V427),"",OFFSET('Smelter Look-up'!$I$4,$V427-4,0))</f>
        <v/>
      </c>
      <c r="K427" s="158"/>
      <c r="L427" s="158"/>
      <c r="M427" s="158"/>
      <c r="N427" s="158"/>
      <c r="O427" s="158"/>
      <c r="P427" s="157"/>
      <c r="Q427" s="159"/>
      <c r="R427" s="155" t="str">
        <f ca="1">IF(ISERROR($V427),"",OFFSET('Smelter Look-up'!$C$4,$V427-4,0)&amp;"")</f>
        <v/>
      </c>
      <c r="S427" s="160" t="str">
        <f t="array" aca="1" ref="S427" ca="1">IF(B427="","",IF(ISERROR(MATCH($E427,CL,0)),"Unknown",INDIRECT("'C'!$A$"&amp;MATCH($E427,CL,0)+1)))</f>
        <v/>
      </c>
      <c r="T427" s="160" t="str">
        <f t="array" aca="1" ref="T427" ca="1">IF(B427="","",IF(ISERROR(MATCH($J427,SorP!$B$1:$B$6226,0)),"",INDIRECT("'SorP'!$A$"&amp;MATCH($S427&amp;$J427,SorP!C:C,0))))</f>
        <v/>
      </c>
      <c r="U427" s="161"/>
      <c r="V427" s="151" t="e">
        <f>IF(C427="",NA(),IF(OR(C427="Smelter not listed",C427="Smelter not yet identified"),MATCH($B427&amp;$D427,'Smelter Look-up'!$J:$J,0),MATCH($B427&amp;$C427,'Smelter Look-up'!$J:$J,0)))</f>
        <v>#N/A</v>
      </c>
      <c r="W427" s="134"/>
      <c r="X427" s="134">
        <f t="shared" ca="1" si="9"/>
        <v>0</v>
      </c>
      <c r="Y427" s="134"/>
      <c r="Z427" s="134"/>
      <c r="AA427" s="134"/>
      <c r="AB427" s="162" t="str">
        <f t="shared" si="8"/>
        <v/>
      </c>
      <c r="AC427" s="134"/>
      <c r="AD427" s="134"/>
      <c r="AE427" s="134"/>
      <c r="AF427" s="134"/>
      <c r="AG427" s="134"/>
      <c r="AH427" s="134"/>
    </row>
    <row r="428" spans="1:34" ht="12" customHeight="1">
      <c r="A428" s="160"/>
      <c r="B428" s="155" t="str">
        <f t="array" ref="B428">IF(LEN(A428)=0,"",INDEX('Smelter Look-up'!$A:$A,MATCH($A428,'Smelter Look-up'!$E:$E,0)))</f>
        <v/>
      </c>
      <c r="C428" s="158" t="str">
        <f t="array" ref="C428">IF(LEN(A428)=0,"",INDEX('Smelter Look-up'!$C:$C,MATCH($A428,'Smelter Look-up'!$E:$E,0)))</f>
        <v/>
      </c>
      <c r="D428" s="155"/>
      <c r="E428" s="155" t="str">
        <f ca="1">IF(ISERROR($V428),"",OFFSET('Smelter Look-up'!$D$4,$V428-4,0)&amp;"")</f>
        <v/>
      </c>
      <c r="F428" s="155" t="str">
        <f ca="1">IF(ISERROR($V428),"",OFFSET('Smelter Look-up'!$E$4,$V428-4,0))</f>
        <v/>
      </c>
      <c r="G428" s="155" t="str">
        <f ca="1">IF(C428=$X$4,IF(ISERROR($V428),"Enter smelter details","RMI"),IF(ISERROR($V428),"",OFFSET('Smelter Look-up'!$F$4,$V428-4,0)))</f>
        <v/>
      </c>
      <c r="H428" s="156" t="str">
        <f ca="1">IF(ISERROR($V428),"",OFFSET('Smelter Look-up'!$G$4,$V428-4,0))</f>
        <v/>
      </c>
      <c r="I428" s="157" t="str">
        <f ca="1">IF(ISERROR($V428),"",OFFSET('Smelter Look-up'!$H$4,$V428-4,0))</f>
        <v/>
      </c>
      <c r="J428" s="157" t="str">
        <f ca="1">IF(ISERROR($V428),"",OFFSET('Smelter Look-up'!$I$4,$V428-4,0))</f>
        <v/>
      </c>
      <c r="K428" s="158"/>
      <c r="L428" s="158"/>
      <c r="M428" s="158"/>
      <c r="N428" s="158"/>
      <c r="O428" s="158"/>
      <c r="P428" s="157"/>
      <c r="Q428" s="159"/>
      <c r="R428" s="155" t="str">
        <f ca="1">IF(ISERROR($V428),"",OFFSET('Smelter Look-up'!$C$4,$V428-4,0)&amp;"")</f>
        <v/>
      </c>
      <c r="S428" s="160" t="str">
        <f t="array" aca="1" ref="S428" ca="1">IF(B428="","",IF(ISERROR(MATCH($E428,CL,0)),"Unknown",INDIRECT("'C'!$A$"&amp;MATCH($E428,CL,0)+1)))</f>
        <v/>
      </c>
      <c r="T428" s="160" t="str">
        <f t="array" aca="1" ref="T428" ca="1">IF(B428="","",IF(ISERROR(MATCH($J428,SorP!$B$1:$B$6226,0)),"",INDIRECT("'SorP'!$A$"&amp;MATCH($S428&amp;$J428,SorP!C:C,0))))</f>
        <v/>
      </c>
      <c r="U428" s="161"/>
      <c r="V428" s="151" t="e">
        <f>IF(C428="",NA(),IF(OR(C428="Smelter not listed",C428="Smelter not yet identified"),MATCH($B428&amp;$D428,'Smelter Look-up'!$J:$J,0),MATCH($B428&amp;$C428,'Smelter Look-up'!$J:$J,0)))</f>
        <v>#N/A</v>
      </c>
      <c r="W428" s="134"/>
      <c r="X428" s="134">
        <f t="shared" ca="1" si="9"/>
        <v>0</v>
      </c>
      <c r="Y428" s="134"/>
      <c r="Z428" s="134"/>
      <c r="AA428" s="134"/>
      <c r="AB428" s="162" t="str">
        <f t="shared" si="8"/>
        <v/>
      </c>
      <c r="AC428" s="134"/>
      <c r="AD428" s="134"/>
      <c r="AE428" s="134"/>
      <c r="AF428" s="134"/>
      <c r="AG428" s="134"/>
      <c r="AH428" s="134"/>
    </row>
    <row r="429" spans="1:34" ht="12" customHeight="1">
      <c r="A429" s="160"/>
      <c r="B429" s="155" t="str">
        <f t="array" ref="B429">IF(LEN(A429)=0,"",INDEX('Smelter Look-up'!$A:$A,MATCH($A429,'Smelter Look-up'!$E:$E,0)))</f>
        <v/>
      </c>
      <c r="C429" s="158" t="str">
        <f t="array" ref="C429">IF(LEN(A429)=0,"",INDEX('Smelter Look-up'!$C:$C,MATCH($A429,'Smelter Look-up'!$E:$E,0)))</f>
        <v/>
      </c>
      <c r="D429" s="155"/>
      <c r="E429" s="155" t="str">
        <f ca="1">IF(ISERROR($V429),"",OFFSET('Smelter Look-up'!$D$4,$V429-4,0)&amp;"")</f>
        <v/>
      </c>
      <c r="F429" s="155" t="str">
        <f ca="1">IF(ISERROR($V429),"",OFFSET('Smelter Look-up'!$E$4,$V429-4,0))</f>
        <v/>
      </c>
      <c r="G429" s="155" t="str">
        <f ca="1">IF(C429=$X$4,IF(ISERROR($V429),"Enter smelter details","RMI"),IF(ISERROR($V429),"",OFFSET('Smelter Look-up'!$F$4,$V429-4,0)))</f>
        <v/>
      </c>
      <c r="H429" s="156" t="str">
        <f ca="1">IF(ISERROR($V429),"",OFFSET('Smelter Look-up'!$G$4,$V429-4,0))</f>
        <v/>
      </c>
      <c r="I429" s="157" t="str">
        <f ca="1">IF(ISERROR($V429),"",OFFSET('Smelter Look-up'!$H$4,$V429-4,0))</f>
        <v/>
      </c>
      <c r="J429" s="157" t="str">
        <f ca="1">IF(ISERROR($V429),"",OFFSET('Smelter Look-up'!$I$4,$V429-4,0))</f>
        <v/>
      </c>
      <c r="K429" s="158"/>
      <c r="L429" s="158"/>
      <c r="M429" s="158"/>
      <c r="N429" s="158"/>
      <c r="O429" s="158"/>
      <c r="P429" s="157"/>
      <c r="Q429" s="159"/>
      <c r="R429" s="155" t="str">
        <f ca="1">IF(ISERROR($V429),"",OFFSET('Smelter Look-up'!$C$4,$V429-4,0)&amp;"")</f>
        <v/>
      </c>
      <c r="S429" s="160" t="str">
        <f t="array" aca="1" ref="S429" ca="1">IF(B429="","",IF(ISERROR(MATCH($E429,CL,0)),"Unknown",INDIRECT("'C'!$A$"&amp;MATCH($E429,CL,0)+1)))</f>
        <v/>
      </c>
      <c r="T429" s="160" t="str">
        <f t="array" aca="1" ref="T429" ca="1">IF(B429="","",IF(ISERROR(MATCH($J429,SorP!$B$1:$B$6226,0)),"",INDIRECT("'SorP'!$A$"&amp;MATCH($S429&amp;$J429,SorP!C:C,0))))</f>
        <v/>
      </c>
      <c r="U429" s="161"/>
      <c r="V429" s="151" t="e">
        <f>IF(C429="",NA(),IF(OR(C429="Smelter not listed",C429="Smelter not yet identified"),MATCH($B429&amp;$D429,'Smelter Look-up'!$J:$J,0),MATCH($B429&amp;$C429,'Smelter Look-up'!$J:$J,0)))</f>
        <v>#N/A</v>
      </c>
      <c r="W429" s="134"/>
      <c r="X429" s="134">
        <f t="shared" ca="1" si="9"/>
        <v>0</v>
      </c>
      <c r="Y429" s="134"/>
      <c r="Z429" s="134"/>
      <c r="AA429" s="134"/>
      <c r="AB429" s="162" t="str">
        <f t="shared" si="8"/>
        <v/>
      </c>
      <c r="AC429" s="134"/>
      <c r="AD429" s="134"/>
      <c r="AE429" s="134"/>
      <c r="AF429" s="134"/>
      <c r="AG429" s="134"/>
      <c r="AH429" s="134"/>
    </row>
    <row r="430" spans="1:34" ht="12" customHeight="1">
      <c r="A430" s="160"/>
      <c r="B430" s="155" t="str">
        <f t="array" ref="B430">IF(LEN(A430)=0,"",INDEX('Smelter Look-up'!$A:$A,MATCH($A430,'Smelter Look-up'!$E:$E,0)))</f>
        <v/>
      </c>
      <c r="C430" s="158" t="str">
        <f t="array" ref="C430">IF(LEN(A430)=0,"",INDEX('Smelter Look-up'!$C:$C,MATCH($A430,'Smelter Look-up'!$E:$E,0)))</f>
        <v/>
      </c>
      <c r="D430" s="155"/>
      <c r="E430" s="155" t="str">
        <f ca="1">IF(ISERROR($V430),"",OFFSET('Smelter Look-up'!$D$4,$V430-4,0)&amp;"")</f>
        <v/>
      </c>
      <c r="F430" s="155" t="str">
        <f ca="1">IF(ISERROR($V430),"",OFFSET('Smelter Look-up'!$E$4,$V430-4,0))</f>
        <v/>
      </c>
      <c r="G430" s="155" t="str">
        <f ca="1">IF(C430=$X$4,IF(ISERROR($V430),"Enter smelter details","RMI"),IF(ISERROR($V430),"",OFFSET('Smelter Look-up'!$F$4,$V430-4,0)))</f>
        <v/>
      </c>
      <c r="H430" s="156" t="str">
        <f ca="1">IF(ISERROR($V430),"",OFFSET('Smelter Look-up'!$G$4,$V430-4,0))</f>
        <v/>
      </c>
      <c r="I430" s="157" t="str">
        <f ca="1">IF(ISERROR($V430),"",OFFSET('Smelter Look-up'!$H$4,$V430-4,0))</f>
        <v/>
      </c>
      <c r="J430" s="157" t="str">
        <f ca="1">IF(ISERROR($V430),"",OFFSET('Smelter Look-up'!$I$4,$V430-4,0))</f>
        <v/>
      </c>
      <c r="K430" s="158"/>
      <c r="L430" s="158"/>
      <c r="M430" s="158"/>
      <c r="N430" s="158"/>
      <c r="O430" s="158"/>
      <c r="P430" s="157"/>
      <c r="Q430" s="159"/>
      <c r="R430" s="155" t="str">
        <f ca="1">IF(ISERROR($V430),"",OFFSET('Smelter Look-up'!$C$4,$V430-4,0)&amp;"")</f>
        <v/>
      </c>
      <c r="S430" s="160" t="str">
        <f t="array" aca="1" ref="S430" ca="1">IF(B430="","",IF(ISERROR(MATCH($E430,CL,0)),"Unknown",INDIRECT("'C'!$A$"&amp;MATCH($E430,CL,0)+1)))</f>
        <v/>
      </c>
      <c r="T430" s="160" t="str">
        <f t="array" aca="1" ref="T430" ca="1">IF(B430="","",IF(ISERROR(MATCH($J430,SorP!$B$1:$B$6226,0)),"",INDIRECT("'SorP'!$A$"&amp;MATCH($S430&amp;$J430,SorP!C:C,0))))</f>
        <v/>
      </c>
      <c r="U430" s="161"/>
      <c r="V430" s="151" t="e">
        <f>IF(C430="",NA(),IF(OR(C430="Smelter not listed",C430="Smelter not yet identified"),MATCH($B430&amp;$D430,'Smelter Look-up'!$J:$J,0),MATCH($B430&amp;$C430,'Smelter Look-up'!$J:$J,0)))</f>
        <v>#N/A</v>
      </c>
      <c r="W430" s="134"/>
      <c r="X430" s="134">
        <f t="shared" ca="1" si="9"/>
        <v>0</v>
      </c>
      <c r="Y430" s="134"/>
      <c r="Z430" s="134"/>
      <c r="AA430" s="134"/>
      <c r="AB430" s="162" t="str">
        <f t="shared" si="8"/>
        <v/>
      </c>
      <c r="AC430" s="134"/>
      <c r="AD430" s="134"/>
      <c r="AE430" s="134"/>
      <c r="AF430" s="134"/>
      <c r="AG430" s="134"/>
      <c r="AH430" s="134"/>
    </row>
    <row r="431" spans="1:34" ht="12" customHeight="1">
      <c r="A431" s="160"/>
      <c r="B431" s="155" t="str">
        <f t="array" ref="B431">IF(LEN(A431)=0,"",INDEX('Smelter Look-up'!$A:$A,MATCH($A431,'Smelter Look-up'!$E:$E,0)))</f>
        <v/>
      </c>
      <c r="C431" s="158" t="str">
        <f t="array" ref="C431">IF(LEN(A431)=0,"",INDEX('Smelter Look-up'!$C:$C,MATCH($A431,'Smelter Look-up'!$E:$E,0)))</f>
        <v/>
      </c>
      <c r="D431" s="155"/>
      <c r="E431" s="155" t="str">
        <f ca="1">IF(ISERROR($V431),"",OFFSET('Smelter Look-up'!$D$4,$V431-4,0)&amp;"")</f>
        <v/>
      </c>
      <c r="F431" s="155" t="str">
        <f ca="1">IF(ISERROR($V431),"",OFFSET('Smelter Look-up'!$E$4,$V431-4,0))</f>
        <v/>
      </c>
      <c r="G431" s="155" t="str">
        <f ca="1">IF(C431=$X$4,IF(ISERROR($V431),"Enter smelter details","RMI"),IF(ISERROR($V431),"",OFFSET('Smelter Look-up'!$F$4,$V431-4,0)))</f>
        <v/>
      </c>
      <c r="H431" s="156" t="str">
        <f ca="1">IF(ISERROR($V431),"",OFFSET('Smelter Look-up'!$G$4,$V431-4,0))</f>
        <v/>
      </c>
      <c r="I431" s="157" t="str">
        <f ca="1">IF(ISERROR($V431),"",OFFSET('Smelter Look-up'!$H$4,$V431-4,0))</f>
        <v/>
      </c>
      <c r="J431" s="157" t="str">
        <f ca="1">IF(ISERROR($V431),"",OFFSET('Smelter Look-up'!$I$4,$V431-4,0))</f>
        <v/>
      </c>
      <c r="K431" s="158"/>
      <c r="L431" s="158"/>
      <c r="M431" s="158"/>
      <c r="N431" s="158"/>
      <c r="O431" s="158"/>
      <c r="P431" s="157"/>
      <c r="Q431" s="159"/>
      <c r="R431" s="155" t="str">
        <f ca="1">IF(ISERROR($V431),"",OFFSET('Smelter Look-up'!$C$4,$V431-4,0)&amp;"")</f>
        <v/>
      </c>
      <c r="S431" s="160" t="str">
        <f t="array" aca="1" ref="S431" ca="1">IF(B431="","",IF(ISERROR(MATCH($E431,CL,0)),"Unknown",INDIRECT("'C'!$A$"&amp;MATCH($E431,CL,0)+1)))</f>
        <v/>
      </c>
      <c r="T431" s="160" t="str">
        <f t="array" aca="1" ref="T431" ca="1">IF(B431="","",IF(ISERROR(MATCH($J431,SorP!$B$1:$B$6226,0)),"",INDIRECT("'SorP'!$A$"&amp;MATCH($S431&amp;$J431,SorP!C:C,0))))</f>
        <v/>
      </c>
      <c r="U431" s="161"/>
      <c r="V431" s="151" t="e">
        <f>IF(C431="",NA(),IF(OR(C431="Smelter not listed",C431="Smelter not yet identified"),MATCH($B431&amp;$D431,'Smelter Look-up'!$J:$J,0),MATCH($B431&amp;$C431,'Smelter Look-up'!$J:$J,0)))</f>
        <v>#N/A</v>
      </c>
      <c r="W431" s="134"/>
      <c r="X431" s="134">
        <f t="shared" ca="1" si="9"/>
        <v>0</v>
      </c>
      <c r="Y431" s="134"/>
      <c r="Z431" s="134"/>
      <c r="AA431" s="134"/>
      <c r="AB431" s="162" t="str">
        <f t="shared" si="8"/>
        <v/>
      </c>
      <c r="AC431" s="134"/>
      <c r="AD431" s="134"/>
      <c r="AE431" s="134"/>
      <c r="AF431" s="134"/>
      <c r="AG431" s="134"/>
      <c r="AH431" s="134"/>
    </row>
    <row r="432" spans="1:34" ht="12" customHeight="1">
      <c r="A432" s="160"/>
      <c r="B432" s="155" t="str">
        <f t="array" ref="B432">IF(LEN(A432)=0,"",INDEX('Smelter Look-up'!$A:$A,MATCH($A432,'Smelter Look-up'!$E:$E,0)))</f>
        <v/>
      </c>
      <c r="C432" s="158" t="str">
        <f t="array" ref="C432">IF(LEN(A432)=0,"",INDEX('Smelter Look-up'!$C:$C,MATCH($A432,'Smelter Look-up'!$E:$E,0)))</f>
        <v/>
      </c>
      <c r="D432" s="155"/>
      <c r="E432" s="155" t="str">
        <f ca="1">IF(ISERROR($V432),"",OFFSET('Smelter Look-up'!$D$4,$V432-4,0)&amp;"")</f>
        <v/>
      </c>
      <c r="F432" s="155" t="str">
        <f ca="1">IF(ISERROR($V432),"",OFFSET('Smelter Look-up'!$E$4,$V432-4,0))</f>
        <v/>
      </c>
      <c r="G432" s="155" t="str">
        <f ca="1">IF(C432=$X$4,IF(ISERROR($V432),"Enter smelter details","RMI"),IF(ISERROR($V432),"",OFFSET('Smelter Look-up'!$F$4,$V432-4,0)))</f>
        <v/>
      </c>
      <c r="H432" s="156" t="str">
        <f ca="1">IF(ISERROR($V432),"",OFFSET('Smelter Look-up'!$G$4,$V432-4,0))</f>
        <v/>
      </c>
      <c r="I432" s="157" t="str">
        <f ca="1">IF(ISERROR($V432),"",OFFSET('Smelter Look-up'!$H$4,$V432-4,0))</f>
        <v/>
      </c>
      <c r="J432" s="157" t="str">
        <f ca="1">IF(ISERROR($V432),"",OFFSET('Smelter Look-up'!$I$4,$V432-4,0))</f>
        <v/>
      </c>
      <c r="K432" s="158"/>
      <c r="L432" s="158"/>
      <c r="M432" s="158"/>
      <c r="N432" s="158"/>
      <c r="O432" s="158"/>
      <c r="P432" s="157"/>
      <c r="Q432" s="159"/>
      <c r="R432" s="155" t="str">
        <f ca="1">IF(ISERROR($V432),"",OFFSET('Smelter Look-up'!$C$4,$V432-4,0)&amp;"")</f>
        <v/>
      </c>
      <c r="S432" s="160" t="str">
        <f t="array" aca="1" ref="S432" ca="1">IF(B432="","",IF(ISERROR(MATCH($E432,CL,0)),"Unknown",INDIRECT("'C'!$A$"&amp;MATCH($E432,CL,0)+1)))</f>
        <v/>
      </c>
      <c r="T432" s="160" t="str">
        <f t="array" aca="1" ref="T432" ca="1">IF(B432="","",IF(ISERROR(MATCH($J432,SorP!$B$1:$B$6226,0)),"",INDIRECT("'SorP'!$A$"&amp;MATCH($S432&amp;$J432,SorP!C:C,0))))</f>
        <v/>
      </c>
      <c r="U432" s="161"/>
      <c r="V432" s="151" t="e">
        <f>IF(C432="",NA(),IF(OR(C432="Smelter not listed",C432="Smelter not yet identified"),MATCH($B432&amp;$D432,'Smelter Look-up'!$J:$J,0),MATCH($B432&amp;$C432,'Smelter Look-up'!$J:$J,0)))</f>
        <v>#N/A</v>
      </c>
      <c r="W432" s="134"/>
      <c r="X432" s="134">
        <f t="shared" ca="1" si="9"/>
        <v>0</v>
      </c>
      <c r="Y432" s="134"/>
      <c r="Z432" s="134"/>
      <c r="AA432" s="134"/>
      <c r="AB432" s="162" t="str">
        <f t="shared" si="8"/>
        <v/>
      </c>
      <c r="AC432" s="134"/>
      <c r="AD432" s="134"/>
      <c r="AE432" s="134"/>
      <c r="AF432" s="134"/>
      <c r="AG432" s="134"/>
      <c r="AH432" s="134"/>
    </row>
    <row r="433" spans="1:34" ht="12" customHeight="1">
      <c r="A433" s="160"/>
      <c r="B433" s="155" t="str">
        <f t="array" ref="B433">IF(LEN(A433)=0,"",INDEX('Smelter Look-up'!$A:$A,MATCH($A433,'Smelter Look-up'!$E:$E,0)))</f>
        <v/>
      </c>
      <c r="C433" s="158" t="str">
        <f t="array" ref="C433">IF(LEN(A433)=0,"",INDEX('Smelter Look-up'!$C:$C,MATCH($A433,'Smelter Look-up'!$E:$E,0)))</f>
        <v/>
      </c>
      <c r="D433" s="155"/>
      <c r="E433" s="155" t="str">
        <f ca="1">IF(ISERROR($V433),"",OFFSET('Smelter Look-up'!$D$4,$V433-4,0)&amp;"")</f>
        <v/>
      </c>
      <c r="F433" s="155" t="str">
        <f ca="1">IF(ISERROR($V433),"",OFFSET('Smelter Look-up'!$E$4,$V433-4,0))</f>
        <v/>
      </c>
      <c r="G433" s="155" t="str">
        <f ca="1">IF(C433=$X$4,IF(ISERROR($V433),"Enter smelter details","RMI"),IF(ISERROR($V433),"",OFFSET('Smelter Look-up'!$F$4,$V433-4,0)))</f>
        <v/>
      </c>
      <c r="H433" s="156" t="str">
        <f ca="1">IF(ISERROR($V433),"",OFFSET('Smelter Look-up'!$G$4,$V433-4,0))</f>
        <v/>
      </c>
      <c r="I433" s="157" t="str">
        <f ca="1">IF(ISERROR($V433),"",OFFSET('Smelter Look-up'!$H$4,$V433-4,0))</f>
        <v/>
      </c>
      <c r="J433" s="157" t="str">
        <f ca="1">IF(ISERROR($V433),"",OFFSET('Smelter Look-up'!$I$4,$V433-4,0))</f>
        <v/>
      </c>
      <c r="K433" s="158"/>
      <c r="L433" s="158"/>
      <c r="M433" s="158"/>
      <c r="N433" s="158"/>
      <c r="O433" s="158"/>
      <c r="P433" s="157"/>
      <c r="Q433" s="159"/>
      <c r="R433" s="155" t="str">
        <f ca="1">IF(ISERROR($V433),"",OFFSET('Smelter Look-up'!$C$4,$V433-4,0)&amp;"")</f>
        <v/>
      </c>
      <c r="S433" s="160" t="str">
        <f t="array" aca="1" ref="S433" ca="1">IF(B433="","",IF(ISERROR(MATCH($E433,CL,0)),"Unknown",INDIRECT("'C'!$A$"&amp;MATCH($E433,CL,0)+1)))</f>
        <v/>
      </c>
      <c r="T433" s="160" t="str">
        <f t="array" aca="1" ref="T433" ca="1">IF(B433="","",IF(ISERROR(MATCH($J433,SorP!$B$1:$B$6226,0)),"",INDIRECT("'SorP'!$A$"&amp;MATCH($S433&amp;$J433,SorP!C:C,0))))</f>
        <v/>
      </c>
      <c r="U433" s="161"/>
      <c r="V433" s="151" t="e">
        <f>IF(C433="",NA(),IF(OR(C433="Smelter not listed",C433="Smelter not yet identified"),MATCH($B433&amp;$D433,'Smelter Look-up'!$J:$J,0),MATCH($B433&amp;$C433,'Smelter Look-up'!$J:$J,0)))</f>
        <v>#N/A</v>
      </c>
      <c r="W433" s="134"/>
      <c r="X433" s="134">
        <f t="shared" ca="1" si="9"/>
        <v>0</v>
      </c>
      <c r="Y433" s="134"/>
      <c r="Z433" s="134"/>
      <c r="AA433" s="134"/>
      <c r="AB433" s="162" t="str">
        <f t="shared" si="8"/>
        <v/>
      </c>
      <c r="AC433" s="134"/>
      <c r="AD433" s="134"/>
      <c r="AE433" s="134"/>
      <c r="AF433" s="134"/>
      <c r="AG433" s="134"/>
      <c r="AH433" s="134"/>
    </row>
    <row r="434" spans="1:34" ht="12" customHeight="1">
      <c r="A434" s="160"/>
      <c r="B434" s="155" t="str">
        <f t="array" ref="B434">IF(LEN(A434)=0,"",INDEX('Smelter Look-up'!$A:$A,MATCH($A434,'Smelter Look-up'!$E:$E,0)))</f>
        <v/>
      </c>
      <c r="C434" s="158" t="str">
        <f t="array" ref="C434">IF(LEN(A434)=0,"",INDEX('Smelter Look-up'!$C:$C,MATCH($A434,'Smelter Look-up'!$E:$E,0)))</f>
        <v/>
      </c>
      <c r="D434" s="155"/>
      <c r="E434" s="155" t="str">
        <f ca="1">IF(ISERROR($V434),"",OFFSET('Smelter Look-up'!$D$4,$V434-4,0)&amp;"")</f>
        <v/>
      </c>
      <c r="F434" s="155" t="str">
        <f ca="1">IF(ISERROR($V434),"",OFFSET('Smelter Look-up'!$E$4,$V434-4,0))</f>
        <v/>
      </c>
      <c r="G434" s="155" t="str">
        <f ca="1">IF(C434=$X$4,IF(ISERROR($V434),"Enter smelter details","RMI"),IF(ISERROR($V434),"",OFFSET('Smelter Look-up'!$F$4,$V434-4,0)))</f>
        <v/>
      </c>
      <c r="H434" s="156" t="str">
        <f ca="1">IF(ISERROR($V434),"",OFFSET('Smelter Look-up'!$G$4,$V434-4,0))</f>
        <v/>
      </c>
      <c r="I434" s="157" t="str">
        <f ca="1">IF(ISERROR($V434),"",OFFSET('Smelter Look-up'!$H$4,$V434-4,0))</f>
        <v/>
      </c>
      <c r="J434" s="157" t="str">
        <f ca="1">IF(ISERROR($V434),"",OFFSET('Smelter Look-up'!$I$4,$V434-4,0))</f>
        <v/>
      </c>
      <c r="K434" s="158"/>
      <c r="L434" s="158"/>
      <c r="M434" s="158"/>
      <c r="N434" s="158"/>
      <c r="O434" s="158"/>
      <c r="P434" s="157"/>
      <c r="Q434" s="159"/>
      <c r="R434" s="155" t="str">
        <f ca="1">IF(ISERROR($V434),"",OFFSET('Smelter Look-up'!$C$4,$V434-4,0)&amp;"")</f>
        <v/>
      </c>
      <c r="S434" s="160" t="str">
        <f t="array" aca="1" ref="S434" ca="1">IF(B434="","",IF(ISERROR(MATCH($E434,CL,0)),"Unknown",INDIRECT("'C'!$A$"&amp;MATCH($E434,CL,0)+1)))</f>
        <v/>
      </c>
      <c r="T434" s="160" t="str">
        <f t="array" aca="1" ref="T434" ca="1">IF(B434="","",IF(ISERROR(MATCH($J434,SorP!$B$1:$B$6226,0)),"",INDIRECT("'SorP'!$A$"&amp;MATCH($S434&amp;$J434,SorP!C:C,0))))</f>
        <v/>
      </c>
      <c r="U434" s="161"/>
      <c r="V434" s="151" t="e">
        <f>IF(C434="",NA(),IF(OR(C434="Smelter not listed",C434="Smelter not yet identified"),MATCH($B434&amp;$D434,'Smelter Look-up'!$J:$J,0),MATCH($B434&amp;$C434,'Smelter Look-up'!$J:$J,0)))</f>
        <v>#N/A</v>
      </c>
      <c r="W434" s="134"/>
      <c r="X434" s="134">
        <f t="shared" ca="1" si="9"/>
        <v>0</v>
      </c>
      <c r="Y434" s="134"/>
      <c r="Z434" s="134"/>
      <c r="AA434" s="134"/>
      <c r="AB434" s="162" t="str">
        <f t="shared" si="8"/>
        <v/>
      </c>
      <c r="AC434" s="134"/>
      <c r="AD434" s="134"/>
      <c r="AE434" s="134"/>
      <c r="AF434" s="134"/>
      <c r="AG434" s="134"/>
      <c r="AH434" s="134"/>
    </row>
    <row r="435" spans="1:34" ht="12" customHeight="1">
      <c r="A435" s="160"/>
      <c r="B435" s="155" t="str">
        <f t="array" ref="B435">IF(LEN(A435)=0,"",INDEX('Smelter Look-up'!$A:$A,MATCH($A435,'Smelter Look-up'!$E:$E,0)))</f>
        <v/>
      </c>
      <c r="C435" s="158" t="str">
        <f t="array" ref="C435">IF(LEN(A435)=0,"",INDEX('Smelter Look-up'!$C:$C,MATCH($A435,'Smelter Look-up'!$E:$E,0)))</f>
        <v/>
      </c>
      <c r="D435" s="155"/>
      <c r="E435" s="155" t="str">
        <f ca="1">IF(ISERROR($V435),"",OFFSET('Smelter Look-up'!$D$4,$V435-4,0)&amp;"")</f>
        <v/>
      </c>
      <c r="F435" s="155" t="str">
        <f ca="1">IF(ISERROR($V435),"",OFFSET('Smelter Look-up'!$E$4,$V435-4,0))</f>
        <v/>
      </c>
      <c r="G435" s="155" t="str">
        <f ca="1">IF(C435=$X$4,IF(ISERROR($V435),"Enter smelter details","RMI"),IF(ISERROR($V435),"",OFFSET('Smelter Look-up'!$F$4,$V435-4,0)))</f>
        <v/>
      </c>
      <c r="H435" s="156" t="str">
        <f ca="1">IF(ISERROR($V435),"",OFFSET('Smelter Look-up'!$G$4,$V435-4,0))</f>
        <v/>
      </c>
      <c r="I435" s="157" t="str">
        <f ca="1">IF(ISERROR($V435),"",OFFSET('Smelter Look-up'!$H$4,$V435-4,0))</f>
        <v/>
      </c>
      <c r="J435" s="157" t="str">
        <f ca="1">IF(ISERROR($V435),"",OFFSET('Smelter Look-up'!$I$4,$V435-4,0))</f>
        <v/>
      </c>
      <c r="K435" s="158"/>
      <c r="L435" s="158"/>
      <c r="M435" s="158"/>
      <c r="N435" s="158"/>
      <c r="O435" s="158"/>
      <c r="P435" s="157"/>
      <c r="Q435" s="159"/>
      <c r="R435" s="155" t="str">
        <f ca="1">IF(ISERROR($V435),"",OFFSET('Smelter Look-up'!$C$4,$V435-4,0)&amp;"")</f>
        <v/>
      </c>
      <c r="S435" s="160" t="str">
        <f t="array" aca="1" ref="S435" ca="1">IF(B435="","",IF(ISERROR(MATCH($E435,CL,0)),"Unknown",INDIRECT("'C'!$A$"&amp;MATCH($E435,CL,0)+1)))</f>
        <v/>
      </c>
      <c r="T435" s="160" t="str">
        <f t="array" aca="1" ref="T435" ca="1">IF(B435="","",IF(ISERROR(MATCH($J435,SorP!$B$1:$B$6226,0)),"",INDIRECT("'SorP'!$A$"&amp;MATCH($S435&amp;$J435,SorP!C:C,0))))</f>
        <v/>
      </c>
      <c r="U435" s="161"/>
      <c r="V435" s="151" t="e">
        <f>IF(C435="",NA(),IF(OR(C435="Smelter not listed",C435="Smelter not yet identified"),MATCH($B435&amp;$D435,'Smelter Look-up'!$J:$J,0),MATCH($B435&amp;$C435,'Smelter Look-up'!$J:$J,0)))</f>
        <v>#N/A</v>
      </c>
      <c r="W435" s="134"/>
      <c r="X435" s="134">
        <f t="shared" ca="1" si="9"/>
        <v>0</v>
      </c>
      <c r="Y435" s="134"/>
      <c r="Z435" s="134"/>
      <c r="AA435" s="134"/>
      <c r="AB435" s="162" t="str">
        <f t="shared" si="8"/>
        <v/>
      </c>
      <c r="AC435" s="134"/>
      <c r="AD435" s="134"/>
      <c r="AE435" s="134"/>
      <c r="AF435" s="134"/>
      <c r="AG435" s="134"/>
      <c r="AH435" s="134"/>
    </row>
    <row r="436" spans="1:34" ht="12" customHeight="1">
      <c r="A436" s="160"/>
      <c r="B436" s="155" t="str">
        <f t="array" ref="B436">IF(LEN(A436)=0,"",INDEX('Smelter Look-up'!$A:$A,MATCH($A436,'Smelter Look-up'!$E:$E,0)))</f>
        <v/>
      </c>
      <c r="C436" s="158" t="str">
        <f t="array" ref="C436">IF(LEN(A436)=0,"",INDEX('Smelter Look-up'!$C:$C,MATCH($A436,'Smelter Look-up'!$E:$E,0)))</f>
        <v/>
      </c>
      <c r="D436" s="155"/>
      <c r="E436" s="155" t="str">
        <f ca="1">IF(ISERROR($V436),"",OFFSET('Smelter Look-up'!$D$4,$V436-4,0)&amp;"")</f>
        <v/>
      </c>
      <c r="F436" s="155" t="str">
        <f ca="1">IF(ISERROR($V436),"",OFFSET('Smelter Look-up'!$E$4,$V436-4,0))</f>
        <v/>
      </c>
      <c r="G436" s="155" t="str">
        <f ca="1">IF(C436=$X$4,IF(ISERROR($V436),"Enter smelter details","RMI"),IF(ISERROR($V436),"",OFFSET('Smelter Look-up'!$F$4,$V436-4,0)))</f>
        <v/>
      </c>
      <c r="H436" s="156" t="str">
        <f ca="1">IF(ISERROR($V436),"",OFFSET('Smelter Look-up'!$G$4,$V436-4,0))</f>
        <v/>
      </c>
      <c r="I436" s="157" t="str">
        <f ca="1">IF(ISERROR($V436),"",OFFSET('Smelter Look-up'!$H$4,$V436-4,0))</f>
        <v/>
      </c>
      <c r="J436" s="157" t="str">
        <f ca="1">IF(ISERROR($V436),"",OFFSET('Smelter Look-up'!$I$4,$V436-4,0))</f>
        <v/>
      </c>
      <c r="K436" s="158"/>
      <c r="L436" s="158"/>
      <c r="M436" s="158"/>
      <c r="N436" s="158"/>
      <c r="O436" s="158"/>
      <c r="P436" s="157"/>
      <c r="Q436" s="159"/>
      <c r="R436" s="155" t="str">
        <f ca="1">IF(ISERROR($V436),"",OFFSET('Smelter Look-up'!$C$4,$V436-4,0)&amp;"")</f>
        <v/>
      </c>
      <c r="S436" s="160" t="str">
        <f t="array" aca="1" ref="S436" ca="1">IF(B436="","",IF(ISERROR(MATCH($E436,CL,0)),"Unknown",INDIRECT("'C'!$A$"&amp;MATCH($E436,CL,0)+1)))</f>
        <v/>
      </c>
      <c r="T436" s="160" t="str">
        <f t="array" aca="1" ref="T436" ca="1">IF(B436="","",IF(ISERROR(MATCH($J436,SorP!$B$1:$B$6226,0)),"",INDIRECT("'SorP'!$A$"&amp;MATCH($S436&amp;$J436,SorP!C:C,0))))</f>
        <v/>
      </c>
      <c r="U436" s="161"/>
      <c r="V436" s="151" t="e">
        <f>IF(C436="",NA(),IF(OR(C436="Smelter not listed",C436="Smelter not yet identified"),MATCH($B436&amp;$D436,'Smelter Look-up'!$J:$J,0),MATCH($B436&amp;$C436,'Smelter Look-up'!$J:$J,0)))</f>
        <v>#N/A</v>
      </c>
      <c r="W436" s="134"/>
      <c r="X436" s="134">
        <f t="shared" ca="1" si="9"/>
        <v>0</v>
      </c>
      <c r="Y436" s="134"/>
      <c r="Z436" s="134"/>
      <c r="AA436" s="134"/>
      <c r="AB436" s="162" t="str">
        <f t="shared" si="8"/>
        <v/>
      </c>
      <c r="AC436" s="134"/>
      <c r="AD436" s="134"/>
      <c r="AE436" s="134"/>
      <c r="AF436" s="134"/>
      <c r="AG436" s="134"/>
      <c r="AH436" s="134"/>
    </row>
    <row r="437" spans="1:34" ht="12" customHeight="1">
      <c r="A437" s="160"/>
      <c r="B437" s="155" t="str">
        <f t="array" ref="B437">IF(LEN(A437)=0,"",INDEX('Smelter Look-up'!$A:$A,MATCH($A437,'Smelter Look-up'!$E:$E,0)))</f>
        <v/>
      </c>
      <c r="C437" s="158" t="str">
        <f t="array" ref="C437">IF(LEN(A437)=0,"",INDEX('Smelter Look-up'!$C:$C,MATCH($A437,'Smelter Look-up'!$E:$E,0)))</f>
        <v/>
      </c>
      <c r="D437" s="155"/>
      <c r="E437" s="155" t="str">
        <f ca="1">IF(ISERROR($V437),"",OFFSET('Smelter Look-up'!$D$4,$V437-4,0)&amp;"")</f>
        <v/>
      </c>
      <c r="F437" s="155" t="str">
        <f ca="1">IF(ISERROR($V437),"",OFFSET('Smelter Look-up'!$E$4,$V437-4,0))</f>
        <v/>
      </c>
      <c r="G437" s="155" t="str">
        <f ca="1">IF(C437=$X$4,IF(ISERROR($V437),"Enter smelter details","RMI"),IF(ISERROR($V437),"",OFFSET('Smelter Look-up'!$F$4,$V437-4,0)))</f>
        <v/>
      </c>
      <c r="H437" s="156" t="str">
        <f ca="1">IF(ISERROR($V437),"",OFFSET('Smelter Look-up'!$G$4,$V437-4,0))</f>
        <v/>
      </c>
      <c r="I437" s="157" t="str">
        <f ca="1">IF(ISERROR($V437),"",OFFSET('Smelter Look-up'!$H$4,$V437-4,0))</f>
        <v/>
      </c>
      <c r="J437" s="157" t="str">
        <f ca="1">IF(ISERROR($V437),"",OFFSET('Smelter Look-up'!$I$4,$V437-4,0))</f>
        <v/>
      </c>
      <c r="K437" s="158"/>
      <c r="L437" s="158"/>
      <c r="M437" s="158"/>
      <c r="N437" s="158"/>
      <c r="O437" s="158"/>
      <c r="P437" s="157"/>
      <c r="Q437" s="159"/>
      <c r="R437" s="155" t="str">
        <f ca="1">IF(ISERROR($V437),"",OFFSET('Smelter Look-up'!$C$4,$V437-4,0)&amp;"")</f>
        <v/>
      </c>
      <c r="S437" s="160" t="str">
        <f t="array" aca="1" ref="S437" ca="1">IF(B437="","",IF(ISERROR(MATCH($E437,CL,0)),"Unknown",INDIRECT("'C'!$A$"&amp;MATCH($E437,CL,0)+1)))</f>
        <v/>
      </c>
      <c r="T437" s="160" t="str">
        <f t="array" aca="1" ref="T437" ca="1">IF(B437="","",IF(ISERROR(MATCH($J437,SorP!$B$1:$B$6226,0)),"",INDIRECT("'SorP'!$A$"&amp;MATCH($S437&amp;$J437,SorP!C:C,0))))</f>
        <v/>
      </c>
      <c r="U437" s="161"/>
      <c r="V437" s="151" t="e">
        <f>IF(C437="",NA(),IF(OR(C437="Smelter not listed",C437="Smelter not yet identified"),MATCH($B437&amp;$D437,'Smelter Look-up'!$J:$J,0),MATCH($B437&amp;$C437,'Smelter Look-up'!$J:$J,0)))</f>
        <v>#N/A</v>
      </c>
      <c r="W437" s="134"/>
      <c r="X437" s="134">
        <f t="shared" ca="1" si="9"/>
        <v>0</v>
      </c>
      <c r="Y437" s="134"/>
      <c r="Z437" s="134"/>
      <c r="AA437" s="134"/>
      <c r="AB437" s="162" t="str">
        <f t="shared" si="8"/>
        <v/>
      </c>
      <c r="AC437" s="134"/>
      <c r="AD437" s="134"/>
      <c r="AE437" s="134"/>
      <c r="AF437" s="134"/>
      <c r="AG437" s="134"/>
      <c r="AH437" s="134"/>
    </row>
    <row r="438" spans="1:34" ht="12" customHeight="1">
      <c r="A438" s="160"/>
      <c r="B438" s="155" t="str">
        <f t="array" ref="B438">IF(LEN(A438)=0,"",INDEX('Smelter Look-up'!$A:$A,MATCH($A438,'Smelter Look-up'!$E:$E,0)))</f>
        <v/>
      </c>
      <c r="C438" s="158" t="str">
        <f t="array" ref="C438">IF(LEN(A438)=0,"",INDEX('Smelter Look-up'!$C:$C,MATCH($A438,'Smelter Look-up'!$E:$E,0)))</f>
        <v/>
      </c>
      <c r="D438" s="155"/>
      <c r="E438" s="155" t="str">
        <f ca="1">IF(ISERROR($V438),"",OFFSET('Smelter Look-up'!$D$4,$V438-4,0)&amp;"")</f>
        <v/>
      </c>
      <c r="F438" s="155" t="str">
        <f ca="1">IF(ISERROR($V438),"",OFFSET('Smelter Look-up'!$E$4,$V438-4,0))</f>
        <v/>
      </c>
      <c r="G438" s="155" t="str">
        <f ca="1">IF(C438=$X$4,IF(ISERROR($V438),"Enter smelter details","RMI"),IF(ISERROR($V438),"",OFFSET('Smelter Look-up'!$F$4,$V438-4,0)))</f>
        <v/>
      </c>
      <c r="H438" s="156" t="str">
        <f ca="1">IF(ISERROR($V438),"",OFFSET('Smelter Look-up'!$G$4,$V438-4,0))</f>
        <v/>
      </c>
      <c r="I438" s="157" t="str">
        <f ca="1">IF(ISERROR($V438),"",OFFSET('Smelter Look-up'!$H$4,$V438-4,0))</f>
        <v/>
      </c>
      <c r="J438" s="157" t="str">
        <f ca="1">IF(ISERROR($V438),"",OFFSET('Smelter Look-up'!$I$4,$V438-4,0))</f>
        <v/>
      </c>
      <c r="K438" s="158"/>
      <c r="L438" s="158"/>
      <c r="M438" s="158"/>
      <c r="N438" s="158"/>
      <c r="O438" s="158"/>
      <c r="P438" s="157"/>
      <c r="Q438" s="159"/>
      <c r="R438" s="155" t="str">
        <f ca="1">IF(ISERROR($V438),"",OFFSET('Smelter Look-up'!$C$4,$V438-4,0)&amp;"")</f>
        <v/>
      </c>
      <c r="S438" s="160" t="str">
        <f t="array" aca="1" ref="S438" ca="1">IF(B438="","",IF(ISERROR(MATCH($E438,CL,0)),"Unknown",INDIRECT("'C'!$A$"&amp;MATCH($E438,CL,0)+1)))</f>
        <v/>
      </c>
      <c r="T438" s="160" t="str">
        <f t="array" aca="1" ref="T438" ca="1">IF(B438="","",IF(ISERROR(MATCH($J438,SorP!$B$1:$B$6226,0)),"",INDIRECT("'SorP'!$A$"&amp;MATCH($S438&amp;$J438,SorP!C:C,0))))</f>
        <v/>
      </c>
      <c r="U438" s="161"/>
      <c r="V438" s="151" t="e">
        <f>IF(C438="",NA(),IF(OR(C438="Smelter not listed",C438="Smelter not yet identified"),MATCH($B438&amp;$D438,'Smelter Look-up'!$J:$J,0),MATCH($B438&amp;$C438,'Smelter Look-up'!$J:$J,0)))</f>
        <v>#N/A</v>
      </c>
      <c r="W438" s="134"/>
      <c r="X438" s="134">
        <f t="shared" ca="1" si="9"/>
        <v>0</v>
      </c>
      <c r="Y438" s="134"/>
      <c r="Z438" s="134"/>
      <c r="AA438" s="134"/>
      <c r="AB438" s="162" t="str">
        <f t="shared" si="8"/>
        <v/>
      </c>
      <c r="AC438" s="134"/>
      <c r="AD438" s="134"/>
      <c r="AE438" s="134"/>
      <c r="AF438" s="134"/>
      <c r="AG438" s="134"/>
      <c r="AH438" s="134"/>
    </row>
    <row r="439" spans="1:34" ht="12" customHeight="1">
      <c r="A439" s="160"/>
      <c r="B439" s="155" t="str">
        <f t="array" ref="B439">IF(LEN(A439)=0,"",INDEX('Smelter Look-up'!$A:$A,MATCH($A439,'Smelter Look-up'!$E:$E,0)))</f>
        <v/>
      </c>
      <c r="C439" s="158" t="str">
        <f t="array" ref="C439">IF(LEN(A439)=0,"",INDEX('Smelter Look-up'!$C:$C,MATCH($A439,'Smelter Look-up'!$E:$E,0)))</f>
        <v/>
      </c>
      <c r="D439" s="155"/>
      <c r="E439" s="155" t="str">
        <f ca="1">IF(ISERROR($V439),"",OFFSET('Smelter Look-up'!$D$4,$V439-4,0)&amp;"")</f>
        <v/>
      </c>
      <c r="F439" s="155" t="str">
        <f ca="1">IF(ISERROR($V439),"",OFFSET('Smelter Look-up'!$E$4,$V439-4,0))</f>
        <v/>
      </c>
      <c r="G439" s="155" t="str">
        <f ca="1">IF(C439=$X$4,IF(ISERROR($V439),"Enter smelter details","RMI"),IF(ISERROR($V439),"",OFFSET('Smelter Look-up'!$F$4,$V439-4,0)))</f>
        <v/>
      </c>
      <c r="H439" s="156" t="str">
        <f ca="1">IF(ISERROR($V439),"",OFFSET('Smelter Look-up'!$G$4,$V439-4,0))</f>
        <v/>
      </c>
      <c r="I439" s="157" t="str">
        <f ca="1">IF(ISERROR($V439),"",OFFSET('Smelter Look-up'!$H$4,$V439-4,0))</f>
        <v/>
      </c>
      <c r="J439" s="157" t="str">
        <f ca="1">IF(ISERROR($V439),"",OFFSET('Smelter Look-up'!$I$4,$V439-4,0))</f>
        <v/>
      </c>
      <c r="K439" s="158"/>
      <c r="L439" s="158"/>
      <c r="M439" s="158"/>
      <c r="N439" s="158"/>
      <c r="O439" s="158"/>
      <c r="P439" s="157"/>
      <c r="Q439" s="159"/>
      <c r="R439" s="155" t="str">
        <f ca="1">IF(ISERROR($V439),"",OFFSET('Smelter Look-up'!$C$4,$V439-4,0)&amp;"")</f>
        <v/>
      </c>
      <c r="S439" s="160" t="str">
        <f t="array" aca="1" ref="S439" ca="1">IF(B439="","",IF(ISERROR(MATCH($E439,CL,0)),"Unknown",INDIRECT("'C'!$A$"&amp;MATCH($E439,CL,0)+1)))</f>
        <v/>
      </c>
      <c r="T439" s="160" t="str">
        <f t="array" aca="1" ref="T439" ca="1">IF(B439="","",IF(ISERROR(MATCH($J439,SorP!$B$1:$B$6226,0)),"",INDIRECT("'SorP'!$A$"&amp;MATCH($S439&amp;$J439,SorP!C:C,0))))</f>
        <v/>
      </c>
      <c r="U439" s="161"/>
      <c r="V439" s="151" t="e">
        <f>IF(C439="",NA(),IF(OR(C439="Smelter not listed",C439="Smelter not yet identified"),MATCH($B439&amp;$D439,'Smelter Look-up'!$J:$J,0),MATCH($B439&amp;$C439,'Smelter Look-up'!$J:$J,0)))</f>
        <v>#N/A</v>
      </c>
      <c r="W439" s="134"/>
      <c r="X439" s="134">
        <f t="shared" ca="1" si="9"/>
        <v>0</v>
      </c>
      <c r="Y439" s="134"/>
      <c r="Z439" s="134"/>
      <c r="AA439" s="134"/>
      <c r="AB439" s="162" t="str">
        <f t="shared" si="8"/>
        <v/>
      </c>
      <c r="AC439" s="134"/>
      <c r="AD439" s="134"/>
      <c r="AE439" s="134"/>
      <c r="AF439" s="134"/>
      <c r="AG439" s="134"/>
      <c r="AH439" s="134"/>
    </row>
    <row r="440" spans="1:34" ht="12" customHeight="1">
      <c r="A440" s="160"/>
      <c r="B440" s="155" t="str">
        <f t="array" ref="B440">IF(LEN(A440)=0,"",INDEX('Smelter Look-up'!$A:$A,MATCH($A440,'Smelter Look-up'!$E:$E,0)))</f>
        <v/>
      </c>
      <c r="C440" s="158" t="str">
        <f t="array" ref="C440">IF(LEN(A440)=0,"",INDEX('Smelter Look-up'!$C:$C,MATCH($A440,'Smelter Look-up'!$E:$E,0)))</f>
        <v/>
      </c>
      <c r="D440" s="155"/>
      <c r="E440" s="155" t="str">
        <f ca="1">IF(ISERROR($V440),"",OFFSET('Smelter Look-up'!$D$4,$V440-4,0)&amp;"")</f>
        <v/>
      </c>
      <c r="F440" s="155" t="str">
        <f ca="1">IF(ISERROR($V440),"",OFFSET('Smelter Look-up'!$E$4,$V440-4,0))</f>
        <v/>
      </c>
      <c r="G440" s="155" t="str">
        <f ca="1">IF(C440=$X$4,IF(ISERROR($V440),"Enter smelter details","RMI"),IF(ISERROR($V440),"",OFFSET('Smelter Look-up'!$F$4,$V440-4,0)))</f>
        <v/>
      </c>
      <c r="H440" s="156" t="str">
        <f ca="1">IF(ISERROR($V440),"",OFFSET('Smelter Look-up'!$G$4,$V440-4,0))</f>
        <v/>
      </c>
      <c r="I440" s="157" t="str">
        <f ca="1">IF(ISERROR($V440),"",OFFSET('Smelter Look-up'!$H$4,$V440-4,0))</f>
        <v/>
      </c>
      <c r="J440" s="157" t="str">
        <f ca="1">IF(ISERROR($V440),"",OFFSET('Smelter Look-up'!$I$4,$V440-4,0))</f>
        <v/>
      </c>
      <c r="K440" s="158"/>
      <c r="L440" s="158"/>
      <c r="M440" s="158"/>
      <c r="N440" s="158"/>
      <c r="O440" s="158"/>
      <c r="P440" s="157"/>
      <c r="Q440" s="159"/>
      <c r="R440" s="155" t="str">
        <f ca="1">IF(ISERROR($V440),"",OFFSET('Smelter Look-up'!$C$4,$V440-4,0)&amp;"")</f>
        <v/>
      </c>
      <c r="S440" s="160" t="str">
        <f t="array" aca="1" ref="S440" ca="1">IF(B440="","",IF(ISERROR(MATCH($E440,CL,0)),"Unknown",INDIRECT("'C'!$A$"&amp;MATCH($E440,CL,0)+1)))</f>
        <v/>
      </c>
      <c r="T440" s="160" t="str">
        <f t="array" aca="1" ref="T440" ca="1">IF(B440="","",IF(ISERROR(MATCH($J440,SorP!$B$1:$B$6226,0)),"",INDIRECT("'SorP'!$A$"&amp;MATCH($S440&amp;$J440,SorP!C:C,0))))</f>
        <v/>
      </c>
      <c r="U440" s="161"/>
      <c r="V440" s="151" t="e">
        <f>IF(C440="",NA(),IF(OR(C440="Smelter not listed",C440="Smelter not yet identified"),MATCH($B440&amp;$D440,'Smelter Look-up'!$J:$J,0),MATCH($B440&amp;$C440,'Smelter Look-up'!$J:$J,0)))</f>
        <v>#N/A</v>
      </c>
      <c r="W440" s="134"/>
      <c r="X440" s="134">
        <f t="shared" ca="1" si="9"/>
        <v>0</v>
      </c>
      <c r="Y440" s="134"/>
      <c r="Z440" s="134"/>
      <c r="AA440" s="134"/>
      <c r="AB440" s="162" t="str">
        <f t="shared" si="8"/>
        <v/>
      </c>
      <c r="AC440" s="134"/>
      <c r="AD440" s="134"/>
      <c r="AE440" s="134"/>
      <c r="AF440" s="134"/>
      <c r="AG440" s="134"/>
      <c r="AH440" s="134"/>
    </row>
    <row r="441" spans="1:34" ht="12" customHeight="1">
      <c r="A441" s="160"/>
      <c r="B441" s="155" t="str">
        <f t="array" ref="B441">IF(LEN(A441)=0,"",INDEX('Smelter Look-up'!$A:$A,MATCH($A441,'Smelter Look-up'!$E:$E,0)))</f>
        <v/>
      </c>
      <c r="C441" s="158" t="str">
        <f t="array" ref="C441">IF(LEN(A441)=0,"",INDEX('Smelter Look-up'!$C:$C,MATCH($A441,'Smelter Look-up'!$E:$E,0)))</f>
        <v/>
      </c>
      <c r="D441" s="155"/>
      <c r="E441" s="155" t="str">
        <f ca="1">IF(ISERROR($V441),"",OFFSET('Smelter Look-up'!$D$4,$V441-4,0)&amp;"")</f>
        <v/>
      </c>
      <c r="F441" s="155" t="str">
        <f ca="1">IF(ISERROR($V441),"",OFFSET('Smelter Look-up'!$E$4,$V441-4,0))</f>
        <v/>
      </c>
      <c r="G441" s="155" t="str">
        <f ca="1">IF(C441=$X$4,IF(ISERROR($V441),"Enter smelter details","RMI"),IF(ISERROR($V441),"",OFFSET('Smelter Look-up'!$F$4,$V441-4,0)))</f>
        <v/>
      </c>
      <c r="H441" s="156" t="str">
        <f ca="1">IF(ISERROR($V441),"",OFFSET('Smelter Look-up'!$G$4,$V441-4,0))</f>
        <v/>
      </c>
      <c r="I441" s="157" t="str">
        <f ca="1">IF(ISERROR($V441),"",OFFSET('Smelter Look-up'!$H$4,$V441-4,0))</f>
        <v/>
      </c>
      <c r="J441" s="157" t="str">
        <f ca="1">IF(ISERROR($V441),"",OFFSET('Smelter Look-up'!$I$4,$V441-4,0))</f>
        <v/>
      </c>
      <c r="K441" s="158"/>
      <c r="L441" s="158"/>
      <c r="M441" s="158"/>
      <c r="N441" s="158"/>
      <c r="O441" s="158"/>
      <c r="P441" s="157"/>
      <c r="Q441" s="159"/>
      <c r="R441" s="155" t="str">
        <f ca="1">IF(ISERROR($V441),"",OFFSET('Smelter Look-up'!$C$4,$V441-4,0)&amp;"")</f>
        <v/>
      </c>
      <c r="S441" s="160" t="str">
        <f t="array" aca="1" ref="S441" ca="1">IF(B441="","",IF(ISERROR(MATCH($E441,CL,0)),"Unknown",INDIRECT("'C'!$A$"&amp;MATCH($E441,CL,0)+1)))</f>
        <v/>
      </c>
      <c r="T441" s="160" t="str">
        <f t="array" aca="1" ref="T441" ca="1">IF(B441="","",IF(ISERROR(MATCH($J441,SorP!$B$1:$B$6226,0)),"",INDIRECT("'SorP'!$A$"&amp;MATCH($S441&amp;$J441,SorP!C:C,0))))</f>
        <v/>
      </c>
      <c r="U441" s="161"/>
      <c r="V441" s="151" t="e">
        <f>IF(C441="",NA(),IF(OR(C441="Smelter not listed",C441="Smelter not yet identified"),MATCH($B441&amp;$D441,'Smelter Look-up'!$J:$J,0),MATCH($B441&amp;$C441,'Smelter Look-up'!$J:$J,0)))</f>
        <v>#N/A</v>
      </c>
      <c r="W441" s="134"/>
      <c r="X441" s="134">
        <f t="shared" ca="1" si="9"/>
        <v>0</v>
      </c>
      <c r="Y441" s="134"/>
      <c r="Z441" s="134"/>
      <c r="AA441" s="134"/>
      <c r="AB441" s="162" t="str">
        <f t="shared" si="8"/>
        <v/>
      </c>
      <c r="AC441" s="134"/>
      <c r="AD441" s="134"/>
      <c r="AE441" s="134"/>
      <c r="AF441" s="134"/>
      <c r="AG441" s="134"/>
      <c r="AH441" s="134"/>
    </row>
    <row r="442" spans="1:34" ht="12" customHeight="1">
      <c r="A442" s="160"/>
      <c r="B442" s="155" t="str">
        <f t="array" ref="B442">IF(LEN(A442)=0,"",INDEX('Smelter Look-up'!$A:$A,MATCH($A442,'Smelter Look-up'!$E:$E,0)))</f>
        <v/>
      </c>
      <c r="C442" s="158" t="str">
        <f t="array" ref="C442">IF(LEN(A442)=0,"",INDEX('Smelter Look-up'!$C:$C,MATCH($A442,'Smelter Look-up'!$E:$E,0)))</f>
        <v/>
      </c>
      <c r="D442" s="155"/>
      <c r="E442" s="155" t="str">
        <f ca="1">IF(ISERROR($V442),"",OFFSET('Smelter Look-up'!$D$4,$V442-4,0)&amp;"")</f>
        <v/>
      </c>
      <c r="F442" s="155" t="str">
        <f ca="1">IF(ISERROR($V442),"",OFFSET('Smelter Look-up'!$E$4,$V442-4,0))</f>
        <v/>
      </c>
      <c r="G442" s="155" t="str">
        <f ca="1">IF(C442=$X$4,IF(ISERROR($V442),"Enter smelter details","RMI"),IF(ISERROR($V442),"",OFFSET('Smelter Look-up'!$F$4,$V442-4,0)))</f>
        <v/>
      </c>
      <c r="H442" s="156" t="str">
        <f ca="1">IF(ISERROR($V442),"",OFFSET('Smelter Look-up'!$G$4,$V442-4,0))</f>
        <v/>
      </c>
      <c r="I442" s="157" t="str">
        <f ca="1">IF(ISERROR($V442),"",OFFSET('Smelter Look-up'!$H$4,$V442-4,0))</f>
        <v/>
      </c>
      <c r="J442" s="157" t="str">
        <f ca="1">IF(ISERROR($V442),"",OFFSET('Smelter Look-up'!$I$4,$V442-4,0))</f>
        <v/>
      </c>
      <c r="K442" s="158"/>
      <c r="L442" s="158"/>
      <c r="M442" s="158"/>
      <c r="N442" s="158"/>
      <c r="O442" s="158"/>
      <c r="P442" s="157"/>
      <c r="Q442" s="159"/>
      <c r="R442" s="155" t="str">
        <f ca="1">IF(ISERROR($V442),"",OFFSET('Smelter Look-up'!$C$4,$V442-4,0)&amp;"")</f>
        <v/>
      </c>
      <c r="S442" s="160" t="str">
        <f t="array" aca="1" ref="S442" ca="1">IF(B442="","",IF(ISERROR(MATCH($E442,CL,0)),"Unknown",INDIRECT("'C'!$A$"&amp;MATCH($E442,CL,0)+1)))</f>
        <v/>
      </c>
      <c r="T442" s="160" t="str">
        <f t="array" aca="1" ref="T442" ca="1">IF(B442="","",IF(ISERROR(MATCH($J442,SorP!$B$1:$B$6226,0)),"",INDIRECT("'SorP'!$A$"&amp;MATCH($S442&amp;$J442,SorP!C:C,0))))</f>
        <v/>
      </c>
      <c r="U442" s="161"/>
      <c r="V442" s="151" t="e">
        <f>IF(C442="",NA(),IF(OR(C442="Smelter not listed",C442="Smelter not yet identified"),MATCH($B442&amp;$D442,'Smelter Look-up'!$J:$J,0),MATCH($B442&amp;$C442,'Smelter Look-up'!$J:$J,0)))</f>
        <v>#N/A</v>
      </c>
      <c r="W442" s="134"/>
      <c r="X442" s="134">
        <f t="shared" ca="1" si="9"/>
        <v>0</v>
      </c>
      <c r="Y442" s="134"/>
      <c r="Z442" s="134"/>
      <c r="AA442" s="134"/>
      <c r="AB442" s="162" t="str">
        <f t="shared" si="8"/>
        <v/>
      </c>
      <c r="AC442" s="134"/>
      <c r="AD442" s="134"/>
      <c r="AE442" s="134"/>
      <c r="AF442" s="134"/>
      <c r="AG442" s="134"/>
      <c r="AH442" s="134"/>
    </row>
    <row r="443" spans="1:34" ht="12" customHeight="1">
      <c r="A443" s="160"/>
      <c r="B443" s="155" t="str">
        <f t="array" ref="B443">IF(LEN(A443)=0,"",INDEX('Smelter Look-up'!$A:$A,MATCH($A443,'Smelter Look-up'!$E:$E,0)))</f>
        <v/>
      </c>
      <c r="C443" s="158" t="str">
        <f t="array" ref="C443">IF(LEN(A443)=0,"",INDEX('Smelter Look-up'!$C:$C,MATCH($A443,'Smelter Look-up'!$E:$E,0)))</f>
        <v/>
      </c>
      <c r="D443" s="155"/>
      <c r="E443" s="155" t="str">
        <f ca="1">IF(ISERROR($V443),"",OFFSET('Smelter Look-up'!$D$4,$V443-4,0)&amp;"")</f>
        <v/>
      </c>
      <c r="F443" s="155" t="str">
        <f ca="1">IF(ISERROR($V443),"",OFFSET('Smelter Look-up'!$E$4,$V443-4,0))</f>
        <v/>
      </c>
      <c r="G443" s="155" t="str">
        <f ca="1">IF(C443=$X$4,IF(ISERROR($V443),"Enter smelter details","RMI"),IF(ISERROR($V443),"",OFFSET('Smelter Look-up'!$F$4,$V443-4,0)))</f>
        <v/>
      </c>
      <c r="H443" s="156" t="str">
        <f ca="1">IF(ISERROR($V443),"",OFFSET('Smelter Look-up'!$G$4,$V443-4,0))</f>
        <v/>
      </c>
      <c r="I443" s="157" t="str">
        <f ca="1">IF(ISERROR($V443),"",OFFSET('Smelter Look-up'!$H$4,$V443-4,0))</f>
        <v/>
      </c>
      <c r="J443" s="157" t="str">
        <f ca="1">IF(ISERROR($V443),"",OFFSET('Smelter Look-up'!$I$4,$V443-4,0))</f>
        <v/>
      </c>
      <c r="K443" s="158"/>
      <c r="L443" s="158"/>
      <c r="M443" s="158"/>
      <c r="N443" s="158"/>
      <c r="O443" s="158"/>
      <c r="P443" s="157"/>
      <c r="Q443" s="159"/>
      <c r="R443" s="155" t="str">
        <f ca="1">IF(ISERROR($V443),"",OFFSET('Smelter Look-up'!$C$4,$V443-4,0)&amp;"")</f>
        <v/>
      </c>
      <c r="S443" s="160" t="str">
        <f t="array" aca="1" ref="S443" ca="1">IF(B443="","",IF(ISERROR(MATCH($E443,CL,0)),"Unknown",INDIRECT("'C'!$A$"&amp;MATCH($E443,CL,0)+1)))</f>
        <v/>
      </c>
      <c r="T443" s="160" t="str">
        <f t="array" aca="1" ref="T443" ca="1">IF(B443="","",IF(ISERROR(MATCH($J443,SorP!$B$1:$B$6226,0)),"",INDIRECT("'SorP'!$A$"&amp;MATCH($S443&amp;$J443,SorP!C:C,0))))</f>
        <v/>
      </c>
      <c r="U443" s="161"/>
      <c r="V443" s="151" t="e">
        <f>IF(C443="",NA(),IF(OR(C443="Smelter not listed",C443="Smelter not yet identified"),MATCH($B443&amp;$D443,'Smelter Look-up'!$J:$J,0),MATCH($B443&amp;$C443,'Smelter Look-up'!$J:$J,0)))</f>
        <v>#N/A</v>
      </c>
      <c r="W443" s="134"/>
      <c r="X443" s="134">
        <f t="shared" ca="1" si="9"/>
        <v>0</v>
      </c>
      <c r="Y443" s="134"/>
      <c r="Z443" s="134"/>
      <c r="AA443" s="134"/>
      <c r="AB443" s="162" t="str">
        <f t="shared" si="8"/>
        <v/>
      </c>
      <c r="AC443" s="134"/>
      <c r="AD443" s="134"/>
      <c r="AE443" s="134"/>
      <c r="AF443" s="134"/>
      <c r="AG443" s="134"/>
      <c r="AH443" s="134"/>
    </row>
    <row r="444" spans="1:34" ht="12" customHeight="1">
      <c r="A444" s="160"/>
      <c r="B444" s="155" t="str">
        <f t="array" ref="B444">IF(LEN(A444)=0,"",INDEX('Smelter Look-up'!$A:$A,MATCH($A444,'Smelter Look-up'!$E:$E,0)))</f>
        <v/>
      </c>
      <c r="C444" s="158" t="str">
        <f t="array" ref="C444">IF(LEN(A444)=0,"",INDEX('Smelter Look-up'!$C:$C,MATCH($A444,'Smelter Look-up'!$E:$E,0)))</f>
        <v/>
      </c>
      <c r="D444" s="155"/>
      <c r="E444" s="155" t="str">
        <f ca="1">IF(ISERROR($V444),"",OFFSET('Smelter Look-up'!$D$4,$V444-4,0)&amp;"")</f>
        <v/>
      </c>
      <c r="F444" s="155" t="str">
        <f ca="1">IF(ISERROR($V444),"",OFFSET('Smelter Look-up'!$E$4,$V444-4,0))</f>
        <v/>
      </c>
      <c r="G444" s="155" t="str">
        <f ca="1">IF(C444=$X$4,IF(ISERROR($V444),"Enter smelter details","RMI"),IF(ISERROR($V444),"",OFFSET('Smelter Look-up'!$F$4,$V444-4,0)))</f>
        <v/>
      </c>
      <c r="H444" s="156" t="str">
        <f ca="1">IF(ISERROR($V444),"",OFFSET('Smelter Look-up'!$G$4,$V444-4,0))</f>
        <v/>
      </c>
      <c r="I444" s="157" t="str">
        <f ca="1">IF(ISERROR($V444),"",OFFSET('Smelter Look-up'!$H$4,$V444-4,0))</f>
        <v/>
      </c>
      <c r="J444" s="157" t="str">
        <f ca="1">IF(ISERROR($V444),"",OFFSET('Smelter Look-up'!$I$4,$V444-4,0))</f>
        <v/>
      </c>
      <c r="K444" s="158"/>
      <c r="L444" s="158"/>
      <c r="M444" s="158"/>
      <c r="N444" s="158"/>
      <c r="O444" s="158"/>
      <c r="P444" s="157"/>
      <c r="Q444" s="159"/>
      <c r="R444" s="155" t="str">
        <f ca="1">IF(ISERROR($V444),"",OFFSET('Smelter Look-up'!$C$4,$V444-4,0)&amp;"")</f>
        <v/>
      </c>
      <c r="S444" s="160" t="str">
        <f t="array" aca="1" ref="S444" ca="1">IF(B444="","",IF(ISERROR(MATCH($E444,CL,0)),"Unknown",INDIRECT("'C'!$A$"&amp;MATCH($E444,CL,0)+1)))</f>
        <v/>
      </c>
      <c r="T444" s="160" t="str">
        <f t="array" aca="1" ref="T444" ca="1">IF(B444="","",IF(ISERROR(MATCH($J444,SorP!$B$1:$B$6226,0)),"",INDIRECT("'SorP'!$A$"&amp;MATCH($S444&amp;$J444,SorP!C:C,0))))</f>
        <v/>
      </c>
      <c r="U444" s="161"/>
      <c r="V444" s="151" t="e">
        <f>IF(C444="",NA(),IF(OR(C444="Smelter not listed",C444="Smelter not yet identified"),MATCH($B444&amp;$D444,'Smelter Look-up'!$J:$J,0),MATCH($B444&amp;$C444,'Smelter Look-up'!$J:$J,0)))</f>
        <v>#N/A</v>
      </c>
      <c r="W444" s="134"/>
      <c r="X444" s="134">
        <f t="shared" ca="1" si="9"/>
        <v>0</v>
      </c>
      <c r="Y444" s="134"/>
      <c r="Z444" s="134"/>
      <c r="AA444" s="134"/>
      <c r="AB444" s="162" t="str">
        <f t="shared" si="8"/>
        <v/>
      </c>
      <c r="AC444" s="134"/>
      <c r="AD444" s="134"/>
      <c r="AE444" s="134"/>
      <c r="AF444" s="134"/>
      <c r="AG444" s="134"/>
      <c r="AH444" s="134"/>
    </row>
    <row r="445" spans="1:34" ht="12" customHeight="1">
      <c r="A445" s="160"/>
      <c r="B445" s="155" t="str">
        <f t="array" ref="B445">IF(LEN(A445)=0,"",INDEX('Smelter Look-up'!$A:$A,MATCH($A445,'Smelter Look-up'!$E:$E,0)))</f>
        <v/>
      </c>
      <c r="C445" s="158" t="str">
        <f t="array" ref="C445">IF(LEN(A445)=0,"",INDEX('Smelter Look-up'!$C:$C,MATCH($A445,'Smelter Look-up'!$E:$E,0)))</f>
        <v/>
      </c>
      <c r="D445" s="155"/>
      <c r="E445" s="155" t="str">
        <f ca="1">IF(ISERROR($V445),"",OFFSET('Smelter Look-up'!$D$4,$V445-4,0)&amp;"")</f>
        <v/>
      </c>
      <c r="F445" s="155" t="str">
        <f ca="1">IF(ISERROR($V445),"",OFFSET('Smelter Look-up'!$E$4,$V445-4,0))</f>
        <v/>
      </c>
      <c r="G445" s="155" t="str">
        <f ca="1">IF(C445=$X$4,IF(ISERROR($V445),"Enter smelter details","RMI"),IF(ISERROR($V445),"",OFFSET('Smelter Look-up'!$F$4,$V445-4,0)))</f>
        <v/>
      </c>
      <c r="H445" s="156" t="str">
        <f ca="1">IF(ISERROR($V445),"",OFFSET('Smelter Look-up'!$G$4,$V445-4,0))</f>
        <v/>
      </c>
      <c r="I445" s="157" t="str">
        <f ca="1">IF(ISERROR($V445),"",OFFSET('Smelter Look-up'!$H$4,$V445-4,0))</f>
        <v/>
      </c>
      <c r="J445" s="157" t="str">
        <f ca="1">IF(ISERROR($V445),"",OFFSET('Smelter Look-up'!$I$4,$V445-4,0))</f>
        <v/>
      </c>
      <c r="K445" s="158"/>
      <c r="L445" s="158"/>
      <c r="M445" s="158"/>
      <c r="N445" s="158"/>
      <c r="O445" s="158"/>
      <c r="P445" s="157"/>
      <c r="Q445" s="159"/>
      <c r="R445" s="155" t="str">
        <f ca="1">IF(ISERROR($V445),"",OFFSET('Smelter Look-up'!$C$4,$V445-4,0)&amp;"")</f>
        <v/>
      </c>
      <c r="S445" s="160" t="str">
        <f t="array" aca="1" ref="S445" ca="1">IF(B445="","",IF(ISERROR(MATCH($E445,CL,0)),"Unknown",INDIRECT("'C'!$A$"&amp;MATCH($E445,CL,0)+1)))</f>
        <v/>
      </c>
      <c r="T445" s="160" t="str">
        <f t="array" aca="1" ref="T445" ca="1">IF(B445="","",IF(ISERROR(MATCH($J445,SorP!$B$1:$B$6226,0)),"",INDIRECT("'SorP'!$A$"&amp;MATCH($S445&amp;$J445,SorP!C:C,0))))</f>
        <v/>
      </c>
      <c r="U445" s="161"/>
      <c r="V445" s="151" t="e">
        <f>IF(C445="",NA(),IF(OR(C445="Smelter not listed",C445="Smelter not yet identified"),MATCH($B445&amp;$D445,'Smelter Look-up'!$J:$J,0),MATCH($B445&amp;$C445,'Smelter Look-up'!$J:$J,0)))</f>
        <v>#N/A</v>
      </c>
      <c r="W445" s="134"/>
      <c r="X445" s="134">
        <f t="shared" ca="1" si="9"/>
        <v>0</v>
      </c>
      <c r="Y445" s="134"/>
      <c r="Z445" s="134"/>
      <c r="AA445" s="134"/>
      <c r="AB445" s="162" t="str">
        <f t="shared" si="8"/>
        <v/>
      </c>
      <c r="AC445" s="134"/>
      <c r="AD445" s="134"/>
      <c r="AE445" s="134"/>
      <c r="AF445" s="134"/>
      <c r="AG445" s="134"/>
      <c r="AH445" s="134"/>
    </row>
    <row r="446" spans="1:34" ht="12" customHeight="1">
      <c r="A446" s="160"/>
      <c r="B446" s="155" t="str">
        <f t="array" ref="B446">IF(LEN(A446)=0,"",INDEX('Smelter Look-up'!$A:$A,MATCH($A446,'Smelter Look-up'!$E:$E,0)))</f>
        <v/>
      </c>
      <c r="C446" s="158" t="str">
        <f t="array" ref="C446">IF(LEN(A446)=0,"",INDEX('Smelter Look-up'!$C:$C,MATCH($A446,'Smelter Look-up'!$E:$E,0)))</f>
        <v/>
      </c>
      <c r="D446" s="155"/>
      <c r="E446" s="155" t="str">
        <f ca="1">IF(ISERROR($V446),"",OFFSET('Smelter Look-up'!$D$4,$V446-4,0)&amp;"")</f>
        <v/>
      </c>
      <c r="F446" s="155" t="str">
        <f ca="1">IF(ISERROR($V446),"",OFFSET('Smelter Look-up'!$E$4,$V446-4,0))</f>
        <v/>
      </c>
      <c r="G446" s="155" t="str">
        <f ca="1">IF(C446=$X$4,IF(ISERROR($V446),"Enter smelter details","RMI"),IF(ISERROR($V446),"",OFFSET('Smelter Look-up'!$F$4,$V446-4,0)))</f>
        <v/>
      </c>
      <c r="H446" s="156" t="str">
        <f ca="1">IF(ISERROR($V446),"",OFFSET('Smelter Look-up'!$G$4,$V446-4,0))</f>
        <v/>
      </c>
      <c r="I446" s="157" t="str">
        <f ca="1">IF(ISERROR($V446),"",OFFSET('Smelter Look-up'!$H$4,$V446-4,0))</f>
        <v/>
      </c>
      <c r="J446" s="157" t="str">
        <f ca="1">IF(ISERROR($V446),"",OFFSET('Smelter Look-up'!$I$4,$V446-4,0))</f>
        <v/>
      </c>
      <c r="K446" s="158"/>
      <c r="L446" s="158"/>
      <c r="M446" s="158"/>
      <c r="N446" s="158"/>
      <c r="O446" s="158"/>
      <c r="P446" s="157"/>
      <c r="Q446" s="159"/>
      <c r="R446" s="155" t="str">
        <f ca="1">IF(ISERROR($V446),"",OFFSET('Smelter Look-up'!$C$4,$V446-4,0)&amp;"")</f>
        <v/>
      </c>
      <c r="S446" s="160" t="str">
        <f t="array" aca="1" ref="S446" ca="1">IF(B446="","",IF(ISERROR(MATCH($E446,CL,0)),"Unknown",INDIRECT("'C'!$A$"&amp;MATCH($E446,CL,0)+1)))</f>
        <v/>
      </c>
      <c r="T446" s="160" t="str">
        <f t="array" aca="1" ref="T446" ca="1">IF(B446="","",IF(ISERROR(MATCH($J446,SorP!$B$1:$B$6226,0)),"",INDIRECT("'SorP'!$A$"&amp;MATCH($S446&amp;$J446,SorP!C:C,0))))</f>
        <v/>
      </c>
      <c r="U446" s="161"/>
      <c r="V446" s="151" t="e">
        <f>IF(C446="",NA(),IF(OR(C446="Smelter not listed",C446="Smelter not yet identified"),MATCH($B446&amp;$D446,'Smelter Look-up'!$J:$J,0),MATCH($B446&amp;$C446,'Smelter Look-up'!$J:$J,0)))</f>
        <v>#N/A</v>
      </c>
      <c r="W446" s="134"/>
      <c r="X446" s="134">
        <f t="shared" ca="1" si="9"/>
        <v>0</v>
      </c>
      <c r="Y446" s="134"/>
      <c r="Z446" s="134"/>
      <c r="AA446" s="134"/>
      <c r="AB446" s="162" t="str">
        <f t="shared" si="8"/>
        <v/>
      </c>
      <c r="AC446" s="134"/>
      <c r="AD446" s="134"/>
      <c r="AE446" s="134"/>
      <c r="AF446" s="134"/>
      <c r="AG446" s="134"/>
      <c r="AH446" s="134"/>
    </row>
    <row r="447" spans="1:34" ht="12" customHeight="1">
      <c r="A447" s="160"/>
      <c r="B447" s="155" t="str">
        <f t="array" ref="B447">IF(LEN(A447)=0,"",INDEX('Smelter Look-up'!$A:$A,MATCH($A447,'Smelter Look-up'!$E:$E,0)))</f>
        <v/>
      </c>
      <c r="C447" s="158" t="str">
        <f t="array" ref="C447">IF(LEN(A447)=0,"",INDEX('Smelter Look-up'!$C:$C,MATCH($A447,'Smelter Look-up'!$E:$E,0)))</f>
        <v/>
      </c>
      <c r="D447" s="155"/>
      <c r="E447" s="155" t="str">
        <f ca="1">IF(ISERROR($V447),"",OFFSET('Smelter Look-up'!$D$4,$V447-4,0)&amp;"")</f>
        <v/>
      </c>
      <c r="F447" s="155" t="str">
        <f ca="1">IF(ISERROR($V447),"",OFFSET('Smelter Look-up'!$E$4,$V447-4,0))</f>
        <v/>
      </c>
      <c r="G447" s="155" t="str">
        <f ca="1">IF(C447=$X$4,IF(ISERROR($V447),"Enter smelter details","RMI"),IF(ISERROR($V447),"",OFFSET('Smelter Look-up'!$F$4,$V447-4,0)))</f>
        <v/>
      </c>
      <c r="H447" s="156" t="str">
        <f ca="1">IF(ISERROR($V447),"",OFFSET('Smelter Look-up'!$G$4,$V447-4,0))</f>
        <v/>
      </c>
      <c r="I447" s="157" t="str">
        <f ca="1">IF(ISERROR($V447),"",OFFSET('Smelter Look-up'!$H$4,$V447-4,0))</f>
        <v/>
      </c>
      <c r="J447" s="157" t="str">
        <f ca="1">IF(ISERROR($V447),"",OFFSET('Smelter Look-up'!$I$4,$V447-4,0))</f>
        <v/>
      </c>
      <c r="K447" s="158"/>
      <c r="L447" s="158"/>
      <c r="M447" s="158"/>
      <c r="N447" s="158"/>
      <c r="O447" s="158"/>
      <c r="P447" s="157"/>
      <c r="Q447" s="159"/>
      <c r="R447" s="155" t="str">
        <f ca="1">IF(ISERROR($V447),"",OFFSET('Smelter Look-up'!$C$4,$V447-4,0)&amp;"")</f>
        <v/>
      </c>
      <c r="S447" s="160" t="str">
        <f t="array" aca="1" ref="S447" ca="1">IF(B447="","",IF(ISERROR(MATCH($E447,CL,0)),"Unknown",INDIRECT("'C'!$A$"&amp;MATCH($E447,CL,0)+1)))</f>
        <v/>
      </c>
      <c r="T447" s="160" t="str">
        <f t="array" aca="1" ref="T447" ca="1">IF(B447="","",IF(ISERROR(MATCH($J447,SorP!$B$1:$B$6226,0)),"",INDIRECT("'SorP'!$A$"&amp;MATCH($S447&amp;$J447,SorP!C:C,0))))</f>
        <v/>
      </c>
      <c r="U447" s="161"/>
      <c r="V447" s="151" t="e">
        <f>IF(C447="",NA(),IF(OR(C447="Smelter not listed",C447="Smelter not yet identified"),MATCH($B447&amp;$D447,'Smelter Look-up'!$J:$J,0),MATCH($B447&amp;$C447,'Smelter Look-up'!$J:$J,0)))</f>
        <v>#N/A</v>
      </c>
      <c r="W447" s="134"/>
      <c r="X447" s="134">
        <f t="shared" ca="1" si="9"/>
        <v>0</v>
      </c>
      <c r="Y447" s="134"/>
      <c r="Z447" s="134"/>
      <c r="AA447" s="134"/>
      <c r="AB447" s="162" t="str">
        <f t="shared" si="8"/>
        <v/>
      </c>
      <c r="AC447" s="134"/>
      <c r="AD447" s="134"/>
      <c r="AE447" s="134"/>
      <c r="AF447" s="134"/>
      <c r="AG447" s="134"/>
      <c r="AH447" s="134"/>
    </row>
    <row r="448" spans="1:34" ht="12" customHeight="1">
      <c r="A448" s="160"/>
      <c r="B448" s="155" t="str">
        <f t="array" ref="B448">IF(LEN(A448)=0,"",INDEX('Smelter Look-up'!$A:$A,MATCH($A448,'Smelter Look-up'!$E:$E,0)))</f>
        <v/>
      </c>
      <c r="C448" s="158" t="str">
        <f t="array" ref="C448">IF(LEN(A448)=0,"",INDEX('Smelter Look-up'!$C:$C,MATCH($A448,'Smelter Look-up'!$E:$E,0)))</f>
        <v/>
      </c>
      <c r="D448" s="155"/>
      <c r="E448" s="155" t="str">
        <f ca="1">IF(ISERROR($V448),"",OFFSET('Smelter Look-up'!$D$4,$V448-4,0)&amp;"")</f>
        <v/>
      </c>
      <c r="F448" s="155" t="str">
        <f ca="1">IF(ISERROR($V448),"",OFFSET('Smelter Look-up'!$E$4,$V448-4,0))</f>
        <v/>
      </c>
      <c r="G448" s="155" t="str">
        <f ca="1">IF(C448=$X$4,IF(ISERROR($V448),"Enter smelter details","RMI"),IF(ISERROR($V448),"",OFFSET('Smelter Look-up'!$F$4,$V448-4,0)))</f>
        <v/>
      </c>
      <c r="H448" s="156" t="str">
        <f ca="1">IF(ISERROR($V448),"",OFFSET('Smelter Look-up'!$G$4,$V448-4,0))</f>
        <v/>
      </c>
      <c r="I448" s="157" t="str">
        <f ca="1">IF(ISERROR($V448),"",OFFSET('Smelter Look-up'!$H$4,$V448-4,0))</f>
        <v/>
      </c>
      <c r="J448" s="157" t="str">
        <f ca="1">IF(ISERROR($V448),"",OFFSET('Smelter Look-up'!$I$4,$V448-4,0))</f>
        <v/>
      </c>
      <c r="K448" s="158"/>
      <c r="L448" s="158"/>
      <c r="M448" s="158"/>
      <c r="N448" s="158"/>
      <c r="O448" s="158"/>
      <c r="P448" s="157"/>
      <c r="Q448" s="159"/>
      <c r="R448" s="155" t="str">
        <f ca="1">IF(ISERROR($V448),"",OFFSET('Smelter Look-up'!$C$4,$V448-4,0)&amp;"")</f>
        <v/>
      </c>
      <c r="S448" s="160" t="str">
        <f t="array" aca="1" ref="S448" ca="1">IF(B448="","",IF(ISERROR(MATCH($E448,CL,0)),"Unknown",INDIRECT("'C'!$A$"&amp;MATCH($E448,CL,0)+1)))</f>
        <v/>
      </c>
      <c r="T448" s="160" t="str">
        <f t="array" aca="1" ref="T448" ca="1">IF(B448="","",IF(ISERROR(MATCH($J448,SorP!$B$1:$B$6226,0)),"",INDIRECT("'SorP'!$A$"&amp;MATCH($S448&amp;$J448,SorP!C:C,0))))</f>
        <v/>
      </c>
      <c r="U448" s="161"/>
      <c r="V448" s="151" t="e">
        <f>IF(C448="",NA(),IF(OR(C448="Smelter not listed",C448="Smelter not yet identified"),MATCH($B448&amp;$D448,'Smelter Look-up'!$J:$J,0),MATCH($B448&amp;$C448,'Smelter Look-up'!$J:$J,0)))</f>
        <v>#N/A</v>
      </c>
      <c r="W448" s="134"/>
      <c r="X448" s="134">
        <f t="shared" ca="1" si="9"/>
        <v>0</v>
      </c>
      <c r="Y448" s="134"/>
      <c r="Z448" s="134"/>
      <c r="AA448" s="134"/>
      <c r="AB448" s="162" t="str">
        <f t="shared" si="8"/>
        <v/>
      </c>
      <c r="AC448" s="134"/>
      <c r="AD448" s="134"/>
      <c r="AE448" s="134"/>
      <c r="AF448" s="134"/>
      <c r="AG448" s="134"/>
      <c r="AH448" s="134"/>
    </row>
    <row r="449" spans="1:34" ht="12" customHeight="1">
      <c r="A449" s="160"/>
      <c r="B449" s="155" t="str">
        <f t="array" ref="B449">IF(LEN(A449)=0,"",INDEX('Smelter Look-up'!$A:$A,MATCH($A449,'Smelter Look-up'!$E:$E,0)))</f>
        <v/>
      </c>
      <c r="C449" s="158" t="str">
        <f t="array" ref="C449">IF(LEN(A449)=0,"",INDEX('Smelter Look-up'!$C:$C,MATCH($A449,'Smelter Look-up'!$E:$E,0)))</f>
        <v/>
      </c>
      <c r="D449" s="155"/>
      <c r="E449" s="155" t="str">
        <f ca="1">IF(ISERROR($V449),"",OFFSET('Smelter Look-up'!$D$4,$V449-4,0)&amp;"")</f>
        <v/>
      </c>
      <c r="F449" s="155" t="str">
        <f ca="1">IF(ISERROR($V449),"",OFFSET('Smelter Look-up'!$E$4,$V449-4,0))</f>
        <v/>
      </c>
      <c r="G449" s="155" t="str">
        <f ca="1">IF(C449=$X$4,IF(ISERROR($V449),"Enter smelter details","RMI"),IF(ISERROR($V449),"",OFFSET('Smelter Look-up'!$F$4,$V449-4,0)))</f>
        <v/>
      </c>
      <c r="H449" s="156" t="str">
        <f ca="1">IF(ISERROR($V449),"",OFFSET('Smelter Look-up'!$G$4,$V449-4,0))</f>
        <v/>
      </c>
      <c r="I449" s="157" t="str">
        <f ca="1">IF(ISERROR($V449),"",OFFSET('Smelter Look-up'!$H$4,$V449-4,0))</f>
        <v/>
      </c>
      <c r="J449" s="157" t="str">
        <f ca="1">IF(ISERROR($V449),"",OFFSET('Smelter Look-up'!$I$4,$V449-4,0))</f>
        <v/>
      </c>
      <c r="K449" s="158"/>
      <c r="L449" s="158"/>
      <c r="M449" s="158"/>
      <c r="N449" s="158"/>
      <c r="O449" s="158"/>
      <c r="P449" s="157"/>
      <c r="Q449" s="159"/>
      <c r="R449" s="155" t="str">
        <f ca="1">IF(ISERROR($V449),"",OFFSET('Smelter Look-up'!$C$4,$V449-4,0)&amp;"")</f>
        <v/>
      </c>
      <c r="S449" s="160" t="str">
        <f t="array" aca="1" ref="S449" ca="1">IF(B449="","",IF(ISERROR(MATCH($E449,CL,0)),"Unknown",INDIRECT("'C'!$A$"&amp;MATCH($E449,CL,0)+1)))</f>
        <v/>
      </c>
      <c r="T449" s="160" t="str">
        <f t="array" aca="1" ref="T449" ca="1">IF(B449="","",IF(ISERROR(MATCH($J449,SorP!$B$1:$B$6226,0)),"",INDIRECT("'SorP'!$A$"&amp;MATCH($S449&amp;$J449,SorP!C:C,0))))</f>
        <v/>
      </c>
      <c r="U449" s="161"/>
      <c r="V449" s="151" t="e">
        <f>IF(C449="",NA(),IF(OR(C449="Smelter not listed",C449="Smelter not yet identified"),MATCH($B449&amp;$D449,'Smelter Look-up'!$J:$J,0),MATCH($B449&amp;$C449,'Smelter Look-up'!$J:$J,0)))</f>
        <v>#N/A</v>
      </c>
      <c r="W449" s="134"/>
      <c r="X449" s="134">
        <f t="shared" ca="1" si="9"/>
        <v>0</v>
      </c>
      <c r="Y449" s="134"/>
      <c r="Z449" s="134"/>
      <c r="AA449" s="134"/>
      <c r="AB449" s="162" t="str">
        <f t="shared" si="8"/>
        <v/>
      </c>
      <c r="AC449" s="134"/>
      <c r="AD449" s="134"/>
      <c r="AE449" s="134"/>
      <c r="AF449" s="134"/>
      <c r="AG449" s="134"/>
      <c r="AH449" s="134"/>
    </row>
    <row r="450" spans="1:34" ht="12" customHeight="1">
      <c r="A450" s="160"/>
      <c r="B450" s="155" t="str">
        <f t="array" ref="B450">IF(LEN(A450)=0,"",INDEX('Smelter Look-up'!$A:$A,MATCH($A450,'Smelter Look-up'!$E:$E,0)))</f>
        <v/>
      </c>
      <c r="C450" s="158" t="str">
        <f t="array" ref="C450">IF(LEN(A450)=0,"",INDEX('Smelter Look-up'!$C:$C,MATCH($A450,'Smelter Look-up'!$E:$E,0)))</f>
        <v/>
      </c>
      <c r="D450" s="155"/>
      <c r="E450" s="155" t="str">
        <f ca="1">IF(ISERROR($V450),"",OFFSET('Smelter Look-up'!$D$4,$V450-4,0)&amp;"")</f>
        <v/>
      </c>
      <c r="F450" s="155" t="str">
        <f ca="1">IF(ISERROR($V450),"",OFFSET('Smelter Look-up'!$E$4,$V450-4,0))</f>
        <v/>
      </c>
      <c r="G450" s="155" t="str">
        <f ca="1">IF(C450=$X$4,IF(ISERROR($V450),"Enter smelter details","RMI"),IF(ISERROR($V450),"",OFFSET('Smelter Look-up'!$F$4,$V450-4,0)))</f>
        <v/>
      </c>
      <c r="H450" s="156" t="str">
        <f ca="1">IF(ISERROR($V450),"",OFFSET('Smelter Look-up'!$G$4,$V450-4,0))</f>
        <v/>
      </c>
      <c r="I450" s="157" t="str">
        <f ca="1">IF(ISERROR($V450),"",OFFSET('Smelter Look-up'!$H$4,$V450-4,0))</f>
        <v/>
      </c>
      <c r="J450" s="157" t="str">
        <f ca="1">IF(ISERROR($V450),"",OFFSET('Smelter Look-up'!$I$4,$V450-4,0))</f>
        <v/>
      </c>
      <c r="K450" s="158"/>
      <c r="L450" s="158"/>
      <c r="M450" s="158"/>
      <c r="N450" s="158"/>
      <c r="O450" s="158"/>
      <c r="P450" s="157"/>
      <c r="Q450" s="159"/>
      <c r="R450" s="155" t="str">
        <f ca="1">IF(ISERROR($V450),"",OFFSET('Smelter Look-up'!$C$4,$V450-4,0)&amp;"")</f>
        <v/>
      </c>
      <c r="S450" s="160" t="str">
        <f t="array" aca="1" ref="S450" ca="1">IF(B450="","",IF(ISERROR(MATCH($E450,CL,0)),"Unknown",INDIRECT("'C'!$A$"&amp;MATCH($E450,CL,0)+1)))</f>
        <v/>
      </c>
      <c r="T450" s="160" t="str">
        <f t="array" aca="1" ref="T450" ca="1">IF(B450="","",IF(ISERROR(MATCH($J450,SorP!$B$1:$B$6226,0)),"",INDIRECT("'SorP'!$A$"&amp;MATCH($S450&amp;$J450,SorP!C:C,0))))</f>
        <v/>
      </c>
      <c r="U450" s="161"/>
      <c r="V450" s="151" t="e">
        <f>IF(C450="",NA(),IF(OR(C450="Smelter not listed",C450="Smelter not yet identified"),MATCH($B450&amp;$D450,'Smelter Look-up'!$J:$J,0),MATCH($B450&amp;$C450,'Smelter Look-up'!$J:$J,0)))</f>
        <v>#N/A</v>
      </c>
      <c r="W450" s="134"/>
      <c r="X450" s="134">
        <f t="shared" ca="1" si="9"/>
        <v>0</v>
      </c>
      <c r="Y450" s="134"/>
      <c r="Z450" s="134"/>
      <c r="AA450" s="134"/>
      <c r="AB450" s="162" t="str">
        <f t="shared" si="8"/>
        <v/>
      </c>
      <c r="AC450" s="134"/>
      <c r="AD450" s="134"/>
      <c r="AE450" s="134"/>
      <c r="AF450" s="134"/>
      <c r="AG450" s="134"/>
      <c r="AH450" s="134"/>
    </row>
    <row r="451" spans="1:34" ht="12" customHeight="1">
      <c r="A451" s="160"/>
      <c r="B451" s="155" t="str">
        <f t="array" ref="B451">IF(LEN(A451)=0,"",INDEX('Smelter Look-up'!$A:$A,MATCH($A451,'Smelter Look-up'!$E:$E,0)))</f>
        <v/>
      </c>
      <c r="C451" s="158" t="str">
        <f t="array" ref="C451">IF(LEN(A451)=0,"",INDEX('Smelter Look-up'!$C:$C,MATCH($A451,'Smelter Look-up'!$E:$E,0)))</f>
        <v/>
      </c>
      <c r="D451" s="155"/>
      <c r="E451" s="155" t="str">
        <f ca="1">IF(ISERROR($V451),"",OFFSET('Smelter Look-up'!$D$4,$V451-4,0)&amp;"")</f>
        <v/>
      </c>
      <c r="F451" s="155" t="str">
        <f ca="1">IF(ISERROR($V451),"",OFFSET('Smelter Look-up'!$E$4,$V451-4,0))</f>
        <v/>
      </c>
      <c r="G451" s="155" t="str">
        <f ca="1">IF(C451=$X$4,IF(ISERROR($V451),"Enter smelter details","RMI"),IF(ISERROR($V451),"",OFFSET('Smelter Look-up'!$F$4,$V451-4,0)))</f>
        <v/>
      </c>
      <c r="H451" s="156" t="str">
        <f ca="1">IF(ISERROR($V451),"",OFFSET('Smelter Look-up'!$G$4,$V451-4,0))</f>
        <v/>
      </c>
      <c r="I451" s="157" t="str">
        <f ca="1">IF(ISERROR($V451),"",OFFSET('Smelter Look-up'!$H$4,$V451-4,0))</f>
        <v/>
      </c>
      <c r="J451" s="157" t="str">
        <f ca="1">IF(ISERROR($V451),"",OFFSET('Smelter Look-up'!$I$4,$V451-4,0))</f>
        <v/>
      </c>
      <c r="K451" s="158"/>
      <c r="L451" s="158"/>
      <c r="M451" s="158"/>
      <c r="N451" s="158"/>
      <c r="O451" s="158"/>
      <c r="P451" s="157"/>
      <c r="Q451" s="159"/>
      <c r="R451" s="155" t="str">
        <f ca="1">IF(ISERROR($V451),"",OFFSET('Smelter Look-up'!$C$4,$V451-4,0)&amp;"")</f>
        <v/>
      </c>
      <c r="S451" s="160" t="str">
        <f t="array" aca="1" ref="S451" ca="1">IF(B451="","",IF(ISERROR(MATCH($E451,CL,0)),"Unknown",INDIRECT("'C'!$A$"&amp;MATCH($E451,CL,0)+1)))</f>
        <v/>
      </c>
      <c r="T451" s="160" t="str">
        <f t="array" aca="1" ref="T451" ca="1">IF(B451="","",IF(ISERROR(MATCH($J451,SorP!$B$1:$B$6226,0)),"",INDIRECT("'SorP'!$A$"&amp;MATCH($S451&amp;$J451,SorP!C:C,0))))</f>
        <v/>
      </c>
      <c r="U451" s="161"/>
      <c r="V451" s="151" t="e">
        <f>IF(C451="",NA(),IF(OR(C451="Smelter not listed",C451="Smelter not yet identified"),MATCH($B451&amp;$D451,'Smelter Look-up'!$J:$J,0),MATCH($B451&amp;$C451,'Smelter Look-up'!$J:$J,0)))</f>
        <v>#N/A</v>
      </c>
      <c r="W451" s="134"/>
      <c r="X451" s="134">
        <f t="shared" ca="1" si="9"/>
        <v>0</v>
      </c>
      <c r="Y451" s="134"/>
      <c r="Z451" s="134"/>
      <c r="AA451" s="134"/>
      <c r="AB451" s="162" t="str">
        <f t="shared" si="8"/>
        <v/>
      </c>
      <c r="AC451" s="134"/>
      <c r="AD451" s="134"/>
      <c r="AE451" s="134"/>
      <c r="AF451" s="134"/>
      <c r="AG451" s="134"/>
      <c r="AH451" s="134"/>
    </row>
    <row r="452" spans="1:34" ht="12" customHeight="1">
      <c r="A452" s="160"/>
      <c r="B452" s="155" t="str">
        <f t="array" ref="B452">IF(LEN(A452)=0,"",INDEX('Smelter Look-up'!$A:$A,MATCH($A452,'Smelter Look-up'!$E:$E,0)))</f>
        <v/>
      </c>
      <c r="C452" s="158" t="str">
        <f t="array" ref="C452">IF(LEN(A452)=0,"",INDEX('Smelter Look-up'!$C:$C,MATCH($A452,'Smelter Look-up'!$E:$E,0)))</f>
        <v/>
      </c>
      <c r="D452" s="155"/>
      <c r="E452" s="155" t="str">
        <f ca="1">IF(ISERROR($V452),"",OFFSET('Smelter Look-up'!$D$4,$V452-4,0)&amp;"")</f>
        <v/>
      </c>
      <c r="F452" s="155" t="str">
        <f ca="1">IF(ISERROR($V452),"",OFFSET('Smelter Look-up'!$E$4,$V452-4,0))</f>
        <v/>
      </c>
      <c r="G452" s="155" t="str">
        <f ca="1">IF(C452=$X$4,IF(ISERROR($V452),"Enter smelter details","RMI"),IF(ISERROR($V452),"",OFFSET('Smelter Look-up'!$F$4,$V452-4,0)))</f>
        <v/>
      </c>
      <c r="H452" s="156" t="str">
        <f ca="1">IF(ISERROR($V452),"",OFFSET('Smelter Look-up'!$G$4,$V452-4,0))</f>
        <v/>
      </c>
      <c r="I452" s="157" t="str">
        <f ca="1">IF(ISERROR($V452),"",OFFSET('Smelter Look-up'!$H$4,$V452-4,0))</f>
        <v/>
      </c>
      <c r="J452" s="157" t="str">
        <f ca="1">IF(ISERROR($V452),"",OFFSET('Smelter Look-up'!$I$4,$V452-4,0))</f>
        <v/>
      </c>
      <c r="K452" s="158"/>
      <c r="L452" s="158"/>
      <c r="M452" s="158"/>
      <c r="N452" s="158"/>
      <c r="O452" s="158"/>
      <c r="P452" s="157"/>
      <c r="Q452" s="159"/>
      <c r="R452" s="155" t="str">
        <f ca="1">IF(ISERROR($V452),"",OFFSET('Smelter Look-up'!$C$4,$V452-4,0)&amp;"")</f>
        <v/>
      </c>
      <c r="S452" s="160" t="str">
        <f t="array" aca="1" ref="S452" ca="1">IF(B452="","",IF(ISERROR(MATCH($E452,CL,0)),"Unknown",INDIRECT("'C'!$A$"&amp;MATCH($E452,CL,0)+1)))</f>
        <v/>
      </c>
      <c r="T452" s="160" t="str">
        <f t="array" aca="1" ref="T452" ca="1">IF(B452="","",IF(ISERROR(MATCH($J452,SorP!$B$1:$B$6226,0)),"",INDIRECT("'SorP'!$A$"&amp;MATCH($S452&amp;$J452,SorP!C:C,0))))</f>
        <v/>
      </c>
      <c r="U452" s="161"/>
      <c r="V452" s="151" t="e">
        <f>IF(C452="",NA(),IF(OR(C452="Smelter not listed",C452="Smelter not yet identified"),MATCH($B452&amp;$D452,'Smelter Look-up'!$J:$J,0),MATCH($B452&amp;$C452,'Smelter Look-up'!$J:$J,0)))</f>
        <v>#N/A</v>
      </c>
      <c r="W452" s="134"/>
      <c r="X452" s="134">
        <f t="shared" ca="1" si="9"/>
        <v>0</v>
      </c>
      <c r="Y452" s="134"/>
      <c r="Z452" s="134"/>
      <c r="AA452" s="134"/>
      <c r="AB452" s="162" t="str">
        <f t="shared" si="8"/>
        <v/>
      </c>
      <c r="AC452" s="134"/>
      <c r="AD452" s="134"/>
      <c r="AE452" s="134"/>
      <c r="AF452" s="134"/>
      <c r="AG452" s="134"/>
      <c r="AH452" s="134"/>
    </row>
    <row r="453" spans="1:34" ht="12" customHeight="1">
      <c r="A453" s="160"/>
      <c r="B453" s="155" t="str">
        <f t="array" ref="B453">IF(LEN(A453)=0,"",INDEX('Smelter Look-up'!$A:$A,MATCH($A453,'Smelter Look-up'!$E:$E,0)))</f>
        <v/>
      </c>
      <c r="C453" s="158" t="str">
        <f t="array" ref="C453">IF(LEN(A453)=0,"",INDEX('Smelter Look-up'!$C:$C,MATCH($A453,'Smelter Look-up'!$E:$E,0)))</f>
        <v/>
      </c>
      <c r="D453" s="155"/>
      <c r="E453" s="155" t="str">
        <f ca="1">IF(ISERROR($V453),"",OFFSET('Smelter Look-up'!$D$4,$V453-4,0)&amp;"")</f>
        <v/>
      </c>
      <c r="F453" s="155" t="str">
        <f ca="1">IF(ISERROR($V453),"",OFFSET('Smelter Look-up'!$E$4,$V453-4,0))</f>
        <v/>
      </c>
      <c r="G453" s="155" t="str">
        <f ca="1">IF(C453=$X$4,IF(ISERROR($V453),"Enter smelter details","RMI"),IF(ISERROR($V453),"",OFFSET('Smelter Look-up'!$F$4,$V453-4,0)))</f>
        <v/>
      </c>
      <c r="H453" s="156" t="str">
        <f ca="1">IF(ISERROR($V453),"",OFFSET('Smelter Look-up'!$G$4,$V453-4,0))</f>
        <v/>
      </c>
      <c r="I453" s="157" t="str">
        <f ca="1">IF(ISERROR($V453),"",OFFSET('Smelter Look-up'!$H$4,$V453-4,0))</f>
        <v/>
      </c>
      <c r="J453" s="157" t="str">
        <f ca="1">IF(ISERROR($V453),"",OFFSET('Smelter Look-up'!$I$4,$V453-4,0))</f>
        <v/>
      </c>
      <c r="K453" s="158"/>
      <c r="L453" s="158"/>
      <c r="M453" s="158"/>
      <c r="N453" s="158"/>
      <c r="O453" s="158"/>
      <c r="P453" s="157"/>
      <c r="Q453" s="159"/>
      <c r="R453" s="155" t="str">
        <f ca="1">IF(ISERROR($V453),"",OFFSET('Smelter Look-up'!$C$4,$V453-4,0)&amp;"")</f>
        <v/>
      </c>
      <c r="S453" s="160" t="str">
        <f t="array" aca="1" ref="S453" ca="1">IF(B453="","",IF(ISERROR(MATCH($E453,CL,0)),"Unknown",INDIRECT("'C'!$A$"&amp;MATCH($E453,CL,0)+1)))</f>
        <v/>
      </c>
      <c r="T453" s="160" t="str">
        <f t="array" aca="1" ref="T453" ca="1">IF(B453="","",IF(ISERROR(MATCH($J453,SorP!$B$1:$B$6226,0)),"",INDIRECT("'SorP'!$A$"&amp;MATCH($S453&amp;$J453,SorP!C:C,0))))</f>
        <v/>
      </c>
      <c r="U453" s="161"/>
      <c r="V453" s="151" t="e">
        <f>IF(C453="",NA(),IF(OR(C453="Smelter not listed",C453="Smelter not yet identified"),MATCH($B453&amp;$D453,'Smelter Look-up'!$J:$J,0),MATCH($B453&amp;$C453,'Smelter Look-up'!$J:$J,0)))</f>
        <v>#N/A</v>
      </c>
      <c r="W453" s="134"/>
      <c r="X453" s="134">
        <f t="shared" ca="1" si="9"/>
        <v>0</v>
      </c>
      <c r="Y453" s="134"/>
      <c r="Z453" s="134"/>
      <c r="AA453" s="134"/>
      <c r="AB453" s="162" t="str">
        <f t="shared" si="8"/>
        <v/>
      </c>
      <c r="AC453" s="134"/>
      <c r="AD453" s="134"/>
      <c r="AE453" s="134"/>
      <c r="AF453" s="134"/>
      <c r="AG453" s="134"/>
      <c r="AH453" s="134"/>
    </row>
    <row r="454" spans="1:34" ht="12" customHeight="1">
      <c r="A454" s="160"/>
      <c r="B454" s="155" t="str">
        <f t="array" ref="B454">IF(LEN(A454)=0,"",INDEX('Smelter Look-up'!$A:$A,MATCH($A454,'Smelter Look-up'!$E:$E,0)))</f>
        <v/>
      </c>
      <c r="C454" s="158" t="str">
        <f t="array" ref="C454">IF(LEN(A454)=0,"",INDEX('Smelter Look-up'!$C:$C,MATCH($A454,'Smelter Look-up'!$E:$E,0)))</f>
        <v/>
      </c>
      <c r="D454" s="155"/>
      <c r="E454" s="155" t="str">
        <f ca="1">IF(ISERROR($V454),"",OFFSET('Smelter Look-up'!$D$4,$V454-4,0)&amp;"")</f>
        <v/>
      </c>
      <c r="F454" s="155" t="str">
        <f ca="1">IF(ISERROR($V454),"",OFFSET('Smelter Look-up'!$E$4,$V454-4,0))</f>
        <v/>
      </c>
      <c r="G454" s="155" t="str">
        <f ca="1">IF(C454=$X$4,IF(ISERROR($V454),"Enter smelter details","RMI"),IF(ISERROR($V454),"",OFFSET('Smelter Look-up'!$F$4,$V454-4,0)))</f>
        <v/>
      </c>
      <c r="H454" s="156" t="str">
        <f ca="1">IF(ISERROR($V454),"",OFFSET('Smelter Look-up'!$G$4,$V454-4,0))</f>
        <v/>
      </c>
      <c r="I454" s="157" t="str">
        <f ca="1">IF(ISERROR($V454),"",OFFSET('Smelter Look-up'!$H$4,$V454-4,0))</f>
        <v/>
      </c>
      <c r="J454" s="157" t="str">
        <f ca="1">IF(ISERROR($V454),"",OFFSET('Smelter Look-up'!$I$4,$V454-4,0))</f>
        <v/>
      </c>
      <c r="K454" s="158"/>
      <c r="L454" s="158"/>
      <c r="M454" s="158"/>
      <c r="N454" s="158"/>
      <c r="O454" s="158"/>
      <c r="P454" s="157"/>
      <c r="Q454" s="159"/>
      <c r="R454" s="155" t="str">
        <f ca="1">IF(ISERROR($V454),"",OFFSET('Smelter Look-up'!$C$4,$V454-4,0)&amp;"")</f>
        <v/>
      </c>
      <c r="S454" s="160" t="str">
        <f t="array" aca="1" ref="S454" ca="1">IF(B454="","",IF(ISERROR(MATCH($E454,CL,0)),"Unknown",INDIRECT("'C'!$A$"&amp;MATCH($E454,CL,0)+1)))</f>
        <v/>
      </c>
      <c r="T454" s="160" t="str">
        <f t="array" aca="1" ref="T454" ca="1">IF(B454="","",IF(ISERROR(MATCH($J454,SorP!$B$1:$B$6226,0)),"",INDIRECT("'SorP'!$A$"&amp;MATCH($S454&amp;$J454,SorP!C:C,0))))</f>
        <v/>
      </c>
      <c r="U454" s="161"/>
      <c r="V454" s="151" t="e">
        <f>IF(C454="",NA(),IF(OR(C454="Smelter not listed",C454="Smelter not yet identified"),MATCH($B454&amp;$D454,'Smelter Look-up'!$J:$J,0),MATCH($B454&amp;$C454,'Smelter Look-up'!$J:$J,0)))</f>
        <v>#N/A</v>
      </c>
      <c r="W454" s="134"/>
      <c r="X454" s="134">
        <f t="shared" ca="1" si="9"/>
        <v>0</v>
      </c>
      <c r="Y454" s="134"/>
      <c r="Z454" s="134"/>
      <c r="AA454" s="134"/>
      <c r="AB454" s="162" t="str">
        <f t="shared" si="8"/>
        <v/>
      </c>
      <c r="AC454" s="134"/>
      <c r="AD454" s="134"/>
      <c r="AE454" s="134"/>
      <c r="AF454" s="134"/>
      <c r="AG454" s="134"/>
      <c r="AH454" s="134"/>
    </row>
    <row r="455" spans="1:34" ht="12" customHeight="1">
      <c r="A455" s="160"/>
      <c r="B455" s="155" t="str">
        <f t="array" ref="B455">IF(LEN(A455)=0,"",INDEX('Smelter Look-up'!$A:$A,MATCH($A455,'Smelter Look-up'!$E:$E,0)))</f>
        <v/>
      </c>
      <c r="C455" s="158" t="str">
        <f t="array" ref="C455">IF(LEN(A455)=0,"",INDEX('Smelter Look-up'!$C:$C,MATCH($A455,'Smelter Look-up'!$E:$E,0)))</f>
        <v/>
      </c>
      <c r="D455" s="155"/>
      <c r="E455" s="155" t="str">
        <f ca="1">IF(ISERROR($V455),"",OFFSET('Smelter Look-up'!$D$4,$V455-4,0)&amp;"")</f>
        <v/>
      </c>
      <c r="F455" s="155" t="str">
        <f ca="1">IF(ISERROR($V455),"",OFFSET('Smelter Look-up'!$E$4,$V455-4,0))</f>
        <v/>
      </c>
      <c r="G455" s="155" t="str">
        <f ca="1">IF(C455=$X$4,IF(ISERROR($V455),"Enter smelter details","RMI"),IF(ISERROR($V455),"",OFFSET('Smelter Look-up'!$F$4,$V455-4,0)))</f>
        <v/>
      </c>
      <c r="H455" s="156" t="str">
        <f ca="1">IF(ISERROR($V455),"",OFFSET('Smelter Look-up'!$G$4,$V455-4,0))</f>
        <v/>
      </c>
      <c r="I455" s="157" t="str">
        <f ca="1">IF(ISERROR($V455),"",OFFSET('Smelter Look-up'!$H$4,$V455-4,0))</f>
        <v/>
      </c>
      <c r="J455" s="157" t="str">
        <f ca="1">IF(ISERROR($V455),"",OFFSET('Smelter Look-up'!$I$4,$V455-4,0))</f>
        <v/>
      </c>
      <c r="K455" s="158"/>
      <c r="L455" s="158"/>
      <c r="M455" s="158"/>
      <c r="N455" s="158"/>
      <c r="O455" s="158"/>
      <c r="P455" s="157"/>
      <c r="Q455" s="159"/>
      <c r="R455" s="155" t="str">
        <f ca="1">IF(ISERROR($V455),"",OFFSET('Smelter Look-up'!$C$4,$V455-4,0)&amp;"")</f>
        <v/>
      </c>
      <c r="S455" s="160" t="str">
        <f t="array" aca="1" ref="S455" ca="1">IF(B455="","",IF(ISERROR(MATCH($E455,CL,0)),"Unknown",INDIRECT("'C'!$A$"&amp;MATCH($E455,CL,0)+1)))</f>
        <v/>
      </c>
      <c r="T455" s="160" t="str">
        <f t="array" aca="1" ref="T455" ca="1">IF(B455="","",IF(ISERROR(MATCH($J455,SorP!$B$1:$B$6226,0)),"",INDIRECT("'SorP'!$A$"&amp;MATCH($S455&amp;$J455,SorP!C:C,0))))</f>
        <v/>
      </c>
      <c r="U455" s="161"/>
      <c r="V455" s="151" t="e">
        <f>IF(C455="",NA(),IF(OR(C455="Smelter not listed",C455="Smelter not yet identified"),MATCH($B455&amp;$D455,'Smelter Look-up'!$J:$J,0),MATCH($B455&amp;$C455,'Smelter Look-up'!$J:$J,0)))</f>
        <v>#N/A</v>
      </c>
      <c r="W455" s="134"/>
      <c r="X455" s="134">
        <f t="shared" ca="1" si="9"/>
        <v>0</v>
      </c>
      <c r="Y455" s="134"/>
      <c r="Z455" s="134"/>
      <c r="AA455" s="134"/>
      <c r="AB455" s="162" t="str">
        <f t="shared" si="8"/>
        <v/>
      </c>
      <c r="AC455" s="134"/>
      <c r="AD455" s="134"/>
      <c r="AE455" s="134"/>
      <c r="AF455" s="134"/>
      <c r="AG455" s="134"/>
      <c r="AH455" s="134"/>
    </row>
    <row r="456" spans="1:34" ht="12" customHeight="1">
      <c r="A456" s="160"/>
      <c r="B456" s="155" t="str">
        <f t="array" ref="B456">IF(LEN(A456)=0,"",INDEX('Smelter Look-up'!$A:$A,MATCH($A456,'Smelter Look-up'!$E:$E,0)))</f>
        <v/>
      </c>
      <c r="C456" s="158" t="str">
        <f t="array" ref="C456">IF(LEN(A456)=0,"",INDEX('Smelter Look-up'!$C:$C,MATCH($A456,'Smelter Look-up'!$E:$E,0)))</f>
        <v/>
      </c>
      <c r="D456" s="155"/>
      <c r="E456" s="155" t="str">
        <f ca="1">IF(ISERROR($V456),"",OFFSET('Smelter Look-up'!$D$4,$V456-4,0)&amp;"")</f>
        <v/>
      </c>
      <c r="F456" s="155" t="str">
        <f ca="1">IF(ISERROR($V456),"",OFFSET('Smelter Look-up'!$E$4,$V456-4,0))</f>
        <v/>
      </c>
      <c r="G456" s="155" t="str">
        <f ca="1">IF(C456=$X$4,IF(ISERROR($V456),"Enter smelter details","RMI"),IF(ISERROR($V456),"",OFFSET('Smelter Look-up'!$F$4,$V456-4,0)))</f>
        <v/>
      </c>
      <c r="H456" s="156" t="str">
        <f ca="1">IF(ISERROR($V456),"",OFFSET('Smelter Look-up'!$G$4,$V456-4,0))</f>
        <v/>
      </c>
      <c r="I456" s="157" t="str">
        <f ca="1">IF(ISERROR($V456),"",OFFSET('Smelter Look-up'!$H$4,$V456-4,0))</f>
        <v/>
      </c>
      <c r="J456" s="157" t="str">
        <f ca="1">IF(ISERROR($V456),"",OFFSET('Smelter Look-up'!$I$4,$V456-4,0))</f>
        <v/>
      </c>
      <c r="K456" s="158"/>
      <c r="L456" s="158"/>
      <c r="M456" s="158"/>
      <c r="N456" s="158"/>
      <c r="O456" s="158"/>
      <c r="P456" s="157"/>
      <c r="Q456" s="159"/>
      <c r="R456" s="155" t="str">
        <f ca="1">IF(ISERROR($V456),"",OFFSET('Smelter Look-up'!$C$4,$V456-4,0)&amp;"")</f>
        <v/>
      </c>
      <c r="S456" s="160" t="str">
        <f t="array" aca="1" ref="S456" ca="1">IF(B456="","",IF(ISERROR(MATCH($E456,CL,0)),"Unknown",INDIRECT("'C'!$A$"&amp;MATCH($E456,CL,0)+1)))</f>
        <v/>
      </c>
      <c r="T456" s="160" t="str">
        <f t="array" aca="1" ref="T456" ca="1">IF(B456="","",IF(ISERROR(MATCH($J456,SorP!$B$1:$B$6226,0)),"",INDIRECT("'SorP'!$A$"&amp;MATCH($S456&amp;$J456,SorP!C:C,0))))</f>
        <v/>
      </c>
      <c r="U456" s="161"/>
      <c r="V456" s="151" t="e">
        <f>IF(C456="",NA(),IF(OR(C456="Smelter not listed",C456="Smelter not yet identified"),MATCH($B456&amp;$D456,'Smelter Look-up'!$J:$J,0),MATCH($B456&amp;$C456,'Smelter Look-up'!$J:$J,0)))</f>
        <v>#N/A</v>
      </c>
      <c r="W456" s="134"/>
      <c r="X456" s="134">
        <f t="shared" ca="1" si="9"/>
        <v>0</v>
      </c>
      <c r="Y456" s="134"/>
      <c r="Z456" s="134"/>
      <c r="AA456" s="134"/>
      <c r="AB456" s="162" t="str">
        <f t="shared" si="8"/>
        <v/>
      </c>
      <c r="AC456" s="134"/>
      <c r="AD456" s="134"/>
      <c r="AE456" s="134"/>
      <c r="AF456" s="134"/>
      <c r="AG456" s="134"/>
      <c r="AH456" s="134"/>
    </row>
    <row r="457" spans="1:34" ht="12" customHeight="1">
      <c r="A457" s="160"/>
      <c r="B457" s="155" t="str">
        <f t="array" ref="B457">IF(LEN(A457)=0,"",INDEX('Smelter Look-up'!$A:$A,MATCH($A457,'Smelter Look-up'!$E:$E,0)))</f>
        <v/>
      </c>
      <c r="C457" s="158" t="str">
        <f t="array" ref="C457">IF(LEN(A457)=0,"",INDEX('Smelter Look-up'!$C:$C,MATCH($A457,'Smelter Look-up'!$E:$E,0)))</f>
        <v/>
      </c>
      <c r="D457" s="155"/>
      <c r="E457" s="155" t="str">
        <f ca="1">IF(ISERROR($V457),"",OFFSET('Smelter Look-up'!$D$4,$V457-4,0)&amp;"")</f>
        <v/>
      </c>
      <c r="F457" s="155" t="str">
        <f ca="1">IF(ISERROR($V457),"",OFFSET('Smelter Look-up'!$E$4,$V457-4,0))</f>
        <v/>
      </c>
      <c r="G457" s="155" t="str">
        <f ca="1">IF(C457=$X$4,IF(ISERROR($V457),"Enter smelter details","RMI"),IF(ISERROR($V457),"",OFFSET('Smelter Look-up'!$F$4,$V457-4,0)))</f>
        <v/>
      </c>
      <c r="H457" s="156" t="str">
        <f ca="1">IF(ISERROR($V457),"",OFFSET('Smelter Look-up'!$G$4,$V457-4,0))</f>
        <v/>
      </c>
      <c r="I457" s="157" t="str">
        <f ca="1">IF(ISERROR($V457),"",OFFSET('Smelter Look-up'!$H$4,$V457-4,0))</f>
        <v/>
      </c>
      <c r="J457" s="157" t="str">
        <f ca="1">IF(ISERROR($V457),"",OFFSET('Smelter Look-up'!$I$4,$V457-4,0))</f>
        <v/>
      </c>
      <c r="K457" s="158"/>
      <c r="L457" s="158"/>
      <c r="M457" s="158"/>
      <c r="N457" s="158"/>
      <c r="O457" s="158"/>
      <c r="P457" s="157"/>
      <c r="Q457" s="159"/>
      <c r="R457" s="155" t="str">
        <f ca="1">IF(ISERROR($V457),"",OFFSET('Smelter Look-up'!$C$4,$V457-4,0)&amp;"")</f>
        <v/>
      </c>
      <c r="S457" s="160" t="str">
        <f t="array" aca="1" ref="S457" ca="1">IF(B457="","",IF(ISERROR(MATCH($E457,CL,0)),"Unknown",INDIRECT("'C'!$A$"&amp;MATCH($E457,CL,0)+1)))</f>
        <v/>
      </c>
      <c r="T457" s="160" t="str">
        <f t="array" aca="1" ref="T457" ca="1">IF(B457="","",IF(ISERROR(MATCH($J457,SorP!$B$1:$B$6226,0)),"",INDIRECT("'SorP'!$A$"&amp;MATCH($S457&amp;$J457,SorP!C:C,0))))</f>
        <v/>
      </c>
      <c r="U457" s="161"/>
      <c r="V457" s="151" t="e">
        <f>IF(C457="",NA(),IF(OR(C457="Smelter not listed",C457="Smelter not yet identified"),MATCH($B457&amp;$D457,'Smelter Look-up'!$J:$J,0),MATCH($B457&amp;$C457,'Smelter Look-up'!$J:$J,0)))</f>
        <v>#N/A</v>
      </c>
      <c r="W457" s="134"/>
      <c r="X457" s="134">
        <f t="shared" ca="1" si="9"/>
        <v>0</v>
      </c>
      <c r="Y457" s="134"/>
      <c r="Z457" s="134"/>
      <c r="AA457" s="134"/>
      <c r="AB457" s="162" t="str">
        <f t="shared" si="8"/>
        <v/>
      </c>
      <c r="AC457" s="134"/>
      <c r="AD457" s="134"/>
      <c r="AE457" s="134"/>
      <c r="AF457" s="134"/>
      <c r="AG457" s="134"/>
      <c r="AH457" s="134"/>
    </row>
    <row r="458" spans="1:34" ht="12" customHeight="1">
      <c r="A458" s="160"/>
      <c r="B458" s="155" t="str">
        <f t="array" ref="B458">IF(LEN(A458)=0,"",INDEX('Smelter Look-up'!$A:$A,MATCH($A458,'Smelter Look-up'!$E:$E,0)))</f>
        <v/>
      </c>
      <c r="C458" s="158" t="str">
        <f t="array" ref="C458">IF(LEN(A458)=0,"",INDEX('Smelter Look-up'!$C:$C,MATCH($A458,'Smelter Look-up'!$E:$E,0)))</f>
        <v/>
      </c>
      <c r="D458" s="155"/>
      <c r="E458" s="155" t="str">
        <f ca="1">IF(ISERROR($V458),"",OFFSET('Smelter Look-up'!$D$4,$V458-4,0)&amp;"")</f>
        <v/>
      </c>
      <c r="F458" s="155" t="str">
        <f ca="1">IF(ISERROR($V458),"",OFFSET('Smelter Look-up'!$E$4,$V458-4,0))</f>
        <v/>
      </c>
      <c r="G458" s="155" t="str">
        <f ca="1">IF(C458=$X$4,IF(ISERROR($V458),"Enter smelter details","RMI"),IF(ISERROR($V458),"",OFFSET('Smelter Look-up'!$F$4,$V458-4,0)))</f>
        <v/>
      </c>
      <c r="H458" s="156" t="str">
        <f ca="1">IF(ISERROR($V458),"",OFFSET('Smelter Look-up'!$G$4,$V458-4,0))</f>
        <v/>
      </c>
      <c r="I458" s="157" t="str">
        <f ca="1">IF(ISERROR($V458),"",OFFSET('Smelter Look-up'!$H$4,$V458-4,0))</f>
        <v/>
      </c>
      <c r="J458" s="157" t="str">
        <f ca="1">IF(ISERROR($V458),"",OFFSET('Smelter Look-up'!$I$4,$V458-4,0))</f>
        <v/>
      </c>
      <c r="K458" s="158"/>
      <c r="L458" s="158"/>
      <c r="M458" s="158"/>
      <c r="N458" s="158"/>
      <c r="O458" s="158"/>
      <c r="P458" s="157"/>
      <c r="Q458" s="159"/>
      <c r="R458" s="155" t="str">
        <f ca="1">IF(ISERROR($V458),"",OFFSET('Smelter Look-up'!$C$4,$V458-4,0)&amp;"")</f>
        <v/>
      </c>
      <c r="S458" s="160" t="str">
        <f t="array" aca="1" ref="S458" ca="1">IF(B458="","",IF(ISERROR(MATCH($E458,CL,0)),"Unknown",INDIRECT("'C'!$A$"&amp;MATCH($E458,CL,0)+1)))</f>
        <v/>
      </c>
      <c r="T458" s="160" t="str">
        <f t="array" aca="1" ref="T458" ca="1">IF(B458="","",IF(ISERROR(MATCH($J458,SorP!$B$1:$B$6226,0)),"",INDIRECT("'SorP'!$A$"&amp;MATCH($S458&amp;$J458,SorP!C:C,0))))</f>
        <v/>
      </c>
      <c r="U458" s="161"/>
      <c r="V458" s="151" t="e">
        <f>IF(C458="",NA(),IF(OR(C458="Smelter not listed",C458="Smelter not yet identified"),MATCH($B458&amp;$D458,'Smelter Look-up'!$J:$J,0),MATCH($B458&amp;$C458,'Smelter Look-up'!$J:$J,0)))</f>
        <v>#N/A</v>
      </c>
      <c r="W458" s="134"/>
      <c r="X458" s="134">
        <f t="shared" ca="1" si="9"/>
        <v>0</v>
      </c>
      <c r="Y458" s="134"/>
      <c r="Z458" s="134"/>
      <c r="AA458" s="134"/>
      <c r="AB458" s="162" t="str">
        <f t="shared" si="8"/>
        <v/>
      </c>
      <c r="AC458" s="134"/>
      <c r="AD458" s="134"/>
      <c r="AE458" s="134"/>
      <c r="AF458" s="134"/>
      <c r="AG458" s="134"/>
      <c r="AH458" s="134"/>
    </row>
    <row r="459" spans="1:34" ht="12" customHeight="1">
      <c r="A459" s="160"/>
      <c r="B459" s="155" t="str">
        <f t="array" ref="B459">IF(LEN(A459)=0,"",INDEX('Smelter Look-up'!$A:$A,MATCH($A459,'Smelter Look-up'!$E:$E,0)))</f>
        <v/>
      </c>
      <c r="C459" s="158" t="str">
        <f t="array" ref="C459">IF(LEN(A459)=0,"",INDEX('Smelter Look-up'!$C:$C,MATCH($A459,'Smelter Look-up'!$E:$E,0)))</f>
        <v/>
      </c>
      <c r="D459" s="155"/>
      <c r="E459" s="155" t="str">
        <f ca="1">IF(ISERROR($V459),"",OFFSET('Smelter Look-up'!$D$4,$V459-4,0)&amp;"")</f>
        <v/>
      </c>
      <c r="F459" s="155" t="str">
        <f ca="1">IF(ISERROR($V459),"",OFFSET('Smelter Look-up'!$E$4,$V459-4,0))</f>
        <v/>
      </c>
      <c r="G459" s="155" t="str">
        <f ca="1">IF(C459=$X$4,IF(ISERROR($V459),"Enter smelter details","RMI"),IF(ISERROR($V459),"",OFFSET('Smelter Look-up'!$F$4,$V459-4,0)))</f>
        <v/>
      </c>
      <c r="H459" s="156" t="str">
        <f ca="1">IF(ISERROR($V459),"",OFFSET('Smelter Look-up'!$G$4,$V459-4,0))</f>
        <v/>
      </c>
      <c r="I459" s="157" t="str">
        <f ca="1">IF(ISERROR($V459),"",OFFSET('Smelter Look-up'!$H$4,$V459-4,0))</f>
        <v/>
      </c>
      <c r="J459" s="157" t="str">
        <f ca="1">IF(ISERROR($V459),"",OFFSET('Smelter Look-up'!$I$4,$V459-4,0))</f>
        <v/>
      </c>
      <c r="K459" s="158"/>
      <c r="L459" s="158"/>
      <c r="M459" s="158"/>
      <c r="N459" s="158"/>
      <c r="O459" s="158"/>
      <c r="P459" s="157"/>
      <c r="Q459" s="159"/>
      <c r="R459" s="155" t="str">
        <f ca="1">IF(ISERROR($V459),"",OFFSET('Smelter Look-up'!$C$4,$V459-4,0)&amp;"")</f>
        <v/>
      </c>
      <c r="S459" s="160" t="str">
        <f t="array" aca="1" ref="S459" ca="1">IF(B459="","",IF(ISERROR(MATCH($E459,CL,0)),"Unknown",INDIRECT("'C'!$A$"&amp;MATCH($E459,CL,0)+1)))</f>
        <v/>
      </c>
      <c r="T459" s="160" t="str">
        <f t="array" aca="1" ref="T459" ca="1">IF(B459="","",IF(ISERROR(MATCH($J459,SorP!$B$1:$B$6226,0)),"",INDIRECT("'SorP'!$A$"&amp;MATCH($S459&amp;$J459,SorP!C:C,0))))</f>
        <v/>
      </c>
      <c r="U459" s="161"/>
      <c r="V459" s="151" t="e">
        <f>IF(C459="",NA(),IF(OR(C459="Smelter not listed",C459="Smelter not yet identified"),MATCH($B459&amp;$D459,'Smelter Look-up'!$J:$J,0),MATCH($B459&amp;$C459,'Smelter Look-up'!$J:$J,0)))</f>
        <v>#N/A</v>
      </c>
      <c r="W459" s="134"/>
      <c r="X459" s="134">
        <f t="shared" ca="1" si="9"/>
        <v>0</v>
      </c>
      <c r="Y459" s="134"/>
      <c r="Z459" s="134"/>
      <c r="AA459" s="134"/>
      <c r="AB459" s="162" t="str">
        <f t="shared" si="8"/>
        <v/>
      </c>
      <c r="AC459" s="134"/>
      <c r="AD459" s="134"/>
      <c r="AE459" s="134"/>
      <c r="AF459" s="134"/>
      <c r="AG459" s="134"/>
      <c r="AH459" s="134"/>
    </row>
    <row r="460" spans="1:34" ht="12" customHeight="1">
      <c r="A460" s="160"/>
      <c r="B460" s="155" t="str">
        <f t="array" ref="B460">IF(LEN(A460)=0,"",INDEX('Smelter Look-up'!$A:$A,MATCH($A460,'Smelter Look-up'!$E:$E,0)))</f>
        <v/>
      </c>
      <c r="C460" s="158" t="str">
        <f t="array" ref="C460">IF(LEN(A460)=0,"",INDEX('Smelter Look-up'!$C:$C,MATCH($A460,'Smelter Look-up'!$E:$E,0)))</f>
        <v/>
      </c>
      <c r="D460" s="155"/>
      <c r="E460" s="155" t="str">
        <f ca="1">IF(ISERROR($V460),"",OFFSET('Smelter Look-up'!$D$4,$V460-4,0)&amp;"")</f>
        <v/>
      </c>
      <c r="F460" s="155" t="str">
        <f ca="1">IF(ISERROR($V460),"",OFFSET('Smelter Look-up'!$E$4,$V460-4,0))</f>
        <v/>
      </c>
      <c r="G460" s="155" t="str">
        <f ca="1">IF(C460=$X$4,IF(ISERROR($V460),"Enter smelter details","RMI"),IF(ISERROR($V460),"",OFFSET('Smelter Look-up'!$F$4,$V460-4,0)))</f>
        <v/>
      </c>
      <c r="H460" s="156" t="str">
        <f ca="1">IF(ISERROR($V460),"",OFFSET('Smelter Look-up'!$G$4,$V460-4,0))</f>
        <v/>
      </c>
      <c r="I460" s="157" t="str">
        <f ca="1">IF(ISERROR($V460),"",OFFSET('Smelter Look-up'!$H$4,$V460-4,0))</f>
        <v/>
      </c>
      <c r="J460" s="157" t="str">
        <f ca="1">IF(ISERROR($V460),"",OFFSET('Smelter Look-up'!$I$4,$V460-4,0))</f>
        <v/>
      </c>
      <c r="K460" s="158"/>
      <c r="L460" s="158"/>
      <c r="M460" s="158"/>
      <c r="N460" s="158"/>
      <c r="O460" s="158"/>
      <c r="P460" s="157"/>
      <c r="Q460" s="159"/>
      <c r="R460" s="155" t="str">
        <f ca="1">IF(ISERROR($V460),"",OFFSET('Smelter Look-up'!$C$4,$V460-4,0)&amp;"")</f>
        <v/>
      </c>
      <c r="S460" s="160" t="str">
        <f t="array" aca="1" ref="S460" ca="1">IF(B460="","",IF(ISERROR(MATCH($E460,CL,0)),"Unknown",INDIRECT("'C'!$A$"&amp;MATCH($E460,CL,0)+1)))</f>
        <v/>
      </c>
      <c r="T460" s="160" t="str">
        <f t="array" aca="1" ref="T460" ca="1">IF(B460="","",IF(ISERROR(MATCH($J460,SorP!$B$1:$B$6226,0)),"",INDIRECT("'SorP'!$A$"&amp;MATCH($S460&amp;$J460,SorP!C:C,0))))</f>
        <v/>
      </c>
      <c r="U460" s="161"/>
      <c r="V460" s="151" t="e">
        <f>IF(C460="",NA(),IF(OR(C460="Smelter not listed",C460="Smelter not yet identified"),MATCH($B460&amp;$D460,'Smelter Look-up'!$J:$J,0),MATCH($B460&amp;$C460,'Smelter Look-up'!$J:$J,0)))</f>
        <v>#N/A</v>
      </c>
      <c r="W460" s="134"/>
      <c r="X460" s="134">
        <f t="shared" ca="1" si="9"/>
        <v>0</v>
      </c>
      <c r="Y460" s="134"/>
      <c r="Z460" s="134"/>
      <c r="AA460" s="134"/>
      <c r="AB460" s="162" t="str">
        <f t="shared" si="8"/>
        <v/>
      </c>
      <c r="AC460" s="134"/>
      <c r="AD460" s="134"/>
      <c r="AE460" s="134"/>
      <c r="AF460" s="134"/>
      <c r="AG460" s="134"/>
      <c r="AH460" s="134"/>
    </row>
    <row r="461" spans="1:34" ht="12" customHeight="1">
      <c r="A461" s="160"/>
      <c r="B461" s="155" t="str">
        <f t="array" ref="B461">IF(LEN(A461)=0,"",INDEX('Smelter Look-up'!$A:$A,MATCH($A461,'Smelter Look-up'!$E:$E,0)))</f>
        <v/>
      </c>
      <c r="C461" s="158" t="str">
        <f t="array" ref="C461">IF(LEN(A461)=0,"",INDEX('Smelter Look-up'!$C:$C,MATCH($A461,'Smelter Look-up'!$E:$E,0)))</f>
        <v/>
      </c>
      <c r="D461" s="155"/>
      <c r="E461" s="155" t="str">
        <f ca="1">IF(ISERROR($V461),"",OFFSET('Smelter Look-up'!$D$4,$V461-4,0)&amp;"")</f>
        <v/>
      </c>
      <c r="F461" s="155" t="str">
        <f ca="1">IF(ISERROR($V461),"",OFFSET('Smelter Look-up'!$E$4,$V461-4,0))</f>
        <v/>
      </c>
      <c r="G461" s="155" t="str">
        <f ca="1">IF(C461=$X$4,IF(ISERROR($V461),"Enter smelter details","RMI"),IF(ISERROR($V461),"",OFFSET('Smelter Look-up'!$F$4,$V461-4,0)))</f>
        <v/>
      </c>
      <c r="H461" s="156" t="str">
        <f ca="1">IF(ISERROR($V461),"",OFFSET('Smelter Look-up'!$G$4,$V461-4,0))</f>
        <v/>
      </c>
      <c r="I461" s="157" t="str">
        <f ca="1">IF(ISERROR($V461),"",OFFSET('Smelter Look-up'!$H$4,$V461-4,0))</f>
        <v/>
      </c>
      <c r="J461" s="157" t="str">
        <f ca="1">IF(ISERROR($V461),"",OFFSET('Smelter Look-up'!$I$4,$V461-4,0))</f>
        <v/>
      </c>
      <c r="K461" s="158"/>
      <c r="L461" s="158"/>
      <c r="M461" s="158"/>
      <c r="N461" s="158"/>
      <c r="O461" s="158"/>
      <c r="P461" s="157"/>
      <c r="Q461" s="159"/>
      <c r="R461" s="155" t="str">
        <f ca="1">IF(ISERROR($V461),"",OFFSET('Smelter Look-up'!$C$4,$V461-4,0)&amp;"")</f>
        <v/>
      </c>
      <c r="S461" s="160" t="str">
        <f t="array" aca="1" ref="S461" ca="1">IF(B461="","",IF(ISERROR(MATCH($E461,CL,0)),"Unknown",INDIRECT("'C'!$A$"&amp;MATCH($E461,CL,0)+1)))</f>
        <v/>
      </c>
      <c r="T461" s="160" t="str">
        <f t="array" aca="1" ref="T461" ca="1">IF(B461="","",IF(ISERROR(MATCH($J461,SorP!$B$1:$B$6226,0)),"",INDIRECT("'SorP'!$A$"&amp;MATCH($S461&amp;$J461,SorP!C:C,0))))</f>
        <v/>
      </c>
      <c r="U461" s="161"/>
      <c r="V461" s="151" t="e">
        <f>IF(C461="",NA(),IF(OR(C461="Smelter not listed",C461="Smelter not yet identified"),MATCH($B461&amp;$D461,'Smelter Look-up'!$J:$J,0),MATCH($B461&amp;$C461,'Smelter Look-up'!$J:$J,0)))</f>
        <v>#N/A</v>
      </c>
      <c r="W461" s="134"/>
      <c r="X461" s="134">
        <f t="shared" ca="1" si="9"/>
        <v>0</v>
      </c>
      <c r="Y461" s="134"/>
      <c r="Z461" s="134"/>
      <c r="AA461" s="134"/>
      <c r="AB461" s="162" t="str">
        <f t="shared" si="8"/>
        <v/>
      </c>
      <c r="AC461" s="134"/>
      <c r="AD461" s="134"/>
      <c r="AE461" s="134"/>
      <c r="AF461" s="134"/>
      <c r="AG461" s="134"/>
      <c r="AH461" s="134"/>
    </row>
    <row r="462" spans="1:34" ht="12" customHeight="1">
      <c r="A462" s="160"/>
      <c r="B462" s="155" t="str">
        <f t="array" ref="B462">IF(LEN(A462)=0,"",INDEX('Smelter Look-up'!$A:$A,MATCH($A462,'Smelter Look-up'!$E:$E,0)))</f>
        <v/>
      </c>
      <c r="C462" s="158" t="str">
        <f t="array" ref="C462">IF(LEN(A462)=0,"",INDEX('Smelter Look-up'!$C:$C,MATCH($A462,'Smelter Look-up'!$E:$E,0)))</f>
        <v/>
      </c>
      <c r="D462" s="155"/>
      <c r="E462" s="155" t="str">
        <f ca="1">IF(ISERROR($V462),"",OFFSET('Smelter Look-up'!$D$4,$V462-4,0)&amp;"")</f>
        <v/>
      </c>
      <c r="F462" s="155" t="str">
        <f ca="1">IF(ISERROR($V462),"",OFFSET('Smelter Look-up'!$E$4,$V462-4,0))</f>
        <v/>
      </c>
      <c r="G462" s="155" t="str">
        <f ca="1">IF(C462=$X$4,IF(ISERROR($V462),"Enter smelter details","RMI"),IF(ISERROR($V462),"",OFFSET('Smelter Look-up'!$F$4,$V462-4,0)))</f>
        <v/>
      </c>
      <c r="H462" s="156" t="str">
        <f ca="1">IF(ISERROR($V462),"",OFFSET('Smelter Look-up'!$G$4,$V462-4,0))</f>
        <v/>
      </c>
      <c r="I462" s="157" t="str">
        <f ca="1">IF(ISERROR($V462),"",OFFSET('Smelter Look-up'!$H$4,$V462-4,0))</f>
        <v/>
      </c>
      <c r="J462" s="157" t="str">
        <f ca="1">IF(ISERROR($V462),"",OFFSET('Smelter Look-up'!$I$4,$V462-4,0))</f>
        <v/>
      </c>
      <c r="K462" s="158"/>
      <c r="L462" s="158"/>
      <c r="M462" s="158"/>
      <c r="N462" s="158"/>
      <c r="O462" s="158"/>
      <c r="P462" s="157"/>
      <c r="Q462" s="159"/>
      <c r="R462" s="155" t="str">
        <f ca="1">IF(ISERROR($V462),"",OFFSET('Smelter Look-up'!$C$4,$V462-4,0)&amp;"")</f>
        <v/>
      </c>
      <c r="S462" s="160" t="str">
        <f t="array" aca="1" ref="S462" ca="1">IF(B462="","",IF(ISERROR(MATCH($E462,CL,0)),"Unknown",INDIRECT("'C'!$A$"&amp;MATCH($E462,CL,0)+1)))</f>
        <v/>
      </c>
      <c r="T462" s="160" t="str">
        <f t="array" aca="1" ref="T462" ca="1">IF(B462="","",IF(ISERROR(MATCH($J462,SorP!$B$1:$B$6226,0)),"",INDIRECT("'SorP'!$A$"&amp;MATCH($S462&amp;$J462,SorP!C:C,0))))</f>
        <v/>
      </c>
      <c r="U462" s="161"/>
      <c r="V462" s="151" t="e">
        <f>IF(C462="",NA(),IF(OR(C462="Smelter not listed",C462="Smelter not yet identified"),MATCH($B462&amp;$D462,'Smelter Look-up'!$J:$J,0),MATCH($B462&amp;$C462,'Smelter Look-up'!$J:$J,0)))</f>
        <v>#N/A</v>
      </c>
      <c r="W462" s="134"/>
      <c r="X462" s="134">
        <f t="shared" ca="1" si="9"/>
        <v>0</v>
      </c>
      <c r="Y462" s="134"/>
      <c r="Z462" s="134"/>
      <c r="AA462" s="134"/>
      <c r="AB462" s="162" t="str">
        <f t="shared" si="8"/>
        <v/>
      </c>
      <c r="AC462" s="134"/>
      <c r="AD462" s="134"/>
      <c r="AE462" s="134"/>
      <c r="AF462" s="134"/>
      <c r="AG462" s="134"/>
      <c r="AH462" s="134"/>
    </row>
    <row r="463" spans="1:34" ht="12" customHeight="1">
      <c r="A463" s="160"/>
      <c r="B463" s="155" t="str">
        <f t="array" ref="B463">IF(LEN(A463)=0,"",INDEX('Smelter Look-up'!$A:$A,MATCH($A463,'Smelter Look-up'!$E:$E,0)))</f>
        <v/>
      </c>
      <c r="C463" s="158" t="str">
        <f t="array" ref="C463">IF(LEN(A463)=0,"",INDEX('Smelter Look-up'!$C:$C,MATCH($A463,'Smelter Look-up'!$E:$E,0)))</f>
        <v/>
      </c>
      <c r="D463" s="155"/>
      <c r="E463" s="155" t="str">
        <f ca="1">IF(ISERROR($V463),"",OFFSET('Smelter Look-up'!$D$4,$V463-4,0)&amp;"")</f>
        <v/>
      </c>
      <c r="F463" s="155" t="str">
        <f ca="1">IF(ISERROR($V463),"",OFFSET('Smelter Look-up'!$E$4,$V463-4,0))</f>
        <v/>
      </c>
      <c r="G463" s="155" t="str">
        <f ca="1">IF(C463=$X$4,IF(ISERROR($V463),"Enter smelter details","RMI"),IF(ISERROR($V463),"",OFFSET('Smelter Look-up'!$F$4,$V463-4,0)))</f>
        <v/>
      </c>
      <c r="H463" s="156" t="str">
        <f ca="1">IF(ISERROR($V463),"",OFFSET('Smelter Look-up'!$G$4,$V463-4,0))</f>
        <v/>
      </c>
      <c r="I463" s="157" t="str">
        <f ca="1">IF(ISERROR($V463),"",OFFSET('Smelter Look-up'!$H$4,$V463-4,0))</f>
        <v/>
      </c>
      <c r="J463" s="157" t="str">
        <f ca="1">IF(ISERROR($V463),"",OFFSET('Smelter Look-up'!$I$4,$V463-4,0))</f>
        <v/>
      </c>
      <c r="K463" s="158"/>
      <c r="L463" s="158"/>
      <c r="M463" s="158"/>
      <c r="N463" s="158"/>
      <c r="O463" s="158"/>
      <c r="P463" s="157"/>
      <c r="Q463" s="159"/>
      <c r="R463" s="155" t="str">
        <f ca="1">IF(ISERROR($V463),"",OFFSET('Smelter Look-up'!$C$4,$V463-4,0)&amp;"")</f>
        <v/>
      </c>
      <c r="S463" s="160" t="str">
        <f t="array" aca="1" ref="S463" ca="1">IF(B463="","",IF(ISERROR(MATCH($E463,CL,0)),"Unknown",INDIRECT("'C'!$A$"&amp;MATCH($E463,CL,0)+1)))</f>
        <v/>
      </c>
      <c r="T463" s="160" t="str">
        <f t="array" aca="1" ref="T463" ca="1">IF(B463="","",IF(ISERROR(MATCH($J463,SorP!$B$1:$B$6226,0)),"",INDIRECT("'SorP'!$A$"&amp;MATCH($S463&amp;$J463,SorP!C:C,0))))</f>
        <v/>
      </c>
      <c r="U463" s="161"/>
      <c r="V463" s="151" t="e">
        <f>IF(C463="",NA(),IF(OR(C463="Smelter not listed",C463="Smelter not yet identified"),MATCH($B463&amp;$D463,'Smelter Look-up'!$J:$J,0),MATCH($B463&amp;$C463,'Smelter Look-up'!$J:$J,0)))</f>
        <v>#N/A</v>
      </c>
      <c r="W463" s="134"/>
      <c r="X463" s="134">
        <f t="shared" ca="1" si="9"/>
        <v>0</v>
      </c>
      <c r="Y463" s="134"/>
      <c r="Z463" s="134"/>
      <c r="AA463" s="134"/>
      <c r="AB463" s="162" t="str">
        <f t="shared" si="8"/>
        <v/>
      </c>
      <c r="AC463" s="134"/>
      <c r="AD463" s="134"/>
      <c r="AE463" s="134"/>
      <c r="AF463" s="134"/>
      <c r="AG463" s="134"/>
      <c r="AH463" s="134"/>
    </row>
    <row r="464" spans="1:34" ht="12" customHeight="1">
      <c r="A464" s="160"/>
      <c r="B464" s="155" t="str">
        <f t="array" ref="B464">IF(LEN(A464)=0,"",INDEX('Smelter Look-up'!$A:$A,MATCH($A464,'Smelter Look-up'!$E:$E,0)))</f>
        <v/>
      </c>
      <c r="C464" s="158" t="str">
        <f t="array" ref="C464">IF(LEN(A464)=0,"",INDEX('Smelter Look-up'!$C:$C,MATCH($A464,'Smelter Look-up'!$E:$E,0)))</f>
        <v/>
      </c>
      <c r="D464" s="155"/>
      <c r="E464" s="155" t="str">
        <f ca="1">IF(ISERROR($V464),"",OFFSET('Smelter Look-up'!$D$4,$V464-4,0)&amp;"")</f>
        <v/>
      </c>
      <c r="F464" s="155" t="str">
        <f ca="1">IF(ISERROR($V464),"",OFFSET('Smelter Look-up'!$E$4,$V464-4,0))</f>
        <v/>
      </c>
      <c r="G464" s="155" t="str">
        <f ca="1">IF(C464=$X$4,IF(ISERROR($V464),"Enter smelter details","RMI"),IF(ISERROR($V464),"",OFFSET('Smelter Look-up'!$F$4,$V464-4,0)))</f>
        <v/>
      </c>
      <c r="H464" s="156" t="str">
        <f ca="1">IF(ISERROR($V464),"",OFFSET('Smelter Look-up'!$G$4,$V464-4,0))</f>
        <v/>
      </c>
      <c r="I464" s="157" t="str">
        <f ca="1">IF(ISERROR($V464),"",OFFSET('Smelter Look-up'!$H$4,$V464-4,0))</f>
        <v/>
      </c>
      <c r="J464" s="157" t="str">
        <f ca="1">IF(ISERROR($V464),"",OFFSET('Smelter Look-up'!$I$4,$V464-4,0))</f>
        <v/>
      </c>
      <c r="K464" s="158"/>
      <c r="L464" s="158"/>
      <c r="M464" s="158"/>
      <c r="N464" s="158"/>
      <c r="O464" s="158"/>
      <c r="P464" s="157"/>
      <c r="Q464" s="159"/>
      <c r="R464" s="155" t="str">
        <f ca="1">IF(ISERROR($V464),"",OFFSET('Smelter Look-up'!$C$4,$V464-4,0)&amp;"")</f>
        <v/>
      </c>
      <c r="S464" s="160" t="str">
        <f t="array" aca="1" ref="S464" ca="1">IF(B464="","",IF(ISERROR(MATCH($E464,CL,0)),"Unknown",INDIRECT("'C'!$A$"&amp;MATCH($E464,CL,0)+1)))</f>
        <v/>
      </c>
      <c r="T464" s="160" t="str">
        <f t="array" aca="1" ref="T464" ca="1">IF(B464="","",IF(ISERROR(MATCH($J464,SorP!$B$1:$B$6226,0)),"",INDIRECT("'SorP'!$A$"&amp;MATCH($S464&amp;$J464,SorP!C:C,0))))</f>
        <v/>
      </c>
      <c r="U464" s="161"/>
      <c r="V464" s="151" t="e">
        <f>IF(C464="",NA(),IF(OR(C464="Smelter not listed",C464="Smelter not yet identified"),MATCH($B464&amp;$D464,'Smelter Look-up'!$J:$J,0),MATCH($B464&amp;$C464,'Smelter Look-up'!$J:$J,0)))</f>
        <v>#N/A</v>
      </c>
      <c r="W464" s="134"/>
      <c r="X464" s="134">
        <f t="shared" ca="1" si="9"/>
        <v>0</v>
      </c>
      <c r="Y464" s="134"/>
      <c r="Z464" s="134"/>
      <c r="AA464" s="134"/>
      <c r="AB464" s="162" t="str">
        <f t="shared" si="8"/>
        <v/>
      </c>
      <c r="AC464" s="134"/>
      <c r="AD464" s="134"/>
      <c r="AE464" s="134"/>
      <c r="AF464" s="134"/>
      <c r="AG464" s="134"/>
      <c r="AH464" s="134"/>
    </row>
    <row r="465" spans="1:34" ht="12" customHeight="1">
      <c r="A465" s="160"/>
      <c r="B465" s="155" t="str">
        <f t="array" ref="B465">IF(LEN(A465)=0,"",INDEX('Smelter Look-up'!$A:$A,MATCH($A465,'Smelter Look-up'!$E:$E,0)))</f>
        <v/>
      </c>
      <c r="C465" s="158" t="str">
        <f t="array" ref="C465">IF(LEN(A465)=0,"",INDEX('Smelter Look-up'!$C:$C,MATCH($A465,'Smelter Look-up'!$E:$E,0)))</f>
        <v/>
      </c>
      <c r="D465" s="155"/>
      <c r="E465" s="155" t="str">
        <f ca="1">IF(ISERROR($V465),"",OFFSET('Smelter Look-up'!$D$4,$V465-4,0)&amp;"")</f>
        <v/>
      </c>
      <c r="F465" s="155" t="str">
        <f ca="1">IF(ISERROR($V465),"",OFFSET('Smelter Look-up'!$E$4,$V465-4,0))</f>
        <v/>
      </c>
      <c r="G465" s="155" t="str">
        <f ca="1">IF(C465=$X$4,IF(ISERROR($V465),"Enter smelter details","RMI"),IF(ISERROR($V465),"",OFFSET('Smelter Look-up'!$F$4,$V465-4,0)))</f>
        <v/>
      </c>
      <c r="H465" s="156" t="str">
        <f ca="1">IF(ISERROR($V465),"",OFFSET('Smelter Look-up'!$G$4,$V465-4,0))</f>
        <v/>
      </c>
      <c r="I465" s="157" t="str">
        <f ca="1">IF(ISERROR($V465),"",OFFSET('Smelter Look-up'!$H$4,$V465-4,0))</f>
        <v/>
      </c>
      <c r="J465" s="157" t="str">
        <f ca="1">IF(ISERROR($V465),"",OFFSET('Smelter Look-up'!$I$4,$V465-4,0))</f>
        <v/>
      </c>
      <c r="K465" s="158"/>
      <c r="L465" s="158"/>
      <c r="M465" s="158"/>
      <c r="N465" s="158"/>
      <c r="O465" s="158"/>
      <c r="P465" s="157"/>
      <c r="Q465" s="159"/>
      <c r="R465" s="155" t="str">
        <f ca="1">IF(ISERROR($V465),"",OFFSET('Smelter Look-up'!$C$4,$V465-4,0)&amp;"")</f>
        <v/>
      </c>
      <c r="S465" s="160" t="str">
        <f t="array" aca="1" ref="S465" ca="1">IF(B465="","",IF(ISERROR(MATCH($E465,CL,0)),"Unknown",INDIRECT("'C'!$A$"&amp;MATCH($E465,CL,0)+1)))</f>
        <v/>
      </c>
      <c r="T465" s="160" t="str">
        <f t="array" aca="1" ref="T465" ca="1">IF(B465="","",IF(ISERROR(MATCH($J465,SorP!$B$1:$B$6226,0)),"",INDIRECT("'SorP'!$A$"&amp;MATCH($S465&amp;$J465,SorP!C:C,0))))</f>
        <v/>
      </c>
      <c r="U465" s="161"/>
      <c r="V465" s="151" t="e">
        <f>IF(C465="",NA(),IF(OR(C465="Smelter not listed",C465="Smelter not yet identified"),MATCH($B465&amp;$D465,'Smelter Look-up'!$J:$J,0),MATCH($B465&amp;$C465,'Smelter Look-up'!$J:$J,0)))</f>
        <v>#N/A</v>
      </c>
      <c r="W465" s="134"/>
      <c r="X465" s="134">
        <f t="shared" ca="1" si="9"/>
        <v>0</v>
      </c>
      <c r="Y465" s="134"/>
      <c r="Z465" s="134"/>
      <c r="AA465" s="134"/>
      <c r="AB465" s="162" t="str">
        <f t="shared" si="8"/>
        <v/>
      </c>
      <c r="AC465" s="134"/>
      <c r="AD465" s="134"/>
      <c r="AE465" s="134"/>
      <c r="AF465" s="134"/>
      <c r="AG465" s="134"/>
      <c r="AH465" s="134"/>
    </row>
    <row r="466" spans="1:34" ht="12" customHeight="1">
      <c r="A466" s="160"/>
      <c r="B466" s="155" t="str">
        <f t="array" ref="B466">IF(LEN(A466)=0,"",INDEX('Smelter Look-up'!$A:$A,MATCH($A466,'Smelter Look-up'!$E:$E,0)))</f>
        <v/>
      </c>
      <c r="C466" s="158" t="str">
        <f t="array" ref="C466">IF(LEN(A466)=0,"",INDEX('Smelter Look-up'!$C:$C,MATCH($A466,'Smelter Look-up'!$E:$E,0)))</f>
        <v/>
      </c>
      <c r="D466" s="155"/>
      <c r="E466" s="155" t="str">
        <f ca="1">IF(ISERROR($V466),"",OFFSET('Smelter Look-up'!$D$4,$V466-4,0)&amp;"")</f>
        <v/>
      </c>
      <c r="F466" s="155" t="str">
        <f ca="1">IF(ISERROR($V466),"",OFFSET('Smelter Look-up'!$E$4,$V466-4,0))</f>
        <v/>
      </c>
      <c r="G466" s="155" t="str">
        <f ca="1">IF(C466=$X$4,IF(ISERROR($V466),"Enter smelter details","RMI"),IF(ISERROR($V466),"",OFFSET('Smelter Look-up'!$F$4,$V466-4,0)))</f>
        <v/>
      </c>
      <c r="H466" s="156" t="str">
        <f ca="1">IF(ISERROR($V466),"",OFFSET('Smelter Look-up'!$G$4,$V466-4,0))</f>
        <v/>
      </c>
      <c r="I466" s="157" t="str">
        <f ca="1">IF(ISERROR($V466),"",OFFSET('Smelter Look-up'!$H$4,$V466-4,0))</f>
        <v/>
      </c>
      <c r="J466" s="157" t="str">
        <f ca="1">IF(ISERROR($V466),"",OFFSET('Smelter Look-up'!$I$4,$V466-4,0))</f>
        <v/>
      </c>
      <c r="K466" s="158"/>
      <c r="L466" s="158"/>
      <c r="M466" s="158"/>
      <c r="N466" s="158"/>
      <c r="O466" s="158"/>
      <c r="P466" s="157"/>
      <c r="Q466" s="159"/>
      <c r="R466" s="155" t="str">
        <f ca="1">IF(ISERROR($V466),"",OFFSET('Smelter Look-up'!$C$4,$V466-4,0)&amp;"")</f>
        <v/>
      </c>
      <c r="S466" s="160" t="str">
        <f t="array" aca="1" ref="S466" ca="1">IF(B466="","",IF(ISERROR(MATCH($E466,CL,0)),"Unknown",INDIRECT("'C'!$A$"&amp;MATCH($E466,CL,0)+1)))</f>
        <v/>
      </c>
      <c r="T466" s="160" t="str">
        <f t="array" aca="1" ref="T466" ca="1">IF(B466="","",IF(ISERROR(MATCH($J466,SorP!$B$1:$B$6226,0)),"",INDIRECT("'SorP'!$A$"&amp;MATCH($S466&amp;$J466,SorP!C:C,0))))</f>
        <v/>
      </c>
      <c r="U466" s="161"/>
      <c r="V466" s="151" t="e">
        <f>IF(C466="",NA(),IF(OR(C466="Smelter not listed",C466="Smelter not yet identified"),MATCH($B466&amp;$D466,'Smelter Look-up'!$J:$J,0),MATCH($B466&amp;$C466,'Smelter Look-up'!$J:$J,0)))</f>
        <v>#N/A</v>
      </c>
      <c r="W466" s="134"/>
      <c r="X466" s="134">
        <f t="shared" ca="1" si="9"/>
        <v>0</v>
      </c>
      <c r="Y466" s="134"/>
      <c r="Z466" s="134"/>
      <c r="AA466" s="134"/>
      <c r="AB466" s="162" t="str">
        <f t="shared" si="8"/>
        <v/>
      </c>
      <c r="AC466" s="134"/>
      <c r="AD466" s="134"/>
      <c r="AE466" s="134"/>
      <c r="AF466" s="134"/>
      <c r="AG466" s="134"/>
      <c r="AH466" s="134"/>
    </row>
    <row r="467" spans="1:34" ht="12" customHeight="1">
      <c r="A467" s="160"/>
      <c r="B467" s="155" t="str">
        <f t="array" ref="B467">IF(LEN(A467)=0,"",INDEX('Smelter Look-up'!$A:$A,MATCH($A467,'Smelter Look-up'!$E:$E,0)))</f>
        <v/>
      </c>
      <c r="C467" s="158" t="str">
        <f t="array" ref="C467">IF(LEN(A467)=0,"",INDEX('Smelter Look-up'!$C:$C,MATCH($A467,'Smelter Look-up'!$E:$E,0)))</f>
        <v/>
      </c>
      <c r="D467" s="155"/>
      <c r="E467" s="155" t="str">
        <f ca="1">IF(ISERROR($V467),"",OFFSET('Smelter Look-up'!$D$4,$V467-4,0)&amp;"")</f>
        <v/>
      </c>
      <c r="F467" s="155" t="str">
        <f ca="1">IF(ISERROR($V467),"",OFFSET('Smelter Look-up'!$E$4,$V467-4,0))</f>
        <v/>
      </c>
      <c r="G467" s="155" t="str">
        <f ca="1">IF(C467=$X$4,IF(ISERROR($V467),"Enter smelter details","RMI"),IF(ISERROR($V467),"",OFFSET('Smelter Look-up'!$F$4,$V467-4,0)))</f>
        <v/>
      </c>
      <c r="H467" s="156" t="str">
        <f ca="1">IF(ISERROR($V467),"",OFFSET('Smelter Look-up'!$G$4,$V467-4,0))</f>
        <v/>
      </c>
      <c r="I467" s="157" t="str">
        <f ca="1">IF(ISERROR($V467),"",OFFSET('Smelter Look-up'!$H$4,$V467-4,0))</f>
        <v/>
      </c>
      <c r="J467" s="157" t="str">
        <f ca="1">IF(ISERROR($V467),"",OFFSET('Smelter Look-up'!$I$4,$V467-4,0))</f>
        <v/>
      </c>
      <c r="K467" s="158"/>
      <c r="L467" s="158"/>
      <c r="M467" s="158"/>
      <c r="N467" s="158"/>
      <c r="O467" s="158"/>
      <c r="P467" s="157"/>
      <c r="Q467" s="159"/>
      <c r="R467" s="155" t="str">
        <f ca="1">IF(ISERROR($V467),"",OFFSET('Smelter Look-up'!$C$4,$V467-4,0)&amp;"")</f>
        <v/>
      </c>
      <c r="S467" s="160" t="str">
        <f t="array" aca="1" ref="S467" ca="1">IF(B467="","",IF(ISERROR(MATCH($E467,CL,0)),"Unknown",INDIRECT("'C'!$A$"&amp;MATCH($E467,CL,0)+1)))</f>
        <v/>
      </c>
      <c r="T467" s="160" t="str">
        <f t="array" aca="1" ref="T467" ca="1">IF(B467="","",IF(ISERROR(MATCH($J467,SorP!$B$1:$B$6226,0)),"",INDIRECT("'SorP'!$A$"&amp;MATCH($S467&amp;$J467,SorP!C:C,0))))</f>
        <v/>
      </c>
      <c r="U467" s="161"/>
      <c r="V467" s="151" t="e">
        <f>IF(C467="",NA(),IF(OR(C467="Smelter not listed",C467="Smelter not yet identified"),MATCH($B467&amp;$D467,'Smelter Look-up'!$J:$J,0),MATCH($B467&amp;$C467,'Smelter Look-up'!$J:$J,0)))</f>
        <v>#N/A</v>
      </c>
      <c r="W467" s="134"/>
      <c r="X467" s="134">
        <f t="shared" ca="1" si="9"/>
        <v>0</v>
      </c>
      <c r="Y467" s="134"/>
      <c r="Z467" s="134"/>
      <c r="AA467" s="134"/>
      <c r="AB467" s="162" t="str">
        <f t="shared" si="8"/>
        <v/>
      </c>
      <c r="AC467" s="134"/>
      <c r="AD467" s="134"/>
      <c r="AE467" s="134"/>
      <c r="AF467" s="134"/>
      <c r="AG467" s="134"/>
      <c r="AH467" s="134"/>
    </row>
    <row r="468" spans="1:34" ht="12" customHeight="1">
      <c r="A468" s="160"/>
      <c r="B468" s="155" t="str">
        <f t="array" ref="B468">IF(LEN(A468)=0,"",INDEX('Smelter Look-up'!$A:$A,MATCH($A468,'Smelter Look-up'!$E:$E,0)))</f>
        <v/>
      </c>
      <c r="C468" s="158" t="str">
        <f t="array" ref="C468">IF(LEN(A468)=0,"",INDEX('Smelter Look-up'!$C:$C,MATCH($A468,'Smelter Look-up'!$E:$E,0)))</f>
        <v/>
      </c>
      <c r="D468" s="155"/>
      <c r="E468" s="155" t="str">
        <f ca="1">IF(ISERROR($V468),"",OFFSET('Smelter Look-up'!$D$4,$V468-4,0)&amp;"")</f>
        <v/>
      </c>
      <c r="F468" s="155" t="str">
        <f ca="1">IF(ISERROR($V468),"",OFFSET('Smelter Look-up'!$E$4,$V468-4,0))</f>
        <v/>
      </c>
      <c r="G468" s="155" t="str">
        <f ca="1">IF(C468=$X$4,IF(ISERROR($V468),"Enter smelter details","RMI"),IF(ISERROR($V468),"",OFFSET('Smelter Look-up'!$F$4,$V468-4,0)))</f>
        <v/>
      </c>
      <c r="H468" s="156" t="str">
        <f ca="1">IF(ISERROR($V468),"",OFFSET('Smelter Look-up'!$G$4,$V468-4,0))</f>
        <v/>
      </c>
      <c r="I468" s="157" t="str">
        <f ca="1">IF(ISERROR($V468),"",OFFSET('Smelter Look-up'!$H$4,$V468-4,0))</f>
        <v/>
      </c>
      <c r="J468" s="157" t="str">
        <f ca="1">IF(ISERROR($V468),"",OFFSET('Smelter Look-up'!$I$4,$V468-4,0))</f>
        <v/>
      </c>
      <c r="K468" s="158"/>
      <c r="L468" s="158"/>
      <c r="M468" s="158"/>
      <c r="N468" s="158"/>
      <c r="O468" s="158"/>
      <c r="P468" s="157"/>
      <c r="Q468" s="159"/>
      <c r="R468" s="155" t="str">
        <f ca="1">IF(ISERROR($V468),"",OFFSET('Smelter Look-up'!$C$4,$V468-4,0)&amp;"")</f>
        <v/>
      </c>
      <c r="S468" s="160" t="str">
        <f t="array" aca="1" ref="S468" ca="1">IF(B468="","",IF(ISERROR(MATCH($E468,CL,0)),"Unknown",INDIRECT("'C'!$A$"&amp;MATCH($E468,CL,0)+1)))</f>
        <v/>
      </c>
      <c r="T468" s="160" t="str">
        <f t="array" aca="1" ref="T468" ca="1">IF(B468="","",IF(ISERROR(MATCH($J468,SorP!$B$1:$B$6226,0)),"",INDIRECT("'SorP'!$A$"&amp;MATCH($S468&amp;$J468,SorP!C:C,0))))</f>
        <v/>
      </c>
      <c r="U468" s="161"/>
      <c r="V468" s="151" t="e">
        <f>IF(C468="",NA(),IF(OR(C468="Smelter not listed",C468="Smelter not yet identified"),MATCH($B468&amp;$D468,'Smelter Look-up'!$J:$J,0),MATCH($B468&amp;$C468,'Smelter Look-up'!$J:$J,0)))</f>
        <v>#N/A</v>
      </c>
      <c r="W468" s="134"/>
      <c r="X468" s="134">
        <f t="shared" ca="1" si="9"/>
        <v>0</v>
      </c>
      <c r="Y468" s="134"/>
      <c r="Z468" s="134"/>
      <c r="AA468" s="134"/>
      <c r="AB468" s="162" t="str">
        <f t="shared" si="8"/>
        <v/>
      </c>
      <c r="AC468" s="134"/>
      <c r="AD468" s="134"/>
      <c r="AE468" s="134"/>
      <c r="AF468" s="134"/>
      <c r="AG468" s="134"/>
      <c r="AH468" s="134"/>
    </row>
    <row r="469" spans="1:34" ht="12" customHeight="1">
      <c r="A469" s="160"/>
      <c r="B469" s="155" t="str">
        <f t="array" ref="B469">IF(LEN(A469)=0,"",INDEX('Smelter Look-up'!$A:$A,MATCH($A469,'Smelter Look-up'!$E:$E,0)))</f>
        <v/>
      </c>
      <c r="C469" s="158" t="str">
        <f t="array" ref="C469">IF(LEN(A469)=0,"",INDEX('Smelter Look-up'!$C:$C,MATCH($A469,'Smelter Look-up'!$E:$E,0)))</f>
        <v/>
      </c>
      <c r="D469" s="155"/>
      <c r="E469" s="155" t="str">
        <f ca="1">IF(ISERROR($V469),"",OFFSET('Smelter Look-up'!$D$4,$V469-4,0)&amp;"")</f>
        <v/>
      </c>
      <c r="F469" s="155" t="str">
        <f ca="1">IF(ISERROR($V469),"",OFFSET('Smelter Look-up'!$E$4,$V469-4,0))</f>
        <v/>
      </c>
      <c r="G469" s="155" t="str">
        <f ca="1">IF(C469=$X$4,IF(ISERROR($V469),"Enter smelter details","RMI"),IF(ISERROR($V469),"",OFFSET('Smelter Look-up'!$F$4,$V469-4,0)))</f>
        <v/>
      </c>
      <c r="H469" s="156" t="str">
        <f ca="1">IF(ISERROR($V469),"",OFFSET('Smelter Look-up'!$G$4,$V469-4,0))</f>
        <v/>
      </c>
      <c r="I469" s="157" t="str">
        <f ca="1">IF(ISERROR($V469),"",OFFSET('Smelter Look-up'!$H$4,$V469-4,0))</f>
        <v/>
      </c>
      <c r="J469" s="157" t="str">
        <f ca="1">IF(ISERROR($V469),"",OFFSET('Smelter Look-up'!$I$4,$V469-4,0))</f>
        <v/>
      </c>
      <c r="K469" s="158"/>
      <c r="L469" s="158"/>
      <c r="M469" s="158"/>
      <c r="N469" s="158"/>
      <c r="O469" s="158"/>
      <c r="P469" s="157"/>
      <c r="Q469" s="159"/>
      <c r="R469" s="155" t="str">
        <f ca="1">IF(ISERROR($V469),"",OFFSET('Smelter Look-up'!$C$4,$V469-4,0)&amp;"")</f>
        <v/>
      </c>
      <c r="S469" s="160" t="str">
        <f t="array" aca="1" ref="S469" ca="1">IF(B469="","",IF(ISERROR(MATCH($E469,CL,0)),"Unknown",INDIRECT("'C'!$A$"&amp;MATCH($E469,CL,0)+1)))</f>
        <v/>
      </c>
      <c r="T469" s="160" t="str">
        <f t="array" aca="1" ref="T469" ca="1">IF(B469="","",IF(ISERROR(MATCH($J469,SorP!$B$1:$B$6226,0)),"",INDIRECT("'SorP'!$A$"&amp;MATCH($S469&amp;$J469,SorP!C:C,0))))</f>
        <v/>
      </c>
      <c r="U469" s="161"/>
      <c r="V469" s="151" t="e">
        <f>IF(C469="",NA(),IF(OR(C469="Smelter not listed",C469="Smelter not yet identified"),MATCH($B469&amp;$D469,'Smelter Look-up'!$J:$J,0),MATCH($B469&amp;$C469,'Smelter Look-up'!$J:$J,0)))</f>
        <v>#N/A</v>
      </c>
      <c r="W469" s="134"/>
      <c r="X469" s="134">
        <f t="shared" ca="1" si="9"/>
        <v>0</v>
      </c>
      <c r="Y469" s="134"/>
      <c r="Z469" s="134"/>
      <c r="AA469" s="134"/>
      <c r="AB469" s="162" t="str">
        <f t="shared" si="8"/>
        <v/>
      </c>
      <c r="AC469" s="134"/>
      <c r="AD469" s="134"/>
      <c r="AE469" s="134"/>
      <c r="AF469" s="134"/>
      <c r="AG469" s="134"/>
      <c r="AH469" s="134"/>
    </row>
    <row r="470" spans="1:34" ht="12" customHeight="1">
      <c r="A470" s="160"/>
      <c r="B470" s="155" t="str">
        <f t="array" ref="B470">IF(LEN(A470)=0,"",INDEX('Smelter Look-up'!$A:$A,MATCH($A470,'Smelter Look-up'!$E:$E,0)))</f>
        <v/>
      </c>
      <c r="C470" s="158" t="str">
        <f t="array" ref="C470">IF(LEN(A470)=0,"",INDEX('Smelter Look-up'!$C:$C,MATCH($A470,'Smelter Look-up'!$E:$E,0)))</f>
        <v/>
      </c>
      <c r="D470" s="155"/>
      <c r="E470" s="155" t="str">
        <f ca="1">IF(ISERROR($V470),"",OFFSET('Smelter Look-up'!$D$4,$V470-4,0)&amp;"")</f>
        <v/>
      </c>
      <c r="F470" s="155" t="str">
        <f ca="1">IF(ISERROR($V470),"",OFFSET('Smelter Look-up'!$E$4,$V470-4,0))</f>
        <v/>
      </c>
      <c r="G470" s="155" t="str">
        <f ca="1">IF(C470=$X$4,IF(ISERROR($V470),"Enter smelter details","RMI"),IF(ISERROR($V470),"",OFFSET('Smelter Look-up'!$F$4,$V470-4,0)))</f>
        <v/>
      </c>
      <c r="H470" s="156" t="str">
        <f ca="1">IF(ISERROR($V470),"",OFFSET('Smelter Look-up'!$G$4,$V470-4,0))</f>
        <v/>
      </c>
      <c r="I470" s="157" t="str">
        <f ca="1">IF(ISERROR($V470),"",OFFSET('Smelter Look-up'!$H$4,$V470-4,0))</f>
        <v/>
      </c>
      <c r="J470" s="157" t="str">
        <f ca="1">IF(ISERROR($V470),"",OFFSET('Smelter Look-up'!$I$4,$V470-4,0))</f>
        <v/>
      </c>
      <c r="K470" s="158"/>
      <c r="L470" s="158"/>
      <c r="M470" s="158"/>
      <c r="N470" s="158"/>
      <c r="O470" s="158"/>
      <c r="P470" s="157"/>
      <c r="Q470" s="159"/>
      <c r="R470" s="155" t="str">
        <f ca="1">IF(ISERROR($V470),"",OFFSET('Smelter Look-up'!$C$4,$V470-4,0)&amp;"")</f>
        <v/>
      </c>
      <c r="S470" s="160" t="str">
        <f t="array" aca="1" ref="S470" ca="1">IF(B470="","",IF(ISERROR(MATCH($E470,CL,0)),"Unknown",INDIRECT("'C'!$A$"&amp;MATCH($E470,CL,0)+1)))</f>
        <v/>
      </c>
      <c r="T470" s="160" t="str">
        <f t="array" aca="1" ref="T470" ca="1">IF(B470="","",IF(ISERROR(MATCH($J470,SorP!$B$1:$B$6226,0)),"",INDIRECT("'SorP'!$A$"&amp;MATCH($S470&amp;$J470,SorP!C:C,0))))</f>
        <v/>
      </c>
      <c r="U470" s="161"/>
      <c r="V470" s="151" t="e">
        <f>IF(C470="",NA(),IF(OR(C470="Smelter not listed",C470="Smelter not yet identified"),MATCH($B470&amp;$D470,'Smelter Look-up'!$J:$J,0),MATCH($B470&amp;$C470,'Smelter Look-up'!$J:$J,0)))</f>
        <v>#N/A</v>
      </c>
      <c r="W470" s="134"/>
      <c r="X470" s="134">
        <f t="shared" ca="1" si="9"/>
        <v>0</v>
      </c>
      <c r="Y470" s="134"/>
      <c r="Z470" s="134"/>
      <c r="AA470" s="134"/>
      <c r="AB470" s="162" t="str">
        <f t="shared" si="8"/>
        <v/>
      </c>
      <c r="AC470" s="134"/>
      <c r="AD470" s="134"/>
      <c r="AE470" s="134"/>
      <c r="AF470" s="134"/>
      <c r="AG470" s="134"/>
      <c r="AH470" s="134"/>
    </row>
    <row r="471" spans="1:34" ht="12" customHeight="1">
      <c r="A471" s="160"/>
      <c r="B471" s="155" t="str">
        <f t="array" ref="B471">IF(LEN(A471)=0,"",INDEX('Smelter Look-up'!$A:$A,MATCH($A471,'Smelter Look-up'!$E:$E,0)))</f>
        <v/>
      </c>
      <c r="C471" s="158" t="str">
        <f t="array" ref="C471">IF(LEN(A471)=0,"",INDEX('Smelter Look-up'!$C:$C,MATCH($A471,'Smelter Look-up'!$E:$E,0)))</f>
        <v/>
      </c>
      <c r="D471" s="155"/>
      <c r="E471" s="155" t="str">
        <f ca="1">IF(ISERROR($V471),"",OFFSET('Smelter Look-up'!$D$4,$V471-4,0)&amp;"")</f>
        <v/>
      </c>
      <c r="F471" s="155" t="str">
        <f ca="1">IF(ISERROR($V471),"",OFFSET('Smelter Look-up'!$E$4,$V471-4,0))</f>
        <v/>
      </c>
      <c r="G471" s="155" t="str">
        <f ca="1">IF(C471=$X$4,IF(ISERROR($V471),"Enter smelter details","RMI"),IF(ISERROR($V471),"",OFFSET('Smelter Look-up'!$F$4,$V471-4,0)))</f>
        <v/>
      </c>
      <c r="H471" s="156" t="str">
        <f ca="1">IF(ISERROR($V471),"",OFFSET('Smelter Look-up'!$G$4,$V471-4,0))</f>
        <v/>
      </c>
      <c r="I471" s="157" t="str">
        <f ca="1">IF(ISERROR($V471),"",OFFSET('Smelter Look-up'!$H$4,$V471-4,0))</f>
        <v/>
      </c>
      <c r="J471" s="157" t="str">
        <f ca="1">IF(ISERROR($V471),"",OFFSET('Smelter Look-up'!$I$4,$V471-4,0))</f>
        <v/>
      </c>
      <c r="K471" s="158"/>
      <c r="L471" s="158"/>
      <c r="M471" s="158"/>
      <c r="N471" s="158"/>
      <c r="O471" s="158"/>
      <c r="P471" s="157"/>
      <c r="Q471" s="159"/>
      <c r="R471" s="155" t="str">
        <f ca="1">IF(ISERROR($V471),"",OFFSET('Smelter Look-up'!$C$4,$V471-4,0)&amp;"")</f>
        <v/>
      </c>
      <c r="S471" s="160" t="str">
        <f t="array" aca="1" ref="S471" ca="1">IF(B471="","",IF(ISERROR(MATCH($E471,CL,0)),"Unknown",INDIRECT("'C'!$A$"&amp;MATCH($E471,CL,0)+1)))</f>
        <v/>
      </c>
      <c r="T471" s="160" t="str">
        <f t="array" aca="1" ref="T471" ca="1">IF(B471="","",IF(ISERROR(MATCH($J471,SorP!$B$1:$B$6226,0)),"",INDIRECT("'SorP'!$A$"&amp;MATCH($S471&amp;$J471,SorP!C:C,0))))</f>
        <v/>
      </c>
      <c r="U471" s="161"/>
      <c r="V471" s="151" t="e">
        <f>IF(C471="",NA(),IF(OR(C471="Smelter not listed",C471="Smelter not yet identified"),MATCH($B471&amp;$D471,'Smelter Look-up'!$J:$J,0),MATCH($B471&amp;$C471,'Smelter Look-up'!$J:$J,0)))</f>
        <v>#N/A</v>
      </c>
      <c r="W471" s="134"/>
      <c r="X471" s="134">
        <f t="shared" ca="1" si="9"/>
        <v>0</v>
      </c>
      <c r="Y471" s="134"/>
      <c r="Z471" s="134"/>
      <c r="AA471" s="134"/>
      <c r="AB471" s="162" t="str">
        <f t="shared" si="8"/>
        <v/>
      </c>
      <c r="AC471" s="134"/>
      <c r="AD471" s="134"/>
      <c r="AE471" s="134"/>
      <c r="AF471" s="134"/>
      <c r="AG471" s="134"/>
      <c r="AH471" s="134"/>
    </row>
    <row r="472" spans="1:34" ht="12" customHeight="1">
      <c r="A472" s="160"/>
      <c r="B472" s="155" t="str">
        <f t="array" ref="B472">IF(LEN(A472)=0,"",INDEX('Smelter Look-up'!$A:$A,MATCH($A472,'Smelter Look-up'!$E:$E,0)))</f>
        <v/>
      </c>
      <c r="C472" s="158" t="str">
        <f t="array" ref="C472">IF(LEN(A472)=0,"",INDEX('Smelter Look-up'!$C:$C,MATCH($A472,'Smelter Look-up'!$E:$E,0)))</f>
        <v/>
      </c>
      <c r="D472" s="155"/>
      <c r="E472" s="155" t="str">
        <f ca="1">IF(ISERROR($V472),"",OFFSET('Smelter Look-up'!$D$4,$V472-4,0)&amp;"")</f>
        <v/>
      </c>
      <c r="F472" s="155" t="str">
        <f ca="1">IF(ISERROR($V472),"",OFFSET('Smelter Look-up'!$E$4,$V472-4,0))</f>
        <v/>
      </c>
      <c r="G472" s="155" t="str">
        <f ca="1">IF(C472=$X$4,IF(ISERROR($V472),"Enter smelter details","RMI"),IF(ISERROR($V472),"",OFFSET('Smelter Look-up'!$F$4,$V472-4,0)))</f>
        <v/>
      </c>
      <c r="H472" s="156" t="str">
        <f ca="1">IF(ISERROR($V472),"",OFFSET('Smelter Look-up'!$G$4,$V472-4,0))</f>
        <v/>
      </c>
      <c r="I472" s="157" t="str">
        <f ca="1">IF(ISERROR($V472),"",OFFSET('Smelter Look-up'!$H$4,$V472-4,0))</f>
        <v/>
      </c>
      <c r="J472" s="157" t="str">
        <f ca="1">IF(ISERROR($V472),"",OFFSET('Smelter Look-up'!$I$4,$V472-4,0))</f>
        <v/>
      </c>
      <c r="K472" s="158"/>
      <c r="L472" s="158"/>
      <c r="M472" s="158"/>
      <c r="N472" s="158"/>
      <c r="O472" s="158"/>
      <c r="P472" s="157"/>
      <c r="Q472" s="159"/>
      <c r="R472" s="155" t="str">
        <f ca="1">IF(ISERROR($V472),"",OFFSET('Smelter Look-up'!$C$4,$V472-4,0)&amp;"")</f>
        <v/>
      </c>
      <c r="S472" s="160" t="str">
        <f t="array" aca="1" ref="S472" ca="1">IF(B472="","",IF(ISERROR(MATCH($E472,CL,0)),"Unknown",INDIRECT("'C'!$A$"&amp;MATCH($E472,CL,0)+1)))</f>
        <v/>
      </c>
      <c r="T472" s="160" t="str">
        <f t="array" aca="1" ref="T472" ca="1">IF(B472="","",IF(ISERROR(MATCH($J472,SorP!$B$1:$B$6226,0)),"",INDIRECT("'SorP'!$A$"&amp;MATCH($S472&amp;$J472,SorP!C:C,0))))</f>
        <v/>
      </c>
      <c r="U472" s="161"/>
      <c r="V472" s="151" t="e">
        <f>IF(C472="",NA(),IF(OR(C472="Smelter not listed",C472="Smelter not yet identified"),MATCH($B472&amp;$D472,'Smelter Look-up'!$J:$J,0),MATCH($B472&amp;$C472,'Smelter Look-up'!$J:$J,0)))</f>
        <v>#N/A</v>
      </c>
      <c r="W472" s="134"/>
      <c r="X472" s="134">
        <f t="shared" ca="1" si="9"/>
        <v>0</v>
      </c>
      <c r="Y472" s="134"/>
      <c r="Z472" s="134"/>
      <c r="AA472" s="134"/>
      <c r="AB472" s="162" t="str">
        <f t="shared" si="8"/>
        <v/>
      </c>
      <c r="AC472" s="134"/>
      <c r="AD472" s="134"/>
      <c r="AE472" s="134"/>
      <c r="AF472" s="134"/>
      <c r="AG472" s="134"/>
      <c r="AH472" s="134"/>
    </row>
    <row r="473" spans="1:34" ht="12" customHeight="1">
      <c r="A473" s="160"/>
      <c r="B473" s="155" t="str">
        <f t="array" ref="B473">IF(LEN(A473)=0,"",INDEX('Smelter Look-up'!$A:$A,MATCH($A473,'Smelter Look-up'!$E:$E,0)))</f>
        <v/>
      </c>
      <c r="C473" s="158" t="str">
        <f t="array" ref="C473">IF(LEN(A473)=0,"",INDEX('Smelter Look-up'!$C:$C,MATCH($A473,'Smelter Look-up'!$E:$E,0)))</f>
        <v/>
      </c>
      <c r="D473" s="155"/>
      <c r="E473" s="155" t="str">
        <f ca="1">IF(ISERROR($V473),"",OFFSET('Smelter Look-up'!$D$4,$V473-4,0)&amp;"")</f>
        <v/>
      </c>
      <c r="F473" s="155" t="str">
        <f ca="1">IF(ISERROR($V473),"",OFFSET('Smelter Look-up'!$E$4,$V473-4,0))</f>
        <v/>
      </c>
      <c r="G473" s="155" t="str">
        <f ca="1">IF(C473=$X$4,IF(ISERROR($V473),"Enter smelter details","RMI"),IF(ISERROR($V473),"",OFFSET('Smelter Look-up'!$F$4,$V473-4,0)))</f>
        <v/>
      </c>
      <c r="H473" s="156" t="str">
        <f ca="1">IF(ISERROR($V473),"",OFFSET('Smelter Look-up'!$G$4,$V473-4,0))</f>
        <v/>
      </c>
      <c r="I473" s="157" t="str">
        <f ca="1">IF(ISERROR($V473),"",OFFSET('Smelter Look-up'!$H$4,$V473-4,0))</f>
        <v/>
      </c>
      <c r="J473" s="157" t="str">
        <f ca="1">IF(ISERROR($V473),"",OFFSET('Smelter Look-up'!$I$4,$V473-4,0))</f>
        <v/>
      </c>
      <c r="K473" s="158"/>
      <c r="L473" s="158"/>
      <c r="M473" s="158"/>
      <c r="N473" s="158"/>
      <c r="O473" s="158"/>
      <c r="P473" s="157"/>
      <c r="Q473" s="159"/>
      <c r="R473" s="155" t="str">
        <f ca="1">IF(ISERROR($V473),"",OFFSET('Smelter Look-up'!$C$4,$V473-4,0)&amp;"")</f>
        <v/>
      </c>
      <c r="S473" s="160" t="str">
        <f t="array" aca="1" ref="S473" ca="1">IF(B473="","",IF(ISERROR(MATCH($E473,CL,0)),"Unknown",INDIRECT("'C'!$A$"&amp;MATCH($E473,CL,0)+1)))</f>
        <v/>
      </c>
      <c r="T473" s="160" t="str">
        <f t="array" aca="1" ref="T473" ca="1">IF(B473="","",IF(ISERROR(MATCH($J473,SorP!$B$1:$B$6226,0)),"",INDIRECT("'SorP'!$A$"&amp;MATCH($S473&amp;$J473,SorP!C:C,0))))</f>
        <v/>
      </c>
      <c r="U473" s="161"/>
      <c r="V473" s="151" t="e">
        <f>IF(C473="",NA(),IF(OR(C473="Smelter not listed",C473="Smelter not yet identified"),MATCH($B473&amp;$D473,'Smelter Look-up'!$J:$J,0),MATCH($B473&amp;$C473,'Smelter Look-up'!$J:$J,0)))</f>
        <v>#N/A</v>
      </c>
      <c r="W473" s="134"/>
      <c r="X473" s="134">
        <f t="shared" ca="1" si="9"/>
        <v>0</v>
      </c>
      <c r="Y473" s="134"/>
      <c r="Z473" s="134"/>
      <c r="AA473" s="134"/>
      <c r="AB473" s="162" t="str">
        <f t="shared" si="8"/>
        <v/>
      </c>
      <c r="AC473" s="134"/>
      <c r="AD473" s="134"/>
      <c r="AE473" s="134"/>
      <c r="AF473" s="134"/>
      <c r="AG473" s="134"/>
      <c r="AH473" s="134"/>
    </row>
    <row r="474" spans="1:34" ht="12" customHeight="1">
      <c r="A474" s="160"/>
      <c r="B474" s="155" t="str">
        <f t="array" ref="B474">IF(LEN(A474)=0,"",INDEX('Smelter Look-up'!$A:$A,MATCH($A474,'Smelter Look-up'!$E:$E,0)))</f>
        <v/>
      </c>
      <c r="C474" s="158" t="str">
        <f t="array" ref="C474">IF(LEN(A474)=0,"",INDEX('Smelter Look-up'!$C:$C,MATCH($A474,'Smelter Look-up'!$E:$E,0)))</f>
        <v/>
      </c>
      <c r="D474" s="155"/>
      <c r="E474" s="155" t="str">
        <f ca="1">IF(ISERROR($V474),"",OFFSET('Smelter Look-up'!$D$4,$V474-4,0)&amp;"")</f>
        <v/>
      </c>
      <c r="F474" s="155" t="str">
        <f ca="1">IF(ISERROR($V474),"",OFFSET('Smelter Look-up'!$E$4,$V474-4,0))</f>
        <v/>
      </c>
      <c r="G474" s="155" t="str">
        <f ca="1">IF(C474=$X$4,IF(ISERROR($V474),"Enter smelter details","RMI"),IF(ISERROR($V474),"",OFFSET('Smelter Look-up'!$F$4,$V474-4,0)))</f>
        <v/>
      </c>
      <c r="H474" s="156" t="str">
        <f ca="1">IF(ISERROR($V474),"",OFFSET('Smelter Look-up'!$G$4,$V474-4,0))</f>
        <v/>
      </c>
      <c r="I474" s="157" t="str">
        <f ca="1">IF(ISERROR($V474),"",OFFSET('Smelter Look-up'!$H$4,$V474-4,0))</f>
        <v/>
      </c>
      <c r="J474" s="157" t="str">
        <f ca="1">IF(ISERROR($V474),"",OFFSET('Smelter Look-up'!$I$4,$V474-4,0))</f>
        <v/>
      </c>
      <c r="K474" s="158"/>
      <c r="L474" s="158"/>
      <c r="M474" s="158"/>
      <c r="N474" s="158"/>
      <c r="O474" s="158"/>
      <c r="P474" s="157"/>
      <c r="Q474" s="159"/>
      <c r="R474" s="155" t="str">
        <f ca="1">IF(ISERROR($V474),"",OFFSET('Smelter Look-up'!$C$4,$V474-4,0)&amp;"")</f>
        <v/>
      </c>
      <c r="S474" s="160" t="str">
        <f t="array" aca="1" ref="S474" ca="1">IF(B474="","",IF(ISERROR(MATCH($E474,CL,0)),"Unknown",INDIRECT("'C'!$A$"&amp;MATCH($E474,CL,0)+1)))</f>
        <v/>
      </c>
      <c r="T474" s="160" t="str">
        <f t="array" aca="1" ref="T474" ca="1">IF(B474="","",IF(ISERROR(MATCH($J474,SorP!$B$1:$B$6226,0)),"",INDIRECT("'SorP'!$A$"&amp;MATCH($S474&amp;$J474,SorP!C:C,0))))</f>
        <v/>
      </c>
      <c r="U474" s="161"/>
      <c r="V474" s="151" t="e">
        <f>IF(C474="",NA(),IF(OR(C474="Smelter not listed",C474="Smelter not yet identified"),MATCH($B474&amp;$D474,'Smelter Look-up'!$J:$J,0),MATCH($B474&amp;$C474,'Smelter Look-up'!$J:$J,0)))</f>
        <v>#N/A</v>
      </c>
      <c r="W474" s="134"/>
      <c r="X474" s="134">
        <f t="shared" ca="1" si="9"/>
        <v>0</v>
      </c>
      <c r="Y474" s="134"/>
      <c r="Z474" s="134"/>
      <c r="AA474" s="134"/>
      <c r="AB474" s="162" t="str">
        <f t="shared" si="8"/>
        <v/>
      </c>
      <c r="AC474" s="134"/>
      <c r="AD474" s="134"/>
      <c r="AE474" s="134"/>
      <c r="AF474" s="134"/>
      <c r="AG474" s="134"/>
      <c r="AH474" s="134"/>
    </row>
    <row r="475" spans="1:34" ht="12" customHeight="1">
      <c r="A475" s="160"/>
      <c r="B475" s="155" t="str">
        <f t="array" ref="B475">IF(LEN(A475)=0,"",INDEX('Smelter Look-up'!$A:$A,MATCH($A475,'Smelter Look-up'!$E:$E,0)))</f>
        <v/>
      </c>
      <c r="C475" s="158" t="str">
        <f t="array" ref="C475">IF(LEN(A475)=0,"",INDEX('Smelter Look-up'!$C:$C,MATCH($A475,'Smelter Look-up'!$E:$E,0)))</f>
        <v/>
      </c>
      <c r="D475" s="155"/>
      <c r="E475" s="155" t="str">
        <f ca="1">IF(ISERROR($V475),"",OFFSET('Smelter Look-up'!$D$4,$V475-4,0)&amp;"")</f>
        <v/>
      </c>
      <c r="F475" s="155" t="str">
        <f ca="1">IF(ISERROR($V475),"",OFFSET('Smelter Look-up'!$E$4,$V475-4,0))</f>
        <v/>
      </c>
      <c r="G475" s="155" t="str">
        <f ca="1">IF(C475=$X$4,IF(ISERROR($V475),"Enter smelter details","RMI"),IF(ISERROR($V475),"",OFFSET('Smelter Look-up'!$F$4,$V475-4,0)))</f>
        <v/>
      </c>
      <c r="H475" s="156" t="str">
        <f ca="1">IF(ISERROR($V475),"",OFFSET('Smelter Look-up'!$G$4,$V475-4,0))</f>
        <v/>
      </c>
      <c r="I475" s="157" t="str">
        <f ca="1">IF(ISERROR($V475),"",OFFSET('Smelter Look-up'!$H$4,$V475-4,0))</f>
        <v/>
      </c>
      <c r="J475" s="157" t="str">
        <f ca="1">IF(ISERROR($V475),"",OFFSET('Smelter Look-up'!$I$4,$V475-4,0))</f>
        <v/>
      </c>
      <c r="K475" s="158"/>
      <c r="L475" s="158"/>
      <c r="M475" s="158"/>
      <c r="N475" s="158"/>
      <c r="O475" s="158"/>
      <c r="P475" s="157"/>
      <c r="Q475" s="159"/>
      <c r="R475" s="155" t="str">
        <f ca="1">IF(ISERROR($V475),"",OFFSET('Smelter Look-up'!$C$4,$V475-4,0)&amp;"")</f>
        <v/>
      </c>
      <c r="S475" s="160" t="str">
        <f t="array" aca="1" ref="S475" ca="1">IF(B475="","",IF(ISERROR(MATCH($E475,CL,0)),"Unknown",INDIRECT("'C'!$A$"&amp;MATCH($E475,CL,0)+1)))</f>
        <v/>
      </c>
      <c r="T475" s="160" t="str">
        <f t="array" aca="1" ref="T475" ca="1">IF(B475="","",IF(ISERROR(MATCH($J475,SorP!$B$1:$B$6226,0)),"",INDIRECT("'SorP'!$A$"&amp;MATCH($S475&amp;$J475,SorP!C:C,0))))</f>
        <v/>
      </c>
      <c r="U475" s="161"/>
      <c r="V475" s="151" t="e">
        <f>IF(C475="",NA(),IF(OR(C475="Smelter not listed",C475="Smelter not yet identified"),MATCH($B475&amp;$D475,'Smelter Look-up'!$J:$J,0),MATCH($B475&amp;$C475,'Smelter Look-up'!$J:$J,0)))</f>
        <v>#N/A</v>
      </c>
      <c r="W475" s="134"/>
      <c r="X475" s="134">
        <f t="shared" ca="1" si="9"/>
        <v>0</v>
      </c>
      <c r="Y475" s="134"/>
      <c r="Z475" s="134"/>
      <c r="AA475" s="134"/>
      <c r="AB475" s="162" t="str">
        <f t="shared" si="8"/>
        <v/>
      </c>
      <c r="AC475" s="134"/>
      <c r="AD475" s="134"/>
      <c r="AE475" s="134"/>
      <c r="AF475" s="134"/>
      <c r="AG475" s="134"/>
      <c r="AH475" s="134"/>
    </row>
    <row r="476" spans="1:34" ht="12" customHeight="1">
      <c r="A476" s="160"/>
      <c r="B476" s="155" t="str">
        <f t="array" ref="B476">IF(LEN(A476)=0,"",INDEX('Smelter Look-up'!$A:$A,MATCH($A476,'Smelter Look-up'!$E:$E,0)))</f>
        <v/>
      </c>
      <c r="C476" s="158" t="str">
        <f t="array" ref="C476">IF(LEN(A476)=0,"",INDEX('Smelter Look-up'!$C:$C,MATCH($A476,'Smelter Look-up'!$E:$E,0)))</f>
        <v/>
      </c>
      <c r="D476" s="155"/>
      <c r="E476" s="155" t="str">
        <f ca="1">IF(ISERROR($V476),"",OFFSET('Smelter Look-up'!$D$4,$V476-4,0)&amp;"")</f>
        <v/>
      </c>
      <c r="F476" s="155" t="str">
        <f ca="1">IF(ISERROR($V476),"",OFFSET('Smelter Look-up'!$E$4,$V476-4,0))</f>
        <v/>
      </c>
      <c r="G476" s="155" t="str">
        <f ca="1">IF(C476=$X$4,IF(ISERROR($V476),"Enter smelter details","RMI"),IF(ISERROR($V476),"",OFFSET('Smelter Look-up'!$F$4,$V476-4,0)))</f>
        <v/>
      </c>
      <c r="H476" s="156" t="str">
        <f ca="1">IF(ISERROR($V476),"",OFFSET('Smelter Look-up'!$G$4,$V476-4,0))</f>
        <v/>
      </c>
      <c r="I476" s="157" t="str">
        <f ca="1">IF(ISERROR($V476),"",OFFSET('Smelter Look-up'!$H$4,$V476-4,0))</f>
        <v/>
      </c>
      <c r="J476" s="157" t="str">
        <f ca="1">IF(ISERROR($V476),"",OFFSET('Smelter Look-up'!$I$4,$V476-4,0))</f>
        <v/>
      </c>
      <c r="K476" s="158"/>
      <c r="L476" s="158"/>
      <c r="M476" s="158"/>
      <c r="N476" s="158"/>
      <c r="O476" s="158"/>
      <c r="P476" s="157"/>
      <c r="Q476" s="159"/>
      <c r="R476" s="155" t="str">
        <f ca="1">IF(ISERROR($V476),"",OFFSET('Smelter Look-up'!$C$4,$V476-4,0)&amp;"")</f>
        <v/>
      </c>
      <c r="S476" s="160" t="str">
        <f t="array" aca="1" ref="S476" ca="1">IF(B476="","",IF(ISERROR(MATCH($E476,CL,0)),"Unknown",INDIRECT("'C'!$A$"&amp;MATCH($E476,CL,0)+1)))</f>
        <v/>
      </c>
      <c r="T476" s="160" t="str">
        <f t="array" aca="1" ref="T476" ca="1">IF(B476="","",IF(ISERROR(MATCH($J476,SorP!$B$1:$B$6226,0)),"",INDIRECT("'SorP'!$A$"&amp;MATCH($S476&amp;$J476,SorP!C:C,0))))</f>
        <v/>
      </c>
      <c r="U476" s="161"/>
      <c r="V476" s="151" t="e">
        <f>IF(C476="",NA(),IF(OR(C476="Smelter not listed",C476="Smelter not yet identified"),MATCH($B476&amp;$D476,'Smelter Look-up'!$J:$J,0),MATCH($B476&amp;$C476,'Smelter Look-up'!$J:$J,0)))</f>
        <v>#N/A</v>
      </c>
      <c r="W476" s="134"/>
      <c r="X476" s="134">
        <f t="shared" ca="1" si="9"/>
        <v>0</v>
      </c>
      <c r="Y476" s="134"/>
      <c r="Z476" s="134"/>
      <c r="AA476" s="134"/>
      <c r="AB476" s="162" t="str">
        <f t="shared" si="8"/>
        <v/>
      </c>
      <c r="AC476" s="134"/>
      <c r="AD476" s="134"/>
      <c r="AE476" s="134"/>
      <c r="AF476" s="134"/>
      <c r="AG476" s="134"/>
      <c r="AH476" s="134"/>
    </row>
    <row r="477" spans="1:34" ht="12" customHeight="1">
      <c r="A477" s="160"/>
      <c r="B477" s="155" t="str">
        <f t="array" ref="B477">IF(LEN(A477)=0,"",INDEX('Smelter Look-up'!$A:$A,MATCH($A477,'Smelter Look-up'!$E:$E,0)))</f>
        <v/>
      </c>
      <c r="C477" s="158" t="str">
        <f t="array" ref="C477">IF(LEN(A477)=0,"",INDEX('Smelter Look-up'!$C:$C,MATCH($A477,'Smelter Look-up'!$E:$E,0)))</f>
        <v/>
      </c>
      <c r="D477" s="155"/>
      <c r="E477" s="155" t="str">
        <f ca="1">IF(ISERROR($V477),"",OFFSET('Smelter Look-up'!$D$4,$V477-4,0)&amp;"")</f>
        <v/>
      </c>
      <c r="F477" s="155" t="str">
        <f ca="1">IF(ISERROR($V477),"",OFFSET('Smelter Look-up'!$E$4,$V477-4,0))</f>
        <v/>
      </c>
      <c r="G477" s="155" t="str">
        <f ca="1">IF(C477=$X$4,IF(ISERROR($V477),"Enter smelter details","RMI"),IF(ISERROR($V477),"",OFFSET('Smelter Look-up'!$F$4,$V477-4,0)))</f>
        <v/>
      </c>
      <c r="H477" s="156" t="str">
        <f ca="1">IF(ISERROR($V477),"",OFFSET('Smelter Look-up'!$G$4,$V477-4,0))</f>
        <v/>
      </c>
      <c r="I477" s="157" t="str">
        <f ca="1">IF(ISERROR($V477),"",OFFSET('Smelter Look-up'!$H$4,$V477-4,0))</f>
        <v/>
      </c>
      <c r="J477" s="157" t="str">
        <f ca="1">IF(ISERROR($V477),"",OFFSET('Smelter Look-up'!$I$4,$V477-4,0))</f>
        <v/>
      </c>
      <c r="K477" s="158"/>
      <c r="L477" s="158"/>
      <c r="M477" s="158"/>
      <c r="N477" s="158"/>
      <c r="O477" s="158"/>
      <c r="P477" s="157"/>
      <c r="Q477" s="159"/>
      <c r="R477" s="155" t="str">
        <f ca="1">IF(ISERROR($V477),"",OFFSET('Smelter Look-up'!$C$4,$V477-4,0)&amp;"")</f>
        <v/>
      </c>
      <c r="S477" s="160" t="str">
        <f t="array" aca="1" ref="S477" ca="1">IF(B477="","",IF(ISERROR(MATCH($E477,CL,0)),"Unknown",INDIRECT("'C'!$A$"&amp;MATCH($E477,CL,0)+1)))</f>
        <v/>
      </c>
      <c r="T477" s="160" t="str">
        <f t="array" aca="1" ref="T477" ca="1">IF(B477="","",IF(ISERROR(MATCH($J477,SorP!$B$1:$B$6226,0)),"",INDIRECT("'SorP'!$A$"&amp;MATCH($S477&amp;$J477,SorP!C:C,0))))</f>
        <v/>
      </c>
      <c r="U477" s="161"/>
      <c r="V477" s="151" t="e">
        <f>IF(C477="",NA(),IF(OR(C477="Smelter not listed",C477="Smelter not yet identified"),MATCH($B477&amp;$D477,'Smelter Look-up'!$J:$J,0),MATCH($B477&amp;$C477,'Smelter Look-up'!$J:$J,0)))</f>
        <v>#N/A</v>
      </c>
      <c r="W477" s="134"/>
      <c r="X477" s="134">
        <f t="shared" ca="1" si="9"/>
        <v>0</v>
      </c>
      <c r="Y477" s="134"/>
      <c r="Z477" s="134"/>
      <c r="AA477" s="134"/>
      <c r="AB477" s="162" t="str">
        <f t="shared" si="8"/>
        <v/>
      </c>
      <c r="AC477" s="134"/>
      <c r="AD477" s="134"/>
      <c r="AE477" s="134"/>
      <c r="AF477" s="134"/>
      <c r="AG477" s="134"/>
      <c r="AH477" s="134"/>
    </row>
    <row r="478" spans="1:34" ht="12" customHeight="1">
      <c r="A478" s="160"/>
      <c r="B478" s="155" t="str">
        <f t="array" ref="B478">IF(LEN(A478)=0,"",INDEX('Smelter Look-up'!$A:$A,MATCH($A478,'Smelter Look-up'!$E:$E,0)))</f>
        <v/>
      </c>
      <c r="C478" s="158" t="str">
        <f t="array" ref="C478">IF(LEN(A478)=0,"",INDEX('Smelter Look-up'!$C:$C,MATCH($A478,'Smelter Look-up'!$E:$E,0)))</f>
        <v/>
      </c>
      <c r="D478" s="155"/>
      <c r="E478" s="155" t="str">
        <f ca="1">IF(ISERROR($V478),"",OFFSET('Smelter Look-up'!$D$4,$V478-4,0)&amp;"")</f>
        <v/>
      </c>
      <c r="F478" s="155" t="str">
        <f ca="1">IF(ISERROR($V478),"",OFFSET('Smelter Look-up'!$E$4,$V478-4,0))</f>
        <v/>
      </c>
      <c r="G478" s="155" t="str">
        <f ca="1">IF(C478=$X$4,IF(ISERROR($V478),"Enter smelter details","RMI"),IF(ISERROR($V478),"",OFFSET('Smelter Look-up'!$F$4,$V478-4,0)))</f>
        <v/>
      </c>
      <c r="H478" s="156" t="str">
        <f ca="1">IF(ISERROR($V478),"",OFFSET('Smelter Look-up'!$G$4,$V478-4,0))</f>
        <v/>
      </c>
      <c r="I478" s="157" t="str">
        <f ca="1">IF(ISERROR($V478),"",OFFSET('Smelter Look-up'!$H$4,$V478-4,0))</f>
        <v/>
      </c>
      <c r="J478" s="157" t="str">
        <f ca="1">IF(ISERROR($V478),"",OFFSET('Smelter Look-up'!$I$4,$V478-4,0))</f>
        <v/>
      </c>
      <c r="K478" s="158"/>
      <c r="L478" s="158"/>
      <c r="M478" s="158"/>
      <c r="N478" s="158"/>
      <c r="O478" s="158"/>
      <c r="P478" s="157"/>
      <c r="Q478" s="159"/>
      <c r="R478" s="155" t="str">
        <f ca="1">IF(ISERROR($V478),"",OFFSET('Smelter Look-up'!$C$4,$V478-4,0)&amp;"")</f>
        <v/>
      </c>
      <c r="S478" s="160" t="str">
        <f t="array" aca="1" ref="S478" ca="1">IF(B478="","",IF(ISERROR(MATCH($E478,CL,0)),"Unknown",INDIRECT("'C'!$A$"&amp;MATCH($E478,CL,0)+1)))</f>
        <v/>
      </c>
      <c r="T478" s="160" t="str">
        <f t="array" aca="1" ref="T478" ca="1">IF(B478="","",IF(ISERROR(MATCH($J478,SorP!$B$1:$B$6226,0)),"",INDIRECT("'SorP'!$A$"&amp;MATCH($S478&amp;$J478,SorP!C:C,0))))</f>
        <v/>
      </c>
      <c r="U478" s="161"/>
      <c r="V478" s="151" t="e">
        <f>IF(C478="",NA(),IF(OR(C478="Smelter not listed",C478="Smelter not yet identified"),MATCH($B478&amp;$D478,'Smelter Look-up'!$J:$J,0),MATCH($B478&amp;$C478,'Smelter Look-up'!$J:$J,0)))</f>
        <v>#N/A</v>
      </c>
      <c r="W478" s="134"/>
      <c r="X478" s="134">
        <f t="shared" ca="1" si="9"/>
        <v>0</v>
      </c>
      <c r="Y478" s="134"/>
      <c r="Z478" s="134"/>
      <c r="AA478" s="134"/>
      <c r="AB478" s="162" t="str">
        <f t="shared" si="8"/>
        <v/>
      </c>
      <c r="AC478" s="134"/>
      <c r="AD478" s="134"/>
      <c r="AE478" s="134"/>
      <c r="AF478" s="134"/>
      <c r="AG478" s="134"/>
      <c r="AH478" s="134"/>
    </row>
    <row r="479" spans="1:34" ht="12" customHeight="1">
      <c r="A479" s="160"/>
      <c r="B479" s="155" t="str">
        <f t="array" ref="B479">IF(LEN(A479)=0,"",INDEX('Smelter Look-up'!$A:$A,MATCH($A479,'Smelter Look-up'!$E:$E,0)))</f>
        <v/>
      </c>
      <c r="C479" s="158" t="str">
        <f t="array" ref="C479">IF(LEN(A479)=0,"",INDEX('Smelter Look-up'!$C:$C,MATCH($A479,'Smelter Look-up'!$E:$E,0)))</f>
        <v/>
      </c>
      <c r="D479" s="155"/>
      <c r="E479" s="155" t="str">
        <f ca="1">IF(ISERROR($V479),"",OFFSET('Smelter Look-up'!$D$4,$V479-4,0)&amp;"")</f>
        <v/>
      </c>
      <c r="F479" s="155" t="str">
        <f ca="1">IF(ISERROR($V479),"",OFFSET('Smelter Look-up'!$E$4,$V479-4,0))</f>
        <v/>
      </c>
      <c r="G479" s="155" t="str">
        <f ca="1">IF(C479=$X$4,IF(ISERROR($V479),"Enter smelter details","RMI"),IF(ISERROR($V479),"",OFFSET('Smelter Look-up'!$F$4,$V479-4,0)))</f>
        <v/>
      </c>
      <c r="H479" s="156" t="str">
        <f ca="1">IF(ISERROR($V479),"",OFFSET('Smelter Look-up'!$G$4,$V479-4,0))</f>
        <v/>
      </c>
      <c r="I479" s="157" t="str">
        <f ca="1">IF(ISERROR($V479),"",OFFSET('Smelter Look-up'!$H$4,$V479-4,0))</f>
        <v/>
      </c>
      <c r="J479" s="157" t="str">
        <f ca="1">IF(ISERROR($V479),"",OFFSET('Smelter Look-up'!$I$4,$V479-4,0))</f>
        <v/>
      </c>
      <c r="K479" s="158"/>
      <c r="L479" s="158"/>
      <c r="M479" s="158"/>
      <c r="N479" s="158"/>
      <c r="O479" s="158"/>
      <c r="P479" s="157"/>
      <c r="Q479" s="159"/>
      <c r="R479" s="155" t="str">
        <f ca="1">IF(ISERROR($V479),"",OFFSET('Smelter Look-up'!$C$4,$V479-4,0)&amp;"")</f>
        <v/>
      </c>
      <c r="S479" s="160" t="str">
        <f t="array" aca="1" ref="S479" ca="1">IF(B479="","",IF(ISERROR(MATCH($E479,CL,0)),"Unknown",INDIRECT("'C'!$A$"&amp;MATCH($E479,CL,0)+1)))</f>
        <v/>
      </c>
      <c r="T479" s="160" t="str">
        <f t="array" aca="1" ref="T479" ca="1">IF(B479="","",IF(ISERROR(MATCH($J479,SorP!$B$1:$B$6226,0)),"",INDIRECT("'SorP'!$A$"&amp;MATCH($S479&amp;$J479,SorP!C:C,0))))</f>
        <v/>
      </c>
      <c r="U479" s="161"/>
      <c r="V479" s="151" t="e">
        <f>IF(C479="",NA(),IF(OR(C479="Smelter not listed",C479="Smelter not yet identified"),MATCH($B479&amp;$D479,'Smelter Look-up'!$J:$J,0),MATCH($B479&amp;$C479,'Smelter Look-up'!$J:$J,0)))</f>
        <v>#N/A</v>
      </c>
      <c r="W479" s="134"/>
      <c r="X479" s="134">
        <f t="shared" ca="1" si="9"/>
        <v>0</v>
      </c>
      <c r="Y479" s="134"/>
      <c r="Z479" s="134"/>
      <c r="AA479" s="134"/>
      <c r="AB479" s="162" t="str">
        <f t="shared" si="8"/>
        <v/>
      </c>
      <c r="AC479" s="134"/>
      <c r="AD479" s="134"/>
      <c r="AE479" s="134"/>
      <c r="AF479" s="134"/>
      <c r="AG479" s="134"/>
      <c r="AH479" s="134"/>
    </row>
    <row r="480" spans="1:34" ht="12" customHeight="1">
      <c r="A480" s="160"/>
      <c r="B480" s="155" t="str">
        <f t="array" ref="B480">IF(LEN(A480)=0,"",INDEX('Smelter Look-up'!$A:$A,MATCH($A480,'Smelter Look-up'!$E:$E,0)))</f>
        <v/>
      </c>
      <c r="C480" s="158" t="str">
        <f t="array" ref="C480">IF(LEN(A480)=0,"",INDEX('Smelter Look-up'!$C:$C,MATCH($A480,'Smelter Look-up'!$E:$E,0)))</f>
        <v/>
      </c>
      <c r="D480" s="155"/>
      <c r="E480" s="155" t="str">
        <f ca="1">IF(ISERROR($V480),"",OFFSET('Smelter Look-up'!$D$4,$V480-4,0)&amp;"")</f>
        <v/>
      </c>
      <c r="F480" s="155" t="str">
        <f ca="1">IF(ISERROR($V480),"",OFFSET('Smelter Look-up'!$E$4,$V480-4,0))</f>
        <v/>
      </c>
      <c r="G480" s="155" t="str">
        <f ca="1">IF(C480=$X$4,IF(ISERROR($V480),"Enter smelter details","RMI"),IF(ISERROR($V480),"",OFFSET('Smelter Look-up'!$F$4,$V480-4,0)))</f>
        <v/>
      </c>
      <c r="H480" s="156" t="str">
        <f ca="1">IF(ISERROR($V480),"",OFFSET('Smelter Look-up'!$G$4,$V480-4,0))</f>
        <v/>
      </c>
      <c r="I480" s="157" t="str">
        <f ca="1">IF(ISERROR($V480),"",OFFSET('Smelter Look-up'!$H$4,$V480-4,0))</f>
        <v/>
      </c>
      <c r="J480" s="157" t="str">
        <f ca="1">IF(ISERROR($V480),"",OFFSET('Smelter Look-up'!$I$4,$V480-4,0))</f>
        <v/>
      </c>
      <c r="K480" s="158"/>
      <c r="L480" s="158"/>
      <c r="M480" s="158"/>
      <c r="N480" s="158"/>
      <c r="O480" s="158"/>
      <c r="P480" s="157"/>
      <c r="Q480" s="159"/>
      <c r="R480" s="155" t="str">
        <f ca="1">IF(ISERROR($V480),"",OFFSET('Smelter Look-up'!$C$4,$V480-4,0)&amp;"")</f>
        <v/>
      </c>
      <c r="S480" s="160" t="str">
        <f t="array" aca="1" ref="S480" ca="1">IF(B480="","",IF(ISERROR(MATCH($E480,CL,0)),"Unknown",INDIRECT("'C'!$A$"&amp;MATCH($E480,CL,0)+1)))</f>
        <v/>
      </c>
      <c r="T480" s="160" t="str">
        <f t="array" aca="1" ref="T480" ca="1">IF(B480="","",IF(ISERROR(MATCH($J480,SorP!$B$1:$B$6226,0)),"",INDIRECT("'SorP'!$A$"&amp;MATCH($S480&amp;$J480,SorP!C:C,0))))</f>
        <v/>
      </c>
      <c r="U480" s="161"/>
      <c r="V480" s="151" t="e">
        <f>IF(C480="",NA(),IF(OR(C480="Smelter not listed",C480="Smelter not yet identified"),MATCH($B480&amp;$D480,'Smelter Look-up'!$J:$J,0),MATCH($B480&amp;$C480,'Smelter Look-up'!$J:$J,0)))</f>
        <v>#N/A</v>
      </c>
      <c r="W480" s="134"/>
      <c r="X480" s="134">
        <f t="shared" ca="1" si="9"/>
        <v>0</v>
      </c>
      <c r="Y480" s="134"/>
      <c r="Z480" s="134"/>
      <c r="AA480" s="134"/>
      <c r="AB480" s="162" t="str">
        <f t="shared" si="8"/>
        <v/>
      </c>
      <c r="AC480" s="134"/>
      <c r="AD480" s="134"/>
      <c r="AE480" s="134"/>
      <c r="AF480" s="134"/>
      <c r="AG480" s="134"/>
      <c r="AH480" s="134"/>
    </row>
    <row r="481" spans="1:34" ht="12" customHeight="1">
      <c r="A481" s="160"/>
      <c r="B481" s="155" t="str">
        <f t="array" ref="B481">IF(LEN(A481)=0,"",INDEX('Smelter Look-up'!$A:$A,MATCH($A481,'Smelter Look-up'!$E:$E,0)))</f>
        <v/>
      </c>
      <c r="C481" s="158" t="str">
        <f t="array" ref="C481">IF(LEN(A481)=0,"",INDEX('Smelter Look-up'!$C:$C,MATCH($A481,'Smelter Look-up'!$E:$E,0)))</f>
        <v/>
      </c>
      <c r="D481" s="155"/>
      <c r="E481" s="155" t="str">
        <f ca="1">IF(ISERROR($V481),"",OFFSET('Smelter Look-up'!$D$4,$V481-4,0)&amp;"")</f>
        <v/>
      </c>
      <c r="F481" s="155" t="str">
        <f ca="1">IF(ISERROR($V481),"",OFFSET('Smelter Look-up'!$E$4,$V481-4,0))</f>
        <v/>
      </c>
      <c r="G481" s="155" t="str">
        <f ca="1">IF(C481=$X$4,IF(ISERROR($V481),"Enter smelter details","RMI"),IF(ISERROR($V481),"",OFFSET('Smelter Look-up'!$F$4,$V481-4,0)))</f>
        <v/>
      </c>
      <c r="H481" s="156" t="str">
        <f ca="1">IF(ISERROR($V481),"",OFFSET('Smelter Look-up'!$G$4,$V481-4,0))</f>
        <v/>
      </c>
      <c r="I481" s="157" t="str">
        <f ca="1">IF(ISERROR($V481),"",OFFSET('Smelter Look-up'!$H$4,$V481-4,0))</f>
        <v/>
      </c>
      <c r="J481" s="157" t="str">
        <f ca="1">IF(ISERROR($V481),"",OFFSET('Smelter Look-up'!$I$4,$V481-4,0))</f>
        <v/>
      </c>
      <c r="K481" s="158"/>
      <c r="L481" s="158"/>
      <c r="M481" s="158"/>
      <c r="N481" s="158"/>
      <c r="O481" s="158"/>
      <c r="P481" s="157"/>
      <c r="Q481" s="159"/>
      <c r="R481" s="155" t="str">
        <f ca="1">IF(ISERROR($V481),"",OFFSET('Smelter Look-up'!$C$4,$V481-4,0)&amp;"")</f>
        <v/>
      </c>
      <c r="S481" s="160" t="str">
        <f t="array" aca="1" ref="S481" ca="1">IF(B481="","",IF(ISERROR(MATCH($E481,CL,0)),"Unknown",INDIRECT("'C'!$A$"&amp;MATCH($E481,CL,0)+1)))</f>
        <v/>
      </c>
      <c r="T481" s="160" t="str">
        <f t="array" aca="1" ref="T481" ca="1">IF(B481="","",IF(ISERROR(MATCH($J481,SorP!$B$1:$B$6226,0)),"",INDIRECT("'SorP'!$A$"&amp;MATCH($S481&amp;$J481,SorP!C:C,0))))</f>
        <v/>
      </c>
      <c r="U481" s="161"/>
      <c r="V481" s="151" t="e">
        <f>IF(C481="",NA(),IF(OR(C481="Smelter not listed",C481="Smelter not yet identified"),MATCH($B481&amp;$D481,'Smelter Look-up'!$J:$J,0),MATCH($B481&amp;$C481,'Smelter Look-up'!$J:$J,0)))</f>
        <v>#N/A</v>
      </c>
      <c r="W481" s="134"/>
      <c r="X481" s="134">
        <f t="shared" ca="1" si="9"/>
        <v>0</v>
      </c>
      <c r="Y481" s="134"/>
      <c r="Z481" s="134"/>
      <c r="AA481" s="134"/>
      <c r="AB481" s="162" t="str">
        <f t="shared" si="8"/>
        <v/>
      </c>
      <c r="AC481" s="134"/>
      <c r="AD481" s="134"/>
      <c r="AE481" s="134"/>
      <c r="AF481" s="134"/>
      <c r="AG481" s="134"/>
      <c r="AH481" s="134"/>
    </row>
    <row r="482" spans="1:34" ht="12" customHeight="1">
      <c r="A482" s="160"/>
      <c r="B482" s="155" t="str">
        <f t="array" ref="B482">IF(LEN(A482)=0,"",INDEX('Smelter Look-up'!$A:$A,MATCH($A482,'Smelter Look-up'!$E:$E,0)))</f>
        <v/>
      </c>
      <c r="C482" s="158" t="str">
        <f t="array" ref="C482">IF(LEN(A482)=0,"",INDEX('Smelter Look-up'!$C:$C,MATCH($A482,'Smelter Look-up'!$E:$E,0)))</f>
        <v/>
      </c>
      <c r="D482" s="155"/>
      <c r="E482" s="155" t="str">
        <f ca="1">IF(ISERROR($V482),"",OFFSET('Smelter Look-up'!$D$4,$V482-4,0)&amp;"")</f>
        <v/>
      </c>
      <c r="F482" s="155" t="str">
        <f ca="1">IF(ISERROR($V482),"",OFFSET('Smelter Look-up'!$E$4,$V482-4,0))</f>
        <v/>
      </c>
      <c r="G482" s="155" t="str">
        <f ca="1">IF(C482=$X$4,IF(ISERROR($V482),"Enter smelter details","RMI"),IF(ISERROR($V482),"",OFFSET('Smelter Look-up'!$F$4,$V482-4,0)))</f>
        <v/>
      </c>
      <c r="H482" s="156" t="str">
        <f ca="1">IF(ISERROR($V482),"",OFFSET('Smelter Look-up'!$G$4,$V482-4,0))</f>
        <v/>
      </c>
      <c r="I482" s="157" t="str">
        <f ca="1">IF(ISERROR($V482),"",OFFSET('Smelter Look-up'!$H$4,$V482-4,0))</f>
        <v/>
      </c>
      <c r="J482" s="157" t="str">
        <f ca="1">IF(ISERROR($V482),"",OFFSET('Smelter Look-up'!$I$4,$V482-4,0))</f>
        <v/>
      </c>
      <c r="K482" s="158"/>
      <c r="L482" s="158"/>
      <c r="M482" s="158"/>
      <c r="N482" s="158"/>
      <c r="O482" s="158"/>
      <c r="P482" s="157"/>
      <c r="Q482" s="159"/>
      <c r="R482" s="155" t="str">
        <f ca="1">IF(ISERROR($V482),"",OFFSET('Smelter Look-up'!$C$4,$V482-4,0)&amp;"")</f>
        <v/>
      </c>
      <c r="S482" s="160" t="str">
        <f t="array" aca="1" ref="S482" ca="1">IF(B482="","",IF(ISERROR(MATCH($E482,CL,0)),"Unknown",INDIRECT("'C'!$A$"&amp;MATCH($E482,CL,0)+1)))</f>
        <v/>
      </c>
      <c r="T482" s="160" t="str">
        <f t="array" aca="1" ref="T482" ca="1">IF(B482="","",IF(ISERROR(MATCH($J482,SorP!$B$1:$B$6226,0)),"",INDIRECT("'SorP'!$A$"&amp;MATCH($S482&amp;$J482,SorP!C:C,0))))</f>
        <v/>
      </c>
      <c r="U482" s="161"/>
      <c r="V482" s="151" t="e">
        <f>IF(C482="",NA(),IF(OR(C482="Smelter not listed",C482="Smelter not yet identified"),MATCH($B482&amp;$D482,'Smelter Look-up'!$J:$J,0),MATCH($B482&amp;$C482,'Smelter Look-up'!$J:$J,0)))</f>
        <v>#N/A</v>
      </c>
      <c r="W482" s="134"/>
      <c r="X482" s="134">
        <f t="shared" ca="1" si="9"/>
        <v>0</v>
      </c>
      <c r="Y482" s="134"/>
      <c r="Z482" s="134"/>
      <c r="AA482" s="134"/>
      <c r="AB482" s="162" t="str">
        <f t="shared" si="8"/>
        <v/>
      </c>
      <c r="AC482" s="134"/>
      <c r="AD482" s="134"/>
      <c r="AE482" s="134"/>
      <c r="AF482" s="134"/>
      <c r="AG482" s="134"/>
      <c r="AH482" s="134"/>
    </row>
    <row r="483" spans="1:34" ht="12" customHeight="1">
      <c r="A483" s="160"/>
      <c r="B483" s="155" t="str">
        <f t="array" ref="B483">IF(LEN(A483)=0,"",INDEX('Smelter Look-up'!$A:$A,MATCH($A483,'Smelter Look-up'!$E:$E,0)))</f>
        <v/>
      </c>
      <c r="C483" s="158" t="str">
        <f t="array" ref="C483">IF(LEN(A483)=0,"",INDEX('Smelter Look-up'!$C:$C,MATCH($A483,'Smelter Look-up'!$E:$E,0)))</f>
        <v/>
      </c>
      <c r="D483" s="155"/>
      <c r="E483" s="155" t="str">
        <f ca="1">IF(ISERROR($V483),"",OFFSET('Smelter Look-up'!$D$4,$V483-4,0)&amp;"")</f>
        <v/>
      </c>
      <c r="F483" s="155" t="str">
        <f ca="1">IF(ISERROR($V483),"",OFFSET('Smelter Look-up'!$E$4,$V483-4,0))</f>
        <v/>
      </c>
      <c r="G483" s="155" t="str">
        <f ca="1">IF(C483=$X$4,IF(ISERROR($V483),"Enter smelter details","RMI"),IF(ISERROR($V483),"",OFFSET('Smelter Look-up'!$F$4,$V483-4,0)))</f>
        <v/>
      </c>
      <c r="H483" s="156" t="str">
        <f ca="1">IF(ISERROR($V483),"",OFFSET('Smelter Look-up'!$G$4,$V483-4,0))</f>
        <v/>
      </c>
      <c r="I483" s="157" t="str">
        <f ca="1">IF(ISERROR($V483),"",OFFSET('Smelter Look-up'!$H$4,$V483-4,0))</f>
        <v/>
      </c>
      <c r="J483" s="157" t="str">
        <f ca="1">IF(ISERROR($V483),"",OFFSET('Smelter Look-up'!$I$4,$V483-4,0))</f>
        <v/>
      </c>
      <c r="K483" s="158"/>
      <c r="L483" s="158"/>
      <c r="M483" s="158"/>
      <c r="N483" s="158"/>
      <c r="O483" s="158"/>
      <c r="P483" s="157"/>
      <c r="Q483" s="159"/>
      <c r="R483" s="155" t="str">
        <f ca="1">IF(ISERROR($V483),"",OFFSET('Smelter Look-up'!$C$4,$V483-4,0)&amp;"")</f>
        <v/>
      </c>
      <c r="S483" s="160" t="str">
        <f t="array" aca="1" ref="S483" ca="1">IF(B483="","",IF(ISERROR(MATCH($E483,CL,0)),"Unknown",INDIRECT("'C'!$A$"&amp;MATCH($E483,CL,0)+1)))</f>
        <v/>
      </c>
      <c r="T483" s="160" t="str">
        <f t="array" aca="1" ref="T483" ca="1">IF(B483="","",IF(ISERROR(MATCH($J483,SorP!$B$1:$B$6226,0)),"",INDIRECT("'SorP'!$A$"&amp;MATCH($S483&amp;$J483,SorP!C:C,0))))</f>
        <v/>
      </c>
      <c r="U483" s="161"/>
      <c r="V483" s="151" t="e">
        <f>IF(C483="",NA(),IF(OR(C483="Smelter not listed",C483="Smelter not yet identified"),MATCH($B483&amp;$D483,'Smelter Look-up'!$J:$J,0),MATCH($B483&amp;$C483,'Smelter Look-up'!$J:$J,0)))</f>
        <v>#N/A</v>
      </c>
      <c r="W483" s="134"/>
      <c r="X483" s="134">
        <f t="shared" ca="1" si="9"/>
        <v>0</v>
      </c>
      <c r="Y483" s="134"/>
      <c r="Z483" s="134"/>
      <c r="AA483" s="134"/>
      <c r="AB483" s="162" t="str">
        <f t="shared" si="8"/>
        <v/>
      </c>
      <c r="AC483" s="134"/>
      <c r="AD483" s="134"/>
      <c r="AE483" s="134"/>
      <c r="AF483" s="134"/>
      <c r="AG483" s="134"/>
      <c r="AH483" s="134"/>
    </row>
    <row r="484" spans="1:34" ht="12" customHeight="1">
      <c r="A484" s="160"/>
      <c r="B484" s="155" t="str">
        <f t="array" ref="B484">IF(LEN(A484)=0,"",INDEX('Smelter Look-up'!$A:$A,MATCH($A484,'Smelter Look-up'!$E:$E,0)))</f>
        <v/>
      </c>
      <c r="C484" s="158" t="str">
        <f t="array" ref="C484">IF(LEN(A484)=0,"",INDEX('Smelter Look-up'!$C:$C,MATCH($A484,'Smelter Look-up'!$E:$E,0)))</f>
        <v/>
      </c>
      <c r="D484" s="155"/>
      <c r="E484" s="155" t="str">
        <f ca="1">IF(ISERROR($V484),"",OFFSET('Smelter Look-up'!$D$4,$V484-4,0)&amp;"")</f>
        <v/>
      </c>
      <c r="F484" s="155" t="str">
        <f ca="1">IF(ISERROR($V484),"",OFFSET('Smelter Look-up'!$E$4,$V484-4,0))</f>
        <v/>
      </c>
      <c r="G484" s="155" t="str">
        <f ca="1">IF(C484=$X$4,IF(ISERROR($V484),"Enter smelter details","RMI"),IF(ISERROR($V484),"",OFFSET('Smelter Look-up'!$F$4,$V484-4,0)))</f>
        <v/>
      </c>
      <c r="H484" s="156" t="str">
        <f ca="1">IF(ISERROR($V484),"",OFFSET('Smelter Look-up'!$G$4,$V484-4,0))</f>
        <v/>
      </c>
      <c r="I484" s="157" t="str">
        <f ca="1">IF(ISERROR($V484),"",OFFSET('Smelter Look-up'!$H$4,$V484-4,0))</f>
        <v/>
      </c>
      <c r="J484" s="157" t="str">
        <f ca="1">IF(ISERROR($V484),"",OFFSET('Smelter Look-up'!$I$4,$V484-4,0))</f>
        <v/>
      </c>
      <c r="K484" s="158"/>
      <c r="L484" s="158"/>
      <c r="M484" s="158"/>
      <c r="N484" s="158"/>
      <c r="O484" s="158"/>
      <c r="P484" s="157"/>
      <c r="Q484" s="159"/>
      <c r="R484" s="155" t="str">
        <f ca="1">IF(ISERROR($V484),"",OFFSET('Smelter Look-up'!$C$4,$V484-4,0)&amp;"")</f>
        <v/>
      </c>
      <c r="S484" s="160" t="str">
        <f t="array" aca="1" ref="S484" ca="1">IF(B484="","",IF(ISERROR(MATCH($E484,CL,0)),"Unknown",INDIRECT("'C'!$A$"&amp;MATCH($E484,CL,0)+1)))</f>
        <v/>
      </c>
      <c r="T484" s="160" t="str">
        <f t="array" aca="1" ref="T484" ca="1">IF(B484="","",IF(ISERROR(MATCH($J484,SorP!$B$1:$B$6226,0)),"",INDIRECT("'SorP'!$A$"&amp;MATCH($S484&amp;$J484,SorP!C:C,0))))</f>
        <v/>
      </c>
      <c r="U484" s="161"/>
      <c r="V484" s="151" t="e">
        <f>IF(C484="",NA(),IF(OR(C484="Smelter not listed",C484="Smelter not yet identified"),MATCH($B484&amp;$D484,'Smelter Look-up'!$J:$J,0),MATCH($B484&amp;$C484,'Smelter Look-up'!$J:$J,0)))</f>
        <v>#N/A</v>
      </c>
      <c r="W484" s="134"/>
      <c r="X484" s="134">
        <f t="shared" ca="1" si="9"/>
        <v>0</v>
      </c>
      <c r="Y484" s="134"/>
      <c r="Z484" s="134"/>
      <c r="AA484" s="134"/>
      <c r="AB484" s="162" t="str">
        <f t="shared" si="8"/>
        <v/>
      </c>
      <c r="AC484" s="134"/>
      <c r="AD484" s="134"/>
      <c r="AE484" s="134"/>
      <c r="AF484" s="134"/>
      <c r="AG484" s="134"/>
      <c r="AH484" s="134"/>
    </row>
    <row r="485" spans="1:34" ht="12" customHeight="1">
      <c r="A485" s="160"/>
      <c r="B485" s="155" t="str">
        <f t="array" ref="B485">IF(LEN(A485)=0,"",INDEX('Smelter Look-up'!$A:$A,MATCH($A485,'Smelter Look-up'!$E:$E,0)))</f>
        <v/>
      </c>
      <c r="C485" s="158" t="str">
        <f t="array" ref="C485">IF(LEN(A485)=0,"",INDEX('Smelter Look-up'!$C:$C,MATCH($A485,'Smelter Look-up'!$E:$E,0)))</f>
        <v/>
      </c>
      <c r="D485" s="155"/>
      <c r="E485" s="155" t="str">
        <f ca="1">IF(ISERROR($V485),"",OFFSET('Smelter Look-up'!$D$4,$V485-4,0)&amp;"")</f>
        <v/>
      </c>
      <c r="F485" s="155" t="str">
        <f ca="1">IF(ISERROR($V485),"",OFFSET('Smelter Look-up'!$E$4,$V485-4,0))</f>
        <v/>
      </c>
      <c r="G485" s="155" t="str">
        <f ca="1">IF(C485=$X$4,IF(ISERROR($V485),"Enter smelter details","RMI"),IF(ISERROR($V485),"",OFFSET('Smelter Look-up'!$F$4,$V485-4,0)))</f>
        <v/>
      </c>
      <c r="H485" s="156" t="str">
        <f ca="1">IF(ISERROR($V485),"",OFFSET('Smelter Look-up'!$G$4,$V485-4,0))</f>
        <v/>
      </c>
      <c r="I485" s="157" t="str">
        <f ca="1">IF(ISERROR($V485),"",OFFSET('Smelter Look-up'!$H$4,$V485-4,0))</f>
        <v/>
      </c>
      <c r="J485" s="157" t="str">
        <f ca="1">IF(ISERROR($V485),"",OFFSET('Smelter Look-up'!$I$4,$V485-4,0))</f>
        <v/>
      </c>
      <c r="K485" s="158"/>
      <c r="L485" s="158"/>
      <c r="M485" s="158"/>
      <c r="N485" s="158"/>
      <c r="O485" s="158"/>
      <c r="P485" s="157"/>
      <c r="Q485" s="159"/>
      <c r="R485" s="155" t="str">
        <f ca="1">IF(ISERROR($V485),"",OFFSET('Smelter Look-up'!$C$4,$V485-4,0)&amp;"")</f>
        <v/>
      </c>
      <c r="S485" s="160" t="str">
        <f t="array" aca="1" ref="S485" ca="1">IF(B485="","",IF(ISERROR(MATCH($E485,CL,0)),"Unknown",INDIRECT("'C'!$A$"&amp;MATCH($E485,CL,0)+1)))</f>
        <v/>
      </c>
      <c r="T485" s="160" t="str">
        <f t="array" aca="1" ref="T485" ca="1">IF(B485="","",IF(ISERROR(MATCH($J485,SorP!$B$1:$B$6226,0)),"",INDIRECT("'SorP'!$A$"&amp;MATCH($S485&amp;$J485,SorP!C:C,0))))</f>
        <v/>
      </c>
      <c r="U485" s="161"/>
      <c r="V485" s="151" t="e">
        <f>IF(C485="",NA(),IF(OR(C485="Smelter not listed",C485="Smelter not yet identified"),MATCH($B485&amp;$D485,'Smelter Look-up'!$J:$J,0),MATCH($B485&amp;$C485,'Smelter Look-up'!$J:$J,0)))</f>
        <v>#N/A</v>
      </c>
      <c r="W485" s="134"/>
      <c r="X485" s="134">
        <f t="shared" ca="1" si="9"/>
        <v>0</v>
      </c>
      <c r="Y485" s="134"/>
      <c r="Z485" s="134"/>
      <c r="AA485" s="134"/>
      <c r="AB485" s="162" t="str">
        <f t="shared" si="8"/>
        <v/>
      </c>
      <c r="AC485" s="134"/>
      <c r="AD485" s="134"/>
      <c r="AE485" s="134"/>
      <c r="AF485" s="134"/>
      <c r="AG485" s="134"/>
      <c r="AH485" s="134"/>
    </row>
    <row r="486" spans="1:34" ht="12" customHeight="1">
      <c r="A486" s="160"/>
      <c r="B486" s="155" t="str">
        <f t="array" ref="B486">IF(LEN(A486)=0,"",INDEX('Smelter Look-up'!$A:$A,MATCH($A486,'Smelter Look-up'!$E:$E,0)))</f>
        <v/>
      </c>
      <c r="C486" s="158" t="str">
        <f t="array" ref="C486">IF(LEN(A486)=0,"",INDEX('Smelter Look-up'!$C:$C,MATCH($A486,'Smelter Look-up'!$E:$E,0)))</f>
        <v/>
      </c>
      <c r="D486" s="155"/>
      <c r="E486" s="155" t="str">
        <f ca="1">IF(ISERROR($V486),"",OFFSET('Smelter Look-up'!$D$4,$V486-4,0)&amp;"")</f>
        <v/>
      </c>
      <c r="F486" s="155" t="str">
        <f ca="1">IF(ISERROR($V486),"",OFFSET('Smelter Look-up'!$E$4,$V486-4,0))</f>
        <v/>
      </c>
      <c r="G486" s="155" t="str">
        <f ca="1">IF(C486=$X$4,IF(ISERROR($V486),"Enter smelter details","RMI"),IF(ISERROR($V486),"",OFFSET('Smelter Look-up'!$F$4,$V486-4,0)))</f>
        <v/>
      </c>
      <c r="H486" s="156" t="str">
        <f ca="1">IF(ISERROR($V486),"",OFFSET('Smelter Look-up'!$G$4,$V486-4,0))</f>
        <v/>
      </c>
      <c r="I486" s="157" t="str">
        <f ca="1">IF(ISERROR($V486),"",OFFSET('Smelter Look-up'!$H$4,$V486-4,0))</f>
        <v/>
      </c>
      <c r="J486" s="157" t="str">
        <f ca="1">IF(ISERROR($V486),"",OFFSET('Smelter Look-up'!$I$4,$V486-4,0))</f>
        <v/>
      </c>
      <c r="K486" s="158"/>
      <c r="L486" s="158"/>
      <c r="M486" s="158"/>
      <c r="N486" s="158"/>
      <c r="O486" s="158"/>
      <c r="P486" s="157"/>
      <c r="Q486" s="159"/>
      <c r="R486" s="155" t="str">
        <f ca="1">IF(ISERROR($V486),"",OFFSET('Smelter Look-up'!$C$4,$V486-4,0)&amp;"")</f>
        <v/>
      </c>
      <c r="S486" s="160" t="str">
        <f t="array" aca="1" ref="S486" ca="1">IF(B486="","",IF(ISERROR(MATCH($E486,CL,0)),"Unknown",INDIRECT("'C'!$A$"&amp;MATCH($E486,CL,0)+1)))</f>
        <v/>
      </c>
      <c r="T486" s="160" t="str">
        <f t="array" aca="1" ref="T486" ca="1">IF(B486="","",IF(ISERROR(MATCH($J486,SorP!$B$1:$B$6226,0)),"",INDIRECT("'SorP'!$A$"&amp;MATCH($S486&amp;$J486,SorP!C:C,0))))</f>
        <v/>
      </c>
      <c r="U486" s="161"/>
      <c r="V486" s="151" t="e">
        <f>IF(C486="",NA(),IF(OR(C486="Smelter not listed",C486="Smelter not yet identified"),MATCH($B486&amp;$D486,'Smelter Look-up'!$J:$J,0),MATCH($B486&amp;$C486,'Smelter Look-up'!$J:$J,0)))</f>
        <v>#N/A</v>
      </c>
      <c r="W486" s="134"/>
      <c r="X486" s="134">
        <f t="shared" ca="1" si="9"/>
        <v>0</v>
      </c>
      <c r="Y486" s="134"/>
      <c r="Z486" s="134"/>
      <c r="AA486" s="134"/>
      <c r="AB486" s="162" t="str">
        <f t="shared" si="8"/>
        <v/>
      </c>
      <c r="AC486" s="134"/>
      <c r="AD486" s="134"/>
      <c r="AE486" s="134"/>
      <c r="AF486" s="134"/>
      <c r="AG486" s="134"/>
      <c r="AH486" s="134"/>
    </row>
    <row r="487" spans="1:34" ht="12" customHeight="1">
      <c r="A487" s="160"/>
      <c r="B487" s="155" t="str">
        <f t="array" ref="B487">IF(LEN(A487)=0,"",INDEX('Smelter Look-up'!$A:$A,MATCH($A487,'Smelter Look-up'!$E:$E,0)))</f>
        <v/>
      </c>
      <c r="C487" s="158" t="str">
        <f t="array" ref="C487">IF(LEN(A487)=0,"",INDEX('Smelter Look-up'!$C:$C,MATCH($A487,'Smelter Look-up'!$E:$E,0)))</f>
        <v/>
      </c>
      <c r="D487" s="155"/>
      <c r="E487" s="155" t="str">
        <f ca="1">IF(ISERROR($V487),"",OFFSET('Smelter Look-up'!$D$4,$V487-4,0)&amp;"")</f>
        <v/>
      </c>
      <c r="F487" s="155" t="str">
        <f ca="1">IF(ISERROR($V487),"",OFFSET('Smelter Look-up'!$E$4,$V487-4,0))</f>
        <v/>
      </c>
      <c r="G487" s="155" t="str">
        <f ca="1">IF(C487=$X$4,IF(ISERROR($V487),"Enter smelter details","RMI"),IF(ISERROR($V487),"",OFFSET('Smelter Look-up'!$F$4,$V487-4,0)))</f>
        <v/>
      </c>
      <c r="H487" s="156" t="str">
        <f ca="1">IF(ISERROR($V487),"",OFFSET('Smelter Look-up'!$G$4,$V487-4,0))</f>
        <v/>
      </c>
      <c r="I487" s="157" t="str">
        <f ca="1">IF(ISERROR($V487),"",OFFSET('Smelter Look-up'!$H$4,$V487-4,0))</f>
        <v/>
      </c>
      <c r="J487" s="157" t="str">
        <f ca="1">IF(ISERROR($V487),"",OFFSET('Smelter Look-up'!$I$4,$V487-4,0))</f>
        <v/>
      </c>
      <c r="K487" s="158"/>
      <c r="L487" s="158"/>
      <c r="M487" s="158"/>
      <c r="N487" s="158"/>
      <c r="O487" s="158"/>
      <c r="P487" s="157"/>
      <c r="Q487" s="159"/>
      <c r="R487" s="155" t="str">
        <f ca="1">IF(ISERROR($V487),"",OFFSET('Smelter Look-up'!$C$4,$V487-4,0)&amp;"")</f>
        <v/>
      </c>
      <c r="S487" s="160" t="str">
        <f t="array" aca="1" ref="S487" ca="1">IF(B487="","",IF(ISERROR(MATCH($E487,CL,0)),"Unknown",INDIRECT("'C'!$A$"&amp;MATCH($E487,CL,0)+1)))</f>
        <v/>
      </c>
      <c r="T487" s="160" t="str">
        <f t="array" aca="1" ref="T487" ca="1">IF(B487="","",IF(ISERROR(MATCH($J487,SorP!$B$1:$B$6226,0)),"",INDIRECT("'SorP'!$A$"&amp;MATCH($S487&amp;$J487,SorP!C:C,0))))</f>
        <v/>
      </c>
      <c r="U487" s="161"/>
      <c r="V487" s="151" t="e">
        <f>IF(C487="",NA(),IF(OR(C487="Smelter not listed",C487="Smelter not yet identified"),MATCH($B487&amp;$D487,'Smelter Look-up'!$J:$J,0),MATCH($B487&amp;$C487,'Smelter Look-up'!$J:$J,0)))</f>
        <v>#N/A</v>
      </c>
      <c r="W487" s="134"/>
      <c r="X487" s="134">
        <f t="shared" ca="1" si="9"/>
        <v>0</v>
      </c>
      <c r="Y487" s="134"/>
      <c r="Z487" s="134"/>
      <c r="AA487" s="134"/>
      <c r="AB487" s="162" t="str">
        <f t="shared" si="8"/>
        <v/>
      </c>
      <c r="AC487" s="134"/>
      <c r="AD487" s="134"/>
      <c r="AE487" s="134"/>
      <c r="AF487" s="134"/>
      <c r="AG487" s="134"/>
      <c r="AH487" s="134"/>
    </row>
    <row r="488" spans="1:34" ht="12" customHeight="1">
      <c r="A488" s="160"/>
      <c r="B488" s="155" t="str">
        <f t="array" ref="B488">IF(LEN(A488)=0,"",INDEX('Smelter Look-up'!$A:$A,MATCH($A488,'Smelter Look-up'!$E:$E,0)))</f>
        <v/>
      </c>
      <c r="C488" s="158" t="str">
        <f t="array" ref="C488">IF(LEN(A488)=0,"",INDEX('Smelter Look-up'!$C:$C,MATCH($A488,'Smelter Look-up'!$E:$E,0)))</f>
        <v/>
      </c>
      <c r="D488" s="155"/>
      <c r="E488" s="155" t="str">
        <f ca="1">IF(ISERROR($V488),"",OFFSET('Smelter Look-up'!$D$4,$V488-4,0)&amp;"")</f>
        <v/>
      </c>
      <c r="F488" s="155" t="str">
        <f ca="1">IF(ISERROR($V488),"",OFFSET('Smelter Look-up'!$E$4,$V488-4,0))</f>
        <v/>
      </c>
      <c r="G488" s="155" t="str">
        <f ca="1">IF(C488=$X$4,IF(ISERROR($V488),"Enter smelter details","RMI"),IF(ISERROR($V488),"",OFFSET('Smelter Look-up'!$F$4,$V488-4,0)))</f>
        <v/>
      </c>
      <c r="H488" s="156" t="str">
        <f ca="1">IF(ISERROR($V488),"",OFFSET('Smelter Look-up'!$G$4,$V488-4,0))</f>
        <v/>
      </c>
      <c r="I488" s="157" t="str">
        <f ca="1">IF(ISERROR($V488),"",OFFSET('Smelter Look-up'!$H$4,$V488-4,0))</f>
        <v/>
      </c>
      <c r="J488" s="157" t="str">
        <f ca="1">IF(ISERROR($V488),"",OFFSET('Smelter Look-up'!$I$4,$V488-4,0))</f>
        <v/>
      </c>
      <c r="K488" s="158"/>
      <c r="L488" s="158"/>
      <c r="M488" s="158"/>
      <c r="N488" s="158"/>
      <c r="O488" s="158"/>
      <c r="P488" s="157"/>
      <c r="Q488" s="159"/>
      <c r="R488" s="155" t="str">
        <f ca="1">IF(ISERROR($V488),"",OFFSET('Smelter Look-up'!$C$4,$V488-4,0)&amp;"")</f>
        <v/>
      </c>
      <c r="S488" s="160" t="str">
        <f t="array" aca="1" ref="S488" ca="1">IF(B488="","",IF(ISERROR(MATCH($E488,CL,0)),"Unknown",INDIRECT("'C'!$A$"&amp;MATCH($E488,CL,0)+1)))</f>
        <v/>
      </c>
      <c r="T488" s="160" t="str">
        <f t="array" aca="1" ref="T488" ca="1">IF(B488="","",IF(ISERROR(MATCH($J488,SorP!$B$1:$B$6226,0)),"",INDIRECT("'SorP'!$A$"&amp;MATCH($S488&amp;$J488,SorP!C:C,0))))</f>
        <v/>
      </c>
      <c r="U488" s="161"/>
      <c r="V488" s="151" t="e">
        <f>IF(C488="",NA(),IF(OR(C488="Smelter not listed",C488="Smelter not yet identified"),MATCH($B488&amp;$D488,'Smelter Look-up'!$J:$J,0),MATCH($B488&amp;$C488,'Smelter Look-up'!$J:$J,0)))</f>
        <v>#N/A</v>
      </c>
      <c r="W488" s="134"/>
      <c r="X488" s="134">
        <f t="shared" ca="1" si="9"/>
        <v>0</v>
      </c>
      <c r="Y488" s="134"/>
      <c r="Z488" s="134"/>
      <c r="AA488" s="134"/>
      <c r="AB488" s="162" t="str">
        <f t="shared" si="8"/>
        <v/>
      </c>
      <c r="AC488" s="134"/>
      <c r="AD488" s="134"/>
      <c r="AE488" s="134"/>
      <c r="AF488" s="134"/>
      <c r="AG488" s="134"/>
      <c r="AH488" s="134"/>
    </row>
    <row r="489" spans="1:34" ht="12" customHeight="1">
      <c r="A489" s="160"/>
      <c r="B489" s="155" t="str">
        <f t="array" ref="B489">IF(LEN(A489)=0,"",INDEX('Smelter Look-up'!$A:$A,MATCH($A489,'Smelter Look-up'!$E:$E,0)))</f>
        <v/>
      </c>
      <c r="C489" s="158" t="str">
        <f t="array" ref="C489">IF(LEN(A489)=0,"",INDEX('Smelter Look-up'!$C:$C,MATCH($A489,'Smelter Look-up'!$E:$E,0)))</f>
        <v/>
      </c>
      <c r="D489" s="155"/>
      <c r="E489" s="155" t="str">
        <f ca="1">IF(ISERROR($V489),"",OFFSET('Smelter Look-up'!$D$4,$V489-4,0)&amp;"")</f>
        <v/>
      </c>
      <c r="F489" s="155" t="str">
        <f ca="1">IF(ISERROR($V489),"",OFFSET('Smelter Look-up'!$E$4,$V489-4,0))</f>
        <v/>
      </c>
      <c r="G489" s="155" t="str">
        <f ca="1">IF(C489=$X$4,IF(ISERROR($V489),"Enter smelter details","RMI"),IF(ISERROR($V489),"",OFFSET('Smelter Look-up'!$F$4,$V489-4,0)))</f>
        <v/>
      </c>
      <c r="H489" s="156" t="str">
        <f ca="1">IF(ISERROR($V489),"",OFFSET('Smelter Look-up'!$G$4,$V489-4,0))</f>
        <v/>
      </c>
      <c r="I489" s="157" t="str">
        <f ca="1">IF(ISERROR($V489),"",OFFSET('Smelter Look-up'!$H$4,$V489-4,0))</f>
        <v/>
      </c>
      <c r="J489" s="157" t="str">
        <f ca="1">IF(ISERROR($V489),"",OFFSET('Smelter Look-up'!$I$4,$V489-4,0))</f>
        <v/>
      </c>
      <c r="K489" s="158"/>
      <c r="L489" s="158"/>
      <c r="M489" s="158"/>
      <c r="N489" s="158"/>
      <c r="O489" s="158"/>
      <c r="P489" s="157"/>
      <c r="Q489" s="159"/>
      <c r="R489" s="155" t="str">
        <f ca="1">IF(ISERROR($V489),"",OFFSET('Smelter Look-up'!$C$4,$V489-4,0)&amp;"")</f>
        <v/>
      </c>
      <c r="S489" s="160" t="str">
        <f t="array" aca="1" ref="S489" ca="1">IF(B489="","",IF(ISERROR(MATCH($E489,CL,0)),"Unknown",INDIRECT("'C'!$A$"&amp;MATCH($E489,CL,0)+1)))</f>
        <v/>
      </c>
      <c r="T489" s="160" t="str">
        <f t="array" aca="1" ref="T489" ca="1">IF(B489="","",IF(ISERROR(MATCH($J489,SorP!$B$1:$B$6226,0)),"",INDIRECT("'SorP'!$A$"&amp;MATCH($S489&amp;$J489,SorP!C:C,0))))</f>
        <v/>
      </c>
      <c r="U489" s="161"/>
      <c r="V489" s="151" t="e">
        <f>IF(C489="",NA(),IF(OR(C489="Smelter not listed",C489="Smelter not yet identified"),MATCH($B489&amp;$D489,'Smelter Look-up'!$J:$J,0),MATCH($B489&amp;$C489,'Smelter Look-up'!$J:$J,0)))</f>
        <v>#N/A</v>
      </c>
      <c r="W489" s="134"/>
      <c r="X489" s="134">
        <f t="shared" ca="1" si="9"/>
        <v>0</v>
      </c>
      <c r="Y489" s="134"/>
      <c r="Z489" s="134"/>
      <c r="AA489" s="134"/>
      <c r="AB489" s="162" t="str">
        <f t="shared" si="8"/>
        <v/>
      </c>
      <c r="AC489" s="134"/>
      <c r="AD489" s="134"/>
      <c r="AE489" s="134"/>
      <c r="AF489" s="134"/>
      <c r="AG489" s="134"/>
      <c r="AH489" s="134"/>
    </row>
    <row r="490" spans="1:34" ht="12" customHeight="1">
      <c r="A490" s="160"/>
      <c r="B490" s="155" t="str">
        <f t="array" ref="B490">IF(LEN(A490)=0,"",INDEX('Smelter Look-up'!$A:$A,MATCH($A490,'Smelter Look-up'!$E:$E,0)))</f>
        <v/>
      </c>
      <c r="C490" s="158" t="str">
        <f t="array" ref="C490">IF(LEN(A490)=0,"",INDEX('Smelter Look-up'!$C:$C,MATCH($A490,'Smelter Look-up'!$E:$E,0)))</f>
        <v/>
      </c>
      <c r="D490" s="155"/>
      <c r="E490" s="155" t="str">
        <f ca="1">IF(ISERROR($V490),"",OFFSET('Smelter Look-up'!$D$4,$V490-4,0)&amp;"")</f>
        <v/>
      </c>
      <c r="F490" s="155" t="str">
        <f ca="1">IF(ISERROR($V490),"",OFFSET('Smelter Look-up'!$E$4,$V490-4,0))</f>
        <v/>
      </c>
      <c r="G490" s="155" t="str">
        <f ca="1">IF(C490=$X$4,IF(ISERROR($V490),"Enter smelter details","RMI"),IF(ISERROR($V490),"",OFFSET('Smelter Look-up'!$F$4,$V490-4,0)))</f>
        <v/>
      </c>
      <c r="H490" s="156" t="str">
        <f ca="1">IF(ISERROR($V490),"",OFFSET('Smelter Look-up'!$G$4,$V490-4,0))</f>
        <v/>
      </c>
      <c r="I490" s="157" t="str">
        <f ca="1">IF(ISERROR($V490),"",OFFSET('Smelter Look-up'!$H$4,$V490-4,0))</f>
        <v/>
      </c>
      <c r="J490" s="157" t="str">
        <f ca="1">IF(ISERROR($V490),"",OFFSET('Smelter Look-up'!$I$4,$V490-4,0))</f>
        <v/>
      </c>
      <c r="K490" s="158"/>
      <c r="L490" s="158"/>
      <c r="M490" s="158"/>
      <c r="N490" s="158"/>
      <c r="O490" s="158"/>
      <c r="P490" s="157"/>
      <c r="Q490" s="159"/>
      <c r="R490" s="155" t="str">
        <f ca="1">IF(ISERROR($V490),"",OFFSET('Smelter Look-up'!$C$4,$V490-4,0)&amp;"")</f>
        <v/>
      </c>
      <c r="S490" s="160" t="str">
        <f t="array" aca="1" ref="S490" ca="1">IF(B490="","",IF(ISERROR(MATCH($E490,CL,0)),"Unknown",INDIRECT("'C'!$A$"&amp;MATCH($E490,CL,0)+1)))</f>
        <v/>
      </c>
      <c r="T490" s="160" t="str">
        <f t="array" aca="1" ref="T490" ca="1">IF(B490="","",IF(ISERROR(MATCH($J490,SorP!$B$1:$B$6226,0)),"",INDIRECT("'SorP'!$A$"&amp;MATCH($S490&amp;$J490,SorP!C:C,0))))</f>
        <v/>
      </c>
      <c r="U490" s="161"/>
      <c r="V490" s="151" t="e">
        <f>IF(C490="",NA(),IF(OR(C490="Smelter not listed",C490="Smelter not yet identified"),MATCH($B490&amp;$D490,'Smelter Look-up'!$J:$J,0),MATCH($B490&amp;$C490,'Smelter Look-up'!$J:$J,0)))</f>
        <v>#N/A</v>
      </c>
      <c r="W490" s="134"/>
      <c r="X490" s="134">
        <f t="shared" ca="1" si="9"/>
        <v>0</v>
      </c>
      <c r="Y490" s="134"/>
      <c r="Z490" s="134"/>
      <c r="AA490" s="134"/>
      <c r="AB490" s="162" t="str">
        <f t="shared" si="8"/>
        <v/>
      </c>
      <c r="AC490" s="134"/>
      <c r="AD490" s="134"/>
      <c r="AE490" s="134"/>
      <c r="AF490" s="134"/>
      <c r="AG490" s="134"/>
      <c r="AH490" s="134"/>
    </row>
    <row r="491" spans="1:34" ht="12" customHeight="1">
      <c r="A491" s="160"/>
      <c r="B491" s="155" t="str">
        <f t="array" ref="B491">IF(LEN(A491)=0,"",INDEX('Smelter Look-up'!$A:$A,MATCH($A491,'Smelter Look-up'!$E:$E,0)))</f>
        <v/>
      </c>
      <c r="C491" s="158" t="str">
        <f t="array" ref="C491">IF(LEN(A491)=0,"",INDEX('Smelter Look-up'!$C:$C,MATCH($A491,'Smelter Look-up'!$E:$E,0)))</f>
        <v/>
      </c>
      <c r="D491" s="155"/>
      <c r="E491" s="155" t="str">
        <f ca="1">IF(ISERROR($V491),"",OFFSET('Smelter Look-up'!$D$4,$V491-4,0)&amp;"")</f>
        <v/>
      </c>
      <c r="F491" s="155" t="str">
        <f ca="1">IF(ISERROR($V491),"",OFFSET('Smelter Look-up'!$E$4,$V491-4,0))</f>
        <v/>
      </c>
      <c r="G491" s="155" t="str">
        <f ca="1">IF(C491=$X$4,IF(ISERROR($V491),"Enter smelter details","RMI"),IF(ISERROR($V491),"",OFFSET('Smelter Look-up'!$F$4,$V491-4,0)))</f>
        <v/>
      </c>
      <c r="H491" s="156" t="str">
        <f ca="1">IF(ISERROR($V491),"",OFFSET('Smelter Look-up'!$G$4,$V491-4,0))</f>
        <v/>
      </c>
      <c r="I491" s="157" t="str">
        <f ca="1">IF(ISERROR($V491),"",OFFSET('Smelter Look-up'!$H$4,$V491-4,0))</f>
        <v/>
      </c>
      <c r="J491" s="157" t="str">
        <f ca="1">IF(ISERROR($V491),"",OFFSET('Smelter Look-up'!$I$4,$V491-4,0))</f>
        <v/>
      </c>
      <c r="K491" s="158"/>
      <c r="L491" s="158"/>
      <c r="M491" s="158"/>
      <c r="N491" s="158"/>
      <c r="O491" s="158"/>
      <c r="P491" s="157"/>
      <c r="Q491" s="159"/>
      <c r="R491" s="155" t="str">
        <f ca="1">IF(ISERROR($V491),"",OFFSET('Smelter Look-up'!$C$4,$V491-4,0)&amp;"")</f>
        <v/>
      </c>
      <c r="S491" s="160" t="str">
        <f t="array" aca="1" ref="S491" ca="1">IF(B491="","",IF(ISERROR(MATCH($E491,CL,0)),"Unknown",INDIRECT("'C'!$A$"&amp;MATCH($E491,CL,0)+1)))</f>
        <v/>
      </c>
      <c r="T491" s="160" t="str">
        <f t="array" aca="1" ref="T491" ca="1">IF(B491="","",IF(ISERROR(MATCH($J491,SorP!$B$1:$B$6226,0)),"",INDIRECT("'SorP'!$A$"&amp;MATCH($S491&amp;$J491,SorP!C:C,0))))</f>
        <v/>
      </c>
      <c r="U491" s="161"/>
      <c r="V491" s="151" t="e">
        <f>IF(C491="",NA(),IF(OR(C491="Smelter not listed",C491="Smelter not yet identified"),MATCH($B491&amp;$D491,'Smelter Look-up'!$J:$J,0),MATCH($B491&amp;$C491,'Smelter Look-up'!$J:$J,0)))</f>
        <v>#N/A</v>
      </c>
      <c r="W491" s="134"/>
      <c r="X491" s="134">
        <f t="shared" ca="1" si="9"/>
        <v>0</v>
      </c>
      <c r="Y491" s="134"/>
      <c r="Z491" s="134"/>
      <c r="AA491" s="134"/>
      <c r="AB491" s="162" t="str">
        <f t="shared" si="8"/>
        <v/>
      </c>
      <c r="AC491" s="134"/>
      <c r="AD491" s="134"/>
      <c r="AE491" s="134"/>
      <c r="AF491" s="134"/>
      <c r="AG491" s="134"/>
      <c r="AH491" s="134"/>
    </row>
    <row r="492" spans="1:34" ht="12" customHeight="1">
      <c r="A492" s="160"/>
      <c r="B492" s="155" t="str">
        <f t="array" ref="B492">IF(LEN(A492)=0,"",INDEX('Smelter Look-up'!$A:$A,MATCH($A492,'Smelter Look-up'!$E:$E,0)))</f>
        <v/>
      </c>
      <c r="C492" s="158" t="str">
        <f t="array" ref="C492">IF(LEN(A492)=0,"",INDEX('Smelter Look-up'!$C:$C,MATCH($A492,'Smelter Look-up'!$E:$E,0)))</f>
        <v/>
      </c>
      <c r="D492" s="155"/>
      <c r="E492" s="155" t="str">
        <f ca="1">IF(ISERROR($V492),"",OFFSET('Smelter Look-up'!$D$4,$V492-4,0)&amp;"")</f>
        <v/>
      </c>
      <c r="F492" s="155" t="str">
        <f ca="1">IF(ISERROR($V492),"",OFFSET('Smelter Look-up'!$E$4,$V492-4,0))</f>
        <v/>
      </c>
      <c r="G492" s="155" t="str">
        <f ca="1">IF(C492=$X$4,IF(ISERROR($V492),"Enter smelter details","RMI"),IF(ISERROR($V492),"",OFFSET('Smelter Look-up'!$F$4,$V492-4,0)))</f>
        <v/>
      </c>
      <c r="H492" s="156" t="str">
        <f ca="1">IF(ISERROR($V492),"",OFFSET('Smelter Look-up'!$G$4,$V492-4,0))</f>
        <v/>
      </c>
      <c r="I492" s="157" t="str">
        <f ca="1">IF(ISERROR($V492),"",OFFSET('Smelter Look-up'!$H$4,$V492-4,0))</f>
        <v/>
      </c>
      <c r="J492" s="157" t="str">
        <f ca="1">IF(ISERROR($V492),"",OFFSET('Smelter Look-up'!$I$4,$V492-4,0))</f>
        <v/>
      </c>
      <c r="K492" s="158"/>
      <c r="L492" s="158"/>
      <c r="M492" s="158"/>
      <c r="N492" s="158"/>
      <c r="O492" s="158"/>
      <c r="P492" s="157"/>
      <c r="Q492" s="159"/>
      <c r="R492" s="155" t="str">
        <f ca="1">IF(ISERROR($V492),"",OFFSET('Smelter Look-up'!$C$4,$V492-4,0)&amp;"")</f>
        <v/>
      </c>
      <c r="S492" s="160" t="str">
        <f t="array" aca="1" ref="S492" ca="1">IF(B492="","",IF(ISERROR(MATCH($E492,CL,0)),"Unknown",INDIRECT("'C'!$A$"&amp;MATCH($E492,CL,0)+1)))</f>
        <v/>
      </c>
      <c r="T492" s="160" t="str">
        <f t="array" aca="1" ref="T492" ca="1">IF(B492="","",IF(ISERROR(MATCH($J492,SorP!$B$1:$B$6226,0)),"",INDIRECT("'SorP'!$A$"&amp;MATCH($S492&amp;$J492,SorP!C:C,0))))</f>
        <v/>
      </c>
      <c r="U492" s="161"/>
      <c r="V492" s="151" t="e">
        <f>IF(C492="",NA(),IF(OR(C492="Smelter not listed",C492="Smelter not yet identified"),MATCH($B492&amp;$D492,'Smelter Look-up'!$J:$J,0),MATCH($B492&amp;$C492,'Smelter Look-up'!$J:$J,0)))</f>
        <v>#N/A</v>
      </c>
      <c r="W492" s="134"/>
      <c r="X492" s="134">
        <f t="shared" ca="1" si="9"/>
        <v>0</v>
      </c>
      <c r="Y492" s="134"/>
      <c r="Z492" s="134"/>
      <c r="AA492" s="134"/>
      <c r="AB492" s="162" t="str">
        <f t="shared" si="8"/>
        <v/>
      </c>
      <c r="AC492" s="134"/>
      <c r="AD492" s="134"/>
      <c r="AE492" s="134"/>
      <c r="AF492" s="134"/>
      <c r="AG492" s="134"/>
      <c r="AH492" s="134"/>
    </row>
    <row r="493" spans="1:34" ht="12" customHeight="1">
      <c r="A493" s="160"/>
      <c r="B493" s="155" t="str">
        <f t="array" ref="B493">IF(LEN(A493)=0,"",INDEX('Smelter Look-up'!$A:$A,MATCH($A493,'Smelter Look-up'!$E:$E,0)))</f>
        <v/>
      </c>
      <c r="C493" s="158" t="str">
        <f t="array" ref="C493">IF(LEN(A493)=0,"",INDEX('Smelter Look-up'!$C:$C,MATCH($A493,'Smelter Look-up'!$E:$E,0)))</f>
        <v/>
      </c>
      <c r="D493" s="155"/>
      <c r="E493" s="155" t="str">
        <f ca="1">IF(ISERROR($V493),"",OFFSET('Smelter Look-up'!$D$4,$V493-4,0)&amp;"")</f>
        <v/>
      </c>
      <c r="F493" s="155" t="str">
        <f ca="1">IF(ISERROR($V493),"",OFFSET('Smelter Look-up'!$E$4,$V493-4,0))</f>
        <v/>
      </c>
      <c r="G493" s="155" t="str">
        <f ca="1">IF(C493=$X$4,IF(ISERROR($V493),"Enter smelter details","RMI"),IF(ISERROR($V493),"",OFFSET('Smelter Look-up'!$F$4,$V493-4,0)))</f>
        <v/>
      </c>
      <c r="H493" s="156" t="str">
        <f ca="1">IF(ISERROR($V493),"",OFFSET('Smelter Look-up'!$G$4,$V493-4,0))</f>
        <v/>
      </c>
      <c r="I493" s="157" t="str">
        <f ca="1">IF(ISERROR($V493),"",OFFSET('Smelter Look-up'!$H$4,$V493-4,0))</f>
        <v/>
      </c>
      <c r="J493" s="157" t="str">
        <f ca="1">IF(ISERROR($V493),"",OFFSET('Smelter Look-up'!$I$4,$V493-4,0))</f>
        <v/>
      </c>
      <c r="K493" s="158"/>
      <c r="L493" s="158"/>
      <c r="M493" s="158"/>
      <c r="N493" s="158"/>
      <c r="O493" s="158"/>
      <c r="P493" s="157"/>
      <c r="Q493" s="159"/>
      <c r="R493" s="155" t="str">
        <f ca="1">IF(ISERROR($V493),"",OFFSET('Smelter Look-up'!$C$4,$V493-4,0)&amp;"")</f>
        <v/>
      </c>
      <c r="S493" s="160" t="str">
        <f t="array" aca="1" ref="S493" ca="1">IF(B493="","",IF(ISERROR(MATCH($E493,CL,0)),"Unknown",INDIRECT("'C'!$A$"&amp;MATCH($E493,CL,0)+1)))</f>
        <v/>
      </c>
      <c r="T493" s="160" t="str">
        <f t="array" aca="1" ref="T493" ca="1">IF(B493="","",IF(ISERROR(MATCH($J493,SorP!$B$1:$B$6226,0)),"",INDIRECT("'SorP'!$A$"&amp;MATCH($S493&amp;$J493,SorP!C:C,0))))</f>
        <v/>
      </c>
      <c r="U493" s="161"/>
      <c r="V493" s="151" t="e">
        <f>IF(C493="",NA(),IF(OR(C493="Smelter not listed",C493="Smelter not yet identified"),MATCH($B493&amp;$D493,'Smelter Look-up'!$J:$J,0),MATCH($B493&amp;$C493,'Smelter Look-up'!$J:$J,0)))</f>
        <v>#N/A</v>
      </c>
      <c r="W493" s="134"/>
      <c r="X493" s="134">
        <f t="shared" ca="1" si="9"/>
        <v>0</v>
      </c>
      <c r="Y493" s="134"/>
      <c r="Z493" s="134"/>
      <c r="AA493" s="134"/>
      <c r="AB493" s="162" t="str">
        <f t="shared" si="8"/>
        <v/>
      </c>
      <c r="AC493" s="134"/>
      <c r="AD493" s="134"/>
      <c r="AE493" s="134"/>
      <c r="AF493" s="134"/>
      <c r="AG493" s="134"/>
      <c r="AH493" s="134"/>
    </row>
    <row r="494" spans="1:34" ht="12" customHeight="1">
      <c r="A494" s="160"/>
      <c r="B494" s="155" t="str">
        <f t="array" ref="B494">IF(LEN(A494)=0,"",INDEX('Smelter Look-up'!$A:$A,MATCH($A494,'Smelter Look-up'!$E:$E,0)))</f>
        <v/>
      </c>
      <c r="C494" s="158" t="str">
        <f t="array" ref="C494">IF(LEN(A494)=0,"",INDEX('Smelter Look-up'!$C:$C,MATCH($A494,'Smelter Look-up'!$E:$E,0)))</f>
        <v/>
      </c>
      <c r="D494" s="155"/>
      <c r="E494" s="155" t="str">
        <f ca="1">IF(ISERROR($V494),"",OFFSET('Smelter Look-up'!$D$4,$V494-4,0)&amp;"")</f>
        <v/>
      </c>
      <c r="F494" s="155" t="str">
        <f ca="1">IF(ISERROR($V494),"",OFFSET('Smelter Look-up'!$E$4,$V494-4,0))</f>
        <v/>
      </c>
      <c r="G494" s="155" t="str">
        <f ca="1">IF(C494=$X$4,IF(ISERROR($V494),"Enter smelter details","RMI"),IF(ISERROR($V494),"",OFFSET('Smelter Look-up'!$F$4,$V494-4,0)))</f>
        <v/>
      </c>
      <c r="H494" s="156" t="str">
        <f ca="1">IF(ISERROR($V494),"",OFFSET('Smelter Look-up'!$G$4,$V494-4,0))</f>
        <v/>
      </c>
      <c r="I494" s="157" t="str">
        <f ca="1">IF(ISERROR($V494),"",OFFSET('Smelter Look-up'!$H$4,$V494-4,0))</f>
        <v/>
      </c>
      <c r="J494" s="157" t="str">
        <f ca="1">IF(ISERROR($V494),"",OFFSET('Smelter Look-up'!$I$4,$V494-4,0))</f>
        <v/>
      </c>
      <c r="K494" s="158"/>
      <c r="L494" s="158"/>
      <c r="M494" s="158"/>
      <c r="N494" s="158"/>
      <c r="O494" s="158"/>
      <c r="P494" s="157"/>
      <c r="Q494" s="159"/>
      <c r="R494" s="155" t="str">
        <f ca="1">IF(ISERROR($V494),"",OFFSET('Smelter Look-up'!$C$4,$V494-4,0)&amp;"")</f>
        <v/>
      </c>
      <c r="S494" s="160" t="str">
        <f t="array" aca="1" ref="S494" ca="1">IF(B494="","",IF(ISERROR(MATCH($E494,CL,0)),"Unknown",INDIRECT("'C'!$A$"&amp;MATCH($E494,CL,0)+1)))</f>
        <v/>
      </c>
      <c r="T494" s="160" t="str">
        <f t="array" aca="1" ref="T494" ca="1">IF(B494="","",IF(ISERROR(MATCH($J494,SorP!$B$1:$B$6226,0)),"",INDIRECT("'SorP'!$A$"&amp;MATCH($S494&amp;$J494,SorP!C:C,0))))</f>
        <v/>
      </c>
      <c r="U494" s="161"/>
      <c r="V494" s="151" t="e">
        <f>IF(C494="",NA(),IF(OR(C494="Smelter not listed",C494="Smelter not yet identified"),MATCH($B494&amp;$D494,'Smelter Look-up'!$J:$J,0),MATCH($B494&amp;$C494,'Smelter Look-up'!$J:$J,0)))</f>
        <v>#N/A</v>
      </c>
      <c r="W494" s="134"/>
      <c r="X494" s="134">
        <f t="shared" ca="1" si="9"/>
        <v>0</v>
      </c>
      <c r="Y494" s="134"/>
      <c r="Z494" s="134"/>
      <c r="AA494" s="134"/>
      <c r="AB494" s="162" t="str">
        <f t="shared" si="8"/>
        <v/>
      </c>
      <c r="AC494" s="134"/>
      <c r="AD494" s="134"/>
      <c r="AE494" s="134"/>
      <c r="AF494" s="134"/>
      <c r="AG494" s="134"/>
      <c r="AH494" s="134"/>
    </row>
    <row r="495" spans="1:34" ht="12" customHeight="1">
      <c r="A495" s="160"/>
      <c r="B495" s="155" t="str">
        <f t="array" ref="B495">IF(LEN(A495)=0,"",INDEX('Smelter Look-up'!$A:$A,MATCH($A495,'Smelter Look-up'!$E:$E,0)))</f>
        <v/>
      </c>
      <c r="C495" s="158" t="str">
        <f t="array" ref="C495">IF(LEN(A495)=0,"",INDEX('Smelter Look-up'!$C:$C,MATCH($A495,'Smelter Look-up'!$E:$E,0)))</f>
        <v/>
      </c>
      <c r="D495" s="155"/>
      <c r="E495" s="155" t="str">
        <f ca="1">IF(ISERROR($V495),"",OFFSET('Smelter Look-up'!$D$4,$V495-4,0)&amp;"")</f>
        <v/>
      </c>
      <c r="F495" s="155" t="str">
        <f ca="1">IF(ISERROR($V495),"",OFFSET('Smelter Look-up'!$E$4,$V495-4,0))</f>
        <v/>
      </c>
      <c r="G495" s="155" t="str">
        <f ca="1">IF(C495=$X$4,IF(ISERROR($V495),"Enter smelter details","RMI"),IF(ISERROR($V495),"",OFFSET('Smelter Look-up'!$F$4,$V495-4,0)))</f>
        <v/>
      </c>
      <c r="H495" s="156" t="str">
        <f ca="1">IF(ISERROR($V495),"",OFFSET('Smelter Look-up'!$G$4,$V495-4,0))</f>
        <v/>
      </c>
      <c r="I495" s="157" t="str">
        <f ca="1">IF(ISERROR($V495),"",OFFSET('Smelter Look-up'!$H$4,$V495-4,0))</f>
        <v/>
      </c>
      <c r="J495" s="157" t="str">
        <f ca="1">IF(ISERROR($V495),"",OFFSET('Smelter Look-up'!$I$4,$V495-4,0))</f>
        <v/>
      </c>
      <c r="K495" s="158"/>
      <c r="L495" s="158"/>
      <c r="M495" s="158"/>
      <c r="N495" s="158"/>
      <c r="O495" s="158"/>
      <c r="P495" s="157"/>
      <c r="Q495" s="159"/>
      <c r="R495" s="155" t="str">
        <f ca="1">IF(ISERROR($V495),"",OFFSET('Smelter Look-up'!$C$4,$V495-4,0)&amp;"")</f>
        <v/>
      </c>
      <c r="S495" s="160" t="str">
        <f t="array" aca="1" ref="S495" ca="1">IF(B495="","",IF(ISERROR(MATCH($E495,CL,0)),"Unknown",INDIRECT("'C'!$A$"&amp;MATCH($E495,CL,0)+1)))</f>
        <v/>
      </c>
      <c r="T495" s="160" t="str">
        <f t="array" aca="1" ref="T495" ca="1">IF(B495="","",IF(ISERROR(MATCH($J495,SorP!$B$1:$B$6226,0)),"",INDIRECT("'SorP'!$A$"&amp;MATCH($S495&amp;$J495,SorP!C:C,0))))</f>
        <v/>
      </c>
      <c r="U495" s="161"/>
      <c r="V495" s="151" t="e">
        <f>IF(C495="",NA(),IF(OR(C495="Smelter not listed",C495="Smelter not yet identified"),MATCH($B495&amp;$D495,'Smelter Look-up'!$J:$J,0),MATCH($B495&amp;$C495,'Smelter Look-up'!$J:$J,0)))</f>
        <v>#N/A</v>
      </c>
      <c r="W495" s="134"/>
      <c r="X495" s="134">
        <f t="shared" ca="1" si="9"/>
        <v>0</v>
      </c>
      <c r="Y495" s="134"/>
      <c r="Z495" s="134"/>
      <c r="AA495" s="134"/>
      <c r="AB495" s="162" t="str">
        <f t="shared" si="8"/>
        <v/>
      </c>
      <c r="AC495" s="134"/>
      <c r="AD495" s="134"/>
      <c r="AE495" s="134"/>
      <c r="AF495" s="134"/>
      <c r="AG495" s="134"/>
      <c r="AH495" s="134"/>
    </row>
    <row r="496" spans="1:34" ht="12" customHeight="1">
      <c r="A496" s="160"/>
      <c r="B496" s="155" t="str">
        <f t="array" ref="B496">IF(LEN(A496)=0,"",INDEX('Smelter Look-up'!$A:$A,MATCH($A496,'Smelter Look-up'!$E:$E,0)))</f>
        <v/>
      </c>
      <c r="C496" s="158" t="str">
        <f t="array" ref="C496">IF(LEN(A496)=0,"",INDEX('Smelter Look-up'!$C:$C,MATCH($A496,'Smelter Look-up'!$E:$E,0)))</f>
        <v/>
      </c>
      <c r="D496" s="155"/>
      <c r="E496" s="155" t="str">
        <f ca="1">IF(ISERROR($V496),"",OFFSET('Smelter Look-up'!$D$4,$V496-4,0)&amp;"")</f>
        <v/>
      </c>
      <c r="F496" s="155" t="str">
        <f ca="1">IF(ISERROR($V496),"",OFFSET('Smelter Look-up'!$E$4,$V496-4,0))</f>
        <v/>
      </c>
      <c r="G496" s="155" t="str">
        <f ca="1">IF(C496=$X$4,IF(ISERROR($V496),"Enter smelter details","RMI"),IF(ISERROR($V496),"",OFFSET('Smelter Look-up'!$F$4,$V496-4,0)))</f>
        <v/>
      </c>
      <c r="H496" s="156" t="str">
        <f ca="1">IF(ISERROR($V496),"",OFFSET('Smelter Look-up'!$G$4,$V496-4,0))</f>
        <v/>
      </c>
      <c r="I496" s="157" t="str">
        <f ca="1">IF(ISERROR($V496),"",OFFSET('Smelter Look-up'!$H$4,$V496-4,0))</f>
        <v/>
      </c>
      <c r="J496" s="157" t="str">
        <f ca="1">IF(ISERROR($V496),"",OFFSET('Smelter Look-up'!$I$4,$V496-4,0))</f>
        <v/>
      </c>
      <c r="K496" s="158"/>
      <c r="L496" s="158"/>
      <c r="M496" s="158"/>
      <c r="N496" s="158"/>
      <c r="O496" s="158"/>
      <c r="P496" s="157"/>
      <c r="Q496" s="159"/>
      <c r="R496" s="155" t="str">
        <f ca="1">IF(ISERROR($V496),"",OFFSET('Smelter Look-up'!$C$4,$V496-4,0)&amp;"")</f>
        <v/>
      </c>
      <c r="S496" s="160" t="str">
        <f t="array" aca="1" ref="S496" ca="1">IF(B496="","",IF(ISERROR(MATCH($E496,CL,0)),"Unknown",INDIRECT("'C'!$A$"&amp;MATCH($E496,CL,0)+1)))</f>
        <v/>
      </c>
      <c r="T496" s="160" t="str">
        <f t="array" aca="1" ref="T496" ca="1">IF(B496="","",IF(ISERROR(MATCH($J496,SorP!$B$1:$B$6226,0)),"",INDIRECT("'SorP'!$A$"&amp;MATCH($S496&amp;$J496,SorP!C:C,0))))</f>
        <v/>
      </c>
      <c r="U496" s="161"/>
      <c r="V496" s="151" t="e">
        <f>IF(C496="",NA(),IF(OR(C496="Smelter not listed",C496="Smelter not yet identified"),MATCH($B496&amp;$D496,'Smelter Look-up'!$J:$J,0),MATCH($B496&amp;$C496,'Smelter Look-up'!$J:$J,0)))</f>
        <v>#N/A</v>
      </c>
      <c r="W496" s="134"/>
      <c r="X496" s="134">
        <f t="shared" ca="1" si="9"/>
        <v>0</v>
      </c>
      <c r="Y496" s="134"/>
      <c r="Z496" s="134"/>
      <c r="AA496" s="134"/>
      <c r="AB496" s="162" t="str">
        <f t="shared" si="8"/>
        <v/>
      </c>
      <c r="AC496" s="134"/>
      <c r="AD496" s="134"/>
      <c r="AE496" s="134"/>
      <c r="AF496" s="134"/>
      <c r="AG496" s="134"/>
      <c r="AH496" s="134"/>
    </row>
    <row r="497" spans="1:34" ht="12" customHeight="1">
      <c r="A497" s="160"/>
      <c r="B497" s="155" t="str">
        <f t="array" ref="B497">IF(LEN(A497)=0,"",INDEX('Smelter Look-up'!$A:$A,MATCH($A497,'Smelter Look-up'!$E:$E,0)))</f>
        <v/>
      </c>
      <c r="C497" s="158" t="str">
        <f t="array" ref="C497">IF(LEN(A497)=0,"",INDEX('Smelter Look-up'!$C:$C,MATCH($A497,'Smelter Look-up'!$E:$E,0)))</f>
        <v/>
      </c>
      <c r="D497" s="155"/>
      <c r="E497" s="155" t="str">
        <f ca="1">IF(ISERROR($V497),"",OFFSET('Smelter Look-up'!$D$4,$V497-4,0)&amp;"")</f>
        <v/>
      </c>
      <c r="F497" s="155" t="str">
        <f ca="1">IF(ISERROR($V497),"",OFFSET('Smelter Look-up'!$E$4,$V497-4,0))</f>
        <v/>
      </c>
      <c r="G497" s="155" t="str">
        <f ca="1">IF(C497=$X$4,IF(ISERROR($V497),"Enter smelter details","RMI"),IF(ISERROR($V497),"",OFFSET('Smelter Look-up'!$F$4,$V497-4,0)))</f>
        <v/>
      </c>
      <c r="H497" s="156" t="str">
        <f ca="1">IF(ISERROR($V497),"",OFFSET('Smelter Look-up'!$G$4,$V497-4,0))</f>
        <v/>
      </c>
      <c r="I497" s="157" t="str">
        <f ca="1">IF(ISERROR($V497),"",OFFSET('Smelter Look-up'!$H$4,$V497-4,0))</f>
        <v/>
      </c>
      <c r="J497" s="157" t="str">
        <f ca="1">IF(ISERROR($V497),"",OFFSET('Smelter Look-up'!$I$4,$V497-4,0))</f>
        <v/>
      </c>
      <c r="K497" s="158"/>
      <c r="L497" s="158"/>
      <c r="M497" s="158"/>
      <c r="N497" s="158"/>
      <c r="O497" s="158"/>
      <c r="P497" s="157"/>
      <c r="Q497" s="159"/>
      <c r="R497" s="155" t="str">
        <f ca="1">IF(ISERROR($V497),"",OFFSET('Smelter Look-up'!$C$4,$V497-4,0)&amp;"")</f>
        <v/>
      </c>
      <c r="S497" s="160" t="str">
        <f t="array" aca="1" ref="S497" ca="1">IF(B497="","",IF(ISERROR(MATCH($E497,CL,0)),"Unknown",INDIRECT("'C'!$A$"&amp;MATCH($E497,CL,0)+1)))</f>
        <v/>
      </c>
      <c r="T497" s="160" t="str">
        <f t="array" aca="1" ref="T497" ca="1">IF(B497="","",IF(ISERROR(MATCH($J497,SorP!$B$1:$B$6226,0)),"",INDIRECT("'SorP'!$A$"&amp;MATCH($S497&amp;$J497,SorP!C:C,0))))</f>
        <v/>
      </c>
      <c r="U497" s="161"/>
      <c r="V497" s="151" t="e">
        <f>IF(C497="",NA(),IF(OR(C497="Smelter not listed",C497="Smelter not yet identified"),MATCH($B497&amp;$D497,'Smelter Look-up'!$J:$J,0),MATCH($B497&amp;$C497,'Smelter Look-up'!$J:$J,0)))</f>
        <v>#N/A</v>
      </c>
      <c r="W497" s="134"/>
      <c r="X497" s="134">
        <f t="shared" ca="1" si="9"/>
        <v>0</v>
      </c>
      <c r="Y497" s="134"/>
      <c r="Z497" s="134"/>
      <c r="AA497" s="134"/>
      <c r="AB497" s="162" t="str">
        <f t="shared" si="8"/>
        <v/>
      </c>
      <c r="AC497" s="134"/>
      <c r="AD497" s="134"/>
      <c r="AE497" s="134"/>
      <c r="AF497" s="134"/>
      <c r="AG497" s="134"/>
      <c r="AH497" s="134"/>
    </row>
    <row r="498" spans="1:34" ht="12" customHeight="1">
      <c r="A498" s="160"/>
      <c r="B498" s="155" t="str">
        <f t="array" ref="B498">IF(LEN(A498)=0,"",INDEX('Smelter Look-up'!$A:$A,MATCH($A498,'Smelter Look-up'!$E:$E,0)))</f>
        <v/>
      </c>
      <c r="C498" s="158" t="str">
        <f t="array" ref="C498">IF(LEN(A498)=0,"",INDEX('Smelter Look-up'!$C:$C,MATCH($A498,'Smelter Look-up'!$E:$E,0)))</f>
        <v/>
      </c>
      <c r="D498" s="155"/>
      <c r="E498" s="155" t="str">
        <f ca="1">IF(ISERROR($V498),"",OFFSET('Smelter Look-up'!$D$4,$V498-4,0)&amp;"")</f>
        <v/>
      </c>
      <c r="F498" s="155" t="str">
        <f ca="1">IF(ISERROR($V498),"",OFFSET('Smelter Look-up'!$E$4,$V498-4,0))</f>
        <v/>
      </c>
      <c r="G498" s="155" t="str">
        <f ca="1">IF(C498=$X$4,IF(ISERROR($V498),"Enter smelter details","RMI"),IF(ISERROR($V498),"",OFFSET('Smelter Look-up'!$F$4,$V498-4,0)))</f>
        <v/>
      </c>
      <c r="H498" s="156" t="str">
        <f ca="1">IF(ISERROR($V498),"",OFFSET('Smelter Look-up'!$G$4,$V498-4,0))</f>
        <v/>
      </c>
      <c r="I498" s="157" t="str">
        <f ca="1">IF(ISERROR($V498),"",OFFSET('Smelter Look-up'!$H$4,$V498-4,0))</f>
        <v/>
      </c>
      <c r="J498" s="157" t="str">
        <f ca="1">IF(ISERROR($V498),"",OFFSET('Smelter Look-up'!$I$4,$V498-4,0))</f>
        <v/>
      </c>
      <c r="K498" s="158"/>
      <c r="L498" s="158"/>
      <c r="M498" s="158"/>
      <c r="N498" s="158"/>
      <c r="O498" s="158"/>
      <c r="P498" s="157"/>
      <c r="Q498" s="159"/>
      <c r="R498" s="155" t="str">
        <f ca="1">IF(ISERROR($V498),"",OFFSET('Smelter Look-up'!$C$4,$V498-4,0)&amp;"")</f>
        <v/>
      </c>
      <c r="S498" s="160" t="str">
        <f t="array" aca="1" ref="S498" ca="1">IF(B498="","",IF(ISERROR(MATCH($E498,CL,0)),"Unknown",INDIRECT("'C'!$A$"&amp;MATCH($E498,CL,0)+1)))</f>
        <v/>
      </c>
      <c r="T498" s="160" t="str">
        <f t="array" aca="1" ref="T498" ca="1">IF(B498="","",IF(ISERROR(MATCH($J498,SorP!$B$1:$B$6226,0)),"",INDIRECT("'SorP'!$A$"&amp;MATCH($S498&amp;$J498,SorP!C:C,0))))</f>
        <v/>
      </c>
      <c r="U498" s="161"/>
      <c r="V498" s="151" t="e">
        <f>IF(C498="",NA(),IF(OR(C498="Smelter not listed",C498="Smelter not yet identified"),MATCH($B498&amp;$D498,'Smelter Look-up'!$J:$J,0),MATCH($B498&amp;$C498,'Smelter Look-up'!$J:$J,0)))</f>
        <v>#N/A</v>
      </c>
      <c r="W498" s="134"/>
      <c r="X498" s="134">
        <f t="shared" ca="1" si="9"/>
        <v>0</v>
      </c>
      <c r="Y498" s="134"/>
      <c r="Z498" s="134"/>
      <c r="AA498" s="134"/>
      <c r="AB498" s="162" t="str">
        <f t="shared" si="8"/>
        <v/>
      </c>
      <c r="AC498" s="134"/>
      <c r="AD498" s="134"/>
      <c r="AE498" s="134"/>
      <c r="AF498" s="134"/>
      <c r="AG498" s="134"/>
      <c r="AH498" s="134"/>
    </row>
    <row r="499" spans="1:34" ht="12" customHeight="1">
      <c r="A499" s="160"/>
      <c r="B499" s="155" t="str">
        <f t="array" ref="B499">IF(LEN(A499)=0,"",INDEX('Smelter Look-up'!$A:$A,MATCH($A499,'Smelter Look-up'!$E:$E,0)))</f>
        <v/>
      </c>
      <c r="C499" s="158" t="str">
        <f t="array" ref="C499">IF(LEN(A499)=0,"",INDEX('Smelter Look-up'!$C:$C,MATCH($A499,'Smelter Look-up'!$E:$E,0)))</f>
        <v/>
      </c>
      <c r="D499" s="155"/>
      <c r="E499" s="155" t="str">
        <f ca="1">IF(ISERROR($V499),"",OFFSET('Smelter Look-up'!$D$4,$V499-4,0)&amp;"")</f>
        <v/>
      </c>
      <c r="F499" s="155" t="str">
        <f ca="1">IF(ISERROR($V499),"",OFFSET('Smelter Look-up'!$E$4,$V499-4,0))</f>
        <v/>
      </c>
      <c r="G499" s="155" t="str">
        <f ca="1">IF(C499=$X$4,IF(ISERROR($V499),"Enter smelter details","RMI"),IF(ISERROR($V499),"",OFFSET('Smelter Look-up'!$F$4,$V499-4,0)))</f>
        <v/>
      </c>
      <c r="H499" s="156" t="str">
        <f ca="1">IF(ISERROR($V499),"",OFFSET('Smelter Look-up'!$G$4,$V499-4,0))</f>
        <v/>
      </c>
      <c r="I499" s="157" t="str">
        <f ca="1">IF(ISERROR($V499),"",OFFSET('Smelter Look-up'!$H$4,$V499-4,0))</f>
        <v/>
      </c>
      <c r="J499" s="157" t="str">
        <f ca="1">IF(ISERROR($V499),"",OFFSET('Smelter Look-up'!$I$4,$V499-4,0))</f>
        <v/>
      </c>
      <c r="K499" s="158"/>
      <c r="L499" s="158"/>
      <c r="M499" s="158"/>
      <c r="N499" s="158"/>
      <c r="O499" s="158"/>
      <c r="P499" s="157"/>
      <c r="Q499" s="159"/>
      <c r="R499" s="155" t="str">
        <f ca="1">IF(ISERROR($V499),"",OFFSET('Smelter Look-up'!$C$4,$V499-4,0)&amp;"")</f>
        <v/>
      </c>
      <c r="S499" s="160" t="str">
        <f t="array" aca="1" ref="S499" ca="1">IF(B499="","",IF(ISERROR(MATCH($E499,CL,0)),"Unknown",INDIRECT("'C'!$A$"&amp;MATCH($E499,CL,0)+1)))</f>
        <v/>
      </c>
      <c r="T499" s="160" t="str">
        <f t="array" aca="1" ref="T499" ca="1">IF(B499="","",IF(ISERROR(MATCH($J499,SorP!$B$1:$B$6226,0)),"",INDIRECT("'SorP'!$A$"&amp;MATCH($S499&amp;$J499,SorP!C:C,0))))</f>
        <v/>
      </c>
      <c r="U499" s="161"/>
      <c r="V499" s="151" t="e">
        <f>IF(C499="",NA(),IF(OR(C499="Smelter not listed",C499="Smelter not yet identified"),MATCH($B499&amp;$D499,'Smelter Look-up'!$J:$J,0),MATCH($B499&amp;$C499,'Smelter Look-up'!$J:$J,0)))</f>
        <v>#N/A</v>
      </c>
      <c r="W499" s="134"/>
      <c r="X499" s="134">
        <f t="shared" ca="1" si="9"/>
        <v>0</v>
      </c>
      <c r="Y499" s="134"/>
      <c r="Z499" s="134"/>
      <c r="AA499" s="134"/>
      <c r="AB499" s="162" t="str">
        <f t="shared" si="8"/>
        <v/>
      </c>
      <c r="AC499" s="134"/>
      <c r="AD499" s="134"/>
      <c r="AE499" s="134"/>
      <c r="AF499" s="134"/>
      <c r="AG499" s="134"/>
      <c r="AH499" s="134"/>
    </row>
    <row r="500" spans="1:34" ht="12" customHeight="1">
      <c r="A500" s="160"/>
      <c r="B500" s="155" t="str">
        <f t="array" ref="B500">IF(LEN(A500)=0,"",INDEX('Smelter Look-up'!$A:$A,MATCH($A500,'Smelter Look-up'!$E:$E,0)))</f>
        <v/>
      </c>
      <c r="C500" s="158" t="str">
        <f t="array" ref="C500">IF(LEN(A500)=0,"",INDEX('Smelter Look-up'!$C:$C,MATCH($A500,'Smelter Look-up'!$E:$E,0)))</f>
        <v/>
      </c>
      <c r="D500" s="155"/>
      <c r="E500" s="155" t="str">
        <f ca="1">IF(ISERROR($V500),"",OFFSET('Smelter Look-up'!$D$4,$V500-4,0)&amp;"")</f>
        <v/>
      </c>
      <c r="F500" s="155" t="str">
        <f ca="1">IF(ISERROR($V500),"",OFFSET('Smelter Look-up'!$E$4,$V500-4,0))</f>
        <v/>
      </c>
      <c r="G500" s="155" t="str">
        <f ca="1">IF(C500=$X$4,IF(ISERROR($V500),"Enter smelter details","RMI"),IF(ISERROR($V500),"",OFFSET('Smelter Look-up'!$F$4,$V500-4,0)))</f>
        <v/>
      </c>
      <c r="H500" s="156" t="str">
        <f ca="1">IF(ISERROR($V500),"",OFFSET('Smelter Look-up'!$G$4,$V500-4,0))</f>
        <v/>
      </c>
      <c r="I500" s="157" t="str">
        <f ca="1">IF(ISERROR($V500),"",OFFSET('Smelter Look-up'!$H$4,$V500-4,0))</f>
        <v/>
      </c>
      <c r="J500" s="157" t="str">
        <f ca="1">IF(ISERROR($V500),"",OFFSET('Smelter Look-up'!$I$4,$V500-4,0))</f>
        <v/>
      </c>
      <c r="K500" s="158"/>
      <c r="L500" s="158"/>
      <c r="M500" s="158"/>
      <c r="N500" s="158"/>
      <c r="O500" s="158"/>
      <c r="P500" s="157"/>
      <c r="Q500" s="159"/>
      <c r="R500" s="155" t="str">
        <f ca="1">IF(ISERROR($V500),"",OFFSET('Smelter Look-up'!$C$4,$V500-4,0)&amp;"")</f>
        <v/>
      </c>
      <c r="S500" s="160" t="str">
        <f t="array" aca="1" ref="S500" ca="1">IF(B500="","",IF(ISERROR(MATCH($E500,CL,0)),"Unknown",INDIRECT("'C'!$A$"&amp;MATCH($E500,CL,0)+1)))</f>
        <v/>
      </c>
      <c r="T500" s="160" t="str">
        <f t="array" aca="1" ref="T500" ca="1">IF(B500="","",IF(ISERROR(MATCH($J500,SorP!$B$1:$B$6226,0)),"",INDIRECT("'SorP'!$A$"&amp;MATCH($S500&amp;$J500,SorP!C:C,0))))</f>
        <v/>
      </c>
      <c r="U500" s="161"/>
      <c r="V500" s="151" t="e">
        <f>IF(C500="",NA(),IF(OR(C500="Smelter not listed",C500="Smelter not yet identified"),MATCH($B500&amp;$D500,'Smelter Look-up'!$J:$J,0),MATCH($B500&amp;$C500,'Smelter Look-up'!$J:$J,0)))</f>
        <v>#N/A</v>
      </c>
      <c r="W500" s="134"/>
      <c r="X500" s="134">
        <f t="shared" ca="1" si="9"/>
        <v>0</v>
      </c>
      <c r="Y500" s="134"/>
      <c r="Z500" s="134"/>
      <c r="AA500" s="134"/>
      <c r="AB500" s="162" t="str">
        <f t="shared" si="8"/>
        <v/>
      </c>
      <c r="AC500" s="134"/>
      <c r="AD500" s="134"/>
      <c r="AE500" s="134"/>
      <c r="AF500" s="134"/>
      <c r="AG500" s="134"/>
      <c r="AH500" s="134"/>
    </row>
    <row r="501" spans="1:34" ht="12" customHeight="1">
      <c r="A501" s="160"/>
      <c r="B501" s="155" t="str">
        <f t="array" ref="B501">IF(LEN(A501)=0,"",INDEX('Smelter Look-up'!$A:$A,MATCH($A501,'Smelter Look-up'!$E:$E,0)))</f>
        <v/>
      </c>
      <c r="C501" s="158" t="str">
        <f t="array" ref="C501">IF(LEN(A501)=0,"",INDEX('Smelter Look-up'!$C:$C,MATCH($A501,'Smelter Look-up'!$E:$E,0)))</f>
        <v/>
      </c>
      <c r="D501" s="155"/>
      <c r="E501" s="155" t="str">
        <f ca="1">IF(ISERROR($V501),"",OFFSET('Smelter Look-up'!$D$4,$V501-4,0)&amp;"")</f>
        <v/>
      </c>
      <c r="F501" s="155" t="str">
        <f ca="1">IF(ISERROR($V501),"",OFFSET('Smelter Look-up'!$E$4,$V501-4,0))</f>
        <v/>
      </c>
      <c r="G501" s="155" t="str">
        <f ca="1">IF(C501=$X$4,IF(ISERROR($V501),"Enter smelter details","RMI"),IF(ISERROR($V501),"",OFFSET('Smelter Look-up'!$F$4,$V501-4,0)))</f>
        <v/>
      </c>
      <c r="H501" s="156" t="str">
        <f ca="1">IF(ISERROR($V501),"",OFFSET('Smelter Look-up'!$G$4,$V501-4,0))</f>
        <v/>
      </c>
      <c r="I501" s="157" t="str">
        <f ca="1">IF(ISERROR($V501),"",OFFSET('Smelter Look-up'!$H$4,$V501-4,0))</f>
        <v/>
      </c>
      <c r="J501" s="157" t="str">
        <f ca="1">IF(ISERROR($V501),"",OFFSET('Smelter Look-up'!$I$4,$V501-4,0))</f>
        <v/>
      </c>
      <c r="K501" s="158"/>
      <c r="L501" s="158"/>
      <c r="M501" s="158"/>
      <c r="N501" s="158"/>
      <c r="O501" s="158"/>
      <c r="P501" s="157"/>
      <c r="Q501" s="159"/>
      <c r="R501" s="155" t="str">
        <f ca="1">IF(ISERROR($V501),"",OFFSET('Smelter Look-up'!$C$4,$V501-4,0)&amp;"")</f>
        <v/>
      </c>
      <c r="S501" s="160" t="str">
        <f t="array" aca="1" ref="S501" ca="1">IF(B501="","",IF(ISERROR(MATCH($E501,CL,0)),"Unknown",INDIRECT("'C'!$A$"&amp;MATCH($E501,CL,0)+1)))</f>
        <v/>
      </c>
      <c r="T501" s="160" t="str">
        <f t="array" aca="1" ref="T501" ca="1">IF(B501="","",IF(ISERROR(MATCH($J501,SorP!$B$1:$B$6226,0)),"",INDIRECT("'SorP'!$A$"&amp;MATCH($S501&amp;$J501,SorP!C:C,0))))</f>
        <v/>
      </c>
      <c r="U501" s="161"/>
      <c r="V501" s="151" t="e">
        <f>IF(C501="",NA(),IF(OR(C501="Smelter not listed",C501="Smelter not yet identified"),MATCH($B501&amp;$D501,'Smelter Look-up'!$J:$J,0),MATCH($B501&amp;$C501,'Smelter Look-up'!$J:$J,0)))</f>
        <v>#N/A</v>
      </c>
      <c r="W501" s="134"/>
      <c r="X501" s="134">
        <f t="shared" ca="1" si="9"/>
        <v>0</v>
      </c>
      <c r="Y501" s="134"/>
      <c r="Z501" s="134"/>
      <c r="AA501" s="134"/>
      <c r="AB501" s="162" t="str">
        <f t="shared" si="8"/>
        <v/>
      </c>
      <c r="AC501" s="134"/>
      <c r="AD501" s="134"/>
      <c r="AE501" s="134"/>
      <c r="AF501" s="134"/>
      <c r="AG501" s="134"/>
      <c r="AH501" s="134"/>
    </row>
    <row r="502" spans="1:34" ht="12" customHeight="1">
      <c r="A502" s="160"/>
      <c r="B502" s="155" t="str">
        <f t="array" ref="B502">IF(LEN(A502)=0,"",INDEX('Smelter Look-up'!$A:$A,MATCH($A502,'Smelter Look-up'!$E:$E,0)))</f>
        <v/>
      </c>
      <c r="C502" s="158" t="str">
        <f t="array" ref="C502">IF(LEN(A502)=0,"",INDEX('Smelter Look-up'!$C:$C,MATCH($A502,'Smelter Look-up'!$E:$E,0)))</f>
        <v/>
      </c>
      <c r="D502" s="155"/>
      <c r="E502" s="155" t="str">
        <f ca="1">IF(ISERROR($V502),"",OFFSET('Smelter Look-up'!$D$4,$V502-4,0)&amp;"")</f>
        <v/>
      </c>
      <c r="F502" s="155" t="str">
        <f ca="1">IF(ISERROR($V502),"",OFFSET('Smelter Look-up'!$E$4,$V502-4,0))</f>
        <v/>
      </c>
      <c r="G502" s="155" t="str">
        <f ca="1">IF(C502=$X$4,IF(ISERROR($V502),"Enter smelter details","RMI"),IF(ISERROR($V502),"",OFFSET('Smelter Look-up'!$F$4,$V502-4,0)))</f>
        <v/>
      </c>
      <c r="H502" s="156" t="str">
        <f ca="1">IF(ISERROR($V502),"",OFFSET('Smelter Look-up'!$G$4,$V502-4,0))</f>
        <v/>
      </c>
      <c r="I502" s="157" t="str">
        <f ca="1">IF(ISERROR($V502),"",OFFSET('Smelter Look-up'!$H$4,$V502-4,0))</f>
        <v/>
      </c>
      <c r="J502" s="157" t="str">
        <f ca="1">IF(ISERROR($V502),"",OFFSET('Smelter Look-up'!$I$4,$V502-4,0))</f>
        <v/>
      </c>
      <c r="K502" s="158"/>
      <c r="L502" s="158"/>
      <c r="M502" s="158"/>
      <c r="N502" s="158"/>
      <c r="O502" s="158"/>
      <c r="P502" s="157"/>
      <c r="Q502" s="159"/>
      <c r="R502" s="155" t="str">
        <f ca="1">IF(ISERROR($V502),"",OFFSET('Smelter Look-up'!$C$4,$V502-4,0)&amp;"")</f>
        <v/>
      </c>
      <c r="S502" s="160" t="str">
        <f t="array" aca="1" ref="S502" ca="1">IF(B502="","",IF(ISERROR(MATCH($E502,CL,0)),"Unknown",INDIRECT("'C'!$A$"&amp;MATCH($E502,CL,0)+1)))</f>
        <v/>
      </c>
      <c r="T502" s="160" t="str">
        <f t="array" aca="1" ref="T502" ca="1">IF(B502="","",IF(ISERROR(MATCH($J502,SorP!$B$1:$B$6226,0)),"",INDIRECT("'SorP'!$A$"&amp;MATCH($S502&amp;$J502,SorP!C:C,0))))</f>
        <v/>
      </c>
      <c r="U502" s="161"/>
      <c r="V502" s="151" t="e">
        <f>IF(C502="",NA(),IF(OR(C502="Smelter not listed",C502="Smelter not yet identified"),MATCH($B502&amp;$D502,'Smelter Look-up'!$J:$J,0),MATCH($B502&amp;$C502,'Smelter Look-up'!$J:$J,0)))</f>
        <v>#N/A</v>
      </c>
      <c r="W502" s="134"/>
      <c r="X502" s="134">
        <f t="shared" ca="1" si="9"/>
        <v>0</v>
      </c>
      <c r="Y502" s="134"/>
      <c r="Z502" s="134"/>
      <c r="AA502" s="134"/>
      <c r="AB502" s="162" t="str">
        <f t="shared" si="8"/>
        <v/>
      </c>
      <c r="AC502" s="134"/>
      <c r="AD502" s="134"/>
      <c r="AE502" s="134"/>
      <c r="AF502" s="134"/>
      <c r="AG502" s="134"/>
      <c r="AH502" s="134"/>
    </row>
    <row r="503" spans="1:34" ht="12" customHeight="1">
      <c r="A503" s="160"/>
      <c r="B503" s="155" t="str">
        <f t="array" ref="B503">IF(LEN(A503)=0,"",INDEX('Smelter Look-up'!$A:$A,MATCH($A503,'Smelter Look-up'!$E:$E,0)))</f>
        <v/>
      </c>
      <c r="C503" s="158" t="str">
        <f t="array" ref="C503">IF(LEN(A503)=0,"",INDEX('Smelter Look-up'!$C:$C,MATCH($A503,'Smelter Look-up'!$E:$E,0)))</f>
        <v/>
      </c>
      <c r="D503" s="155"/>
      <c r="E503" s="155" t="str">
        <f ca="1">IF(ISERROR($V503),"",OFFSET('Smelter Look-up'!$D$4,$V503-4,0)&amp;"")</f>
        <v/>
      </c>
      <c r="F503" s="155" t="str">
        <f ca="1">IF(ISERROR($V503),"",OFFSET('Smelter Look-up'!$E$4,$V503-4,0))</f>
        <v/>
      </c>
      <c r="G503" s="155" t="str">
        <f ca="1">IF(C503=$X$4,IF(ISERROR($V503),"Enter smelter details","RMI"),IF(ISERROR($V503),"",OFFSET('Smelter Look-up'!$F$4,$V503-4,0)))</f>
        <v/>
      </c>
      <c r="H503" s="156" t="str">
        <f ca="1">IF(ISERROR($V503),"",OFFSET('Smelter Look-up'!$G$4,$V503-4,0))</f>
        <v/>
      </c>
      <c r="I503" s="157" t="str">
        <f ca="1">IF(ISERROR($V503),"",OFFSET('Smelter Look-up'!$H$4,$V503-4,0))</f>
        <v/>
      </c>
      <c r="J503" s="157" t="str">
        <f ca="1">IF(ISERROR($V503),"",OFFSET('Smelter Look-up'!$I$4,$V503-4,0))</f>
        <v/>
      </c>
      <c r="K503" s="158"/>
      <c r="L503" s="158"/>
      <c r="M503" s="158"/>
      <c r="N503" s="158"/>
      <c r="O503" s="158"/>
      <c r="P503" s="157"/>
      <c r="Q503" s="159"/>
      <c r="R503" s="155" t="str">
        <f ca="1">IF(ISERROR($V503),"",OFFSET('Smelter Look-up'!$C$4,$V503-4,0)&amp;"")</f>
        <v/>
      </c>
      <c r="S503" s="160" t="str">
        <f t="array" aca="1" ref="S503" ca="1">IF(B503="","",IF(ISERROR(MATCH($E503,CL,0)),"Unknown",INDIRECT("'C'!$A$"&amp;MATCH($E503,CL,0)+1)))</f>
        <v/>
      </c>
      <c r="T503" s="160" t="str">
        <f t="array" aca="1" ref="T503" ca="1">IF(B503="","",IF(ISERROR(MATCH($J503,SorP!$B$1:$B$6226,0)),"",INDIRECT("'SorP'!$A$"&amp;MATCH($S503&amp;$J503,SorP!C:C,0))))</f>
        <v/>
      </c>
      <c r="U503" s="161"/>
      <c r="V503" s="151" t="e">
        <f>IF(C503="",NA(),IF(OR(C503="Smelter not listed",C503="Smelter not yet identified"),MATCH($B503&amp;$D503,'Smelter Look-up'!$J:$J,0),MATCH($B503&amp;$C503,'Smelter Look-up'!$J:$J,0)))</f>
        <v>#N/A</v>
      </c>
      <c r="W503" s="134"/>
      <c r="X503" s="134">
        <f t="shared" ca="1" si="9"/>
        <v>0</v>
      </c>
      <c r="Y503" s="134"/>
      <c r="Z503" s="134"/>
      <c r="AA503" s="134"/>
      <c r="AB503" s="162" t="str">
        <f t="shared" si="8"/>
        <v/>
      </c>
      <c r="AC503" s="134"/>
      <c r="AD503" s="134"/>
      <c r="AE503" s="134"/>
      <c r="AF503" s="134"/>
      <c r="AG503" s="134"/>
      <c r="AH503" s="134"/>
    </row>
    <row r="504" spans="1:34" ht="12" customHeight="1">
      <c r="A504" s="160"/>
      <c r="B504" s="155" t="str">
        <f t="array" ref="B504">IF(LEN(A504)=0,"",INDEX('Smelter Look-up'!$A:$A,MATCH($A504,'Smelter Look-up'!$E:$E,0)))</f>
        <v/>
      </c>
      <c r="C504" s="158" t="str">
        <f t="array" ref="C504">IF(LEN(A504)=0,"",INDEX('Smelter Look-up'!$C:$C,MATCH($A504,'Smelter Look-up'!$E:$E,0)))</f>
        <v/>
      </c>
      <c r="D504" s="155"/>
      <c r="E504" s="155" t="str">
        <f ca="1">IF(ISERROR($V504),"",OFFSET('Smelter Look-up'!$D$4,$V504-4,0)&amp;"")</f>
        <v/>
      </c>
      <c r="F504" s="155" t="str">
        <f ca="1">IF(ISERROR($V504),"",OFFSET('Smelter Look-up'!$E$4,$V504-4,0))</f>
        <v/>
      </c>
      <c r="G504" s="155" t="str">
        <f ca="1">IF(C504=$X$4,IF(ISERROR($V504),"Enter smelter details","RMI"),IF(ISERROR($V504),"",OFFSET('Smelter Look-up'!$F$4,$V504-4,0)))</f>
        <v/>
      </c>
      <c r="H504" s="156" t="str">
        <f ca="1">IF(ISERROR($V504),"",OFFSET('Smelter Look-up'!$G$4,$V504-4,0))</f>
        <v/>
      </c>
      <c r="I504" s="157" t="str">
        <f ca="1">IF(ISERROR($V504),"",OFFSET('Smelter Look-up'!$H$4,$V504-4,0))</f>
        <v/>
      </c>
      <c r="J504" s="157" t="str">
        <f ca="1">IF(ISERROR($V504),"",OFFSET('Smelter Look-up'!$I$4,$V504-4,0))</f>
        <v/>
      </c>
      <c r="K504" s="158"/>
      <c r="L504" s="158"/>
      <c r="M504" s="158"/>
      <c r="N504" s="158"/>
      <c r="O504" s="158"/>
      <c r="P504" s="157"/>
      <c r="Q504" s="159"/>
      <c r="R504" s="155" t="str">
        <f ca="1">IF(ISERROR($V504),"",OFFSET('Smelter Look-up'!$C$4,$V504-4,0)&amp;"")</f>
        <v/>
      </c>
      <c r="S504" s="160" t="str">
        <f t="array" aca="1" ref="S504" ca="1">IF(B504="","",IF(ISERROR(MATCH($E504,CL,0)),"Unknown",INDIRECT("'C'!$A$"&amp;MATCH($E504,CL,0)+1)))</f>
        <v/>
      </c>
      <c r="T504" s="160" t="str">
        <f t="array" aca="1" ref="T504" ca="1">IF(B504="","",IF(ISERROR(MATCH($J504,SorP!$B$1:$B$6226,0)),"",INDIRECT("'SorP'!$A$"&amp;MATCH($S504&amp;$J504,SorP!C:C,0))))</f>
        <v/>
      </c>
      <c r="U504" s="161"/>
      <c r="V504" s="151" t="e">
        <f>IF(C504="",NA(),IF(OR(C504="Smelter not listed",C504="Smelter not yet identified"),MATCH($B504&amp;$D504,'Smelter Look-up'!$J:$J,0),MATCH($B504&amp;$C504,'Smelter Look-up'!$J:$J,0)))</f>
        <v>#N/A</v>
      </c>
      <c r="W504" s="134"/>
      <c r="X504" s="134">
        <f t="shared" ca="1" si="9"/>
        <v>0</v>
      </c>
      <c r="Y504" s="134"/>
      <c r="Z504" s="134"/>
      <c r="AA504" s="134"/>
      <c r="AB504" s="162" t="str">
        <f t="shared" si="8"/>
        <v/>
      </c>
      <c r="AC504" s="134"/>
      <c r="AD504" s="134"/>
      <c r="AE504" s="134"/>
      <c r="AF504" s="134"/>
      <c r="AG504" s="134"/>
      <c r="AH504" s="134"/>
    </row>
    <row r="505" spans="1:34" ht="12" customHeight="1">
      <c r="A505" s="160"/>
      <c r="B505" s="155" t="str">
        <f t="array" ref="B505">IF(LEN(A505)=0,"",INDEX('Smelter Look-up'!$A:$A,MATCH($A505,'Smelter Look-up'!$E:$E,0)))</f>
        <v/>
      </c>
      <c r="C505" s="158" t="str">
        <f t="array" ref="C505">IF(LEN(A505)=0,"",INDEX('Smelter Look-up'!$C:$C,MATCH($A505,'Smelter Look-up'!$E:$E,0)))</f>
        <v/>
      </c>
      <c r="D505" s="155"/>
      <c r="E505" s="155" t="str">
        <f ca="1">IF(ISERROR($V505),"",OFFSET('Smelter Look-up'!$D$4,$V505-4,0)&amp;"")</f>
        <v/>
      </c>
      <c r="F505" s="155" t="str">
        <f ca="1">IF(ISERROR($V505),"",OFFSET('Smelter Look-up'!$E$4,$V505-4,0))</f>
        <v/>
      </c>
      <c r="G505" s="155" t="str">
        <f ca="1">IF(C505=$X$4,IF(ISERROR($V505),"Enter smelter details","RMI"),IF(ISERROR($V505),"",OFFSET('Smelter Look-up'!$F$4,$V505-4,0)))</f>
        <v/>
      </c>
      <c r="H505" s="156" t="str">
        <f ca="1">IF(ISERROR($V505),"",OFFSET('Smelter Look-up'!$G$4,$V505-4,0))</f>
        <v/>
      </c>
      <c r="I505" s="157" t="str">
        <f ca="1">IF(ISERROR($V505),"",OFFSET('Smelter Look-up'!$H$4,$V505-4,0))</f>
        <v/>
      </c>
      <c r="J505" s="157" t="str">
        <f ca="1">IF(ISERROR($V505),"",OFFSET('Smelter Look-up'!$I$4,$V505-4,0))</f>
        <v/>
      </c>
      <c r="K505" s="158"/>
      <c r="L505" s="158"/>
      <c r="M505" s="158"/>
      <c r="N505" s="158"/>
      <c r="O505" s="158"/>
      <c r="P505" s="157"/>
      <c r="Q505" s="159"/>
      <c r="R505" s="155" t="str">
        <f ca="1">IF(ISERROR($V505),"",OFFSET('Smelter Look-up'!$C$4,$V505-4,0)&amp;"")</f>
        <v/>
      </c>
      <c r="S505" s="160" t="str">
        <f t="array" aca="1" ref="S505" ca="1">IF(B505="","",IF(ISERROR(MATCH($E505,CL,0)),"Unknown",INDIRECT("'C'!$A$"&amp;MATCH($E505,CL,0)+1)))</f>
        <v/>
      </c>
      <c r="T505" s="160" t="str">
        <f t="array" aca="1" ref="T505" ca="1">IF(B505="","",IF(ISERROR(MATCH($J505,SorP!$B$1:$B$6226,0)),"",INDIRECT("'SorP'!$A$"&amp;MATCH($S505&amp;$J505,SorP!C:C,0))))</f>
        <v/>
      </c>
      <c r="U505" s="161"/>
      <c r="V505" s="151" t="e">
        <f>IF(C505="",NA(),IF(OR(C505="Smelter not listed",C505="Smelter not yet identified"),MATCH($B505&amp;$D505,'Smelter Look-up'!$J:$J,0),MATCH($B505&amp;$C505,'Smelter Look-up'!$J:$J,0)))</f>
        <v>#N/A</v>
      </c>
      <c r="W505" s="134"/>
      <c r="X505" s="134">
        <f t="shared" ca="1" si="9"/>
        <v>0</v>
      </c>
      <c r="Y505" s="134"/>
      <c r="Z505" s="134"/>
      <c r="AA505" s="134"/>
      <c r="AB505" s="162" t="str">
        <f t="shared" si="8"/>
        <v/>
      </c>
      <c r="AC505" s="134"/>
      <c r="AD505" s="134"/>
      <c r="AE505" s="134"/>
      <c r="AF505" s="134"/>
      <c r="AG505" s="134"/>
      <c r="AH505" s="134"/>
    </row>
    <row r="506" spans="1:34" ht="12" customHeight="1">
      <c r="A506" s="160"/>
      <c r="B506" s="155" t="str">
        <f t="array" ref="B506">IF(LEN(A506)=0,"",INDEX('Smelter Look-up'!$A:$A,MATCH($A506,'Smelter Look-up'!$E:$E,0)))</f>
        <v/>
      </c>
      <c r="C506" s="158" t="str">
        <f t="array" ref="C506">IF(LEN(A506)=0,"",INDEX('Smelter Look-up'!$C:$C,MATCH($A506,'Smelter Look-up'!$E:$E,0)))</f>
        <v/>
      </c>
      <c r="D506" s="155"/>
      <c r="E506" s="155" t="str">
        <f ca="1">IF(ISERROR($V506),"",OFFSET('Smelter Look-up'!$D$4,$V506-4,0)&amp;"")</f>
        <v/>
      </c>
      <c r="F506" s="155" t="str">
        <f ca="1">IF(ISERROR($V506),"",OFFSET('Smelter Look-up'!$E$4,$V506-4,0))</f>
        <v/>
      </c>
      <c r="G506" s="155" t="str">
        <f ca="1">IF(C506=$X$4,IF(ISERROR($V506),"Enter smelter details","RMI"),IF(ISERROR($V506),"",OFFSET('Smelter Look-up'!$F$4,$V506-4,0)))</f>
        <v/>
      </c>
      <c r="H506" s="156" t="str">
        <f ca="1">IF(ISERROR($V506),"",OFFSET('Smelter Look-up'!$G$4,$V506-4,0))</f>
        <v/>
      </c>
      <c r="I506" s="157" t="str">
        <f ca="1">IF(ISERROR($V506),"",OFFSET('Smelter Look-up'!$H$4,$V506-4,0))</f>
        <v/>
      </c>
      <c r="J506" s="157" t="str">
        <f ca="1">IF(ISERROR($V506),"",OFFSET('Smelter Look-up'!$I$4,$V506-4,0))</f>
        <v/>
      </c>
      <c r="K506" s="158"/>
      <c r="L506" s="158"/>
      <c r="M506" s="158"/>
      <c r="N506" s="158"/>
      <c r="O506" s="158"/>
      <c r="P506" s="157"/>
      <c r="Q506" s="159"/>
      <c r="R506" s="155" t="str">
        <f ca="1">IF(ISERROR($V506),"",OFFSET('Smelter Look-up'!$C$4,$V506-4,0)&amp;"")</f>
        <v/>
      </c>
      <c r="S506" s="160" t="str">
        <f t="array" aca="1" ref="S506" ca="1">IF(B506="","",IF(ISERROR(MATCH($E506,CL,0)),"Unknown",INDIRECT("'C'!$A$"&amp;MATCH($E506,CL,0)+1)))</f>
        <v/>
      </c>
      <c r="T506" s="160" t="str">
        <f t="array" aca="1" ref="T506" ca="1">IF(B506="","",IF(ISERROR(MATCH($J506,SorP!$B$1:$B$6226,0)),"",INDIRECT("'SorP'!$A$"&amp;MATCH($S506&amp;$J506,SorP!C:C,0))))</f>
        <v/>
      </c>
      <c r="U506" s="161"/>
      <c r="V506" s="151" t="e">
        <f>IF(C506="",NA(),IF(OR(C506="Smelter not listed",C506="Smelter not yet identified"),MATCH($B506&amp;$D506,'Smelter Look-up'!$J:$J,0),MATCH($B506&amp;$C506,'Smelter Look-up'!$J:$J,0)))</f>
        <v>#N/A</v>
      </c>
      <c r="W506" s="134"/>
      <c r="X506" s="134">
        <f t="shared" ca="1" si="9"/>
        <v>0</v>
      </c>
      <c r="Y506" s="134"/>
      <c r="Z506" s="134"/>
      <c r="AA506" s="134"/>
      <c r="AB506" s="162" t="str">
        <f t="shared" si="8"/>
        <v/>
      </c>
      <c r="AC506" s="134"/>
      <c r="AD506" s="134"/>
      <c r="AE506" s="134"/>
      <c r="AF506" s="134"/>
      <c r="AG506" s="134"/>
      <c r="AH506" s="134"/>
    </row>
    <row r="507" spans="1:34" ht="12" customHeight="1">
      <c r="A507" s="160"/>
      <c r="B507" s="155" t="str">
        <f t="array" ref="B507">IF(LEN(A507)=0,"",INDEX('Smelter Look-up'!$A:$A,MATCH($A507,'Smelter Look-up'!$E:$E,0)))</f>
        <v/>
      </c>
      <c r="C507" s="158" t="str">
        <f t="array" ref="C507">IF(LEN(A507)=0,"",INDEX('Smelter Look-up'!$C:$C,MATCH($A507,'Smelter Look-up'!$E:$E,0)))</f>
        <v/>
      </c>
      <c r="D507" s="155"/>
      <c r="E507" s="155" t="str">
        <f ca="1">IF(ISERROR($V507),"",OFFSET('Smelter Look-up'!$D$4,$V507-4,0)&amp;"")</f>
        <v/>
      </c>
      <c r="F507" s="155" t="str">
        <f ca="1">IF(ISERROR($V507),"",OFFSET('Smelter Look-up'!$E$4,$V507-4,0))</f>
        <v/>
      </c>
      <c r="G507" s="155" t="str">
        <f ca="1">IF(C507=$X$4,IF(ISERROR($V507),"Enter smelter details","RMI"),IF(ISERROR($V507),"",OFFSET('Smelter Look-up'!$F$4,$V507-4,0)))</f>
        <v/>
      </c>
      <c r="H507" s="156" t="str">
        <f ca="1">IF(ISERROR($V507),"",OFFSET('Smelter Look-up'!$G$4,$V507-4,0))</f>
        <v/>
      </c>
      <c r="I507" s="157" t="str">
        <f ca="1">IF(ISERROR($V507),"",OFFSET('Smelter Look-up'!$H$4,$V507-4,0))</f>
        <v/>
      </c>
      <c r="J507" s="157" t="str">
        <f ca="1">IF(ISERROR($V507),"",OFFSET('Smelter Look-up'!$I$4,$V507-4,0))</f>
        <v/>
      </c>
      <c r="K507" s="158"/>
      <c r="L507" s="158"/>
      <c r="M507" s="158"/>
      <c r="N507" s="158"/>
      <c r="O507" s="158"/>
      <c r="P507" s="157"/>
      <c r="Q507" s="159"/>
      <c r="R507" s="155" t="str">
        <f ca="1">IF(ISERROR($V507),"",OFFSET('Smelter Look-up'!$C$4,$V507-4,0)&amp;"")</f>
        <v/>
      </c>
      <c r="S507" s="160" t="str">
        <f t="array" aca="1" ref="S507" ca="1">IF(B507="","",IF(ISERROR(MATCH($E507,CL,0)),"Unknown",INDIRECT("'C'!$A$"&amp;MATCH($E507,CL,0)+1)))</f>
        <v/>
      </c>
      <c r="T507" s="160" t="str">
        <f t="array" aca="1" ref="T507" ca="1">IF(B507="","",IF(ISERROR(MATCH($J507,SorP!$B$1:$B$6226,0)),"",INDIRECT("'SorP'!$A$"&amp;MATCH($S507&amp;$J507,SorP!C:C,0))))</f>
        <v/>
      </c>
      <c r="U507" s="161"/>
      <c r="V507" s="151" t="e">
        <f>IF(C507="",NA(),IF(OR(C507="Smelter not listed",C507="Smelter not yet identified"),MATCH($B507&amp;$D507,'Smelter Look-up'!$J:$J,0),MATCH($B507&amp;$C507,'Smelter Look-up'!$J:$J,0)))</f>
        <v>#N/A</v>
      </c>
      <c r="W507" s="134"/>
      <c r="X507" s="134">
        <f t="shared" ref="X507:X761" ca="1" si="10">IF(AND(C507="Smelter not listed",OR(LEN(D507)=0,LEN(E507)=0)),1,0)</f>
        <v>0</v>
      </c>
      <c r="Y507" s="134"/>
      <c r="Z507" s="134"/>
      <c r="AA507" s="134"/>
      <c r="AB507" s="162" t="str">
        <f t="shared" ref="AB507:AB761" si="11">B507&amp;C507</f>
        <v/>
      </c>
      <c r="AC507" s="134"/>
      <c r="AD507" s="134"/>
      <c r="AE507" s="134"/>
      <c r="AF507" s="134"/>
      <c r="AG507" s="134"/>
      <c r="AH507" s="134"/>
    </row>
    <row r="508" spans="1:34" ht="12" customHeight="1">
      <c r="A508" s="160"/>
      <c r="B508" s="155" t="str">
        <f t="array" ref="B508">IF(LEN(A508)=0,"",INDEX('Smelter Look-up'!$A:$A,MATCH($A508,'Smelter Look-up'!$E:$E,0)))</f>
        <v/>
      </c>
      <c r="C508" s="158" t="str">
        <f t="array" ref="C508">IF(LEN(A508)=0,"",INDEX('Smelter Look-up'!$C:$C,MATCH($A508,'Smelter Look-up'!$E:$E,0)))</f>
        <v/>
      </c>
      <c r="D508" s="155"/>
      <c r="E508" s="155" t="str">
        <f ca="1">IF(ISERROR($V508),"",OFFSET('Smelter Look-up'!$D$4,$V508-4,0)&amp;"")</f>
        <v/>
      </c>
      <c r="F508" s="155" t="str">
        <f ca="1">IF(ISERROR($V508),"",OFFSET('Smelter Look-up'!$E$4,$V508-4,0))</f>
        <v/>
      </c>
      <c r="G508" s="155" t="str">
        <f ca="1">IF(C508=$X$4,IF(ISERROR($V508),"Enter smelter details","RMI"),IF(ISERROR($V508),"",OFFSET('Smelter Look-up'!$F$4,$V508-4,0)))</f>
        <v/>
      </c>
      <c r="H508" s="156" t="str">
        <f ca="1">IF(ISERROR($V508),"",OFFSET('Smelter Look-up'!$G$4,$V508-4,0))</f>
        <v/>
      </c>
      <c r="I508" s="157" t="str">
        <f ca="1">IF(ISERROR($V508),"",OFFSET('Smelter Look-up'!$H$4,$V508-4,0))</f>
        <v/>
      </c>
      <c r="J508" s="157" t="str">
        <f ca="1">IF(ISERROR($V508),"",OFFSET('Smelter Look-up'!$I$4,$V508-4,0))</f>
        <v/>
      </c>
      <c r="K508" s="158"/>
      <c r="L508" s="158"/>
      <c r="M508" s="158"/>
      <c r="N508" s="158"/>
      <c r="O508" s="158"/>
      <c r="P508" s="157"/>
      <c r="Q508" s="159"/>
      <c r="R508" s="155" t="str">
        <f ca="1">IF(ISERROR($V508),"",OFFSET('Smelter Look-up'!$C$4,$V508-4,0)&amp;"")</f>
        <v/>
      </c>
      <c r="S508" s="160" t="str">
        <f t="array" aca="1" ref="S508" ca="1">IF(B508="","",IF(ISERROR(MATCH($E508,CL,0)),"Unknown",INDIRECT("'C'!$A$"&amp;MATCH($E508,CL,0)+1)))</f>
        <v/>
      </c>
      <c r="T508" s="160" t="str">
        <f t="array" aca="1" ref="T508" ca="1">IF(B508="","",IF(ISERROR(MATCH($J508,SorP!$B$1:$B$6226,0)),"",INDIRECT("'SorP'!$A$"&amp;MATCH($S508&amp;$J508,SorP!C:C,0))))</f>
        <v/>
      </c>
      <c r="U508" s="161"/>
      <c r="V508" s="151" t="e">
        <f>IF(C508="",NA(),IF(OR(C508="Smelter not listed",C508="Smelter not yet identified"),MATCH($B508&amp;$D508,'Smelter Look-up'!$J:$J,0),MATCH($B508&amp;$C508,'Smelter Look-up'!$J:$J,0)))</f>
        <v>#N/A</v>
      </c>
      <c r="W508" s="134"/>
      <c r="X508" s="134">
        <f t="shared" ca="1" si="10"/>
        <v>0</v>
      </c>
      <c r="Y508" s="134"/>
      <c r="Z508" s="134"/>
      <c r="AA508" s="134"/>
      <c r="AB508" s="162" t="str">
        <f t="shared" si="11"/>
        <v/>
      </c>
      <c r="AC508" s="134"/>
      <c r="AD508" s="134"/>
      <c r="AE508" s="134"/>
      <c r="AF508" s="134"/>
      <c r="AG508" s="134"/>
      <c r="AH508" s="134"/>
    </row>
    <row r="509" spans="1:34" ht="12" customHeight="1">
      <c r="A509" s="160"/>
      <c r="B509" s="155" t="str">
        <f t="array" ref="B509">IF(LEN(A509)=0,"",INDEX('Smelter Look-up'!$A:$A,MATCH($A509,'Smelter Look-up'!$E:$E,0)))</f>
        <v/>
      </c>
      <c r="C509" s="158" t="str">
        <f t="array" ref="C509">IF(LEN(A509)=0,"",INDEX('Smelter Look-up'!$C:$C,MATCH($A509,'Smelter Look-up'!$E:$E,0)))</f>
        <v/>
      </c>
      <c r="D509" s="155"/>
      <c r="E509" s="155" t="str">
        <f ca="1">IF(ISERROR($V509),"",OFFSET('Smelter Look-up'!$D$4,$V509-4,0)&amp;"")</f>
        <v/>
      </c>
      <c r="F509" s="155" t="str">
        <f ca="1">IF(ISERROR($V509),"",OFFSET('Smelter Look-up'!$E$4,$V509-4,0))</f>
        <v/>
      </c>
      <c r="G509" s="155" t="str">
        <f ca="1">IF(C509=$X$4,IF(ISERROR($V509),"Enter smelter details","RMI"),IF(ISERROR($V509),"",OFFSET('Smelter Look-up'!$F$4,$V509-4,0)))</f>
        <v/>
      </c>
      <c r="H509" s="156" t="str">
        <f ca="1">IF(ISERROR($V509),"",OFFSET('Smelter Look-up'!$G$4,$V509-4,0))</f>
        <v/>
      </c>
      <c r="I509" s="157" t="str">
        <f ca="1">IF(ISERROR($V509),"",OFFSET('Smelter Look-up'!$H$4,$V509-4,0))</f>
        <v/>
      </c>
      <c r="J509" s="157" t="str">
        <f ca="1">IF(ISERROR($V509),"",OFFSET('Smelter Look-up'!$I$4,$V509-4,0))</f>
        <v/>
      </c>
      <c r="K509" s="158"/>
      <c r="L509" s="158"/>
      <c r="M509" s="158"/>
      <c r="N509" s="158"/>
      <c r="O509" s="158"/>
      <c r="P509" s="157"/>
      <c r="Q509" s="159"/>
      <c r="R509" s="155" t="str">
        <f ca="1">IF(ISERROR($V509),"",OFFSET('Smelter Look-up'!$C$4,$V509-4,0)&amp;"")</f>
        <v/>
      </c>
      <c r="S509" s="160" t="str">
        <f t="array" aca="1" ref="S509" ca="1">IF(B509="","",IF(ISERROR(MATCH($E509,CL,0)),"Unknown",INDIRECT("'C'!$A$"&amp;MATCH($E509,CL,0)+1)))</f>
        <v/>
      </c>
      <c r="T509" s="160" t="str">
        <f t="array" aca="1" ref="T509" ca="1">IF(B509="","",IF(ISERROR(MATCH($J509,SorP!$B$1:$B$6226,0)),"",INDIRECT("'SorP'!$A$"&amp;MATCH($S509&amp;$J509,SorP!C:C,0))))</f>
        <v/>
      </c>
      <c r="U509" s="161"/>
      <c r="V509" s="151" t="e">
        <f>IF(C509="",NA(),IF(OR(C509="Smelter not listed",C509="Smelter not yet identified"),MATCH($B509&amp;$D509,'Smelter Look-up'!$J:$J,0),MATCH($B509&amp;$C509,'Smelter Look-up'!$J:$J,0)))</f>
        <v>#N/A</v>
      </c>
      <c r="W509" s="134"/>
      <c r="X509" s="134">
        <f t="shared" ca="1" si="10"/>
        <v>0</v>
      </c>
      <c r="Y509" s="134"/>
      <c r="Z509" s="134"/>
      <c r="AA509" s="134"/>
      <c r="AB509" s="162" t="str">
        <f t="shared" si="11"/>
        <v/>
      </c>
      <c r="AC509" s="134"/>
      <c r="AD509" s="134"/>
      <c r="AE509" s="134"/>
      <c r="AF509" s="134"/>
      <c r="AG509" s="134"/>
      <c r="AH509" s="134"/>
    </row>
    <row r="510" spans="1:34" ht="12" customHeight="1">
      <c r="A510" s="160"/>
      <c r="B510" s="155" t="str">
        <f t="array" ref="B510">IF(LEN(A510)=0,"",INDEX('Smelter Look-up'!$A:$A,MATCH($A510,'Smelter Look-up'!$E:$E,0)))</f>
        <v/>
      </c>
      <c r="C510" s="158" t="str">
        <f t="array" ref="C510">IF(LEN(A510)=0,"",INDEX('Smelter Look-up'!$C:$C,MATCH($A510,'Smelter Look-up'!$E:$E,0)))</f>
        <v/>
      </c>
      <c r="D510" s="155"/>
      <c r="E510" s="155" t="str">
        <f ca="1">IF(ISERROR($V510),"",OFFSET('Smelter Look-up'!$D$4,$V510-4,0)&amp;"")</f>
        <v/>
      </c>
      <c r="F510" s="155" t="str">
        <f ca="1">IF(ISERROR($V510),"",OFFSET('Smelter Look-up'!$E$4,$V510-4,0))</f>
        <v/>
      </c>
      <c r="G510" s="155" t="str">
        <f ca="1">IF(C510=$X$4,IF(ISERROR($V510),"Enter smelter details","RMI"),IF(ISERROR($V510),"",OFFSET('Smelter Look-up'!$F$4,$V510-4,0)))</f>
        <v/>
      </c>
      <c r="H510" s="156" t="str">
        <f ca="1">IF(ISERROR($V510),"",OFFSET('Smelter Look-up'!$G$4,$V510-4,0))</f>
        <v/>
      </c>
      <c r="I510" s="157" t="str">
        <f ca="1">IF(ISERROR($V510),"",OFFSET('Smelter Look-up'!$H$4,$V510-4,0))</f>
        <v/>
      </c>
      <c r="J510" s="157" t="str">
        <f ca="1">IF(ISERROR($V510),"",OFFSET('Smelter Look-up'!$I$4,$V510-4,0))</f>
        <v/>
      </c>
      <c r="K510" s="158"/>
      <c r="L510" s="158"/>
      <c r="M510" s="158"/>
      <c r="N510" s="158"/>
      <c r="O510" s="158"/>
      <c r="P510" s="157"/>
      <c r="Q510" s="159"/>
      <c r="R510" s="155" t="str">
        <f ca="1">IF(ISERROR($V510),"",OFFSET('Smelter Look-up'!$C$4,$V510-4,0)&amp;"")</f>
        <v/>
      </c>
      <c r="S510" s="160" t="str">
        <f t="array" aca="1" ref="S510" ca="1">IF(B510="","",IF(ISERROR(MATCH($E510,CL,0)),"Unknown",INDIRECT("'C'!$A$"&amp;MATCH($E510,CL,0)+1)))</f>
        <v/>
      </c>
      <c r="T510" s="160" t="str">
        <f t="array" aca="1" ref="T510" ca="1">IF(B510="","",IF(ISERROR(MATCH($J510,SorP!$B$1:$B$6226,0)),"",INDIRECT("'SorP'!$A$"&amp;MATCH($S510&amp;$J510,SorP!C:C,0))))</f>
        <v/>
      </c>
      <c r="U510" s="161"/>
      <c r="V510" s="151" t="e">
        <f>IF(C510="",NA(),IF(OR(C510="Smelter not listed",C510="Smelter not yet identified"),MATCH($B510&amp;$D510,'Smelter Look-up'!$J:$J,0),MATCH($B510&amp;$C510,'Smelter Look-up'!$J:$J,0)))</f>
        <v>#N/A</v>
      </c>
      <c r="W510" s="134"/>
      <c r="X510" s="134">
        <f t="shared" ca="1" si="10"/>
        <v>0</v>
      </c>
      <c r="Y510" s="134"/>
      <c r="Z510" s="134"/>
      <c r="AA510" s="134"/>
      <c r="AB510" s="162" t="str">
        <f t="shared" si="11"/>
        <v/>
      </c>
      <c r="AC510" s="134"/>
      <c r="AD510" s="134"/>
      <c r="AE510" s="134"/>
      <c r="AF510" s="134"/>
      <c r="AG510" s="134"/>
      <c r="AH510" s="134"/>
    </row>
    <row r="511" spans="1:34" ht="12" customHeight="1">
      <c r="A511" s="160"/>
      <c r="B511" s="155" t="str">
        <f t="array" ref="B511">IF(LEN(A511)=0,"",INDEX('Smelter Look-up'!$A:$A,MATCH($A511,'Smelter Look-up'!$E:$E,0)))</f>
        <v/>
      </c>
      <c r="C511" s="158" t="str">
        <f t="array" ref="C511">IF(LEN(A511)=0,"",INDEX('Smelter Look-up'!$C:$C,MATCH($A511,'Smelter Look-up'!$E:$E,0)))</f>
        <v/>
      </c>
      <c r="D511" s="155"/>
      <c r="E511" s="155" t="str">
        <f ca="1">IF(ISERROR($V511),"",OFFSET('Smelter Look-up'!$D$4,$V511-4,0)&amp;"")</f>
        <v/>
      </c>
      <c r="F511" s="155" t="str">
        <f ca="1">IF(ISERROR($V511),"",OFFSET('Smelter Look-up'!$E$4,$V511-4,0))</f>
        <v/>
      </c>
      <c r="G511" s="155" t="str">
        <f ca="1">IF(C511=$X$4,IF(ISERROR($V511),"Enter smelter details","RMI"),IF(ISERROR($V511),"",OFFSET('Smelter Look-up'!$F$4,$V511-4,0)))</f>
        <v/>
      </c>
      <c r="H511" s="156" t="str">
        <f ca="1">IF(ISERROR($V511),"",OFFSET('Smelter Look-up'!$G$4,$V511-4,0))</f>
        <v/>
      </c>
      <c r="I511" s="157" t="str">
        <f ca="1">IF(ISERROR($V511),"",OFFSET('Smelter Look-up'!$H$4,$V511-4,0))</f>
        <v/>
      </c>
      <c r="J511" s="157" t="str">
        <f ca="1">IF(ISERROR($V511),"",OFFSET('Smelter Look-up'!$I$4,$V511-4,0))</f>
        <v/>
      </c>
      <c r="K511" s="158"/>
      <c r="L511" s="158"/>
      <c r="M511" s="158"/>
      <c r="N511" s="158"/>
      <c r="O511" s="158"/>
      <c r="P511" s="157"/>
      <c r="Q511" s="159"/>
      <c r="R511" s="155" t="str">
        <f ca="1">IF(ISERROR($V511),"",OFFSET('Smelter Look-up'!$C$4,$V511-4,0)&amp;"")</f>
        <v/>
      </c>
      <c r="S511" s="160" t="str">
        <f t="array" aca="1" ref="S511" ca="1">IF(B511="","",IF(ISERROR(MATCH($E511,CL,0)),"Unknown",INDIRECT("'C'!$A$"&amp;MATCH($E511,CL,0)+1)))</f>
        <v/>
      </c>
      <c r="T511" s="160" t="str">
        <f t="array" aca="1" ref="T511" ca="1">IF(B511="","",IF(ISERROR(MATCH($J511,SorP!$B$1:$B$6226,0)),"",INDIRECT("'SorP'!$A$"&amp;MATCH($S511&amp;$J511,SorP!C:C,0))))</f>
        <v/>
      </c>
      <c r="U511" s="161"/>
      <c r="V511" s="151" t="e">
        <f>IF(C511="",NA(),IF(OR(C511="Smelter not listed",C511="Smelter not yet identified"),MATCH($B511&amp;$D511,'Smelter Look-up'!$J:$J,0),MATCH($B511&amp;$C511,'Smelter Look-up'!$J:$J,0)))</f>
        <v>#N/A</v>
      </c>
      <c r="W511" s="134"/>
      <c r="X511" s="134">
        <f t="shared" ca="1" si="10"/>
        <v>0</v>
      </c>
      <c r="Y511" s="134"/>
      <c r="Z511" s="134"/>
      <c r="AA511" s="134"/>
      <c r="AB511" s="162" t="str">
        <f t="shared" si="11"/>
        <v/>
      </c>
      <c r="AC511" s="134"/>
      <c r="AD511" s="134"/>
      <c r="AE511" s="134"/>
      <c r="AF511" s="134"/>
      <c r="AG511" s="134"/>
      <c r="AH511" s="134"/>
    </row>
    <row r="512" spans="1:34" ht="12" customHeight="1">
      <c r="A512" s="160"/>
      <c r="B512" s="155" t="str">
        <f t="array" ref="B512">IF(LEN(A512)=0,"",INDEX('Smelter Look-up'!$A:$A,MATCH($A512,'Smelter Look-up'!$E:$E,0)))</f>
        <v/>
      </c>
      <c r="C512" s="158" t="str">
        <f t="array" ref="C512">IF(LEN(A512)=0,"",INDEX('Smelter Look-up'!$C:$C,MATCH($A512,'Smelter Look-up'!$E:$E,0)))</f>
        <v/>
      </c>
      <c r="D512" s="155"/>
      <c r="E512" s="155" t="str">
        <f ca="1">IF(ISERROR($V512),"",OFFSET('Smelter Look-up'!$D$4,$V512-4,0)&amp;"")</f>
        <v/>
      </c>
      <c r="F512" s="155" t="str">
        <f ca="1">IF(ISERROR($V512),"",OFFSET('Smelter Look-up'!$E$4,$V512-4,0))</f>
        <v/>
      </c>
      <c r="G512" s="155" t="str">
        <f ca="1">IF(C512=$X$4,IF(ISERROR($V512),"Enter smelter details","RMI"),IF(ISERROR($V512),"",OFFSET('Smelter Look-up'!$F$4,$V512-4,0)))</f>
        <v/>
      </c>
      <c r="H512" s="156" t="str">
        <f ca="1">IF(ISERROR($V512),"",OFFSET('Smelter Look-up'!$G$4,$V512-4,0))</f>
        <v/>
      </c>
      <c r="I512" s="157" t="str">
        <f ca="1">IF(ISERROR($V512),"",OFFSET('Smelter Look-up'!$H$4,$V512-4,0))</f>
        <v/>
      </c>
      <c r="J512" s="157" t="str">
        <f ca="1">IF(ISERROR($V512),"",OFFSET('Smelter Look-up'!$I$4,$V512-4,0))</f>
        <v/>
      </c>
      <c r="K512" s="158"/>
      <c r="L512" s="158"/>
      <c r="M512" s="158"/>
      <c r="N512" s="158"/>
      <c r="O512" s="158"/>
      <c r="P512" s="157"/>
      <c r="Q512" s="159"/>
      <c r="R512" s="155" t="str">
        <f ca="1">IF(ISERROR($V512),"",OFFSET('Smelter Look-up'!$C$4,$V512-4,0)&amp;"")</f>
        <v/>
      </c>
      <c r="S512" s="160" t="str">
        <f t="array" aca="1" ref="S512" ca="1">IF(B512="","",IF(ISERROR(MATCH($E512,CL,0)),"Unknown",INDIRECT("'C'!$A$"&amp;MATCH($E512,CL,0)+1)))</f>
        <v/>
      </c>
      <c r="T512" s="160" t="str">
        <f t="array" aca="1" ref="T512" ca="1">IF(B512="","",IF(ISERROR(MATCH($J512,SorP!$B$1:$B$6226,0)),"",INDIRECT("'SorP'!$A$"&amp;MATCH($S512&amp;$J512,SorP!C:C,0))))</f>
        <v/>
      </c>
      <c r="U512" s="161"/>
      <c r="V512" s="151" t="e">
        <f>IF(C512="",NA(),IF(OR(C512="Smelter not listed",C512="Smelter not yet identified"),MATCH($B512&amp;$D512,'Smelter Look-up'!$J:$J,0),MATCH($B512&amp;$C512,'Smelter Look-up'!$J:$J,0)))</f>
        <v>#N/A</v>
      </c>
      <c r="W512" s="134"/>
      <c r="X512" s="134">
        <f t="shared" ca="1" si="10"/>
        <v>0</v>
      </c>
      <c r="Y512" s="134"/>
      <c r="Z512" s="134"/>
      <c r="AA512" s="134"/>
      <c r="AB512" s="162" t="str">
        <f t="shared" si="11"/>
        <v/>
      </c>
      <c r="AC512" s="134"/>
      <c r="AD512" s="134"/>
      <c r="AE512" s="134"/>
      <c r="AF512" s="134"/>
      <c r="AG512" s="134"/>
      <c r="AH512" s="134"/>
    </row>
    <row r="513" spans="1:34" ht="12" customHeight="1">
      <c r="A513" s="160"/>
      <c r="B513" s="155" t="str">
        <f t="array" ref="B513">IF(LEN(A513)=0,"",INDEX('Smelter Look-up'!$A:$A,MATCH($A513,'Smelter Look-up'!$E:$E,0)))</f>
        <v/>
      </c>
      <c r="C513" s="158" t="str">
        <f t="array" ref="C513">IF(LEN(A513)=0,"",INDEX('Smelter Look-up'!$C:$C,MATCH($A513,'Smelter Look-up'!$E:$E,0)))</f>
        <v/>
      </c>
      <c r="D513" s="155"/>
      <c r="E513" s="155" t="str">
        <f ca="1">IF(ISERROR($V513),"",OFFSET('Smelter Look-up'!$D$4,$V513-4,0)&amp;"")</f>
        <v/>
      </c>
      <c r="F513" s="155" t="str">
        <f ca="1">IF(ISERROR($V513),"",OFFSET('Smelter Look-up'!$E$4,$V513-4,0))</f>
        <v/>
      </c>
      <c r="G513" s="155" t="str">
        <f ca="1">IF(C513=$X$4,IF(ISERROR($V513),"Enter smelter details","RMI"),IF(ISERROR($V513),"",OFFSET('Smelter Look-up'!$F$4,$V513-4,0)))</f>
        <v/>
      </c>
      <c r="H513" s="156" t="str">
        <f ca="1">IF(ISERROR($V513),"",OFFSET('Smelter Look-up'!$G$4,$V513-4,0))</f>
        <v/>
      </c>
      <c r="I513" s="157" t="str">
        <f ca="1">IF(ISERROR($V513),"",OFFSET('Smelter Look-up'!$H$4,$V513-4,0))</f>
        <v/>
      </c>
      <c r="J513" s="157" t="str">
        <f ca="1">IF(ISERROR($V513),"",OFFSET('Smelter Look-up'!$I$4,$V513-4,0))</f>
        <v/>
      </c>
      <c r="K513" s="158"/>
      <c r="L513" s="158"/>
      <c r="M513" s="158"/>
      <c r="N513" s="158"/>
      <c r="O513" s="158"/>
      <c r="P513" s="157"/>
      <c r="Q513" s="159"/>
      <c r="R513" s="155" t="str">
        <f ca="1">IF(ISERROR($V513),"",OFFSET('Smelter Look-up'!$C$4,$V513-4,0)&amp;"")</f>
        <v/>
      </c>
      <c r="S513" s="160" t="str">
        <f t="array" aca="1" ref="S513" ca="1">IF(B513="","",IF(ISERROR(MATCH($E513,CL,0)),"Unknown",INDIRECT("'C'!$A$"&amp;MATCH($E513,CL,0)+1)))</f>
        <v/>
      </c>
      <c r="T513" s="160" t="str">
        <f t="array" aca="1" ref="T513" ca="1">IF(B513="","",IF(ISERROR(MATCH($J513,SorP!$B$1:$B$6226,0)),"",INDIRECT("'SorP'!$A$"&amp;MATCH($S513&amp;$J513,SorP!C:C,0))))</f>
        <v/>
      </c>
      <c r="U513" s="161"/>
      <c r="V513" s="151" t="e">
        <f>IF(C513="",NA(),IF(OR(C513="Smelter not listed",C513="Smelter not yet identified"),MATCH($B513&amp;$D513,'Smelter Look-up'!$J:$J,0),MATCH($B513&amp;$C513,'Smelter Look-up'!$J:$J,0)))</f>
        <v>#N/A</v>
      </c>
      <c r="W513" s="134"/>
      <c r="X513" s="134">
        <f t="shared" ca="1" si="10"/>
        <v>0</v>
      </c>
      <c r="Y513" s="134"/>
      <c r="Z513" s="134"/>
      <c r="AA513" s="134"/>
      <c r="AB513" s="162" t="str">
        <f t="shared" si="11"/>
        <v/>
      </c>
      <c r="AC513" s="134"/>
      <c r="AD513" s="134"/>
      <c r="AE513" s="134"/>
      <c r="AF513" s="134"/>
      <c r="AG513" s="134"/>
      <c r="AH513" s="134"/>
    </row>
    <row r="514" spans="1:34" ht="12" customHeight="1">
      <c r="A514" s="160"/>
      <c r="B514" s="155" t="str">
        <f t="array" ref="B514">IF(LEN(A514)=0,"",INDEX('Smelter Look-up'!$A:$A,MATCH($A514,'Smelter Look-up'!$E:$E,0)))</f>
        <v/>
      </c>
      <c r="C514" s="158" t="str">
        <f t="array" ref="C514">IF(LEN(A514)=0,"",INDEX('Smelter Look-up'!$C:$C,MATCH($A514,'Smelter Look-up'!$E:$E,0)))</f>
        <v/>
      </c>
      <c r="D514" s="155"/>
      <c r="E514" s="155" t="str">
        <f ca="1">IF(ISERROR($V514),"",OFFSET('Smelter Look-up'!$D$4,$V514-4,0)&amp;"")</f>
        <v/>
      </c>
      <c r="F514" s="155" t="str">
        <f ca="1">IF(ISERROR($V514),"",OFFSET('Smelter Look-up'!$E$4,$V514-4,0))</f>
        <v/>
      </c>
      <c r="G514" s="155" t="str">
        <f ca="1">IF(C514=$X$4,IF(ISERROR($V514),"Enter smelter details","RMI"),IF(ISERROR($V514),"",OFFSET('Smelter Look-up'!$F$4,$V514-4,0)))</f>
        <v/>
      </c>
      <c r="H514" s="156" t="str">
        <f ca="1">IF(ISERROR($V514),"",OFFSET('Smelter Look-up'!$G$4,$V514-4,0))</f>
        <v/>
      </c>
      <c r="I514" s="157" t="str">
        <f ca="1">IF(ISERROR($V514),"",OFFSET('Smelter Look-up'!$H$4,$V514-4,0))</f>
        <v/>
      </c>
      <c r="J514" s="157" t="str">
        <f ca="1">IF(ISERROR($V514),"",OFFSET('Smelter Look-up'!$I$4,$V514-4,0))</f>
        <v/>
      </c>
      <c r="K514" s="158"/>
      <c r="L514" s="158"/>
      <c r="M514" s="158"/>
      <c r="N514" s="158"/>
      <c r="O514" s="158"/>
      <c r="P514" s="157"/>
      <c r="Q514" s="159"/>
      <c r="R514" s="155" t="str">
        <f ca="1">IF(ISERROR($V514),"",OFFSET('Smelter Look-up'!$C$4,$V514-4,0)&amp;"")</f>
        <v/>
      </c>
      <c r="S514" s="160" t="str">
        <f t="array" aca="1" ref="S514" ca="1">IF(B514="","",IF(ISERROR(MATCH($E514,CL,0)),"Unknown",INDIRECT("'C'!$A$"&amp;MATCH($E514,CL,0)+1)))</f>
        <v/>
      </c>
      <c r="T514" s="160" t="str">
        <f t="array" aca="1" ref="T514" ca="1">IF(B514="","",IF(ISERROR(MATCH($J514,SorP!$B$1:$B$6226,0)),"",INDIRECT("'SorP'!$A$"&amp;MATCH($S514&amp;$J514,SorP!C:C,0))))</f>
        <v/>
      </c>
      <c r="U514" s="161"/>
      <c r="V514" s="151" t="e">
        <f>IF(C514="",NA(),IF(OR(C514="Smelter not listed",C514="Smelter not yet identified"),MATCH($B514&amp;$D514,'Smelter Look-up'!$J:$J,0),MATCH($B514&amp;$C514,'Smelter Look-up'!$J:$J,0)))</f>
        <v>#N/A</v>
      </c>
      <c r="W514" s="134"/>
      <c r="X514" s="134">
        <f t="shared" ca="1" si="10"/>
        <v>0</v>
      </c>
      <c r="Y514" s="134"/>
      <c r="Z514" s="134"/>
      <c r="AA514" s="134"/>
      <c r="AB514" s="162" t="str">
        <f t="shared" si="11"/>
        <v/>
      </c>
      <c r="AC514" s="134"/>
      <c r="AD514" s="134"/>
      <c r="AE514" s="134"/>
      <c r="AF514" s="134"/>
      <c r="AG514" s="134"/>
      <c r="AH514" s="134"/>
    </row>
    <row r="515" spans="1:34" ht="12" customHeight="1">
      <c r="A515" s="160"/>
      <c r="B515" s="155" t="str">
        <f t="array" ref="B515">IF(LEN(A515)=0,"",INDEX('Smelter Look-up'!$A:$A,MATCH($A515,'Smelter Look-up'!$E:$E,0)))</f>
        <v/>
      </c>
      <c r="C515" s="158" t="str">
        <f t="array" ref="C515">IF(LEN(A515)=0,"",INDEX('Smelter Look-up'!$C:$C,MATCH($A515,'Smelter Look-up'!$E:$E,0)))</f>
        <v/>
      </c>
      <c r="D515" s="155"/>
      <c r="E515" s="155" t="str">
        <f ca="1">IF(ISERROR($V515),"",OFFSET('Smelter Look-up'!$D$4,$V515-4,0)&amp;"")</f>
        <v/>
      </c>
      <c r="F515" s="155" t="str">
        <f ca="1">IF(ISERROR($V515),"",OFFSET('Smelter Look-up'!$E$4,$V515-4,0))</f>
        <v/>
      </c>
      <c r="G515" s="155" t="str">
        <f ca="1">IF(C515=$X$4,IF(ISERROR($V515),"Enter smelter details","RMI"),IF(ISERROR($V515),"",OFFSET('Smelter Look-up'!$F$4,$V515-4,0)))</f>
        <v/>
      </c>
      <c r="H515" s="156" t="str">
        <f ca="1">IF(ISERROR($V515),"",OFFSET('Smelter Look-up'!$G$4,$V515-4,0))</f>
        <v/>
      </c>
      <c r="I515" s="157" t="str">
        <f ca="1">IF(ISERROR($V515),"",OFFSET('Smelter Look-up'!$H$4,$V515-4,0))</f>
        <v/>
      </c>
      <c r="J515" s="157" t="str">
        <f ca="1">IF(ISERROR($V515),"",OFFSET('Smelter Look-up'!$I$4,$V515-4,0))</f>
        <v/>
      </c>
      <c r="K515" s="158"/>
      <c r="L515" s="158"/>
      <c r="M515" s="158"/>
      <c r="N515" s="158"/>
      <c r="O515" s="158"/>
      <c r="P515" s="157"/>
      <c r="Q515" s="159"/>
      <c r="R515" s="155" t="str">
        <f ca="1">IF(ISERROR($V515),"",OFFSET('Smelter Look-up'!$C$4,$V515-4,0)&amp;"")</f>
        <v/>
      </c>
      <c r="S515" s="160" t="str">
        <f t="array" aca="1" ref="S515" ca="1">IF(B515="","",IF(ISERROR(MATCH($E515,CL,0)),"Unknown",INDIRECT("'C'!$A$"&amp;MATCH($E515,CL,0)+1)))</f>
        <v/>
      </c>
      <c r="T515" s="160" t="str">
        <f t="array" aca="1" ref="T515" ca="1">IF(B515="","",IF(ISERROR(MATCH($J515,SorP!$B$1:$B$6226,0)),"",INDIRECT("'SorP'!$A$"&amp;MATCH($S515&amp;$J515,SorP!C:C,0))))</f>
        <v/>
      </c>
      <c r="U515" s="161"/>
      <c r="V515" s="151" t="e">
        <f>IF(C515="",NA(),IF(OR(C515="Smelter not listed",C515="Smelter not yet identified"),MATCH($B515&amp;$D515,'Smelter Look-up'!$J:$J,0),MATCH($B515&amp;$C515,'Smelter Look-up'!$J:$J,0)))</f>
        <v>#N/A</v>
      </c>
      <c r="W515" s="134"/>
      <c r="X515" s="134">
        <f t="shared" ca="1" si="10"/>
        <v>0</v>
      </c>
      <c r="Y515" s="134"/>
      <c r="Z515" s="134"/>
      <c r="AA515" s="134"/>
      <c r="AB515" s="162" t="str">
        <f t="shared" si="11"/>
        <v/>
      </c>
      <c r="AC515" s="134"/>
      <c r="AD515" s="134"/>
      <c r="AE515" s="134"/>
      <c r="AF515" s="134"/>
      <c r="AG515" s="134"/>
      <c r="AH515" s="134"/>
    </row>
    <row r="516" spans="1:34" ht="12" customHeight="1">
      <c r="A516" s="160"/>
      <c r="B516" s="155" t="str">
        <f t="array" ref="B516">IF(LEN(A516)=0,"",INDEX('Smelter Look-up'!$A:$A,MATCH($A516,'Smelter Look-up'!$E:$E,0)))</f>
        <v/>
      </c>
      <c r="C516" s="158" t="str">
        <f t="array" ref="C516">IF(LEN(A516)=0,"",INDEX('Smelter Look-up'!$C:$C,MATCH($A516,'Smelter Look-up'!$E:$E,0)))</f>
        <v/>
      </c>
      <c r="D516" s="155"/>
      <c r="E516" s="155" t="str">
        <f ca="1">IF(ISERROR($V516),"",OFFSET('Smelter Look-up'!$D$4,$V516-4,0)&amp;"")</f>
        <v/>
      </c>
      <c r="F516" s="155" t="str">
        <f ca="1">IF(ISERROR($V516),"",OFFSET('Smelter Look-up'!$E$4,$V516-4,0))</f>
        <v/>
      </c>
      <c r="G516" s="155" t="str">
        <f ca="1">IF(C516=$X$4,IF(ISERROR($V516),"Enter smelter details","RMI"),IF(ISERROR($V516),"",OFFSET('Smelter Look-up'!$F$4,$V516-4,0)))</f>
        <v/>
      </c>
      <c r="H516" s="156" t="str">
        <f ca="1">IF(ISERROR($V516),"",OFFSET('Smelter Look-up'!$G$4,$V516-4,0))</f>
        <v/>
      </c>
      <c r="I516" s="157" t="str">
        <f ca="1">IF(ISERROR($V516),"",OFFSET('Smelter Look-up'!$H$4,$V516-4,0))</f>
        <v/>
      </c>
      <c r="J516" s="157" t="str">
        <f ca="1">IF(ISERROR($V516),"",OFFSET('Smelter Look-up'!$I$4,$V516-4,0))</f>
        <v/>
      </c>
      <c r="K516" s="158"/>
      <c r="L516" s="158"/>
      <c r="M516" s="158"/>
      <c r="N516" s="158"/>
      <c r="O516" s="158"/>
      <c r="P516" s="157"/>
      <c r="Q516" s="159"/>
      <c r="R516" s="155" t="str">
        <f ca="1">IF(ISERROR($V516),"",OFFSET('Smelter Look-up'!$C$4,$V516-4,0)&amp;"")</f>
        <v/>
      </c>
      <c r="S516" s="160" t="str">
        <f t="array" aca="1" ref="S516" ca="1">IF(B516="","",IF(ISERROR(MATCH($E516,CL,0)),"Unknown",INDIRECT("'C'!$A$"&amp;MATCH($E516,CL,0)+1)))</f>
        <v/>
      </c>
      <c r="T516" s="160" t="str">
        <f t="array" aca="1" ref="T516" ca="1">IF(B516="","",IF(ISERROR(MATCH($J516,SorP!$B$1:$B$6226,0)),"",INDIRECT("'SorP'!$A$"&amp;MATCH($S516&amp;$J516,SorP!C:C,0))))</f>
        <v/>
      </c>
      <c r="U516" s="161"/>
      <c r="V516" s="151" t="e">
        <f>IF(C516="",NA(),IF(OR(C516="Smelter not listed",C516="Smelter not yet identified"),MATCH($B516&amp;$D516,'Smelter Look-up'!$J:$J,0),MATCH($B516&amp;$C516,'Smelter Look-up'!$J:$J,0)))</f>
        <v>#N/A</v>
      </c>
      <c r="W516" s="134"/>
      <c r="X516" s="134">
        <f t="shared" ca="1" si="10"/>
        <v>0</v>
      </c>
      <c r="Y516" s="134"/>
      <c r="Z516" s="134"/>
      <c r="AA516" s="134"/>
      <c r="AB516" s="162" t="str">
        <f t="shared" si="11"/>
        <v/>
      </c>
      <c r="AC516" s="134"/>
      <c r="AD516" s="134"/>
      <c r="AE516" s="134"/>
      <c r="AF516" s="134"/>
      <c r="AG516" s="134"/>
      <c r="AH516" s="134"/>
    </row>
    <row r="517" spans="1:34" ht="12" customHeight="1">
      <c r="A517" s="160"/>
      <c r="B517" s="155" t="str">
        <f t="array" ref="B517">IF(LEN(A517)=0,"",INDEX('Smelter Look-up'!$A:$A,MATCH($A517,'Smelter Look-up'!$E:$E,0)))</f>
        <v/>
      </c>
      <c r="C517" s="158" t="str">
        <f t="array" ref="C517">IF(LEN(A517)=0,"",INDEX('Smelter Look-up'!$C:$C,MATCH($A517,'Smelter Look-up'!$E:$E,0)))</f>
        <v/>
      </c>
      <c r="D517" s="155"/>
      <c r="E517" s="155" t="str">
        <f ca="1">IF(ISERROR($V517),"",OFFSET('Smelter Look-up'!$D$4,$V517-4,0)&amp;"")</f>
        <v/>
      </c>
      <c r="F517" s="155" t="str">
        <f ca="1">IF(ISERROR($V517),"",OFFSET('Smelter Look-up'!$E$4,$V517-4,0))</f>
        <v/>
      </c>
      <c r="G517" s="155" t="str">
        <f ca="1">IF(C517=$X$4,IF(ISERROR($V517),"Enter smelter details","RMI"),IF(ISERROR($V517),"",OFFSET('Smelter Look-up'!$F$4,$V517-4,0)))</f>
        <v/>
      </c>
      <c r="H517" s="156" t="str">
        <f ca="1">IF(ISERROR($V517),"",OFFSET('Smelter Look-up'!$G$4,$V517-4,0))</f>
        <v/>
      </c>
      <c r="I517" s="157" t="str">
        <f ca="1">IF(ISERROR($V517),"",OFFSET('Smelter Look-up'!$H$4,$V517-4,0))</f>
        <v/>
      </c>
      <c r="J517" s="157" t="str">
        <f ca="1">IF(ISERROR($V517),"",OFFSET('Smelter Look-up'!$I$4,$V517-4,0))</f>
        <v/>
      </c>
      <c r="K517" s="158"/>
      <c r="L517" s="158"/>
      <c r="M517" s="158"/>
      <c r="N517" s="158"/>
      <c r="O517" s="158"/>
      <c r="P517" s="157"/>
      <c r="Q517" s="159"/>
      <c r="R517" s="155" t="str">
        <f ca="1">IF(ISERROR($V517),"",OFFSET('Smelter Look-up'!$C$4,$V517-4,0)&amp;"")</f>
        <v/>
      </c>
      <c r="S517" s="160" t="str">
        <f t="array" aca="1" ref="S517" ca="1">IF(B517="","",IF(ISERROR(MATCH($E517,CL,0)),"Unknown",INDIRECT("'C'!$A$"&amp;MATCH($E517,CL,0)+1)))</f>
        <v/>
      </c>
      <c r="T517" s="160" t="str">
        <f t="array" aca="1" ref="T517" ca="1">IF(B517="","",IF(ISERROR(MATCH($J517,SorP!$B$1:$B$6226,0)),"",INDIRECT("'SorP'!$A$"&amp;MATCH($S517&amp;$J517,SorP!C:C,0))))</f>
        <v/>
      </c>
      <c r="U517" s="161"/>
      <c r="V517" s="151" t="e">
        <f>IF(C517="",NA(),IF(OR(C517="Smelter not listed",C517="Smelter not yet identified"),MATCH($B517&amp;$D517,'Smelter Look-up'!$J:$J,0),MATCH($B517&amp;$C517,'Smelter Look-up'!$J:$J,0)))</f>
        <v>#N/A</v>
      </c>
      <c r="W517" s="134"/>
      <c r="X517" s="134">
        <f t="shared" ca="1" si="10"/>
        <v>0</v>
      </c>
      <c r="Y517" s="134"/>
      <c r="Z517" s="134"/>
      <c r="AA517" s="134"/>
      <c r="AB517" s="162" t="str">
        <f t="shared" si="11"/>
        <v/>
      </c>
      <c r="AC517" s="134"/>
      <c r="AD517" s="134"/>
      <c r="AE517" s="134"/>
      <c r="AF517" s="134"/>
      <c r="AG517" s="134"/>
      <c r="AH517" s="134"/>
    </row>
    <row r="518" spans="1:34" ht="12" customHeight="1">
      <c r="A518" s="160"/>
      <c r="B518" s="155" t="str">
        <f t="array" ref="B518">IF(LEN(A518)=0,"",INDEX('Smelter Look-up'!$A:$A,MATCH($A518,'Smelter Look-up'!$E:$E,0)))</f>
        <v/>
      </c>
      <c r="C518" s="158" t="str">
        <f t="array" ref="C518">IF(LEN(A518)=0,"",INDEX('Smelter Look-up'!$C:$C,MATCH($A518,'Smelter Look-up'!$E:$E,0)))</f>
        <v/>
      </c>
      <c r="D518" s="155"/>
      <c r="E518" s="155" t="str">
        <f ca="1">IF(ISERROR($V518),"",OFFSET('Smelter Look-up'!$D$4,$V518-4,0)&amp;"")</f>
        <v/>
      </c>
      <c r="F518" s="155" t="str">
        <f ca="1">IF(ISERROR($V518),"",OFFSET('Smelter Look-up'!$E$4,$V518-4,0))</f>
        <v/>
      </c>
      <c r="G518" s="155" t="str">
        <f ca="1">IF(C518=$X$4,IF(ISERROR($V518),"Enter smelter details","RMI"),IF(ISERROR($V518),"",OFFSET('Smelter Look-up'!$F$4,$V518-4,0)))</f>
        <v/>
      </c>
      <c r="H518" s="156" t="str">
        <f ca="1">IF(ISERROR($V518),"",OFFSET('Smelter Look-up'!$G$4,$V518-4,0))</f>
        <v/>
      </c>
      <c r="I518" s="157" t="str">
        <f ca="1">IF(ISERROR($V518),"",OFFSET('Smelter Look-up'!$H$4,$V518-4,0))</f>
        <v/>
      </c>
      <c r="J518" s="157" t="str">
        <f ca="1">IF(ISERROR($V518),"",OFFSET('Smelter Look-up'!$I$4,$V518-4,0))</f>
        <v/>
      </c>
      <c r="K518" s="158"/>
      <c r="L518" s="158"/>
      <c r="M518" s="158"/>
      <c r="N518" s="158"/>
      <c r="O518" s="158"/>
      <c r="P518" s="157"/>
      <c r="Q518" s="159"/>
      <c r="R518" s="155" t="str">
        <f ca="1">IF(ISERROR($V518),"",OFFSET('Smelter Look-up'!$C$4,$V518-4,0)&amp;"")</f>
        <v/>
      </c>
      <c r="S518" s="160" t="str">
        <f t="array" aca="1" ref="S518" ca="1">IF(B518="","",IF(ISERROR(MATCH($E518,CL,0)),"Unknown",INDIRECT("'C'!$A$"&amp;MATCH($E518,CL,0)+1)))</f>
        <v/>
      </c>
      <c r="T518" s="160" t="str">
        <f t="array" aca="1" ref="T518" ca="1">IF(B518="","",IF(ISERROR(MATCH($J518,SorP!$B$1:$B$6226,0)),"",INDIRECT("'SorP'!$A$"&amp;MATCH($S518&amp;$J518,SorP!C:C,0))))</f>
        <v/>
      </c>
      <c r="U518" s="161"/>
      <c r="V518" s="151" t="e">
        <f>IF(C518="",NA(),IF(OR(C518="Smelter not listed",C518="Smelter not yet identified"),MATCH($B518&amp;$D518,'Smelter Look-up'!$J:$J,0),MATCH($B518&amp;$C518,'Smelter Look-up'!$J:$J,0)))</f>
        <v>#N/A</v>
      </c>
      <c r="W518" s="134"/>
      <c r="X518" s="134">
        <f t="shared" ca="1" si="10"/>
        <v>0</v>
      </c>
      <c r="Y518" s="134"/>
      <c r="Z518" s="134"/>
      <c r="AA518" s="134"/>
      <c r="AB518" s="162" t="str">
        <f t="shared" si="11"/>
        <v/>
      </c>
      <c r="AC518" s="134"/>
      <c r="AD518" s="134"/>
      <c r="AE518" s="134"/>
      <c r="AF518" s="134"/>
      <c r="AG518" s="134"/>
      <c r="AH518" s="134"/>
    </row>
    <row r="519" spans="1:34" ht="12" customHeight="1">
      <c r="A519" s="160"/>
      <c r="B519" s="155" t="str">
        <f t="array" ref="B519">IF(LEN(A519)=0,"",INDEX('Smelter Look-up'!$A:$A,MATCH($A519,'Smelter Look-up'!$E:$E,0)))</f>
        <v/>
      </c>
      <c r="C519" s="158" t="str">
        <f t="array" ref="C519">IF(LEN(A519)=0,"",INDEX('Smelter Look-up'!$C:$C,MATCH($A519,'Smelter Look-up'!$E:$E,0)))</f>
        <v/>
      </c>
      <c r="D519" s="155"/>
      <c r="E519" s="155" t="str">
        <f ca="1">IF(ISERROR($V519),"",OFFSET('Smelter Look-up'!$D$4,$V519-4,0)&amp;"")</f>
        <v/>
      </c>
      <c r="F519" s="155" t="str">
        <f ca="1">IF(ISERROR($V519),"",OFFSET('Smelter Look-up'!$E$4,$V519-4,0))</f>
        <v/>
      </c>
      <c r="G519" s="155" t="str">
        <f ca="1">IF(C519=$X$4,IF(ISERROR($V519),"Enter smelter details","RMI"),IF(ISERROR($V519),"",OFFSET('Smelter Look-up'!$F$4,$V519-4,0)))</f>
        <v/>
      </c>
      <c r="H519" s="156" t="str">
        <f ca="1">IF(ISERROR($V519),"",OFFSET('Smelter Look-up'!$G$4,$V519-4,0))</f>
        <v/>
      </c>
      <c r="I519" s="157" t="str">
        <f ca="1">IF(ISERROR($V519),"",OFFSET('Smelter Look-up'!$H$4,$V519-4,0))</f>
        <v/>
      </c>
      <c r="J519" s="157" t="str">
        <f ca="1">IF(ISERROR($V519),"",OFFSET('Smelter Look-up'!$I$4,$V519-4,0))</f>
        <v/>
      </c>
      <c r="K519" s="158"/>
      <c r="L519" s="158"/>
      <c r="M519" s="158"/>
      <c r="N519" s="158"/>
      <c r="O519" s="158"/>
      <c r="P519" s="157"/>
      <c r="Q519" s="159"/>
      <c r="R519" s="155" t="str">
        <f ca="1">IF(ISERROR($V519),"",OFFSET('Smelter Look-up'!$C$4,$V519-4,0)&amp;"")</f>
        <v/>
      </c>
      <c r="S519" s="160" t="str">
        <f t="array" aca="1" ref="S519" ca="1">IF(B519="","",IF(ISERROR(MATCH($E519,CL,0)),"Unknown",INDIRECT("'C'!$A$"&amp;MATCH($E519,CL,0)+1)))</f>
        <v/>
      </c>
      <c r="T519" s="160" t="str">
        <f t="array" aca="1" ref="T519" ca="1">IF(B519="","",IF(ISERROR(MATCH($J519,SorP!$B$1:$B$6226,0)),"",INDIRECT("'SorP'!$A$"&amp;MATCH($S519&amp;$J519,SorP!C:C,0))))</f>
        <v/>
      </c>
      <c r="U519" s="161"/>
      <c r="V519" s="151" t="e">
        <f>IF(C519="",NA(),IF(OR(C519="Smelter not listed",C519="Smelter not yet identified"),MATCH($B519&amp;$D519,'Smelter Look-up'!$J:$J,0),MATCH($B519&amp;$C519,'Smelter Look-up'!$J:$J,0)))</f>
        <v>#N/A</v>
      </c>
      <c r="W519" s="134"/>
      <c r="X519" s="134">
        <f t="shared" ca="1" si="10"/>
        <v>0</v>
      </c>
      <c r="Y519" s="134"/>
      <c r="Z519" s="134"/>
      <c r="AA519" s="134"/>
      <c r="AB519" s="162" t="str">
        <f t="shared" si="11"/>
        <v/>
      </c>
      <c r="AC519" s="134"/>
      <c r="AD519" s="134"/>
      <c r="AE519" s="134"/>
      <c r="AF519" s="134"/>
      <c r="AG519" s="134"/>
      <c r="AH519" s="134"/>
    </row>
    <row r="520" spans="1:34" ht="12" customHeight="1">
      <c r="A520" s="160"/>
      <c r="B520" s="155" t="str">
        <f t="array" ref="B520">IF(LEN(A520)=0,"",INDEX('Smelter Look-up'!$A:$A,MATCH($A520,'Smelter Look-up'!$E:$E,0)))</f>
        <v/>
      </c>
      <c r="C520" s="158" t="str">
        <f t="array" ref="C520">IF(LEN(A520)=0,"",INDEX('Smelter Look-up'!$C:$C,MATCH($A520,'Smelter Look-up'!$E:$E,0)))</f>
        <v/>
      </c>
      <c r="D520" s="155"/>
      <c r="E520" s="155" t="str">
        <f ca="1">IF(ISERROR($V520),"",OFFSET('Smelter Look-up'!$D$4,$V520-4,0)&amp;"")</f>
        <v/>
      </c>
      <c r="F520" s="155" t="str">
        <f ca="1">IF(ISERROR($V520),"",OFFSET('Smelter Look-up'!$E$4,$V520-4,0))</f>
        <v/>
      </c>
      <c r="G520" s="155" t="str">
        <f ca="1">IF(C520=$X$4,IF(ISERROR($V520),"Enter smelter details","RMI"),IF(ISERROR($V520),"",OFFSET('Smelter Look-up'!$F$4,$V520-4,0)))</f>
        <v/>
      </c>
      <c r="H520" s="156" t="str">
        <f ca="1">IF(ISERROR($V520),"",OFFSET('Smelter Look-up'!$G$4,$V520-4,0))</f>
        <v/>
      </c>
      <c r="I520" s="157" t="str">
        <f ca="1">IF(ISERROR($V520),"",OFFSET('Smelter Look-up'!$H$4,$V520-4,0))</f>
        <v/>
      </c>
      <c r="J520" s="157" t="str">
        <f ca="1">IF(ISERROR($V520),"",OFFSET('Smelter Look-up'!$I$4,$V520-4,0))</f>
        <v/>
      </c>
      <c r="K520" s="158"/>
      <c r="L520" s="158"/>
      <c r="M520" s="158"/>
      <c r="N520" s="158"/>
      <c r="O520" s="158"/>
      <c r="P520" s="157"/>
      <c r="Q520" s="159"/>
      <c r="R520" s="155" t="str">
        <f ca="1">IF(ISERROR($V520),"",OFFSET('Smelter Look-up'!$C$4,$V520-4,0)&amp;"")</f>
        <v/>
      </c>
      <c r="S520" s="160" t="str">
        <f t="array" aca="1" ref="S520" ca="1">IF(B520="","",IF(ISERROR(MATCH($E520,CL,0)),"Unknown",INDIRECT("'C'!$A$"&amp;MATCH($E520,CL,0)+1)))</f>
        <v/>
      </c>
      <c r="T520" s="160" t="str">
        <f t="array" aca="1" ref="T520" ca="1">IF(B520="","",IF(ISERROR(MATCH($J520,SorP!$B$1:$B$6226,0)),"",INDIRECT("'SorP'!$A$"&amp;MATCH($S520&amp;$J520,SorP!C:C,0))))</f>
        <v/>
      </c>
      <c r="U520" s="161"/>
      <c r="V520" s="151" t="e">
        <f>IF(C520="",NA(),IF(OR(C520="Smelter not listed",C520="Smelter not yet identified"),MATCH($B520&amp;$D520,'Smelter Look-up'!$J:$J,0),MATCH($B520&amp;$C520,'Smelter Look-up'!$J:$J,0)))</f>
        <v>#N/A</v>
      </c>
      <c r="W520" s="134"/>
      <c r="X520" s="134">
        <f t="shared" ca="1" si="10"/>
        <v>0</v>
      </c>
      <c r="Y520" s="134"/>
      <c r="Z520" s="134"/>
      <c r="AA520" s="134"/>
      <c r="AB520" s="162" t="str">
        <f t="shared" si="11"/>
        <v/>
      </c>
      <c r="AC520" s="134"/>
      <c r="AD520" s="134"/>
      <c r="AE520" s="134"/>
      <c r="AF520" s="134"/>
      <c r="AG520" s="134"/>
      <c r="AH520" s="134"/>
    </row>
    <row r="521" spans="1:34" ht="12" customHeight="1">
      <c r="A521" s="160"/>
      <c r="B521" s="155" t="str">
        <f t="array" ref="B521">IF(LEN(A521)=0,"",INDEX('Smelter Look-up'!$A:$A,MATCH($A521,'Smelter Look-up'!$E:$E,0)))</f>
        <v/>
      </c>
      <c r="C521" s="158" t="str">
        <f t="array" ref="C521">IF(LEN(A521)=0,"",INDEX('Smelter Look-up'!$C:$C,MATCH($A521,'Smelter Look-up'!$E:$E,0)))</f>
        <v/>
      </c>
      <c r="D521" s="155"/>
      <c r="E521" s="155" t="str">
        <f ca="1">IF(ISERROR($V521),"",OFFSET('Smelter Look-up'!$D$4,$V521-4,0)&amp;"")</f>
        <v/>
      </c>
      <c r="F521" s="155" t="str">
        <f ca="1">IF(ISERROR($V521),"",OFFSET('Smelter Look-up'!$E$4,$V521-4,0))</f>
        <v/>
      </c>
      <c r="G521" s="155" t="str">
        <f ca="1">IF(C521=$X$4,IF(ISERROR($V521),"Enter smelter details","RMI"),IF(ISERROR($V521),"",OFFSET('Smelter Look-up'!$F$4,$V521-4,0)))</f>
        <v/>
      </c>
      <c r="H521" s="156" t="str">
        <f ca="1">IF(ISERROR($V521),"",OFFSET('Smelter Look-up'!$G$4,$V521-4,0))</f>
        <v/>
      </c>
      <c r="I521" s="157" t="str">
        <f ca="1">IF(ISERROR($V521),"",OFFSET('Smelter Look-up'!$H$4,$V521-4,0))</f>
        <v/>
      </c>
      <c r="J521" s="157" t="str">
        <f ca="1">IF(ISERROR($V521),"",OFFSET('Smelter Look-up'!$I$4,$V521-4,0))</f>
        <v/>
      </c>
      <c r="K521" s="158"/>
      <c r="L521" s="158"/>
      <c r="M521" s="158"/>
      <c r="N521" s="158"/>
      <c r="O521" s="158"/>
      <c r="P521" s="157"/>
      <c r="Q521" s="159"/>
      <c r="R521" s="155" t="str">
        <f ca="1">IF(ISERROR($V521),"",OFFSET('Smelter Look-up'!$C$4,$V521-4,0)&amp;"")</f>
        <v/>
      </c>
      <c r="S521" s="160" t="str">
        <f t="array" aca="1" ref="S521" ca="1">IF(B521="","",IF(ISERROR(MATCH($E521,CL,0)),"Unknown",INDIRECT("'C'!$A$"&amp;MATCH($E521,CL,0)+1)))</f>
        <v/>
      </c>
      <c r="T521" s="160" t="str">
        <f t="array" aca="1" ref="T521" ca="1">IF(B521="","",IF(ISERROR(MATCH($J521,SorP!$B$1:$B$6226,0)),"",INDIRECT("'SorP'!$A$"&amp;MATCH($S521&amp;$J521,SorP!C:C,0))))</f>
        <v/>
      </c>
      <c r="U521" s="161"/>
      <c r="V521" s="151" t="e">
        <f>IF(C521="",NA(),IF(OR(C521="Smelter not listed",C521="Smelter not yet identified"),MATCH($B521&amp;$D521,'Smelter Look-up'!$J:$J,0),MATCH($B521&amp;$C521,'Smelter Look-up'!$J:$J,0)))</f>
        <v>#N/A</v>
      </c>
      <c r="W521" s="134"/>
      <c r="X521" s="134">
        <f t="shared" ca="1" si="10"/>
        <v>0</v>
      </c>
      <c r="Y521" s="134"/>
      <c r="Z521" s="134"/>
      <c r="AA521" s="134"/>
      <c r="AB521" s="162" t="str">
        <f t="shared" si="11"/>
        <v/>
      </c>
      <c r="AC521" s="134"/>
      <c r="AD521" s="134"/>
      <c r="AE521" s="134"/>
      <c r="AF521" s="134"/>
      <c r="AG521" s="134"/>
      <c r="AH521" s="134"/>
    </row>
    <row r="522" spans="1:34" ht="12" customHeight="1">
      <c r="A522" s="160"/>
      <c r="B522" s="155" t="str">
        <f t="array" ref="B522">IF(LEN(A522)=0,"",INDEX('Smelter Look-up'!$A:$A,MATCH($A522,'Smelter Look-up'!$E:$E,0)))</f>
        <v/>
      </c>
      <c r="C522" s="158" t="str">
        <f t="array" ref="C522">IF(LEN(A522)=0,"",INDEX('Smelter Look-up'!$C:$C,MATCH($A522,'Smelter Look-up'!$E:$E,0)))</f>
        <v/>
      </c>
      <c r="D522" s="155"/>
      <c r="E522" s="155" t="str">
        <f ca="1">IF(ISERROR($V522),"",OFFSET('Smelter Look-up'!$D$4,$V522-4,0)&amp;"")</f>
        <v/>
      </c>
      <c r="F522" s="155" t="str">
        <f ca="1">IF(ISERROR($V522),"",OFFSET('Smelter Look-up'!$E$4,$V522-4,0))</f>
        <v/>
      </c>
      <c r="G522" s="155" t="str">
        <f ca="1">IF(C522=$X$4,IF(ISERROR($V522),"Enter smelter details","RMI"),IF(ISERROR($V522),"",OFFSET('Smelter Look-up'!$F$4,$V522-4,0)))</f>
        <v/>
      </c>
      <c r="H522" s="156" t="str">
        <f ca="1">IF(ISERROR($V522),"",OFFSET('Smelter Look-up'!$G$4,$V522-4,0))</f>
        <v/>
      </c>
      <c r="I522" s="157" t="str">
        <f ca="1">IF(ISERROR($V522),"",OFFSET('Smelter Look-up'!$H$4,$V522-4,0))</f>
        <v/>
      </c>
      <c r="J522" s="157" t="str">
        <f ca="1">IF(ISERROR($V522),"",OFFSET('Smelter Look-up'!$I$4,$V522-4,0))</f>
        <v/>
      </c>
      <c r="K522" s="158"/>
      <c r="L522" s="158"/>
      <c r="M522" s="158"/>
      <c r="N522" s="158"/>
      <c r="O522" s="158"/>
      <c r="P522" s="157"/>
      <c r="Q522" s="159"/>
      <c r="R522" s="155" t="str">
        <f ca="1">IF(ISERROR($V522),"",OFFSET('Smelter Look-up'!$C$4,$V522-4,0)&amp;"")</f>
        <v/>
      </c>
      <c r="S522" s="160" t="str">
        <f t="array" aca="1" ref="S522" ca="1">IF(B522="","",IF(ISERROR(MATCH($E522,CL,0)),"Unknown",INDIRECT("'C'!$A$"&amp;MATCH($E522,CL,0)+1)))</f>
        <v/>
      </c>
      <c r="T522" s="160" t="str">
        <f t="array" aca="1" ref="T522" ca="1">IF(B522="","",IF(ISERROR(MATCH($J522,SorP!$B$1:$B$6226,0)),"",INDIRECT("'SorP'!$A$"&amp;MATCH($S522&amp;$J522,SorP!C:C,0))))</f>
        <v/>
      </c>
      <c r="U522" s="161"/>
      <c r="V522" s="151" t="e">
        <f>IF(C522="",NA(),IF(OR(C522="Smelter not listed",C522="Smelter not yet identified"),MATCH($B522&amp;$D522,'Smelter Look-up'!$J:$J,0),MATCH($B522&amp;$C522,'Smelter Look-up'!$J:$J,0)))</f>
        <v>#N/A</v>
      </c>
      <c r="W522" s="134"/>
      <c r="X522" s="134">
        <f t="shared" ca="1" si="10"/>
        <v>0</v>
      </c>
      <c r="Y522" s="134"/>
      <c r="Z522" s="134"/>
      <c r="AA522" s="134"/>
      <c r="AB522" s="162" t="str">
        <f t="shared" si="11"/>
        <v/>
      </c>
      <c r="AC522" s="134"/>
      <c r="AD522" s="134"/>
      <c r="AE522" s="134"/>
      <c r="AF522" s="134"/>
      <c r="AG522" s="134"/>
      <c r="AH522" s="134"/>
    </row>
    <row r="523" spans="1:34" ht="12" customHeight="1">
      <c r="A523" s="160"/>
      <c r="B523" s="155" t="str">
        <f t="array" ref="B523">IF(LEN(A523)=0,"",INDEX('Smelter Look-up'!$A:$A,MATCH($A523,'Smelter Look-up'!$E:$E,0)))</f>
        <v/>
      </c>
      <c r="C523" s="158" t="str">
        <f t="array" ref="C523">IF(LEN(A523)=0,"",INDEX('Smelter Look-up'!$C:$C,MATCH($A523,'Smelter Look-up'!$E:$E,0)))</f>
        <v/>
      </c>
      <c r="D523" s="155"/>
      <c r="E523" s="155" t="str">
        <f ca="1">IF(ISERROR($V523),"",OFFSET('Smelter Look-up'!$D$4,$V523-4,0)&amp;"")</f>
        <v/>
      </c>
      <c r="F523" s="155" t="str">
        <f ca="1">IF(ISERROR($V523),"",OFFSET('Smelter Look-up'!$E$4,$V523-4,0))</f>
        <v/>
      </c>
      <c r="G523" s="155" t="str">
        <f ca="1">IF(C523=$X$4,IF(ISERROR($V523),"Enter smelter details","RMI"),IF(ISERROR($V523),"",OFFSET('Smelter Look-up'!$F$4,$V523-4,0)))</f>
        <v/>
      </c>
      <c r="H523" s="156" t="str">
        <f ca="1">IF(ISERROR($V523),"",OFFSET('Smelter Look-up'!$G$4,$V523-4,0))</f>
        <v/>
      </c>
      <c r="I523" s="157" t="str">
        <f ca="1">IF(ISERROR($V523),"",OFFSET('Smelter Look-up'!$H$4,$V523-4,0))</f>
        <v/>
      </c>
      <c r="J523" s="157" t="str">
        <f ca="1">IF(ISERROR($V523),"",OFFSET('Smelter Look-up'!$I$4,$V523-4,0))</f>
        <v/>
      </c>
      <c r="K523" s="158"/>
      <c r="L523" s="158"/>
      <c r="M523" s="158"/>
      <c r="N523" s="158"/>
      <c r="O523" s="158"/>
      <c r="P523" s="157"/>
      <c r="Q523" s="159"/>
      <c r="R523" s="155" t="str">
        <f ca="1">IF(ISERROR($V523),"",OFFSET('Smelter Look-up'!$C$4,$V523-4,0)&amp;"")</f>
        <v/>
      </c>
      <c r="S523" s="160" t="str">
        <f t="array" aca="1" ref="S523" ca="1">IF(B523="","",IF(ISERROR(MATCH($E523,CL,0)),"Unknown",INDIRECT("'C'!$A$"&amp;MATCH($E523,CL,0)+1)))</f>
        <v/>
      </c>
      <c r="T523" s="160" t="str">
        <f t="array" aca="1" ref="T523" ca="1">IF(B523="","",IF(ISERROR(MATCH($J523,SorP!$B$1:$B$6226,0)),"",INDIRECT("'SorP'!$A$"&amp;MATCH($S523&amp;$J523,SorP!C:C,0))))</f>
        <v/>
      </c>
      <c r="U523" s="161"/>
      <c r="V523" s="151" t="e">
        <f>IF(C523="",NA(),IF(OR(C523="Smelter not listed",C523="Smelter not yet identified"),MATCH($B523&amp;$D523,'Smelter Look-up'!$J:$J,0),MATCH($B523&amp;$C523,'Smelter Look-up'!$J:$J,0)))</f>
        <v>#N/A</v>
      </c>
      <c r="W523" s="134"/>
      <c r="X523" s="134">
        <f t="shared" ca="1" si="10"/>
        <v>0</v>
      </c>
      <c r="Y523" s="134"/>
      <c r="Z523" s="134"/>
      <c r="AA523" s="134"/>
      <c r="AB523" s="162" t="str">
        <f t="shared" si="11"/>
        <v/>
      </c>
      <c r="AC523" s="134"/>
      <c r="AD523" s="134"/>
      <c r="AE523" s="134"/>
      <c r="AF523" s="134"/>
      <c r="AG523" s="134"/>
      <c r="AH523" s="134"/>
    </row>
    <row r="524" spans="1:34" ht="12" customHeight="1">
      <c r="A524" s="160"/>
      <c r="B524" s="155" t="str">
        <f t="array" ref="B524">IF(LEN(A524)=0,"",INDEX('Smelter Look-up'!$A:$A,MATCH($A524,'Smelter Look-up'!$E:$E,0)))</f>
        <v/>
      </c>
      <c r="C524" s="158" t="str">
        <f t="array" ref="C524">IF(LEN(A524)=0,"",INDEX('Smelter Look-up'!$C:$C,MATCH($A524,'Smelter Look-up'!$E:$E,0)))</f>
        <v/>
      </c>
      <c r="D524" s="155"/>
      <c r="E524" s="155" t="str">
        <f ca="1">IF(ISERROR($V524),"",OFFSET('Smelter Look-up'!$D$4,$V524-4,0)&amp;"")</f>
        <v/>
      </c>
      <c r="F524" s="155" t="str">
        <f ca="1">IF(ISERROR($V524),"",OFFSET('Smelter Look-up'!$E$4,$V524-4,0))</f>
        <v/>
      </c>
      <c r="G524" s="155" t="str">
        <f ca="1">IF(C524=$X$4,IF(ISERROR($V524),"Enter smelter details","RMI"),IF(ISERROR($V524),"",OFFSET('Smelter Look-up'!$F$4,$V524-4,0)))</f>
        <v/>
      </c>
      <c r="H524" s="156" t="str">
        <f ca="1">IF(ISERROR($V524),"",OFFSET('Smelter Look-up'!$G$4,$V524-4,0))</f>
        <v/>
      </c>
      <c r="I524" s="157" t="str">
        <f ca="1">IF(ISERROR($V524),"",OFFSET('Smelter Look-up'!$H$4,$V524-4,0))</f>
        <v/>
      </c>
      <c r="J524" s="157" t="str">
        <f ca="1">IF(ISERROR($V524),"",OFFSET('Smelter Look-up'!$I$4,$V524-4,0))</f>
        <v/>
      </c>
      <c r="K524" s="158"/>
      <c r="L524" s="158"/>
      <c r="M524" s="158"/>
      <c r="N524" s="158"/>
      <c r="O524" s="158"/>
      <c r="P524" s="157"/>
      <c r="Q524" s="159"/>
      <c r="R524" s="155" t="str">
        <f ca="1">IF(ISERROR($V524),"",OFFSET('Smelter Look-up'!$C$4,$V524-4,0)&amp;"")</f>
        <v/>
      </c>
      <c r="S524" s="160" t="str">
        <f t="array" aca="1" ref="S524" ca="1">IF(B524="","",IF(ISERROR(MATCH($E524,CL,0)),"Unknown",INDIRECT("'C'!$A$"&amp;MATCH($E524,CL,0)+1)))</f>
        <v/>
      </c>
      <c r="T524" s="160" t="str">
        <f t="array" aca="1" ref="T524" ca="1">IF(B524="","",IF(ISERROR(MATCH($J524,SorP!$B$1:$B$6226,0)),"",INDIRECT("'SorP'!$A$"&amp;MATCH($S524&amp;$J524,SorP!C:C,0))))</f>
        <v/>
      </c>
      <c r="U524" s="161"/>
      <c r="V524" s="151" t="e">
        <f>IF(C524="",NA(),IF(OR(C524="Smelter not listed",C524="Smelter not yet identified"),MATCH($B524&amp;$D524,'Smelter Look-up'!$J:$J,0),MATCH($B524&amp;$C524,'Smelter Look-up'!$J:$J,0)))</f>
        <v>#N/A</v>
      </c>
      <c r="W524" s="134"/>
      <c r="X524" s="134">
        <f t="shared" ca="1" si="10"/>
        <v>0</v>
      </c>
      <c r="Y524" s="134"/>
      <c r="Z524" s="134"/>
      <c r="AA524" s="134"/>
      <c r="AB524" s="162" t="str">
        <f t="shared" si="11"/>
        <v/>
      </c>
      <c r="AC524" s="134"/>
      <c r="AD524" s="134"/>
      <c r="AE524" s="134"/>
      <c r="AF524" s="134"/>
      <c r="AG524" s="134"/>
      <c r="AH524" s="134"/>
    </row>
    <row r="525" spans="1:34" ht="12" customHeight="1">
      <c r="A525" s="160"/>
      <c r="B525" s="155" t="str">
        <f t="array" ref="B525">IF(LEN(A525)=0,"",INDEX('Smelter Look-up'!$A:$A,MATCH($A525,'Smelter Look-up'!$E:$E,0)))</f>
        <v/>
      </c>
      <c r="C525" s="158" t="str">
        <f t="array" ref="C525">IF(LEN(A525)=0,"",INDEX('Smelter Look-up'!$C:$C,MATCH($A525,'Smelter Look-up'!$E:$E,0)))</f>
        <v/>
      </c>
      <c r="D525" s="155"/>
      <c r="E525" s="155" t="str">
        <f ca="1">IF(ISERROR($V525),"",OFFSET('Smelter Look-up'!$D$4,$V525-4,0)&amp;"")</f>
        <v/>
      </c>
      <c r="F525" s="155" t="str">
        <f ca="1">IF(ISERROR($V525),"",OFFSET('Smelter Look-up'!$E$4,$V525-4,0))</f>
        <v/>
      </c>
      <c r="G525" s="155" t="str">
        <f ca="1">IF(C525=$X$4,IF(ISERROR($V525),"Enter smelter details","RMI"),IF(ISERROR($V525),"",OFFSET('Smelter Look-up'!$F$4,$V525-4,0)))</f>
        <v/>
      </c>
      <c r="H525" s="156" t="str">
        <f ca="1">IF(ISERROR($V525),"",OFFSET('Smelter Look-up'!$G$4,$V525-4,0))</f>
        <v/>
      </c>
      <c r="I525" s="157" t="str">
        <f ca="1">IF(ISERROR($V525),"",OFFSET('Smelter Look-up'!$H$4,$V525-4,0))</f>
        <v/>
      </c>
      <c r="J525" s="157" t="str">
        <f ca="1">IF(ISERROR($V525),"",OFFSET('Smelter Look-up'!$I$4,$V525-4,0))</f>
        <v/>
      </c>
      <c r="K525" s="158"/>
      <c r="L525" s="158"/>
      <c r="M525" s="158"/>
      <c r="N525" s="158"/>
      <c r="O525" s="158"/>
      <c r="P525" s="157"/>
      <c r="Q525" s="159"/>
      <c r="R525" s="155" t="str">
        <f ca="1">IF(ISERROR($V525),"",OFFSET('Smelter Look-up'!$C$4,$V525-4,0)&amp;"")</f>
        <v/>
      </c>
      <c r="S525" s="160" t="str">
        <f t="array" aca="1" ref="S525" ca="1">IF(B525="","",IF(ISERROR(MATCH($E525,CL,0)),"Unknown",INDIRECT("'C'!$A$"&amp;MATCH($E525,CL,0)+1)))</f>
        <v/>
      </c>
      <c r="T525" s="160" t="str">
        <f t="array" aca="1" ref="T525" ca="1">IF(B525="","",IF(ISERROR(MATCH($J525,SorP!$B$1:$B$6226,0)),"",INDIRECT("'SorP'!$A$"&amp;MATCH($S525&amp;$J525,SorP!C:C,0))))</f>
        <v/>
      </c>
      <c r="U525" s="161"/>
      <c r="V525" s="151" t="e">
        <f>IF(C525="",NA(),IF(OR(C525="Smelter not listed",C525="Smelter not yet identified"),MATCH($B525&amp;$D525,'Smelter Look-up'!$J:$J,0),MATCH($B525&amp;$C525,'Smelter Look-up'!$J:$J,0)))</f>
        <v>#N/A</v>
      </c>
      <c r="W525" s="134"/>
      <c r="X525" s="134">
        <f t="shared" ca="1" si="10"/>
        <v>0</v>
      </c>
      <c r="Y525" s="134"/>
      <c r="Z525" s="134"/>
      <c r="AA525" s="134"/>
      <c r="AB525" s="162" t="str">
        <f t="shared" si="11"/>
        <v/>
      </c>
      <c r="AC525" s="134"/>
      <c r="AD525" s="134"/>
      <c r="AE525" s="134"/>
      <c r="AF525" s="134"/>
      <c r="AG525" s="134"/>
      <c r="AH525" s="134"/>
    </row>
    <row r="526" spans="1:34" ht="12" customHeight="1">
      <c r="A526" s="160"/>
      <c r="B526" s="155" t="str">
        <f t="array" ref="B526">IF(LEN(A526)=0,"",INDEX('Smelter Look-up'!$A:$A,MATCH($A526,'Smelter Look-up'!$E:$E,0)))</f>
        <v/>
      </c>
      <c r="C526" s="158" t="str">
        <f t="array" ref="C526">IF(LEN(A526)=0,"",INDEX('Smelter Look-up'!$C:$C,MATCH($A526,'Smelter Look-up'!$E:$E,0)))</f>
        <v/>
      </c>
      <c r="D526" s="155"/>
      <c r="E526" s="155" t="str">
        <f ca="1">IF(ISERROR($V526),"",OFFSET('Smelter Look-up'!$D$4,$V526-4,0)&amp;"")</f>
        <v/>
      </c>
      <c r="F526" s="155" t="str">
        <f ca="1">IF(ISERROR($V526),"",OFFSET('Smelter Look-up'!$E$4,$V526-4,0))</f>
        <v/>
      </c>
      <c r="G526" s="155" t="str">
        <f ca="1">IF(C526=$X$4,IF(ISERROR($V526),"Enter smelter details","RMI"),IF(ISERROR($V526),"",OFFSET('Smelter Look-up'!$F$4,$V526-4,0)))</f>
        <v/>
      </c>
      <c r="H526" s="156" t="str">
        <f ca="1">IF(ISERROR($V526),"",OFFSET('Smelter Look-up'!$G$4,$V526-4,0))</f>
        <v/>
      </c>
      <c r="I526" s="157" t="str">
        <f ca="1">IF(ISERROR($V526),"",OFFSET('Smelter Look-up'!$H$4,$V526-4,0))</f>
        <v/>
      </c>
      <c r="J526" s="157" t="str">
        <f ca="1">IF(ISERROR($V526),"",OFFSET('Smelter Look-up'!$I$4,$V526-4,0))</f>
        <v/>
      </c>
      <c r="K526" s="158"/>
      <c r="L526" s="158"/>
      <c r="M526" s="158"/>
      <c r="N526" s="158"/>
      <c r="O526" s="158"/>
      <c r="P526" s="157"/>
      <c r="Q526" s="159"/>
      <c r="R526" s="155" t="str">
        <f ca="1">IF(ISERROR($V526),"",OFFSET('Smelter Look-up'!$C$4,$V526-4,0)&amp;"")</f>
        <v/>
      </c>
      <c r="S526" s="160" t="str">
        <f t="array" aca="1" ref="S526" ca="1">IF(B526="","",IF(ISERROR(MATCH($E526,CL,0)),"Unknown",INDIRECT("'C'!$A$"&amp;MATCH($E526,CL,0)+1)))</f>
        <v/>
      </c>
      <c r="T526" s="160" t="str">
        <f t="array" aca="1" ref="T526" ca="1">IF(B526="","",IF(ISERROR(MATCH($J526,SorP!$B$1:$B$6226,0)),"",INDIRECT("'SorP'!$A$"&amp;MATCH($S526&amp;$J526,SorP!C:C,0))))</f>
        <v/>
      </c>
      <c r="U526" s="161"/>
      <c r="V526" s="151" t="e">
        <f>IF(C526="",NA(),IF(OR(C526="Smelter not listed",C526="Smelter not yet identified"),MATCH($B526&amp;$D526,'Smelter Look-up'!$J:$J,0),MATCH($B526&amp;$C526,'Smelter Look-up'!$J:$J,0)))</f>
        <v>#N/A</v>
      </c>
      <c r="W526" s="134"/>
      <c r="X526" s="134">
        <f t="shared" ca="1" si="10"/>
        <v>0</v>
      </c>
      <c r="Y526" s="134"/>
      <c r="Z526" s="134"/>
      <c r="AA526" s="134"/>
      <c r="AB526" s="162" t="str">
        <f t="shared" si="11"/>
        <v/>
      </c>
      <c r="AC526" s="134"/>
      <c r="AD526" s="134"/>
      <c r="AE526" s="134"/>
      <c r="AF526" s="134"/>
      <c r="AG526" s="134"/>
      <c r="AH526" s="134"/>
    </row>
    <row r="527" spans="1:34" ht="12" customHeight="1">
      <c r="A527" s="160"/>
      <c r="B527" s="155" t="str">
        <f t="array" ref="B527">IF(LEN(A527)=0,"",INDEX('Smelter Look-up'!$A:$A,MATCH($A527,'Smelter Look-up'!$E:$E,0)))</f>
        <v/>
      </c>
      <c r="C527" s="158" t="str">
        <f t="array" ref="C527">IF(LEN(A527)=0,"",INDEX('Smelter Look-up'!$C:$C,MATCH($A527,'Smelter Look-up'!$E:$E,0)))</f>
        <v/>
      </c>
      <c r="D527" s="155"/>
      <c r="E527" s="155" t="str">
        <f ca="1">IF(ISERROR($V527),"",OFFSET('Smelter Look-up'!$D$4,$V527-4,0)&amp;"")</f>
        <v/>
      </c>
      <c r="F527" s="155" t="str">
        <f ca="1">IF(ISERROR($V527),"",OFFSET('Smelter Look-up'!$E$4,$V527-4,0))</f>
        <v/>
      </c>
      <c r="G527" s="155" t="str">
        <f ca="1">IF(C527=$X$4,IF(ISERROR($V527),"Enter smelter details","RMI"),IF(ISERROR($V527),"",OFFSET('Smelter Look-up'!$F$4,$V527-4,0)))</f>
        <v/>
      </c>
      <c r="H527" s="156" t="str">
        <f ca="1">IF(ISERROR($V527),"",OFFSET('Smelter Look-up'!$G$4,$V527-4,0))</f>
        <v/>
      </c>
      <c r="I527" s="157" t="str">
        <f ca="1">IF(ISERROR($V527),"",OFFSET('Smelter Look-up'!$H$4,$V527-4,0))</f>
        <v/>
      </c>
      <c r="J527" s="157" t="str">
        <f ca="1">IF(ISERROR($V527),"",OFFSET('Smelter Look-up'!$I$4,$V527-4,0))</f>
        <v/>
      </c>
      <c r="K527" s="158"/>
      <c r="L527" s="158"/>
      <c r="M527" s="158"/>
      <c r="N527" s="158"/>
      <c r="O527" s="158"/>
      <c r="P527" s="157"/>
      <c r="Q527" s="159"/>
      <c r="R527" s="155" t="str">
        <f ca="1">IF(ISERROR($V527),"",OFFSET('Smelter Look-up'!$C$4,$V527-4,0)&amp;"")</f>
        <v/>
      </c>
      <c r="S527" s="160" t="str">
        <f t="array" aca="1" ref="S527" ca="1">IF(B527="","",IF(ISERROR(MATCH($E527,CL,0)),"Unknown",INDIRECT("'C'!$A$"&amp;MATCH($E527,CL,0)+1)))</f>
        <v/>
      </c>
      <c r="T527" s="160" t="str">
        <f t="array" aca="1" ref="T527" ca="1">IF(B527="","",IF(ISERROR(MATCH($J527,SorP!$B$1:$B$6226,0)),"",INDIRECT("'SorP'!$A$"&amp;MATCH($S527&amp;$J527,SorP!C:C,0))))</f>
        <v/>
      </c>
      <c r="U527" s="161"/>
      <c r="V527" s="151" t="e">
        <f>IF(C527="",NA(),IF(OR(C527="Smelter not listed",C527="Smelter not yet identified"),MATCH($B527&amp;$D527,'Smelter Look-up'!$J:$J,0),MATCH($B527&amp;$C527,'Smelter Look-up'!$J:$J,0)))</f>
        <v>#N/A</v>
      </c>
      <c r="W527" s="134"/>
      <c r="X527" s="134">
        <f t="shared" ca="1" si="10"/>
        <v>0</v>
      </c>
      <c r="Y527" s="134"/>
      <c r="Z527" s="134"/>
      <c r="AA527" s="134"/>
      <c r="AB527" s="162" t="str">
        <f t="shared" si="11"/>
        <v/>
      </c>
      <c r="AC527" s="134"/>
      <c r="AD527" s="134"/>
      <c r="AE527" s="134"/>
      <c r="AF527" s="134"/>
      <c r="AG527" s="134"/>
      <c r="AH527" s="134"/>
    </row>
    <row r="528" spans="1:34" ht="12" customHeight="1">
      <c r="A528" s="160"/>
      <c r="B528" s="155" t="str">
        <f t="array" ref="B528">IF(LEN(A528)=0,"",INDEX('Smelter Look-up'!$A:$A,MATCH($A528,'Smelter Look-up'!$E:$E,0)))</f>
        <v/>
      </c>
      <c r="C528" s="158" t="str">
        <f t="array" ref="C528">IF(LEN(A528)=0,"",INDEX('Smelter Look-up'!$C:$C,MATCH($A528,'Smelter Look-up'!$E:$E,0)))</f>
        <v/>
      </c>
      <c r="D528" s="155"/>
      <c r="E528" s="155" t="str">
        <f ca="1">IF(ISERROR($V528),"",OFFSET('Smelter Look-up'!$D$4,$V528-4,0)&amp;"")</f>
        <v/>
      </c>
      <c r="F528" s="155" t="str">
        <f ca="1">IF(ISERROR($V528),"",OFFSET('Smelter Look-up'!$E$4,$V528-4,0))</f>
        <v/>
      </c>
      <c r="G528" s="155" t="str">
        <f ca="1">IF(C528=$X$4,IF(ISERROR($V528),"Enter smelter details","RMI"),IF(ISERROR($V528),"",OFFSET('Smelter Look-up'!$F$4,$V528-4,0)))</f>
        <v/>
      </c>
      <c r="H528" s="156" t="str">
        <f ca="1">IF(ISERROR($V528),"",OFFSET('Smelter Look-up'!$G$4,$V528-4,0))</f>
        <v/>
      </c>
      <c r="I528" s="157" t="str">
        <f ca="1">IF(ISERROR($V528),"",OFFSET('Smelter Look-up'!$H$4,$V528-4,0))</f>
        <v/>
      </c>
      <c r="J528" s="157" t="str">
        <f ca="1">IF(ISERROR($V528),"",OFFSET('Smelter Look-up'!$I$4,$V528-4,0))</f>
        <v/>
      </c>
      <c r="K528" s="158"/>
      <c r="L528" s="158"/>
      <c r="M528" s="158"/>
      <c r="N528" s="158"/>
      <c r="O528" s="158"/>
      <c r="P528" s="157"/>
      <c r="Q528" s="159"/>
      <c r="R528" s="155" t="str">
        <f ca="1">IF(ISERROR($V528),"",OFFSET('Smelter Look-up'!$C$4,$V528-4,0)&amp;"")</f>
        <v/>
      </c>
      <c r="S528" s="160" t="str">
        <f t="array" aca="1" ref="S528" ca="1">IF(B528="","",IF(ISERROR(MATCH($E528,CL,0)),"Unknown",INDIRECT("'C'!$A$"&amp;MATCH($E528,CL,0)+1)))</f>
        <v/>
      </c>
      <c r="T528" s="160" t="str">
        <f t="array" aca="1" ref="T528" ca="1">IF(B528="","",IF(ISERROR(MATCH($J528,SorP!$B$1:$B$6226,0)),"",INDIRECT("'SorP'!$A$"&amp;MATCH($S528&amp;$J528,SorP!C:C,0))))</f>
        <v/>
      </c>
      <c r="U528" s="161"/>
      <c r="V528" s="151" t="e">
        <f>IF(C528="",NA(),IF(OR(C528="Smelter not listed",C528="Smelter not yet identified"),MATCH($B528&amp;$D528,'Smelter Look-up'!$J:$J,0),MATCH($B528&amp;$C528,'Smelter Look-up'!$J:$J,0)))</f>
        <v>#N/A</v>
      </c>
      <c r="W528" s="134"/>
      <c r="X528" s="134">
        <f t="shared" ca="1" si="10"/>
        <v>0</v>
      </c>
      <c r="Y528" s="134"/>
      <c r="Z528" s="134"/>
      <c r="AA528" s="134"/>
      <c r="AB528" s="162" t="str">
        <f t="shared" si="11"/>
        <v/>
      </c>
      <c r="AC528" s="134"/>
      <c r="AD528" s="134"/>
      <c r="AE528" s="134"/>
      <c r="AF528" s="134"/>
      <c r="AG528" s="134"/>
      <c r="AH528" s="134"/>
    </row>
    <row r="529" spans="1:34" ht="12" customHeight="1">
      <c r="A529" s="160"/>
      <c r="B529" s="155" t="str">
        <f t="array" ref="B529">IF(LEN(A529)=0,"",INDEX('Smelter Look-up'!$A:$A,MATCH($A529,'Smelter Look-up'!$E:$E,0)))</f>
        <v/>
      </c>
      <c r="C529" s="158" t="str">
        <f t="array" ref="C529">IF(LEN(A529)=0,"",INDEX('Smelter Look-up'!$C:$C,MATCH($A529,'Smelter Look-up'!$E:$E,0)))</f>
        <v/>
      </c>
      <c r="D529" s="155"/>
      <c r="E529" s="155" t="str">
        <f ca="1">IF(ISERROR($V529),"",OFFSET('Smelter Look-up'!$D$4,$V529-4,0)&amp;"")</f>
        <v/>
      </c>
      <c r="F529" s="155" t="str">
        <f ca="1">IF(ISERROR($V529),"",OFFSET('Smelter Look-up'!$E$4,$V529-4,0))</f>
        <v/>
      </c>
      <c r="G529" s="155" t="str">
        <f ca="1">IF(C529=$X$4,IF(ISERROR($V529),"Enter smelter details","RMI"),IF(ISERROR($V529),"",OFFSET('Smelter Look-up'!$F$4,$V529-4,0)))</f>
        <v/>
      </c>
      <c r="H529" s="156" t="str">
        <f ca="1">IF(ISERROR($V529),"",OFFSET('Smelter Look-up'!$G$4,$V529-4,0))</f>
        <v/>
      </c>
      <c r="I529" s="157" t="str">
        <f ca="1">IF(ISERROR($V529),"",OFFSET('Smelter Look-up'!$H$4,$V529-4,0))</f>
        <v/>
      </c>
      <c r="J529" s="157" t="str">
        <f ca="1">IF(ISERROR($V529),"",OFFSET('Smelter Look-up'!$I$4,$V529-4,0))</f>
        <v/>
      </c>
      <c r="K529" s="158"/>
      <c r="L529" s="158"/>
      <c r="M529" s="158"/>
      <c r="N529" s="158"/>
      <c r="O529" s="158"/>
      <c r="P529" s="157"/>
      <c r="Q529" s="159"/>
      <c r="R529" s="155" t="str">
        <f ca="1">IF(ISERROR($V529),"",OFFSET('Smelter Look-up'!$C$4,$V529-4,0)&amp;"")</f>
        <v/>
      </c>
      <c r="S529" s="160" t="str">
        <f t="array" aca="1" ref="S529" ca="1">IF(B529="","",IF(ISERROR(MATCH($E529,CL,0)),"Unknown",INDIRECT("'C'!$A$"&amp;MATCH($E529,CL,0)+1)))</f>
        <v/>
      </c>
      <c r="T529" s="160" t="str">
        <f t="array" aca="1" ref="T529" ca="1">IF(B529="","",IF(ISERROR(MATCH($J529,SorP!$B$1:$B$6226,0)),"",INDIRECT("'SorP'!$A$"&amp;MATCH($S529&amp;$J529,SorP!C:C,0))))</f>
        <v/>
      </c>
      <c r="U529" s="161"/>
      <c r="V529" s="151" t="e">
        <f>IF(C529="",NA(),IF(OR(C529="Smelter not listed",C529="Smelter not yet identified"),MATCH($B529&amp;$D529,'Smelter Look-up'!$J:$J,0),MATCH($B529&amp;$C529,'Smelter Look-up'!$J:$J,0)))</f>
        <v>#N/A</v>
      </c>
      <c r="W529" s="134"/>
      <c r="X529" s="134">
        <f t="shared" ca="1" si="10"/>
        <v>0</v>
      </c>
      <c r="Y529" s="134"/>
      <c r="Z529" s="134"/>
      <c r="AA529" s="134"/>
      <c r="AB529" s="162" t="str">
        <f t="shared" si="11"/>
        <v/>
      </c>
      <c r="AC529" s="134"/>
      <c r="AD529" s="134"/>
      <c r="AE529" s="134"/>
      <c r="AF529" s="134"/>
      <c r="AG529" s="134"/>
      <c r="AH529" s="134"/>
    </row>
    <row r="530" spans="1:34" ht="12" customHeight="1">
      <c r="A530" s="160"/>
      <c r="B530" s="155" t="str">
        <f t="array" ref="B530">IF(LEN(A530)=0,"",INDEX('Smelter Look-up'!$A:$A,MATCH($A530,'Smelter Look-up'!$E:$E,0)))</f>
        <v/>
      </c>
      <c r="C530" s="158" t="str">
        <f t="array" ref="C530">IF(LEN(A530)=0,"",INDEX('Smelter Look-up'!$C:$C,MATCH($A530,'Smelter Look-up'!$E:$E,0)))</f>
        <v/>
      </c>
      <c r="D530" s="155"/>
      <c r="E530" s="155" t="str">
        <f ca="1">IF(ISERROR($V530),"",OFFSET('Smelter Look-up'!$D$4,$V530-4,0)&amp;"")</f>
        <v/>
      </c>
      <c r="F530" s="155" t="str">
        <f ca="1">IF(ISERROR($V530),"",OFFSET('Smelter Look-up'!$E$4,$V530-4,0))</f>
        <v/>
      </c>
      <c r="G530" s="155" t="str">
        <f ca="1">IF(C530=$X$4,IF(ISERROR($V530),"Enter smelter details","RMI"),IF(ISERROR($V530),"",OFFSET('Smelter Look-up'!$F$4,$V530-4,0)))</f>
        <v/>
      </c>
      <c r="H530" s="156" t="str">
        <f ca="1">IF(ISERROR($V530),"",OFFSET('Smelter Look-up'!$G$4,$V530-4,0))</f>
        <v/>
      </c>
      <c r="I530" s="157" t="str">
        <f ca="1">IF(ISERROR($V530),"",OFFSET('Smelter Look-up'!$H$4,$V530-4,0))</f>
        <v/>
      </c>
      <c r="J530" s="157" t="str">
        <f ca="1">IF(ISERROR($V530),"",OFFSET('Smelter Look-up'!$I$4,$V530-4,0))</f>
        <v/>
      </c>
      <c r="K530" s="158"/>
      <c r="L530" s="158"/>
      <c r="M530" s="158"/>
      <c r="N530" s="158"/>
      <c r="O530" s="158"/>
      <c r="P530" s="157"/>
      <c r="Q530" s="159"/>
      <c r="R530" s="155" t="str">
        <f ca="1">IF(ISERROR($V530),"",OFFSET('Smelter Look-up'!$C$4,$V530-4,0)&amp;"")</f>
        <v/>
      </c>
      <c r="S530" s="160" t="str">
        <f t="array" aca="1" ref="S530" ca="1">IF(B530="","",IF(ISERROR(MATCH($E530,CL,0)),"Unknown",INDIRECT("'C'!$A$"&amp;MATCH($E530,CL,0)+1)))</f>
        <v/>
      </c>
      <c r="T530" s="160" t="str">
        <f t="array" aca="1" ref="T530" ca="1">IF(B530="","",IF(ISERROR(MATCH($J530,SorP!$B$1:$B$6226,0)),"",INDIRECT("'SorP'!$A$"&amp;MATCH($S530&amp;$J530,SorP!C:C,0))))</f>
        <v/>
      </c>
      <c r="U530" s="161"/>
      <c r="V530" s="151" t="e">
        <f>IF(C530="",NA(),IF(OR(C530="Smelter not listed",C530="Smelter not yet identified"),MATCH($B530&amp;$D530,'Smelter Look-up'!$J:$J,0),MATCH($B530&amp;$C530,'Smelter Look-up'!$J:$J,0)))</f>
        <v>#N/A</v>
      </c>
      <c r="W530" s="134"/>
      <c r="X530" s="134">
        <f t="shared" ca="1" si="10"/>
        <v>0</v>
      </c>
      <c r="Y530" s="134"/>
      <c r="Z530" s="134"/>
      <c r="AA530" s="134"/>
      <c r="AB530" s="162" t="str">
        <f t="shared" si="11"/>
        <v/>
      </c>
      <c r="AC530" s="134"/>
      <c r="AD530" s="134"/>
      <c r="AE530" s="134"/>
      <c r="AF530" s="134"/>
      <c r="AG530" s="134"/>
      <c r="AH530" s="134"/>
    </row>
    <row r="531" spans="1:34" ht="12" customHeight="1">
      <c r="A531" s="160"/>
      <c r="B531" s="155" t="str">
        <f t="array" ref="B531">IF(LEN(A531)=0,"",INDEX('Smelter Look-up'!$A:$A,MATCH($A531,'Smelter Look-up'!$E:$E,0)))</f>
        <v/>
      </c>
      <c r="C531" s="158" t="str">
        <f t="array" ref="C531">IF(LEN(A531)=0,"",INDEX('Smelter Look-up'!$C:$C,MATCH($A531,'Smelter Look-up'!$E:$E,0)))</f>
        <v/>
      </c>
      <c r="D531" s="155"/>
      <c r="E531" s="155" t="str">
        <f ca="1">IF(ISERROR($V531),"",OFFSET('Smelter Look-up'!$D$4,$V531-4,0)&amp;"")</f>
        <v/>
      </c>
      <c r="F531" s="155" t="str">
        <f ca="1">IF(ISERROR($V531),"",OFFSET('Smelter Look-up'!$E$4,$V531-4,0))</f>
        <v/>
      </c>
      <c r="G531" s="155" t="str">
        <f ca="1">IF(C531=$X$4,IF(ISERROR($V531),"Enter smelter details","RMI"),IF(ISERROR($V531),"",OFFSET('Smelter Look-up'!$F$4,$V531-4,0)))</f>
        <v/>
      </c>
      <c r="H531" s="156" t="str">
        <f ca="1">IF(ISERROR($V531),"",OFFSET('Smelter Look-up'!$G$4,$V531-4,0))</f>
        <v/>
      </c>
      <c r="I531" s="157" t="str">
        <f ca="1">IF(ISERROR($V531),"",OFFSET('Smelter Look-up'!$H$4,$V531-4,0))</f>
        <v/>
      </c>
      <c r="J531" s="157" t="str">
        <f ca="1">IF(ISERROR($V531),"",OFFSET('Smelter Look-up'!$I$4,$V531-4,0))</f>
        <v/>
      </c>
      <c r="K531" s="158"/>
      <c r="L531" s="158"/>
      <c r="M531" s="158"/>
      <c r="N531" s="158"/>
      <c r="O531" s="158"/>
      <c r="P531" s="157"/>
      <c r="Q531" s="159"/>
      <c r="R531" s="155" t="str">
        <f ca="1">IF(ISERROR($V531),"",OFFSET('Smelter Look-up'!$C$4,$V531-4,0)&amp;"")</f>
        <v/>
      </c>
      <c r="S531" s="160" t="str">
        <f t="array" aca="1" ref="S531" ca="1">IF(B531="","",IF(ISERROR(MATCH($E531,CL,0)),"Unknown",INDIRECT("'C'!$A$"&amp;MATCH($E531,CL,0)+1)))</f>
        <v/>
      </c>
      <c r="T531" s="160" t="str">
        <f t="array" aca="1" ref="T531" ca="1">IF(B531="","",IF(ISERROR(MATCH($J531,SorP!$B$1:$B$6226,0)),"",INDIRECT("'SorP'!$A$"&amp;MATCH($S531&amp;$J531,SorP!C:C,0))))</f>
        <v/>
      </c>
      <c r="U531" s="161"/>
      <c r="V531" s="151" t="e">
        <f>IF(C531="",NA(),IF(OR(C531="Smelter not listed",C531="Smelter not yet identified"),MATCH($B531&amp;$D531,'Smelter Look-up'!$J:$J,0),MATCH($B531&amp;$C531,'Smelter Look-up'!$J:$J,0)))</f>
        <v>#N/A</v>
      </c>
      <c r="W531" s="134"/>
      <c r="X531" s="134">
        <f t="shared" ca="1" si="10"/>
        <v>0</v>
      </c>
      <c r="Y531" s="134"/>
      <c r="Z531" s="134"/>
      <c r="AA531" s="134"/>
      <c r="AB531" s="162" t="str">
        <f t="shared" si="11"/>
        <v/>
      </c>
      <c r="AC531" s="134"/>
      <c r="AD531" s="134"/>
      <c r="AE531" s="134"/>
      <c r="AF531" s="134"/>
      <c r="AG531" s="134"/>
      <c r="AH531" s="134"/>
    </row>
    <row r="532" spans="1:34" ht="12" customHeight="1">
      <c r="A532" s="160"/>
      <c r="B532" s="155" t="str">
        <f t="array" ref="B532">IF(LEN(A532)=0,"",INDEX('Smelter Look-up'!$A:$A,MATCH($A532,'Smelter Look-up'!$E:$E,0)))</f>
        <v/>
      </c>
      <c r="C532" s="158" t="str">
        <f t="array" ref="C532">IF(LEN(A532)=0,"",INDEX('Smelter Look-up'!$C:$C,MATCH($A532,'Smelter Look-up'!$E:$E,0)))</f>
        <v/>
      </c>
      <c r="D532" s="155"/>
      <c r="E532" s="155" t="str">
        <f ca="1">IF(ISERROR($V532),"",OFFSET('Smelter Look-up'!$D$4,$V532-4,0)&amp;"")</f>
        <v/>
      </c>
      <c r="F532" s="155" t="str">
        <f ca="1">IF(ISERROR($V532),"",OFFSET('Smelter Look-up'!$E$4,$V532-4,0))</f>
        <v/>
      </c>
      <c r="G532" s="155" t="str">
        <f ca="1">IF(C532=$X$4,IF(ISERROR($V532),"Enter smelter details","RMI"),IF(ISERROR($V532),"",OFFSET('Smelter Look-up'!$F$4,$V532-4,0)))</f>
        <v/>
      </c>
      <c r="H532" s="156" t="str">
        <f ca="1">IF(ISERROR($V532),"",OFFSET('Smelter Look-up'!$G$4,$V532-4,0))</f>
        <v/>
      </c>
      <c r="I532" s="157" t="str">
        <f ca="1">IF(ISERROR($V532),"",OFFSET('Smelter Look-up'!$H$4,$V532-4,0))</f>
        <v/>
      </c>
      <c r="J532" s="157" t="str">
        <f ca="1">IF(ISERROR($V532),"",OFFSET('Smelter Look-up'!$I$4,$V532-4,0))</f>
        <v/>
      </c>
      <c r="K532" s="158"/>
      <c r="L532" s="158"/>
      <c r="M532" s="158"/>
      <c r="N532" s="158"/>
      <c r="O532" s="158"/>
      <c r="P532" s="157"/>
      <c r="Q532" s="159"/>
      <c r="R532" s="155" t="str">
        <f ca="1">IF(ISERROR($V532),"",OFFSET('Smelter Look-up'!$C$4,$V532-4,0)&amp;"")</f>
        <v/>
      </c>
      <c r="S532" s="160" t="str">
        <f t="array" aca="1" ref="S532" ca="1">IF(B532="","",IF(ISERROR(MATCH($E532,CL,0)),"Unknown",INDIRECT("'C'!$A$"&amp;MATCH($E532,CL,0)+1)))</f>
        <v/>
      </c>
      <c r="T532" s="160" t="str">
        <f t="array" aca="1" ref="T532" ca="1">IF(B532="","",IF(ISERROR(MATCH($J532,SorP!$B$1:$B$6226,0)),"",INDIRECT("'SorP'!$A$"&amp;MATCH($S532&amp;$J532,SorP!C:C,0))))</f>
        <v/>
      </c>
      <c r="U532" s="161"/>
      <c r="V532" s="151" t="e">
        <f>IF(C532="",NA(),IF(OR(C532="Smelter not listed",C532="Smelter not yet identified"),MATCH($B532&amp;$D532,'Smelter Look-up'!$J:$J,0),MATCH($B532&amp;$C532,'Smelter Look-up'!$J:$J,0)))</f>
        <v>#N/A</v>
      </c>
      <c r="W532" s="134"/>
      <c r="X532" s="134">
        <f t="shared" ca="1" si="10"/>
        <v>0</v>
      </c>
      <c r="Y532" s="134"/>
      <c r="Z532" s="134"/>
      <c r="AA532" s="134"/>
      <c r="AB532" s="162" t="str">
        <f t="shared" si="11"/>
        <v/>
      </c>
      <c r="AC532" s="134"/>
      <c r="AD532" s="134"/>
      <c r="AE532" s="134"/>
      <c r="AF532" s="134"/>
      <c r="AG532" s="134"/>
      <c r="AH532" s="134"/>
    </row>
    <row r="533" spans="1:34" ht="12" customHeight="1">
      <c r="A533" s="160"/>
      <c r="B533" s="155" t="str">
        <f t="array" ref="B533">IF(LEN(A533)=0,"",INDEX('Smelter Look-up'!$A:$A,MATCH($A533,'Smelter Look-up'!$E:$E,0)))</f>
        <v/>
      </c>
      <c r="C533" s="158" t="str">
        <f t="array" ref="C533">IF(LEN(A533)=0,"",INDEX('Smelter Look-up'!$C:$C,MATCH($A533,'Smelter Look-up'!$E:$E,0)))</f>
        <v/>
      </c>
      <c r="D533" s="155"/>
      <c r="E533" s="155" t="str">
        <f ca="1">IF(ISERROR($V533),"",OFFSET('Smelter Look-up'!$D$4,$V533-4,0)&amp;"")</f>
        <v/>
      </c>
      <c r="F533" s="155" t="str">
        <f ca="1">IF(ISERROR($V533),"",OFFSET('Smelter Look-up'!$E$4,$V533-4,0))</f>
        <v/>
      </c>
      <c r="G533" s="155" t="str">
        <f ca="1">IF(C533=$X$4,IF(ISERROR($V533),"Enter smelter details","RMI"),IF(ISERROR($V533),"",OFFSET('Smelter Look-up'!$F$4,$V533-4,0)))</f>
        <v/>
      </c>
      <c r="H533" s="156" t="str">
        <f ca="1">IF(ISERROR($V533),"",OFFSET('Smelter Look-up'!$G$4,$V533-4,0))</f>
        <v/>
      </c>
      <c r="I533" s="157" t="str">
        <f ca="1">IF(ISERROR($V533),"",OFFSET('Smelter Look-up'!$H$4,$V533-4,0))</f>
        <v/>
      </c>
      <c r="J533" s="157" t="str">
        <f ca="1">IF(ISERROR($V533),"",OFFSET('Smelter Look-up'!$I$4,$V533-4,0))</f>
        <v/>
      </c>
      <c r="K533" s="158"/>
      <c r="L533" s="158"/>
      <c r="M533" s="158"/>
      <c r="N533" s="158"/>
      <c r="O533" s="158"/>
      <c r="P533" s="157"/>
      <c r="Q533" s="159"/>
      <c r="R533" s="155" t="str">
        <f ca="1">IF(ISERROR($V533),"",OFFSET('Smelter Look-up'!$C$4,$V533-4,0)&amp;"")</f>
        <v/>
      </c>
      <c r="S533" s="160" t="str">
        <f t="array" aca="1" ref="S533" ca="1">IF(B533="","",IF(ISERROR(MATCH($E533,CL,0)),"Unknown",INDIRECT("'C'!$A$"&amp;MATCH($E533,CL,0)+1)))</f>
        <v/>
      </c>
      <c r="T533" s="160" t="str">
        <f t="array" aca="1" ref="T533" ca="1">IF(B533="","",IF(ISERROR(MATCH($J533,SorP!$B$1:$B$6226,0)),"",INDIRECT("'SorP'!$A$"&amp;MATCH($S533&amp;$J533,SorP!C:C,0))))</f>
        <v/>
      </c>
      <c r="U533" s="161"/>
      <c r="V533" s="151" t="e">
        <f>IF(C533="",NA(),IF(OR(C533="Smelter not listed",C533="Smelter not yet identified"),MATCH($B533&amp;$D533,'Smelter Look-up'!$J:$J,0),MATCH($B533&amp;$C533,'Smelter Look-up'!$J:$J,0)))</f>
        <v>#N/A</v>
      </c>
      <c r="W533" s="134"/>
      <c r="X533" s="134">
        <f t="shared" ca="1" si="10"/>
        <v>0</v>
      </c>
      <c r="Y533" s="134"/>
      <c r="Z533" s="134"/>
      <c r="AA533" s="134"/>
      <c r="AB533" s="162" t="str">
        <f t="shared" si="11"/>
        <v/>
      </c>
      <c r="AC533" s="134"/>
      <c r="AD533" s="134"/>
      <c r="AE533" s="134"/>
      <c r="AF533" s="134"/>
      <c r="AG533" s="134"/>
      <c r="AH533" s="134"/>
    </row>
    <row r="534" spans="1:34" ht="12" customHeight="1">
      <c r="A534" s="160"/>
      <c r="B534" s="155" t="str">
        <f t="array" ref="B534">IF(LEN(A534)=0,"",INDEX('Smelter Look-up'!$A:$A,MATCH($A534,'Smelter Look-up'!$E:$E,0)))</f>
        <v/>
      </c>
      <c r="C534" s="158" t="str">
        <f t="array" ref="C534">IF(LEN(A534)=0,"",INDEX('Smelter Look-up'!$C:$C,MATCH($A534,'Smelter Look-up'!$E:$E,0)))</f>
        <v/>
      </c>
      <c r="D534" s="155"/>
      <c r="E534" s="155" t="str">
        <f ca="1">IF(ISERROR($V534),"",OFFSET('Smelter Look-up'!$D$4,$V534-4,0)&amp;"")</f>
        <v/>
      </c>
      <c r="F534" s="155" t="str">
        <f ca="1">IF(ISERROR($V534),"",OFFSET('Smelter Look-up'!$E$4,$V534-4,0))</f>
        <v/>
      </c>
      <c r="G534" s="155" t="str">
        <f ca="1">IF(C534=$X$4,IF(ISERROR($V534),"Enter smelter details","RMI"),IF(ISERROR($V534),"",OFFSET('Smelter Look-up'!$F$4,$V534-4,0)))</f>
        <v/>
      </c>
      <c r="H534" s="156" t="str">
        <f ca="1">IF(ISERROR($V534),"",OFFSET('Smelter Look-up'!$G$4,$V534-4,0))</f>
        <v/>
      </c>
      <c r="I534" s="157" t="str">
        <f ca="1">IF(ISERROR($V534),"",OFFSET('Smelter Look-up'!$H$4,$V534-4,0))</f>
        <v/>
      </c>
      <c r="J534" s="157" t="str">
        <f ca="1">IF(ISERROR($V534),"",OFFSET('Smelter Look-up'!$I$4,$V534-4,0))</f>
        <v/>
      </c>
      <c r="K534" s="158"/>
      <c r="L534" s="158"/>
      <c r="M534" s="158"/>
      <c r="N534" s="158"/>
      <c r="O534" s="158"/>
      <c r="P534" s="157"/>
      <c r="Q534" s="159"/>
      <c r="R534" s="155" t="str">
        <f ca="1">IF(ISERROR($V534),"",OFFSET('Smelter Look-up'!$C$4,$V534-4,0)&amp;"")</f>
        <v/>
      </c>
      <c r="S534" s="160" t="str">
        <f t="array" aca="1" ref="S534" ca="1">IF(B534="","",IF(ISERROR(MATCH($E534,CL,0)),"Unknown",INDIRECT("'C'!$A$"&amp;MATCH($E534,CL,0)+1)))</f>
        <v/>
      </c>
      <c r="T534" s="160" t="str">
        <f t="array" aca="1" ref="T534" ca="1">IF(B534="","",IF(ISERROR(MATCH($J534,SorP!$B$1:$B$6226,0)),"",INDIRECT("'SorP'!$A$"&amp;MATCH($S534&amp;$J534,SorP!C:C,0))))</f>
        <v/>
      </c>
      <c r="U534" s="161"/>
      <c r="V534" s="151" t="e">
        <f>IF(C534="",NA(),IF(OR(C534="Smelter not listed",C534="Smelter not yet identified"),MATCH($B534&amp;$D534,'Smelter Look-up'!$J:$J,0),MATCH($B534&amp;$C534,'Smelter Look-up'!$J:$J,0)))</f>
        <v>#N/A</v>
      </c>
      <c r="W534" s="134"/>
      <c r="X534" s="134">
        <f t="shared" ca="1" si="10"/>
        <v>0</v>
      </c>
      <c r="Y534" s="134"/>
      <c r="Z534" s="134"/>
      <c r="AA534" s="134"/>
      <c r="AB534" s="162" t="str">
        <f t="shared" si="11"/>
        <v/>
      </c>
      <c r="AC534" s="134"/>
      <c r="AD534" s="134"/>
      <c r="AE534" s="134"/>
      <c r="AF534" s="134"/>
      <c r="AG534" s="134"/>
      <c r="AH534" s="134"/>
    </row>
    <row r="535" spans="1:34" ht="12" customHeight="1">
      <c r="A535" s="160"/>
      <c r="B535" s="155" t="str">
        <f t="array" ref="B535">IF(LEN(A535)=0,"",INDEX('Smelter Look-up'!$A:$A,MATCH($A535,'Smelter Look-up'!$E:$E,0)))</f>
        <v/>
      </c>
      <c r="C535" s="158" t="str">
        <f t="array" ref="C535">IF(LEN(A535)=0,"",INDEX('Smelter Look-up'!$C:$C,MATCH($A535,'Smelter Look-up'!$E:$E,0)))</f>
        <v/>
      </c>
      <c r="D535" s="155"/>
      <c r="E535" s="155" t="str">
        <f ca="1">IF(ISERROR($V535),"",OFFSET('Smelter Look-up'!$D$4,$V535-4,0)&amp;"")</f>
        <v/>
      </c>
      <c r="F535" s="155" t="str">
        <f ca="1">IF(ISERROR($V535),"",OFFSET('Smelter Look-up'!$E$4,$V535-4,0))</f>
        <v/>
      </c>
      <c r="G535" s="155" t="str">
        <f ca="1">IF(C535=$X$4,IF(ISERROR($V535),"Enter smelter details","RMI"),IF(ISERROR($V535),"",OFFSET('Smelter Look-up'!$F$4,$V535-4,0)))</f>
        <v/>
      </c>
      <c r="H535" s="156" t="str">
        <f ca="1">IF(ISERROR($V535),"",OFFSET('Smelter Look-up'!$G$4,$V535-4,0))</f>
        <v/>
      </c>
      <c r="I535" s="157" t="str">
        <f ca="1">IF(ISERROR($V535),"",OFFSET('Smelter Look-up'!$H$4,$V535-4,0))</f>
        <v/>
      </c>
      <c r="J535" s="157" t="str">
        <f ca="1">IF(ISERROR($V535),"",OFFSET('Smelter Look-up'!$I$4,$V535-4,0))</f>
        <v/>
      </c>
      <c r="K535" s="158"/>
      <c r="L535" s="158"/>
      <c r="M535" s="158"/>
      <c r="N535" s="158"/>
      <c r="O535" s="158"/>
      <c r="P535" s="157"/>
      <c r="Q535" s="159"/>
      <c r="R535" s="155" t="str">
        <f ca="1">IF(ISERROR($V535),"",OFFSET('Smelter Look-up'!$C$4,$V535-4,0)&amp;"")</f>
        <v/>
      </c>
      <c r="S535" s="160" t="str">
        <f t="array" aca="1" ref="S535" ca="1">IF(B535="","",IF(ISERROR(MATCH($E535,CL,0)),"Unknown",INDIRECT("'C'!$A$"&amp;MATCH($E535,CL,0)+1)))</f>
        <v/>
      </c>
      <c r="T535" s="160" t="str">
        <f t="array" aca="1" ref="T535" ca="1">IF(B535="","",IF(ISERROR(MATCH($J535,SorP!$B$1:$B$6226,0)),"",INDIRECT("'SorP'!$A$"&amp;MATCH($S535&amp;$J535,SorP!C:C,0))))</f>
        <v/>
      </c>
      <c r="U535" s="161"/>
      <c r="V535" s="151" t="e">
        <f>IF(C535="",NA(),IF(OR(C535="Smelter not listed",C535="Smelter not yet identified"),MATCH($B535&amp;$D535,'Smelter Look-up'!$J:$J,0),MATCH($B535&amp;$C535,'Smelter Look-up'!$J:$J,0)))</f>
        <v>#N/A</v>
      </c>
      <c r="W535" s="134"/>
      <c r="X535" s="134">
        <f t="shared" ca="1" si="10"/>
        <v>0</v>
      </c>
      <c r="Y535" s="134"/>
      <c r="Z535" s="134"/>
      <c r="AA535" s="134"/>
      <c r="AB535" s="162" t="str">
        <f t="shared" si="11"/>
        <v/>
      </c>
      <c r="AC535" s="134"/>
      <c r="AD535" s="134"/>
      <c r="AE535" s="134"/>
      <c r="AF535" s="134"/>
      <c r="AG535" s="134"/>
      <c r="AH535" s="134"/>
    </row>
    <row r="536" spans="1:34" ht="12" customHeight="1">
      <c r="A536" s="160"/>
      <c r="B536" s="155" t="str">
        <f t="array" ref="B536">IF(LEN(A536)=0,"",INDEX('Smelter Look-up'!$A:$A,MATCH($A536,'Smelter Look-up'!$E:$E,0)))</f>
        <v/>
      </c>
      <c r="C536" s="158" t="str">
        <f t="array" ref="C536">IF(LEN(A536)=0,"",INDEX('Smelter Look-up'!$C:$C,MATCH($A536,'Smelter Look-up'!$E:$E,0)))</f>
        <v/>
      </c>
      <c r="D536" s="155"/>
      <c r="E536" s="155" t="str">
        <f ca="1">IF(ISERROR($V536),"",OFFSET('Smelter Look-up'!$D$4,$V536-4,0)&amp;"")</f>
        <v/>
      </c>
      <c r="F536" s="155" t="str">
        <f ca="1">IF(ISERROR($V536),"",OFFSET('Smelter Look-up'!$E$4,$V536-4,0))</f>
        <v/>
      </c>
      <c r="G536" s="155" t="str">
        <f ca="1">IF(C536=$X$4,IF(ISERROR($V536),"Enter smelter details","RMI"),IF(ISERROR($V536),"",OFFSET('Smelter Look-up'!$F$4,$V536-4,0)))</f>
        <v/>
      </c>
      <c r="H536" s="156" t="str">
        <f ca="1">IF(ISERROR($V536),"",OFFSET('Smelter Look-up'!$G$4,$V536-4,0))</f>
        <v/>
      </c>
      <c r="I536" s="157" t="str">
        <f ca="1">IF(ISERROR($V536),"",OFFSET('Smelter Look-up'!$H$4,$V536-4,0))</f>
        <v/>
      </c>
      <c r="J536" s="157" t="str">
        <f ca="1">IF(ISERROR($V536),"",OFFSET('Smelter Look-up'!$I$4,$V536-4,0))</f>
        <v/>
      </c>
      <c r="K536" s="158"/>
      <c r="L536" s="158"/>
      <c r="M536" s="158"/>
      <c r="N536" s="158"/>
      <c r="O536" s="158"/>
      <c r="P536" s="157"/>
      <c r="Q536" s="159"/>
      <c r="R536" s="155" t="str">
        <f ca="1">IF(ISERROR($V536),"",OFFSET('Smelter Look-up'!$C$4,$V536-4,0)&amp;"")</f>
        <v/>
      </c>
      <c r="S536" s="160" t="str">
        <f t="array" aca="1" ref="S536" ca="1">IF(B536="","",IF(ISERROR(MATCH($E536,CL,0)),"Unknown",INDIRECT("'C'!$A$"&amp;MATCH($E536,CL,0)+1)))</f>
        <v/>
      </c>
      <c r="T536" s="160" t="str">
        <f t="array" aca="1" ref="T536" ca="1">IF(B536="","",IF(ISERROR(MATCH($J536,SorP!$B$1:$B$6226,0)),"",INDIRECT("'SorP'!$A$"&amp;MATCH($S536&amp;$J536,SorP!C:C,0))))</f>
        <v/>
      </c>
      <c r="U536" s="161"/>
      <c r="V536" s="151" t="e">
        <f>IF(C536="",NA(),IF(OR(C536="Smelter not listed",C536="Smelter not yet identified"),MATCH($B536&amp;$D536,'Smelter Look-up'!$J:$J,0),MATCH($B536&amp;$C536,'Smelter Look-up'!$J:$J,0)))</f>
        <v>#N/A</v>
      </c>
      <c r="W536" s="134"/>
      <c r="X536" s="134">
        <f t="shared" ca="1" si="10"/>
        <v>0</v>
      </c>
      <c r="Y536" s="134"/>
      <c r="Z536" s="134"/>
      <c r="AA536" s="134"/>
      <c r="AB536" s="162" t="str">
        <f t="shared" si="11"/>
        <v/>
      </c>
      <c r="AC536" s="134"/>
      <c r="AD536" s="134"/>
      <c r="AE536" s="134"/>
      <c r="AF536" s="134"/>
      <c r="AG536" s="134"/>
      <c r="AH536" s="134"/>
    </row>
    <row r="537" spans="1:34" ht="12" customHeight="1">
      <c r="A537" s="160"/>
      <c r="B537" s="155" t="str">
        <f t="array" ref="B537">IF(LEN(A537)=0,"",INDEX('Smelter Look-up'!$A:$A,MATCH($A537,'Smelter Look-up'!$E:$E,0)))</f>
        <v/>
      </c>
      <c r="C537" s="158" t="str">
        <f t="array" ref="C537">IF(LEN(A537)=0,"",INDEX('Smelter Look-up'!$C:$C,MATCH($A537,'Smelter Look-up'!$E:$E,0)))</f>
        <v/>
      </c>
      <c r="D537" s="155"/>
      <c r="E537" s="155" t="str">
        <f ca="1">IF(ISERROR($V537),"",OFFSET('Smelter Look-up'!$D$4,$V537-4,0)&amp;"")</f>
        <v/>
      </c>
      <c r="F537" s="155" t="str">
        <f ca="1">IF(ISERROR($V537),"",OFFSET('Smelter Look-up'!$E$4,$V537-4,0))</f>
        <v/>
      </c>
      <c r="G537" s="155" t="str">
        <f ca="1">IF(C537=$X$4,IF(ISERROR($V537),"Enter smelter details","RMI"),IF(ISERROR($V537),"",OFFSET('Smelter Look-up'!$F$4,$V537-4,0)))</f>
        <v/>
      </c>
      <c r="H537" s="156" t="str">
        <f ca="1">IF(ISERROR($V537),"",OFFSET('Smelter Look-up'!$G$4,$V537-4,0))</f>
        <v/>
      </c>
      <c r="I537" s="157" t="str">
        <f ca="1">IF(ISERROR($V537),"",OFFSET('Smelter Look-up'!$H$4,$V537-4,0))</f>
        <v/>
      </c>
      <c r="J537" s="157" t="str">
        <f ca="1">IF(ISERROR($V537),"",OFFSET('Smelter Look-up'!$I$4,$V537-4,0))</f>
        <v/>
      </c>
      <c r="K537" s="158"/>
      <c r="L537" s="158"/>
      <c r="M537" s="158"/>
      <c r="N537" s="158"/>
      <c r="O537" s="158"/>
      <c r="P537" s="157"/>
      <c r="Q537" s="159"/>
      <c r="R537" s="155" t="str">
        <f ca="1">IF(ISERROR($V537),"",OFFSET('Smelter Look-up'!$C$4,$V537-4,0)&amp;"")</f>
        <v/>
      </c>
      <c r="S537" s="160" t="str">
        <f t="array" aca="1" ref="S537" ca="1">IF(B537="","",IF(ISERROR(MATCH($E537,CL,0)),"Unknown",INDIRECT("'C'!$A$"&amp;MATCH($E537,CL,0)+1)))</f>
        <v/>
      </c>
      <c r="T537" s="160" t="str">
        <f t="array" aca="1" ref="T537" ca="1">IF(B537="","",IF(ISERROR(MATCH($J537,SorP!$B$1:$B$6226,0)),"",INDIRECT("'SorP'!$A$"&amp;MATCH($S537&amp;$J537,SorP!C:C,0))))</f>
        <v/>
      </c>
      <c r="U537" s="161"/>
      <c r="V537" s="151" t="e">
        <f>IF(C537="",NA(),IF(OR(C537="Smelter not listed",C537="Smelter not yet identified"),MATCH($B537&amp;$D537,'Smelter Look-up'!$J:$J,0),MATCH($B537&amp;$C537,'Smelter Look-up'!$J:$J,0)))</f>
        <v>#N/A</v>
      </c>
      <c r="W537" s="134"/>
      <c r="X537" s="134">
        <f t="shared" ca="1" si="10"/>
        <v>0</v>
      </c>
      <c r="Y537" s="134"/>
      <c r="Z537" s="134"/>
      <c r="AA537" s="134"/>
      <c r="AB537" s="162" t="str">
        <f t="shared" si="11"/>
        <v/>
      </c>
      <c r="AC537" s="134"/>
      <c r="AD537" s="134"/>
      <c r="AE537" s="134"/>
      <c r="AF537" s="134"/>
      <c r="AG537" s="134"/>
      <c r="AH537" s="134"/>
    </row>
    <row r="538" spans="1:34" ht="12" customHeight="1">
      <c r="A538" s="160"/>
      <c r="B538" s="155" t="str">
        <f t="array" ref="B538">IF(LEN(A538)=0,"",INDEX('Smelter Look-up'!$A:$A,MATCH($A538,'Smelter Look-up'!$E:$E,0)))</f>
        <v/>
      </c>
      <c r="C538" s="158" t="str">
        <f t="array" ref="C538">IF(LEN(A538)=0,"",INDEX('Smelter Look-up'!$C:$C,MATCH($A538,'Smelter Look-up'!$E:$E,0)))</f>
        <v/>
      </c>
      <c r="D538" s="155"/>
      <c r="E538" s="155" t="str">
        <f ca="1">IF(ISERROR($V538),"",OFFSET('Smelter Look-up'!$D$4,$V538-4,0)&amp;"")</f>
        <v/>
      </c>
      <c r="F538" s="155" t="str">
        <f ca="1">IF(ISERROR($V538),"",OFFSET('Smelter Look-up'!$E$4,$V538-4,0))</f>
        <v/>
      </c>
      <c r="G538" s="155" t="str">
        <f ca="1">IF(C538=$X$4,IF(ISERROR($V538),"Enter smelter details","RMI"),IF(ISERROR($V538),"",OFFSET('Smelter Look-up'!$F$4,$V538-4,0)))</f>
        <v/>
      </c>
      <c r="H538" s="156" t="str">
        <f ca="1">IF(ISERROR($V538),"",OFFSET('Smelter Look-up'!$G$4,$V538-4,0))</f>
        <v/>
      </c>
      <c r="I538" s="157" t="str">
        <f ca="1">IF(ISERROR($V538),"",OFFSET('Smelter Look-up'!$H$4,$V538-4,0))</f>
        <v/>
      </c>
      <c r="J538" s="157" t="str">
        <f ca="1">IF(ISERROR($V538),"",OFFSET('Smelter Look-up'!$I$4,$V538-4,0))</f>
        <v/>
      </c>
      <c r="K538" s="158"/>
      <c r="L538" s="158"/>
      <c r="M538" s="158"/>
      <c r="N538" s="158"/>
      <c r="O538" s="158"/>
      <c r="P538" s="157"/>
      <c r="Q538" s="159"/>
      <c r="R538" s="155" t="str">
        <f ca="1">IF(ISERROR($V538),"",OFFSET('Smelter Look-up'!$C$4,$V538-4,0)&amp;"")</f>
        <v/>
      </c>
      <c r="S538" s="160" t="str">
        <f t="array" aca="1" ref="S538" ca="1">IF(B538="","",IF(ISERROR(MATCH($E538,CL,0)),"Unknown",INDIRECT("'C'!$A$"&amp;MATCH($E538,CL,0)+1)))</f>
        <v/>
      </c>
      <c r="T538" s="160" t="str">
        <f t="array" aca="1" ref="T538" ca="1">IF(B538="","",IF(ISERROR(MATCH($J538,SorP!$B$1:$B$6226,0)),"",INDIRECT("'SorP'!$A$"&amp;MATCH($S538&amp;$J538,SorP!C:C,0))))</f>
        <v/>
      </c>
      <c r="U538" s="161"/>
      <c r="V538" s="151" t="e">
        <f>IF(C538="",NA(),IF(OR(C538="Smelter not listed",C538="Smelter not yet identified"),MATCH($B538&amp;$D538,'Smelter Look-up'!$J:$J,0),MATCH($B538&amp;$C538,'Smelter Look-up'!$J:$J,0)))</f>
        <v>#N/A</v>
      </c>
      <c r="W538" s="134"/>
      <c r="X538" s="134">
        <f t="shared" ca="1" si="10"/>
        <v>0</v>
      </c>
      <c r="Y538" s="134"/>
      <c r="Z538" s="134"/>
      <c r="AA538" s="134"/>
      <c r="AB538" s="162" t="str">
        <f t="shared" si="11"/>
        <v/>
      </c>
      <c r="AC538" s="134"/>
      <c r="AD538" s="134"/>
      <c r="AE538" s="134"/>
      <c r="AF538" s="134"/>
      <c r="AG538" s="134"/>
      <c r="AH538" s="134"/>
    </row>
    <row r="539" spans="1:34" ht="12" customHeight="1">
      <c r="A539" s="160"/>
      <c r="B539" s="155" t="str">
        <f t="array" ref="B539">IF(LEN(A539)=0,"",INDEX('Smelter Look-up'!$A:$A,MATCH($A539,'Smelter Look-up'!$E:$E,0)))</f>
        <v/>
      </c>
      <c r="C539" s="158" t="str">
        <f t="array" ref="C539">IF(LEN(A539)=0,"",INDEX('Smelter Look-up'!$C:$C,MATCH($A539,'Smelter Look-up'!$E:$E,0)))</f>
        <v/>
      </c>
      <c r="D539" s="155"/>
      <c r="E539" s="155" t="str">
        <f ca="1">IF(ISERROR($V539),"",OFFSET('Smelter Look-up'!$D$4,$V539-4,0)&amp;"")</f>
        <v/>
      </c>
      <c r="F539" s="155" t="str">
        <f ca="1">IF(ISERROR($V539),"",OFFSET('Smelter Look-up'!$E$4,$V539-4,0))</f>
        <v/>
      </c>
      <c r="G539" s="155" t="str">
        <f ca="1">IF(C539=$X$4,IF(ISERROR($V539),"Enter smelter details","RMI"),IF(ISERROR($V539),"",OFFSET('Smelter Look-up'!$F$4,$V539-4,0)))</f>
        <v/>
      </c>
      <c r="H539" s="156" t="str">
        <f ca="1">IF(ISERROR($V539),"",OFFSET('Smelter Look-up'!$G$4,$V539-4,0))</f>
        <v/>
      </c>
      <c r="I539" s="157" t="str">
        <f ca="1">IF(ISERROR($V539),"",OFFSET('Smelter Look-up'!$H$4,$V539-4,0))</f>
        <v/>
      </c>
      <c r="J539" s="157" t="str">
        <f ca="1">IF(ISERROR($V539),"",OFFSET('Smelter Look-up'!$I$4,$V539-4,0))</f>
        <v/>
      </c>
      <c r="K539" s="158"/>
      <c r="L539" s="158"/>
      <c r="M539" s="158"/>
      <c r="N539" s="158"/>
      <c r="O539" s="158"/>
      <c r="P539" s="157"/>
      <c r="Q539" s="159"/>
      <c r="R539" s="155" t="str">
        <f ca="1">IF(ISERROR($V539),"",OFFSET('Smelter Look-up'!$C$4,$V539-4,0)&amp;"")</f>
        <v/>
      </c>
      <c r="S539" s="160" t="str">
        <f t="array" aca="1" ref="S539" ca="1">IF(B539="","",IF(ISERROR(MATCH($E539,CL,0)),"Unknown",INDIRECT("'C'!$A$"&amp;MATCH($E539,CL,0)+1)))</f>
        <v/>
      </c>
      <c r="T539" s="160" t="str">
        <f t="array" aca="1" ref="T539" ca="1">IF(B539="","",IF(ISERROR(MATCH($J539,SorP!$B$1:$B$6226,0)),"",INDIRECT("'SorP'!$A$"&amp;MATCH($S539&amp;$J539,SorP!C:C,0))))</f>
        <v/>
      </c>
      <c r="U539" s="161"/>
      <c r="V539" s="151" t="e">
        <f>IF(C539="",NA(),IF(OR(C539="Smelter not listed",C539="Smelter not yet identified"),MATCH($B539&amp;$D539,'Smelter Look-up'!$J:$J,0),MATCH($B539&amp;$C539,'Smelter Look-up'!$J:$J,0)))</f>
        <v>#N/A</v>
      </c>
      <c r="W539" s="134"/>
      <c r="X539" s="134">
        <f t="shared" ca="1" si="10"/>
        <v>0</v>
      </c>
      <c r="Y539" s="134"/>
      <c r="Z539" s="134"/>
      <c r="AA539" s="134"/>
      <c r="AB539" s="162" t="str">
        <f t="shared" si="11"/>
        <v/>
      </c>
      <c r="AC539" s="134"/>
      <c r="AD539" s="134"/>
      <c r="AE539" s="134"/>
      <c r="AF539" s="134"/>
      <c r="AG539" s="134"/>
      <c r="AH539" s="134"/>
    </row>
    <row r="540" spans="1:34" ht="12" customHeight="1">
      <c r="A540" s="160"/>
      <c r="B540" s="155" t="str">
        <f t="array" ref="B540">IF(LEN(A540)=0,"",INDEX('Smelter Look-up'!$A:$A,MATCH($A540,'Smelter Look-up'!$E:$E,0)))</f>
        <v/>
      </c>
      <c r="C540" s="158" t="str">
        <f t="array" ref="C540">IF(LEN(A540)=0,"",INDEX('Smelter Look-up'!$C:$C,MATCH($A540,'Smelter Look-up'!$E:$E,0)))</f>
        <v/>
      </c>
      <c r="D540" s="155"/>
      <c r="E540" s="155" t="str">
        <f ca="1">IF(ISERROR($V540),"",OFFSET('Smelter Look-up'!$D$4,$V540-4,0)&amp;"")</f>
        <v/>
      </c>
      <c r="F540" s="155" t="str">
        <f ca="1">IF(ISERROR($V540),"",OFFSET('Smelter Look-up'!$E$4,$V540-4,0))</f>
        <v/>
      </c>
      <c r="G540" s="155" t="str">
        <f ca="1">IF(C540=$X$4,IF(ISERROR($V540),"Enter smelter details","RMI"),IF(ISERROR($V540),"",OFFSET('Smelter Look-up'!$F$4,$V540-4,0)))</f>
        <v/>
      </c>
      <c r="H540" s="156" t="str">
        <f ca="1">IF(ISERROR($V540),"",OFFSET('Smelter Look-up'!$G$4,$V540-4,0))</f>
        <v/>
      </c>
      <c r="I540" s="157" t="str">
        <f ca="1">IF(ISERROR($V540),"",OFFSET('Smelter Look-up'!$H$4,$V540-4,0))</f>
        <v/>
      </c>
      <c r="J540" s="157" t="str">
        <f ca="1">IF(ISERROR($V540),"",OFFSET('Smelter Look-up'!$I$4,$V540-4,0))</f>
        <v/>
      </c>
      <c r="K540" s="158"/>
      <c r="L540" s="158"/>
      <c r="M540" s="158"/>
      <c r="N540" s="158"/>
      <c r="O540" s="158"/>
      <c r="P540" s="157"/>
      <c r="Q540" s="159"/>
      <c r="R540" s="155" t="str">
        <f ca="1">IF(ISERROR($V540),"",OFFSET('Smelter Look-up'!$C$4,$V540-4,0)&amp;"")</f>
        <v/>
      </c>
      <c r="S540" s="160" t="str">
        <f t="array" aca="1" ref="S540" ca="1">IF(B540="","",IF(ISERROR(MATCH($E540,CL,0)),"Unknown",INDIRECT("'C'!$A$"&amp;MATCH($E540,CL,0)+1)))</f>
        <v/>
      </c>
      <c r="T540" s="160" t="str">
        <f t="array" aca="1" ref="T540" ca="1">IF(B540="","",IF(ISERROR(MATCH($J540,SorP!$B$1:$B$6226,0)),"",INDIRECT("'SorP'!$A$"&amp;MATCH($S540&amp;$J540,SorP!C:C,0))))</f>
        <v/>
      </c>
      <c r="U540" s="161"/>
      <c r="V540" s="151" t="e">
        <f>IF(C540="",NA(),IF(OR(C540="Smelter not listed",C540="Smelter not yet identified"),MATCH($B540&amp;$D540,'Smelter Look-up'!$J:$J,0),MATCH($B540&amp;$C540,'Smelter Look-up'!$J:$J,0)))</f>
        <v>#N/A</v>
      </c>
      <c r="W540" s="134"/>
      <c r="X540" s="134">
        <f t="shared" ca="1" si="10"/>
        <v>0</v>
      </c>
      <c r="Y540" s="134"/>
      <c r="Z540" s="134"/>
      <c r="AA540" s="134"/>
      <c r="AB540" s="162" t="str">
        <f t="shared" si="11"/>
        <v/>
      </c>
      <c r="AC540" s="134"/>
      <c r="AD540" s="134"/>
      <c r="AE540" s="134"/>
      <c r="AF540" s="134"/>
      <c r="AG540" s="134"/>
      <c r="AH540" s="134"/>
    </row>
    <row r="541" spans="1:34" ht="12" customHeight="1">
      <c r="A541" s="160"/>
      <c r="B541" s="155" t="str">
        <f t="array" ref="B541">IF(LEN(A541)=0,"",INDEX('Smelter Look-up'!$A:$A,MATCH($A541,'Smelter Look-up'!$E:$E,0)))</f>
        <v/>
      </c>
      <c r="C541" s="158" t="str">
        <f t="array" ref="C541">IF(LEN(A541)=0,"",INDEX('Smelter Look-up'!$C:$C,MATCH($A541,'Smelter Look-up'!$E:$E,0)))</f>
        <v/>
      </c>
      <c r="D541" s="155"/>
      <c r="E541" s="155" t="str">
        <f ca="1">IF(ISERROR($V541),"",OFFSET('Smelter Look-up'!$D$4,$V541-4,0)&amp;"")</f>
        <v/>
      </c>
      <c r="F541" s="155" t="str">
        <f ca="1">IF(ISERROR($V541),"",OFFSET('Smelter Look-up'!$E$4,$V541-4,0))</f>
        <v/>
      </c>
      <c r="G541" s="155" t="str">
        <f ca="1">IF(C541=$X$4,IF(ISERROR($V541),"Enter smelter details","RMI"),IF(ISERROR($V541),"",OFFSET('Smelter Look-up'!$F$4,$V541-4,0)))</f>
        <v/>
      </c>
      <c r="H541" s="156" t="str">
        <f ca="1">IF(ISERROR($V541),"",OFFSET('Smelter Look-up'!$G$4,$V541-4,0))</f>
        <v/>
      </c>
      <c r="I541" s="157" t="str">
        <f ca="1">IF(ISERROR($V541),"",OFFSET('Smelter Look-up'!$H$4,$V541-4,0))</f>
        <v/>
      </c>
      <c r="J541" s="157" t="str">
        <f ca="1">IF(ISERROR($V541),"",OFFSET('Smelter Look-up'!$I$4,$V541-4,0))</f>
        <v/>
      </c>
      <c r="K541" s="158"/>
      <c r="L541" s="158"/>
      <c r="M541" s="158"/>
      <c r="N541" s="158"/>
      <c r="O541" s="158"/>
      <c r="P541" s="157"/>
      <c r="Q541" s="159"/>
      <c r="R541" s="155" t="str">
        <f ca="1">IF(ISERROR($V541),"",OFFSET('Smelter Look-up'!$C$4,$V541-4,0)&amp;"")</f>
        <v/>
      </c>
      <c r="S541" s="160" t="str">
        <f t="array" aca="1" ref="S541" ca="1">IF(B541="","",IF(ISERROR(MATCH($E541,CL,0)),"Unknown",INDIRECT("'C'!$A$"&amp;MATCH($E541,CL,0)+1)))</f>
        <v/>
      </c>
      <c r="T541" s="160" t="str">
        <f t="array" aca="1" ref="T541" ca="1">IF(B541="","",IF(ISERROR(MATCH($J541,SorP!$B$1:$B$6226,0)),"",INDIRECT("'SorP'!$A$"&amp;MATCH($S541&amp;$J541,SorP!C:C,0))))</f>
        <v/>
      </c>
      <c r="U541" s="161"/>
      <c r="V541" s="151" t="e">
        <f>IF(C541="",NA(),IF(OR(C541="Smelter not listed",C541="Smelter not yet identified"),MATCH($B541&amp;$D541,'Smelter Look-up'!$J:$J,0),MATCH($B541&amp;$C541,'Smelter Look-up'!$J:$J,0)))</f>
        <v>#N/A</v>
      </c>
      <c r="W541" s="134"/>
      <c r="X541" s="134">
        <f t="shared" ca="1" si="10"/>
        <v>0</v>
      </c>
      <c r="Y541" s="134"/>
      <c r="Z541" s="134"/>
      <c r="AA541" s="134"/>
      <c r="AB541" s="162" t="str">
        <f t="shared" si="11"/>
        <v/>
      </c>
      <c r="AC541" s="134"/>
      <c r="AD541" s="134"/>
      <c r="AE541" s="134"/>
      <c r="AF541" s="134"/>
      <c r="AG541" s="134"/>
      <c r="AH541" s="134"/>
    </row>
    <row r="542" spans="1:34" ht="12" customHeight="1">
      <c r="A542" s="160"/>
      <c r="B542" s="155" t="str">
        <f t="array" ref="B542">IF(LEN(A542)=0,"",INDEX('Smelter Look-up'!$A:$A,MATCH($A542,'Smelter Look-up'!$E:$E,0)))</f>
        <v/>
      </c>
      <c r="C542" s="158" t="str">
        <f t="array" ref="C542">IF(LEN(A542)=0,"",INDEX('Smelter Look-up'!$C:$C,MATCH($A542,'Smelter Look-up'!$E:$E,0)))</f>
        <v/>
      </c>
      <c r="D542" s="155"/>
      <c r="E542" s="155" t="str">
        <f ca="1">IF(ISERROR($V542),"",OFFSET('Smelter Look-up'!$D$4,$V542-4,0)&amp;"")</f>
        <v/>
      </c>
      <c r="F542" s="155" t="str">
        <f ca="1">IF(ISERROR($V542),"",OFFSET('Smelter Look-up'!$E$4,$V542-4,0))</f>
        <v/>
      </c>
      <c r="G542" s="155" t="str">
        <f ca="1">IF(C542=$X$4,IF(ISERROR($V542),"Enter smelter details","RMI"),IF(ISERROR($V542),"",OFFSET('Smelter Look-up'!$F$4,$V542-4,0)))</f>
        <v/>
      </c>
      <c r="H542" s="156" t="str">
        <f ca="1">IF(ISERROR($V542),"",OFFSET('Smelter Look-up'!$G$4,$V542-4,0))</f>
        <v/>
      </c>
      <c r="I542" s="157" t="str">
        <f ca="1">IF(ISERROR($V542),"",OFFSET('Smelter Look-up'!$H$4,$V542-4,0))</f>
        <v/>
      </c>
      <c r="J542" s="157" t="str">
        <f ca="1">IF(ISERROR($V542),"",OFFSET('Smelter Look-up'!$I$4,$V542-4,0))</f>
        <v/>
      </c>
      <c r="K542" s="158"/>
      <c r="L542" s="158"/>
      <c r="M542" s="158"/>
      <c r="N542" s="158"/>
      <c r="O542" s="158"/>
      <c r="P542" s="157"/>
      <c r="Q542" s="159"/>
      <c r="R542" s="155" t="str">
        <f ca="1">IF(ISERROR($V542),"",OFFSET('Smelter Look-up'!$C$4,$V542-4,0)&amp;"")</f>
        <v/>
      </c>
      <c r="S542" s="160" t="str">
        <f t="array" aca="1" ref="S542" ca="1">IF(B542="","",IF(ISERROR(MATCH($E542,CL,0)),"Unknown",INDIRECT("'C'!$A$"&amp;MATCH($E542,CL,0)+1)))</f>
        <v/>
      </c>
      <c r="T542" s="160" t="str">
        <f t="array" aca="1" ref="T542" ca="1">IF(B542="","",IF(ISERROR(MATCH($J542,SorP!$B$1:$B$6226,0)),"",INDIRECT("'SorP'!$A$"&amp;MATCH($S542&amp;$J542,SorP!C:C,0))))</f>
        <v/>
      </c>
      <c r="U542" s="161"/>
      <c r="V542" s="151" t="e">
        <f>IF(C542="",NA(),IF(OR(C542="Smelter not listed",C542="Smelter not yet identified"),MATCH($B542&amp;$D542,'Smelter Look-up'!$J:$J,0),MATCH($B542&amp;$C542,'Smelter Look-up'!$J:$J,0)))</f>
        <v>#N/A</v>
      </c>
      <c r="W542" s="134"/>
      <c r="X542" s="134">
        <f t="shared" ca="1" si="10"/>
        <v>0</v>
      </c>
      <c r="Y542" s="134"/>
      <c r="Z542" s="134"/>
      <c r="AA542" s="134"/>
      <c r="AB542" s="162" t="str">
        <f t="shared" si="11"/>
        <v/>
      </c>
      <c r="AC542" s="134"/>
      <c r="AD542" s="134"/>
      <c r="AE542" s="134"/>
      <c r="AF542" s="134"/>
      <c r="AG542" s="134"/>
      <c r="AH542" s="134"/>
    </row>
    <row r="543" spans="1:34" ht="12" customHeight="1">
      <c r="A543" s="160"/>
      <c r="B543" s="155" t="str">
        <f t="array" ref="B543">IF(LEN(A543)=0,"",INDEX('Smelter Look-up'!$A:$A,MATCH($A543,'Smelter Look-up'!$E:$E,0)))</f>
        <v/>
      </c>
      <c r="C543" s="158" t="str">
        <f t="array" ref="C543">IF(LEN(A543)=0,"",INDEX('Smelter Look-up'!$C:$C,MATCH($A543,'Smelter Look-up'!$E:$E,0)))</f>
        <v/>
      </c>
      <c r="D543" s="155"/>
      <c r="E543" s="155" t="str">
        <f ca="1">IF(ISERROR($V543),"",OFFSET('Smelter Look-up'!$D$4,$V543-4,0)&amp;"")</f>
        <v/>
      </c>
      <c r="F543" s="155" t="str">
        <f ca="1">IF(ISERROR($V543),"",OFFSET('Smelter Look-up'!$E$4,$V543-4,0))</f>
        <v/>
      </c>
      <c r="G543" s="155" t="str">
        <f ca="1">IF(C543=$X$4,IF(ISERROR($V543),"Enter smelter details","RMI"),IF(ISERROR($V543),"",OFFSET('Smelter Look-up'!$F$4,$V543-4,0)))</f>
        <v/>
      </c>
      <c r="H543" s="156" t="str">
        <f ca="1">IF(ISERROR($V543),"",OFFSET('Smelter Look-up'!$G$4,$V543-4,0))</f>
        <v/>
      </c>
      <c r="I543" s="157" t="str">
        <f ca="1">IF(ISERROR($V543),"",OFFSET('Smelter Look-up'!$H$4,$V543-4,0))</f>
        <v/>
      </c>
      <c r="J543" s="157" t="str">
        <f ca="1">IF(ISERROR($V543),"",OFFSET('Smelter Look-up'!$I$4,$V543-4,0))</f>
        <v/>
      </c>
      <c r="K543" s="158"/>
      <c r="L543" s="158"/>
      <c r="M543" s="158"/>
      <c r="N543" s="158"/>
      <c r="O543" s="158"/>
      <c r="P543" s="157"/>
      <c r="Q543" s="159"/>
      <c r="R543" s="155" t="str">
        <f ca="1">IF(ISERROR($V543),"",OFFSET('Smelter Look-up'!$C$4,$V543-4,0)&amp;"")</f>
        <v/>
      </c>
      <c r="S543" s="160" t="str">
        <f t="array" aca="1" ref="S543" ca="1">IF(B543="","",IF(ISERROR(MATCH($E543,CL,0)),"Unknown",INDIRECT("'C'!$A$"&amp;MATCH($E543,CL,0)+1)))</f>
        <v/>
      </c>
      <c r="T543" s="160" t="str">
        <f t="array" aca="1" ref="T543" ca="1">IF(B543="","",IF(ISERROR(MATCH($J543,SorP!$B$1:$B$6226,0)),"",INDIRECT("'SorP'!$A$"&amp;MATCH($S543&amp;$J543,SorP!C:C,0))))</f>
        <v/>
      </c>
      <c r="U543" s="161"/>
      <c r="V543" s="151" t="e">
        <f>IF(C543="",NA(),IF(OR(C543="Smelter not listed",C543="Smelter not yet identified"),MATCH($B543&amp;$D543,'Smelter Look-up'!$J:$J,0),MATCH($B543&amp;$C543,'Smelter Look-up'!$J:$J,0)))</f>
        <v>#N/A</v>
      </c>
      <c r="W543" s="134"/>
      <c r="X543" s="134">
        <f t="shared" ca="1" si="10"/>
        <v>0</v>
      </c>
      <c r="Y543" s="134"/>
      <c r="Z543" s="134"/>
      <c r="AA543" s="134"/>
      <c r="AB543" s="162" t="str">
        <f t="shared" si="11"/>
        <v/>
      </c>
      <c r="AC543" s="134"/>
      <c r="AD543" s="134"/>
      <c r="AE543" s="134"/>
      <c r="AF543" s="134"/>
      <c r="AG543" s="134"/>
      <c r="AH543" s="134"/>
    </row>
    <row r="544" spans="1:34" ht="12" customHeight="1">
      <c r="A544" s="160"/>
      <c r="B544" s="155" t="str">
        <f t="array" ref="B544">IF(LEN(A544)=0,"",INDEX('Smelter Look-up'!$A:$A,MATCH($A544,'Smelter Look-up'!$E:$E,0)))</f>
        <v/>
      </c>
      <c r="C544" s="158" t="str">
        <f t="array" ref="C544">IF(LEN(A544)=0,"",INDEX('Smelter Look-up'!$C:$C,MATCH($A544,'Smelter Look-up'!$E:$E,0)))</f>
        <v/>
      </c>
      <c r="D544" s="155"/>
      <c r="E544" s="155" t="str">
        <f ca="1">IF(ISERROR($V544),"",OFFSET('Smelter Look-up'!$D$4,$V544-4,0)&amp;"")</f>
        <v/>
      </c>
      <c r="F544" s="155" t="str">
        <f ca="1">IF(ISERROR($V544),"",OFFSET('Smelter Look-up'!$E$4,$V544-4,0))</f>
        <v/>
      </c>
      <c r="G544" s="155" t="str">
        <f ca="1">IF(C544=$X$4,IF(ISERROR($V544),"Enter smelter details","RMI"),IF(ISERROR($V544),"",OFFSET('Smelter Look-up'!$F$4,$V544-4,0)))</f>
        <v/>
      </c>
      <c r="H544" s="156" t="str">
        <f ca="1">IF(ISERROR($V544),"",OFFSET('Smelter Look-up'!$G$4,$V544-4,0))</f>
        <v/>
      </c>
      <c r="I544" s="157" t="str">
        <f ca="1">IF(ISERROR($V544),"",OFFSET('Smelter Look-up'!$H$4,$V544-4,0))</f>
        <v/>
      </c>
      <c r="J544" s="157" t="str">
        <f ca="1">IF(ISERROR($V544),"",OFFSET('Smelter Look-up'!$I$4,$V544-4,0))</f>
        <v/>
      </c>
      <c r="K544" s="158"/>
      <c r="L544" s="158"/>
      <c r="M544" s="158"/>
      <c r="N544" s="158"/>
      <c r="O544" s="158"/>
      <c r="P544" s="157"/>
      <c r="Q544" s="159"/>
      <c r="R544" s="155" t="str">
        <f ca="1">IF(ISERROR($V544),"",OFFSET('Smelter Look-up'!$C$4,$V544-4,0)&amp;"")</f>
        <v/>
      </c>
      <c r="S544" s="160" t="str">
        <f t="array" aca="1" ref="S544" ca="1">IF(B544="","",IF(ISERROR(MATCH($E544,CL,0)),"Unknown",INDIRECT("'C'!$A$"&amp;MATCH($E544,CL,0)+1)))</f>
        <v/>
      </c>
      <c r="T544" s="160" t="str">
        <f t="array" aca="1" ref="T544" ca="1">IF(B544="","",IF(ISERROR(MATCH($J544,SorP!$B$1:$B$6226,0)),"",INDIRECT("'SorP'!$A$"&amp;MATCH($S544&amp;$J544,SorP!C:C,0))))</f>
        <v/>
      </c>
      <c r="U544" s="161"/>
      <c r="V544" s="151" t="e">
        <f>IF(C544="",NA(),IF(OR(C544="Smelter not listed",C544="Smelter not yet identified"),MATCH($B544&amp;$D544,'Smelter Look-up'!$J:$J,0),MATCH($B544&amp;$C544,'Smelter Look-up'!$J:$J,0)))</f>
        <v>#N/A</v>
      </c>
      <c r="W544" s="134"/>
      <c r="X544" s="134">
        <f t="shared" ca="1" si="10"/>
        <v>0</v>
      </c>
      <c r="Y544" s="134"/>
      <c r="Z544" s="134"/>
      <c r="AA544" s="134"/>
      <c r="AB544" s="162" t="str">
        <f t="shared" si="11"/>
        <v/>
      </c>
      <c r="AC544" s="134"/>
      <c r="AD544" s="134"/>
      <c r="AE544" s="134"/>
      <c r="AF544" s="134"/>
      <c r="AG544" s="134"/>
      <c r="AH544" s="134"/>
    </row>
    <row r="545" spans="1:34" ht="12" customHeight="1">
      <c r="A545" s="160"/>
      <c r="B545" s="155" t="str">
        <f t="array" ref="B545">IF(LEN(A545)=0,"",INDEX('Smelter Look-up'!$A:$A,MATCH($A545,'Smelter Look-up'!$E:$E,0)))</f>
        <v/>
      </c>
      <c r="C545" s="158" t="str">
        <f t="array" ref="C545">IF(LEN(A545)=0,"",INDEX('Smelter Look-up'!$C:$C,MATCH($A545,'Smelter Look-up'!$E:$E,0)))</f>
        <v/>
      </c>
      <c r="D545" s="155"/>
      <c r="E545" s="155" t="str">
        <f ca="1">IF(ISERROR($V545),"",OFFSET('Smelter Look-up'!$D$4,$V545-4,0)&amp;"")</f>
        <v/>
      </c>
      <c r="F545" s="155" t="str">
        <f ca="1">IF(ISERROR($V545),"",OFFSET('Smelter Look-up'!$E$4,$V545-4,0))</f>
        <v/>
      </c>
      <c r="G545" s="155" t="str">
        <f ca="1">IF(C545=$X$4,IF(ISERROR($V545),"Enter smelter details","RMI"),IF(ISERROR($V545),"",OFFSET('Smelter Look-up'!$F$4,$V545-4,0)))</f>
        <v/>
      </c>
      <c r="H545" s="156" t="str">
        <f ca="1">IF(ISERROR($V545),"",OFFSET('Smelter Look-up'!$G$4,$V545-4,0))</f>
        <v/>
      </c>
      <c r="I545" s="157" t="str">
        <f ca="1">IF(ISERROR($V545),"",OFFSET('Smelter Look-up'!$H$4,$V545-4,0))</f>
        <v/>
      </c>
      <c r="J545" s="157" t="str">
        <f ca="1">IF(ISERROR($V545),"",OFFSET('Smelter Look-up'!$I$4,$V545-4,0))</f>
        <v/>
      </c>
      <c r="K545" s="158"/>
      <c r="L545" s="158"/>
      <c r="M545" s="158"/>
      <c r="N545" s="158"/>
      <c r="O545" s="158"/>
      <c r="P545" s="157"/>
      <c r="Q545" s="159"/>
      <c r="R545" s="155" t="str">
        <f ca="1">IF(ISERROR($V545),"",OFFSET('Smelter Look-up'!$C$4,$V545-4,0)&amp;"")</f>
        <v/>
      </c>
      <c r="S545" s="160" t="str">
        <f t="array" aca="1" ref="S545" ca="1">IF(B545="","",IF(ISERROR(MATCH($E545,CL,0)),"Unknown",INDIRECT("'C'!$A$"&amp;MATCH($E545,CL,0)+1)))</f>
        <v/>
      </c>
      <c r="T545" s="160" t="str">
        <f t="array" aca="1" ref="T545" ca="1">IF(B545="","",IF(ISERROR(MATCH($J545,SorP!$B$1:$B$6226,0)),"",INDIRECT("'SorP'!$A$"&amp;MATCH($S545&amp;$J545,SorP!C:C,0))))</f>
        <v/>
      </c>
      <c r="U545" s="161"/>
      <c r="V545" s="151" t="e">
        <f>IF(C545="",NA(),IF(OR(C545="Smelter not listed",C545="Smelter not yet identified"),MATCH($B545&amp;$D545,'Smelter Look-up'!$J:$J,0),MATCH($B545&amp;$C545,'Smelter Look-up'!$J:$J,0)))</f>
        <v>#N/A</v>
      </c>
      <c r="W545" s="134"/>
      <c r="X545" s="134">
        <f t="shared" ca="1" si="10"/>
        <v>0</v>
      </c>
      <c r="Y545" s="134"/>
      <c r="Z545" s="134"/>
      <c r="AA545" s="134"/>
      <c r="AB545" s="162" t="str">
        <f t="shared" si="11"/>
        <v/>
      </c>
      <c r="AC545" s="134"/>
      <c r="AD545" s="134"/>
      <c r="AE545" s="134"/>
      <c r="AF545" s="134"/>
      <c r="AG545" s="134"/>
      <c r="AH545" s="134"/>
    </row>
    <row r="546" spans="1:34" ht="12" customHeight="1">
      <c r="A546" s="160"/>
      <c r="B546" s="155" t="str">
        <f t="array" ref="B546">IF(LEN(A546)=0,"",INDEX('Smelter Look-up'!$A:$A,MATCH($A546,'Smelter Look-up'!$E:$E,0)))</f>
        <v/>
      </c>
      <c r="C546" s="158" t="str">
        <f t="array" ref="C546">IF(LEN(A546)=0,"",INDEX('Smelter Look-up'!$C:$C,MATCH($A546,'Smelter Look-up'!$E:$E,0)))</f>
        <v/>
      </c>
      <c r="D546" s="155"/>
      <c r="E546" s="155" t="str">
        <f ca="1">IF(ISERROR($V546),"",OFFSET('Smelter Look-up'!$D$4,$V546-4,0)&amp;"")</f>
        <v/>
      </c>
      <c r="F546" s="155" t="str">
        <f ca="1">IF(ISERROR($V546),"",OFFSET('Smelter Look-up'!$E$4,$V546-4,0))</f>
        <v/>
      </c>
      <c r="G546" s="155" t="str">
        <f ca="1">IF(C546=$X$4,IF(ISERROR($V546),"Enter smelter details","RMI"),IF(ISERROR($V546),"",OFFSET('Smelter Look-up'!$F$4,$V546-4,0)))</f>
        <v/>
      </c>
      <c r="H546" s="156" t="str">
        <f ca="1">IF(ISERROR($V546),"",OFFSET('Smelter Look-up'!$G$4,$V546-4,0))</f>
        <v/>
      </c>
      <c r="I546" s="157" t="str">
        <f ca="1">IF(ISERROR($V546),"",OFFSET('Smelter Look-up'!$H$4,$V546-4,0))</f>
        <v/>
      </c>
      <c r="J546" s="157" t="str">
        <f ca="1">IF(ISERROR($V546),"",OFFSET('Smelter Look-up'!$I$4,$V546-4,0))</f>
        <v/>
      </c>
      <c r="K546" s="158"/>
      <c r="L546" s="158"/>
      <c r="M546" s="158"/>
      <c r="N546" s="158"/>
      <c r="O546" s="158"/>
      <c r="P546" s="157"/>
      <c r="Q546" s="159"/>
      <c r="R546" s="155" t="str">
        <f ca="1">IF(ISERROR($V546),"",OFFSET('Smelter Look-up'!$C$4,$V546-4,0)&amp;"")</f>
        <v/>
      </c>
      <c r="S546" s="160" t="str">
        <f t="array" aca="1" ref="S546" ca="1">IF(B546="","",IF(ISERROR(MATCH($E546,CL,0)),"Unknown",INDIRECT("'C'!$A$"&amp;MATCH($E546,CL,0)+1)))</f>
        <v/>
      </c>
      <c r="T546" s="160" t="str">
        <f t="array" aca="1" ref="T546" ca="1">IF(B546="","",IF(ISERROR(MATCH($J546,SorP!$B$1:$B$6226,0)),"",INDIRECT("'SorP'!$A$"&amp;MATCH($S546&amp;$J546,SorP!C:C,0))))</f>
        <v/>
      </c>
      <c r="U546" s="161"/>
      <c r="V546" s="151" t="e">
        <f>IF(C546="",NA(),IF(OR(C546="Smelter not listed",C546="Smelter not yet identified"),MATCH($B546&amp;$D546,'Smelter Look-up'!$J:$J,0),MATCH($B546&amp;$C546,'Smelter Look-up'!$J:$J,0)))</f>
        <v>#N/A</v>
      </c>
      <c r="W546" s="134"/>
      <c r="X546" s="134">
        <f t="shared" ca="1" si="10"/>
        <v>0</v>
      </c>
      <c r="Y546" s="134"/>
      <c r="Z546" s="134"/>
      <c r="AA546" s="134"/>
      <c r="AB546" s="162" t="str">
        <f t="shared" si="11"/>
        <v/>
      </c>
      <c r="AC546" s="134"/>
      <c r="AD546" s="134"/>
      <c r="AE546" s="134"/>
      <c r="AF546" s="134"/>
      <c r="AG546" s="134"/>
      <c r="AH546" s="134"/>
    </row>
    <row r="547" spans="1:34" ht="12" customHeight="1">
      <c r="A547" s="160"/>
      <c r="B547" s="155" t="str">
        <f t="array" ref="B547">IF(LEN(A547)=0,"",INDEX('Smelter Look-up'!$A:$A,MATCH($A547,'Smelter Look-up'!$E:$E,0)))</f>
        <v/>
      </c>
      <c r="C547" s="158" t="str">
        <f t="array" ref="C547">IF(LEN(A547)=0,"",INDEX('Smelter Look-up'!$C:$C,MATCH($A547,'Smelter Look-up'!$E:$E,0)))</f>
        <v/>
      </c>
      <c r="D547" s="155"/>
      <c r="E547" s="155" t="str">
        <f ca="1">IF(ISERROR($V547),"",OFFSET('Smelter Look-up'!$D$4,$V547-4,0)&amp;"")</f>
        <v/>
      </c>
      <c r="F547" s="155" t="str">
        <f ca="1">IF(ISERROR($V547),"",OFFSET('Smelter Look-up'!$E$4,$V547-4,0))</f>
        <v/>
      </c>
      <c r="G547" s="155" t="str">
        <f ca="1">IF(C547=$X$4,IF(ISERROR($V547),"Enter smelter details","RMI"),IF(ISERROR($V547),"",OFFSET('Smelter Look-up'!$F$4,$V547-4,0)))</f>
        <v/>
      </c>
      <c r="H547" s="156" t="str">
        <f ca="1">IF(ISERROR($V547),"",OFFSET('Smelter Look-up'!$G$4,$V547-4,0))</f>
        <v/>
      </c>
      <c r="I547" s="157" t="str">
        <f ca="1">IF(ISERROR($V547),"",OFFSET('Smelter Look-up'!$H$4,$V547-4,0))</f>
        <v/>
      </c>
      <c r="J547" s="157" t="str">
        <f ca="1">IF(ISERROR($V547),"",OFFSET('Smelter Look-up'!$I$4,$V547-4,0))</f>
        <v/>
      </c>
      <c r="K547" s="158"/>
      <c r="L547" s="158"/>
      <c r="M547" s="158"/>
      <c r="N547" s="158"/>
      <c r="O547" s="158"/>
      <c r="P547" s="157"/>
      <c r="Q547" s="159"/>
      <c r="R547" s="155" t="str">
        <f ca="1">IF(ISERROR($V547),"",OFFSET('Smelter Look-up'!$C$4,$V547-4,0)&amp;"")</f>
        <v/>
      </c>
      <c r="S547" s="160" t="str">
        <f t="array" aca="1" ref="S547" ca="1">IF(B547="","",IF(ISERROR(MATCH($E547,CL,0)),"Unknown",INDIRECT("'C'!$A$"&amp;MATCH($E547,CL,0)+1)))</f>
        <v/>
      </c>
      <c r="T547" s="160" t="str">
        <f t="array" aca="1" ref="T547" ca="1">IF(B547="","",IF(ISERROR(MATCH($J547,SorP!$B$1:$B$6226,0)),"",INDIRECT("'SorP'!$A$"&amp;MATCH($S547&amp;$J547,SorP!C:C,0))))</f>
        <v/>
      </c>
      <c r="U547" s="161"/>
      <c r="V547" s="151" t="e">
        <f>IF(C547="",NA(),IF(OR(C547="Smelter not listed",C547="Smelter not yet identified"),MATCH($B547&amp;$D547,'Smelter Look-up'!$J:$J,0),MATCH($B547&amp;$C547,'Smelter Look-up'!$J:$J,0)))</f>
        <v>#N/A</v>
      </c>
      <c r="W547" s="134"/>
      <c r="X547" s="134">
        <f t="shared" ca="1" si="10"/>
        <v>0</v>
      </c>
      <c r="Y547" s="134"/>
      <c r="Z547" s="134"/>
      <c r="AA547" s="134"/>
      <c r="AB547" s="162" t="str">
        <f t="shared" si="11"/>
        <v/>
      </c>
      <c r="AC547" s="134"/>
      <c r="AD547" s="134"/>
      <c r="AE547" s="134"/>
      <c r="AF547" s="134"/>
      <c r="AG547" s="134"/>
      <c r="AH547" s="134"/>
    </row>
    <row r="548" spans="1:34" ht="12" customHeight="1">
      <c r="A548" s="160"/>
      <c r="B548" s="155" t="str">
        <f t="array" ref="B548">IF(LEN(A548)=0,"",INDEX('Smelter Look-up'!$A:$A,MATCH($A548,'Smelter Look-up'!$E:$E,0)))</f>
        <v/>
      </c>
      <c r="C548" s="158" t="str">
        <f t="array" ref="C548">IF(LEN(A548)=0,"",INDEX('Smelter Look-up'!$C:$C,MATCH($A548,'Smelter Look-up'!$E:$E,0)))</f>
        <v/>
      </c>
      <c r="D548" s="155"/>
      <c r="E548" s="155" t="str">
        <f ca="1">IF(ISERROR($V548),"",OFFSET('Smelter Look-up'!$D$4,$V548-4,0)&amp;"")</f>
        <v/>
      </c>
      <c r="F548" s="155" t="str">
        <f ca="1">IF(ISERROR($V548),"",OFFSET('Smelter Look-up'!$E$4,$V548-4,0))</f>
        <v/>
      </c>
      <c r="G548" s="155" t="str">
        <f ca="1">IF(C548=$X$4,IF(ISERROR($V548),"Enter smelter details","RMI"),IF(ISERROR($V548),"",OFFSET('Smelter Look-up'!$F$4,$V548-4,0)))</f>
        <v/>
      </c>
      <c r="H548" s="156" t="str">
        <f ca="1">IF(ISERROR($V548),"",OFFSET('Smelter Look-up'!$G$4,$V548-4,0))</f>
        <v/>
      </c>
      <c r="I548" s="157" t="str">
        <f ca="1">IF(ISERROR($V548),"",OFFSET('Smelter Look-up'!$H$4,$V548-4,0))</f>
        <v/>
      </c>
      <c r="J548" s="157" t="str">
        <f ca="1">IF(ISERROR($V548),"",OFFSET('Smelter Look-up'!$I$4,$V548-4,0))</f>
        <v/>
      </c>
      <c r="K548" s="158"/>
      <c r="L548" s="158"/>
      <c r="M548" s="158"/>
      <c r="N548" s="158"/>
      <c r="O548" s="158"/>
      <c r="P548" s="157"/>
      <c r="Q548" s="159"/>
      <c r="R548" s="155" t="str">
        <f ca="1">IF(ISERROR($V548),"",OFFSET('Smelter Look-up'!$C$4,$V548-4,0)&amp;"")</f>
        <v/>
      </c>
      <c r="S548" s="160" t="str">
        <f t="array" aca="1" ref="S548" ca="1">IF(B548="","",IF(ISERROR(MATCH($E548,CL,0)),"Unknown",INDIRECT("'C'!$A$"&amp;MATCH($E548,CL,0)+1)))</f>
        <v/>
      </c>
      <c r="T548" s="160" t="str">
        <f t="array" aca="1" ref="T548" ca="1">IF(B548="","",IF(ISERROR(MATCH($J548,SorP!$B$1:$B$6226,0)),"",INDIRECT("'SorP'!$A$"&amp;MATCH($S548&amp;$J548,SorP!C:C,0))))</f>
        <v/>
      </c>
      <c r="U548" s="161"/>
      <c r="V548" s="151" t="e">
        <f>IF(C548="",NA(),IF(OR(C548="Smelter not listed",C548="Smelter not yet identified"),MATCH($B548&amp;$D548,'Smelter Look-up'!$J:$J,0),MATCH($B548&amp;$C548,'Smelter Look-up'!$J:$J,0)))</f>
        <v>#N/A</v>
      </c>
      <c r="W548" s="134"/>
      <c r="X548" s="134">
        <f t="shared" ca="1" si="10"/>
        <v>0</v>
      </c>
      <c r="Y548" s="134"/>
      <c r="Z548" s="134"/>
      <c r="AA548" s="134"/>
      <c r="AB548" s="162" t="str">
        <f t="shared" si="11"/>
        <v/>
      </c>
      <c r="AC548" s="134"/>
      <c r="AD548" s="134"/>
      <c r="AE548" s="134"/>
      <c r="AF548" s="134"/>
      <c r="AG548" s="134"/>
      <c r="AH548" s="134"/>
    </row>
    <row r="549" spans="1:34" ht="12" customHeight="1">
      <c r="A549" s="160"/>
      <c r="B549" s="155" t="str">
        <f t="array" ref="B549">IF(LEN(A549)=0,"",INDEX('Smelter Look-up'!$A:$A,MATCH($A549,'Smelter Look-up'!$E:$E,0)))</f>
        <v/>
      </c>
      <c r="C549" s="158" t="str">
        <f t="array" ref="C549">IF(LEN(A549)=0,"",INDEX('Smelter Look-up'!$C:$C,MATCH($A549,'Smelter Look-up'!$E:$E,0)))</f>
        <v/>
      </c>
      <c r="D549" s="155"/>
      <c r="E549" s="155" t="str">
        <f ca="1">IF(ISERROR($V549),"",OFFSET('Smelter Look-up'!$D$4,$V549-4,0)&amp;"")</f>
        <v/>
      </c>
      <c r="F549" s="155" t="str">
        <f ca="1">IF(ISERROR($V549),"",OFFSET('Smelter Look-up'!$E$4,$V549-4,0))</f>
        <v/>
      </c>
      <c r="G549" s="155" t="str">
        <f ca="1">IF(C549=$X$4,IF(ISERROR($V549),"Enter smelter details","RMI"),IF(ISERROR($V549),"",OFFSET('Smelter Look-up'!$F$4,$V549-4,0)))</f>
        <v/>
      </c>
      <c r="H549" s="156" t="str">
        <f ca="1">IF(ISERROR($V549),"",OFFSET('Smelter Look-up'!$G$4,$V549-4,0))</f>
        <v/>
      </c>
      <c r="I549" s="157" t="str">
        <f ca="1">IF(ISERROR($V549),"",OFFSET('Smelter Look-up'!$H$4,$V549-4,0))</f>
        <v/>
      </c>
      <c r="J549" s="157" t="str">
        <f ca="1">IF(ISERROR($V549),"",OFFSET('Smelter Look-up'!$I$4,$V549-4,0))</f>
        <v/>
      </c>
      <c r="K549" s="158"/>
      <c r="L549" s="158"/>
      <c r="M549" s="158"/>
      <c r="N549" s="158"/>
      <c r="O549" s="158"/>
      <c r="P549" s="157"/>
      <c r="Q549" s="159"/>
      <c r="R549" s="155" t="str">
        <f ca="1">IF(ISERROR($V549),"",OFFSET('Smelter Look-up'!$C$4,$V549-4,0)&amp;"")</f>
        <v/>
      </c>
      <c r="S549" s="160" t="str">
        <f t="array" aca="1" ref="S549" ca="1">IF(B549="","",IF(ISERROR(MATCH($E549,CL,0)),"Unknown",INDIRECT("'C'!$A$"&amp;MATCH($E549,CL,0)+1)))</f>
        <v/>
      </c>
      <c r="T549" s="160" t="str">
        <f t="array" aca="1" ref="T549" ca="1">IF(B549="","",IF(ISERROR(MATCH($J549,SorP!$B$1:$B$6226,0)),"",INDIRECT("'SorP'!$A$"&amp;MATCH($S549&amp;$J549,SorP!C:C,0))))</f>
        <v/>
      </c>
      <c r="U549" s="161"/>
      <c r="V549" s="151" t="e">
        <f>IF(C549="",NA(),IF(OR(C549="Smelter not listed",C549="Smelter not yet identified"),MATCH($B549&amp;$D549,'Smelter Look-up'!$J:$J,0),MATCH($B549&amp;$C549,'Smelter Look-up'!$J:$J,0)))</f>
        <v>#N/A</v>
      </c>
      <c r="W549" s="134"/>
      <c r="X549" s="134">
        <f t="shared" ca="1" si="10"/>
        <v>0</v>
      </c>
      <c r="Y549" s="134"/>
      <c r="Z549" s="134"/>
      <c r="AA549" s="134"/>
      <c r="AB549" s="162" t="str">
        <f t="shared" si="11"/>
        <v/>
      </c>
      <c r="AC549" s="134"/>
      <c r="AD549" s="134"/>
      <c r="AE549" s="134"/>
      <c r="AF549" s="134"/>
      <c r="AG549" s="134"/>
      <c r="AH549" s="134"/>
    </row>
    <row r="550" spans="1:34" ht="12" customHeight="1">
      <c r="A550" s="160"/>
      <c r="B550" s="155" t="str">
        <f t="array" ref="B550">IF(LEN(A550)=0,"",INDEX('Smelter Look-up'!$A:$A,MATCH($A550,'Smelter Look-up'!$E:$E,0)))</f>
        <v/>
      </c>
      <c r="C550" s="158" t="str">
        <f t="array" ref="C550">IF(LEN(A550)=0,"",INDEX('Smelter Look-up'!$C:$C,MATCH($A550,'Smelter Look-up'!$E:$E,0)))</f>
        <v/>
      </c>
      <c r="D550" s="155"/>
      <c r="E550" s="155" t="str">
        <f ca="1">IF(ISERROR($V550),"",OFFSET('Smelter Look-up'!$D$4,$V550-4,0)&amp;"")</f>
        <v/>
      </c>
      <c r="F550" s="155" t="str">
        <f ca="1">IF(ISERROR($V550),"",OFFSET('Smelter Look-up'!$E$4,$V550-4,0))</f>
        <v/>
      </c>
      <c r="G550" s="155" t="str">
        <f ca="1">IF(C550=$X$4,IF(ISERROR($V550),"Enter smelter details","RMI"),IF(ISERROR($V550),"",OFFSET('Smelter Look-up'!$F$4,$V550-4,0)))</f>
        <v/>
      </c>
      <c r="H550" s="156" t="str">
        <f ca="1">IF(ISERROR($V550),"",OFFSET('Smelter Look-up'!$G$4,$V550-4,0))</f>
        <v/>
      </c>
      <c r="I550" s="157" t="str">
        <f ca="1">IF(ISERROR($V550),"",OFFSET('Smelter Look-up'!$H$4,$V550-4,0))</f>
        <v/>
      </c>
      <c r="J550" s="157" t="str">
        <f ca="1">IF(ISERROR($V550),"",OFFSET('Smelter Look-up'!$I$4,$V550-4,0))</f>
        <v/>
      </c>
      <c r="K550" s="158"/>
      <c r="L550" s="158"/>
      <c r="M550" s="158"/>
      <c r="N550" s="158"/>
      <c r="O550" s="158"/>
      <c r="P550" s="157"/>
      <c r="Q550" s="159"/>
      <c r="R550" s="155" t="str">
        <f ca="1">IF(ISERROR($V550),"",OFFSET('Smelter Look-up'!$C$4,$V550-4,0)&amp;"")</f>
        <v/>
      </c>
      <c r="S550" s="160" t="str">
        <f t="array" aca="1" ref="S550" ca="1">IF(B550="","",IF(ISERROR(MATCH($E550,CL,0)),"Unknown",INDIRECT("'C'!$A$"&amp;MATCH($E550,CL,0)+1)))</f>
        <v/>
      </c>
      <c r="T550" s="160" t="str">
        <f t="array" aca="1" ref="T550" ca="1">IF(B550="","",IF(ISERROR(MATCH($J550,SorP!$B$1:$B$6226,0)),"",INDIRECT("'SorP'!$A$"&amp;MATCH($S550&amp;$J550,SorP!C:C,0))))</f>
        <v/>
      </c>
      <c r="U550" s="161"/>
      <c r="V550" s="151" t="e">
        <f>IF(C550="",NA(),IF(OR(C550="Smelter not listed",C550="Smelter not yet identified"),MATCH($B550&amp;$D550,'Smelter Look-up'!$J:$J,0),MATCH($B550&amp;$C550,'Smelter Look-up'!$J:$J,0)))</f>
        <v>#N/A</v>
      </c>
      <c r="W550" s="134"/>
      <c r="X550" s="134">
        <f t="shared" ca="1" si="10"/>
        <v>0</v>
      </c>
      <c r="Y550" s="134"/>
      <c r="Z550" s="134"/>
      <c r="AA550" s="134"/>
      <c r="AB550" s="162" t="str">
        <f t="shared" si="11"/>
        <v/>
      </c>
      <c r="AC550" s="134"/>
      <c r="AD550" s="134"/>
      <c r="AE550" s="134"/>
      <c r="AF550" s="134"/>
      <c r="AG550" s="134"/>
      <c r="AH550" s="134"/>
    </row>
    <row r="551" spans="1:34" ht="12" customHeight="1">
      <c r="A551" s="160"/>
      <c r="B551" s="155" t="str">
        <f t="array" ref="B551">IF(LEN(A551)=0,"",INDEX('Smelter Look-up'!$A:$A,MATCH($A551,'Smelter Look-up'!$E:$E,0)))</f>
        <v/>
      </c>
      <c r="C551" s="158" t="str">
        <f t="array" ref="C551">IF(LEN(A551)=0,"",INDEX('Smelter Look-up'!$C:$C,MATCH($A551,'Smelter Look-up'!$E:$E,0)))</f>
        <v/>
      </c>
      <c r="D551" s="155"/>
      <c r="E551" s="155" t="str">
        <f ca="1">IF(ISERROR($V551),"",OFFSET('Smelter Look-up'!$D$4,$V551-4,0)&amp;"")</f>
        <v/>
      </c>
      <c r="F551" s="155" t="str">
        <f ca="1">IF(ISERROR($V551),"",OFFSET('Smelter Look-up'!$E$4,$V551-4,0))</f>
        <v/>
      </c>
      <c r="G551" s="155" t="str">
        <f ca="1">IF(C551=$X$4,IF(ISERROR($V551),"Enter smelter details","RMI"),IF(ISERROR($V551),"",OFFSET('Smelter Look-up'!$F$4,$V551-4,0)))</f>
        <v/>
      </c>
      <c r="H551" s="156" t="str">
        <f ca="1">IF(ISERROR($V551),"",OFFSET('Smelter Look-up'!$G$4,$V551-4,0))</f>
        <v/>
      </c>
      <c r="I551" s="157" t="str">
        <f ca="1">IF(ISERROR($V551),"",OFFSET('Smelter Look-up'!$H$4,$V551-4,0))</f>
        <v/>
      </c>
      <c r="J551" s="157" t="str">
        <f ca="1">IF(ISERROR($V551),"",OFFSET('Smelter Look-up'!$I$4,$V551-4,0))</f>
        <v/>
      </c>
      <c r="K551" s="158"/>
      <c r="L551" s="158"/>
      <c r="M551" s="158"/>
      <c r="N551" s="158"/>
      <c r="O551" s="158"/>
      <c r="P551" s="157"/>
      <c r="Q551" s="159"/>
      <c r="R551" s="155" t="str">
        <f ca="1">IF(ISERROR($V551),"",OFFSET('Smelter Look-up'!$C$4,$V551-4,0)&amp;"")</f>
        <v/>
      </c>
      <c r="S551" s="160" t="str">
        <f t="array" aca="1" ref="S551" ca="1">IF(B551="","",IF(ISERROR(MATCH($E551,CL,0)),"Unknown",INDIRECT("'C'!$A$"&amp;MATCH($E551,CL,0)+1)))</f>
        <v/>
      </c>
      <c r="T551" s="160" t="str">
        <f t="array" aca="1" ref="T551" ca="1">IF(B551="","",IF(ISERROR(MATCH($J551,SorP!$B$1:$B$6226,0)),"",INDIRECT("'SorP'!$A$"&amp;MATCH($S551&amp;$J551,SorP!C:C,0))))</f>
        <v/>
      </c>
      <c r="U551" s="161"/>
      <c r="V551" s="151" t="e">
        <f>IF(C551="",NA(),IF(OR(C551="Smelter not listed",C551="Smelter not yet identified"),MATCH($B551&amp;$D551,'Smelter Look-up'!$J:$J,0),MATCH($B551&amp;$C551,'Smelter Look-up'!$J:$J,0)))</f>
        <v>#N/A</v>
      </c>
      <c r="W551" s="134"/>
      <c r="X551" s="134">
        <f t="shared" ca="1" si="10"/>
        <v>0</v>
      </c>
      <c r="Y551" s="134"/>
      <c r="Z551" s="134"/>
      <c r="AA551" s="134"/>
      <c r="AB551" s="162" t="str">
        <f t="shared" si="11"/>
        <v/>
      </c>
      <c r="AC551" s="134"/>
      <c r="AD551" s="134"/>
      <c r="AE551" s="134"/>
      <c r="AF551" s="134"/>
      <c r="AG551" s="134"/>
      <c r="AH551" s="134"/>
    </row>
    <row r="552" spans="1:34" ht="12" customHeight="1">
      <c r="A552" s="160"/>
      <c r="B552" s="155" t="str">
        <f t="array" ref="B552">IF(LEN(A552)=0,"",INDEX('Smelter Look-up'!$A:$A,MATCH($A552,'Smelter Look-up'!$E:$E,0)))</f>
        <v/>
      </c>
      <c r="C552" s="158" t="str">
        <f t="array" ref="C552">IF(LEN(A552)=0,"",INDEX('Smelter Look-up'!$C:$C,MATCH($A552,'Smelter Look-up'!$E:$E,0)))</f>
        <v/>
      </c>
      <c r="D552" s="155"/>
      <c r="E552" s="155" t="str">
        <f ca="1">IF(ISERROR($V552),"",OFFSET('Smelter Look-up'!$D$4,$V552-4,0)&amp;"")</f>
        <v/>
      </c>
      <c r="F552" s="155" t="str">
        <f ca="1">IF(ISERROR($V552),"",OFFSET('Smelter Look-up'!$E$4,$V552-4,0))</f>
        <v/>
      </c>
      <c r="G552" s="155" t="str">
        <f ca="1">IF(C552=$X$4,IF(ISERROR($V552),"Enter smelter details","RMI"),IF(ISERROR($V552),"",OFFSET('Smelter Look-up'!$F$4,$V552-4,0)))</f>
        <v/>
      </c>
      <c r="H552" s="156" t="str">
        <f ca="1">IF(ISERROR($V552),"",OFFSET('Smelter Look-up'!$G$4,$V552-4,0))</f>
        <v/>
      </c>
      <c r="I552" s="157" t="str">
        <f ca="1">IF(ISERROR($V552),"",OFFSET('Smelter Look-up'!$H$4,$V552-4,0))</f>
        <v/>
      </c>
      <c r="J552" s="157" t="str">
        <f ca="1">IF(ISERROR($V552),"",OFFSET('Smelter Look-up'!$I$4,$V552-4,0))</f>
        <v/>
      </c>
      <c r="K552" s="158"/>
      <c r="L552" s="158"/>
      <c r="M552" s="158"/>
      <c r="N552" s="158"/>
      <c r="O552" s="158"/>
      <c r="P552" s="157"/>
      <c r="Q552" s="159"/>
      <c r="R552" s="155" t="str">
        <f ca="1">IF(ISERROR($V552),"",OFFSET('Smelter Look-up'!$C$4,$V552-4,0)&amp;"")</f>
        <v/>
      </c>
      <c r="S552" s="160" t="str">
        <f t="array" aca="1" ref="S552" ca="1">IF(B552="","",IF(ISERROR(MATCH($E552,CL,0)),"Unknown",INDIRECT("'C'!$A$"&amp;MATCH($E552,CL,0)+1)))</f>
        <v/>
      </c>
      <c r="T552" s="160" t="str">
        <f t="array" aca="1" ref="T552" ca="1">IF(B552="","",IF(ISERROR(MATCH($J552,SorP!$B$1:$B$6226,0)),"",INDIRECT("'SorP'!$A$"&amp;MATCH($S552&amp;$J552,SorP!C:C,0))))</f>
        <v/>
      </c>
      <c r="U552" s="161"/>
      <c r="V552" s="151" t="e">
        <f>IF(C552="",NA(),IF(OR(C552="Smelter not listed",C552="Smelter not yet identified"),MATCH($B552&amp;$D552,'Smelter Look-up'!$J:$J,0),MATCH($B552&amp;$C552,'Smelter Look-up'!$J:$J,0)))</f>
        <v>#N/A</v>
      </c>
      <c r="W552" s="134"/>
      <c r="X552" s="134">
        <f t="shared" ca="1" si="10"/>
        <v>0</v>
      </c>
      <c r="Y552" s="134"/>
      <c r="Z552" s="134"/>
      <c r="AA552" s="134"/>
      <c r="AB552" s="162" t="str">
        <f t="shared" si="11"/>
        <v/>
      </c>
      <c r="AC552" s="134"/>
      <c r="AD552" s="134"/>
      <c r="AE552" s="134"/>
      <c r="AF552" s="134"/>
      <c r="AG552" s="134"/>
      <c r="AH552" s="134"/>
    </row>
    <row r="553" spans="1:34" ht="12" customHeight="1">
      <c r="A553" s="160"/>
      <c r="B553" s="155" t="str">
        <f t="array" ref="B553">IF(LEN(A553)=0,"",INDEX('Smelter Look-up'!$A:$A,MATCH($A553,'Smelter Look-up'!$E:$E,0)))</f>
        <v/>
      </c>
      <c r="C553" s="158" t="str">
        <f t="array" ref="C553">IF(LEN(A553)=0,"",INDEX('Smelter Look-up'!$C:$C,MATCH($A553,'Smelter Look-up'!$E:$E,0)))</f>
        <v/>
      </c>
      <c r="D553" s="155"/>
      <c r="E553" s="155" t="str">
        <f ca="1">IF(ISERROR($V553),"",OFFSET('Smelter Look-up'!$D$4,$V553-4,0)&amp;"")</f>
        <v/>
      </c>
      <c r="F553" s="155" t="str">
        <f ca="1">IF(ISERROR($V553),"",OFFSET('Smelter Look-up'!$E$4,$V553-4,0))</f>
        <v/>
      </c>
      <c r="G553" s="155" t="str">
        <f ca="1">IF(C553=$X$4,IF(ISERROR($V553),"Enter smelter details","RMI"),IF(ISERROR($V553),"",OFFSET('Smelter Look-up'!$F$4,$V553-4,0)))</f>
        <v/>
      </c>
      <c r="H553" s="156" t="str">
        <f ca="1">IF(ISERROR($V553),"",OFFSET('Smelter Look-up'!$G$4,$V553-4,0))</f>
        <v/>
      </c>
      <c r="I553" s="157" t="str">
        <f ca="1">IF(ISERROR($V553),"",OFFSET('Smelter Look-up'!$H$4,$V553-4,0))</f>
        <v/>
      </c>
      <c r="J553" s="157" t="str">
        <f ca="1">IF(ISERROR($V553),"",OFFSET('Smelter Look-up'!$I$4,$V553-4,0))</f>
        <v/>
      </c>
      <c r="K553" s="158"/>
      <c r="L553" s="158"/>
      <c r="M553" s="158"/>
      <c r="N553" s="158"/>
      <c r="O553" s="158"/>
      <c r="P553" s="157"/>
      <c r="Q553" s="159"/>
      <c r="R553" s="155" t="str">
        <f ca="1">IF(ISERROR($V553),"",OFFSET('Smelter Look-up'!$C$4,$V553-4,0)&amp;"")</f>
        <v/>
      </c>
      <c r="S553" s="160" t="str">
        <f t="array" aca="1" ref="S553" ca="1">IF(B553="","",IF(ISERROR(MATCH($E553,CL,0)),"Unknown",INDIRECT("'C'!$A$"&amp;MATCH($E553,CL,0)+1)))</f>
        <v/>
      </c>
      <c r="T553" s="160" t="str">
        <f t="array" aca="1" ref="T553" ca="1">IF(B553="","",IF(ISERROR(MATCH($J553,SorP!$B$1:$B$6226,0)),"",INDIRECT("'SorP'!$A$"&amp;MATCH($S553&amp;$J553,SorP!C:C,0))))</f>
        <v/>
      </c>
      <c r="U553" s="161"/>
      <c r="V553" s="151" t="e">
        <f>IF(C553="",NA(),IF(OR(C553="Smelter not listed",C553="Smelter not yet identified"),MATCH($B553&amp;$D553,'Smelter Look-up'!$J:$J,0),MATCH($B553&amp;$C553,'Smelter Look-up'!$J:$J,0)))</f>
        <v>#N/A</v>
      </c>
      <c r="W553" s="134"/>
      <c r="X553" s="134">
        <f t="shared" ca="1" si="10"/>
        <v>0</v>
      </c>
      <c r="Y553" s="134"/>
      <c r="Z553" s="134"/>
      <c r="AA553" s="134"/>
      <c r="AB553" s="162" t="str">
        <f t="shared" si="11"/>
        <v/>
      </c>
      <c r="AC553" s="134"/>
      <c r="AD553" s="134"/>
      <c r="AE553" s="134"/>
      <c r="AF553" s="134"/>
      <c r="AG553" s="134"/>
      <c r="AH553" s="134"/>
    </row>
    <row r="554" spans="1:34" ht="12" customHeight="1">
      <c r="A554" s="160"/>
      <c r="B554" s="155" t="str">
        <f t="array" ref="B554">IF(LEN(A554)=0,"",INDEX('Smelter Look-up'!$A:$A,MATCH($A554,'Smelter Look-up'!$E:$E,0)))</f>
        <v/>
      </c>
      <c r="C554" s="158" t="str">
        <f t="array" ref="C554">IF(LEN(A554)=0,"",INDEX('Smelter Look-up'!$C:$C,MATCH($A554,'Smelter Look-up'!$E:$E,0)))</f>
        <v/>
      </c>
      <c r="D554" s="155"/>
      <c r="E554" s="155" t="str">
        <f ca="1">IF(ISERROR($V554),"",OFFSET('Smelter Look-up'!$D$4,$V554-4,0)&amp;"")</f>
        <v/>
      </c>
      <c r="F554" s="155" t="str">
        <f ca="1">IF(ISERROR($V554),"",OFFSET('Smelter Look-up'!$E$4,$V554-4,0))</f>
        <v/>
      </c>
      <c r="G554" s="155" t="str">
        <f ca="1">IF(C554=$X$4,IF(ISERROR($V554),"Enter smelter details","RMI"),IF(ISERROR($V554),"",OFFSET('Smelter Look-up'!$F$4,$V554-4,0)))</f>
        <v/>
      </c>
      <c r="H554" s="156" t="str">
        <f ca="1">IF(ISERROR($V554),"",OFFSET('Smelter Look-up'!$G$4,$V554-4,0))</f>
        <v/>
      </c>
      <c r="I554" s="157" t="str">
        <f ca="1">IF(ISERROR($V554),"",OFFSET('Smelter Look-up'!$H$4,$V554-4,0))</f>
        <v/>
      </c>
      <c r="J554" s="157" t="str">
        <f ca="1">IF(ISERROR($V554),"",OFFSET('Smelter Look-up'!$I$4,$V554-4,0))</f>
        <v/>
      </c>
      <c r="K554" s="158"/>
      <c r="L554" s="158"/>
      <c r="M554" s="158"/>
      <c r="N554" s="158"/>
      <c r="O554" s="158"/>
      <c r="P554" s="157"/>
      <c r="Q554" s="159"/>
      <c r="R554" s="155" t="str">
        <f ca="1">IF(ISERROR($V554),"",OFFSET('Smelter Look-up'!$C$4,$V554-4,0)&amp;"")</f>
        <v/>
      </c>
      <c r="S554" s="160" t="str">
        <f t="array" aca="1" ref="S554" ca="1">IF(B554="","",IF(ISERROR(MATCH($E554,CL,0)),"Unknown",INDIRECT("'C'!$A$"&amp;MATCH($E554,CL,0)+1)))</f>
        <v/>
      </c>
      <c r="T554" s="160" t="str">
        <f t="array" aca="1" ref="T554" ca="1">IF(B554="","",IF(ISERROR(MATCH($J554,SorP!$B$1:$B$6226,0)),"",INDIRECT("'SorP'!$A$"&amp;MATCH($S554&amp;$J554,SorP!C:C,0))))</f>
        <v/>
      </c>
      <c r="U554" s="161"/>
      <c r="V554" s="151" t="e">
        <f>IF(C554="",NA(),IF(OR(C554="Smelter not listed",C554="Smelter not yet identified"),MATCH($B554&amp;$D554,'Smelter Look-up'!$J:$J,0),MATCH($B554&amp;$C554,'Smelter Look-up'!$J:$J,0)))</f>
        <v>#N/A</v>
      </c>
      <c r="W554" s="134"/>
      <c r="X554" s="134">
        <f t="shared" ca="1" si="10"/>
        <v>0</v>
      </c>
      <c r="Y554" s="134"/>
      <c r="Z554" s="134"/>
      <c r="AA554" s="134"/>
      <c r="AB554" s="162" t="str">
        <f t="shared" si="11"/>
        <v/>
      </c>
      <c r="AC554" s="134"/>
      <c r="AD554" s="134"/>
      <c r="AE554" s="134"/>
      <c r="AF554" s="134"/>
      <c r="AG554" s="134"/>
      <c r="AH554" s="134"/>
    </row>
    <row r="555" spans="1:34" ht="12" customHeight="1">
      <c r="A555" s="160"/>
      <c r="B555" s="155" t="str">
        <f t="array" ref="B555">IF(LEN(A555)=0,"",INDEX('Smelter Look-up'!$A:$A,MATCH($A555,'Smelter Look-up'!$E:$E,0)))</f>
        <v/>
      </c>
      <c r="C555" s="158" t="str">
        <f t="array" ref="C555">IF(LEN(A555)=0,"",INDEX('Smelter Look-up'!$C:$C,MATCH($A555,'Smelter Look-up'!$E:$E,0)))</f>
        <v/>
      </c>
      <c r="D555" s="155"/>
      <c r="E555" s="155" t="str">
        <f ca="1">IF(ISERROR($V555),"",OFFSET('Smelter Look-up'!$D$4,$V555-4,0)&amp;"")</f>
        <v/>
      </c>
      <c r="F555" s="155" t="str">
        <f ca="1">IF(ISERROR($V555),"",OFFSET('Smelter Look-up'!$E$4,$V555-4,0))</f>
        <v/>
      </c>
      <c r="G555" s="155" t="str">
        <f ca="1">IF(C555=$X$4,IF(ISERROR($V555),"Enter smelter details","RMI"),IF(ISERROR($V555),"",OFFSET('Smelter Look-up'!$F$4,$V555-4,0)))</f>
        <v/>
      </c>
      <c r="H555" s="156" t="str">
        <f ca="1">IF(ISERROR($V555),"",OFFSET('Smelter Look-up'!$G$4,$V555-4,0))</f>
        <v/>
      </c>
      <c r="I555" s="157" t="str">
        <f ca="1">IF(ISERROR($V555),"",OFFSET('Smelter Look-up'!$H$4,$V555-4,0))</f>
        <v/>
      </c>
      <c r="J555" s="157" t="str">
        <f ca="1">IF(ISERROR($V555),"",OFFSET('Smelter Look-up'!$I$4,$V555-4,0))</f>
        <v/>
      </c>
      <c r="K555" s="158"/>
      <c r="L555" s="158"/>
      <c r="M555" s="158"/>
      <c r="N555" s="158"/>
      <c r="O555" s="158"/>
      <c r="P555" s="157"/>
      <c r="Q555" s="159"/>
      <c r="R555" s="155" t="str">
        <f ca="1">IF(ISERROR($V555),"",OFFSET('Smelter Look-up'!$C$4,$V555-4,0)&amp;"")</f>
        <v/>
      </c>
      <c r="S555" s="160" t="str">
        <f t="array" aca="1" ref="S555" ca="1">IF(B555="","",IF(ISERROR(MATCH($E555,CL,0)),"Unknown",INDIRECT("'C'!$A$"&amp;MATCH($E555,CL,0)+1)))</f>
        <v/>
      </c>
      <c r="T555" s="160" t="str">
        <f t="array" aca="1" ref="T555" ca="1">IF(B555="","",IF(ISERROR(MATCH($J555,SorP!$B$1:$B$6226,0)),"",INDIRECT("'SorP'!$A$"&amp;MATCH($S555&amp;$J555,SorP!C:C,0))))</f>
        <v/>
      </c>
      <c r="U555" s="161"/>
      <c r="V555" s="151" t="e">
        <f>IF(C555="",NA(),IF(OR(C555="Smelter not listed",C555="Smelter not yet identified"),MATCH($B555&amp;$D555,'Smelter Look-up'!$J:$J,0),MATCH($B555&amp;$C555,'Smelter Look-up'!$J:$J,0)))</f>
        <v>#N/A</v>
      </c>
      <c r="W555" s="134"/>
      <c r="X555" s="134">
        <f t="shared" ca="1" si="10"/>
        <v>0</v>
      </c>
      <c r="Y555" s="134"/>
      <c r="Z555" s="134"/>
      <c r="AA555" s="134"/>
      <c r="AB555" s="162" t="str">
        <f t="shared" si="11"/>
        <v/>
      </c>
      <c r="AC555" s="134"/>
      <c r="AD555" s="134"/>
      <c r="AE555" s="134"/>
      <c r="AF555" s="134"/>
      <c r="AG555" s="134"/>
      <c r="AH555" s="134"/>
    </row>
    <row r="556" spans="1:34" ht="12" customHeight="1">
      <c r="A556" s="160"/>
      <c r="B556" s="155" t="str">
        <f t="array" ref="B556">IF(LEN(A556)=0,"",INDEX('Smelter Look-up'!$A:$A,MATCH($A556,'Smelter Look-up'!$E:$E,0)))</f>
        <v/>
      </c>
      <c r="C556" s="158" t="str">
        <f t="array" ref="C556">IF(LEN(A556)=0,"",INDEX('Smelter Look-up'!$C:$C,MATCH($A556,'Smelter Look-up'!$E:$E,0)))</f>
        <v/>
      </c>
      <c r="D556" s="155"/>
      <c r="E556" s="155" t="str">
        <f ca="1">IF(ISERROR($V556),"",OFFSET('Smelter Look-up'!$D$4,$V556-4,0)&amp;"")</f>
        <v/>
      </c>
      <c r="F556" s="155" t="str">
        <f ca="1">IF(ISERROR($V556),"",OFFSET('Smelter Look-up'!$E$4,$V556-4,0))</f>
        <v/>
      </c>
      <c r="G556" s="155" t="str">
        <f ca="1">IF(C556=$X$4,IF(ISERROR($V556),"Enter smelter details","RMI"),IF(ISERROR($V556),"",OFFSET('Smelter Look-up'!$F$4,$V556-4,0)))</f>
        <v/>
      </c>
      <c r="H556" s="156" t="str">
        <f ca="1">IF(ISERROR($V556),"",OFFSET('Smelter Look-up'!$G$4,$V556-4,0))</f>
        <v/>
      </c>
      <c r="I556" s="157" t="str">
        <f ca="1">IF(ISERROR($V556),"",OFFSET('Smelter Look-up'!$H$4,$V556-4,0))</f>
        <v/>
      </c>
      <c r="J556" s="157" t="str">
        <f ca="1">IF(ISERROR($V556),"",OFFSET('Smelter Look-up'!$I$4,$V556-4,0))</f>
        <v/>
      </c>
      <c r="K556" s="158"/>
      <c r="L556" s="158"/>
      <c r="M556" s="158"/>
      <c r="N556" s="158"/>
      <c r="O556" s="158"/>
      <c r="P556" s="157"/>
      <c r="Q556" s="159"/>
      <c r="R556" s="155" t="str">
        <f ca="1">IF(ISERROR($V556),"",OFFSET('Smelter Look-up'!$C$4,$V556-4,0)&amp;"")</f>
        <v/>
      </c>
      <c r="S556" s="160" t="str">
        <f t="array" aca="1" ref="S556" ca="1">IF(B556="","",IF(ISERROR(MATCH($E556,CL,0)),"Unknown",INDIRECT("'C'!$A$"&amp;MATCH($E556,CL,0)+1)))</f>
        <v/>
      </c>
      <c r="T556" s="160" t="str">
        <f t="array" aca="1" ref="T556" ca="1">IF(B556="","",IF(ISERROR(MATCH($J556,SorP!$B$1:$B$6226,0)),"",INDIRECT("'SorP'!$A$"&amp;MATCH($S556&amp;$J556,SorP!C:C,0))))</f>
        <v/>
      </c>
      <c r="U556" s="161"/>
      <c r="V556" s="151" t="e">
        <f>IF(C556="",NA(),IF(OR(C556="Smelter not listed",C556="Smelter not yet identified"),MATCH($B556&amp;$D556,'Smelter Look-up'!$J:$J,0),MATCH($B556&amp;$C556,'Smelter Look-up'!$J:$J,0)))</f>
        <v>#N/A</v>
      </c>
      <c r="W556" s="134"/>
      <c r="X556" s="134">
        <f t="shared" ca="1" si="10"/>
        <v>0</v>
      </c>
      <c r="Y556" s="134"/>
      <c r="Z556" s="134"/>
      <c r="AA556" s="134"/>
      <c r="AB556" s="162" t="str">
        <f t="shared" si="11"/>
        <v/>
      </c>
      <c r="AC556" s="134"/>
      <c r="AD556" s="134"/>
      <c r="AE556" s="134"/>
      <c r="AF556" s="134"/>
      <c r="AG556" s="134"/>
      <c r="AH556" s="134"/>
    </row>
    <row r="557" spans="1:34" ht="12" customHeight="1">
      <c r="A557" s="160"/>
      <c r="B557" s="155" t="str">
        <f t="array" ref="B557">IF(LEN(A557)=0,"",INDEX('Smelter Look-up'!$A:$A,MATCH($A557,'Smelter Look-up'!$E:$E,0)))</f>
        <v/>
      </c>
      <c r="C557" s="158" t="str">
        <f t="array" ref="C557">IF(LEN(A557)=0,"",INDEX('Smelter Look-up'!$C:$C,MATCH($A557,'Smelter Look-up'!$E:$E,0)))</f>
        <v/>
      </c>
      <c r="D557" s="155"/>
      <c r="E557" s="155" t="str">
        <f ca="1">IF(ISERROR($V557),"",OFFSET('Smelter Look-up'!$D$4,$V557-4,0)&amp;"")</f>
        <v/>
      </c>
      <c r="F557" s="155" t="str">
        <f ca="1">IF(ISERROR($V557),"",OFFSET('Smelter Look-up'!$E$4,$V557-4,0))</f>
        <v/>
      </c>
      <c r="G557" s="155" t="str">
        <f ca="1">IF(C557=$X$4,IF(ISERROR($V557),"Enter smelter details","RMI"),IF(ISERROR($V557),"",OFFSET('Smelter Look-up'!$F$4,$V557-4,0)))</f>
        <v/>
      </c>
      <c r="H557" s="156" t="str">
        <f ca="1">IF(ISERROR($V557),"",OFFSET('Smelter Look-up'!$G$4,$V557-4,0))</f>
        <v/>
      </c>
      <c r="I557" s="157" t="str">
        <f ca="1">IF(ISERROR($V557),"",OFFSET('Smelter Look-up'!$H$4,$V557-4,0))</f>
        <v/>
      </c>
      <c r="J557" s="157" t="str">
        <f ca="1">IF(ISERROR($V557),"",OFFSET('Smelter Look-up'!$I$4,$V557-4,0))</f>
        <v/>
      </c>
      <c r="K557" s="158"/>
      <c r="L557" s="158"/>
      <c r="M557" s="158"/>
      <c r="N557" s="158"/>
      <c r="O557" s="158"/>
      <c r="P557" s="157"/>
      <c r="Q557" s="159"/>
      <c r="R557" s="155" t="str">
        <f ca="1">IF(ISERROR($V557),"",OFFSET('Smelter Look-up'!$C$4,$V557-4,0)&amp;"")</f>
        <v/>
      </c>
      <c r="S557" s="160" t="str">
        <f t="array" aca="1" ref="S557" ca="1">IF(B557="","",IF(ISERROR(MATCH($E557,CL,0)),"Unknown",INDIRECT("'C'!$A$"&amp;MATCH($E557,CL,0)+1)))</f>
        <v/>
      </c>
      <c r="T557" s="160" t="str">
        <f t="array" aca="1" ref="T557" ca="1">IF(B557="","",IF(ISERROR(MATCH($J557,SorP!$B$1:$B$6226,0)),"",INDIRECT("'SorP'!$A$"&amp;MATCH($S557&amp;$J557,SorP!C:C,0))))</f>
        <v/>
      </c>
      <c r="U557" s="161"/>
      <c r="V557" s="151" t="e">
        <f>IF(C557="",NA(),IF(OR(C557="Smelter not listed",C557="Smelter not yet identified"),MATCH($B557&amp;$D557,'Smelter Look-up'!$J:$J,0),MATCH($B557&amp;$C557,'Smelter Look-up'!$J:$J,0)))</f>
        <v>#N/A</v>
      </c>
      <c r="W557" s="134"/>
      <c r="X557" s="134">
        <f t="shared" ca="1" si="10"/>
        <v>0</v>
      </c>
      <c r="Y557" s="134"/>
      <c r="Z557" s="134"/>
      <c r="AA557" s="134"/>
      <c r="AB557" s="162" t="str">
        <f t="shared" si="11"/>
        <v/>
      </c>
      <c r="AC557" s="134"/>
      <c r="AD557" s="134"/>
      <c r="AE557" s="134"/>
      <c r="AF557" s="134"/>
      <c r="AG557" s="134"/>
      <c r="AH557" s="134"/>
    </row>
    <row r="558" spans="1:34" ht="12" customHeight="1">
      <c r="A558" s="160"/>
      <c r="B558" s="155" t="str">
        <f t="array" ref="B558">IF(LEN(A558)=0,"",INDEX('Smelter Look-up'!$A:$A,MATCH($A558,'Smelter Look-up'!$E:$E,0)))</f>
        <v/>
      </c>
      <c r="C558" s="158" t="str">
        <f t="array" ref="C558">IF(LEN(A558)=0,"",INDEX('Smelter Look-up'!$C:$C,MATCH($A558,'Smelter Look-up'!$E:$E,0)))</f>
        <v/>
      </c>
      <c r="D558" s="155"/>
      <c r="E558" s="155" t="str">
        <f ca="1">IF(ISERROR($V558),"",OFFSET('Smelter Look-up'!$D$4,$V558-4,0)&amp;"")</f>
        <v/>
      </c>
      <c r="F558" s="155" t="str">
        <f ca="1">IF(ISERROR($V558),"",OFFSET('Smelter Look-up'!$E$4,$V558-4,0))</f>
        <v/>
      </c>
      <c r="G558" s="155" t="str">
        <f ca="1">IF(C558=$X$4,IF(ISERROR($V558),"Enter smelter details","RMI"),IF(ISERROR($V558),"",OFFSET('Smelter Look-up'!$F$4,$V558-4,0)))</f>
        <v/>
      </c>
      <c r="H558" s="156" t="str">
        <f ca="1">IF(ISERROR($V558),"",OFFSET('Smelter Look-up'!$G$4,$V558-4,0))</f>
        <v/>
      </c>
      <c r="I558" s="157" t="str">
        <f ca="1">IF(ISERROR($V558),"",OFFSET('Smelter Look-up'!$H$4,$V558-4,0))</f>
        <v/>
      </c>
      <c r="J558" s="157" t="str">
        <f ca="1">IF(ISERROR($V558),"",OFFSET('Smelter Look-up'!$I$4,$V558-4,0))</f>
        <v/>
      </c>
      <c r="K558" s="158"/>
      <c r="L558" s="158"/>
      <c r="M558" s="158"/>
      <c r="N558" s="158"/>
      <c r="O558" s="158"/>
      <c r="P558" s="157"/>
      <c r="Q558" s="159"/>
      <c r="R558" s="155" t="str">
        <f ca="1">IF(ISERROR($V558),"",OFFSET('Smelter Look-up'!$C$4,$V558-4,0)&amp;"")</f>
        <v/>
      </c>
      <c r="S558" s="160" t="str">
        <f t="array" aca="1" ref="S558" ca="1">IF(B558="","",IF(ISERROR(MATCH($E558,CL,0)),"Unknown",INDIRECT("'C'!$A$"&amp;MATCH($E558,CL,0)+1)))</f>
        <v/>
      </c>
      <c r="T558" s="160" t="str">
        <f t="array" aca="1" ref="T558" ca="1">IF(B558="","",IF(ISERROR(MATCH($J558,SorP!$B$1:$B$6226,0)),"",INDIRECT("'SorP'!$A$"&amp;MATCH($S558&amp;$J558,SorP!C:C,0))))</f>
        <v/>
      </c>
      <c r="U558" s="161"/>
      <c r="V558" s="151" t="e">
        <f>IF(C558="",NA(),IF(OR(C558="Smelter not listed",C558="Smelter not yet identified"),MATCH($B558&amp;$D558,'Smelter Look-up'!$J:$J,0),MATCH($B558&amp;$C558,'Smelter Look-up'!$J:$J,0)))</f>
        <v>#N/A</v>
      </c>
      <c r="W558" s="134"/>
      <c r="X558" s="134">
        <f t="shared" ca="1" si="10"/>
        <v>0</v>
      </c>
      <c r="Y558" s="134"/>
      <c r="Z558" s="134"/>
      <c r="AA558" s="134"/>
      <c r="AB558" s="162" t="str">
        <f t="shared" si="11"/>
        <v/>
      </c>
      <c r="AC558" s="134"/>
      <c r="AD558" s="134"/>
      <c r="AE558" s="134"/>
      <c r="AF558" s="134"/>
      <c r="AG558" s="134"/>
      <c r="AH558" s="134"/>
    </row>
    <row r="559" spans="1:34" ht="12" customHeight="1">
      <c r="A559" s="160"/>
      <c r="B559" s="155" t="str">
        <f t="array" ref="B559">IF(LEN(A559)=0,"",INDEX('Smelter Look-up'!$A:$A,MATCH($A559,'Smelter Look-up'!$E:$E,0)))</f>
        <v/>
      </c>
      <c r="C559" s="158" t="str">
        <f t="array" ref="C559">IF(LEN(A559)=0,"",INDEX('Smelter Look-up'!$C:$C,MATCH($A559,'Smelter Look-up'!$E:$E,0)))</f>
        <v/>
      </c>
      <c r="D559" s="155"/>
      <c r="E559" s="155" t="str">
        <f ca="1">IF(ISERROR($V559),"",OFFSET('Smelter Look-up'!$D$4,$V559-4,0)&amp;"")</f>
        <v/>
      </c>
      <c r="F559" s="155" t="str">
        <f ca="1">IF(ISERROR($V559),"",OFFSET('Smelter Look-up'!$E$4,$V559-4,0))</f>
        <v/>
      </c>
      <c r="G559" s="155" t="str">
        <f ca="1">IF(C559=$X$4,IF(ISERROR($V559),"Enter smelter details","RMI"),IF(ISERROR($V559),"",OFFSET('Smelter Look-up'!$F$4,$V559-4,0)))</f>
        <v/>
      </c>
      <c r="H559" s="156" t="str">
        <f ca="1">IF(ISERROR($V559),"",OFFSET('Smelter Look-up'!$G$4,$V559-4,0))</f>
        <v/>
      </c>
      <c r="I559" s="157" t="str">
        <f ca="1">IF(ISERROR($V559),"",OFFSET('Smelter Look-up'!$H$4,$V559-4,0))</f>
        <v/>
      </c>
      <c r="J559" s="157" t="str">
        <f ca="1">IF(ISERROR($V559),"",OFFSET('Smelter Look-up'!$I$4,$V559-4,0))</f>
        <v/>
      </c>
      <c r="K559" s="158"/>
      <c r="L559" s="158"/>
      <c r="M559" s="158"/>
      <c r="N559" s="158"/>
      <c r="O559" s="158"/>
      <c r="P559" s="157"/>
      <c r="Q559" s="159"/>
      <c r="R559" s="155" t="str">
        <f ca="1">IF(ISERROR($V559),"",OFFSET('Smelter Look-up'!$C$4,$V559-4,0)&amp;"")</f>
        <v/>
      </c>
      <c r="S559" s="160" t="str">
        <f t="array" aca="1" ref="S559" ca="1">IF(B559="","",IF(ISERROR(MATCH($E559,CL,0)),"Unknown",INDIRECT("'C'!$A$"&amp;MATCH($E559,CL,0)+1)))</f>
        <v/>
      </c>
      <c r="T559" s="160" t="str">
        <f t="array" aca="1" ref="T559" ca="1">IF(B559="","",IF(ISERROR(MATCH($J559,SorP!$B$1:$B$6226,0)),"",INDIRECT("'SorP'!$A$"&amp;MATCH($S559&amp;$J559,SorP!C:C,0))))</f>
        <v/>
      </c>
      <c r="U559" s="161"/>
      <c r="V559" s="151" t="e">
        <f>IF(C559="",NA(),IF(OR(C559="Smelter not listed",C559="Smelter not yet identified"),MATCH($B559&amp;$D559,'Smelter Look-up'!$J:$J,0),MATCH($B559&amp;$C559,'Smelter Look-up'!$J:$J,0)))</f>
        <v>#N/A</v>
      </c>
      <c r="W559" s="134"/>
      <c r="X559" s="134">
        <f t="shared" ca="1" si="10"/>
        <v>0</v>
      </c>
      <c r="Y559" s="134"/>
      <c r="Z559" s="134"/>
      <c r="AA559" s="134"/>
      <c r="AB559" s="162" t="str">
        <f t="shared" si="11"/>
        <v/>
      </c>
      <c r="AC559" s="134"/>
      <c r="AD559" s="134"/>
      <c r="AE559" s="134"/>
      <c r="AF559" s="134"/>
      <c r="AG559" s="134"/>
      <c r="AH559" s="134"/>
    </row>
    <row r="560" spans="1:34" ht="12" customHeight="1">
      <c r="A560" s="160"/>
      <c r="B560" s="155" t="str">
        <f t="array" ref="B560">IF(LEN(A560)=0,"",INDEX('Smelter Look-up'!$A:$A,MATCH($A560,'Smelter Look-up'!$E:$E,0)))</f>
        <v/>
      </c>
      <c r="C560" s="158" t="str">
        <f t="array" ref="C560">IF(LEN(A560)=0,"",INDEX('Smelter Look-up'!$C:$C,MATCH($A560,'Smelter Look-up'!$E:$E,0)))</f>
        <v/>
      </c>
      <c r="D560" s="155"/>
      <c r="E560" s="155" t="str">
        <f ca="1">IF(ISERROR($V560),"",OFFSET('Smelter Look-up'!$D$4,$V560-4,0)&amp;"")</f>
        <v/>
      </c>
      <c r="F560" s="155" t="str">
        <f ca="1">IF(ISERROR($V560),"",OFFSET('Smelter Look-up'!$E$4,$V560-4,0))</f>
        <v/>
      </c>
      <c r="G560" s="155" t="str">
        <f ca="1">IF(C560=$X$4,IF(ISERROR($V560),"Enter smelter details","RMI"),IF(ISERROR($V560),"",OFFSET('Smelter Look-up'!$F$4,$V560-4,0)))</f>
        <v/>
      </c>
      <c r="H560" s="156" t="str">
        <f ca="1">IF(ISERROR($V560),"",OFFSET('Smelter Look-up'!$G$4,$V560-4,0))</f>
        <v/>
      </c>
      <c r="I560" s="157" t="str">
        <f ca="1">IF(ISERROR($V560),"",OFFSET('Smelter Look-up'!$H$4,$V560-4,0))</f>
        <v/>
      </c>
      <c r="J560" s="157" t="str">
        <f ca="1">IF(ISERROR($V560),"",OFFSET('Smelter Look-up'!$I$4,$V560-4,0))</f>
        <v/>
      </c>
      <c r="K560" s="158"/>
      <c r="L560" s="158"/>
      <c r="M560" s="158"/>
      <c r="N560" s="158"/>
      <c r="O560" s="158"/>
      <c r="P560" s="157"/>
      <c r="Q560" s="159"/>
      <c r="R560" s="155" t="str">
        <f ca="1">IF(ISERROR($V560),"",OFFSET('Smelter Look-up'!$C$4,$V560-4,0)&amp;"")</f>
        <v/>
      </c>
      <c r="S560" s="160" t="str">
        <f t="array" aca="1" ref="S560" ca="1">IF(B560="","",IF(ISERROR(MATCH($E560,CL,0)),"Unknown",INDIRECT("'C'!$A$"&amp;MATCH($E560,CL,0)+1)))</f>
        <v/>
      </c>
      <c r="T560" s="160" t="str">
        <f t="array" aca="1" ref="T560" ca="1">IF(B560="","",IF(ISERROR(MATCH($J560,SorP!$B$1:$B$6226,0)),"",INDIRECT("'SorP'!$A$"&amp;MATCH($S560&amp;$J560,SorP!C:C,0))))</f>
        <v/>
      </c>
      <c r="U560" s="161"/>
      <c r="V560" s="151" t="e">
        <f>IF(C560="",NA(),IF(OR(C560="Smelter not listed",C560="Smelter not yet identified"),MATCH($B560&amp;$D560,'Smelter Look-up'!$J:$J,0),MATCH($B560&amp;$C560,'Smelter Look-up'!$J:$J,0)))</f>
        <v>#N/A</v>
      </c>
      <c r="W560" s="134"/>
      <c r="X560" s="134">
        <f t="shared" ca="1" si="10"/>
        <v>0</v>
      </c>
      <c r="Y560" s="134"/>
      <c r="Z560" s="134"/>
      <c r="AA560" s="134"/>
      <c r="AB560" s="162" t="str">
        <f t="shared" si="11"/>
        <v/>
      </c>
      <c r="AC560" s="134"/>
      <c r="AD560" s="134"/>
      <c r="AE560" s="134"/>
      <c r="AF560" s="134"/>
      <c r="AG560" s="134"/>
      <c r="AH560" s="134"/>
    </row>
    <row r="561" spans="1:34" ht="12" customHeight="1">
      <c r="A561" s="160"/>
      <c r="B561" s="155" t="str">
        <f t="array" ref="B561">IF(LEN(A561)=0,"",INDEX('Smelter Look-up'!$A:$A,MATCH($A561,'Smelter Look-up'!$E:$E,0)))</f>
        <v/>
      </c>
      <c r="C561" s="158" t="str">
        <f t="array" ref="C561">IF(LEN(A561)=0,"",INDEX('Smelter Look-up'!$C:$C,MATCH($A561,'Smelter Look-up'!$E:$E,0)))</f>
        <v/>
      </c>
      <c r="D561" s="155"/>
      <c r="E561" s="155" t="str">
        <f ca="1">IF(ISERROR($V561),"",OFFSET('Smelter Look-up'!$D$4,$V561-4,0)&amp;"")</f>
        <v/>
      </c>
      <c r="F561" s="155" t="str">
        <f ca="1">IF(ISERROR($V561),"",OFFSET('Smelter Look-up'!$E$4,$V561-4,0))</f>
        <v/>
      </c>
      <c r="G561" s="155" t="str">
        <f ca="1">IF(C561=$X$4,IF(ISERROR($V561),"Enter smelter details","RMI"),IF(ISERROR($V561),"",OFFSET('Smelter Look-up'!$F$4,$V561-4,0)))</f>
        <v/>
      </c>
      <c r="H561" s="156" t="str">
        <f ca="1">IF(ISERROR($V561),"",OFFSET('Smelter Look-up'!$G$4,$V561-4,0))</f>
        <v/>
      </c>
      <c r="I561" s="157" t="str">
        <f ca="1">IF(ISERROR($V561),"",OFFSET('Smelter Look-up'!$H$4,$V561-4,0))</f>
        <v/>
      </c>
      <c r="J561" s="157" t="str">
        <f ca="1">IF(ISERROR($V561),"",OFFSET('Smelter Look-up'!$I$4,$V561-4,0))</f>
        <v/>
      </c>
      <c r="K561" s="158"/>
      <c r="L561" s="158"/>
      <c r="M561" s="158"/>
      <c r="N561" s="158"/>
      <c r="O561" s="158"/>
      <c r="P561" s="157"/>
      <c r="Q561" s="159"/>
      <c r="R561" s="155" t="str">
        <f ca="1">IF(ISERROR($V561),"",OFFSET('Smelter Look-up'!$C$4,$V561-4,0)&amp;"")</f>
        <v/>
      </c>
      <c r="S561" s="160" t="str">
        <f t="array" aca="1" ref="S561" ca="1">IF(B561="","",IF(ISERROR(MATCH($E561,CL,0)),"Unknown",INDIRECT("'C'!$A$"&amp;MATCH($E561,CL,0)+1)))</f>
        <v/>
      </c>
      <c r="T561" s="160" t="str">
        <f t="array" aca="1" ref="T561" ca="1">IF(B561="","",IF(ISERROR(MATCH($J561,SorP!$B$1:$B$6226,0)),"",INDIRECT("'SorP'!$A$"&amp;MATCH($S561&amp;$J561,SorP!C:C,0))))</f>
        <v/>
      </c>
      <c r="U561" s="161"/>
      <c r="V561" s="151" t="e">
        <f>IF(C561="",NA(),IF(OR(C561="Smelter not listed",C561="Smelter not yet identified"),MATCH($B561&amp;$D561,'Smelter Look-up'!$J:$J,0),MATCH($B561&amp;$C561,'Smelter Look-up'!$J:$J,0)))</f>
        <v>#N/A</v>
      </c>
      <c r="W561" s="134"/>
      <c r="X561" s="134">
        <f t="shared" ca="1" si="10"/>
        <v>0</v>
      </c>
      <c r="Y561" s="134"/>
      <c r="Z561" s="134"/>
      <c r="AA561" s="134"/>
      <c r="AB561" s="162" t="str">
        <f t="shared" si="11"/>
        <v/>
      </c>
      <c r="AC561" s="134"/>
      <c r="AD561" s="134"/>
      <c r="AE561" s="134"/>
      <c r="AF561" s="134"/>
      <c r="AG561" s="134"/>
      <c r="AH561" s="134"/>
    </row>
    <row r="562" spans="1:34" ht="12" customHeight="1">
      <c r="A562" s="160"/>
      <c r="B562" s="155" t="str">
        <f t="array" ref="B562">IF(LEN(A562)=0,"",INDEX('Smelter Look-up'!$A:$A,MATCH($A562,'Smelter Look-up'!$E:$E,0)))</f>
        <v/>
      </c>
      <c r="C562" s="158" t="str">
        <f t="array" ref="C562">IF(LEN(A562)=0,"",INDEX('Smelter Look-up'!$C:$C,MATCH($A562,'Smelter Look-up'!$E:$E,0)))</f>
        <v/>
      </c>
      <c r="D562" s="155"/>
      <c r="E562" s="155" t="str">
        <f ca="1">IF(ISERROR($V562),"",OFFSET('Smelter Look-up'!$D$4,$V562-4,0)&amp;"")</f>
        <v/>
      </c>
      <c r="F562" s="155" t="str">
        <f ca="1">IF(ISERROR($V562),"",OFFSET('Smelter Look-up'!$E$4,$V562-4,0))</f>
        <v/>
      </c>
      <c r="G562" s="155" t="str">
        <f ca="1">IF(C562=$X$4,IF(ISERROR($V562),"Enter smelter details","RMI"),IF(ISERROR($V562),"",OFFSET('Smelter Look-up'!$F$4,$V562-4,0)))</f>
        <v/>
      </c>
      <c r="H562" s="156" t="str">
        <f ca="1">IF(ISERROR($V562),"",OFFSET('Smelter Look-up'!$G$4,$V562-4,0))</f>
        <v/>
      </c>
      <c r="I562" s="157" t="str">
        <f ca="1">IF(ISERROR($V562),"",OFFSET('Smelter Look-up'!$H$4,$V562-4,0))</f>
        <v/>
      </c>
      <c r="J562" s="157" t="str">
        <f ca="1">IF(ISERROR($V562),"",OFFSET('Smelter Look-up'!$I$4,$V562-4,0))</f>
        <v/>
      </c>
      <c r="K562" s="158"/>
      <c r="L562" s="158"/>
      <c r="M562" s="158"/>
      <c r="N562" s="158"/>
      <c r="O562" s="158"/>
      <c r="P562" s="157"/>
      <c r="Q562" s="159"/>
      <c r="R562" s="155" t="str">
        <f ca="1">IF(ISERROR($V562),"",OFFSET('Smelter Look-up'!$C$4,$V562-4,0)&amp;"")</f>
        <v/>
      </c>
      <c r="S562" s="160" t="str">
        <f t="array" aca="1" ref="S562" ca="1">IF(B562="","",IF(ISERROR(MATCH($E562,CL,0)),"Unknown",INDIRECT("'C'!$A$"&amp;MATCH($E562,CL,0)+1)))</f>
        <v/>
      </c>
      <c r="T562" s="160" t="str">
        <f t="array" aca="1" ref="T562" ca="1">IF(B562="","",IF(ISERROR(MATCH($J562,SorP!$B$1:$B$6226,0)),"",INDIRECT("'SorP'!$A$"&amp;MATCH($S562&amp;$J562,SorP!C:C,0))))</f>
        <v/>
      </c>
      <c r="U562" s="161"/>
      <c r="V562" s="151" t="e">
        <f>IF(C562="",NA(),IF(OR(C562="Smelter not listed",C562="Smelter not yet identified"),MATCH($B562&amp;$D562,'Smelter Look-up'!$J:$J,0),MATCH($B562&amp;$C562,'Smelter Look-up'!$J:$J,0)))</f>
        <v>#N/A</v>
      </c>
      <c r="W562" s="134"/>
      <c r="X562" s="134">
        <f t="shared" ca="1" si="10"/>
        <v>0</v>
      </c>
      <c r="Y562" s="134"/>
      <c r="Z562" s="134"/>
      <c r="AA562" s="134"/>
      <c r="AB562" s="162" t="str">
        <f t="shared" si="11"/>
        <v/>
      </c>
      <c r="AC562" s="134"/>
      <c r="AD562" s="134"/>
      <c r="AE562" s="134"/>
      <c r="AF562" s="134"/>
      <c r="AG562" s="134"/>
      <c r="AH562" s="134"/>
    </row>
    <row r="563" spans="1:34" ht="12" customHeight="1">
      <c r="A563" s="160"/>
      <c r="B563" s="155" t="str">
        <f t="array" ref="B563">IF(LEN(A563)=0,"",INDEX('Smelter Look-up'!$A:$A,MATCH($A563,'Smelter Look-up'!$E:$E,0)))</f>
        <v/>
      </c>
      <c r="C563" s="158" t="str">
        <f t="array" ref="C563">IF(LEN(A563)=0,"",INDEX('Smelter Look-up'!$C:$C,MATCH($A563,'Smelter Look-up'!$E:$E,0)))</f>
        <v/>
      </c>
      <c r="D563" s="155"/>
      <c r="E563" s="155" t="str">
        <f ca="1">IF(ISERROR($V563),"",OFFSET('Smelter Look-up'!$D$4,$V563-4,0)&amp;"")</f>
        <v/>
      </c>
      <c r="F563" s="155" t="str">
        <f ca="1">IF(ISERROR($V563),"",OFFSET('Smelter Look-up'!$E$4,$V563-4,0))</f>
        <v/>
      </c>
      <c r="G563" s="155" t="str">
        <f ca="1">IF(C563=$X$4,IF(ISERROR($V563),"Enter smelter details","RMI"),IF(ISERROR($V563),"",OFFSET('Smelter Look-up'!$F$4,$V563-4,0)))</f>
        <v/>
      </c>
      <c r="H563" s="156" t="str">
        <f ca="1">IF(ISERROR($V563),"",OFFSET('Smelter Look-up'!$G$4,$V563-4,0))</f>
        <v/>
      </c>
      <c r="I563" s="157" t="str">
        <f ca="1">IF(ISERROR($V563),"",OFFSET('Smelter Look-up'!$H$4,$V563-4,0))</f>
        <v/>
      </c>
      <c r="J563" s="157" t="str">
        <f ca="1">IF(ISERROR($V563),"",OFFSET('Smelter Look-up'!$I$4,$V563-4,0))</f>
        <v/>
      </c>
      <c r="K563" s="158"/>
      <c r="L563" s="158"/>
      <c r="M563" s="158"/>
      <c r="N563" s="158"/>
      <c r="O563" s="158"/>
      <c r="P563" s="157"/>
      <c r="Q563" s="159"/>
      <c r="R563" s="155" t="str">
        <f ca="1">IF(ISERROR($V563),"",OFFSET('Smelter Look-up'!$C$4,$V563-4,0)&amp;"")</f>
        <v/>
      </c>
      <c r="S563" s="160" t="str">
        <f t="array" aca="1" ref="S563" ca="1">IF(B563="","",IF(ISERROR(MATCH($E563,CL,0)),"Unknown",INDIRECT("'C'!$A$"&amp;MATCH($E563,CL,0)+1)))</f>
        <v/>
      </c>
      <c r="T563" s="160" t="str">
        <f t="array" aca="1" ref="T563" ca="1">IF(B563="","",IF(ISERROR(MATCH($J563,SorP!$B$1:$B$6226,0)),"",INDIRECT("'SorP'!$A$"&amp;MATCH($S563&amp;$J563,SorP!C:C,0))))</f>
        <v/>
      </c>
      <c r="U563" s="161"/>
      <c r="V563" s="151" t="e">
        <f>IF(C563="",NA(),IF(OR(C563="Smelter not listed",C563="Smelter not yet identified"),MATCH($B563&amp;$D563,'Smelter Look-up'!$J:$J,0),MATCH($B563&amp;$C563,'Smelter Look-up'!$J:$J,0)))</f>
        <v>#N/A</v>
      </c>
      <c r="W563" s="134"/>
      <c r="X563" s="134">
        <f t="shared" ca="1" si="10"/>
        <v>0</v>
      </c>
      <c r="Y563" s="134"/>
      <c r="Z563" s="134"/>
      <c r="AA563" s="134"/>
      <c r="AB563" s="162" t="str">
        <f t="shared" si="11"/>
        <v/>
      </c>
      <c r="AC563" s="134"/>
      <c r="AD563" s="134"/>
      <c r="AE563" s="134"/>
      <c r="AF563" s="134"/>
      <c r="AG563" s="134"/>
      <c r="AH563" s="134"/>
    </row>
    <row r="564" spans="1:34" ht="12" customHeight="1">
      <c r="A564" s="160"/>
      <c r="B564" s="155" t="str">
        <f t="array" ref="B564">IF(LEN(A564)=0,"",INDEX('Smelter Look-up'!$A:$A,MATCH($A564,'Smelter Look-up'!$E:$E,0)))</f>
        <v/>
      </c>
      <c r="C564" s="158" t="str">
        <f t="array" ref="C564">IF(LEN(A564)=0,"",INDEX('Smelter Look-up'!$C:$C,MATCH($A564,'Smelter Look-up'!$E:$E,0)))</f>
        <v/>
      </c>
      <c r="D564" s="155"/>
      <c r="E564" s="155" t="str">
        <f ca="1">IF(ISERROR($V564),"",OFFSET('Smelter Look-up'!$D$4,$V564-4,0)&amp;"")</f>
        <v/>
      </c>
      <c r="F564" s="155" t="str">
        <f ca="1">IF(ISERROR($V564),"",OFFSET('Smelter Look-up'!$E$4,$V564-4,0))</f>
        <v/>
      </c>
      <c r="G564" s="155" t="str">
        <f ca="1">IF(C564=$X$4,IF(ISERROR($V564),"Enter smelter details","RMI"),IF(ISERROR($V564),"",OFFSET('Smelter Look-up'!$F$4,$V564-4,0)))</f>
        <v/>
      </c>
      <c r="H564" s="156" t="str">
        <f ca="1">IF(ISERROR($V564),"",OFFSET('Smelter Look-up'!$G$4,$V564-4,0))</f>
        <v/>
      </c>
      <c r="I564" s="157" t="str">
        <f ca="1">IF(ISERROR($V564),"",OFFSET('Smelter Look-up'!$H$4,$V564-4,0))</f>
        <v/>
      </c>
      <c r="J564" s="157" t="str">
        <f ca="1">IF(ISERROR($V564),"",OFFSET('Smelter Look-up'!$I$4,$V564-4,0))</f>
        <v/>
      </c>
      <c r="K564" s="158"/>
      <c r="L564" s="158"/>
      <c r="M564" s="158"/>
      <c r="N564" s="158"/>
      <c r="O564" s="158"/>
      <c r="P564" s="157"/>
      <c r="Q564" s="159"/>
      <c r="R564" s="155" t="str">
        <f ca="1">IF(ISERROR($V564),"",OFFSET('Smelter Look-up'!$C$4,$V564-4,0)&amp;"")</f>
        <v/>
      </c>
      <c r="S564" s="160" t="str">
        <f t="array" aca="1" ref="S564" ca="1">IF(B564="","",IF(ISERROR(MATCH($E564,CL,0)),"Unknown",INDIRECT("'C'!$A$"&amp;MATCH($E564,CL,0)+1)))</f>
        <v/>
      </c>
      <c r="T564" s="160" t="str">
        <f t="array" aca="1" ref="T564" ca="1">IF(B564="","",IF(ISERROR(MATCH($J564,SorP!$B$1:$B$6226,0)),"",INDIRECT("'SorP'!$A$"&amp;MATCH($S564&amp;$J564,SorP!C:C,0))))</f>
        <v/>
      </c>
      <c r="U564" s="161"/>
      <c r="V564" s="151" t="e">
        <f>IF(C564="",NA(),IF(OR(C564="Smelter not listed",C564="Smelter not yet identified"),MATCH($B564&amp;$D564,'Smelter Look-up'!$J:$J,0),MATCH($B564&amp;$C564,'Smelter Look-up'!$J:$J,0)))</f>
        <v>#N/A</v>
      </c>
      <c r="W564" s="134"/>
      <c r="X564" s="134">
        <f t="shared" ca="1" si="10"/>
        <v>0</v>
      </c>
      <c r="Y564" s="134"/>
      <c r="Z564" s="134"/>
      <c r="AA564" s="134"/>
      <c r="AB564" s="162" t="str">
        <f t="shared" si="11"/>
        <v/>
      </c>
      <c r="AC564" s="134"/>
      <c r="AD564" s="134"/>
      <c r="AE564" s="134"/>
      <c r="AF564" s="134"/>
      <c r="AG564" s="134"/>
      <c r="AH564" s="134"/>
    </row>
    <row r="565" spans="1:34" ht="12" customHeight="1">
      <c r="A565" s="160"/>
      <c r="B565" s="155" t="str">
        <f t="array" ref="B565">IF(LEN(A565)=0,"",INDEX('Smelter Look-up'!$A:$A,MATCH($A565,'Smelter Look-up'!$E:$E,0)))</f>
        <v/>
      </c>
      <c r="C565" s="158" t="str">
        <f t="array" ref="C565">IF(LEN(A565)=0,"",INDEX('Smelter Look-up'!$C:$C,MATCH($A565,'Smelter Look-up'!$E:$E,0)))</f>
        <v/>
      </c>
      <c r="D565" s="155"/>
      <c r="E565" s="155" t="str">
        <f ca="1">IF(ISERROR($V565),"",OFFSET('Smelter Look-up'!$D$4,$V565-4,0)&amp;"")</f>
        <v/>
      </c>
      <c r="F565" s="155" t="str">
        <f ca="1">IF(ISERROR($V565),"",OFFSET('Smelter Look-up'!$E$4,$V565-4,0))</f>
        <v/>
      </c>
      <c r="G565" s="155" t="str">
        <f ca="1">IF(C565=$X$4,IF(ISERROR($V565),"Enter smelter details","RMI"),IF(ISERROR($V565),"",OFFSET('Smelter Look-up'!$F$4,$V565-4,0)))</f>
        <v/>
      </c>
      <c r="H565" s="156" t="str">
        <f ca="1">IF(ISERROR($V565),"",OFFSET('Smelter Look-up'!$G$4,$V565-4,0))</f>
        <v/>
      </c>
      <c r="I565" s="157" t="str">
        <f ca="1">IF(ISERROR($V565),"",OFFSET('Smelter Look-up'!$H$4,$V565-4,0))</f>
        <v/>
      </c>
      <c r="J565" s="157" t="str">
        <f ca="1">IF(ISERROR($V565),"",OFFSET('Smelter Look-up'!$I$4,$V565-4,0))</f>
        <v/>
      </c>
      <c r="K565" s="158"/>
      <c r="L565" s="158"/>
      <c r="M565" s="158"/>
      <c r="N565" s="158"/>
      <c r="O565" s="158"/>
      <c r="P565" s="157"/>
      <c r="Q565" s="159"/>
      <c r="R565" s="155" t="str">
        <f ca="1">IF(ISERROR($V565),"",OFFSET('Smelter Look-up'!$C$4,$V565-4,0)&amp;"")</f>
        <v/>
      </c>
      <c r="S565" s="160" t="str">
        <f t="array" aca="1" ref="S565" ca="1">IF(B565="","",IF(ISERROR(MATCH($E565,CL,0)),"Unknown",INDIRECT("'C'!$A$"&amp;MATCH($E565,CL,0)+1)))</f>
        <v/>
      </c>
      <c r="T565" s="160" t="str">
        <f t="array" aca="1" ref="T565" ca="1">IF(B565="","",IF(ISERROR(MATCH($J565,SorP!$B$1:$B$6226,0)),"",INDIRECT("'SorP'!$A$"&amp;MATCH($S565&amp;$J565,SorP!C:C,0))))</f>
        <v/>
      </c>
      <c r="U565" s="161"/>
      <c r="V565" s="151" t="e">
        <f>IF(C565="",NA(),IF(OR(C565="Smelter not listed",C565="Smelter not yet identified"),MATCH($B565&amp;$D565,'Smelter Look-up'!$J:$J,0),MATCH($B565&amp;$C565,'Smelter Look-up'!$J:$J,0)))</f>
        <v>#N/A</v>
      </c>
      <c r="W565" s="134"/>
      <c r="X565" s="134">
        <f t="shared" ca="1" si="10"/>
        <v>0</v>
      </c>
      <c r="Y565" s="134"/>
      <c r="Z565" s="134"/>
      <c r="AA565" s="134"/>
      <c r="AB565" s="162" t="str">
        <f t="shared" si="11"/>
        <v/>
      </c>
      <c r="AC565" s="134"/>
      <c r="AD565" s="134"/>
      <c r="AE565" s="134"/>
      <c r="AF565" s="134"/>
      <c r="AG565" s="134"/>
      <c r="AH565" s="134"/>
    </row>
    <row r="566" spans="1:34" ht="12" customHeight="1">
      <c r="A566" s="160"/>
      <c r="B566" s="155" t="str">
        <f t="array" ref="B566">IF(LEN(A566)=0,"",INDEX('Smelter Look-up'!$A:$A,MATCH($A566,'Smelter Look-up'!$E:$E,0)))</f>
        <v/>
      </c>
      <c r="C566" s="158" t="str">
        <f t="array" ref="C566">IF(LEN(A566)=0,"",INDEX('Smelter Look-up'!$C:$C,MATCH($A566,'Smelter Look-up'!$E:$E,0)))</f>
        <v/>
      </c>
      <c r="D566" s="155"/>
      <c r="E566" s="155" t="str">
        <f ca="1">IF(ISERROR($V566),"",OFFSET('Smelter Look-up'!$D$4,$V566-4,0)&amp;"")</f>
        <v/>
      </c>
      <c r="F566" s="155" t="str">
        <f ca="1">IF(ISERROR($V566),"",OFFSET('Smelter Look-up'!$E$4,$V566-4,0))</f>
        <v/>
      </c>
      <c r="G566" s="155" t="str">
        <f ca="1">IF(C566=$X$4,IF(ISERROR($V566),"Enter smelter details","RMI"),IF(ISERROR($V566),"",OFFSET('Smelter Look-up'!$F$4,$V566-4,0)))</f>
        <v/>
      </c>
      <c r="H566" s="156" t="str">
        <f ca="1">IF(ISERROR($V566),"",OFFSET('Smelter Look-up'!$G$4,$V566-4,0))</f>
        <v/>
      </c>
      <c r="I566" s="157" t="str">
        <f ca="1">IF(ISERROR($V566),"",OFFSET('Smelter Look-up'!$H$4,$V566-4,0))</f>
        <v/>
      </c>
      <c r="J566" s="157" t="str">
        <f ca="1">IF(ISERROR($V566),"",OFFSET('Smelter Look-up'!$I$4,$V566-4,0))</f>
        <v/>
      </c>
      <c r="K566" s="158"/>
      <c r="L566" s="158"/>
      <c r="M566" s="158"/>
      <c r="N566" s="158"/>
      <c r="O566" s="158"/>
      <c r="P566" s="157"/>
      <c r="Q566" s="159"/>
      <c r="R566" s="155" t="str">
        <f ca="1">IF(ISERROR($V566),"",OFFSET('Smelter Look-up'!$C$4,$V566-4,0)&amp;"")</f>
        <v/>
      </c>
      <c r="S566" s="160" t="str">
        <f t="array" aca="1" ref="S566" ca="1">IF(B566="","",IF(ISERROR(MATCH($E566,CL,0)),"Unknown",INDIRECT("'C'!$A$"&amp;MATCH($E566,CL,0)+1)))</f>
        <v/>
      </c>
      <c r="T566" s="160" t="str">
        <f t="array" aca="1" ref="T566" ca="1">IF(B566="","",IF(ISERROR(MATCH($J566,SorP!$B$1:$B$6226,0)),"",INDIRECT("'SorP'!$A$"&amp;MATCH($S566&amp;$J566,SorP!C:C,0))))</f>
        <v/>
      </c>
      <c r="U566" s="161"/>
      <c r="V566" s="151" t="e">
        <f>IF(C566="",NA(),IF(OR(C566="Smelter not listed",C566="Smelter not yet identified"),MATCH($B566&amp;$D566,'Smelter Look-up'!$J:$J,0),MATCH($B566&amp;$C566,'Smelter Look-up'!$J:$J,0)))</f>
        <v>#N/A</v>
      </c>
      <c r="W566" s="134"/>
      <c r="X566" s="134">
        <f t="shared" ca="1" si="10"/>
        <v>0</v>
      </c>
      <c r="Y566" s="134"/>
      <c r="Z566" s="134"/>
      <c r="AA566" s="134"/>
      <c r="AB566" s="162" t="str">
        <f t="shared" si="11"/>
        <v/>
      </c>
      <c r="AC566" s="134"/>
      <c r="AD566" s="134"/>
      <c r="AE566" s="134"/>
      <c r="AF566" s="134"/>
      <c r="AG566" s="134"/>
      <c r="AH566" s="134"/>
    </row>
    <row r="567" spans="1:34" ht="12" customHeight="1">
      <c r="A567" s="160"/>
      <c r="B567" s="155" t="str">
        <f t="array" ref="B567">IF(LEN(A567)=0,"",INDEX('Smelter Look-up'!$A:$A,MATCH($A567,'Smelter Look-up'!$E:$E,0)))</f>
        <v/>
      </c>
      <c r="C567" s="158" t="str">
        <f t="array" ref="C567">IF(LEN(A567)=0,"",INDEX('Smelter Look-up'!$C:$C,MATCH($A567,'Smelter Look-up'!$E:$E,0)))</f>
        <v/>
      </c>
      <c r="D567" s="155"/>
      <c r="E567" s="155" t="str">
        <f ca="1">IF(ISERROR($V567),"",OFFSET('Smelter Look-up'!$D$4,$V567-4,0)&amp;"")</f>
        <v/>
      </c>
      <c r="F567" s="155" t="str">
        <f ca="1">IF(ISERROR($V567),"",OFFSET('Smelter Look-up'!$E$4,$V567-4,0))</f>
        <v/>
      </c>
      <c r="G567" s="155" t="str">
        <f ca="1">IF(C567=$X$4,IF(ISERROR($V567),"Enter smelter details","RMI"),IF(ISERROR($V567),"",OFFSET('Smelter Look-up'!$F$4,$V567-4,0)))</f>
        <v/>
      </c>
      <c r="H567" s="156" t="str">
        <f ca="1">IF(ISERROR($V567),"",OFFSET('Smelter Look-up'!$G$4,$V567-4,0))</f>
        <v/>
      </c>
      <c r="I567" s="157" t="str">
        <f ca="1">IF(ISERROR($V567),"",OFFSET('Smelter Look-up'!$H$4,$V567-4,0))</f>
        <v/>
      </c>
      <c r="J567" s="157" t="str">
        <f ca="1">IF(ISERROR($V567),"",OFFSET('Smelter Look-up'!$I$4,$V567-4,0))</f>
        <v/>
      </c>
      <c r="K567" s="158"/>
      <c r="L567" s="158"/>
      <c r="M567" s="158"/>
      <c r="N567" s="158"/>
      <c r="O567" s="158"/>
      <c r="P567" s="157"/>
      <c r="Q567" s="159"/>
      <c r="R567" s="155" t="str">
        <f ca="1">IF(ISERROR($V567),"",OFFSET('Smelter Look-up'!$C$4,$V567-4,0)&amp;"")</f>
        <v/>
      </c>
      <c r="S567" s="160" t="str">
        <f t="array" aca="1" ref="S567" ca="1">IF(B567="","",IF(ISERROR(MATCH($E567,CL,0)),"Unknown",INDIRECT("'C'!$A$"&amp;MATCH($E567,CL,0)+1)))</f>
        <v/>
      </c>
      <c r="T567" s="160" t="str">
        <f t="array" aca="1" ref="T567" ca="1">IF(B567="","",IF(ISERROR(MATCH($J567,SorP!$B$1:$B$6226,0)),"",INDIRECT("'SorP'!$A$"&amp;MATCH($S567&amp;$J567,SorP!C:C,0))))</f>
        <v/>
      </c>
      <c r="U567" s="161"/>
      <c r="V567" s="151" t="e">
        <f>IF(C567="",NA(),IF(OR(C567="Smelter not listed",C567="Smelter not yet identified"),MATCH($B567&amp;$D567,'Smelter Look-up'!$J:$J,0),MATCH($B567&amp;$C567,'Smelter Look-up'!$J:$J,0)))</f>
        <v>#N/A</v>
      </c>
      <c r="W567" s="134"/>
      <c r="X567" s="134">
        <f t="shared" ca="1" si="10"/>
        <v>0</v>
      </c>
      <c r="Y567" s="134"/>
      <c r="Z567" s="134"/>
      <c r="AA567" s="134"/>
      <c r="AB567" s="162" t="str">
        <f t="shared" si="11"/>
        <v/>
      </c>
      <c r="AC567" s="134"/>
      <c r="AD567" s="134"/>
      <c r="AE567" s="134"/>
      <c r="AF567" s="134"/>
      <c r="AG567" s="134"/>
      <c r="AH567" s="134"/>
    </row>
    <row r="568" spans="1:34" ht="12" customHeight="1">
      <c r="A568" s="160"/>
      <c r="B568" s="155" t="str">
        <f t="array" ref="B568">IF(LEN(A568)=0,"",INDEX('Smelter Look-up'!$A:$A,MATCH($A568,'Smelter Look-up'!$E:$E,0)))</f>
        <v/>
      </c>
      <c r="C568" s="158" t="str">
        <f t="array" ref="C568">IF(LEN(A568)=0,"",INDEX('Smelter Look-up'!$C:$C,MATCH($A568,'Smelter Look-up'!$E:$E,0)))</f>
        <v/>
      </c>
      <c r="D568" s="155"/>
      <c r="E568" s="155" t="str">
        <f ca="1">IF(ISERROR($V568),"",OFFSET('Smelter Look-up'!$D$4,$V568-4,0)&amp;"")</f>
        <v/>
      </c>
      <c r="F568" s="155" t="str">
        <f ca="1">IF(ISERROR($V568),"",OFFSET('Smelter Look-up'!$E$4,$V568-4,0))</f>
        <v/>
      </c>
      <c r="G568" s="155" t="str">
        <f ca="1">IF(C568=$X$4,IF(ISERROR($V568),"Enter smelter details","RMI"),IF(ISERROR($V568),"",OFFSET('Smelter Look-up'!$F$4,$V568-4,0)))</f>
        <v/>
      </c>
      <c r="H568" s="156" t="str">
        <f ca="1">IF(ISERROR($V568),"",OFFSET('Smelter Look-up'!$G$4,$V568-4,0))</f>
        <v/>
      </c>
      <c r="I568" s="157" t="str">
        <f ca="1">IF(ISERROR($V568),"",OFFSET('Smelter Look-up'!$H$4,$V568-4,0))</f>
        <v/>
      </c>
      <c r="J568" s="157" t="str">
        <f ca="1">IF(ISERROR($V568),"",OFFSET('Smelter Look-up'!$I$4,$V568-4,0))</f>
        <v/>
      </c>
      <c r="K568" s="158"/>
      <c r="L568" s="158"/>
      <c r="M568" s="158"/>
      <c r="N568" s="158"/>
      <c r="O568" s="158"/>
      <c r="P568" s="157"/>
      <c r="Q568" s="159"/>
      <c r="R568" s="155" t="str">
        <f ca="1">IF(ISERROR($V568),"",OFFSET('Smelter Look-up'!$C$4,$V568-4,0)&amp;"")</f>
        <v/>
      </c>
      <c r="S568" s="160" t="str">
        <f t="array" aca="1" ref="S568" ca="1">IF(B568="","",IF(ISERROR(MATCH($E568,CL,0)),"Unknown",INDIRECT("'C'!$A$"&amp;MATCH($E568,CL,0)+1)))</f>
        <v/>
      </c>
      <c r="T568" s="160" t="str">
        <f t="array" aca="1" ref="T568" ca="1">IF(B568="","",IF(ISERROR(MATCH($J568,SorP!$B$1:$B$6226,0)),"",INDIRECT("'SorP'!$A$"&amp;MATCH($S568&amp;$J568,SorP!C:C,0))))</f>
        <v/>
      </c>
      <c r="U568" s="161"/>
      <c r="V568" s="151" t="e">
        <f>IF(C568="",NA(),IF(OR(C568="Smelter not listed",C568="Smelter not yet identified"),MATCH($B568&amp;$D568,'Smelter Look-up'!$J:$J,0),MATCH($B568&amp;$C568,'Smelter Look-up'!$J:$J,0)))</f>
        <v>#N/A</v>
      </c>
      <c r="W568" s="134"/>
      <c r="X568" s="134">
        <f t="shared" ca="1" si="10"/>
        <v>0</v>
      </c>
      <c r="Y568" s="134"/>
      <c r="Z568" s="134"/>
      <c r="AA568" s="134"/>
      <c r="AB568" s="162" t="str">
        <f t="shared" si="11"/>
        <v/>
      </c>
      <c r="AC568" s="134"/>
      <c r="AD568" s="134"/>
      <c r="AE568" s="134"/>
      <c r="AF568" s="134"/>
      <c r="AG568" s="134"/>
      <c r="AH568" s="134"/>
    </row>
    <row r="569" spans="1:34" ht="12" customHeight="1">
      <c r="A569" s="160"/>
      <c r="B569" s="155" t="str">
        <f t="array" ref="B569">IF(LEN(A569)=0,"",INDEX('Smelter Look-up'!$A:$A,MATCH($A569,'Smelter Look-up'!$E:$E,0)))</f>
        <v/>
      </c>
      <c r="C569" s="158" t="str">
        <f t="array" ref="C569">IF(LEN(A569)=0,"",INDEX('Smelter Look-up'!$C:$C,MATCH($A569,'Smelter Look-up'!$E:$E,0)))</f>
        <v/>
      </c>
      <c r="D569" s="155"/>
      <c r="E569" s="155" t="str">
        <f ca="1">IF(ISERROR($V569),"",OFFSET('Smelter Look-up'!$D$4,$V569-4,0)&amp;"")</f>
        <v/>
      </c>
      <c r="F569" s="155" t="str">
        <f ca="1">IF(ISERROR($V569),"",OFFSET('Smelter Look-up'!$E$4,$V569-4,0))</f>
        <v/>
      </c>
      <c r="G569" s="155" t="str">
        <f ca="1">IF(C569=$X$4,IF(ISERROR($V569),"Enter smelter details","RMI"),IF(ISERROR($V569),"",OFFSET('Smelter Look-up'!$F$4,$V569-4,0)))</f>
        <v/>
      </c>
      <c r="H569" s="156" t="str">
        <f ca="1">IF(ISERROR($V569),"",OFFSET('Smelter Look-up'!$G$4,$V569-4,0))</f>
        <v/>
      </c>
      <c r="I569" s="157" t="str">
        <f ca="1">IF(ISERROR($V569),"",OFFSET('Smelter Look-up'!$H$4,$V569-4,0))</f>
        <v/>
      </c>
      <c r="J569" s="157" t="str">
        <f ca="1">IF(ISERROR($V569),"",OFFSET('Smelter Look-up'!$I$4,$V569-4,0))</f>
        <v/>
      </c>
      <c r="K569" s="158"/>
      <c r="L569" s="158"/>
      <c r="M569" s="158"/>
      <c r="N569" s="158"/>
      <c r="O569" s="158"/>
      <c r="P569" s="157"/>
      <c r="Q569" s="159"/>
      <c r="R569" s="155" t="str">
        <f ca="1">IF(ISERROR($V569),"",OFFSET('Smelter Look-up'!$C$4,$V569-4,0)&amp;"")</f>
        <v/>
      </c>
      <c r="S569" s="160" t="str">
        <f t="array" aca="1" ref="S569" ca="1">IF(B569="","",IF(ISERROR(MATCH($E569,CL,0)),"Unknown",INDIRECT("'C'!$A$"&amp;MATCH($E569,CL,0)+1)))</f>
        <v/>
      </c>
      <c r="T569" s="160" t="str">
        <f t="array" aca="1" ref="T569" ca="1">IF(B569="","",IF(ISERROR(MATCH($J569,SorP!$B$1:$B$6226,0)),"",INDIRECT("'SorP'!$A$"&amp;MATCH($S569&amp;$J569,SorP!C:C,0))))</f>
        <v/>
      </c>
      <c r="U569" s="161"/>
      <c r="V569" s="151" t="e">
        <f>IF(C569="",NA(),IF(OR(C569="Smelter not listed",C569="Smelter not yet identified"),MATCH($B569&amp;$D569,'Smelter Look-up'!$J:$J,0),MATCH($B569&amp;$C569,'Smelter Look-up'!$J:$J,0)))</f>
        <v>#N/A</v>
      </c>
      <c r="W569" s="134"/>
      <c r="X569" s="134">
        <f t="shared" ca="1" si="10"/>
        <v>0</v>
      </c>
      <c r="Y569" s="134"/>
      <c r="Z569" s="134"/>
      <c r="AA569" s="134"/>
      <c r="AB569" s="162" t="str">
        <f t="shared" si="11"/>
        <v/>
      </c>
      <c r="AC569" s="134"/>
      <c r="AD569" s="134"/>
      <c r="AE569" s="134"/>
      <c r="AF569" s="134"/>
      <c r="AG569" s="134"/>
      <c r="AH569" s="134"/>
    </row>
    <row r="570" spans="1:34" ht="12" customHeight="1">
      <c r="A570" s="160"/>
      <c r="B570" s="155" t="str">
        <f t="array" ref="B570">IF(LEN(A570)=0,"",INDEX('Smelter Look-up'!$A:$A,MATCH($A570,'Smelter Look-up'!$E:$E,0)))</f>
        <v/>
      </c>
      <c r="C570" s="158" t="str">
        <f t="array" ref="C570">IF(LEN(A570)=0,"",INDEX('Smelter Look-up'!$C:$C,MATCH($A570,'Smelter Look-up'!$E:$E,0)))</f>
        <v/>
      </c>
      <c r="D570" s="155"/>
      <c r="E570" s="155" t="str">
        <f ca="1">IF(ISERROR($V570),"",OFFSET('Smelter Look-up'!$D$4,$V570-4,0)&amp;"")</f>
        <v/>
      </c>
      <c r="F570" s="155" t="str">
        <f ca="1">IF(ISERROR($V570),"",OFFSET('Smelter Look-up'!$E$4,$V570-4,0))</f>
        <v/>
      </c>
      <c r="G570" s="155" t="str">
        <f ca="1">IF(C570=$X$4,IF(ISERROR($V570),"Enter smelter details","RMI"),IF(ISERROR($V570),"",OFFSET('Smelter Look-up'!$F$4,$V570-4,0)))</f>
        <v/>
      </c>
      <c r="H570" s="156" t="str">
        <f ca="1">IF(ISERROR($V570),"",OFFSET('Smelter Look-up'!$G$4,$V570-4,0))</f>
        <v/>
      </c>
      <c r="I570" s="157" t="str">
        <f ca="1">IF(ISERROR($V570),"",OFFSET('Smelter Look-up'!$H$4,$V570-4,0))</f>
        <v/>
      </c>
      <c r="J570" s="157" t="str">
        <f ca="1">IF(ISERROR($V570),"",OFFSET('Smelter Look-up'!$I$4,$V570-4,0))</f>
        <v/>
      </c>
      <c r="K570" s="158"/>
      <c r="L570" s="158"/>
      <c r="M570" s="158"/>
      <c r="N570" s="158"/>
      <c r="O570" s="158"/>
      <c r="P570" s="157"/>
      <c r="Q570" s="159"/>
      <c r="R570" s="155" t="str">
        <f ca="1">IF(ISERROR($V570),"",OFFSET('Smelter Look-up'!$C$4,$V570-4,0)&amp;"")</f>
        <v/>
      </c>
      <c r="S570" s="160" t="str">
        <f t="array" aca="1" ref="S570" ca="1">IF(B570="","",IF(ISERROR(MATCH($E570,CL,0)),"Unknown",INDIRECT("'C'!$A$"&amp;MATCH($E570,CL,0)+1)))</f>
        <v/>
      </c>
      <c r="T570" s="160" t="str">
        <f t="array" aca="1" ref="T570" ca="1">IF(B570="","",IF(ISERROR(MATCH($J570,SorP!$B$1:$B$6226,0)),"",INDIRECT("'SorP'!$A$"&amp;MATCH($S570&amp;$J570,SorP!C:C,0))))</f>
        <v/>
      </c>
      <c r="U570" s="161"/>
      <c r="V570" s="151" t="e">
        <f>IF(C570="",NA(),IF(OR(C570="Smelter not listed",C570="Smelter not yet identified"),MATCH($B570&amp;$D570,'Smelter Look-up'!$J:$J,0),MATCH($B570&amp;$C570,'Smelter Look-up'!$J:$J,0)))</f>
        <v>#N/A</v>
      </c>
      <c r="W570" s="134"/>
      <c r="X570" s="134">
        <f t="shared" ca="1" si="10"/>
        <v>0</v>
      </c>
      <c r="Y570" s="134"/>
      <c r="Z570" s="134"/>
      <c r="AA570" s="134"/>
      <c r="AB570" s="162" t="str">
        <f t="shared" si="11"/>
        <v/>
      </c>
      <c r="AC570" s="134"/>
      <c r="AD570" s="134"/>
      <c r="AE570" s="134"/>
      <c r="AF570" s="134"/>
      <c r="AG570" s="134"/>
      <c r="AH570" s="134"/>
    </row>
    <row r="571" spans="1:34" ht="12" customHeight="1">
      <c r="A571" s="160"/>
      <c r="B571" s="155" t="str">
        <f t="array" ref="B571">IF(LEN(A571)=0,"",INDEX('Smelter Look-up'!$A:$A,MATCH($A571,'Smelter Look-up'!$E:$E,0)))</f>
        <v/>
      </c>
      <c r="C571" s="158" t="str">
        <f t="array" ref="C571">IF(LEN(A571)=0,"",INDEX('Smelter Look-up'!$C:$C,MATCH($A571,'Smelter Look-up'!$E:$E,0)))</f>
        <v/>
      </c>
      <c r="D571" s="155"/>
      <c r="E571" s="155" t="str">
        <f ca="1">IF(ISERROR($V571),"",OFFSET('Smelter Look-up'!$D$4,$V571-4,0)&amp;"")</f>
        <v/>
      </c>
      <c r="F571" s="155" t="str">
        <f ca="1">IF(ISERROR($V571),"",OFFSET('Smelter Look-up'!$E$4,$V571-4,0))</f>
        <v/>
      </c>
      <c r="G571" s="155" t="str">
        <f ca="1">IF(C571=$X$4,IF(ISERROR($V571),"Enter smelter details","RMI"),IF(ISERROR($V571),"",OFFSET('Smelter Look-up'!$F$4,$V571-4,0)))</f>
        <v/>
      </c>
      <c r="H571" s="156" t="str">
        <f ca="1">IF(ISERROR($V571),"",OFFSET('Smelter Look-up'!$G$4,$V571-4,0))</f>
        <v/>
      </c>
      <c r="I571" s="157" t="str">
        <f ca="1">IF(ISERROR($V571),"",OFFSET('Smelter Look-up'!$H$4,$V571-4,0))</f>
        <v/>
      </c>
      <c r="J571" s="157" t="str">
        <f ca="1">IF(ISERROR($V571),"",OFFSET('Smelter Look-up'!$I$4,$V571-4,0))</f>
        <v/>
      </c>
      <c r="K571" s="158"/>
      <c r="L571" s="158"/>
      <c r="M571" s="158"/>
      <c r="N571" s="158"/>
      <c r="O571" s="158"/>
      <c r="P571" s="157"/>
      <c r="Q571" s="159"/>
      <c r="R571" s="155" t="str">
        <f ca="1">IF(ISERROR($V571),"",OFFSET('Smelter Look-up'!$C$4,$V571-4,0)&amp;"")</f>
        <v/>
      </c>
      <c r="S571" s="160" t="str">
        <f t="array" aca="1" ref="S571" ca="1">IF(B571="","",IF(ISERROR(MATCH($E571,CL,0)),"Unknown",INDIRECT("'C'!$A$"&amp;MATCH($E571,CL,0)+1)))</f>
        <v/>
      </c>
      <c r="T571" s="160" t="str">
        <f t="array" aca="1" ref="T571" ca="1">IF(B571="","",IF(ISERROR(MATCH($J571,SorP!$B$1:$B$6226,0)),"",INDIRECT("'SorP'!$A$"&amp;MATCH($S571&amp;$J571,SorP!C:C,0))))</f>
        <v/>
      </c>
      <c r="U571" s="161"/>
      <c r="V571" s="151" t="e">
        <f>IF(C571="",NA(),IF(OR(C571="Smelter not listed",C571="Smelter not yet identified"),MATCH($B571&amp;$D571,'Smelter Look-up'!$J:$J,0),MATCH($B571&amp;$C571,'Smelter Look-up'!$J:$J,0)))</f>
        <v>#N/A</v>
      </c>
      <c r="W571" s="134"/>
      <c r="X571" s="134">
        <f t="shared" ca="1" si="10"/>
        <v>0</v>
      </c>
      <c r="Y571" s="134"/>
      <c r="Z571" s="134"/>
      <c r="AA571" s="134"/>
      <c r="AB571" s="162" t="str">
        <f t="shared" si="11"/>
        <v/>
      </c>
      <c r="AC571" s="134"/>
      <c r="AD571" s="134"/>
      <c r="AE571" s="134"/>
      <c r="AF571" s="134"/>
      <c r="AG571" s="134"/>
      <c r="AH571" s="134"/>
    </row>
    <row r="572" spans="1:34" ht="12" customHeight="1">
      <c r="A572" s="160"/>
      <c r="B572" s="155" t="str">
        <f t="array" ref="B572">IF(LEN(A572)=0,"",INDEX('Smelter Look-up'!$A:$A,MATCH($A572,'Smelter Look-up'!$E:$E,0)))</f>
        <v/>
      </c>
      <c r="C572" s="158" t="str">
        <f t="array" ref="C572">IF(LEN(A572)=0,"",INDEX('Smelter Look-up'!$C:$C,MATCH($A572,'Smelter Look-up'!$E:$E,0)))</f>
        <v/>
      </c>
      <c r="D572" s="155"/>
      <c r="E572" s="155" t="str">
        <f ca="1">IF(ISERROR($V572),"",OFFSET('Smelter Look-up'!$D$4,$V572-4,0)&amp;"")</f>
        <v/>
      </c>
      <c r="F572" s="155" t="str">
        <f ca="1">IF(ISERROR($V572),"",OFFSET('Smelter Look-up'!$E$4,$V572-4,0))</f>
        <v/>
      </c>
      <c r="G572" s="155" t="str">
        <f ca="1">IF(C572=$X$4,IF(ISERROR($V572),"Enter smelter details","RMI"),IF(ISERROR($V572),"",OFFSET('Smelter Look-up'!$F$4,$V572-4,0)))</f>
        <v/>
      </c>
      <c r="H572" s="156" t="str">
        <f ca="1">IF(ISERROR($V572),"",OFFSET('Smelter Look-up'!$G$4,$V572-4,0))</f>
        <v/>
      </c>
      <c r="I572" s="157" t="str">
        <f ca="1">IF(ISERROR($V572),"",OFFSET('Smelter Look-up'!$H$4,$V572-4,0))</f>
        <v/>
      </c>
      <c r="J572" s="157" t="str">
        <f ca="1">IF(ISERROR($V572),"",OFFSET('Smelter Look-up'!$I$4,$V572-4,0))</f>
        <v/>
      </c>
      <c r="K572" s="158"/>
      <c r="L572" s="158"/>
      <c r="M572" s="158"/>
      <c r="N572" s="158"/>
      <c r="O572" s="158"/>
      <c r="P572" s="157"/>
      <c r="Q572" s="159"/>
      <c r="R572" s="155" t="str">
        <f ca="1">IF(ISERROR($V572),"",OFFSET('Smelter Look-up'!$C$4,$V572-4,0)&amp;"")</f>
        <v/>
      </c>
      <c r="S572" s="160" t="str">
        <f t="array" aca="1" ref="S572" ca="1">IF(B572="","",IF(ISERROR(MATCH($E572,CL,0)),"Unknown",INDIRECT("'C'!$A$"&amp;MATCH($E572,CL,0)+1)))</f>
        <v/>
      </c>
      <c r="T572" s="160" t="str">
        <f t="array" aca="1" ref="T572" ca="1">IF(B572="","",IF(ISERROR(MATCH($J572,SorP!$B$1:$B$6226,0)),"",INDIRECT("'SorP'!$A$"&amp;MATCH($S572&amp;$J572,SorP!C:C,0))))</f>
        <v/>
      </c>
      <c r="U572" s="161"/>
      <c r="V572" s="151" t="e">
        <f>IF(C572="",NA(),IF(OR(C572="Smelter not listed",C572="Smelter not yet identified"),MATCH($B572&amp;$D572,'Smelter Look-up'!$J:$J,0),MATCH($B572&amp;$C572,'Smelter Look-up'!$J:$J,0)))</f>
        <v>#N/A</v>
      </c>
      <c r="W572" s="134"/>
      <c r="X572" s="134">
        <f t="shared" ca="1" si="10"/>
        <v>0</v>
      </c>
      <c r="Y572" s="134"/>
      <c r="Z572" s="134"/>
      <c r="AA572" s="134"/>
      <c r="AB572" s="162" t="str">
        <f t="shared" si="11"/>
        <v/>
      </c>
      <c r="AC572" s="134"/>
      <c r="AD572" s="134"/>
      <c r="AE572" s="134"/>
      <c r="AF572" s="134"/>
      <c r="AG572" s="134"/>
      <c r="AH572" s="134"/>
    </row>
    <row r="573" spans="1:34" ht="12" customHeight="1">
      <c r="A573" s="160"/>
      <c r="B573" s="155" t="str">
        <f t="array" ref="B573">IF(LEN(A573)=0,"",INDEX('Smelter Look-up'!$A:$A,MATCH($A573,'Smelter Look-up'!$E:$E,0)))</f>
        <v/>
      </c>
      <c r="C573" s="158" t="str">
        <f t="array" ref="C573">IF(LEN(A573)=0,"",INDEX('Smelter Look-up'!$C:$C,MATCH($A573,'Smelter Look-up'!$E:$E,0)))</f>
        <v/>
      </c>
      <c r="D573" s="155"/>
      <c r="E573" s="155" t="str">
        <f ca="1">IF(ISERROR($V573),"",OFFSET('Smelter Look-up'!$D$4,$V573-4,0)&amp;"")</f>
        <v/>
      </c>
      <c r="F573" s="155" t="str">
        <f ca="1">IF(ISERROR($V573),"",OFFSET('Smelter Look-up'!$E$4,$V573-4,0))</f>
        <v/>
      </c>
      <c r="G573" s="155" t="str">
        <f ca="1">IF(C573=$X$4,IF(ISERROR($V573),"Enter smelter details","RMI"),IF(ISERROR($V573),"",OFFSET('Smelter Look-up'!$F$4,$V573-4,0)))</f>
        <v/>
      </c>
      <c r="H573" s="156" t="str">
        <f ca="1">IF(ISERROR($V573),"",OFFSET('Smelter Look-up'!$G$4,$V573-4,0))</f>
        <v/>
      </c>
      <c r="I573" s="157" t="str">
        <f ca="1">IF(ISERROR($V573),"",OFFSET('Smelter Look-up'!$H$4,$V573-4,0))</f>
        <v/>
      </c>
      <c r="J573" s="157" t="str">
        <f ca="1">IF(ISERROR($V573),"",OFFSET('Smelter Look-up'!$I$4,$V573-4,0))</f>
        <v/>
      </c>
      <c r="K573" s="158"/>
      <c r="L573" s="158"/>
      <c r="M573" s="158"/>
      <c r="N573" s="158"/>
      <c r="O573" s="158"/>
      <c r="P573" s="157"/>
      <c r="Q573" s="159"/>
      <c r="R573" s="155" t="str">
        <f ca="1">IF(ISERROR($V573),"",OFFSET('Smelter Look-up'!$C$4,$V573-4,0)&amp;"")</f>
        <v/>
      </c>
      <c r="S573" s="160" t="str">
        <f t="array" aca="1" ref="S573" ca="1">IF(B573="","",IF(ISERROR(MATCH($E573,CL,0)),"Unknown",INDIRECT("'C'!$A$"&amp;MATCH($E573,CL,0)+1)))</f>
        <v/>
      </c>
      <c r="T573" s="160" t="str">
        <f t="array" aca="1" ref="T573" ca="1">IF(B573="","",IF(ISERROR(MATCH($J573,SorP!$B$1:$B$6226,0)),"",INDIRECT("'SorP'!$A$"&amp;MATCH($S573&amp;$J573,SorP!C:C,0))))</f>
        <v/>
      </c>
      <c r="U573" s="161"/>
      <c r="V573" s="151" t="e">
        <f>IF(C573="",NA(),IF(OR(C573="Smelter not listed",C573="Smelter not yet identified"),MATCH($B573&amp;$D573,'Smelter Look-up'!$J:$J,0),MATCH($B573&amp;$C573,'Smelter Look-up'!$J:$J,0)))</f>
        <v>#N/A</v>
      </c>
      <c r="W573" s="134"/>
      <c r="X573" s="134">
        <f t="shared" ca="1" si="10"/>
        <v>0</v>
      </c>
      <c r="Y573" s="134"/>
      <c r="Z573" s="134"/>
      <c r="AA573" s="134"/>
      <c r="AB573" s="162" t="str">
        <f t="shared" si="11"/>
        <v/>
      </c>
      <c r="AC573" s="134"/>
      <c r="AD573" s="134"/>
      <c r="AE573" s="134"/>
      <c r="AF573" s="134"/>
      <c r="AG573" s="134"/>
      <c r="AH573" s="134"/>
    </row>
    <row r="574" spans="1:34" ht="12" customHeight="1">
      <c r="A574" s="160"/>
      <c r="B574" s="155" t="str">
        <f t="array" ref="B574">IF(LEN(A574)=0,"",INDEX('Smelter Look-up'!$A:$A,MATCH($A574,'Smelter Look-up'!$E:$E,0)))</f>
        <v/>
      </c>
      <c r="C574" s="158" t="str">
        <f t="array" ref="C574">IF(LEN(A574)=0,"",INDEX('Smelter Look-up'!$C:$C,MATCH($A574,'Smelter Look-up'!$E:$E,0)))</f>
        <v/>
      </c>
      <c r="D574" s="155"/>
      <c r="E574" s="155" t="str">
        <f ca="1">IF(ISERROR($V574),"",OFFSET('Smelter Look-up'!$D$4,$V574-4,0)&amp;"")</f>
        <v/>
      </c>
      <c r="F574" s="155" t="str">
        <f ca="1">IF(ISERROR($V574),"",OFFSET('Smelter Look-up'!$E$4,$V574-4,0))</f>
        <v/>
      </c>
      <c r="G574" s="155" t="str">
        <f ca="1">IF(C574=$X$4,IF(ISERROR($V574),"Enter smelter details","RMI"),IF(ISERROR($V574),"",OFFSET('Smelter Look-up'!$F$4,$V574-4,0)))</f>
        <v/>
      </c>
      <c r="H574" s="156" t="str">
        <f ca="1">IF(ISERROR($V574),"",OFFSET('Smelter Look-up'!$G$4,$V574-4,0))</f>
        <v/>
      </c>
      <c r="I574" s="157" t="str">
        <f ca="1">IF(ISERROR($V574),"",OFFSET('Smelter Look-up'!$H$4,$V574-4,0))</f>
        <v/>
      </c>
      <c r="J574" s="157" t="str">
        <f ca="1">IF(ISERROR($V574),"",OFFSET('Smelter Look-up'!$I$4,$V574-4,0))</f>
        <v/>
      </c>
      <c r="K574" s="158"/>
      <c r="L574" s="158"/>
      <c r="M574" s="158"/>
      <c r="N574" s="158"/>
      <c r="O574" s="158"/>
      <c r="P574" s="157"/>
      <c r="Q574" s="159"/>
      <c r="R574" s="155" t="str">
        <f ca="1">IF(ISERROR($V574),"",OFFSET('Smelter Look-up'!$C$4,$V574-4,0)&amp;"")</f>
        <v/>
      </c>
      <c r="S574" s="160" t="str">
        <f t="array" aca="1" ref="S574" ca="1">IF(B574="","",IF(ISERROR(MATCH($E574,CL,0)),"Unknown",INDIRECT("'C'!$A$"&amp;MATCH($E574,CL,0)+1)))</f>
        <v/>
      </c>
      <c r="T574" s="160" t="str">
        <f t="array" aca="1" ref="T574" ca="1">IF(B574="","",IF(ISERROR(MATCH($J574,SorP!$B$1:$B$6226,0)),"",INDIRECT("'SorP'!$A$"&amp;MATCH($S574&amp;$J574,SorP!C:C,0))))</f>
        <v/>
      </c>
      <c r="U574" s="161"/>
      <c r="V574" s="151" t="e">
        <f>IF(C574="",NA(),IF(OR(C574="Smelter not listed",C574="Smelter not yet identified"),MATCH($B574&amp;$D574,'Smelter Look-up'!$J:$J,0),MATCH($B574&amp;$C574,'Smelter Look-up'!$J:$J,0)))</f>
        <v>#N/A</v>
      </c>
      <c r="W574" s="134"/>
      <c r="X574" s="134">
        <f t="shared" ca="1" si="10"/>
        <v>0</v>
      </c>
      <c r="Y574" s="134"/>
      <c r="Z574" s="134"/>
      <c r="AA574" s="134"/>
      <c r="AB574" s="162" t="str">
        <f t="shared" si="11"/>
        <v/>
      </c>
      <c r="AC574" s="134"/>
      <c r="AD574" s="134"/>
      <c r="AE574" s="134"/>
      <c r="AF574" s="134"/>
      <c r="AG574" s="134"/>
      <c r="AH574" s="134"/>
    </row>
    <row r="575" spans="1:34" ht="12" customHeight="1">
      <c r="A575" s="160"/>
      <c r="B575" s="155" t="str">
        <f t="array" ref="B575">IF(LEN(A575)=0,"",INDEX('Smelter Look-up'!$A:$A,MATCH($A575,'Smelter Look-up'!$E:$E,0)))</f>
        <v/>
      </c>
      <c r="C575" s="158" t="str">
        <f t="array" ref="C575">IF(LEN(A575)=0,"",INDEX('Smelter Look-up'!$C:$C,MATCH($A575,'Smelter Look-up'!$E:$E,0)))</f>
        <v/>
      </c>
      <c r="D575" s="155"/>
      <c r="E575" s="155" t="str">
        <f ca="1">IF(ISERROR($V575),"",OFFSET('Smelter Look-up'!$D$4,$V575-4,0)&amp;"")</f>
        <v/>
      </c>
      <c r="F575" s="155" t="str">
        <f ca="1">IF(ISERROR($V575),"",OFFSET('Smelter Look-up'!$E$4,$V575-4,0))</f>
        <v/>
      </c>
      <c r="G575" s="155" t="str">
        <f ca="1">IF(C575=$X$4,IF(ISERROR($V575),"Enter smelter details","RMI"),IF(ISERROR($V575),"",OFFSET('Smelter Look-up'!$F$4,$V575-4,0)))</f>
        <v/>
      </c>
      <c r="H575" s="156" t="str">
        <f ca="1">IF(ISERROR($V575),"",OFFSET('Smelter Look-up'!$G$4,$V575-4,0))</f>
        <v/>
      </c>
      <c r="I575" s="157" t="str">
        <f ca="1">IF(ISERROR($V575),"",OFFSET('Smelter Look-up'!$H$4,$V575-4,0))</f>
        <v/>
      </c>
      <c r="J575" s="157" t="str">
        <f ca="1">IF(ISERROR($V575),"",OFFSET('Smelter Look-up'!$I$4,$V575-4,0))</f>
        <v/>
      </c>
      <c r="K575" s="158"/>
      <c r="L575" s="158"/>
      <c r="M575" s="158"/>
      <c r="N575" s="158"/>
      <c r="O575" s="158"/>
      <c r="P575" s="157"/>
      <c r="Q575" s="159"/>
      <c r="R575" s="155" t="str">
        <f ca="1">IF(ISERROR($V575),"",OFFSET('Smelter Look-up'!$C$4,$V575-4,0)&amp;"")</f>
        <v/>
      </c>
      <c r="S575" s="160" t="str">
        <f t="array" aca="1" ref="S575" ca="1">IF(B575="","",IF(ISERROR(MATCH($E575,CL,0)),"Unknown",INDIRECT("'C'!$A$"&amp;MATCH($E575,CL,0)+1)))</f>
        <v/>
      </c>
      <c r="T575" s="160" t="str">
        <f t="array" aca="1" ref="T575" ca="1">IF(B575="","",IF(ISERROR(MATCH($J575,SorP!$B$1:$B$6226,0)),"",INDIRECT("'SorP'!$A$"&amp;MATCH($S575&amp;$J575,SorP!C:C,0))))</f>
        <v/>
      </c>
      <c r="U575" s="161"/>
      <c r="V575" s="151" t="e">
        <f>IF(C575="",NA(),IF(OR(C575="Smelter not listed",C575="Smelter not yet identified"),MATCH($B575&amp;$D575,'Smelter Look-up'!$J:$J,0),MATCH($B575&amp;$C575,'Smelter Look-up'!$J:$J,0)))</f>
        <v>#N/A</v>
      </c>
      <c r="W575" s="134"/>
      <c r="X575" s="134">
        <f t="shared" ca="1" si="10"/>
        <v>0</v>
      </c>
      <c r="Y575" s="134"/>
      <c r="Z575" s="134"/>
      <c r="AA575" s="134"/>
      <c r="AB575" s="162" t="str">
        <f t="shared" si="11"/>
        <v/>
      </c>
      <c r="AC575" s="134"/>
      <c r="AD575" s="134"/>
      <c r="AE575" s="134"/>
      <c r="AF575" s="134"/>
      <c r="AG575" s="134"/>
      <c r="AH575" s="134"/>
    </row>
    <row r="576" spans="1:34" ht="12" customHeight="1">
      <c r="A576" s="160"/>
      <c r="B576" s="155" t="str">
        <f t="array" ref="B576">IF(LEN(A576)=0,"",INDEX('Smelter Look-up'!$A:$A,MATCH($A576,'Smelter Look-up'!$E:$E,0)))</f>
        <v/>
      </c>
      <c r="C576" s="158" t="str">
        <f t="array" ref="C576">IF(LEN(A576)=0,"",INDEX('Smelter Look-up'!$C:$C,MATCH($A576,'Smelter Look-up'!$E:$E,0)))</f>
        <v/>
      </c>
      <c r="D576" s="155"/>
      <c r="E576" s="155" t="str">
        <f ca="1">IF(ISERROR($V576),"",OFFSET('Smelter Look-up'!$D$4,$V576-4,0)&amp;"")</f>
        <v/>
      </c>
      <c r="F576" s="155" t="str">
        <f ca="1">IF(ISERROR($V576),"",OFFSET('Smelter Look-up'!$E$4,$V576-4,0))</f>
        <v/>
      </c>
      <c r="G576" s="155" t="str">
        <f ca="1">IF(C576=$X$4,IF(ISERROR($V576),"Enter smelter details","RMI"),IF(ISERROR($V576),"",OFFSET('Smelter Look-up'!$F$4,$V576-4,0)))</f>
        <v/>
      </c>
      <c r="H576" s="156" t="str">
        <f ca="1">IF(ISERROR($V576),"",OFFSET('Smelter Look-up'!$G$4,$V576-4,0))</f>
        <v/>
      </c>
      <c r="I576" s="157" t="str">
        <f ca="1">IF(ISERROR($V576),"",OFFSET('Smelter Look-up'!$H$4,$V576-4,0))</f>
        <v/>
      </c>
      <c r="J576" s="157" t="str">
        <f ca="1">IF(ISERROR($V576),"",OFFSET('Smelter Look-up'!$I$4,$V576-4,0))</f>
        <v/>
      </c>
      <c r="K576" s="158"/>
      <c r="L576" s="158"/>
      <c r="M576" s="158"/>
      <c r="N576" s="158"/>
      <c r="O576" s="158"/>
      <c r="P576" s="157"/>
      <c r="Q576" s="159"/>
      <c r="R576" s="155" t="str">
        <f ca="1">IF(ISERROR($V576),"",OFFSET('Smelter Look-up'!$C$4,$V576-4,0)&amp;"")</f>
        <v/>
      </c>
      <c r="S576" s="160" t="str">
        <f t="array" aca="1" ref="S576" ca="1">IF(B576="","",IF(ISERROR(MATCH($E576,CL,0)),"Unknown",INDIRECT("'C'!$A$"&amp;MATCH($E576,CL,0)+1)))</f>
        <v/>
      </c>
      <c r="T576" s="160" t="str">
        <f t="array" aca="1" ref="T576" ca="1">IF(B576="","",IF(ISERROR(MATCH($J576,SorP!$B$1:$B$6226,0)),"",INDIRECT("'SorP'!$A$"&amp;MATCH($S576&amp;$J576,SorP!C:C,0))))</f>
        <v/>
      </c>
      <c r="U576" s="161"/>
      <c r="V576" s="151" t="e">
        <f>IF(C576="",NA(),IF(OR(C576="Smelter not listed",C576="Smelter not yet identified"),MATCH($B576&amp;$D576,'Smelter Look-up'!$J:$J,0),MATCH($B576&amp;$C576,'Smelter Look-up'!$J:$J,0)))</f>
        <v>#N/A</v>
      </c>
      <c r="W576" s="134"/>
      <c r="X576" s="134">
        <f t="shared" ca="1" si="10"/>
        <v>0</v>
      </c>
      <c r="Y576" s="134"/>
      <c r="Z576" s="134"/>
      <c r="AA576" s="134"/>
      <c r="AB576" s="162" t="str">
        <f t="shared" si="11"/>
        <v/>
      </c>
      <c r="AC576" s="134"/>
      <c r="AD576" s="134"/>
      <c r="AE576" s="134"/>
      <c r="AF576" s="134"/>
      <c r="AG576" s="134"/>
      <c r="AH576" s="134"/>
    </row>
    <row r="577" spans="1:34" ht="12" customHeight="1">
      <c r="A577" s="160"/>
      <c r="B577" s="155" t="str">
        <f t="array" ref="B577">IF(LEN(A577)=0,"",INDEX('Smelter Look-up'!$A:$A,MATCH($A577,'Smelter Look-up'!$E:$E,0)))</f>
        <v/>
      </c>
      <c r="C577" s="158" t="str">
        <f t="array" ref="C577">IF(LEN(A577)=0,"",INDEX('Smelter Look-up'!$C:$C,MATCH($A577,'Smelter Look-up'!$E:$E,0)))</f>
        <v/>
      </c>
      <c r="D577" s="155"/>
      <c r="E577" s="155" t="str">
        <f ca="1">IF(ISERROR($V577),"",OFFSET('Smelter Look-up'!$D$4,$V577-4,0)&amp;"")</f>
        <v/>
      </c>
      <c r="F577" s="155" t="str">
        <f ca="1">IF(ISERROR($V577),"",OFFSET('Smelter Look-up'!$E$4,$V577-4,0))</f>
        <v/>
      </c>
      <c r="G577" s="155" t="str">
        <f ca="1">IF(C577=$X$4,IF(ISERROR($V577),"Enter smelter details","RMI"),IF(ISERROR($V577),"",OFFSET('Smelter Look-up'!$F$4,$V577-4,0)))</f>
        <v/>
      </c>
      <c r="H577" s="156" t="str">
        <f ca="1">IF(ISERROR($V577),"",OFFSET('Smelter Look-up'!$G$4,$V577-4,0))</f>
        <v/>
      </c>
      <c r="I577" s="157" t="str">
        <f ca="1">IF(ISERROR($V577),"",OFFSET('Smelter Look-up'!$H$4,$V577-4,0))</f>
        <v/>
      </c>
      <c r="J577" s="157" t="str">
        <f ca="1">IF(ISERROR($V577),"",OFFSET('Smelter Look-up'!$I$4,$V577-4,0))</f>
        <v/>
      </c>
      <c r="K577" s="158"/>
      <c r="L577" s="158"/>
      <c r="M577" s="158"/>
      <c r="N577" s="158"/>
      <c r="O577" s="158"/>
      <c r="P577" s="157"/>
      <c r="Q577" s="159"/>
      <c r="R577" s="155" t="str">
        <f ca="1">IF(ISERROR($V577),"",OFFSET('Smelter Look-up'!$C$4,$V577-4,0)&amp;"")</f>
        <v/>
      </c>
      <c r="S577" s="160" t="str">
        <f t="array" aca="1" ref="S577" ca="1">IF(B577="","",IF(ISERROR(MATCH($E577,CL,0)),"Unknown",INDIRECT("'C'!$A$"&amp;MATCH($E577,CL,0)+1)))</f>
        <v/>
      </c>
      <c r="T577" s="160" t="str">
        <f t="array" aca="1" ref="T577" ca="1">IF(B577="","",IF(ISERROR(MATCH($J577,SorP!$B$1:$B$6226,0)),"",INDIRECT("'SorP'!$A$"&amp;MATCH($S577&amp;$J577,SorP!C:C,0))))</f>
        <v/>
      </c>
      <c r="U577" s="161"/>
      <c r="V577" s="151" t="e">
        <f>IF(C577="",NA(),IF(OR(C577="Smelter not listed",C577="Smelter not yet identified"),MATCH($B577&amp;$D577,'Smelter Look-up'!$J:$J,0),MATCH($B577&amp;$C577,'Smelter Look-up'!$J:$J,0)))</f>
        <v>#N/A</v>
      </c>
      <c r="W577" s="134"/>
      <c r="X577" s="134">
        <f t="shared" ca="1" si="10"/>
        <v>0</v>
      </c>
      <c r="Y577" s="134"/>
      <c r="Z577" s="134"/>
      <c r="AA577" s="134"/>
      <c r="AB577" s="162" t="str">
        <f t="shared" si="11"/>
        <v/>
      </c>
      <c r="AC577" s="134"/>
      <c r="AD577" s="134"/>
      <c r="AE577" s="134"/>
      <c r="AF577" s="134"/>
      <c r="AG577" s="134"/>
      <c r="AH577" s="134"/>
    </row>
    <row r="578" spans="1:34" ht="12" customHeight="1">
      <c r="A578" s="160"/>
      <c r="B578" s="155" t="str">
        <f t="array" ref="B578">IF(LEN(A578)=0,"",INDEX('Smelter Look-up'!$A:$A,MATCH($A578,'Smelter Look-up'!$E:$E,0)))</f>
        <v/>
      </c>
      <c r="C578" s="158" t="str">
        <f t="array" ref="C578">IF(LEN(A578)=0,"",INDEX('Smelter Look-up'!$C:$C,MATCH($A578,'Smelter Look-up'!$E:$E,0)))</f>
        <v/>
      </c>
      <c r="D578" s="155"/>
      <c r="E578" s="155" t="str">
        <f ca="1">IF(ISERROR($V578),"",OFFSET('Smelter Look-up'!$D$4,$V578-4,0)&amp;"")</f>
        <v/>
      </c>
      <c r="F578" s="155" t="str">
        <f ca="1">IF(ISERROR($V578),"",OFFSET('Smelter Look-up'!$E$4,$V578-4,0))</f>
        <v/>
      </c>
      <c r="G578" s="155" t="str">
        <f ca="1">IF(C578=$X$4,IF(ISERROR($V578),"Enter smelter details","RMI"),IF(ISERROR($V578),"",OFFSET('Smelter Look-up'!$F$4,$V578-4,0)))</f>
        <v/>
      </c>
      <c r="H578" s="156" t="str">
        <f ca="1">IF(ISERROR($V578),"",OFFSET('Smelter Look-up'!$G$4,$V578-4,0))</f>
        <v/>
      </c>
      <c r="I578" s="157" t="str">
        <f ca="1">IF(ISERROR($V578),"",OFFSET('Smelter Look-up'!$H$4,$V578-4,0))</f>
        <v/>
      </c>
      <c r="J578" s="157" t="str">
        <f ca="1">IF(ISERROR($V578),"",OFFSET('Smelter Look-up'!$I$4,$V578-4,0))</f>
        <v/>
      </c>
      <c r="K578" s="158"/>
      <c r="L578" s="158"/>
      <c r="M578" s="158"/>
      <c r="N578" s="158"/>
      <c r="O578" s="158"/>
      <c r="P578" s="157"/>
      <c r="Q578" s="159"/>
      <c r="R578" s="155" t="str">
        <f ca="1">IF(ISERROR($V578),"",OFFSET('Smelter Look-up'!$C$4,$V578-4,0)&amp;"")</f>
        <v/>
      </c>
      <c r="S578" s="160" t="str">
        <f t="array" aca="1" ref="S578" ca="1">IF(B578="","",IF(ISERROR(MATCH($E578,CL,0)),"Unknown",INDIRECT("'C'!$A$"&amp;MATCH($E578,CL,0)+1)))</f>
        <v/>
      </c>
      <c r="T578" s="160" t="str">
        <f t="array" aca="1" ref="T578" ca="1">IF(B578="","",IF(ISERROR(MATCH($J578,SorP!$B$1:$B$6226,0)),"",INDIRECT("'SorP'!$A$"&amp;MATCH($S578&amp;$J578,SorP!C:C,0))))</f>
        <v/>
      </c>
      <c r="U578" s="161"/>
      <c r="V578" s="151" t="e">
        <f>IF(C578="",NA(),IF(OR(C578="Smelter not listed",C578="Smelter not yet identified"),MATCH($B578&amp;$D578,'Smelter Look-up'!$J:$J,0),MATCH($B578&amp;$C578,'Smelter Look-up'!$J:$J,0)))</f>
        <v>#N/A</v>
      </c>
      <c r="W578" s="134"/>
      <c r="X578" s="134">
        <f t="shared" ca="1" si="10"/>
        <v>0</v>
      </c>
      <c r="Y578" s="134"/>
      <c r="Z578" s="134"/>
      <c r="AA578" s="134"/>
      <c r="AB578" s="162" t="str">
        <f t="shared" si="11"/>
        <v/>
      </c>
      <c r="AC578" s="134"/>
      <c r="AD578" s="134"/>
      <c r="AE578" s="134"/>
      <c r="AF578" s="134"/>
      <c r="AG578" s="134"/>
      <c r="AH578" s="134"/>
    </row>
    <row r="579" spans="1:34" ht="12" customHeight="1">
      <c r="A579" s="160"/>
      <c r="B579" s="155" t="str">
        <f t="array" ref="B579">IF(LEN(A579)=0,"",INDEX('Smelter Look-up'!$A:$A,MATCH($A579,'Smelter Look-up'!$E:$E,0)))</f>
        <v/>
      </c>
      <c r="C579" s="158" t="str">
        <f t="array" ref="C579">IF(LEN(A579)=0,"",INDEX('Smelter Look-up'!$C:$C,MATCH($A579,'Smelter Look-up'!$E:$E,0)))</f>
        <v/>
      </c>
      <c r="D579" s="155"/>
      <c r="E579" s="155" t="str">
        <f ca="1">IF(ISERROR($V579),"",OFFSET('Smelter Look-up'!$D$4,$V579-4,0)&amp;"")</f>
        <v/>
      </c>
      <c r="F579" s="155" t="str">
        <f ca="1">IF(ISERROR($V579),"",OFFSET('Smelter Look-up'!$E$4,$V579-4,0))</f>
        <v/>
      </c>
      <c r="G579" s="155" t="str">
        <f ca="1">IF(C579=$X$4,IF(ISERROR($V579),"Enter smelter details","RMI"),IF(ISERROR($V579),"",OFFSET('Smelter Look-up'!$F$4,$V579-4,0)))</f>
        <v/>
      </c>
      <c r="H579" s="156" t="str">
        <f ca="1">IF(ISERROR($V579),"",OFFSET('Smelter Look-up'!$G$4,$V579-4,0))</f>
        <v/>
      </c>
      <c r="I579" s="157" t="str">
        <f ca="1">IF(ISERROR($V579),"",OFFSET('Smelter Look-up'!$H$4,$V579-4,0))</f>
        <v/>
      </c>
      <c r="J579" s="157" t="str">
        <f ca="1">IF(ISERROR($V579),"",OFFSET('Smelter Look-up'!$I$4,$V579-4,0))</f>
        <v/>
      </c>
      <c r="K579" s="158"/>
      <c r="L579" s="158"/>
      <c r="M579" s="158"/>
      <c r="N579" s="158"/>
      <c r="O579" s="158"/>
      <c r="P579" s="157"/>
      <c r="Q579" s="159"/>
      <c r="R579" s="155" t="str">
        <f ca="1">IF(ISERROR($V579),"",OFFSET('Smelter Look-up'!$C$4,$V579-4,0)&amp;"")</f>
        <v/>
      </c>
      <c r="S579" s="160" t="str">
        <f t="array" aca="1" ref="S579" ca="1">IF(B579="","",IF(ISERROR(MATCH($E579,CL,0)),"Unknown",INDIRECT("'C'!$A$"&amp;MATCH($E579,CL,0)+1)))</f>
        <v/>
      </c>
      <c r="T579" s="160" t="str">
        <f t="array" aca="1" ref="T579" ca="1">IF(B579="","",IF(ISERROR(MATCH($J579,SorP!$B$1:$B$6226,0)),"",INDIRECT("'SorP'!$A$"&amp;MATCH($S579&amp;$J579,SorP!C:C,0))))</f>
        <v/>
      </c>
      <c r="U579" s="161"/>
      <c r="V579" s="151" t="e">
        <f>IF(C579="",NA(),IF(OR(C579="Smelter not listed",C579="Smelter not yet identified"),MATCH($B579&amp;$D579,'Smelter Look-up'!$J:$J,0),MATCH($B579&amp;$C579,'Smelter Look-up'!$J:$J,0)))</f>
        <v>#N/A</v>
      </c>
      <c r="W579" s="134"/>
      <c r="X579" s="134">
        <f t="shared" ca="1" si="10"/>
        <v>0</v>
      </c>
      <c r="Y579" s="134"/>
      <c r="Z579" s="134"/>
      <c r="AA579" s="134"/>
      <c r="AB579" s="162" t="str">
        <f t="shared" si="11"/>
        <v/>
      </c>
      <c r="AC579" s="134"/>
      <c r="AD579" s="134"/>
      <c r="AE579" s="134"/>
      <c r="AF579" s="134"/>
      <c r="AG579" s="134"/>
      <c r="AH579" s="134"/>
    </row>
    <row r="580" spans="1:34" ht="12" customHeight="1">
      <c r="A580" s="160"/>
      <c r="B580" s="155" t="str">
        <f t="array" ref="B580">IF(LEN(A580)=0,"",INDEX('Smelter Look-up'!$A:$A,MATCH($A580,'Smelter Look-up'!$E:$E,0)))</f>
        <v/>
      </c>
      <c r="C580" s="158" t="str">
        <f t="array" ref="C580">IF(LEN(A580)=0,"",INDEX('Smelter Look-up'!$C:$C,MATCH($A580,'Smelter Look-up'!$E:$E,0)))</f>
        <v/>
      </c>
      <c r="D580" s="155"/>
      <c r="E580" s="155" t="str">
        <f ca="1">IF(ISERROR($V580),"",OFFSET('Smelter Look-up'!$D$4,$V580-4,0)&amp;"")</f>
        <v/>
      </c>
      <c r="F580" s="155" t="str">
        <f ca="1">IF(ISERROR($V580),"",OFFSET('Smelter Look-up'!$E$4,$V580-4,0))</f>
        <v/>
      </c>
      <c r="G580" s="155" t="str">
        <f ca="1">IF(C580=$X$4,IF(ISERROR($V580),"Enter smelter details","RMI"),IF(ISERROR($V580),"",OFFSET('Smelter Look-up'!$F$4,$V580-4,0)))</f>
        <v/>
      </c>
      <c r="H580" s="156" t="str">
        <f ca="1">IF(ISERROR($V580),"",OFFSET('Smelter Look-up'!$G$4,$V580-4,0))</f>
        <v/>
      </c>
      <c r="I580" s="157" t="str">
        <f ca="1">IF(ISERROR($V580),"",OFFSET('Smelter Look-up'!$H$4,$V580-4,0))</f>
        <v/>
      </c>
      <c r="J580" s="157" t="str">
        <f ca="1">IF(ISERROR($V580),"",OFFSET('Smelter Look-up'!$I$4,$V580-4,0))</f>
        <v/>
      </c>
      <c r="K580" s="158"/>
      <c r="L580" s="158"/>
      <c r="M580" s="158"/>
      <c r="N580" s="158"/>
      <c r="O580" s="158"/>
      <c r="P580" s="157"/>
      <c r="Q580" s="159"/>
      <c r="R580" s="155" t="str">
        <f ca="1">IF(ISERROR($V580),"",OFFSET('Smelter Look-up'!$C$4,$V580-4,0)&amp;"")</f>
        <v/>
      </c>
      <c r="S580" s="160" t="str">
        <f t="array" aca="1" ref="S580" ca="1">IF(B580="","",IF(ISERROR(MATCH($E580,CL,0)),"Unknown",INDIRECT("'C'!$A$"&amp;MATCH($E580,CL,0)+1)))</f>
        <v/>
      </c>
      <c r="T580" s="160" t="str">
        <f t="array" aca="1" ref="T580" ca="1">IF(B580="","",IF(ISERROR(MATCH($J580,SorP!$B$1:$B$6226,0)),"",INDIRECT("'SorP'!$A$"&amp;MATCH($S580&amp;$J580,SorP!C:C,0))))</f>
        <v/>
      </c>
      <c r="U580" s="161"/>
      <c r="V580" s="151" t="e">
        <f>IF(C580="",NA(),IF(OR(C580="Smelter not listed",C580="Smelter not yet identified"),MATCH($B580&amp;$D580,'Smelter Look-up'!$J:$J,0),MATCH($B580&amp;$C580,'Smelter Look-up'!$J:$J,0)))</f>
        <v>#N/A</v>
      </c>
      <c r="W580" s="134"/>
      <c r="X580" s="134">
        <f t="shared" ca="1" si="10"/>
        <v>0</v>
      </c>
      <c r="Y580" s="134"/>
      <c r="Z580" s="134"/>
      <c r="AA580" s="134"/>
      <c r="AB580" s="162" t="str">
        <f t="shared" si="11"/>
        <v/>
      </c>
      <c r="AC580" s="134"/>
      <c r="AD580" s="134"/>
      <c r="AE580" s="134"/>
      <c r="AF580" s="134"/>
      <c r="AG580" s="134"/>
      <c r="AH580" s="134"/>
    </row>
    <row r="581" spans="1:34" ht="12" customHeight="1">
      <c r="A581" s="160"/>
      <c r="B581" s="155" t="str">
        <f t="array" ref="B581">IF(LEN(A581)=0,"",INDEX('Smelter Look-up'!$A:$A,MATCH($A581,'Smelter Look-up'!$E:$E,0)))</f>
        <v/>
      </c>
      <c r="C581" s="158" t="str">
        <f t="array" ref="C581">IF(LEN(A581)=0,"",INDEX('Smelter Look-up'!$C:$C,MATCH($A581,'Smelter Look-up'!$E:$E,0)))</f>
        <v/>
      </c>
      <c r="D581" s="155"/>
      <c r="E581" s="155" t="str">
        <f ca="1">IF(ISERROR($V581),"",OFFSET('Smelter Look-up'!$D$4,$V581-4,0)&amp;"")</f>
        <v/>
      </c>
      <c r="F581" s="155" t="str">
        <f ca="1">IF(ISERROR($V581),"",OFFSET('Smelter Look-up'!$E$4,$V581-4,0))</f>
        <v/>
      </c>
      <c r="G581" s="155" t="str">
        <f ca="1">IF(C581=$X$4,IF(ISERROR($V581),"Enter smelter details","RMI"),IF(ISERROR($V581),"",OFFSET('Smelter Look-up'!$F$4,$V581-4,0)))</f>
        <v/>
      </c>
      <c r="H581" s="156" t="str">
        <f ca="1">IF(ISERROR($V581),"",OFFSET('Smelter Look-up'!$G$4,$V581-4,0))</f>
        <v/>
      </c>
      <c r="I581" s="157" t="str">
        <f ca="1">IF(ISERROR($V581),"",OFFSET('Smelter Look-up'!$H$4,$V581-4,0))</f>
        <v/>
      </c>
      <c r="J581" s="157" t="str">
        <f ca="1">IF(ISERROR($V581),"",OFFSET('Smelter Look-up'!$I$4,$V581-4,0))</f>
        <v/>
      </c>
      <c r="K581" s="158"/>
      <c r="L581" s="158"/>
      <c r="M581" s="158"/>
      <c r="N581" s="158"/>
      <c r="O581" s="158"/>
      <c r="P581" s="157"/>
      <c r="Q581" s="159"/>
      <c r="R581" s="155" t="str">
        <f ca="1">IF(ISERROR($V581),"",OFFSET('Smelter Look-up'!$C$4,$V581-4,0)&amp;"")</f>
        <v/>
      </c>
      <c r="S581" s="160" t="str">
        <f t="array" aca="1" ref="S581" ca="1">IF(B581="","",IF(ISERROR(MATCH($E581,CL,0)),"Unknown",INDIRECT("'C'!$A$"&amp;MATCH($E581,CL,0)+1)))</f>
        <v/>
      </c>
      <c r="T581" s="160" t="str">
        <f t="array" aca="1" ref="T581" ca="1">IF(B581="","",IF(ISERROR(MATCH($J581,SorP!$B$1:$B$6226,0)),"",INDIRECT("'SorP'!$A$"&amp;MATCH($S581&amp;$J581,SorP!C:C,0))))</f>
        <v/>
      </c>
      <c r="U581" s="161"/>
      <c r="V581" s="151" t="e">
        <f>IF(C581="",NA(),IF(OR(C581="Smelter not listed",C581="Smelter not yet identified"),MATCH($B581&amp;$D581,'Smelter Look-up'!$J:$J,0),MATCH($B581&amp;$C581,'Smelter Look-up'!$J:$J,0)))</f>
        <v>#N/A</v>
      </c>
      <c r="W581" s="134"/>
      <c r="X581" s="134">
        <f t="shared" ca="1" si="10"/>
        <v>0</v>
      </c>
      <c r="Y581" s="134"/>
      <c r="Z581" s="134"/>
      <c r="AA581" s="134"/>
      <c r="AB581" s="162" t="str">
        <f t="shared" si="11"/>
        <v/>
      </c>
      <c r="AC581" s="134"/>
      <c r="AD581" s="134"/>
      <c r="AE581" s="134"/>
      <c r="AF581" s="134"/>
      <c r="AG581" s="134"/>
      <c r="AH581" s="134"/>
    </row>
    <row r="582" spans="1:34" ht="12" customHeight="1">
      <c r="A582" s="160"/>
      <c r="B582" s="155" t="str">
        <f t="array" ref="B582">IF(LEN(A582)=0,"",INDEX('Smelter Look-up'!$A:$A,MATCH($A582,'Smelter Look-up'!$E:$E,0)))</f>
        <v/>
      </c>
      <c r="C582" s="158" t="str">
        <f t="array" ref="C582">IF(LEN(A582)=0,"",INDEX('Smelter Look-up'!$C:$C,MATCH($A582,'Smelter Look-up'!$E:$E,0)))</f>
        <v/>
      </c>
      <c r="D582" s="155"/>
      <c r="E582" s="155" t="str">
        <f ca="1">IF(ISERROR($V582),"",OFFSET('Smelter Look-up'!$D$4,$V582-4,0)&amp;"")</f>
        <v/>
      </c>
      <c r="F582" s="155" t="str">
        <f ca="1">IF(ISERROR($V582),"",OFFSET('Smelter Look-up'!$E$4,$V582-4,0))</f>
        <v/>
      </c>
      <c r="G582" s="155" t="str">
        <f ca="1">IF(C582=$X$4,IF(ISERROR($V582),"Enter smelter details","RMI"),IF(ISERROR($V582),"",OFFSET('Smelter Look-up'!$F$4,$V582-4,0)))</f>
        <v/>
      </c>
      <c r="H582" s="156" t="str">
        <f ca="1">IF(ISERROR($V582),"",OFFSET('Smelter Look-up'!$G$4,$V582-4,0))</f>
        <v/>
      </c>
      <c r="I582" s="157" t="str">
        <f ca="1">IF(ISERROR($V582),"",OFFSET('Smelter Look-up'!$H$4,$V582-4,0))</f>
        <v/>
      </c>
      <c r="J582" s="157" t="str">
        <f ca="1">IF(ISERROR($V582),"",OFFSET('Smelter Look-up'!$I$4,$V582-4,0))</f>
        <v/>
      </c>
      <c r="K582" s="158"/>
      <c r="L582" s="158"/>
      <c r="M582" s="158"/>
      <c r="N582" s="158"/>
      <c r="O582" s="158"/>
      <c r="P582" s="157"/>
      <c r="Q582" s="159"/>
      <c r="R582" s="155" t="str">
        <f ca="1">IF(ISERROR($V582),"",OFFSET('Smelter Look-up'!$C$4,$V582-4,0)&amp;"")</f>
        <v/>
      </c>
      <c r="S582" s="160" t="str">
        <f t="array" aca="1" ref="S582" ca="1">IF(B582="","",IF(ISERROR(MATCH($E582,CL,0)),"Unknown",INDIRECT("'C'!$A$"&amp;MATCH($E582,CL,0)+1)))</f>
        <v/>
      </c>
      <c r="T582" s="160" t="str">
        <f t="array" aca="1" ref="T582" ca="1">IF(B582="","",IF(ISERROR(MATCH($J582,SorP!$B$1:$B$6226,0)),"",INDIRECT("'SorP'!$A$"&amp;MATCH($S582&amp;$J582,SorP!C:C,0))))</f>
        <v/>
      </c>
      <c r="U582" s="161"/>
      <c r="V582" s="151" t="e">
        <f>IF(C582="",NA(),IF(OR(C582="Smelter not listed",C582="Smelter not yet identified"),MATCH($B582&amp;$D582,'Smelter Look-up'!$J:$J,0),MATCH($B582&amp;$C582,'Smelter Look-up'!$J:$J,0)))</f>
        <v>#N/A</v>
      </c>
      <c r="W582" s="134"/>
      <c r="X582" s="134">
        <f t="shared" ca="1" si="10"/>
        <v>0</v>
      </c>
      <c r="Y582" s="134"/>
      <c r="Z582" s="134"/>
      <c r="AA582" s="134"/>
      <c r="AB582" s="162" t="str">
        <f t="shared" si="11"/>
        <v/>
      </c>
      <c r="AC582" s="134"/>
      <c r="AD582" s="134"/>
      <c r="AE582" s="134"/>
      <c r="AF582" s="134"/>
      <c r="AG582" s="134"/>
      <c r="AH582" s="134"/>
    </row>
    <row r="583" spans="1:34" ht="12" customHeight="1">
      <c r="A583" s="160"/>
      <c r="B583" s="155" t="str">
        <f t="array" ref="B583">IF(LEN(A583)=0,"",INDEX('Smelter Look-up'!$A:$A,MATCH($A583,'Smelter Look-up'!$E:$E,0)))</f>
        <v/>
      </c>
      <c r="C583" s="158" t="str">
        <f t="array" ref="C583">IF(LEN(A583)=0,"",INDEX('Smelter Look-up'!$C:$C,MATCH($A583,'Smelter Look-up'!$E:$E,0)))</f>
        <v/>
      </c>
      <c r="D583" s="155"/>
      <c r="E583" s="155" t="str">
        <f ca="1">IF(ISERROR($V583),"",OFFSET('Smelter Look-up'!$D$4,$V583-4,0)&amp;"")</f>
        <v/>
      </c>
      <c r="F583" s="155" t="str">
        <f ca="1">IF(ISERROR($V583),"",OFFSET('Smelter Look-up'!$E$4,$V583-4,0))</f>
        <v/>
      </c>
      <c r="G583" s="155" t="str">
        <f ca="1">IF(C583=$X$4,IF(ISERROR($V583),"Enter smelter details","RMI"),IF(ISERROR($V583),"",OFFSET('Smelter Look-up'!$F$4,$V583-4,0)))</f>
        <v/>
      </c>
      <c r="H583" s="156" t="str">
        <f ca="1">IF(ISERROR($V583),"",OFFSET('Smelter Look-up'!$G$4,$V583-4,0))</f>
        <v/>
      </c>
      <c r="I583" s="157" t="str">
        <f ca="1">IF(ISERROR($V583),"",OFFSET('Smelter Look-up'!$H$4,$V583-4,0))</f>
        <v/>
      </c>
      <c r="J583" s="157" t="str">
        <f ca="1">IF(ISERROR($V583),"",OFFSET('Smelter Look-up'!$I$4,$V583-4,0))</f>
        <v/>
      </c>
      <c r="K583" s="158"/>
      <c r="L583" s="158"/>
      <c r="M583" s="158"/>
      <c r="N583" s="158"/>
      <c r="O583" s="158"/>
      <c r="P583" s="157"/>
      <c r="Q583" s="159"/>
      <c r="R583" s="155" t="str">
        <f ca="1">IF(ISERROR($V583),"",OFFSET('Smelter Look-up'!$C$4,$V583-4,0)&amp;"")</f>
        <v/>
      </c>
      <c r="S583" s="160" t="str">
        <f t="array" aca="1" ref="S583" ca="1">IF(B583="","",IF(ISERROR(MATCH($E583,CL,0)),"Unknown",INDIRECT("'C'!$A$"&amp;MATCH($E583,CL,0)+1)))</f>
        <v/>
      </c>
      <c r="T583" s="160" t="str">
        <f t="array" aca="1" ref="T583" ca="1">IF(B583="","",IF(ISERROR(MATCH($J583,SorP!$B$1:$B$6226,0)),"",INDIRECT("'SorP'!$A$"&amp;MATCH($S583&amp;$J583,SorP!C:C,0))))</f>
        <v/>
      </c>
      <c r="U583" s="161"/>
      <c r="V583" s="151" t="e">
        <f>IF(C583="",NA(),IF(OR(C583="Smelter not listed",C583="Smelter not yet identified"),MATCH($B583&amp;$D583,'Smelter Look-up'!$J:$J,0),MATCH($B583&amp;$C583,'Smelter Look-up'!$J:$J,0)))</f>
        <v>#N/A</v>
      </c>
      <c r="W583" s="134"/>
      <c r="X583" s="134">
        <f t="shared" ca="1" si="10"/>
        <v>0</v>
      </c>
      <c r="Y583" s="134"/>
      <c r="Z583" s="134"/>
      <c r="AA583" s="134"/>
      <c r="AB583" s="162" t="str">
        <f t="shared" si="11"/>
        <v/>
      </c>
      <c r="AC583" s="134"/>
      <c r="AD583" s="134"/>
      <c r="AE583" s="134"/>
      <c r="AF583" s="134"/>
      <c r="AG583" s="134"/>
      <c r="AH583" s="134"/>
    </row>
    <row r="584" spans="1:34" ht="12" customHeight="1">
      <c r="A584" s="160"/>
      <c r="B584" s="155" t="str">
        <f t="array" ref="B584">IF(LEN(A584)=0,"",INDEX('Smelter Look-up'!$A:$A,MATCH($A584,'Smelter Look-up'!$E:$E,0)))</f>
        <v/>
      </c>
      <c r="C584" s="158" t="str">
        <f t="array" ref="C584">IF(LEN(A584)=0,"",INDEX('Smelter Look-up'!$C:$C,MATCH($A584,'Smelter Look-up'!$E:$E,0)))</f>
        <v/>
      </c>
      <c r="D584" s="155"/>
      <c r="E584" s="155" t="str">
        <f ca="1">IF(ISERROR($V584),"",OFFSET('Smelter Look-up'!$D$4,$V584-4,0)&amp;"")</f>
        <v/>
      </c>
      <c r="F584" s="155" t="str">
        <f ca="1">IF(ISERROR($V584),"",OFFSET('Smelter Look-up'!$E$4,$V584-4,0))</f>
        <v/>
      </c>
      <c r="G584" s="155" t="str">
        <f ca="1">IF(C584=$X$4,IF(ISERROR($V584),"Enter smelter details","RMI"),IF(ISERROR($V584),"",OFFSET('Smelter Look-up'!$F$4,$V584-4,0)))</f>
        <v/>
      </c>
      <c r="H584" s="156" t="str">
        <f ca="1">IF(ISERROR($V584),"",OFFSET('Smelter Look-up'!$G$4,$V584-4,0))</f>
        <v/>
      </c>
      <c r="I584" s="157" t="str">
        <f ca="1">IF(ISERROR($V584),"",OFFSET('Smelter Look-up'!$H$4,$V584-4,0))</f>
        <v/>
      </c>
      <c r="J584" s="157" t="str">
        <f ca="1">IF(ISERROR($V584),"",OFFSET('Smelter Look-up'!$I$4,$V584-4,0))</f>
        <v/>
      </c>
      <c r="K584" s="158"/>
      <c r="L584" s="158"/>
      <c r="M584" s="158"/>
      <c r="N584" s="158"/>
      <c r="O584" s="158"/>
      <c r="P584" s="157"/>
      <c r="Q584" s="159"/>
      <c r="R584" s="155" t="str">
        <f ca="1">IF(ISERROR($V584),"",OFFSET('Smelter Look-up'!$C$4,$V584-4,0)&amp;"")</f>
        <v/>
      </c>
      <c r="S584" s="160" t="str">
        <f t="array" aca="1" ref="S584" ca="1">IF(B584="","",IF(ISERROR(MATCH($E584,CL,0)),"Unknown",INDIRECT("'C'!$A$"&amp;MATCH($E584,CL,0)+1)))</f>
        <v/>
      </c>
      <c r="T584" s="160" t="str">
        <f t="array" aca="1" ref="T584" ca="1">IF(B584="","",IF(ISERROR(MATCH($J584,SorP!$B$1:$B$6226,0)),"",INDIRECT("'SorP'!$A$"&amp;MATCH($S584&amp;$J584,SorP!C:C,0))))</f>
        <v/>
      </c>
      <c r="U584" s="161"/>
      <c r="V584" s="151" t="e">
        <f>IF(C584="",NA(),IF(OR(C584="Smelter not listed",C584="Smelter not yet identified"),MATCH($B584&amp;$D584,'Smelter Look-up'!$J:$J,0),MATCH($B584&amp;$C584,'Smelter Look-up'!$J:$J,0)))</f>
        <v>#N/A</v>
      </c>
      <c r="W584" s="134"/>
      <c r="X584" s="134">
        <f t="shared" ca="1" si="10"/>
        <v>0</v>
      </c>
      <c r="Y584" s="134"/>
      <c r="Z584" s="134"/>
      <c r="AA584" s="134"/>
      <c r="AB584" s="162" t="str">
        <f t="shared" si="11"/>
        <v/>
      </c>
      <c r="AC584" s="134"/>
      <c r="AD584" s="134"/>
      <c r="AE584" s="134"/>
      <c r="AF584" s="134"/>
      <c r="AG584" s="134"/>
      <c r="AH584" s="134"/>
    </row>
    <row r="585" spans="1:34" ht="12" customHeight="1">
      <c r="A585" s="160"/>
      <c r="B585" s="155" t="str">
        <f t="array" ref="B585">IF(LEN(A585)=0,"",INDEX('Smelter Look-up'!$A:$A,MATCH($A585,'Smelter Look-up'!$E:$E,0)))</f>
        <v/>
      </c>
      <c r="C585" s="158" t="str">
        <f t="array" ref="C585">IF(LEN(A585)=0,"",INDEX('Smelter Look-up'!$C:$C,MATCH($A585,'Smelter Look-up'!$E:$E,0)))</f>
        <v/>
      </c>
      <c r="D585" s="155"/>
      <c r="E585" s="155" t="str">
        <f ca="1">IF(ISERROR($V585),"",OFFSET('Smelter Look-up'!$D$4,$V585-4,0)&amp;"")</f>
        <v/>
      </c>
      <c r="F585" s="155" t="str">
        <f ca="1">IF(ISERROR($V585),"",OFFSET('Smelter Look-up'!$E$4,$V585-4,0))</f>
        <v/>
      </c>
      <c r="G585" s="155" t="str">
        <f ca="1">IF(C585=$X$4,IF(ISERROR($V585),"Enter smelter details","RMI"),IF(ISERROR($V585),"",OFFSET('Smelter Look-up'!$F$4,$V585-4,0)))</f>
        <v/>
      </c>
      <c r="H585" s="156" t="str">
        <f ca="1">IF(ISERROR($V585),"",OFFSET('Smelter Look-up'!$G$4,$V585-4,0))</f>
        <v/>
      </c>
      <c r="I585" s="157" t="str">
        <f ca="1">IF(ISERROR($V585),"",OFFSET('Smelter Look-up'!$H$4,$V585-4,0))</f>
        <v/>
      </c>
      <c r="J585" s="157" t="str">
        <f ca="1">IF(ISERROR($V585),"",OFFSET('Smelter Look-up'!$I$4,$V585-4,0))</f>
        <v/>
      </c>
      <c r="K585" s="158"/>
      <c r="L585" s="158"/>
      <c r="M585" s="158"/>
      <c r="N585" s="158"/>
      <c r="O585" s="158"/>
      <c r="P585" s="157"/>
      <c r="Q585" s="159"/>
      <c r="R585" s="155" t="str">
        <f ca="1">IF(ISERROR($V585),"",OFFSET('Smelter Look-up'!$C$4,$V585-4,0)&amp;"")</f>
        <v/>
      </c>
      <c r="S585" s="160" t="str">
        <f t="array" aca="1" ref="S585" ca="1">IF(B585="","",IF(ISERROR(MATCH($E585,CL,0)),"Unknown",INDIRECT("'C'!$A$"&amp;MATCH($E585,CL,0)+1)))</f>
        <v/>
      </c>
      <c r="T585" s="160" t="str">
        <f t="array" aca="1" ref="T585" ca="1">IF(B585="","",IF(ISERROR(MATCH($J585,SorP!$B$1:$B$6226,0)),"",INDIRECT("'SorP'!$A$"&amp;MATCH($S585&amp;$J585,SorP!C:C,0))))</f>
        <v/>
      </c>
      <c r="U585" s="161"/>
      <c r="V585" s="151" t="e">
        <f>IF(C585="",NA(),IF(OR(C585="Smelter not listed",C585="Smelter not yet identified"),MATCH($B585&amp;$D585,'Smelter Look-up'!$J:$J,0),MATCH($B585&amp;$C585,'Smelter Look-up'!$J:$J,0)))</f>
        <v>#N/A</v>
      </c>
      <c r="W585" s="134"/>
      <c r="X585" s="134">
        <f t="shared" ca="1" si="10"/>
        <v>0</v>
      </c>
      <c r="Y585" s="134"/>
      <c r="Z585" s="134"/>
      <c r="AA585" s="134"/>
      <c r="AB585" s="162" t="str">
        <f t="shared" si="11"/>
        <v/>
      </c>
      <c r="AC585" s="134"/>
      <c r="AD585" s="134"/>
      <c r="AE585" s="134"/>
      <c r="AF585" s="134"/>
      <c r="AG585" s="134"/>
      <c r="AH585" s="134"/>
    </row>
    <row r="586" spans="1:34" ht="12" customHeight="1">
      <c r="A586" s="160"/>
      <c r="B586" s="155" t="str">
        <f t="array" ref="B586">IF(LEN(A586)=0,"",INDEX('Smelter Look-up'!$A:$A,MATCH($A586,'Smelter Look-up'!$E:$E,0)))</f>
        <v/>
      </c>
      <c r="C586" s="158" t="str">
        <f t="array" ref="C586">IF(LEN(A586)=0,"",INDEX('Smelter Look-up'!$C:$C,MATCH($A586,'Smelter Look-up'!$E:$E,0)))</f>
        <v/>
      </c>
      <c r="D586" s="155"/>
      <c r="E586" s="155" t="str">
        <f ca="1">IF(ISERROR($V586),"",OFFSET('Smelter Look-up'!$D$4,$V586-4,0)&amp;"")</f>
        <v/>
      </c>
      <c r="F586" s="155" t="str">
        <f ca="1">IF(ISERROR($V586),"",OFFSET('Smelter Look-up'!$E$4,$V586-4,0))</f>
        <v/>
      </c>
      <c r="G586" s="155" t="str">
        <f ca="1">IF(C586=$X$4,IF(ISERROR($V586),"Enter smelter details","RMI"),IF(ISERROR($V586),"",OFFSET('Smelter Look-up'!$F$4,$V586-4,0)))</f>
        <v/>
      </c>
      <c r="H586" s="156" t="str">
        <f ca="1">IF(ISERROR($V586),"",OFFSET('Smelter Look-up'!$G$4,$V586-4,0))</f>
        <v/>
      </c>
      <c r="I586" s="157" t="str">
        <f ca="1">IF(ISERROR($V586),"",OFFSET('Smelter Look-up'!$H$4,$V586-4,0))</f>
        <v/>
      </c>
      <c r="J586" s="157" t="str">
        <f ca="1">IF(ISERROR($V586),"",OFFSET('Smelter Look-up'!$I$4,$V586-4,0))</f>
        <v/>
      </c>
      <c r="K586" s="158"/>
      <c r="L586" s="158"/>
      <c r="M586" s="158"/>
      <c r="N586" s="158"/>
      <c r="O586" s="158"/>
      <c r="P586" s="157"/>
      <c r="Q586" s="159"/>
      <c r="R586" s="155" t="str">
        <f ca="1">IF(ISERROR($V586),"",OFFSET('Smelter Look-up'!$C$4,$V586-4,0)&amp;"")</f>
        <v/>
      </c>
      <c r="S586" s="160" t="str">
        <f t="array" aca="1" ref="S586" ca="1">IF(B586="","",IF(ISERROR(MATCH($E586,CL,0)),"Unknown",INDIRECT("'C'!$A$"&amp;MATCH($E586,CL,0)+1)))</f>
        <v/>
      </c>
      <c r="T586" s="160" t="str">
        <f t="array" aca="1" ref="T586" ca="1">IF(B586="","",IF(ISERROR(MATCH($J586,SorP!$B$1:$B$6226,0)),"",INDIRECT("'SorP'!$A$"&amp;MATCH($S586&amp;$J586,SorP!C:C,0))))</f>
        <v/>
      </c>
      <c r="U586" s="161"/>
      <c r="V586" s="151" t="e">
        <f>IF(C586="",NA(),IF(OR(C586="Smelter not listed",C586="Smelter not yet identified"),MATCH($B586&amp;$D586,'Smelter Look-up'!$J:$J,0),MATCH($B586&amp;$C586,'Smelter Look-up'!$J:$J,0)))</f>
        <v>#N/A</v>
      </c>
      <c r="W586" s="134"/>
      <c r="X586" s="134">
        <f t="shared" ca="1" si="10"/>
        <v>0</v>
      </c>
      <c r="Y586" s="134"/>
      <c r="Z586" s="134"/>
      <c r="AA586" s="134"/>
      <c r="AB586" s="162" t="str">
        <f t="shared" si="11"/>
        <v/>
      </c>
      <c r="AC586" s="134"/>
      <c r="AD586" s="134"/>
      <c r="AE586" s="134"/>
      <c r="AF586" s="134"/>
      <c r="AG586" s="134"/>
      <c r="AH586" s="134"/>
    </row>
    <row r="587" spans="1:34" ht="12" customHeight="1">
      <c r="A587" s="160"/>
      <c r="B587" s="155" t="str">
        <f t="array" ref="B587">IF(LEN(A587)=0,"",INDEX('Smelter Look-up'!$A:$A,MATCH($A587,'Smelter Look-up'!$E:$E,0)))</f>
        <v/>
      </c>
      <c r="C587" s="158" t="str">
        <f t="array" ref="C587">IF(LEN(A587)=0,"",INDEX('Smelter Look-up'!$C:$C,MATCH($A587,'Smelter Look-up'!$E:$E,0)))</f>
        <v/>
      </c>
      <c r="D587" s="155"/>
      <c r="E587" s="155" t="str">
        <f ca="1">IF(ISERROR($V587),"",OFFSET('Smelter Look-up'!$D$4,$V587-4,0)&amp;"")</f>
        <v/>
      </c>
      <c r="F587" s="155" t="str">
        <f ca="1">IF(ISERROR($V587),"",OFFSET('Smelter Look-up'!$E$4,$V587-4,0))</f>
        <v/>
      </c>
      <c r="G587" s="155" t="str">
        <f ca="1">IF(C587=$X$4,IF(ISERROR($V587),"Enter smelter details","RMI"),IF(ISERROR($V587),"",OFFSET('Smelter Look-up'!$F$4,$V587-4,0)))</f>
        <v/>
      </c>
      <c r="H587" s="156" t="str">
        <f ca="1">IF(ISERROR($V587),"",OFFSET('Smelter Look-up'!$G$4,$V587-4,0))</f>
        <v/>
      </c>
      <c r="I587" s="157" t="str">
        <f ca="1">IF(ISERROR($V587),"",OFFSET('Smelter Look-up'!$H$4,$V587-4,0))</f>
        <v/>
      </c>
      <c r="J587" s="157" t="str">
        <f ca="1">IF(ISERROR($V587),"",OFFSET('Smelter Look-up'!$I$4,$V587-4,0))</f>
        <v/>
      </c>
      <c r="K587" s="158"/>
      <c r="L587" s="158"/>
      <c r="M587" s="158"/>
      <c r="N587" s="158"/>
      <c r="O587" s="158"/>
      <c r="P587" s="157"/>
      <c r="Q587" s="159"/>
      <c r="R587" s="155" t="str">
        <f ca="1">IF(ISERROR($V587),"",OFFSET('Smelter Look-up'!$C$4,$V587-4,0)&amp;"")</f>
        <v/>
      </c>
      <c r="S587" s="160" t="str">
        <f t="array" aca="1" ref="S587" ca="1">IF(B587="","",IF(ISERROR(MATCH($E587,CL,0)),"Unknown",INDIRECT("'C'!$A$"&amp;MATCH($E587,CL,0)+1)))</f>
        <v/>
      </c>
      <c r="T587" s="160" t="str">
        <f t="array" aca="1" ref="T587" ca="1">IF(B587="","",IF(ISERROR(MATCH($J587,SorP!$B$1:$B$6226,0)),"",INDIRECT("'SorP'!$A$"&amp;MATCH($S587&amp;$J587,SorP!C:C,0))))</f>
        <v/>
      </c>
      <c r="U587" s="161"/>
      <c r="V587" s="151" t="e">
        <f>IF(C587="",NA(),IF(OR(C587="Smelter not listed",C587="Smelter not yet identified"),MATCH($B587&amp;$D587,'Smelter Look-up'!$J:$J,0),MATCH($B587&amp;$C587,'Smelter Look-up'!$J:$J,0)))</f>
        <v>#N/A</v>
      </c>
      <c r="W587" s="134"/>
      <c r="X587" s="134">
        <f t="shared" ca="1" si="10"/>
        <v>0</v>
      </c>
      <c r="Y587" s="134"/>
      <c r="Z587" s="134"/>
      <c r="AA587" s="134"/>
      <c r="AB587" s="162" t="str">
        <f t="shared" si="11"/>
        <v/>
      </c>
      <c r="AC587" s="134"/>
      <c r="AD587" s="134"/>
      <c r="AE587" s="134"/>
      <c r="AF587" s="134"/>
      <c r="AG587" s="134"/>
      <c r="AH587" s="134"/>
    </row>
    <row r="588" spans="1:34" ht="12" customHeight="1">
      <c r="A588" s="160"/>
      <c r="B588" s="155" t="str">
        <f t="array" ref="B588">IF(LEN(A588)=0,"",INDEX('Smelter Look-up'!$A:$A,MATCH($A588,'Smelter Look-up'!$E:$E,0)))</f>
        <v/>
      </c>
      <c r="C588" s="158" t="str">
        <f t="array" ref="C588">IF(LEN(A588)=0,"",INDEX('Smelter Look-up'!$C:$C,MATCH($A588,'Smelter Look-up'!$E:$E,0)))</f>
        <v/>
      </c>
      <c r="D588" s="155"/>
      <c r="E588" s="155" t="str">
        <f ca="1">IF(ISERROR($V588),"",OFFSET('Smelter Look-up'!$D$4,$V588-4,0)&amp;"")</f>
        <v/>
      </c>
      <c r="F588" s="155" t="str">
        <f ca="1">IF(ISERROR($V588),"",OFFSET('Smelter Look-up'!$E$4,$V588-4,0))</f>
        <v/>
      </c>
      <c r="G588" s="155" t="str">
        <f ca="1">IF(C588=$X$4,IF(ISERROR($V588),"Enter smelter details","RMI"),IF(ISERROR($V588),"",OFFSET('Smelter Look-up'!$F$4,$V588-4,0)))</f>
        <v/>
      </c>
      <c r="H588" s="156" t="str">
        <f ca="1">IF(ISERROR($V588),"",OFFSET('Smelter Look-up'!$G$4,$V588-4,0))</f>
        <v/>
      </c>
      <c r="I588" s="157" t="str">
        <f ca="1">IF(ISERROR($V588),"",OFFSET('Smelter Look-up'!$H$4,$V588-4,0))</f>
        <v/>
      </c>
      <c r="J588" s="157" t="str">
        <f ca="1">IF(ISERROR($V588),"",OFFSET('Smelter Look-up'!$I$4,$V588-4,0))</f>
        <v/>
      </c>
      <c r="K588" s="158"/>
      <c r="L588" s="158"/>
      <c r="M588" s="158"/>
      <c r="N588" s="158"/>
      <c r="O588" s="158"/>
      <c r="P588" s="157"/>
      <c r="Q588" s="159"/>
      <c r="R588" s="155" t="str">
        <f ca="1">IF(ISERROR($V588),"",OFFSET('Smelter Look-up'!$C$4,$V588-4,0)&amp;"")</f>
        <v/>
      </c>
      <c r="S588" s="160" t="str">
        <f t="array" aca="1" ref="S588" ca="1">IF(B588="","",IF(ISERROR(MATCH($E588,CL,0)),"Unknown",INDIRECT("'C'!$A$"&amp;MATCH($E588,CL,0)+1)))</f>
        <v/>
      </c>
      <c r="T588" s="160" t="str">
        <f t="array" aca="1" ref="T588" ca="1">IF(B588="","",IF(ISERROR(MATCH($J588,SorP!$B$1:$B$6226,0)),"",INDIRECT("'SorP'!$A$"&amp;MATCH($S588&amp;$J588,SorP!C:C,0))))</f>
        <v/>
      </c>
      <c r="U588" s="161"/>
      <c r="V588" s="151" t="e">
        <f>IF(C588="",NA(),IF(OR(C588="Smelter not listed",C588="Smelter not yet identified"),MATCH($B588&amp;$D588,'Smelter Look-up'!$J:$J,0),MATCH($B588&amp;$C588,'Smelter Look-up'!$J:$J,0)))</f>
        <v>#N/A</v>
      </c>
      <c r="W588" s="134"/>
      <c r="X588" s="134">
        <f t="shared" ca="1" si="10"/>
        <v>0</v>
      </c>
      <c r="Y588" s="134"/>
      <c r="Z588" s="134"/>
      <c r="AA588" s="134"/>
      <c r="AB588" s="162" t="str">
        <f t="shared" si="11"/>
        <v/>
      </c>
      <c r="AC588" s="134"/>
      <c r="AD588" s="134"/>
      <c r="AE588" s="134"/>
      <c r="AF588" s="134"/>
      <c r="AG588" s="134"/>
      <c r="AH588" s="134"/>
    </row>
    <row r="589" spans="1:34" ht="12" customHeight="1">
      <c r="A589" s="160"/>
      <c r="B589" s="155" t="str">
        <f t="array" ref="B589">IF(LEN(A589)=0,"",INDEX('Smelter Look-up'!$A:$A,MATCH($A589,'Smelter Look-up'!$E:$E,0)))</f>
        <v/>
      </c>
      <c r="C589" s="158" t="str">
        <f t="array" ref="C589">IF(LEN(A589)=0,"",INDEX('Smelter Look-up'!$C:$C,MATCH($A589,'Smelter Look-up'!$E:$E,0)))</f>
        <v/>
      </c>
      <c r="D589" s="155"/>
      <c r="E589" s="155" t="str">
        <f ca="1">IF(ISERROR($V589),"",OFFSET('Smelter Look-up'!$D$4,$V589-4,0)&amp;"")</f>
        <v/>
      </c>
      <c r="F589" s="155" t="str">
        <f ca="1">IF(ISERROR($V589),"",OFFSET('Smelter Look-up'!$E$4,$V589-4,0))</f>
        <v/>
      </c>
      <c r="G589" s="155" t="str">
        <f ca="1">IF(C589=$X$4,IF(ISERROR($V589),"Enter smelter details","RMI"),IF(ISERROR($V589),"",OFFSET('Smelter Look-up'!$F$4,$V589-4,0)))</f>
        <v/>
      </c>
      <c r="H589" s="156" t="str">
        <f ca="1">IF(ISERROR($V589),"",OFFSET('Smelter Look-up'!$G$4,$V589-4,0))</f>
        <v/>
      </c>
      <c r="I589" s="157" t="str">
        <f ca="1">IF(ISERROR($V589),"",OFFSET('Smelter Look-up'!$H$4,$V589-4,0))</f>
        <v/>
      </c>
      <c r="J589" s="157" t="str">
        <f ca="1">IF(ISERROR($V589),"",OFFSET('Smelter Look-up'!$I$4,$V589-4,0))</f>
        <v/>
      </c>
      <c r="K589" s="158"/>
      <c r="L589" s="158"/>
      <c r="M589" s="158"/>
      <c r="N589" s="158"/>
      <c r="O589" s="158"/>
      <c r="P589" s="157"/>
      <c r="Q589" s="159"/>
      <c r="R589" s="155" t="str">
        <f ca="1">IF(ISERROR($V589),"",OFFSET('Smelter Look-up'!$C$4,$V589-4,0)&amp;"")</f>
        <v/>
      </c>
      <c r="S589" s="160" t="str">
        <f t="array" aca="1" ref="S589" ca="1">IF(B589="","",IF(ISERROR(MATCH($E589,CL,0)),"Unknown",INDIRECT("'C'!$A$"&amp;MATCH($E589,CL,0)+1)))</f>
        <v/>
      </c>
      <c r="T589" s="160" t="str">
        <f t="array" aca="1" ref="T589" ca="1">IF(B589="","",IF(ISERROR(MATCH($J589,SorP!$B$1:$B$6226,0)),"",INDIRECT("'SorP'!$A$"&amp;MATCH($S589&amp;$J589,SorP!C:C,0))))</f>
        <v/>
      </c>
      <c r="U589" s="161"/>
      <c r="V589" s="151" t="e">
        <f>IF(C589="",NA(),IF(OR(C589="Smelter not listed",C589="Smelter not yet identified"),MATCH($B589&amp;$D589,'Smelter Look-up'!$J:$J,0),MATCH($B589&amp;$C589,'Smelter Look-up'!$J:$J,0)))</f>
        <v>#N/A</v>
      </c>
      <c r="W589" s="134"/>
      <c r="X589" s="134">
        <f t="shared" ca="1" si="10"/>
        <v>0</v>
      </c>
      <c r="Y589" s="134"/>
      <c r="Z589" s="134"/>
      <c r="AA589" s="134"/>
      <c r="AB589" s="162" t="str">
        <f t="shared" si="11"/>
        <v/>
      </c>
      <c r="AC589" s="134"/>
      <c r="AD589" s="134"/>
      <c r="AE589" s="134"/>
      <c r="AF589" s="134"/>
      <c r="AG589" s="134"/>
      <c r="AH589" s="134"/>
    </row>
    <row r="590" spans="1:34" ht="12" customHeight="1">
      <c r="A590" s="160"/>
      <c r="B590" s="155" t="str">
        <f t="array" ref="B590">IF(LEN(A590)=0,"",INDEX('Smelter Look-up'!$A:$A,MATCH($A590,'Smelter Look-up'!$E:$E,0)))</f>
        <v/>
      </c>
      <c r="C590" s="158" t="str">
        <f t="array" ref="C590">IF(LEN(A590)=0,"",INDEX('Smelter Look-up'!$C:$C,MATCH($A590,'Smelter Look-up'!$E:$E,0)))</f>
        <v/>
      </c>
      <c r="D590" s="155"/>
      <c r="E590" s="155" t="str">
        <f ca="1">IF(ISERROR($V590),"",OFFSET('Smelter Look-up'!$D$4,$V590-4,0)&amp;"")</f>
        <v/>
      </c>
      <c r="F590" s="155" t="str">
        <f ca="1">IF(ISERROR($V590),"",OFFSET('Smelter Look-up'!$E$4,$V590-4,0))</f>
        <v/>
      </c>
      <c r="G590" s="155" t="str">
        <f ca="1">IF(C590=$X$4,IF(ISERROR($V590),"Enter smelter details","RMI"),IF(ISERROR($V590),"",OFFSET('Smelter Look-up'!$F$4,$V590-4,0)))</f>
        <v/>
      </c>
      <c r="H590" s="156" t="str">
        <f ca="1">IF(ISERROR($V590),"",OFFSET('Smelter Look-up'!$G$4,$V590-4,0))</f>
        <v/>
      </c>
      <c r="I590" s="157" t="str">
        <f ca="1">IF(ISERROR($V590),"",OFFSET('Smelter Look-up'!$H$4,$V590-4,0))</f>
        <v/>
      </c>
      <c r="J590" s="157" t="str">
        <f ca="1">IF(ISERROR($V590),"",OFFSET('Smelter Look-up'!$I$4,$V590-4,0))</f>
        <v/>
      </c>
      <c r="K590" s="158"/>
      <c r="L590" s="158"/>
      <c r="M590" s="158"/>
      <c r="N590" s="158"/>
      <c r="O590" s="158"/>
      <c r="P590" s="157"/>
      <c r="Q590" s="159"/>
      <c r="R590" s="155" t="str">
        <f ca="1">IF(ISERROR($V590),"",OFFSET('Smelter Look-up'!$C$4,$V590-4,0)&amp;"")</f>
        <v/>
      </c>
      <c r="S590" s="160" t="str">
        <f t="array" aca="1" ref="S590" ca="1">IF(B590="","",IF(ISERROR(MATCH($E590,CL,0)),"Unknown",INDIRECT("'C'!$A$"&amp;MATCH($E590,CL,0)+1)))</f>
        <v/>
      </c>
      <c r="T590" s="160" t="str">
        <f t="array" aca="1" ref="T590" ca="1">IF(B590="","",IF(ISERROR(MATCH($J590,SorP!$B$1:$B$6226,0)),"",INDIRECT("'SorP'!$A$"&amp;MATCH($S590&amp;$J590,SorP!C:C,0))))</f>
        <v/>
      </c>
      <c r="U590" s="161"/>
      <c r="V590" s="151" t="e">
        <f>IF(C590="",NA(),IF(OR(C590="Smelter not listed",C590="Smelter not yet identified"),MATCH($B590&amp;$D590,'Smelter Look-up'!$J:$J,0),MATCH($B590&amp;$C590,'Smelter Look-up'!$J:$J,0)))</f>
        <v>#N/A</v>
      </c>
      <c r="W590" s="134"/>
      <c r="X590" s="134">
        <f t="shared" ca="1" si="10"/>
        <v>0</v>
      </c>
      <c r="Y590" s="134"/>
      <c r="Z590" s="134"/>
      <c r="AA590" s="134"/>
      <c r="AB590" s="162" t="str">
        <f t="shared" si="11"/>
        <v/>
      </c>
      <c r="AC590" s="134"/>
      <c r="AD590" s="134"/>
      <c r="AE590" s="134"/>
      <c r="AF590" s="134"/>
      <c r="AG590" s="134"/>
      <c r="AH590" s="134"/>
    </row>
    <row r="591" spans="1:34" ht="12" customHeight="1">
      <c r="A591" s="160"/>
      <c r="B591" s="155" t="str">
        <f t="array" ref="B591">IF(LEN(A591)=0,"",INDEX('Smelter Look-up'!$A:$A,MATCH($A591,'Smelter Look-up'!$E:$E,0)))</f>
        <v/>
      </c>
      <c r="C591" s="158" t="str">
        <f t="array" ref="C591">IF(LEN(A591)=0,"",INDEX('Smelter Look-up'!$C:$C,MATCH($A591,'Smelter Look-up'!$E:$E,0)))</f>
        <v/>
      </c>
      <c r="D591" s="155"/>
      <c r="E591" s="155" t="str">
        <f ca="1">IF(ISERROR($V591),"",OFFSET('Smelter Look-up'!$D$4,$V591-4,0)&amp;"")</f>
        <v/>
      </c>
      <c r="F591" s="155" t="str">
        <f ca="1">IF(ISERROR($V591),"",OFFSET('Smelter Look-up'!$E$4,$V591-4,0))</f>
        <v/>
      </c>
      <c r="G591" s="155" t="str">
        <f ca="1">IF(C591=$X$4,IF(ISERROR($V591),"Enter smelter details","RMI"),IF(ISERROR($V591),"",OFFSET('Smelter Look-up'!$F$4,$V591-4,0)))</f>
        <v/>
      </c>
      <c r="H591" s="156" t="str">
        <f ca="1">IF(ISERROR($V591),"",OFFSET('Smelter Look-up'!$G$4,$V591-4,0))</f>
        <v/>
      </c>
      <c r="I591" s="157" t="str">
        <f ca="1">IF(ISERROR($V591),"",OFFSET('Smelter Look-up'!$H$4,$V591-4,0))</f>
        <v/>
      </c>
      <c r="J591" s="157" t="str">
        <f ca="1">IF(ISERROR($V591),"",OFFSET('Smelter Look-up'!$I$4,$V591-4,0))</f>
        <v/>
      </c>
      <c r="K591" s="158"/>
      <c r="L591" s="158"/>
      <c r="M591" s="158"/>
      <c r="N591" s="158"/>
      <c r="O591" s="158"/>
      <c r="P591" s="157"/>
      <c r="Q591" s="159"/>
      <c r="R591" s="155" t="str">
        <f ca="1">IF(ISERROR($V591),"",OFFSET('Smelter Look-up'!$C$4,$V591-4,0)&amp;"")</f>
        <v/>
      </c>
      <c r="S591" s="160" t="str">
        <f t="array" aca="1" ref="S591" ca="1">IF(B591="","",IF(ISERROR(MATCH($E591,CL,0)),"Unknown",INDIRECT("'C'!$A$"&amp;MATCH($E591,CL,0)+1)))</f>
        <v/>
      </c>
      <c r="T591" s="160" t="str">
        <f t="array" aca="1" ref="T591" ca="1">IF(B591="","",IF(ISERROR(MATCH($J591,SorP!$B$1:$B$6226,0)),"",INDIRECT("'SorP'!$A$"&amp;MATCH($S591&amp;$J591,SorP!C:C,0))))</f>
        <v/>
      </c>
      <c r="U591" s="161"/>
      <c r="V591" s="151" t="e">
        <f>IF(C591="",NA(),IF(OR(C591="Smelter not listed",C591="Smelter not yet identified"),MATCH($B591&amp;$D591,'Smelter Look-up'!$J:$J,0),MATCH($B591&amp;$C591,'Smelter Look-up'!$J:$J,0)))</f>
        <v>#N/A</v>
      </c>
      <c r="W591" s="134"/>
      <c r="X591" s="134">
        <f t="shared" ca="1" si="10"/>
        <v>0</v>
      </c>
      <c r="Y591" s="134"/>
      <c r="Z591" s="134"/>
      <c r="AA591" s="134"/>
      <c r="AB591" s="162" t="str">
        <f t="shared" si="11"/>
        <v/>
      </c>
      <c r="AC591" s="134"/>
      <c r="AD591" s="134"/>
      <c r="AE591" s="134"/>
      <c r="AF591" s="134"/>
      <c r="AG591" s="134"/>
      <c r="AH591" s="134"/>
    </row>
    <row r="592" spans="1:34" ht="12" customHeight="1">
      <c r="A592" s="160"/>
      <c r="B592" s="155" t="str">
        <f t="array" ref="B592">IF(LEN(A592)=0,"",INDEX('Smelter Look-up'!$A:$A,MATCH($A592,'Smelter Look-up'!$E:$E,0)))</f>
        <v/>
      </c>
      <c r="C592" s="158" t="str">
        <f t="array" ref="C592">IF(LEN(A592)=0,"",INDEX('Smelter Look-up'!$C:$C,MATCH($A592,'Smelter Look-up'!$E:$E,0)))</f>
        <v/>
      </c>
      <c r="D592" s="155"/>
      <c r="E592" s="155" t="str">
        <f ca="1">IF(ISERROR($V592),"",OFFSET('Smelter Look-up'!$D$4,$V592-4,0)&amp;"")</f>
        <v/>
      </c>
      <c r="F592" s="155" t="str">
        <f ca="1">IF(ISERROR($V592),"",OFFSET('Smelter Look-up'!$E$4,$V592-4,0))</f>
        <v/>
      </c>
      <c r="G592" s="155" t="str">
        <f ca="1">IF(C592=$X$4,IF(ISERROR($V592),"Enter smelter details","RMI"),IF(ISERROR($V592),"",OFFSET('Smelter Look-up'!$F$4,$V592-4,0)))</f>
        <v/>
      </c>
      <c r="H592" s="156" t="str">
        <f ca="1">IF(ISERROR($V592),"",OFFSET('Smelter Look-up'!$G$4,$V592-4,0))</f>
        <v/>
      </c>
      <c r="I592" s="157" t="str">
        <f ca="1">IF(ISERROR($V592),"",OFFSET('Smelter Look-up'!$H$4,$V592-4,0))</f>
        <v/>
      </c>
      <c r="J592" s="157" t="str">
        <f ca="1">IF(ISERROR($V592),"",OFFSET('Smelter Look-up'!$I$4,$V592-4,0))</f>
        <v/>
      </c>
      <c r="K592" s="158"/>
      <c r="L592" s="158"/>
      <c r="M592" s="158"/>
      <c r="N592" s="158"/>
      <c r="O592" s="158"/>
      <c r="P592" s="157"/>
      <c r="Q592" s="159"/>
      <c r="R592" s="155" t="str">
        <f ca="1">IF(ISERROR($V592),"",OFFSET('Smelter Look-up'!$C$4,$V592-4,0)&amp;"")</f>
        <v/>
      </c>
      <c r="S592" s="160" t="str">
        <f t="array" aca="1" ref="S592" ca="1">IF(B592="","",IF(ISERROR(MATCH($E592,CL,0)),"Unknown",INDIRECT("'C'!$A$"&amp;MATCH($E592,CL,0)+1)))</f>
        <v/>
      </c>
      <c r="T592" s="160" t="str">
        <f t="array" aca="1" ref="T592" ca="1">IF(B592="","",IF(ISERROR(MATCH($J592,SorP!$B$1:$B$6226,0)),"",INDIRECT("'SorP'!$A$"&amp;MATCH($S592&amp;$J592,SorP!C:C,0))))</f>
        <v/>
      </c>
      <c r="U592" s="161"/>
      <c r="V592" s="151" t="e">
        <f>IF(C592="",NA(),IF(OR(C592="Smelter not listed",C592="Smelter not yet identified"),MATCH($B592&amp;$D592,'Smelter Look-up'!$J:$J,0),MATCH($B592&amp;$C592,'Smelter Look-up'!$J:$J,0)))</f>
        <v>#N/A</v>
      </c>
      <c r="W592" s="134"/>
      <c r="X592" s="134">
        <f t="shared" ca="1" si="10"/>
        <v>0</v>
      </c>
      <c r="Y592" s="134"/>
      <c r="Z592" s="134"/>
      <c r="AA592" s="134"/>
      <c r="AB592" s="162" t="str">
        <f t="shared" si="11"/>
        <v/>
      </c>
      <c r="AC592" s="134"/>
      <c r="AD592" s="134"/>
      <c r="AE592" s="134"/>
      <c r="AF592" s="134"/>
      <c r="AG592" s="134"/>
      <c r="AH592" s="134"/>
    </row>
    <row r="593" spans="1:34" ht="12" customHeight="1">
      <c r="A593" s="160"/>
      <c r="B593" s="155" t="str">
        <f t="array" ref="B593">IF(LEN(A593)=0,"",INDEX('Smelter Look-up'!$A:$A,MATCH($A593,'Smelter Look-up'!$E:$E,0)))</f>
        <v/>
      </c>
      <c r="C593" s="158" t="str">
        <f t="array" ref="C593">IF(LEN(A593)=0,"",INDEX('Smelter Look-up'!$C:$C,MATCH($A593,'Smelter Look-up'!$E:$E,0)))</f>
        <v/>
      </c>
      <c r="D593" s="155"/>
      <c r="E593" s="155" t="str">
        <f ca="1">IF(ISERROR($V593),"",OFFSET('Smelter Look-up'!$D$4,$V593-4,0)&amp;"")</f>
        <v/>
      </c>
      <c r="F593" s="155" t="str">
        <f ca="1">IF(ISERROR($V593),"",OFFSET('Smelter Look-up'!$E$4,$V593-4,0))</f>
        <v/>
      </c>
      <c r="G593" s="155" t="str">
        <f ca="1">IF(C593=$X$4,IF(ISERROR($V593),"Enter smelter details","RMI"),IF(ISERROR($V593),"",OFFSET('Smelter Look-up'!$F$4,$V593-4,0)))</f>
        <v/>
      </c>
      <c r="H593" s="156" t="str">
        <f ca="1">IF(ISERROR($V593),"",OFFSET('Smelter Look-up'!$G$4,$V593-4,0))</f>
        <v/>
      </c>
      <c r="I593" s="157" t="str">
        <f ca="1">IF(ISERROR($V593),"",OFFSET('Smelter Look-up'!$H$4,$V593-4,0))</f>
        <v/>
      </c>
      <c r="J593" s="157" t="str">
        <f ca="1">IF(ISERROR($V593),"",OFFSET('Smelter Look-up'!$I$4,$V593-4,0))</f>
        <v/>
      </c>
      <c r="K593" s="158"/>
      <c r="L593" s="158"/>
      <c r="M593" s="158"/>
      <c r="N593" s="158"/>
      <c r="O593" s="158"/>
      <c r="P593" s="157"/>
      <c r="Q593" s="159"/>
      <c r="R593" s="155" t="str">
        <f ca="1">IF(ISERROR($V593),"",OFFSET('Smelter Look-up'!$C$4,$V593-4,0)&amp;"")</f>
        <v/>
      </c>
      <c r="S593" s="160" t="str">
        <f t="array" aca="1" ref="S593" ca="1">IF(B593="","",IF(ISERROR(MATCH($E593,CL,0)),"Unknown",INDIRECT("'C'!$A$"&amp;MATCH($E593,CL,0)+1)))</f>
        <v/>
      </c>
      <c r="T593" s="160" t="str">
        <f t="array" aca="1" ref="T593" ca="1">IF(B593="","",IF(ISERROR(MATCH($J593,SorP!$B$1:$B$6226,0)),"",INDIRECT("'SorP'!$A$"&amp;MATCH($S593&amp;$J593,SorP!C:C,0))))</f>
        <v/>
      </c>
      <c r="U593" s="161"/>
      <c r="V593" s="151" t="e">
        <f>IF(C593="",NA(),IF(OR(C593="Smelter not listed",C593="Smelter not yet identified"),MATCH($B593&amp;$D593,'Smelter Look-up'!$J:$J,0),MATCH($B593&amp;$C593,'Smelter Look-up'!$J:$J,0)))</f>
        <v>#N/A</v>
      </c>
      <c r="W593" s="134"/>
      <c r="X593" s="134">
        <f t="shared" ca="1" si="10"/>
        <v>0</v>
      </c>
      <c r="Y593" s="134"/>
      <c r="Z593" s="134"/>
      <c r="AA593" s="134"/>
      <c r="AB593" s="162" t="str">
        <f t="shared" si="11"/>
        <v/>
      </c>
      <c r="AC593" s="134"/>
      <c r="AD593" s="134"/>
      <c r="AE593" s="134"/>
      <c r="AF593" s="134"/>
      <c r="AG593" s="134"/>
      <c r="AH593" s="134"/>
    </row>
    <row r="594" spans="1:34" ht="12" customHeight="1">
      <c r="A594" s="160"/>
      <c r="B594" s="155" t="str">
        <f t="array" ref="B594">IF(LEN(A594)=0,"",INDEX('Smelter Look-up'!$A:$A,MATCH($A594,'Smelter Look-up'!$E:$E,0)))</f>
        <v/>
      </c>
      <c r="C594" s="158" t="str">
        <f t="array" ref="C594">IF(LEN(A594)=0,"",INDEX('Smelter Look-up'!$C:$C,MATCH($A594,'Smelter Look-up'!$E:$E,0)))</f>
        <v/>
      </c>
      <c r="D594" s="155"/>
      <c r="E594" s="155" t="str">
        <f ca="1">IF(ISERROR($V594),"",OFFSET('Smelter Look-up'!$D$4,$V594-4,0)&amp;"")</f>
        <v/>
      </c>
      <c r="F594" s="155" t="str">
        <f ca="1">IF(ISERROR($V594),"",OFFSET('Smelter Look-up'!$E$4,$V594-4,0))</f>
        <v/>
      </c>
      <c r="G594" s="155" t="str">
        <f ca="1">IF(C594=$X$4,IF(ISERROR($V594),"Enter smelter details","RMI"),IF(ISERROR($V594),"",OFFSET('Smelter Look-up'!$F$4,$V594-4,0)))</f>
        <v/>
      </c>
      <c r="H594" s="156" t="str">
        <f ca="1">IF(ISERROR($V594),"",OFFSET('Smelter Look-up'!$G$4,$V594-4,0))</f>
        <v/>
      </c>
      <c r="I594" s="157" t="str">
        <f ca="1">IF(ISERROR($V594),"",OFFSET('Smelter Look-up'!$H$4,$V594-4,0))</f>
        <v/>
      </c>
      <c r="J594" s="157" t="str">
        <f ca="1">IF(ISERROR($V594),"",OFFSET('Smelter Look-up'!$I$4,$V594-4,0))</f>
        <v/>
      </c>
      <c r="K594" s="158"/>
      <c r="L594" s="158"/>
      <c r="M594" s="158"/>
      <c r="N594" s="158"/>
      <c r="O594" s="158"/>
      <c r="P594" s="157"/>
      <c r="Q594" s="159"/>
      <c r="R594" s="155" t="str">
        <f ca="1">IF(ISERROR($V594),"",OFFSET('Smelter Look-up'!$C$4,$V594-4,0)&amp;"")</f>
        <v/>
      </c>
      <c r="S594" s="160" t="str">
        <f t="array" aca="1" ref="S594" ca="1">IF(B594="","",IF(ISERROR(MATCH($E594,CL,0)),"Unknown",INDIRECT("'C'!$A$"&amp;MATCH($E594,CL,0)+1)))</f>
        <v/>
      </c>
      <c r="T594" s="160" t="str">
        <f t="array" aca="1" ref="T594" ca="1">IF(B594="","",IF(ISERROR(MATCH($J594,SorP!$B$1:$B$6226,0)),"",INDIRECT("'SorP'!$A$"&amp;MATCH($S594&amp;$J594,SorP!C:C,0))))</f>
        <v/>
      </c>
      <c r="U594" s="161"/>
      <c r="V594" s="151" t="e">
        <f>IF(C594="",NA(),IF(OR(C594="Smelter not listed",C594="Smelter not yet identified"),MATCH($B594&amp;$D594,'Smelter Look-up'!$J:$J,0),MATCH($B594&amp;$C594,'Smelter Look-up'!$J:$J,0)))</f>
        <v>#N/A</v>
      </c>
      <c r="W594" s="134"/>
      <c r="X594" s="134">
        <f t="shared" ca="1" si="10"/>
        <v>0</v>
      </c>
      <c r="Y594" s="134"/>
      <c r="Z594" s="134"/>
      <c r="AA594" s="134"/>
      <c r="AB594" s="162" t="str">
        <f t="shared" si="11"/>
        <v/>
      </c>
      <c r="AC594" s="134"/>
      <c r="AD594" s="134"/>
      <c r="AE594" s="134"/>
      <c r="AF594" s="134"/>
      <c r="AG594" s="134"/>
      <c r="AH594" s="134"/>
    </row>
    <row r="595" spans="1:34" ht="12" customHeight="1">
      <c r="A595" s="160"/>
      <c r="B595" s="155" t="str">
        <f t="array" ref="B595">IF(LEN(A595)=0,"",INDEX('Smelter Look-up'!$A:$A,MATCH($A595,'Smelter Look-up'!$E:$E,0)))</f>
        <v/>
      </c>
      <c r="C595" s="158" t="str">
        <f t="array" ref="C595">IF(LEN(A595)=0,"",INDEX('Smelter Look-up'!$C:$C,MATCH($A595,'Smelter Look-up'!$E:$E,0)))</f>
        <v/>
      </c>
      <c r="D595" s="155"/>
      <c r="E595" s="155" t="str">
        <f ca="1">IF(ISERROR($V595),"",OFFSET('Smelter Look-up'!$D$4,$V595-4,0)&amp;"")</f>
        <v/>
      </c>
      <c r="F595" s="155" t="str">
        <f ca="1">IF(ISERROR($V595),"",OFFSET('Smelter Look-up'!$E$4,$V595-4,0))</f>
        <v/>
      </c>
      <c r="G595" s="155" t="str">
        <f ca="1">IF(C595=$X$4,IF(ISERROR($V595),"Enter smelter details","RMI"),IF(ISERROR($V595),"",OFFSET('Smelter Look-up'!$F$4,$V595-4,0)))</f>
        <v/>
      </c>
      <c r="H595" s="156" t="str">
        <f ca="1">IF(ISERROR($V595),"",OFFSET('Smelter Look-up'!$G$4,$V595-4,0))</f>
        <v/>
      </c>
      <c r="I595" s="157" t="str">
        <f ca="1">IF(ISERROR($V595),"",OFFSET('Smelter Look-up'!$H$4,$V595-4,0))</f>
        <v/>
      </c>
      <c r="J595" s="157" t="str">
        <f ca="1">IF(ISERROR($V595),"",OFFSET('Smelter Look-up'!$I$4,$V595-4,0))</f>
        <v/>
      </c>
      <c r="K595" s="158"/>
      <c r="L595" s="158"/>
      <c r="M595" s="158"/>
      <c r="N595" s="158"/>
      <c r="O595" s="158"/>
      <c r="P595" s="157"/>
      <c r="Q595" s="159"/>
      <c r="R595" s="155" t="str">
        <f ca="1">IF(ISERROR($V595),"",OFFSET('Smelter Look-up'!$C$4,$V595-4,0)&amp;"")</f>
        <v/>
      </c>
      <c r="S595" s="160" t="str">
        <f t="array" aca="1" ref="S595" ca="1">IF(B595="","",IF(ISERROR(MATCH($E595,CL,0)),"Unknown",INDIRECT("'C'!$A$"&amp;MATCH($E595,CL,0)+1)))</f>
        <v/>
      </c>
      <c r="T595" s="160" t="str">
        <f t="array" aca="1" ref="T595" ca="1">IF(B595="","",IF(ISERROR(MATCH($J595,SorP!$B$1:$B$6226,0)),"",INDIRECT("'SorP'!$A$"&amp;MATCH($S595&amp;$J595,SorP!C:C,0))))</f>
        <v/>
      </c>
      <c r="U595" s="161"/>
      <c r="V595" s="151" t="e">
        <f>IF(C595="",NA(),IF(OR(C595="Smelter not listed",C595="Smelter not yet identified"),MATCH($B595&amp;$D595,'Smelter Look-up'!$J:$J,0),MATCH($B595&amp;$C595,'Smelter Look-up'!$J:$J,0)))</f>
        <v>#N/A</v>
      </c>
      <c r="W595" s="134"/>
      <c r="X595" s="134">
        <f t="shared" ca="1" si="10"/>
        <v>0</v>
      </c>
      <c r="Y595" s="134"/>
      <c r="Z595" s="134"/>
      <c r="AA595" s="134"/>
      <c r="AB595" s="162" t="str">
        <f t="shared" si="11"/>
        <v/>
      </c>
      <c r="AC595" s="134"/>
      <c r="AD595" s="134"/>
      <c r="AE595" s="134"/>
      <c r="AF595" s="134"/>
      <c r="AG595" s="134"/>
      <c r="AH595" s="134"/>
    </row>
    <row r="596" spans="1:34" ht="12" customHeight="1">
      <c r="A596" s="160"/>
      <c r="B596" s="155" t="str">
        <f t="array" ref="B596">IF(LEN(A596)=0,"",INDEX('Smelter Look-up'!$A:$A,MATCH($A596,'Smelter Look-up'!$E:$E,0)))</f>
        <v/>
      </c>
      <c r="C596" s="158" t="str">
        <f t="array" ref="C596">IF(LEN(A596)=0,"",INDEX('Smelter Look-up'!$C:$C,MATCH($A596,'Smelter Look-up'!$E:$E,0)))</f>
        <v/>
      </c>
      <c r="D596" s="155"/>
      <c r="E596" s="155" t="str">
        <f ca="1">IF(ISERROR($V596),"",OFFSET('Smelter Look-up'!$D$4,$V596-4,0)&amp;"")</f>
        <v/>
      </c>
      <c r="F596" s="155" t="str">
        <f ca="1">IF(ISERROR($V596),"",OFFSET('Smelter Look-up'!$E$4,$V596-4,0))</f>
        <v/>
      </c>
      <c r="G596" s="155" t="str">
        <f ca="1">IF(C596=$X$4,IF(ISERROR($V596),"Enter smelter details","RMI"),IF(ISERROR($V596),"",OFFSET('Smelter Look-up'!$F$4,$V596-4,0)))</f>
        <v/>
      </c>
      <c r="H596" s="156" t="str">
        <f ca="1">IF(ISERROR($V596),"",OFFSET('Smelter Look-up'!$G$4,$V596-4,0))</f>
        <v/>
      </c>
      <c r="I596" s="157" t="str">
        <f ca="1">IF(ISERROR($V596),"",OFFSET('Smelter Look-up'!$H$4,$V596-4,0))</f>
        <v/>
      </c>
      <c r="J596" s="157" t="str">
        <f ca="1">IF(ISERROR($V596),"",OFFSET('Smelter Look-up'!$I$4,$V596-4,0))</f>
        <v/>
      </c>
      <c r="K596" s="158"/>
      <c r="L596" s="158"/>
      <c r="M596" s="158"/>
      <c r="N596" s="158"/>
      <c r="O596" s="158"/>
      <c r="P596" s="157"/>
      <c r="Q596" s="159"/>
      <c r="R596" s="155" t="str">
        <f ca="1">IF(ISERROR($V596),"",OFFSET('Smelter Look-up'!$C$4,$V596-4,0)&amp;"")</f>
        <v/>
      </c>
      <c r="S596" s="160" t="str">
        <f t="array" aca="1" ref="S596" ca="1">IF(B596="","",IF(ISERROR(MATCH($E596,CL,0)),"Unknown",INDIRECT("'C'!$A$"&amp;MATCH($E596,CL,0)+1)))</f>
        <v/>
      </c>
      <c r="T596" s="160" t="str">
        <f t="array" aca="1" ref="T596" ca="1">IF(B596="","",IF(ISERROR(MATCH($J596,SorP!$B$1:$B$6226,0)),"",INDIRECT("'SorP'!$A$"&amp;MATCH($S596&amp;$J596,SorP!C:C,0))))</f>
        <v/>
      </c>
      <c r="U596" s="161"/>
      <c r="V596" s="151" t="e">
        <f>IF(C596="",NA(),IF(OR(C596="Smelter not listed",C596="Smelter not yet identified"),MATCH($B596&amp;$D596,'Smelter Look-up'!$J:$J,0),MATCH($B596&amp;$C596,'Smelter Look-up'!$J:$J,0)))</f>
        <v>#N/A</v>
      </c>
      <c r="W596" s="134"/>
      <c r="X596" s="134">
        <f t="shared" ca="1" si="10"/>
        <v>0</v>
      </c>
      <c r="Y596" s="134"/>
      <c r="Z596" s="134"/>
      <c r="AA596" s="134"/>
      <c r="AB596" s="162" t="str">
        <f t="shared" si="11"/>
        <v/>
      </c>
      <c r="AC596" s="134"/>
      <c r="AD596" s="134"/>
      <c r="AE596" s="134"/>
      <c r="AF596" s="134"/>
      <c r="AG596" s="134"/>
      <c r="AH596" s="134"/>
    </row>
    <row r="597" spans="1:34" ht="12" customHeight="1">
      <c r="A597" s="160"/>
      <c r="B597" s="155" t="str">
        <f t="array" ref="B597">IF(LEN(A597)=0,"",INDEX('Smelter Look-up'!$A:$A,MATCH($A597,'Smelter Look-up'!$E:$E,0)))</f>
        <v/>
      </c>
      <c r="C597" s="158" t="str">
        <f t="array" ref="C597">IF(LEN(A597)=0,"",INDEX('Smelter Look-up'!$C:$C,MATCH($A597,'Smelter Look-up'!$E:$E,0)))</f>
        <v/>
      </c>
      <c r="D597" s="155"/>
      <c r="E597" s="155" t="str">
        <f ca="1">IF(ISERROR($V597),"",OFFSET('Smelter Look-up'!$D$4,$V597-4,0)&amp;"")</f>
        <v/>
      </c>
      <c r="F597" s="155" t="str">
        <f ca="1">IF(ISERROR($V597),"",OFFSET('Smelter Look-up'!$E$4,$V597-4,0))</f>
        <v/>
      </c>
      <c r="G597" s="155" t="str">
        <f ca="1">IF(C597=$X$4,IF(ISERROR($V597),"Enter smelter details","RMI"),IF(ISERROR($V597),"",OFFSET('Smelter Look-up'!$F$4,$V597-4,0)))</f>
        <v/>
      </c>
      <c r="H597" s="156" t="str">
        <f ca="1">IF(ISERROR($V597),"",OFFSET('Smelter Look-up'!$G$4,$V597-4,0))</f>
        <v/>
      </c>
      <c r="I597" s="157" t="str">
        <f ca="1">IF(ISERROR($V597),"",OFFSET('Smelter Look-up'!$H$4,$V597-4,0))</f>
        <v/>
      </c>
      <c r="J597" s="157" t="str">
        <f ca="1">IF(ISERROR($V597),"",OFFSET('Smelter Look-up'!$I$4,$V597-4,0))</f>
        <v/>
      </c>
      <c r="K597" s="158"/>
      <c r="L597" s="158"/>
      <c r="M597" s="158"/>
      <c r="N597" s="158"/>
      <c r="O597" s="158"/>
      <c r="P597" s="157"/>
      <c r="Q597" s="159"/>
      <c r="R597" s="155" t="str">
        <f ca="1">IF(ISERROR($V597),"",OFFSET('Smelter Look-up'!$C$4,$V597-4,0)&amp;"")</f>
        <v/>
      </c>
      <c r="S597" s="160" t="str">
        <f t="array" aca="1" ref="S597" ca="1">IF(B597="","",IF(ISERROR(MATCH($E597,CL,0)),"Unknown",INDIRECT("'C'!$A$"&amp;MATCH($E597,CL,0)+1)))</f>
        <v/>
      </c>
      <c r="T597" s="160" t="str">
        <f t="array" aca="1" ref="T597" ca="1">IF(B597="","",IF(ISERROR(MATCH($J597,SorP!$B$1:$B$6226,0)),"",INDIRECT("'SorP'!$A$"&amp;MATCH($S597&amp;$J597,SorP!C:C,0))))</f>
        <v/>
      </c>
      <c r="U597" s="161"/>
      <c r="V597" s="151" t="e">
        <f>IF(C597="",NA(),IF(OR(C597="Smelter not listed",C597="Smelter not yet identified"),MATCH($B597&amp;$D597,'Smelter Look-up'!$J:$J,0),MATCH($B597&amp;$C597,'Smelter Look-up'!$J:$J,0)))</f>
        <v>#N/A</v>
      </c>
      <c r="W597" s="134"/>
      <c r="X597" s="134">
        <f t="shared" ca="1" si="10"/>
        <v>0</v>
      </c>
      <c r="Y597" s="134"/>
      <c r="Z597" s="134"/>
      <c r="AA597" s="134"/>
      <c r="AB597" s="162" t="str">
        <f t="shared" si="11"/>
        <v/>
      </c>
      <c r="AC597" s="134"/>
      <c r="AD597" s="134"/>
      <c r="AE597" s="134"/>
      <c r="AF597" s="134"/>
      <c r="AG597" s="134"/>
      <c r="AH597" s="134"/>
    </row>
    <row r="598" spans="1:34" ht="12" customHeight="1">
      <c r="A598" s="160"/>
      <c r="B598" s="155" t="str">
        <f t="array" ref="B598">IF(LEN(A598)=0,"",INDEX('Smelter Look-up'!$A:$A,MATCH($A598,'Smelter Look-up'!$E:$E,0)))</f>
        <v/>
      </c>
      <c r="C598" s="158" t="str">
        <f t="array" ref="C598">IF(LEN(A598)=0,"",INDEX('Smelter Look-up'!$C:$C,MATCH($A598,'Smelter Look-up'!$E:$E,0)))</f>
        <v/>
      </c>
      <c r="D598" s="155"/>
      <c r="E598" s="155" t="str">
        <f ca="1">IF(ISERROR($V598),"",OFFSET('Smelter Look-up'!$D$4,$V598-4,0)&amp;"")</f>
        <v/>
      </c>
      <c r="F598" s="155" t="str">
        <f ca="1">IF(ISERROR($V598),"",OFFSET('Smelter Look-up'!$E$4,$V598-4,0))</f>
        <v/>
      </c>
      <c r="G598" s="155" t="str">
        <f ca="1">IF(C598=$X$4,IF(ISERROR($V598),"Enter smelter details","RMI"),IF(ISERROR($V598),"",OFFSET('Smelter Look-up'!$F$4,$V598-4,0)))</f>
        <v/>
      </c>
      <c r="H598" s="156" t="str">
        <f ca="1">IF(ISERROR($V598),"",OFFSET('Smelter Look-up'!$G$4,$V598-4,0))</f>
        <v/>
      </c>
      <c r="I598" s="157" t="str">
        <f ca="1">IF(ISERROR($V598),"",OFFSET('Smelter Look-up'!$H$4,$V598-4,0))</f>
        <v/>
      </c>
      <c r="J598" s="157" t="str">
        <f ca="1">IF(ISERROR($V598),"",OFFSET('Smelter Look-up'!$I$4,$V598-4,0))</f>
        <v/>
      </c>
      <c r="K598" s="158"/>
      <c r="L598" s="158"/>
      <c r="M598" s="158"/>
      <c r="N598" s="158"/>
      <c r="O598" s="158"/>
      <c r="P598" s="157"/>
      <c r="Q598" s="159"/>
      <c r="R598" s="155" t="str">
        <f ca="1">IF(ISERROR($V598),"",OFFSET('Smelter Look-up'!$C$4,$V598-4,0)&amp;"")</f>
        <v/>
      </c>
      <c r="S598" s="160" t="str">
        <f t="array" aca="1" ref="S598" ca="1">IF(B598="","",IF(ISERROR(MATCH($E598,CL,0)),"Unknown",INDIRECT("'C'!$A$"&amp;MATCH($E598,CL,0)+1)))</f>
        <v/>
      </c>
      <c r="T598" s="160" t="str">
        <f t="array" aca="1" ref="T598" ca="1">IF(B598="","",IF(ISERROR(MATCH($J598,SorP!$B$1:$B$6226,0)),"",INDIRECT("'SorP'!$A$"&amp;MATCH($S598&amp;$J598,SorP!C:C,0))))</f>
        <v/>
      </c>
      <c r="U598" s="161"/>
      <c r="V598" s="151" t="e">
        <f>IF(C598="",NA(),IF(OR(C598="Smelter not listed",C598="Smelter not yet identified"),MATCH($B598&amp;$D598,'Smelter Look-up'!$J:$J,0),MATCH($B598&amp;$C598,'Smelter Look-up'!$J:$J,0)))</f>
        <v>#N/A</v>
      </c>
      <c r="W598" s="134"/>
      <c r="X598" s="134">
        <f t="shared" ca="1" si="10"/>
        <v>0</v>
      </c>
      <c r="Y598" s="134"/>
      <c r="Z598" s="134"/>
      <c r="AA598" s="134"/>
      <c r="AB598" s="162" t="str">
        <f t="shared" si="11"/>
        <v/>
      </c>
      <c r="AC598" s="134"/>
      <c r="AD598" s="134"/>
      <c r="AE598" s="134"/>
      <c r="AF598" s="134"/>
      <c r="AG598" s="134"/>
      <c r="AH598" s="134"/>
    </row>
    <row r="599" spans="1:34" ht="12" customHeight="1">
      <c r="A599" s="160"/>
      <c r="B599" s="155" t="str">
        <f t="array" ref="B599">IF(LEN(A599)=0,"",INDEX('Smelter Look-up'!$A:$A,MATCH($A599,'Smelter Look-up'!$E:$E,0)))</f>
        <v/>
      </c>
      <c r="C599" s="158" t="str">
        <f t="array" ref="C599">IF(LEN(A599)=0,"",INDEX('Smelter Look-up'!$C:$C,MATCH($A599,'Smelter Look-up'!$E:$E,0)))</f>
        <v/>
      </c>
      <c r="D599" s="155"/>
      <c r="E599" s="155" t="str">
        <f ca="1">IF(ISERROR($V599),"",OFFSET('Smelter Look-up'!$D$4,$V599-4,0)&amp;"")</f>
        <v/>
      </c>
      <c r="F599" s="155" t="str">
        <f ca="1">IF(ISERROR($V599),"",OFFSET('Smelter Look-up'!$E$4,$V599-4,0))</f>
        <v/>
      </c>
      <c r="G599" s="155" t="str">
        <f ca="1">IF(C599=$X$4,IF(ISERROR($V599),"Enter smelter details","RMI"),IF(ISERROR($V599),"",OFFSET('Smelter Look-up'!$F$4,$V599-4,0)))</f>
        <v/>
      </c>
      <c r="H599" s="156" t="str">
        <f ca="1">IF(ISERROR($V599),"",OFFSET('Smelter Look-up'!$G$4,$V599-4,0))</f>
        <v/>
      </c>
      <c r="I599" s="157" t="str">
        <f ca="1">IF(ISERROR($V599),"",OFFSET('Smelter Look-up'!$H$4,$V599-4,0))</f>
        <v/>
      </c>
      <c r="J599" s="157" t="str">
        <f ca="1">IF(ISERROR($V599),"",OFFSET('Smelter Look-up'!$I$4,$V599-4,0))</f>
        <v/>
      </c>
      <c r="K599" s="158"/>
      <c r="L599" s="158"/>
      <c r="M599" s="158"/>
      <c r="N599" s="158"/>
      <c r="O599" s="158"/>
      <c r="P599" s="157"/>
      <c r="Q599" s="159"/>
      <c r="R599" s="155" t="str">
        <f ca="1">IF(ISERROR($V599),"",OFFSET('Smelter Look-up'!$C$4,$V599-4,0)&amp;"")</f>
        <v/>
      </c>
      <c r="S599" s="160" t="str">
        <f t="array" aca="1" ref="S599" ca="1">IF(B599="","",IF(ISERROR(MATCH($E599,CL,0)),"Unknown",INDIRECT("'C'!$A$"&amp;MATCH($E599,CL,0)+1)))</f>
        <v/>
      </c>
      <c r="T599" s="160" t="str">
        <f t="array" aca="1" ref="T599" ca="1">IF(B599="","",IF(ISERROR(MATCH($J599,SorP!$B$1:$B$6226,0)),"",INDIRECT("'SorP'!$A$"&amp;MATCH($S599&amp;$J599,SorP!C:C,0))))</f>
        <v/>
      </c>
      <c r="U599" s="161"/>
      <c r="V599" s="151" t="e">
        <f>IF(C599="",NA(),IF(OR(C599="Smelter not listed",C599="Smelter not yet identified"),MATCH($B599&amp;$D599,'Smelter Look-up'!$J:$J,0),MATCH($B599&amp;$C599,'Smelter Look-up'!$J:$J,0)))</f>
        <v>#N/A</v>
      </c>
      <c r="W599" s="134"/>
      <c r="X599" s="134">
        <f t="shared" ca="1" si="10"/>
        <v>0</v>
      </c>
      <c r="Y599" s="134"/>
      <c r="Z599" s="134"/>
      <c r="AA599" s="134"/>
      <c r="AB599" s="162" t="str">
        <f t="shared" si="11"/>
        <v/>
      </c>
      <c r="AC599" s="134"/>
      <c r="AD599" s="134"/>
      <c r="AE599" s="134"/>
      <c r="AF599" s="134"/>
      <c r="AG599" s="134"/>
      <c r="AH599" s="134"/>
    </row>
    <row r="600" spans="1:34" ht="12" customHeight="1">
      <c r="A600" s="160"/>
      <c r="B600" s="155" t="str">
        <f t="array" ref="B600">IF(LEN(A600)=0,"",INDEX('Smelter Look-up'!$A:$A,MATCH($A600,'Smelter Look-up'!$E:$E,0)))</f>
        <v/>
      </c>
      <c r="C600" s="158" t="str">
        <f t="array" ref="C600">IF(LEN(A600)=0,"",INDEX('Smelter Look-up'!$C:$C,MATCH($A600,'Smelter Look-up'!$E:$E,0)))</f>
        <v/>
      </c>
      <c r="D600" s="155"/>
      <c r="E600" s="155" t="str">
        <f ca="1">IF(ISERROR($V600),"",OFFSET('Smelter Look-up'!$D$4,$V600-4,0)&amp;"")</f>
        <v/>
      </c>
      <c r="F600" s="155" t="str">
        <f ca="1">IF(ISERROR($V600),"",OFFSET('Smelter Look-up'!$E$4,$V600-4,0))</f>
        <v/>
      </c>
      <c r="G600" s="155" t="str">
        <f ca="1">IF(C600=$X$4,IF(ISERROR($V600),"Enter smelter details","RMI"),IF(ISERROR($V600),"",OFFSET('Smelter Look-up'!$F$4,$V600-4,0)))</f>
        <v/>
      </c>
      <c r="H600" s="156" t="str">
        <f ca="1">IF(ISERROR($V600),"",OFFSET('Smelter Look-up'!$G$4,$V600-4,0))</f>
        <v/>
      </c>
      <c r="I600" s="157" t="str">
        <f ca="1">IF(ISERROR($V600),"",OFFSET('Smelter Look-up'!$H$4,$V600-4,0))</f>
        <v/>
      </c>
      <c r="J600" s="157" t="str">
        <f ca="1">IF(ISERROR($V600),"",OFFSET('Smelter Look-up'!$I$4,$V600-4,0))</f>
        <v/>
      </c>
      <c r="K600" s="158"/>
      <c r="L600" s="158"/>
      <c r="M600" s="158"/>
      <c r="N600" s="158"/>
      <c r="O600" s="158"/>
      <c r="P600" s="157"/>
      <c r="Q600" s="159"/>
      <c r="R600" s="155" t="str">
        <f ca="1">IF(ISERROR($V600),"",OFFSET('Smelter Look-up'!$C$4,$V600-4,0)&amp;"")</f>
        <v/>
      </c>
      <c r="S600" s="160" t="str">
        <f t="array" aca="1" ref="S600" ca="1">IF(B600="","",IF(ISERROR(MATCH($E600,CL,0)),"Unknown",INDIRECT("'C'!$A$"&amp;MATCH($E600,CL,0)+1)))</f>
        <v/>
      </c>
      <c r="T600" s="160" t="str">
        <f t="array" aca="1" ref="T600" ca="1">IF(B600="","",IF(ISERROR(MATCH($J600,SorP!$B$1:$B$6226,0)),"",INDIRECT("'SorP'!$A$"&amp;MATCH($S600&amp;$J600,SorP!C:C,0))))</f>
        <v/>
      </c>
      <c r="U600" s="161"/>
      <c r="V600" s="151" t="e">
        <f>IF(C600="",NA(),IF(OR(C600="Smelter not listed",C600="Smelter not yet identified"),MATCH($B600&amp;$D600,'Smelter Look-up'!$J:$J,0),MATCH($B600&amp;$C600,'Smelter Look-up'!$J:$J,0)))</f>
        <v>#N/A</v>
      </c>
      <c r="W600" s="134"/>
      <c r="X600" s="134">
        <f t="shared" ca="1" si="10"/>
        <v>0</v>
      </c>
      <c r="Y600" s="134"/>
      <c r="Z600" s="134"/>
      <c r="AA600" s="134"/>
      <c r="AB600" s="162" t="str">
        <f t="shared" si="11"/>
        <v/>
      </c>
      <c r="AC600" s="134"/>
      <c r="AD600" s="134"/>
      <c r="AE600" s="134"/>
      <c r="AF600" s="134"/>
      <c r="AG600" s="134"/>
      <c r="AH600" s="134"/>
    </row>
    <row r="601" spans="1:34" ht="12" customHeight="1">
      <c r="A601" s="160"/>
      <c r="B601" s="155" t="str">
        <f t="array" ref="B601">IF(LEN(A601)=0,"",INDEX('Smelter Look-up'!$A:$A,MATCH($A601,'Smelter Look-up'!$E:$E,0)))</f>
        <v/>
      </c>
      <c r="C601" s="158" t="str">
        <f t="array" ref="C601">IF(LEN(A601)=0,"",INDEX('Smelter Look-up'!$C:$C,MATCH($A601,'Smelter Look-up'!$E:$E,0)))</f>
        <v/>
      </c>
      <c r="D601" s="155"/>
      <c r="E601" s="155" t="str">
        <f ca="1">IF(ISERROR($V601),"",OFFSET('Smelter Look-up'!$D$4,$V601-4,0)&amp;"")</f>
        <v/>
      </c>
      <c r="F601" s="155" t="str">
        <f ca="1">IF(ISERROR($V601),"",OFFSET('Smelter Look-up'!$E$4,$V601-4,0))</f>
        <v/>
      </c>
      <c r="G601" s="155" t="str">
        <f ca="1">IF(C601=$X$4,IF(ISERROR($V601),"Enter smelter details","RMI"),IF(ISERROR($V601),"",OFFSET('Smelter Look-up'!$F$4,$V601-4,0)))</f>
        <v/>
      </c>
      <c r="H601" s="156" t="str">
        <f ca="1">IF(ISERROR($V601),"",OFFSET('Smelter Look-up'!$G$4,$V601-4,0))</f>
        <v/>
      </c>
      <c r="I601" s="157" t="str">
        <f ca="1">IF(ISERROR($V601),"",OFFSET('Smelter Look-up'!$H$4,$V601-4,0))</f>
        <v/>
      </c>
      <c r="J601" s="157" t="str">
        <f ca="1">IF(ISERROR($V601),"",OFFSET('Smelter Look-up'!$I$4,$V601-4,0))</f>
        <v/>
      </c>
      <c r="K601" s="158"/>
      <c r="L601" s="158"/>
      <c r="M601" s="158"/>
      <c r="N601" s="158"/>
      <c r="O601" s="158"/>
      <c r="P601" s="157"/>
      <c r="Q601" s="159"/>
      <c r="R601" s="155" t="str">
        <f ca="1">IF(ISERROR($V601),"",OFFSET('Smelter Look-up'!$C$4,$V601-4,0)&amp;"")</f>
        <v/>
      </c>
      <c r="S601" s="160" t="str">
        <f t="array" aca="1" ref="S601" ca="1">IF(B601="","",IF(ISERROR(MATCH($E601,CL,0)),"Unknown",INDIRECT("'C'!$A$"&amp;MATCH($E601,CL,0)+1)))</f>
        <v/>
      </c>
      <c r="T601" s="160" t="str">
        <f t="array" aca="1" ref="T601" ca="1">IF(B601="","",IF(ISERROR(MATCH($J601,SorP!$B$1:$B$6226,0)),"",INDIRECT("'SorP'!$A$"&amp;MATCH($S601&amp;$J601,SorP!C:C,0))))</f>
        <v/>
      </c>
      <c r="U601" s="161"/>
      <c r="V601" s="151" t="e">
        <f>IF(C601="",NA(),IF(OR(C601="Smelter not listed",C601="Smelter not yet identified"),MATCH($B601&amp;$D601,'Smelter Look-up'!$J:$J,0),MATCH($B601&amp;$C601,'Smelter Look-up'!$J:$J,0)))</f>
        <v>#N/A</v>
      </c>
      <c r="W601" s="134"/>
      <c r="X601" s="134">
        <f t="shared" ca="1" si="10"/>
        <v>0</v>
      </c>
      <c r="Y601" s="134"/>
      <c r="Z601" s="134"/>
      <c r="AA601" s="134"/>
      <c r="AB601" s="162" t="str">
        <f t="shared" si="11"/>
        <v/>
      </c>
      <c r="AC601" s="134"/>
      <c r="AD601" s="134"/>
      <c r="AE601" s="134"/>
      <c r="AF601" s="134"/>
      <c r="AG601" s="134"/>
      <c r="AH601" s="134"/>
    </row>
    <row r="602" spans="1:34" ht="12" customHeight="1">
      <c r="A602" s="160"/>
      <c r="B602" s="155" t="str">
        <f t="array" ref="B602">IF(LEN(A602)=0,"",INDEX('Smelter Look-up'!$A:$A,MATCH($A602,'Smelter Look-up'!$E:$E,0)))</f>
        <v/>
      </c>
      <c r="C602" s="158" t="str">
        <f t="array" ref="C602">IF(LEN(A602)=0,"",INDEX('Smelter Look-up'!$C:$C,MATCH($A602,'Smelter Look-up'!$E:$E,0)))</f>
        <v/>
      </c>
      <c r="D602" s="155"/>
      <c r="E602" s="155" t="str">
        <f ca="1">IF(ISERROR($V602),"",OFFSET('Smelter Look-up'!$D$4,$V602-4,0)&amp;"")</f>
        <v/>
      </c>
      <c r="F602" s="155" t="str">
        <f ca="1">IF(ISERROR($V602),"",OFFSET('Smelter Look-up'!$E$4,$V602-4,0))</f>
        <v/>
      </c>
      <c r="G602" s="155" t="str">
        <f ca="1">IF(C602=$X$4,IF(ISERROR($V602),"Enter smelter details","RMI"),IF(ISERROR($V602),"",OFFSET('Smelter Look-up'!$F$4,$V602-4,0)))</f>
        <v/>
      </c>
      <c r="H602" s="156" t="str">
        <f ca="1">IF(ISERROR($V602),"",OFFSET('Smelter Look-up'!$G$4,$V602-4,0))</f>
        <v/>
      </c>
      <c r="I602" s="157" t="str">
        <f ca="1">IF(ISERROR($V602),"",OFFSET('Smelter Look-up'!$H$4,$V602-4,0))</f>
        <v/>
      </c>
      <c r="J602" s="157" t="str">
        <f ca="1">IF(ISERROR($V602),"",OFFSET('Smelter Look-up'!$I$4,$V602-4,0))</f>
        <v/>
      </c>
      <c r="K602" s="158"/>
      <c r="L602" s="158"/>
      <c r="M602" s="158"/>
      <c r="N602" s="158"/>
      <c r="O602" s="158"/>
      <c r="P602" s="157"/>
      <c r="Q602" s="159"/>
      <c r="R602" s="155" t="str">
        <f ca="1">IF(ISERROR($V602),"",OFFSET('Smelter Look-up'!$C$4,$V602-4,0)&amp;"")</f>
        <v/>
      </c>
      <c r="S602" s="160" t="str">
        <f t="array" aca="1" ref="S602" ca="1">IF(B602="","",IF(ISERROR(MATCH($E602,CL,0)),"Unknown",INDIRECT("'C'!$A$"&amp;MATCH($E602,CL,0)+1)))</f>
        <v/>
      </c>
      <c r="T602" s="160" t="str">
        <f t="array" aca="1" ref="T602" ca="1">IF(B602="","",IF(ISERROR(MATCH($J602,SorP!$B$1:$B$6226,0)),"",INDIRECT("'SorP'!$A$"&amp;MATCH($S602&amp;$J602,SorP!C:C,0))))</f>
        <v/>
      </c>
      <c r="U602" s="161"/>
      <c r="V602" s="151" t="e">
        <f>IF(C602="",NA(),IF(OR(C602="Smelter not listed",C602="Smelter not yet identified"),MATCH($B602&amp;$D602,'Smelter Look-up'!$J:$J,0),MATCH($B602&amp;$C602,'Smelter Look-up'!$J:$J,0)))</f>
        <v>#N/A</v>
      </c>
      <c r="W602" s="134"/>
      <c r="X602" s="134">
        <f t="shared" ca="1" si="10"/>
        <v>0</v>
      </c>
      <c r="Y602" s="134"/>
      <c r="Z602" s="134"/>
      <c r="AA602" s="134"/>
      <c r="AB602" s="162" t="str">
        <f t="shared" si="11"/>
        <v/>
      </c>
      <c r="AC602" s="134"/>
      <c r="AD602" s="134"/>
      <c r="AE602" s="134"/>
      <c r="AF602" s="134"/>
      <c r="AG602" s="134"/>
      <c r="AH602" s="134"/>
    </row>
    <row r="603" spans="1:34" ht="12" customHeight="1">
      <c r="A603" s="160"/>
      <c r="B603" s="155" t="str">
        <f t="array" ref="B603">IF(LEN(A603)=0,"",INDEX('Smelter Look-up'!$A:$A,MATCH($A603,'Smelter Look-up'!$E:$E,0)))</f>
        <v/>
      </c>
      <c r="C603" s="158" t="str">
        <f t="array" ref="C603">IF(LEN(A603)=0,"",INDEX('Smelter Look-up'!$C:$C,MATCH($A603,'Smelter Look-up'!$E:$E,0)))</f>
        <v/>
      </c>
      <c r="D603" s="155"/>
      <c r="E603" s="155" t="str">
        <f ca="1">IF(ISERROR($V603),"",OFFSET('Smelter Look-up'!$D$4,$V603-4,0)&amp;"")</f>
        <v/>
      </c>
      <c r="F603" s="155" t="str">
        <f ca="1">IF(ISERROR($V603),"",OFFSET('Smelter Look-up'!$E$4,$V603-4,0))</f>
        <v/>
      </c>
      <c r="G603" s="155" t="str">
        <f ca="1">IF(C603=$X$4,IF(ISERROR($V603),"Enter smelter details","RMI"),IF(ISERROR($V603),"",OFFSET('Smelter Look-up'!$F$4,$V603-4,0)))</f>
        <v/>
      </c>
      <c r="H603" s="156" t="str">
        <f ca="1">IF(ISERROR($V603),"",OFFSET('Smelter Look-up'!$G$4,$V603-4,0))</f>
        <v/>
      </c>
      <c r="I603" s="157" t="str">
        <f ca="1">IF(ISERROR($V603),"",OFFSET('Smelter Look-up'!$H$4,$V603-4,0))</f>
        <v/>
      </c>
      <c r="J603" s="157" t="str">
        <f ca="1">IF(ISERROR($V603),"",OFFSET('Smelter Look-up'!$I$4,$V603-4,0))</f>
        <v/>
      </c>
      <c r="K603" s="158"/>
      <c r="L603" s="158"/>
      <c r="M603" s="158"/>
      <c r="N603" s="158"/>
      <c r="O603" s="158"/>
      <c r="P603" s="157"/>
      <c r="Q603" s="159"/>
      <c r="R603" s="155" t="str">
        <f ca="1">IF(ISERROR($V603),"",OFFSET('Smelter Look-up'!$C$4,$V603-4,0)&amp;"")</f>
        <v/>
      </c>
      <c r="S603" s="160" t="str">
        <f t="array" aca="1" ref="S603" ca="1">IF(B603="","",IF(ISERROR(MATCH($E603,CL,0)),"Unknown",INDIRECT("'C'!$A$"&amp;MATCH($E603,CL,0)+1)))</f>
        <v/>
      </c>
      <c r="T603" s="160" t="str">
        <f t="array" aca="1" ref="T603" ca="1">IF(B603="","",IF(ISERROR(MATCH($J603,SorP!$B$1:$B$6226,0)),"",INDIRECT("'SorP'!$A$"&amp;MATCH($S603&amp;$J603,SorP!C:C,0))))</f>
        <v/>
      </c>
      <c r="U603" s="161"/>
      <c r="V603" s="151" t="e">
        <f>IF(C603="",NA(),IF(OR(C603="Smelter not listed",C603="Smelter not yet identified"),MATCH($B603&amp;$D603,'Smelter Look-up'!$J:$J,0),MATCH($B603&amp;$C603,'Smelter Look-up'!$J:$J,0)))</f>
        <v>#N/A</v>
      </c>
      <c r="W603" s="134"/>
      <c r="X603" s="134">
        <f t="shared" ca="1" si="10"/>
        <v>0</v>
      </c>
      <c r="Y603" s="134"/>
      <c r="Z603" s="134"/>
      <c r="AA603" s="134"/>
      <c r="AB603" s="162" t="str">
        <f t="shared" si="11"/>
        <v/>
      </c>
      <c r="AC603" s="134"/>
      <c r="AD603" s="134"/>
      <c r="AE603" s="134"/>
      <c r="AF603" s="134"/>
      <c r="AG603" s="134"/>
      <c r="AH603" s="134"/>
    </row>
    <row r="604" spans="1:34" ht="12" customHeight="1">
      <c r="A604" s="160"/>
      <c r="B604" s="155" t="str">
        <f t="array" ref="B604">IF(LEN(A604)=0,"",INDEX('Smelter Look-up'!$A:$A,MATCH($A604,'Smelter Look-up'!$E:$E,0)))</f>
        <v/>
      </c>
      <c r="C604" s="158" t="str">
        <f t="array" ref="C604">IF(LEN(A604)=0,"",INDEX('Smelter Look-up'!$C:$C,MATCH($A604,'Smelter Look-up'!$E:$E,0)))</f>
        <v/>
      </c>
      <c r="D604" s="155"/>
      <c r="E604" s="155" t="str">
        <f ca="1">IF(ISERROR($V604),"",OFFSET('Smelter Look-up'!$D$4,$V604-4,0)&amp;"")</f>
        <v/>
      </c>
      <c r="F604" s="155" t="str">
        <f ca="1">IF(ISERROR($V604),"",OFFSET('Smelter Look-up'!$E$4,$V604-4,0))</f>
        <v/>
      </c>
      <c r="G604" s="155" t="str">
        <f ca="1">IF(C604=$X$4,IF(ISERROR($V604),"Enter smelter details","RMI"),IF(ISERROR($V604),"",OFFSET('Smelter Look-up'!$F$4,$V604-4,0)))</f>
        <v/>
      </c>
      <c r="H604" s="156" t="str">
        <f ca="1">IF(ISERROR($V604),"",OFFSET('Smelter Look-up'!$G$4,$V604-4,0))</f>
        <v/>
      </c>
      <c r="I604" s="157" t="str">
        <f ca="1">IF(ISERROR($V604),"",OFFSET('Smelter Look-up'!$H$4,$V604-4,0))</f>
        <v/>
      </c>
      <c r="J604" s="157" t="str">
        <f ca="1">IF(ISERROR($V604),"",OFFSET('Smelter Look-up'!$I$4,$V604-4,0))</f>
        <v/>
      </c>
      <c r="K604" s="158"/>
      <c r="L604" s="158"/>
      <c r="M604" s="158"/>
      <c r="N604" s="158"/>
      <c r="O604" s="158"/>
      <c r="P604" s="157"/>
      <c r="Q604" s="159"/>
      <c r="R604" s="155" t="str">
        <f ca="1">IF(ISERROR($V604),"",OFFSET('Smelter Look-up'!$C$4,$V604-4,0)&amp;"")</f>
        <v/>
      </c>
      <c r="S604" s="160" t="str">
        <f t="array" aca="1" ref="S604" ca="1">IF(B604="","",IF(ISERROR(MATCH($E604,CL,0)),"Unknown",INDIRECT("'C'!$A$"&amp;MATCH($E604,CL,0)+1)))</f>
        <v/>
      </c>
      <c r="T604" s="160" t="str">
        <f t="array" aca="1" ref="T604" ca="1">IF(B604="","",IF(ISERROR(MATCH($J604,SorP!$B$1:$B$6226,0)),"",INDIRECT("'SorP'!$A$"&amp;MATCH($S604&amp;$J604,SorP!C:C,0))))</f>
        <v/>
      </c>
      <c r="U604" s="161"/>
      <c r="V604" s="151" t="e">
        <f>IF(C604="",NA(),IF(OR(C604="Smelter not listed",C604="Smelter not yet identified"),MATCH($B604&amp;$D604,'Smelter Look-up'!$J:$J,0),MATCH($B604&amp;$C604,'Smelter Look-up'!$J:$J,0)))</f>
        <v>#N/A</v>
      </c>
      <c r="W604" s="134"/>
      <c r="X604" s="134">
        <f t="shared" ca="1" si="10"/>
        <v>0</v>
      </c>
      <c r="Y604" s="134"/>
      <c r="Z604" s="134"/>
      <c r="AA604" s="134"/>
      <c r="AB604" s="162" t="str">
        <f t="shared" si="11"/>
        <v/>
      </c>
      <c r="AC604" s="134"/>
      <c r="AD604" s="134"/>
      <c r="AE604" s="134"/>
      <c r="AF604" s="134"/>
      <c r="AG604" s="134"/>
      <c r="AH604" s="134"/>
    </row>
    <row r="605" spans="1:34" ht="12" customHeight="1">
      <c r="A605" s="160"/>
      <c r="B605" s="155" t="str">
        <f t="array" ref="B605">IF(LEN(A605)=0,"",INDEX('Smelter Look-up'!$A:$A,MATCH($A605,'Smelter Look-up'!$E:$E,0)))</f>
        <v/>
      </c>
      <c r="C605" s="158" t="str">
        <f t="array" ref="C605">IF(LEN(A605)=0,"",INDEX('Smelter Look-up'!$C:$C,MATCH($A605,'Smelter Look-up'!$E:$E,0)))</f>
        <v/>
      </c>
      <c r="D605" s="155"/>
      <c r="E605" s="155" t="str">
        <f ca="1">IF(ISERROR($V605),"",OFFSET('Smelter Look-up'!$D$4,$V605-4,0)&amp;"")</f>
        <v/>
      </c>
      <c r="F605" s="155" t="str">
        <f ca="1">IF(ISERROR($V605),"",OFFSET('Smelter Look-up'!$E$4,$V605-4,0))</f>
        <v/>
      </c>
      <c r="G605" s="155" t="str">
        <f ca="1">IF(C605=$X$4,IF(ISERROR($V605),"Enter smelter details","RMI"),IF(ISERROR($V605),"",OFFSET('Smelter Look-up'!$F$4,$V605-4,0)))</f>
        <v/>
      </c>
      <c r="H605" s="156" t="str">
        <f ca="1">IF(ISERROR($V605),"",OFFSET('Smelter Look-up'!$G$4,$V605-4,0))</f>
        <v/>
      </c>
      <c r="I605" s="157" t="str">
        <f ca="1">IF(ISERROR($V605),"",OFFSET('Smelter Look-up'!$H$4,$V605-4,0))</f>
        <v/>
      </c>
      <c r="J605" s="157" t="str">
        <f ca="1">IF(ISERROR($V605),"",OFFSET('Smelter Look-up'!$I$4,$V605-4,0))</f>
        <v/>
      </c>
      <c r="K605" s="158"/>
      <c r="L605" s="158"/>
      <c r="M605" s="158"/>
      <c r="N605" s="158"/>
      <c r="O605" s="158"/>
      <c r="P605" s="157"/>
      <c r="Q605" s="159"/>
      <c r="R605" s="155" t="str">
        <f ca="1">IF(ISERROR($V605),"",OFFSET('Smelter Look-up'!$C$4,$V605-4,0)&amp;"")</f>
        <v/>
      </c>
      <c r="S605" s="160" t="str">
        <f t="array" aca="1" ref="S605" ca="1">IF(B605="","",IF(ISERROR(MATCH($E605,CL,0)),"Unknown",INDIRECT("'C'!$A$"&amp;MATCH($E605,CL,0)+1)))</f>
        <v/>
      </c>
      <c r="T605" s="160" t="str">
        <f t="array" aca="1" ref="T605" ca="1">IF(B605="","",IF(ISERROR(MATCH($J605,SorP!$B$1:$B$6226,0)),"",INDIRECT("'SorP'!$A$"&amp;MATCH($S605&amp;$J605,SorP!C:C,0))))</f>
        <v/>
      </c>
      <c r="U605" s="161"/>
      <c r="V605" s="151" t="e">
        <f>IF(C605="",NA(),IF(OR(C605="Smelter not listed",C605="Smelter not yet identified"),MATCH($B605&amp;$D605,'Smelter Look-up'!$J:$J,0),MATCH($B605&amp;$C605,'Smelter Look-up'!$J:$J,0)))</f>
        <v>#N/A</v>
      </c>
      <c r="W605" s="134"/>
      <c r="X605" s="134">
        <f t="shared" ca="1" si="10"/>
        <v>0</v>
      </c>
      <c r="Y605" s="134"/>
      <c r="Z605" s="134"/>
      <c r="AA605" s="134"/>
      <c r="AB605" s="162" t="str">
        <f t="shared" si="11"/>
        <v/>
      </c>
      <c r="AC605" s="134"/>
      <c r="AD605" s="134"/>
      <c r="AE605" s="134"/>
      <c r="AF605" s="134"/>
      <c r="AG605" s="134"/>
      <c r="AH605" s="134"/>
    </row>
    <row r="606" spans="1:34" ht="12" customHeight="1">
      <c r="A606" s="160"/>
      <c r="B606" s="155" t="str">
        <f t="array" ref="B606">IF(LEN(A606)=0,"",INDEX('Smelter Look-up'!$A:$A,MATCH($A606,'Smelter Look-up'!$E:$E,0)))</f>
        <v/>
      </c>
      <c r="C606" s="158" t="str">
        <f t="array" ref="C606">IF(LEN(A606)=0,"",INDEX('Smelter Look-up'!$C:$C,MATCH($A606,'Smelter Look-up'!$E:$E,0)))</f>
        <v/>
      </c>
      <c r="D606" s="155"/>
      <c r="E606" s="155" t="str">
        <f ca="1">IF(ISERROR($V606),"",OFFSET('Smelter Look-up'!$D$4,$V606-4,0)&amp;"")</f>
        <v/>
      </c>
      <c r="F606" s="155" t="str">
        <f ca="1">IF(ISERROR($V606),"",OFFSET('Smelter Look-up'!$E$4,$V606-4,0))</f>
        <v/>
      </c>
      <c r="G606" s="155" t="str">
        <f ca="1">IF(C606=$X$4,IF(ISERROR($V606),"Enter smelter details","RMI"),IF(ISERROR($V606),"",OFFSET('Smelter Look-up'!$F$4,$V606-4,0)))</f>
        <v/>
      </c>
      <c r="H606" s="156" t="str">
        <f ca="1">IF(ISERROR($V606),"",OFFSET('Smelter Look-up'!$G$4,$V606-4,0))</f>
        <v/>
      </c>
      <c r="I606" s="157" t="str">
        <f ca="1">IF(ISERROR($V606),"",OFFSET('Smelter Look-up'!$H$4,$V606-4,0))</f>
        <v/>
      </c>
      <c r="J606" s="157" t="str">
        <f ca="1">IF(ISERROR($V606),"",OFFSET('Smelter Look-up'!$I$4,$V606-4,0))</f>
        <v/>
      </c>
      <c r="K606" s="158"/>
      <c r="L606" s="158"/>
      <c r="M606" s="158"/>
      <c r="N606" s="158"/>
      <c r="O606" s="158"/>
      <c r="P606" s="157"/>
      <c r="Q606" s="159"/>
      <c r="R606" s="155" t="str">
        <f ca="1">IF(ISERROR($V606),"",OFFSET('Smelter Look-up'!$C$4,$V606-4,0)&amp;"")</f>
        <v/>
      </c>
      <c r="S606" s="160" t="str">
        <f t="array" aca="1" ref="S606" ca="1">IF(B606="","",IF(ISERROR(MATCH($E606,CL,0)),"Unknown",INDIRECT("'C'!$A$"&amp;MATCH($E606,CL,0)+1)))</f>
        <v/>
      </c>
      <c r="T606" s="160" t="str">
        <f t="array" aca="1" ref="T606" ca="1">IF(B606="","",IF(ISERROR(MATCH($J606,SorP!$B$1:$B$6226,0)),"",INDIRECT("'SorP'!$A$"&amp;MATCH($S606&amp;$J606,SorP!C:C,0))))</f>
        <v/>
      </c>
      <c r="U606" s="161"/>
      <c r="V606" s="151" t="e">
        <f>IF(C606="",NA(),IF(OR(C606="Smelter not listed",C606="Smelter not yet identified"),MATCH($B606&amp;$D606,'Smelter Look-up'!$J:$J,0),MATCH($B606&amp;$C606,'Smelter Look-up'!$J:$J,0)))</f>
        <v>#N/A</v>
      </c>
      <c r="W606" s="134"/>
      <c r="X606" s="134">
        <f t="shared" ca="1" si="10"/>
        <v>0</v>
      </c>
      <c r="Y606" s="134"/>
      <c r="Z606" s="134"/>
      <c r="AA606" s="134"/>
      <c r="AB606" s="162" t="str">
        <f t="shared" si="11"/>
        <v/>
      </c>
      <c r="AC606" s="134"/>
      <c r="AD606" s="134"/>
      <c r="AE606" s="134"/>
      <c r="AF606" s="134"/>
      <c r="AG606" s="134"/>
      <c r="AH606" s="134"/>
    </row>
    <row r="607" spans="1:34" ht="12" customHeight="1">
      <c r="A607" s="160"/>
      <c r="B607" s="155" t="str">
        <f t="array" ref="B607">IF(LEN(A607)=0,"",INDEX('Smelter Look-up'!$A:$A,MATCH($A607,'Smelter Look-up'!$E:$E,0)))</f>
        <v/>
      </c>
      <c r="C607" s="158" t="str">
        <f t="array" ref="C607">IF(LEN(A607)=0,"",INDEX('Smelter Look-up'!$C:$C,MATCH($A607,'Smelter Look-up'!$E:$E,0)))</f>
        <v/>
      </c>
      <c r="D607" s="155"/>
      <c r="E607" s="155" t="str">
        <f ca="1">IF(ISERROR($V607),"",OFFSET('Smelter Look-up'!$D$4,$V607-4,0)&amp;"")</f>
        <v/>
      </c>
      <c r="F607" s="155" t="str">
        <f ca="1">IF(ISERROR($V607),"",OFFSET('Smelter Look-up'!$E$4,$V607-4,0))</f>
        <v/>
      </c>
      <c r="G607" s="155" t="str">
        <f ca="1">IF(C607=$X$4,IF(ISERROR($V607),"Enter smelter details","RMI"),IF(ISERROR($V607),"",OFFSET('Smelter Look-up'!$F$4,$V607-4,0)))</f>
        <v/>
      </c>
      <c r="H607" s="156" t="str">
        <f ca="1">IF(ISERROR($V607),"",OFFSET('Smelter Look-up'!$G$4,$V607-4,0))</f>
        <v/>
      </c>
      <c r="I607" s="157" t="str">
        <f ca="1">IF(ISERROR($V607),"",OFFSET('Smelter Look-up'!$H$4,$V607-4,0))</f>
        <v/>
      </c>
      <c r="J607" s="157" t="str">
        <f ca="1">IF(ISERROR($V607),"",OFFSET('Smelter Look-up'!$I$4,$V607-4,0))</f>
        <v/>
      </c>
      <c r="K607" s="158"/>
      <c r="L607" s="158"/>
      <c r="M607" s="158"/>
      <c r="N607" s="158"/>
      <c r="O607" s="158"/>
      <c r="P607" s="157"/>
      <c r="Q607" s="159"/>
      <c r="R607" s="155" t="str">
        <f ca="1">IF(ISERROR($V607),"",OFFSET('Smelter Look-up'!$C$4,$V607-4,0)&amp;"")</f>
        <v/>
      </c>
      <c r="S607" s="160" t="str">
        <f t="array" aca="1" ref="S607" ca="1">IF(B607="","",IF(ISERROR(MATCH($E607,CL,0)),"Unknown",INDIRECT("'C'!$A$"&amp;MATCH($E607,CL,0)+1)))</f>
        <v/>
      </c>
      <c r="T607" s="160" t="str">
        <f t="array" aca="1" ref="T607" ca="1">IF(B607="","",IF(ISERROR(MATCH($J607,SorP!$B$1:$B$6226,0)),"",INDIRECT("'SorP'!$A$"&amp;MATCH($S607&amp;$J607,SorP!C:C,0))))</f>
        <v/>
      </c>
      <c r="U607" s="161"/>
      <c r="V607" s="151" t="e">
        <f>IF(C607="",NA(),IF(OR(C607="Smelter not listed",C607="Smelter not yet identified"),MATCH($B607&amp;$D607,'Smelter Look-up'!$J:$J,0),MATCH($B607&amp;$C607,'Smelter Look-up'!$J:$J,0)))</f>
        <v>#N/A</v>
      </c>
      <c r="W607" s="134"/>
      <c r="X607" s="134">
        <f t="shared" ca="1" si="10"/>
        <v>0</v>
      </c>
      <c r="Y607" s="134"/>
      <c r="Z607" s="134"/>
      <c r="AA607" s="134"/>
      <c r="AB607" s="162" t="str">
        <f t="shared" si="11"/>
        <v/>
      </c>
      <c r="AC607" s="134"/>
      <c r="AD607" s="134"/>
      <c r="AE607" s="134"/>
      <c r="AF607" s="134"/>
      <c r="AG607" s="134"/>
      <c r="AH607" s="134"/>
    </row>
    <row r="608" spans="1:34" ht="12" customHeight="1">
      <c r="A608" s="160"/>
      <c r="B608" s="155" t="str">
        <f t="array" ref="B608">IF(LEN(A608)=0,"",INDEX('Smelter Look-up'!$A:$A,MATCH($A608,'Smelter Look-up'!$E:$E,0)))</f>
        <v/>
      </c>
      <c r="C608" s="158" t="str">
        <f t="array" ref="C608">IF(LEN(A608)=0,"",INDEX('Smelter Look-up'!$C:$C,MATCH($A608,'Smelter Look-up'!$E:$E,0)))</f>
        <v/>
      </c>
      <c r="D608" s="155"/>
      <c r="E608" s="155" t="str">
        <f ca="1">IF(ISERROR($V608),"",OFFSET('Smelter Look-up'!$D$4,$V608-4,0)&amp;"")</f>
        <v/>
      </c>
      <c r="F608" s="155" t="str">
        <f ca="1">IF(ISERROR($V608),"",OFFSET('Smelter Look-up'!$E$4,$V608-4,0))</f>
        <v/>
      </c>
      <c r="G608" s="155" t="str">
        <f ca="1">IF(C608=$X$4,IF(ISERROR($V608),"Enter smelter details","RMI"),IF(ISERROR($V608),"",OFFSET('Smelter Look-up'!$F$4,$V608-4,0)))</f>
        <v/>
      </c>
      <c r="H608" s="156" t="str">
        <f ca="1">IF(ISERROR($V608),"",OFFSET('Smelter Look-up'!$G$4,$V608-4,0))</f>
        <v/>
      </c>
      <c r="I608" s="157" t="str">
        <f ca="1">IF(ISERROR($V608),"",OFFSET('Smelter Look-up'!$H$4,$V608-4,0))</f>
        <v/>
      </c>
      <c r="J608" s="157" t="str">
        <f ca="1">IF(ISERROR($V608),"",OFFSET('Smelter Look-up'!$I$4,$V608-4,0))</f>
        <v/>
      </c>
      <c r="K608" s="158"/>
      <c r="L608" s="158"/>
      <c r="M608" s="158"/>
      <c r="N608" s="158"/>
      <c r="O608" s="158"/>
      <c r="P608" s="157"/>
      <c r="Q608" s="159"/>
      <c r="R608" s="155" t="str">
        <f ca="1">IF(ISERROR($V608),"",OFFSET('Smelter Look-up'!$C$4,$V608-4,0)&amp;"")</f>
        <v/>
      </c>
      <c r="S608" s="160" t="str">
        <f t="array" aca="1" ref="S608" ca="1">IF(B608="","",IF(ISERROR(MATCH($E608,CL,0)),"Unknown",INDIRECT("'C'!$A$"&amp;MATCH($E608,CL,0)+1)))</f>
        <v/>
      </c>
      <c r="T608" s="160" t="str">
        <f t="array" aca="1" ref="T608" ca="1">IF(B608="","",IF(ISERROR(MATCH($J608,SorP!$B$1:$B$6226,0)),"",INDIRECT("'SorP'!$A$"&amp;MATCH($S608&amp;$J608,SorP!C:C,0))))</f>
        <v/>
      </c>
      <c r="U608" s="161"/>
      <c r="V608" s="151" t="e">
        <f>IF(C608="",NA(),IF(OR(C608="Smelter not listed",C608="Smelter not yet identified"),MATCH($B608&amp;$D608,'Smelter Look-up'!$J:$J,0),MATCH($B608&amp;$C608,'Smelter Look-up'!$J:$J,0)))</f>
        <v>#N/A</v>
      </c>
      <c r="W608" s="134"/>
      <c r="X608" s="134">
        <f t="shared" ca="1" si="10"/>
        <v>0</v>
      </c>
      <c r="Y608" s="134"/>
      <c r="Z608" s="134"/>
      <c r="AA608" s="134"/>
      <c r="AB608" s="162" t="str">
        <f t="shared" si="11"/>
        <v/>
      </c>
      <c r="AC608" s="134"/>
      <c r="AD608" s="134"/>
      <c r="AE608" s="134"/>
      <c r="AF608" s="134"/>
      <c r="AG608" s="134"/>
      <c r="AH608" s="134"/>
    </row>
    <row r="609" spans="1:34" ht="12" customHeight="1">
      <c r="A609" s="160"/>
      <c r="B609" s="155" t="str">
        <f t="array" ref="B609">IF(LEN(A609)=0,"",INDEX('Smelter Look-up'!$A:$A,MATCH($A609,'Smelter Look-up'!$E:$E,0)))</f>
        <v/>
      </c>
      <c r="C609" s="158" t="str">
        <f t="array" ref="C609">IF(LEN(A609)=0,"",INDEX('Smelter Look-up'!$C:$C,MATCH($A609,'Smelter Look-up'!$E:$E,0)))</f>
        <v/>
      </c>
      <c r="D609" s="155"/>
      <c r="E609" s="155" t="str">
        <f ca="1">IF(ISERROR($V609),"",OFFSET('Smelter Look-up'!$D$4,$V609-4,0)&amp;"")</f>
        <v/>
      </c>
      <c r="F609" s="155" t="str">
        <f ca="1">IF(ISERROR($V609),"",OFFSET('Smelter Look-up'!$E$4,$V609-4,0))</f>
        <v/>
      </c>
      <c r="G609" s="155" t="str">
        <f ca="1">IF(C609=$X$4,IF(ISERROR($V609),"Enter smelter details","RMI"),IF(ISERROR($V609),"",OFFSET('Smelter Look-up'!$F$4,$V609-4,0)))</f>
        <v/>
      </c>
      <c r="H609" s="156" t="str">
        <f ca="1">IF(ISERROR($V609),"",OFFSET('Smelter Look-up'!$G$4,$V609-4,0))</f>
        <v/>
      </c>
      <c r="I609" s="157" t="str">
        <f ca="1">IF(ISERROR($V609),"",OFFSET('Smelter Look-up'!$H$4,$V609-4,0))</f>
        <v/>
      </c>
      <c r="J609" s="157" t="str">
        <f ca="1">IF(ISERROR($V609),"",OFFSET('Smelter Look-up'!$I$4,$V609-4,0))</f>
        <v/>
      </c>
      <c r="K609" s="158"/>
      <c r="L609" s="158"/>
      <c r="M609" s="158"/>
      <c r="N609" s="158"/>
      <c r="O609" s="158"/>
      <c r="P609" s="157"/>
      <c r="Q609" s="159"/>
      <c r="R609" s="155" t="str">
        <f ca="1">IF(ISERROR($V609),"",OFFSET('Smelter Look-up'!$C$4,$V609-4,0)&amp;"")</f>
        <v/>
      </c>
      <c r="S609" s="160" t="str">
        <f t="array" aca="1" ref="S609" ca="1">IF(B609="","",IF(ISERROR(MATCH($E609,CL,0)),"Unknown",INDIRECT("'C'!$A$"&amp;MATCH($E609,CL,0)+1)))</f>
        <v/>
      </c>
      <c r="T609" s="160" t="str">
        <f t="array" aca="1" ref="T609" ca="1">IF(B609="","",IF(ISERROR(MATCH($J609,SorP!$B$1:$B$6226,0)),"",INDIRECT("'SorP'!$A$"&amp;MATCH($S609&amp;$J609,SorP!C:C,0))))</f>
        <v/>
      </c>
      <c r="U609" s="161"/>
      <c r="V609" s="151" t="e">
        <f>IF(C609="",NA(),IF(OR(C609="Smelter not listed",C609="Smelter not yet identified"),MATCH($B609&amp;$D609,'Smelter Look-up'!$J:$J,0),MATCH($B609&amp;$C609,'Smelter Look-up'!$J:$J,0)))</f>
        <v>#N/A</v>
      </c>
      <c r="W609" s="134"/>
      <c r="X609" s="134">
        <f t="shared" ca="1" si="10"/>
        <v>0</v>
      </c>
      <c r="Y609" s="134"/>
      <c r="Z609" s="134"/>
      <c r="AA609" s="134"/>
      <c r="AB609" s="162" t="str">
        <f t="shared" si="11"/>
        <v/>
      </c>
      <c r="AC609" s="134"/>
      <c r="AD609" s="134"/>
      <c r="AE609" s="134"/>
      <c r="AF609" s="134"/>
      <c r="AG609" s="134"/>
      <c r="AH609" s="134"/>
    </row>
    <row r="610" spans="1:34" ht="12" customHeight="1">
      <c r="A610" s="160"/>
      <c r="B610" s="155" t="str">
        <f t="array" ref="B610">IF(LEN(A610)=0,"",INDEX('Smelter Look-up'!$A:$A,MATCH($A610,'Smelter Look-up'!$E:$E,0)))</f>
        <v/>
      </c>
      <c r="C610" s="158" t="str">
        <f t="array" ref="C610">IF(LEN(A610)=0,"",INDEX('Smelter Look-up'!$C:$C,MATCH($A610,'Smelter Look-up'!$E:$E,0)))</f>
        <v/>
      </c>
      <c r="D610" s="155"/>
      <c r="E610" s="155" t="str">
        <f ca="1">IF(ISERROR($V610),"",OFFSET('Smelter Look-up'!$D$4,$V610-4,0)&amp;"")</f>
        <v/>
      </c>
      <c r="F610" s="155" t="str">
        <f ca="1">IF(ISERROR($V610),"",OFFSET('Smelter Look-up'!$E$4,$V610-4,0))</f>
        <v/>
      </c>
      <c r="G610" s="155" t="str">
        <f ca="1">IF(C610=$X$4,IF(ISERROR($V610),"Enter smelter details","RMI"),IF(ISERROR($V610),"",OFFSET('Smelter Look-up'!$F$4,$V610-4,0)))</f>
        <v/>
      </c>
      <c r="H610" s="156" t="str">
        <f ca="1">IF(ISERROR($V610),"",OFFSET('Smelter Look-up'!$G$4,$V610-4,0))</f>
        <v/>
      </c>
      <c r="I610" s="157" t="str">
        <f ca="1">IF(ISERROR($V610),"",OFFSET('Smelter Look-up'!$H$4,$V610-4,0))</f>
        <v/>
      </c>
      <c r="J610" s="157" t="str">
        <f ca="1">IF(ISERROR($V610),"",OFFSET('Smelter Look-up'!$I$4,$V610-4,0))</f>
        <v/>
      </c>
      <c r="K610" s="158"/>
      <c r="L610" s="158"/>
      <c r="M610" s="158"/>
      <c r="N610" s="158"/>
      <c r="O610" s="158"/>
      <c r="P610" s="157"/>
      <c r="Q610" s="159"/>
      <c r="R610" s="155" t="str">
        <f ca="1">IF(ISERROR($V610),"",OFFSET('Smelter Look-up'!$C$4,$V610-4,0)&amp;"")</f>
        <v/>
      </c>
      <c r="S610" s="160" t="str">
        <f t="array" aca="1" ref="S610" ca="1">IF(B610="","",IF(ISERROR(MATCH($E610,CL,0)),"Unknown",INDIRECT("'C'!$A$"&amp;MATCH($E610,CL,0)+1)))</f>
        <v/>
      </c>
      <c r="T610" s="160" t="str">
        <f t="array" aca="1" ref="T610" ca="1">IF(B610="","",IF(ISERROR(MATCH($J610,SorP!$B$1:$B$6226,0)),"",INDIRECT("'SorP'!$A$"&amp;MATCH($S610&amp;$J610,SorP!C:C,0))))</f>
        <v/>
      </c>
      <c r="U610" s="161"/>
      <c r="V610" s="151" t="e">
        <f>IF(C610="",NA(),IF(OR(C610="Smelter not listed",C610="Smelter not yet identified"),MATCH($B610&amp;$D610,'Smelter Look-up'!$J:$J,0),MATCH($B610&amp;$C610,'Smelter Look-up'!$J:$J,0)))</f>
        <v>#N/A</v>
      </c>
      <c r="W610" s="134"/>
      <c r="X610" s="134">
        <f t="shared" ca="1" si="10"/>
        <v>0</v>
      </c>
      <c r="Y610" s="134"/>
      <c r="Z610" s="134"/>
      <c r="AA610" s="134"/>
      <c r="AB610" s="162" t="str">
        <f t="shared" si="11"/>
        <v/>
      </c>
      <c r="AC610" s="134"/>
      <c r="AD610" s="134"/>
      <c r="AE610" s="134"/>
      <c r="AF610" s="134"/>
      <c r="AG610" s="134"/>
      <c r="AH610" s="134"/>
    </row>
    <row r="611" spans="1:34" ht="12" customHeight="1">
      <c r="A611" s="160"/>
      <c r="B611" s="155" t="str">
        <f t="array" ref="B611">IF(LEN(A611)=0,"",INDEX('Smelter Look-up'!$A:$A,MATCH($A611,'Smelter Look-up'!$E:$E,0)))</f>
        <v/>
      </c>
      <c r="C611" s="158" t="str">
        <f t="array" ref="C611">IF(LEN(A611)=0,"",INDEX('Smelter Look-up'!$C:$C,MATCH($A611,'Smelter Look-up'!$E:$E,0)))</f>
        <v/>
      </c>
      <c r="D611" s="155"/>
      <c r="E611" s="155" t="str">
        <f ca="1">IF(ISERROR($V611),"",OFFSET('Smelter Look-up'!$D$4,$V611-4,0)&amp;"")</f>
        <v/>
      </c>
      <c r="F611" s="155" t="str">
        <f ca="1">IF(ISERROR($V611),"",OFFSET('Smelter Look-up'!$E$4,$V611-4,0))</f>
        <v/>
      </c>
      <c r="G611" s="155" t="str">
        <f ca="1">IF(C611=$X$4,IF(ISERROR($V611),"Enter smelter details","RMI"),IF(ISERROR($V611),"",OFFSET('Smelter Look-up'!$F$4,$V611-4,0)))</f>
        <v/>
      </c>
      <c r="H611" s="156" t="str">
        <f ca="1">IF(ISERROR($V611),"",OFFSET('Smelter Look-up'!$G$4,$V611-4,0))</f>
        <v/>
      </c>
      <c r="I611" s="157" t="str">
        <f ca="1">IF(ISERROR($V611),"",OFFSET('Smelter Look-up'!$H$4,$V611-4,0))</f>
        <v/>
      </c>
      <c r="J611" s="157" t="str">
        <f ca="1">IF(ISERROR($V611),"",OFFSET('Smelter Look-up'!$I$4,$V611-4,0))</f>
        <v/>
      </c>
      <c r="K611" s="158"/>
      <c r="L611" s="158"/>
      <c r="M611" s="158"/>
      <c r="N611" s="158"/>
      <c r="O611" s="158"/>
      <c r="P611" s="157"/>
      <c r="Q611" s="159"/>
      <c r="R611" s="155" t="str">
        <f ca="1">IF(ISERROR($V611),"",OFFSET('Smelter Look-up'!$C$4,$V611-4,0)&amp;"")</f>
        <v/>
      </c>
      <c r="S611" s="160" t="str">
        <f t="array" aca="1" ref="S611" ca="1">IF(B611="","",IF(ISERROR(MATCH($E611,CL,0)),"Unknown",INDIRECT("'C'!$A$"&amp;MATCH($E611,CL,0)+1)))</f>
        <v/>
      </c>
      <c r="T611" s="160" t="str">
        <f t="array" aca="1" ref="T611" ca="1">IF(B611="","",IF(ISERROR(MATCH($J611,SorP!$B$1:$B$6226,0)),"",INDIRECT("'SorP'!$A$"&amp;MATCH($S611&amp;$J611,SorP!C:C,0))))</f>
        <v/>
      </c>
      <c r="U611" s="161"/>
      <c r="V611" s="151" t="e">
        <f>IF(C611="",NA(),IF(OR(C611="Smelter not listed",C611="Smelter not yet identified"),MATCH($B611&amp;$D611,'Smelter Look-up'!$J:$J,0),MATCH($B611&amp;$C611,'Smelter Look-up'!$J:$J,0)))</f>
        <v>#N/A</v>
      </c>
      <c r="W611" s="134"/>
      <c r="X611" s="134">
        <f t="shared" ca="1" si="10"/>
        <v>0</v>
      </c>
      <c r="Y611" s="134"/>
      <c r="Z611" s="134"/>
      <c r="AA611" s="134"/>
      <c r="AB611" s="162" t="str">
        <f t="shared" si="11"/>
        <v/>
      </c>
      <c r="AC611" s="134"/>
      <c r="AD611" s="134"/>
      <c r="AE611" s="134"/>
      <c r="AF611" s="134"/>
      <c r="AG611" s="134"/>
      <c r="AH611" s="134"/>
    </row>
    <row r="612" spans="1:34" ht="12" customHeight="1">
      <c r="A612" s="160"/>
      <c r="B612" s="155" t="str">
        <f t="array" ref="B612">IF(LEN(A612)=0,"",INDEX('Smelter Look-up'!$A:$A,MATCH($A612,'Smelter Look-up'!$E:$E,0)))</f>
        <v/>
      </c>
      <c r="C612" s="158" t="str">
        <f t="array" ref="C612">IF(LEN(A612)=0,"",INDEX('Smelter Look-up'!$C:$C,MATCH($A612,'Smelter Look-up'!$E:$E,0)))</f>
        <v/>
      </c>
      <c r="D612" s="155"/>
      <c r="E612" s="155" t="str">
        <f ca="1">IF(ISERROR($V612),"",OFFSET('Smelter Look-up'!$D$4,$V612-4,0)&amp;"")</f>
        <v/>
      </c>
      <c r="F612" s="155" t="str">
        <f ca="1">IF(ISERROR($V612),"",OFFSET('Smelter Look-up'!$E$4,$V612-4,0))</f>
        <v/>
      </c>
      <c r="G612" s="155" t="str">
        <f ca="1">IF(C612=$X$4,IF(ISERROR($V612),"Enter smelter details","RMI"),IF(ISERROR($V612),"",OFFSET('Smelter Look-up'!$F$4,$V612-4,0)))</f>
        <v/>
      </c>
      <c r="H612" s="156" t="str">
        <f ca="1">IF(ISERROR($V612),"",OFFSET('Smelter Look-up'!$G$4,$V612-4,0))</f>
        <v/>
      </c>
      <c r="I612" s="157" t="str">
        <f ca="1">IF(ISERROR($V612),"",OFFSET('Smelter Look-up'!$H$4,$V612-4,0))</f>
        <v/>
      </c>
      <c r="J612" s="157" t="str">
        <f ca="1">IF(ISERROR($V612),"",OFFSET('Smelter Look-up'!$I$4,$V612-4,0))</f>
        <v/>
      </c>
      <c r="K612" s="158"/>
      <c r="L612" s="158"/>
      <c r="M612" s="158"/>
      <c r="N612" s="158"/>
      <c r="O612" s="158"/>
      <c r="P612" s="157"/>
      <c r="Q612" s="159"/>
      <c r="R612" s="155" t="str">
        <f ca="1">IF(ISERROR($V612),"",OFFSET('Smelter Look-up'!$C$4,$V612-4,0)&amp;"")</f>
        <v/>
      </c>
      <c r="S612" s="160" t="str">
        <f t="array" aca="1" ref="S612" ca="1">IF(B612="","",IF(ISERROR(MATCH($E612,CL,0)),"Unknown",INDIRECT("'C'!$A$"&amp;MATCH($E612,CL,0)+1)))</f>
        <v/>
      </c>
      <c r="T612" s="160" t="str">
        <f t="array" aca="1" ref="T612" ca="1">IF(B612="","",IF(ISERROR(MATCH($J612,SorP!$B$1:$B$6226,0)),"",INDIRECT("'SorP'!$A$"&amp;MATCH($S612&amp;$J612,SorP!C:C,0))))</f>
        <v/>
      </c>
      <c r="U612" s="161"/>
      <c r="V612" s="151" t="e">
        <f>IF(C612="",NA(),IF(OR(C612="Smelter not listed",C612="Smelter not yet identified"),MATCH($B612&amp;$D612,'Smelter Look-up'!$J:$J,0),MATCH($B612&amp;$C612,'Smelter Look-up'!$J:$J,0)))</f>
        <v>#N/A</v>
      </c>
      <c r="W612" s="134"/>
      <c r="X612" s="134">
        <f t="shared" ca="1" si="10"/>
        <v>0</v>
      </c>
      <c r="Y612" s="134"/>
      <c r="Z612" s="134"/>
      <c r="AA612" s="134"/>
      <c r="AB612" s="162" t="str">
        <f t="shared" si="11"/>
        <v/>
      </c>
      <c r="AC612" s="134"/>
      <c r="AD612" s="134"/>
      <c r="AE612" s="134"/>
      <c r="AF612" s="134"/>
      <c r="AG612" s="134"/>
      <c r="AH612" s="134"/>
    </row>
    <row r="613" spans="1:34" ht="12" customHeight="1">
      <c r="A613" s="160"/>
      <c r="B613" s="155" t="str">
        <f t="array" ref="B613">IF(LEN(A613)=0,"",INDEX('Smelter Look-up'!$A:$A,MATCH($A613,'Smelter Look-up'!$E:$E,0)))</f>
        <v/>
      </c>
      <c r="C613" s="158" t="str">
        <f t="array" ref="C613">IF(LEN(A613)=0,"",INDEX('Smelter Look-up'!$C:$C,MATCH($A613,'Smelter Look-up'!$E:$E,0)))</f>
        <v/>
      </c>
      <c r="D613" s="155"/>
      <c r="E613" s="155" t="str">
        <f ca="1">IF(ISERROR($V613),"",OFFSET('Smelter Look-up'!$D$4,$V613-4,0)&amp;"")</f>
        <v/>
      </c>
      <c r="F613" s="155" t="str">
        <f ca="1">IF(ISERROR($V613),"",OFFSET('Smelter Look-up'!$E$4,$V613-4,0))</f>
        <v/>
      </c>
      <c r="G613" s="155" t="str">
        <f ca="1">IF(C613=$X$4,IF(ISERROR($V613),"Enter smelter details","RMI"),IF(ISERROR($V613),"",OFFSET('Smelter Look-up'!$F$4,$V613-4,0)))</f>
        <v/>
      </c>
      <c r="H613" s="156" t="str">
        <f ca="1">IF(ISERROR($V613),"",OFFSET('Smelter Look-up'!$G$4,$V613-4,0))</f>
        <v/>
      </c>
      <c r="I613" s="157" t="str">
        <f ca="1">IF(ISERROR($V613),"",OFFSET('Smelter Look-up'!$H$4,$V613-4,0))</f>
        <v/>
      </c>
      <c r="J613" s="157" t="str">
        <f ca="1">IF(ISERROR($V613),"",OFFSET('Smelter Look-up'!$I$4,$V613-4,0))</f>
        <v/>
      </c>
      <c r="K613" s="158"/>
      <c r="L613" s="158"/>
      <c r="M613" s="158"/>
      <c r="N613" s="158"/>
      <c r="O613" s="158"/>
      <c r="P613" s="157"/>
      <c r="Q613" s="159"/>
      <c r="R613" s="155" t="str">
        <f ca="1">IF(ISERROR($V613),"",OFFSET('Smelter Look-up'!$C$4,$V613-4,0)&amp;"")</f>
        <v/>
      </c>
      <c r="S613" s="160" t="str">
        <f t="array" aca="1" ref="S613" ca="1">IF(B613="","",IF(ISERROR(MATCH($E613,CL,0)),"Unknown",INDIRECT("'C'!$A$"&amp;MATCH($E613,CL,0)+1)))</f>
        <v/>
      </c>
      <c r="T613" s="160" t="str">
        <f t="array" aca="1" ref="T613" ca="1">IF(B613="","",IF(ISERROR(MATCH($J613,SorP!$B$1:$B$6226,0)),"",INDIRECT("'SorP'!$A$"&amp;MATCH($S613&amp;$J613,SorP!C:C,0))))</f>
        <v/>
      </c>
      <c r="U613" s="161"/>
      <c r="V613" s="151" t="e">
        <f>IF(C613="",NA(),IF(OR(C613="Smelter not listed",C613="Smelter not yet identified"),MATCH($B613&amp;$D613,'Smelter Look-up'!$J:$J,0),MATCH($B613&amp;$C613,'Smelter Look-up'!$J:$J,0)))</f>
        <v>#N/A</v>
      </c>
      <c r="W613" s="134"/>
      <c r="X613" s="134">
        <f t="shared" ca="1" si="10"/>
        <v>0</v>
      </c>
      <c r="Y613" s="134"/>
      <c r="Z613" s="134"/>
      <c r="AA613" s="134"/>
      <c r="AB613" s="162" t="str">
        <f t="shared" si="11"/>
        <v/>
      </c>
      <c r="AC613" s="134"/>
      <c r="AD613" s="134"/>
      <c r="AE613" s="134"/>
      <c r="AF613" s="134"/>
      <c r="AG613" s="134"/>
      <c r="AH613" s="134"/>
    </row>
    <row r="614" spans="1:34" ht="12" customHeight="1">
      <c r="A614" s="160"/>
      <c r="B614" s="155" t="str">
        <f t="array" ref="B614">IF(LEN(A614)=0,"",INDEX('Smelter Look-up'!$A:$A,MATCH($A614,'Smelter Look-up'!$E:$E,0)))</f>
        <v/>
      </c>
      <c r="C614" s="158" t="str">
        <f t="array" ref="C614">IF(LEN(A614)=0,"",INDEX('Smelter Look-up'!$C:$C,MATCH($A614,'Smelter Look-up'!$E:$E,0)))</f>
        <v/>
      </c>
      <c r="D614" s="155"/>
      <c r="E614" s="155" t="str">
        <f ca="1">IF(ISERROR($V614),"",OFFSET('Smelter Look-up'!$D$4,$V614-4,0)&amp;"")</f>
        <v/>
      </c>
      <c r="F614" s="155" t="str">
        <f ca="1">IF(ISERROR($V614),"",OFFSET('Smelter Look-up'!$E$4,$V614-4,0))</f>
        <v/>
      </c>
      <c r="G614" s="155" t="str">
        <f ca="1">IF(C614=$X$4,IF(ISERROR($V614),"Enter smelter details","RMI"),IF(ISERROR($V614),"",OFFSET('Smelter Look-up'!$F$4,$V614-4,0)))</f>
        <v/>
      </c>
      <c r="H614" s="156" t="str">
        <f ca="1">IF(ISERROR($V614),"",OFFSET('Smelter Look-up'!$G$4,$V614-4,0))</f>
        <v/>
      </c>
      <c r="I614" s="157" t="str">
        <f ca="1">IF(ISERROR($V614),"",OFFSET('Smelter Look-up'!$H$4,$V614-4,0))</f>
        <v/>
      </c>
      <c r="J614" s="157" t="str">
        <f ca="1">IF(ISERROR($V614),"",OFFSET('Smelter Look-up'!$I$4,$V614-4,0))</f>
        <v/>
      </c>
      <c r="K614" s="158"/>
      <c r="L614" s="158"/>
      <c r="M614" s="158"/>
      <c r="N614" s="158"/>
      <c r="O614" s="158"/>
      <c r="P614" s="157"/>
      <c r="Q614" s="159"/>
      <c r="R614" s="155" t="str">
        <f ca="1">IF(ISERROR($V614),"",OFFSET('Smelter Look-up'!$C$4,$V614-4,0)&amp;"")</f>
        <v/>
      </c>
      <c r="S614" s="160" t="str">
        <f t="array" aca="1" ref="S614" ca="1">IF(B614="","",IF(ISERROR(MATCH($E614,CL,0)),"Unknown",INDIRECT("'C'!$A$"&amp;MATCH($E614,CL,0)+1)))</f>
        <v/>
      </c>
      <c r="T614" s="160" t="str">
        <f t="array" aca="1" ref="T614" ca="1">IF(B614="","",IF(ISERROR(MATCH($J614,SorP!$B$1:$B$6226,0)),"",INDIRECT("'SorP'!$A$"&amp;MATCH($S614&amp;$J614,SorP!C:C,0))))</f>
        <v/>
      </c>
      <c r="U614" s="161"/>
      <c r="V614" s="151" t="e">
        <f>IF(C614="",NA(),IF(OR(C614="Smelter not listed",C614="Smelter not yet identified"),MATCH($B614&amp;$D614,'Smelter Look-up'!$J:$J,0),MATCH($B614&amp;$C614,'Smelter Look-up'!$J:$J,0)))</f>
        <v>#N/A</v>
      </c>
      <c r="W614" s="134"/>
      <c r="X614" s="134">
        <f t="shared" ca="1" si="10"/>
        <v>0</v>
      </c>
      <c r="Y614" s="134"/>
      <c r="Z614" s="134"/>
      <c r="AA614" s="134"/>
      <c r="AB614" s="162" t="str">
        <f t="shared" si="11"/>
        <v/>
      </c>
      <c r="AC614" s="134"/>
      <c r="AD614" s="134"/>
      <c r="AE614" s="134"/>
      <c r="AF614" s="134"/>
      <c r="AG614" s="134"/>
      <c r="AH614" s="134"/>
    </row>
    <row r="615" spans="1:34" ht="12" customHeight="1">
      <c r="A615" s="160"/>
      <c r="B615" s="155" t="str">
        <f t="array" ref="B615">IF(LEN(A615)=0,"",INDEX('Smelter Look-up'!$A:$A,MATCH($A615,'Smelter Look-up'!$E:$E,0)))</f>
        <v/>
      </c>
      <c r="C615" s="158" t="str">
        <f t="array" ref="C615">IF(LEN(A615)=0,"",INDEX('Smelter Look-up'!$C:$C,MATCH($A615,'Smelter Look-up'!$E:$E,0)))</f>
        <v/>
      </c>
      <c r="D615" s="155"/>
      <c r="E615" s="155" t="str">
        <f ca="1">IF(ISERROR($V615),"",OFFSET('Smelter Look-up'!$D$4,$V615-4,0)&amp;"")</f>
        <v/>
      </c>
      <c r="F615" s="155" t="str">
        <f ca="1">IF(ISERROR($V615),"",OFFSET('Smelter Look-up'!$E$4,$V615-4,0))</f>
        <v/>
      </c>
      <c r="G615" s="155" t="str">
        <f ca="1">IF(C615=$X$4,IF(ISERROR($V615),"Enter smelter details","RMI"),IF(ISERROR($V615),"",OFFSET('Smelter Look-up'!$F$4,$V615-4,0)))</f>
        <v/>
      </c>
      <c r="H615" s="156" t="str">
        <f ca="1">IF(ISERROR($V615),"",OFFSET('Smelter Look-up'!$G$4,$V615-4,0))</f>
        <v/>
      </c>
      <c r="I615" s="157" t="str">
        <f ca="1">IF(ISERROR($V615),"",OFFSET('Smelter Look-up'!$H$4,$V615-4,0))</f>
        <v/>
      </c>
      <c r="J615" s="157" t="str">
        <f ca="1">IF(ISERROR($V615),"",OFFSET('Smelter Look-up'!$I$4,$V615-4,0))</f>
        <v/>
      </c>
      <c r="K615" s="158"/>
      <c r="L615" s="158"/>
      <c r="M615" s="158"/>
      <c r="N615" s="158"/>
      <c r="O615" s="158"/>
      <c r="P615" s="157"/>
      <c r="Q615" s="159"/>
      <c r="R615" s="155" t="str">
        <f ca="1">IF(ISERROR($V615),"",OFFSET('Smelter Look-up'!$C$4,$V615-4,0)&amp;"")</f>
        <v/>
      </c>
      <c r="S615" s="160" t="str">
        <f t="array" aca="1" ref="S615" ca="1">IF(B615="","",IF(ISERROR(MATCH($E615,CL,0)),"Unknown",INDIRECT("'C'!$A$"&amp;MATCH($E615,CL,0)+1)))</f>
        <v/>
      </c>
      <c r="T615" s="160" t="str">
        <f t="array" aca="1" ref="T615" ca="1">IF(B615="","",IF(ISERROR(MATCH($J615,SorP!$B$1:$B$6226,0)),"",INDIRECT("'SorP'!$A$"&amp;MATCH($S615&amp;$J615,SorP!C:C,0))))</f>
        <v/>
      </c>
      <c r="U615" s="161"/>
      <c r="V615" s="151" t="e">
        <f>IF(C615="",NA(),IF(OR(C615="Smelter not listed",C615="Smelter not yet identified"),MATCH($B615&amp;$D615,'Smelter Look-up'!$J:$J,0),MATCH($B615&amp;$C615,'Smelter Look-up'!$J:$J,0)))</f>
        <v>#N/A</v>
      </c>
      <c r="W615" s="134"/>
      <c r="X615" s="134">
        <f t="shared" ca="1" si="10"/>
        <v>0</v>
      </c>
      <c r="Y615" s="134"/>
      <c r="Z615" s="134"/>
      <c r="AA615" s="134"/>
      <c r="AB615" s="162" t="str">
        <f t="shared" si="11"/>
        <v/>
      </c>
      <c r="AC615" s="134"/>
      <c r="AD615" s="134"/>
      <c r="AE615" s="134"/>
      <c r="AF615" s="134"/>
      <c r="AG615" s="134"/>
      <c r="AH615" s="134"/>
    </row>
    <row r="616" spans="1:34" ht="12" customHeight="1">
      <c r="A616" s="160"/>
      <c r="B616" s="155" t="str">
        <f t="array" ref="B616">IF(LEN(A616)=0,"",INDEX('Smelter Look-up'!$A:$A,MATCH($A616,'Smelter Look-up'!$E:$E,0)))</f>
        <v/>
      </c>
      <c r="C616" s="158" t="str">
        <f t="array" ref="C616">IF(LEN(A616)=0,"",INDEX('Smelter Look-up'!$C:$C,MATCH($A616,'Smelter Look-up'!$E:$E,0)))</f>
        <v/>
      </c>
      <c r="D616" s="155"/>
      <c r="E616" s="155" t="str">
        <f ca="1">IF(ISERROR($V616),"",OFFSET('Smelter Look-up'!$D$4,$V616-4,0)&amp;"")</f>
        <v/>
      </c>
      <c r="F616" s="155" t="str">
        <f ca="1">IF(ISERROR($V616),"",OFFSET('Smelter Look-up'!$E$4,$V616-4,0))</f>
        <v/>
      </c>
      <c r="G616" s="155" t="str">
        <f ca="1">IF(C616=$X$4,IF(ISERROR($V616),"Enter smelter details","RMI"),IF(ISERROR($V616),"",OFFSET('Smelter Look-up'!$F$4,$V616-4,0)))</f>
        <v/>
      </c>
      <c r="H616" s="156" t="str">
        <f ca="1">IF(ISERROR($V616),"",OFFSET('Smelter Look-up'!$G$4,$V616-4,0))</f>
        <v/>
      </c>
      <c r="I616" s="157" t="str">
        <f ca="1">IF(ISERROR($V616),"",OFFSET('Smelter Look-up'!$H$4,$V616-4,0))</f>
        <v/>
      </c>
      <c r="J616" s="157" t="str">
        <f ca="1">IF(ISERROR($V616),"",OFFSET('Smelter Look-up'!$I$4,$V616-4,0))</f>
        <v/>
      </c>
      <c r="K616" s="158"/>
      <c r="L616" s="158"/>
      <c r="M616" s="158"/>
      <c r="N616" s="158"/>
      <c r="O616" s="158"/>
      <c r="P616" s="157"/>
      <c r="Q616" s="159"/>
      <c r="R616" s="155" t="str">
        <f ca="1">IF(ISERROR($V616),"",OFFSET('Smelter Look-up'!$C$4,$V616-4,0)&amp;"")</f>
        <v/>
      </c>
      <c r="S616" s="160" t="str">
        <f t="array" aca="1" ref="S616" ca="1">IF(B616="","",IF(ISERROR(MATCH($E616,CL,0)),"Unknown",INDIRECT("'C'!$A$"&amp;MATCH($E616,CL,0)+1)))</f>
        <v/>
      </c>
      <c r="T616" s="160" t="str">
        <f t="array" aca="1" ref="T616" ca="1">IF(B616="","",IF(ISERROR(MATCH($J616,SorP!$B$1:$B$6226,0)),"",INDIRECT("'SorP'!$A$"&amp;MATCH($S616&amp;$J616,SorP!C:C,0))))</f>
        <v/>
      </c>
      <c r="U616" s="161"/>
      <c r="V616" s="151" t="e">
        <f>IF(C616="",NA(),IF(OR(C616="Smelter not listed",C616="Smelter not yet identified"),MATCH($B616&amp;$D616,'Smelter Look-up'!$J:$J,0),MATCH($B616&amp;$C616,'Smelter Look-up'!$J:$J,0)))</f>
        <v>#N/A</v>
      </c>
      <c r="W616" s="134"/>
      <c r="X616" s="134">
        <f t="shared" ca="1" si="10"/>
        <v>0</v>
      </c>
      <c r="Y616" s="134"/>
      <c r="Z616" s="134"/>
      <c r="AA616" s="134"/>
      <c r="AB616" s="162" t="str">
        <f t="shared" si="11"/>
        <v/>
      </c>
      <c r="AC616" s="134"/>
      <c r="AD616" s="134"/>
      <c r="AE616" s="134"/>
      <c r="AF616" s="134"/>
      <c r="AG616" s="134"/>
      <c r="AH616" s="134"/>
    </row>
    <row r="617" spans="1:34" ht="12" customHeight="1">
      <c r="A617" s="160"/>
      <c r="B617" s="155" t="str">
        <f t="array" ref="B617">IF(LEN(A617)=0,"",INDEX('Smelter Look-up'!$A:$A,MATCH($A617,'Smelter Look-up'!$E:$E,0)))</f>
        <v/>
      </c>
      <c r="C617" s="158" t="str">
        <f t="array" ref="C617">IF(LEN(A617)=0,"",INDEX('Smelter Look-up'!$C:$C,MATCH($A617,'Smelter Look-up'!$E:$E,0)))</f>
        <v/>
      </c>
      <c r="D617" s="155"/>
      <c r="E617" s="155" t="str">
        <f ca="1">IF(ISERROR($V617),"",OFFSET('Smelter Look-up'!$D$4,$V617-4,0)&amp;"")</f>
        <v/>
      </c>
      <c r="F617" s="155" t="str">
        <f ca="1">IF(ISERROR($V617),"",OFFSET('Smelter Look-up'!$E$4,$V617-4,0))</f>
        <v/>
      </c>
      <c r="G617" s="155" t="str">
        <f ca="1">IF(C617=$X$4,IF(ISERROR($V617),"Enter smelter details","RMI"),IF(ISERROR($V617),"",OFFSET('Smelter Look-up'!$F$4,$V617-4,0)))</f>
        <v/>
      </c>
      <c r="H617" s="156" t="str">
        <f ca="1">IF(ISERROR($V617),"",OFFSET('Smelter Look-up'!$G$4,$V617-4,0))</f>
        <v/>
      </c>
      <c r="I617" s="157" t="str">
        <f ca="1">IF(ISERROR($V617),"",OFFSET('Smelter Look-up'!$H$4,$V617-4,0))</f>
        <v/>
      </c>
      <c r="J617" s="157" t="str">
        <f ca="1">IF(ISERROR($V617),"",OFFSET('Smelter Look-up'!$I$4,$V617-4,0))</f>
        <v/>
      </c>
      <c r="K617" s="158"/>
      <c r="L617" s="158"/>
      <c r="M617" s="158"/>
      <c r="N617" s="158"/>
      <c r="O617" s="158"/>
      <c r="P617" s="157"/>
      <c r="Q617" s="159"/>
      <c r="R617" s="155" t="str">
        <f ca="1">IF(ISERROR($V617),"",OFFSET('Smelter Look-up'!$C$4,$V617-4,0)&amp;"")</f>
        <v/>
      </c>
      <c r="S617" s="160" t="str">
        <f t="array" aca="1" ref="S617" ca="1">IF(B617="","",IF(ISERROR(MATCH($E617,CL,0)),"Unknown",INDIRECT("'C'!$A$"&amp;MATCH($E617,CL,0)+1)))</f>
        <v/>
      </c>
      <c r="T617" s="160" t="str">
        <f t="array" aca="1" ref="T617" ca="1">IF(B617="","",IF(ISERROR(MATCH($J617,SorP!$B$1:$B$6226,0)),"",INDIRECT("'SorP'!$A$"&amp;MATCH($S617&amp;$J617,SorP!C:C,0))))</f>
        <v/>
      </c>
      <c r="U617" s="161"/>
      <c r="V617" s="151" t="e">
        <f>IF(C617="",NA(),IF(OR(C617="Smelter not listed",C617="Smelter not yet identified"),MATCH($B617&amp;$D617,'Smelter Look-up'!$J:$J,0),MATCH($B617&amp;$C617,'Smelter Look-up'!$J:$J,0)))</f>
        <v>#N/A</v>
      </c>
      <c r="W617" s="134"/>
      <c r="X617" s="134">
        <f t="shared" ca="1" si="10"/>
        <v>0</v>
      </c>
      <c r="Y617" s="134"/>
      <c r="Z617" s="134"/>
      <c r="AA617" s="134"/>
      <c r="AB617" s="162" t="str">
        <f t="shared" si="11"/>
        <v/>
      </c>
      <c r="AC617" s="134"/>
      <c r="AD617" s="134"/>
      <c r="AE617" s="134"/>
      <c r="AF617" s="134"/>
      <c r="AG617" s="134"/>
      <c r="AH617" s="134"/>
    </row>
    <row r="618" spans="1:34" ht="12" customHeight="1">
      <c r="A618" s="160"/>
      <c r="B618" s="155" t="str">
        <f t="array" ref="B618">IF(LEN(A618)=0,"",INDEX('Smelter Look-up'!$A:$A,MATCH($A618,'Smelter Look-up'!$E:$E,0)))</f>
        <v/>
      </c>
      <c r="C618" s="158" t="str">
        <f t="array" ref="C618">IF(LEN(A618)=0,"",INDEX('Smelter Look-up'!$C:$C,MATCH($A618,'Smelter Look-up'!$E:$E,0)))</f>
        <v/>
      </c>
      <c r="D618" s="155"/>
      <c r="E618" s="155" t="str">
        <f ca="1">IF(ISERROR($V618),"",OFFSET('Smelter Look-up'!$D$4,$V618-4,0)&amp;"")</f>
        <v/>
      </c>
      <c r="F618" s="155" t="str">
        <f ca="1">IF(ISERROR($V618),"",OFFSET('Smelter Look-up'!$E$4,$V618-4,0))</f>
        <v/>
      </c>
      <c r="G618" s="155" t="str">
        <f ca="1">IF(C618=$X$4,IF(ISERROR($V618),"Enter smelter details","RMI"),IF(ISERROR($V618),"",OFFSET('Smelter Look-up'!$F$4,$V618-4,0)))</f>
        <v/>
      </c>
      <c r="H618" s="156" t="str">
        <f ca="1">IF(ISERROR($V618),"",OFFSET('Smelter Look-up'!$G$4,$V618-4,0))</f>
        <v/>
      </c>
      <c r="I618" s="157" t="str">
        <f ca="1">IF(ISERROR($V618),"",OFFSET('Smelter Look-up'!$H$4,$V618-4,0))</f>
        <v/>
      </c>
      <c r="J618" s="157" t="str">
        <f ca="1">IF(ISERROR($V618),"",OFFSET('Smelter Look-up'!$I$4,$V618-4,0))</f>
        <v/>
      </c>
      <c r="K618" s="158"/>
      <c r="L618" s="158"/>
      <c r="M618" s="158"/>
      <c r="N618" s="158"/>
      <c r="O618" s="158"/>
      <c r="P618" s="157"/>
      <c r="Q618" s="159"/>
      <c r="R618" s="155" t="str">
        <f ca="1">IF(ISERROR($V618),"",OFFSET('Smelter Look-up'!$C$4,$V618-4,0)&amp;"")</f>
        <v/>
      </c>
      <c r="S618" s="160" t="str">
        <f t="array" aca="1" ref="S618" ca="1">IF(B618="","",IF(ISERROR(MATCH($E618,CL,0)),"Unknown",INDIRECT("'C'!$A$"&amp;MATCH($E618,CL,0)+1)))</f>
        <v/>
      </c>
      <c r="T618" s="160" t="str">
        <f t="array" aca="1" ref="T618" ca="1">IF(B618="","",IF(ISERROR(MATCH($J618,SorP!$B$1:$B$6226,0)),"",INDIRECT("'SorP'!$A$"&amp;MATCH($S618&amp;$J618,SorP!C:C,0))))</f>
        <v/>
      </c>
      <c r="U618" s="161"/>
      <c r="V618" s="151" t="e">
        <f>IF(C618="",NA(),IF(OR(C618="Smelter not listed",C618="Smelter not yet identified"),MATCH($B618&amp;$D618,'Smelter Look-up'!$J:$J,0),MATCH($B618&amp;$C618,'Smelter Look-up'!$J:$J,0)))</f>
        <v>#N/A</v>
      </c>
      <c r="W618" s="134"/>
      <c r="X618" s="134">
        <f t="shared" ca="1" si="10"/>
        <v>0</v>
      </c>
      <c r="Y618" s="134"/>
      <c r="Z618" s="134"/>
      <c r="AA618" s="134"/>
      <c r="AB618" s="162" t="str">
        <f t="shared" si="11"/>
        <v/>
      </c>
      <c r="AC618" s="134"/>
      <c r="AD618" s="134"/>
      <c r="AE618" s="134"/>
      <c r="AF618" s="134"/>
      <c r="AG618" s="134"/>
      <c r="AH618" s="134"/>
    </row>
    <row r="619" spans="1:34" ht="12" customHeight="1">
      <c r="A619" s="160"/>
      <c r="B619" s="155" t="str">
        <f t="array" ref="B619">IF(LEN(A619)=0,"",INDEX('Smelter Look-up'!$A:$A,MATCH($A619,'Smelter Look-up'!$E:$E,0)))</f>
        <v/>
      </c>
      <c r="C619" s="158" t="str">
        <f t="array" ref="C619">IF(LEN(A619)=0,"",INDEX('Smelter Look-up'!$C:$C,MATCH($A619,'Smelter Look-up'!$E:$E,0)))</f>
        <v/>
      </c>
      <c r="D619" s="155"/>
      <c r="E619" s="155" t="str">
        <f ca="1">IF(ISERROR($V619),"",OFFSET('Smelter Look-up'!$D$4,$V619-4,0)&amp;"")</f>
        <v/>
      </c>
      <c r="F619" s="155" t="str">
        <f ca="1">IF(ISERROR($V619),"",OFFSET('Smelter Look-up'!$E$4,$V619-4,0))</f>
        <v/>
      </c>
      <c r="G619" s="155" t="str">
        <f ca="1">IF(C619=$X$4,IF(ISERROR($V619),"Enter smelter details","RMI"),IF(ISERROR($V619),"",OFFSET('Smelter Look-up'!$F$4,$V619-4,0)))</f>
        <v/>
      </c>
      <c r="H619" s="156" t="str">
        <f ca="1">IF(ISERROR($V619),"",OFFSET('Smelter Look-up'!$G$4,$V619-4,0))</f>
        <v/>
      </c>
      <c r="I619" s="157" t="str">
        <f ca="1">IF(ISERROR($V619),"",OFFSET('Smelter Look-up'!$H$4,$V619-4,0))</f>
        <v/>
      </c>
      <c r="J619" s="157" t="str">
        <f ca="1">IF(ISERROR($V619),"",OFFSET('Smelter Look-up'!$I$4,$V619-4,0))</f>
        <v/>
      </c>
      <c r="K619" s="158"/>
      <c r="L619" s="158"/>
      <c r="M619" s="158"/>
      <c r="N619" s="158"/>
      <c r="O619" s="158"/>
      <c r="P619" s="157"/>
      <c r="Q619" s="159"/>
      <c r="R619" s="155" t="str">
        <f ca="1">IF(ISERROR($V619),"",OFFSET('Smelter Look-up'!$C$4,$V619-4,0)&amp;"")</f>
        <v/>
      </c>
      <c r="S619" s="160" t="str">
        <f t="array" aca="1" ref="S619" ca="1">IF(B619="","",IF(ISERROR(MATCH($E619,CL,0)),"Unknown",INDIRECT("'C'!$A$"&amp;MATCH($E619,CL,0)+1)))</f>
        <v/>
      </c>
      <c r="T619" s="160" t="str">
        <f t="array" aca="1" ref="T619" ca="1">IF(B619="","",IF(ISERROR(MATCH($J619,SorP!$B$1:$B$6226,0)),"",INDIRECT("'SorP'!$A$"&amp;MATCH($S619&amp;$J619,SorP!C:C,0))))</f>
        <v/>
      </c>
      <c r="U619" s="161"/>
      <c r="V619" s="151" t="e">
        <f>IF(C619="",NA(),IF(OR(C619="Smelter not listed",C619="Smelter not yet identified"),MATCH($B619&amp;$D619,'Smelter Look-up'!$J:$J,0),MATCH($B619&amp;$C619,'Smelter Look-up'!$J:$J,0)))</f>
        <v>#N/A</v>
      </c>
      <c r="W619" s="134"/>
      <c r="X619" s="134">
        <f t="shared" ca="1" si="10"/>
        <v>0</v>
      </c>
      <c r="Y619" s="134"/>
      <c r="Z619" s="134"/>
      <c r="AA619" s="134"/>
      <c r="AB619" s="162" t="str">
        <f t="shared" si="11"/>
        <v/>
      </c>
      <c r="AC619" s="134"/>
      <c r="AD619" s="134"/>
      <c r="AE619" s="134"/>
      <c r="AF619" s="134"/>
      <c r="AG619" s="134"/>
      <c r="AH619" s="134"/>
    </row>
    <row r="620" spans="1:34" ht="12" customHeight="1">
      <c r="A620" s="160"/>
      <c r="B620" s="155" t="str">
        <f t="array" ref="B620">IF(LEN(A620)=0,"",INDEX('Smelter Look-up'!$A:$A,MATCH($A620,'Smelter Look-up'!$E:$E,0)))</f>
        <v/>
      </c>
      <c r="C620" s="158" t="str">
        <f t="array" ref="C620">IF(LEN(A620)=0,"",INDEX('Smelter Look-up'!$C:$C,MATCH($A620,'Smelter Look-up'!$E:$E,0)))</f>
        <v/>
      </c>
      <c r="D620" s="155"/>
      <c r="E620" s="155" t="str">
        <f ca="1">IF(ISERROR($V620),"",OFFSET('Smelter Look-up'!$D$4,$V620-4,0)&amp;"")</f>
        <v/>
      </c>
      <c r="F620" s="155" t="str">
        <f ca="1">IF(ISERROR($V620),"",OFFSET('Smelter Look-up'!$E$4,$V620-4,0))</f>
        <v/>
      </c>
      <c r="G620" s="155" t="str">
        <f ca="1">IF(C620=$X$4,IF(ISERROR($V620),"Enter smelter details","RMI"),IF(ISERROR($V620),"",OFFSET('Smelter Look-up'!$F$4,$V620-4,0)))</f>
        <v/>
      </c>
      <c r="H620" s="156" t="str">
        <f ca="1">IF(ISERROR($V620),"",OFFSET('Smelter Look-up'!$G$4,$V620-4,0))</f>
        <v/>
      </c>
      <c r="I620" s="157" t="str">
        <f ca="1">IF(ISERROR($V620),"",OFFSET('Smelter Look-up'!$H$4,$V620-4,0))</f>
        <v/>
      </c>
      <c r="J620" s="157" t="str">
        <f ca="1">IF(ISERROR($V620),"",OFFSET('Smelter Look-up'!$I$4,$V620-4,0))</f>
        <v/>
      </c>
      <c r="K620" s="158"/>
      <c r="L620" s="158"/>
      <c r="M620" s="158"/>
      <c r="N620" s="158"/>
      <c r="O620" s="158"/>
      <c r="P620" s="157"/>
      <c r="Q620" s="159"/>
      <c r="R620" s="155" t="str">
        <f ca="1">IF(ISERROR($V620),"",OFFSET('Smelter Look-up'!$C$4,$V620-4,0)&amp;"")</f>
        <v/>
      </c>
      <c r="S620" s="160" t="str">
        <f t="array" aca="1" ref="S620" ca="1">IF(B620="","",IF(ISERROR(MATCH($E620,CL,0)),"Unknown",INDIRECT("'C'!$A$"&amp;MATCH($E620,CL,0)+1)))</f>
        <v/>
      </c>
      <c r="T620" s="160" t="str">
        <f t="array" aca="1" ref="T620" ca="1">IF(B620="","",IF(ISERROR(MATCH($J620,SorP!$B$1:$B$6226,0)),"",INDIRECT("'SorP'!$A$"&amp;MATCH($S620&amp;$J620,SorP!C:C,0))))</f>
        <v/>
      </c>
      <c r="U620" s="161"/>
      <c r="V620" s="151" t="e">
        <f>IF(C620="",NA(),IF(OR(C620="Smelter not listed",C620="Smelter not yet identified"),MATCH($B620&amp;$D620,'Smelter Look-up'!$J:$J,0),MATCH($B620&amp;$C620,'Smelter Look-up'!$J:$J,0)))</f>
        <v>#N/A</v>
      </c>
      <c r="W620" s="134"/>
      <c r="X620" s="134">
        <f t="shared" ca="1" si="10"/>
        <v>0</v>
      </c>
      <c r="Y620" s="134"/>
      <c r="Z620" s="134"/>
      <c r="AA620" s="134"/>
      <c r="AB620" s="162" t="str">
        <f t="shared" si="11"/>
        <v/>
      </c>
      <c r="AC620" s="134"/>
      <c r="AD620" s="134"/>
      <c r="AE620" s="134"/>
      <c r="AF620" s="134"/>
      <c r="AG620" s="134"/>
      <c r="AH620" s="134"/>
    </row>
    <row r="621" spans="1:34" ht="12" customHeight="1">
      <c r="A621" s="160"/>
      <c r="B621" s="155" t="str">
        <f t="array" ref="B621">IF(LEN(A621)=0,"",INDEX('Smelter Look-up'!$A:$A,MATCH($A621,'Smelter Look-up'!$E:$E,0)))</f>
        <v/>
      </c>
      <c r="C621" s="158" t="str">
        <f t="array" ref="C621">IF(LEN(A621)=0,"",INDEX('Smelter Look-up'!$C:$C,MATCH($A621,'Smelter Look-up'!$E:$E,0)))</f>
        <v/>
      </c>
      <c r="D621" s="155"/>
      <c r="E621" s="155" t="str">
        <f ca="1">IF(ISERROR($V621),"",OFFSET('Smelter Look-up'!$D$4,$V621-4,0)&amp;"")</f>
        <v/>
      </c>
      <c r="F621" s="155" t="str">
        <f ca="1">IF(ISERROR($V621),"",OFFSET('Smelter Look-up'!$E$4,$V621-4,0))</f>
        <v/>
      </c>
      <c r="G621" s="155" t="str">
        <f ca="1">IF(C621=$X$4,IF(ISERROR($V621),"Enter smelter details","RMI"),IF(ISERROR($V621),"",OFFSET('Smelter Look-up'!$F$4,$V621-4,0)))</f>
        <v/>
      </c>
      <c r="H621" s="156" t="str">
        <f ca="1">IF(ISERROR($V621),"",OFFSET('Smelter Look-up'!$G$4,$V621-4,0))</f>
        <v/>
      </c>
      <c r="I621" s="157" t="str">
        <f ca="1">IF(ISERROR($V621),"",OFFSET('Smelter Look-up'!$H$4,$V621-4,0))</f>
        <v/>
      </c>
      <c r="J621" s="157" t="str">
        <f ca="1">IF(ISERROR($V621),"",OFFSET('Smelter Look-up'!$I$4,$V621-4,0))</f>
        <v/>
      </c>
      <c r="K621" s="158"/>
      <c r="L621" s="158"/>
      <c r="M621" s="158"/>
      <c r="N621" s="158"/>
      <c r="O621" s="158"/>
      <c r="P621" s="157"/>
      <c r="Q621" s="159"/>
      <c r="R621" s="155" t="str">
        <f ca="1">IF(ISERROR($V621),"",OFFSET('Smelter Look-up'!$C$4,$V621-4,0)&amp;"")</f>
        <v/>
      </c>
      <c r="S621" s="160" t="str">
        <f t="array" aca="1" ref="S621" ca="1">IF(B621="","",IF(ISERROR(MATCH($E621,CL,0)),"Unknown",INDIRECT("'C'!$A$"&amp;MATCH($E621,CL,0)+1)))</f>
        <v/>
      </c>
      <c r="T621" s="160" t="str">
        <f t="array" aca="1" ref="T621" ca="1">IF(B621="","",IF(ISERROR(MATCH($J621,SorP!$B$1:$B$6226,0)),"",INDIRECT("'SorP'!$A$"&amp;MATCH($S621&amp;$J621,SorP!C:C,0))))</f>
        <v/>
      </c>
      <c r="U621" s="161"/>
      <c r="V621" s="151" t="e">
        <f>IF(C621="",NA(),IF(OR(C621="Smelter not listed",C621="Smelter not yet identified"),MATCH($B621&amp;$D621,'Smelter Look-up'!$J:$J,0),MATCH($B621&amp;$C621,'Smelter Look-up'!$J:$J,0)))</f>
        <v>#N/A</v>
      </c>
      <c r="W621" s="134"/>
      <c r="X621" s="134">
        <f t="shared" ca="1" si="10"/>
        <v>0</v>
      </c>
      <c r="Y621" s="134"/>
      <c r="Z621" s="134"/>
      <c r="AA621" s="134"/>
      <c r="AB621" s="162" t="str">
        <f t="shared" si="11"/>
        <v/>
      </c>
      <c r="AC621" s="134"/>
      <c r="AD621" s="134"/>
      <c r="AE621" s="134"/>
      <c r="AF621" s="134"/>
      <c r="AG621" s="134"/>
      <c r="AH621" s="134"/>
    </row>
    <row r="622" spans="1:34" ht="12" customHeight="1">
      <c r="A622" s="160"/>
      <c r="B622" s="155" t="str">
        <f t="array" ref="B622">IF(LEN(A622)=0,"",INDEX('Smelter Look-up'!$A:$A,MATCH($A622,'Smelter Look-up'!$E:$E,0)))</f>
        <v/>
      </c>
      <c r="C622" s="158" t="str">
        <f t="array" ref="C622">IF(LEN(A622)=0,"",INDEX('Smelter Look-up'!$C:$C,MATCH($A622,'Smelter Look-up'!$E:$E,0)))</f>
        <v/>
      </c>
      <c r="D622" s="155"/>
      <c r="E622" s="155" t="str">
        <f ca="1">IF(ISERROR($V622),"",OFFSET('Smelter Look-up'!$D$4,$V622-4,0)&amp;"")</f>
        <v/>
      </c>
      <c r="F622" s="155" t="str">
        <f ca="1">IF(ISERROR($V622),"",OFFSET('Smelter Look-up'!$E$4,$V622-4,0))</f>
        <v/>
      </c>
      <c r="G622" s="155" t="str">
        <f ca="1">IF(C622=$X$4,IF(ISERROR($V622),"Enter smelter details","RMI"),IF(ISERROR($V622),"",OFFSET('Smelter Look-up'!$F$4,$V622-4,0)))</f>
        <v/>
      </c>
      <c r="H622" s="156" t="str">
        <f ca="1">IF(ISERROR($V622),"",OFFSET('Smelter Look-up'!$G$4,$V622-4,0))</f>
        <v/>
      </c>
      <c r="I622" s="157" t="str">
        <f ca="1">IF(ISERROR($V622),"",OFFSET('Smelter Look-up'!$H$4,$V622-4,0))</f>
        <v/>
      </c>
      <c r="J622" s="157" t="str">
        <f ca="1">IF(ISERROR($V622),"",OFFSET('Smelter Look-up'!$I$4,$V622-4,0))</f>
        <v/>
      </c>
      <c r="K622" s="158"/>
      <c r="L622" s="158"/>
      <c r="M622" s="158"/>
      <c r="N622" s="158"/>
      <c r="O622" s="158"/>
      <c r="P622" s="157"/>
      <c r="Q622" s="159"/>
      <c r="R622" s="155" t="str">
        <f ca="1">IF(ISERROR($V622),"",OFFSET('Smelter Look-up'!$C$4,$V622-4,0)&amp;"")</f>
        <v/>
      </c>
      <c r="S622" s="160" t="str">
        <f t="array" aca="1" ref="S622" ca="1">IF(B622="","",IF(ISERROR(MATCH($E622,CL,0)),"Unknown",INDIRECT("'C'!$A$"&amp;MATCH($E622,CL,0)+1)))</f>
        <v/>
      </c>
      <c r="T622" s="160" t="str">
        <f t="array" aca="1" ref="T622" ca="1">IF(B622="","",IF(ISERROR(MATCH($J622,SorP!$B$1:$B$6226,0)),"",INDIRECT("'SorP'!$A$"&amp;MATCH($S622&amp;$J622,SorP!C:C,0))))</f>
        <v/>
      </c>
      <c r="U622" s="161"/>
      <c r="V622" s="151" t="e">
        <f>IF(C622="",NA(),IF(OR(C622="Smelter not listed",C622="Smelter not yet identified"),MATCH($B622&amp;$D622,'Smelter Look-up'!$J:$J,0),MATCH($B622&amp;$C622,'Smelter Look-up'!$J:$J,0)))</f>
        <v>#N/A</v>
      </c>
      <c r="W622" s="134"/>
      <c r="X622" s="134">
        <f t="shared" ca="1" si="10"/>
        <v>0</v>
      </c>
      <c r="Y622" s="134"/>
      <c r="Z622" s="134"/>
      <c r="AA622" s="134"/>
      <c r="AB622" s="162" t="str">
        <f t="shared" si="11"/>
        <v/>
      </c>
      <c r="AC622" s="134"/>
      <c r="AD622" s="134"/>
      <c r="AE622" s="134"/>
      <c r="AF622" s="134"/>
      <c r="AG622" s="134"/>
      <c r="AH622" s="134"/>
    </row>
    <row r="623" spans="1:34" ht="12" customHeight="1">
      <c r="A623" s="160"/>
      <c r="B623" s="155" t="str">
        <f t="array" ref="B623">IF(LEN(A623)=0,"",INDEX('Smelter Look-up'!$A:$A,MATCH($A623,'Smelter Look-up'!$E:$E,0)))</f>
        <v/>
      </c>
      <c r="C623" s="158" t="str">
        <f t="array" ref="C623">IF(LEN(A623)=0,"",INDEX('Smelter Look-up'!$C:$C,MATCH($A623,'Smelter Look-up'!$E:$E,0)))</f>
        <v/>
      </c>
      <c r="D623" s="155"/>
      <c r="E623" s="155" t="str">
        <f ca="1">IF(ISERROR($V623),"",OFFSET('Smelter Look-up'!$D$4,$V623-4,0)&amp;"")</f>
        <v/>
      </c>
      <c r="F623" s="155" t="str">
        <f ca="1">IF(ISERROR($V623),"",OFFSET('Smelter Look-up'!$E$4,$V623-4,0))</f>
        <v/>
      </c>
      <c r="G623" s="155" t="str">
        <f ca="1">IF(C623=$X$4,IF(ISERROR($V623),"Enter smelter details","RMI"),IF(ISERROR($V623),"",OFFSET('Smelter Look-up'!$F$4,$V623-4,0)))</f>
        <v/>
      </c>
      <c r="H623" s="156" t="str">
        <f ca="1">IF(ISERROR($V623),"",OFFSET('Smelter Look-up'!$G$4,$V623-4,0))</f>
        <v/>
      </c>
      <c r="I623" s="157" t="str">
        <f ca="1">IF(ISERROR($V623),"",OFFSET('Smelter Look-up'!$H$4,$V623-4,0))</f>
        <v/>
      </c>
      <c r="J623" s="157" t="str">
        <f ca="1">IF(ISERROR($V623),"",OFFSET('Smelter Look-up'!$I$4,$V623-4,0))</f>
        <v/>
      </c>
      <c r="K623" s="158"/>
      <c r="L623" s="158"/>
      <c r="M623" s="158"/>
      <c r="N623" s="158"/>
      <c r="O623" s="158"/>
      <c r="P623" s="157"/>
      <c r="Q623" s="159"/>
      <c r="R623" s="155" t="str">
        <f ca="1">IF(ISERROR($V623),"",OFFSET('Smelter Look-up'!$C$4,$V623-4,0)&amp;"")</f>
        <v/>
      </c>
      <c r="S623" s="160" t="str">
        <f t="array" aca="1" ref="S623" ca="1">IF(B623="","",IF(ISERROR(MATCH($E623,CL,0)),"Unknown",INDIRECT("'C'!$A$"&amp;MATCH($E623,CL,0)+1)))</f>
        <v/>
      </c>
      <c r="T623" s="160" t="str">
        <f t="array" aca="1" ref="T623" ca="1">IF(B623="","",IF(ISERROR(MATCH($J623,SorP!$B$1:$B$6226,0)),"",INDIRECT("'SorP'!$A$"&amp;MATCH($S623&amp;$J623,SorP!C:C,0))))</f>
        <v/>
      </c>
      <c r="U623" s="161"/>
      <c r="V623" s="151" t="e">
        <f>IF(C623="",NA(),IF(OR(C623="Smelter not listed",C623="Smelter not yet identified"),MATCH($B623&amp;$D623,'Smelter Look-up'!$J:$J,0),MATCH($B623&amp;$C623,'Smelter Look-up'!$J:$J,0)))</f>
        <v>#N/A</v>
      </c>
      <c r="W623" s="134"/>
      <c r="X623" s="134">
        <f t="shared" ca="1" si="10"/>
        <v>0</v>
      </c>
      <c r="Y623" s="134"/>
      <c r="Z623" s="134"/>
      <c r="AA623" s="134"/>
      <c r="AB623" s="162" t="str">
        <f t="shared" si="11"/>
        <v/>
      </c>
      <c r="AC623" s="134"/>
      <c r="AD623" s="134"/>
      <c r="AE623" s="134"/>
      <c r="AF623" s="134"/>
      <c r="AG623" s="134"/>
      <c r="AH623" s="134"/>
    </row>
    <row r="624" spans="1:34" ht="12" customHeight="1">
      <c r="A624" s="160"/>
      <c r="B624" s="155" t="str">
        <f t="array" ref="B624">IF(LEN(A624)=0,"",INDEX('Smelter Look-up'!$A:$A,MATCH($A624,'Smelter Look-up'!$E:$E,0)))</f>
        <v/>
      </c>
      <c r="C624" s="158" t="str">
        <f t="array" ref="C624">IF(LEN(A624)=0,"",INDEX('Smelter Look-up'!$C:$C,MATCH($A624,'Smelter Look-up'!$E:$E,0)))</f>
        <v/>
      </c>
      <c r="D624" s="155"/>
      <c r="E624" s="155" t="str">
        <f ca="1">IF(ISERROR($V624),"",OFFSET('Smelter Look-up'!$D$4,$V624-4,0)&amp;"")</f>
        <v/>
      </c>
      <c r="F624" s="155" t="str">
        <f ca="1">IF(ISERROR($V624),"",OFFSET('Smelter Look-up'!$E$4,$V624-4,0))</f>
        <v/>
      </c>
      <c r="G624" s="155" t="str">
        <f ca="1">IF(C624=$X$4,IF(ISERROR($V624),"Enter smelter details","RMI"),IF(ISERROR($V624),"",OFFSET('Smelter Look-up'!$F$4,$V624-4,0)))</f>
        <v/>
      </c>
      <c r="H624" s="156" t="str">
        <f ca="1">IF(ISERROR($V624),"",OFFSET('Smelter Look-up'!$G$4,$V624-4,0))</f>
        <v/>
      </c>
      <c r="I624" s="157" t="str">
        <f ca="1">IF(ISERROR($V624),"",OFFSET('Smelter Look-up'!$H$4,$V624-4,0))</f>
        <v/>
      </c>
      <c r="J624" s="157" t="str">
        <f ca="1">IF(ISERROR($V624),"",OFFSET('Smelter Look-up'!$I$4,$V624-4,0))</f>
        <v/>
      </c>
      <c r="K624" s="158"/>
      <c r="L624" s="158"/>
      <c r="M624" s="158"/>
      <c r="N624" s="158"/>
      <c r="O624" s="158"/>
      <c r="P624" s="157"/>
      <c r="Q624" s="159"/>
      <c r="R624" s="155" t="str">
        <f ca="1">IF(ISERROR($V624),"",OFFSET('Smelter Look-up'!$C$4,$V624-4,0)&amp;"")</f>
        <v/>
      </c>
      <c r="S624" s="160" t="str">
        <f t="array" aca="1" ref="S624" ca="1">IF(B624="","",IF(ISERROR(MATCH($E624,CL,0)),"Unknown",INDIRECT("'C'!$A$"&amp;MATCH($E624,CL,0)+1)))</f>
        <v/>
      </c>
      <c r="T624" s="160" t="str">
        <f t="array" aca="1" ref="T624" ca="1">IF(B624="","",IF(ISERROR(MATCH($J624,SorP!$B$1:$B$6226,0)),"",INDIRECT("'SorP'!$A$"&amp;MATCH($S624&amp;$J624,SorP!C:C,0))))</f>
        <v/>
      </c>
      <c r="U624" s="161"/>
      <c r="V624" s="151" t="e">
        <f>IF(C624="",NA(),IF(OR(C624="Smelter not listed",C624="Smelter not yet identified"),MATCH($B624&amp;$D624,'Smelter Look-up'!$J:$J,0),MATCH($B624&amp;$C624,'Smelter Look-up'!$J:$J,0)))</f>
        <v>#N/A</v>
      </c>
      <c r="W624" s="134"/>
      <c r="X624" s="134">
        <f t="shared" ca="1" si="10"/>
        <v>0</v>
      </c>
      <c r="Y624" s="134"/>
      <c r="Z624" s="134"/>
      <c r="AA624" s="134"/>
      <c r="AB624" s="162" t="str">
        <f t="shared" si="11"/>
        <v/>
      </c>
      <c r="AC624" s="134"/>
      <c r="AD624" s="134"/>
      <c r="AE624" s="134"/>
      <c r="AF624" s="134"/>
      <c r="AG624" s="134"/>
      <c r="AH624" s="134"/>
    </row>
    <row r="625" spans="1:34" ht="12" customHeight="1">
      <c r="A625" s="160"/>
      <c r="B625" s="155" t="str">
        <f t="array" ref="B625">IF(LEN(A625)=0,"",INDEX('Smelter Look-up'!$A:$A,MATCH($A625,'Smelter Look-up'!$E:$E,0)))</f>
        <v/>
      </c>
      <c r="C625" s="158" t="str">
        <f t="array" ref="C625">IF(LEN(A625)=0,"",INDEX('Smelter Look-up'!$C:$C,MATCH($A625,'Smelter Look-up'!$E:$E,0)))</f>
        <v/>
      </c>
      <c r="D625" s="155"/>
      <c r="E625" s="155" t="str">
        <f ca="1">IF(ISERROR($V625),"",OFFSET('Smelter Look-up'!$D$4,$V625-4,0)&amp;"")</f>
        <v/>
      </c>
      <c r="F625" s="155" t="str">
        <f ca="1">IF(ISERROR($V625),"",OFFSET('Smelter Look-up'!$E$4,$V625-4,0))</f>
        <v/>
      </c>
      <c r="G625" s="155" t="str">
        <f ca="1">IF(C625=$X$4,IF(ISERROR($V625),"Enter smelter details","RMI"),IF(ISERROR($V625),"",OFFSET('Smelter Look-up'!$F$4,$V625-4,0)))</f>
        <v/>
      </c>
      <c r="H625" s="156" t="str">
        <f ca="1">IF(ISERROR($V625),"",OFFSET('Smelter Look-up'!$G$4,$V625-4,0))</f>
        <v/>
      </c>
      <c r="I625" s="157" t="str">
        <f ca="1">IF(ISERROR($V625),"",OFFSET('Smelter Look-up'!$H$4,$V625-4,0))</f>
        <v/>
      </c>
      <c r="J625" s="157" t="str">
        <f ca="1">IF(ISERROR($V625),"",OFFSET('Smelter Look-up'!$I$4,$V625-4,0))</f>
        <v/>
      </c>
      <c r="K625" s="158"/>
      <c r="L625" s="158"/>
      <c r="M625" s="158"/>
      <c r="N625" s="158"/>
      <c r="O625" s="158"/>
      <c r="P625" s="157"/>
      <c r="Q625" s="159"/>
      <c r="R625" s="155" t="str">
        <f ca="1">IF(ISERROR($V625),"",OFFSET('Smelter Look-up'!$C$4,$V625-4,0)&amp;"")</f>
        <v/>
      </c>
      <c r="S625" s="160" t="str">
        <f t="array" aca="1" ref="S625" ca="1">IF(B625="","",IF(ISERROR(MATCH($E625,CL,0)),"Unknown",INDIRECT("'C'!$A$"&amp;MATCH($E625,CL,0)+1)))</f>
        <v/>
      </c>
      <c r="T625" s="160" t="str">
        <f t="array" aca="1" ref="T625" ca="1">IF(B625="","",IF(ISERROR(MATCH($J625,SorP!$B$1:$B$6226,0)),"",INDIRECT("'SorP'!$A$"&amp;MATCH($S625&amp;$J625,SorP!C:C,0))))</f>
        <v/>
      </c>
      <c r="U625" s="161"/>
      <c r="V625" s="151" t="e">
        <f>IF(C625="",NA(),IF(OR(C625="Smelter not listed",C625="Smelter not yet identified"),MATCH($B625&amp;$D625,'Smelter Look-up'!$J:$J,0),MATCH($B625&amp;$C625,'Smelter Look-up'!$J:$J,0)))</f>
        <v>#N/A</v>
      </c>
      <c r="W625" s="134"/>
      <c r="X625" s="134">
        <f t="shared" ca="1" si="10"/>
        <v>0</v>
      </c>
      <c r="Y625" s="134"/>
      <c r="Z625" s="134"/>
      <c r="AA625" s="134"/>
      <c r="AB625" s="162" t="str">
        <f t="shared" si="11"/>
        <v/>
      </c>
      <c r="AC625" s="134"/>
      <c r="AD625" s="134"/>
      <c r="AE625" s="134"/>
      <c r="AF625" s="134"/>
      <c r="AG625" s="134"/>
      <c r="AH625" s="134"/>
    </row>
    <row r="626" spans="1:34" ht="12" customHeight="1">
      <c r="A626" s="160"/>
      <c r="B626" s="155" t="str">
        <f t="array" ref="B626">IF(LEN(A626)=0,"",INDEX('Smelter Look-up'!$A:$A,MATCH($A626,'Smelter Look-up'!$E:$E,0)))</f>
        <v/>
      </c>
      <c r="C626" s="158" t="str">
        <f t="array" ref="C626">IF(LEN(A626)=0,"",INDEX('Smelter Look-up'!$C:$C,MATCH($A626,'Smelter Look-up'!$E:$E,0)))</f>
        <v/>
      </c>
      <c r="D626" s="155"/>
      <c r="E626" s="155" t="str">
        <f ca="1">IF(ISERROR($V626),"",OFFSET('Smelter Look-up'!$D$4,$V626-4,0)&amp;"")</f>
        <v/>
      </c>
      <c r="F626" s="155" t="str">
        <f ca="1">IF(ISERROR($V626),"",OFFSET('Smelter Look-up'!$E$4,$V626-4,0))</f>
        <v/>
      </c>
      <c r="G626" s="155" t="str">
        <f ca="1">IF(C626=$X$4,IF(ISERROR($V626),"Enter smelter details","RMI"),IF(ISERROR($V626),"",OFFSET('Smelter Look-up'!$F$4,$V626-4,0)))</f>
        <v/>
      </c>
      <c r="H626" s="156" t="str">
        <f ca="1">IF(ISERROR($V626),"",OFFSET('Smelter Look-up'!$G$4,$V626-4,0))</f>
        <v/>
      </c>
      <c r="I626" s="157" t="str">
        <f ca="1">IF(ISERROR($V626),"",OFFSET('Smelter Look-up'!$H$4,$V626-4,0))</f>
        <v/>
      </c>
      <c r="J626" s="157" t="str">
        <f ca="1">IF(ISERROR($V626),"",OFFSET('Smelter Look-up'!$I$4,$V626-4,0))</f>
        <v/>
      </c>
      <c r="K626" s="158"/>
      <c r="L626" s="158"/>
      <c r="M626" s="158"/>
      <c r="N626" s="158"/>
      <c r="O626" s="158"/>
      <c r="P626" s="157"/>
      <c r="Q626" s="159"/>
      <c r="R626" s="155" t="str">
        <f ca="1">IF(ISERROR($V626),"",OFFSET('Smelter Look-up'!$C$4,$V626-4,0)&amp;"")</f>
        <v/>
      </c>
      <c r="S626" s="160" t="str">
        <f t="array" aca="1" ref="S626" ca="1">IF(B626="","",IF(ISERROR(MATCH($E626,CL,0)),"Unknown",INDIRECT("'C'!$A$"&amp;MATCH($E626,CL,0)+1)))</f>
        <v/>
      </c>
      <c r="T626" s="160" t="str">
        <f t="array" aca="1" ref="T626" ca="1">IF(B626="","",IF(ISERROR(MATCH($J626,SorP!$B$1:$B$6226,0)),"",INDIRECT("'SorP'!$A$"&amp;MATCH($S626&amp;$J626,SorP!C:C,0))))</f>
        <v/>
      </c>
      <c r="U626" s="161"/>
      <c r="V626" s="151" t="e">
        <f>IF(C626="",NA(),IF(OR(C626="Smelter not listed",C626="Smelter not yet identified"),MATCH($B626&amp;$D626,'Smelter Look-up'!$J:$J,0),MATCH($B626&amp;$C626,'Smelter Look-up'!$J:$J,0)))</f>
        <v>#N/A</v>
      </c>
      <c r="W626" s="134"/>
      <c r="X626" s="134">
        <f t="shared" ca="1" si="10"/>
        <v>0</v>
      </c>
      <c r="Y626" s="134"/>
      <c r="Z626" s="134"/>
      <c r="AA626" s="134"/>
      <c r="AB626" s="162" t="str">
        <f t="shared" si="11"/>
        <v/>
      </c>
      <c r="AC626" s="134"/>
      <c r="AD626" s="134"/>
      <c r="AE626" s="134"/>
      <c r="AF626" s="134"/>
      <c r="AG626" s="134"/>
      <c r="AH626" s="134"/>
    </row>
    <row r="627" spans="1:34" ht="12" customHeight="1">
      <c r="A627" s="160"/>
      <c r="B627" s="155" t="str">
        <f t="array" ref="B627">IF(LEN(A627)=0,"",INDEX('Smelter Look-up'!$A:$A,MATCH($A627,'Smelter Look-up'!$E:$E,0)))</f>
        <v/>
      </c>
      <c r="C627" s="158" t="str">
        <f t="array" ref="C627">IF(LEN(A627)=0,"",INDEX('Smelter Look-up'!$C:$C,MATCH($A627,'Smelter Look-up'!$E:$E,0)))</f>
        <v/>
      </c>
      <c r="D627" s="155"/>
      <c r="E627" s="155" t="str">
        <f ca="1">IF(ISERROR($V627),"",OFFSET('Smelter Look-up'!$D$4,$V627-4,0)&amp;"")</f>
        <v/>
      </c>
      <c r="F627" s="155" t="str">
        <f ca="1">IF(ISERROR($V627),"",OFFSET('Smelter Look-up'!$E$4,$V627-4,0))</f>
        <v/>
      </c>
      <c r="G627" s="155" t="str">
        <f ca="1">IF(C627=$X$4,IF(ISERROR($V627),"Enter smelter details","RMI"),IF(ISERROR($V627),"",OFFSET('Smelter Look-up'!$F$4,$V627-4,0)))</f>
        <v/>
      </c>
      <c r="H627" s="156" t="str">
        <f ca="1">IF(ISERROR($V627),"",OFFSET('Smelter Look-up'!$G$4,$V627-4,0))</f>
        <v/>
      </c>
      <c r="I627" s="157" t="str">
        <f ca="1">IF(ISERROR($V627),"",OFFSET('Smelter Look-up'!$H$4,$V627-4,0))</f>
        <v/>
      </c>
      <c r="J627" s="157" t="str">
        <f ca="1">IF(ISERROR($V627),"",OFFSET('Smelter Look-up'!$I$4,$V627-4,0))</f>
        <v/>
      </c>
      <c r="K627" s="158"/>
      <c r="L627" s="158"/>
      <c r="M627" s="158"/>
      <c r="N627" s="158"/>
      <c r="O627" s="158"/>
      <c r="P627" s="157"/>
      <c r="Q627" s="159"/>
      <c r="R627" s="155" t="str">
        <f ca="1">IF(ISERROR($V627),"",OFFSET('Smelter Look-up'!$C$4,$V627-4,0)&amp;"")</f>
        <v/>
      </c>
      <c r="S627" s="160" t="str">
        <f t="array" aca="1" ref="S627" ca="1">IF(B627="","",IF(ISERROR(MATCH($E627,CL,0)),"Unknown",INDIRECT("'C'!$A$"&amp;MATCH($E627,CL,0)+1)))</f>
        <v/>
      </c>
      <c r="T627" s="160" t="str">
        <f t="array" aca="1" ref="T627" ca="1">IF(B627="","",IF(ISERROR(MATCH($J627,SorP!$B$1:$B$6226,0)),"",INDIRECT("'SorP'!$A$"&amp;MATCH($S627&amp;$J627,SorP!C:C,0))))</f>
        <v/>
      </c>
      <c r="U627" s="161"/>
      <c r="V627" s="151" t="e">
        <f>IF(C627="",NA(),IF(OR(C627="Smelter not listed",C627="Smelter not yet identified"),MATCH($B627&amp;$D627,'Smelter Look-up'!$J:$J,0),MATCH($B627&amp;$C627,'Smelter Look-up'!$J:$J,0)))</f>
        <v>#N/A</v>
      </c>
      <c r="W627" s="134"/>
      <c r="X627" s="134">
        <f t="shared" ca="1" si="10"/>
        <v>0</v>
      </c>
      <c r="Y627" s="134"/>
      <c r="Z627" s="134"/>
      <c r="AA627" s="134"/>
      <c r="AB627" s="162" t="str">
        <f t="shared" si="11"/>
        <v/>
      </c>
      <c r="AC627" s="134"/>
      <c r="AD627" s="134"/>
      <c r="AE627" s="134"/>
      <c r="AF627" s="134"/>
      <c r="AG627" s="134"/>
      <c r="AH627" s="134"/>
    </row>
    <row r="628" spans="1:34" ht="12" customHeight="1">
      <c r="A628" s="160"/>
      <c r="B628" s="155" t="str">
        <f t="array" ref="B628">IF(LEN(A628)=0,"",INDEX('Smelter Look-up'!$A:$A,MATCH($A628,'Smelter Look-up'!$E:$E,0)))</f>
        <v/>
      </c>
      <c r="C628" s="158" t="str">
        <f t="array" ref="C628">IF(LEN(A628)=0,"",INDEX('Smelter Look-up'!$C:$C,MATCH($A628,'Smelter Look-up'!$E:$E,0)))</f>
        <v/>
      </c>
      <c r="D628" s="155"/>
      <c r="E628" s="155" t="str">
        <f ca="1">IF(ISERROR($V628),"",OFFSET('Smelter Look-up'!$D$4,$V628-4,0)&amp;"")</f>
        <v/>
      </c>
      <c r="F628" s="155" t="str">
        <f ca="1">IF(ISERROR($V628),"",OFFSET('Smelter Look-up'!$E$4,$V628-4,0))</f>
        <v/>
      </c>
      <c r="G628" s="155" t="str">
        <f ca="1">IF(C628=$X$4,IF(ISERROR($V628),"Enter smelter details","RMI"),IF(ISERROR($V628),"",OFFSET('Smelter Look-up'!$F$4,$V628-4,0)))</f>
        <v/>
      </c>
      <c r="H628" s="156" t="str">
        <f ca="1">IF(ISERROR($V628),"",OFFSET('Smelter Look-up'!$G$4,$V628-4,0))</f>
        <v/>
      </c>
      <c r="I628" s="157" t="str">
        <f ca="1">IF(ISERROR($V628),"",OFFSET('Smelter Look-up'!$H$4,$V628-4,0))</f>
        <v/>
      </c>
      <c r="J628" s="157" t="str">
        <f ca="1">IF(ISERROR($V628),"",OFFSET('Smelter Look-up'!$I$4,$V628-4,0))</f>
        <v/>
      </c>
      <c r="K628" s="158"/>
      <c r="L628" s="158"/>
      <c r="M628" s="158"/>
      <c r="N628" s="158"/>
      <c r="O628" s="158"/>
      <c r="P628" s="157"/>
      <c r="Q628" s="159"/>
      <c r="R628" s="155" t="str">
        <f ca="1">IF(ISERROR($V628),"",OFFSET('Smelter Look-up'!$C$4,$V628-4,0)&amp;"")</f>
        <v/>
      </c>
      <c r="S628" s="160" t="str">
        <f t="array" aca="1" ref="S628" ca="1">IF(B628="","",IF(ISERROR(MATCH($E628,CL,0)),"Unknown",INDIRECT("'C'!$A$"&amp;MATCH($E628,CL,0)+1)))</f>
        <v/>
      </c>
      <c r="T628" s="160" t="str">
        <f t="array" aca="1" ref="T628" ca="1">IF(B628="","",IF(ISERROR(MATCH($J628,SorP!$B$1:$B$6226,0)),"",INDIRECT("'SorP'!$A$"&amp;MATCH($S628&amp;$J628,SorP!C:C,0))))</f>
        <v/>
      </c>
      <c r="U628" s="161"/>
      <c r="V628" s="151" t="e">
        <f>IF(C628="",NA(),IF(OR(C628="Smelter not listed",C628="Smelter not yet identified"),MATCH($B628&amp;$D628,'Smelter Look-up'!$J:$J,0),MATCH($B628&amp;$C628,'Smelter Look-up'!$J:$J,0)))</f>
        <v>#N/A</v>
      </c>
      <c r="W628" s="134"/>
      <c r="X628" s="134">
        <f t="shared" ca="1" si="10"/>
        <v>0</v>
      </c>
      <c r="Y628" s="134"/>
      <c r="Z628" s="134"/>
      <c r="AA628" s="134"/>
      <c r="AB628" s="162" t="str">
        <f t="shared" si="11"/>
        <v/>
      </c>
      <c r="AC628" s="134"/>
      <c r="AD628" s="134"/>
      <c r="AE628" s="134"/>
      <c r="AF628" s="134"/>
      <c r="AG628" s="134"/>
      <c r="AH628" s="134"/>
    </row>
    <row r="629" spans="1:34" ht="12" customHeight="1">
      <c r="A629" s="160"/>
      <c r="B629" s="155" t="str">
        <f t="array" ref="B629">IF(LEN(A629)=0,"",INDEX('Smelter Look-up'!$A:$A,MATCH($A629,'Smelter Look-up'!$E:$E,0)))</f>
        <v/>
      </c>
      <c r="C629" s="158" t="str">
        <f t="array" ref="C629">IF(LEN(A629)=0,"",INDEX('Smelter Look-up'!$C:$C,MATCH($A629,'Smelter Look-up'!$E:$E,0)))</f>
        <v/>
      </c>
      <c r="D629" s="155"/>
      <c r="E629" s="155" t="str">
        <f ca="1">IF(ISERROR($V629),"",OFFSET('Smelter Look-up'!$D$4,$V629-4,0)&amp;"")</f>
        <v/>
      </c>
      <c r="F629" s="155" t="str">
        <f ca="1">IF(ISERROR($V629),"",OFFSET('Smelter Look-up'!$E$4,$V629-4,0))</f>
        <v/>
      </c>
      <c r="G629" s="155" t="str">
        <f ca="1">IF(C629=$X$4,IF(ISERROR($V629),"Enter smelter details","RMI"),IF(ISERROR($V629),"",OFFSET('Smelter Look-up'!$F$4,$V629-4,0)))</f>
        <v/>
      </c>
      <c r="H629" s="156" t="str">
        <f ca="1">IF(ISERROR($V629),"",OFFSET('Smelter Look-up'!$G$4,$V629-4,0))</f>
        <v/>
      </c>
      <c r="I629" s="157" t="str">
        <f ca="1">IF(ISERROR($V629),"",OFFSET('Smelter Look-up'!$H$4,$V629-4,0))</f>
        <v/>
      </c>
      <c r="J629" s="157" t="str">
        <f ca="1">IF(ISERROR($V629),"",OFFSET('Smelter Look-up'!$I$4,$V629-4,0))</f>
        <v/>
      </c>
      <c r="K629" s="158"/>
      <c r="L629" s="158"/>
      <c r="M629" s="158"/>
      <c r="N629" s="158"/>
      <c r="O629" s="158"/>
      <c r="P629" s="157"/>
      <c r="Q629" s="159"/>
      <c r="R629" s="155" t="str">
        <f ca="1">IF(ISERROR($V629),"",OFFSET('Smelter Look-up'!$C$4,$V629-4,0)&amp;"")</f>
        <v/>
      </c>
      <c r="S629" s="160" t="str">
        <f t="array" aca="1" ref="S629" ca="1">IF(B629="","",IF(ISERROR(MATCH($E629,CL,0)),"Unknown",INDIRECT("'C'!$A$"&amp;MATCH($E629,CL,0)+1)))</f>
        <v/>
      </c>
      <c r="T629" s="160" t="str">
        <f t="array" aca="1" ref="T629" ca="1">IF(B629="","",IF(ISERROR(MATCH($J629,SorP!$B$1:$B$6226,0)),"",INDIRECT("'SorP'!$A$"&amp;MATCH($S629&amp;$J629,SorP!C:C,0))))</f>
        <v/>
      </c>
      <c r="U629" s="161"/>
      <c r="V629" s="151" t="e">
        <f>IF(C629="",NA(),IF(OR(C629="Smelter not listed",C629="Smelter not yet identified"),MATCH($B629&amp;$D629,'Smelter Look-up'!$J:$J,0),MATCH($B629&amp;$C629,'Smelter Look-up'!$J:$J,0)))</f>
        <v>#N/A</v>
      </c>
      <c r="W629" s="134"/>
      <c r="X629" s="134">
        <f t="shared" ca="1" si="10"/>
        <v>0</v>
      </c>
      <c r="Y629" s="134"/>
      <c r="Z629" s="134"/>
      <c r="AA629" s="134"/>
      <c r="AB629" s="162" t="str">
        <f t="shared" si="11"/>
        <v/>
      </c>
      <c r="AC629" s="134"/>
      <c r="AD629" s="134"/>
      <c r="AE629" s="134"/>
      <c r="AF629" s="134"/>
      <c r="AG629" s="134"/>
      <c r="AH629" s="134"/>
    </row>
    <row r="630" spans="1:34" ht="12" customHeight="1">
      <c r="A630" s="160"/>
      <c r="B630" s="155" t="str">
        <f t="array" ref="B630">IF(LEN(A630)=0,"",INDEX('Smelter Look-up'!$A:$A,MATCH($A630,'Smelter Look-up'!$E:$E,0)))</f>
        <v/>
      </c>
      <c r="C630" s="158" t="str">
        <f t="array" ref="C630">IF(LEN(A630)=0,"",INDEX('Smelter Look-up'!$C:$C,MATCH($A630,'Smelter Look-up'!$E:$E,0)))</f>
        <v/>
      </c>
      <c r="D630" s="155"/>
      <c r="E630" s="155" t="str">
        <f ca="1">IF(ISERROR($V630),"",OFFSET('Smelter Look-up'!$D$4,$V630-4,0)&amp;"")</f>
        <v/>
      </c>
      <c r="F630" s="155" t="str">
        <f ca="1">IF(ISERROR($V630),"",OFFSET('Smelter Look-up'!$E$4,$V630-4,0))</f>
        <v/>
      </c>
      <c r="G630" s="155" t="str">
        <f ca="1">IF(C630=$X$4,IF(ISERROR($V630),"Enter smelter details","RMI"),IF(ISERROR($V630),"",OFFSET('Smelter Look-up'!$F$4,$V630-4,0)))</f>
        <v/>
      </c>
      <c r="H630" s="156" t="str">
        <f ca="1">IF(ISERROR($V630),"",OFFSET('Smelter Look-up'!$G$4,$V630-4,0))</f>
        <v/>
      </c>
      <c r="I630" s="157" t="str">
        <f ca="1">IF(ISERROR($V630),"",OFFSET('Smelter Look-up'!$H$4,$V630-4,0))</f>
        <v/>
      </c>
      <c r="J630" s="157" t="str">
        <f ca="1">IF(ISERROR($V630),"",OFFSET('Smelter Look-up'!$I$4,$V630-4,0))</f>
        <v/>
      </c>
      <c r="K630" s="158"/>
      <c r="L630" s="158"/>
      <c r="M630" s="158"/>
      <c r="N630" s="158"/>
      <c r="O630" s="158"/>
      <c r="P630" s="157"/>
      <c r="Q630" s="159"/>
      <c r="R630" s="155" t="str">
        <f ca="1">IF(ISERROR($V630),"",OFFSET('Smelter Look-up'!$C$4,$V630-4,0)&amp;"")</f>
        <v/>
      </c>
      <c r="S630" s="160" t="str">
        <f t="array" aca="1" ref="S630" ca="1">IF(B630="","",IF(ISERROR(MATCH($E630,CL,0)),"Unknown",INDIRECT("'C'!$A$"&amp;MATCH($E630,CL,0)+1)))</f>
        <v/>
      </c>
      <c r="T630" s="160" t="str">
        <f t="array" aca="1" ref="T630" ca="1">IF(B630="","",IF(ISERROR(MATCH($J630,SorP!$B$1:$B$6226,0)),"",INDIRECT("'SorP'!$A$"&amp;MATCH($S630&amp;$J630,SorP!C:C,0))))</f>
        <v/>
      </c>
      <c r="U630" s="161"/>
      <c r="V630" s="151" t="e">
        <f>IF(C630="",NA(),IF(OR(C630="Smelter not listed",C630="Smelter not yet identified"),MATCH($B630&amp;$D630,'Smelter Look-up'!$J:$J,0),MATCH($B630&amp;$C630,'Smelter Look-up'!$J:$J,0)))</f>
        <v>#N/A</v>
      </c>
      <c r="W630" s="134"/>
      <c r="X630" s="134">
        <f t="shared" ca="1" si="10"/>
        <v>0</v>
      </c>
      <c r="Y630" s="134"/>
      <c r="Z630" s="134"/>
      <c r="AA630" s="134"/>
      <c r="AB630" s="162" t="str">
        <f t="shared" si="11"/>
        <v/>
      </c>
      <c r="AC630" s="134"/>
      <c r="AD630" s="134"/>
      <c r="AE630" s="134"/>
      <c r="AF630" s="134"/>
      <c r="AG630" s="134"/>
      <c r="AH630" s="134"/>
    </row>
    <row r="631" spans="1:34" ht="12" customHeight="1">
      <c r="A631" s="160"/>
      <c r="B631" s="155" t="str">
        <f t="array" ref="B631">IF(LEN(A631)=0,"",INDEX('Smelter Look-up'!$A:$A,MATCH($A631,'Smelter Look-up'!$E:$E,0)))</f>
        <v/>
      </c>
      <c r="C631" s="158" t="str">
        <f t="array" ref="C631">IF(LEN(A631)=0,"",INDEX('Smelter Look-up'!$C:$C,MATCH($A631,'Smelter Look-up'!$E:$E,0)))</f>
        <v/>
      </c>
      <c r="D631" s="155"/>
      <c r="E631" s="155" t="str">
        <f ca="1">IF(ISERROR($V631),"",OFFSET('Smelter Look-up'!$D$4,$V631-4,0)&amp;"")</f>
        <v/>
      </c>
      <c r="F631" s="155" t="str">
        <f ca="1">IF(ISERROR($V631),"",OFFSET('Smelter Look-up'!$E$4,$V631-4,0))</f>
        <v/>
      </c>
      <c r="G631" s="155" t="str">
        <f ca="1">IF(C631=$X$4,IF(ISERROR($V631),"Enter smelter details","RMI"),IF(ISERROR($V631),"",OFFSET('Smelter Look-up'!$F$4,$V631-4,0)))</f>
        <v/>
      </c>
      <c r="H631" s="156" t="str">
        <f ca="1">IF(ISERROR($V631),"",OFFSET('Smelter Look-up'!$G$4,$V631-4,0))</f>
        <v/>
      </c>
      <c r="I631" s="157" t="str">
        <f ca="1">IF(ISERROR($V631),"",OFFSET('Smelter Look-up'!$H$4,$V631-4,0))</f>
        <v/>
      </c>
      <c r="J631" s="157" t="str">
        <f ca="1">IF(ISERROR($V631),"",OFFSET('Smelter Look-up'!$I$4,$V631-4,0))</f>
        <v/>
      </c>
      <c r="K631" s="158"/>
      <c r="L631" s="158"/>
      <c r="M631" s="158"/>
      <c r="N631" s="158"/>
      <c r="O631" s="158"/>
      <c r="P631" s="157"/>
      <c r="Q631" s="159"/>
      <c r="R631" s="155" t="str">
        <f ca="1">IF(ISERROR($V631),"",OFFSET('Smelter Look-up'!$C$4,$V631-4,0)&amp;"")</f>
        <v/>
      </c>
      <c r="S631" s="160" t="str">
        <f t="array" aca="1" ref="S631" ca="1">IF(B631="","",IF(ISERROR(MATCH($E631,CL,0)),"Unknown",INDIRECT("'C'!$A$"&amp;MATCH($E631,CL,0)+1)))</f>
        <v/>
      </c>
      <c r="T631" s="160" t="str">
        <f t="array" aca="1" ref="T631" ca="1">IF(B631="","",IF(ISERROR(MATCH($J631,SorP!$B$1:$B$6226,0)),"",INDIRECT("'SorP'!$A$"&amp;MATCH($S631&amp;$J631,SorP!C:C,0))))</f>
        <v/>
      </c>
      <c r="U631" s="161"/>
      <c r="V631" s="151" t="e">
        <f>IF(C631="",NA(),IF(OR(C631="Smelter not listed",C631="Smelter not yet identified"),MATCH($B631&amp;$D631,'Smelter Look-up'!$J:$J,0),MATCH($B631&amp;$C631,'Smelter Look-up'!$J:$J,0)))</f>
        <v>#N/A</v>
      </c>
      <c r="W631" s="134"/>
      <c r="X631" s="134">
        <f t="shared" ca="1" si="10"/>
        <v>0</v>
      </c>
      <c r="Y631" s="134"/>
      <c r="Z631" s="134"/>
      <c r="AA631" s="134"/>
      <c r="AB631" s="162" t="str">
        <f t="shared" si="11"/>
        <v/>
      </c>
      <c r="AC631" s="134"/>
      <c r="AD631" s="134"/>
      <c r="AE631" s="134"/>
      <c r="AF631" s="134"/>
      <c r="AG631" s="134"/>
      <c r="AH631" s="134"/>
    </row>
    <row r="632" spans="1:34" ht="12" customHeight="1">
      <c r="A632" s="160"/>
      <c r="B632" s="155" t="str">
        <f t="array" ref="B632">IF(LEN(A632)=0,"",INDEX('Smelter Look-up'!$A:$A,MATCH($A632,'Smelter Look-up'!$E:$E,0)))</f>
        <v/>
      </c>
      <c r="C632" s="158" t="str">
        <f t="array" ref="C632">IF(LEN(A632)=0,"",INDEX('Smelter Look-up'!$C:$C,MATCH($A632,'Smelter Look-up'!$E:$E,0)))</f>
        <v/>
      </c>
      <c r="D632" s="155"/>
      <c r="E632" s="155" t="str">
        <f ca="1">IF(ISERROR($V632),"",OFFSET('Smelter Look-up'!$D$4,$V632-4,0)&amp;"")</f>
        <v/>
      </c>
      <c r="F632" s="155" t="str">
        <f ca="1">IF(ISERROR($V632),"",OFFSET('Smelter Look-up'!$E$4,$V632-4,0))</f>
        <v/>
      </c>
      <c r="G632" s="155" t="str">
        <f ca="1">IF(C632=$X$4,IF(ISERROR($V632),"Enter smelter details","RMI"),IF(ISERROR($V632),"",OFFSET('Smelter Look-up'!$F$4,$V632-4,0)))</f>
        <v/>
      </c>
      <c r="H632" s="156" t="str">
        <f ca="1">IF(ISERROR($V632),"",OFFSET('Smelter Look-up'!$G$4,$V632-4,0))</f>
        <v/>
      </c>
      <c r="I632" s="157" t="str">
        <f ca="1">IF(ISERROR($V632),"",OFFSET('Smelter Look-up'!$H$4,$V632-4,0))</f>
        <v/>
      </c>
      <c r="J632" s="157" t="str">
        <f ca="1">IF(ISERROR($V632),"",OFFSET('Smelter Look-up'!$I$4,$V632-4,0))</f>
        <v/>
      </c>
      <c r="K632" s="158"/>
      <c r="L632" s="158"/>
      <c r="M632" s="158"/>
      <c r="N632" s="158"/>
      <c r="O632" s="158"/>
      <c r="P632" s="157"/>
      <c r="Q632" s="159"/>
      <c r="R632" s="155" t="str">
        <f ca="1">IF(ISERROR($V632),"",OFFSET('Smelter Look-up'!$C$4,$V632-4,0)&amp;"")</f>
        <v/>
      </c>
      <c r="S632" s="160" t="str">
        <f t="array" aca="1" ref="S632" ca="1">IF(B632="","",IF(ISERROR(MATCH($E632,CL,0)),"Unknown",INDIRECT("'C'!$A$"&amp;MATCH($E632,CL,0)+1)))</f>
        <v/>
      </c>
      <c r="T632" s="160" t="str">
        <f t="array" aca="1" ref="T632" ca="1">IF(B632="","",IF(ISERROR(MATCH($J632,SorP!$B$1:$B$6226,0)),"",INDIRECT("'SorP'!$A$"&amp;MATCH($S632&amp;$J632,SorP!C:C,0))))</f>
        <v/>
      </c>
      <c r="U632" s="161"/>
      <c r="V632" s="151" t="e">
        <f>IF(C632="",NA(),IF(OR(C632="Smelter not listed",C632="Smelter not yet identified"),MATCH($B632&amp;$D632,'Smelter Look-up'!$J:$J,0),MATCH($B632&amp;$C632,'Smelter Look-up'!$J:$J,0)))</f>
        <v>#N/A</v>
      </c>
      <c r="W632" s="134"/>
      <c r="X632" s="134">
        <f t="shared" ca="1" si="10"/>
        <v>0</v>
      </c>
      <c r="Y632" s="134"/>
      <c r="Z632" s="134"/>
      <c r="AA632" s="134"/>
      <c r="AB632" s="162" t="str">
        <f t="shared" si="11"/>
        <v/>
      </c>
      <c r="AC632" s="134"/>
      <c r="AD632" s="134"/>
      <c r="AE632" s="134"/>
      <c r="AF632" s="134"/>
      <c r="AG632" s="134"/>
      <c r="AH632" s="134"/>
    </row>
    <row r="633" spans="1:34" ht="12" customHeight="1">
      <c r="A633" s="160"/>
      <c r="B633" s="155" t="str">
        <f t="array" ref="B633">IF(LEN(A633)=0,"",INDEX('Smelter Look-up'!$A:$A,MATCH($A633,'Smelter Look-up'!$E:$E,0)))</f>
        <v/>
      </c>
      <c r="C633" s="158" t="str">
        <f t="array" ref="C633">IF(LEN(A633)=0,"",INDEX('Smelter Look-up'!$C:$C,MATCH($A633,'Smelter Look-up'!$E:$E,0)))</f>
        <v/>
      </c>
      <c r="D633" s="155"/>
      <c r="E633" s="155" t="str">
        <f ca="1">IF(ISERROR($V633),"",OFFSET('Smelter Look-up'!$D$4,$V633-4,0)&amp;"")</f>
        <v/>
      </c>
      <c r="F633" s="155" t="str">
        <f ca="1">IF(ISERROR($V633),"",OFFSET('Smelter Look-up'!$E$4,$V633-4,0))</f>
        <v/>
      </c>
      <c r="G633" s="155" t="str">
        <f ca="1">IF(C633=$X$4,IF(ISERROR($V633),"Enter smelter details","RMI"),IF(ISERROR($V633),"",OFFSET('Smelter Look-up'!$F$4,$V633-4,0)))</f>
        <v/>
      </c>
      <c r="H633" s="156" t="str">
        <f ca="1">IF(ISERROR($V633),"",OFFSET('Smelter Look-up'!$G$4,$V633-4,0))</f>
        <v/>
      </c>
      <c r="I633" s="157" t="str">
        <f ca="1">IF(ISERROR($V633),"",OFFSET('Smelter Look-up'!$H$4,$V633-4,0))</f>
        <v/>
      </c>
      <c r="J633" s="157" t="str">
        <f ca="1">IF(ISERROR($V633),"",OFFSET('Smelter Look-up'!$I$4,$V633-4,0))</f>
        <v/>
      </c>
      <c r="K633" s="158"/>
      <c r="L633" s="158"/>
      <c r="M633" s="158"/>
      <c r="N633" s="158"/>
      <c r="O633" s="158"/>
      <c r="P633" s="157"/>
      <c r="Q633" s="159"/>
      <c r="R633" s="155" t="str">
        <f ca="1">IF(ISERROR($V633),"",OFFSET('Smelter Look-up'!$C$4,$V633-4,0)&amp;"")</f>
        <v/>
      </c>
      <c r="S633" s="160" t="str">
        <f t="array" aca="1" ref="S633" ca="1">IF(B633="","",IF(ISERROR(MATCH($E633,CL,0)),"Unknown",INDIRECT("'C'!$A$"&amp;MATCH($E633,CL,0)+1)))</f>
        <v/>
      </c>
      <c r="T633" s="160" t="str">
        <f t="array" aca="1" ref="T633" ca="1">IF(B633="","",IF(ISERROR(MATCH($J633,SorP!$B$1:$B$6226,0)),"",INDIRECT("'SorP'!$A$"&amp;MATCH($S633&amp;$J633,SorP!C:C,0))))</f>
        <v/>
      </c>
      <c r="U633" s="161"/>
      <c r="V633" s="151" t="e">
        <f>IF(C633="",NA(),IF(OR(C633="Smelter not listed",C633="Smelter not yet identified"),MATCH($B633&amp;$D633,'Smelter Look-up'!$J:$J,0),MATCH($B633&amp;$C633,'Smelter Look-up'!$J:$J,0)))</f>
        <v>#N/A</v>
      </c>
      <c r="W633" s="134"/>
      <c r="X633" s="134">
        <f t="shared" ca="1" si="10"/>
        <v>0</v>
      </c>
      <c r="Y633" s="134"/>
      <c r="Z633" s="134"/>
      <c r="AA633" s="134"/>
      <c r="AB633" s="162" t="str">
        <f t="shared" si="11"/>
        <v/>
      </c>
      <c r="AC633" s="134"/>
      <c r="AD633" s="134"/>
      <c r="AE633" s="134"/>
      <c r="AF633" s="134"/>
      <c r="AG633" s="134"/>
      <c r="AH633" s="134"/>
    </row>
    <row r="634" spans="1:34" ht="12" customHeight="1">
      <c r="A634" s="160"/>
      <c r="B634" s="155" t="str">
        <f t="array" ref="B634">IF(LEN(A634)=0,"",INDEX('Smelter Look-up'!$A:$A,MATCH($A634,'Smelter Look-up'!$E:$E,0)))</f>
        <v/>
      </c>
      <c r="C634" s="158" t="str">
        <f t="array" ref="C634">IF(LEN(A634)=0,"",INDEX('Smelter Look-up'!$C:$C,MATCH($A634,'Smelter Look-up'!$E:$E,0)))</f>
        <v/>
      </c>
      <c r="D634" s="155"/>
      <c r="E634" s="155" t="str">
        <f ca="1">IF(ISERROR($V634),"",OFFSET('Smelter Look-up'!$D$4,$V634-4,0)&amp;"")</f>
        <v/>
      </c>
      <c r="F634" s="155" t="str">
        <f ca="1">IF(ISERROR($V634),"",OFFSET('Smelter Look-up'!$E$4,$V634-4,0))</f>
        <v/>
      </c>
      <c r="G634" s="155" t="str">
        <f ca="1">IF(C634=$X$4,IF(ISERROR($V634),"Enter smelter details","RMI"),IF(ISERROR($V634),"",OFFSET('Smelter Look-up'!$F$4,$V634-4,0)))</f>
        <v/>
      </c>
      <c r="H634" s="156" t="str">
        <f ca="1">IF(ISERROR($V634),"",OFFSET('Smelter Look-up'!$G$4,$V634-4,0))</f>
        <v/>
      </c>
      <c r="I634" s="157" t="str">
        <f ca="1">IF(ISERROR($V634),"",OFFSET('Smelter Look-up'!$H$4,$V634-4,0))</f>
        <v/>
      </c>
      <c r="J634" s="157" t="str">
        <f ca="1">IF(ISERROR($V634),"",OFFSET('Smelter Look-up'!$I$4,$V634-4,0))</f>
        <v/>
      </c>
      <c r="K634" s="158"/>
      <c r="L634" s="158"/>
      <c r="M634" s="158"/>
      <c r="N634" s="158"/>
      <c r="O634" s="158"/>
      <c r="P634" s="157"/>
      <c r="Q634" s="159"/>
      <c r="R634" s="155" t="str">
        <f ca="1">IF(ISERROR($V634),"",OFFSET('Smelter Look-up'!$C$4,$V634-4,0)&amp;"")</f>
        <v/>
      </c>
      <c r="S634" s="160" t="str">
        <f t="array" aca="1" ref="S634" ca="1">IF(B634="","",IF(ISERROR(MATCH($E634,CL,0)),"Unknown",INDIRECT("'C'!$A$"&amp;MATCH($E634,CL,0)+1)))</f>
        <v/>
      </c>
      <c r="T634" s="160" t="str">
        <f t="array" aca="1" ref="T634" ca="1">IF(B634="","",IF(ISERROR(MATCH($J634,SorP!$B$1:$B$6226,0)),"",INDIRECT("'SorP'!$A$"&amp;MATCH($S634&amp;$J634,SorP!C:C,0))))</f>
        <v/>
      </c>
      <c r="U634" s="161"/>
      <c r="V634" s="151" t="e">
        <f>IF(C634="",NA(),IF(OR(C634="Smelter not listed",C634="Smelter not yet identified"),MATCH($B634&amp;$D634,'Smelter Look-up'!$J:$J,0),MATCH($B634&amp;$C634,'Smelter Look-up'!$J:$J,0)))</f>
        <v>#N/A</v>
      </c>
      <c r="W634" s="134"/>
      <c r="X634" s="134">
        <f t="shared" ca="1" si="10"/>
        <v>0</v>
      </c>
      <c r="Y634" s="134"/>
      <c r="Z634" s="134"/>
      <c r="AA634" s="134"/>
      <c r="AB634" s="162" t="str">
        <f t="shared" si="11"/>
        <v/>
      </c>
      <c r="AC634" s="134"/>
      <c r="AD634" s="134"/>
      <c r="AE634" s="134"/>
      <c r="AF634" s="134"/>
      <c r="AG634" s="134"/>
      <c r="AH634" s="134"/>
    </row>
    <row r="635" spans="1:34" ht="12" customHeight="1">
      <c r="A635" s="160"/>
      <c r="B635" s="155" t="str">
        <f t="array" ref="B635">IF(LEN(A635)=0,"",INDEX('Smelter Look-up'!$A:$A,MATCH($A635,'Smelter Look-up'!$E:$E,0)))</f>
        <v/>
      </c>
      <c r="C635" s="158" t="str">
        <f t="array" ref="C635">IF(LEN(A635)=0,"",INDEX('Smelter Look-up'!$C:$C,MATCH($A635,'Smelter Look-up'!$E:$E,0)))</f>
        <v/>
      </c>
      <c r="D635" s="155"/>
      <c r="E635" s="155" t="str">
        <f ca="1">IF(ISERROR($V635),"",OFFSET('Smelter Look-up'!$D$4,$V635-4,0)&amp;"")</f>
        <v/>
      </c>
      <c r="F635" s="155" t="str">
        <f ca="1">IF(ISERROR($V635),"",OFFSET('Smelter Look-up'!$E$4,$V635-4,0))</f>
        <v/>
      </c>
      <c r="G635" s="155" t="str">
        <f ca="1">IF(C635=$X$4,IF(ISERROR($V635),"Enter smelter details","RMI"),IF(ISERROR($V635),"",OFFSET('Smelter Look-up'!$F$4,$V635-4,0)))</f>
        <v/>
      </c>
      <c r="H635" s="156" t="str">
        <f ca="1">IF(ISERROR($V635),"",OFFSET('Smelter Look-up'!$G$4,$V635-4,0))</f>
        <v/>
      </c>
      <c r="I635" s="157" t="str">
        <f ca="1">IF(ISERROR($V635),"",OFFSET('Smelter Look-up'!$H$4,$V635-4,0))</f>
        <v/>
      </c>
      <c r="J635" s="157" t="str">
        <f ca="1">IF(ISERROR($V635),"",OFFSET('Smelter Look-up'!$I$4,$V635-4,0))</f>
        <v/>
      </c>
      <c r="K635" s="158"/>
      <c r="L635" s="158"/>
      <c r="M635" s="158"/>
      <c r="N635" s="158"/>
      <c r="O635" s="158"/>
      <c r="P635" s="157"/>
      <c r="Q635" s="159"/>
      <c r="R635" s="155" t="str">
        <f ca="1">IF(ISERROR($V635),"",OFFSET('Smelter Look-up'!$C$4,$V635-4,0)&amp;"")</f>
        <v/>
      </c>
      <c r="S635" s="160" t="str">
        <f t="array" aca="1" ref="S635" ca="1">IF(B635="","",IF(ISERROR(MATCH($E635,CL,0)),"Unknown",INDIRECT("'C'!$A$"&amp;MATCH($E635,CL,0)+1)))</f>
        <v/>
      </c>
      <c r="T635" s="160" t="str">
        <f t="array" aca="1" ref="T635" ca="1">IF(B635="","",IF(ISERROR(MATCH($J635,SorP!$B$1:$B$6226,0)),"",INDIRECT("'SorP'!$A$"&amp;MATCH($S635&amp;$J635,SorP!C:C,0))))</f>
        <v/>
      </c>
      <c r="U635" s="161"/>
      <c r="V635" s="151" t="e">
        <f>IF(C635="",NA(),IF(OR(C635="Smelter not listed",C635="Smelter not yet identified"),MATCH($B635&amp;$D635,'Smelter Look-up'!$J:$J,0),MATCH($B635&amp;$C635,'Smelter Look-up'!$J:$J,0)))</f>
        <v>#N/A</v>
      </c>
      <c r="W635" s="134"/>
      <c r="X635" s="134">
        <f t="shared" ca="1" si="10"/>
        <v>0</v>
      </c>
      <c r="Y635" s="134"/>
      <c r="Z635" s="134"/>
      <c r="AA635" s="134"/>
      <c r="AB635" s="162" t="str">
        <f t="shared" si="11"/>
        <v/>
      </c>
      <c r="AC635" s="134"/>
      <c r="AD635" s="134"/>
      <c r="AE635" s="134"/>
      <c r="AF635" s="134"/>
      <c r="AG635" s="134"/>
      <c r="AH635" s="134"/>
    </row>
    <row r="636" spans="1:34" ht="12" customHeight="1">
      <c r="A636" s="160"/>
      <c r="B636" s="155" t="str">
        <f t="array" ref="B636">IF(LEN(A636)=0,"",INDEX('Smelter Look-up'!$A:$A,MATCH($A636,'Smelter Look-up'!$E:$E,0)))</f>
        <v/>
      </c>
      <c r="C636" s="158" t="str">
        <f t="array" ref="C636">IF(LEN(A636)=0,"",INDEX('Smelter Look-up'!$C:$C,MATCH($A636,'Smelter Look-up'!$E:$E,0)))</f>
        <v/>
      </c>
      <c r="D636" s="155"/>
      <c r="E636" s="155" t="str">
        <f ca="1">IF(ISERROR($V636),"",OFFSET('Smelter Look-up'!$D$4,$V636-4,0)&amp;"")</f>
        <v/>
      </c>
      <c r="F636" s="155" t="str">
        <f ca="1">IF(ISERROR($V636),"",OFFSET('Smelter Look-up'!$E$4,$V636-4,0))</f>
        <v/>
      </c>
      <c r="G636" s="155" t="str">
        <f ca="1">IF(C636=$X$4,IF(ISERROR($V636),"Enter smelter details","RMI"),IF(ISERROR($V636),"",OFFSET('Smelter Look-up'!$F$4,$V636-4,0)))</f>
        <v/>
      </c>
      <c r="H636" s="156" t="str">
        <f ca="1">IF(ISERROR($V636),"",OFFSET('Smelter Look-up'!$G$4,$V636-4,0))</f>
        <v/>
      </c>
      <c r="I636" s="157" t="str">
        <f ca="1">IF(ISERROR($V636),"",OFFSET('Smelter Look-up'!$H$4,$V636-4,0))</f>
        <v/>
      </c>
      <c r="J636" s="157" t="str">
        <f ca="1">IF(ISERROR($V636),"",OFFSET('Smelter Look-up'!$I$4,$V636-4,0))</f>
        <v/>
      </c>
      <c r="K636" s="158"/>
      <c r="L636" s="158"/>
      <c r="M636" s="158"/>
      <c r="N636" s="158"/>
      <c r="O636" s="158"/>
      <c r="P636" s="157"/>
      <c r="Q636" s="159"/>
      <c r="R636" s="155" t="str">
        <f ca="1">IF(ISERROR($V636),"",OFFSET('Smelter Look-up'!$C$4,$V636-4,0)&amp;"")</f>
        <v/>
      </c>
      <c r="S636" s="160" t="str">
        <f t="array" aca="1" ref="S636" ca="1">IF(B636="","",IF(ISERROR(MATCH($E636,CL,0)),"Unknown",INDIRECT("'C'!$A$"&amp;MATCH($E636,CL,0)+1)))</f>
        <v/>
      </c>
      <c r="T636" s="160" t="str">
        <f t="array" aca="1" ref="T636" ca="1">IF(B636="","",IF(ISERROR(MATCH($J636,SorP!$B$1:$B$6226,0)),"",INDIRECT("'SorP'!$A$"&amp;MATCH($S636&amp;$J636,SorP!C:C,0))))</f>
        <v/>
      </c>
      <c r="U636" s="161"/>
      <c r="V636" s="151" t="e">
        <f>IF(C636="",NA(),IF(OR(C636="Smelter not listed",C636="Smelter not yet identified"),MATCH($B636&amp;$D636,'Smelter Look-up'!$J:$J,0),MATCH($B636&amp;$C636,'Smelter Look-up'!$J:$J,0)))</f>
        <v>#N/A</v>
      </c>
      <c r="W636" s="134"/>
      <c r="X636" s="134">
        <f t="shared" ca="1" si="10"/>
        <v>0</v>
      </c>
      <c r="Y636" s="134"/>
      <c r="Z636" s="134"/>
      <c r="AA636" s="134"/>
      <c r="AB636" s="162" t="str">
        <f t="shared" si="11"/>
        <v/>
      </c>
      <c r="AC636" s="134"/>
      <c r="AD636" s="134"/>
      <c r="AE636" s="134"/>
      <c r="AF636" s="134"/>
      <c r="AG636" s="134"/>
      <c r="AH636" s="134"/>
    </row>
    <row r="637" spans="1:34" ht="12" customHeight="1">
      <c r="A637" s="160"/>
      <c r="B637" s="155" t="str">
        <f t="array" ref="B637">IF(LEN(A637)=0,"",INDEX('Smelter Look-up'!$A:$A,MATCH($A637,'Smelter Look-up'!$E:$E,0)))</f>
        <v/>
      </c>
      <c r="C637" s="158" t="str">
        <f t="array" ref="C637">IF(LEN(A637)=0,"",INDEX('Smelter Look-up'!$C:$C,MATCH($A637,'Smelter Look-up'!$E:$E,0)))</f>
        <v/>
      </c>
      <c r="D637" s="155"/>
      <c r="E637" s="155" t="str">
        <f ca="1">IF(ISERROR($V637),"",OFFSET('Smelter Look-up'!$D$4,$V637-4,0)&amp;"")</f>
        <v/>
      </c>
      <c r="F637" s="155" t="str">
        <f ca="1">IF(ISERROR($V637),"",OFFSET('Smelter Look-up'!$E$4,$V637-4,0))</f>
        <v/>
      </c>
      <c r="G637" s="155" t="str">
        <f ca="1">IF(C637=$X$4,IF(ISERROR($V637),"Enter smelter details","RMI"),IF(ISERROR($V637),"",OFFSET('Smelter Look-up'!$F$4,$V637-4,0)))</f>
        <v/>
      </c>
      <c r="H637" s="156" t="str">
        <f ca="1">IF(ISERROR($V637),"",OFFSET('Smelter Look-up'!$G$4,$V637-4,0))</f>
        <v/>
      </c>
      <c r="I637" s="157" t="str">
        <f ca="1">IF(ISERROR($V637),"",OFFSET('Smelter Look-up'!$H$4,$V637-4,0))</f>
        <v/>
      </c>
      <c r="J637" s="157" t="str">
        <f ca="1">IF(ISERROR($V637),"",OFFSET('Smelter Look-up'!$I$4,$V637-4,0))</f>
        <v/>
      </c>
      <c r="K637" s="158"/>
      <c r="L637" s="158"/>
      <c r="M637" s="158"/>
      <c r="N637" s="158"/>
      <c r="O637" s="158"/>
      <c r="P637" s="157"/>
      <c r="Q637" s="159"/>
      <c r="R637" s="155" t="str">
        <f ca="1">IF(ISERROR($V637),"",OFFSET('Smelter Look-up'!$C$4,$V637-4,0)&amp;"")</f>
        <v/>
      </c>
      <c r="S637" s="160" t="str">
        <f t="array" aca="1" ref="S637" ca="1">IF(B637="","",IF(ISERROR(MATCH($E637,CL,0)),"Unknown",INDIRECT("'C'!$A$"&amp;MATCH($E637,CL,0)+1)))</f>
        <v/>
      </c>
      <c r="T637" s="160" t="str">
        <f t="array" aca="1" ref="T637" ca="1">IF(B637="","",IF(ISERROR(MATCH($J637,SorP!$B$1:$B$6226,0)),"",INDIRECT("'SorP'!$A$"&amp;MATCH($S637&amp;$J637,SorP!C:C,0))))</f>
        <v/>
      </c>
      <c r="U637" s="161"/>
      <c r="V637" s="151" t="e">
        <f>IF(C637="",NA(),IF(OR(C637="Smelter not listed",C637="Smelter not yet identified"),MATCH($B637&amp;$D637,'Smelter Look-up'!$J:$J,0),MATCH($B637&amp;$C637,'Smelter Look-up'!$J:$J,0)))</f>
        <v>#N/A</v>
      </c>
      <c r="W637" s="134"/>
      <c r="X637" s="134">
        <f t="shared" ca="1" si="10"/>
        <v>0</v>
      </c>
      <c r="Y637" s="134"/>
      <c r="Z637" s="134"/>
      <c r="AA637" s="134"/>
      <c r="AB637" s="162" t="str">
        <f t="shared" si="11"/>
        <v/>
      </c>
      <c r="AC637" s="134"/>
      <c r="AD637" s="134"/>
      <c r="AE637" s="134"/>
      <c r="AF637" s="134"/>
      <c r="AG637" s="134"/>
      <c r="AH637" s="134"/>
    </row>
    <row r="638" spans="1:34" ht="12" customHeight="1">
      <c r="A638" s="160"/>
      <c r="B638" s="155" t="str">
        <f t="array" ref="B638">IF(LEN(A638)=0,"",INDEX('Smelter Look-up'!$A:$A,MATCH($A638,'Smelter Look-up'!$E:$E,0)))</f>
        <v/>
      </c>
      <c r="C638" s="158" t="str">
        <f t="array" ref="C638">IF(LEN(A638)=0,"",INDEX('Smelter Look-up'!$C:$C,MATCH($A638,'Smelter Look-up'!$E:$E,0)))</f>
        <v/>
      </c>
      <c r="D638" s="155"/>
      <c r="E638" s="155" t="str">
        <f ca="1">IF(ISERROR($V638),"",OFFSET('Smelter Look-up'!$D$4,$V638-4,0)&amp;"")</f>
        <v/>
      </c>
      <c r="F638" s="155" t="str">
        <f ca="1">IF(ISERROR($V638),"",OFFSET('Smelter Look-up'!$E$4,$V638-4,0))</f>
        <v/>
      </c>
      <c r="G638" s="155" t="str">
        <f ca="1">IF(C638=$X$4,IF(ISERROR($V638),"Enter smelter details","RMI"),IF(ISERROR($V638),"",OFFSET('Smelter Look-up'!$F$4,$V638-4,0)))</f>
        <v/>
      </c>
      <c r="H638" s="156" t="str">
        <f ca="1">IF(ISERROR($V638),"",OFFSET('Smelter Look-up'!$G$4,$V638-4,0))</f>
        <v/>
      </c>
      <c r="I638" s="157" t="str">
        <f ca="1">IF(ISERROR($V638),"",OFFSET('Smelter Look-up'!$H$4,$V638-4,0))</f>
        <v/>
      </c>
      <c r="J638" s="157" t="str">
        <f ca="1">IF(ISERROR($V638),"",OFFSET('Smelter Look-up'!$I$4,$V638-4,0))</f>
        <v/>
      </c>
      <c r="K638" s="158"/>
      <c r="L638" s="158"/>
      <c r="M638" s="158"/>
      <c r="N638" s="158"/>
      <c r="O638" s="158"/>
      <c r="P638" s="157"/>
      <c r="Q638" s="159"/>
      <c r="R638" s="155" t="str">
        <f ca="1">IF(ISERROR($V638),"",OFFSET('Smelter Look-up'!$C$4,$V638-4,0)&amp;"")</f>
        <v/>
      </c>
      <c r="S638" s="160" t="str">
        <f t="array" aca="1" ref="S638" ca="1">IF(B638="","",IF(ISERROR(MATCH($E638,CL,0)),"Unknown",INDIRECT("'C'!$A$"&amp;MATCH($E638,CL,0)+1)))</f>
        <v/>
      </c>
      <c r="T638" s="160" t="str">
        <f t="array" aca="1" ref="T638" ca="1">IF(B638="","",IF(ISERROR(MATCH($J638,SorP!$B$1:$B$6226,0)),"",INDIRECT("'SorP'!$A$"&amp;MATCH($S638&amp;$J638,SorP!C:C,0))))</f>
        <v/>
      </c>
      <c r="U638" s="161"/>
      <c r="V638" s="151" t="e">
        <f>IF(C638="",NA(),IF(OR(C638="Smelter not listed",C638="Smelter not yet identified"),MATCH($B638&amp;$D638,'Smelter Look-up'!$J:$J,0),MATCH($B638&amp;$C638,'Smelter Look-up'!$J:$J,0)))</f>
        <v>#N/A</v>
      </c>
      <c r="W638" s="134"/>
      <c r="X638" s="134">
        <f t="shared" ca="1" si="10"/>
        <v>0</v>
      </c>
      <c r="Y638" s="134"/>
      <c r="Z638" s="134"/>
      <c r="AA638" s="134"/>
      <c r="AB638" s="162" t="str">
        <f t="shared" si="11"/>
        <v/>
      </c>
      <c r="AC638" s="134"/>
      <c r="AD638" s="134"/>
      <c r="AE638" s="134"/>
      <c r="AF638" s="134"/>
      <c r="AG638" s="134"/>
      <c r="AH638" s="134"/>
    </row>
    <row r="639" spans="1:34" ht="12" customHeight="1">
      <c r="A639" s="160"/>
      <c r="B639" s="155" t="str">
        <f t="array" ref="B639">IF(LEN(A639)=0,"",INDEX('Smelter Look-up'!$A:$A,MATCH($A639,'Smelter Look-up'!$E:$E,0)))</f>
        <v/>
      </c>
      <c r="C639" s="158" t="str">
        <f t="array" ref="C639">IF(LEN(A639)=0,"",INDEX('Smelter Look-up'!$C:$C,MATCH($A639,'Smelter Look-up'!$E:$E,0)))</f>
        <v/>
      </c>
      <c r="D639" s="155"/>
      <c r="E639" s="155" t="str">
        <f ca="1">IF(ISERROR($V639),"",OFFSET('Smelter Look-up'!$D$4,$V639-4,0)&amp;"")</f>
        <v/>
      </c>
      <c r="F639" s="155" t="str">
        <f ca="1">IF(ISERROR($V639),"",OFFSET('Smelter Look-up'!$E$4,$V639-4,0))</f>
        <v/>
      </c>
      <c r="G639" s="155" t="str">
        <f ca="1">IF(C639=$X$4,IF(ISERROR($V639),"Enter smelter details","RMI"),IF(ISERROR($V639),"",OFFSET('Smelter Look-up'!$F$4,$V639-4,0)))</f>
        <v/>
      </c>
      <c r="H639" s="156" t="str">
        <f ca="1">IF(ISERROR($V639),"",OFFSET('Smelter Look-up'!$G$4,$V639-4,0))</f>
        <v/>
      </c>
      <c r="I639" s="157" t="str">
        <f ca="1">IF(ISERROR($V639),"",OFFSET('Smelter Look-up'!$H$4,$V639-4,0))</f>
        <v/>
      </c>
      <c r="J639" s="157" t="str">
        <f ca="1">IF(ISERROR($V639),"",OFFSET('Smelter Look-up'!$I$4,$V639-4,0))</f>
        <v/>
      </c>
      <c r="K639" s="158"/>
      <c r="L639" s="158"/>
      <c r="M639" s="158"/>
      <c r="N639" s="158"/>
      <c r="O639" s="158"/>
      <c r="P639" s="157"/>
      <c r="Q639" s="159"/>
      <c r="R639" s="155" t="str">
        <f ca="1">IF(ISERROR($V639),"",OFFSET('Smelter Look-up'!$C$4,$V639-4,0)&amp;"")</f>
        <v/>
      </c>
      <c r="S639" s="160" t="str">
        <f t="array" aca="1" ref="S639" ca="1">IF(B639="","",IF(ISERROR(MATCH($E639,CL,0)),"Unknown",INDIRECT("'C'!$A$"&amp;MATCH($E639,CL,0)+1)))</f>
        <v/>
      </c>
      <c r="T639" s="160" t="str">
        <f t="array" aca="1" ref="T639" ca="1">IF(B639="","",IF(ISERROR(MATCH($J639,SorP!$B$1:$B$6226,0)),"",INDIRECT("'SorP'!$A$"&amp;MATCH($S639&amp;$J639,SorP!C:C,0))))</f>
        <v/>
      </c>
      <c r="U639" s="161"/>
      <c r="V639" s="151" t="e">
        <f>IF(C639="",NA(),IF(OR(C639="Smelter not listed",C639="Smelter not yet identified"),MATCH($B639&amp;$D639,'Smelter Look-up'!$J:$J,0),MATCH($B639&amp;$C639,'Smelter Look-up'!$J:$J,0)))</f>
        <v>#N/A</v>
      </c>
      <c r="W639" s="134"/>
      <c r="X639" s="134">
        <f t="shared" ca="1" si="10"/>
        <v>0</v>
      </c>
      <c r="Y639" s="134"/>
      <c r="Z639" s="134"/>
      <c r="AA639" s="134"/>
      <c r="AB639" s="162" t="str">
        <f t="shared" si="11"/>
        <v/>
      </c>
      <c r="AC639" s="134"/>
      <c r="AD639" s="134"/>
      <c r="AE639" s="134"/>
      <c r="AF639" s="134"/>
      <c r="AG639" s="134"/>
      <c r="AH639" s="134"/>
    </row>
    <row r="640" spans="1:34" ht="12" customHeight="1">
      <c r="A640" s="160"/>
      <c r="B640" s="155" t="str">
        <f t="array" ref="B640">IF(LEN(A640)=0,"",INDEX('Smelter Look-up'!$A:$A,MATCH($A640,'Smelter Look-up'!$E:$E,0)))</f>
        <v/>
      </c>
      <c r="C640" s="158" t="str">
        <f t="array" ref="C640">IF(LEN(A640)=0,"",INDEX('Smelter Look-up'!$C:$C,MATCH($A640,'Smelter Look-up'!$E:$E,0)))</f>
        <v/>
      </c>
      <c r="D640" s="155"/>
      <c r="E640" s="155" t="str">
        <f ca="1">IF(ISERROR($V640),"",OFFSET('Smelter Look-up'!$D$4,$V640-4,0)&amp;"")</f>
        <v/>
      </c>
      <c r="F640" s="155" t="str">
        <f ca="1">IF(ISERROR($V640),"",OFFSET('Smelter Look-up'!$E$4,$V640-4,0))</f>
        <v/>
      </c>
      <c r="G640" s="155" t="str">
        <f ca="1">IF(C640=$X$4,IF(ISERROR($V640),"Enter smelter details","RMI"),IF(ISERROR($V640),"",OFFSET('Smelter Look-up'!$F$4,$V640-4,0)))</f>
        <v/>
      </c>
      <c r="H640" s="156" t="str">
        <f ca="1">IF(ISERROR($V640),"",OFFSET('Smelter Look-up'!$G$4,$V640-4,0))</f>
        <v/>
      </c>
      <c r="I640" s="157" t="str">
        <f ca="1">IF(ISERROR($V640),"",OFFSET('Smelter Look-up'!$H$4,$V640-4,0))</f>
        <v/>
      </c>
      <c r="J640" s="157" t="str">
        <f ca="1">IF(ISERROR($V640),"",OFFSET('Smelter Look-up'!$I$4,$V640-4,0))</f>
        <v/>
      </c>
      <c r="K640" s="158"/>
      <c r="L640" s="158"/>
      <c r="M640" s="158"/>
      <c r="N640" s="158"/>
      <c r="O640" s="158"/>
      <c r="P640" s="157"/>
      <c r="Q640" s="159"/>
      <c r="R640" s="155" t="str">
        <f ca="1">IF(ISERROR($V640),"",OFFSET('Smelter Look-up'!$C$4,$V640-4,0)&amp;"")</f>
        <v/>
      </c>
      <c r="S640" s="160" t="str">
        <f t="array" aca="1" ref="S640" ca="1">IF(B640="","",IF(ISERROR(MATCH($E640,CL,0)),"Unknown",INDIRECT("'C'!$A$"&amp;MATCH($E640,CL,0)+1)))</f>
        <v/>
      </c>
      <c r="T640" s="160" t="str">
        <f t="array" aca="1" ref="T640" ca="1">IF(B640="","",IF(ISERROR(MATCH($J640,SorP!$B$1:$B$6226,0)),"",INDIRECT("'SorP'!$A$"&amp;MATCH($S640&amp;$J640,SorP!C:C,0))))</f>
        <v/>
      </c>
      <c r="U640" s="161"/>
      <c r="V640" s="151" t="e">
        <f>IF(C640="",NA(),IF(OR(C640="Smelter not listed",C640="Smelter not yet identified"),MATCH($B640&amp;$D640,'Smelter Look-up'!$J:$J,0),MATCH($B640&amp;$C640,'Smelter Look-up'!$J:$J,0)))</f>
        <v>#N/A</v>
      </c>
      <c r="W640" s="134"/>
      <c r="X640" s="134">
        <f t="shared" ca="1" si="10"/>
        <v>0</v>
      </c>
      <c r="Y640" s="134"/>
      <c r="Z640" s="134"/>
      <c r="AA640" s="134"/>
      <c r="AB640" s="162" t="str">
        <f t="shared" si="11"/>
        <v/>
      </c>
      <c r="AC640" s="134"/>
      <c r="AD640" s="134"/>
      <c r="AE640" s="134"/>
      <c r="AF640" s="134"/>
      <c r="AG640" s="134"/>
      <c r="AH640" s="134"/>
    </row>
    <row r="641" spans="1:34" ht="12" customHeight="1">
      <c r="A641" s="160"/>
      <c r="B641" s="155" t="str">
        <f t="array" ref="B641">IF(LEN(A641)=0,"",INDEX('Smelter Look-up'!$A:$A,MATCH($A641,'Smelter Look-up'!$E:$E,0)))</f>
        <v/>
      </c>
      <c r="C641" s="158" t="str">
        <f t="array" ref="C641">IF(LEN(A641)=0,"",INDEX('Smelter Look-up'!$C:$C,MATCH($A641,'Smelter Look-up'!$E:$E,0)))</f>
        <v/>
      </c>
      <c r="D641" s="155"/>
      <c r="E641" s="155" t="str">
        <f ca="1">IF(ISERROR($V641),"",OFFSET('Smelter Look-up'!$D$4,$V641-4,0)&amp;"")</f>
        <v/>
      </c>
      <c r="F641" s="155" t="str">
        <f ca="1">IF(ISERROR($V641),"",OFFSET('Smelter Look-up'!$E$4,$V641-4,0))</f>
        <v/>
      </c>
      <c r="G641" s="155" t="str">
        <f ca="1">IF(C641=$X$4,IF(ISERROR($V641),"Enter smelter details","RMI"),IF(ISERROR($V641),"",OFFSET('Smelter Look-up'!$F$4,$V641-4,0)))</f>
        <v/>
      </c>
      <c r="H641" s="156" t="str">
        <f ca="1">IF(ISERROR($V641),"",OFFSET('Smelter Look-up'!$G$4,$V641-4,0))</f>
        <v/>
      </c>
      <c r="I641" s="157" t="str">
        <f ca="1">IF(ISERROR($V641),"",OFFSET('Smelter Look-up'!$H$4,$V641-4,0))</f>
        <v/>
      </c>
      <c r="J641" s="157" t="str">
        <f ca="1">IF(ISERROR($V641),"",OFFSET('Smelter Look-up'!$I$4,$V641-4,0))</f>
        <v/>
      </c>
      <c r="K641" s="158"/>
      <c r="L641" s="158"/>
      <c r="M641" s="158"/>
      <c r="N641" s="158"/>
      <c r="O641" s="158"/>
      <c r="P641" s="157"/>
      <c r="Q641" s="159"/>
      <c r="R641" s="155" t="str">
        <f ca="1">IF(ISERROR($V641),"",OFFSET('Smelter Look-up'!$C$4,$V641-4,0)&amp;"")</f>
        <v/>
      </c>
      <c r="S641" s="160" t="str">
        <f t="array" aca="1" ref="S641" ca="1">IF(B641="","",IF(ISERROR(MATCH($E641,CL,0)),"Unknown",INDIRECT("'C'!$A$"&amp;MATCH($E641,CL,0)+1)))</f>
        <v/>
      </c>
      <c r="T641" s="160" t="str">
        <f t="array" aca="1" ref="T641" ca="1">IF(B641="","",IF(ISERROR(MATCH($J641,SorP!$B$1:$B$6226,0)),"",INDIRECT("'SorP'!$A$"&amp;MATCH($S641&amp;$J641,SorP!C:C,0))))</f>
        <v/>
      </c>
      <c r="U641" s="161"/>
      <c r="V641" s="151" t="e">
        <f>IF(C641="",NA(),IF(OR(C641="Smelter not listed",C641="Smelter not yet identified"),MATCH($B641&amp;$D641,'Smelter Look-up'!$J:$J,0),MATCH($B641&amp;$C641,'Smelter Look-up'!$J:$J,0)))</f>
        <v>#N/A</v>
      </c>
      <c r="W641" s="134"/>
      <c r="X641" s="134">
        <f t="shared" ca="1" si="10"/>
        <v>0</v>
      </c>
      <c r="Y641" s="134"/>
      <c r="Z641" s="134"/>
      <c r="AA641" s="134"/>
      <c r="AB641" s="162" t="str">
        <f t="shared" si="11"/>
        <v/>
      </c>
      <c r="AC641" s="134"/>
      <c r="AD641" s="134"/>
      <c r="AE641" s="134"/>
      <c r="AF641" s="134"/>
      <c r="AG641" s="134"/>
      <c r="AH641" s="134"/>
    </row>
    <row r="642" spans="1:34" ht="12" customHeight="1">
      <c r="A642" s="160"/>
      <c r="B642" s="155" t="str">
        <f t="array" ref="B642">IF(LEN(A642)=0,"",INDEX('Smelter Look-up'!$A:$A,MATCH($A642,'Smelter Look-up'!$E:$E,0)))</f>
        <v/>
      </c>
      <c r="C642" s="158" t="str">
        <f t="array" ref="C642">IF(LEN(A642)=0,"",INDEX('Smelter Look-up'!$C:$C,MATCH($A642,'Smelter Look-up'!$E:$E,0)))</f>
        <v/>
      </c>
      <c r="D642" s="155"/>
      <c r="E642" s="155" t="str">
        <f ca="1">IF(ISERROR($V642),"",OFFSET('Smelter Look-up'!$D$4,$V642-4,0)&amp;"")</f>
        <v/>
      </c>
      <c r="F642" s="155" t="str">
        <f ca="1">IF(ISERROR($V642),"",OFFSET('Smelter Look-up'!$E$4,$V642-4,0))</f>
        <v/>
      </c>
      <c r="G642" s="155" t="str">
        <f ca="1">IF(C642=$X$4,IF(ISERROR($V642),"Enter smelter details","RMI"),IF(ISERROR($V642),"",OFFSET('Smelter Look-up'!$F$4,$V642-4,0)))</f>
        <v/>
      </c>
      <c r="H642" s="156" t="str">
        <f ca="1">IF(ISERROR($V642),"",OFFSET('Smelter Look-up'!$G$4,$V642-4,0))</f>
        <v/>
      </c>
      <c r="I642" s="157" t="str">
        <f ca="1">IF(ISERROR($V642),"",OFFSET('Smelter Look-up'!$H$4,$V642-4,0))</f>
        <v/>
      </c>
      <c r="J642" s="157" t="str">
        <f ca="1">IF(ISERROR($V642),"",OFFSET('Smelter Look-up'!$I$4,$V642-4,0))</f>
        <v/>
      </c>
      <c r="K642" s="158"/>
      <c r="L642" s="158"/>
      <c r="M642" s="158"/>
      <c r="N642" s="158"/>
      <c r="O642" s="158"/>
      <c r="P642" s="157"/>
      <c r="Q642" s="159"/>
      <c r="R642" s="155" t="str">
        <f ca="1">IF(ISERROR($V642),"",OFFSET('Smelter Look-up'!$C$4,$V642-4,0)&amp;"")</f>
        <v/>
      </c>
      <c r="S642" s="160" t="str">
        <f t="array" aca="1" ref="S642" ca="1">IF(B642="","",IF(ISERROR(MATCH($E642,CL,0)),"Unknown",INDIRECT("'C'!$A$"&amp;MATCH($E642,CL,0)+1)))</f>
        <v/>
      </c>
      <c r="T642" s="160" t="str">
        <f t="array" aca="1" ref="T642" ca="1">IF(B642="","",IF(ISERROR(MATCH($J642,SorP!$B$1:$B$6226,0)),"",INDIRECT("'SorP'!$A$"&amp;MATCH($S642&amp;$J642,SorP!C:C,0))))</f>
        <v/>
      </c>
      <c r="U642" s="161"/>
      <c r="V642" s="151" t="e">
        <f>IF(C642="",NA(),IF(OR(C642="Smelter not listed",C642="Smelter not yet identified"),MATCH($B642&amp;$D642,'Smelter Look-up'!$J:$J,0),MATCH($B642&amp;$C642,'Smelter Look-up'!$J:$J,0)))</f>
        <v>#N/A</v>
      </c>
      <c r="W642" s="134"/>
      <c r="X642" s="134">
        <f t="shared" ca="1" si="10"/>
        <v>0</v>
      </c>
      <c r="Y642" s="134"/>
      <c r="Z642" s="134"/>
      <c r="AA642" s="134"/>
      <c r="AB642" s="162" t="str">
        <f t="shared" si="11"/>
        <v/>
      </c>
      <c r="AC642" s="134"/>
      <c r="AD642" s="134"/>
      <c r="AE642" s="134"/>
      <c r="AF642" s="134"/>
      <c r="AG642" s="134"/>
      <c r="AH642" s="134"/>
    </row>
    <row r="643" spans="1:34" ht="12" customHeight="1">
      <c r="A643" s="160"/>
      <c r="B643" s="155" t="str">
        <f t="array" ref="B643">IF(LEN(A643)=0,"",INDEX('Smelter Look-up'!$A:$A,MATCH($A643,'Smelter Look-up'!$E:$E,0)))</f>
        <v/>
      </c>
      <c r="C643" s="158" t="str">
        <f t="array" ref="C643">IF(LEN(A643)=0,"",INDEX('Smelter Look-up'!$C:$C,MATCH($A643,'Smelter Look-up'!$E:$E,0)))</f>
        <v/>
      </c>
      <c r="D643" s="155"/>
      <c r="E643" s="155" t="str">
        <f ca="1">IF(ISERROR($V643),"",OFFSET('Smelter Look-up'!$D$4,$V643-4,0)&amp;"")</f>
        <v/>
      </c>
      <c r="F643" s="155" t="str">
        <f ca="1">IF(ISERROR($V643),"",OFFSET('Smelter Look-up'!$E$4,$V643-4,0))</f>
        <v/>
      </c>
      <c r="G643" s="155" t="str">
        <f ca="1">IF(C643=$X$4,IF(ISERROR($V643),"Enter smelter details","RMI"),IF(ISERROR($V643),"",OFFSET('Smelter Look-up'!$F$4,$V643-4,0)))</f>
        <v/>
      </c>
      <c r="H643" s="156" t="str">
        <f ca="1">IF(ISERROR($V643),"",OFFSET('Smelter Look-up'!$G$4,$V643-4,0))</f>
        <v/>
      </c>
      <c r="I643" s="157" t="str">
        <f ca="1">IF(ISERROR($V643),"",OFFSET('Smelter Look-up'!$H$4,$V643-4,0))</f>
        <v/>
      </c>
      <c r="J643" s="157" t="str">
        <f ca="1">IF(ISERROR($V643),"",OFFSET('Smelter Look-up'!$I$4,$V643-4,0))</f>
        <v/>
      </c>
      <c r="K643" s="158"/>
      <c r="L643" s="158"/>
      <c r="M643" s="158"/>
      <c r="N643" s="158"/>
      <c r="O643" s="158"/>
      <c r="P643" s="157"/>
      <c r="Q643" s="159"/>
      <c r="R643" s="155" t="str">
        <f ca="1">IF(ISERROR($V643),"",OFFSET('Smelter Look-up'!$C$4,$V643-4,0)&amp;"")</f>
        <v/>
      </c>
      <c r="S643" s="160" t="str">
        <f t="array" aca="1" ref="S643" ca="1">IF(B643="","",IF(ISERROR(MATCH($E643,CL,0)),"Unknown",INDIRECT("'C'!$A$"&amp;MATCH($E643,CL,0)+1)))</f>
        <v/>
      </c>
      <c r="T643" s="160" t="str">
        <f t="array" aca="1" ref="T643" ca="1">IF(B643="","",IF(ISERROR(MATCH($J643,SorP!$B$1:$B$6226,0)),"",INDIRECT("'SorP'!$A$"&amp;MATCH($S643&amp;$J643,SorP!C:C,0))))</f>
        <v/>
      </c>
      <c r="U643" s="161"/>
      <c r="V643" s="151" t="e">
        <f>IF(C643="",NA(),IF(OR(C643="Smelter not listed",C643="Smelter not yet identified"),MATCH($B643&amp;$D643,'Smelter Look-up'!$J:$J,0),MATCH($B643&amp;$C643,'Smelter Look-up'!$J:$J,0)))</f>
        <v>#N/A</v>
      </c>
      <c r="W643" s="134"/>
      <c r="X643" s="134">
        <f t="shared" ca="1" si="10"/>
        <v>0</v>
      </c>
      <c r="Y643" s="134"/>
      <c r="Z643" s="134"/>
      <c r="AA643" s="134"/>
      <c r="AB643" s="162" t="str">
        <f t="shared" si="11"/>
        <v/>
      </c>
      <c r="AC643" s="134"/>
      <c r="AD643" s="134"/>
      <c r="AE643" s="134"/>
      <c r="AF643" s="134"/>
      <c r="AG643" s="134"/>
      <c r="AH643" s="134"/>
    </row>
    <row r="644" spans="1:34" ht="12" customHeight="1">
      <c r="A644" s="160"/>
      <c r="B644" s="155" t="str">
        <f t="array" ref="B644">IF(LEN(A644)=0,"",INDEX('Smelter Look-up'!$A:$A,MATCH($A644,'Smelter Look-up'!$E:$E,0)))</f>
        <v/>
      </c>
      <c r="C644" s="158" t="str">
        <f t="array" ref="C644">IF(LEN(A644)=0,"",INDEX('Smelter Look-up'!$C:$C,MATCH($A644,'Smelter Look-up'!$E:$E,0)))</f>
        <v/>
      </c>
      <c r="D644" s="155"/>
      <c r="E644" s="155" t="str">
        <f ca="1">IF(ISERROR($V644),"",OFFSET('Smelter Look-up'!$D$4,$V644-4,0)&amp;"")</f>
        <v/>
      </c>
      <c r="F644" s="155" t="str">
        <f ca="1">IF(ISERROR($V644),"",OFFSET('Smelter Look-up'!$E$4,$V644-4,0))</f>
        <v/>
      </c>
      <c r="G644" s="155" t="str">
        <f ca="1">IF(C644=$X$4,IF(ISERROR($V644),"Enter smelter details","RMI"),IF(ISERROR($V644),"",OFFSET('Smelter Look-up'!$F$4,$V644-4,0)))</f>
        <v/>
      </c>
      <c r="H644" s="156" t="str">
        <f ca="1">IF(ISERROR($V644),"",OFFSET('Smelter Look-up'!$G$4,$V644-4,0))</f>
        <v/>
      </c>
      <c r="I644" s="157" t="str">
        <f ca="1">IF(ISERROR($V644),"",OFFSET('Smelter Look-up'!$H$4,$V644-4,0))</f>
        <v/>
      </c>
      <c r="J644" s="157" t="str">
        <f ca="1">IF(ISERROR($V644),"",OFFSET('Smelter Look-up'!$I$4,$V644-4,0))</f>
        <v/>
      </c>
      <c r="K644" s="158"/>
      <c r="L644" s="158"/>
      <c r="M644" s="158"/>
      <c r="N644" s="158"/>
      <c r="O644" s="158"/>
      <c r="P644" s="157"/>
      <c r="Q644" s="159"/>
      <c r="R644" s="155" t="str">
        <f ca="1">IF(ISERROR($V644),"",OFFSET('Smelter Look-up'!$C$4,$V644-4,0)&amp;"")</f>
        <v/>
      </c>
      <c r="S644" s="160" t="str">
        <f t="array" aca="1" ref="S644" ca="1">IF(B644="","",IF(ISERROR(MATCH($E644,CL,0)),"Unknown",INDIRECT("'C'!$A$"&amp;MATCH($E644,CL,0)+1)))</f>
        <v/>
      </c>
      <c r="T644" s="160" t="str">
        <f t="array" aca="1" ref="T644" ca="1">IF(B644="","",IF(ISERROR(MATCH($J644,SorP!$B$1:$B$6226,0)),"",INDIRECT("'SorP'!$A$"&amp;MATCH($S644&amp;$J644,SorP!C:C,0))))</f>
        <v/>
      </c>
      <c r="U644" s="161"/>
      <c r="V644" s="151" t="e">
        <f>IF(C644="",NA(),IF(OR(C644="Smelter not listed",C644="Smelter not yet identified"),MATCH($B644&amp;$D644,'Smelter Look-up'!$J:$J,0),MATCH($B644&amp;$C644,'Smelter Look-up'!$J:$J,0)))</f>
        <v>#N/A</v>
      </c>
      <c r="W644" s="134"/>
      <c r="X644" s="134">
        <f t="shared" ca="1" si="10"/>
        <v>0</v>
      </c>
      <c r="Y644" s="134"/>
      <c r="Z644" s="134"/>
      <c r="AA644" s="134"/>
      <c r="AB644" s="162" t="str">
        <f t="shared" si="11"/>
        <v/>
      </c>
      <c r="AC644" s="134"/>
      <c r="AD644" s="134"/>
      <c r="AE644" s="134"/>
      <c r="AF644" s="134"/>
      <c r="AG644" s="134"/>
      <c r="AH644" s="134"/>
    </row>
    <row r="645" spans="1:34" ht="12" customHeight="1">
      <c r="A645" s="160"/>
      <c r="B645" s="155" t="str">
        <f t="array" ref="B645">IF(LEN(A645)=0,"",INDEX('Smelter Look-up'!$A:$A,MATCH($A645,'Smelter Look-up'!$E:$E,0)))</f>
        <v/>
      </c>
      <c r="C645" s="158" t="str">
        <f t="array" ref="C645">IF(LEN(A645)=0,"",INDEX('Smelter Look-up'!$C:$C,MATCH($A645,'Smelter Look-up'!$E:$E,0)))</f>
        <v/>
      </c>
      <c r="D645" s="155"/>
      <c r="E645" s="155" t="str">
        <f ca="1">IF(ISERROR($V645),"",OFFSET('Smelter Look-up'!$D$4,$V645-4,0)&amp;"")</f>
        <v/>
      </c>
      <c r="F645" s="155" t="str">
        <f ca="1">IF(ISERROR($V645),"",OFFSET('Smelter Look-up'!$E$4,$V645-4,0))</f>
        <v/>
      </c>
      <c r="G645" s="155" t="str">
        <f ca="1">IF(C645=$X$4,IF(ISERROR($V645),"Enter smelter details","RMI"),IF(ISERROR($V645),"",OFFSET('Smelter Look-up'!$F$4,$V645-4,0)))</f>
        <v/>
      </c>
      <c r="H645" s="156" t="str">
        <f ca="1">IF(ISERROR($V645),"",OFFSET('Smelter Look-up'!$G$4,$V645-4,0))</f>
        <v/>
      </c>
      <c r="I645" s="157" t="str">
        <f ca="1">IF(ISERROR($V645),"",OFFSET('Smelter Look-up'!$H$4,$V645-4,0))</f>
        <v/>
      </c>
      <c r="J645" s="157" t="str">
        <f ca="1">IF(ISERROR($V645),"",OFFSET('Smelter Look-up'!$I$4,$V645-4,0))</f>
        <v/>
      </c>
      <c r="K645" s="158"/>
      <c r="L645" s="158"/>
      <c r="M645" s="158"/>
      <c r="N645" s="158"/>
      <c r="O645" s="158"/>
      <c r="P645" s="157"/>
      <c r="Q645" s="159"/>
      <c r="R645" s="155" t="str">
        <f ca="1">IF(ISERROR($V645),"",OFFSET('Smelter Look-up'!$C$4,$V645-4,0)&amp;"")</f>
        <v/>
      </c>
      <c r="S645" s="160" t="str">
        <f t="array" aca="1" ref="S645" ca="1">IF(B645="","",IF(ISERROR(MATCH($E645,CL,0)),"Unknown",INDIRECT("'C'!$A$"&amp;MATCH($E645,CL,0)+1)))</f>
        <v/>
      </c>
      <c r="T645" s="160" t="str">
        <f t="array" aca="1" ref="T645" ca="1">IF(B645="","",IF(ISERROR(MATCH($J645,SorP!$B$1:$B$6226,0)),"",INDIRECT("'SorP'!$A$"&amp;MATCH($S645&amp;$J645,SorP!C:C,0))))</f>
        <v/>
      </c>
      <c r="U645" s="161"/>
      <c r="V645" s="151" t="e">
        <f>IF(C645="",NA(),IF(OR(C645="Smelter not listed",C645="Smelter not yet identified"),MATCH($B645&amp;$D645,'Smelter Look-up'!$J:$J,0),MATCH($B645&amp;$C645,'Smelter Look-up'!$J:$J,0)))</f>
        <v>#N/A</v>
      </c>
      <c r="W645" s="134"/>
      <c r="X645" s="134">
        <f t="shared" ca="1" si="10"/>
        <v>0</v>
      </c>
      <c r="Y645" s="134"/>
      <c r="Z645" s="134"/>
      <c r="AA645" s="134"/>
      <c r="AB645" s="162" t="str">
        <f t="shared" si="11"/>
        <v/>
      </c>
      <c r="AC645" s="134"/>
      <c r="AD645" s="134"/>
      <c r="AE645" s="134"/>
      <c r="AF645" s="134"/>
      <c r="AG645" s="134"/>
      <c r="AH645" s="134"/>
    </row>
    <row r="646" spans="1:34" ht="12" customHeight="1">
      <c r="A646" s="160"/>
      <c r="B646" s="155" t="str">
        <f t="array" ref="B646">IF(LEN(A646)=0,"",INDEX('Smelter Look-up'!$A:$A,MATCH($A646,'Smelter Look-up'!$E:$E,0)))</f>
        <v/>
      </c>
      <c r="C646" s="158" t="str">
        <f t="array" ref="C646">IF(LEN(A646)=0,"",INDEX('Smelter Look-up'!$C:$C,MATCH($A646,'Smelter Look-up'!$E:$E,0)))</f>
        <v/>
      </c>
      <c r="D646" s="155"/>
      <c r="E646" s="155" t="str">
        <f ca="1">IF(ISERROR($V646),"",OFFSET('Smelter Look-up'!$D$4,$V646-4,0)&amp;"")</f>
        <v/>
      </c>
      <c r="F646" s="155" t="str">
        <f ca="1">IF(ISERROR($V646),"",OFFSET('Smelter Look-up'!$E$4,$V646-4,0))</f>
        <v/>
      </c>
      <c r="G646" s="155" t="str">
        <f ca="1">IF(C646=$X$4,IF(ISERROR($V646),"Enter smelter details","RMI"),IF(ISERROR($V646),"",OFFSET('Smelter Look-up'!$F$4,$V646-4,0)))</f>
        <v/>
      </c>
      <c r="H646" s="156" t="str">
        <f ca="1">IF(ISERROR($V646),"",OFFSET('Smelter Look-up'!$G$4,$V646-4,0))</f>
        <v/>
      </c>
      <c r="I646" s="157" t="str">
        <f ca="1">IF(ISERROR($V646),"",OFFSET('Smelter Look-up'!$H$4,$V646-4,0))</f>
        <v/>
      </c>
      <c r="J646" s="157" t="str">
        <f ca="1">IF(ISERROR($V646),"",OFFSET('Smelter Look-up'!$I$4,$V646-4,0))</f>
        <v/>
      </c>
      <c r="K646" s="158"/>
      <c r="L646" s="158"/>
      <c r="M646" s="158"/>
      <c r="N646" s="158"/>
      <c r="O646" s="158"/>
      <c r="P646" s="157"/>
      <c r="Q646" s="159"/>
      <c r="R646" s="155" t="str">
        <f ca="1">IF(ISERROR($V646),"",OFFSET('Smelter Look-up'!$C$4,$V646-4,0)&amp;"")</f>
        <v/>
      </c>
      <c r="S646" s="160" t="str">
        <f t="array" aca="1" ref="S646" ca="1">IF(B646="","",IF(ISERROR(MATCH($E646,CL,0)),"Unknown",INDIRECT("'C'!$A$"&amp;MATCH($E646,CL,0)+1)))</f>
        <v/>
      </c>
      <c r="T646" s="160" t="str">
        <f t="array" aca="1" ref="T646" ca="1">IF(B646="","",IF(ISERROR(MATCH($J646,SorP!$B$1:$B$6226,0)),"",INDIRECT("'SorP'!$A$"&amp;MATCH($S646&amp;$J646,SorP!C:C,0))))</f>
        <v/>
      </c>
      <c r="U646" s="161"/>
      <c r="V646" s="151" t="e">
        <f>IF(C646="",NA(),IF(OR(C646="Smelter not listed",C646="Smelter not yet identified"),MATCH($B646&amp;$D646,'Smelter Look-up'!$J:$J,0),MATCH($B646&amp;$C646,'Smelter Look-up'!$J:$J,0)))</f>
        <v>#N/A</v>
      </c>
      <c r="W646" s="134"/>
      <c r="X646" s="134">
        <f t="shared" ca="1" si="10"/>
        <v>0</v>
      </c>
      <c r="Y646" s="134"/>
      <c r="Z646" s="134"/>
      <c r="AA646" s="134"/>
      <c r="AB646" s="162" t="str">
        <f t="shared" si="11"/>
        <v/>
      </c>
      <c r="AC646" s="134"/>
      <c r="AD646" s="134"/>
      <c r="AE646" s="134"/>
      <c r="AF646" s="134"/>
      <c r="AG646" s="134"/>
      <c r="AH646" s="134"/>
    </row>
    <row r="647" spans="1:34" ht="12" customHeight="1">
      <c r="A647" s="160"/>
      <c r="B647" s="155" t="str">
        <f t="array" ref="B647">IF(LEN(A647)=0,"",INDEX('Smelter Look-up'!$A:$A,MATCH($A647,'Smelter Look-up'!$E:$E,0)))</f>
        <v/>
      </c>
      <c r="C647" s="158" t="str">
        <f t="array" ref="C647">IF(LEN(A647)=0,"",INDEX('Smelter Look-up'!$C:$C,MATCH($A647,'Smelter Look-up'!$E:$E,0)))</f>
        <v/>
      </c>
      <c r="D647" s="155"/>
      <c r="E647" s="155" t="str">
        <f ca="1">IF(ISERROR($V647),"",OFFSET('Smelter Look-up'!$D$4,$V647-4,0)&amp;"")</f>
        <v/>
      </c>
      <c r="F647" s="155" t="str">
        <f ca="1">IF(ISERROR($V647),"",OFFSET('Smelter Look-up'!$E$4,$V647-4,0))</f>
        <v/>
      </c>
      <c r="G647" s="155" t="str">
        <f ca="1">IF(C647=$X$4,IF(ISERROR($V647),"Enter smelter details","RMI"),IF(ISERROR($V647),"",OFFSET('Smelter Look-up'!$F$4,$V647-4,0)))</f>
        <v/>
      </c>
      <c r="H647" s="156" t="str">
        <f ca="1">IF(ISERROR($V647),"",OFFSET('Smelter Look-up'!$G$4,$V647-4,0))</f>
        <v/>
      </c>
      <c r="I647" s="157" t="str">
        <f ca="1">IF(ISERROR($V647),"",OFFSET('Smelter Look-up'!$H$4,$V647-4,0))</f>
        <v/>
      </c>
      <c r="J647" s="157" t="str">
        <f ca="1">IF(ISERROR($V647),"",OFFSET('Smelter Look-up'!$I$4,$V647-4,0))</f>
        <v/>
      </c>
      <c r="K647" s="158"/>
      <c r="L647" s="158"/>
      <c r="M647" s="158"/>
      <c r="N647" s="158"/>
      <c r="O647" s="158"/>
      <c r="P647" s="157"/>
      <c r="Q647" s="159"/>
      <c r="R647" s="155" t="str">
        <f ca="1">IF(ISERROR($V647),"",OFFSET('Smelter Look-up'!$C$4,$V647-4,0)&amp;"")</f>
        <v/>
      </c>
      <c r="S647" s="160" t="str">
        <f t="array" aca="1" ref="S647" ca="1">IF(B647="","",IF(ISERROR(MATCH($E647,CL,0)),"Unknown",INDIRECT("'C'!$A$"&amp;MATCH($E647,CL,0)+1)))</f>
        <v/>
      </c>
      <c r="T647" s="160" t="str">
        <f t="array" aca="1" ref="T647" ca="1">IF(B647="","",IF(ISERROR(MATCH($J647,SorP!$B$1:$B$6226,0)),"",INDIRECT("'SorP'!$A$"&amp;MATCH($S647&amp;$J647,SorP!C:C,0))))</f>
        <v/>
      </c>
      <c r="U647" s="161"/>
      <c r="V647" s="151" t="e">
        <f>IF(C647="",NA(),IF(OR(C647="Smelter not listed",C647="Smelter not yet identified"),MATCH($B647&amp;$D647,'Smelter Look-up'!$J:$J,0),MATCH($B647&amp;$C647,'Smelter Look-up'!$J:$J,0)))</f>
        <v>#N/A</v>
      </c>
      <c r="W647" s="134"/>
      <c r="X647" s="134">
        <f t="shared" ca="1" si="10"/>
        <v>0</v>
      </c>
      <c r="Y647" s="134"/>
      <c r="Z647" s="134"/>
      <c r="AA647" s="134"/>
      <c r="AB647" s="162" t="str">
        <f t="shared" si="11"/>
        <v/>
      </c>
      <c r="AC647" s="134"/>
      <c r="AD647" s="134"/>
      <c r="AE647" s="134"/>
      <c r="AF647" s="134"/>
      <c r="AG647" s="134"/>
      <c r="AH647" s="134"/>
    </row>
    <row r="648" spans="1:34" ht="12" customHeight="1">
      <c r="A648" s="160"/>
      <c r="B648" s="155" t="str">
        <f t="array" ref="B648">IF(LEN(A648)=0,"",INDEX('Smelter Look-up'!$A:$A,MATCH($A648,'Smelter Look-up'!$E:$E,0)))</f>
        <v/>
      </c>
      <c r="C648" s="158" t="str">
        <f t="array" ref="C648">IF(LEN(A648)=0,"",INDEX('Smelter Look-up'!$C:$C,MATCH($A648,'Smelter Look-up'!$E:$E,0)))</f>
        <v/>
      </c>
      <c r="D648" s="155"/>
      <c r="E648" s="155" t="str">
        <f ca="1">IF(ISERROR($V648),"",OFFSET('Smelter Look-up'!$D$4,$V648-4,0)&amp;"")</f>
        <v/>
      </c>
      <c r="F648" s="155" t="str">
        <f ca="1">IF(ISERROR($V648),"",OFFSET('Smelter Look-up'!$E$4,$V648-4,0))</f>
        <v/>
      </c>
      <c r="G648" s="155" t="str">
        <f ca="1">IF(C648=$X$4,IF(ISERROR($V648),"Enter smelter details","RMI"),IF(ISERROR($V648),"",OFFSET('Smelter Look-up'!$F$4,$V648-4,0)))</f>
        <v/>
      </c>
      <c r="H648" s="156" t="str">
        <f ca="1">IF(ISERROR($V648),"",OFFSET('Smelter Look-up'!$G$4,$V648-4,0))</f>
        <v/>
      </c>
      <c r="I648" s="157" t="str">
        <f ca="1">IF(ISERROR($V648),"",OFFSET('Smelter Look-up'!$H$4,$V648-4,0))</f>
        <v/>
      </c>
      <c r="J648" s="157" t="str">
        <f ca="1">IF(ISERROR($V648),"",OFFSET('Smelter Look-up'!$I$4,$V648-4,0))</f>
        <v/>
      </c>
      <c r="K648" s="158"/>
      <c r="L648" s="158"/>
      <c r="M648" s="158"/>
      <c r="N648" s="158"/>
      <c r="O648" s="158"/>
      <c r="P648" s="157"/>
      <c r="Q648" s="159"/>
      <c r="R648" s="155" t="str">
        <f ca="1">IF(ISERROR($V648),"",OFFSET('Smelter Look-up'!$C$4,$V648-4,0)&amp;"")</f>
        <v/>
      </c>
      <c r="S648" s="160" t="str">
        <f t="array" aca="1" ref="S648" ca="1">IF(B648="","",IF(ISERROR(MATCH($E648,CL,0)),"Unknown",INDIRECT("'C'!$A$"&amp;MATCH($E648,CL,0)+1)))</f>
        <v/>
      </c>
      <c r="T648" s="160" t="str">
        <f t="array" aca="1" ref="T648" ca="1">IF(B648="","",IF(ISERROR(MATCH($J648,SorP!$B$1:$B$6226,0)),"",INDIRECT("'SorP'!$A$"&amp;MATCH($S648&amp;$J648,SorP!C:C,0))))</f>
        <v/>
      </c>
      <c r="U648" s="161"/>
      <c r="V648" s="151" t="e">
        <f>IF(C648="",NA(),IF(OR(C648="Smelter not listed",C648="Smelter not yet identified"),MATCH($B648&amp;$D648,'Smelter Look-up'!$J:$J,0),MATCH($B648&amp;$C648,'Smelter Look-up'!$J:$J,0)))</f>
        <v>#N/A</v>
      </c>
      <c r="W648" s="134"/>
      <c r="X648" s="134">
        <f t="shared" ca="1" si="10"/>
        <v>0</v>
      </c>
      <c r="Y648" s="134"/>
      <c r="Z648" s="134"/>
      <c r="AA648" s="134"/>
      <c r="AB648" s="162" t="str">
        <f t="shared" si="11"/>
        <v/>
      </c>
      <c r="AC648" s="134"/>
      <c r="AD648" s="134"/>
      <c r="AE648" s="134"/>
      <c r="AF648" s="134"/>
      <c r="AG648" s="134"/>
      <c r="AH648" s="134"/>
    </row>
    <row r="649" spans="1:34" ht="12" customHeight="1">
      <c r="A649" s="160"/>
      <c r="B649" s="155" t="str">
        <f t="array" ref="B649">IF(LEN(A649)=0,"",INDEX('Smelter Look-up'!$A:$A,MATCH($A649,'Smelter Look-up'!$E:$E,0)))</f>
        <v/>
      </c>
      <c r="C649" s="158" t="str">
        <f t="array" ref="C649">IF(LEN(A649)=0,"",INDEX('Smelter Look-up'!$C:$C,MATCH($A649,'Smelter Look-up'!$E:$E,0)))</f>
        <v/>
      </c>
      <c r="D649" s="155"/>
      <c r="E649" s="155" t="str">
        <f ca="1">IF(ISERROR($V649),"",OFFSET('Smelter Look-up'!$D$4,$V649-4,0)&amp;"")</f>
        <v/>
      </c>
      <c r="F649" s="155" t="str">
        <f ca="1">IF(ISERROR($V649),"",OFFSET('Smelter Look-up'!$E$4,$V649-4,0))</f>
        <v/>
      </c>
      <c r="G649" s="155" t="str">
        <f ca="1">IF(C649=$X$4,IF(ISERROR($V649),"Enter smelter details","RMI"),IF(ISERROR($V649),"",OFFSET('Smelter Look-up'!$F$4,$V649-4,0)))</f>
        <v/>
      </c>
      <c r="H649" s="156" t="str">
        <f ca="1">IF(ISERROR($V649),"",OFFSET('Smelter Look-up'!$G$4,$V649-4,0))</f>
        <v/>
      </c>
      <c r="I649" s="157" t="str">
        <f ca="1">IF(ISERROR($V649),"",OFFSET('Smelter Look-up'!$H$4,$V649-4,0))</f>
        <v/>
      </c>
      <c r="J649" s="157" t="str">
        <f ca="1">IF(ISERROR($V649),"",OFFSET('Smelter Look-up'!$I$4,$V649-4,0))</f>
        <v/>
      </c>
      <c r="K649" s="158"/>
      <c r="L649" s="158"/>
      <c r="M649" s="158"/>
      <c r="N649" s="158"/>
      <c r="O649" s="158"/>
      <c r="P649" s="157"/>
      <c r="Q649" s="159"/>
      <c r="R649" s="155" t="str">
        <f ca="1">IF(ISERROR($V649),"",OFFSET('Smelter Look-up'!$C$4,$V649-4,0)&amp;"")</f>
        <v/>
      </c>
      <c r="S649" s="160" t="str">
        <f t="array" aca="1" ref="S649" ca="1">IF(B649="","",IF(ISERROR(MATCH($E649,CL,0)),"Unknown",INDIRECT("'C'!$A$"&amp;MATCH($E649,CL,0)+1)))</f>
        <v/>
      </c>
      <c r="T649" s="160" t="str">
        <f t="array" aca="1" ref="T649" ca="1">IF(B649="","",IF(ISERROR(MATCH($J649,SorP!$B$1:$B$6226,0)),"",INDIRECT("'SorP'!$A$"&amp;MATCH($S649&amp;$J649,SorP!C:C,0))))</f>
        <v/>
      </c>
      <c r="U649" s="161"/>
      <c r="V649" s="151" t="e">
        <f>IF(C649="",NA(),IF(OR(C649="Smelter not listed",C649="Smelter not yet identified"),MATCH($B649&amp;$D649,'Smelter Look-up'!$J:$J,0),MATCH($B649&amp;$C649,'Smelter Look-up'!$J:$J,0)))</f>
        <v>#N/A</v>
      </c>
      <c r="W649" s="134"/>
      <c r="X649" s="134">
        <f t="shared" ca="1" si="10"/>
        <v>0</v>
      </c>
      <c r="Y649" s="134"/>
      <c r="Z649" s="134"/>
      <c r="AA649" s="134"/>
      <c r="AB649" s="162" t="str">
        <f t="shared" si="11"/>
        <v/>
      </c>
      <c r="AC649" s="134"/>
      <c r="AD649" s="134"/>
      <c r="AE649" s="134"/>
      <c r="AF649" s="134"/>
      <c r="AG649" s="134"/>
      <c r="AH649" s="134"/>
    </row>
    <row r="650" spans="1:34" ht="12" customHeight="1">
      <c r="A650" s="160"/>
      <c r="B650" s="155" t="str">
        <f t="array" ref="B650">IF(LEN(A650)=0,"",INDEX('Smelter Look-up'!$A:$A,MATCH($A650,'Smelter Look-up'!$E:$E,0)))</f>
        <v/>
      </c>
      <c r="C650" s="158" t="str">
        <f t="array" ref="C650">IF(LEN(A650)=0,"",INDEX('Smelter Look-up'!$C:$C,MATCH($A650,'Smelter Look-up'!$E:$E,0)))</f>
        <v/>
      </c>
      <c r="D650" s="155"/>
      <c r="E650" s="155" t="str">
        <f ca="1">IF(ISERROR($V650),"",OFFSET('Smelter Look-up'!$D$4,$V650-4,0)&amp;"")</f>
        <v/>
      </c>
      <c r="F650" s="155" t="str">
        <f ca="1">IF(ISERROR($V650),"",OFFSET('Smelter Look-up'!$E$4,$V650-4,0))</f>
        <v/>
      </c>
      <c r="G650" s="155" t="str">
        <f ca="1">IF(C650=$X$4,IF(ISERROR($V650),"Enter smelter details","RMI"),IF(ISERROR($V650),"",OFFSET('Smelter Look-up'!$F$4,$V650-4,0)))</f>
        <v/>
      </c>
      <c r="H650" s="156" t="str">
        <f ca="1">IF(ISERROR($V650),"",OFFSET('Smelter Look-up'!$G$4,$V650-4,0))</f>
        <v/>
      </c>
      <c r="I650" s="157" t="str">
        <f ca="1">IF(ISERROR($V650),"",OFFSET('Smelter Look-up'!$H$4,$V650-4,0))</f>
        <v/>
      </c>
      <c r="J650" s="157" t="str">
        <f ca="1">IF(ISERROR($V650),"",OFFSET('Smelter Look-up'!$I$4,$V650-4,0))</f>
        <v/>
      </c>
      <c r="K650" s="158"/>
      <c r="L650" s="158"/>
      <c r="M650" s="158"/>
      <c r="N650" s="158"/>
      <c r="O650" s="158"/>
      <c r="P650" s="157"/>
      <c r="Q650" s="159"/>
      <c r="R650" s="155" t="str">
        <f ca="1">IF(ISERROR($V650),"",OFFSET('Smelter Look-up'!$C$4,$V650-4,0)&amp;"")</f>
        <v/>
      </c>
      <c r="S650" s="160" t="str">
        <f t="array" aca="1" ref="S650" ca="1">IF(B650="","",IF(ISERROR(MATCH($E650,CL,0)),"Unknown",INDIRECT("'C'!$A$"&amp;MATCH($E650,CL,0)+1)))</f>
        <v/>
      </c>
      <c r="T650" s="160" t="str">
        <f t="array" aca="1" ref="T650" ca="1">IF(B650="","",IF(ISERROR(MATCH($J650,SorP!$B$1:$B$6226,0)),"",INDIRECT("'SorP'!$A$"&amp;MATCH($S650&amp;$J650,SorP!C:C,0))))</f>
        <v/>
      </c>
      <c r="U650" s="161"/>
      <c r="V650" s="151" t="e">
        <f>IF(C650="",NA(),IF(OR(C650="Smelter not listed",C650="Smelter not yet identified"),MATCH($B650&amp;$D650,'Smelter Look-up'!$J:$J,0),MATCH($B650&amp;$C650,'Smelter Look-up'!$J:$J,0)))</f>
        <v>#N/A</v>
      </c>
      <c r="W650" s="134"/>
      <c r="X650" s="134">
        <f t="shared" ca="1" si="10"/>
        <v>0</v>
      </c>
      <c r="Y650" s="134"/>
      <c r="Z650" s="134"/>
      <c r="AA650" s="134"/>
      <c r="AB650" s="162" t="str">
        <f t="shared" si="11"/>
        <v/>
      </c>
      <c r="AC650" s="134"/>
      <c r="AD650" s="134"/>
      <c r="AE650" s="134"/>
      <c r="AF650" s="134"/>
      <c r="AG650" s="134"/>
      <c r="AH650" s="134"/>
    </row>
    <row r="651" spans="1:34" ht="12" customHeight="1">
      <c r="A651" s="160"/>
      <c r="B651" s="155" t="str">
        <f t="array" ref="B651">IF(LEN(A651)=0,"",INDEX('Smelter Look-up'!$A:$A,MATCH($A651,'Smelter Look-up'!$E:$E,0)))</f>
        <v/>
      </c>
      <c r="C651" s="158" t="str">
        <f t="array" ref="C651">IF(LEN(A651)=0,"",INDEX('Smelter Look-up'!$C:$C,MATCH($A651,'Smelter Look-up'!$E:$E,0)))</f>
        <v/>
      </c>
      <c r="D651" s="155"/>
      <c r="E651" s="155" t="str">
        <f ca="1">IF(ISERROR($V651),"",OFFSET('Smelter Look-up'!$D$4,$V651-4,0)&amp;"")</f>
        <v/>
      </c>
      <c r="F651" s="155" t="str">
        <f ca="1">IF(ISERROR($V651),"",OFFSET('Smelter Look-up'!$E$4,$V651-4,0))</f>
        <v/>
      </c>
      <c r="G651" s="155" t="str">
        <f ca="1">IF(C651=$X$4,IF(ISERROR($V651),"Enter smelter details","RMI"),IF(ISERROR($V651),"",OFFSET('Smelter Look-up'!$F$4,$V651-4,0)))</f>
        <v/>
      </c>
      <c r="H651" s="156" t="str">
        <f ca="1">IF(ISERROR($V651),"",OFFSET('Smelter Look-up'!$G$4,$V651-4,0))</f>
        <v/>
      </c>
      <c r="I651" s="157" t="str">
        <f ca="1">IF(ISERROR($V651),"",OFFSET('Smelter Look-up'!$H$4,$V651-4,0))</f>
        <v/>
      </c>
      <c r="J651" s="157" t="str">
        <f ca="1">IF(ISERROR($V651),"",OFFSET('Smelter Look-up'!$I$4,$V651-4,0))</f>
        <v/>
      </c>
      <c r="K651" s="158"/>
      <c r="L651" s="158"/>
      <c r="M651" s="158"/>
      <c r="N651" s="158"/>
      <c r="O651" s="158"/>
      <c r="P651" s="157"/>
      <c r="Q651" s="159"/>
      <c r="R651" s="155" t="str">
        <f ca="1">IF(ISERROR($V651),"",OFFSET('Smelter Look-up'!$C$4,$V651-4,0)&amp;"")</f>
        <v/>
      </c>
      <c r="S651" s="160" t="str">
        <f t="array" aca="1" ref="S651" ca="1">IF(B651="","",IF(ISERROR(MATCH($E651,CL,0)),"Unknown",INDIRECT("'C'!$A$"&amp;MATCH($E651,CL,0)+1)))</f>
        <v/>
      </c>
      <c r="T651" s="160" t="str">
        <f t="array" aca="1" ref="T651" ca="1">IF(B651="","",IF(ISERROR(MATCH($J651,SorP!$B$1:$B$6226,0)),"",INDIRECT("'SorP'!$A$"&amp;MATCH($S651&amp;$J651,SorP!C:C,0))))</f>
        <v/>
      </c>
      <c r="U651" s="161"/>
      <c r="V651" s="151" t="e">
        <f>IF(C651="",NA(),IF(OR(C651="Smelter not listed",C651="Smelter not yet identified"),MATCH($B651&amp;$D651,'Smelter Look-up'!$J:$J,0),MATCH($B651&amp;$C651,'Smelter Look-up'!$J:$J,0)))</f>
        <v>#N/A</v>
      </c>
      <c r="W651" s="134"/>
      <c r="X651" s="134">
        <f t="shared" ca="1" si="10"/>
        <v>0</v>
      </c>
      <c r="Y651" s="134"/>
      <c r="Z651" s="134"/>
      <c r="AA651" s="134"/>
      <c r="AB651" s="162" t="str">
        <f t="shared" si="11"/>
        <v/>
      </c>
      <c r="AC651" s="134"/>
      <c r="AD651" s="134"/>
      <c r="AE651" s="134"/>
      <c r="AF651" s="134"/>
      <c r="AG651" s="134"/>
      <c r="AH651" s="134"/>
    </row>
    <row r="652" spans="1:34" ht="12" customHeight="1">
      <c r="A652" s="160"/>
      <c r="B652" s="155" t="str">
        <f t="array" ref="B652">IF(LEN(A652)=0,"",INDEX('Smelter Look-up'!$A:$A,MATCH($A652,'Smelter Look-up'!$E:$E,0)))</f>
        <v/>
      </c>
      <c r="C652" s="158" t="str">
        <f t="array" ref="C652">IF(LEN(A652)=0,"",INDEX('Smelter Look-up'!$C:$C,MATCH($A652,'Smelter Look-up'!$E:$E,0)))</f>
        <v/>
      </c>
      <c r="D652" s="155"/>
      <c r="E652" s="155" t="str">
        <f ca="1">IF(ISERROR($V652),"",OFFSET('Smelter Look-up'!$D$4,$V652-4,0)&amp;"")</f>
        <v/>
      </c>
      <c r="F652" s="155" t="str">
        <f ca="1">IF(ISERROR($V652),"",OFFSET('Smelter Look-up'!$E$4,$V652-4,0))</f>
        <v/>
      </c>
      <c r="G652" s="155" t="str">
        <f ca="1">IF(C652=$X$4,IF(ISERROR($V652),"Enter smelter details","RMI"),IF(ISERROR($V652),"",OFFSET('Smelter Look-up'!$F$4,$V652-4,0)))</f>
        <v/>
      </c>
      <c r="H652" s="156" t="str">
        <f ca="1">IF(ISERROR($V652),"",OFFSET('Smelter Look-up'!$G$4,$V652-4,0))</f>
        <v/>
      </c>
      <c r="I652" s="157" t="str">
        <f ca="1">IF(ISERROR($V652),"",OFFSET('Smelter Look-up'!$H$4,$V652-4,0))</f>
        <v/>
      </c>
      <c r="J652" s="157" t="str">
        <f ca="1">IF(ISERROR($V652),"",OFFSET('Smelter Look-up'!$I$4,$V652-4,0))</f>
        <v/>
      </c>
      <c r="K652" s="158"/>
      <c r="L652" s="158"/>
      <c r="M652" s="158"/>
      <c r="N652" s="158"/>
      <c r="O652" s="158"/>
      <c r="P652" s="157"/>
      <c r="Q652" s="159"/>
      <c r="R652" s="155" t="str">
        <f ca="1">IF(ISERROR($V652),"",OFFSET('Smelter Look-up'!$C$4,$V652-4,0)&amp;"")</f>
        <v/>
      </c>
      <c r="S652" s="160" t="str">
        <f t="array" aca="1" ref="S652" ca="1">IF(B652="","",IF(ISERROR(MATCH($E652,CL,0)),"Unknown",INDIRECT("'C'!$A$"&amp;MATCH($E652,CL,0)+1)))</f>
        <v/>
      </c>
      <c r="T652" s="160" t="str">
        <f t="array" aca="1" ref="T652" ca="1">IF(B652="","",IF(ISERROR(MATCH($J652,SorP!$B$1:$B$6226,0)),"",INDIRECT("'SorP'!$A$"&amp;MATCH($S652&amp;$J652,SorP!C:C,0))))</f>
        <v/>
      </c>
      <c r="U652" s="161"/>
      <c r="V652" s="151" t="e">
        <f>IF(C652="",NA(),IF(OR(C652="Smelter not listed",C652="Smelter not yet identified"),MATCH($B652&amp;$D652,'Smelter Look-up'!$J:$J,0),MATCH($B652&amp;$C652,'Smelter Look-up'!$J:$J,0)))</f>
        <v>#N/A</v>
      </c>
      <c r="W652" s="134"/>
      <c r="X652" s="134">
        <f t="shared" ca="1" si="10"/>
        <v>0</v>
      </c>
      <c r="Y652" s="134"/>
      <c r="Z652" s="134"/>
      <c r="AA652" s="134"/>
      <c r="AB652" s="162" t="str">
        <f t="shared" si="11"/>
        <v/>
      </c>
      <c r="AC652" s="134"/>
      <c r="AD652" s="134"/>
      <c r="AE652" s="134"/>
      <c r="AF652" s="134"/>
      <c r="AG652" s="134"/>
      <c r="AH652" s="134"/>
    </row>
    <row r="653" spans="1:34" ht="12" customHeight="1">
      <c r="A653" s="160"/>
      <c r="B653" s="155" t="str">
        <f t="array" ref="B653">IF(LEN(A653)=0,"",INDEX('Smelter Look-up'!$A:$A,MATCH($A653,'Smelter Look-up'!$E:$E,0)))</f>
        <v/>
      </c>
      <c r="C653" s="158" t="str">
        <f t="array" ref="C653">IF(LEN(A653)=0,"",INDEX('Smelter Look-up'!$C:$C,MATCH($A653,'Smelter Look-up'!$E:$E,0)))</f>
        <v/>
      </c>
      <c r="D653" s="155"/>
      <c r="E653" s="155" t="str">
        <f ca="1">IF(ISERROR($V653),"",OFFSET('Smelter Look-up'!$D$4,$V653-4,0)&amp;"")</f>
        <v/>
      </c>
      <c r="F653" s="155" t="str">
        <f ca="1">IF(ISERROR($V653),"",OFFSET('Smelter Look-up'!$E$4,$V653-4,0))</f>
        <v/>
      </c>
      <c r="G653" s="155" t="str">
        <f ca="1">IF(C653=$X$4,IF(ISERROR($V653),"Enter smelter details","RMI"),IF(ISERROR($V653),"",OFFSET('Smelter Look-up'!$F$4,$V653-4,0)))</f>
        <v/>
      </c>
      <c r="H653" s="156" t="str">
        <f ca="1">IF(ISERROR($V653),"",OFFSET('Smelter Look-up'!$G$4,$V653-4,0))</f>
        <v/>
      </c>
      <c r="I653" s="157" t="str">
        <f ca="1">IF(ISERROR($V653),"",OFFSET('Smelter Look-up'!$H$4,$V653-4,0))</f>
        <v/>
      </c>
      <c r="J653" s="157" t="str">
        <f ca="1">IF(ISERROR($V653),"",OFFSET('Smelter Look-up'!$I$4,$V653-4,0))</f>
        <v/>
      </c>
      <c r="K653" s="158"/>
      <c r="L653" s="158"/>
      <c r="M653" s="158"/>
      <c r="N653" s="158"/>
      <c r="O653" s="158"/>
      <c r="P653" s="157"/>
      <c r="Q653" s="159"/>
      <c r="R653" s="155" t="str">
        <f ca="1">IF(ISERROR($V653),"",OFFSET('Smelter Look-up'!$C$4,$V653-4,0)&amp;"")</f>
        <v/>
      </c>
      <c r="S653" s="160" t="str">
        <f t="array" aca="1" ref="S653" ca="1">IF(B653="","",IF(ISERROR(MATCH($E653,CL,0)),"Unknown",INDIRECT("'C'!$A$"&amp;MATCH($E653,CL,0)+1)))</f>
        <v/>
      </c>
      <c r="T653" s="160" t="str">
        <f t="array" aca="1" ref="T653" ca="1">IF(B653="","",IF(ISERROR(MATCH($J653,SorP!$B$1:$B$6226,0)),"",INDIRECT("'SorP'!$A$"&amp;MATCH($S653&amp;$J653,SorP!C:C,0))))</f>
        <v/>
      </c>
      <c r="U653" s="161"/>
      <c r="V653" s="151" t="e">
        <f>IF(C653="",NA(),IF(OR(C653="Smelter not listed",C653="Smelter not yet identified"),MATCH($B653&amp;$D653,'Smelter Look-up'!$J:$J,0),MATCH($B653&amp;$C653,'Smelter Look-up'!$J:$J,0)))</f>
        <v>#N/A</v>
      </c>
      <c r="W653" s="134"/>
      <c r="X653" s="134">
        <f t="shared" ca="1" si="10"/>
        <v>0</v>
      </c>
      <c r="Y653" s="134"/>
      <c r="Z653" s="134"/>
      <c r="AA653" s="134"/>
      <c r="AB653" s="162" t="str">
        <f t="shared" si="11"/>
        <v/>
      </c>
      <c r="AC653" s="134"/>
      <c r="AD653" s="134"/>
      <c r="AE653" s="134"/>
      <c r="AF653" s="134"/>
      <c r="AG653" s="134"/>
      <c r="AH653" s="134"/>
    </row>
    <row r="654" spans="1:34" ht="12" customHeight="1">
      <c r="A654" s="160"/>
      <c r="B654" s="155" t="str">
        <f t="array" ref="B654">IF(LEN(A654)=0,"",INDEX('Smelter Look-up'!$A:$A,MATCH($A654,'Smelter Look-up'!$E:$E,0)))</f>
        <v/>
      </c>
      <c r="C654" s="158" t="str">
        <f t="array" ref="C654">IF(LEN(A654)=0,"",INDEX('Smelter Look-up'!$C:$C,MATCH($A654,'Smelter Look-up'!$E:$E,0)))</f>
        <v/>
      </c>
      <c r="D654" s="155"/>
      <c r="E654" s="155" t="str">
        <f ca="1">IF(ISERROR($V654),"",OFFSET('Smelter Look-up'!$D$4,$V654-4,0)&amp;"")</f>
        <v/>
      </c>
      <c r="F654" s="155" t="str">
        <f ca="1">IF(ISERROR($V654),"",OFFSET('Smelter Look-up'!$E$4,$V654-4,0))</f>
        <v/>
      </c>
      <c r="G654" s="155" t="str">
        <f ca="1">IF(C654=$X$4,IF(ISERROR($V654),"Enter smelter details","RMI"),IF(ISERROR($V654),"",OFFSET('Smelter Look-up'!$F$4,$V654-4,0)))</f>
        <v/>
      </c>
      <c r="H654" s="156" t="str">
        <f ca="1">IF(ISERROR($V654),"",OFFSET('Smelter Look-up'!$G$4,$V654-4,0))</f>
        <v/>
      </c>
      <c r="I654" s="157" t="str">
        <f ca="1">IF(ISERROR($V654),"",OFFSET('Smelter Look-up'!$H$4,$V654-4,0))</f>
        <v/>
      </c>
      <c r="J654" s="157" t="str">
        <f ca="1">IF(ISERROR($V654),"",OFFSET('Smelter Look-up'!$I$4,$V654-4,0))</f>
        <v/>
      </c>
      <c r="K654" s="158"/>
      <c r="L654" s="158"/>
      <c r="M654" s="158"/>
      <c r="N654" s="158"/>
      <c r="O654" s="158"/>
      <c r="P654" s="157"/>
      <c r="Q654" s="159"/>
      <c r="R654" s="155" t="str">
        <f ca="1">IF(ISERROR($V654),"",OFFSET('Smelter Look-up'!$C$4,$V654-4,0)&amp;"")</f>
        <v/>
      </c>
      <c r="S654" s="160" t="str">
        <f t="array" aca="1" ref="S654" ca="1">IF(B654="","",IF(ISERROR(MATCH($E654,CL,0)),"Unknown",INDIRECT("'C'!$A$"&amp;MATCH($E654,CL,0)+1)))</f>
        <v/>
      </c>
      <c r="T654" s="160" t="str">
        <f t="array" aca="1" ref="T654" ca="1">IF(B654="","",IF(ISERROR(MATCH($J654,SorP!$B$1:$B$6226,0)),"",INDIRECT("'SorP'!$A$"&amp;MATCH($S654&amp;$J654,SorP!C:C,0))))</f>
        <v/>
      </c>
      <c r="U654" s="161"/>
      <c r="V654" s="151" t="e">
        <f>IF(C654="",NA(),IF(OR(C654="Smelter not listed",C654="Smelter not yet identified"),MATCH($B654&amp;$D654,'Smelter Look-up'!$J:$J,0),MATCH($B654&amp;$C654,'Smelter Look-up'!$J:$J,0)))</f>
        <v>#N/A</v>
      </c>
      <c r="W654" s="134"/>
      <c r="X654" s="134">
        <f t="shared" ca="1" si="10"/>
        <v>0</v>
      </c>
      <c r="Y654" s="134"/>
      <c r="Z654" s="134"/>
      <c r="AA654" s="134"/>
      <c r="AB654" s="162" t="str">
        <f t="shared" si="11"/>
        <v/>
      </c>
      <c r="AC654" s="134"/>
      <c r="AD654" s="134"/>
      <c r="AE654" s="134"/>
      <c r="AF654" s="134"/>
      <c r="AG654" s="134"/>
      <c r="AH654" s="134"/>
    </row>
    <row r="655" spans="1:34" ht="12" customHeight="1">
      <c r="A655" s="160"/>
      <c r="B655" s="155" t="str">
        <f t="array" ref="B655">IF(LEN(A655)=0,"",INDEX('Smelter Look-up'!$A:$A,MATCH($A655,'Smelter Look-up'!$E:$E,0)))</f>
        <v/>
      </c>
      <c r="C655" s="158" t="str">
        <f t="array" ref="C655">IF(LEN(A655)=0,"",INDEX('Smelter Look-up'!$C:$C,MATCH($A655,'Smelter Look-up'!$E:$E,0)))</f>
        <v/>
      </c>
      <c r="D655" s="155"/>
      <c r="E655" s="155" t="str">
        <f ca="1">IF(ISERROR($V655),"",OFFSET('Smelter Look-up'!$D$4,$V655-4,0)&amp;"")</f>
        <v/>
      </c>
      <c r="F655" s="155" t="str">
        <f ca="1">IF(ISERROR($V655),"",OFFSET('Smelter Look-up'!$E$4,$V655-4,0))</f>
        <v/>
      </c>
      <c r="G655" s="155" t="str">
        <f ca="1">IF(C655=$X$4,IF(ISERROR($V655),"Enter smelter details","RMI"),IF(ISERROR($V655),"",OFFSET('Smelter Look-up'!$F$4,$V655-4,0)))</f>
        <v/>
      </c>
      <c r="H655" s="156" t="str">
        <f ca="1">IF(ISERROR($V655),"",OFFSET('Smelter Look-up'!$G$4,$V655-4,0))</f>
        <v/>
      </c>
      <c r="I655" s="157" t="str">
        <f ca="1">IF(ISERROR($V655),"",OFFSET('Smelter Look-up'!$H$4,$V655-4,0))</f>
        <v/>
      </c>
      <c r="J655" s="157" t="str">
        <f ca="1">IF(ISERROR($V655),"",OFFSET('Smelter Look-up'!$I$4,$V655-4,0))</f>
        <v/>
      </c>
      <c r="K655" s="158"/>
      <c r="L655" s="158"/>
      <c r="M655" s="158"/>
      <c r="N655" s="158"/>
      <c r="O655" s="158"/>
      <c r="P655" s="157"/>
      <c r="Q655" s="159"/>
      <c r="R655" s="155" t="str">
        <f ca="1">IF(ISERROR($V655),"",OFFSET('Smelter Look-up'!$C$4,$V655-4,0)&amp;"")</f>
        <v/>
      </c>
      <c r="S655" s="160" t="str">
        <f t="array" aca="1" ref="S655" ca="1">IF(B655="","",IF(ISERROR(MATCH($E655,CL,0)),"Unknown",INDIRECT("'C'!$A$"&amp;MATCH($E655,CL,0)+1)))</f>
        <v/>
      </c>
      <c r="T655" s="160" t="str">
        <f t="array" aca="1" ref="T655" ca="1">IF(B655="","",IF(ISERROR(MATCH($J655,SorP!$B$1:$B$6226,0)),"",INDIRECT("'SorP'!$A$"&amp;MATCH($S655&amp;$J655,SorP!C:C,0))))</f>
        <v/>
      </c>
      <c r="U655" s="161"/>
      <c r="V655" s="151" t="e">
        <f>IF(C655="",NA(),IF(OR(C655="Smelter not listed",C655="Smelter not yet identified"),MATCH($B655&amp;$D655,'Smelter Look-up'!$J:$J,0),MATCH($B655&amp;$C655,'Smelter Look-up'!$J:$J,0)))</f>
        <v>#N/A</v>
      </c>
      <c r="W655" s="134"/>
      <c r="X655" s="134">
        <f t="shared" ca="1" si="10"/>
        <v>0</v>
      </c>
      <c r="Y655" s="134"/>
      <c r="Z655" s="134"/>
      <c r="AA655" s="134"/>
      <c r="AB655" s="162" t="str">
        <f t="shared" si="11"/>
        <v/>
      </c>
      <c r="AC655" s="134"/>
      <c r="AD655" s="134"/>
      <c r="AE655" s="134"/>
      <c r="AF655" s="134"/>
      <c r="AG655" s="134"/>
      <c r="AH655" s="134"/>
    </row>
    <row r="656" spans="1:34" ht="12" customHeight="1">
      <c r="A656" s="160"/>
      <c r="B656" s="155" t="str">
        <f t="array" ref="B656">IF(LEN(A656)=0,"",INDEX('Smelter Look-up'!$A:$A,MATCH($A656,'Smelter Look-up'!$E:$E,0)))</f>
        <v/>
      </c>
      <c r="C656" s="158" t="str">
        <f t="array" ref="C656">IF(LEN(A656)=0,"",INDEX('Smelter Look-up'!$C:$C,MATCH($A656,'Smelter Look-up'!$E:$E,0)))</f>
        <v/>
      </c>
      <c r="D656" s="155"/>
      <c r="E656" s="155" t="str">
        <f ca="1">IF(ISERROR($V656),"",OFFSET('Smelter Look-up'!$D$4,$V656-4,0)&amp;"")</f>
        <v/>
      </c>
      <c r="F656" s="155" t="str">
        <f ca="1">IF(ISERROR($V656),"",OFFSET('Smelter Look-up'!$E$4,$V656-4,0))</f>
        <v/>
      </c>
      <c r="G656" s="155" t="str">
        <f ca="1">IF(C656=$X$4,IF(ISERROR($V656),"Enter smelter details","RMI"),IF(ISERROR($V656),"",OFFSET('Smelter Look-up'!$F$4,$V656-4,0)))</f>
        <v/>
      </c>
      <c r="H656" s="156" t="str">
        <f ca="1">IF(ISERROR($V656),"",OFFSET('Smelter Look-up'!$G$4,$V656-4,0))</f>
        <v/>
      </c>
      <c r="I656" s="157" t="str">
        <f ca="1">IF(ISERROR($V656),"",OFFSET('Smelter Look-up'!$H$4,$V656-4,0))</f>
        <v/>
      </c>
      <c r="J656" s="157" t="str">
        <f ca="1">IF(ISERROR($V656),"",OFFSET('Smelter Look-up'!$I$4,$V656-4,0))</f>
        <v/>
      </c>
      <c r="K656" s="158"/>
      <c r="L656" s="158"/>
      <c r="M656" s="158"/>
      <c r="N656" s="158"/>
      <c r="O656" s="158"/>
      <c r="P656" s="157"/>
      <c r="Q656" s="159"/>
      <c r="R656" s="155" t="str">
        <f ca="1">IF(ISERROR($V656),"",OFFSET('Smelter Look-up'!$C$4,$V656-4,0)&amp;"")</f>
        <v/>
      </c>
      <c r="S656" s="160" t="str">
        <f t="array" aca="1" ref="S656" ca="1">IF(B656="","",IF(ISERROR(MATCH($E656,CL,0)),"Unknown",INDIRECT("'C'!$A$"&amp;MATCH($E656,CL,0)+1)))</f>
        <v/>
      </c>
      <c r="T656" s="160" t="str">
        <f t="array" aca="1" ref="T656" ca="1">IF(B656="","",IF(ISERROR(MATCH($J656,SorP!$B$1:$B$6226,0)),"",INDIRECT("'SorP'!$A$"&amp;MATCH($S656&amp;$J656,SorP!C:C,0))))</f>
        <v/>
      </c>
      <c r="U656" s="161"/>
      <c r="V656" s="151" t="e">
        <f>IF(C656="",NA(),IF(OR(C656="Smelter not listed",C656="Smelter not yet identified"),MATCH($B656&amp;$D656,'Smelter Look-up'!$J:$J,0),MATCH($B656&amp;$C656,'Smelter Look-up'!$J:$J,0)))</f>
        <v>#N/A</v>
      </c>
      <c r="W656" s="134"/>
      <c r="X656" s="134">
        <f t="shared" ca="1" si="10"/>
        <v>0</v>
      </c>
      <c r="Y656" s="134"/>
      <c r="Z656" s="134"/>
      <c r="AA656" s="134"/>
      <c r="AB656" s="162" t="str">
        <f t="shared" si="11"/>
        <v/>
      </c>
      <c r="AC656" s="134"/>
      <c r="AD656" s="134"/>
      <c r="AE656" s="134"/>
      <c r="AF656" s="134"/>
      <c r="AG656" s="134"/>
      <c r="AH656" s="134"/>
    </row>
    <row r="657" spans="1:34" ht="12" customHeight="1">
      <c r="A657" s="160"/>
      <c r="B657" s="155" t="str">
        <f t="array" ref="B657">IF(LEN(A657)=0,"",INDEX('Smelter Look-up'!$A:$A,MATCH($A657,'Smelter Look-up'!$E:$E,0)))</f>
        <v/>
      </c>
      <c r="C657" s="158" t="str">
        <f t="array" ref="C657">IF(LEN(A657)=0,"",INDEX('Smelter Look-up'!$C:$C,MATCH($A657,'Smelter Look-up'!$E:$E,0)))</f>
        <v/>
      </c>
      <c r="D657" s="155"/>
      <c r="E657" s="155" t="str">
        <f ca="1">IF(ISERROR($V657),"",OFFSET('Smelter Look-up'!$D$4,$V657-4,0)&amp;"")</f>
        <v/>
      </c>
      <c r="F657" s="155" t="str">
        <f ca="1">IF(ISERROR($V657),"",OFFSET('Smelter Look-up'!$E$4,$V657-4,0))</f>
        <v/>
      </c>
      <c r="G657" s="155" t="str">
        <f ca="1">IF(C657=$X$4,IF(ISERROR($V657),"Enter smelter details","RMI"),IF(ISERROR($V657),"",OFFSET('Smelter Look-up'!$F$4,$V657-4,0)))</f>
        <v/>
      </c>
      <c r="H657" s="156" t="str">
        <f ca="1">IF(ISERROR($V657),"",OFFSET('Smelter Look-up'!$G$4,$V657-4,0))</f>
        <v/>
      </c>
      <c r="I657" s="157" t="str">
        <f ca="1">IF(ISERROR($V657),"",OFFSET('Smelter Look-up'!$H$4,$V657-4,0))</f>
        <v/>
      </c>
      <c r="J657" s="157" t="str">
        <f ca="1">IF(ISERROR($V657),"",OFFSET('Smelter Look-up'!$I$4,$V657-4,0))</f>
        <v/>
      </c>
      <c r="K657" s="158"/>
      <c r="L657" s="158"/>
      <c r="M657" s="158"/>
      <c r="N657" s="158"/>
      <c r="O657" s="158"/>
      <c r="P657" s="157"/>
      <c r="Q657" s="159"/>
      <c r="R657" s="155" t="str">
        <f ca="1">IF(ISERROR($V657),"",OFFSET('Smelter Look-up'!$C$4,$V657-4,0)&amp;"")</f>
        <v/>
      </c>
      <c r="S657" s="160" t="str">
        <f t="array" aca="1" ref="S657" ca="1">IF(B657="","",IF(ISERROR(MATCH($E657,CL,0)),"Unknown",INDIRECT("'C'!$A$"&amp;MATCH($E657,CL,0)+1)))</f>
        <v/>
      </c>
      <c r="T657" s="160" t="str">
        <f t="array" aca="1" ref="T657" ca="1">IF(B657="","",IF(ISERROR(MATCH($J657,SorP!$B$1:$B$6226,0)),"",INDIRECT("'SorP'!$A$"&amp;MATCH($S657&amp;$J657,SorP!C:C,0))))</f>
        <v/>
      </c>
      <c r="U657" s="161"/>
      <c r="V657" s="151" t="e">
        <f>IF(C657="",NA(),IF(OR(C657="Smelter not listed",C657="Smelter not yet identified"),MATCH($B657&amp;$D657,'Smelter Look-up'!$J:$J,0),MATCH($B657&amp;$C657,'Smelter Look-up'!$J:$J,0)))</f>
        <v>#N/A</v>
      </c>
      <c r="W657" s="134"/>
      <c r="X657" s="134">
        <f t="shared" ca="1" si="10"/>
        <v>0</v>
      </c>
      <c r="Y657" s="134"/>
      <c r="Z657" s="134"/>
      <c r="AA657" s="134"/>
      <c r="AB657" s="162" t="str">
        <f t="shared" si="11"/>
        <v/>
      </c>
      <c r="AC657" s="134"/>
      <c r="AD657" s="134"/>
      <c r="AE657" s="134"/>
      <c r="AF657" s="134"/>
      <c r="AG657" s="134"/>
      <c r="AH657" s="134"/>
    </row>
    <row r="658" spans="1:34" ht="12" customHeight="1">
      <c r="A658" s="160"/>
      <c r="B658" s="155" t="str">
        <f t="array" ref="B658">IF(LEN(A658)=0,"",INDEX('Smelter Look-up'!$A:$A,MATCH($A658,'Smelter Look-up'!$E:$E,0)))</f>
        <v/>
      </c>
      <c r="C658" s="158" t="str">
        <f t="array" ref="C658">IF(LEN(A658)=0,"",INDEX('Smelter Look-up'!$C:$C,MATCH($A658,'Smelter Look-up'!$E:$E,0)))</f>
        <v/>
      </c>
      <c r="D658" s="155"/>
      <c r="E658" s="155" t="str">
        <f ca="1">IF(ISERROR($V658),"",OFFSET('Smelter Look-up'!$D$4,$V658-4,0)&amp;"")</f>
        <v/>
      </c>
      <c r="F658" s="155" t="str">
        <f ca="1">IF(ISERROR($V658),"",OFFSET('Smelter Look-up'!$E$4,$V658-4,0))</f>
        <v/>
      </c>
      <c r="G658" s="155" t="str">
        <f ca="1">IF(C658=$X$4,IF(ISERROR($V658),"Enter smelter details","RMI"),IF(ISERROR($V658),"",OFFSET('Smelter Look-up'!$F$4,$V658-4,0)))</f>
        <v/>
      </c>
      <c r="H658" s="156" t="str">
        <f ca="1">IF(ISERROR($V658),"",OFFSET('Smelter Look-up'!$G$4,$V658-4,0))</f>
        <v/>
      </c>
      <c r="I658" s="157" t="str">
        <f ca="1">IF(ISERROR($V658),"",OFFSET('Smelter Look-up'!$H$4,$V658-4,0))</f>
        <v/>
      </c>
      <c r="J658" s="157" t="str">
        <f ca="1">IF(ISERROR($V658),"",OFFSET('Smelter Look-up'!$I$4,$V658-4,0))</f>
        <v/>
      </c>
      <c r="K658" s="158"/>
      <c r="L658" s="158"/>
      <c r="M658" s="158"/>
      <c r="N658" s="158"/>
      <c r="O658" s="158"/>
      <c r="P658" s="157"/>
      <c r="Q658" s="159"/>
      <c r="R658" s="155" t="str">
        <f ca="1">IF(ISERROR($V658),"",OFFSET('Smelter Look-up'!$C$4,$V658-4,0)&amp;"")</f>
        <v/>
      </c>
      <c r="S658" s="160" t="str">
        <f t="array" aca="1" ref="S658" ca="1">IF(B658="","",IF(ISERROR(MATCH($E658,CL,0)),"Unknown",INDIRECT("'C'!$A$"&amp;MATCH($E658,CL,0)+1)))</f>
        <v/>
      </c>
      <c r="T658" s="160" t="str">
        <f t="array" aca="1" ref="T658" ca="1">IF(B658="","",IF(ISERROR(MATCH($J658,SorP!$B$1:$B$6226,0)),"",INDIRECT("'SorP'!$A$"&amp;MATCH($S658&amp;$J658,SorP!C:C,0))))</f>
        <v/>
      </c>
      <c r="U658" s="161"/>
      <c r="V658" s="151" t="e">
        <f>IF(C658="",NA(),IF(OR(C658="Smelter not listed",C658="Smelter not yet identified"),MATCH($B658&amp;$D658,'Smelter Look-up'!$J:$J,0),MATCH($B658&amp;$C658,'Smelter Look-up'!$J:$J,0)))</f>
        <v>#N/A</v>
      </c>
      <c r="W658" s="134"/>
      <c r="X658" s="134">
        <f t="shared" ca="1" si="10"/>
        <v>0</v>
      </c>
      <c r="Y658" s="134"/>
      <c r="Z658" s="134"/>
      <c r="AA658" s="134"/>
      <c r="AB658" s="162" t="str">
        <f t="shared" si="11"/>
        <v/>
      </c>
      <c r="AC658" s="134"/>
      <c r="AD658" s="134"/>
      <c r="AE658" s="134"/>
      <c r="AF658" s="134"/>
      <c r="AG658" s="134"/>
      <c r="AH658" s="134"/>
    </row>
    <row r="659" spans="1:34" ht="12" customHeight="1">
      <c r="A659" s="160"/>
      <c r="B659" s="155" t="str">
        <f t="array" ref="B659">IF(LEN(A659)=0,"",INDEX('Smelter Look-up'!$A:$A,MATCH($A659,'Smelter Look-up'!$E:$E,0)))</f>
        <v/>
      </c>
      <c r="C659" s="158" t="str">
        <f t="array" ref="C659">IF(LEN(A659)=0,"",INDEX('Smelter Look-up'!$C:$C,MATCH($A659,'Smelter Look-up'!$E:$E,0)))</f>
        <v/>
      </c>
      <c r="D659" s="155"/>
      <c r="E659" s="155" t="str">
        <f ca="1">IF(ISERROR($V659),"",OFFSET('Smelter Look-up'!$D$4,$V659-4,0)&amp;"")</f>
        <v/>
      </c>
      <c r="F659" s="155" t="str">
        <f ca="1">IF(ISERROR($V659),"",OFFSET('Smelter Look-up'!$E$4,$V659-4,0))</f>
        <v/>
      </c>
      <c r="G659" s="155" t="str">
        <f ca="1">IF(C659=$X$4,IF(ISERROR($V659),"Enter smelter details","RMI"),IF(ISERROR($V659),"",OFFSET('Smelter Look-up'!$F$4,$V659-4,0)))</f>
        <v/>
      </c>
      <c r="H659" s="156" t="str">
        <f ca="1">IF(ISERROR($V659),"",OFFSET('Smelter Look-up'!$G$4,$V659-4,0))</f>
        <v/>
      </c>
      <c r="I659" s="157" t="str">
        <f ca="1">IF(ISERROR($V659),"",OFFSET('Smelter Look-up'!$H$4,$V659-4,0))</f>
        <v/>
      </c>
      <c r="J659" s="157" t="str">
        <f ca="1">IF(ISERROR($V659),"",OFFSET('Smelter Look-up'!$I$4,$V659-4,0))</f>
        <v/>
      </c>
      <c r="K659" s="158"/>
      <c r="L659" s="158"/>
      <c r="M659" s="158"/>
      <c r="N659" s="158"/>
      <c r="O659" s="158"/>
      <c r="P659" s="157"/>
      <c r="Q659" s="159"/>
      <c r="R659" s="155" t="str">
        <f ca="1">IF(ISERROR($V659),"",OFFSET('Smelter Look-up'!$C$4,$V659-4,0)&amp;"")</f>
        <v/>
      </c>
      <c r="S659" s="160" t="str">
        <f t="array" aca="1" ref="S659" ca="1">IF(B659="","",IF(ISERROR(MATCH($E659,CL,0)),"Unknown",INDIRECT("'C'!$A$"&amp;MATCH($E659,CL,0)+1)))</f>
        <v/>
      </c>
      <c r="T659" s="160" t="str">
        <f t="array" aca="1" ref="T659" ca="1">IF(B659="","",IF(ISERROR(MATCH($J659,SorP!$B$1:$B$6226,0)),"",INDIRECT("'SorP'!$A$"&amp;MATCH($S659&amp;$J659,SorP!C:C,0))))</f>
        <v/>
      </c>
      <c r="U659" s="161"/>
      <c r="V659" s="151" t="e">
        <f>IF(C659="",NA(),IF(OR(C659="Smelter not listed",C659="Smelter not yet identified"),MATCH($B659&amp;$D659,'Smelter Look-up'!$J:$J,0),MATCH($B659&amp;$C659,'Smelter Look-up'!$J:$J,0)))</f>
        <v>#N/A</v>
      </c>
      <c r="W659" s="134"/>
      <c r="X659" s="134">
        <f t="shared" ca="1" si="10"/>
        <v>0</v>
      </c>
      <c r="Y659" s="134"/>
      <c r="Z659" s="134"/>
      <c r="AA659" s="134"/>
      <c r="AB659" s="162" t="str">
        <f t="shared" si="11"/>
        <v/>
      </c>
      <c r="AC659" s="134"/>
      <c r="AD659" s="134"/>
      <c r="AE659" s="134"/>
      <c r="AF659" s="134"/>
      <c r="AG659" s="134"/>
      <c r="AH659" s="134"/>
    </row>
    <row r="660" spans="1:34" ht="12" customHeight="1">
      <c r="A660" s="160"/>
      <c r="B660" s="155" t="str">
        <f t="array" ref="B660">IF(LEN(A660)=0,"",INDEX('Smelter Look-up'!$A:$A,MATCH($A660,'Smelter Look-up'!$E:$E,0)))</f>
        <v/>
      </c>
      <c r="C660" s="158" t="str">
        <f t="array" ref="C660">IF(LEN(A660)=0,"",INDEX('Smelter Look-up'!$C:$C,MATCH($A660,'Smelter Look-up'!$E:$E,0)))</f>
        <v/>
      </c>
      <c r="D660" s="155"/>
      <c r="E660" s="155" t="str">
        <f ca="1">IF(ISERROR($V660),"",OFFSET('Smelter Look-up'!$D$4,$V660-4,0)&amp;"")</f>
        <v/>
      </c>
      <c r="F660" s="155" t="str">
        <f ca="1">IF(ISERROR($V660),"",OFFSET('Smelter Look-up'!$E$4,$V660-4,0))</f>
        <v/>
      </c>
      <c r="G660" s="155" t="str">
        <f ca="1">IF(C660=$X$4,IF(ISERROR($V660),"Enter smelter details","RMI"),IF(ISERROR($V660),"",OFFSET('Smelter Look-up'!$F$4,$V660-4,0)))</f>
        <v/>
      </c>
      <c r="H660" s="156" t="str">
        <f ca="1">IF(ISERROR($V660),"",OFFSET('Smelter Look-up'!$G$4,$V660-4,0))</f>
        <v/>
      </c>
      <c r="I660" s="157" t="str">
        <f ca="1">IF(ISERROR($V660),"",OFFSET('Smelter Look-up'!$H$4,$V660-4,0))</f>
        <v/>
      </c>
      <c r="J660" s="157" t="str">
        <f ca="1">IF(ISERROR($V660),"",OFFSET('Smelter Look-up'!$I$4,$V660-4,0))</f>
        <v/>
      </c>
      <c r="K660" s="158"/>
      <c r="L660" s="158"/>
      <c r="M660" s="158"/>
      <c r="N660" s="158"/>
      <c r="O660" s="158"/>
      <c r="P660" s="157"/>
      <c r="Q660" s="159"/>
      <c r="R660" s="155" t="str">
        <f ca="1">IF(ISERROR($V660),"",OFFSET('Smelter Look-up'!$C$4,$V660-4,0)&amp;"")</f>
        <v/>
      </c>
      <c r="S660" s="160" t="str">
        <f t="array" aca="1" ref="S660" ca="1">IF(B660="","",IF(ISERROR(MATCH($E660,CL,0)),"Unknown",INDIRECT("'C'!$A$"&amp;MATCH($E660,CL,0)+1)))</f>
        <v/>
      </c>
      <c r="T660" s="160" t="str">
        <f t="array" aca="1" ref="T660" ca="1">IF(B660="","",IF(ISERROR(MATCH($J660,SorP!$B$1:$B$6226,0)),"",INDIRECT("'SorP'!$A$"&amp;MATCH($S660&amp;$J660,SorP!C:C,0))))</f>
        <v/>
      </c>
      <c r="U660" s="161"/>
      <c r="V660" s="151" t="e">
        <f>IF(C660="",NA(),IF(OR(C660="Smelter not listed",C660="Smelter not yet identified"),MATCH($B660&amp;$D660,'Smelter Look-up'!$J:$J,0),MATCH($B660&amp;$C660,'Smelter Look-up'!$J:$J,0)))</f>
        <v>#N/A</v>
      </c>
      <c r="W660" s="134"/>
      <c r="X660" s="134">
        <f t="shared" ca="1" si="10"/>
        <v>0</v>
      </c>
      <c r="Y660" s="134"/>
      <c r="Z660" s="134"/>
      <c r="AA660" s="134"/>
      <c r="AB660" s="162" t="str">
        <f t="shared" si="11"/>
        <v/>
      </c>
      <c r="AC660" s="134"/>
      <c r="AD660" s="134"/>
      <c r="AE660" s="134"/>
      <c r="AF660" s="134"/>
      <c r="AG660" s="134"/>
      <c r="AH660" s="134"/>
    </row>
    <row r="661" spans="1:34" ht="12" customHeight="1">
      <c r="A661" s="160"/>
      <c r="B661" s="155" t="str">
        <f t="array" ref="B661">IF(LEN(A661)=0,"",INDEX('Smelter Look-up'!$A:$A,MATCH($A661,'Smelter Look-up'!$E:$E,0)))</f>
        <v/>
      </c>
      <c r="C661" s="158" t="str">
        <f t="array" ref="C661">IF(LEN(A661)=0,"",INDEX('Smelter Look-up'!$C:$C,MATCH($A661,'Smelter Look-up'!$E:$E,0)))</f>
        <v/>
      </c>
      <c r="D661" s="155"/>
      <c r="E661" s="155" t="str">
        <f ca="1">IF(ISERROR($V661),"",OFFSET('Smelter Look-up'!$D$4,$V661-4,0)&amp;"")</f>
        <v/>
      </c>
      <c r="F661" s="155" t="str">
        <f ca="1">IF(ISERROR($V661),"",OFFSET('Smelter Look-up'!$E$4,$V661-4,0))</f>
        <v/>
      </c>
      <c r="G661" s="155" t="str">
        <f ca="1">IF(C661=$X$4,IF(ISERROR($V661),"Enter smelter details","RMI"),IF(ISERROR($V661),"",OFFSET('Smelter Look-up'!$F$4,$V661-4,0)))</f>
        <v/>
      </c>
      <c r="H661" s="156" t="str">
        <f ca="1">IF(ISERROR($V661),"",OFFSET('Smelter Look-up'!$G$4,$V661-4,0))</f>
        <v/>
      </c>
      <c r="I661" s="157" t="str">
        <f ca="1">IF(ISERROR($V661),"",OFFSET('Smelter Look-up'!$H$4,$V661-4,0))</f>
        <v/>
      </c>
      <c r="J661" s="157" t="str">
        <f ca="1">IF(ISERROR($V661),"",OFFSET('Smelter Look-up'!$I$4,$V661-4,0))</f>
        <v/>
      </c>
      <c r="K661" s="158"/>
      <c r="L661" s="158"/>
      <c r="M661" s="158"/>
      <c r="N661" s="158"/>
      <c r="O661" s="158"/>
      <c r="P661" s="157"/>
      <c r="Q661" s="159"/>
      <c r="R661" s="155" t="str">
        <f ca="1">IF(ISERROR($V661),"",OFFSET('Smelter Look-up'!$C$4,$V661-4,0)&amp;"")</f>
        <v/>
      </c>
      <c r="S661" s="160" t="str">
        <f t="array" aca="1" ref="S661" ca="1">IF(B661="","",IF(ISERROR(MATCH($E661,CL,0)),"Unknown",INDIRECT("'C'!$A$"&amp;MATCH($E661,CL,0)+1)))</f>
        <v/>
      </c>
      <c r="T661" s="160" t="str">
        <f t="array" aca="1" ref="T661" ca="1">IF(B661="","",IF(ISERROR(MATCH($J661,SorP!$B$1:$B$6226,0)),"",INDIRECT("'SorP'!$A$"&amp;MATCH($S661&amp;$J661,SorP!C:C,0))))</f>
        <v/>
      </c>
      <c r="U661" s="161"/>
      <c r="V661" s="151" t="e">
        <f>IF(C661="",NA(),IF(OR(C661="Smelter not listed",C661="Smelter not yet identified"),MATCH($B661&amp;$D661,'Smelter Look-up'!$J:$J,0),MATCH($B661&amp;$C661,'Smelter Look-up'!$J:$J,0)))</f>
        <v>#N/A</v>
      </c>
      <c r="W661" s="134"/>
      <c r="X661" s="134">
        <f t="shared" ca="1" si="10"/>
        <v>0</v>
      </c>
      <c r="Y661" s="134"/>
      <c r="Z661" s="134"/>
      <c r="AA661" s="134"/>
      <c r="AB661" s="162" t="str">
        <f t="shared" si="11"/>
        <v/>
      </c>
      <c r="AC661" s="134"/>
      <c r="AD661" s="134"/>
      <c r="AE661" s="134"/>
      <c r="AF661" s="134"/>
      <c r="AG661" s="134"/>
      <c r="AH661" s="134"/>
    </row>
    <row r="662" spans="1:34" ht="12" customHeight="1">
      <c r="A662" s="160"/>
      <c r="B662" s="155" t="str">
        <f t="array" ref="B662">IF(LEN(A662)=0,"",INDEX('Smelter Look-up'!$A:$A,MATCH($A662,'Smelter Look-up'!$E:$E,0)))</f>
        <v/>
      </c>
      <c r="C662" s="158" t="str">
        <f t="array" ref="C662">IF(LEN(A662)=0,"",INDEX('Smelter Look-up'!$C:$C,MATCH($A662,'Smelter Look-up'!$E:$E,0)))</f>
        <v/>
      </c>
      <c r="D662" s="155"/>
      <c r="E662" s="155" t="str">
        <f ca="1">IF(ISERROR($V662),"",OFFSET('Smelter Look-up'!$D$4,$V662-4,0)&amp;"")</f>
        <v/>
      </c>
      <c r="F662" s="155" t="str">
        <f ca="1">IF(ISERROR($V662),"",OFFSET('Smelter Look-up'!$E$4,$V662-4,0))</f>
        <v/>
      </c>
      <c r="G662" s="155" t="str">
        <f ca="1">IF(C662=$X$4,IF(ISERROR($V662),"Enter smelter details","RMI"),IF(ISERROR($V662),"",OFFSET('Smelter Look-up'!$F$4,$V662-4,0)))</f>
        <v/>
      </c>
      <c r="H662" s="156" t="str">
        <f ca="1">IF(ISERROR($V662),"",OFFSET('Smelter Look-up'!$G$4,$V662-4,0))</f>
        <v/>
      </c>
      <c r="I662" s="157" t="str">
        <f ca="1">IF(ISERROR($V662),"",OFFSET('Smelter Look-up'!$H$4,$V662-4,0))</f>
        <v/>
      </c>
      <c r="J662" s="157" t="str">
        <f ca="1">IF(ISERROR($V662),"",OFFSET('Smelter Look-up'!$I$4,$V662-4,0))</f>
        <v/>
      </c>
      <c r="K662" s="158"/>
      <c r="L662" s="158"/>
      <c r="M662" s="158"/>
      <c r="N662" s="158"/>
      <c r="O662" s="158"/>
      <c r="P662" s="157"/>
      <c r="Q662" s="159"/>
      <c r="R662" s="155" t="str">
        <f ca="1">IF(ISERROR($V662),"",OFFSET('Smelter Look-up'!$C$4,$V662-4,0)&amp;"")</f>
        <v/>
      </c>
      <c r="S662" s="160" t="str">
        <f t="array" aca="1" ref="S662" ca="1">IF(B662="","",IF(ISERROR(MATCH($E662,CL,0)),"Unknown",INDIRECT("'C'!$A$"&amp;MATCH($E662,CL,0)+1)))</f>
        <v/>
      </c>
      <c r="T662" s="160" t="str">
        <f t="array" aca="1" ref="T662" ca="1">IF(B662="","",IF(ISERROR(MATCH($J662,SorP!$B$1:$B$6226,0)),"",INDIRECT("'SorP'!$A$"&amp;MATCH($S662&amp;$J662,SorP!C:C,0))))</f>
        <v/>
      </c>
      <c r="U662" s="161"/>
      <c r="V662" s="151" t="e">
        <f>IF(C662="",NA(),IF(OR(C662="Smelter not listed",C662="Smelter not yet identified"),MATCH($B662&amp;$D662,'Smelter Look-up'!$J:$J,0),MATCH($B662&amp;$C662,'Smelter Look-up'!$J:$J,0)))</f>
        <v>#N/A</v>
      </c>
      <c r="W662" s="134"/>
      <c r="X662" s="134">
        <f t="shared" ca="1" si="10"/>
        <v>0</v>
      </c>
      <c r="Y662" s="134"/>
      <c r="Z662" s="134"/>
      <c r="AA662" s="134"/>
      <c r="AB662" s="162" t="str">
        <f t="shared" si="11"/>
        <v/>
      </c>
      <c r="AC662" s="134"/>
      <c r="AD662" s="134"/>
      <c r="AE662" s="134"/>
      <c r="AF662" s="134"/>
      <c r="AG662" s="134"/>
      <c r="AH662" s="134"/>
    </row>
    <row r="663" spans="1:34" ht="12" customHeight="1">
      <c r="A663" s="160"/>
      <c r="B663" s="155" t="str">
        <f t="array" ref="B663">IF(LEN(A663)=0,"",INDEX('Smelter Look-up'!$A:$A,MATCH($A663,'Smelter Look-up'!$E:$E,0)))</f>
        <v/>
      </c>
      <c r="C663" s="158" t="str">
        <f t="array" ref="C663">IF(LEN(A663)=0,"",INDEX('Smelter Look-up'!$C:$C,MATCH($A663,'Smelter Look-up'!$E:$E,0)))</f>
        <v/>
      </c>
      <c r="D663" s="155"/>
      <c r="E663" s="155" t="str">
        <f ca="1">IF(ISERROR($V663),"",OFFSET('Smelter Look-up'!$D$4,$V663-4,0)&amp;"")</f>
        <v/>
      </c>
      <c r="F663" s="155" t="str">
        <f ca="1">IF(ISERROR($V663),"",OFFSET('Smelter Look-up'!$E$4,$V663-4,0))</f>
        <v/>
      </c>
      <c r="G663" s="155" t="str">
        <f ca="1">IF(C663=$X$4,IF(ISERROR($V663),"Enter smelter details","RMI"),IF(ISERROR($V663),"",OFFSET('Smelter Look-up'!$F$4,$V663-4,0)))</f>
        <v/>
      </c>
      <c r="H663" s="156" t="str">
        <f ca="1">IF(ISERROR($V663),"",OFFSET('Smelter Look-up'!$G$4,$V663-4,0))</f>
        <v/>
      </c>
      <c r="I663" s="157" t="str">
        <f ca="1">IF(ISERROR($V663),"",OFFSET('Smelter Look-up'!$H$4,$V663-4,0))</f>
        <v/>
      </c>
      <c r="J663" s="157" t="str">
        <f ca="1">IF(ISERROR($V663),"",OFFSET('Smelter Look-up'!$I$4,$V663-4,0))</f>
        <v/>
      </c>
      <c r="K663" s="158"/>
      <c r="L663" s="158"/>
      <c r="M663" s="158"/>
      <c r="N663" s="158"/>
      <c r="O663" s="158"/>
      <c r="P663" s="157"/>
      <c r="Q663" s="159"/>
      <c r="R663" s="155" t="str">
        <f ca="1">IF(ISERROR($V663),"",OFFSET('Smelter Look-up'!$C$4,$V663-4,0)&amp;"")</f>
        <v/>
      </c>
      <c r="S663" s="160" t="str">
        <f t="array" aca="1" ref="S663" ca="1">IF(B663="","",IF(ISERROR(MATCH($E663,CL,0)),"Unknown",INDIRECT("'C'!$A$"&amp;MATCH($E663,CL,0)+1)))</f>
        <v/>
      </c>
      <c r="T663" s="160" t="str">
        <f t="array" aca="1" ref="T663" ca="1">IF(B663="","",IF(ISERROR(MATCH($J663,SorP!$B$1:$B$6226,0)),"",INDIRECT("'SorP'!$A$"&amp;MATCH($S663&amp;$J663,SorP!C:C,0))))</f>
        <v/>
      </c>
      <c r="U663" s="161"/>
      <c r="V663" s="151" t="e">
        <f>IF(C663="",NA(),IF(OR(C663="Smelter not listed",C663="Smelter not yet identified"),MATCH($B663&amp;$D663,'Smelter Look-up'!$J:$J,0),MATCH($B663&amp;$C663,'Smelter Look-up'!$J:$J,0)))</f>
        <v>#N/A</v>
      </c>
      <c r="W663" s="134"/>
      <c r="X663" s="134">
        <f t="shared" ca="1" si="10"/>
        <v>0</v>
      </c>
      <c r="Y663" s="134"/>
      <c r="Z663" s="134"/>
      <c r="AA663" s="134"/>
      <c r="AB663" s="162" t="str">
        <f t="shared" si="11"/>
        <v/>
      </c>
      <c r="AC663" s="134"/>
      <c r="AD663" s="134"/>
      <c r="AE663" s="134"/>
      <c r="AF663" s="134"/>
      <c r="AG663" s="134"/>
      <c r="AH663" s="134"/>
    </row>
    <row r="664" spans="1:34" ht="12" customHeight="1">
      <c r="A664" s="160"/>
      <c r="B664" s="155" t="str">
        <f t="array" ref="B664">IF(LEN(A664)=0,"",INDEX('Smelter Look-up'!$A:$A,MATCH($A664,'Smelter Look-up'!$E:$E,0)))</f>
        <v/>
      </c>
      <c r="C664" s="158" t="str">
        <f t="array" ref="C664">IF(LEN(A664)=0,"",INDEX('Smelter Look-up'!$C:$C,MATCH($A664,'Smelter Look-up'!$E:$E,0)))</f>
        <v/>
      </c>
      <c r="D664" s="155"/>
      <c r="E664" s="155" t="str">
        <f ca="1">IF(ISERROR($V664),"",OFFSET('Smelter Look-up'!$D$4,$V664-4,0)&amp;"")</f>
        <v/>
      </c>
      <c r="F664" s="155" t="str">
        <f ca="1">IF(ISERROR($V664),"",OFFSET('Smelter Look-up'!$E$4,$V664-4,0))</f>
        <v/>
      </c>
      <c r="G664" s="155" t="str">
        <f ca="1">IF(C664=$X$4,IF(ISERROR($V664),"Enter smelter details","RMI"),IF(ISERROR($V664),"",OFFSET('Smelter Look-up'!$F$4,$V664-4,0)))</f>
        <v/>
      </c>
      <c r="H664" s="156" t="str">
        <f ca="1">IF(ISERROR($V664),"",OFFSET('Smelter Look-up'!$G$4,$V664-4,0))</f>
        <v/>
      </c>
      <c r="I664" s="157" t="str">
        <f ca="1">IF(ISERROR($V664),"",OFFSET('Smelter Look-up'!$H$4,$V664-4,0))</f>
        <v/>
      </c>
      <c r="J664" s="157" t="str">
        <f ca="1">IF(ISERROR($V664),"",OFFSET('Smelter Look-up'!$I$4,$V664-4,0))</f>
        <v/>
      </c>
      <c r="K664" s="158"/>
      <c r="L664" s="158"/>
      <c r="M664" s="158"/>
      <c r="N664" s="158"/>
      <c r="O664" s="158"/>
      <c r="P664" s="157"/>
      <c r="Q664" s="159"/>
      <c r="R664" s="155" t="str">
        <f ca="1">IF(ISERROR($V664),"",OFFSET('Smelter Look-up'!$C$4,$V664-4,0)&amp;"")</f>
        <v/>
      </c>
      <c r="S664" s="160" t="str">
        <f t="array" aca="1" ref="S664" ca="1">IF(B664="","",IF(ISERROR(MATCH($E664,CL,0)),"Unknown",INDIRECT("'C'!$A$"&amp;MATCH($E664,CL,0)+1)))</f>
        <v/>
      </c>
      <c r="T664" s="160" t="str">
        <f t="array" aca="1" ref="T664" ca="1">IF(B664="","",IF(ISERROR(MATCH($J664,SorP!$B$1:$B$6226,0)),"",INDIRECT("'SorP'!$A$"&amp;MATCH($S664&amp;$J664,SorP!C:C,0))))</f>
        <v/>
      </c>
      <c r="U664" s="161"/>
      <c r="V664" s="151" t="e">
        <f>IF(C664="",NA(),IF(OR(C664="Smelter not listed",C664="Smelter not yet identified"),MATCH($B664&amp;$D664,'Smelter Look-up'!$J:$J,0),MATCH($B664&amp;$C664,'Smelter Look-up'!$J:$J,0)))</f>
        <v>#N/A</v>
      </c>
      <c r="W664" s="134"/>
      <c r="X664" s="134">
        <f t="shared" ca="1" si="10"/>
        <v>0</v>
      </c>
      <c r="Y664" s="134"/>
      <c r="Z664" s="134"/>
      <c r="AA664" s="134"/>
      <c r="AB664" s="162" t="str">
        <f t="shared" si="11"/>
        <v/>
      </c>
      <c r="AC664" s="134"/>
      <c r="AD664" s="134"/>
      <c r="AE664" s="134"/>
      <c r="AF664" s="134"/>
      <c r="AG664" s="134"/>
      <c r="AH664" s="134"/>
    </row>
    <row r="665" spans="1:34" ht="12" customHeight="1">
      <c r="A665" s="160"/>
      <c r="B665" s="155" t="str">
        <f t="array" ref="B665">IF(LEN(A665)=0,"",INDEX('Smelter Look-up'!$A:$A,MATCH($A665,'Smelter Look-up'!$E:$E,0)))</f>
        <v/>
      </c>
      <c r="C665" s="158" t="str">
        <f t="array" ref="C665">IF(LEN(A665)=0,"",INDEX('Smelter Look-up'!$C:$C,MATCH($A665,'Smelter Look-up'!$E:$E,0)))</f>
        <v/>
      </c>
      <c r="D665" s="155"/>
      <c r="E665" s="155" t="str">
        <f ca="1">IF(ISERROR($V665),"",OFFSET('Smelter Look-up'!$D$4,$V665-4,0)&amp;"")</f>
        <v/>
      </c>
      <c r="F665" s="155" t="str">
        <f ca="1">IF(ISERROR($V665),"",OFFSET('Smelter Look-up'!$E$4,$V665-4,0))</f>
        <v/>
      </c>
      <c r="G665" s="155" t="str">
        <f ca="1">IF(C665=$X$4,IF(ISERROR($V665),"Enter smelter details","RMI"),IF(ISERROR($V665),"",OFFSET('Smelter Look-up'!$F$4,$V665-4,0)))</f>
        <v/>
      </c>
      <c r="H665" s="156" t="str">
        <f ca="1">IF(ISERROR($V665),"",OFFSET('Smelter Look-up'!$G$4,$V665-4,0))</f>
        <v/>
      </c>
      <c r="I665" s="157" t="str">
        <f ca="1">IF(ISERROR($V665),"",OFFSET('Smelter Look-up'!$H$4,$V665-4,0))</f>
        <v/>
      </c>
      <c r="J665" s="157" t="str">
        <f ca="1">IF(ISERROR($V665),"",OFFSET('Smelter Look-up'!$I$4,$V665-4,0))</f>
        <v/>
      </c>
      <c r="K665" s="158"/>
      <c r="L665" s="158"/>
      <c r="M665" s="158"/>
      <c r="N665" s="158"/>
      <c r="O665" s="158"/>
      <c r="P665" s="157"/>
      <c r="Q665" s="159"/>
      <c r="R665" s="155" t="str">
        <f ca="1">IF(ISERROR($V665),"",OFFSET('Smelter Look-up'!$C$4,$V665-4,0)&amp;"")</f>
        <v/>
      </c>
      <c r="S665" s="160" t="str">
        <f t="array" aca="1" ref="S665" ca="1">IF(B665="","",IF(ISERROR(MATCH($E665,CL,0)),"Unknown",INDIRECT("'C'!$A$"&amp;MATCH($E665,CL,0)+1)))</f>
        <v/>
      </c>
      <c r="T665" s="160" t="str">
        <f t="array" aca="1" ref="T665" ca="1">IF(B665="","",IF(ISERROR(MATCH($J665,SorP!$B$1:$B$6226,0)),"",INDIRECT("'SorP'!$A$"&amp;MATCH($S665&amp;$J665,SorP!C:C,0))))</f>
        <v/>
      </c>
      <c r="U665" s="161"/>
      <c r="V665" s="151" t="e">
        <f>IF(C665="",NA(),IF(OR(C665="Smelter not listed",C665="Smelter not yet identified"),MATCH($B665&amp;$D665,'Smelter Look-up'!$J:$J,0),MATCH($B665&amp;$C665,'Smelter Look-up'!$J:$J,0)))</f>
        <v>#N/A</v>
      </c>
      <c r="W665" s="134"/>
      <c r="X665" s="134">
        <f t="shared" ca="1" si="10"/>
        <v>0</v>
      </c>
      <c r="Y665" s="134"/>
      <c r="Z665" s="134"/>
      <c r="AA665" s="134"/>
      <c r="AB665" s="162" t="str">
        <f t="shared" si="11"/>
        <v/>
      </c>
      <c r="AC665" s="134"/>
      <c r="AD665" s="134"/>
      <c r="AE665" s="134"/>
      <c r="AF665" s="134"/>
      <c r="AG665" s="134"/>
      <c r="AH665" s="134"/>
    </row>
    <row r="666" spans="1:34" ht="12" customHeight="1">
      <c r="A666" s="160"/>
      <c r="B666" s="155" t="str">
        <f t="array" ref="B666">IF(LEN(A666)=0,"",INDEX('Smelter Look-up'!$A:$A,MATCH($A666,'Smelter Look-up'!$E:$E,0)))</f>
        <v/>
      </c>
      <c r="C666" s="158" t="str">
        <f t="array" ref="C666">IF(LEN(A666)=0,"",INDEX('Smelter Look-up'!$C:$C,MATCH($A666,'Smelter Look-up'!$E:$E,0)))</f>
        <v/>
      </c>
      <c r="D666" s="155"/>
      <c r="E666" s="155" t="str">
        <f ca="1">IF(ISERROR($V666),"",OFFSET('Smelter Look-up'!$D$4,$V666-4,0)&amp;"")</f>
        <v/>
      </c>
      <c r="F666" s="155" t="str">
        <f ca="1">IF(ISERROR($V666),"",OFFSET('Smelter Look-up'!$E$4,$V666-4,0))</f>
        <v/>
      </c>
      <c r="G666" s="155" t="str">
        <f ca="1">IF(C666=$X$4,IF(ISERROR($V666),"Enter smelter details","RMI"),IF(ISERROR($V666),"",OFFSET('Smelter Look-up'!$F$4,$V666-4,0)))</f>
        <v/>
      </c>
      <c r="H666" s="156" t="str">
        <f ca="1">IF(ISERROR($V666),"",OFFSET('Smelter Look-up'!$G$4,$V666-4,0))</f>
        <v/>
      </c>
      <c r="I666" s="157" t="str">
        <f ca="1">IF(ISERROR($V666),"",OFFSET('Smelter Look-up'!$H$4,$V666-4,0))</f>
        <v/>
      </c>
      <c r="J666" s="157" t="str">
        <f ca="1">IF(ISERROR($V666),"",OFFSET('Smelter Look-up'!$I$4,$V666-4,0))</f>
        <v/>
      </c>
      <c r="K666" s="158"/>
      <c r="L666" s="158"/>
      <c r="M666" s="158"/>
      <c r="N666" s="158"/>
      <c r="O666" s="158"/>
      <c r="P666" s="157"/>
      <c r="Q666" s="159"/>
      <c r="R666" s="155" t="str">
        <f ca="1">IF(ISERROR($V666),"",OFFSET('Smelter Look-up'!$C$4,$V666-4,0)&amp;"")</f>
        <v/>
      </c>
      <c r="S666" s="160" t="str">
        <f t="array" aca="1" ref="S666" ca="1">IF(B666="","",IF(ISERROR(MATCH($E666,CL,0)),"Unknown",INDIRECT("'C'!$A$"&amp;MATCH($E666,CL,0)+1)))</f>
        <v/>
      </c>
      <c r="T666" s="160" t="str">
        <f t="array" aca="1" ref="T666" ca="1">IF(B666="","",IF(ISERROR(MATCH($J666,SorP!$B$1:$B$6226,0)),"",INDIRECT("'SorP'!$A$"&amp;MATCH($S666&amp;$J666,SorP!C:C,0))))</f>
        <v/>
      </c>
      <c r="U666" s="161"/>
      <c r="V666" s="151" t="e">
        <f>IF(C666="",NA(),IF(OR(C666="Smelter not listed",C666="Smelter not yet identified"),MATCH($B666&amp;$D666,'Smelter Look-up'!$J:$J,0),MATCH($B666&amp;$C666,'Smelter Look-up'!$J:$J,0)))</f>
        <v>#N/A</v>
      </c>
      <c r="W666" s="134"/>
      <c r="X666" s="134">
        <f t="shared" ca="1" si="10"/>
        <v>0</v>
      </c>
      <c r="Y666" s="134"/>
      <c r="Z666" s="134"/>
      <c r="AA666" s="134"/>
      <c r="AB666" s="162" t="str">
        <f t="shared" si="11"/>
        <v/>
      </c>
      <c r="AC666" s="134"/>
      <c r="AD666" s="134"/>
      <c r="AE666" s="134"/>
      <c r="AF666" s="134"/>
      <c r="AG666" s="134"/>
      <c r="AH666" s="134"/>
    </row>
    <row r="667" spans="1:34" ht="12" customHeight="1">
      <c r="A667" s="160"/>
      <c r="B667" s="155" t="str">
        <f t="array" ref="B667">IF(LEN(A667)=0,"",INDEX('Smelter Look-up'!$A:$A,MATCH($A667,'Smelter Look-up'!$E:$E,0)))</f>
        <v/>
      </c>
      <c r="C667" s="158" t="str">
        <f t="array" ref="C667">IF(LEN(A667)=0,"",INDEX('Smelter Look-up'!$C:$C,MATCH($A667,'Smelter Look-up'!$E:$E,0)))</f>
        <v/>
      </c>
      <c r="D667" s="155"/>
      <c r="E667" s="155" t="str">
        <f ca="1">IF(ISERROR($V667),"",OFFSET('Smelter Look-up'!$D$4,$V667-4,0)&amp;"")</f>
        <v/>
      </c>
      <c r="F667" s="155" t="str">
        <f ca="1">IF(ISERROR($V667),"",OFFSET('Smelter Look-up'!$E$4,$V667-4,0))</f>
        <v/>
      </c>
      <c r="G667" s="155" t="str">
        <f ca="1">IF(C667=$X$4,IF(ISERROR($V667),"Enter smelter details","RMI"),IF(ISERROR($V667),"",OFFSET('Smelter Look-up'!$F$4,$V667-4,0)))</f>
        <v/>
      </c>
      <c r="H667" s="156" t="str">
        <f ca="1">IF(ISERROR($V667),"",OFFSET('Smelter Look-up'!$G$4,$V667-4,0))</f>
        <v/>
      </c>
      <c r="I667" s="157" t="str">
        <f ca="1">IF(ISERROR($V667),"",OFFSET('Smelter Look-up'!$H$4,$V667-4,0))</f>
        <v/>
      </c>
      <c r="J667" s="157" t="str">
        <f ca="1">IF(ISERROR($V667),"",OFFSET('Smelter Look-up'!$I$4,$V667-4,0))</f>
        <v/>
      </c>
      <c r="K667" s="158"/>
      <c r="L667" s="158"/>
      <c r="M667" s="158"/>
      <c r="N667" s="158"/>
      <c r="O667" s="158"/>
      <c r="P667" s="157"/>
      <c r="Q667" s="159"/>
      <c r="R667" s="155" t="str">
        <f ca="1">IF(ISERROR($V667),"",OFFSET('Smelter Look-up'!$C$4,$V667-4,0)&amp;"")</f>
        <v/>
      </c>
      <c r="S667" s="160" t="str">
        <f t="array" aca="1" ref="S667" ca="1">IF(B667="","",IF(ISERROR(MATCH($E667,CL,0)),"Unknown",INDIRECT("'C'!$A$"&amp;MATCH($E667,CL,0)+1)))</f>
        <v/>
      </c>
      <c r="T667" s="160" t="str">
        <f t="array" aca="1" ref="T667" ca="1">IF(B667="","",IF(ISERROR(MATCH($J667,SorP!$B$1:$B$6226,0)),"",INDIRECT("'SorP'!$A$"&amp;MATCH($S667&amp;$J667,SorP!C:C,0))))</f>
        <v/>
      </c>
      <c r="U667" s="161"/>
      <c r="V667" s="151" t="e">
        <f>IF(C667="",NA(),IF(OR(C667="Smelter not listed",C667="Smelter not yet identified"),MATCH($B667&amp;$D667,'Smelter Look-up'!$J:$J,0),MATCH($B667&amp;$C667,'Smelter Look-up'!$J:$J,0)))</f>
        <v>#N/A</v>
      </c>
      <c r="W667" s="134"/>
      <c r="X667" s="134">
        <f t="shared" ca="1" si="10"/>
        <v>0</v>
      </c>
      <c r="Y667" s="134"/>
      <c r="Z667" s="134"/>
      <c r="AA667" s="134"/>
      <c r="AB667" s="162" t="str">
        <f t="shared" si="11"/>
        <v/>
      </c>
      <c r="AC667" s="134"/>
      <c r="AD667" s="134"/>
      <c r="AE667" s="134"/>
      <c r="AF667" s="134"/>
      <c r="AG667" s="134"/>
      <c r="AH667" s="134"/>
    </row>
    <row r="668" spans="1:34" ht="12" customHeight="1">
      <c r="A668" s="160"/>
      <c r="B668" s="155" t="str">
        <f t="array" ref="B668">IF(LEN(A668)=0,"",INDEX('Smelter Look-up'!$A:$A,MATCH($A668,'Smelter Look-up'!$E:$E,0)))</f>
        <v/>
      </c>
      <c r="C668" s="158" t="str">
        <f t="array" ref="C668">IF(LEN(A668)=0,"",INDEX('Smelter Look-up'!$C:$C,MATCH($A668,'Smelter Look-up'!$E:$E,0)))</f>
        <v/>
      </c>
      <c r="D668" s="155"/>
      <c r="E668" s="155" t="str">
        <f ca="1">IF(ISERROR($V668),"",OFFSET('Smelter Look-up'!$D$4,$V668-4,0)&amp;"")</f>
        <v/>
      </c>
      <c r="F668" s="155" t="str">
        <f ca="1">IF(ISERROR($V668),"",OFFSET('Smelter Look-up'!$E$4,$V668-4,0))</f>
        <v/>
      </c>
      <c r="G668" s="155" t="str">
        <f ca="1">IF(C668=$X$4,IF(ISERROR($V668),"Enter smelter details","RMI"),IF(ISERROR($V668),"",OFFSET('Smelter Look-up'!$F$4,$V668-4,0)))</f>
        <v/>
      </c>
      <c r="H668" s="156" t="str">
        <f ca="1">IF(ISERROR($V668),"",OFFSET('Smelter Look-up'!$G$4,$V668-4,0))</f>
        <v/>
      </c>
      <c r="I668" s="157" t="str">
        <f ca="1">IF(ISERROR($V668),"",OFFSET('Smelter Look-up'!$H$4,$V668-4,0))</f>
        <v/>
      </c>
      <c r="J668" s="157" t="str">
        <f ca="1">IF(ISERROR($V668),"",OFFSET('Smelter Look-up'!$I$4,$V668-4,0))</f>
        <v/>
      </c>
      <c r="K668" s="158"/>
      <c r="L668" s="158"/>
      <c r="M668" s="158"/>
      <c r="N668" s="158"/>
      <c r="O668" s="158"/>
      <c r="P668" s="157"/>
      <c r="Q668" s="159"/>
      <c r="R668" s="155" t="str">
        <f ca="1">IF(ISERROR($V668),"",OFFSET('Smelter Look-up'!$C$4,$V668-4,0)&amp;"")</f>
        <v/>
      </c>
      <c r="S668" s="160" t="str">
        <f t="array" aca="1" ref="S668" ca="1">IF(B668="","",IF(ISERROR(MATCH($E668,CL,0)),"Unknown",INDIRECT("'C'!$A$"&amp;MATCH($E668,CL,0)+1)))</f>
        <v/>
      </c>
      <c r="T668" s="160" t="str">
        <f t="array" aca="1" ref="T668" ca="1">IF(B668="","",IF(ISERROR(MATCH($J668,SorP!$B$1:$B$6226,0)),"",INDIRECT("'SorP'!$A$"&amp;MATCH($S668&amp;$J668,SorP!C:C,0))))</f>
        <v/>
      </c>
      <c r="U668" s="161"/>
      <c r="V668" s="151" t="e">
        <f>IF(C668="",NA(),IF(OR(C668="Smelter not listed",C668="Smelter not yet identified"),MATCH($B668&amp;$D668,'Smelter Look-up'!$J:$J,0),MATCH($B668&amp;$C668,'Smelter Look-up'!$J:$J,0)))</f>
        <v>#N/A</v>
      </c>
      <c r="W668" s="134"/>
      <c r="X668" s="134">
        <f t="shared" ca="1" si="10"/>
        <v>0</v>
      </c>
      <c r="Y668" s="134"/>
      <c r="Z668" s="134"/>
      <c r="AA668" s="134"/>
      <c r="AB668" s="162" t="str">
        <f t="shared" si="11"/>
        <v/>
      </c>
      <c r="AC668" s="134"/>
      <c r="AD668" s="134"/>
      <c r="AE668" s="134"/>
      <c r="AF668" s="134"/>
      <c r="AG668" s="134"/>
      <c r="AH668" s="134"/>
    </row>
    <row r="669" spans="1:34" ht="12" customHeight="1">
      <c r="A669" s="160"/>
      <c r="B669" s="155" t="str">
        <f t="array" ref="B669">IF(LEN(A669)=0,"",INDEX('Smelter Look-up'!$A:$A,MATCH($A669,'Smelter Look-up'!$E:$E,0)))</f>
        <v/>
      </c>
      <c r="C669" s="158" t="str">
        <f t="array" ref="C669">IF(LEN(A669)=0,"",INDEX('Smelter Look-up'!$C:$C,MATCH($A669,'Smelter Look-up'!$E:$E,0)))</f>
        <v/>
      </c>
      <c r="D669" s="155"/>
      <c r="E669" s="155" t="str">
        <f ca="1">IF(ISERROR($V669),"",OFFSET('Smelter Look-up'!$D$4,$V669-4,0)&amp;"")</f>
        <v/>
      </c>
      <c r="F669" s="155" t="str">
        <f ca="1">IF(ISERROR($V669),"",OFFSET('Smelter Look-up'!$E$4,$V669-4,0))</f>
        <v/>
      </c>
      <c r="G669" s="155" t="str">
        <f ca="1">IF(C669=$X$4,IF(ISERROR($V669),"Enter smelter details","RMI"),IF(ISERROR($V669),"",OFFSET('Smelter Look-up'!$F$4,$V669-4,0)))</f>
        <v/>
      </c>
      <c r="H669" s="156" t="str">
        <f ca="1">IF(ISERROR($V669),"",OFFSET('Smelter Look-up'!$G$4,$V669-4,0))</f>
        <v/>
      </c>
      <c r="I669" s="157" t="str">
        <f ca="1">IF(ISERROR($V669),"",OFFSET('Smelter Look-up'!$H$4,$V669-4,0))</f>
        <v/>
      </c>
      <c r="J669" s="157" t="str">
        <f ca="1">IF(ISERROR($V669),"",OFFSET('Smelter Look-up'!$I$4,$V669-4,0))</f>
        <v/>
      </c>
      <c r="K669" s="158"/>
      <c r="L669" s="158"/>
      <c r="M669" s="158"/>
      <c r="N669" s="158"/>
      <c r="O669" s="158"/>
      <c r="P669" s="157"/>
      <c r="Q669" s="159"/>
      <c r="R669" s="155" t="str">
        <f ca="1">IF(ISERROR($V669),"",OFFSET('Smelter Look-up'!$C$4,$V669-4,0)&amp;"")</f>
        <v/>
      </c>
      <c r="S669" s="160" t="str">
        <f t="array" aca="1" ref="S669" ca="1">IF(B669="","",IF(ISERROR(MATCH($E669,CL,0)),"Unknown",INDIRECT("'C'!$A$"&amp;MATCH($E669,CL,0)+1)))</f>
        <v/>
      </c>
      <c r="T669" s="160" t="str">
        <f t="array" aca="1" ref="T669" ca="1">IF(B669="","",IF(ISERROR(MATCH($J669,SorP!$B$1:$B$6226,0)),"",INDIRECT("'SorP'!$A$"&amp;MATCH($S669&amp;$J669,SorP!C:C,0))))</f>
        <v/>
      </c>
      <c r="U669" s="161"/>
      <c r="V669" s="151" t="e">
        <f>IF(C669="",NA(),IF(OR(C669="Smelter not listed",C669="Smelter not yet identified"),MATCH($B669&amp;$D669,'Smelter Look-up'!$J:$J,0),MATCH($B669&amp;$C669,'Smelter Look-up'!$J:$J,0)))</f>
        <v>#N/A</v>
      </c>
      <c r="W669" s="134"/>
      <c r="X669" s="134">
        <f t="shared" ca="1" si="10"/>
        <v>0</v>
      </c>
      <c r="Y669" s="134"/>
      <c r="Z669" s="134"/>
      <c r="AA669" s="134"/>
      <c r="AB669" s="162" t="str">
        <f t="shared" si="11"/>
        <v/>
      </c>
      <c r="AC669" s="134"/>
      <c r="AD669" s="134"/>
      <c r="AE669" s="134"/>
      <c r="AF669" s="134"/>
      <c r="AG669" s="134"/>
      <c r="AH669" s="134"/>
    </row>
    <row r="670" spans="1:34" ht="12" customHeight="1">
      <c r="A670" s="160"/>
      <c r="B670" s="155" t="str">
        <f t="array" ref="B670">IF(LEN(A670)=0,"",INDEX('Smelter Look-up'!$A:$A,MATCH($A670,'Smelter Look-up'!$E:$E,0)))</f>
        <v/>
      </c>
      <c r="C670" s="158" t="str">
        <f t="array" ref="C670">IF(LEN(A670)=0,"",INDEX('Smelter Look-up'!$C:$C,MATCH($A670,'Smelter Look-up'!$E:$E,0)))</f>
        <v/>
      </c>
      <c r="D670" s="155"/>
      <c r="E670" s="155" t="str">
        <f ca="1">IF(ISERROR($V670),"",OFFSET('Smelter Look-up'!$D$4,$V670-4,0)&amp;"")</f>
        <v/>
      </c>
      <c r="F670" s="155" t="str">
        <f ca="1">IF(ISERROR($V670),"",OFFSET('Smelter Look-up'!$E$4,$V670-4,0))</f>
        <v/>
      </c>
      <c r="G670" s="155" t="str">
        <f ca="1">IF(C670=$X$4,IF(ISERROR($V670),"Enter smelter details","RMI"),IF(ISERROR($V670),"",OFFSET('Smelter Look-up'!$F$4,$V670-4,0)))</f>
        <v/>
      </c>
      <c r="H670" s="156" t="str">
        <f ca="1">IF(ISERROR($V670),"",OFFSET('Smelter Look-up'!$G$4,$V670-4,0))</f>
        <v/>
      </c>
      <c r="I670" s="157" t="str">
        <f ca="1">IF(ISERROR($V670),"",OFFSET('Smelter Look-up'!$H$4,$V670-4,0))</f>
        <v/>
      </c>
      <c r="J670" s="157" t="str">
        <f ca="1">IF(ISERROR($V670),"",OFFSET('Smelter Look-up'!$I$4,$V670-4,0))</f>
        <v/>
      </c>
      <c r="K670" s="158"/>
      <c r="L670" s="158"/>
      <c r="M670" s="158"/>
      <c r="N670" s="158"/>
      <c r="O670" s="158"/>
      <c r="P670" s="157"/>
      <c r="Q670" s="159"/>
      <c r="R670" s="155" t="str">
        <f ca="1">IF(ISERROR($V670),"",OFFSET('Smelter Look-up'!$C$4,$V670-4,0)&amp;"")</f>
        <v/>
      </c>
      <c r="S670" s="160" t="str">
        <f t="array" aca="1" ref="S670" ca="1">IF(B670="","",IF(ISERROR(MATCH($E670,CL,0)),"Unknown",INDIRECT("'C'!$A$"&amp;MATCH($E670,CL,0)+1)))</f>
        <v/>
      </c>
      <c r="T670" s="160" t="str">
        <f t="array" aca="1" ref="T670" ca="1">IF(B670="","",IF(ISERROR(MATCH($J670,SorP!$B$1:$B$6226,0)),"",INDIRECT("'SorP'!$A$"&amp;MATCH($S670&amp;$J670,SorP!C:C,0))))</f>
        <v/>
      </c>
      <c r="U670" s="161"/>
      <c r="V670" s="151" t="e">
        <f>IF(C670="",NA(),IF(OR(C670="Smelter not listed",C670="Smelter not yet identified"),MATCH($B670&amp;$D670,'Smelter Look-up'!$J:$J,0),MATCH($B670&amp;$C670,'Smelter Look-up'!$J:$J,0)))</f>
        <v>#N/A</v>
      </c>
      <c r="W670" s="134"/>
      <c r="X670" s="134">
        <f t="shared" ca="1" si="10"/>
        <v>0</v>
      </c>
      <c r="Y670" s="134"/>
      <c r="Z670" s="134"/>
      <c r="AA670" s="134"/>
      <c r="AB670" s="162" t="str">
        <f t="shared" si="11"/>
        <v/>
      </c>
      <c r="AC670" s="134"/>
      <c r="AD670" s="134"/>
      <c r="AE670" s="134"/>
      <c r="AF670" s="134"/>
      <c r="AG670" s="134"/>
      <c r="AH670" s="134"/>
    </row>
    <row r="671" spans="1:34" ht="12" customHeight="1">
      <c r="A671" s="160"/>
      <c r="B671" s="155" t="str">
        <f t="array" ref="B671">IF(LEN(A671)=0,"",INDEX('Smelter Look-up'!$A:$A,MATCH($A671,'Smelter Look-up'!$E:$E,0)))</f>
        <v/>
      </c>
      <c r="C671" s="158" t="str">
        <f t="array" ref="C671">IF(LEN(A671)=0,"",INDEX('Smelter Look-up'!$C:$C,MATCH($A671,'Smelter Look-up'!$E:$E,0)))</f>
        <v/>
      </c>
      <c r="D671" s="155"/>
      <c r="E671" s="155" t="str">
        <f ca="1">IF(ISERROR($V671),"",OFFSET('Smelter Look-up'!$D$4,$V671-4,0)&amp;"")</f>
        <v/>
      </c>
      <c r="F671" s="155" t="str">
        <f ca="1">IF(ISERROR($V671),"",OFFSET('Smelter Look-up'!$E$4,$V671-4,0))</f>
        <v/>
      </c>
      <c r="G671" s="155" t="str">
        <f ca="1">IF(C671=$X$4,IF(ISERROR($V671),"Enter smelter details","RMI"),IF(ISERROR($V671),"",OFFSET('Smelter Look-up'!$F$4,$V671-4,0)))</f>
        <v/>
      </c>
      <c r="H671" s="156" t="str">
        <f ca="1">IF(ISERROR($V671),"",OFFSET('Smelter Look-up'!$G$4,$V671-4,0))</f>
        <v/>
      </c>
      <c r="I671" s="157" t="str">
        <f ca="1">IF(ISERROR($V671),"",OFFSET('Smelter Look-up'!$H$4,$V671-4,0))</f>
        <v/>
      </c>
      <c r="J671" s="157" t="str">
        <f ca="1">IF(ISERROR($V671),"",OFFSET('Smelter Look-up'!$I$4,$V671-4,0))</f>
        <v/>
      </c>
      <c r="K671" s="158"/>
      <c r="L671" s="158"/>
      <c r="M671" s="158"/>
      <c r="N671" s="158"/>
      <c r="O671" s="158"/>
      <c r="P671" s="157"/>
      <c r="Q671" s="159"/>
      <c r="R671" s="155" t="str">
        <f ca="1">IF(ISERROR($V671),"",OFFSET('Smelter Look-up'!$C$4,$V671-4,0)&amp;"")</f>
        <v/>
      </c>
      <c r="S671" s="160" t="str">
        <f t="array" aca="1" ref="S671" ca="1">IF(B671="","",IF(ISERROR(MATCH($E671,CL,0)),"Unknown",INDIRECT("'C'!$A$"&amp;MATCH($E671,CL,0)+1)))</f>
        <v/>
      </c>
      <c r="T671" s="160" t="str">
        <f t="array" aca="1" ref="T671" ca="1">IF(B671="","",IF(ISERROR(MATCH($J671,SorP!$B$1:$B$6226,0)),"",INDIRECT("'SorP'!$A$"&amp;MATCH($S671&amp;$J671,SorP!C:C,0))))</f>
        <v/>
      </c>
      <c r="U671" s="161"/>
      <c r="V671" s="151" t="e">
        <f>IF(C671="",NA(),IF(OR(C671="Smelter not listed",C671="Smelter not yet identified"),MATCH($B671&amp;$D671,'Smelter Look-up'!$J:$J,0),MATCH($B671&amp;$C671,'Smelter Look-up'!$J:$J,0)))</f>
        <v>#N/A</v>
      </c>
      <c r="W671" s="134"/>
      <c r="X671" s="134">
        <f t="shared" ca="1" si="10"/>
        <v>0</v>
      </c>
      <c r="Y671" s="134"/>
      <c r="Z671" s="134"/>
      <c r="AA671" s="134"/>
      <c r="AB671" s="162" t="str">
        <f t="shared" si="11"/>
        <v/>
      </c>
      <c r="AC671" s="134"/>
      <c r="AD671" s="134"/>
      <c r="AE671" s="134"/>
      <c r="AF671" s="134"/>
      <c r="AG671" s="134"/>
      <c r="AH671" s="134"/>
    </row>
    <row r="672" spans="1:34" ht="12" customHeight="1">
      <c r="A672" s="160"/>
      <c r="B672" s="155" t="str">
        <f t="array" ref="B672">IF(LEN(A672)=0,"",INDEX('Smelter Look-up'!$A:$A,MATCH($A672,'Smelter Look-up'!$E:$E,0)))</f>
        <v/>
      </c>
      <c r="C672" s="158" t="str">
        <f t="array" ref="C672">IF(LEN(A672)=0,"",INDEX('Smelter Look-up'!$C:$C,MATCH($A672,'Smelter Look-up'!$E:$E,0)))</f>
        <v/>
      </c>
      <c r="D672" s="155"/>
      <c r="E672" s="155" t="str">
        <f ca="1">IF(ISERROR($V672),"",OFFSET('Smelter Look-up'!$D$4,$V672-4,0)&amp;"")</f>
        <v/>
      </c>
      <c r="F672" s="155" t="str">
        <f ca="1">IF(ISERROR($V672),"",OFFSET('Smelter Look-up'!$E$4,$V672-4,0))</f>
        <v/>
      </c>
      <c r="G672" s="155" t="str">
        <f ca="1">IF(C672=$X$4,IF(ISERROR($V672),"Enter smelter details","RMI"),IF(ISERROR($V672),"",OFFSET('Smelter Look-up'!$F$4,$V672-4,0)))</f>
        <v/>
      </c>
      <c r="H672" s="156" t="str">
        <f ca="1">IF(ISERROR($V672),"",OFFSET('Smelter Look-up'!$G$4,$V672-4,0))</f>
        <v/>
      </c>
      <c r="I672" s="157" t="str">
        <f ca="1">IF(ISERROR($V672),"",OFFSET('Smelter Look-up'!$H$4,$V672-4,0))</f>
        <v/>
      </c>
      <c r="J672" s="157" t="str">
        <f ca="1">IF(ISERROR($V672),"",OFFSET('Smelter Look-up'!$I$4,$V672-4,0))</f>
        <v/>
      </c>
      <c r="K672" s="158"/>
      <c r="L672" s="158"/>
      <c r="M672" s="158"/>
      <c r="N672" s="158"/>
      <c r="O672" s="158"/>
      <c r="P672" s="157"/>
      <c r="Q672" s="159"/>
      <c r="R672" s="155" t="str">
        <f ca="1">IF(ISERROR($V672),"",OFFSET('Smelter Look-up'!$C$4,$V672-4,0)&amp;"")</f>
        <v/>
      </c>
      <c r="S672" s="160" t="str">
        <f t="array" aca="1" ref="S672" ca="1">IF(B672="","",IF(ISERROR(MATCH($E672,CL,0)),"Unknown",INDIRECT("'C'!$A$"&amp;MATCH($E672,CL,0)+1)))</f>
        <v/>
      </c>
      <c r="T672" s="160" t="str">
        <f t="array" aca="1" ref="T672" ca="1">IF(B672="","",IF(ISERROR(MATCH($J672,SorP!$B$1:$B$6226,0)),"",INDIRECT("'SorP'!$A$"&amp;MATCH($S672&amp;$J672,SorP!C:C,0))))</f>
        <v/>
      </c>
      <c r="U672" s="161"/>
      <c r="V672" s="151" t="e">
        <f>IF(C672="",NA(),IF(OR(C672="Smelter not listed",C672="Smelter not yet identified"),MATCH($B672&amp;$D672,'Smelter Look-up'!$J:$J,0),MATCH($B672&amp;$C672,'Smelter Look-up'!$J:$J,0)))</f>
        <v>#N/A</v>
      </c>
      <c r="W672" s="134"/>
      <c r="X672" s="134">
        <f t="shared" ca="1" si="10"/>
        <v>0</v>
      </c>
      <c r="Y672" s="134"/>
      <c r="Z672" s="134"/>
      <c r="AA672" s="134"/>
      <c r="AB672" s="162" t="str">
        <f t="shared" si="11"/>
        <v/>
      </c>
      <c r="AC672" s="134"/>
      <c r="AD672" s="134"/>
      <c r="AE672" s="134"/>
      <c r="AF672" s="134"/>
      <c r="AG672" s="134"/>
      <c r="AH672" s="134"/>
    </row>
    <row r="673" spans="1:34" ht="12" customHeight="1">
      <c r="A673" s="160"/>
      <c r="B673" s="155" t="str">
        <f t="array" ref="B673">IF(LEN(A673)=0,"",INDEX('Smelter Look-up'!$A:$A,MATCH($A673,'Smelter Look-up'!$E:$E,0)))</f>
        <v/>
      </c>
      <c r="C673" s="158" t="str">
        <f t="array" ref="C673">IF(LEN(A673)=0,"",INDEX('Smelter Look-up'!$C:$C,MATCH($A673,'Smelter Look-up'!$E:$E,0)))</f>
        <v/>
      </c>
      <c r="D673" s="155"/>
      <c r="E673" s="155" t="str">
        <f ca="1">IF(ISERROR($V673),"",OFFSET('Smelter Look-up'!$D$4,$V673-4,0)&amp;"")</f>
        <v/>
      </c>
      <c r="F673" s="155" t="str">
        <f ca="1">IF(ISERROR($V673),"",OFFSET('Smelter Look-up'!$E$4,$V673-4,0))</f>
        <v/>
      </c>
      <c r="G673" s="155" t="str">
        <f ca="1">IF(C673=$X$4,IF(ISERROR($V673),"Enter smelter details","RMI"),IF(ISERROR($V673),"",OFFSET('Smelter Look-up'!$F$4,$V673-4,0)))</f>
        <v/>
      </c>
      <c r="H673" s="156" t="str">
        <f ca="1">IF(ISERROR($V673),"",OFFSET('Smelter Look-up'!$G$4,$V673-4,0))</f>
        <v/>
      </c>
      <c r="I673" s="157" t="str">
        <f ca="1">IF(ISERROR($V673),"",OFFSET('Smelter Look-up'!$H$4,$V673-4,0))</f>
        <v/>
      </c>
      <c r="J673" s="157" t="str">
        <f ca="1">IF(ISERROR($V673),"",OFFSET('Smelter Look-up'!$I$4,$V673-4,0))</f>
        <v/>
      </c>
      <c r="K673" s="158"/>
      <c r="L673" s="158"/>
      <c r="M673" s="158"/>
      <c r="N673" s="158"/>
      <c r="O673" s="158"/>
      <c r="P673" s="157"/>
      <c r="Q673" s="159"/>
      <c r="R673" s="155" t="str">
        <f ca="1">IF(ISERROR($V673),"",OFFSET('Smelter Look-up'!$C$4,$V673-4,0)&amp;"")</f>
        <v/>
      </c>
      <c r="S673" s="160" t="str">
        <f t="array" aca="1" ref="S673" ca="1">IF(B673="","",IF(ISERROR(MATCH($E673,CL,0)),"Unknown",INDIRECT("'C'!$A$"&amp;MATCH($E673,CL,0)+1)))</f>
        <v/>
      </c>
      <c r="T673" s="160" t="str">
        <f t="array" aca="1" ref="T673" ca="1">IF(B673="","",IF(ISERROR(MATCH($J673,SorP!$B$1:$B$6226,0)),"",INDIRECT("'SorP'!$A$"&amp;MATCH($S673&amp;$J673,SorP!C:C,0))))</f>
        <v/>
      </c>
      <c r="U673" s="161"/>
      <c r="V673" s="151" t="e">
        <f>IF(C673="",NA(),IF(OR(C673="Smelter not listed",C673="Smelter not yet identified"),MATCH($B673&amp;$D673,'Smelter Look-up'!$J:$J,0),MATCH($B673&amp;$C673,'Smelter Look-up'!$J:$J,0)))</f>
        <v>#N/A</v>
      </c>
      <c r="W673" s="134"/>
      <c r="X673" s="134">
        <f t="shared" ca="1" si="10"/>
        <v>0</v>
      </c>
      <c r="Y673" s="134"/>
      <c r="Z673" s="134"/>
      <c r="AA673" s="134"/>
      <c r="AB673" s="162" t="str">
        <f t="shared" si="11"/>
        <v/>
      </c>
      <c r="AC673" s="134"/>
      <c r="AD673" s="134"/>
      <c r="AE673" s="134"/>
      <c r="AF673" s="134"/>
      <c r="AG673" s="134"/>
      <c r="AH673" s="134"/>
    </row>
    <row r="674" spans="1:34" ht="12" customHeight="1">
      <c r="A674" s="160"/>
      <c r="B674" s="155" t="str">
        <f t="array" ref="B674">IF(LEN(A674)=0,"",INDEX('Smelter Look-up'!$A:$A,MATCH($A674,'Smelter Look-up'!$E:$E,0)))</f>
        <v/>
      </c>
      <c r="C674" s="158" t="str">
        <f t="array" ref="C674">IF(LEN(A674)=0,"",INDEX('Smelter Look-up'!$C:$C,MATCH($A674,'Smelter Look-up'!$E:$E,0)))</f>
        <v/>
      </c>
      <c r="D674" s="155"/>
      <c r="E674" s="155" t="str">
        <f ca="1">IF(ISERROR($V674),"",OFFSET('Smelter Look-up'!$D$4,$V674-4,0)&amp;"")</f>
        <v/>
      </c>
      <c r="F674" s="155" t="str">
        <f ca="1">IF(ISERROR($V674),"",OFFSET('Smelter Look-up'!$E$4,$V674-4,0))</f>
        <v/>
      </c>
      <c r="G674" s="155" t="str">
        <f ca="1">IF(C674=$X$4,IF(ISERROR($V674),"Enter smelter details","RMI"),IF(ISERROR($V674),"",OFFSET('Smelter Look-up'!$F$4,$V674-4,0)))</f>
        <v/>
      </c>
      <c r="H674" s="156" t="str">
        <f ca="1">IF(ISERROR($V674),"",OFFSET('Smelter Look-up'!$G$4,$V674-4,0))</f>
        <v/>
      </c>
      <c r="I674" s="157" t="str">
        <f ca="1">IF(ISERROR($V674),"",OFFSET('Smelter Look-up'!$H$4,$V674-4,0))</f>
        <v/>
      </c>
      <c r="J674" s="157" t="str">
        <f ca="1">IF(ISERROR($V674),"",OFFSET('Smelter Look-up'!$I$4,$V674-4,0))</f>
        <v/>
      </c>
      <c r="K674" s="158"/>
      <c r="L674" s="158"/>
      <c r="M674" s="158"/>
      <c r="N674" s="158"/>
      <c r="O674" s="158"/>
      <c r="P674" s="157"/>
      <c r="Q674" s="159"/>
      <c r="R674" s="155" t="str">
        <f ca="1">IF(ISERROR($V674),"",OFFSET('Smelter Look-up'!$C$4,$V674-4,0)&amp;"")</f>
        <v/>
      </c>
      <c r="S674" s="160" t="str">
        <f t="array" aca="1" ref="S674" ca="1">IF(B674="","",IF(ISERROR(MATCH($E674,CL,0)),"Unknown",INDIRECT("'C'!$A$"&amp;MATCH($E674,CL,0)+1)))</f>
        <v/>
      </c>
      <c r="T674" s="160" t="str">
        <f t="array" aca="1" ref="T674" ca="1">IF(B674="","",IF(ISERROR(MATCH($J674,SorP!$B$1:$B$6226,0)),"",INDIRECT("'SorP'!$A$"&amp;MATCH($S674&amp;$J674,SorP!C:C,0))))</f>
        <v/>
      </c>
      <c r="U674" s="161"/>
      <c r="V674" s="151" t="e">
        <f>IF(C674="",NA(),IF(OR(C674="Smelter not listed",C674="Smelter not yet identified"),MATCH($B674&amp;$D674,'Smelter Look-up'!$J:$J,0),MATCH($B674&amp;$C674,'Smelter Look-up'!$J:$J,0)))</f>
        <v>#N/A</v>
      </c>
      <c r="W674" s="134"/>
      <c r="X674" s="134">
        <f t="shared" ca="1" si="10"/>
        <v>0</v>
      </c>
      <c r="Y674" s="134"/>
      <c r="Z674" s="134"/>
      <c r="AA674" s="134"/>
      <c r="AB674" s="162" t="str">
        <f t="shared" si="11"/>
        <v/>
      </c>
      <c r="AC674" s="134"/>
      <c r="AD674" s="134"/>
      <c r="AE674" s="134"/>
      <c r="AF674" s="134"/>
      <c r="AG674" s="134"/>
      <c r="AH674" s="134"/>
    </row>
    <row r="675" spans="1:34" ht="12" customHeight="1">
      <c r="A675" s="160"/>
      <c r="B675" s="155" t="str">
        <f t="array" ref="B675">IF(LEN(A675)=0,"",INDEX('Smelter Look-up'!$A:$A,MATCH($A675,'Smelter Look-up'!$E:$E,0)))</f>
        <v/>
      </c>
      <c r="C675" s="158" t="str">
        <f t="array" ref="C675">IF(LEN(A675)=0,"",INDEX('Smelter Look-up'!$C:$C,MATCH($A675,'Smelter Look-up'!$E:$E,0)))</f>
        <v/>
      </c>
      <c r="D675" s="155"/>
      <c r="E675" s="155" t="str">
        <f ca="1">IF(ISERROR($V675),"",OFFSET('Smelter Look-up'!$D$4,$V675-4,0)&amp;"")</f>
        <v/>
      </c>
      <c r="F675" s="155" t="str">
        <f ca="1">IF(ISERROR($V675),"",OFFSET('Smelter Look-up'!$E$4,$V675-4,0))</f>
        <v/>
      </c>
      <c r="G675" s="155" t="str">
        <f ca="1">IF(C675=$X$4,IF(ISERROR($V675),"Enter smelter details","RMI"),IF(ISERROR($V675),"",OFFSET('Smelter Look-up'!$F$4,$V675-4,0)))</f>
        <v/>
      </c>
      <c r="H675" s="156" t="str">
        <f ca="1">IF(ISERROR($V675),"",OFFSET('Smelter Look-up'!$G$4,$V675-4,0))</f>
        <v/>
      </c>
      <c r="I675" s="157" t="str">
        <f ca="1">IF(ISERROR($V675),"",OFFSET('Smelter Look-up'!$H$4,$V675-4,0))</f>
        <v/>
      </c>
      <c r="J675" s="157" t="str">
        <f ca="1">IF(ISERROR($V675),"",OFFSET('Smelter Look-up'!$I$4,$V675-4,0))</f>
        <v/>
      </c>
      <c r="K675" s="158"/>
      <c r="L675" s="158"/>
      <c r="M675" s="158"/>
      <c r="N675" s="158"/>
      <c r="O675" s="158"/>
      <c r="P675" s="157"/>
      <c r="Q675" s="159"/>
      <c r="R675" s="155" t="str">
        <f ca="1">IF(ISERROR($V675),"",OFFSET('Smelter Look-up'!$C$4,$V675-4,0)&amp;"")</f>
        <v/>
      </c>
      <c r="S675" s="160" t="str">
        <f t="array" aca="1" ref="S675" ca="1">IF(B675="","",IF(ISERROR(MATCH($E675,CL,0)),"Unknown",INDIRECT("'C'!$A$"&amp;MATCH($E675,CL,0)+1)))</f>
        <v/>
      </c>
      <c r="T675" s="160" t="str">
        <f t="array" aca="1" ref="T675" ca="1">IF(B675="","",IF(ISERROR(MATCH($J675,SorP!$B$1:$B$6226,0)),"",INDIRECT("'SorP'!$A$"&amp;MATCH($S675&amp;$J675,SorP!C:C,0))))</f>
        <v/>
      </c>
      <c r="U675" s="161"/>
      <c r="V675" s="151" t="e">
        <f>IF(C675="",NA(),IF(OR(C675="Smelter not listed",C675="Smelter not yet identified"),MATCH($B675&amp;$D675,'Smelter Look-up'!$J:$J,0),MATCH($B675&amp;$C675,'Smelter Look-up'!$J:$J,0)))</f>
        <v>#N/A</v>
      </c>
      <c r="W675" s="134"/>
      <c r="X675" s="134">
        <f t="shared" ca="1" si="10"/>
        <v>0</v>
      </c>
      <c r="Y675" s="134"/>
      <c r="Z675" s="134"/>
      <c r="AA675" s="134"/>
      <c r="AB675" s="162" t="str">
        <f t="shared" si="11"/>
        <v/>
      </c>
      <c r="AC675" s="134"/>
      <c r="AD675" s="134"/>
      <c r="AE675" s="134"/>
      <c r="AF675" s="134"/>
      <c r="AG675" s="134"/>
      <c r="AH675" s="134"/>
    </row>
    <row r="676" spans="1:34" ht="12" customHeight="1">
      <c r="A676" s="160"/>
      <c r="B676" s="155" t="str">
        <f t="array" ref="B676">IF(LEN(A676)=0,"",INDEX('Smelter Look-up'!$A:$A,MATCH($A676,'Smelter Look-up'!$E:$E,0)))</f>
        <v/>
      </c>
      <c r="C676" s="158" t="str">
        <f t="array" ref="C676">IF(LEN(A676)=0,"",INDEX('Smelter Look-up'!$C:$C,MATCH($A676,'Smelter Look-up'!$E:$E,0)))</f>
        <v/>
      </c>
      <c r="D676" s="155"/>
      <c r="E676" s="155" t="str">
        <f ca="1">IF(ISERROR($V676),"",OFFSET('Smelter Look-up'!$D$4,$V676-4,0)&amp;"")</f>
        <v/>
      </c>
      <c r="F676" s="155" t="str">
        <f ca="1">IF(ISERROR($V676),"",OFFSET('Smelter Look-up'!$E$4,$V676-4,0))</f>
        <v/>
      </c>
      <c r="G676" s="155" t="str">
        <f ca="1">IF(C676=$X$4,IF(ISERROR($V676),"Enter smelter details","RMI"),IF(ISERROR($V676),"",OFFSET('Smelter Look-up'!$F$4,$V676-4,0)))</f>
        <v/>
      </c>
      <c r="H676" s="156" t="str">
        <f ca="1">IF(ISERROR($V676),"",OFFSET('Smelter Look-up'!$G$4,$V676-4,0))</f>
        <v/>
      </c>
      <c r="I676" s="157" t="str">
        <f ca="1">IF(ISERROR($V676),"",OFFSET('Smelter Look-up'!$H$4,$V676-4,0))</f>
        <v/>
      </c>
      <c r="J676" s="157" t="str">
        <f ca="1">IF(ISERROR($V676),"",OFFSET('Smelter Look-up'!$I$4,$V676-4,0))</f>
        <v/>
      </c>
      <c r="K676" s="158"/>
      <c r="L676" s="158"/>
      <c r="M676" s="158"/>
      <c r="N676" s="158"/>
      <c r="O676" s="158"/>
      <c r="P676" s="157"/>
      <c r="Q676" s="159"/>
      <c r="R676" s="155" t="str">
        <f ca="1">IF(ISERROR($V676),"",OFFSET('Smelter Look-up'!$C$4,$V676-4,0)&amp;"")</f>
        <v/>
      </c>
      <c r="S676" s="160" t="str">
        <f t="array" aca="1" ref="S676" ca="1">IF(B676="","",IF(ISERROR(MATCH($E676,CL,0)),"Unknown",INDIRECT("'C'!$A$"&amp;MATCH($E676,CL,0)+1)))</f>
        <v/>
      </c>
      <c r="T676" s="160" t="str">
        <f t="array" aca="1" ref="T676" ca="1">IF(B676="","",IF(ISERROR(MATCH($J676,SorP!$B$1:$B$6226,0)),"",INDIRECT("'SorP'!$A$"&amp;MATCH($S676&amp;$J676,SorP!C:C,0))))</f>
        <v/>
      </c>
      <c r="U676" s="161"/>
      <c r="V676" s="151" t="e">
        <f>IF(C676="",NA(),IF(OR(C676="Smelter not listed",C676="Smelter not yet identified"),MATCH($B676&amp;$D676,'Smelter Look-up'!$J:$J,0),MATCH($B676&amp;$C676,'Smelter Look-up'!$J:$J,0)))</f>
        <v>#N/A</v>
      </c>
      <c r="W676" s="134"/>
      <c r="X676" s="134">
        <f t="shared" ca="1" si="10"/>
        <v>0</v>
      </c>
      <c r="Y676" s="134"/>
      <c r="Z676" s="134"/>
      <c r="AA676" s="134"/>
      <c r="AB676" s="162" t="str">
        <f t="shared" si="11"/>
        <v/>
      </c>
      <c r="AC676" s="134"/>
      <c r="AD676" s="134"/>
      <c r="AE676" s="134"/>
      <c r="AF676" s="134"/>
      <c r="AG676" s="134"/>
      <c r="AH676" s="134"/>
    </row>
    <row r="677" spans="1:34" ht="12" customHeight="1">
      <c r="A677" s="160"/>
      <c r="B677" s="155" t="str">
        <f t="array" ref="B677">IF(LEN(A677)=0,"",INDEX('Smelter Look-up'!$A:$A,MATCH($A677,'Smelter Look-up'!$E:$E,0)))</f>
        <v/>
      </c>
      <c r="C677" s="158" t="str">
        <f t="array" ref="C677">IF(LEN(A677)=0,"",INDEX('Smelter Look-up'!$C:$C,MATCH($A677,'Smelter Look-up'!$E:$E,0)))</f>
        <v/>
      </c>
      <c r="D677" s="155"/>
      <c r="E677" s="155" t="str">
        <f ca="1">IF(ISERROR($V677),"",OFFSET('Smelter Look-up'!$D$4,$V677-4,0)&amp;"")</f>
        <v/>
      </c>
      <c r="F677" s="155" t="str">
        <f ca="1">IF(ISERROR($V677),"",OFFSET('Smelter Look-up'!$E$4,$V677-4,0))</f>
        <v/>
      </c>
      <c r="G677" s="155" t="str">
        <f ca="1">IF(C677=$X$4,IF(ISERROR($V677),"Enter smelter details","RMI"),IF(ISERROR($V677),"",OFFSET('Smelter Look-up'!$F$4,$V677-4,0)))</f>
        <v/>
      </c>
      <c r="H677" s="156" t="str">
        <f ca="1">IF(ISERROR($V677),"",OFFSET('Smelter Look-up'!$G$4,$V677-4,0))</f>
        <v/>
      </c>
      <c r="I677" s="157" t="str">
        <f ca="1">IF(ISERROR($V677),"",OFFSET('Smelter Look-up'!$H$4,$V677-4,0))</f>
        <v/>
      </c>
      <c r="J677" s="157" t="str">
        <f ca="1">IF(ISERROR($V677),"",OFFSET('Smelter Look-up'!$I$4,$V677-4,0))</f>
        <v/>
      </c>
      <c r="K677" s="158"/>
      <c r="L677" s="158"/>
      <c r="M677" s="158"/>
      <c r="N677" s="158"/>
      <c r="O677" s="158"/>
      <c r="P677" s="157"/>
      <c r="Q677" s="159"/>
      <c r="R677" s="155" t="str">
        <f ca="1">IF(ISERROR($V677),"",OFFSET('Smelter Look-up'!$C$4,$V677-4,0)&amp;"")</f>
        <v/>
      </c>
      <c r="S677" s="160" t="str">
        <f t="array" aca="1" ref="S677" ca="1">IF(B677="","",IF(ISERROR(MATCH($E677,CL,0)),"Unknown",INDIRECT("'C'!$A$"&amp;MATCH($E677,CL,0)+1)))</f>
        <v/>
      </c>
      <c r="T677" s="160" t="str">
        <f t="array" aca="1" ref="T677" ca="1">IF(B677="","",IF(ISERROR(MATCH($J677,SorP!$B$1:$B$6226,0)),"",INDIRECT("'SorP'!$A$"&amp;MATCH($S677&amp;$J677,SorP!C:C,0))))</f>
        <v/>
      </c>
      <c r="U677" s="161"/>
      <c r="V677" s="151" t="e">
        <f>IF(C677="",NA(),IF(OR(C677="Smelter not listed",C677="Smelter not yet identified"),MATCH($B677&amp;$D677,'Smelter Look-up'!$J:$J,0),MATCH($B677&amp;$C677,'Smelter Look-up'!$J:$J,0)))</f>
        <v>#N/A</v>
      </c>
      <c r="W677" s="134"/>
      <c r="X677" s="134">
        <f t="shared" ca="1" si="10"/>
        <v>0</v>
      </c>
      <c r="Y677" s="134"/>
      <c r="Z677" s="134"/>
      <c r="AA677" s="134"/>
      <c r="AB677" s="162" t="str">
        <f t="shared" si="11"/>
        <v/>
      </c>
      <c r="AC677" s="134"/>
      <c r="AD677" s="134"/>
      <c r="AE677" s="134"/>
      <c r="AF677" s="134"/>
      <c r="AG677" s="134"/>
      <c r="AH677" s="134"/>
    </row>
    <row r="678" spans="1:34" ht="12" customHeight="1">
      <c r="A678" s="160"/>
      <c r="B678" s="155" t="str">
        <f t="array" ref="B678">IF(LEN(A678)=0,"",INDEX('Smelter Look-up'!$A:$A,MATCH($A678,'Smelter Look-up'!$E:$E,0)))</f>
        <v/>
      </c>
      <c r="C678" s="158" t="str">
        <f t="array" ref="C678">IF(LEN(A678)=0,"",INDEX('Smelter Look-up'!$C:$C,MATCH($A678,'Smelter Look-up'!$E:$E,0)))</f>
        <v/>
      </c>
      <c r="D678" s="155"/>
      <c r="E678" s="155" t="str">
        <f ca="1">IF(ISERROR($V678),"",OFFSET('Smelter Look-up'!$D$4,$V678-4,0)&amp;"")</f>
        <v/>
      </c>
      <c r="F678" s="155" t="str">
        <f ca="1">IF(ISERROR($V678),"",OFFSET('Smelter Look-up'!$E$4,$V678-4,0))</f>
        <v/>
      </c>
      <c r="G678" s="155" t="str">
        <f ca="1">IF(C678=$X$4,IF(ISERROR($V678),"Enter smelter details","RMI"),IF(ISERROR($V678),"",OFFSET('Smelter Look-up'!$F$4,$V678-4,0)))</f>
        <v/>
      </c>
      <c r="H678" s="156" t="str">
        <f ca="1">IF(ISERROR($V678),"",OFFSET('Smelter Look-up'!$G$4,$V678-4,0))</f>
        <v/>
      </c>
      <c r="I678" s="157" t="str">
        <f ca="1">IF(ISERROR($V678),"",OFFSET('Smelter Look-up'!$H$4,$V678-4,0))</f>
        <v/>
      </c>
      <c r="J678" s="157" t="str">
        <f ca="1">IF(ISERROR($V678),"",OFFSET('Smelter Look-up'!$I$4,$V678-4,0))</f>
        <v/>
      </c>
      <c r="K678" s="158"/>
      <c r="L678" s="158"/>
      <c r="M678" s="158"/>
      <c r="N678" s="158"/>
      <c r="O678" s="158"/>
      <c r="P678" s="157"/>
      <c r="Q678" s="159"/>
      <c r="R678" s="155" t="str">
        <f ca="1">IF(ISERROR($V678),"",OFFSET('Smelter Look-up'!$C$4,$V678-4,0)&amp;"")</f>
        <v/>
      </c>
      <c r="S678" s="160" t="str">
        <f t="array" aca="1" ref="S678" ca="1">IF(B678="","",IF(ISERROR(MATCH($E678,CL,0)),"Unknown",INDIRECT("'C'!$A$"&amp;MATCH($E678,CL,0)+1)))</f>
        <v/>
      </c>
      <c r="T678" s="160" t="str">
        <f t="array" aca="1" ref="T678" ca="1">IF(B678="","",IF(ISERROR(MATCH($J678,SorP!$B$1:$B$6226,0)),"",INDIRECT("'SorP'!$A$"&amp;MATCH($S678&amp;$J678,SorP!C:C,0))))</f>
        <v/>
      </c>
      <c r="U678" s="161"/>
      <c r="V678" s="151" t="e">
        <f>IF(C678="",NA(),IF(OR(C678="Smelter not listed",C678="Smelter not yet identified"),MATCH($B678&amp;$D678,'Smelter Look-up'!$J:$J,0),MATCH($B678&amp;$C678,'Smelter Look-up'!$J:$J,0)))</f>
        <v>#N/A</v>
      </c>
      <c r="W678" s="134"/>
      <c r="X678" s="134">
        <f t="shared" ca="1" si="10"/>
        <v>0</v>
      </c>
      <c r="Y678" s="134"/>
      <c r="Z678" s="134"/>
      <c r="AA678" s="134"/>
      <c r="AB678" s="162" t="str">
        <f t="shared" si="11"/>
        <v/>
      </c>
      <c r="AC678" s="134"/>
      <c r="AD678" s="134"/>
      <c r="AE678" s="134"/>
      <c r="AF678" s="134"/>
      <c r="AG678" s="134"/>
      <c r="AH678" s="134"/>
    </row>
    <row r="679" spans="1:34" ht="12" customHeight="1">
      <c r="A679" s="160"/>
      <c r="B679" s="155" t="str">
        <f t="array" ref="B679">IF(LEN(A679)=0,"",INDEX('Smelter Look-up'!$A:$A,MATCH($A679,'Smelter Look-up'!$E:$E,0)))</f>
        <v/>
      </c>
      <c r="C679" s="158" t="str">
        <f t="array" ref="C679">IF(LEN(A679)=0,"",INDEX('Smelter Look-up'!$C:$C,MATCH($A679,'Smelter Look-up'!$E:$E,0)))</f>
        <v/>
      </c>
      <c r="D679" s="155"/>
      <c r="E679" s="155" t="str">
        <f ca="1">IF(ISERROR($V679),"",OFFSET('Smelter Look-up'!$D$4,$V679-4,0)&amp;"")</f>
        <v/>
      </c>
      <c r="F679" s="155" t="str">
        <f ca="1">IF(ISERROR($V679),"",OFFSET('Smelter Look-up'!$E$4,$V679-4,0))</f>
        <v/>
      </c>
      <c r="G679" s="155" t="str">
        <f ca="1">IF(C679=$X$4,IF(ISERROR($V679),"Enter smelter details","RMI"),IF(ISERROR($V679),"",OFFSET('Smelter Look-up'!$F$4,$V679-4,0)))</f>
        <v/>
      </c>
      <c r="H679" s="156" t="str">
        <f ca="1">IF(ISERROR($V679),"",OFFSET('Smelter Look-up'!$G$4,$V679-4,0))</f>
        <v/>
      </c>
      <c r="I679" s="157" t="str">
        <f ca="1">IF(ISERROR($V679),"",OFFSET('Smelter Look-up'!$H$4,$V679-4,0))</f>
        <v/>
      </c>
      <c r="J679" s="157" t="str">
        <f ca="1">IF(ISERROR($V679),"",OFFSET('Smelter Look-up'!$I$4,$V679-4,0))</f>
        <v/>
      </c>
      <c r="K679" s="158"/>
      <c r="L679" s="158"/>
      <c r="M679" s="158"/>
      <c r="N679" s="158"/>
      <c r="O679" s="158"/>
      <c r="P679" s="157"/>
      <c r="Q679" s="159"/>
      <c r="R679" s="155" t="str">
        <f ca="1">IF(ISERROR($V679),"",OFFSET('Smelter Look-up'!$C$4,$V679-4,0)&amp;"")</f>
        <v/>
      </c>
      <c r="S679" s="160" t="str">
        <f t="array" aca="1" ref="S679" ca="1">IF(B679="","",IF(ISERROR(MATCH($E679,CL,0)),"Unknown",INDIRECT("'C'!$A$"&amp;MATCH($E679,CL,0)+1)))</f>
        <v/>
      </c>
      <c r="T679" s="160" t="str">
        <f t="array" aca="1" ref="T679" ca="1">IF(B679="","",IF(ISERROR(MATCH($J679,SorP!$B$1:$B$6226,0)),"",INDIRECT("'SorP'!$A$"&amp;MATCH($S679&amp;$J679,SorP!C:C,0))))</f>
        <v/>
      </c>
      <c r="U679" s="161"/>
      <c r="V679" s="151" t="e">
        <f>IF(C679="",NA(),IF(OR(C679="Smelter not listed",C679="Smelter not yet identified"),MATCH($B679&amp;$D679,'Smelter Look-up'!$J:$J,0),MATCH($B679&amp;$C679,'Smelter Look-up'!$J:$J,0)))</f>
        <v>#N/A</v>
      </c>
      <c r="W679" s="134"/>
      <c r="X679" s="134">
        <f t="shared" ca="1" si="10"/>
        <v>0</v>
      </c>
      <c r="Y679" s="134"/>
      <c r="Z679" s="134"/>
      <c r="AA679" s="134"/>
      <c r="AB679" s="162" t="str">
        <f t="shared" si="11"/>
        <v/>
      </c>
      <c r="AC679" s="134"/>
      <c r="AD679" s="134"/>
      <c r="AE679" s="134"/>
      <c r="AF679" s="134"/>
      <c r="AG679" s="134"/>
      <c r="AH679" s="134"/>
    </row>
    <row r="680" spans="1:34" ht="12" customHeight="1">
      <c r="A680" s="160"/>
      <c r="B680" s="155" t="str">
        <f t="array" ref="B680">IF(LEN(A680)=0,"",INDEX('Smelter Look-up'!$A:$A,MATCH($A680,'Smelter Look-up'!$E:$E,0)))</f>
        <v/>
      </c>
      <c r="C680" s="158" t="str">
        <f t="array" ref="C680">IF(LEN(A680)=0,"",INDEX('Smelter Look-up'!$C:$C,MATCH($A680,'Smelter Look-up'!$E:$E,0)))</f>
        <v/>
      </c>
      <c r="D680" s="155"/>
      <c r="E680" s="155" t="str">
        <f ca="1">IF(ISERROR($V680),"",OFFSET('Smelter Look-up'!$D$4,$V680-4,0)&amp;"")</f>
        <v/>
      </c>
      <c r="F680" s="155" t="str">
        <f ca="1">IF(ISERROR($V680),"",OFFSET('Smelter Look-up'!$E$4,$V680-4,0))</f>
        <v/>
      </c>
      <c r="G680" s="155" t="str">
        <f ca="1">IF(C680=$X$4,IF(ISERROR($V680),"Enter smelter details","RMI"),IF(ISERROR($V680),"",OFFSET('Smelter Look-up'!$F$4,$V680-4,0)))</f>
        <v/>
      </c>
      <c r="H680" s="156" t="str">
        <f ca="1">IF(ISERROR($V680),"",OFFSET('Smelter Look-up'!$G$4,$V680-4,0))</f>
        <v/>
      </c>
      <c r="I680" s="157" t="str">
        <f ca="1">IF(ISERROR($V680),"",OFFSET('Smelter Look-up'!$H$4,$V680-4,0))</f>
        <v/>
      </c>
      <c r="J680" s="157" t="str">
        <f ca="1">IF(ISERROR($V680),"",OFFSET('Smelter Look-up'!$I$4,$V680-4,0))</f>
        <v/>
      </c>
      <c r="K680" s="158"/>
      <c r="L680" s="158"/>
      <c r="M680" s="158"/>
      <c r="N680" s="158"/>
      <c r="O680" s="158"/>
      <c r="P680" s="157"/>
      <c r="Q680" s="159"/>
      <c r="R680" s="155" t="str">
        <f ca="1">IF(ISERROR($V680),"",OFFSET('Smelter Look-up'!$C$4,$V680-4,0)&amp;"")</f>
        <v/>
      </c>
      <c r="S680" s="160" t="str">
        <f t="array" aca="1" ref="S680" ca="1">IF(B680="","",IF(ISERROR(MATCH($E680,CL,0)),"Unknown",INDIRECT("'C'!$A$"&amp;MATCH($E680,CL,0)+1)))</f>
        <v/>
      </c>
      <c r="T680" s="160" t="str">
        <f t="array" aca="1" ref="T680" ca="1">IF(B680="","",IF(ISERROR(MATCH($J680,SorP!$B$1:$B$6226,0)),"",INDIRECT("'SorP'!$A$"&amp;MATCH($S680&amp;$J680,SorP!C:C,0))))</f>
        <v/>
      </c>
      <c r="U680" s="161"/>
      <c r="V680" s="151" t="e">
        <f>IF(C680="",NA(),IF(OR(C680="Smelter not listed",C680="Smelter not yet identified"),MATCH($B680&amp;$D680,'Smelter Look-up'!$J:$J,0),MATCH($B680&amp;$C680,'Smelter Look-up'!$J:$J,0)))</f>
        <v>#N/A</v>
      </c>
      <c r="W680" s="134"/>
      <c r="X680" s="134">
        <f t="shared" ca="1" si="10"/>
        <v>0</v>
      </c>
      <c r="Y680" s="134"/>
      <c r="Z680" s="134"/>
      <c r="AA680" s="134"/>
      <c r="AB680" s="162" t="str">
        <f t="shared" si="11"/>
        <v/>
      </c>
      <c r="AC680" s="134"/>
      <c r="AD680" s="134"/>
      <c r="AE680" s="134"/>
      <c r="AF680" s="134"/>
      <c r="AG680" s="134"/>
      <c r="AH680" s="134"/>
    </row>
    <row r="681" spans="1:34" ht="12" customHeight="1">
      <c r="A681" s="160"/>
      <c r="B681" s="155" t="str">
        <f t="array" ref="B681">IF(LEN(A681)=0,"",INDEX('Smelter Look-up'!$A:$A,MATCH($A681,'Smelter Look-up'!$E:$E,0)))</f>
        <v/>
      </c>
      <c r="C681" s="158" t="str">
        <f t="array" ref="C681">IF(LEN(A681)=0,"",INDEX('Smelter Look-up'!$C:$C,MATCH($A681,'Smelter Look-up'!$E:$E,0)))</f>
        <v/>
      </c>
      <c r="D681" s="155"/>
      <c r="E681" s="155" t="str">
        <f ca="1">IF(ISERROR($V681),"",OFFSET('Smelter Look-up'!$D$4,$V681-4,0)&amp;"")</f>
        <v/>
      </c>
      <c r="F681" s="155" t="str">
        <f ca="1">IF(ISERROR($V681),"",OFFSET('Smelter Look-up'!$E$4,$V681-4,0))</f>
        <v/>
      </c>
      <c r="G681" s="155" t="str">
        <f ca="1">IF(C681=$X$4,IF(ISERROR($V681),"Enter smelter details","RMI"),IF(ISERROR($V681),"",OFFSET('Smelter Look-up'!$F$4,$V681-4,0)))</f>
        <v/>
      </c>
      <c r="H681" s="156" t="str">
        <f ca="1">IF(ISERROR($V681),"",OFFSET('Smelter Look-up'!$G$4,$V681-4,0))</f>
        <v/>
      </c>
      <c r="I681" s="157" t="str">
        <f ca="1">IF(ISERROR($V681),"",OFFSET('Smelter Look-up'!$H$4,$V681-4,0))</f>
        <v/>
      </c>
      <c r="J681" s="157" t="str">
        <f ca="1">IF(ISERROR($V681),"",OFFSET('Smelter Look-up'!$I$4,$V681-4,0))</f>
        <v/>
      </c>
      <c r="K681" s="158"/>
      <c r="L681" s="158"/>
      <c r="M681" s="158"/>
      <c r="N681" s="158"/>
      <c r="O681" s="158"/>
      <c r="P681" s="157"/>
      <c r="Q681" s="159"/>
      <c r="R681" s="155" t="str">
        <f ca="1">IF(ISERROR($V681),"",OFFSET('Smelter Look-up'!$C$4,$V681-4,0)&amp;"")</f>
        <v/>
      </c>
      <c r="S681" s="160" t="str">
        <f t="array" aca="1" ref="S681" ca="1">IF(B681="","",IF(ISERROR(MATCH($E681,CL,0)),"Unknown",INDIRECT("'C'!$A$"&amp;MATCH($E681,CL,0)+1)))</f>
        <v/>
      </c>
      <c r="T681" s="160" t="str">
        <f t="array" aca="1" ref="T681" ca="1">IF(B681="","",IF(ISERROR(MATCH($J681,SorP!$B$1:$B$6226,0)),"",INDIRECT("'SorP'!$A$"&amp;MATCH($S681&amp;$J681,SorP!C:C,0))))</f>
        <v/>
      </c>
      <c r="U681" s="161"/>
      <c r="V681" s="151" t="e">
        <f>IF(C681="",NA(),IF(OR(C681="Smelter not listed",C681="Smelter not yet identified"),MATCH($B681&amp;$D681,'Smelter Look-up'!$J:$J,0),MATCH($B681&amp;$C681,'Smelter Look-up'!$J:$J,0)))</f>
        <v>#N/A</v>
      </c>
      <c r="W681" s="134"/>
      <c r="X681" s="134">
        <f t="shared" ca="1" si="10"/>
        <v>0</v>
      </c>
      <c r="Y681" s="134"/>
      <c r="Z681" s="134"/>
      <c r="AA681" s="134"/>
      <c r="AB681" s="162" t="str">
        <f t="shared" si="11"/>
        <v/>
      </c>
      <c r="AC681" s="134"/>
      <c r="AD681" s="134"/>
      <c r="AE681" s="134"/>
      <c r="AF681" s="134"/>
      <c r="AG681" s="134"/>
      <c r="AH681" s="134"/>
    </row>
    <row r="682" spans="1:34" ht="12" customHeight="1">
      <c r="A682" s="160"/>
      <c r="B682" s="155" t="str">
        <f t="array" ref="B682">IF(LEN(A682)=0,"",INDEX('Smelter Look-up'!$A:$A,MATCH($A682,'Smelter Look-up'!$E:$E,0)))</f>
        <v/>
      </c>
      <c r="C682" s="158" t="str">
        <f t="array" ref="C682">IF(LEN(A682)=0,"",INDEX('Smelter Look-up'!$C:$C,MATCH($A682,'Smelter Look-up'!$E:$E,0)))</f>
        <v/>
      </c>
      <c r="D682" s="155"/>
      <c r="E682" s="155" t="str">
        <f ca="1">IF(ISERROR($V682),"",OFFSET('Smelter Look-up'!$D$4,$V682-4,0)&amp;"")</f>
        <v/>
      </c>
      <c r="F682" s="155" t="str">
        <f ca="1">IF(ISERROR($V682),"",OFFSET('Smelter Look-up'!$E$4,$V682-4,0))</f>
        <v/>
      </c>
      <c r="G682" s="155" t="str">
        <f ca="1">IF(C682=$X$4,IF(ISERROR($V682),"Enter smelter details","RMI"),IF(ISERROR($V682),"",OFFSET('Smelter Look-up'!$F$4,$V682-4,0)))</f>
        <v/>
      </c>
      <c r="H682" s="156" t="str">
        <f ca="1">IF(ISERROR($V682),"",OFFSET('Smelter Look-up'!$G$4,$V682-4,0))</f>
        <v/>
      </c>
      <c r="I682" s="157" t="str">
        <f ca="1">IF(ISERROR($V682),"",OFFSET('Smelter Look-up'!$H$4,$V682-4,0))</f>
        <v/>
      </c>
      <c r="J682" s="157" t="str">
        <f ca="1">IF(ISERROR($V682),"",OFFSET('Smelter Look-up'!$I$4,$V682-4,0))</f>
        <v/>
      </c>
      <c r="K682" s="158"/>
      <c r="L682" s="158"/>
      <c r="M682" s="158"/>
      <c r="N682" s="158"/>
      <c r="O682" s="158"/>
      <c r="P682" s="157"/>
      <c r="Q682" s="159"/>
      <c r="R682" s="155" t="str">
        <f ca="1">IF(ISERROR($V682),"",OFFSET('Smelter Look-up'!$C$4,$V682-4,0)&amp;"")</f>
        <v/>
      </c>
      <c r="S682" s="160" t="str">
        <f t="array" aca="1" ref="S682" ca="1">IF(B682="","",IF(ISERROR(MATCH($E682,CL,0)),"Unknown",INDIRECT("'C'!$A$"&amp;MATCH($E682,CL,0)+1)))</f>
        <v/>
      </c>
      <c r="T682" s="160" t="str">
        <f t="array" aca="1" ref="T682" ca="1">IF(B682="","",IF(ISERROR(MATCH($J682,SorP!$B$1:$B$6226,0)),"",INDIRECT("'SorP'!$A$"&amp;MATCH($S682&amp;$J682,SorP!C:C,0))))</f>
        <v/>
      </c>
      <c r="U682" s="161"/>
      <c r="V682" s="151" t="e">
        <f>IF(C682="",NA(),IF(OR(C682="Smelter not listed",C682="Smelter not yet identified"),MATCH($B682&amp;$D682,'Smelter Look-up'!$J:$J,0),MATCH($B682&amp;$C682,'Smelter Look-up'!$J:$J,0)))</f>
        <v>#N/A</v>
      </c>
      <c r="W682" s="134"/>
      <c r="X682" s="134">
        <f t="shared" ca="1" si="10"/>
        <v>0</v>
      </c>
      <c r="Y682" s="134"/>
      <c r="Z682" s="134"/>
      <c r="AA682" s="134"/>
      <c r="AB682" s="162" t="str">
        <f t="shared" si="11"/>
        <v/>
      </c>
      <c r="AC682" s="134"/>
      <c r="AD682" s="134"/>
      <c r="AE682" s="134"/>
      <c r="AF682" s="134"/>
      <c r="AG682" s="134"/>
      <c r="AH682" s="134"/>
    </row>
    <row r="683" spans="1:34" ht="12" customHeight="1">
      <c r="A683" s="160"/>
      <c r="B683" s="155" t="str">
        <f t="array" ref="B683">IF(LEN(A683)=0,"",INDEX('Smelter Look-up'!$A:$A,MATCH($A683,'Smelter Look-up'!$E:$E,0)))</f>
        <v/>
      </c>
      <c r="C683" s="158" t="str">
        <f t="array" ref="C683">IF(LEN(A683)=0,"",INDEX('Smelter Look-up'!$C:$C,MATCH($A683,'Smelter Look-up'!$E:$E,0)))</f>
        <v/>
      </c>
      <c r="D683" s="155"/>
      <c r="E683" s="155" t="str">
        <f ca="1">IF(ISERROR($V683),"",OFFSET('Smelter Look-up'!$D$4,$V683-4,0)&amp;"")</f>
        <v/>
      </c>
      <c r="F683" s="155" t="str">
        <f ca="1">IF(ISERROR($V683),"",OFFSET('Smelter Look-up'!$E$4,$V683-4,0))</f>
        <v/>
      </c>
      <c r="G683" s="155" t="str">
        <f ca="1">IF(C683=$X$4,IF(ISERROR($V683),"Enter smelter details","RMI"),IF(ISERROR($V683),"",OFFSET('Smelter Look-up'!$F$4,$V683-4,0)))</f>
        <v/>
      </c>
      <c r="H683" s="156" t="str">
        <f ca="1">IF(ISERROR($V683),"",OFFSET('Smelter Look-up'!$G$4,$V683-4,0))</f>
        <v/>
      </c>
      <c r="I683" s="157" t="str">
        <f ca="1">IF(ISERROR($V683),"",OFFSET('Smelter Look-up'!$H$4,$V683-4,0))</f>
        <v/>
      </c>
      <c r="J683" s="157" t="str">
        <f ca="1">IF(ISERROR($V683),"",OFFSET('Smelter Look-up'!$I$4,$V683-4,0))</f>
        <v/>
      </c>
      <c r="K683" s="158"/>
      <c r="L683" s="158"/>
      <c r="M683" s="158"/>
      <c r="N683" s="158"/>
      <c r="O683" s="158"/>
      <c r="P683" s="157"/>
      <c r="Q683" s="159"/>
      <c r="R683" s="155" t="str">
        <f ca="1">IF(ISERROR($V683),"",OFFSET('Smelter Look-up'!$C$4,$V683-4,0)&amp;"")</f>
        <v/>
      </c>
      <c r="S683" s="160" t="str">
        <f t="array" aca="1" ref="S683" ca="1">IF(B683="","",IF(ISERROR(MATCH($E683,CL,0)),"Unknown",INDIRECT("'C'!$A$"&amp;MATCH($E683,CL,0)+1)))</f>
        <v/>
      </c>
      <c r="T683" s="160" t="str">
        <f t="array" aca="1" ref="T683" ca="1">IF(B683="","",IF(ISERROR(MATCH($J683,SorP!$B$1:$B$6226,0)),"",INDIRECT("'SorP'!$A$"&amp;MATCH($S683&amp;$J683,SorP!C:C,0))))</f>
        <v/>
      </c>
      <c r="U683" s="161"/>
      <c r="V683" s="151" t="e">
        <f>IF(C683="",NA(),IF(OR(C683="Smelter not listed",C683="Smelter not yet identified"),MATCH($B683&amp;$D683,'Smelter Look-up'!$J:$J,0),MATCH($B683&amp;$C683,'Smelter Look-up'!$J:$J,0)))</f>
        <v>#N/A</v>
      </c>
      <c r="W683" s="134"/>
      <c r="X683" s="134">
        <f t="shared" ca="1" si="10"/>
        <v>0</v>
      </c>
      <c r="Y683" s="134"/>
      <c r="Z683" s="134"/>
      <c r="AA683" s="134"/>
      <c r="AB683" s="162" t="str">
        <f t="shared" si="11"/>
        <v/>
      </c>
      <c r="AC683" s="134"/>
      <c r="AD683" s="134"/>
      <c r="AE683" s="134"/>
      <c r="AF683" s="134"/>
      <c r="AG683" s="134"/>
      <c r="AH683" s="134"/>
    </row>
    <row r="684" spans="1:34" ht="12" customHeight="1">
      <c r="A684" s="160"/>
      <c r="B684" s="155" t="str">
        <f t="array" ref="B684">IF(LEN(A684)=0,"",INDEX('Smelter Look-up'!$A:$A,MATCH($A684,'Smelter Look-up'!$E:$E,0)))</f>
        <v/>
      </c>
      <c r="C684" s="158" t="str">
        <f t="array" ref="C684">IF(LEN(A684)=0,"",INDEX('Smelter Look-up'!$C:$C,MATCH($A684,'Smelter Look-up'!$E:$E,0)))</f>
        <v/>
      </c>
      <c r="D684" s="155"/>
      <c r="E684" s="155" t="str">
        <f ca="1">IF(ISERROR($V684),"",OFFSET('Smelter Look-up'!$D$4,$V684-4,0)&amp;"")</f>
        <v/>
      </c>
      <c r="F684" s="155" t="str">
        <f ca="1">IF(ISERROR($V684),"",OFFSET('Smelter Look-up'!$E$4,$V684-4,0))</f>
        <v/>
      </c>
      <c r="G684" s="155" t="str">
        <f ca="1">IF(C684=$X$4,IF(ISERROR($V684),"Enter smelter details","RMI"),IF(ISERROR($V684),"",OFFSET('Smelter Look-up'!$F$4,$V684-4,0)))</f>
        <v/>
      </c>
      <c r="H684" s="156" t="str">
        <f ca="1">IF(ISERROR($V684),"",OFFSET('Smelter Look-up'!$G$4,$V684-4,0))</f>
        <v/>
      </c>
      <c r="I684" s="157" t="str">
        <f ca="1">IF(ISERROR($V684),"",OFFSET('Smelter Look-up'!$H$4,$V684-4,0))</f>
        <v/>
      </c>
      <c r="J684" s="157" t="str">
        <f ca="1">IF(ISERROR($V684),"",OFFSET('Smelter Look-up'!$I$4,$V684-4,0))</f>
        <v/>
      </c>
      <c r="K684" s="158"/>
      <c r="L684" s="158"/>
      <c r="M684" s="158"/>
      <c r="N684" s="158"/>
      <c r="O684" s="158"/>
      <c r="P684" s="157"/>
      <c r="Q684" s="159"/>
      <c r="R684" s="155" t="str">
        <f ca="1">IF(ISERROR($V684),"",OFFSET('Smelter Look-up'!$C$4,$V684-4,0)&amp;"")</f>
        <v/>
      </c>
      <c r="S684" s="160" t="str">
        <f t="array" aca="1" ref="S684" ca="1">IF(B684="","",IF(ISERROR(MATCH($E684,CL,0)),"Unknown",INDIRECT("'C'!$A$"&amp;MATCH($E684,CL,0)+1)))</f>
        <v/>
      </c>
      <c r="T684" s="160" t="str">
        <f t="array" aca="1" ref="T684" ca="1">IF(B684="","",IF(ISERROR(MATCH($J684,SorP!$B$1:$B$6226,0)),"",INDIRECT("'SorP'!$A$"&amp;MATCH($S684&amp;$J684,SorP!C:C,0))))</f>
        <v/>
      </c>
      <c r="U684" s="161"/>
      <c r="V684" s="151" t="e">
        <f>IF(C684="",NA(),IF(OR(C684="Smelter not listed",C684="Smelter not yet identified"),MATCH($B684&amp;$D684,'Smelter Look-up'!$J:$J,0),MATCH($B684&amp;$C684,'Smelter Look-up'!$J:$J,0)))</f>
        <v>#N/A</v>
      </c>
      <c r="W684" s="134"/>
      <c r="X684" s="134">
        <f t="shared" ca="1" si="10"/>
        <v>0</v>
      </c>
      <c r="Y684" s="134"/>
      <c r="Z684" s="134"/>
      <c r="AA684" s="134"/>
      <c r="AB684" s="162" t="str">
        <f t="shared" si="11"/>
        <v/>
      </c>
      <c r="AC684" s="134"/>
      <c r="AD684" s="134"/>
      <c r="AE684" s="134"/>
      <c r="AF684" s="134"/>
      <c r="AG684" s="134"/>
      <c r="AH684" s="134"/>
    </row>
    <row r="685" spans="1:34" ht="12" customHeight="1">
      <c r="A685" s="160"/>
      <c r="B685" s="155" t="str">
        <f t="array" ref="B685">IF(LEN(A685)=0,"",INDEX('Smelter Look-up'!$A:$A,MATCH($A685,'Smelter Look-up'!$E:$E,0)))</f>
        <v/>
      </c>
      <c r="C685" s="158" t="str">
        <f t="array" ref="C685">IF(LEN(A685)=0,"",INDEX('Smelter Look-up'!$C:$C,MATCH($A685,'Smelter Look-up'!$E:$E,0)))</f>
        <v/>
      </c>
      <c r="D685" s="155"/>
      <c r="E685" s="155" t="str">
        <f ca="1">IF(ISERROR($V685),"",OFFSET('Smelter Look-up'!$D$4,$V685-4,0)&amp;"")</f>
        <v/>
      </c>
      <c r="F685" s="155" t="str">
        <f ca="1">IF(ISERROR($V685),"",OFFSET('Smelter Look-up'!$E$4,$V685-4,0))</f>
        <v/>
      </c>
      <c r="G685" s="155" t="str">
        <f ca="1">IF(C685=$X$4,IF(ISERROR($V685),"Enter smelter details","RMI"),IF(ISERROR($V685),"",OFFSET('Smelter Look-up'!$F$4,$V685-4,0)))</f>
        <v/>
      </c>
      <c r="H685" s="156" t="str">
        <f ca="1">IF(ISERROR($V685),"",OFFSET('Smelter Look-up'!$G$4,$V685-4,0))</f>
        <v/>
      </c>
      <c r="I685" s="157" t="str">
        <f ca="1">IF(ISERROR($V685),"",OFFSET('Smelter Look-up'!$H$4,$V685-4,0))</f>
        <v/>
      </c>
      <c r="J685" s="157" t="str">
        <f ca="1">IF(ISERROR($V685),"",OFFSET('Smelter Look-up'!$I$4,$V685-4,0))</f>
        <v/>
      </c>
      <c r="K685" s="158"/>
      <c r="L685" s="158"/>
      <c r="M685" s="158"/>
      <c r="N685" s="158"/>
      <c r="O685" s="158"/>
      <c r="P685" s="157"/>
      <c r="Q685" s="159"/>
      <c r="R685" s="155" t="str">
        <f ca="1">IF(ISERROR($V685),"",OFFSET('Smelter Look-up'!$C$4,$V685-4,0)&amp;"")</f>
        <v/>
      </c>
      <c r="S685" s="160" t="str">
        <f t="array" aca="1" ref="S685" ca="1">IF(B685="","",IF(ISERROR(MATCH($E685,CL,0)),"Unknown",INDIRECT("'C'!$A$"&amp;MATCH($E685,CL,0)+1)))</f>
        <v/>
      </c>
      <c r="T685" s="160" t="str">
        <f t="array" aca="1" ref="T685" ca="1">IF(B685="","",IF(ISERROR(MATCH($J685,SorP!$B$1:$B$6226,0)),"",INDIRECT("'SorP'!$A$"&amp;MATCH($S685&amp;$J685,SorP!C:C,0))))</f>
        <v/>
      </c>
      <c r="U685" s="161"/>
      <c r="V685" s="151" t="e">
        <f>IF(C685="",NA(),IF(OR(C685="Smelter not listed",C685="Smelter not yet identified"),MATCH($B685&amp;$D685,'Smelter Look-up'!$J:$J,0),MATCH($B685&amp;$C685,'Smelter Look-up'!$J:$J,0)))</f>
        <v>#N/A</v>
      </c>
      <c r="W685" s="134"/>
      <c r="X685" s="134">
        <f t="shared" ca="1" si="10"/>
        <v>0</v>
      </c>
      <c r="Y685" s="134"/>
      <c r="Z685" s="134"/>
      <c r="AA685" s="134"/>
      <c r="AB685" s="162" t="str">
        <f t="shared" si="11"/>
        <v/>
      </c>
      <c r="AC685" s="134"/>
      <c r="AD685" s="134"/>
      <c r="AE685" s="134"/>
      <c r="AF685" s="134"/>
      <c r="AG685" s="134"/>
      <c r="AH685" s="134"/>
    </row>
    <row r="686" spans="1:34" ht="12" customHeight="1">
      <c r="A686" s="160"/>
      <c r="B686" s="155" t="str">
        <f t="array" ref="B686">IF(LEN(A686)=0,"",INDEX('Smelter Look-up'!$A:$A,MATCH($A686,'Smelter Look-up'!$E:$E,0)))</f>
        <v/>
      </c>
      <c r="C686" s="158" t="str">
        <f t="array" ref="C686">IF(LEN(A686)=0,"",INDEX('Smelter Look-up'!$C:$C,MATCH($A686,'Smelter Look-up'!$E:$E,0)))</f>
        <v/>
      </c>
      <c r="D686" s="155"/>
      <c r="E686" s="155" t="str">
        <f ca="1">IF(ISERROR($V686),"",OFFSET('Smelter Look-up'!$D$4,$V686-4,0)&amp;"")</f>
        <v/>
      </c>
      <c r="F686" s="155" t="str">
        <f ca="1">IF(ISERROR($V686),"",OFFSET('Smelter Look-up'!$E$4,$V686-4,0))</f>
        <v/>
      </c>
      <c r="G686" s="155" t="str">
        <f ca="1">IF(C686=$X$4,IF(ISERROR($V686),"Enter smelter details","RMI"),IF(ISERROR($V686),"",OFFSET('Smelter Look-up'!$F$4,$V686-4,0)))</f>
        <v/>
      </c>
      <c r="H686" s="156" t="str">
        <f ca="1">IF(ISERROR($V686),"",OFFSET('Smelter Look-up'!$G$4,$V686-4,0))</f>
        <v/>
      </c>
      <c r="I686" s="157" t="str">
        <f ca="1">IF(ISERROR($V686),"",OFFSET('Smelter Look-up'!$H$4,$V686-4,0))</f>
        <v/>
      </c>
      <c r="J686" s="157" t="str">
        <f ca="1">IF(ISERROR($V686),"",OFFSET('Smelter Look-up'!$I$4,$V686-4,0))</f>
        <v/>
      </c>
      <c r="K686" s="158"/>
      <c r="L686" s="158"/>
      <c r="M686" s="158"/>
      <c r="N686" s="158"/>
      <c r="O686" s="158"/>
      <c r="P686" s="157"/>
      <c r="Q686" s="159"/>
      <c r="R686" s="155" t="str">
        <f ca="1">IF(ISERROR($V686),"",OFFSET('Smelter Look-up'!$C$4,$V686-4,0)&amp;"")</f>
        <v/>
      </c>
      <c r="S686" s="160" t="str">
        <f t="array" aca="1" ref="S686" ca="1">IF(B686="","",IF(ISERROR(MATCH($E686,CL,0)),"Unknown",INDIRECT("'C'!$A$"&amp;MATCH($E686,CL,0)+1)))</f>
        <v/>
      </c>
      <c r="T686" s="160" t="str">
        <f t="array" aca="1" ref="T686" ca="1">IF(B686="","",IF(ISERROR(MATCH($J686,SorP!$B$1:$B$6226,0)),"",INDIRECT("'SorP'!$A$"&amp;MATCH($S686&amp;$J686,SorP!C:C,0))))</f>
        <v/>
      </c>
      <c r="U686" s="161"/>
      <c r="V686" s="151" t="e">
        <f>IF(C686="",NA(),IF(OR(C686="Smelter not listed",C686="Smelter not yet identified"),MATCH($B686&amp;$D686,'Smelter Look-up'!$J:$J,0),MATCH($B686&amp;$C686,'Smelter Look-up'!$J:$J,0)))</f>
        <v>#N/A</v>
      </c>
      <c r="W686" s="134"/>
      <c r="X686" s="134">
        <f t="shared" ca="1" si="10"/>
        <v>0</v>
      </c>
      <c r="Y686" s="134"/>
      <c r="Z686" s="134"/>
      <c r="AA686" s="134"/>
      <c r="AB686" s="162" t="str">
        <f t="shared" si="11"/>
        <v/>
      </c>
      <c r="AC686" s="134"/>
      <c r="AD686" s="134"/>
      <c r="AE686" s="134"/>
      <c r="AF686" s="134"/>
      <c r="AG686" s="134"/>
      <c r="AH686" s="134"/>
    </row>
    <row r="687" spans="1:34" ht="12" customHeight="1">
      <c r="A687" s="160"/>
      <c r="B687" s="155" t="str">
        <f t="array" ref="B687">IF(LEN(A687)=0,"",INDEX('Smelter Look-up'!$A:$A,MATCH($A687,'Smelter Look-up'!$E:$E,0)))</f>
        <v/>
      </c>
      <c r="C687" s="158" t="str">
        <f t="array" ref="C687">IF(LEN(A687)=0,"",INDEX('Smelter Look-up'!$C:$C,MATCH($A687,'Smelter Look-up'!$E:$E,0)))</f>
        <v/>
      </c>
      <c r="D687" s="155"/>
      <c r="E687" s="155" t="str">
        <f ca="1">IF(ISERROR($V687),"",OFFSET('Smelter Look-up'!$D$4,$V687-4,0)&amp;"")</f>
        <v/>
      </c>
      <c r="F687" s="155" t="str">
        <f ca="1">IF(ISERROR($V687),"",OFFSET('Smelter Look-up'!$E$4,$V687-4,0))</f>
        <v/>
      </c>
      <c r="G687" s="155" t="str">
        <f ca="1">IF(C687=$X$4,IF(ISERROR($V687),"Enter smelter details","RMI"),IF(ISERROR($V687),"",OFFSET('Smelter Look-up'!$F$4,$V687-4,0)))</f>
        <v/>
      </c>
      <c r="H687" s="156" t="str">
        <f ca="1">IF(ISERROR($V687),"",OFFSET('Smelter Look-up'!$G$4,$V687-4,0))</f>
        <v/>
      </c>
      <c r="I687" s="157" t="str">
        <f ca="1">IF(ISERROR($V687),"",OFFSET('Smelter Look-up'!$H$4,$V687-4,0))</f>
        <v/>
      </c>
      <c r="J687" s="157" t="str">
        <f ca="1">IF(ISERROR($V687),"",OFFSET('Smelter Look-up'!$I$4,$V687-4,0))</f>
        <v/>
      </c>
      <c r="K687" s="158"/>
      <c r="L687" s="158"/>
      <c r="M687" s="158"/>
      <c r="N687" s="158"/>
      <c r="O687" s="158"/>
      <c r="P687" s="157"/>
      <c r="Q687" s="159"/>
      <c r="R687" s="155" t="str">
        <f ca="1">IF(ISERROR($V687),"",OFFSET('Smelter Look-up'!$C$4,$V687-4,0)&amp;"")</f>
        <v/>
      </c>
      <c r="S687" s="160" t="str">
        <f t="array" aca="1" ref="S687" ca="1">IF(B687="","",IF(ISERROR(MATCH($E687,CL,0)),"Unknown",INDIRECT("'C'!$A$"&amp;MATCH($E687,CL,0)+1)))</f>
        <v/>
      </c>
      <c r="T687" s="160" t="str">
        <f t="array" aca="1" ref="T687" ca="1">IF(B687="","",IF(ISERROR(MATCH($J687,SorP!$B$1:$B$6226,0)),"",INDIRECT("'SorP'!$A$"&amp;MATCH($S687&amp;$J687,SorP!C:C,0))))</f>
        <v/>
      </c>
      <c r="U687" s="161"/>
      <c r="V687" s="151" t="e">
        <f>IF(C687="",NA(),IF(OR(C687="Smelter not listed",C687="Smelter not yet identified"),MATCH($B687&amp;$D687,'Smelter Look-up'!$J:$J,0),MATCH($B687&amp;$C687,'Smelter Look-up'!$J:$J,0)))</f>
        <v>#N/A</v>
      </c>
      <c r="W687" s="134"/>
      <c r="X687" s="134">
        <f t="shared" ca="1" si="10"/>
        <v>0</v>
      </c>
      <c r="Y687" s="134"/>
      <c r="Z687" s="134"/>
      <c r="AA687" s="134"/>
      <c r="AB687" s="162" t="str">
        <f t="shared" si="11"/>
        <v/>
      </c>
      <c r="AC687" s="134"/>
      <c r="AD687" s="134"/>
      <c r="AE687" s="134"/>
      <c r="AF687" s="134"/>
      <c r="AG687" s="134"/>
      <c r="AH687" s="134"/>
    </row>
    <row r="688" spans="1:34" ht="12" customHeight="1">
      <c r="A688" s="160"/>
      <c r="B688" s="155" t="str">
        <f t="array" ref="B688">IF(LEN(A688)=0,"",INDEX('Smelter Look-up'!$A:$A,MATCH($A688,'Smelter Look-up'!$E:$E,0)))</f>
        <v/>
      </c>
      <c r="C688" s="158" t="str">
        <f t="array" ref="C688">IF(LEN(A688)=0,"",INDEX('Smelter Look-up'!$C:$C,MATCH($A688,'Smelter Look-up'!$E:$E,0)))</f>
        <v/>
      </c>
      <c r="D688" s="155"/>
      <c r="E688" s="155" t="str">
        <f ca="1">IF(ISERROR($V688),"",OFFSET('Smelter Look-up'!$D$4,$V688-4,0)&amp;"")</f>
        <v/>
      </c>
      <c r="F688" s="155" t="str">
        <f ca="1">IF(ISERROR($V688),"",OFFSET('Smelter Look-up'!$E$4,$V688-4,0))</f>
        <v/>
      </c>
      <c r="G688" s="155" t="str">
        <f ca="1">IF(C688=$X$4,IF(ISERROR($V688),"Enter smelter details","RMI"),IF(ISERROR($V688),"",OFFSET('Smelter Look-up'!$F$4,$V688-4,0)))</f>
        <v/>
      </c>
      <c r="H688" s="156" t="str">
        <f ca="1">IF(ISERROR($V688),"",OFFSET('Smelter Look-up'!$G$4,$V688-4,0))</f>
        <v/>
      </c>
      <c r="I688" s="157" t="str">
        <f ca="1">IF(ISERROR($V688),"",OFFSET('Smelter Look-up'!$H$4,$V688-4,0))</f>
        <v/>
      </c>
      <c r="J688" s="157" t="str">
        <f ca="1">IF(ISERROR($V688),"",OFFSET('Smelter Look-up'!$I$4,$V688-4,0))</f>
        <v/>
      </c>
      <c r="K688" s="158"/>
      <c r="L688" s="158"/>
      <c r="M688" s="158"/>
      <c r="N688" s="158"/>
      <c r="O688" s="158"/>
      <c r="P688" s="157"/>
      <c r="Q688" s="159"/>
      <c r="R688" s="155" t="str">
        <f ca="1">IF(ISERROR($V688),"",OFFSET('Smelter Look-up'!$C$4,$V688-4,0)&amp;"")</f>
        <v/>
      </c>
      <c r="S688" s="160" t="str">
        <f t="array" aca="1" ref="S688" ca="1">IF(B688="","",IF(ISERROR(MATCH($E688,CL,0)),"Unknown",INDIRECT("'C'!$A$"&amp;MATCH($E688,CL,0)+1)))</f>
        <v/>
      </c>
      <c r="T688" s="160" t="str">
        <f t="array" aca="1" ref="T688" ca="1">IF(B688="","",IF(ISERROR(MATCH($J688,SorP!$B$1:$B$6226,0)),"",INDIRECT("'SorP'!$A$"&amp;MATCH($S688&amp;$J688,SorP!C:C,0))))</f>
        <v/>
      </c>
      <c r="U688" s="161"/>
      <c r="V688" s="151" t="e">
        <f>IF(C688="",NA(),IF(OR(C688="Smelter not listed",C688="Smelter not yet identified"),MATCH($B688&amp;$D688,'Smelter Look-up'!$J:$J,0),MATCH($B688&amp;$C688,'Smelter Look-up'!$J:$J,0)))</f>
        <v>#N/A</v>
      </c>
      <c r="W688" s="134"/>
      <c r="X688" s="134">
        <f t="shared" ca="1" si="10"/>
        <v>0</v>
      </c>
      <c r="Y688" s="134"/>
      <c r="Z688" s="134"/>
      <c r="AA688" s="134"/>
      <c r="AB688" s="162" t="str">
        <f t="shared" si="11"/>
        <v/>
      </c>
      <c r="AC688" s="134"/>
      <c r="AD688" s="134"/>
      <c r="AE688" s="134"/>
      <c r="AF688" s="134"/>
      <c r="AG688" s="134"/>
      <c r="AH688" s="134"/>
    </row>
    <row r="689" spans="1:34" ht="12" customHeight="1">
      <c r="A689" s="160"/>
      <c r="B689" s="155" t="str">
        <f t="array" ref="B689">IF(LEN(A689)=0,"",INDEX('Smelter Look-up'!$A:$A,MATCH($A689,'Smelter Look-up'!$E:$E,0)))</f>
        <v/>
      </c>
      <c r="C689" s="158" t="str">
        <f t="array" ref="C689">IF(LEN(A689)=0,"",INDEX('Smelter Look-up'!$C:$C,MATCH($A689,'Smelter Look-up'!$E:$E,0)))</f>
        <v/>
      </c>
      <c r="D689" s="155"/>
      <c r="E689" s="155" t="str">
        <f ca="1">IF(ISERROR($V689),"",OFFSET('Smelter Look-up'!$D$4,$V689-4,0)&amp;"")</f>
        <v/>
      </c>
      <c r="F689" s="155" t="str">
        <f ca="1">IF(ISERROR($V689),"",OFFSET('Smelter Look-up'!$E$4,$V689-4,0))</f>
        <v/>
      </c>
      <c r="G689" s="155" t="str">
        <f ca="1">IF(C689=$X$4,IF(ISERROR($V689),"Enter smelter details","RMI"),IF(ISERROR($V689),"",OFFSET('Smelter Look-up'!$F$4,$V689-4,0)))</f>
        <v/>
      </c>
      <c r="H689" s="156" t="str">
        <f ca="1">IF(ISERROR($V689),"",OFFSET('Smelter Look-up'!$G$4,$V689-4,0))</f>
        <v/>
      </c>
      <c r="I689" s="157" t="str">
        <f ca="1">IF(ISERROR($V689),"",OFFSET('Smelter Look-up'!$H$4,$V689-4,0))</f>
        <v/>
      </c>
      <c r="J689" s="157" t="str">
        <f ca="1">IF(ISERROR($V689),"",OFFSET('Smelter Look-up'!$I$4,$V689-4,0))</f>
        <v/>
      </c>
      <c r="K689" s="158"/>
      <c r="L689" s="158"/>
      <c r="M689" s="158"/>
      <c r="N689" s="158"/>
      <c r="O689" s="158"/>
      <c r="P689" s="157"/>
      <c r="Q689" s="159"/>
      <c r="R689" s="155" t="str">
        <f ca="1">IF(ISERROR($V689),"",OFFSET('Smelter Look-up'!$C$4,$V689-4,0)&amp;"")</f>
        <v/>
      </c>
      <c r="S689" s="160" t="str">
        <f t="array" aca="1" ref="S689" ca="1">IF(B689="","",IF(ISERROR(MATCH($E689,CL,0)),"Unknown",INDIRECT("'C'!$A$"&amp;MATCH($E689,CL,0)+1)))</f>
        <v/>
      </c>
      <c r="T689" s="160" t="str">
        <f t="array" aca="1" ref="T689" ca="1">IF(B689="","",IF(ISERROR(MATCH($J689,SorP!$B$1:$B$6226,0)),"",INDIRECT("'SorP'!$A$"&amp;MATCH($S689&amp;$J689,SorP!C:C,0))))</f>
        <v/>
      </c>
      <c r="U689" s="161"/>
      <c r="V689" s="151" t="e">
        <f>IF(C689="",NA(),IF(OR(C689="Smelter not listed",C689="Smelter not yet identified"),MATCH($B689&amp;$D689,'Smelter Look-up'!$J:$J,0),MATCH($B689&amp;$C689,'Smelter Look-up'!$J:$J,0)))</f>
        <v>#N/A</v>
      </c>
      <c r="W689" s="134"/>
      <c r="X689" s="134">
        <f t="shared" ca="1" si="10"/>
        <v>0</v>
      </c>
      <c r="Y689" s="134"/>
      <c r="Z689" s="134"/>
      <c r="AA689" s="134"/>
      <c r="AB689" s="162" t="str">
        <f t="shared" si="11"/>
        <v/>
      </c>
      <c r="AC689" s="134"/>
      <c r="AD689" s="134"/>
      <c r="AE689" s="134"/>
      <c r="AF689" s="134"/>
      <c r="AG689" s="134"/>
      <c r="AH689" s="134"/>
    </row>
    <row r="690" spans="1:34" ht="12" customHeight="1">
      <c r="A690" s="160"/>
      <c r="B690" s="155" t="str">
        <f t="array" ref="B690">IF(LEN(A690)=0,"",INDEX('Smelter Look-up'!$A:$A,MATCH($A690,'Smelter Look-up'!$E:$E,0)))</f>
        <v/>
      </c>
      <c r="C690" s="158" t="str">
        <f t="array" ref="C690">IF(LEN(A690)=0,"",INDEX('Smelter Look-up'!$C:$C,MATCH($A690,'Smelter Look-up'!$E:$E,0)))</f>
        <v/>
      </c>
      <c r="D690" s="155"/>
      <c r="E690" s="155" t="str">
        <f ca="1">IF(ISERROR($V690),"",OFFSET('Smelter Look-up'!$D$4,$V690-4,0)&amp;"")</f>
        <v/>
      </c>
      <c r="F690" s="155" t="str">
        <f ca="1">IF(ISERROR($V690),"",OFFSET('Smelter Look-up'!$E$4,$V690-4,0))</f>
        <v/>
      </c>
      <c r="G690" s="155" t="str">
        <f ca="1">IF(C690=$X$4,IF(ISERROR($V690),"Enter smelter details","RMI"),IF(ISERROR($V690),"",OFFSET('Smelter Look-up'!$F$4,$V690-4,0)))</f>
        <v/>
      </c>
      <c r="H690" s="156" t="str">
        <f ca="1">IF(ISERROR($V690),"",OFFSET('Smelter Look-up'!$G$4,$V690-4,0))</f>
        <v/>
      </c>
      <c r="I690" s="157" t="str">
        <f ca="1">IF(ISERROR($V690),"",OFFSET('Smelter Look-up'!$H$4,$V690-4,0))</f>
        <v/>
      </c>
      <c r="J690" s="157" t="str">
        <f ca="1">IF(ISERROR($V690),"",OFFSET('Smelter Look-up'!$I$4,$V690-4,0))</f>
        <v/>
      </c>
      <c r="K690" s="158"/>
      <c r="L690" s="158"/>
      <c r="M690" s="158"/>
      <c r="N690" s="158"/>
      <c r="O690" s="158"/>
      <c r="P690" s="157"/>
      <c r="Q690" s="159"/>
      <c r="R690" s="155" t="str">
        <f ca="1">IF(ISERROR($V690),"",OFFSET('Smelter Look-up'!$C$4,$V690-4,0)&amp;"")</f>
        <v/>
      </c>
      <c r="S690" s="160" t="str">
        <f t="array" aca="1" ref="S690" ca="1">IF(B690="","",IF(ISERROR(MATCH($E690,CL,0)),"Unknown",INDIRECT("'C'!$A$"&amp;MATCH($E690,CL,0)+1)))</f>
        <v/>
      </c>
      <c r="T690" s="160" t="str">
        <f t="array" aca="1" ref="T690" ca="1">IF(B690="","",IF(ISERROR(MATCH($J690,SorP!$B$1:$B$6226,0)),"",INDIRECT("'SorP'!$A$"&amp;MATCH($S690&amp;$J690,SorP!C:C,0))))</f>
        <v/>
      </c>
      <c r="U690" s="161"/>
      <c r="V690" s="151" t="e">
        <f>IF(C690="",NA(),IF(OR(C690="Smelter not listed",C690="Smelter not yet identified"),MATCH($B690&amp;$D690,'Smelter Look-up'!$J:$J,0),MATCH($B690&amp;$C690,'Smelter Look-up'!$J:$J,0)))</f>
        <v>#N/A</v>
      </c>
      <c r="W690" s="134"/>
      <c r="X690" s="134">
        <f t="shared" ca="1" si="10"/>
        <v>0</v>
      </c>
      <c r="Y690" s="134"/>
      <c r="Z690" s="134"/>
      <c r="AA690" s="134"/>
      <c r="AB690" s="162" t="str">
        <f t="shared" si="11"/>
        <v/>
      </c>
      <c r="AC690" s="134"/>
      <c r="AD690" s="134"/>
      <c r="AE690" s="134"/>
      <c r="AF690" s="134"/>
      <c r="AG690" s="134"/>
      <c r="AH690" s="134"/>
    </row>
    <row r="691" spans="1:34" ht="12" customHeight="1">
      <c r="A691" s="160"/>
      <c r="B691" s="155" t="str">
        <f t="array" ref="B691">IF(LEN(A691)=0,"",INDEX('Smelter Look-up'!$A:$A,MATCH($A691,'Smelter Look-up'!$E:$E,0)))</f>
        <v/>
      </c>
      <c r="C691" s="158" t="str">
        <f t="array" ref="C691">IF(LEN(A691)=0,"",INDEX('Smelter Look-up'!$C:$C,MATCH($A691,'Smelter Look-up'!$E:$E,0)))</f>
        <v/>
      </c>
      <c r="D691" s="155"/>
      <c r="E691" s="155" t="str">
        <f ca="1">IF(ISERROR($V691),"",OFFSET('Smelter Look-up'!$D$4,$V691-4,0)&amp;"")</f>
        <v/>
      </c>
      <c r="F691" s="155" t="str">
        <f ca="1">IF(ISERROR($V691),"",OFFSET('Smelter Look-up'!$E$4,$V691-4,0))</f>
        <v/>
      </c>
      <c r="G691" s="155" t="str">
        <f ca="1">IF(C691=$X$4,IF(ISERROR($V691),"Enter smelter details","RMI"),IF(ISERROR($V691),"",OFFSET('Smelter Look-up'!$F$4,$V691-4,0)))</f>
        <v/>
      </c>
      <c r="H691" s="156" t="str">
        <f ca="1">IF(ISERROR($V691),"",OFFSET('Smelter Look-up'!$G$4,$V691-4,0))</f>
        <v/>
      </c>
      <c r="I691" s="157" t="str">
        <f ca="1">IF(ISERROR($V691),"",OFFSET('Smelter Look-up'!$H$4,$V691-4,0))</f>
        <v/>
      </c>
      <c r="J691" s="157" t="str">
        <f ca="1">IF(ISERROR($V691),"",OFFSET('Smelter Look-up'!$I$4,$V691-4,0))</f>
        <v/>
      </c>
      <c r="K691" s="158"/>
      <c r="L691" s="158"/>
      <c r="M691" s="158"/>
      <c r="N691" s="158"/>
      <c r="O691" s="158"/>
      <c r="P691" s="157"/>
      <c r="Q691" s="159"/>
      <c r="R691" s="155" t="str">
        <f ca="1">IF(ISERROR($V691),"",OFFSET('Smelter Look-up'!$C$4,$V691-4,0)&amp;"")</f>
        <v/>
      </c>
      <c r="S691" s="160" t="str">
        <f t="array" aca="1" ref="S691" ca="1">IF(B691="","",IF(ISERROR(MATCH($E691,CL,0)),"Unknown",INDIRECT("'C'!$A$"&amp;MATCH($E691,CL,0)+1)))</f>
        <v/>
      </c>
      <c r="T691" s="160" t="str">
        <f t="array" aca="1" ref="T691" ca="1">IF(B691="","",IF(ISERROR(MATCH($J691,SorP!$B$1:$B$6226,0)),"",INDIRECT("'SorP'!$A$"&amp;MATCH($S691&amp;$J691,SorP!C:C,0))))</f>
        <v/>
      </c>
      <c r="U691" s="161"/>
      <c r="V691" s="151" t="e">
        <f>IF(C691="",NA(),IF(OR(C691="Smelter not listed",C691="Smelter not yet identified"),MATCH($B691&amp;$D691,'Smelter Look-up'!$J:$J,0),MATCH($B691&amp;$C691,'Smelter Look-up'!$J:$J,0)))</f>
        <v>#N/A</v>
      </c>
      <c r="W691" s="134"/>
      <c r="X691" s="134">
        <f t="shared" ca="1" si="10"/>
        <v>0</v>
      </c>
      <c r="Y691" s="134"/>
      <c r="Z691" s="134"/>
      <c r="AA691" s="134"/>
      <c r="AB691" s="162" t="str">
        <f t="shared" si="11"/>
        <v/>
      </c>
      <c r="AC691" s="134"/>
      <c r="AD691" s="134"/>
      <c r="AE691" s="134"/>
      <c r="AF691" s="134"/>
      <c r="AG691" s="134"/>
      <c r="AH691" s="134"/>
    </row>
    <row r="692" spans="1:34" ht="12" customHeight="1">
      <c r="A692" s="160"/>
      <c r="B692" s="155" t="str">
        <f t="array" ref="B692">IF(LEN(A692)=0,"",INDEX('Smelter Look-up'!$A:$A,MATCH($A692,'Smelter Look-up'!$E:$E,0)))</f>
        <v/>
      </c>
      <c r="C692" s="158" t="str">
        <f t="array" ref="C692">IF(LEN(A692)=0,"",INDEX('Smelter Look-up'!$C:$C,MATCH($A692,'Smelter Look-up'!$E:$E,0)))</f>
        <v/>
      </c>
      <c r="D692" s="155"/>
      <c r="E692" s="155" t="str">
        <f ca="1">IF(ISERROR($V692),"",OFFSET('Smelter Look-up'!$D$4,$V692-4,0)&amp;"")</f>
        <v/>
      </c>
      <c r="F692" s="155" t="str">
        <f ca="1">IF(ISERROR($V692),"",OFFSET('Smelter Look-up'!$E$4,$V692-4,0))</f>
        <v/>
      </c>
      <c r="G692" s="155" t="str">
        <f ca="1">IF(C692=$X$4,IF(ISERROR($V692),"Enter smelter details","RMI"),IF(ISERROR($V692),"",OFFSET('Smelter Look-up'!$F$4,$V692-4,0)))</f>
        <v/>
      </c>
      <c r="H692" s="156" t="str">
        <f ca="1">IF(ISERROR($V692),"",OFFSET('Smelter Look-up'!$G$4,$V692-4,0))</f>
        <v/>
      </c>
      <c r="I692" s="157" t="str">
        <f ca="1">IF(ISERROR($V692),"",OFFSET('Smelter Look-up'!$H$4,$V692-4,0))</f>
        <v/>
      </c>
      <c r="J692" s="157" t="str">
        <f ca="1">IF(ISERROR($V692),"",OFFSET('Smelter Look-up'!$I$4,$V692-4,0))</f>
        <v/>
      </c>
      <c r="K692" s="158"/>
      <c r="L692" s="158"/>
      <c r="M692" s="158"/>
      <c r="N692" s="158"/>
      <c r="O692" s="158"/>
      <c r="P692" s="157"/>
      <c r="Q692" s="159"/>
      <c r="R692" s="155" t="str">
        <f ca="1">IF(ISERROR($V692),"",OFFSET('Smelter Look-up'!$C$4,$V692-4,0)&amp;"")</f>
        <v/>
      </c>
      <c r="S692" s="160" t="str">
        <f t="array" aca="1" ref="S692" ca="1">IF(B692="","",IF(ISERROR(MATCH($E692,CL,0)),"Unknown",INDIRECT("'C'!$A$"&amp;MATCH($E692,CL,0)+1)))</f>
        <v/>
      </c>
      <c r="T692" s="160" t="str">
        <f t="array" aca="1" ref="T692" ca="1">IF(B692="","",IF(ISERROR(MATCH($J692,SorP!$B$1:$B$6226,0)),"",INDIRECT("'SorP'!$A$"&amp;MATCH($S692&amp;$J692,SorP!C:C,0))))</f>
        <v/>
      </c>
      <c r="U692" s="161"/>
      <c r="V692" s="151" t="e">
        <f>IF(C692="",NA(),IF(OR(C692="Smelter not listed",C692="Smelter not yet identified"),MATCH($B692&amp;$D692,'Smelter Look-up'!$J:$J,0),MATCH($B692&amp;$C692,'Smelter Look-up'!$J:$J,0)))</f>
        <v>#N/A</v>
      </c>
      <c r="W692" s="134"/>
      <c r="X692" s="134">
        <f t="shared" ca="1" si="10"/>
        <v>0</v>
      </c>
      <c r="Y692" s="134"/>
      <c r="Z692" s="134"/>
      <c r="AA692" s="134"/>
      <c r="AB692" s="162" t="str">
        <f t="shared" si="11"/>
        <v/>
      </c>
      <c r="AC692" s="134"/>
      <c r="AD692" s="134"/>
      <c r="AE692" s="134"/>
      <c r="AF692" s="134"/>
      <c r="AG692" s="134"/>
      <c r="AH692" s="134"/>
    </row>
    <row r="693" spans="1:34" ht="12" customHeight="1">
      <c r="A693" s="160"/>
      <c r="B693" s="155" t="str">
        <f t="array" ref="B693">IF(LEN(A693)=0,"",INDEX('Smelter Look-up'!$A:$A,MATCH($A693,'Smelter Look-up'!$E:$E,0)))</f>
        <v/>
      </c>
      <c r="C693" s="158" t="str">
        <f t="array" ref="C693">IF(LEN(A693)=0,"",INDEX('Smelter Look-up'!$C:$C,MATCH($A693,'Smelter Look-up'!$E:$E,0)))</f>
        <v/>
      </c>
      <c r="D693" s="155"/>
      <c r="E693" s="155" t="str">
        <f ca="1">IF(ISERROR($V693),"",OFFSET('Smelter Look-up'!$D$4,$V693-4,0)&amp;"")</f>
        <v/>
      </c>
      <c r="F693" s="155" t="str">
        <f ca="1">IF(ISERROR($V693),"",OFFSET('Smelter Look-up'!$E$4,$V693-4,0))</f>
        <v/>
      </c>
      <c r="G693" s="155" t="str">
        <f ca="1">IF(C693=$X$4,IF(ISERROR($V693),"Enter smelter details","RMI"),IF(ISERROR($V693),"",OFFSET('Smelter Look-up'!$F$4,$V693-4,0)))</f>
        <v/>
      </c>
      <c r="H693" s="156" t="str">
        <f ca="1">IF(ISERROR($V693),"",OFFSET('Smelter Look-up'!$G$4,$V693-4,0))</f>
        <v/>
      </c>
      <c r="I693" s="157" t="str">
        <f ca="1">IF(ISERROR($V693),"",OFFSET('Smelter Look-up'!$H$4,$V693-4,0))</f>
        <v/>
      </c>
      <c r="J693" s="157" t="str">
        <f ca="1">IF(ISERROR($V693),"",OFFSET('Smelter Look-up'!$I$4,$V693-4,0))</f>
        <v/>
      </c>
      <c r="K693" s="158"/>
      <c r="L693" s="158"/>
      <c r="M693" s="158"/>
      <c r="N693" s="158"/>
      <c r="O693" s="158"/>
      <c r="P693" s="157"/>
      <c r="Q693" s="159"/>
      <c r="R693" s="155" t="str">
        <f ca="1">IF(ISERROR($V693),"",OFFSET('Smelter Look-up'!$C$4,$V693-4,0)&amp;"")</f>
        <v/>
      </c>
      <c r="S693" s="160" t="str">
        <f t="array" aca="1" ref="S693" ca="1">IF(B693="","",IF(ISERROR(MATCH($E693,CL,0)),"Unknown",INDIRECT("'C'!$A$"&amp;MATCH($E693,CL,0)+1)))</f>
        <v/>
      </c>
      <c r="T693" s="160" t="str">
        <f t="array" aca="1" ref="T693" ca="1">IF(B693="","",IF(ISERROR(MATCH($J693,SorP!$B$1:$B$6226,0)),"",INDIRECT("'SorP'!$A$"&amp;MATCH($S693&amp;$J693,SorP!C:C,0))))</f>
        <v/>
      </c>
      <c r="U693" s="161"/>
      <c r="V693" s="151" t="e">
        <f>IF(C693="",NA(),IF(OR(C693="Smelter not listed",C693="Smelter not yet identified"),MATCH($B693&amp;$D693,'Smelter Look-up'!$J:$J,0),MATCH($B693&amp;$C693,'Smelter Look-up'!$J:$J,0)))</f>
        <v>#N/A</v>
      </c>
      <c r="W693" s="134"/>
      <c r="X693" s="134">
        <f t="shared" ca="1" si="10"/>
        <v>0</v>
      </c>
      <c r="Y693" s="134"/>
      <c r="Z693" s="134"/>
      <c r="AA693" s="134"/>
      <c r="AB693" s="162" t="str">
        <f t="shared" si="11"/>
        <v/>
      </c>
      <c r="AC693" s="134"/>
      <c r="AD693" s="134"/>
      <c r="AE693" s="134"/>
      <c r="AF693" s="134"/>
      <c r="AG693" s="134"/>
      <c r="AH693" s="134"/>
    </row>
    <row r="694" spans="1:34" ht="12" customHeight="1">
      <c r="A694" s="160"/>
      <c r="B694" s="155" t="str">
        <f t="array" ref="B694">IF(LEN(A694)=0,"",INDEX('Smelter Look-up'!$A:$A,MATCH($A694,'Smelter Look-up'!$E:$E,0)))</f>
        <v/>
      </c>
      <c r="C694" s="158" t="str">
        <f t="array" ref="C694">IF(LEN(A694)=0,"",INDEX('Smelter Look-up'!$C:$C,MATCH($A694,'Smelter Look-up'!$E:$E,0)))</f>
        <v/>
      </c>
      <c r="D694" s="155"/>
      <c r="E694" s="155" t="str">
        <f ca="1">IF(ISERROR($V694),"",OFFSET('Smelter Look-up'!$D$4,$V694-4,0)&amp;"")</f>
        <v/>
      </c>
      <c r="F694" s="155" t="str">
        <f ca="1">IF(ISERROR($V694),"",OFFSET('Smelter Look-up'!$E$4,$V694-4,0))</f>
        <v/>
      </c>
      <c r="G694" s="155" t="str">
        <f ca="1">IF(C694=$X$4,IF(ISERROR($V694),"Enter smelter details","RMI"),IF(ISERROR($V694),"",OFFSET('Smelter Look-up'!$F$4,$V694-4,0)))</f>
        <v/>
      </c>
      <c r="H694" s="156" t="str">
        <f ca="1">IF(ISERROR($V694),"",OFFSET('Smelter Look-up'!$G$4,$V694-4,0))</f>
        <v/>
      </c>
      <c r="I694" s="157" t="str">
        <f ca="1">IF(ISERROR($V694),"",OFFSET('Smelter Look-up'!$H$4,$V694-4,0))</f>
        <v/>
      </c>
      <c r="J694" s="157" t="str">
        <f ca="1">IF(ISERROR($V694),"",OFFSET('Smelter Look-up'!$I$4,$V694-4,0))</f>
        <v/>
      </c>
      <c r="K694" s="158"/>
      <c r="L694" s="158"/>
      <c r="M694" s="158"/>
      <c r="N694" s="158"/>
      <c r="O694" s="158"/>
      <c r="P694" s="157"/>
      <c r="Q694" s="159"/>
      <c r="R694" s="155" t="str">
        <f ca="1">IF(ISERROR($V694),"",OFFSET('Smelter Look-up'!$C$4,$V694-4,0)&amp;"")</f>
        <v/>
      </c>
      <c r="S694" s="160" t="str">
        <f t="array" aca="1" ref="S694" ca="1">IF(B694="","",IF(ISERROR(MATCH($E694,CL,0)),"Unknown",INDIRECT("'C'!$A$"&amp;MATCH($E694,CL,0)+1)))</f>
        <v/>
      </c>
      <c r="T694" s="160" t="str">
        <f t="array" aca="1" ref="T694" ca="1">IF(B694="","",IF(ISERROR(MATCH($J694,SorP!$B$1:$B$6226,0)),"",INDIRECT("'SorP'!$A$"&amp;MATCH($S694&amp;$J694,SorP!C:C,0))))</f>
        <v/>
      </c>
      <c r="U694" s="161"/>
      <c r="V694" s="151" t="e">
        <f>IF(C694="",NA(),IF(OR(C694="Smelter not listed",C694="Smelter not yet identified"),MATCH($B694&amp;$D694,'Smelter Look-up'!$J:$J,0),MATCH($B694&amp;$C694,'Smelter Look-up'!$J:$J,0)))</f>
        <v>#N/A</v>
      </c>
      <c r="W694" s="134"/>
      <c r="X694" s="134">
        <f t="shared" ca="1" si="10"/>
        <v>0</v>
      </c>
      <c r="Y694" s="134"/>
      <c r="Z694" s="134"/>
      <c r="AA694" s="134"/>
      <c r="AB694" s="162" t="str">
        <f t="shared" si="11"/>
        <v/>
      </c>
      <c r="AC694" s="134"/>
      <c r="AD694" s="134"/>
      <c r="AE694" s="134"/>
      <c r="AF694" s="134"/>
      <c r="AG694" s="134"/>
      <c r="AH694" s="134"/>
    </row>
    <row r="695" spans="1:34" ht="12" customHeight="1">
      <c r="A695" s="160"/>
      <c r="B695" s="155" t="str">
        <f t="array" ref="B695">IF(LEN(A695)=0,"",INDEX('Smelter Look-up'!$A:$A,MATCH($A695,'Smelter Look-up'!$E:$E,0)))</f>
        <v/>
      </c>
      <c r="C695" s="158" t="str">
        <f t="array" ref="C695">IF(LEN(A695)=0,"",INDEX('Smelter Look-up'!$C:$C,MATCH($A695,'Smelter Look-up'!$E:$E,0)))</f>
        <v/>
      </c>
      <c r="D695" s="155"/>
      <c r="E695" s="155" t="str">
        <f ca="1">IF(ISERROR($V695),"",OFFSET('Smelter Look-up'!$D$4,$V695-4,0)&amp;"")</f>
        <v/>
      </c>
      <c r="F695" s="155" t="str">
        <f ca="1">IF(ISERROR($V695),"",OFFSET('Smelter Look-up'!$E$4,$V695-4,0))</f>
        <v/>
      </c>
      <c r="G695" s="155" t="str">
        <f ca="1">IF(C695=$X$4,IF(ISERROR($V695),"Enter smelter details","RMI"),IF(ISERROR($V695),"",OFFSET('Smelter Look-up'!$F$4,$V695-4,0)))</f>
        <v/>
      </c>
      <c r="H695" s="156" t="str">
        <f ca="1">IF(ISERROR($V695),"",OFFSET('Smelter Look-up'!$G$4,$V695-4,0))</f>
        <v/>
      </c>
      <c r="I695" s="157" t="str">
        <f ca="1">IF(ISERROR($V695),"",OFFSET('Smelter Look-up'!$H$4,$V695-4,0))</f>
        <v/>
      </c>
      <c r="J695" s="157" t="str">
        <f ca="1">IF(ISERROR($V695),"",OFFSET('Smelter Look-up'!$I$4,$V695-4,0))</f>
        <v/>
      </c>
      <c r="K695" s="158"/>
      <c r="L695" s="158"/>
      <c r="M695" s="158"/>
      <c r="N695" s="158"/>
      <c r="O695" s="158"/>
      <c r="P695" s="157"/>
      <c r="Q695" s="159"/>
      <c r="R695" s="155" t="str">
        <f ca="1">IF(ISERROR($V695),"",OFFSET('Smelter Look-up'!$C$4,$V695-4,0)&amp;"")</f>
        <v/>
      </c>
      <c r="S695" s="160" t="str">
        <f t="array" aca="1" ref="S695" ca="1">IF(B695="","",IF(ISERROR(MATCH($E695,CL,0)),"Unknown",INDIRECT("'C'!$A$"&amp;MATCH($E695,CL,0)+1)))</f>
        <v/>
      </c>
      <c r="T695" s="160" t="str">
        <f t="array" aca="1" ref="T695" ca="1">IF(B695="","",IF(ISERROR(MATCH($J695,SorP!$B$1:$B$6226,0)),"",INDIRECT("'SorP'!$A$"&amp;MATCH($S695&amp;$J695,SorP!C:C,0))))</f>
        <v/>
      </c>
      <c r="U695" s="161"/>
      <c r="V695" s="151" t="e">
        <f>IF(C695="",NA(),IF(OR(C695="Smelter not listed",C695="Smelter not yet identified"),MATCH($B695&amp;$D695,'Smelter Look-up'!$J:$J,0),MATCH($B695&amp;$C695,'Smelter Look-up'!$J:$J,0)))</f>
        <v>#N/A</v>
      </c>
      <c r="W695" s="134"/>
      <c r="X695" s="134">
        <f t="shared" ca="1" si="10"/>
        <v>0</v>
      </c>
      <c r="Y695" s="134"/>
      <c r="Z695" s="134"/>
      <c r="AA695" s="134"/>
      <c r="AB695" s="162" t="str">
        <f t="shared" si="11"/>
        <v/>
      </c>
      <c r="AC695" s="134"/>
      <c r="AD695" s="134"/>
      <c r="AE695" s="134"/>
      <c r="AF695" s="134"/>
      <c r="AG695" s="134"/>
      <c r="AH695" s="134"/>
    </row>
    <row r="696" spans="1:34" ht="12" customHeight="1">
      <c r="A696" s="160"/>
      <c r="B696" s="155" t="str">
        <f t="array" ref="B696">IF(LEN(A696)=0,"",INDEX('Smelter Look-up'!$A:$A,MATCH($A696,'Smelter Look-up'!$E:$E,0)))</f>
        <v/>
      </c>
      <c r="C696" s="158" t="str">
        <f t="array" ref="C696">IF(LEN(A696)=0,"",INDEX('Smelter Look-up'!$C:$C,MATCH($A696,'Smelter Look-up'!$E:$E,0)))</f>
        <v/>
      </c>
      <c r="D696" s="155"/>
      <c r="E696" s="155" t="str">
        <f ca="1">IF(ISERROR($V696),"",OFFSET('Smelter Look-up'!$D$4,$V696-4,0)&amp;"")</f>
        <v/>
      </c>
      <c r="F696" s="155" t="str">
        <f ca="1">IF(ISERROR($V696),"",OFFSET('Smelter Look-up'!$E$4,$V696-4,0))</f>
        <v/>
      </c>
      <c r="G696" s="155" t="str">
        <f ca="1">IF(C696=$X$4,IF(ISERROR($V696),"Enter smelter details","RMI"),IF(ISERROR($V696),"",OFFSET('Smelter Look-up'!$F$4,$V696-4,0)))</f>
        <v/>
      </c>
      <c r="H696" s="156" t="str">
        <f ca="1">IF(ISERROR($V696),"",OFFSET('Smelter Look-up'!$G$4,$V696-4,0))</f>
        <v/>
      </c>
      <c r="I696" s="157" t="str">
        <f ca="1">IF(ISERROR($V696),"",OFFSET('Smelter Look-up'!$H$4,$V696-4,0))</f>
        <v/>
      </c>
      <c r="J696" s="157" t="str">
        <f ca="1">IF(ISERROR($V696),"",OFFSET('Smelter Look-up'!$I$4,$V696-4,0))</f>
        <v/>
      </c>
      <c r="K696" s="158"/>
      <c r="L696" s="158"/>
      <c r="M696" s="158"/>
      <c r="N696" s="158"/>
      <c r="O696" s="158"/>
      <c r="P696" s="157"/>
      <c r="Q696" s="159"/>
      <c r="R696" s="155" t="str">
        <f ca="1">IF(ISERROR($V696),"",OFFSET('Smelter Look-up'!$C$4,$V696-4,0)&amp;"")</f>
        <v/>
      </c>
      <c r="S696" s="160" t="str">
        <f t="array" aca="1" ref="S696" ca="1">IF(B696="","",IF(ISERROR(MATCH($E696,CL,0)),"Unknown",INDIRECT("'C'!$A$"&amp;MATCH($E696,CL,0)+1)))</f>
        <v/>
      </c>
      <c r="T696" s="160" t="str">
        <f t="array" aca="1" ref="T696" ca="1">IF(B696="","",IF(ISERROR(MATCH($J696,SorP!$B$1:$B$6226,0)),"",INDIRECT("'SorP'!$A$"&amp;MATCH($S696&amp;$J696,SorP!C:C,0))))</f>
        <v/>
      </c>
      <c r="U696" s="161"/>
      <c r="V696" s="151" t="e">
        <f>IF(C696="",NA(),IF(OR(C696="Smelter not listed",C696="Smelter not yet identified"),MATCH($B696&amp;$D696,'Smelter Look-up'!$J:$J,0),MATCH($B696&amp;$C696,'Smelter Look-up'!$J:$J,0)))</f>
        <v>#N/A</v>
      </c>
      <c r="W696" s="134"/>
      <c r="X696" s="134">
        <f t="shared" ca="1" si="10"/>
        <v>0</v>
      </c>
      <c r="Y696" s="134"/>
      <c r="Z696" s="134"/>
      <c r="AA696" s="134"/>
      <c r="AB696" s="162" t="str">
        <f t="shared" si="11"/>
        <v/>
      </c>
      <c r="AC696" s="134"/>
      <c r="AD696" s="134"/>
      <c r="AE696" s="134"/>
      <c r="AF696" s="134"/>
      <c r="AG696" s="134"/>
      <c r="AH696" s="134"/>
    </row>
    <row r="697" spans="1:34" ht="12" customHeight="1">
      <c r="A697" s="160"/>
      <c r="B697" s="155" t="str">
        <f t="array" ref="B697">IF(LEN(A697)=0,"",INDEX('Smelter Look-up'!$A:$A,MATCH($A697,'Smelter Look-up'!$E:$E,0)))</f>
        <v/>
      </c>
      <c r="C697" s="158" t="str">
        <f t="array" ref="C697">IF(LEN(A697)=0,"",INDEX('Smelter Look-up'!$C:$C,MATCH($A697,'Smelter Look-up'!$E:$E,0)))</f>
        <v/>
      </c>
      <c r="D697" s="155"/>
      <c r="E697" s="155" t="str">
        <f ca="1">IF(ISERROR($V697),"",OFFSET('Smelter Look-up'!$D$4,$V697-4,0)&amp;"")</f>
        <v/>
      </c>
      <c r="F697" s="155" t="str">
        <f ca="1">IF(ISERROR($V697),"",OFFSET('Smelter Look-up'!$E$4,$V697-4,0))</f>
        <v/>
      </c>
      <c r="G697" s="155" t="str">
        <f ca="1">IF(C697=$X$4,IF(ISERROR($V697),"Enter smelter details","RMI"),IF(ISERROR($V697),"",OFFSET('Smelter Look-up'!$F$4,$V697-4,0)))</f>
        <v/>
      </c>
      <c r="H697" s="156" t="str">
        <f ca="1">IF(ISERROR($V697),"",OFFSET('Smelter Look-up'!$G$4,$V697-4,0))</f>
        <v/>
      </c>
      <c r="I697" s="157" t="str">
        <f ca="1">IF(ISERROR($V697),"",OFFSET('Smelter Look-up'!$H$4,$V697-4,0))</f>
        <v/>
      </c>
      <c r="J697" s="157" t="str">
        <f ca="1">IF(ISERROR($V697),"",OFFSET('Smelter Look-up'!$I$4,$V697-4,0))</f>
        <v/>
      </c>
      <c r="K697" s="158"/>
      <c r="L697" s="158"/>
      <c r="M697" s="158"/>
      <c r="N697" s="158"/>
      <c r="O697" s="158"/>
      <c r="P697" s="157"/>
      <c r="Q697" s="159"/>
      <c r="R697" s="155" t="str">
        <f ca="1">IF(ISERROR($V697),"",OFFSET('Smelter Look-up'!$C$4,$V697-4,0)&amp;"")</f>
        <v/>
      </c>
      <c r="S697" s="160" t="str">
        <f t="array" aca="1" ref="S697" ca="1">IF(B697="","",IF(ISERROR(MATCH($E697,CL,0)),"Unknown",INDIRECT("'C'!$A$"&amp;MATCH($E697,CL,0)+1)))</f>
        <v/>
      </c>
      <c r="T697" s="160" t="str">
        <f t="array" aca="1" ref="T697" ca="1">IF(B697="","",IF(ISERROR(MATCH($J697,SorP!$B$1:$B$6226,0)),"",INDIRECT("'SorP'!$A$"&amp;MATCH($S697&amp;$J697,SorP!C:C,0))))</f>
        <v/>
      </c>
      <c r="U697" s="161"/>
      <c r="V697" s="151" t="e">
        <f>IF(C697="",NA(),IF(OR(C697="Smelter not listed",C697="Smelter not yet identified"),MATCH($B697&amp;$D697,'Smelter Look-up'!$J:$J,0),MATCH($B697&amp;$C697,'Smelter Look-up'!$J:$J,0)))</f>
        <v>#N/A</v>
      </c>
      <c r="W697" s="134"/>
      <c r="X697" s="134">
        <f t="shared" ca="1" si="10"/>
        <v>0</v>
      </c>
      <c r="Y697" s="134"/>
      <c r="Z697" s="134"/>
      <c r="AA697" s="134"/>
      <c r="AB697" s="162" t="str">
        <f t="shared" si="11"/>
        <v/>
      </c>
      <c r="AC697" s="134"/>
      <c r="AD697" s="134"/>
      <c r="AE697" s="134"/>
      <c r="AF697" s="134"/>
      <c r="AG697" s="134"/>
      <c r="AH697" s="134"/>
    </row>
    <row r="698" spans="1:34" ht="12" customHeight="1">
      <c r="A698" s="160"/>
      <c r="B698" s="155" t="str">
        <f t="array" ref="B698">IF(LEN(A698)=0,"",INDEX('Smelter Look-up'!$A:$A,MATCH($A698,'Smelter Look-up'!$E:$E,0)))</f>
        <v/>
      </c>
      <c r="C698" s="158" t="str">
        <f t="array" ref="C698">IF(LEN(A698)=0,"",INDEX('Smelter Look-up'!$C:$C,MATCH($A698,'Smelter Look-up'!$E:$E,0)))</f>
        <v/>
      </c>
      <c r="D698" s="155"/>
      <c r="E698" s="155" t="str">
        <f ca="1">IF(ISERROR($V698),"",OFFSET('Smelter Look-up'!$D$4,$V698-4,0)&amp;"")</f>
        <v/>
      </c>
      <c r="F698" s="155" t="str">
        <f ca="1">IF(ISERROR($V698),"",OFFSET('Smelter Look-up'!$E$4,$V698-4,0))</f>
        <v/>
      </c>
      <c r="G698" s="155" t="str">
        <f ca="1">IF(C698=$X$4,IF(ISERROR($V698),"Enter smelter details","RMI"),IF(ISERROR($V698),"",OFFSET('Smelter Look-up'!$F$4,$V698-4,0)))</f>
        <v/>
      </c>
      <c r="H698" s="156" t="str">
        <f ca="1">IF(ISERROR($V698),"",OFFSET('Smelter Look-up'!$G$4,$V698-4,0))</f>
        <v/>
      </c>
      <c r="I698" s="157" t="str">
        <f ca="1">IF(ISERROR($V698),"",OFFSET('Smelter Look-up'!$H$4,$V698-4,0))</f>
        <v/>
      </c>
      <c r="J698" s="157" t="str">
        <f ca="1">IF(ISERROR($V698),"",OFFSET('Smelter Look-up'!$I$4,$V698-4,0))</f>
        <v/>
      </c>
      <c r="K698" s="158"/>
      <c r="L698" s="158"/>
      <c r="M698" s="158"/>
      <c r="N698" s="158"/>
      <c r="O698" s="158"/>
      <c r="P698" s="157"/>
      <c r="Q698" s="159"/>
      <c r="R698" s="155" t="str">
        <f ca="1">IF(ISERROR($V698),"",OFFSET('Smelter Look-up'!$C$4,$V698-4,0)&amp;"")</f>
        <v/>
      </c>
      <c r="S698" s="160" t="str">
        <f t="array" aca="1" ref="S698" ca="1">IF(B698="","",IF(ISERROR(MATCH($E698,CL,0)),"Unknown",INDIRECT("'C'!$A$"&amp;MATCH($E698,CL,0)+1)))</f>
        <v/>
      </c>
      <c r="T698" s="160" t="str">
        <f t="array" aca="1" ref="T698" ca="1">IF(B698="","",IF(ISERROR(MATCH($J698,SorP!$B$1:$B$6226,0)),"",INDIRECT("'SorP'!$A$"&amp;MATCH($S698&amp;$J698,SorP!C:C,0))))</f>
        <v/>
      </c>
      <c r="U698" s="161"/>
      <c r="V698" s="151" t="e">
        <f>IF(C698="",NA(),IF(OR(C698="Smelter not listed",C698="Smelter not yet identified"),MATCH($B698&amp;$D698,'Smelter Look-up'!$J:$J,0),MATCH($B698&amp;$C698,'Smelter Look-up'!$J:$J,0)))</f>
        <v>#N/A</v>
      </c>
      <c r="W698" s="134"/>
      <c r="X698" s="134">
        <f t="shared" ca="1" si="10"/>
        <v>0</v>
      </c>
      <c r="Y698" s="134"/>
      <c r="Z698" s="134"/>
      <c r="AA698" s="134"/>
      <c r="AB698" s="162" t="str">
        <f t="shared" si="11"/>
        <v/>
      </c>
      <c r="AC698" s="134"/>
      <c r="AD698" s="134"/>
      <c r="AE698" s="134"/>
      <c r="AF698" s="134"/>
      <c r="AG698" s="134"/>
      <c r="AH698" s="134"/>
    </row>
    <row r="699" spans="1:34" ht="12" customHeight="1">
      <c r="A699" s="160"/>
      <c r="B699" s="155" t="str">
        <f t="array" ref="B699">IF(LEN(A699)=0,"",INDEX('Smelter Look-up'!$A:$A,MATCH($A699,'Smelter Look-up'!$E:$E,0)))</f>
        <v/>
      </c>
      <c r="C699" s="158" t="str">
        <f t="array" ref="C699">IF(LEN(A699)=0,"",INDEX('Smelter Look-up'!$C:$C,MATCH($A699,'Smelter Look-up'!$E:$E,0)))</f>
        <v/>
      </c>
      <c r="D699" s="155"/>
      <c r="E699" s="155" t="str">
        <f ca="1">IF(ISERROR($V699),"",OFFSET('Smelter Look-up'!$D$4,$V699-4,0)&amp;"")</f>
        <v/>
      </c>
      <c r="F699" s="155" t="str">
        <f ca="1">IF(ISERROR($V699),"",OFFSET('Smelter Look-up'!$E$4,$V699-4,0))</f>
        <v/>
      </c>
      <c r="G699" s="155" t="str">
        <f ca="1">IF(C699=$X$4,IF(ISERROR($V699),"Enter smelter details","RMI"),IF(ISERROR($V699),"",OFFSET('Smelter Look-up'!$F$4,$V699-4,0)))</f>
        <v/>
      </c>
      <c r="H699" s="156" t="str">
        <f ca="1">IF(ISERROR($V699),"",OFFSET('Smelter Look-up'!$G$4,$V699-4,0))</f>
        <v/>
      </c>
      <c r="I699" s="157" t="str">
        <f ca="1">IF(ISERROR($V699),"",OFFSET('Smelter Look-up'!$H$4,$V699-4,0))</f>
        <v/>
      </c>
      <c r="J699" s="157" t="str">
        <f ca="1">IF(ISERROR($V699),"",OFFSET('Smelter Look-up'!$I$4,$V699-4,0))</f>
        <v/>
      </c>
      <c r="K699" s="158"/>
      <c r="L699" s="158"/>
      <c r="M699" s="158"/>
      <c r="N699" s="158"/>
      <c r="O699" s="158"/>
      <c r="P699" s="157"/>
      <c r="Q699" s="159"/>
      <c r="R699" s="155" t="str">
        <f ca="1">IF(ISERROR($V699),"",OFFSET('Smelter Look-up'!$C$4,$V699-4,0)&amp;"")</f>
        <v/>
      </c>
      <c r="S699" s="160" t="str">
        <f t="array" aca="1" ref="S699" ca="1">IF(B699="","",IF(ISERROR(MATCH($E699,CL,0)),"Unknown",INDIRECT("'C'!$A$"&amp;MATCH($E699,CL,0)+1)))</f>
        <v/>
      </c>
      <c r="T699" s="160" t="str">
        <f t="array" aca="1" ref="T699" ca="1">IF(B699="","",IF(ISERROR(MATCH($J699,SorP!$B$1:$B$6226,0)),"",INDIRECT("'SorP'!$A$"&amp;MATCH($S699&amp;$J699,SorP!C:C,0))))</f>
        <v/>
      </c>
      <c r="U699" s="161"/>
      <c r="V699" s="151" t="e">
        <f>IF(C699="",NA(),IF(OR(C699="Smelter not listed",C699="Smelter not yet identified"),MATCH($B699&amp;$D699,'Smelter Look-up'!$J:$J,0),MATCH($B699&amp;$C699,'Smelter Look-up'!$J:$J,0)))</f>
        <v>#N/A</v>
      </c>
      <c r="W699" s="134"/>
      <c r="X699" s="134">
        <f t="shared" ca="1" si="10"/>
        <v>0</v>
      </c>
      <c r="Y699" s="134"/>
      <c r="Z699" s="134"/>
      <c r="AA699" s="134"/>
      <c r="AB699" s="162" t="str">
        <f t="shared" si="11"/>
        <v/>
      </c>
      <c r="AC699" s="134"/>
      <c r="AD699" s="134"/>
      <c r="AE699" s="134"/>
      <c r="AF699" s="134"/>
      <c r="AG699" s="134"/>
      <c r="AH699" s="134"/>
    </row>
    <row r="700" spans="1:34" ht="12" customHeight="1">
      <c r="A700" s="160"/>
      <c r="B700" s="155" t="str">
        <f t="array" ref="B700">IF(LEN(A700)=0,"",INDEX('Smelter Look-up'!$A:$A,MATCH($A700,'Smelter Look-up'!$E:$E,0)))</f>
        <v/>
      </c>
      <c r="C700" s="158" t="str">
        <f t="array" ref="C700">IF(LEN(A700)=0,"",INDEX('Smelter Look-up'!$C:$C,MATCH($A700,'Smelter Look-up'!$E:$E,0)))</f>
        <v/>
      </c>
      <c r="D700" s="155"/>
      <c r="E700" s="155" t="str">
        <f ca="1">IF(ISERROR($V700),"",OFFSET('Smelter Look-up'!$D$4,$V700-4,0)&amp;"")</f>
        <v/>
      </c>
      <c r="F700" s="155" t="str">
        <f ca="1">IF(ISERROR($V700),"",OFFSET('Smelter Look-up'!$E$4,$V700-4,0))</f>
        <v/>
      </c>
      <c r="G700" s="155" t="str">
        <f ca="1">IF(C700=$X$4,IF(ISERROR($V700),"Enter smelter details","RMI"),IF(ISERROR($V700),"",OFFSET('Smelter Look-up'!$F$4,$V700-4,0)))</f>
        <v/>
      </c>
      <c r="H700" s="156" t="str">
        <f ca="1">IF(ISERROR($V700),"",OFFSET('Smelter Look-up'!$G$4,$V700-4,0))</f>
        <v/>
      </c>
      <c r="I700" s="157" t="str">
        <f ca="1">IF(ISERROR($V700),"",OFFSET('Smelter Look-up'!$H$4,$V700-4,0))</f>
        <v/>
      </c>
      <c r="J700" s="157" t="str">
        <f ca="1">IF(ISERROR($V700),"",OFFSET('Smelter Look-up'!$I$4,$V700-4,0))</f>
        <v/>
      </c>
      <c r="K700" s="158"/>
      <c r="L700" s="158"/>
      <c r="M700" s="158"/>
      <c r="N700" s="158"/>
      <c r="O700" s="158"/>
      <c r="P700" s="157"/>
      <c r="Q700" s="159"/>
      <c r="R700" s="155" t="str">
        <f ca="1">IF(ISERROR($V700),"",OFFSET('Smelter Look-up'!$C$4,$V700-4,0)&amp;"")</f>
        <v/>
      </c>
      <c r="S700" s="160" t="str">
        <f t="array" aca="1" ref="S700" ca="1">IF(B700="","",IF(ISERROR(MATCH($E700,CL,0)),"Unknown",INDIRECT("'C'!$A$"&amp;MATCH($E700,CL,0)+1)))</f>
        <v/>
      </c>
      <c r="T700" s="160" t="str">
        <f t="array" aca="1" ref="T700" ca="1">IF(B700="","",IF(ISERROR(MATCH($J700,SorP!$B$1:$B$6226,0)),"",INDIRECT("'SorP'!$A$"&amp;MATCH($S700&amp;$J700,SorP!C:C,0))))</f>
        <v/>
      </c>
      <c r="U700" s="161"/>
      <c r="V700" s="151" t="e">
        <f>IF(C700="",NA(),IF(OR(C700="Smelter not listed",C700="Smelter not yet identified"),MATCH($B700&amp;$D700,'Smelter Look-up'!$J:$J,0),MATCH($B700&amp;$C700,'Smelter Look-up'!$J:$J,0)))</f>
        <v>#N/A</v>
      </c>
      <c r="W700" s="134"/>
      <c r="X700" s="134">
        <f t="shared" ca="1" si="10"/>
        <v>0</v>
      </c>
      <c r="Y700" s="134"/>
      <c r="Z700" s="134"/>
      <c r="AA700" s="134"/>
      <c r="AB700" s="162" t="str">
        <f t="shared" si="11"/>
        <v/>
      </c>
      <c r="AC700" s="134"/>
      <c r="AD700" s="134"/>
      <c r="AE700" s="134"/>
      <c r="AF700" s="134"/>
      <c r="AG700" s="134"/>
      <c r="AH700" s="134"/>
    </row>
    <row r="701" spans="1:34" ht="12" customHeight="1">
      <c r="A701" s="160"/>
      <c r="B701" s="155" t="str">
        <f t="array" ref="B701">IF(LEN(A701)=0,"",INDEX('Smelter Look-up'!$A:$A,MATCH($A701,'Smelter Look-up'!$E:$E,0)))</f>
        <v/>
      </c>
      <c r="C701" s="158" t="str">
        <f t="array" ref="C701">IF(LEN(A701)=0,"",INDEX('Smelter Look-up'!$C:$C,MATCH($A701,'Smelter Look-up'!$E:$E,0)))</f>
        <v/>
      </c>
      <c r="D701" s="155"/>
      <c r="E701" s="155" t="str">
        <f ca="1">IF(ISERROR($V701),"",OFFSET('Smelter Look-up'!$D$4,$V701-4,0)&amp;"")</f>
        <v/>
      </c>
      <c r="F701" s="155" t="str">
        <f ca="1">IF(ISERROR($V701),"",OFFSET('Smelter Look-up'!$E$4,$V701-4,0))</f>
        <v/>
      </c>
      <c r="G701" s="155" t="str">
        <f ca="1">IF(C701=$X$4,IF(ISERROR($V701),"Enter smelter details","RMI"),IF(ISERROR($V701),"",OFFSET('Smelter Look-up'!$F$4,$V701-4,0)))</f>
        <v/>
      </c>
      <c r="H701" s="156" t="str">
        <f ca="1">IF(ISERROR($V701),"",OFFSET('Smelter Look-up'!$G$4,$V701-4,0))</f>
        <v/>
      </c>
      <c r="I701" s="157" t="str">
        <f ca="1">IF(ISERROR($V701),"",OFFSET('Smelter Look-up'!$H$4,$V701-4,0))</f>
        <v/>
      </c>
      <c r="J701" s="157" t="str">
        <f ca="1">IF(ISERROR($V701),"",OFFSET('Smelter Look-up'!$I$4,$V701-4,0))</f>
        <v/>
      </c>
      <c r="K701" s="158"/>
      <c r="L701" s="158"/>
      <c r="M701" s="158"/>
      <c r="N701" s="158"/>
      <c r="O701" s="158"/>
      <c r="P701" s="157"/>
      <c r="Q701" s="159"/>
      <c r="R701" s="155" t="str">
        <f ca="1">IF(ISERROR($V701),"",OFFSET('Smelter Look-up'!$C$4,$V701-4,0)&amp;"")</f>
        <v/>
      </c>
      <c r="S701" s="160" t="str">
        <f t="array" aca="1" ref="S701" ca="1">IF(B701="","",IF(ISERROR(MATCH($E701,CL,0)),"Unknown",INDIRECT("'C'!$A$"&amp;MATCH($E701,CL,0)+1)))</f>
        <v/>
      </c>
      <c r="T701" s="160" t="str">
        <f t="array" aca="1" ref="T701" ca="1">IF(B701="","",IF(ISERROR(MATCH($J701,SorP!$B$1:$B$6226,0)),"",INDIRECT("'SorP'!$A$"&amp;MATCH($S701&amp;$J701,SorP!C:C,0))))</f>
        <v/>
      </c>
      <c r="U701" s="161"/>
      <c r="V701" s="151" t="e">
        <f>IF(C701="",NA(),IF(OR(C701="Smelter not listed",C701="Smelter not yet identified"),MATCH($B701&amp;$D701,'Smelter Look-up'!$J:$J,0),MATCH($B701&amp;$C701,'Smelter Look-up'!$J:$J,0)))</f>
        <v>#N/A</v>
      </c>
      <c r="W701" s="134"/>
      <c r="X701" s="134">
        <f t="shared" ca="1" si="10"/>
        <v>0</v>
      </c>
      <c r="Y701" s="134"/>
      <c r="Z701" s="134"/>
      <c r="AA701" s="134"/>
      <c r="AB701" s="162" t="str">
        <f t="shared" si="11"/>
        <v/>
      </c>
      <c r="AC701" s="134"/>
      <c r="AD701" s="134"/>
      <c r="AE701" s="134"/>
      <c r="AF701" s="134"/>
      <c r="AG701" s="134"/>
      <c r="AH701" s="134"/>
    </row>
    <row r="702" spans="1:34" ht="12" customHeight="1">
      <c r="A702" s="160"/>
      <c r="B702" s="155" t="str">
        <f t="array" ref="B702">IF(LEN(A702)=0,"",INDEX('Smelter Look-up'!$A:$A,MATCH($A702,'Smelter Look-up'!$E:$E,0)))</f>
        <v/>
      </c>
      <c r="C702" s="158" t="str">
        <f t="array" ref="C702">IF(LEN(A702)=0,"",INDEX('Smelter Look-up'!$C:$C,MATCH($A702,'Smelter Look-up'!$E:$E,0)))</f>
        <v/>
      </c>
      <c r="D702" s="155"/>
      <c r="E702" s="155" t="str">
        <f ca="1">IF(ISERROR($V702),"",OFFSET('Smelter Look-up'!$D$4,$V702-4,0)&amp;"")</f>
        <v/>
      </c>
      <c r="F702" s="155" t="str">
        <f ca="1">IF(ISERROR($V702),"",OFFSET('Smelter Look-up'!$E$4,$V702-4,0))</f>
        <v/>
      </c>
      <c r="G702" s="155" t="str">
        <f ca="1">IF(C702=$X$4,IF(ISERROR($V702),"Enter smelter details","RMI"),IF(ISERROR($V702),"",OFFSET('Smelter Look-up'!$F$4,$V702-4,0)))</f>
        <v/>
      </c>
      <c r="H702" s="156" t="str">
        <f ca="1">IF(ISERROR($V702),"",OFFSET('Smelter Look-up'!$G$4,$V702-4,0))</f>
        <v/>
      </c>
      <c r="I702" s="157" t="str">
        <f ca="1">IF(ISERROR($V702),"",OFFSET('Smelter Look-up'!$H$4,$V702-4,0))</f>
        <v/>
      </c>
      <c r="J702" s="157" t="str">
        <f ca="1">IF(ISERROR($V702),"",OFFSET('Smelter Look-up'!$I$4,$V702-4,0))</f>
        <v/>
      </c>
      <c r="K702" s="158"/>
      <c r="L702" s="158"/>
      <c r="M702" s="158"/>
      <c r="N702" s="158"/>
      <c r="O702" s="158"/>
      <c r="P702" s="157"/>
      <c r="Q702" s="159"/>
      <c r="R702" s="155" t="str">
        <f ca="1">IF(ISERROR($V702),"",OFFSET('Smelter Look-up'!$C$4,$V702-4,0)&amp;"")</f>
        <v/>
      </c>
      <c r="S702" s="160" t="str">
        <f t="array" aca="1" ref="S702" ca="1">IF(B702="","",IF(ISERROR(MATCH($E702,CL,0)),"Unknown",INDIRECT("'C'!$A$"&amp;MATCH($E702,CL,0)+1)))</f>
        <v/>
      </c>
      <c r="T702" s="160" t="str">
        <f t="array" aca="1" ref="T702" ca="1">IF(B702="","",IF(ISERROR(MATCH($J702,SorP!$B$1:$B$6226,0)),"",INDIRECT("'SorP'!$A$"&amp;MATCH($S702&amp;$J702,SorP!C:C,0))))</f>
        <v/>
      </c>
      <c r="U702" s="161"/>
      <c r="V702" s="151" t="e">
        <f>IF(C702="",NA(),IF(OR(C702="Smelter not listed",C702="Smelter not yet identified"),MATCH($B702&amp;$D702,'Smelter Look-up'!$J:$J,0),MATCH($B702&amp;$C702,'Smelter Look-up'!$J:$J,0)))</f>
        <v>#N/A</v>
      </c>
      <c r="W702" s="134"/>
      <c r="X702" s="134">
        <f t="shared" ca="1" si="10"/>
        <v>0</v>
      </c>
      <c r="Y702" s="134"/>
      <c r="Z702" s="134"/>
      <c r="AA702" s="134"/>
      <c r="AB702" s="162" t="str">
        <f t="shared" si="11"/>
        <v/>
      </c>
      <c r="AC702" s="134"/>
      <c r="AD702" s="134"/>
      <c r="AE702" s="134"/>
      <c r="AF702" s="134"/>
      <c r="AG702" s="134"/>
      <c r="AH702" s="134"/>
    </row>
    <row r="703" spans="1:34" ht="12" customHeight="1">
      <c r="A703" s="160"/>
      <c r="B703" s="155" t="str">
        <f t="array" ref="B703">IF(LEN(A703)=0,"",INDEX('Smelter Look-up'!$A:$A,MATCH($A703,'Smelter Look-up'!$E:$E,0)))</f>
        <v/>
      </c>
      <c r="C703" s="158" t="str">
        <f t="array" ref="C703">IF(LEN(A703)=0,"",INDEX('Smelter Look-up'!$C:$C,MATCH($A703,'Smelter Look-up'!$E:$E,0)))</f>
        <v/>
      </c>
      <c r="D703" s="155"/>
      <c r="E703" s="155" t="str">
        <f ca="1">IF(ISERROR($V703),"",OFFSET('Smelter Look-up'!$D$4,$V703-4,0)&amp;"")</f>
        <v/>
      </c>
      <c r="F703" s="155" t="str">
        <f ca="1">IF(ISERROR($V703),"",OFFSET('Smelter Look-up'!$E$4,$V703-4,0))</f>
        <v/>
      </c>
      <c r="G703" s="155" t="str">
        <f ca="1">IF(C703=$X$4,IF(ISERROR($V703),"Enter smelter details","RMI"),IF(ISERROR($V703),"",OFFSET('Smelter Look-up'!$F$4,$V703-4,0)))</f>
        <v/>
      </c>
      <c r="H703" s="156" t="str">
        <f ca="1">IF(ISERROR($V703),"",OFFSET('Smelter Look-up'!$G$4,$V703-4,0))</f>
        <v/>
      </c>
      <c r="I703" s="157" t="str">
        <f ca="1">IF(ISERROR($V703),"",OFFSET('Smelter Look-up'!$H$4,$V703-4,0))</f>
        <v/>
      </c>
      <c r="J703" s="157" t="str">
        <f ca="1">IF(ISERROR($V703),"",OFFSET('Smelter Look-up'!$I$4,$V703-4,0))</f>
        <v/>
      </c>
      <c r="K703" s="158"/>
      <c r="L703" s="158"/>
      <c r="M703" s="158"/>
      <c r="N703" s="158"/>
      <c r="O703" s="158"/>
      <c r="P703" s="157"/>
      <c r="Q703" s="159"/>
      <c r="R703" s="155" t="str">
        <f ca="1">IF(ISERROR($V703),"",OFFSET('Smelter Look-up'!$C$4,$V703-4,0)&amp;"")</f>
        <v/>
      </c>
      <c r="S703" s="160" t="str">
        <f t="array" aca="1" ref="S703" ca="1">IF(B703="","",IF(ISERROR(MATCH($E703,CL,0)),"Unknown",INDIRECT("'C'!$A$"&amp;MATCH($E703,CL,0)+1)))</f>
        <v/>
      </c>
      <c r="T703" s="160" t="str">
        <f t="array" aca="1" ref="T703" ca="1">IF(B703="","",IF(ISERROR(MATCH($J703,SorP!$B$1:$B$6226,0)),"",INDIRECT("'SorP'!$A$"&amp;MATCH($S703&amp;$J703,SorP!C:C,0))))</f>
        <v/>
      </c>
      <c r="U703" s="161"/>
      <c r="V703" s="151" t="e">
        <f>IF(C703="",NA(),IF(OR(C703="Smelter not listed",C703="Smelter not yet identified"),MATCH($B703&amp;$D703,'Smelter Look-up'!$J:$J,0),MATCH($B703&amp;$C703,'Smelter Look-up'!$J:$J,0)))</f>
        <v>#N/A</v>
      </c>
      <c r="W703" s="134"/>
      <c r="X703" s="134">
        <f t="shared" ca="1" si="10"/>
        <v>0</v>
      </c>
      <c r="Y703" s="134"/>
      <c r="Z703" s="134"/>
      <c r="AA703" s="134"/>
      <c r="AB703" s="162" t="str">
        <f t="shared" si="11"/>
        <v/>
      </c>
      <c r="AC703" s="134"/>
      <c r="AD703" s="134"/>
      <c r="AE703" s="134"/>
      <c r="AF703" s="134"/>
      <c r="AG703" s="134"/>
      <c r="AH703" s="134"/>
    </row>
    <row r="704" spans="1:34" ht="12" customHeight="1">
      <c r="A704" s="160"/>
      <c r="B704" s="155" t="str">
        <f t="array" ref="B704">IF(LEN(A704)=0,"",INDEX('Smelter Look-up'!$A:$A,MATCH($A704,'Smelter Look-up'!$E:$E,0)))</f>
        <v/>
      </c>
      <c r="C704" s="158" t="str">
        <f t="array" ref="C704">IF(LEN(A704)=0,"",INDEX('Smelter Look-up'!$C:$C,MATCH($A704,'Smelter Look-up'!$E:$E,0)))</f>
        <v/>
      </c>
      <c r="D704" s="155"/>
      <c r="E704" s="155" t="str">
        <f ca="1">IF(ISERROR($V704),"",OFFSET('Smelter Look-up'!$D$4,$V704-4,0)&amp;"")</f>
        <v/>
      </c>
      <c r="F704" s="155" t="str">
        <f ca="1">IF(ISERROR($V704),"",OFFSET('Smelter Look-up'!$E$4,$V704-4,0))</f>
        <v/>
      </c>
      <c r="G704" s="155" t="str">
        <f ca="1">IF(C704=$X$4,IF(ISERROR($V704),"Enter smelter details","RMI"),IF(ISERROR($V704),"",OFFSET('Smelter Look-up'!$F$4,$V704-4,0)))</f>
        <v/>
      </c>
      <c r="H704" s="156" t="str">
        <f ca="1">IF(ISERROR($V704),"",OFFSET('Smelter Look-up'!$G$4,$V704-4,0))</f>
        <v/>
      </c>
      <c r="I704" s="157" t="str">
        <f ca="1">IF(ISERROR($V704),"",OFFSET('Smelter Look-up'!$H$4,$V704-4,0))</f>
        <v/>
      </c>
      <c r="J704" s="157" t="str">
        <f ca="1">IF(ISERROR($V704),"",OFFSET('Smelter Look-up'!$I$4,$V704-4,0))</f>
        <v/>
      </c>
      <c r="K704" s="158"/>
      <c r="L704" s="158"/>
      <c r="M704" s="158"/>
      <c r="N704" s="158"/>
      <c r="O704" s="158"/>
      <c r="P704" s="157"/>
      <c r="Q704" s="159"/>
      <c r="R704" s="155" t="str">
        <f ca="1">IF(ISERROR($V704),"",OFFSET('Smelter Look-up'!$C$4,$V704-4,0)&amp;"")</f>
        <v/>
      </c>
      <c r="S704" s="160" t="str">
        <f t="array" aca="1" ref="S704" ca="1">IF(B704="","",IF(ISERROR(MATCH($E704,CL,0)),"Unknown",INDIRECT("'C'!$A$"&amp;MATCH($E704,CL,0)+1)))</f>
        <v/>
      </c>
      <c r="T704" s="160" t="str">
        <f t="array" aca="1" ref="T704" ca="1">IF(B704="","",IF(ISERROR(MATCH($J704,SorP!$B$1:$B$6226,0)),"",INDIRECT("'SorP'!$A$"&amp;MATCH($S704&amp;$J704,SorP!C:C,0))))</f>
        <v/>
      </c>
      <c r="U704" s="161"/>
      <c r="V704" s="151" t="e">
        <f>IF(C704="",NA(),IF(OR(C704="Smelter not listed",C704="Smelter not yet identified"),MATCH($B704&amp;$D704,'Smelter Look-up'!$J:$J,0),MATCH($B704&amp;$C704,'Smelter Look-up'!$J:$J,0)))</f>
        <v>#N/A</v>
      </c>
      <c r="W704" s="134"/>
      <c r="X704" s="134">
        <f t="shared" ca="1" si="10"/>
        <v>0</v>
      </c>
      <c r="Y704" s="134"/>
      <c r="Z704" s="134"/>
      <c r="AA704" s="134"/>
      <c r="AB704" s="162" t="str">
        <f t="shared" si="11"/>
        <v/>
      </c>
      <c r="AC704" s="134"/>
      <c r="AD704" s="134"/>
      <c r="AE704" s="134"/>
      <c r="AF704" s="134"/>
      <c r="AG704" s="134"/>
      <c r="AH704" s="134"/>
    </row>
    <row r="705" spans="1:34" ht="12" customHeight="1">
      <c r="A705" s="160"/>
      <c r="B705" s="155" t="str">
        <f t="array" ref="B705">IF(LEN(A705)=0,"",INDEX('Smelter Look-up'!$A:$A,MATCH($A705,'Smelter Look-up'!$E:$E,0)))</f>
        <v/>
      </c>
      <c r="C705" s="158" t="str">
        <f t="array" ref="C705">IF(LEN(A705)=0,"",INDEX('Smelter Look-up'!$C:$C,MATCH($A705,'Smelter Look-up'!$E:$E,0)))</f>
        <v/>
      </c>
      <c r="D705" s="155"/>
      <c r="E705" s="155" t="str">
        <f ca="1">IF(ISERROR($V705),"",OFFSET('Smelter Look-up'!$D$4,$V705-4,0)&amp;"")</f>
        <v/>
      </c>
      <c r="F705" s="155" t="str">
        <f ca="1">IF(ISERROR($V705),"",OFFSET('Smelter Look-up'!$E$4,$V705-4,0))</f>
        <v/>
      </c>
      <c r="G705" s="155" t="str">
        <f ca="1">IF(C705=$X$4,IF(ISERROR($V705),"Enter smelter details","RMI"),IF(ISERROR($V705),"",OFFSET('Smelter Look-up'!$F$4,$V705-4,0)))</f>
        <v/>
      </c>
      <c r="H705" s="156" t="str">
        <f ca="1">IF(ISERROR($V705),"",OFFSET('Smelter Look-up'!$G$4,$V705-4,0))</f>
        <v/>
      </c>
      <c r="I705" s="157" t="str">
        <f ca="1">IF(ISERROR($V705),"",OFFSET('Smelter Look-up'!$H$4,$V705-4,0))</f>
        <v/>
      </c>
      <c r="J705" s="157" t="str">
        <f ca="1">IF(ISERROR($V705),"",OFFSET('Smelter Look-up'!$I$4,$V705-4,0))</f>
        <v/>
      </c>
      <c r="K705" s="158"/>
      <c r="L705" s="158"/>
      <c r="M705" s="158"/>
      <c r="N705" s="158"/>
      <c r="O705" s="158"/>
      <c r="P705" s="157"/>
      <c r="Q705" s="159"/>
      <c r="R705" s="155" t="str">
        <f ca="1">IF(ISERROR($V705),"",OFFSET('Smelter Look-up'!$C$4,$V705-4,0)&amp;"")</f>
        <v/>
      </c>
      <c r="S705" s="160" t="str">
        <f t="array" aca="1" ref="S705" ca="1">IF(B705="","",IF(ISERROR(MATCH($E705,CL,0)),"Unknown",INDIRECT("'C'!$A$"&amp;MATCH($E705,CL,0)+1)))</f>
        <v/>
      </c>
      <c r="T705" s="160" t="str">
        <f t="array" aca="1" ref="T705" ca="1">IF(B705="","",IF(ISERROR(MATCH($J705,SorP!$B$1:$B$6226,0)),"",INDIRECT("'SorP'!$A$"&amp;MATCH($S705&amp;$J705,SorP!C:C,0))))</f>
        <v/>
      </c>
      <c r="U705" s="161"/>
      <c r="V705" s="151" t="e">
        <f>IF(C705="",NA(),IF(OR(C705="Smelter not listed",C705="Smelter not yet identified"),MATCH($B705&amp;$D705,'Smelter Look-up'!$J:$J,0),MATCH($B705&amp;$C705,'Smelter Look-up'!$J:$J,0)))</f>
        <v>#N/A</v>
      </c>
      <c r="W705" s="134"/>
      <c r="X705" s="134">
        <f t="shared" ca="1" si="10"/>
        <v>0</v>
      </c>
      <c r="Y705" s="134"/>
      <c r="Z705" s="134"/>
      <c r="AA705" s="134"/>
      <c r="AB705" s="162" t="str">
        <f t="shared" si="11"/>
        <v/>
      </c>
      <c r="AC705" s="134"/>
      <c r="AD705" s="134"/>
      <c r="AE705" s="134"/>
      <c r="AF705" s="134"/>
      <c r="AG705" s="134"/>
      <c r="AH705" s="134"/>
    </row>
    <row r="706" spans="1:34" ht="12" customHeight="1">
      <c r="A706" s="160"/>
      <c r="B706" s="155" t="str">
        <f t="array" ref="B706">IF(LEN(A706)=0,"",INDEX('Smelter Look-up'!$A:$A,MATCH($A706,'Smelter Look-up'!$E:$E,0)))</f>
        <v/>
      </c>
      <c r="C706" s="158" t="str">
        <f t="array" ref="C706">IF(LEN(A706)=0,"",INDEX('Smelter Look-up'!$C:$C,MATCH($A706,'Smelter Look-up'!$E:$E,0)))</f>
        <v/>
      </c>
      <c r="D706" s="155"/>
      <c r="E706" s="155" t="str">
        <f ca="1">IF(ISERROR($V706),"",OFFSET('Smelter Look-up'!$D$4,$V706-4,0)&amp;"")</f>
        <v/>
      </c>
      <c r="F706" s="155" t="str">
        <f ca="1">IF(ISERROR($V706),"",OFFSET('Smelter Look-up'!$E$4,$V706-4,0))</f>
        <v/>
      </c>
      <c r="G706" s="155" t="str">
        <f ca="1">IF(C706=$X$4,IF(ISERROR($V706),"Enter smelter details","RMI"),IF(ISERROR($V706),"",OFFSET('Smelter Look-up'!$F$4,$V706-4,0)))</f>
        <v/>
      </c>
      <c r="H706" s="156" t="str">
        <f ca="1">IF(ISERROR($V706),"",OFFSET('Smelter Look-up'!$G$4,$V706-4,0))</f>
        <v/>
      </c>
      <c r="I706" s="157" t="str">
        <f ca="1">IF(ISERROR($V706),"",OFFSET('Smelter Look-up'!$H$4,$V706-4,0))</f>
        <v/>
      </c>
      <c r="J706" s="157" t="str">
        <f ca="1">IF(ISERROR($V706),"",OFFSET('Smelter Look-up'!$I$4,$V706-4,0))</f>
        <v/>
      </c>
      <c r="K706" s="158"/>
      <c r="L706" s="158"/>
      <c r="M706" s="158"/>
      <c r="N706" s="158"/>
      <c r="O706" s="158"/>
      <c r="P706" s="157"/>
      <c r="Q706" s="159"/>
      <c r="R706" s="155" t="str">
        <f ca="1">IF(ISERROR($V706),"",OFFSET('Smelter Look-up'!$C$4,$V706-4,0)&amp;"")</f>
        <v/>
      </c>
      <c r="S706" s="160" t="str">
        <f t="array" aca="1" ref="S706" ca="1">IF(B706="","",IF(ISERROR(MATCH($E706,CL,0)),"Unknown",INDIRECT("'C'!$A$"&amp;MATCH($E706,CL,0)+1)))</f>
        <v/>
      </c>
      <c r="T706" s="160" t="str">
        <f t="array" aca="1" ref="T706" ca="1">IF(B706="","",IF(ISERROR(MATCH($J706,SorP!$B$1:$B$6226,0)),"",INDIRECT("'SorP'!$A$"&amp;MATCH($S706&amp;$J706,SorP!C:C,0))))</f>
        <v/>
      </c>
      <c r="U706" s="161"/>
      <c r="V706" s="151" t="e">
        <f>IF(C706="",NA(),IF(OR(C706="Smelter not listed",C706="Smelter not yet identified"),MATCH($B706&amp;$D706,'Smelter Look-up'!$J:$J,0),MATCH($B706&amp;$C706,'Smelter Look-up'!$J:$J,0)))</f>
        <v>#N/A</v>
      </c>
      <c r="W706" s="134"/>
      <c r="X706" s="134">
        <f t="shared" ca="1" si="10"/>
        <v>0</v>
      </c>
      <c r="Y706" s="134"/>
      <c r="Z706" s="134"/>
      <c r="AA706" s="134"/>
      <c r="AB706" s="162" t="str">
        <f t="shared" si="11"/>
        <v/>
      </c>
      <c r="AC706" s="134"/>
      <c r="AD706" s="134"/>
      <c r="AE706" s="134"/>
      <c r="AF706" s="134"/>
      <c r="AG706" s="134"/>
      <c r="AH706" s="134"/>
    </row>
    <row r="707" spans="1:34" ht="12" customHeight="1">
      <c r="A707" s="160"/>
      <c r="B707" s="155" t="str">
        <f t="array" ref="B707">IF(LEN(A707)=0,"",INDEX('Smelter Look-up'!$A:$A,MATCH($A707,'Smelter Look-up'!$E:$E,0)))</f>
        <v/>
      </c>
      <c r="C707" s="158" t="str">
        <f t="array" ref="C707">IF(LEN(A707)=0,"",INDEX('Smelter Look-up'!$C:$C,MATCH($A707,'Smelter Look-up'!$E:$E,0)))</f>
        <v/>
      </c>
      <c r="D707" s="155"/>
      <c r="E707" s="155" t="str">
        <f ca="1">IF(ISERROR($V707),"",OFFSET('Smelter Look-up'!$D$4,$V707-4,0)&amp;"")</f>
        <v/>
      </c>
      <c r="F707" s="155" t="str">
        <f ca="1">IF(ISERROR($V707),"",OFFSET('Smelter Look-up'!$E$4,$V707-4,0))</f>
        <v/>
      </c>
      <c r="G707" s="155" t="str">
        <f ca="1">IF(C707=$X$4,IF(ISERROR($V707),"Enter smelter details","RMI"),IF(ISERROR($V707),"",OFFSET('Smelter Look-up'!$F$4,$V707-4,0)))</f>
        <v/>
      </c>
      <c r="H707" s="156" t="str">
        <f ca="1">IF(ISERROR($V707),"",OFFSET('Smelter Look-up'!$G$4,$V707-4,0))</f>
        <v/>
      </c>
      <c r="I707" s="157" t="str">
        <f ca="1">IF(ISERROR($V707),"",OFFSET('Smelter Look-up'!$H$4,$V707-4,0))</f>
        <v/>
      </c>
      <c r="J707" s="157" t="str">
        <f ca="1">IF(ISERROR($V707),"",OFFSET('Smelter Look-up'!$I$4,$V707-4,0))</f>
        <v/>
      </c>
      <c r="K707" s="158"/>
      <c r="L707" s="158"/>
      <c r="M707" s="158"/>
      <c r="N707" s="158"/>
      <c r="O707" s="158"/>
      <c r="P707" s="157"/>
      <c r="Q707" s="159"/>
      <c r="R707" s="155" t="str">
        <f ca="1">IF(ISERROR($V707),"",OFFSET('Smelter Look-up'!$C$4,$V707-4,0)&amp;"")</f>
        <v/>
      </c>
      <c r="S707" s="160" t="str">
        <f t="array" aca="1" ref="S707" ca="1">IF(B707="","",IF(ISERROR(MATCH($E707,CL,0)),"Unknown",INDIRECT("'C'!$A$"&amp;MATCH($E707,CL,0)+1)))</f>
        <v/>
      </c>
      <c r="T707" s="160" t="str">
        <f t="array" aca="1" ref="T707" ca="1">IF(B707="","",IF(ISERROR(MATCH($J707,SorP!$B$1:$B$6226,0)),"",INDIRECT("'SorP'!$A$"&amp;MATCH($S707&amp;$J707,SorP!C:C,0))))</f>
        <v/>
      </c>
      <c r="U707" s="161"/>
      <c r="V707" s="151" t="e">
        <f>IF(C707="",NA(),IF(OR(C707="Smelter not listed",C707="Smelter not yet identified"),MATCH($B707&amp;$D707,'Smelter Look-up'!$J:$J,0),MATCH($B707&amp;$C707,'Smelter Look-up'!$J:$J,0)))</f>
        <v>#N/A</v>
      </c>
      <c r="W707" s="134"/>
      <c r="X707" s="134">
        <f t="shared" ca="1" si="10"/>
        <v>0</v>
      </c>
      <c r="Y707" s="134"/>
      <c r="Z707" s="134"/>
      <c r="AA707" s="134"/>
      <c r="AB707" s="162" t="str">
        <f t="shared" si="11"/>
        <v/>
      </c>
      <c r="AC707" s="134"/>
      <c r="AD707" s="134"/>
      <c r="AE707" s="134"/>
      <c r="AF707" s="134"/>
      <c r="AG707" s="134"/>
      <c r="AH707" s="134"/>
    </row>
    <row r="708" spans="1:34" ht="12" customHeight="1">
      <c r="A708" s="160"/>
      <c r="B708" s="155" t="str">
        <f t="array" ref="B708">IF(LEN(A708)=0,"",INDEX('Smelter Look-up'!$A:$A,MATCH($A708,'Smelter Look-up'!$E:$E,0)))</f>
        <v/>
      </c>
      <c r="C708" s="158" t="str">
        <f t="array" ref="C708">IF(LEN(A708)=0,"",INDEX('Smelter Look-up'!$C:$C,MATCH($A708,'Smelter Look-up'!$E:$E,0)))</f>
        <v/>
      </c>
      <c r="D708" s="155"/>
      <c r="E708" s="155" t="str">
        <f ca="1">IF(ISERROR($V708),"",OFFSET('Smelter Look-up'!$D$4,$V708-4,0)&amp;"")</f>
        <v/>
      </c>
      <c r="F708" s="155" t="str">
        <f ca="1">IF(ISERROR($V708),"",OFFSET('Smelter Look-up'!$E$4,$V708-4,0))</f>
        <v/>
      </c>
      <c r="G708" s="155" t="str">
        <f ca="1">IF(C708=$X$4,IF(ISERROR($V708),"Enter smelter details","RMI"),IF(ISERROR($V708),"",OFFSET('Smelter Look-up'!$F$4,$V708-4,0)))</f>
        <v/>
      </c>
      <c r="H708" s="156" t="str">
        <f ca="1">IF(ISERROR($V708),"",OFFSET('Smelter Look-up'!$G$4,$V708-4,0))</f>
        <v/>
      </c>
      <c r="I708" s="157" t="str">
        <f ca="1">IF(ISERROR($V708),"",OFFSET('Smelter Look-up'!$H$4,$V708-4,0))</f>
        <v/>
      </c>
      <c r="J708" s="157" t="str">
        <f ca="1">IF(ISERROR($V708),"",OFFSET('Smelter Look-up'!$I$4,$V708-4,0))</f>
        <v/>
      </c>
      <c r="K708" s="158"/>
      <c r="L708" s="158"/>
      <c r="M708" s="158"/>
      <c r="N708" s="158"/>
      <c r="O708" s="158"/>
      <c r="P708" s="157"/>
      <c r="Q708" s="159"/>
      <c r="R708" s="155" t="str">
        <f ca="1">IF(ISERROR($V708),"",OFFSET('Smelter Look-up'!$C$4,$V708-4,0)&amp;"")</f>
        <v/>
      </c>
      <c r="S708" s="160" t="str">
        <f t="array" aca="1" ref="S708" ca="1">IF(B708="","",IF(ISERROR(MATCH($E708,CL,0)),"Unknown",INDIRECT("'C'!$A$"&amp;MATCH($E708,CL,0)+1)))</f>
        <v/>
      </c>
      <c r="T708" s="160" t="str">
        <f t="array" aca="1" ref="T708" ca="1">IF(B708="","",IF(ISERROR(MATCH($J708,SorP!$B$1:$B$6226,0)),"",INDIRECT("'SorP'!$A$"&amp;MATCH($S708&amp;$J708,SorP!C:C,0))))</f>
        <v/>
      </c>
      <c r="U708" s="161"/>
      <c r="V708" s="151" t="e">
        <f>IF(C708="",NA(),IF(OR(C708="Smelter not listed",C708="Smelter not yet identified"),MATCH($B708&amp;$D708,'Smelter Look-up'!$J:$J,0),MATCH($B708&amp;$C708,'Smelter Look-up'!$J:$J,0)))</f>
        <v>#N/A</v>
      </c>
      <c r="W708" s="134"/>
      <c r="X708" s="134">
        <f t="shared" ca="1" si="10"/>
        <v>0</v>
      </c>
      <c r="Y708" s="134"/>
      <c r="Z708" s="134"/>
      <c r="AA708" s="134"/>
      <c r="AB708" s="162" t="str">
        <f t="shared" si="11"/>
        <v/>
      </c>
      <c r="AC708" s="134"/>
      <c r="AD708" s="134"/>
      <c r="AE708" s="134"/>
      <c r="AF708" s="134"/>
      <c r="AG708" s="134"/>
      <c r="AH708" s="134"/>
    </row>
    <row r="709" spans="1:34" ht="12" customHeight="1">
      <c r="A709" s="160"/>
      <c r="B709" s="155" t="str">
        <f t="array" ref="B709">IF(LEN(A709)=0,"",INDEX('Smelter Look-up'!$A:$A,MATCH($A709,'Smelter Look-up'!$E:$E,0)))</f>
        <v/>
      </c>
      <c r="C709" s="158" t="str">
        <f t="array" ref="C709">IF(LEN(A709)=0,"",INDEX('Smelter Look-up'!$C:$C,MATCH($A709,'Smelter Look-up'!$E:$E,0)))</f>
        <v/>
      </c>
      <c r="D709" s="155"/>
      <c r="E709" s="155" t="str">
        <f ca="1">IF(ISERROR($V709),"",OFFSET('Smelter Look-up'!$D$4,$V709-4,0)&amp;"")</f>
        <v/>
      </c>
      <c r="F709" s="155" t="str">
        <f ca="1">IF(ISERROR($V709),"",OFFSET('Smelter Look-up'!$E$4,$V709-4,0))</f>
        <v/>
      </c>
      <c r="G709" s="155" t="str">
        <f ca="1">IF(C709=$X$4,IF(ISERROR($V709),"Enter smelter details","RMI"),IF(ISERROR($V709),"",OFFSET('Smelter Look-up'!$F$4,$V709-4,0)))</f>
        <v/>
      </c>
      <c r="H709" s="156" t="str">
        <f ca="1">IF(ISERROR($V709),"",OFFSET('Smelter Look-up'!$G$4,$V709-4,0))</f>
        <v/>
      </c>
      <c r="I709" s="157" t="str">
        <f ca="1">IF(ISERROR($V709),"",OFFSET('Smelter Look-up'!$H$4,$V709-4,0))</f>
        <v/>
      </c>
      <c r="J709" s="157" t="str">
        <f ca="1">IF(ISERROR($V709),"",OFFSET('Smelter Look-up'!$I$4,$V709-4,0))</f>
        <v/>
      </c>
      <c r="K709" s="158"/>
      <c r="L709" s="158"/>
      <c r="M709" s="158"/>
      <c r="N709" s="158"/>
      <c r="O709" s="158"/>
      <c r="P709" s="157"/>
      <c r="Q709" s="159"/>
      <c r="R709" s="155" t="str">
        <f ca="1">IF(ISERROR($V709),"",OFFSET('Smelter Look-up'!$C$4,$V709-4,0)&amp;"")</f>
        <v/>
      </c>
      <c r="S709" s="160" t="str">
        <f t="array" aca="1" ref="S709" ca="1">IF(B709="","",IF(ISERROR(MATCH($E709,CL,0)),"Unknown",INDIRECT("'C'!$A$"&amp;MATCH($E709,CL,0)+1)))</f>
        <v/>
      </c>
      <c r="T709" s="160" t="str">
        <f t="array" aca="1" ref="T709" ca="1">IF(B709="","",IF(ISERROR(MATCH($J709,SorP!$B$1:$B$6226,0)),"",INDIRECT("'SorP'!$A$"&amp;MATCH($S709&amp;$J709,SorP!C:C,0))))</f>
        <v/>
      </c>
      <c r="U709" s="161"/>
      <c r="V709" s="151" t="e">
        <f>IF(C709="",NA(),IF(OR(C709="Smelter not listed",C709="Smelter not yet identified"),MATCH($B709&amp;$D709,'Smelter Look-up'!$J:$J,0),MATCH($B709&amp;$C709,'Smelter Look-up'!$J:$J,0)))</f>
        <v>#N/A</v>
      </c>
      <c r="W709" s="134"/>
      <c r="X709" s="134">
        <f t="shared" ca="1" si="10"/>
        <v>0</v>
      </c>
      <c r="Y709" s="134"/>
      <c r="Z709" s="134"/>
      <c r="AA709" s="134"/>
      <c r="AB709" s="162" t="str">
        <f t="shared" si="11"/>
        <v/>
      </c>
      <c r="AC709" s="134"/>
      <c r="AD709" s="134"/>
      <c r="AE709" s="134"/>
      <c r="AF709" s="134"/>
      <c r="AG709" s="134"/>
      <c r="AH709" s="134"/>
    </row>
    <row r="710" spans="1:34" ht="12" customHeight="1">
      <c r="A710" s="160"/>
      <c r="B710" s="155" t="str">
        <f t="array" ref="B710">IF(LEN(A710)=0,"",INDEX('Smelter Look-up'!$A:$A,MATCH($A710,'Smelter Look-up'!$E:$E,0)))</f>
        <v/>
      </c>
      <c r="C710" s="158" t="str">
        <f t="array" ref="C710">IF(LEN(A710)=0,"",INDEX('Smelter Look-up'!$C:$C,MATCH($A710,'Smelter Look-up'!$E:$E,0)))</f>
        <v/>
      </c>
      <c r="D710" s="155"/>
      <c r="E710" s="155" t="str">
        <f ca="1">IF(ISERROR($V710),"",OFFSET('Smelter Look-up'!$D$4,$V710-4,0)&amp;"")</f>
        <v/>
      </c>
      <c r="F710" s="155" t="str">
        <f ca="1">IF(ISERROR($V710),"",OFFSET('Smelter Look-up'!$E$4,$V710-4,0))</f>
        <v/>
      </c>
      <c r="G710" s="155" t="str">
        <f ca="1">IF(C710=$X$4,IF(ISERROR($V710),"Enter smelter details","RMI"),IF(ISERROR($V710),"",OFFSET('Smelter Look-up'!$F$4,$V710-4,0)))</f>
        <v/>
      </c>
      <c r="H710" s="156" t="str">
        <f ca="1">IF(ISERROR($V710),"",OFFSET('Smelter Look-up'!$G$4,$V710-4,0))</f>
        <v/>
      </c>
      <c r="I710" s="157" t="str">
        <f ca="1">IF(ISERROR($V710),"",OFFSET('Smelter Look-up'!$H$4,$V710-4,0))</f>
        <v/>
      </c>
      <c r="J710" s="157" t="str">
        <f ca="1">IF(ISERROR($V710),"",OFFSET('Smelter Look-up'!$I$4,$V710-4,0))</f>
        <v/>
      </c>
      <c r="K710" s="158"/>
      <c r="L710" s="158"/>
      <c r="M710" s="158"/>
      <c r="N710" s="158"/>
      <c r="O710" s="158"/>
      <c r="P710" s="157"/>
      <c r="Q710" s="159"/>
      <c r="R710" s="155" t="str">
        <f ca="1">IF(ISERROR($V710),"",OFFSET('Smelter Look-up'!$C$4,$V710-4,0)&amp;"")</f>
        <v/>
      </c>
      <c r="S710" s="160" t="str">
        <f t="array" aca="1" ref="S710" ca="1">IF(B710="","",IF(ISERROR(MATCH($E710,CL,0)),"Unknown",INDIRECT("'C'!$A$"&amp;MATCH($E710,CL,0)+1)))</f>
        <v/>
      </c>
      <c r="T710" s="160" t="str">
        <f t="array" aca="1" ref="T710" ca="1">IF(B710="","",IF(ISERROR(MATCH($J710,SorP!$B$1:$B$6226,0)),"",INDIRECT("'SorP'!$A$"&amp;MATCH($S710&amp;$J710,SorP!C:C,0))))</f>
        <v/>
      </c>
      <c r="U710" s="161"/>
      <c r="V710" s="151" t="e">
        <f>IF(C710="",NA(),IF(OR(C710="Smelter not listed",C710="Smelter not yet identified"),MATCH($B710&amp;$D710,'Smelter Look-up'!$J:$J,0),MATCH($B710&amp;$C710,'Smelter Look-up'!$J:$J,0)))</f>
        <v>#N/A</v>
      </c>
      <c r="W710" s="134"/>
      <c r="X710" s="134">
        <f t="shared" ca="1" si="10"/>
        <v>0</v>
      </c>
      <c r="Y710" s="134"/>
      <c r="Z710" s="134"/>
      <c r="AA710" s="134"/>
      <c r="AB710" s="162" t="str">
        <f t="shared" si="11"/>
        <v/>
      </c>
      <c r="AC710" s="134"/>
      <c r="AD710" s="134"/>
      <c r="AE710" s="134"/>
      <c r="AF710" s="134"/>
      <c r="AG710" s="134"/>
      <c r="AH710" s="134"/>
    </row>
    <row r="711" spans="1:34" ht="12" customHeight="1">
      <c r="A711" s="160"/>
      <c r="B711" s="155" t="str">
        <f t="array" ref="B711">IF(LEN(A711)=0,"",INDEX('Smelter Look-up'!$A:$A,MATCH($A711,'Smelter Look-up'!$E:$E,0)))</f>
        <v/>
      </c>
      <c r="C711" s="158" t="str">
        <f t="array" ref="C711">IF(LEN(A711)=0,"",INDEX('Smelter Look-up'!$C:$C,MATCH($A711,'Smelter Look-up'!$E:$E,0)))</f>
        <v/>
      </c>
      <c r="D711" s="155"/>
      <c r="E711" s="155" t="str">
        <f ca="1">IF(ISERROR($V711),"",OFFSET('Smelter Look-up'!$D$4,$V711-4,0)&amp;"")</f>
        <v/>
      </c>
      <c r="F711" s="155" t="str">
        <f ca="1">IF(ISERROR($V711),"",OFFSET('Smelter Look-up'!$E$4,$V711-4,0))</f>
        <v/>
      </c>
      <c r="G711" s="155" t="str">
        <f ca="1">IF(C711=$X$4,IF(ISERROR($V711),"Enter smelter details","RMI"),IF(ISERROR($V711),"",OFFSET('Smelter Look-up'!$F$4,$V711-4,0)))</f>
        <v/>
      </c>
      <c r="H711" s="156" t="str">
        <f ca="1">IF(ISERROR($V711),"",OFFSET('Smelter Look-up'!$G$4,$V711-4,0))</f>
        <v/>
      </c>
      <c r="I711" s="157" t="str">
        <f ca="1">IF(ISERROR($V711),"",OFFSET('Smelter Look-up'!$H$4,$V711-4,0))</f>
        <v/>
      </c>
      <c r="J711" s="157" t="str">
        <f ca="1">IF(ISERROR($V711),"",OFFSET('Smelter Look-up'!$I$4,$V711-4,0))</f>
        <v/>
      </c>
      <c r="K711" s="158"/>
      <c r="L711" s="158"/>
      <c r="M711" s="158"/>
      <c r="N711" s="158"/>
      <c r="O711" s="158"/>
      <c r="P711" s="157"/>
      <c r="Q711" s="159"/>
      <c r="R711" s="155" t="str">
        <f ca="1">IF(ISERROR($V711),"",OFFSET('Smelter Look-up'!$C$4,$V711-4,0)&amp;"")</f>
        <v/>
      </c>
      <c r="S711" s="160" t="str">
        <f t="array" aca="1" ref="S711" ca="1">IF(B711="","",IF(ISERROR(MATCH($E711,CL,0)),"Unknown",INDIRECT("'C'!$A$"&amp;MATCH($E711,CL,0)+1)))</f>
        <v/>
      </c>
      <c r="T711" s="160" t="str">
        <f t="array" aca="1" ref="T711" ca="1">IF(B711="","",IF(ISERROR(MATCH($J711,SorP!$B$1:$B$6226,0)),"",INDIRECT("'SorP'!$A$"&amp;MATCH($S711&amp;$J711,SorP!C:C,0))))</f>
        <v/>
      </c>
      <c r="U711" s="161"/>
      <c r="V711" s="151" t="e">
        <f>IF(C711="",NA(),IF(OR(C711="Smelter not listed",C711="Smelter not yet identified"),MATCH($B711&amp;$D711,'Smelter Look-up'!$J:$J,0),MATCH($B711&amp;$C711,'Smelter Look-up'!$J:$J,0)))</f>
        <v>#N/A</v>
      </c>
      <c r="W711" s="134"/>
      <c r="X711" s="134">
        <f t="shared" ca="1" si="10"/>
        <v>0</v>
      </c>
      <c r="Y711" s="134"/>
      <c r="Z711" s="134"/>
      <c r="AA711" s="134"/>
      <c r="AB711" s="162" t="str">
        <f t="shared" si="11"/>
        <v/>
      </c>
      <c r="AC711" s="134"/>
      <c r="AD711" s="134"/>
      <c r="AE711" s="134"/>
      <c r="AF711" s="134"/>
      <c r="AG711" s="134"/>
      <c r="AH711" s="134"/>
    </row>
    <row r="712" spans="1:34" ht="12" customHeight="1">
      <c r="A712" s="160"/>
      <c r="B712" s="155" t="str">
        <f t="array" ref="B712">IF(LEN(A712)=0,"",INDEX('Smelter Look-up'!$A:$A,MATCH($A712,'Smelter Look-up'!$E:$E,0)))</f>
        <v/>
      </c>
      <c r="C712" s="158" t="str">
        <f t="array" ref="C712">IF(LEN(A712)=0,"",INDEX('Smelter Look-up'!$C:$C,MATCH($A712,'Smelter Look-up'!$E:$E,0)))</f>
        <v/>
      </c>
      <c r="D712" s="155"/>
      <c r="E712" s="155" t="str">
        <f ca="1">IF(ISERROR($V712),"",OFFSET('Smelter Look-up'!$D$4,$V712-4,0)&amp;"")</f>
        <v/>
      </c>
      <c r="F712" s="155" t="str">
        <f ca="1">IF(ISERROR($V712),"",OFFSET('Smelter Look-up'!$E$4,$V712-4,0))</f>
        <v/>
      </c>
      <c r="G712" s="155" t="str">
        <f ca="1">IF(C712=$X$4,IF(ISERROR($V712),"Enter smelter details","RMI"),IF(ISERROR($V712),"",OFFSET('Smelter Look-up'!$F$4,$V712-4,0)))</f>
        <v/>
      </c>
      <c r="H712" s="156" t="str">
        <f ca="1">IF(ISERROR($V712),"",OFFSET('Smelter Look-up'!$G$4,$V712-4,0))</f>
        <v/>
      </c>
      <c r="I712" s="157" t="str">
        <f ca="1">IF(ISERROR($V712),"",OFFSET('Smelter Look-up'!$H$4,$V712-4,0))</f>
        <v/>
      </c>
      <c r="J712" s="157" t="str">
        <f ca="1">IF(ISERROR($V712),"",OFFSET('Smelter Look-up'!$I$4,$V712-4,0))</f>
        <v/>
      </c>
      <c r="K712" s="158"/>
      <c r="L712" s="158"/>
      <c r="M712" s="158"/>
      <c r="N712" s="158"/>
      <c r="O712" s="158"/>
      <c r="P712" s="157"/>
      <c r="Q712" s="159"/>
      <c r="R712" s="155" t="str">
        <f ca="1">IF(ISERROR($V712),"",OFFSET('Smelter Look-up'!$C$4,$V712-4,0)&amp;"")</f>
        <v/>
      </c>
      <c r="S712" s="160" t="str">
        <f t="array" aca="1" ref="S712" ca="1">IF(B712="","",IF(ISERROR(MATCH($E712,CL,0)),"Unknown",INDIRECT("'C'!$A$"&amp;MATCH($E712,CL,0)+1)))</f>
        <v/>
      </c>
      <c r="T712" s="160" t="str">
        <f t="array" aca="1" ref="T712" ca="1">IF(B712="","",IF(ISERROR(MATCH($J712,SorP!$B$1:$B$6226,0)),"",INDIRECT("'SorP'!$A$"&amp;MATCH($S712&amp;$J712,SorP!C:C,0))))</f>
        <v/>
      </c>
      <c r="U712" s="161"/>
      <c r="V712" s="151" t="e">
        <f>IF(C712="",NA(),IF(OR(C712="Smelter not listed",C712="Smelter not yet identified"),MATCH($B712&amp;$D712,'Smelter Look-up'!$J:$J,0),MATCH($B712&amp;$C712,'Smelter Look-up'!$J:$J,0)))</f>
        <v>#N/A</v>
      </c>
      <c r="W712" s="134"/>
      <c r="X712" s="134">
        <f t="shared" ca="1" si="10"/>
        <v>0</v>
      </c>
      <c r="Y712" s="134"/>
      <c r="Z712" s="134"/>
      <c r="AA712" s="134"/>
      <c r="AB712" s="162" t="str">
        <f t="shared" si="11"/>
        <v/>
      </c>
      <c r="AC712" s="134"/>
      <c r="AD712" s="134"/>
      <c r="AE712" s="134"/>
      <c r="AF712" s="134"/>
      <c r="AG712" s="134"/>
      <c r="AH712" s="134"/>
    </row>
    <row r="713" spans="1:34" ht="12" customHeight="1">
      <c r="A713" s="160"/>
      <c r="B713" s="155" t="str">
        <f t="array" ref="B713">IF(LEN(A713)=0,"",INDEX('Smelter Look-up'!$A:$A,MATCH($A713,'Smelter Look-up'!$E:$E,0)))</f>
        <v/>
      </c>
      <c r="C713" s="158" t="str">
        <f t="array" ref="C713">IF(LEN(A713)=0,"",INDEX('Smelter Look-up'!$C:$C,MATCH($A713,'Smelter Look-up'!$E:$E,0)))</f>
        <v/>
      </c>
      <c r="D713" s="155"/>
      <c r="E713" s="155" t="str">
        <f ca="1">IF(ISERROR($V713),"",OFFSET('Smelter Look-up'!$D$4,$V713-4,0)&amp;"")</f>
        <v/>
      </c>
      <c r="F713" s="155" t="str">
        <f ca="1">IF(ISERROR($V713),"",OFFSET('Smelter Look-up'!$E$4,$V713-4,0))</f>
        <v/>
      </c>
      <c r="G713" s="155" t="str">
        <f ca="1">IF(C713=$X$4,IF(ISERROR($V713),"Enter smelter details","RMI"),IF(ISERROR($V713),"",OFFSET('Smelter Look-up'!$F$4,$V713-4,0)))</f>
        <v/>
      </c>
      <c r="H713" s="156" t="str">
        <f ca="1">IF(ISERROR($V713),"",OFFSET('Smelter Look-up'!$G$4,$V713-4,0))</f>
        <v/>
      </c>
      <c r="I713" s="157" t="str">
        <f ca="1">IF(ISERROR($V713),"",OFFSET('Smelter Look-up'!$H$4,$V713-4,0))</f>
        <v/>
      </c>
      <c r="J713" s="157" t="str">
        <f ca="1">IF(ISERROR($V713),"",OFFSET('Smelter Look-up'!$I$4,$V713-4,0))</f>
        <v/>
      </c>
      <c r="K713" s="158"/>
      <c r="L713" s="158"/>
      <c r="M713" s="158"/>
      <c r="N713" s="158"/>
      <c r="O713" s="158"/>
      <c r="P713" s="157"/>
      <c r="Q713" s="159"/>
      <c r="R713" s="155" t="str">
        <f ca="1">IF(ISERROR($V713),"",OFFSET('Smelter Look-up'!$C$4,$V713-4,0)&amp;"")</f>
        <v/>
      </c>
      <c r="S713" s="160" t="str">
        <f t="array" aca="1" ref="S713" ca="1">IF(B713="","",IF(ISERROR(MATCH($E713,CL,0)),"Unknown",INDIRECT("'C'!$A$"&amp;MATCH($E713,CL,0)+1)))</f>
        <v/>
      </c>
      <c r="T713" s="160" t="str">
        <f t="array" aca="1" ref="T713" ca="1">IF(B713="","",IF(ISERROR(MATCH($J713,SorP!$B$1:$B$6226,0)),"",INDIRECT("'SorP'!$A$"&amp;MATCH($S713&amp;$J713,SorP!C:C,0))))</f>
        <v/>
      </c>
      <c r="U713" s="161"/>
      <c r="V713" s="151" t="e">
        <f>IF(C713="",NA(),IF(OR(C713="Smelter not listed",C713="Smelter not yet identified"),MATCH($B713&amp;$D713,'Smelter Look-up'!$J:$J,0),MATCH($B713&amp;$C713,'Smelter Look-up'!$J:$J,0)))</f>
        <v>#N/A</v>
      </c>
      <c r="W713" s="134"/>
      <c r="X713" s="134">
        <f t="shared" ca="1" si="10"/>
        <v>0</v>
      </c>
      <c r="Y713" s="134"/>
      <c r="Z713" s="134"/>
      <c r="AA713" s="134"/>
      <c r="AB713" s="162" t="str">
        <f t="shared" si="11"/>
        <v/>
      </c>
      <c r="AC713" s="134"/>
      <c r="AD713" s="134"/>
      <c r="AE713" s="134"/>
      <c r="AF713" s="134"/>
      <c r="AG713" s="134"/>
      <c r="AH713" s="134"/>
    </row>
    <row r="714" spans="1:34" ht="12" customHeight="1">
      <c r="A714" s="160"/>
      <c r="B714" s="155" t="str">
        <f t="array" ref="B714">IF(LEN(A714)=0,"",INDEX('Smelter Look-up'!$A:$A,MATCH($A714,'Smelter Look-up'!$E:$E,0)))</f>
        <v/>
      </c>
      <c r="C714" s="158" t="str">
        <f t="array" ref="C714">IF(LEN(A714)=0,"",INDEX('Smelter Look-up'!$C:$C,MATCH($A714,'Smelter Look-up'!$E:$E,0)))</f>
        <v/>
      </c>
      <c r="D714" s="155"/>
      <c r="E714" s="155" t="str">
        <f ca="1">IF(ISERROR($V714),"",OFFSET('Smelter Look-up'!$D$4,$V714-4,0)&amp;"")</f>
        <v/>
      </c>
      <c r="F714" s="155" t="str">
        <f ca="1">IF(ISERROR($V714),"",OFFSET('Smelter Look-up'!$E$4,$V714-4,0))</f>
        <v/>
      </c>
      <c r="G714" s="155" t="str">
        <f ca="1">IF(C714=$X$4,IF(ISERROR($V714),"Enter smelter details","RMI"),IF(ISERROR($V714),"",OFFSET('Smelter Look-up'!$F$4,$V714-4,0)))</f>
        <v/>
      </c>
      <c r="H714" s="156" t="str">
        <f ca="1">IF(ISERROR($V714),"",OFFSET('Smelter Look-up'!$G$4,$V714-4,0))</f>
        <v/>
      </c>
      <c r="I714" s="157" t="str">
        <f ca="1">IF(ISERROR($V714),"",OFFSET('Smelter Look-up'!$H$4,$V714-4,0))</f>
        <v/>
      </c>
      <c r="J714" s="157" t="str">
        <f ca="1">IF(ISERROR($V714),"",OFFSET('Smelter Look-up'!$I$4,$V714-4,0))</f>
        <v/>
      </c>
      <c r="K714" s="158"/>
      <c r="L714" s="158"/>
      <c r="M714" s="158"/>
      <c r="N714" s="158"/>
      <c r="O714" s="158"/>
      <c r="P714" s="157"/>
      <c r="Q714" s="159"/>
      <c r="R714" s="155" t="str">
        <f ca="1">IF(ISERROR($V714),"",OFFSET('Smelter Look-up'!$C$4,$V714-4,0)&amp;"")</f>
        <v/>
      </c>
      <c r="S714" s="160" t="str">
        <f t="array" aca="1" ref="S714" ca="1">IF(B714="","",IF(ISERROR(MATCH($E714,CL,0)),"Unknown",INDIRECT("'C'!$A$"&amp;MATCH($E714,CL,0)+1)))</f>
        <v/>
      </c>
      <c r="T714" s="160" t="str">
        <f t="array" aca="1" ref="T714" ca="1">IF(B714="","",IF(ISERROR(MATCH($J714,SorP!$B$1:$B$6226,0)),"",INDIRECT("'SorP'!$A$"&amp;MATCH($S714&amp;$J714,SorP!C:C,0))))</f>
        <v/>
      </c>
      <c r="U714" s="161"/>
      <c r="V714" s="151" t="e">
        <f>IF(C714="",NA(),IF(OR(C714="Smelter not listed",C714="Smelter not yet identified"),MATCH($B714&amp;$D714,'Smelter Look-up'!$J:$J,0),MATCH($B714&amp;$C714,'Smelter Look-up'!$J:$J,0)))</f>
        <v>#N/A</v>
      </c>
      <c r="W714" s="134"/>
      <c r="X714" s="134">
        <f t="shared" ca="1" si="10"/>
        <v>0</v>
      </c>
      <c r="Y714" s="134"/>
      <c r="Z714" s="134"/>
      <c r="AA714" s="134"/>
      <c r="AB714" s="162" t="str">
        <f t="shared" si="11"/>
        <v/>
      </c>
      <c r="AC714" s="134"/>
      <c r="AD714" s="134"/>
      <c r="AE714" s="134"/>
      <c r="AF714" s="134"/>
      <c r="AG714" s="134"/>
      <c r="AH714" s="134"/>
    </row>
    <row r="715" spans="1:34" ht="12" customHeight="1">
      <c r="A715" s="160"/>
      <c r="B715" s="155" t="str">
        <f t="array" ref="B715">IF(LEN(A715)=0,"",INDEX('Smelter Look-up'!$A:$A,MATCH($A715,'Smelter Look-up'!$E:$E,0)))</f>
        <v/>
      </c>
      <c r="C715" s="158" t="str">
        <f t="array" ref="C715">IF(LEN(A715)=0,"",INDEX('Smelter Look-up'!$C:$C,MATCH($A715,'Smelter Look-up'!$E:$E,0)))</f>
        <v/>
      </c>
      <c r="D715" s="155"/>
      <c r="E715" s="155" t="str">
        <f ca="1">IF(ISERROR($V715),"",OFFSET('Smelter Look-up'!$D$4,$V715-4,0)&amp;"")</f>
        <v/>
      </c>
      <c r="F715" s="155" t="str">
        <f ca="1">IF(ISERROR($V715),"",OFFSET('Smelter Look-up'!$E$4,$V715-4,0))</f>
        <v/>
      </c>
      <c r="G715" s="155" t="str">
        <f ca="1">IF(C715=$X$4,IF(ISERROR($V715),"Enter smelter details","RMI"),IF(ISERROR($V715),"",OFFSET('Smelter Look-up'!$F$4,$V715-4,0)))</f>
        <v/>
      </c>
      <c r="H715" s="156" t="str">
        <f ca="1">IF(ISERROR($V715),"",OFFSET('Smelter Look-up'!$G$4,$V715-4,0))</f>
        <v/>
      </c>
      <c r="I715" s="157" t="str">
        <f ca="1">IF(ISERROR($V715),"",OFFSET('Smelter Look-up'!$H$4,$V715-4,0))</f>
        <v/>
      </c>
      <c r="J715" s="157" t="str">
        <f ca="1">IF(ISERROR($V715),"",OFFSET('Smelter Look-up'!$I$4,$V715-4,0))</f>
        <v/>
      </c>
      <c r="K715" s="158"/>
      <c r="L715" s="158"/>
      <c r="M715" s="158"/>
      <c r="N715" s="158"/>
      <c r="O715" s="158"/>
      <c r="P715" s="157"/>
      <c r="Q715" s="159"/>
      <c r="R715" s="155" t="str">
        <f ca="1">IF(ISERROR($V715),"",OFFSET('Smelter Look-up'!$C$4,$V715-4,0)&amp;"")</f>
        <v/>
      </c>
      <c r="S715" s="160" t="str">
        <f t="array" aca="1" ref="S715" ca="1">IF(B715="","",IF(ISERROR(MATCH($E715,CL,0)),"Unknown",INDIRECT("'C'!$A$"&amp;MATCH($E715,CL,0)+1)))</f>
        <v/>
      </c>
      <c r="T715" s="160" t="str">
        <f t="array" aca="1" ref="T715" ca="1">IF(B715="","",IF(ISERROR(MATCH($J715,SorP!$B$1:$B$6226,0)),"",INDIRECT("'SorP'!$A$"&amp;MATCH($S715&amp;$J715,SorP!C:C,0))))</f>
        <v/>
      </c>
      <c r="U715" s="161"/>
      <c r="V715" s="151" t="e">
        <f>IF(C715="",NA(),IF(OR(C715="Smelter not listed",C715="Smelter not yet identified"),MATCH($B715&amp;$D715,'Smelter Look-up'!$J:$J,0),MATCH($B715&amp;$C715,'Smelter Look-up'!$J:$J,0)))</f>
        <v>#N/A</v>
      </c>
      <c r="W715" s="134"/>
      <c r="X715" s="134">
        <f t="shared" ca="1" si="10"/>
        <v>0</v>
      </c>
      <c r="Y715" s="134"/>
      <c r="Z715" s="134"/>
      <c r="AA715" s="134"/>
      <c r="AB715" s="162" t="str">
        <f t="shared" si="11"/>
        <v/>
      </c>
      <c r="AC715" s="134"/>
      <c r="AD715" s="134"/>
      <c r="AE715" s="134"/>
      <c r="AF715" s="134"/>
      <c r="AG715" s="134"/>
      <c r="AH715" s="134"/>
    </row>
    <row r="716" spans="1:34" ht="12" customHeight="1">
      <c r="A716" s="160"/>
      <c r="B716" s="155" t="str">
        <f t="array" ref="B716">IF(LEN(A716)=0,"",INDEX('Smelter Look-up'!$A:$A,MATCH($A716,'Smelter Look-up'!$E:$E,0)))</f>
        <v/>
      </c>
      <c r="C716" s="158" t="str">
        <f t="array" ref="C716">IF(LEN(A716)=0,"",INDEX('Smelter Look-up'!$C:$C,MATCH($A716,'Smelter Look-up'!$E:$E,0)))</f>
        <v/>
      </c>
      <c r="D716" s="155"/>
      <c r="E716" s="155" t="str">
        <f ca="1">IF(ISERROR($V716),"",OFFSET('Smelter Look-up'!$D$4,$V716-4,0)&amp;"")</f>
        <v/>
      </c>
      <c r="F716" s="155" t="str">
        <f ca="1">IF(ISERROR($V716),"",OFFSET('Smelter Look-up'!$E$4,$V716-4,0))</f>
        <v/>
      </c>
      <c r="G716" s="155" t="str">
        <f ca="1">IF(C716=$X$4,IF(ISERROR($V716),"Enter smelter details","RMI"),IF(ISERROR($V716),"",OFFSET('Smelter Look-up'!$F$4,$V716-4,0)))</f>
        <v/>
      </c>
      <c r="H716" s="156" t="str">
        <f ca="1">IF(ISERROR($V716),"",OFFSET('Smelter Look-up'!$G$4,$V716-4,0))</f>
        <v/>
      </c>
      <c r="I716" s="157" t="str">
        <f ca="1">IF(ISERROR($V716),"",OFFSET('Smelter Look-up'!$H$4,$V716-4,0))</f>
        <v/>
      </c>
      <c r="J716" s="157" t="str">
        <f ca="1">IF(ISERROR($V716),"",OFFSET('Smelter Look-up'!$I$4,$V716-4,0))</f>
        <v/>
      </c>
      <c r="K716" s="158"/>
      <c r="L716" s="158"/>
      <c r="M716" s="158"/>
      <c r="N716" s="158"/>
      <c r="O716" s="158"/>
      <c r="P716" s="157"/>
      <c r="Q716" s="159"/>
      <c r="R716" s="155" t="str">
        <f ca="1">IF(ISERROR($V716),"",OFFSET('Smelter Look-up'!$C$4,$V716-4,0)&amp;"")</f>
        <v/>
      </c>
      <c r="S716" s="160" t="str">
        <f t="array" aca="1" ref="S716" ca="1">IF(B716="","",IF(ISERROR(MATCH($E716,CL,0)),"Unknown",INDIRECT("'C'!$A$"&amp;MATCH($E716,CL,0)+1)))</f>
        <v/>
      </c>
      <c r="T716" s="160" t="str">
        <f t="array" aca="1" ref="T716" ca="1">IF(B716="","",IF(ISERROR(MATCH($J716,SorP!$B$1:$B$6226,0)),"",INDIRECT("'SorP'!$A$"&amp;MATCH($S716&amp;$J716,SorP!C:C,0))))</f>
        <v/>
      </c>
      <c r="U716" s="161"/>
      <c r="V716" s="151" t="e">
        <f>IF(C716="",NA(),IF(OR(C716="Smelter not listed",C716="Smelter not yet identified"),MATCH($B716&amp;$D716,'Smelter Look-up'!$J:$J,0),MATCH($B716&amp;$C716,'Smelter Look-up'!$J:$J,0)))</f>
        <v>#N/A</v>
      </c>
      <c r="W716" s="134"/>
      <c r="X716" s="134">
        <f t="shared" ca="1" si="10"/>
        <v>0</v>
      </c>
      <c r="Y716" s="134"/>
      <c r="Z716" s="134"/>
      <c r="AA716" s="134"/>
      <c r="AB716" s="162" t="str">
        <f t="shared" si="11"/>
        <v/>
      </c>
      <c r="AC716" s="134"/>
      <c r="AD716" s="134"/>
      <c r="AE716" s="134"/>
      <c r="AF716" s="134"/>
      <c r="AG716" s="134"/>
      <c r="AH716" s="134"/>
    </row>
    <row r="717" spans="1:34" ht="12" customHeight="1">
      <c r="A717" s="160"/>
      <c r="B717" s="155" t="str">
        <f t="array" ref="B717">IF(LEN(A717)=0,"",INDEX('Smelter Look-up'!$A:$A,MATCH($A717,'Smelter Look-up'!$E:$E,0)))</f>
        <v/>
      </c>
      <c r="C717" s="158" t="str">
        <f t="array" ref="C717">IF(LEN(A717)=0,"",INDEX('Smelter Look-up'!$C:$C,MATCH($A717,'Smelter Look-up'!$E:$E,0)))</f>
        <v/>
      </c>
      <c r="D717" s="155"/>
      <c r="E717" s="155" t="str">
        <f ca="1">IF(ISERROR($V717),"",OFFSET('Smelter Look-up'!$D$4,$V717-4,0)&amp;"")</f>
        <v/>
      </c>
      <c r="F717" s="155" t="str">
        <f ca="1">IF(ISERROR($V717),"",OFFSET('Smelter Look-up'!$E$4,$V717-4,0))</f>
        <v/>
      </c>
      <c r="G717" s="155" t="str">
        <f ca="1">IF(C717=$X$4,IF(ISERROR($V717),"Enter smelter details","RMI"),IF(ISERROR($V717),"",OFFSET('Smelter Look-up'!$F$4,$V717-4,0)))</f>
        <v/>
      </c>
      <c r="H717" s="156" t="str">
        <f ca="1">IF(ISERROR($V717),"",OFFSET('Smelter Look-up'!$G$4,$V717-4,0))</f>
        <v/>
      </c>
      <c r="I717" s="157" t="str">
        <f ca="1">IF(ISERROR($V717),"",OFFSET('Smelter Look-up'!$H$4,$V717-4,0))</f>
        <v/>
      </c>
      <c r="J717" s="157" t="str">
        <f ca="1">IF(ISERROR($V717),"",OFFSET('Smelter Look-up'!$I$4,$V717-4,0))</f>
        <v/>
      </c>
      <c r="K717" s="158"/>
      <c r="L717" s="158"/>
      <c r="M717" s="158"/>
      <c r="N717" s="158"/>
      <c r="O717" s="158"/>
      <c r="P717" s="157"/>
      <c r="Q717" s="159"/>
      <c r="R717" s="155" t="str">
        <f ca="1">IF(ISERROR($V717),"",OFFSET('Smelter Look-up'!$C$4,$V717-4,0)&amp;"")</f>
        <v/>
      </c>
      <c r="S717" s="160" t="str">
        <f t="array" aca="1" ref="S717" ca="1">IF(B717="","",IF(ISERROR(MATCH($E717,CL,0)),"Unknown",INDIRECT("'C'!$A$"&amp;MATCH($E717,CL,0)+1)))</f>
        <v/>
      </c>
      <c r="T717" s="160" t="str">
        <f t="array" aca="1" ref="T717" ca="1">IF(B717="","",IF(ISERROR(MATCH($J717,SorP!$B$1:$B$6226,0)),"",INDIRECT("'SorP'!$A$"&amp;MATCH($S717&amp;$J717,SorP!C:C,0))))</f>
        <v/>
      </c>
      <c r="U717" s="161"/>
      <c r="V717" s="151" t="e">
        <f>IF(C717="",NA(),IF(OR(C717="Smelter not listed",C717="Smelter not yet identified"),MATCH($B717&amp;$D717,'Smelter Look-up'!$J:$J,0),MATCH($B717&amp;$C717,'Smelter Look-up'!$J:$J,0)))</f>
        <v>#N/A</v>
      </c>
      <c r="W717" s="134"/>
      <c r="X717" s="134">
        <f t="shared" ca="1" si="10"/>
        <v>0</v>
      </c>
      <c r="Y717" s="134"/>
      <c r="Z717" s="134"/>
      <c r="AA717" s="134"/>
      <c r="AB717" s="162" t="str">
        <f t="shared" si="11"/>
        <v/>
      </c>
      <c r="AC717" s="134"/>
      <c r="AD717" s="134"/>
      <c r="AE717" s="134"/>
      <c r="AF717" s="134"/>
      <c r="AG717" s="134"/>
      <c r="AH717" s="134"/>
    </row>
    <row r="718" spans="1:34" ht="12" customHeight="1">
      <c r="A718" s="160"/>
      <c r="B718" s="155" t="str">
        <f t="array" ref="B718">IF(LEN(A718)=0,"",INDEX('Smelter Look-up'!$A:$A,MATCH($A718,'Smelter Look-up'!$E:$E,0)))</f>
        <v/>
      </c>
      <c r="C718" s="158" t="str">
        <f t="array" ref="C718">IF(LEN(A718)=0,"",INDEX('Smelter Look-up'!$C:$C,MATCH($A718,'Smelter Look-up'!$E:$E,0)))</f>
        <v/>
      </c>
      <c r="D718" s="155"/>
      <c r="E718" s="155" t="str">
        <f ca="1">IF(ISERROR($V718),"",OFFSET('Smelter Look-up'!$D$4,$V718-4,0)&amp;"")</f>
        <v/>
      </c>
      <c r="F718" s="155" t="str">
        <f ca="1">IF(ISERROR($V718),"",OFFSET('Smelter Look-up'!$E$4,$V718-4,0))</f>
        <v/>
      </c>
      <c r="G718" s="155" t="str">
        <f ca="1">IF(C718=$X$4,IF(ISERROR($V718),"Enter smelter details","RMI"),IF(ISERROR($V718),"",OFFSET('Smelter Look-up'!$F$4,$V718-4,0)))</f>
        <v/>
      </c>
      <c r="H718" s="156" t="str">
        <f ca="1">IF(ISERROR($V718),"",OFFSET('Smelter Look-up'!$G$4,$V718-4,0))</f>
        <v/>
      </c>
      <c r="I718" s="157" t="str">
        <f ca="1">IF(ISERROR($V718),"",OFFSET('Smelter Look-up'!$H$4,$V718-4,0))</f>
        <v/>
      </c>
      <c r="J718" s="157" t="str">
        <f ca="1">IF(ISERROR($V718),"",OFFSET('Smelter Look-up'!$I$4,$V718-4,0))</f>
        <v/>
      </c>
      <c r="K718" s="158"/>
      <c r="L718" s="158"/>
      <c r="M718" s="158"/>
      <c r="N718" s="158"/>
      <c r="O718" s="158"/>
      <c r="P718" s="157"/>
      <c r="Q718" s="159"/>
      <c r="R718" s="155" t="str">
        <f ca="1">IF(ISERROR($V718),"",OFFSET('Smelter Look-up'!$C$4,$V718-4,0)&amp;"")</f>
        <v/>
      </c>
      <c r="S718" s="160" t="str">
        <f t="array" aca="1" ref="S718" ca="1">IF(B718="","",IF(ISERROR(MATCH($E718,CL,0)),"Unknown",INDIRECT("'C'!$A$"&amp;MATCH($E718,CL,0)+1)))</f>
        <v/>
      </c>
      <c r="T718" s="160" t="str">
        <f t="array" aca="1" ref="T718" ca="1">IF(B718="","",IF(ISERROR(MATCH($J718,SorP!$B$1:$B$6226,0)),"",INDIRECT("'SorP'!$A$"&amp;MATCH($S718&amp;$J718,SorP!C:C,0))))</f>
        <v/>
      </c>
      <c r="U718" s="161"/>
      <c r="V718" s="151" t="e">
        <f>IF(C718="",NA(),IF(OR(C718="Smelter not listed",C718="Smelter not yet identified"),MATCH($B718&amp;$D718,'Smelter Look-up'!$J:$J,0),MATCH($B718&amp;$C718,'Smelter Look-up'!$J:$J,0)))</f>
        <v>#N/A</v>
      </c>
      <c r="W718" s="134"/>
      <c r="X718" s="134">
        <f t="shared" ca="1" si="10"/>
        <v>0</v>
      </c>
      <c r="Y718" s="134"/>
      <c r="Z718" s="134"/>
      <c r="AA718" s="134"/>
      <c r="AB718" s="162" t="str">
        <f t="shared" si="11"/>
        <v/>
      </c>
      <c r="AC718" s="134"/>
      <c r="AD718" s="134"/>
      <c r="AE718" s="134"/>
      <c r="AF718" s="134"/>
      <c r="AG718" s="134"/>
      <c r="AH718" s="134"/>
    </row>
    <row r="719" spans="1:34" ht="12" customHeight="1">
      <c r="A719" s="160"/>
      <c r="B719" s="155" t="str">
        <f t="array" ref="B719">IF(LEN(A719)=0,"",INDEX('Smelter Look-up'!$A:$A,MATCH($A719,'Smelter Look-up'!$E:$E,0)))</f>
        <v/>
      </c>
      <c r="C719" s="158" t="str">
        <f t="array" ref="C719">IF(LEN(A719)=0,"",INDEX('Smelter Look-up'!$C:$C,MATCH($A719,'Smelter Look-up'!$E:$E,0)))</f>
        <v/>
      </c>
      <c r="D719" s="155"/>
      <c r="E719" s="155" t="str">
        <f ca="1">IF(ISERROR($V719),"",OFFSET('Smelter Look-up'!$D$4,$V719-4,0)&amp;"")</f>
        <v/>
      </c>
      <c r="F719" s="155" t="str">
        <f ca="1">IF(ISERROR($V719),"",OFFSET('Smelter Look-up'!$E$4,$V719-4,0))</f>
        <v/>
      </c>
      <c r="G719" s="155" t="str">
        <f ca="1">IF(C719=$X$4,IF(ISERROR($V719),"Enter smelter details","RMI"),IF(ISERROR($V719),"",OFFSET('Smelter Look-up'!$F$4,$V719-4,0)))</f>
        <v/>
      </c>
      <c r="H719" s="156" t="str">
        <f ca="1">IF(ISERROR($V719),"",OFFSET('Smelter Look-up'!$G$4,$V719-4,0))</f>
        <v/>
      </c>
      <c r="I719" s="157" t="str">
        <f ca="1">IF(ISERROR($V719),"",OFFSET('Smelter Look-up'!$H$4,$V719-4,0))</f>
        <v/>
      </c>
      <c r="J719" s="157" t="str">
        <f ca="1">IF(ISERROR($V719),"",OFFSET('Smelter Look-up'!$I$4,$V719-4,0))</f>
        <v/>
      </c>
      <c r="K719" s="158"/>
      <c r="L719" s="158"/>
      <c r="M719" s="158"/>
      <c r="N719" s="158"/>
      <c r="O719" s="158"/>
      <c r="P719" s="157"/>
      <c r="Q719" s="159"/>
      <c r="R719" s="155" t="str">
        <f ca="1">IF(ISERROR($V719),"",OFFSET('Smelter Look-up'!$C$4,$V719-4,0)&amp;"")</f>
        <v/>
      </c>
      <c r="S719" s="160" t="str">
        <f t="array" aca="1" ref="S719" ca="1">IF(B719="","",IF(ISERROR(MATCH($E719,CL,0)),"Unknown",INDIRECT("'C'!$A$"&amp;MATCH($E719,CL,0)+1)))</f>
        <v/>
      </c>
      <c r="T719" s="160" t="str">
        <f t="array" aca="1" ref="T719" ca="1">IF(B719="","",IF(ISERROR(MATCH($J719,SorP!$B$1:$B$6226,0)),"",INDIRECT("'SorP'!$A$"&amp;MATCH($S719&amp;$J719,SorP!C:C,0))))</f>
        <v/>
      </c>
      <c r="U719" s="161"/>
      <c r="V719" s="151" t="e">
        <f>IF(C719="",NA(),IF(OR(C719="Smelter not listed",C719="Smelter not yet identified"),MATCH($B719&amp;$D719,'Smelter Look-up'!$J:$J,0),MATCH($B719&amp;$C719,'Smelter Look-up'!$J:$J,0)))</f>
        <v>#N/A</v>
      </c>
      <c r="W719" s="134"/>
      <c r="X719" s="134">
        <f t="shared" ca="1" si="10"/>
        <v>0</v>
      </c>
      <c r="Y719" s="134"/>
      <c r="Z719" s="134"/>
      <c r="AA719" s="134"/>
      <c r="AB719" s="162" t="str">
        <f t="shared" si="11"/>
        <v/>
      </c>
      <c r="AC719" s="134"/>
      <c r="AD719" s="134"/>
      <c r="AE719" s="134"/>
      <c r="AF719" s="134"/>
      <c r="AG719" s="134"/>
      <c r="AH719" s="134"/>
    </row>
    <row r="720" spans="1:34" ht="12" customHeight="1">
      <c r="A720" s="160"/>
      <c r="B720" s="155" t="str">
        <f t="array" ref="B720">IF(LEN(A720)=0,"",INDEX('Smelter Look-up'!$A:$A,MATCH($A720,'Smelter Look-up'!$E:$E,0)))</f>
        <v/>
      </c>
      <c r="C720" s="158" t="str">
        <f t="array" ref="C720">IF(LEN(A720)=0,"",INDEX('Smelter Look-up'!$C:$C,MATCH($A720,'Smelter Look-up'!$E:$E,0)))</f>
        <v/>
      </c>
      <c r="D720" s="155"/>
      <c r="E720" s="155" t="str">
        <f ca="1">IF(ISERROR($V720),"",OFFSET('Smelter Look-up'!$D$4,$V720-4,0)&amp;"")</f>
        <v/>
      </c>
      <c r="F720" s="155" t="str">
        <f ca="1">IF(ISERROR($V720),"",OFFSET('Smelter Look-up'!$E$4,$V720-4,0))</f>
        <v/>
      </c>
      <c r="G720" s="155" t="str">
        <f ca="1">IF(C720=$X$4,IF(ISERROR($V720),"Enter smelter details","RMI"),IF(ISERROR($V720),"",OFFSET('Smelter Look-up'!$F$4,$V720-4,0)))</f>
        <v/>
      </c>
      <c r="H720" s="156" t="str">
        <f ca="1">IF(ISERROR($V720),"",OFFSET('Smelter Look-up'!$G$4,$V720-4,0))</f>
        <v/>
      </c>
      <c r="I720" s="157" t="str">
        <f ca="1">IF(ISERROR($V720),"",OFFSET('Smelter Look-up'!$H$4,$V720-4,0))</f>
        <v/>
      </c>
      <c r="J720" s="157" t="str">
        <f ca="1">IF(ISERROR($V720),"",OFFSET('Smelter Look-up'!$I$4,$V720-4,0))</f>
        <v/>
      </c>
      <c r="K720" s="158"/>
      <c r="L720" s="158"/>
      <c r="M720" s="158"/>
      <c r="N720" s="158"/>
      <c r="O720" s="158"/>
      <c r="P720" s="157"/>
      <c r="Q720" s="159"/>
      <c r="R720" s="155" t="str">
        <f ca="1">IF(ISERROR($V720),"",OFFSET('Smelter Look-up'!$C$4,$V720-4,0)&amp;"")</f>
        <v/>
      </c>
      <c r="S720" s="160" t="str">
        <f t="array" aca="1" ref="S720" ca="1">IF(B720="","",IF(ISERROR(MATCH($E720,CL,0)),"Unknown",INDIRECT("'C'!$A$"&amp;MATCH($E720,CL,0)+1)))</f>
        <v/>
      </c>
      <c r="T720" s="160" t="str">
        <f t="array" aca="1" ref="T720" ca="1">IF(B720="","",IF(ISERROR(MATCH($J720,SorP!$B$1:$B$6226,0)),"",INDIRECT("'SorP'!$A$"&amp;MATCH($S720&amp;$J720,SorP!C:C,0))))</f>
        <v/>
      </c>
      <c r="U720" s="161"/>
      <c r="V720" s="151" t="e">
        <f>IF(C720="",NA(),IF(OR(C720="Smelter not listed",C720="Smelter not yet identified"),MATCH($B720&amp;$D720,'Smelter Look-up'!$J:$J,0),MATCH($B720&amp;$C720,'Smelter Look-up'!$J:$J,0)))</f>
        <v>#N/A</v>
      </c>
      <c r="W720" s="134"/>
      <c r="X720" s="134">
        <f t="shared" ca="1" si="10"/>
        <v>0</v>
      </c>
      <c r="Y720" s="134"/>
      <c r="Z720" s="134"/>
      <c r="AA720" s="134"/>
      <c r="AB720" s="162" t="str">
        <f t="shared" si="11"/>
        <v/>
      </c>
      <c r="AC720" s="134"/>
      <c r="AD720" s="134"/>
      <c r="AE720" s="134"/>
      <c r="AF720" s="134"/>
      <c r="AG720" s="134"/>
      <c r="AH720" s="134"/>
    </row>
    <row r="721" spans="1:34" ht="12" customHeight="1">
      <c r="A721" s="160"/>
      <c r="B721" s="155" t="str">
        <f t="array" ref="B721">IF(LEN(A721)=0,"",INDEX('Smelter Look-up'!$A:$A,MATCH($A721,'Smelter Look-up'!$E:$E,0)))</f>
        <v/>
      </c>
      <c r="C721" s="158" t="str">
        <f t="array" ref="C721">IF(LEN(A721)=0,"",INDEX('Smelter Look-up'!$C:$C,MATCH($A721,'Smelter Look-up'!$E:$E,0)))</f>
        <v/>
      </c>
      <c r="D721" s="155"/>
      <c r="E721" s="155" t="str">
        <f ca="1">IF(ISERROR($V721),"",OFFSET('Smelter Look-up'!$D$4,$V721-4,0)&amp;"")</f>
        <v/>
      </c>
      <c r="F721" s="155" t="str">
        <f ca="1">IF(ISERROR($V721),"",OFFSET('Smelter Look-up'!$E$4,$V721-4,0))</f>
        <v/>
      </c>
      <c r="G721" s="155" t="str">
        <f ca="1">IF(C721=$X$4,IF(ISERROR($V721),"Enter smelter details","RMI"),IF(ISERROR($V721),"",OFFSET('Smelter Look-up'!$F$4,$V721-4,0)))</f>
        <v/>
      </c>
      <c r="H721" s="156" t="str">
        <f ca="1">IF(ISERROR($V721),"",OFFSET('Smelter Look-up'!$G$4,$V721-4,0))</f>
        <v/>
      </c>
      <c r="I721" s="157" t="str">
        <f ca="1">IF(ISERROR($V721),"",OFFSET('Smelter Look-up'!$H$4,$V721-4,0))</f>
        <v/>
      </c>
      <c r="J721" s="157" t="str">
        <f ca="1">IF(ISERROR($V721),"",OFFSET('Smelter Look-up'!$I$4,$V721-4,0))</f>
        <v/>
      </c>
      <c r="K721" s="158"/>
      <c r="L721" s="158"/>
      <c r="M721" s="158"/>
      <c r="N721" s="158"/>
      <c r="O721" s="158"/>
      <c r="P721" s="157"/>
      <c r="Q721" s="159"/>
      <c r="R721" s="155" t="str">
        <f ca="1">IF(ISERROR($V721),"",OFFSET('Smelter Look-up'!$C$4,$V721-4,0)&amp;"")</f>
        <v/>
      </c>
      <c r="S721" s="160" t="str">
        <f t="array" aca="1" ref="S721" ca="1">IF(B721="","",IF(ISERROR(MATCH($E721,CL,0)),"Unknown",INDIRECT("'C'!$A$"&amp;MATCH($E721,CL,0)+1)))</f>
        <v/>
      </c>
      <c r="T721" s="160" t="str">
        <f t="array" aca="1" ref="T721" ca="1">IF(B721="","",IF(ISERROR(MATCH($J721,SorP!$B$1:$B$6226,0)),"",INDIRECT("'SorP'!$A$"&amp;MATCH($S721&amp;$J721,SorP!C:C,0))))</f>
        <v/>
      </c>
      <c r="U721" s="161"/>
      <c r="V721" s="151" t="e">
        <f>IF(C721="",NA(),IF(OR(C721="Smelter not listed",C721="Smelter not yet identified"),MATCH($B721&amp;$D721,'Smelter Look-up'!$J:$J,0),MATCH($B721&amp;$C721,'Smelter Look-up'!$J:$J,0)))</f>
        <v>#N/A</v>
      </c>
      <c r="W721" s="134"/>
      <c r="X721" s="134">
        <f t="shared" ca="1" si="10"/>
        <v>0</v>
      </c>
      <c r="Y721" s="134"/>
      <c r="Z721" s="134"/>
      <c r="AA721" s="134"/>
      <c r="AB721" s="162" t="str">
        <f t="shared" si="11"/>
        <v/>
      </c>
      <c r="AC721" s="134"/>
      <c r="AD721" s="134"/>
      <c r="AE721" s="134"/>
      <c r="AF721" s="134"/>
      <c r="AG721" s="134"/>
      <c r="AH721" s="134"/>
    </row>
    <row r="722" spans="1:34" ht="12" customHeight="1">
      <c r="A722" s="160"/>
      <c r="B722" s="155" t="str">
        <f t="array" ref="B722">IF(LEN(A722)=0,"",INDEX('Smelter Look-up'!$A:$A,MATCH($A722,'Smelter Look-up'!$E:$E,0)))</f>
        <v/>
      </c>
      <c r="C722" s="158" t="str">
        <f t="array" ref="C722">IF(LEN(A722)=0,"",INDEX('Smelter Look-up'!$C:$C,MATCH($A722,'Smelter Look-up'!$E:$E,0)))</f>
        <v/>
      </c>
      <c r="D722" s="155"/>
      <c r="E722" s="155" t="str">
        <f ca="1">IF(ISERROR($V722),"",OFFSET('Smelter Look-up'!$D$4,$V722-4,0)&amp;"")</f>
        <v/>
      </c>
      <c r="F722" s="155" t="str">
        <f ca="1">IF(ISERROR($V722),"",OFFSET('Smelter Look-up'!$E$4,$V722-4,0))</f>
        <v/>
      </c>
      <c r="G722" s="155" t="str">
        <f ca="1">IF(C722=$X$4,IF(ISERROR($V722),"Enter smelter details","RMI"),IF(ISERROR($V722),"",OFFSET('Smelter Look-up'!$F$4,$V722-4,0)))</f>
        <v/>
      </c>
      <c r="H722" s="156" t="str">
        <f ca="1">IF(ISERROR($V722),"",OFFSET('Smelter Look-up'!$G$4,$V722-4,0))</f>
        <v/>
      </c>
      <c r="I722" s="157" t="str">
        <f ca="1">IF(ISERROR($V722),"",OFFSET('Smelter Look-up'!$H$4,$V722-4,0))</f>
        <v/>
      </c>
      <c r="J722" s="157" t="str">
        <f ca="1">IF(ISERROR($V722),"",OFFSET('Smelter Look-up'!$I$4,$V722-4,0))</f>
        <v/>
      </c>
      <c r="K722" s="158"/>
      <c r="L722" s="158"/>
      <c r="M722" s="158"/>
      <c r="N722" s="158"/>
      <c r="O722" s="158"/>
      <c r="P722" s="157"/>
      <c r="Q722" s="159"/>
      <c r="R722" s="155" t="str">
        <f ca="1">IF(ISERROR($V722),"",OFFSET('Smelter Look-up'!$C$4,$V722-4,0)&amp;"")</f>
        <v/>
      </c>
      <c r="S722" s="160" t="str">
        <f t="array" aca="1" ref="S722" ca="1">IF(B722="","",IF(ISERROR(MATCH($E722,CL,0)),"Unknown",INDIRECT("'C'!$A$"&amp;MATCH($E722,CL,0)+1)))</f>
        <v/>
      </c>
      <c r="T722" s="160" t="str">
        <f t="array" aca="1" ref="T722" ca="1">IF(B722="","",IF(ISERROR(MATCH($J722,SorP!$B$1:$B$6226,0)),"",INDIRECT("'SorP'!$A$"&amp;MATCH($S722&amp;$J722,SorP!C:C,0))))</f>
        <v/>
      </c>
      <c r="U722" s="161"/>
      <c r="V722" s="151" t="e">
        <f>IF(C722="",NA(),IF(OR(C722="Smelter not listed",C722="Smelter not yet identified"),MATCH($B722&amp;$D722,'Smelter Look-up'!$J:$J,0),MATCH($B722&amp;$C722,'Smelter Look-up'!$J:$J,0)))</f>
        <v>#N/A</v>
      </c>
      <c r="W722" s="134"/>
      <c r="X722" s="134">
        <f t="shared" ca="1" si="10"/>
        <v>0</v>
      </c>
      <c r="Y722" s="134"/>
      <c r="Z722" s="134"/>
      <c r="AA722" s="134"/>
      <c r="AB722" s="162" t="str">
        <f t="shared" si="11"/>
        <v/>
      </c>
      <c r="AC722" s="134"/>
      <c r="AD722" s="134"/>
      <c r="AE722" s="134"/>
      <c r="AF722" s="134"/>
      <c r="AG722" s="134"/>
      <c r="AH722" s="134"/>
    </row>
    <row r="723" spans="1:34" ht="12" customHeight="1">
      <c r="A723" s="160"/>
      <c r="B723" s="155" t="str">
        <f t="array" ref="B723">IF(LEN(A723)=0,"",INDEX('Smelter Look-up'!$A:$A,MATCH($A723,'Smelter Look-up'!$E:$E,0)))</f>
        <v/>
      </c>
      <c r="C723" s="158" t="str">
        <f t="array" ref="C723">IF(LEN(A723)=0,"",INDEX('Smelter Look-up'!$C:$C,MATCH($A723,'Smelter Look-up'!$E:$E,0)))</f>
        <v/>
      </c>
      <c r="D723" s="155"/>
      <c r="E723" s="155" t="str">
        <f ca="1">IF(ISERROR($V723),"",OFFSET('Smelter Look-up'!$D$4,$V723-4,0)&amp;"")</f>
        <v/>
      </c>
      <c r="F723" s="155" t="str">
        <f ca="1">IF(ISERROR($V723),"",OFFSET('Smelter Look-up'!$E$4,$V723-4,0))</f>
        <v/>
      </c>
      <c r="G723" s="155" t="str">
        <f ca="1">IF(C723=$X$4,IF(ISERROR($V723),"Enter smelter details","RMI"),IF(ISERROR($V723),"",OFFSET('Smelter Look-up'!$F$4,$V723-4,0)))</f>
        <v/>
      </c>
      <c r="H723" s="156" t="str">
        <f ca="1">IF(ISERROR($V723),"",OFFSET('Smelter Look-up'!$G$4,$V723-4,0))</f>
        <v/>
      </c>
      <c r="I723" s="157" t="str">
        <f ca="1">IF(ISERROR($V723),"",OFFSET('Smelter Look-up'!$H$4,$V723-4,0))</f>
        <v/>
      </c>
      <c r="J723" s="157" t="str">
        <f ca="1">IF(ISERROR($V723),"",OFFSET('Smelter Look-up'!$I$4,$V723-4,0))</f>
        <v/>
      </c>
      <c r="K723" s="158"/>
      <c r="L723" s="158"/>
      <c r="M723" s="158"/>
      <c r="N723" s="158"/>
      <c r="O723" s="158"/>
      <c r="P723" s="157"/>
      <c r="Q723" s="159"/>
      <c r="R723" s="155" t="str">
        <f ca="1">IF(ISERROR($V723),"",OFFSET('Smelter Look-up'!$C$4,$V723-4,0)&amp;"")</f>
        <v/>
      </c>
      <c r="S723" s="160" t="str">
        <f t="array" aca="1" ref="S723" ca="1">IF(B723="","",IF(ISERROR(MATCH($E723,CL,0)),"Unknown",INDIRECT("'C'!$A$"&amp;MATCH($E723,CL,0)+1)))</f>
        <v/>
      </c>
      <c r="T723" s="160" t="str">
        <f t="array" aca="1" ref="T723" ca="1">IF(B723="","",IF(ISERROR(MATCH($J723,SorP!$B$1:$B$6226,0)),"",INDIRECT("'SorP'!$A$"&amp;MATCH($S723&amp;$J723,SorP!C:C,0))))</f>
        <v/>
      </c>
      <c r="U723" s="161"/>
      <c r="V723" s="151" t="e">
        <f>IF(C723="",NA(),IF(OR(C723="Smelter not listed",C723="Smelter not yet identified"),MATCH($B723&amp;$D723,'Smelter Look-up'!$J:$J,0),MATCH($B723&amp;$C723,'Smelter Look-up'!$J:$J,0)))</f>
        <v>#N/A</v>
      </c>
      <c r="W723" s="134"/>
      <c r="X723" s="134">
        <f t="shared" ca="1" si="10"/>
        <v>0</v>
      </c>
      <c r="Y723" s="134"/>
      <c r="Z723" s="134"/>
      <c r="AA723" s="134"/>
      <c r="AB723" s="162" t="str">
        <f t="shared" si="11"/>
        <v/>
      </c>
      <c r="AC723" s="134"/>
      <c r="AD723" s="134"/>
      <c r="AE723" s="134"/>
      <c r="AF723" s="134"/>
      <c r="AG723" s="134"/>
      <c r="AH723" s="134"/>
    </row>
    <row r="724" spans="1:34" ht="12" customHeight="1">
      <c r="A724" s="160"/>
      <c r="B724" s="155" t="str">
        <f t="array" ref="B724">IF(LEN(A724)=0,"",INDEX('Smelter Look-up'!$A:$A,MATCH($A724,'Smelter Look-up'!$E:$E,0)))</f>
        <v/>
      </c>
      <c r="C724" s="158" t="str">
        <f t="array" ref="C724">IF(LEN(A724)=0,"",INDEX('Smelter Look-up'!$C:$C,MATCH($A724,'Smelter Look-up'!$E:$E,0)))</f>
        <v/>
      </c>
      <c r="D724" s="155"/>
      <c r="E724" s="155" t="str">
        <f ca="1">IF(ISERROR($V724),"",OFFSET('Smelter Look-up'!$D$4,$V724-4,0)&amp;"")</f>
        <v/>
      </c>
      <c r="F724" s="155" t="str">
        <f ca="1">IF(ISERROR($V724),"",OFFSET('Smelter Look-up'!$E$4,$V724-4,0))</f>
        <v/>
      </c>
      <c r="G724" s="155" t="str">
        <f ca="1">IF(C724=$X$4,IF(ISERROR($V724),"Enter smelter details","RMI"),IF(ISERROR($V724),"",OFFSET('Smelter Look-up'!$F$4,$V724-4,0)))</f>
        <v/>
      </c>
      <c r="H724" s="156" t="str">
        <f ca="1">IF(ISERROR($V724),"",OFFSET('Smelter Look-up'!$G$4,$V724-4,0))</f>
        <v/>
      </c>
      <c r="I724" s="157" t="str">
        <f ca="1">IF(ISERROR($V724),"",OFFSET('Smelter Look-up'!$H$4,$V724-4,0))</f>
        <v/>
      </c>
      <c r="J724" s="157" t="str">
        <f ca="1">IF(ISERROR($V724),"",OFFSET('Smelter Look-up'!$I$4,$V724-4,0))</f>
        <v/>
      </c>
      <c r="K724" s="158"/>
      <c r="L724" s="158"/>
      <c r="M724" s="158"/>
      <c r="N724" s="158"/>
      <c r="O724" s="158"/>
      <c r="P724" s="157"/>
      <c r="Q724" s="159"/>
      <c r="R724" s="155" t="str">
        <f ca="1">IF(ISERROR($V724),"",OFFSET('Smelter Look-up'!$C$4,$V724-4,0)&amp;"")</f>
        <v/>
      </c>
      <c r="S724" s="160" t="str">
        <f t="array" aca="1" ref="S724" ca="1">IF(B724="","",IF(ISERROR(MATCH($E724,CL,0)),"Unknown",INDIRECT("'C'!$A$"&amp;MATCH($E724,CL,0)+1)))</f>
        <v/>
      </c>
      <c r="T724" s="160" t="str">
        <f t="array" aca="1" ref="T724" ca="1">IF(B724="","",IF(ISERROR(MATCH($J724,SorP!$B$1:$B$6226,0)),"",INDIRECT("'SorP'!$A$"&amp;MATCH($S724&amp;$J724,SorP!C:C,0))))</f>
        <v/>
      </c>
      <c r="U724" s="161"/>
      <c r="V724" s="151" t="e">
        <f>IF(C724="",NA(),IF(OR(C724="Smelter not listed",C724="Smelter not yet identified"),MATCH($B724&amp;$D724,'Smelter Look-up'!$J:$J,0),MATCH($B724&amp;$C724,'Smelter Look-up'!$J:$J,0)))</f>
        <v>#N/A</v>
      </c>
      <c r="W724" s="134"/>
      <c r="X724" s="134">
        <f t="shared" ca="1" si="10"/>
        <v>0</v>
      </c>
      <c r="Y724" s="134"/>
      <c r="Z724" s="134"/>
      <c r="AA724" s="134"/>
      <c r="AB724" s="162" t="str">
        <f t="shared" si="11"/>
        <v/>
      </c>
      <c r="AC724" s="134"/>
      <c r="AD724" s="134"/>
      <c r="AE724" s="134"/>
      <c r="AF724" s="134"/>
      <c r="AG724" s="134"/>
      <c r="AH724" s="134"/>
    </row>
    <row r="725" spans="1:34" ht="12" customHeight="1">
      <c r="A725" s="160"/>
      <c r="B725" s="155" t="str">
        <f t="array" ref="B725">IF(LEN(A725)=0,"",INDEX('Smelter Look-up'!$A:$A,MATCH($A725,'Smelter Look-up'!$E:$E,0)))</f>
        <v/>
      </c>
      <c r="C725" s="158" t="str">
        <f t="array" ref="C725">IF(LEN(A725)=0,"",INDEX('Smelter Look-up'!$C:$C,MATCH($A725,'Smelter Look-up'!$E:$E,0)))</f>
        <v/>
      </c>
      <c r="D725" s="155"/>
      <c r="E725" s="155" t="str">
        <f ca="1">IF(ISERROR($V725),"",OFFSET('Smelter Look-up'!$D$4,$V725-4,0)&amp;"")</f>
        <v/>
      </c>
      <c r="F725" s="155" t="str">
        <f ca="1">IF(ISERROR($V725),"",OFFSET('Smelter Look-up'!$E$4,$V725-4,0))</f>
        <v/>
      </c>
      <c r="G725" s="155" t="str">
        <f ca="1">IF(C725=$X$4,IF(ISERROR($V725),"Enter smelter details","RMI"),IF(ISERROR($V725),"",OFFSET('Smelter Look-up'!$F$4,$V725-4,0)))</f>
        <v/>
      </c>
      <c r="H725" s="156" t="str">
        <f ca="1">IF(ISERROR($V725),"",OFFSET('Smelter Look-up'!$G$4,$V725-4,0))</f>
        <v/>
      </c>
      <c r="I725" s="157" t="str">
        <f ca="1">IF(ISERROR($V725),"",OFFSET('Smelter Look-up'!$H$4,$V725-4,0))</f>
        <v/>
      </c>
      <c r="J725" s="157" t="str">
        <f ca="1">IF(ISERROR($V725),"",OFFSET('Smelter Look-up'!$I$4,$V725-4,0))</f>
        <v/>
      </c>
      <c r="K725" s="158"/>
      <c r="L725" s="158"/>
      <c r="M725" s="158"/>
      <c r="N725" s="158"/>
      <c r="O725" s="158"/>
      <c r="P725" s="157"/>
      <c r="Q725" s="159"/>
      <c r="R725" s="155" t="str">
        <f ca="1">IF(ISERROR($V725),"",OFFSET('Smelter Look-up'!$C$4,$V725-4,0)&amp;"")</f>
        <v/>
      </c>
      <c r="S725" s="160" t="str">
        <f t="array" aca="1" ref="S725" ca="1">IF(B725="","",IF(ISERROR(MATCH($E725,CL,0)),"Unknown",INDIRECT("'C'!$A$"&amp;MATCH($E725,CL,0)+1)))</f>
        <v/>
      </c>
      <c r="T725" s="160" t="str">
        <f t="array" aca="1" ref="T725" ca="1">IF(B725="","",IF(ISERROR(MATCH($J725,SorP!$B$1:$B$6226,0)),"",INDIRECT("'SorP'!$A$"&amp;MATCH($S725&amp;$J725,SorP!C:C,0))))</f>
        <v/>
      </c>
      <c r="U725" s="161"/>
      <c r="V725" s="151" t="e">
        <f>IF(C725="",NA(),IF(OR(C725="Smelter not listed",C725="Smelter not yet identified"),MATCH($B725&amp;$D725,'Smelter Look-up'!$J:$J,0),MATCH($B725&amp;$C725,'Smelter Look-up'!$J:$J,0)))</f>
        <v>#N/A</v>
      </c>
      <c r="W725" s="134"/>
      <c r="X725" s="134">
        <f t="shared" ca="1" si="10"/>
        <v>0</v>
      </c>
      <c r="Y725" s="134"/>
      <c r="Z725" s="134"/>
      <c r="AA725" s="134"/>
      <c r="AB725" s="162" t="str">
        <f t="shared" si="11"/>
        <v/>
      </c>
      <c r="AC725" s="134"/>
      <c r="AD725" s="134"/>
      <c r="AE725" s="134"/>
      <c r="AF725" s="134"/>
      <c r="AG725" s="134"/>
      <c r="AH725" s="134"/>
    </row>
    <row r="726" spans="1:34" ht="12" customHeight="1">
      <c r="A726" s="160"/>
      <c r="B726" s="155" t="str">
        <f t="array" ref="B726">IF(LEN(A726)=0,"",INDEX('Smelter Look-up'!$A:$A,MATCH($A726,'Smelter Look-up'!$E:$E,0)))</f>
        <v/>
      </c>
      <c r="C726" s="158" t="str">
        <f t="array" ref="C726">IF(LEN(A726)=0,"",INDEX('Smelter Look-up'!$C:$C,MATCH($A726,'Smelter Look-up'!$E:$E,0)))</f>
        <v/>
      </c>
      <c r="D726" s="155"/>
      <c r="E726" s="155" t="str">
        <f ca="1">IF(ISERROR($V726),"",OFFSET('Smelter Look-up'!$D$4,$V726-4,0)&amp;"")</f>
        <v/>
      </c>
      <c r="F726" s="155" t="str">
        <f ca="1">IF(ISERROR($V726),"",OFFSET('Smelter Look-up'!$E$4,$V726-4,0))</f>
        <v/>
      </c>
      <c r="G726" s="155" t="str">
        <f ca="1">IF(C726=$X$4,IF(ISERROR($V726),"Enter smelter details","RMI"),IF(ISERROR($V726),"",OFFSET('Smelter Look-up'!$F$4,$V726-4,0)))</f>
        <v/>
      </c>
      <c r="H726" s="156" t="str">
        <f ca="1">IF(ISERROR($V726),"",OFFSET('Smelter Look-up'!$G$4,$V726-4,0))</f>
        <v/>
      </c>
      <c r="I726" s="157" t="str">
        <f ca="1">IF(ISERROR($V726),"",OFFSET('Smelter Look-up'!$H$4,$V726-4,0))</f>
        <v/>
      </c>
      <c r="J726" s="157" t="str">
        <f ca="1">IF(ISERROR($V726),"",OFFSET('Smelter Look-up'!$I$4,$V726-4,0))</f>
        <v/>
      </c>
      <c r="K726" s="158"/>
      <c r="L726" s="158"/>
      <c r="M726" s="158"/>
      <c r="N726" s="158"/>
      <c r="O726" s="158"/>
      <c r="P726" s="157"/>
      <c r="Q726" s="159"/>
      <c r="R726" s="155" t="str">
        <f ca="1">IF(ISERROR($V726),"",OFFSET('Smelter Look-up'!$C$4,$V726-4,0)&amp;"")</f>
        <v/>
      </c>
      <c r="S726" s="160" t="str">
        <f t="array" aca="1" ref="S726" ca="1">IF(B726="","",IF(ISERROR(MATCH($E726,CL,0)),"Unknown",INDIRECT("'C'!$A$"&amp;MATCH($E726,CL,0)+1)))</f>
        <v/>
      </c>
      <c r="T726" s="160" t="str">
        <f t="array" aca="1" ref="T726" ca="1">IF(B726="","",IF(ISERROR(MATCH($J726,SorP!$B$1:$B$6226,0)),"",INDIRECT("'SorP'!$A$"&amp;MATCH($S726&amp;$J726,SorP!C:C,0))))</f>
        <v/>
      </c>
      <c r="U726" s="161"/>
      <c r="V726" s="151" t="e">
        <f>IF(C726="",NA(),IF(OR(C726="Smelter not listed",C726="Smelter not yet identified"),MATCH($B726&amp;$D726,'Smelter Look-up'!$J:$J,0),MATCH($B726&amp;$C726,'Smelter Look-up'!$J:$J,0)))</f>
        <v>#N/A</v>
      </c>
      <c r="W726" s="134"/>
      <c r="X726" s="134">
        <f t="shared" ca="1" si="10"/>
        <v>0</v>
      </c>
      <c r="Y726" s="134"/>
      <c r="Z726" s="134"/>
      <c r="AA726" s="134"/>
      <c r="AB726" s="162" t="str">
        <f t="shared" si="11"/>
        <v/>
      </c>
      <c r="AC726" s="134"/>
      <c r="AD726" s="134"/>
      <c r="AE726" s="134"/>
      <c r="AF726" s="134"/>
      <c r="AG726" s="134"/>
      <c r="AH726" s="134"/>
    </row>
    <row r="727" spans="1:34" ht="12" customHeight="1">
      <c r="A727" s="160"/>
      <c r="B727" s="155" t="str">
        <f t="array" ref="B727">IF(LEN(A727)=0,"",INDEX('Smelter Look-up'!$A:$A,MATCH($A727,'Smelter Look-up'!$E:$E,0)))</f>
        <v/>
      </c>
      <c r="C727" s="158" t="str">
        <f t="array" ref="C727">IF(LEN(A727)=0,"",INDEX('Smelter Look-up'!$C:$C,MATCH($A727,'Smelter Look-up'!$E:$E,0)))</f>
        <v/>
      </c>
      <c r="D727" s="155"/>
      <c r="E727" s="155" t="str">
        <f ca="1">IF(ISERROR($V727),"",OFFSET('Smelter Look-up'!$D$4,$V727-4,0)&amp;"")</f>
        <v/>
      </c>
      <c r="F727" s="155" t="str">
        <f ca="1">IF(ISERROR($V727),"",OFFSET('Smelter Look-up'!$E$4,$V727-4,0))</f>
        <v/>
      </c>
      <c r="G727" s="155" t="str">
        <f ca="1">IF(C727=$X$4,IF(ISERROR($V727),"Enter smelter details","RMI"),IF(ISERROR($V727),"",OFFSET('Smelter Look-up'!$F$4,$V727-4,0)))</f>
        <v/>
      </c>
      <c r="H727" s="156" t="str">
        <f ca="1">IF(ISERROR($V727),"",OFFSET('Smelter Look-up'!$G$4,$V727-4,0))</f>
        <v/>
      </c>
      <c r="I727" s="157" t="str">
        <f ca="1">IF(ISERROR($V727),"",OFFSET('Smelter Look-up'!$H$4,$V727-4,0))</f>
        <v/>
      </c>
      <c r="J727" s="157" t="str">
        <f ca="1">IF(ISERROR($V727),"",OFFSET('Smelter Look-up'!$I$4,$V727-4,0))</f>
        <v/>
      </c>
      <c r="K727" s="158"/>
      <c r="L727" s="158"/>
      <c r="M727" s="158"/>
      <c r="N727" s="158"/>
      <c r="O727" s="158"/>
      <c r="P727" s="157"/>
      <c r="Q727" s="159"/>
      <c r="R727" s="155" t="str">
        <f ca="1">IF(ISERROR($V727),"",OFFSET('Smelter Look-up'!$C$4,$V727-4,0)&amp;"")</f>
        <v/>
      </c>
      <c r="S727" s="160" t="str">
        <f t="array" aca="1" ref="S727" ca="1">IF(B727="","",IF(ISERROR(MATCH($E727,CL,0)),"Unknown",INDIRECT("'C'!$A$"&amp;MATCH($E727,CL,0)+1)))</f>
        <v/>
      </c>
      <c r="T727" s="160" t="str">
        <f t="array" aca="1" ref="T727" ca="1">IF(B727="","",IF(ISERROR(MATCH($J727,SorP!$B$1:$B$6226,0)),"",INDIRECT("'SorP'!$A$"&amp;MATCH($S727&amp;$J727,SorP!C:C,0))))</f>
        <v/>
      </c>
      <c r="U727" s="161"/>
      <c r="V727" s="151" t="e">
        <f>IF(C727="",NA(),IF(OR(C727="Smelter not listed",C727="Smelter not yet identified"),MATCH($B727&amp;$D727,'Smelter Look-up'!$J:$J,0),MATCH($B727&amp;$C727,'Smelter Look-up'!$J:$J,0)))</f>
        <v>#N/A</v>
      </c>
      <c r="W727" s="134"/>
      <c r="X727" s="134">
        <f t="shared" ca="1" si="10"/>
        <v>0</v>
      </c>
      <c r="Y727" s="134"/>
      <c r="Z727" s="134"/>
      <c r="AA727" s="134"/>
      <c r="AB727" s="162" t="str">
        <f t="shared" si="11"/>
        <v/>
      </c>
      <c r="AC727" s="134"/>
      <c r="AD727" s="134"/>
      <c r="AE727" s="134"/>
      <c r="AF727" s="134"/>
      <c r="AG727" s="134"/>
      <c r="AH727" s="134"/>
    </row>
    <row r="728" spans="1:34" ht="12" customHeight="1">
      <c r="A728" s="160"/>
      <c r="B728" s="155" t="str">
        <f t="array" ref="B728">IF(LEN(A728)=0,"",INDEX('Smelter Look-up'!$A:$A,MATCH($A728,'Smelter Look-up'!$E:$E,0)))</f>
        <v/>
      </c>
      <c r="C728" s="158" t="str">
        <f t="array" ref="C728">IF(LEN(A728)=0,"",INDEX('Smelter Look-up'!$C:$C,MATCH($A728,'Smelter Look-up'!$E:$E,0)))</f>
        <v/>
      </c>
      <c r="D728" s="155"/>
      <c r="E728" s="155" t="str">
        <f ca="1">IF(ISERROR($V728),"",OFFSET('Smelter Look-up'!$D$4,$V728-4,0)&amp;"")</f>
        <v/>
      </c>
      <c r="F728" s="155" t="str">
        <f ca="1">IF(ISERROR($V728),"",OFFSET('Smelter Look-up'!$E$4,$V728-4,0))</f>
        <v/>
      </c>
      <c r="G728" s="155" t="str">
        <f ca="1">IF(C728=$X$4,IF(ISERROR($V728),"Enter smelter details","RMI"),IF(ISERROR($V728),"",OFFSET('Smelter Look-up'!$F$4,$V728-4,0)))</f>
        <v/>
      </c>
      <c r="H728" s="156" t="str">
        <f ca="1">IF(ISERROR($V728),"",OFFSET('Smelter Look-up'!$G$4,$V728-4,0))</f>
        <v/>
      </c>
      <c r="I728" s="157" t="str">
        <f ca="1">IF(ISERROR($V728),"",OFFSET('Smelter Look-up'!$H$4,$V728-4,0))</f>
        <v/>
      </c>
      <c r="J728" s="157" t="str">
        <f ca="1">IF(ISERROR($V728),"",OFFSET('Smelter Look-up'!$I$4,$V728-4,0))</f>
        <v/>
      </c>
      <c r="K728" s="158"/>
      <c r="L728" s="158"/>
      <c r="M728" s="158"/>
      <c r="N728" s="158"/>
      <c r="O728" s="158"/>
      <c r="P728" s="157"/>
      <c r="Q728" s="159"/>
      <c r="R728" s="155" t="str">
        <f ca="1">IF(ISERROR($V728),"",OFFSET('Smelter Look-up'!$C$4,$V728-4,0)&amp;"")</f>
        <v/>
      </c>
      <c r="S728" s="160" t="str">
        <f t="array" aca="1" ref="S728" ca="1">IF(B728="","",IF(ISERROR(MATCH($E728,CL,0)),"Unknown",INDIRECT("'C'!$A$"&amp;MATCH($E728,CL,0)+1)))</f>
        <v/>
      </c>
      <c r="T728" s="160" t="str">
        <f t="array" aca="1" ref="T728" ca="1">IF(B728="","",IF(ISERROR(MATCH($J728,SorP!$B$1:$B$6226,0)),"",INDIRECT("'SorP'!$A$"&amp;MATCH($S728&amp;$J728,SorP!C:C,0))))</f>
        <v/>
      </c>
      <c r="U728" s="161"/>
      <c r="V728" s="151" t="e">
        <f>IF(C728="",NA(),IF(OR(C728="Smelter not listed",C728="Smelter not yet identified"),MATCH($B728&amp;$D728,'Smelter Look-up'!$J:$J,0),MATCH($B728&amp;$C728,'Smelter Look-up'!$J:$J,0)))</f>
        <v>#N/A</v>
      </c>
      <c r="W728" s="134"/>
      <c r="X728" s="134">
        <f t="shared" ca="1" si="10"/>
        <v>0</v>
      </c>
      <c r="Y728" s="134"/>
      <c r="Z728" s="134"/>
      <c r="AA728" s="134"/>
      <c r="AB728" s="162" t="str">
        <f t="shared" si="11"/>
        <v/>
      </c>
      <c r="AC728" s="134"/>
      <c r="AD728" s="134"/>
      <c r="AE728" s="134"/>
      <c r="AF728" s="134"/>
      <c r="AG728" s="134"/>
      <c r="AH728" s="134"/>
    </row>
    <row r="729" spans="1:34" ht="12" customHeight="1">
      <c r="A729" s="160"/>
      <c r="B729" s="155" t="str">
        <f t="array" ref="B729">IF(LEN(A729)=0,"",INDEX('Smelter Look-up'!$A:$A,MATCH($A729,'Smelter Look-up'!$E:$E,0)))</f>
        <v/>
      </c>
      <c r="C729" s="158" t="str">
        <f t="array" ref="C729">IF(LEN(A729)=0,"",INDEX('Smelter Look-up'!$C:$C,MATCH($A729,'Smelter Look-up'!$E:$E,0)))</f>
        <v/>
      </c>
      <c r="D729" s="155"/>
      <c r="E729" s="155" t="str">
        <f ca="1">IF(ISERROR($V729),"",OFFSET('Smelter Look-up'!$D$4,$V729-4,0)&amp;"")</f>
        <v/>
      </c>
      <c r="F729" s="155" t="str">
        <f ca="1">IF(ISERROR($V729),"",OFFSET('Smelter Look-up'!$E$4,$V729-4,0))</f>
        <v/>
      </c>
      <c r="G729" s="155" t="str">
        <f ca="1">IF(C729=$X$4,IF(ISERROR($V729),"Enter smelter details","RMI"),IF(ISERROR($V729),"",OFFSET('Smelter Look-up'!$F$4,$V729-4,0)))</f>
        <v/>
      </c>
      <c r="H729" s="156" t="str">
        <f ca="1">IF(ISERROR($V729),"",OFFSET('Smelter Look-up'!$G$4,$V729-4,0))</f>
        <v/>
      </c>
      <c r="I729" s="157" t="str">
        <f ca="1">IF(ISERROR($V729),"",OFFSET('Smelter Look-up'!$H$4,$V729-4,0))</f>
        <v/>
      </c>
      <c r="J729" s="157" t="str">
        <f ca="1">IF(ISERROR($V729),"",OFFSET('Smelter Look-up'!$I$4,$V729-4,0))</f>
        <v/>
      </c>
      <c r="K729" s="158"/>
      <c r="L729" s="158"/>
      <c r="M729" s="158"/>
      <c r="N729" s="158"/>
      <c r="O729" s="158"/>
      <c r="P729" s="157"/>
      <c r="Q729" s="159"/>
      <c r="R729" s="155" t="str">
        <f ca="1">IF(ISERROR($V729),"",OFFSET('Smelter Look-up'!$C$4,$V729-4,0)&amp;"")</f>
        <v/>
      </c>
      <c r="S729" s="160" t="str">
        <f t="array" aca="1" ref="S729" ca="1">IF(B729="","",IF(ISERROR(MATCH($E729,CL,0)),"Unknown",INDIRECT("'C'!$A$"&amp;MATCH($E729,CL,0)+1)))</f>
        <v/>
      </c>
      <c r="T729" s="160" t="str">
        <f t="array" aca="1" ref="T729" ca="1">IF(B729="","",IF(ISERROR(MATCH($J729,SorP!$B$1:$B$6226,0)),"",INDIRECT("'SorP'!$A$"&amp;MATCH($S729&amp;$J729,SorP!C:C,0))))</f>
        <v/>
      </c>
      <c r="U729" s="161"/>
      <c r="V729" s="151" t="e">
        <f>IF(C729="",NA(),IF(OR(C729="Smelter not listed",C729="Smelter not yet identified"),MATCH($B729&amp;$D729,'Smelter Look-up'!$J:$J,0),MATCH($B729&amp;$C729,'Smelter Look-up'!$J:$J,0)))</f>
        <v>#N/A</v>
      </c>
      <c r="W729" s="134"/>
      <c r="X729" s="134">
        <f t="shared" ca="1" si="10"/>
        <v>0</v>
      </c>
      <c r="Y729" s="134"/>
      <c r="Z729" s="134"/>
      <c r="AA729" s="134"/>
      <c r="AB729" s="162" t="str">
        <f t="shared" si="11"/>
        <v/>
      </c>
      <c r="AC729" s="134"/>
      <c r="AD729" s="134"/>
      <c r="AE729" s="134"/>
      <c r="AF729" s="134"/>
      <c r="AG729" s="134"/>
      <c r="AH729" s="134"/>
    </row>
    <row r="730" spans="1:34" ht="12" customHeight="1">
      <c r="A730" s="160"/>
      <c r="B730" s="155" t="str">
        <f t="array" ref="B730">IF(LEN(A730)=0,"",INDEX('Smelter Look-up'!$A:$A,MATCH($A730,'Smelter Look-up'!$E:$E,0)))</f>
        <v/>
      </c>
      <c r="C730" s="158" t="str">
        <f t="array" ref="C730">IF(LEN(A730)=0,"",INDEX('Smelter Look-up'!$C:$C,MATCH($A730,'Smelter Look-up'!$E:$E,0)))</f>
        <v/>
      </c>
      <c r="D730" s="155"/>
      <c r="E730" s="155" t="str">
        <f ca="1">IF(ISERROR($V730),"",OFFSET('Smelter Look-up'!$D$4,$V730-4,0)&amp;"")</f>
        <v/>
      </c>
      <c r="F730" s="155" t="str">
        <f ca="1">IF(ISERROR($V730),"",OFFSET('Smelter Look-up'!$E$4,$V730-4,0))</f>
        <v/>
      </c>
      <c r="G730" s="155" t="str">
        <f ca="1">IF(C730=$X$4,IF(ISERROR($V730),"Enter smelter details","RMI"),IF(ISERROR($V730),"",OFFSET('Smelter Look-up'!$F$4,$V730-4,0)))</f>
        <v/>
      </c>
      <c r="H730" s="156" t="str">
        <f ca="1">IF(ISERROR($V730),"",OFFSET('Smelter Look-up'!$G$4,$V730-4,0))</f>
        <v/>
      </c>
      <c r="I730" s="157" t="str">
        <f ca="1">IF(ISERROR($V730),"",OFFSET('Smelter Look-up'!$H$4,$V730-4,0))</f>
        <v/>
      </c>
      <c r="J730" s="157" t="str">
        <f ca="1">IF(ISERROR($V730),"",OFFSET('Smelter Look-up'!$I$4,$V730-4,0))</f>
        <v/>
      </c>
      <c r="K730" s="158"/>
      <c r="L730" s="158"/>
      <c r="M730" s="158"/>
      <c r="N730" s="158"/>
      <c r="O730" s="158"/>
      <c r="P730" s="157"/>
      <c r="Q730" s="159"/>
      <c r="R730" s="155" t="str">
        <f ca="1">IF(ISERROR($V730),"",OFFSET('Smelter Look-up'!$C$4,$V730-4,0)&amp;"")</f>
        <v/>
      </c>
      <c r="S730" s="160" t="str">
        <f t="array" aca="1" ref="S730" ca="1">IF(B730="","",IF(ISERROR(MATCH($E730,CL,0)),"Unknown",INDIRECT("'C'!$A$"&amp;MATCH($E730,CL,0)+1)))</f>
        <v/>
      </c>
      <c r="T730" s="160" t="str">
        <f t="array" aca="1" ref="T730" ca="1">IF(B730="","",IF(ISERROR(MATCH($J730,SorP!$B$1:$B$6226,0)),"",INDIRECT("'SorP'!$A$"&amp;MATCH($S730&amp;$J730,SorP!C:C,0))))</f>
        <v/>
      </c>
      <c r="U730" s="161"/>
      <c r="V730" s="151" t="e">
        <f>IF(C730="",NA(),IF(OR(C730="Smelter not listed",C730="Smelter not yet identified"),MATCH($B730&amp;$D730,'Smelter Look-up'!$J:$J,0),MATCH($B730&amp;$C730,'Smelter Look-up'!$J:$J,0)))</f>
        <v>#N/A</v>
      </c>
      <c r="W730" s="134"/>
      <c r="X730" s="134">
        <f t="shared" ca="1" si="10"/>
        <v>0</v>
      </c>
      <c r="Y730" s="134"/>
      <c r="Z730" s="134"/>
      <c r="AA730" s="134"/>
      <c r="AB730" s="162" t="str">
        <f t="shared" si="11"/>
        <v/>
      </c>
      <c r="AC730" s="134"/>
      <c r="AD730" s="134"/>
      <c r="AE730" s="134"/>
      <c r="AF730" s="134"/>
      <c r="AG730" s="134"/>
      <c r="AH730" s="134"/>
    </row>
    <row r="731" spans="1:34" ht="12" customHeight="1">
      <c r="A731" s="160"/>
      <c r="B731" s="155" t="str">
        <f t="array" ref="B731">IF(LEN(A731)=0,"",INDEX('Smelter Look-up'!$A:$A,MATCH($A731,'Smelter Look-up'!$E:$E,0)))</f>
        <v/>
      </c>
      <c r="C731" s="158" t="str">
        <f t="array" ref="C731">IF(LEN(A731)=0,"",INDEX('Smelter Look-up'!$C:$C,MATCH($A731,'Smelter Look-up'!$E:$E,0)))</f>
        <v/>
      </c>
      <c r="D731" s="155"/>
      <c r="E731" s="155" t="str">
        <f ca="1">IF(ISERROR($V731),"",OFFSET('Smelter Look-up'!$D$4,$V731-4,0)&amp;"")</f>
        <v/>
      </c>
      <c r="F731" s="155" t="str">
        <f ca="1">IF(ISERROR($V731),"",OFFSET('Smelter Look-up'!$E$4,$V731-4,0))</f>
        <v/>
      </c>
      <c r="G731" s="155" t="str">
        <f ca="1">IF(C731=$X$4,IF(ISERROR($V731),"Enter smelter details","RMI"),IF(ISERROR($V731),"",OFFSET('Smelter Look-up'!$F$4,$V731-4,0)))</f>
        <v/>
      </c>
      <c r="H731" s="156" t="str">
        <f ca="1">IF(ISERROR($V731),"",OFFSET('Smelter Look-up'!$G$4,$V731-4,0))</f>
        <v/>
      </c>
      <c r="I731" s="157" t="str">
        <f ca="1">IF(ISERROR($V731),"",OFFSET('Smelter Look-up'!$H$4,$V731-4,0))</f>
        <v/>
      </c>
      <c r="J731" s="157" t="str">
        <f ca="1">IF(ISERROR($V731),"",OFFSET('Smelter Look-up'!$I$4,$V731-4,0))</f>
        <v/>
      </c>
      <c r="K731" s="158"/>
      <c r="L731" s="158"/>
      <c r="M731" s="158"/>
      <c r="N731" s="158"/>
      <c r="O731" s="158"/>
      <c r="P731" s="157"/>
      <c r="Q731" s="159"/>
      <c r="R731" s="155" t="str">
        <f ca="1">IF(ISERROR($V731),"",OFFSET('Smelter Look-up'!$C$4,$V731-4,0)&amp;"")</f>
        <v/>
      </c>
      <c r="S731" s="160" t="str">
        <f t="array" aca="1" ref="S731" ca="1">IF(B731="","",IF(ISERROR(MATCH($E731,CL,0)),"Unknown",INDIRECT("'C'!$A$"&amp;MATCH($E731,CL,0)+1)))</f>
        <v/>
      </c>
      <c r="T731" s="160" t="str">
        <f t="array" aca="1" ref="T731" ca="1">IF(B731="","",IF(ISERROR(MATCH($J731,SorP!$B$1:$B$6226,0)),"",INDIRECT("'SorP'!$A$"&amp;MATCH($S731&amp;$J731,SorP!C:C,0))))</f>
        <v/>
      </c>
      <c r="U731" s="161"/>
      <c r="V731" s="151" t="e">
        <f>IF(C731="",NA(),IF(OR(C731="Smelter not listed",C731="Smelter not yet identified"),MATCH($B731&amp;$D731,'Smelter Look-up'!$J:$J,0),MATCH($B731&amp;$C731,'Smelter Look-up'!$J:$J,0)))</f>
        <v>#N/A</v>
      </c>
      <c r="W731" s="134"/>
      <c r="X731" s="134">
        <f t="shared" ca="1" si="10"/>
        <v>0</v>
      </c>
      <c r="Y731" s="134"/>
      <c r="Z731" s="134"/>
      <c r="AA731" s="134"/>
      <c r="AB731" s="162" t="str">
        <f t="shared" si="11"/>
        <v/>
      </c>
      <c r="AC731" s="134"/>
      <c r="AD731" s="134"/>
      <c r="AE731" s="134"/>
      <c r="AF731" s="134"/>
      <c r="AG731" s="134"/>
      <c r="AH731" s="134"/>
    </row>
    <row r="732" spans="1:34" ht="12" customHeight="1">
      <c r="A732" s="160"/>
      <c r="B732" s="155" t="str">
        <f t="array" ref="B732">IF(LEN(A732)=0,"",INDEX('Smelter Look-up'!$A:$A,MATCH($A732,'Smelter Look-up'!$E:$E,0)))</f>
        <v/>
      </c>
      <c r="C732" s="158" t="str">
        <f t="array" ref="C732">IF(LEN(A732)=0,"",INDEX('Smelter Look-up'!$C:$C,MATCH($A732,'Smelter Look-up'!$E:$E,0)))</f>
        <v/>
      </c>
      <c r="D732" s="155"/>
      <c r="E732" s="155" t="str">
        <f ca="1">IF(ISERROR($V732),"",OFFSET('Smelter Look-up'!$D$4,$V732-4,0)&amp;"")</f>
        <v/>
      </c>
      <c r="F732" s="155" t="str">
        <f ca="1">IF(ISERROR($V732),"",OFFSET('Smelter Look-up'!$E$4,$V732-4,0))</f>
        <v/>
      </c>
      <c r="G732" s="155" t="str">
        <f ca="1">IF(C732=$X$4,IF(ISERROR($V732),"Enter smelter details","RMI"),IF(ISERROR($V732),"",OFFSET('Smelter Look-up'!$F$4,$V732-4,0)))</f>
        <v/>
      </c>
      <c r="H732" s="156" t="str">
        <f ca="1">IF(ISERROR($V732),"",OFFSET('Smelter Look-up'!$G$4,$V732-4,0))</f>
        <v/>
      </c>
      <c r="I732" s="157" t="str">
        <f ca="1">IF(ISERROR($V732),"",OFFSET('Smelter Look-up'!$H$4,$V732-4,0))</f>
        <v/>
      </c>
      <c r="J732" s="157" t="str">
        <f ca="1">IF(ISERROR($V732),"",OFFSET('Smelter Look-up'!$I$4,$V732-4,0))</f>
        <v/>
      </c>
      <c r="K732" s="158"/>
      <c r="L732" s="158"/>
      <c r="M732" s="158"/>
      <c r="N732" s="158"/>
      <c r="O732" s="158"/>
      <c r="P732" s="157"/>
      <c r="Q732" s="159"/>
      <c r="R732" s="155" t="str">
        <f ca="1">IF(ISERROR($V732),"",OFFSET('Smelter Look-up'!$C$4,$V732-4,0)&amp;"")</f>
        <v/>
      </c>
      <c r="S732" s="160" t="str">
        <f t="array" aca="1" ref="S732" ca="1">IF(B732="","",IF(ISERROR(MATCH($E732,CL,0)),"Unknown",INDIRECT("'C'!$A$"&amp;MATCH($E732,CL,0)+1)))</f>
        <v/>
      </c>
      <c r="T732" s="160" t="str">
        <f t="array" aca="1" ref="T732" ca="1">IF(B732="","",IF(ISERROR(MATCH($J732,SorP!$B$1:$B$6226,0)),"",INDIRECT("'SorP'!$A$"&amp;MATCH($S732&amp;$J732,SorP!C:C,0))))</f>
        <v/>
      </c>
      <c r="U732" s="161"/>
      <c r="V732" s="151" t="e">
        <f>IF(C732="",NA(),IF(OR(C732="Smelter not listed",C732="Smelter not yet identified"),MATCH($B732&amp;$D732,'Smelter Look-up'!$J:$J,0),MATCH($B732&amp;$C732,'Smelter Look-up'!$J:$J,0)))</f>
        <v>#N/A</v>
      </c>
      <c r="W732" s="134"/>
      <c r="X732" s="134">
        <f t="shared" ca="1" si="10"/>
        <v>0</v>
      </c>
      <c r="Y732" s="134"/>
      <c r="Z732" s="134"/>
      <c r="AA732" s="134"/>
      <c r="AB732" s="162" t="str">
        <f t="shared" si="11"/>
        <v/>
      </c>
      <c r="AC732" s="134"/>
      <c r="AD732" s="134"/>
      <c r="AE732" s="134"/>
      <c r="AF732" s="134"/>
      <c r="AG732" s="134"/>
      <c r="AH732" s="134"/>
    </row>
    <row r="733" spans="1:34" ht="12" customHeight="1">
      <c r="A733" s="160"/>
      <c r="B733" s="155" t="str">
        <f t="array" ref="B733">IF(LEN(A733)=0,"",INDEX('Smelter Look-up'!$A:$A,MATCH($A733,'Smelter Look-up'!$E:$E,0)))</f>
        <v/>
      </c>
      <c r="C733" s="158" t="str">
        <f t="array" ref="C733">IF(LEN(A733)=0,"",INDEX('Smelter Look-up'!$C:$C,MATCH($A733,'Smelter Look-up'!$E:$E,0)))</f>
        <v/>
      </c>
      <c r="D733" s="155"/>
      <c r="E733" s="155" t="str">
        <f ca="1">IF(ISERROR($V733),"",OFFSET('Smelter Look-up'!$D$4,$V733-4,0)&amp;"")</f>
        <v/>
      </c>
      <c r="F733" s="155" t="str">
        <f ca="1">IF(ISERROR($V733),"",OFFSET('Smelter Look-up'!$E$4,$V733-4,0))</f>
        <v/>
      </c>
      <c r="G733" s="155" t="str">
        <f ca="1">IF(C733=$X$4,IF(ISERROR($V733),"Enter smelter details","RMI"),IF(ISERROR($V733),"",OFFSET('Smelter Look-up'!$F$4,$V733-4,0)))</f>
        <v/>
      </c>
      <c r="H733" s="156" t="str">
        <f ca="1">IF(ISERROR($V733),"",OFFSET('Smelter Look-up'!$G$4,$V733-4,0))</f>
        <v/>
      </c>
      <c r="I733" s="157" t="str">
        <f ca="1">IF(ISERROR($V733),"",OFFSET('Smelter Look-up'!$H$4,$V733-4,0))</f>
        <v/>
      </c>
      <c r="J733" s="157" t="str">
        <f ca="1">IF(ISERROR($V733),"",OFFSET('Smelter Look-up'!$I$4,$V733-4,0))</f>
        <v/>
      </c>
      <c r="K733" s="158"/>
      <c r="L733" s="158"/>
      <c r="M733" s="158"/>
      <c r="N733" s="158"/>
      <c r="O733" s="158"/>
      <c r="P733" s="157"/>
      <c r="Q733" s="159"/>
      <c r="R733" s="155" t="str">
        <f ca="1">IF(ISERROR($V733),"",OFFSET('Smelter Look-up'!$C$4,$V733-4,0)&amp;"")</f>
        <v/>
      </c>
      <c r="S733" s="160" t="str">
        <f t="array" aca="1" ref="S733" ca="1">IF(B733="","",IF(ISERROR(MATCH($E733,CL,0)),"Unknown",INDIRECT("'C'!$A$"&amp;MATCH($E733,CL,0)+1)))</f>
        <v/>
      </c>
      <c r="T733" s="160" t="str">
        <f t="array" aca="1" ref="T733" ca="1">IF(B733="","",IF(ISERROR(MATCH($J733,SorP!$B$1:$B$6226,0)),"",INDIRECT("'SorP'!$A$"&amp;MATCH($S733&amp;$J733,SorP!C:C,0))))</f>
        <v/>
      </c>
      <c r="U733" s="161"/>
      <c r="V733" s="151" t="e">
        <f>IF(C733="",NA(),IF(OR(C733="Smelter not listed",C733="Smelter not yet identified"),MATCH($B733&amp;$D733,'Smelter Look-up'!$J:$J,0),MATCH($B733&amp;$C733,'Smelter Look-up'!$J:$J,0)))</f>
        <v>#N/A</v>
      </c>
      <c r="W733" s="134"/>
      <c r="X733" s="134">
        <f t="shared" ca="1" si="10"/>
        <v>0</v>
      </c>
      <c r="Y733" s="134"/>
      <c r="Z733" s="134"/>
      <c r="AA733" s="134"/>
      <c r="AB733" s="162" t="str">
        <f t="shared" si="11"/>
        <v/>
      </c>
      <c r="AC733" s="134"/>
      <c r="AD733" s="134"/>
      <c r="AE733" s="134"/>
      <c r="AF733" s="134"/>
      <c r="AG733" s="134"/>
      <c r="AH733" s="134"/>
    </row>
    <row r="734" spans="1:34" ht="12" customHeight="1">
      <c r="A734" s="160"/>
      <c r="B734" s="155" t="str">
        <f t="array" ref="B734">IF(LEN(A734)=0,"",INDEX('Smelter Look-up'!$A:$A,MATCH($A734,'Smelter Look-up'!$E:$E,0)))</f>
        <v/>
      </c>
      <c r="C734" s="158" t="str">
        <f t="array" ref="C734">IF(LEN(A734)=0,"",INDEX('Smelter Look-up'!$C:$C,MATCH($A734,'Smelter Look-up'!$E:$E,0)))</f>
        <v/>
      </c>
      <c r="D734" s="155"/>
      <c r="E734" s="155" t="str">
        <f ca="1">IF(ISERROR($V734),"",OFFSET('Smelter Look-up'!$D$4,$V734-4,0)&amp;"")</f>
        <v/>
      </c>
      <c r="F734" s="155" t="str">
        <f ca="1">IF(ISERROR($V734),"",OFFSET('Smelter Look-up'!$E$4,$V734-4,0))</f>
        <v/>
      </c>
      <c r="G734" s="155" t="str">
        <f ca="1">IF(C734=$X$4,IF(ISERROR($V734),"Enter smelter details","RMI"),IF(ISERROR($V734),"",OFFSET('Smelter Look-up'!$F$4,$V734-4,0)))</f>
        <v/>
      </c>
      <c r="H734" s="156" t="str">
        <f ca="1">IF(ISERROR($V734),"",OFFSET('Smelter Look-up'!$G$4,$V734-4,0))</f>
        <v/>
      </c>
      <c r="I734" s="157" t="str">
        <f ca="1">IF(ISERROR($V734),"",OFFSET('Smelter Look-up'!$H$4,$V734-4,0))</f>
        <v/>
      </c>
      <c r="J734" s="157" t="str">
        <f ca="1">IF(ISERROR($V734),"",OFFSET('Smelter Look-up'!$I$4,$V734-4,0))</f>
        <v/>
      </c>
      <c r="K734" s="158"/>
      <c r="L734" s="158"/>
      <c r="M734" s="158"/>
      <c r="N734" s="158"/>
      <c r="O734" s="158"/>
      <c r="P734" s="157"/>
      <c r="Q734" s="159"/>
      <c r="R734" s="155" t="str">
        <f ca="1">IF(ISERROR($V734),"",OFFSET('Smelter Look-up'!$C$4,$V734-4,0)&amp;"")</f>
        <v/>
      </c>
      <c r="S734" s="160" t="str">
        <f t="array" aca="1" ref="S734" ca="1">IF(B734="","",IF(ISERROR(MATCH($E734,CL,0)),"Unknown",INDIRECT("'C'!$A$"&amp;MATCH($E734,CL,0)+1)))</f>
        <v/>
      </c>
      <c r="T734" s="160" t="str">
        <f t="array" aca="1" ref="T734" ca="1">IF(B734="","",IF(ISERROR(MATCH($J734,SorP!$B$1:$B$6226,0)),"",INDIRECT("'SorP'!$A$"&amp;MATCH($S734&amp;$J734,SorP!C:C,0))))</f>
        <v/>
      </c>
      <c r="U734" s="161"/>
      <c r="V734" s="151" t="e">
        <f>IF(C734="",NA(),IF(OR(C734="Smelter not listed",C734="Smelter not yet identified"),MATCH($B734&amp;$D734,'Smelter Look-up'!$J:$J,0),MATCH($B734&amp;$C734,'Smelter Look-up'!$J:$J,0)))</f>
        <v>#N/A</v>
      </c>
      <c r="W734" s="134"/>
      <c r="X734" s="134">
        <f t="shared" ca="1" si="10"/>
        <v>0</v>
      </c>
      <c r="Y734" s="134"/>
      <c r="Z734" s="134"/>
      <c r="AA734" s="134"/>
      <c r="AB734" s="162" t="str">
        <f t="shared" si="11"/>
        <v/>
      </c>
      <c r="AC734" s="134"/>
      <c r="AD734" s="134"/>
      <c r="AE734" s="134"/>
      <c r="AF734" s="134"/>
      <c r="AG734" s="134"/>
      <c r="AH734" s="134"/>
    </row>
    <row r="735" spans="1:34" ht="12" customHeight="1">
      <c r="A735" s="160"/>
      <c r="B735" s="155" t="str">
        <f t="array" ref="B735">IF(LEN(A735)=0,"",INDEX('Smelter Look-up'!$A:$A,MATCH($A735,'Smelter Look-up'!$E:$E,0)))</f>
        <v/>
      </c>
      <c r="C735" s="158" t="str">
        <f t="array" ref="C735">IF(LEN(A735)=0,"",INDEX('Smelter Look-up'!$C:$C,MATCH($A735,'Smelter Look-up'!$E:$E,0)))</f>
        <v/>
      </c>
      <c r="D735" s="155"/>
      <c r="E735" s="155" t="str">
        <f ca="1">IF(ISERROR($V735),"",OFFSET('Smelter Look-up'!$D$4,$V735-4,0)&amp;"")</f>
        <v/>
      </c>
      <c r="F735" s="155" t="str">
        <f ca="1">IF(ISERROR($V735),"",OFFSET('Smelter Look-up'!$E$4,$V735-4,0))</f>
        <v/>
      </c>
      <c r="G735" s="155" t="str">
        <f ca="1">IF(C735=$X$4,IF(ISERROR($V735),"Enter smelter details","RMI"),IF(ISERROR($V735),"",OFFSET('Smelter Look-up'!$F$4,$V735-4,0)))</f>
        <v/>
      </c>
      <c r="H735" s="156" t="str">
        <f ca="1">IF(ISERROR($V735),"",OFFSET('Smelter Look-up'!$G$4,$V735-4,0))</f>
        <v/>
      </c>
      <c r="I735" s="157" t="str">
        <f ca="1">IF(ISERROR($V735),"",OFFSET('Smelter Look-up'!$H$4,$V735-4,0))</f>
        <v/>
      </c>
      <c r="J735" s="157" t="str">
        <f ca="1">IF(ISERROR($V735),"",OFFSET('Smelter Look-up'!$I$4,$V735-4,0))</f>
        <v/>
      </c>
      <c r="K735" s="158"/>
      <c r="L735" s="158"/>
      <c r="M735" s="158"/>
      <c r="N735" s="158"/>
      <c r="O735" s="158"/>
      <c r="P735" s="157"/>
      <c r="Q735" s="159"/>
      <c r="R735" s="155" t="str">
        <f ca="1">IF(ISERROR($V735),"",OFFSET('Smelter Look-up'!$C$4,$V735-4,0)&amp;"")</f>
        <v/>
      </c>
      <c r="S735" s="160" t="str">
        <f t="array" aca="1" ref="S735" ca="1">IF(B735="","",IF(ISERROR(MATCH($E735,CL,0)),"Unknown",INDIRECT("'C'!$A$"&amp;MATCH($E735,CL,0)+1)))</f>
        <v/>
      </c>
      <c r="T735" s="160" t="str">
        <f t="array" aca="1" ref="T735" ca="1">IF(B735="","",IF(ISERROR(MATCH($J735,SorP!$B$1:$B$6226,0)),"",INDIRECT("'SorP'!$A$"&amp;MATCH($S735&amp;$J735,SorP!C:C,0))))</f>
        <v/>
      </c>
      <c r="U735" s="161"/>
      <c r="V735" s="151" t="e">
        <f>IF(C735="",NA(),IF(OR(C735="Smelter not listed",C735="Smelter not yet identified"),MATCH($B735&amp;$D735,'Smelter Look-up'!$J:$J,0),MATCH($B735&amp;$C735,'Smelter Look-up'!$J:$J,0)))</f>
        <v>#N/A</v>
      </c>
      <c r="W735" s="134"/>
      <c r="X735" s="134">
        <f t="shared" ca="1" si="10"/>
        <v>0</v>
      </c>
      <c r="Y735" s="134"/>
      <c r="Z735" s="134"/>
      <c r="AA735" s="134"/>
      <c r="AB735" s="162" t="str">
        <f t="shared" si="11"/>
        <v/>
      </c>
      <c r="AC735" s="134"/>
      <c r="AD735" s="134"/>
      <c r="AE735" s="134"/>
      <c r="AF735" s="134"/>
      <c r="AG735" s="134"/>
      <c r="AH735" s="134"/>
    </row>
    <row r="736" spans="1:34" ht="12" customHeight="1">
      <c r="A736" s="160"/>
      <c r="B736" s="155" t="str">
        <f t="array" ref="B736">IF(LEN(A736)=0,"",INDEX('Smelter Look-up'!$A:$A,MATCH($A736,'Smelter Look-up'!$E:$E,0)))</f>
        <v/>
      </c>
      <c r="C736" s="158" t="str">
        <f t="array" ref="C736">IF(LEN(A736)=0,"",INDEX('Smelter Look-up'!$C:$C,MATCH($A736,'Smelter Look-up'!$E:$E,0)))</f>
        <v/>
      </c>
      <c r="D736" s="155"/>
      <c r="E736" s="155" t="str">
        <f ca="1">IF(ISERROR($V736),"",OFFSET('Smelter Look-up'!$D$4,$V736-4,0)&amp;"")</f>
        <v/>
      </c>
      <c r="F736" s="155" t="str">
        <f ca="1">IF(ISERROR($V736),"",OFFSET('Smelter Look-up'!$E$4,$V736-4,0))</f>
        <v/>
      </c>
      <c r="G736" s="155" t="str">
        <f ca="1">IF(C736=$X$4,IF(ISERROR($V736),"Enter smelter details","RMI"),IF(ISERROR($V736),"",OFFSET('Smelter Look-up'!$F$4,$V736-4,0)))</f>
        <v/>
      </c>
      <c r="H736" s="156" t="str">
        <f ca="1">IF(ISERROR($V736),"",OFFSET('Smelter Look-up'!$G$4,$V736-4,0))</f>
        <v/>
      </c>
      <c r="I736" s="157" t="str">
        <f ca="1">IF(ISERROR($V736),"",OFFSET('Smelter Look-up'!$H$4,$V736-4,0))</f>
        <v/>
      </c>
      <c r="J736" s="157" t="str">
        <f ca="1">IF(ISERROR($V736),"",OFFSET('Smelter Look-up'!$I$4,$V736-4,0))</f>
        <v/>
      </c>
      <c r="K736" s="158"/>
      <c r="L736" s="158"/>
      <c r="M736" s="158"/>
      <c r="N736" s="158"/>
      <c r="O736" s="158"/>
      <c r="P736" s="157"/>
      <c r="Q736" s="159"/>
      <c r="R736" s="155" t="str">
        <f ca="1">IF(ISERROR($V736),"",OFFSET('Smelter Look-up'!$C$4,$V736-4,0)&amp;"")</f>
        <v/>
      </c>
      <c r="S736" s="160" t="str">
        <f t="array" aca="1" ref="S736" ca="1">IF(B736="","",IF(ISERROR(MATCH($E736,CL,0)),"Unknown",INDIRECT("'C'!$A$"&amp;MATCH($E736,CL,0)+1)))</f>
        <v/>
      </c>
      <c r="T736" s="160" t="str">
        <f t="array" aca="1" ref="T736" ca="1">IF(B736="","",IF(ISERROR(MATCH($J736,SorP!$B$1:$B$6226,0)),"",INDIRECT("'SorP'!$A$"&amp;MATCH($S736&amp;$J736,SorP!C:C,0))))</f>
        <v/>
      </c>
      <c r="U736" s="161"/>
      <c r="V736" s="151" t="e">
        <f>IF(C736="",NA(),IF(OR(C736="Smelter not listed",C736="Smelter not yet identified"),MATCH($B736&amp;$D736,'Smelter Look-up'!$J:$J,0),MATCH($B736&amp;$C736,'Smelter Look-up'!$J:$J,0)))</f>
        <v>#N/A</v>
      </c>
      <c r="W736" s="134"/>
      <c r="X736" s="134">
        <f t="shared" ca="1" si="10"/>
        <v>0</v>
      </c>
      <c r="Y736" s="134"/>
      <c r="Z736" s="134"/>
      <c r="AA736" s="134"/>
      <c r="AB736" s="162" t="str">
        <f t="shared" si="11"/>
        <v/>
      </c>
      <c r="AC736" s="134"/>
      <c r="AD736" s="134"/>
      <c r="AE736" s="134"/>
      <c r="AF736" s="134"/>
      <c r="AG736" s="134"/>
      <c r="AH736" s="134"/>
    </row>
    <row r="737" spans="1:34" ht="12" customHeight="1">
      <c r="A737" s="160"/>
      <c r="B737" s="155" t="str">
        <f t="array" ref="B737">IF(LEN(A737)=0,"",INDEX('Smelter Look-up'!$A:$A,MATCH($A737,'Smelter Look-up'!$E:$E,0)))</f>
        <v/>
      </c>
      <c r="C737" s="158" t="str">
        <f t="array" ref="C737">IF(LEN(A737)=0,"",INDEX('Smelter Look-up'!$C:$C,MATCH($A737,'Smelter Look-up'!$E:$E,0)))</f>
        <v/>
      </c>
      <c r="D737" s="155"/>
      <c r="E737" s="155" t="str">
        <f ca="1">IF(ISERROR($V737),"",OFFSET('Smelter Look-up'!$D$4,$V737-4,0)&amp;"")</f>
        <v/>
      </c>
      <c r="F737" s="155" t="str">
        <f ca="1">IF(ISERROR($V737),"",OFFSET('Smelter Look-up'!$E$4,$V737-4,0))</f>
        <v/>
      </c>
      <c r="G737" s="155" t="str">
        <f ca="1">IF(C737=$X$4,IF(ISERROR($V737),"Enter smelter details","RMI"),IF(ISERROR($V737),"",OFFSET('Smelter Look-up'!$F$4,$V737-4,0)))</f>
        <v/>
      </c>
      <c r="H737" s="156" t="str">
        <f ca="1">IF(ISERROR($V737),"",OFFSET('Smelter Look-up'!$G$4,$V737-4,0))</f>
        <v/>
      </c>
      <c r="I737" s="157" t="str">
        <f ca="1">IF(ISERROR($V737),"",OFFSET('Smelter Look-up'!$H$4,$V737-4,0))</f>
        <v/>
      </c>
      <c r="J737" s="157" t="str">
        <f ca="1">IF(ISERROR($V737),"",OFFSET('Smelter Look-up'!$I$4,$V737-4,0))</f>
        <v/>
      </c>
      <c r="K737" s="158"/>
      <c r="L737" s="158"/>
      <c r="M737" s="158"/>
      <c r="N737" s="158"/>
      <c r="O737" s="158"/>
      <c r="P737" s="157"/>
      <c r="Q737" s="159"/>
      <c r="R737" s="155" t="str">
        <f ca="1">IF(ISERROR($V737),"",OFFSET('Smelter Look-up'!$C$4,$V737-4,0)&amp;"")</f>
        <v/>
      </c>
      <c r="S737" s="160" t="str">
        <f t="array" aca="1" ref="S737" ca="1">IF(B737="","",IF(ISERROR(MATCH($E737,CL,0)),"Unknown",INDIRECT("'C'!$A$"&amp;MATCH($E737,CL,0)+1)))</f>
        <v/>
      </c>
      <c r="T737" s="160" t="str">
        <f t="array" aca="1" ref="T737" ca="1">IF(B737="","",IF(ISERROR(MATCH($J737,SorP!$B$1:$B$6226,0)),"",INDIRECT("'SorP'!$A$"&amp;MATCH($S737&amp;$J737,SorP!C:C,0))))</f>
        <v/>
      </c>
      <c r="U737" s="161"/>
      <c r="V737" s="151" t="e">
        <f>IF(C737="",NA(),IF(OR(C737="Smelter not listed",C737="Smelter not yet identified"),MATCH($B737&amp;$D737,'Smelter Look-up'!$J:$J,0),MATCH($B737&amp;$C737,'Smelter Look-up'!$J:$J,0)))</f>
        <v>#N/A</v>
      </c>
      <c r="W737" s="134"/>
      <c r="X737" s="134">
        <f t="shared" ca="1" si="10"/>
        <v>0</v>
      </c>
      <c r="Y737" s="134"/>
      <c r="Z737" s="134"/>
      <c r="AA737" s="134"/>
      <c r="AB737" s="162" t="str">
        <f t="shared" si="11"/>
        <v/>
      </c>
      <c r="AC737" s="134"/>
      <c r="AD737" s="134"/>
      <c r="AE737" s="134"/>
      <c r="AF737" s="134"/>
      <c r="AG737" s="134"/>
      <c r="AH737" s="134"/>
    </row>
    <row r="738" spans="1:34" ht="12" customHeight="1">
      <c r="A738" s="160"/>
      <c r="B738" s="155" t="str">
        <f t="array" ref="B738">IF(LEN(A738)=0,"",INDEX('Smelter Look-up'!$A:$A,MATCH($A738,'Smelter Look-up'!$E:$E,0)))</f>
        <v/>
      </c>
      <c r="C738" s="158" t="str">
        <f t="array" ref="C738">IF(LEN(A738)=0,"",INDEX('Smelter Look-up'!$C:$C,MATCH($A738,'Smelter Look-up'!$E:$E,0)))</f>
        <v/>
      </c>
      <c r="D738" s="155"/>
      <c r="E738" s="155" t="str">
        <f ca="1">IF(ISERROR($V738),"",OFFSET('Smelter Look-up'!$D$4,$V738-4,0)&amp;"")</f>
        <v/>
      </c>
      <c r="F738" s="155" t="str">
        <f ca="1">IF(ISERROR($V738),"",OFFSET('Smelter Look-up'!$E$4,$V738-4,0))</f>
        <v/>
      </c>
      <c r="G738" s="155" t="str">
        <f ca="1">IF(C738=$X$4,IF(ISERROR($V738),"Enter smelter details","RMI"),IF(ISERROR($V738),"",OFFSET('Smelter Look-up'!$F$4,$V738-4,0)))</f>
        <v/>
      </c>
      <c r="H738" s="156" t="str">
        <f ca="1">IF(ISERROR($V738),"",OFFSET('Smelter Look-up'!$G$4,$V738-4,0))</f>
        <v/>
      </c>
      <c r="I738" s="157" t="str">
        <f ca="1">IF(ISERROR($V738),"",OFFSET('Smelter Look-up'!$H$4,$V738-4,0))</f>
        <v/>
      </c>
      <c r="J738" s="157" t="str">
        <f ca="1">IF(ISERROR($V738),"",OFFSET('Smelter Look-up'!$I$4,$V738-4,0))</f>
        <v/>
      </c>
      <c r="K738" s="158"/>
      <c r="L738" s="158"/>
      <c r="M738" s="158"/>
      <c r="N738" s="158"/>
      <c r="O738" s="158"/>
      <c r="P738" s="157"/>
      <c r="Q738" s="159"/>
      <c r="R738" s="155" t="str">
        <f ca="1">IF(ISERROR($V738),"",OFFSET('Smelter Look-up'!$C$4,$V738-4,0)&amp;"")</f>
        <v/>
      </c>
      <c r="S738" s="160" t="str">
        <f t="array" aca="1" ref="S738" ca="1">IF(B738="","",IF(ISERROR(MATCH($E738,CL,0)),"Unknown",INDIRECT("'C'!$A$"&amp;MATCH($E738,CL,0)+1)))</f>
        <v/>
      </c>
      <c r="T738" s="160" t="str">
        <f t="array" aca="1" ref="T738" ca="1">IF(B738="","",IF(ISERROR(MATCH($J738,SorP!$B$1:$B$6226,0)),"",INDIRECT("'SorP'!$A$"&amp;MATCH($S738&amp;$J738,SorP!C:C,0))))</f>
        <v/>
      </c>
      <c r="U738" s="161"/>
      <c r="V738" s="151" t="e">
        <f>IF(C738="",NA(),IF(OR(C738="Smelter not listed",C738="Smelter not yet identified"),MATCH($B738&amp;$D738,'Smelter Look-up'!$J:$J,0),MATCH($B738&amp;$C738,'Smelter Look-up'!$J:$J,0)))</f>
        <v>#N/A</v>
      </c>
      <c r="W738" s="134"/>
      <c r="X738" s="134">
        <f t="shared" ca="1" si="10"/>
        <v>0</v>
      </c>
      <c r="Y738" s="134"/>
      <c r="Z738" s="134"/>
      <c r="AA738" s="134"/>
      <c r="AB738" s="162" t="str">
        <f t="shared" si="11"/>
        <v/>
      </c>
      <c r="AC738" s="134"/>
      <c r="AD738" s="134"/>
      <c r="AE738" s="134"/>
      <c r="AF738" s="134"/>
      <c r="AG738" s="134"/>
      <c r="AH738" s="134"/>
    </row>
    <row r="739" spans="1:34" ht="12" customHeight="1">
      <c r="A739" s="160"/>
      <c r="B739" s="155" t="str">
        <f t="array" ref="B739">IF(LEN(A739)=0,"",INDEX('Smelter Look-up'!$A:$A,MATCH($A739,'Smelter Look-up'!$E:$E,0)))</f>
        <v/>
      </c>
      <c r="C739" s="158" t="str">
        <f t="array" ref="C739">IF(LEN(A739)=0,"",INDEX('Smelter Look-up'!$C:$C,MATCH($A739,'Smelter Look-up'!$E:$E,0)))</f>
        <v/>
      </c>
      <c r="D739" s="155"/>
      <c r="E739" s="155" t="str">
        <f ca="1">IF(ISERROR($V739),"",OFFSET('Smelter Look-up'!$D$4,$V739-4,0)&amp;"")</f>
        <v/>
      </c>
      <c r="F739" s="155" t="str">
        <f ca="1">IF(ISERROR($V739),"",OFFSET('Smelter Look-up'!$E$4,$V739-4,0))</f>
        <v/>
      </c>
      <c r="G739" s="155" t="str">
        <f ca="1">IF(C739=$X$4,IF(ISERROR($V739),"Enter smelter details","RMI"),IF(ISERROR($V739),"",OFFSET('Smelter Look-up'!$F$4,$V739-4,0)))</f>
        <v/>
      </c>
      <c r="H739" s="156" t="str">
        <f ca="1">IF(ISERROR($V739),"",OFFSET('Smelter Look-up'!$G$4,$V739-4,0))</f>
        <v/>
      </c>
      <c r="I739" s="157" t="str">
        <f ca="1">IF(ISERROR($V739),"",OFFSET('Smelter Look-up'!$H$4,$V739-4,0))</f>
        <v/>
      </c>
      <c r="J739" s="157" t="str">
        <f ca="1">IF(ISERROR($V739),"",OFFSET('Smelter Look-up'!$I$4,$V739-4,0))</f>
        <v/>
      </c>
      <c r="K739" s="158"/>
      <c r="L739" s="158"/>
      <c r="M739" s="158"/>
      <c r="N739" s="158"/>
      <c r="O739" s="158"/>
      <c r="P739" s="157"/>
      <c r="Q739" s="159"/>
      <c r="R739" s="155" t="str">
        <f ca="1">IF(ISERROR($V739),"",OFFSET('Smelter Look-up'!$C$4,$V739-4,0)&amp;"")</f>
        <v/>
      </c>
      <c r="S739" s="160" t="str">
        <f t="array" aca="1" ref="S739" ca="1">IF(B739="","",IF(ISERROR(MATCH($E739,CL,0)),"Unknown",INDIRECT("'C'!$A$"&amp;MATCH($E739,CL,0)+1)))</f>
        <v/>
      </c>
      <c r="T739" s="160" t="str">
        <f t="array" aca="1" ref="T739" ca="1">IF(B739="","",IF(ISERROR(MATCH($J739,SorP!$B$1:$B$6226,0)),"",INDIRECT("'SorP'!$A$"&amp;MATCH($S739&amp;$J739,SorP!C:C,0))))</f>
        <v/>
      </c>
      <c r="U739" s="161"/>
      <c r="V739" s="151" t="e">
        <f>IF(C739="",NA(),IF(OR(C739="Smelter not listed",C739="Smelter not yet identified"),MATCH($B739&amp;$D739,'Smelter Look-up'!$J:$J,0),MATCH($B739&amp;$C739,'Smelter Look-up'!$J:$J,0)))</f>
        <v>#N/A</v>
      </c>
      <c r="W739" s="134"/>
      <c r="X739" s="134">
        <f t="shared" ca="1" si="10"/>
        <v>0</v>
      </c>
      <c r="Y739" s="134"/>
      <c r="Z739" s="134"/>
      <c r="AA739" s="134"/>
      <c r="AB739" s="162" t="str">
        <f t="shared" si="11"/>
        <v/>
      </c>
      <c r="AC739" s="134"/>
      <c r="AD739" s="134"/>
      <c r="AE739" s="134"/>
      <c r="AF739" s="134"/>
      <c r="AG739" s="134"/>
      <c r="AH739" s="134"/>
    </row>
    <row r="740" spans="1:34" ht="12" customHeight="1">
      <c r="A740" s="160"/>
      <c r="B740" s="155" t="str">
        <f t="array" ref="B740">IF(LEN(A740)=0,"",INDEX('Smelter Look-up'!$A:$A,MATCH($A740,'Smelter Look-up'!$E:$E,0)))</f>
        <v/>
      </c>
      <c r="C740" s="158" t="str">
        <f t="array" ref="C740">IF(LEN(A740)=0,"",INDEX('Smelter Look-up'!$C:$C,MATCH($A740,'Smelter Look-up'!$E:$E,0)))</f>
        <v/>
      </c>
      <c r="D740" s="155"/>
      <c r="E740" s="155" t="str">
        <f ca="1">IF(ISERROR($V740),"",OFFSET('Smelter Look-up'!$D$4,$V740-4,0)&amp;"")</f>
        <v/>
      </c>
      <c r="F740" s="155" t="str">
        <f ca="1">IF(ISERROR($V740),"",OFFSET('Smelter Look-up'!$E$4,$V740-4,0))</f>
        <v/>
      </c>
      <c r="G740" s="155" t="str">
        <f ca="1">IF(C740=$X$4,IF(ISERROR($V740),"Enter smelter details","RMI"),IF(ISERROR($V740),"",OFFSET('Smelter Look-up'!$F$4,$V740-4,0)))</f>
        <v/>
      </c>
      <c r="H740" s="156" t="str">
        <f ca="1">IF(ISERROR($V740),"",OFFSET('Smelter Look-up'!$G$4,$V740-4,0))</f>
        <v/>
      </c>
      <c r="I740" s="157" t="str">
        <f ca="1">IF(ISERROR($V740),"",OFFSET('Smelter Look-up'!$H$4,$V740-4,0))</f>
        <v/>
      </c>
      <c r="J740" s="157" t="str">
        <f ca="1">IF(ISERROR($V740),"",OFFSET('Smelter Look-up'!$I$4,$V740-4,0))</f>
        <v/>
      </c>
      <c r="K740" s="158"/>
      <c r="L740" s="158"/>
      <c r="M740" s="158"/>
      <c r="N740" s="158"/>
      <c r="O740" s="158"/>
      <c r="P740" s="157"/>
      <c r="Q740" s="159"/>
      <c r="R740" s="155" t="str">
        <f ca="1">IF(ISERROR($V740),"",OFFSET('Smelter Look-up'!$C$4,$V740-4,0)&amp;"")</f>
        <v/>
      </c>
      <c r="S740" s="160" t="str">
        <f t="array" aca="1" ref="S740" ca="1">IF(B740="","",IF(ISERROR(MATCH($E740,CL,0)),"Unknown",INDIRECT("'C'!$A$"&amp;MATCH($E740,CL,0)+1)))</f>
        <v/>
      </c>
      <c r="T740" s="160" t="str">
        <f t="array" aca="1" ref="T740" ca="1">IF(B740="","",IF(ISERROR(MATCH($J740,SorP!$B$1:$B$6226,0)),"",INDIRECT("'SorP'!$A$"&amp;MATCH($S740&amp;$J740,SorP!C:C,0))))</f>
        <v/>
      </c>
      <c r="U740" s="161"/>
      <c r="V740" s="151" t="e">
        <f>IF(C740="",NA(),IF(OR(C740="Smelter not listed",C740="Smelter not yet identified"),MATCH($B740&amp;$D740,'Smelter Look-up'!$J:$J,0),MATCH($B740&amp;$C740,'Smelter Look-up'!$J:$J,0)))</f>
        <v>#N/A</v>
      </c>
      <c r="W740" s="134"/>
      <c r="X740" s="134">
        <f t="shared" ca="1" si="10"/>
        <v>0</v>
      </c>
      <c r="Y740" s="134"/>
      <c r="Z740" s="134"/>
      <c r="AA740" s="134"/>
      <c r="AB740" s="162" t="str">
        <f t="shared" si="11"/>
        <v/>
      </c>
      <c r="AC740" s="134"/>
      <c r="AD740" s="134"/>
      <c r="AE740" s="134"/>
      <c r="AF740" s="134"/>
      <c r="AG740" s="134"/>
      <c r="AH740" s="134"/>
    </row>
    <row r="741" spans="1:34" ht="12" customHeight="1">
      <c r="A741" s="160"/>
      <c r="B741" s="155" t="str">
        <f t="array" ref="B741">IF(LEN(A741)=0,"",INDEX('Smelter Look-up'!$A:$A,MATCH($A741,'Smelter Look-up'!$E:$E,0)))</f>
        <v/>
      </c>
      <c r="C741" s="158" t="str">
        <f t="array" ref="C741">IF(LEN(A741)=0,"",INDEX('Smelter Look-up'!$C:$C,MATCH($A741,'Smelter Look-up'!$E:$E,0)))</f>
        <v/>
      </c>
      <c r="D741" s="155"/>
      <c r="E741" s="155" t="str">
        <f ca="1">IF(ISERROR($V741),"",OFFSET('Smelter Look-up'!$D$4,$V741-4,0)&amp;"")</f>
        <v/>
      </c>
      <c r="F741" s="155" t="str">
        <f ca="1">IF(ISERROR($V741),"",OFFSET('Smelter Look-up'!$E$4,$V741-4,0))</f>
        <v/>
      </c>
      <c r="G741" s="155" t="str">
        <f ca="1">IF(C741=$X$4,IF(ISERROR($V741),"Enter smelter details","RMI"),IF(ISERROR($V741),"",OFFSET('Smelter Look-up'!$F$4,$V741-4,0)))</f>
        <v/>
      </c>
      <c r="H741" s="156" t="str">
        <f ca="1">IF(ISERROR($V741),"",OFFSET('Smelter Look-up'!$G$4,$V741-4,0))</f>
        <v/>
      </c>
      <c r="I741" s="157" t="str">
        <f ca="1">IF(ISERROR($V741),"",OFFSET('Smelter Look-up'!$H$4,$V741-4,0))</f>
        <v/>
      </c>
      <c r="J741" s="157" t="str">
        <f ca="1">IF(ISERROR($V741),"",OFFSET('Smelter Look-up'!$I$4,$V741-4,0))</f>
        <v/>
      </c>
      <c r="K741" s="158"/>
      <c r="L741" s="158"/>
      <c r="M741" s="158"/>
      <c r="N741" s="158"/>
      <c r="O741" s="158"/>
      <c r="P741" s="157"/>
      <c r="Q741" s="159"/>
      <c r="R741" s="155" t="str">
        <f ca="1">IF(ISERROR($V741),"",OFFSET('Smelter Look-up'!$C$4,$V741-4,0)&amp;"")</f>
        <v/>
      </c>
      <c r="S741" s="160" t="str">
        <f t="array" aca="1" ref="S741" ca="1">IF(B741="","",IF(ISERROR(MATCH($E741,CL,0)),"Unknown",INDIRECT("'C'!$A$"&amp;MATCH($E741,CL,0)+1)))</f>
        <v/>
      </c>
      <c r="T741" s="160" t="str">
        <f t="array" aca="1" ref="T741" ca="1">IF(B741="","",IF(ISERROR(MATCH($J741,SorP!$B$1:$B$6226,0)),"",INDIRECT("'SorP'!$A$"&amp;MATCH($S741&amp;$J741,SorP!C:C,0))))</f>
        <v/>
      </c>
      <c r="U741" s="161"/>
      <c r="V741" s="151" t="e">
        <f>IF(C741="",NA(),IF(OR(C741="Smelter not listed",C741="Smelter not yet identified"),MATCH($B741&amp;$D741,'Smelter Look-up'!$J:$J,0),MATCH($B741&amp;$C741,'Smelter Look-up'!$J:$J,0)))</f>
        <v>#N/A</v>
      </c>
      <c r="W741" s="134"/>
      <c r="X741" s="134">
        <f t="shared" ca="1" si="10"/>
        <v>0</v>
      </c>
      <c r="Y741" s="134"/>
      <c r="Z741" s="134"/>
      <c r="AA741" s="134"/>
      <c r="AB741" s="162" t="str">
        <f t="shared" si="11"/>
        <v/>
      </c>
      <c r="AC741" s="134"/>
      <c r="AD741" s="134"/>
      <c r="AE741" s="134"/>
      <c r="AF741" s="134"/>
      <c r="AG741" s="134"/>
      <c r="AH741" s="134"/>
    </row>
    <row r="742" spans="1:34" ht="12" customHeight="1">
      <c r="A742" s="160"/>
      <c r="B742" s="155" t="str">
        <f t="array" ref="B742">IF(LEN(A742)=0,"",INDEX('Smelter Look-up'!$A:$A,MATCH($A742,'Smelter Look-up'!$E:$E,0)))</f>
        <v/>
      </c>
      <c r="C742" s="158" t="str">
        <f t="array" ref="C742">IF(LEN(A742)=0,"",INDEX('Smelter Look-up'!$C:$C,MATCH($A742,'Smelter Look-up'!$E:$E,0)))</f>
        <v/>
      </c>
      <c r="D742" s="155"/>
      <c r="E742" s="155" t="str">
        <f ca="1">IF(ISERROR($V742),"",OFFSET('Smelter Look-up'!$D$4,$V742-4,0)&amp;"")</f>
        <v/>
      </c>
      <c r="F742" s="155" t="str">
        <f ca="1">IF(ISERROR($V742),"",OFFSET('Smelter Look-up'!$E$4,$V742-4,0))</f>
        <v/>
      </c>
      <c r="G742" s="155" t="str">
        <f ca="1">IF(C742=$X$4,IF(ISERROR($V742),"Enter smelter details","RMI"),IF(ISERROR($V742),"",OFFSET('Smelter Look-up'!$F$4,$V742-4,0)))</f>
        <v/>
      </c>
      <c r="H742" s="156" t="str">
        <f ca="1">IF(ISERROR($V742),"",OFFSET('Smelter Look-up'!$G$4,$V742-4,0))</f>
        <v/>
      </c>
      <c r="I742" s="157" t="str">
        <f ca="1">IF(ISERROR($V742),"",OFFSET('Smelter Look-up'!$H$4,$V742-4,0))</f>
        <v/>
      </c>
      <c r="J742" s="157" t="str">
        <f ca="1">IF(ISERROR($V742),"",OFFSET('Smelter Look-up'!$I$4,$V742-4,0))</f>
        <v/>
      </c>
      <c r="K742" s="158"/>
      <c r="L742" s="158"/>
      <c r="M742" s="158"/>
      <c r="N742" s="158"/>
      <c r="O742" s="158"/>
      <c r="P742" s="157"/>
      <c r="Q742" s="159"/>
      <c r="R742" s="155" t="str">
        <f ca="1">IF(ISERROR($V742),"",OFFSET('Smelter Look-up'!$C$4,$V742-4,0)&amp;"")</f>
        <v/>
      </c>
      <c r="S742" s="160" t="str">
        <f t="array" aca="1" ref="S742" ca="1">IF(B742="","",IF(ISERROR(MATCH($E742,CL,0)),"Unknown",INDIRECT("'C'!$A$"&amp;MATCH($E742,CL,0)+1)))</f>
        <v/>
      </c>
      <c r="T742" s="160" t="str">
        <f t="array" aca="1" ref="T742" ca="1">IF(B742="","",IF(ISERROR(MATCH($J742,SorP!$B$1:$B$6226,0)),"",INDIRECT("'SorP'!$A$"&amp;MATCH($S742&amp;$J742,SorP!C:C,0))))</f>
        <v/>
      </c>
      <c r="U742" s="161"/>
      <c r="V742" s="151" t="e">
        <f>IF(C742="",NA(),IF(OR(C742="Smelter not listed",C742="Smelter not yet identified"),MATCH($B742&amp;$D742,'Smelter Look-up'!$J:$J,0),MATCH($B742&amp;$C742,'Smelter Look-up'!$J:$J,0)))</f>
        <v>#N/A</v>
      </c>
      <c r="W742" s="134"/>
      <c r="X742" s="134">
        <f t="shared" ca="1" si="10"/>
        <v>0</v>
      </c>
      <c r="Y742" s="134"/>
      <c r="Z742" s="134"/>
      <c r="AA742" s="134"/>
      <c r="AB742" s="162" t="str">
        <f t="shared" si="11"/>
        <v/>
      </c>
      <c r="AC742" s="134"/>
      <c r="AD742" s="134"/>
      <c r="AE742" s="134"/>
      <c r="AF742" s="134"/>
      <c r="AG742" s="134"/>
      <c r="AH742" s="134"/>
    </row>
    <row r="743" spans="1:34" ht="12" customHeight="1">
      <c r="A743" s="160"/>
      <c r="B743" s="155" t="str">
        <f t="array" ref="B743">IF(LEN(A743)=0,"",INDEX('Smelter Look-up'!$A:$A,MATCH($A743,'Smelter Look-up'!$E:$E,0)))</f>
        <v/>
      </c>
      <c r="C743" s="158" t="str">
        <f t="array" ref="C743">IF(LEN(A743)=0,"",INDEX('Smelter Look-up'!$C:$C,MATCH($A743,'Smelter Look-up'!$E:$E,0)))</f>
        <v/>
      </c>
      <c r="D743" s="155"/>
      <c r="E743" s="155" t="str">
        <f ca="1">IF(ISERROR($V743),"",OFFSET('Smelter Look-up'!$D$4,$V743-4,0)&amp;"")</f>
        <v/>
      </c>
      <c r="F743" s="155" t="str">
        <f ca="1">IF(ISERROR($V743),"",OFFSET('Smelter Look-up'!$E$4,$V743-4,0))</f>
        <v/>
      </c>
      <c r="G743" s="155" t="str">
        <f ca="1">IF(C743=$X$4,IF(ISERROR($V743),"Enter smelter details","RMI"),IF(ISERROR($V743),"",OFFSET('Smelter Look-up'!$F$4,$V743-4,0)))</f>
        <v/>
      </c>
      <c r="H743" s="156" t="str">
        <f ca="1">IF(ISERROR($V743),"",OFFSET('Smelter Look-up'!$G$4,$V743-4,0))</f>
        <v/>
      </c>
      <c r="I743" s="157" t="str">
        <f ca="1">IF(ISERROR($V743),"",OFFSET('Smelter Look-up'!$H$4,$V743-4,0))</f>
        <v/>
      </c>
      <c r="J743" s="157" t="str">
        <f ca="1">IF(ISERROR($V743),"",OFFSET('Smelter Look-up'!$I$4,$V743-4,0))</f>
        <v/>
      </c>
      <c r="K743" s="158"/>
      <c r="L743" s="158"/>
      <c r="M743" s="158"/>
      <c r="N743" s="158"/>
      <c r="O743" s="158"/>
      <c r="P743" s="157"/>
      <c r="Q743" s="159"/>
      <c r="R743" s="155" t="str">
        <f ca="1">IF(ISERROR($V743),"",OFFSET('Smelter Look-up'!$C$4,$V743-4,0)&amp;"")</f>
        <v/>
      </c>
      <c r="S743" s="160" t="str">
        <f t="array" aca="1" ref="S743" ca="1">IF(B743="","",IF(ISERROR(MATCH($E743,CL,0)),"Unknown",INDIRECT("'C'!$A$"&amp;MATCH($E743,CL,0)+1)))</f>
        <v/>
      </c>
      <c r="T743" s="160" t="str">
        <f t="array" aca="1" ref="T743" ca="1">IF(B743="","",IF(ISERROR(MATCH($J743,SorP!$B$1:$B$6226,0)),"",INDIRECT("'SorP'!$A$"&amp;MATCH($S743&amp;$J743,SorP!C:C,0))))</f>
        <v/>
      </c>
      <c r="U743" s="161"/>
      <c r="V743" s="151" t="e">
        <f>IF(C743="",NA(),IF(OR(C743="Smelter not listed",C743="Smelter not yet identified"),MATCH($B743&amp;$D743,'Smelter Look-up'!$J:$J,0),MATCH($B743&amp;$C743,'Smelter Look-up'!$J:$J,0)))</f>
        <v>#N/A</v>
      </c>
      <c r="W743" s="134"/>
      <c r="X743" s="134">
        <f t="shared" ca="1" si="10"/>
        <v>0</v>
      </c>
      <c r="Y743" s="134"/>
      <c r="Z743" s="134"/>
      <c r="AA743" s="134"/>
      <c r="AB743" s="162" t="str">
        <f t="shared" si="11"/>
        <v/>
      </c>
      <c r="AC743" s="134"/>
      <c r="AD743" s="134"/>
      <c r="AE743" s="134"/>
      <c r="AF743" s="134"/>
      <c r="AG743" s="134"/>
      <c r="AH743" s="134"/>
    </row>
    <row r="744" spans="1:34" ht="12" customHeight="1">
      <c r="A744" s="160"/>
      <c r="B744" s="155" t="str">
        <f t="array" ref="B744">IF(LEN(A744)=0,"",INDEX('Smelter Look-up'!$A:$A,MATCH($A744,'Smelter Look-up'!$E:$E,0)))</f>
        <v/>
      </c>
      <c r="C744" s="158" t="str">
        <f t="array" ref="C744">IF(LEN(A744)=0,"",INDEX('Smelter Look-up'!$C:$C,MATCH($A744,'Smelter Look-up'!$E:$E,0)))</f>
        <v/>
      </c>
      <c r="D744" s="155"/>
      <c r="E744" s="155" t="str">
        <f ca="1">IF(ISERROR($V744),"",OFFSET('Smelter Look-up'!$D$4,$V744-4,0)&amp;"")</f>
        <v/>
      </c>
      <c r="F744" s="155" t="str">
        <f ca="1">IF(ISERROR($V744),"",OFFSET('Smelter Look-up'!$E$4,$V744-4,0))</f>
        <v/>
      </c>
      <c r="G744" s="155" t="str">
        <f ca="1">IF(C744=$X$4,IF(ISERROR($V744),"Enter smelter details","RMI"),IF(ISERROR($V744),"",OFFSET('Smelter Look-up'!$F$4,$V744-4,0)))</f>
        <v/>
      </c>
      <c r="H744" s="156" t="str">
        <f ca="1">IF(ISERROR($V744),"",OFFSET('Smelter Look-up'!$G$4,$V744-4,0))</f>
        <v/>
      </c>
      <c r="I744" s="157" t="str">
        <f ca="1">IF(ISERROR($V744),"",OFFSET('Smelter Look-up'!$H$4,$V744-4,0))</f>
        <v/>
      </c>
      <c r="J744" s="157" t="str">
        <f ca="1">IF(ISERROR($V744),"",OFFSET('Smelter Look-up'!$I$4,$V744-4,0))</f>
        <v/>
      </c>
      <c r="K744" s="158"/>
      <c r="L744" s="158"/>
      <c r="M744" s="158"/>
      <c r="N744" s="158"/>
      <c r="O744" s="158"/>
      <c r="P744" s="157"/>
      <c r="Q744" s="159"/>
      <c r="R744" s="155" t="str">
        <f ca="1">IF(ISERROR($V744),"",OFFSET('Smelter Look-up'!$C$4,$V744-4,0)&amp;"")</f>
        <v/>
      </c>
      <c r="S744" s="160" t="str">
        <f t="array" aca="1" ref="S744" ca="1">IF(B744="","",IF(ISERROR(MATCH($E744,CL,0)),"Unknown",INDIRECT("'C'!$A$"&amp;MATCH($E744,CL,0)+1)))</f>
        <v/>
      </c>
      <c r="T744" s="160" t="str">
        <f t="array" aca="1" ref="T744" ca="1">IF(B744="","",IF(ISERROR(MATCH($J744,SorP!$B$1:$B$6226,0)),"",INDIRECT("'SorP'!$A$"&amp;MATCH($S744&amp;$J744,SorP!C:C,0))))</f>
        <v/>
      </c>
      <c r="U744" s="161"/>
      <c r="V744" s="151" t="e">
        <f>IF(C744="",NA(),IF(OR(C744="Smelter not listed",C744="Smelter not yet identified"),MATCH($B744&amp;$D744,'Smelter Look-up'!$J:$J,0),MATCH($B744&amp;$C744,'Smelter Look-up'!$J:$J,0)))</f>
        <v>#N/A</v>
      </c>
      <c r="W744" s="134"/>
      <c r="X744" s="134">
        <f t="shared" ca="1" si="10"/>
        <v>0</v>
      </c>
      <c r="Y744" s="134"/>
      <c r="Z744" s="134"/>
      <c r="AA744" s="134"/>
      <c r="AB744" s="162" t="str">
        <f t="shared" si="11"/>
        <v/>
      </c>
      <c r="AC744" s="134"/>
      <c r="AD744" s="134"/>
      <c r="AE744" s="134"/>
      <c r="AF744" s="134"/>
      <c r="AG744" s="134"/>
      <c r="AH744" s="134"/>
    </row>
    <row r="745" spans="1:34" ht="12" customHeight="1">
      <c r="A745" s="160"/>
      <c r="B745" s="155" t="str">
        <f t="array" ref="B745">IF(LEN(A745)=0,"",INDEX('Smelter Look-up'!$A:$A,MATCH($A745,'Smelter Look-up'!$E:$E,0)))</f>
        <v/>
      </c>
      <c r="C745" s="158" t="str">
        <f t="array" ref="C745">IF(LEN(A745)=0,"",INDEX('Smelter Look-up'!$C:$C,MATCH($A745,'Smelter Look-up'!$E:$E,0)))</f>
        <v/>
      </c>
      <c r="D745" s="155"/>
      <c r="E745" s="155" t="str">
        <f ca="1">IF(ISERROR($V745),"",OFFSET('Smelter Look-up'!$D$4,$V745-4,0)&amp;"")</f>
        <v/>
      </c>
      <c r="F745" s="155" t="str">
        <f ca="1">IF(ISERROR($V745),"",OFFSET('Smelter Look-up'!$E$4,$V745-4,0))</f>
        <v/>
      </c>
      <c r="G745" s="155" t="str">
        <f ca="1">IF(C745=$X$4,IF(ISERROR($V745),"Enter smelter details","RMI"),IF(ISERROR($V745),"",OFFSET('Smelter Look-up'!$F$4,$V745-4,0)))</f>
        <v/>
      </c>
      <c r="H745" s="156" t="str">
        <f ca="1">IF(ISERROR($V745),"",OFFSET('Smelter Look-up'!$G$4,$V745-4,0))</f>
        <v/>
      </c>
      <c r="I745" s="157" t="str">
        <f ca="1">IF(ISERROR($V745),"",OFFSET('Smelter Look-up'!$H$4,$V745-4,0))</f>
        <v/>
      </c>
      <c r="J745" s="157" t="str">
        <f ca="1">IF(ISERROR($V745),"",OFFSET('Smelter Look-up'!$I$4,$V745-4,0))</f>
        <v/>
      </c>
      <c r="K745" s="158"/>
      <c r="L745" s="158"/>
      <c r="M745" s="158"/>
      <c r="N745" s="158"/>
      <c r="O745" s="158"/>
      <c r="P745" s="157"/>
      <c r="Q745" s="159"/>
      <c r="R745" s="155" t="str">
        <f ca="1">IF(ISERROR($V745),"",OFFSET('Smelter Look-up'!$C$4,$V745-4,0)&amp;"")</f>
        <v/>
      </c>
      <c r="S745" s="160" t="str">
        <f t="array" aca="1" ref="S745" ca="1">IF(B745="","",IF(ISERROR(MATCH($E745,CL,0)),"Unknown",INDIRECT("'C'!$A$"&amp;MATCH($E745,CL,0)+1)))</f>
        <v/>
      </c>
      <c r="T745" s="160" t="str">
        <f t="array" aca="1" ref="T745" ca="1">IF(B745="","",IF(ISERROR(MATCH($J745,SorP!$B$1:$B$6226,0)),"",INDIRECT("'SorP'!$A$"&amp;MATCH($S745&amp;$J745,SorP!C:C,0))))</f>
        <v/>
      </c>
      <c r="U745" s="161"/>
      <c r="V745" s="151" t="e">
        <f>IF(C745="",NA(),IF(OR(C745="Smelter not listed",C745="Smelter not yet identified"),MATCH($B745&amp;$D745,'Smelter Look-up'!$J:$J,0),MATCH($B745&amp;$C745,'Smelter Look-up'!$J:$J,0)))</f>
        <v>#N/A</v>
      </c>
      <c r="W745" s="134"/>
      <c r="X745" s="134">
        <f t="shared" ca="1" si="10"/>
        <v>0</v>
      </c>
      <c r="Y745" s="134"/>
      <c r="Z745" s="134"/>
      <c r="AA745" s="134"/>
      <c r="AB745" s="162" t="str">
        <f t="shared" si="11"/>
        <v/>
      </c>
      <c r="AC745" s="134"/>
      <c r="AD745" s="134"/>
      <c r="AE745" s="134"/>
      <c r="AF745" s="134"/>
      <c r="AG745" s="134"/>
      <c r="AH745" s="134"/>
    </row>
    <row r="746" spans="1:34" ht="12" customHeight="1">
      <c r="A746" s="160"/>
      <c r="B746" s="155" t="str">
        <f t="array" ref="B746">IF(LEN(A746)=0,"",INDEX('Smelter Look-up'!$A:$A,MATCH($A746,'Smelter Look-up'!$E:$E,0)))</f>
        <v/>
      </c>
      <c r="C746" s="158" t="str">
        <f t="array" ref="C746">IF(LEN(A746)=0,"",INDEX('Smelter Look-up'!$C:$C,MATCH($A746,'Smelter Look-up'!$E:$E,0)))</f>
        <v/>
      </c>
      <c r="D746" s="155"/>
      <c r="E746" s="155" t="str">
        <f ca="1">IF(ISERROR($V746),"",OFFSET('Smelter Look-up'!$D$4,$V746-4,0)&amp;"")</f>
        <v/>
      </c>
      <c r="F746" s="155" t="str">
        <f ca="1">IF(ISERROR($V746),"",OFFSET('Smelter Look-up'!$E$4,$V746-4,0))</f>
        <v/>
      </c>
      <c r="G746" s="155" t="str">
        <f ca="1">IF(C746=$X$4,IF(ISERROR($V746),"Enter smelter details","RMI"),IF(ISERROR($V746),"",OFFSET('Smelter Look-up'!$F$4,$V746-4,0)))</f>
        <v/>
      </c>
      <c r="H746" s="156" t="str">
        <f ca="1">IF(ISERROR($V746),"",OFFSET('Smelter Look-up'!$G$4,$V746-4,0))</f>
        <v/>
      </c>
      <c r="I746" s="157" t="str">
        <f ca="1">IF(ISERROR($V746),"",OFFSET('Smelter Look-up'!$H$4,$V746-4,0))</f>
        <v/>
      </c>
      <c r="J746" s="157" t="str">
        <f ca="1">IF(ISERROR($V746),"",OFFSET('Smelter Look-up'!$I$4,$V746-4,0))</f>
        <v/>
      </c>
      <c r="K746" s="158"/>
      <c r="L746" s="158"/>
      <c r="M746" s="158"/>
      <c r="N746" s="158"/>
      <c r="O746" s="158"/>
      <c r="P746" s="157"/>
      <c r="Q746" s="159"/>
      <c r="R746" s="155" t="str">
        <f ca="1">IF(ISERROR($V746),"",OFFSET('Smelter Look-up'!$C$4,$V746-4,0)&amp;"")</f>
        <v/>
      </c>
      <c r="S746" s="160" t="str">
        <f t="array" aca="1" ref="S746" ca="1">IF(B746="","",IF(ISERROR(MATCH($E746,CL,0)),"Unknown",INDIRECT("'C'!$A$"&amp;MATCH($E746,CL,0)+1)))</f>
        <v/>
      </c>
      <c r="T746" s="160" t="str">
        <f t="array" aca="1" ref="T746" ca="1">IF(B746="","",IF(ISERROR(MATCH($J746,SorP!$B$1:$B$6226,0)),"",INDIRECT("'SorP'!$A$"&amp;MATCH($S746&amp;$J746,SorP!C:C,0))))</f>
        <v/>
      </c>
      <c r="U746" s="161"/>
      <c r="V746" s="151" t="e">
        <f>IF(C746="",NA(),IF(OR(C746="Smelter not listed",C746="Smelter not yet identified"),MATCH($B746&amp;$D746,'Smelter Look-up'!$J:$J,0),MATCH($B746&amp;$C746,'Smelter Look-up'!$J:$J,0)))</f>
        <v>#N/A</v>
      </c>
      <c r="W746" s="134"/>
      <c r="X746" s="134">
        <f t="shared" ca="1" si="10"/>
        <v>0</v>
      </c>
      <c r="Y746" s="134"/>
      <c r="Z746" s="134"/>
      <c r="AA746" s="134"/>
      <c r="AB746" s="162" t="str">
        <f t="shared" si="11"/>
        <v/>
      </c>
      <c r="AC746" s="134"/>
      <c r="AD746" s="134"/>
      <c r="AE746" s="134"/>
      <c r="AF746" s="134"/>
      <c r="AG746" s="134"/>
      <c r="AH746" s="134"/>
    </row>
    <row r="747" spans="1:34" ht="12" customHeight="1">
      <c r="A747" s="160"/>
      <c r="B747" s="155" t="str">
        <f t="array" ref="B747">IF(LEN(A747)=0,"",INDEX('Smelter Look-up'!$A:$A,MATCH($A747,'Smelter Look-up'!$E:$E,0)))</f>
        <v/>
      </c>
      <c r="C747" s="158" t="str">
        <f t="array" ref="C747">IF(LEN(A747)=0,"",INDEX('Smelter Look-up'!$C:$C,MATCH($A747,'Smelter Look-up'!$E:$E,0)))</f>
        <v/>
      </c>
      <c r="D747" s="155"/>
      <c r="E747" s="155" t="str">
        <f ca="1">IF(ISERROR($V747),"",OFFSET('Smelter Look-up'!$D$4,$V747-4,0)&amp;"")</f>
        <v/>
      </c>
      <c r="F747" s="155" t="str">
        <f ca="1">IF(ISERROR($V747),"",OFFSET('Smelter Look-up'!$E$4,$V747-4,0))</f>
        <v/>
      </c>
      <c r="G747" s="155" t="str">
        <f ca="1">IF(C747=$X$4,IF(ISERROR($V747),"Enter smelter details","RMI"),IF(ISERROR($V747),"",OFFSET('Smelter Look-up'!$F$4,$V747-4,0)))</f>
        <v/>
      </c>
      <c r="H747" s="156" t="str">
        <f ca="1">IF(ISERROR($V747),"",OFFSET('Smelter Look-up'!$G$4,$V747-4,0))</f>
        <v/>
      </c>
      <c r="I747" s="157" t="str">
        <f ca="1">IF(ISERROR($V747),"",OFFSET('Smelter Look-up'!$H$4,$V747-4,0))</f>
        <v/>
      </c>
      <c r="J747" s="157" t="str">
        <f ca="1">IF(ISERROR($V747),"",OFFSET('Smelter Look-up'!$I$4,$V747-4,0))</f>
        <v/>
      </c>
      <c r="K747" s="158"/>
      <c r="L747" s="158"/>
      <c r="M747" s="158"/>
      <c r="N747" s="158"/>
      <c r="O747" s="158"/>
      <c r="P747" s="157"/>
      <c r="Q747" s="159"/>
      <c r="R747" s="155" t="str">
        <f ca="1">IF(ISERROR($V747),"",OFFSET('Smelter Look-up'!$C$4,$V747-4,0)&amp;"")</f>
        <v/>
      </c>
      <c r="S747" s="160" t="str">
        <f t="array" aca="1" ref="S747" ca="1">IF(B747="","",IF(ISERROR(MATCH($E747,CL,0)),"Unknown",INDIRECT("'C'!$A$"&amp;MATCH($E747,CL,0)+1)))</f>
        <v/>
      </c>
      <c r="T747" s="160" t="str">
        <f t="array" aca="1" ref="T747" ca="1">IF(B747="","",IF(ISERROR(MATCH($J747,SorP!$B$1:$B$6226,0)),"",INDIRECT("'SorP'!$A$"&amp;MATCH($S747&amp;$J747,SorP!C:C,0))))</f>
        <v/>
      </c>
      <c r="U747" s="161"/>
      <c r="V747" s="151" t="e">
        <f>IF(C747="",NA(),IF(OR(C747="Smelter not listed",C747="Smelter not yet identified"),MATCH($B747&amp;$D747,'Smelter Look-up'!$J:$J,0),MATCH($B747&amp;$C747,'Smelter Look-up'!$J:$J,0)))</f>
        <v>#N/A</v>
      </c>
      <c r="W747" s="134"/>
      <c r="X747" s="134">
        <f t="shared" ca="1" si="10"/>
        <v>0</v>
      </c>
      <c r="Y747" s="134"/>
      <c r="Z747" s="134"/>
      <c r="AA747" s="134"/>
      <c r="AB747" s="162" t="str">
        <f t="shared" si="11"/>
        <v/>
      </c>
      <c r="AC747" s="134"/>
      <c r="AD747" s="134"/>
      <c r="AE747" s="134"/>
      <c r="AF747" s="134"/>
      <c r="AG747" s="134"/>
      <c r="AH747" s="134"/>
    </row>
    <row r="748" spans="1:34" ht="12" customHeight="1">
      <c r="A748" s="160"/>
      <c r="B748" s="155" t="str">
        <f t="array" ref="B748">IF(LEN(A748)=0,"",INDEX('Smelter Look-up'!$A:$A,MATCH($A748,'Smelter Look-up'!$E:$E,0)))</f>
        <v/>
      </c>
      <c r="C748" s="158" t="str">
        <f t="array" ref="C748">IF(LEN(A748)=0,"",INDEX('Smelter Look-up'!$C:$C,MATCH($A748,'Smelter Look-up'!$E:$E,0)))</f>
        <v/>
      </c>
      <c r="D748" s="155"/>
      <c r="E748" s="155" t="str">
        <f ca="1">IF(ISERROR($V748),"",OFFSET('Smelter Look-up'!$D$4,$V748-4,0)&amp;"")</f>
        <v/>
      </c>
      <c r="F748" s="155" t="str">
        <f ca="1">IF(ISERROR($V748),"",OFFSET('Smelter Look-up'!$E$4,$V748-4,0))</f>
        <v/>
      </c>
      <c r="G748" s="155" t="str">
        <f ca="1">IF(C748=$X$4,IF(ISERROR($V748),"Enter smelter details","RMI"),IF(ISERROR($V748),"",OFFSET('Smelter Look-up'!$F$4,$V748-4,0)))</f>
        <v/>
      </c>
      <c r="H748" s="156" t="str">
        <f ca="1">IF(ISERROR($V748),"",OFFSET('Smelter Look-up'!$G$4,$V748-4,0))</f>
        <v/>
      </c>
      <c r="I748" s="157" t="str">
        <f ca="1">IF(ISERROR($V748),"",OFFSET('Smelter Look-up'!$H$4,$V748-4,0))</f>
        <v/>
      </c>
      <c r="J748" s="157" t="str">
        <f ca="1">IF(ISERROR($V748),"",OFFSET('Smelter Look-up'!$I$4,$V748-4,0))</f>
        <v/>
      </c>
      <c r="K748" s="158"/>
      <c r="L748" s="158"/>
      <c r="M748" s="158"/>
      <c r="N748" s="158"/>
      <c r="O748" s="158"/>
      <c r="P748" s="157"/>
      <c r="Q748" s="159"/>
      <c r="R748" s="155" t="str">
        <f ca="1">IF(ISERROR($V748),"",OFFSET('Smelter Look-up'!$C$4,$V748-4,0)&amp;"")</f>
        <v/>
      </c>
      <c r="S748" s="160" t="str">
        <f t="array" aca="1" ref="S748" ca="1">IF(B748="","",IF(ISERROR(MATCH($E748,CL,0)),"Unknown",INDIRECT("'C'!$A$"&amp;MATCH($E748,CL,0)+1)))</f>
        <v/>
      </c>
      <c r="T748" s="160" t="str">
        <f t="array" aca="1" ref="T748" ca="1">IF(B748="","",IF(ISERROR(MATCH($J748,SorP!$B$1:$B$6226,0)),"",INDIRECT("'SorP'!$A$"&amp;MATCH($S748&amp;$J748,SorP!C:C,0))))</f>
        <v/>
      </c>
      <c r="U748" s="161"/>
      <c r="V748" s="151" t="e">
        <f>IF(C748="",NA(),IF(OR(C748="Smelter not listed",C748="Smelter not yet identified"),MATCH($B748&amp;$D748,'Smelter Look-up'!$J:$J,0),MATCH($B748&amp;$C748,'Smelter Look-up'!$J:$J,0)))</f>
        <v>#N/A</v>
      </c>
      <c r="W748" s="134"/>
      <c r="X748" s="134">
        <f t="shared" ca="1" si="10"/>
        <v>0</v>
      </c>
      <c r="Y748" s="134"/>
      <c r="Z748" s="134"/>
      <c r="AA748" s="134"/>
      <c r="AB748" s="162" t="str">
        <f t="shared" si="11"/>
        <v/>
      </c>
      <c r="AC748" s="134"/>
      <c r="AD748" s="134"/>
      <c r="AE748" s="134"/>
      <c r="AF748" s="134"/>
      <c r="AG748" s="134"/>
      <c r="AH748" s="134"/>
    </row>
    <row r="749" spans="1:34" ht="12" customHeight="1">
      <c r="A749" s="160"/>
      <c r="B749" s="155" t="str">
        <f t="array" ref="B749">IF(LEN(A749)=0,"",INDEX('Smelter Look-up'!$A:$A,MATCH($A749,'Smelter Look-up'!$E:$E,0)))</f>
        <v/>
      </c>
      <c r="C749" s="158" t="str">
        <f t="array" ref="C749">IF(LEN(A749)=0,"",INDEX('Smelter Look-up'!$C:$C,MATCH($A749,'Smelter Look-up'!$E:$E,0)))</f>
        <v/>
      </c>
      <c r="D749" s="155"/>
      <c r="E749" s="155" t="str">
        <f ca="1">IF(ISERROR($V749),"",OFFSET('Smelter Look-up'!$D$4,$V749-4,0)&amp;"")</f>
        <v/>
      </c>
      <c r="F749" s="155" t="str">
        <f ca="1">IF(ISERROR($V749),"",OFFSET('Smelter Look-up'!$E$4,$V749-4,0))</f>
        <v/>
      </c>
      <c r="G749" s="155" t="str">
        <f ca="1">IF(C749=$X$4,IF(ISERROR($V749),"Enter smelter details","RMI"),IF(ISERROR($V749),"",OFFSET('Smelter Look-up'!$F$4,$V749-4,0)))</f>
        <v/>
      </c>
      <c r="H749" s="156" t="str">
        <f ca="1">IF(ISERROR($V749),"",OFFSET('Smelter Look-up'!$G$4,$V749-4,0))</f>
        <v/>
      </c>
      <c r="I749" s="157" t="str">
        <f ca="1">IF(ISERROR($V749),"",OFFSET('Smelter Look-up'!$H$4,$V749-4,0))</f>
        <v/>
      </c>
      <c r="J749" s="157" t="str">
        <f ca="1">IF(ISERROR($V749),"",OFFSET('Smelter Look-up'!$I$4,$V749-4,0))</f>
        <v/>
      </c>
      <c r="K749" s="158"/>
      <c r="L749" s="158"/>
      <c r="M749" s="158"/>
      <c r="N749" s="158"/>
      <c r="O749" s="158"/>
      <c r="P749" s="157"/>
      <c r="Q749" s="159"/>
      <c r="R749" s="155" t="str">
        <f ca="1">IF(ISERROR($V749),"",OFFSET('Smelter Look-up'!$C$4,$V749-4,0)&amp;"")</f>
        <v/>
      </c>
      <c r="S749" s="160" t="str">
        <f t="array" aca="1" ref="S749" ca="1">IF(B749="","",IF(ISERROR(MATCH($E749,CL,0)),"Unknown",INDIRECT("'C'!$A$"&amp;MATCH($E749,CL,0)+1)))</f>
        <v/>
      </c>
      <c r="T749" s="160" t="str">
        <f t="array" aca="1" ref="T749" ca="1">IF(B749="","",IF(ISERROR(MATCH($J749,SorP!$B$1:$B$6226,0)),"",INDIRECT("'SorP'!$A$"&amp;MATCH($S749&amp;$J749,SorP!C:C,0))))</f>
        <v/>
      </c>
      <c r="U749" s="161"/>
      <c r="V749" s="151" t="e">
        <f>IF(C749="",NA(),IF(OR(C749="Smelter not listed",C749="Smelter not yet identified"),MATCH($B749&amp;$D749,'Smelter Look-up'!$J:$J,0),MATCH($B749&amp;$C749,'Smelter Look-up'!$J:$J,0)))</f>
        <v>#N/A</v>
      </c>
      <c r="W749" s="134"/>
      <c r="X749" s="134">
        <f t="shared" ca="1" si="10"/>
        <v>0</v>
      </c>
      <c r="Y749" s="134"/>
      <c r="Z749" s="134"/>
      <c r="AA749" s="134"/>
      <c r="AB749" s="162" t="str">
        <f t="shared" si="11"/>
        <v/>
      </c>
      <c r="AC749" s="134"/>
      <c r="AD749" s="134"/>
      <c r="AE749" s="134"/>
      <c r="AF749" s="134"/>
      <c r="AG749" s="134"/>
      <c r="AH749" s="134"/>
    </row>
    <row r="750" spans="1:34" ht="12" customHeight="1">
      <c r="A750" s="160"/>
      <c r="B750" s="155" t="str">
        <f t="array" ref="B750">IF(LEN(A750)=0,"",INDEX('Smelter Look-up'!$A:$A,MATCH($A750,'Smelter Look-up'!$E:$E,0)))</f>
        <v/>
      </c>
      <c r="C750" s="158" t="str">
        <f t="array" ref="C750">IF(LEN(A750)=0,"",INDEX('Smelter Look-up'!$C:$C,MATCH($A750,'Smelter Look-up'!$E:$E,0)))</f>
        <v/>
      </c>
      <c r="D750" s="155"/>
      <c r="E750" s="155" t="str">
        <f ca="1">IF(ISERROR($V750),"",OFFSET('Smelter Look-up'!$D$4,$V750-4,0)&amp;"")</f>
        <v/>
      </c>
      <c r="F750" s="155" t="str">
        <f ca="1">IF(ISERROR($V750),"",OFFSET('Smelter Look-up'!$E$4,$V750-4,0))</f>
        <v/>
      </c>
      <c r="G750" s="155" t="str">
        <f ca="1">IF(C750=$X$4,IF(ISERROR($V750),"Enter smelter details","RMI"),IF(ISERROR($V750),"",OFFSET('Smelter Look-up'!$F$4,$V750-4,0)))</f>
        <v/>
      </c>
      <c r="H750" s="156" t="str">
        <f ca="1">IF(ISERROR($V750),"",OFFSET('Smelter Look-up'!$G$4,$V750-4,0))</f>
        <v/>
      </c>
      <c r="I750" s="157" t="str">
        <f ca="1">IF(ISERROR($V750),"",OFFSET('Smelter Look-up'!$H$4,$V750-4,0))</f>
        <v/>
      </c>
      <c r="J750" s="157" t="str">
        <f ca="1">IF(ISERROR($V750),"",OFFSET('Smelter Look-up'!$I$4,$V750-4,0))</f>
        <v/>
      </c>
      <c r="K750" s="158"/>
      <c r="L750" s="158"/>
      <c r="M750" s="158"/>
      <c r="N750" s="158"/>
      <c r="O750" s="158"/>
      <c r="P750" s="157"/>
      <c r="Q750" s="159"/>
      <c r="R750" s="155" t="str">
        <f ca="1">IF(ISERROR($V750),"",OFFSET('Smelter Look-up'!$C$4,$V750-4,0)&amp;"")</f>
        <v/>
      </c>
      <c r="S750" s="160" t="str">
        <f t="array" aca="1" ref="S750" ca="1">IF(B750="","",IF(ISERROR(MATCH($E750,CL,0)),"Unknown",INDIRECT("'C'!$A$"&amp;MATCH($E750,CL,0)+1)))</f>
        <v/>
      </c>
      <c r="T750" s="160" t="str">
        <f t="array" aca="1" ref="T750" ca="1">IF(B750="","",IF(ISERROR(MATCH($J750,SorP!$B$1:$B$6226,0)),"",INDIRECT("'SorP'!$A$"&amp;MATCH($S750&amp;$J750,SorP!C:C,0))))</f>
        <v/>
      </c>
      <c r="U750" s="161"/>
      <c r="V750" s="151" t="e">
        <f>IF(C750="",NA(),IF(OR(C750="Smelter not listed",C750="Smelter not yet identified"),MATCH($B750&amp;$D750,'Smelter Look-up'!$J:$J,0),MATCH($B750&amp;$C750,'Smelter Look-up'!$J:$J,0)))</f>
        <v>#N/A</v>
      </c>
      <c r="W750" s="134"/>
      <c r="X750" s="134">
        <f t="shared" ca="1" si="10"/>
        <v>0</v>
      </c>
      <c r="Y750" s="134"/>
      <c r="Z750" s="134"/>
      <c r="AA750" s="134"/>
      <c r="AB750" s="162" t="str">
        <f t="shared" si="11"/>
        <v/>
      </c>
      <c r="AC750" s="134"/>
      <c r="AD750" s="134"/>
      <c r="AE750" s="134"/>
      <c r="AF750" s="134"/>
      <c r="AG750" s="134"/>
      <c r="AH750" s="134"/>
    </row>
    <row r="751" spans="1:34" ht="12" customHeight="1">
      <c r="A751" s="160"/>
      <c r="B751" s="155" t="str">
        <f t="array" ref="B751">IF(LEN(A751)=0,"",INDEX('Smelter Look-up'!$A:$A,MATCH($A751,'Smelter Look-up'!$E:$E,0)))</f>
        <v/>
      </c>
      <c r="C751" s="158" t="str">
        <f t="array" ref="C751">IF(LEN(A751)=0,"",INDEX('Smelter Look-up'!$C:$C,MATCH($A751,'Smelter Look-up'!$E:$E,0)))</f>
        <v/>
      </c>
      <c r="D751" s="155"/>
      <c r="E751" s="155" t="str">
        <f ca="1">IF(ISERROR($V751),"",OFFSET('Smelter Look-up'!$D$4,$V751-4,0)&amp;"")</f>
        <v/>
      </c>
      <c r="F751" s="155" t="str">
        <f ca="1">IF(ISERROR($V751),"",OFFSET('Smelter Look-up'!$E$4,$V751-4,0))</f>
        <v/>
      </c>
      <c r="G751" s="155" t="str">
        <f ca="1">IF(C751=$X$4,IF(ISERROR($V751),"Enter smelter details","RMI"),IF(ISERROR($V751),"",OFFSET('Smelter Look-up'!$F$4,$V751-4,0)))</f>
        <v/>
      </c>
      <c r="H751" s="156" t="str">
        <f ca="1">IF(ISERROR($V751),"",OFFSET('Smelter Look-up'!$G$4,$V751-4,0))</f>
        <v/>
      </c>
      <c r="I751" s="157" t="str">
        <f ca="1">IF(ISERROR($V751),"",OFFSET('Smelter Look-up'!$H$4,$V751-4,0))</f>
        <v/>
      </c>
      <c r="J751" s="157" t="str">
        <f ca="1">IF(ISERROR($V751),"",OFFSET('Smelter Look-up'!$I$4,$V751-4,0))</f>
        <v/>
      </c>
      <c r="K751" s="158"/>
      <c r="L751" s="158"/>
      <c r="M751" s="158"/>
      <c r="N751" s="158"/>
      <c r="O751" s="158"/>
      <c r="P751" s="157"/>
      <c r="Q751" s="159"/>
      <c r="R751" s="155" t="str">
        <f ca="1">IF(ISERROR($V751),"",OFFSET('Smelter Look-up'!$C$4,$V751-4,0)&amp;"")</f>
        <v/>
      </c>
      <c r="S751" s="160" t="str">
        <f t="array" aca="1" ref="S751" ca="1">IF(B751="","",IF(ISERROR(MATCH($E751,CL,0)),"Unknown",INDIRECT("'C'!$A$"&amp;MATCH($E751,CL,0)+1)))</f>
        <v/>
      </c>
      <c r="T751" s="160" t="str">
        <f t="array" aca="1" ref="T751" ca="1">IF(B751="","",IF(ISERROR(MATCH($J751,SorP!$B$1:$B$6226,0)),"",INDIRECT("'SorP'!$A$"&amp;MATCH($S751&amp;$J751,SorP!C:C,0))))</f>
        <v/>
      </c>
      <c r="U751" s="161"/>
      <c r="V751" s="151" t="e">
        <f>IF(C751="",NA(),IF(OR(C751="Smelter not listed",C751="Smelter not yet identified"),MATCH($B751&amp;$D751,'Smelter Look-up'!$J:$J,0),MATCH($B751&amp;$C751,'Smelter Look-up'!$J:$J,0)))</f>
        <v>#N/A</v>
      </c>
      <c r="W751" s="134"/>
      <c r="X751" s="134">
        <f t="shared" ca="1" si="10"/>
        <v>0</v>
      </c>
      <c r="Y751" s="134"/>
      <c r="Z751" s="134"/>
      <c r="AA751" s="134"/>
      <c r="AB751" s="162" t="str">
        <f t="shared" si="11"/>
        <v/>
      </c>
      <c r="AC751" s="134"/>
      <c r="AD751" s="134"/>
      <c r="AE751" s="134"/>
      <c r="AF751" s="134"/>
      <c r="AG751" s="134"/>
      <c r="AH751" s="134"/>
    </row>
    <row r="752" spans="1:34" ht="12" customHeight="1">
      <c r="A752" s="160"/>
      <c r="B752" s="155" t="str">
        <f t="array" ref="B752">IF(LEN(A752)=0,"",INDEX('Smelter Look-up'!$A:$A,MATCH($A752,'Smelter Look-up'!$E:$E,0)))</f>
        <v/>
      </c>
      <c r="C752" s="158" t="str">
        <f t="array" ref="C752">IF(LEN(A752)=0,"",INDEX('Smelter Look-up'!$C:$C,MATCH($A752,'Smelter Look-up'!$E:$E,0)))</f>
        <v/>
      </c>
      <c r="D752" s="155"/>
      <c r="E752" s="155" t="str">
        <f ca="1">IF(ISERROR($V752),"",OFFSET('Smelter Look-up'!$D$4,$V752-4,0)&amp;"")</f>
        <v/>
      </c>
      <c r="F752" s="155" t="str">
        <f ca="1">IF(ISERROR($V752),"",OFFSET('Smelter Look-up'!$E$4,$V752-4,0))</f>
        <v/>
      </c>
      <c r="G752" s="155" t="str">
        <f ca="1">IF(C752=$X$4,IF(ISERROR($V752),"Enter smelter details","RMI"),IF(ISERROR($V752),"",OFFSET('Smelter Look-up'!$F$4,$V752-4,0)))</f>
        <v/>
      </c>
      <c r="H752" s="156" t="str">
        <f ca="1">IF(ISERROR($V752),"",OFFSET('Smelter Look-up'!$G$4,$V752-4,0))</f>
        <v/>
      </c>
      <c r="I752" s="157" t="str">
        <f ca="1">IF(ISERROR($V752),"",OFFSET('Smelter Look-up'!$H$4,$V752-4,0))</f>
        <v/>
      </c>
      <c r="J752" s="157" t="str">
        <f ca="1">IF(ISERROR($V752),"",OFFSET('Smelter Look-up'!$I$4,$V752-4,0))</f>
        <v/>
      </c>
      <c r="K752" s="158"/>
      <c r="L752" s="158"/>
      <c r="M752" s="158"/>
      <c r="N752" s="158"/>
      <c r="O752" s="158"/>
      <c r="P752" s="157"/>
      <c r="Q752" s="159"/>
      <c r="R752" s="155" t="str">
        <f ca="1">IF(ISERROR($V752),"",OFFSET('Smelter Look-up'!$C$4,$V752-4,0)&amp;"")</f>
        <v/>
      </c>
      <c r="S752" s="160" t="str">
        <f t="array" aca="1" ref="S752" ca="1">IF(B752="","",IF(ISERROR(MATCH($E752,CL,0)),"Unknown",INDIRECT("'C'!$A$"&amp;MATCH($E752,CL,0)+1)))</f>
        <v/>
      </c>
      <c r="T752" s="160" t="str">
        <f t="array" aca="1" ref="T752" ca="1">IF(B752="","",IF(ISERROR(MATCH($J752,SorP!$B$1:$B$6226,0)),"",INDIRECT("'SorP'!$A$"&amp;MATCH($S752&amp;$J752,SorP!C:C,0))))</f>
        <v/>
      </c>
      <c r="U752" s="161"/>
      <c r="V752" s="151" t="e">
        <f>IF(C752="",NA(),IF(OR(C752="Smelter not listed",C752="Smelter not yet identified"),MATCH($B752&amp;$D752,'Smelter Look-up'!$J:$J,0),MATCH($B752&amp;$C752,'Smelter Look-up'!$J:$J,0)))</f>
        <v>#N/A</v>
      </c>
      <c r="W752" s="134"/>
      <c r="X752" s="134">
        <f t="shared" ca="1" si="10"/>
        <v>0</v>
      </c>
      <c r="Y752" s="134"/>
      <c r="Z752" s="134"/>
      <c r="AA752" s="134"/>
      <c r="AB752" s="162" t="str">
        <f t="shared" si="11"/>
        <v/>
      </c>
      <c r="AC752" s="134"/>
      <c r="AD752" s="134"/>
      <c r="AE752" s="134"/>
      <c r="AF752" s="134"/>
      <c r="AG752" s="134"/>
      <c r="AH752" s="134"/>
    </row>
    <row r="753" spans="1:34" ht="12" customHeight="1">
      <c r="A753" s="160"/>
      <c r="B753" s="155" t="str">
        <f t="array" ref="B753">IF(LEN(A753)=0,"",INDEX('Smelter Look-up'!$A:$A,MATCH($A753,'Smelter Look-up'!$E:$E,0)))</f>
        <v/>
      </c>
      <c r="C753" s="158" t="str">
        <f t="array" ref="C753">IF(LEN(A753)=0,"",INDEX('Smelter Look-up'!$C:$C,MATCH($A753,'Smelter Look-up'!$E:$E,0)))</f>
        <v/>
      </c>
      <c r="D753" s="155"/>
      <c r="E753" s="155" t="str">
        <f ca="1">IF(ISERROR($V753),"",OFFSET('Smelter Look-up'!$D$4,$V753-4,0)&amp;"")</f>
        <v/>
      </c>
      <c r="F753" s="155" t="str">
        <f ca="1">IF(ISERROR($V753),"",OFFSET('Smelter Look-up'!$E$4,$V753-4,0))</f>
        <v/>
      </c>
      <c r="G753" s="155" t="str">
        <f ca="1">IF(C753=$X$4,IF(ISERROR($V753),"Enter smelter details","RMI"),IF(ISERROR($V753),"",OFFSET('Smelter Look-up'!$F$4,$V753-4,0)))</f>
        <v/>
      </c>
      <c r="H753" s="156" t="str">
        <f ca="1">IF(ISERROR($V753),"",OFFSET('Smelter Look-up'!$G$4,$V753-4,0))</f>
        <v/>
      </c>
      <c r="I753" s="157" t="str">
        <f ca="1">IF(ISERROR($V753),"",OFFSET('Smelter Look-up'!$H$4,$V753-4,0))</f>
        <v/>
      </c>
      <c r="J753" s="157" t="str">
        <f ca="1">IF(ISERROR($V753),"",OFFSET('Smelter Look-up'!$I$4,$V753-4,0))</f>
        <v/>
      </c>
      <c r="K753" s="158"/>
      <c r="L753" s="158"/>
      <c r="M753" s="158"/>
      <c r="N753" s="158"/>
      <c r="O753" s="158"/>
      <c r="P753" s="157"/>
      <c r="Q753" s="159"/>
      <c r="R753" s="155" t="str">
        <f ca="1">IF(ISERROR($V753),"",OFFSET('Smelter Look-up'!$C$4,$V753-4,0)&amp;"")</f>
        <v/>
      </c>
      <c r="S753" s="160" t="str">
        <f t="array" aca="1" ref="S753" ca="1">IF(B753="","",IF(ISERROR(MATCH($E753,CL,0)),"Unknown",INDIRECT("'C'!$A$"&amp;MATCH($E753,CL,0)+1)))</f>
        <v/>
      </c>
      <c r="T753" s="160" t="str">
        <f t="array" aca="1" ref="T753" ca="1">IF(B753="","",IF(ISERROR(MATCH($J753,SorP!$B$1:$B$6226,0)),"",INDIRECT("'SorP'!$A$"&amp;MATCH($S753&amp;$J753,SorP!C:C,0))))</f>
        <v/>
      </c>
      <c r="U753" s="161"/>
      <c r="V753" s="151" t="e">
        <f>IF(C753="",NA(),IF(OR(C753="Smelter not listed",C753="Smelter not yet identified"),MATCH($B753&amp;$D753,'Smelter Look-up'!$J:$J,0),MATCH($B753&amp;$C753,'Smelter Look-up'!$J:$J,0)))</f>
        <v>#N/A</v>
      </c>
      <c r="W753" s="134"/>
      <c r="X753" s="134">
        <f t="shared" ca="1" si="10"/>
        <v>0</v>
      </c>
      <c r="Y753" s="134"/>
      <c r="Z753" s="134"/>
      <c r="AA753" s="134"/>
      <c r="AB753" s="162" t="str">
        <f t="shared" si="11"/>
        <v/>
      </c>
      <c r="AC753" s="134"/>
      <c r="AD753" s="134"/>
      <c r="AE753" s="134"/>
      <c r="AF753" s="134"/>
      <c r="AG753" s="134"/>
      <c r="AH753" s="134"/>
    </row>
    <row r="754" spans="1:34" ht="12" customHeight="1">
      <c r="A754" s="160"/>
      <c r="B754" s="155" t="str">
        <f t="array" ref="B754">IF(LEN(A754)=0,"",INDEX('Smelter Look-up'!$A:$A,MATCH($A754,'Smelter Look-up'!$E:$E,0)))</f>
        <v/>
      </c>
      <c r="C754" s="158" t="str">
        <f t="array" ref="C754">IF(LEN(A754)=0,"",INDEX('Smelter Look-up'!$C:$C,MATCH($A754,'Smelter Look-up'!$E:$E,0)))</f>
        <v/>
      </c>
      <c r="D754" s="155"/>
      <c r="E754" s="155" t="str">
        <f ca="1">IF(ISERROR($V754),"",OFFSET('Smelter Look-up'!$D$4,$V754-4,0)&amp;"")</f>
        <v/>
      </c>
      <c r="F754" s="155" t="str">
        <f ca="1">IF(ISERROR($V754),"",OFFSET('Smelter Look-up'!$E$4,$V754-4,0))</f>
        <v/>
      </c>
      <c r="G754" s="155" t="str">
        <f ca="1">IF(C754=$X$4,IF(ISERROR($V754),"Enter smelter details","RMI"),IF(ISERROR($V754),"",OFFSET('Smelter Look-up'!$F$4,$V754-4,0)))</f>
        <v/>
      </c>
      <c r="H754" s="156" t="str">
        <f ca="1">IF(ISERROR($V754),"",OFFSET('Smelter Look-up'!$G$4,$V754-4,0))</f>
        <v/>
      </c>
      <c r="I754" s="157" t="str">
        <f ca="1">IF(ISERROR($V754),"",OFFSET('Smelter Look-up'!$H$4,$V754-4,0))</f>
        <v/>
      </c>
      <c r="J754" s="157" t="str">
        <f ca="1">IF(ISERROR($V754),"",OFFSET('Smelter Look-up'!$I$4,$V754-4,0))</f>
        <v/>
      </c>
      <c r="K754" s="158"/>
      <c r="L754" s="158"/>
      <c r="M754" s="158"/>
      <c r="N754" s="158"/>
      <c r="O754" s="158"/>
      <c r="P754" s="157"/>
      <c r="Q754" s="159"/>
      <c r="R754" s="155" t="str">
        <f ca="1">IF(ISERROR($V754),"",OFFSET('Smelter Look-up'!$C$4,$V754-4,0)&amp;"")</f>
        <v/>
      </c>
      <c r="S754" s="160" t="str">
        <f t="array" aca="1" ref="S754" ca="1">IF(B754="","",IF(ISERROR(MATCH($E754,CL,0)),"Unknown",INDIRECT("'C'!$A$"&amp;MATCH($E754,CL,0)+1)))</f>
        <v/>
      </c>
      <c r="T754" s="160" t="str">
        <f t="array" aca="1" ref="T754" ca="1">IF(B754="","",IF(ISERROR(MATCH($J754,SorP!$B$1:$B$6226,0)),"",INDIRECT("'SorP'!$A$"&amp;MATCH($S754&amp;$J754,SorP!C:C,0))))</f>
        <v/>
      </c>
      <c r="U754" s="161"/>
      <c r="V754" s="151" t="e">
        <f>IF(C754="",NA(),IF(OR(C754="Smelter not listed",C754="Smelter not yet identified"),MATCH($B754&amp;$D754,'Smelter Look-up'!$J:$J,0),MATCH($B754&amp;$C754,'Smelter Look-up'!$J:$J,0)))</f>
        <v>#N/A</v>
      </c>
      <c r="W754" s="134"/>
      <c r="X754" s="134">
        <f t="shared" ca="1" si="10"/>
        <v>0</v>
      </c>
      <c r="Y754" s="134"/>
      <c r="Z754" s="134"/>
      <c r="AA754" s="134"/>
      <c r="AB754" s="162" t="str">
        <f t="shared" si="11"/>
        <v/>
      </c>
      <c r="AC754" s="134"/>
      <c r="AD754" s="134"/>
      <c r="AE754" s="134"/>
      <c r="AF754" s="134"/>
      <c r="AG754" s="134"/>
      <c r="AH754" s="134"/>
    </row>
    <row r="755" spans="1:34" ht="12" customHeight="1">
      <c r="A755" s="160"/>
      <c r="B755" s="155" t="str">
        <f t="array" ref="B755">IF(LEN(A755)=0,"",INDEX('Smelter Look-up'!$A:$A,MATCH($A755,'Smelter Look-up'!$E:$E,0)))</f>
        <v/>
      </c>
      <c r="C755" s="158" t="str">
        <f t="array" ref="C755">IF(LEN(A755)=0,"",INDEX('Smelter Look-up'!$C:$C,MATCH($A755,'Smelter Look-up'!$E:$E,0)))</f>
        <v/>
      </c>
      <c r="D755" s="155"/>
      <c r="E755" s="155" t="str">
        <f ca="1">IF(ISERROR($V755),"",OFFSET('Smelter Look-up'!$D$4,$V755-4,0)&amp;"")</f>
        <v/>
      </c>
      <c r="F755" s="155" t="str">
        <f ca="1">IF(ISERROR($V755),"",OFFSET('Smelter Look-up'!$E$4,$V755-4,0))</f>
        <v/>
      </c>
      <c r="G755" s="155" t="str">
        <f ca="1">IF(C755=$X$4,IF(ISERROR($V755),"Enter smelter details","RMI"),IF(ISERROR($V755),"",OFFSET('Smelter Look-up'!$F$4,$V755-4,0)))</f>
        <v/>
      </c>
      <c r="H755" s="156" t="str">
        <f ca="1">IF(ISERROR($V755),"",OFFSET('Smelter Look-up'!$G$4,$V755-4,0))</f>
        <v/>
      </c>
      <c r="I755" s="157" t="str">
        <f ca="1">IF(ISERROR($V755),"",OFFSET('Smelter Look-up'!$H$4,$V755-4,0))</f>
        <v/>
      </c>
      <c r="J755" s="157" t="str">
        <f ca="1">IF(ISERROR($V755),"",OFFSET('Smelter Look-up'!$I$4,$V755-4,0))</f>
        <v/>
      </c>
      <c r="K755" s="158"/>
      <c r="L755" s="158"/>
      <c r="M755" s="158"/>
      <c r="N755" s="158"/>
      <c r="O755" s="158"/>
      <c r="P755" s="157"/>
      <c r="Q755" s="159"/>
      <c r="R755" s="155" t="str">
        <f ca="1">IF(ISERROR($V755),"",OFFSET('Smelter Look-up'!$C$4,$V755-4,0)&amp;"")</f>
        <v/>
      </c>
      <c r="S755" s="160" t="str">
        <f t="array" aca="1" ref="S755" ca="1">IF(B755="","",IF(ISERROR(MATCH($E755,CL,0)),"Unknown",INDIRECT("'C'!$A$"&amp;MATCH($E755,CL,0)+1)))</f>
        <v/>
      </c>
      <c r="T755" s="160" t="str">
        <f t="array" aca="1" ref="T755" ca="1">IF(B755="","",IF(ISERROR(MATCH($J755,SorP!$B$1:$B$6226,0)),"",INDIRECT("'SorP'!$A$"&amp;MATCH($S755&amp;$J755,SorP!C:C,0))))</f>
        <v/>
      </c>
      <c r="U755" s="161"/>
      <c r="V755" s="151" t="e">
        <f>IF(C755="",NA(),IF(OR(C755="Smelter not listed",C755="Smelter not yet identified"),MATCH($B755&amp;$D755,'Smelter Look-up'!$J:$J,0),MATCH($B755&amp;$C755,'Smelter Look-up'!$J:$J,0)))</f>
        <v>#N/A</v>
      </c>
      <c r="W755" s="134"/>
      <c r="X755" s="134">
        <f t="shared" ca="1" si="10"/>
        <v>0</v>
      </c>
      <c r="Y755" s="134"/>
      <c r="Z755" s="134"/>
      <c r="AA755" s="134"/>
      <c r="AB755" s="162" t="str">
        <f t="shared" si="11"/>
        <v/>
      </c>
      <c r="AC755" s="134"/>
      <c r="AD755" s="134"/>
      <c r="AE755" s="134"/>
      <c r="AF755" s="134"/>
      <c r="AG755" s="134"/>
      <c r="AH755" s="134"/>
    </row>
    <row r="756" spans="1:34" ht="12" customHeight="1">
      <c r="A756" s="160"/>
      <c r="B756" s="155" t="str">
        <f t="array" ref="B756">IF(LEN(A756)=0,"",INDEX('Smelter Look-up'!$A:$A,MATCH($A756,'Smelter Look-up'!$E:$E,0)))</f>
        <v/>
      </c>
      <c r="C756" s="158" t="str">
        <f t="array" ref="C756">IF(LEN(A756)=0,"",INDEX('Smelter Look-up'!$C:$C,MATCH($A756,'Smelter Look-up'!$E:$E,0)))</f>
        <v/>
      </c>
      <c r="D756" s="155"/>
      <c r="E756" s="155" t="str">
        <f ca="1">IF(ISERROR($V756),"",OFFSET('Smelter Look-up'!$D$4,$V756-4,0)&amp;"")</f>
        <v/>
      </c>
      <c r="F756" s="155" t="str">
        <f ca="1">IF(ISERROR($V756),"",OFFSET('Smelter Look-up'!$E$4,$V756-4,0))</f>
        <v/>
      </c>
      <c r="G756" s="155" t="str">
        <f ca="1">IF(C756=$X$4,IF(ISERROR($V756),"Enter smelter details","RMI"),IF(ISERROR($V756),"",OFFSET('Smelter Look-up'!$F$4,$V756-4,0)))</f>
        <v/>
      </c>
      <c r="H756" s="156" t="str">
        <f ca="1">IF(ISERROR($V756),"",OFFSET('Smelter Look-up'!$G$4,$V756-4,0))</f>
        <v/>
      </c>
      <c r="I756" s="157" t="str">
        <f ca="1">IF(ISERROR($V756),"",OFFSET('Smelter Look-up'!$H$4,$V756-4,0))</f>
        <v/>
      </c>
      <c r="J756" s="157" t="str">
        <f ca="1">IF(ISERROR($V756),"",OFFSET('Smelter Look-up'!$I$4,$V756-4,0))</f>
        <v/>
      </c>
      <c r="K756" s="158"/>
      <c r="L756" s="158"/>
      <c r="M756" s="158"/>
      <c r="N756" s="158"/>
      <c r="O756" s="158"/>
      <c r="P756" s="157"/>
      <c r="Q756" s="159"/>
      <c r="R756" s="155" t="str">
        <f ca="1">IF(ISERROR($V756),"",OFFSET('Smelter Look-up'!$C$4,$V756-4,0)&amp;"")</f>
        <v/>
      </c>
      <c r="S756" s="160" t="str">
        <f t="array" aca="1" ref="S756" ca="1">IF(B756="","",IF(ISERROR(MATCH($E756,CL,0)),"Unknown",INDIRECT("'C'!$A$"&amp;MATCH($E756,CL,0)+1)))</f>
        <v/>
      </c>
      <c r="T756" s="160" t="str">
        <f t="array" aca="1" ref="T756" ca="1">IF(B756="","",IF(ISERROR(MATCH($J756,SorP!$B$1:$B$6226,0)),"",INDIRECT("'SorP'!$A$"&amp;MATCH($S756&amp;$J756,SorP!C:C,0))))</f>
        <v/>
      </c>
      <c r="U756" s="161"/>
      <c r="V756" s="151" t="e">
        <f>IF(C756="",NA(),IF(OR(C756="Smelter not listed",C756="Smelter not yet identified"),MATCH($B756&amp;$D756,'Smelter Look-up'!$J:$J,0),MATCH($B756&amp;$C756,'Smelter Look-up'!$J:$J,0)))</f>
        <v>#N/A</v>
      </c>
      <c r="W756" s="134"/>
      <c r="X756" s="134">
        <f t="shared" ca="1" si="10"/>
        <v>0</v>
      </c>
      <c r="Y756" s="134"/>
      <c r="Z756" s="134"/>
      <c r="AA756" s="134"/>
      <c r="AB756" s="162" t="str">
        <f t="shared" si="11"/>
        <v/>
      </c>
      <c r="AC756" s="134"/>
      <c r="AD756" s="134"/>
      <c r="AE756" s="134"/>
      <c r="AF756" s="134"/>
      <c r="AG756" s="134"/>
      <c r="AH756" s="134"/>
    </row>
    <row r="757" spans="1:34" ht="12" customHeight="1">
      <c r="A757" s="160"/>
      <c r="B757" s="155" t="str">
        <f t="array" ref="B757">IF(LEN(A757)=0,"",INDEX('Smelter Look-up'!$A:$A,MATCH($A757,'Smelter Look-up'!$E:$E,0)))</f>
        <v/>
      </c>
      <c r="C757" s="158" t="str">
        <f t="array" ref="C757">IF(LEN(A757)=0,"",INDEX('Smelter Look-up'!$C:$C,MATCH($A757,'Smelter Look-up'!$E:$E,0)))</f>
        <v/>
      </c>
      <c r="D757" s="155"/>
      <c r="E757" s="155" t="str">
        <f ca="1">IF(ISERROR($V757),"",OFFSET('Smelter Look-up'!$D$4,$V757-4,0)&amp;"")</f>
        <v/>
      </c>
      <c r="F757" s="155" t="str">
        <f ca="1">IF(ISERROR($V757),"",OFFSET('Smelter Look-up'!$E$4,$V757-4,0))</f>
        <v/>
      </c>
      <c r="G757" s="155" t="str">
        <f ca="1">IF(C757=$X$4,IF(ISERROR($V757),"Enter smelter details","RMI"),IF(ISERROR($V757),"",OFFSET('Smelter Look-up'!$F$4,$V757-4,0)))</f>
        <v/>
      </c>
      <c r="H757" s="156" t="str">
        <f ca="1">IF(ISERROR($V757),"",OFFSET('Smelter Look-up'!$G$4,$V757-4,0))</f>
        <v/>
      </c>
      <c r="I757" s="157" t="str">
        <f ca="1">IF(ISERROR($V757),"",OFFSET('Smelter Look-up'!$H$4,$V757-4,0))</f>
        <v/>
      </c>
      <c r="J757" s="157" t="str">
        <f ca="1">IF(ISERROR($V757),"",OFFSET('Smelter Look-up'!$I$4,$V757-4,0))</f>
        <v/>
      </c>
      <c r="K757" s="158"/>
      <c r="L757" s="158"/>
      <c r="M757" s="158"/>
      <c r="N757" s="158"/>
      <c r="O757" s="158"/>
      <c r="P757" s="157"/>
      <c r="Q757" s="159"/>
      <c r="R757" s="155" t="str">
        <f ca="1">IF(ISERROR($V757),"",OFFSET('Smelter Look-up'!$C$4,$V757-4,0)&amp;"")</f>
        <v/>
      </c>
      <c r="S757" s="160" t="str">
        <f t="array" aca="1" ref="S757" ca="1">IF(B757="","",IF(ISERROR(MATCH($E757,CL,0)),"Unknown",INDIRECT("'C'!$A$"&amp;MATCH($E757,CL,0)+1)))</f>
        <v/>
      </c>
      <c r="T757" s="160" t="str">
        <f t="array" aca="1" ref="T757" ca="1">IF(B757="","",IF(ISERROR(MATCH($J757,SorP!$B$1:$B$6226,0)),"",INDIRECT("'SorP'!$A$"&amp;MATCH($S757&amp;$J757,SorP!C:C,0))))</f>
        <v/>
      </c>
      <c r="U757" s="161"/>
      <c r="V757" s="151" t="e">
        <f>IF(C757="",NA(),IF(OR(C757="Smelter not listed",C757="Smelter not yet identified"),MATCH($B757&amp;$D757,'Smelter Look-up'!$J:$J,0),MATCH($B757&amp;$C757,'Smelter Look-up'!$J:$J,0)))</f>
        <v>#N/A</v>
      </c>
      <c r="W757" s="134"/>
      <c r="X757" s="134">
        <f t="shared" ca="1" si="10"/>
        <v>0</v>
      </c>
      <c r="Y757" s="134"/>
      <c r="Z757" s="134"/>
      <c r="AA757" s="134"/>
      <c r="AB757" s="162" t="str">
        <f t="shared" si="11"/>
        <v/>
      </c>
      <c r="AC757" s="134"/>
      <c r="AD757" s="134"/>
      <c r="AE757" s="134"/>
      <c r="AF757" s="134"/>
      <c r="AG757" s="134"/>
      <c r="AH757" s="134"/>
    </row>
    <row r="758" spans="1:34" ht="12" customHeight="1">
      <c r="A758" s="160"/>
      <c r="B758" s="155" t="str">
        <f t="array" ref="B758">IF(LEN(A758)=0,"",INDEX('Smelter Look-up'!$A:$A,MATCH($A758,'Smelter Look-up'!$E:$E,0)))</f>
        <v/>
      </c>
      <c r="C758" s="158" t="str">
        <f t="array" ref="C758">IF(LEN(A758)=0,"",INDEX('Smelter Look-up'!$C:$C,MATCH($A758,'Smelter Look-up'!$E:$E,0)))</f>
        <v/>
      </c>
      <c r="D758" s="155"/>
      <c r="E758" s="155" t="str">
        <f ca="1">IF(ISERROR($V758),"",OFFSET('Smelter Look-up'!$D$4,$V758-4,0)&amp;"")</f>
        <v/>
      </c>
      <c r="F758" s="155" t="str">
        <f ca="1">IF(ISERROR($V758),"",OFFSET('Smelter Look-up'!$E$4,$V758-4,0))</f>
        <v/>
      </c>
      <c r="G758" s="155" t="str">
        <f ca="1">IF(C758=$X$4,IF(ISERROR($V758),"Enter smelter details","RMI"),IF(ISERROR($V758),"",OFFSET('Smelter Look-up'!$F$4,$V758-4,0)))</f>
        <v/>
      </c>
      <c r="H758" s="156" t="str">
        <f ca="1">IF(ISERROR($V758),"",OFFSET('Smelter Look-up'!$G$4,$V758-4,0))</f>
        <v/>
      </c>
      <c r="I758" s="157" t="str">
        <f ca="1">IF(ISERROR($V758),"",OFFSET('Smelter Look-up'!$H$4,$V758-4,0))</f>
        <v/>
      </c>
      <c r="J758" s="157" t="str">
        <f ca="1">IF(ISERROR($V758),"",OFFSET('Smelter Look-up'!$I$4,$V758-4,0))</f>
        <v/>
      </c>
      <c r="K758" s="158"/>
      <c r="L758" s="158"/>
      <c r="M758" s="158"/>
      <c r="N758" s="158"/>
      <c r="O758" s="158"/>
      <c r="P758" s="157"/>
      <c r="Q758" s="159"/>
      <c r="R758" s="155" t="str">
        <f ca="1">IF(ISERROR($V758),"",OFFSET('Smelter Look-up'!$C$4,$V758-4,0)&amp;"")</f>
        <v/>
      </c>
      <c r="S758" s="160" t="str">
        <f t="array" aca="1" ref="S758" ca="1">IF(B758="","",IF(ISERROR(MATCH($E758,CL,0)),"Unknown",INDIRECT("'C'!$A$"&amp;MATCH($E758,CL,0)+1)))</f>
        <v/>
      </c>
      <c r="T758" s="160" t="str">
        <f t="array" aca="1" ref="T758" ca="1">IF(B758="","",IF(ISERROR(MATCH($J758,SorP!$B$1:$B$6226,0)),"",INDIRECT("'SorP'!$A$"&amp;MATCH($S758&amp;$J758,SorP!C:C,0))))</f>
        <v/>
      </c>
      <c r="U758" s="161"/>
      <c r="V758" s="151" t="e">
        <f>IF(C758="",NA(),IF(OR(C758="Smelter not listed",C758="Smelter not yet identified"),MATCH($B758&amp;$D758,'Smelter Look-up'!$J:$J,0),MATCH($B758&amp;$C758,'Smelter Look-up'!$J:$J,0)))</f>
        <v>#N/A</v>
      </c>
      <c r="W758" s="134"/>
      <c r="X758" s="134">
        <f t="shared" ca="1" si="10"/>
        <v>0</v>
      </c>
      <c r="Y758" s="134"/>
      <c r="Z758" s="134"/>
      <c r="AA758" s="134"/>
      <c r="AB758" s="162" t="str">
        <f t="shared" si="11"/>
        <v/>
      </c>
      <c r="AC758" s="134"/>
      <c r="AD758" s="134"/>
      <c r="AE758" s="134"/>
      <c r="AF758" s="134"/>
      <c r="AG758" s="134"/>
      <c r="AH758" s="134"/>
    </row>
    <row r="759" spans="1:34" ht="12" customHeight="1">
      <c r="A759" s="160"/>
      <c r="B759" s="155" t="str">
        <f t="array" ref="B759">IF(LEN(A759)=0,"",INDEX('Smelter Look-up'!$A:$A,MATCH($A759,'Smelter Look-up'!$E:$E,0)))</f>
        <v/>
      </c>
      <c r="C759" s="158" t="str">
        <f t="array" ref="C759">IF(LEN(A759)=0,"",INDEX('Smelter Look-up'!$C:$C,MATCH($A759,'Smelter Look-up'!$E:$E,0)))</f>
        <v/>
      </c>
      <c r="D759" s="155"/>
      <c r="E759" s="155" t="str">
        <f ca="1">IF(ISERROR($V759),"",OFFSET('Smelter Look-up'!$D$4,$V759-4,0)&amp;"")</f>
        <v/>
      </c>
      <c r="F759" s="155" t="str">
        <f ca="1">IF(ISERROR($V759),"",OFFSET('Smelter Look-up'!$E$4,$V759-4,0))</f>
        <v/>
      </c>
      <c r="G759" s="155" t="str">
        <f ca="1">IF(C759=$X$4,IF(ISERROR($V759),"Enter smelter details","RMI"),IF(ISERROR($V759),"",OFFSET('Smelter Look-up'!$F$4,$V759-4,0)))</f>
        <v/>
      </c>
      <c r="H759" s="156" t="str">
        <f ca="1">IF(ISERROR($V759),"",OFFSET('Smelter Look-up'!$G$4,$V759-4,0))</f>
        <v/>
      </c>
      <c r="I759" s="157" t="str">
        <f ca="1">IF(ISERROR($V759),"",OFFSET('Smelter Look-up'!$H$4,$V759-4,0))</f>
        <v/>
      </c>
      <c r="J759" s="157" t="str">
        <f ca="1">IF(ISERROR($V759),"",OFFSET('Smelter Look-up'!$I$4,$V759-4,0))</f>
        <v/>
      </c>
      <c r="K759" s="158"/>
      <c r="L759" s="158"/>
      <c r="M759" s="158"/>
      <c r="N759" s="158"/>
      <c r="O759" s="158"/>
      <c r="P759" s="157"/>
      <c r="Q759" s="159"/>
      <c r="R759" s="155" t="str">
        <f ca="1">IF(ISERROR($V759),"",OFFSET('Smelter Look-up'!$C$4,$V759-4,0)&amp;"")</f>
        <v/>
      </c>
      <c r="S759" s="160" t="str">
        <f t="array" aca="1" ref="S759" ca="1">IF(B759="","",IF(ISERROR(MATCH($E759,CL,0)),"Unknown",INDIRECT("'C'!$A$"&amp;MATCH($E759,CL,0)+1)))</f>
        <v/>
      </c>
      <c r="T759" s="160" t="str">
        <f t="array" aca="1" ref="T759" ca="1">IF(B759="","",IF(ISERROR(MATCH($J759,SorP!$B$1:$B$6226,0)),"",INDIRECT("'SorP'!$A$"&amp;MATCH($S759&amp;$J759,SorP!C:C,0))))</f>
        <v/>
      </c>
      <c r="U759" s="161"/>
      <c r="V759" s="151" t="e">
        <f>IF(C759="",NA(),IF(OR(C759="Smelter not listed",C759="Smelter not yet identified"),MATCH($B759&amp;$D759,'Smelter Look-up'!$J:$J,0),MATCH($B759&amp;$C759,'Smelter Look-up'!$J:$J,0)))</f>
        <v>#N/A</v>
      </c>
      <c r="W759" s="134"/>
      <c r="X759" s="134">
        <f t="shared" ca="1" si="10"/>
        <v>0</v>
      </c>
      <c r="Y759" s="134"/>
      <c r="Z759" s="134"/>
      <c r="AA759" s="134"/>
      <c r="AB759" s="162" t="str">
        <f t="shared" si="11"/>
        <v/>
      </c>
      <c r="AC759" s="134"/>
      <c r="AD759" s="134"/>
      <c r="AE759" s="134"/>
      <c r="AF759" s="134"/>
      <c r="AG759" s="134"/>
      <c r="AH759" s="134"/>
    </row>
    <row r="760" spans="1:34" ht="12" customHeight="1">
      <c r="A760" s="160"/>
      <c r="B760" s="155" t="str">
        <f t="array" ref="B760">IF(LEN(A760)=0,"",INDEX('Smelter Look-up'!$A:$A,MATCH($A760,'Smelter Look-up'!$E:$E,0)))</f>
        <v/>
      </c>
      <c r="C760" s="158" t="str">
        <f t="array" ref="C760">IF(LEN(A760)=0,"",INDEX('Smelter Look-up'!$C:$C,MATCH($A760,'Smelter Look-up'!$E:$E,0)))</f>
        <v/>
      </c>
      <c r="D760" s="155"/>
      <c r="E760" s="155" t="str">
        <f ca="1">IF(ISERROR($V760),"",OFFSET('Smelter Look-up'!$D$4,$V760-4,0)&amp;"")</f>
        <v/>
      </c>
      <c r="F760" s="155" t="str">
        <f ca="1">IF(ISERROR($V760),"",OFFSET('Smelter Look-up'!$E$4,$V760-4,0))</f>
        <v/>
      </c>
      <c r="G760" s="155" t="str">
        <f ca="1">IF(C760=$X$4,IF(ISERROR($V760),"Enter smelter details","RMI"),IF(ISERROR($V760),"",OFFSET('Smelter Look-up'!$F$4,$V760-4,0)))</f>
        <v/>
      </c>
      <c r="H760" s="156" t="str">
        <f ca="1">IF(ISERROR($V760),"",OFFSET('Smelter Look-up'!$G$4,$V760-4,0))</f>
        <v/>
      </c>
      <c r="I760" s="157" t="str">
        <f ca="1">IF(ISERROR($V760),"",OFFSET('Smelter Look-up'!$H$4,$V760-4,0))</f>
        <v/>
      </c>
      <c r="J760" s="157" t="str">
        <f ca="1">IF(ISERROR($V760),"",OFFSET('Smelter Look-up'!$I$4,$V760-4,0))</f>
        <v/>
      </c>
      <c r="K760" s="158"/>
      <c r="L760" s="158"/>
      <c r="M760" s="158"/>
      <c r="N760" s="158"/>
      <c r="O760" s="158"/>
      <c r="P760" s="157"/>
      <c r="Q760" s="159"/>
      <c r="R760" s="155" t="str">
        <f ca="1">IF(ISERROR($V760),"",OFFSET('Smelter Look-up'!$C$4,$V760-4,0)&amp;"")</f>
        <v/>
      </c>
      <c r="S760" s="160" t="str">
        <f t="array" aca="1" ref="S760" ca="1">IF(B760="","",IF(ISERROR(MATCH($E760,CL,0)),"Unknown",INDIRECT("'C'!$A$"&amp;MATCH($E760,CL,0)+1)))</f>
        <v/>
      </c>
      <c r="T760" s="160" t="str">
        <f t="array" aca="1" ref="T760" ca="1">IF(B760="","",IF(ISERROR(MATCH($J760,SorP!$B$1:$B$6226,0)),"",INDIRECT("'SorP'!$A$"&amp;MATCH($S760&amp;$J760,SorP!C:C,0))))</f>
        <v/>
      </c>
      <c r="U760" s="161"/>
      <c r="V760" s="151" t="e">
        <f>IF(C760="",NA(),IF(OR(C760="Smelter not listed",C760="Smelter not yet identified"),MATCH($B760&amp;$D760,'Smelter Look-up'!$J:$J,0),MATCH($B760&amp;$C760,'Smelter Look-up'!$J:$J,0)))</f>
        <v>#N/A</v>
      </c>
      <c r="W760" s="134"/>
      <c r="X760" s="134">
        <f t="shared" ca="1" si="10"/>
        <v>0</v>
      </c>
      <c r="Y760" s="134"/>
      <c r="Z760" s="134"/>
      <c r="AA760" s="134"/>
      <c r="AB760" s="162" t="str">
        <f t="shared" si="11"/>
        <v/>
      </c>
      <c r="AC760" s="134"/>
      <c r="AD760" s="134"/>
      <c r="AE760" s="134"/>
      <c r="AF760" s="134"/>
      <c r="AG760" s="134"/>
      <c r="AH760" s="134"/>
    </row>
    <row r="761" spans="1:34" ht="12" customHeight="1">
      <c r="A761" s="160"/>
      <c r="B761" s="155" t="str">
        <f t="array" ref="B761">IF(LEN(A761)=0,"",INDEX('Smelter Look-up'!$A:$A,MATCH($A761,'Smelter Look-up'!$E:$E,0)))</f>
        <v/>
      </c>
      <c r="C761" s="158" t="str">
        <f t="array" ref="C761">IF(LEN(A761)=0,"",INDEX('Smelter Look-up'!$C:$C,MATCH($A761,'Smelter Look-up'!$E:$E,0)))</f>
        <v/>
      </c>
      <c r="D761" s="155"/>
      <c r="E761" s="155" t="str">
        <f ca="1">IF(ISERROR($V761),"",OFFSET('Smelter Look-up'!$D$4,$V761-4,0)&amp;"")</f>
        <v/>
      </c>
      <c r="F761" s="155" t="str">
        <f ca="1">IF(ISERROR($V761),"",OFFSET('Smelter Look-up'!$E$4,$V761-4,0))</f>
        <v/>
      </c>
      <c r="G761" s="155" t="str">
        <f ca="1">IF(C761=$X$4,IF(ISERROR($V761),"Enter smelter details","RMI"),IF(ISERROR($V761),"",OFFSET('Smelter Look-up'!$F$4,$V761-4,0)))</f>
        <v/>
      </c>
      <c r="H761" s="156" t="str">
        <f ca="1">IF(ISERROR($V761),"",OFFSET('Smelter Look-up'!$G$4,$V761-4,0))</f>
        <v/>
      </c>
      <c r="I761" s="157" t="str">
        <f ca="1">IF(ISERROR($V761),"",OFFSET('Smelter Look-up'!$H$4,$V761-4,0))</f>
        <v/>
      </c>
      <c r="J761" s="157" t="str">
        <f ca="1">IF(ISERROR($V761),"",OFFSET('Smelter Look-up'!$I$4,$V761-4,0))</f>
        <v/>
      </c>
      <c r="K761" s="158"/>
      <c r="L761" s="158"/>
      <c r="M761" s="158"/>
      <c r="N761" s="158"/>
      <c r="O761" s="158"/>
      <c r="P761" s="157"/>
      <c r="Q761" s="159"/>
      <c r="R761" s="155" t="str">
        <f ca="1">IF(ISERROR($V761),"",OFFSET('Smelter Look-up'!$C$4,$V761-4,0)&amp;"")</f>
        <v/>
      </c>
      <c r="S761" s="160" t="str">
        <f t="array" aca="1" ref="S761" ca="1">IF(B761="","",IF(ISERROR(MATCH($E761,CL,0)),"Unknown",INDIRECT("'C'!$A$"&amp;MATCH($E761,CL,0)+1)))</f>
        <v/>
      </c>
      <c r="T761" s="160" t="str">
        <f t="array" aca="1" ref="T761" ca="1">IF(B761="","",IF(ISERROR(MATCH($J761,SorP!$B$1:$B$6226,0)),"",INDIRECT("'SorP'!$A$"&amp;MATCH($S761&amp;$J761,SorP!C:C,0))))</f>
        <v/>
      </c>
      <c r="U761" s="161"/>
      <c r="V761" s="151" t="e">
        <f>IF(C761="",NA(),IF(OR(C761="Smelter not listed",C761="Smelter not yet identified"),MATCH($B761&amp;$D761,'Smelter Look-up'!$J:$J,0),MATCH($B761&amp;$C761,'Smelter Look-up'!$J:$J,0)))</f>
        <v>#N/A</v>
      </c>
      <c r="W761" s="134"/>
      <c r="X761" s="134">
        <f t="shared" ca="1" si="10"/>
        <v>0</v>
      </c>
      <c r="Y761" s="134"/>
      <c r="Z761" s="134"/>
      <c r="AA761" s="134"/>
      <c r="AB761" s="162" t="str">
        <f t="shared" si="11"/>
        <v/>
      </c>
      <c r="AC761" s="134"/>
      <c r="AD761" s="134"/>
      <c r="AE761" s="134"/>
      <c r="AF761" s="134"/>
      <c r="AG761" s="134"/>
      <c r="AH761" s="134"/>
    </row>
    <row r="762" spans="1:34" ht="12" customHeight="1">
      <c r="A762" s="160"/>
      <c r="B762" s="155" t="str">
        <f t="array" ref="B762">IF(LEN(A762)=0,"",INDEX('Smelter Look-up'!$A:$A,MATCH($A762,'Smelter Look-up'!$E:$E,0)))</f>
        <v/>
      </c>
      <c r="C762" s="158" t="str">
        <f t="array" ref="C762">IF(LEN(A762)=0,"",INDEX('Smelter Look-up'!$C:$C,MATCH($A762,'Smelter Look-up'!$E:$E,0)))</f>
        <v/>
      </c>
      <c r="D762" s="155"/>
      <c r="E762" s="155" t="str">
        <f ca="1">IF(ISERROR($V762),"",OFFSET('Smelter Look-up'!$D$4,$V762-4,0)&amp;"")</f>
        <v/>
      </c>
      <c r="F762" s="155" t="str">
        <f ca="1">IF(ISERROR($V762),"",OFFSET('Smelter Look-up'!$E$4,$V762-4,0))</f>
        <v/>
      </c>
      <c r="G762" s="155" t="str">
        <f ca="1">IF(C762=$X$4,IF(ISERROR($V762),"Enter smelter details","RMI"),IF(ISERROR($V762),"",OFFSET('Smelter Look-up'!$F$4,$V762-4,0)))</f>
        <v/>
      </c>
      <c r="H762" s="156" t="str">
        <f ca="1">IF(ISERROR($V762),"",OFFSET('Smelter Look-up'!$G$4,$V762-4,0))</f>
        <v/>
      </c>
      <c r="I762" s="157" t="str">
        <f ca="1">IF(ISERROR($V762),"",OFFSET('Smelter Look-up'!$H$4,$V762-4,0))</f>
        <v/>
      </c>
      <c r="J762" s="157" t="str">
        <f ca="1">IF(ISERROR($V762),"",OFFSET('Smelter Look-up'!$I$4,$V762-4,0))</f>
        <v/>
      </c>
      <c r="K762" s="158"/>
      <c r="L762" s="158"/>
      <c r="M762" s="158"/>
      <c r="N762" s="158"/>
      <c r="O762" s="158"/>
      <c r="P762" s="157"/>
      <c r="Q762" s="159"/>
      <c r="R762" s="155" t="str">
        <f ca="1">IF(ISERROR($V762),"",OFFSET('Smelter Look-up'!$C$4,$V762-4,0)&amp;"")</f>
        <v/>
      </c>
      <c r="S762" s="160" t="str">
        <f t="array" aca="1" ref="S762" ca="1">IF(B762="","",IF(ISERROR(MATCH($E762,CL,0)),"Unknown",INDIRECT("'C'!$A$"&amp;MATCH($E762,CL,0)+1)))</f>
        <v/>
      </c>
      <c r="T762" s="160" t="str">
        <f t="array" aca="1" ref="T762" ca="1">IF(B762="","",IF(ISERROR(MATCH($J762,SorP!$B$1:$B$6226,0)),"",INDIRECT("'SorP'!$A$"&amp;MATCH($S762&amp;$J762,SorP!C:C,0))))</f>
        <v/>
      </c>
      <c r="U762" s="161"/>
      <c r="V762" s="151" t="e">
        <f>IF(C762="",NA(),IF(OR(C762="Smelter not listed",C762="Smelter not yet identified"),MATCH($B762&amp;$D762,'Smelter Look-up'!$J:$J,0),MATCH($B762&amp;$C762,'Smelter Look-up'!$J:$J,0)))</f>
        <v>#N/A</v>
      </c>
      <c r="W762" s="134"/>
      <c r="X762" s="134">
        <f t="shared" ref="X762:X1016" ca="1" si="12">IF(AND(C762="Smelter not listed",OR(LEN(D762)=0,LEN(E762)=0)),1,0)</f>
        <v>0</v>
      </c>
      <c r="Y762" s="134"/>
      <c r="Z762" s="134"/>
      <c r="AA762" s="134"/>
      <c r="AB762" s="162" t="str">
        <f t="shared" ref="AB762:AB1016" si="13">B762&amp;C762</f>
        <v/>
      </c>
      <c r="AC762" s="134"/>
      <c r="AD762" s="134"/>
      <c r="AE762" s="134"/>
      <c r="AF762" s="134"/>
      <c r="AG762" s="134"/>
      <c r="AH762" s="134"/>
    </row>
    <row r="763" spans="1:34" ht="12" customHeight="1">
      <c r="A763" s="160"/>
      <c r="B763" s="155" t="str">
        <f t="array" ref="B763">IF(LEN(A763)=0,"",INDEX('Smelter Look-up'!$A:$A,MATCH($A763,'Smelter Look-up'!$E:$E,0)))</f>
        <v/>
      </c>
      <c r="C763" s="158" t="str">
        <f t="array" ref="C763">IF(LEN(A763)=0,"",INDEX('Smelter Look-up'!$C:$C,MATCH($A763,'Smelter Look-up'!$E:$E,0)))</f>
        <v/>
      </c>
      <c r="D763" s="155"/>
      <c r="E763" s="155" t="str">
        <f ca="1">IF(ISERROR($V763),"",OFFSET('Smelter Look-up'!$D$4,$V763-4,0)&amp;"")</f>
        <v/>
      </c>
      <c r="F763" s="155" t="str">
        <f ca="1">IF(ISERROR($V763),"",OFFSET('Smelter Look-up'!$E$4,$V763-4,0))</f>
        <v/>
      </c>
      <c r="G763" s="155" t="str">
        <f ca="1">IF(C763=$X$4,IF(ISERROR($V763),"Enter smelter details","RMI"),IF(ISERROR($V763),"",OFFSET('Smelter Look-up'!$F$4,$V763-4,0)))</f>
        <v/>
      </c>
      <c r="H763" s="156" t="str">
        <f ca="1">IF(ISERROR($V763),"",OFFSET('Smelter Look-up'!$G$4,$V763-4,0))</f>
        <v/>
      </c>
      <c r="I763" s="157" t="str">
        <f ca="1">IF(ISERROR($V763),"",OFFSET('Smelter Look-up'!$H$4,$V763-4,0))</f>
        <v/>
      </c>
      <c r="J763" s="157" t="str">
        <f ca="1">IF(ISERROR($V763),"",OFFSET('Smelter Look-up'!$I$4,$V763-4,0))</f>
        <v/>
      </c>
      <c r="K763" s="158"/>
      <c r="L763" s="158"/>
      <c r="M763" s="158"/>
      <c r="N763" s="158"/>
      <c r="O763" s="158"/>
      <c r="P763" s="157"/>
      <c r="Q763" s="159"/>
      <c r="R763" s="155" t="str">
        <f ca="1">IF(ISERROR($V763),"",OFFSET('Smelter Look-up'!$C$4,$V763-4,0)&amp;"")</f>
        <v/>
      </c>
      <c r="S763" s="160" t="str">
        <f t="array" aca="1" ref="S763" ca="1">IF(B763="","",IF(ISERROR(MATCH($E763,CL,0)),"Unknown",INDIRECT("'C'!$A$"&amp;MATCH($E763,CL,0)+1)))</f>
        <v/>
      </c>
      <c r="T763" s="160" t="str">
        <f t="array" aca="1" ref="T763" ca="1">IF(B763="","",IF(ISERROR(MATCH($J763,SorP!$B$1:$B$6226,0)),"",INDIRECT("'SorP'!$A$"&amp;MATCH($S763&amp;$J763,SorP!C:C,0))))</f>
        <v/>
      </c>
      <c r="U763" s="161"/>
      <c r="V763" s="151" t="e">
        <f>IF(C763="",NA(),IF(OR(C763="Smelter not listed",C763="Smelter not yet identified"),MATCH($B763&amp;$D763,'Smelter Look-up'!$J:$J,0),MATCH($B763&amp;$C763,'Smelter Look-up'!$J:$J,0)))</f>
        <v>#N/A</v>
      </c>
      <c r="W763" s="134"/>
      <c r="X763" s="134">
        <f t="shared" ca="1" si="12"/>
        <v>0</v>
      </c>
      <c r="Y763" s="134"/>
      <c r="Z763" s="134"/>
      <c r="AA763" s="134"/>
      <c r="AB763" s="162" t="str">
        <f t="shared" si="13"/>
        <v/>
      </c>
      <c r="AC763" s="134"/>
      <c r="AD763" s="134"/>
      <c r="AE763" s="134"/>
      <c r="AF763" s="134"/>
      <c r="AG763" s="134"/>
      <c r="AH763" s="134"/>
    </row>
    <row r="764" spans="1:34" ht="12" customHeight="1">
      <c r="A764" s="160"/>
      <c r="B764" s="155" t="str">
        <f t="array" ref="B764">IF(LEN(A764)=0,"",INDEX('Smelter Look-up'!$A:$A,MATCH($A764,'Smelter Look-up'!$E:$E,0)))</f>
        <v/>
      </c>
      <c r="C764" s="158" t="str">
        <f t="array" ref="C764">IF(LEN(A764)=0,"",INDEX('Smelter Look-up'!$C:$C,MATCH($A764,'Smelter Look-up'!$E:$E,0)))</f>
        <v/>
      </c>
      <c r="D764" s="155"/>
      <c r="E764" s="155" t="str">
        <f ca="1">IF(ISERROR($V764),"",OFFSET('Smelter Look-up'!$D$4,$V764-4,0)&amp;"")</f>
        <v/>
      </c>
      <c r="F764" s="155" t="str">
        <f ca="1">IF(ISERROR($V764),"",OFFSET('Smelter Look-up'!$E$4,$V764-4,0))</f>
        <v/>
      </c>
      <c r="G764" s="155" t="str">
        <f ca="1">IF(C764=$X$4,IF(ISERROR($V764),"Enter smelter details","RMI"),IF(ISERROR($V764),"",OFFSET('Smelter Look-up'!$F$4,$V764-4,0)))</f>
        <v/>
      </c>
      <c r="H764" s="156" t="str">
        <f ca="1">IF(ISERROR($V764),"",OFFSET('Smelter Look-up'!$G$4,$V764-4,0))</f>
        <v/>
      </c>
      <c r="I764" s="157" t="str">
        <f ca="1">IF(ISERROR($V764),"",OFFSET('Smelter Look-up'!$H$4,$V764-4,0))</f>
        <v/>
      </c>
      <c r="J764" s="157" t="str">
        <f ca="1">IF(ISERROR($V764),"",OFFSET('Smelter Look-up'!$I$4,$V764-4,0))</f>
        <v/>
      </c>
      <c r="K764" s="158"/>
      <c r="L764" s="158"/>
      <c r="M764" s="158"/>
      <c r="N764" s="158"/>
      <c r="O764" s="158"/>
      <c r="P764" s="157"/>
      <c r="Q764" s="159"/>
      <c r="R764" s="155" t="str">
        <f ca="1">IF(ISERROR($V764),"",OFFSET('Smelter Look-up'!$C$4,$V764-4,0)&amp;"")</f>
        <v/>
      </c>
      <c r="S764" s="160" t="str">
        <f t="array" aca="1" ref="S764" ca="1">IF(B764="","",IF(ISERROR(MATCH($E764,CL,0)),"Unknown",INDIRECT("'C'!$A$"&amp;MATCH($E764,CL,0)+1)))</f>
        <v/>
      </c>
      <c r="T764" s="160" t="str">
        <f t="array" aca="1" ref="T764" ca="1">IF(B764="","",IF(ISERROR(MATCH($J764,SorP!$B$1:$B$6226,0)),"",INDIRECT("'SorP'!$A$"&amp;MATCH($S764&amp;$J764,SorP!C:C,0))))</f>
        <v/>
      </c>
      <c r="U764" s="161"/>
      <c r="V764" s="151" t="e">
        <f>IF(C764="",NA(),IF(OR(C764="Smelter not listed",C764="Smelter not yet identified"),MATCH($B764&amp;$D764,'Smelter Look-up'!$J:$J,0),MATCH($B764&amp;$C764,'Smelter Look-up'!$J:$J,0)))</f>
        <v>#N/A</v>
      </c>
      <c r="W764" s="134"/>
      <c r="X764" s="134">
        <f t="shared" ca="1" si="12"/>
        <v>0</v>
      </c>
      <c r="Y764" s="134"/>
      <c r="Z764" s="134"/>
      <c r="AA764" s="134"/>
      <c r="AB764" s="162" t="str">
        <f t="shared" si="13"/>
        <v/>
      </c>
      <c r="AC764" s="134"/>
      <c r="AD764" s="134"/>
      <c r="AE764" s="134"/>
      <c r="AF764" s="134"/>
      <c r="AG764" s="134"/>
      <c r="AH764" s="134"/>
    </row>
    <row r="765" spans="1:34" ht="12" customHeight="1">
      <c r="A765" s="160"/>
      <c r="B765" s="155" t="str">
        <f t="array" ref="B765">IF(LEN(A765)=0,"",INDEX('Smelter Look-up'!$A:$A,MATCH($A765,'Smelter Look-up'!$E:$E,0)))</f>
        <v/>
      </c>
      <c r="C765" s="158" t="str">
        <f t="array" ref="C765">IF(LEN(A765)=0,"",INDEX('Smelter Look-up'!$C:$C,MATCH($A765,'Smelter Look-up'!$E:$E,0)))</f>
        <v/>
      </c>
      <c r="D765" s="155"/>
      <c r="E765" s="155" t="str">
        <f ca="1">IF(ISERROR($V765),"",OFFSET('Smelter Look-up'!$D$4,$V765-4,0)&amp;"")</f>
        <v/>
      </c>
      <c r="F765" s="155" t="str">
        <f ca="1">IF(ISERROR($V765),"",OFFSET('Smelter Look-up'!$E$4,$V765-4,0))</f>
        <v/>
      </c>
      <c r="G765" s="155" t="str">
        <f ca="1">IF(C765=$X$4,IF(ISERROR($V765),"Enter smelter details","RMI"),IF(ISERROR($V765),"",OFFSET('Smelter Look-up'!$F$4,$V765-4,0)))</f>
        <v/>
      </c>
      <c r="H765" s="156" t="str">
        <f ca="1">IF(ISERROR($V765),"",OFFSET('Smelter Look-up'!$G$4,$V765-4,0))</f>
        <v/>
      </c>
      <c r="I765" s="157" t="str">
        <f ca="1">IF(ISERROR($V765),"",OFFSET('Smelter Look-up'!$H$4,$V765-4,0))</f>
        <v/>
      </c>
      <c r="J765" s="157" t="str">
        <f ca="1">IF(ISERROR($V765),"",OFFSET('Smelter Look-up'!$I$4,$V765-4,0))</f>
        <v/>
      </c>
      <c r="K765" s="158"/>
      <c r="L765" s="158"/>
      <c r="M765" s="158"/>
      <c r="N765" s="158"/>
      <c r="O765" s="158"/>
      <c r="P765" s="157"/>
      <c r="Q765" s="159"/>
      <c r="R765" s="155" t="str">
        <f ca="1">IF(ISERROR($V765),"",OFFSET('Smelter Look-up'!$C$4,$V765-4,0)&amp;"")</f>
        <v/>
      </c>
      <c r="S765" s="160" t="str">
        <f t="array" aca="1" ref="S765" ca="1">IF(B765="","",IF(ISERROR(MATCH($E765,CL,0)),"Unknown",INDIRECT("'C'!$A$"&amp;MATCH($E765,CL,0)+1)))</f>
        <v/>
      </c>
      <c r="T765" s="160" t="str">
        <f t="array" aca="1" ref="T765" ca="1">IF(B765="","",IF(ISERROR(MATCH($J765,SorP!$B$1:$B$6226,0)),"",INDIRECT("'SorP'!$A$"&amp;MATCH($S765&amp;$J765,SorP!C:C,0))))</f>
        <v/>
      </c>
      <c r="U765" s="161"/>
      <c r="V765" s="151" t="e">
        <f>IF(C765="",NA(),IF(OR(C765="Smelter not listed",C765="Smelter not yet identified"),MATCH($B765&amp;$D765,'Smelter Look-up'!$J:$J,0),MATCH($B765&amp;$C765,'Smelter Look-up'!$J:$J,0)))</f>
        <v>#N/A</v>
      </c>
      <c r="W765" s="134"/>
      <c r="X765" s="134">
        <f t="shared" ca="1" si="12"/>
        <v>0</v>
      </c>
      <c r="Y765" s="134"/>
      <c r="Z765" s="134"/>
      <c r="AA765" s="134"/>
      <c r="AB765" s="162" t="str">
        <f t="shared" si="13"/>
        <v/>
      </c>
      <c r="AC765" s="134"/>
      <c r="AD765" s="134"/>
      <c r="AE765" s="134"/>
      <c r="AF765" s="134"/>
      <c r="AG765" s="134"/>
      <c r="AH765" s="134"/>
    </row>
    <row r="766" spans="1:34" ht="12" customHeight="1">
      <c r="A766" s="160"/>
      <c r="B766" s="155" t="str">
        <f t="array" ref="B766">IF(LEN(A766)=0,"",INDEX('Smelter Look-up'!$A:$A,MATCH($A766,'Smelter Look-up'!$E:$E,0)))</f>
        <v/>
      </c>
      <c r="C766" s="158" t="str">
        <f t="array" ref="C766">IF(LEN(A766)=0,"",INDEX('Smelter Look-up'!$C:$C,MATCH($A766,'Smelter Look-up'!$E:$E,0)))</f>
        <v/>
      </c>
      <c r="D766" s="155"/>
      <c r="E766" s="155" t="str">
        <f ca="1">IF(ISERROR($V766),"",OFFSET('Smelter Look-up'!$D$4,$V766-4,0)&amp;"")</f>
        <v/>
      </c>
      <c r="F766" s="155" t="str">
        <f ca="1">IF(ISERROR($V766),"",OFFSET('Smelter Look-up'!$E$4,$V766-4,0))</f>
        <v/>
      </c>
      <c r="G766" s="155" t="str">
        <f ca="1">IF(C766=$X$4,IF(ISERROR($V766),"Enter smelter details","RMI"),IF(ISERROR($V766),"",OFFSET('Smelter Look-up'!$F$4,$V766-4,0)))</f>
        <v/>
      </c>
      <c r="H766" s="156" t="str">
        <f ca="1">IF(ISERROR($V766),"",OFFSET('Smelter Look-up'!$G$4,$V766-4,0))</f>
        <v/>
      </c>
      <c r="I766" s="157" t="str">
        <f ca="1">IF(ISERROR($V766),"",OFFSET('Smelter Look-up'!$H$4,$V766-4,0))</f>
        <v/>
      </c>
      <c r="J766" s="157" t="str">
        <f ca="1">IF(ISERROR($V766),"",OFFSET('Smelter Look-up'!$I$4,$V766-4,0))</f>
        <v/>
      </c>
      <c r="K766" s="158"/>
      <c r="L766" s="158"/>
      <c r="M766" s="158"/>
      <c r="N766" s="158"/>
      <c r="O766" s="158"/>
      <c r="P766" s="157"/>
      <c r="Q766" s="159"/>
      <c r="R766" s="155" t="str">
        <f ca="1">IF(ISERROR($V766),"",OFFSET('Smelter Look-up'!$C$4,$V766-4,0)&amp;"")</f>
        <v/>
      </c>
      <c r="S766" s="160" t="str">
        <f t="array" aca="1" ref="S766" ca="1">IF(B766="","",IF(ISERROR(MATCH($E766,CL,0)),"Unknown",INDIRECT("'C'!$A$"&amp;MATCH($E766,CL,0)+1)))</f>
        <v/>
      </c>
      <c r="T766" s="160" t="str">
        <f t="array" aca="1" ref="T766" ca="1">IF(B766="","",IF(ISERROR(MATCH($J766,SorP!$B$1:$B$6226,0)),"",INDIRECT("'SorP'!$A$"&amp;MATCH($S766&amp;$J766,SorP!C:C,0))))</f>
        <v/>
      </c>
      <c r="U766" s="161"/>
      <c r="V766" s="151" t="e">
        <f>IF(C766="",NA(),IF(OR(C766="Smelter not listed",C766="Smelter not yet identified"),MATCH($B766&amp;$D766,'Smelter Look-up'!$J:$J,0),MATCH($B766&amp;$C766,'Smelter Look-up'!$J:$J,0)))</f>
        <v>#N/A</v>
      </c>
      <c r="W766" s="134"/>
      <c r="X766" s="134">
        <f t="shared" ca="1" si="12"/>
        <v>0</v>
      </c>
      <c r="Y766" s="134"/>
      <c r="Z766" s="134"/>
      <c r="AA766" s="134"/>
      <c r="AB766" s="162" t="str">
        <f t="shared" si="13"/>
        <v/>
      </c>
      <c r="AC766" s="134"/>
      <c r="AD766" s="134"/>
      <c r="AE766" s="134"/>
      <c r="AF766" s="134"/>
      <c r="AG766" s="134"/>
      <c r="AH766" s="134"/>
    </row>
    <row r="767" spans="1:34" ht="12" customHeight="1">
      <c r="A767" s="160"/>
      <c r="B767" s="155" t="str">
        <f t="array" ref="B767">IF(LEN(A767)=0,"",INDEX('Smelter Look-up'!$A:$A,MATCH($A767,'Smelter Look-up'!$E:$E,0)))</f>
        <v/>
      </c>
      <c r="C767" s="158" t="str">
        <f t="array" ref="C767">IF(LEN(A767)=0,"",INDEX('Smelter Look-up'!$C:$C,MATCH($A767,'Smelter Look-up'!$E:$E,0)))</f>
        <v/>
      </c>
      <c r="D767" s="155"/>
      <c r="E767" s="155" t="str">
        <f ca="1">IF(ISERROR($V767),"",OFFSET('Smelter Look-up'!$D$4,$V767-4,0)&amp;"")</f>
        <v/>
      </c>
      <c r="F767" s="155" t="str">
        <f ca="1">IF(ISERROR($V767),"",OFFSET('Smelter Look-up'!$E$4,$V767-4,0))</f>
        <v/>
      </c>
      <c r="G767" s="155" t="str">
        <f ca="1">IF(C767=$X$4,IF(ISERROR($V767),"Enter smelter details","RMI"),IF(ISERROR($V767),"",OFFSET('Smelter Look-up'!$F$4,$V767-4,0)))</f>
        <v/>
      </c>
      <c r="H767" s="156" t="str">
        <f ca="1">IF(ISERROR($V767),"",OFFSET('Smelter Look-up'!$G$4,$V767-4,0))</f>
        <v/>
      </c>
      <c r="I767" s="157" t="str">
        <f ca="1">IF(ISERROR($V767),"",OFFSET('Smelter Look-up'!$H$4,$V767-4,0))</f>
        <v/>
      </c>
      <c r="J767" s="157" t="str">
        <f ca="1">IF(ISERROR($V767),"",OFFSET('Smelter Look-up'!$I$4,$V767-4,0))</f>
        <v/>
      </c>
      <c r="K767" s="158"/>
      <c r="L767" s="158"/>
      <c r="M767" s="158"/>
      <c r="N767" s="158"/>
      <c r="O767" s="158"/>
      <c r="P767" s="157"/>
      <c r="Q767" s="159"/>
      <c r="R767" s="155" t="str">
        <f ca="1">IF(ISERROR($V767),"",OFFSET('Smelter Look-up'!$C$4,$V767-4,0)&amp;"")</f>
        <v/>
      </c>
      <c r="S767" s="160" t="str">
        <f t="array" aca="1" ref="S767" ca="1">IF(B767="","",IF(ISERROR(MATCH($E767,CL,0)),"Unknown",INDIRECT("'C'!$A$"&amp;MATCH($E767,CL,0)+1)))</f>
        <v/>
      </c>
      <c r="T767" s="160" t="str">
        <f t="array" aca="1" ref="T767" ca="1">IF(B767="","",IF(ISERROR(MATCH($J767,SorP!$B$1:$B$6226,0)),"",INDIRECT("'SorP'!$A$"&amp;MATCH($S767&amp;$J767,SorP!C:C,0))))</f>
        <v/>
      </c>
      <c r="U767" s="161"/>
      <c r="V767" s="151" t="e">
        <f>IF(C767="",NA(),IF(OR(C767="Smelter not listed",C767="Smelter not yet identified"),MATCH($B767&amp;$D767,'Smelter Look-up'!$J:$J,0),MATCH($B767&amp;$C767,'Smelter Look-up'!$J:$J,0)))</f>
        <v>#N/A</v>
      </c>
      <c r="W767" s="134"/>
      <c r="X767" s="134">
        <f t="shared" ca="1" si="12"/>
        <v>0</v>
      </c>
      <c r="Y767" s="134"/>
      <c r="Z767" s="134"/>
      <c r="AA767" s="134"/>
      <c r="AB767" s="162" t="str">
        <f t="shared" si="13"/>
        <v/>
      </c>
      <c r="AC767" s="134"/>
      <c r="AD767" s="134"/>
      <c r="AE767" s="134"/>
      <c r="AF767" s="134"/>
      <c r="AG767" s="134"/>
      <c r="AH767" s="134"/>
    </row>
    <row r="768" spans="1:34" ht="12" customHeight="1">
      <c r="A768" s="160"/>
      <c r="B768" s="155" t="str">
        <f t="array" ref="B768">IF(LEN(A768)=0,"",INDEX('Smelter Look-up'!$A:$A,MATCH($A768,'Smelter Look-up'!$E:$E,0)))</f>
        <v/>
      </c>
      <c r="C768" s="158" t="str">
        <f t="array" ref="C768">IF(LEN(A768)=0,"",INDEX('Smelter Look-up'!$C:$C,MATCH($A768,'Smelter Look-up'!$E:$E,0)))</f>
        <v/>
      </c>
      <c r="D768" s="155"/>
      <c r="E768" s="155" t="str">
        <f ca="1">IF(ISERROR($V768),"",OFFSET('Smelter Look-up'!$D$4,$V768-4,0)&amp;"")</f>
        <v/>
      </c>
      <c r="F768" s="155" t="str">
        <f ca="1">IF(ISERROR($V768),"",OFFSET('Smelter Look-up'!$E$4,$V768-4,0))</f>
        <v/>
      </c>
      <c r="G768" s="155" t="str">
        <f ca="1">IF(C768=$X$4,IF(ISERROR($V768),"Enter smelter details","RMI"),IF(ISERROR($V768),"",OFFSET('Smelter Look-up'!$F$4,$V768-4,0)))</f>
        <v/>
      </c>
      <c r="H768" s="156" t="str">
        <f ca="1">IF(ISERROR($V768),"",OFFSET('Smelter Look-up'!$G$4,$V768-4,0))</f>
        <v/>
      </c>
      <c r="I768" s="157" t="str">
        <f ca="1">IF(ISERROR($V768),"",OFFSET('Smelter Look-up'!$H$4,$V768-4,0))</f>
        <v/>
      </c>
      <c r="J768" s="157" t="str">
        <f ca="1">IF(ISERROR($V768),"",OFFSET('Smelter Look-up'!$I$4,$V768-4,0))</f>
        <v/>
      </c>
      <c r="K768" s="158"/>
      <c r="L768" s="158"/>
      <c r="M768" s="158"/>
      <c r="N768" s="158"/>
      <c r="O768" s="158"/>
      <c r="P768" s="157"/>
      <c r="Q768" s="159"/>
      <c r="R768" s="155" t="str">
        <f ca="1">IF(ISERROR($V768),"",OFFSET('Smelter Look-up'!$C$4,$V768-4,0)&amp;"")</f>
        <v/>
      </c>
      <c r="S768" s="160" t="str">
        <f t="array" aca="1" ref="S768" ca="1">IF(B768="","",IF(ISERROR(MATCH($E768,CL,0)),"Unknown",INDIRECT("'C'!$A$"&amp;MATCH($E768,CL,0)+1)))</f>
        <v/>
      </c>
      <c r="T768" s="160" t="str">
        <f t="array" aca="1" ref="T768" ca="1">IF(B768="","",IF(ISERROR(MATCH($J768,SorP!$B$1:$B$6226,0)),"",INDIRECT("'SorP'!$A$"&amp;MATCH($S768&amp;$J768,SorP!C:C,0))))</f>
        <v/>
      </c>
      <c r="U768" s="161"/>
      <c r="V768" s="151" t="e">
        <f>IF(C768="",NA(),IF(OR(C768="Smelter not listed",C768="Smelter not yet identified"),MATCH($B768&amp;$D768,'Smelter Look-up'!$J:$J,0),MATCH($B768&amp;$C768,'Smelter Look-up'!$J:$J,0)))</f>
        <v>#N/A</v>
      </c>
      <c r="W768" s="134"/>
      <c r="X768" s="134">
        <f t="shared" ca="1" si="12"/>
        <v>0</v>
      </c>
      <c r="Y768" s="134"/>
      <c r="Z768" s="134"/>
      <c r="AA768" s="134"/>
      <c r="AB768" s="162" t="str">
        <f t="shared" si="13"/>
        <v/>
      </c>
      <c r="AC768" s="134"/>
      <c r="AD768" s="134"/>
      <c r="AE768" s="134"/>
      <c r="AF768" s="134"/>
      <c r="AG768" s="134"/>
      <c r="AH768" s="134"/>
    </row>
    <row r="769" spans="1:34" ht="12" customHeight="1">
      <c r="A769" s="160"/>
      <c r="B769" s="155" t="str">
        <f t="array" ref="B769">IF(LEN(A769)=0,"",INDEX('Smelter Look-up'!$A:$A,MATCH($A769,'Smelter Look-up'!$E:$E,0)))</f>
        <v/>
      </c>
      <c r="C769" s="158" t="str">
        <f t="array" ref="C769">IF(LEN(A769)=0,"",INDEX('Smelter Look-up'!$C:$C,MATCH($A769,'Smelter Look-up'!$E:$E,0)))</f>
        <v/>
      </c>
      <c r="D769" s="155"/>
      <c r="E769" s="155" t="str">
        <f ca="1">IF(ISERROR($V769),"",OFFSET('Smelter Look-up'!$D$4,$V769-4,0)&amp;"")</f>
        <v/>
      </c>
      <c r="F769" s="155" t="str">
        <f ca="1">IF(ISERROR($V769),"",OFFSET('Smelter Look-up'!$E$4,$V769-4,0))</f>
        <v/>
      </c>
      <c r="G769" s="155" t="str">
        <f ca="1">IF(C769=$X$4,IF(ISERROR($V769),"Enter smelter details","RMI"),IF(ISERROR($V769),"",OFFSET('Smelter Look-up'!$F$4,$V769-4,0)))</f>
        <v/>
      </c>
      <c r="H769" s="156" t="str">
        <f ca="1">IF(ISERROR($V769),"",OFFSET('Smelter Look-up'!$G$4,$V769-4,0))</f>
        <v/>
      </c>
      <c r="I769" s="157" t="str">
        <f ca="1">IF(ISERROR($V769),"",OFFSET('Smelter Look-up'!$H$4,$V769-4,0))</f>
        <v/>
      </c>
      <c r="J769" s="157" t="str">
        <f ca="1">IF(ISERROR($V769),"",OFFSET('Smelter Look-up'!$I$4,$V769-4,0))</f>
        <v/>
      </c>
      <c r="K769" s="158"/>
      <c r="L769" s="158"/>
      <c r="M769" s="158"/>
      <c r="N769" s="158"/>
      <c r="O769" s="158"/>
      <c r="P769" s="157"/>
      <c r="Q769" s="159"/>
      <c r="R769" s="155" t="str">
        <f ca="1">IF(ISERROR($V769),"",OFFSET('Smelter Look-up'!$C$4,$V769-4,0)&amp;"")</f>
        <v/>
      </c>
      <c r="S769" s="160" t="str">
        <f t="array" aca="1" ref="S769" ca="1">IF(B769="","",IF(ISERROR(MATCH($E769,CL,0)),"Unknown",INDIRECT("'C'!$A$"&amp;MATCH($E769,CL,0)+1)))</f>
        <v/>
      </c>
      <c r="T769" s="160" t="str">
        <f t="array" aca="1" ref="T769" ca="1">IF(B769="","",IF(ISERROR(MATCH($J769,SorP!$B$1:$B$6226,0)),"",INDIRECT("'SorP'!$A$"&amp;MATCH($S769&amp;$J769,SorP!C:C,0))))</f>
        <v/>
      </c>
      <c r="U769" s="161"/>
      <c r="V769" s="151" t="e">
        <f>IF(C769="",NA(),IF(OR(C769="Smelter not listed",C769="Smelter not yet identified"),MATCH($B769&amp;$D769,'Smelter Look-up'!$J:$J,0),MATCH($B769&amp;$C769,'Smelter Look-up'!$J:$J,0)))</f>
        <v>#N/A</v>
      </c>
      <c r="W769" s="134"/>
      <c r="X769" s="134">
        <f t="shared" ca="1" si="12"/>
        <v>0</v>
      </c>
      <c r="Y769" s="134"/>
      <c r="Z769" s="134"/>
      <c r="AA769" s="134"/>
      <c r="AB769" s="162" t="str">
        <f t="shared" si="13"/>
        <v/>
      </c>
      <c r="AC769" s="134"/>
      <c r="AD769" s="134"/>
      <c r="AE769" s="134"/>
      <c r="AF769" s="134"/>
      <c r="AG769" s="134"/>
      <c r="AH769" s="134"/>
    </row>
    <row r="770" spans="1:34" ht="12" customHeight="1">
      <c r="A770" s="160"/>
      <c r="B770" s="155" t="str">
        <f t="array" ref="B770">IF(LEN(A770)=0,"",INDEX('Smelter Look-up'!$A:$A,MATCH($A770,'Smelter Look-up'!$E:$E,0)))</f>
        <v/>
      </c>
      <c r="C770" s="158" t="str">
        <f t="array" ref="C770">IF(LEN(A770)=0,"",INDEX('Smelter Look-up'!$C:$C,MATCH($A770,'Smelter Look-up'!$E:$E,0)))</f>
        <v/>
      </c>
      <c r="D770" s="155"/>
      <c r="E770" s="155" t="str">
        <f ca="1">IF(ISERROR($V770),"",OFFSET('Smelter Look-up'!$D$4,$V770-4,0)&amp;"")</f>
        <v/>
      </c>
      <c r="F770" s="155" t="str">
        <f ca="1">IF(ISERROR($V770),"",OFFSET('Smelter Look-up'!$E$4,$V770-4,0))</f>
        <v/>
      </c>
      <c r="G770" s="155" t="str">
        <f ca="1">IF(C770=$X$4,IF(ISERROR($V770),"Enter smelter details","RMI"),IF(ISERROR($V770),"",OFFSET('Smelter Look-up'!$F$4,$V770-4,0)))</f>
        <v/>
      </c>
      <c r="H770" s="156" t="str">
        <f ca="1">IF(ISERROR($V770),"",OFFSET('Smelter Look-up'!$G$4,$V770-4,0))</f>
        <v/>
      </c>
      <c r="I770" s="157" t="str">
        <f ca="1">IF(ISERROR($V770),"",OFFSET('Smelter Look-up'!$H$4,$V770-4,0))</f>
        <v/>
      </c>
      <c r="J770" s="157" t="str">
        <f ca="1">IF(ISERROR($V770),"",OFFSET('Smelter Look-up'!$I$4,$V770-4,0))</f>
        <v/>
      </c>
      <c r="K770" s="158"/>
      <c r="L770" s="158"/>
      <c r="M770" s="158"/>
      <c r="N770" s="158"/>
      <c r="O770" s="158"/>
      <c r="P770" s="157"/>
      <c r="Q770" s="159"/>
      <c r="R770" s="155" t="str">
        <f ca="1">IF(ISERROR($V770),"",OFFSET('Smelter Look-up'!$C$4,$V770-4,0)&amp;"")</f>
        <v/>
      </c>
      <c r="S770" s="160" t="str">
        <f t="array" aca="1" ref="S770" ca="1">IF(B770="","",IF(ISERROR(MATCH($E770,CL,0)),"Unknown",INDIRECT("'C'!$A$"&amp;MATCH($E770,CL,0)+1)))</f>
        <v/>
      </c>
      <c r="T770" s="160" t="str">
        <f t="array" aca="1" ref="T770" ca="1">IF(B770="","",IF(ISERROR(MATCH($J770,SorP!$B$1:$B$6226,0)),"",INDIRECT("'SorP'!$A$"&amp;MATCH($S770&amp;$J770,SorP!C:C,0))))</f>
        <v/>
      </c>
      <c r="U770" s="161"/>
      <c r="V770" s="151" t="e">
        <f>IF(C770="",NA(),IF(OR(C770="Smelter not listed",C770="Smelter not yet identified"),MATCH($B770&amp;$D770,'Smelter Look-up'!$J:$J,0),MATCH($B770&amp;$C770,'Smelter Look-up'!$J:$J,0)))</f>
        <v>#N/A</v>
      </c>
      <c r="W770" s="134"/>
      <c r="X770" s="134">
        <f t="shared" ca="1" si="12"/>
        <v>0</v>
      </c>
      <c r="Y770" s="134"/>
      <c r="Z770" s="134"/>
      <c r="AA770" s="134"/>
      <c r="AB770" s="162" t="str">
        <f t="shared" si="13"/>
        <v/>
      </c>
      <c r="AC770" s="134"/>
      <c r="AD770" s="134"/>
      <c r="AE770" s="134"/>
      <c r="AF770" s="134"/>
      <c r="AG770" s="134"/>
      <c r="AH770" s="134"/>
    </row>
    <row r="771" spans="1:34" ht="12" customHeight="1">
      <c r="A771" s="160"/>
      <c r="B771" s="155" t="str">
        <f t="array" ref="B771">IF(LEN(A771)=0,"",INDEX('Smelter Look-up'!$A:$A,MATCH($A771,'Smelter Look-up'!$E:$E,0)))</f>
        <v/>
      </c>
      <c r="C771" s="158" t="str">
        <f t="array" ref="C771">IF(LEN(A771)=0,"",INDEX('Smelter Look-up'!$C:$C,MATCH($A771,'Smelter Look-up'!$E:$E,0)))</f>
        <v/>
      </c>
      <c r="D771" s="155"/>
      <c r="E771" s="155" t="str">
        <f ca="1">IF(ISERROR($V771),"",OFFSET('Smelter Look-up'!$D$4,$V771-4,0)&amp;"")</f>
        <v/>
      </c>
      <c r="F771" s="155" t="str">
        <f ca="1">IF(ISERROR($V771),"",OFFSET('Smelter Look-up'!$E$4,$V771-4,0))</f>
        <v/>
      </c>
      <c r="G771" s="155" t="str">
        <f ca="1">IF(C771=$X$4,IF(ISERROR($V771),"Enter smelter details","RMI"),IF(ISERROR($V771),"",OFFSET('Smelter Look-up'!$F$4,$V771-4,0)))</f>
        <v/>
      </c>
      <c r="H771" s="156" t="str">
        <f ca="1">IF(ISERROR($V771),"",OFFSET('Smelter Look-up'!$G$4,$V771-4,0))</f>
        <v/>
      </c>
      <c r="I771" s="157" t="str">
        <f ca="1">IF(ISERROR($V771),"",OFFSET('Smelter Look-up'!$H$4,$V771-4,0))</f>
        <v/>
      </c>
      <c r="J771" s="157" t="str">
        <f ca="1">IF(ISERROR($V771),"",OFFSET('Smelter Look-up'!$I$4,$V771-4,0))</f>
        <v/>
      </c>
      <c r="K771" s="158"/>
      <c r="L771" s="158"/>
      <c r="M771" s="158"/>
      <c r="N771" s="158"/>
      <c r="O771" s="158"/>
      <c r="P771" s="157"/>
      <c r="Q771" s="159"/>
      <c r="R771" s="155" t="str">
        <f ca="1">IF(ISERROR($V771),"",OFFSET('Smelter Look-up'!$C$4,$V771-4,0)&amp;"")</f>
        <v/>
      </c>
      <c r="S771" s="160" t="str">
        <f t="array" aca="1" ref="S771" ca="1">IF(B771="","",IF(ISERROR(MATCH($E771,CL,0)),"Unknown",INDIRECT("'C'!$A$"&amp;MATCH($E771,CL,0)+1)))</f>
        <v/>
      </c>
      <c r="T771" s="160" t="str">
        <f t="array" aca="1" ref="T771" ca="1">IF(B771="","",IF(ISERROR(MATCH($J771,SorP!$B$1:$B$6226,0)),"",INDIRECT("'SorP'!$A$"&amp;MATCH($S771&amp;$J771,SorP!C:C,0))))</f>
        <v/>
      </c>
      <c r="U771" s="161"/>
      <c r="V771" s="151" t="e">
        <f>IF(C771="",NA(),IF(OR(C771="Smelter not listed",C771="Smelter not yet identified"),MATCH($B771&amp;$D771,'Smelter Look-up'!$J:$J,0),MATCH($B771&amp;$C771,'Smelter Look-up'!$J:$J,0)))</f>
        <v>#N/A</v>
      </c>
      <c r="W771" s="134"/>
      <c r="X771" s="134">
        <f t="shared" ca="1" si="12"/>
        <v>0</v>
      </c>
      <c r="Y771" s="134"/>
      <c r="Z771" s="134"/>
      <c r="AA771" s="134"/>
      <c r="AB771" s="162" t="str">
        <f t="shared" si="13"/>
        <v/>
      </c>
      <c r="AC771" s="134"/>
      <c r="AD771" s="134"/>
      <c r="AE771" s="134"/>
      <c r="AF771" s="134"/>
      <c r="AG771" s="134"/>
      <c r="AH771" s="134"/>
    </row>
    <row r="772" spans="1:34" ht="12" customHeight="1">
      <c r="A772" s="160"/>
      <c r="B772" s="155" t="str">
        <f t="array" ref="B772">IF(LEN(A772)=0,"",INDEX('Smelter Look-up'!$A:$A,MATCH($A772,'Smelter Look-up'!$E:$E,0)))</f>
        <v/>
      </c>
      <c r="C772" s="158" t="str">
        <f t="array" ref="C772">IF(LEN(A772)=0,"",INDEX('Smelter Look-up'!$C:$C,MATCH($A772,'Smelter Look-up'!$E:$E,0)))</f>
        <v/>
      </c>
      <c r="D772" s="155"/>
      <c r="E772" s="155" t="str">
        <f ca="1">IF(ISERROR($V772),"",OFFSET('Smelter Look-up'!$D$4,$V772-4,0)&amp;"")</f>
        <v/>
      </c>
      <c r="F772" s="155" t="str">
        <f ca="1">IF(ISERROR($V772),"",OFFSET('Smelter Look-up'!$E$4,$V772-4,0))</f>
        <v/>
      </c>
      <c r="G772" s="155" t="str">
        <f ca="1">IF(C772=$X$4,IF(ISERROR($V772),"Enter smelter details","RMI"),IF(ISERROR($V772),"",OFFSET('Smelter Look-up'!$F$4,$V772-4,0)))</f>
        <v/>
      </c>
      <c r="H772" s="156" t="str">
        <f ca="1">IF(ISERROR($V772),"",OFFSET('Smelter Look-up'!$G$4,$V772-4,0))</f>
        <v/>
      </c>
      <c r="I772" s="157" t="str">
        <f ca="1">IF(ISERROR($V772),"",OFFSET('Smelter Look-up'!$H$4,$V772-4,0))</f>
        <v/>
      </c>
      <c r="J772" s="157" t="str">
        <f ca="1">IF(ISERROR($V772),"",OFFSET('Smelter Look-up'!$I$4,$V772-4,0))</f>
        <v/>
      </c>
      <c r="K772" s="158"/>
      <c r="L772" s="158"/>
      <c r="M772" s="158"/>
      <c r="N772" s="158"/>
      <c r="O772" s="158"/>
      <c r="P772" s="157"/>
      <c r="Q772" s="159"/>
      <c r="R772" s="155" t="str">
        <f ca="1">IF(ISERROR($V772),"",OFFSET('Smelter Look-up'!$C$4,$V772-4,0)&amp;"")</f>
        <v/>
      </c>
      <c r="S772" s="160" t="str">
        <f t="array" aca="1" ref="S772" ca="1">IF(B772="","",IF(ISERROR(MATCH($E772,CL,0)),"Unknown",INDIRECT("'C'!$A$"&amp;MATCH($E772,CL,0)+1)))</f>
        <v/>
      </c>
      <c r="T772" s="160" t="str">
        <f t="array" aca="1" ref="T772" ca="1">IF(B772="","",IF(ISERROR(MATCH($J772,SorP!$B$1:$B$6226,0)),"",INDIRECT("'SorP'!$A$"&amp;MATCH($S772&amp;$J772,SorP!C:C,0))))</f>
        <v/>
      </c>
      <c r="U772" s="161"/>
      <c r="V772" s="151" t="e">
        <f>IF(C772="",NA(),IF(OR(C772="Smelter not listed",C772="Smelter not yet identified"),MATCH($B772&amp;$D772,'Smelter Look-up'!$J:$J,0),MATCH($B772&amp;$C772,'Smelter Look-up'!$J:$J,0)))</f>
        <v>#N/A</v>
      </c>
      <c r="W772" s="134"/>
      <c r="X772" s="134">
        <f t="shared" ca="1" si="12"/>
        <v>0</v>
      </c>
      <c r="Y772" s="134"/>
      <c r="Z772" s="134"/>
      <c r="AA772" s="134"/>
      <c r="AB772" s="162" t="str">
        <f t="shared" si="13"/>
        <v/>
      </c>
      <c r="AC772" s="134"/>
      <c r="AD772" s="134"/>
      <c r="AE772" s="134"/>
      <c r="AF772" s="134"/>
      <c r="AG772" s="134"/>
      <c r="AH772" s="134"/>
    </row>
    <row r="773" spans="1:34" ht="12" customHeight="1">
      <c r="A773" s="160"/>
      <c r="B773" s="155" t="str">
        <f t="array" ref="B773">IF(LEN(A773)=0,"",INDEX('Smelter Look-up'!$A:$A,MATCH($A773,'Smelter Look-up'!$E:$E,0)))</f>
        <v/>
      </c>
      <c r="C773" s="158" t="str">
        <f t="array" ref="C773">IF(LEN(A773)=0,"",INDEX('Smelter Look-up'!$C:$C,MATCH($A773,'Smelter Look-up'!$E:$E,0)))</f>
        <v/>
      </c>
      <c r="D773" s="155"/>
      <c r="E773" s="155" t="str">
        <f ca="1">IF(ISERROR($V773),"",OFFSET('Smelter Look-up'!$D$4,$V773-4,0)&amp;"")</f>
        <v/>
      </c>
      <c r="F773" s="155" t="str">
        <f ca="1">IF(ISERROR($V773),"",OFFSET('Smelter Look-up'!$E$4,$V773-4,0))</f>
        <v/>
      </c>
      <c r="G773" s="155" t="str">
        <f ca="1">IF(C773=$X$4,IF(ISERROR($V773),"Enter smelter details","RMI"),IF(ISERROR($V773),"",OFFSET('Smelter Look-up'!$F$4,$V773-4,0)))</f>
        <v/>
      </c>
      <c r="H773" s="156" t="str">
        <f ca="1">IF(ISERROR($V773),"",OFFSET('Smelter Look-up'!$G$4,$V773-4,0))</f>
        <v/>
      </c>
      <c r="I773" s="157" t="str">
        <f ca="1">IF(ISERROR($V773),"",OFFSET('Smelter Look-up'!$H$4,$V773-4,0))</f>
        <v/>
      </c>
      <c r="J773" s="157" t="str">
        <f ca="1">IF(ISERROR($V773),"",OFFSET('Smelter Look-up'!$I$4,$V773-4,0))</f>
        <v/>
      </c>
      <c r="K773" s="158"/>
      <c r="L773" s="158"/>
      <c r="M773" s="158"/>
      <c r="N773" s="158"/>
      <c r="O773" s="158"/>
      <c r="P773" s="157"/>
      <c r="Q773" s="159"/>
      <c r="R773" s="155" t="str">
        <f ca="1">IF(ISERROR($V773),"",OFFSET('Smelter Look-up'!$C$4,$V773-4,0)&amp;"")</f>
        <v/>
      </c>
      <c r="S773" s="160" t="str">
        <f t="array" aca="1" ref="S773" ca="1">IF(B773="","",IF(ISERROR(MATCH($E773,CL,0)),"Unknown",INDIRECT("'C'!$A$"&amp;MATCH($E773,CL,0)+1)))</f>
        <v/>
      </c>
      <c r="T773" s="160" t="str">
        <f t="array" aca="1" ref="T773" ca="1">IF(B773="","",IF(ISERROR(MATCH($J773,SorP!$B$1:$B$6226,0)),"",INDIRECT("'SorP'!$A$"&amp;MATCH($S773&amp;$J773,SorP!C:C,0))))</f>
        <v/>
      </c>
      <c r="U773" s="161"/>
      <c r="V773" s="151" t="e">
        <f>IF(C773="",NA(),IF(OR(C773="Smelter not listed",C773="Smelter not yet identified"),MATCH($B773&amp;$D773,'Smelter Look-up'!$J:$J,0),MATCH($B773&amp;$C773,'Smelter Look-up'!$J:$J,0)))</f>
        <v>#N/A</v>
      </c>
      <c r="W773" s="134"/>
      <c r="X773" s="134">
        <f t="shared" ca="1" si="12"/>
        <v>0</v>
      </c>
      <c r="Y773" s="134"/>
      <c r="Z773" s="134"/>
      <c r="AA773" s="134"/>
      <c r="AB773" s="162" t="str">
        <f t="shared" si="13"/>
        <v/>
      </c>
      <c r="AC773" s="134"/>
      <c r="AD773" s="134"/>
      <c r="AE773" s="134"/>
      <c r="AF773" s="134"/>
      <c r="AG773" s="134"/>
      <c r="AH773" s="134"/>
    </row>
    <row r="774" spans="1:34" ht="12" customHeight="1">
      <c r="A774" s="160"/>
      <c r="B774" s="155" t="str">
        <f t="array" ref="B774">IF(LEN(A774)=0,"",INDEX('Smelter Look-up'!$A:$A,MATCH($A774,'Smelter Look-up'!$E:$E,0)))</f>
        <v/>
      </c>
      <c r="C774" s="158" t="str">
        <f t="array" ref="C774">IF(LEN(A774)=0,"",INDEX('Smelter Look-up'!$C:$C,MATCH($A774,'Smelter Look-up'!$E:$E,0)))</f>
        <v/>
      </c>
      <c r="D774" s="155"/>
      <c r="E774" s="155" t="str">
        <f ca="1">IF(ISERROR($V774),"",OFFSET('Smelter Look-up'!$D$4,$V774-4,0)&amp;"")</f>
        <v/>
      </c>
      <c r="F774" s="155" t="str">
        <f ca="1">IF(ISERROR($V774),"",OFFSET('Smelter Look-up'!$E$4,$V774-4,0))</f>
        <v/>
      </c>
      <c r="G774" s="155" t="str">
        <f ca="1">IF(C774=$X$4,IF(ISERROR($V774),"Enter smelter details","RMI"),IF(ISERROR($V774),"",OFFSET('Smelter Look-up'!$F$4,$V774-4,0)))</f>
        <v/>
      </c>
      <c r="H774" s="156" t="str">
        <f ca="1">IF(ISERROR($V774),"",OFFSET('Smelter Look-up'!$G$4,$V774-4,0))</f>
        <v/>
      </c>
      <c r="I774" s="157" t="str">
        <f ca="1">IF(ISERROR($V774),"",OFFSET('Smelter Look-up'!$H$4,$V774-4,0))</f>
        <v/>
      </c>
      <c r="J774" s="157" t="str">
        <f ca="1">IF(ISERROR($V774),"",OFFSET('Smelter Look-up'!$I$4,$V774-4,0))</f>
        <v/>
      </c>
      <c r="K774" s="158"/>
      <c r="L774" s="158"/>
      <c r="M774" s="158"/>
      <c r="N774" s="158"/>
      <c r="O774" s="158"/>
      <c r="P774" s="157"/>
      <c r="Q774" s="159"/>
      <c r="R774" s="155" t="str">
        <f ca="1">IF(ISERROR($V774),"",OFFSET('Smelter Look-up'!$C$4,$V774-4,0)&amp;"")</f>
        <v/>
      </c>
      <c r="S774" s="160" t="str">
        <f t="array" aca="1" ref="S774" ca="1">IF(B774="","",IF(ISERROR(MATCH($E774,CL,0)),"Unknown",INDIRECT("'C'!$A$"&amp;MATCH($E774,CL,0)+1)))</f>
        <v/>
      </c>
      <c r="T774" s="160" t="str">
        <f t="array" aca="1" ref="T774" ca="1">IF(B774="","",IF(ISERROR(MATCH($J774,SorP!$B$1:$B$6226,0)),"",INDIRECT("'SorP'!$A$"&amp;MATCH($S774&amp;$J774,SorP!C:C,0))))</f>
        <v/>
      </c>
      <c r="U774" s="161"/>
      <c r="V774" s="151" t="e">
        <f>IF(C774="",NA(),IF(OR(C774="Smelter not listed",C774="Smelter not yet identified"),MATCH($B774&amp;$D774,'Smelter Look-up'!$J:$J,0),MATCH($B774&amp;$C774,'Smelter Look-up'!$J:$J,0)))</f>
        <v>#N/A</v>
      </c>
      <c r="W774" s="134"/>
      <c r="X774" s="134">
        <f t="shared" ca="1" si="12"/>
        <v>0</v>
      </c>
      <c r="Y774" s="134"/>
      <c r="Z774" s="134"/>
      <c r="AA774" s="134"/>
      <c r="AB774" s="162" t="str">
        <f t="shared" si="13"/>
        <v/>
      </c>
      <c r="AC774" s="134"/>
      <c r="AD774" s="134"/>
      <c r="AE774" s="134"/>
      <c r="AF774" s="134"/>
      <c r="AG774" s="134"/>
      <c r="AH774" s="134"/>
    </row>
    <row r="775" spans="1:34" ht="12" customHeight="1">
      <c r="A775" s="160"/>
      <c r="B775" s="155" t="str">
        <f t="array" ref="B775">IF(LEN(A775)=0,"",INDEX('Smelter Look-up'!$A:$A,MATCH($A775,'Smelter Look-up'!$E:$E,0)))</f>
        <v/>
      </c>
      <c r="C775" s="158" t="str">
        <f t="array" ref="C775">IF(LEN(A775)=0,"",INDEX('Smelter Look-up'!$C:$C,MATCH($A775,'Smelter Look-up'!$E:$E,0)))</f>
        <v/>
      </c>
      <c r="D775" s="155"/>
      <c r="E775" s="155" t="str">
        <f ca="1">IF(ISERROR($V775),"",OFFSET('Smelter Look-up'!$D$4,$V775-4,0)&amp;"")</f>
        <v/>
      </c>
      <c r="F775" s="155" t="str">
        <f ca="1">IF(ISERROR($V775),"",OFFSET('Smelter Look-up'!$E$4,$V775-4,0))</f>
        <v/>
      </c>
      <c r="G775" s="155" t="str">
        <f ca="1">IF(C775=$X$4,IF(ISERROR($V775),"Enter smelter details","RMI"),IF(ISERROR($V775),"",OFFSET('Smelter Look-up'!$F$4,$V775-4,0)))</f>
        <v/>
      </c>
      <c r="H775" s="156" t="str">
        <f ca="1">IF(ISERROR($V775),"",OFFSET('Smelter Look-up'!$G$4,$V775-4,0))</f>
        <v/>
      </c>
      <c r="I775" s="157" t="str">
        <f ca="1">IF(ISERROR($V775),"",OFFSET('Smelter Look-up'!$H$4,$V775-4,0))</f>
        <v/>
      </c>
      <c r="J775" s="157" t="str">
        <f ca="1">IF(ISERROR($V775),"",OFFSET('Smelter Look-up'!$I$4,$V775-4,0))</f>
        <v/>
      </c>
      <c r="K775" s="158"/>
      <c r="L775" s="158"/>
      <c r="M775" s="158"/>
      <c r="N775" s="158"/>
      <c r="O775" s="158"/>
      <c r="P775" s="157"/>
      <c r="Q775" s="159"/>
      <c r="R775" s="155" t="str">
        <f ca="1">IF(ISERROR($V775),"",OFFSET('Smelter Look-up'!$C$4,$V775-4,0)&amp;"")</f>
        <v/>
      </c>
      <c r="S775" s="160" t="str">
        <f t="array" aca="1" ref="S775" ca="1">IF(B775="","",IF(ISERROR(MATCH($E775,CL,0)),"Unknown",INDIRECT("'C'!$A$"&amp;MATCH($E775,CL,0)+1)))</f>
        <v/>
      </c>
      <c r="T775" s="160" t="str">
        <f t="array" aca="1" ref="T775" ca="1">IF(B775="","",IF(ISERROR(MATCH($J775,SorP!$B$1:$B$6226,0)),"",INDIRECT("'SorP'!$A$"&amp;MATCH($S775&amp;$J775,SorP!C:C,0))))</f>
        <v/>
      </c>
      <c r="U775" s="161"/>
      <c r="V775" s="151" t="e">
        <f>IF(C775="",NA(),IF(OR(C775="Smelter not listed",C775="Smelter not yet identified"),MATCH($B775&amp;$D775,'Smelter Look-up'!$J:$J,0),MATCH($B775&amp;$C775,'Smelter Look-up'!$J:$J,0)))</f>
        <v>#N/A</v>
      </c>
      <c r="W775" s="134"/>
      <c r="X775" s="134">
        <f t="shared" ca="1" si="12"/>
        <v>0</v>
      </c>
      <c r="Y775" s="134"/>
      <c r="Z775" s="134"/>
      <c r="AA775" s="134"/>
      <c r="AB775" s="162" t="str">
        <f t="shared" si="13"/>
        <v/>
      </c>
      <c r="AC775" s="134"/>
      <c r="AD775" s="134"/>
      <c r="AE775" s="134"/>
      <c r="AF775" s="134"/>
      <c r="AG775" s="134"/>
      <c r="AH775" s="134"/>
    </row>
    <row r="776" spans="1:34" ht="12" customHeight="1">
      <c r="A776" s="160"/>
      <c r="B776" s="155" t="str">
        <f t="array" ref="B776">IF(LEN(A776)=0,"",INDEX('Smelter Look-up'!$A:$A,MATCH($A776,'Smelter Look-up'!$E:$E,0)))</f>
        <v/>
      </c>
      <c r="C776" s="158" t="str">
        <f t="array" ref="C776">IF(LEN(A776)=0,"",INDEX('Smelter Look-up'!$C:$C,MATCH($A776,'Smelter Look-up'!$E:$E,0)))</f>
        <v/>
      </c>
      <c r="D776" s="155"/>
      <c r="E776" s="155" t="str">
        <f ca="1">IF(ISERROR($V776),"",OFFSET('Smelter Look-up'!$D$4,$V776-4,0)&amp;"")</f>
        <v/>
      </c>
      <c r="F776" s="155" t="str">
        <f ca="1">IF(ISERROR($V776),"",OFFSET('Smelter Look-up'!$E$4,$V776-4,0))</f>
        <v/>
      </c>
      <c r="G776" s="155" t="str">
        <f ca="1">IF(C776=$X$4,IF(ISERROR($V776),"Enter smelter details","RMI"),IF(ISERROR($V776),"",OFFSET('Smelter Look-up'!$F$4,$V776-4,0)))</f>
        <v/>
      </c>
      <c r="H776" s="156" t="str">
        <f ca="1">IF(ISERROR($V776),"",OFFSET('Smelter Look-up'!$G$4,$V776-4,0))</f>
        <v/>
      </c>
      <c r="I776" s="157" t="str">
        <f ca="1">IF(ISERROR($V776),"",OFFSET('Smelter Look-up'!$H$4,$V776-4,0))</f>
        <v/>
      </c>
      <c r="J776" s="157" t="str">
        <f ca="1">IF(ISERROR($V776),"",OFFSET('Smelter Look-up'!$I$4,$V776-4,0))</f>
        <v/>
      </c>
      <c r="K776" s="158"/>
      <c r="L776" s="158"/>
      <c r="M776" s="158"/>
      <c r="N776" s="158"/>
      <c r="O776" s="158"/>
      <c r="P776" s="157"/>
      <c r="Q776" s="159"/>
      <c r="R776" s="155" t="str">
        <f ca="1">IF(ISERROR($V776),"",OFFSET('Smelter Look-up'!$C$4,$V776-4,0)&amp;"")</f>
        <v/>
      </c>
      <c r="S776" s="160" t="str">
        <f t="array" aca="1" ref="S776" ca="1">IF(B776="","",IF(ISERROR(MATCH($E776,CL,0)),"Unknown",INDIRECT("'C'!$A$"&amp;MATCH($E776,CL,0)+1)))</f>
        <v/>
      </c>
      <c r="T776" s="160" t="str">
        <f t="array" aca="1" ref="T776" ca="1">IF(B776="","",IF(ISERROR(MATCH($J776,SorP!$B$1:$B$6226,0)),"",INDIRECT("'SorP'!$A$"&amp;MATCH($S776&amp;$J776,SorP!C:C,0))))</f>
        <v/>
      </c>
      <c r="U776" s="161"/>
      <c r="V776" s="151" t="e">
        <f>IF(C776="",NA(),IF(OR(C776="Smelter not listed",C776="Smelter not yet identified"),MATCH($B776&amp;$D776,'Smelter Look-up'!$J:$J,0),MATCH($B776&amp;$C776,'Smelter Look-up'!$J:$J,0)))</f>
        <v>#N/A</v>
      </c>
      <c r="W776" s="134"/>
      <c r="X776" s="134">
        <f t="shared" ca="1" si="12"/>
        <v>0</v>
      </c>
      <c r="Y776" s="134"/>
      <c r="Z776" s="134"/>
      <c r="AA776" s="134"/>
      <c r="AB776" s="162" t="str">
        <f t="shared" si="13"/>
        <v/>
      </c>
      <c r="AC776" s="134"/>
      <c r="AD776" s="134"/>
      <c r="AE776" s="134"/>
      <c r="AF776" s="134"/>
      <c r="AG776" s="134"/>
      <c r="AH776" s="134"/>
    </row>
    <row r="777" spans="1:34" ht="12" customHeight="1">
      <c r="A777" s="160"/>
      <c r="B777" s="155" t="str">
        <f t="array" ref="B777">IF(LEN(A777)=0,"",INDEX('Smelter Look-up'!$A:$A,MATCH($A777,'Smelter Look-up'!$E:$E,0)))</f>
        <v/>
      </c>
      <c r="C777" s="158" t="str">
        <f t="array" ref="C777">IF(LEN(A777)=0,"",INDEX('Smelter Look-up'!$C:$C,MATCH($A777,'Smelter Look-up'!$E:$E,0)))</f>
        <v/>
      </c>
      <c r="D777" s="155"/>
      <c r="E777" s="155" t="str">
        <f ca="1">IF(ISERROR($V777),"",OFFSET('Smelter Look-up'!$D$4,$V777-4,0)&amp;"")</f>
        <v/>
      </c>
      <c r="F777" s="155" t="str">
        <f ca="1">IF(ISERROR($V777),"",OFFSET('Smelter Look-up'!$E$4,$V777-4,0))</f>
        <v/>
      </c>
      <c r="G777" s="155" t="str">
        <f ca="1">IF(C777=$X$4,IF(ISERROR($V777),"Enter smelter details","RMI"),IF(ISERROR($V777),"",OFFSET('Smelter Look-up'!$F$4,$V777-4,0)))</f>
        <v/>
      </c>
      <c r="H777" s="156" t="str">
        <f ca="1">IF(ISERROR($V777),"",OFFSET('Smelter Look-up'!$G$4,$V777-4,0))</f>
        <v/>
      </c>
      <c r="I777" s="157" t="str">
        <f ca="1">IF(ISERROR($V777),"",OFFSET('Smelter Look-up'!$H$4,$V777-4,0))</f>
        <v/>
      </c>
      <c r="J777" s="157" t="str">
        <f ca="1">IF(ISERROR($V777),"",OFFSET('Smelter Look-up'!$I$4,$V777-4,0))</f>
        <v/>
      </c>
      <c r="K777" s="158"/>
      <c r="L777" s="158"/>
      <c r="M777" s="158"/>
      <c r="N777" s="158"/>
      <c r="O777" s="158"/>
      <c r="P777" s="157"/>
      <c r="Q777" s="159"/>
      <c r="R777" s="155" t="str">
        <f ca="1">IF(ISERROR($V777),"",OFFSET('Smelter Look-up'!$C$4,$V777-4,0)&amp;"")</f>
        <v/>
      </c>
      <c r="S777" s="160" t="str">
        <f t="array" aca="1" ref="S777" ca="1">IF(B777="","",IF(ISERROR(MATCH($E777,CL,0)),"Unknown",INDIRECT("'C'!$A$"&amp;MATCH($E777,CL,0)+1)))</f>
        <v/>
      </c>
      <c r="T777" s="160" t="str">
        <f t="array" aca="1" ref="T777" ca="1">IF(B777="","",IF(ISERROR(MATCH($J777,SorP!$B$1:$B$6226,0)),"",INDIRECT("'SorP'!$A$"&amp;MATCH($S777&amp;$J777,SorP!C:C,0))))</f>
        <v/>
      </c>
      <c r="U777" s="161"/>
      <c r="V777" s="151" t="e">
        <f>IF(C777="",NA(),IF(OR(C777="Smelter not listed",C777="Smelter not yet identified"),MATCH($B777&amp;$D777,'Smelter Look-up'!$J:$J,0),MATCH($B777&amp;$C777,'Smelter Look-up'!$J:$J,0)))</f>
        <v>#N/A</v>
      </c>
      <c r="W777" s="134"/>
      <c r="X777" s="134">
        <f t="shared" ca="1" si="12"/>
        <v>0</v>
      </c>
      <c r="Y777" s="134"/>
      <c r="Z777" s="134"/>
      <c r="AA777" s="134"/>
      <c r="AB777" s="162" t="str">
        <f t="shared" si="13"/>
        <v/>
      </c>
      <c r="AC777" s="134"/>
      <c r="AD777" s="134"/>
      <c r="AE777" s="134"/>
      <c r="AF777" s="134"/>
      <c r="AG777" s="134"/>
      <c r="AH777" s="134"/>
    </row>
    <row r="778" spans="1:34" ht="12" customHeight="1">
      <c r="A778" s="160"/>
      <c r="B778" s="155" t="str">
        <f t="array" ref="B778">IF(LEN(A778)=0,"",INDEX('Smelter Look-up'!$A:$A,MATCH($A778,'Smelter Look-up'!$E:$E,0)))</f>
        <v/>
      </c>
      <c r="C778" s="158" t="str">
        <f t="array" ref="C778">IF(LEN(A778)=0,"",INDEX('Smelter Look-up'!$C:$C,MATCH($A778,'Smelter Look-up'!$E:$E,0)))</f>
        <v/>
      </c>
      <c r="D778" s="155"/>
      <c r="E778" s="155" t="str">
        <f ca="1">IF(ISERROR($V778),"",OFFSET('Smelter Look-up'!$D$4,$V778-4,0)&amp;"")</f>
        <v/>
      </c>
      <c r="F778" s="155" t="str">
        <f ca="1">IF(ISERROR($V778),"",OFFSET('Smelter Look-up'!$E$4,$V778-4,0))</f>
        <v/>
      </c>
      <c r="G778" s="155" t="str">
        <f ca="1">IF(C778=$X$4,IF(ISERROR($V778),"Enter smelter details","RMI"),IF(ISERROR($V778),"",OFFSET('Smelter Look-up'!$F$4,$V778-4,0)))</f>
        <v/>
      </c>
      <c r="H778" s="156" t="str">
        <f ca="1">IF(ISERROR($V778),"",OFFSET('Smelter Look-up'!$G$4,$V778-4,0))</f>
        <v/>
      </c>
      <c r="I778" s="157" t="str">
        <f ca="1">IF(ISERROR($V778),"",OFFSET('Smelter Look-up'!$H$4,$V778-4,0))</f>
        <v/>
      </c>
      <c r="J778" s="157" t="str">
        <f ca="1">IF(ISERROR($V778),"",OFFSET('Smelter Look-up'!$I$4,$V778-4,0))</f>
        <v/>
      </c>
      <c r="K778" s="158"/>
      <c r="L778" s="158"/>
      <c r="M778" s="158"/>
      <c r="N778" s="158"/>
      <c r="O778" s="158"/>
      <c r="P778" s="157"/>
      <c r="Q778" s="159"/>
      <c r="R778" s="155" t="str">
        <f ca="1">IF(ISERROR($V778),"",OFFSET('Smelter Look-up'!$C$4,$V778-4,0)&amp;"")</f>
        <v/>
      </c>
      <c r="S778" s="160" t="str">
        <f t="array" aca="1" ref="S778" ca="1">IF(B778="","",IF(ISERROR(MATCH($E778,CL,0)),"Unknown",INDIRECT("'C'!$A$"&amp;MATCH($E778,CL,0)+1)))</f>
        <v/>
      </c>
      <c r="T778" s="160" t="str">
        <f t="array" aca="1" ref="T778" ca="1">IF(B778="","",IF(ISERROR(MATCH($J778,SorP!$B$1:$B$6226,0)),"",INDIRECT("'SorP'!$A$"&amp;MATCH($S778&amp;$J778,SorP!C:C,0))))</f>
        <v/>
      </c>
      <c r="U778" s="161"/>
      <c r="V778" s="151" t="e">
        <f>IF(C778="",NA(),IF(OR(C778="Smelter not listed",C778="Smelter not yet identified"),MATCH($B778&amp;$D778,'Smelter Look-up'!$J:$J,0),MATCH($B778&amp;$C778,'Smelter Look-up'!$J:$J,0)))</f>
        <v>#N/A</v>
      </c>
      <c r="W778" s="134"/>
      <c r="X778" s="134">
        <f t="shared" ca="1" si="12"/>
        <v>0</v>
      </c>
      <c r="Y778" s="134"/>
      <c r="Z778" s="134"/>
      <c r="AA778" s="134"/>
      <c r="AB778" s="162" t="str">
        <f t="shared" si="13"/>
        <v/>
      </c>
      <c r="AC778" s="134"/>
      <c r="AD778" s="134"/>
      <c r="AE778" s="134"/>
      <c r="AF778" s="134"/>
      <c r="AG778" s="134"/>
      <c r="AH778" s="134"/>
    </row>
    <row r="779" spans="1:34" ht="12" customHeight="1">
      <c r="A779" s="160"/>
      <c r="B779" s="155" t="str">
        <f t="array" ref="B779">IF(LEN(A779)=0,"",INDEX('Smelter Look-up'!$A:$A,MATCH($A779,'Smelter Look-up'!$E:$E,0)))</f>
        <v/>
      </c>
      <c r="C779" s="158" t="str">
        <f t="array" ref="C779">IF(LEN(A779)=0,"",INDEX('Smelter Look-up'!$C:$C,MATCH($A779,'Smelter Look-up'!$E:$E,0)))</f>
        <v/>
      </c>
      <c r="D779" s="155"/>
      <c r="E779" s="155" t="str">
        <f ca="1">IF(ISERROR($V779),"",OFFSET('Smelter Look-up'!$D$4,$V779-4,0)&amp;"")</f>
        <v/>
      </c>
      <c r="F779" s="155" t="str">
        <f ca="1">IF(ISERROR($V779),"",OFFSET('Smelter Look-up'!$E$4,$V779-4,0))</f>
        <v/>
      </c>
      <c r="G779" s="155" t="str">
        <f ca="1">IF(C779=$X$4,IF(ISERROR($V779),"Enter smelter details","RMI"),IF(ISERROR($V779),"",OFFSET('Smelter Look-up'!$F$4,$V779-4,0)))</f>
        <v/>
      </c>
      <c r="H779" s="156" t="str">
        <f ca="1">IF(ISERROR($V779),"",OFFSET('Smelter Look-up'!$G$4,$V779-4,0))</f>
        <v/>
      </c>
      <c r="I779" s="157" t="str">
        <f ca="1">IF(ISERROR($V779),"",OFFSET('Smelter Look-up'!$H$4,$V779-4,0))</f>
        <v/>
      </c>
      <c r="J779" s="157" t="str">
        <f ca="1">IF(ISERROR($V779),"",OFFSET('Smelter Look-up'!$I$4,$V779-4,0))</f>
        <v/>
      </c>
      <c r="K779" s="158"/>
      <c r="L779" s="158"/>
      <c r="M779" s="158"/>
      <c r="N779" s="158"/>
      <c r="O779" s="158"/>
      <c r="P779" s="157"/>
      <c r="Q779" s="159"/>
      <c r="R779" s="155" t="str">
        <f ca="1">IF(ISERROR($V779),"",OFFSET('Smelter Look-up'!$C$4,$V779-4,0)&amp;"")</f>
        <v/>
      </c>
      <c r="S779" s="160" t="str">
        <f t="array" aca="1" ref="S779" ca="1">IF(B779="","",IF(ISERROR(MATCH($E779,CL,0)),"Unknown",INDIRECT("'C'!$A$"&amp;MATCH($E779,CL,0)+1)))</f>
        <v/>
      </c>
      <c r="T779" s="160" t="str">
        <f t="array" aca="1" ref="T779" ca="1">IF(B779="","",IF(ISERROR(MATCH($J779,SorP!$B$1:$B$6226,0)),"",INDIRECT("'SorP'!$A$"&amp;MATCH($S779&amp;$J779,SorP!C:C,0))))</f>
        <v/>
      </c>
      <c r="U779" s="161"/>
      <c r="V779" s="151" t="e">
        <f>IF(C779="",NA(),IF(OR(C779="Smelter not listed",C779="Smelter not yet identified"),MATCH($B779&amp;$D779,'Smelter Look-up'!$J:$J,0),MATCH($B779&amp;$C779,'Smelter Look-up'!$J:$J,0)))</f>
        <v>#N/A</v>
      </c>
      <c r="W779" s="134"/>
      <c r="X779" s="134">
        <f t="shared" ca="1" si="12"/>
        <v>0</v>
      </c>
      <c r="Y779" s="134"/>
      <c r="Z779" s="134"/>
      <c r="AA779" s="134"/>
      <c r="AB779" s="162" t="str">
        <f t="shared" si="13"/>
        <v/>
      </c>
      <c r="AC779" s="134"/>
      <c r="AD779" s="134"/>
      <c r="AE779" s="134"/>
      <c r="AF779" s="134"/>
      <c r="AG779" s="134"/>
      <c r="AH779" s="134"/>
    </row>
    <row r="780" spans="1:34" ht="12" customHeight="1">
      <c r="A780" s="160"/>
      <c r="B780" s="155" t="str">
        <f t="array" ref="B780">IF(LEN(A780)=0,"",INDEX('Smelter Look-up'!$A:$A,MATCH($A780,'Smelter Look-up'!$E:$E,0)))</f>
        <v/>
      </c>
      <c r="C780" s="158" t="str">
        <f t="array" ref="C780">IF(LEN(A780)=0,"",INDEX('Smelter Look-up'!$C:$C,MATCH($A780,'Smelter Look-up'!$E:$E,0)))</f>
        <v/>
      </c>
      <c r="D780" s="155"/>
      <c r="E780" s="155" t="str">
        <f ca="1">IF(ISERROR($V780),"",OFFSET('Smelter Look-up'!$D$4,$V780-4,0)&amp;"")</f>
        <v/>
      </c>
      <c r="F780" s="155" t="str">
        <f ca="1">IF(ISERROR($V780),"",OFFSET('Smelter Look-up'!$E$4,$V780-4,0))</f>
        <v/>
      </c>
      <c r="G780" s="155" t="str">
        <f ca="1">IF(C780=$X$4,IF(ISERROR($V780),"Enter smelter details","RMI"),IF(ISERROR($V780),"",OFFSET('Smelter Look-up'!$F$4,$V780-4,0)))</f>
        <v/>
      </c>
      <c r="H780" s="156" t="str">
        <f ca="1">IF(ISERROR($V780),"",OFFSET('Smelter Look-up'!$G$4,$V780-4,0))</f>
        <v/>
      </c>
      <c r="I780" s="157" t="str">
        <f ca="1">IF(ISERROR($V780),"",OFFSET('Smelter Look-up'!$H$4,$V780-4,0))</f>
        <v/>
      </c>
      <c r="J780" s="157" t="str">
        <f ca="1">IF(ISERROR($V780),"",OFFSET('Smelter Look-up'!$I$4,$V780-4,0))</f>
        <v/>
      </c>
      <c r="K780" s="158"/>
      <c r="L780" s="158"/>
      <c r="M780" s="158"/>
      <c r="N780" s="158"/>
      <c r="O780" s="158"/>
      <c r="P780" s="157"/>
      <c r="Q780" s="159"/>
      <c r="R780" s="155" t="str">
        <f ca="1">IF(ISERROR($V780),"",OFFSET('Smelter Look-up'!$C$4,$V780-4,0)&amp;"")</f>
        <v/>
      </c>
      <c r="S780" s="160" t="str">
        <f t="array" aca="1" ref="S780" ca="1">IF(B780="","",IF(ISERROR(MATCH($E780,CL,0)),"Unknown",INDIRECT("'C'!$A$"&amp;MATCH($E780,CL,0)+1)))</f>
        <v/>
      </c>
      <c r="T780" s="160" t="str">
        <f t="array" aca="1" ref="T780" ca="1">IF(B780="","",IF(ISERROR(MATCH($J780,SorP!$B$1:$B$6226,0)),"",INDIRECT("'SorP'!$A$"&amp;MATCH($S780&amp;$J780,SorP!C:C,0))))</f>
        <v/>
      </c>
      <c r="U780" s="161"/>
      <c r="V780" s="151" t="e">
        <f>IF(C780="",NA(),IF(OR(C780="Smelter not listed",C780="Smelter not yet identified"),MATCH($B780&amp;$D780,'Smelter Look-up'!$J:$J,0),MATCH($B780&amp;$C780,'Smelter Look-up'!$J:$J,0)))</f>
        <v>#N/A</v>
      </c>
      <c r="W780" s="134"/>
      <c r="X780" s="134">
        <f t="shared" ca="1" si="12"/>
        <v>0</v>
      </c>
      <c r="Y780" s="134"/>
      <c r="Z780" s="134"/>
      <c r="AA780" s="134"/>
      <c r="AB780" s="162" t="str">
        <f t="shared" si="13"/>
        <v/>
      </c>
      <c r="AC780" s="134"/>
      <c r="AD780" s="134"/>
      <c r="AE780" s="134"/>
      <c r="AF780" s="134"/>
      <c r="AG780" s="134"/>
      <c r="AH780" s="134"/>
    </row>
    <row r="781" spans="1:34" ht="12" customHeight="1">
      <c r="A781" s="160"/>
      <c r="B781" s="155" t="str">
        <f t="array" ref="B781">IF(LEN(A781)=0,"",INDEX('Smelter Look-up'!$A:$A,MATCH($A781,'Smelter Look-up'!$E:$E,0)))</f>
        <v/>
      </c>
      <c r="C781" s="158" t="str">
        <f t="array" ref="C781">IF(LEN(A781)=0,"",INDEX('Smelter Look-up'!$C:$C,MATCH($A781,'Smelter Look-up'!$E:$E,0)))</f>
        <v/>
      </c>
      <c r="D781" s="155"/>
      <c r="E781" s="155" t="str">
        <f ca="1">IF(ISERROR($V781),"",OFFSET('Smelter Look-up'!$D$4,$V781-4,0)&amp;"")</f>
        <v/>
      </c>
      <c r="F781" s="155" t="str">
        <f ca="1">IF(ISERROR($V781),"",OFFSET('Smelter Look-up'!$E$4,$V781-4,0))</f>
        <v/>
      </c>
      <c r="G781" s="155" t="str">
        <f ca="1">IF(C781=$X$4,IF(ISERROR($V781),"Enter smelter details","RMI"),IF(ISERROR($V781),"",OFFSET('Smelter Look-up'!$F$4,$V781-4,0)))</f>
        <v/>
      </c>
      <c r="H781" s="156" t="str">
        <f ca="1">IF(ISERROR($V781),"",OFFSET('Smelter Look-up'!$G$4,$V781-4,0))</f>
        <v/>
      </c>
      <c r="I781" s="157" t="str">
        <f ca="1">IF(ISERROR($V781),"",OFFSET('Smelter Look-up'!$H$4,$V781-4,0))</f>
        <v/>
      </c>
      <c r="J781" s="157" t="str">
        <f ca="1">IF(ISERROR($V781),"",OFFSET('Smelter Look-up'!$I$4,$V781-4,0))</f>
        <v/>
      </c>
      <c r="K781" s="158"/>
      <c r="L781" s="158"/>
      <c r="M781" s="158"/>
      <c r="N781" s="158"/>
      <c r="O781" s="158"/>
      <c r="P781" s="157"/>
      <c r="Q781" s="159"/>
      <c r="R781" s="155" t="str">
        <f ca="1">IF(ISERROR($V781),"",OFFSET('Smelter Look-up'!$C$4,$V781-4,0)&amp;"")</f>
        <v/>
      </c>
      <c r="S781" s="160" t="str">
        <f t="array" aca="1" ref="S781" ca="1">IF(B781="","",IF(ISERROR(MATCH($E781,CL,0)),"Unknown",INDIRECT("'C'!$A$"&amp;MATCH($E781,CL,0)+1)))</f>
        <v/>
      </c>
      <c r="T781" s="160" t="str">
        <f t="array" aca="1" ref="T781" ca="1">IF(B781="","",IF(ISERROR(MATCH($J781,SorP!$B$1:$B$6226,0)),"",INDIRECT("'SorP'!$A$"&amp;MATCH($S781&amp;$J781,SorP!C:C,0))))</f>
        <v/>
      </c>
      <c r="U781" s="161"/>
      <c r="V781" s="151" t="e">
        <f>IF(C781="",NA(),IF(OR(C781="Smelter not listed",C781="Smelter not yet identified"),MATCH($B781&amp;$D781,'Smelter Look-up'!$J:$J,0),MATCH($B781&amp;$C781,'Smelter Look-up'!$J:$J,0)))</f>
        <v>#N/A</v>
      </c>
      <c r="W781" s="134"/>
      <c r="X781" s="134">
        <f t="shared" ca="1" si="12"/>
        <v>0</v>
      </c>
      <c r="Y781" s="134"/>
      <c r="Z781" s="134"/>
      <c r="AA781" s="134"/>
      <c r="AB781" s="162" t="str">
        <f t="shared" si="13"/>
        <v/>
      </c>
      <c r="AC781" s="134"/>
      <c r="AD781" s="134"/>
      <c r="AE781" s="134"/>
      <c r="AF781" s="134"/>
      <c r="AG781" s="134"/>
      <c r="AH781" s="134"/>
    </row>
    <row r="782" spans="1:34" ht="12" customHeight="1">
      <c r="A782" s="160"/>
      <c r="B782" s="155" t="str">
        <f t="array" ref="B782">IF(LEN(A782)=0,"",INDEX('Smelter Look-up'!$A:$A,MATCH($A782,'Smelter Look-up'!$E:$E,0)))</f>
        <v/>
      </c>
      <c r="C782" s="158" t="str">
        <f t="array" ref="C782">IF(LEN(A782)=0,"",INDEX('Smelter Look-up'!$C:$C,MATCH($A782,'Smelter Look-up'!$E:$E,0)))</f>
        <v/>
      </c>
      <c r="D782" s="155"/>
      <c r="E782" s="155" t="str">
        <f ca="1">IF(ISERROR($V782),"",OFFSET('Smelter Look-up'!$D$4,$V782-4,0)&amp;"")</f>
        <v/>
      </c>
      <c r="F782" s="155" t="str">
        <f ca="1">IF(ISERROR($V782),"",OFFSET('Smelter Look-up'!$E$4,$V782-4,0))</f>
        <v/>
      </c>
      <c r="G782" s="155" t="str">
        <f ca="1">IF(C782=$X$4,IF(ISERROR($V782),"Enter smelter details","RMI"),IF(ISERROR($V782),"",OFFSET('Smelter Look-up'!$F$4,$V782-4,0)))</f>
        <v/>
      </c>
      <c r="H782" s="156" t="str">
        <f ca="1">IF(ISERROR($V782),"",OFFSET('Smelter Look-up'!$G$4,$V782-4,0))</f>
        <v/>
      </c>
      <c r="I782" s="157" t="str">
        <f ca="1">IF(ISERROR($V782),"",OFFSET('Smelter Look-up'!$H$4,$V782-4,0))</f>
        <v/>
      </c>
      <c r="J782" s="157" t="str">
        <f ca="1">IF(ISERROR($V782),"",OFFSET('Smelter Look-up'!$I$4,$V782-4,0))</f>
        <v/>
      </c>
      <c r="K782" s="158"/>
      <c r="L782" s="158"/>
      <c r="M782" s="158"/>
      <c r="N782" s="158"/>
      <c r="O782" s="158"/>
      <c r="P782" s="157"/>
      <c r="Q782" s="159"/>
      <c r="R782" s="155" t="str">
        <f ca="1">IF(ISERROR($V782),"",OFFSET('Smelter Look-up'!$C$4,$V782-4,0)&amp;"")</f>
        <v/>
      </c>
      <c r="S782" s="160" t="str">
        <f t="array" aca="1" ref="S782" ca="1">IF(B782="","",IF(ISERROR(MATCH($E782,CL,0)),"Unknown",INDIRECT("'C'!$A$"&amp;MATCH($E782,CL,0)+1)))</f>
        <v/>
      </c>
      <c r="T782" s="160" t="str">
        <f t="array" aca="1" ref="T782" ca="1">IF(B782="","",IF(ISERROR(MATCH($J782,SorP!$B$1:$B$6226,0)),"",INDIRECT("'SorP'!$A$"&amp;MATCH($S782&amp;$J782,SorP!C:C,0))))</f>
        <v/>
      </c>
      <c r="U782" s="161"/>
      <c r="V782" s="151" t="e">
        <f>IF(C782="",NA(),IF(OR(C782="Smelter not listed",C782="Smelter not yet identified"),MATCH($B782&amp;$D782,'Smelter Look-up'!$J:$J,0),MATCH($B782&amp;$C782,'Smelter Look-up'!$J:$J,0)))</f>
        <v>#N/A</v>
      </c>
      <c r="W782" s="134"/>
      <c r="X782" s="134">
        <f t="shared" ca="1" si="12"/>
        <v>0</v>
      </c>
      <c r="Y782" s="134"/>
      <c r="Z782" s="134"/>
      <c r="AA782" s="134"/>
      <c r="AB782" s="162" t="str">
        <f t="shared" si="13"/>
        <v/>
      </c>
      <c r="AC782" s="134"/>
      <c r="AD782" s="134"/>
      <c r="AE782" s="134"/>
      <c r="AF782" s="134"/>
      <c r="AG782" s="134"/>
      <c r="AH782" s="134"/>
    </row>
    <row r="783" spans="1:34" ht="12" customHeight="1">
      <c r="A783" s="160"/>
      <c r="B783" s="155" t="str">
        <f t="array" ref="B783">IF(LEN(A783)=0,"",INDEX('Smelter Look-up'!$A:$A,MATCH($A783,'Smelter Look-up'!$E:$E,0)))</f>
        <v/>
      </c>
      <c r="C783" s="158" t="str">
        <f t="array" ref="C783">IF(LEN(A783)=0,"",INDEX('Smelter Look-up'!$C:$C,MATCH($A783,'Smelter Look-up'!$E:$E,0)))</f>
        <v/>
      </c>
      <c r="D783" s="155"/>
      <c r="E783" s="155" t="str">
        <f ca="1">IF(ISERROR($V783),"",OFFSET('Smelter Look-up'!$D$4,$V783-4,0)&amp;"")</f>
        <v/>
      </c>
      <c r="F783" s="155" t="str">
        <f ca="1">IF(ISERROR($V783),"",OFFSET('Smelter Look-up'!$E$4,$V783-4,0))</f>
        <v/>
      </c>
      <c r="G783" s="155" t="str">
        <f ca="1">IF(C783=$X$4,IF(ISERROR($V783),"Enter smelter details","RMI"),IF(ISERROR($V783),"",OFFSET('Smelter Look-up'!$F$4,$V783-4,0)))</f>
        <v/>
      </c>
      <c r="H783" s="156" t="str">
        <f ca="1">IF(ISERROR($V783),"",OFFSET('Smelter Look-up'!$G$4,$V783-4,0))</f>
        <v/>
      </c>
      <c r="I783" s="157" t="str">
        <f ca="1">IF(ISERROR($V783),"",OFFSET('Smelter Look-up'!$H$4,$V783-4,0))</f>
        <v/>
      </c>
      <c r="J783" s="157" t="str">
        <f ca="1">IF(ISERROR($V783),"",OFFSET('Smelter Look-up'!$I$4,$V783-4,0))</f>
        <v/>
      </c>
      <c r="K783" s="158"/>
      <c r="L783" s="158"/>
      <c r="M783" s="158"/>
      <c r="N783" s="158"/>
      <c r="O783" s="158"/>
      <c r="P783" s="157"/>
      <c r="Q783" s="159"/>
      <c r="R783" s="155" t="str">
        <f ca="1">IF(ISERROR($V783),"",OFFSET('Smelter Look-up'!$C$4,$V783-4,0)&amp;"")</f>
        <v/>
      </c>
      <c r="S783" s="160" t="str">
        <f t="array" aca="1" ref="S783" ca="1">IF(B783="","",IF(ISERROR(MATCH($E783,CL,0)),"Unknown",INDIRECT("'C'!$A$"&amp;MATCH($E783,CL,0)+1)))</f>
        <v/>
      </c>
      <c r="T783" s="160" t="str">
        <f t="array" aca="1" ref="T783" ca="1">IF(B783="","",IF(ISERROR(MATCH($J783,SorP!$B$1:$B$6226,0)),"",INDIRECT("'SorP'!$A$"&amp;MATCH($S783&amp;$J783,SorP!C:C,0))))</f>
        <v/>
      </c>
      <c r="U783" s="161"/>
      <c r="V783" s="151" t="e">
        <f>IF(C783="",NA(),IF(OR(C783="Smelter not listed",C783="Smelter not yet identified"),MATCH($B783&amp;$D783,'Smelter Look-up'!$J:$J,0),MATCH($B783&amp;$C783,'Smelter Look-up'!$J:$J,0)))</f>
        <v>#N/A</v>
      </c>
      <c r="W783" s="134"/>
      <c r="X783" s="134">
        <f t="shared" ca="1" si="12"/>
        <v>0</v>
      </c>
      <c r="Y783" s="134"/>
      <c r="Z783" s="134"/>
      <c r="AA783" s="134"/>
      <c r="AB783" s="162" t="str">
        <f t="shared" si="13"/>
        <v/>
      </c>
      <c r="AC783" s="134"/>
      <c r="AD783" s="134"/>
      <c r="AE783" s="134"/>
      <c r="AF783" s="134"/>
      <c r="AG783" s="134"/>
      <c r="AH783" s="134"/>
    </row>
    <row r="784" spans="1:34" ht="12" customHeight="1">
      <c r="A784" s="160"/>
      <c r="B784" s="155" t="str">
        <f t="array" ref="B784">IF(LEN(A784)=0,"",INDEX('Smelter Look-up'!$A:$A,MATCH($A784,'Smelter Look-up'!$E:$E,0)))</f>
        <v/>
      </c>
      <c r="C784" s="158" t="str">
        <f t="array" ref="C784">IF(LEN(A784)=0,"",INDEX('Smelter Look-up'!$C:$C,MATCH($A784,'Smelter Look-up'!$E:$E,0)))</f>
        <v/>
      </c>
      <c r="D784" s="155"/>
      <c r="E784" s="155" t="str">
        <f ca="1">IF(ISERROR($V784),"",OFFSET('Smelter Look-up'!$D$4,$V784-4,0)&amp;"")</f>
        <v/>
      </c>
      <c r="F784" s="155" t="str">
        <f ca="1">IF(ISERROR($V784),"",OFFSET('Smelter Look-up'!$E$4,$V784-4,0))</f>
        <v/>
      </c>
      <c r="G784" s="155" t="str">
        <f ca="1">IF(C784=$X$4,IF(ISERROR($V784),"Enter smelter details","RMI"),IF(ISERROR($V784),"",OFFSET('Smelter Look-up'!$F$4,$V784-4,0)))</f>
        <v/>
      </c>
      <c r="H784" s="156" t="str">
        <f ca="1">IF(ISERROR($V784),"",OFFSET('Smelter Look-up'!$G$4,$V784-4,0))</f>
        <v/>
      </c>
      <c r="I784" s="157" t="str">
        <f ca="1">IF(ISERROR($V784),"",OFFSET('Smelter Look-up'!$H$4,$V784-4,0))</f>
        <v/>
      </c>
      <c r="J784" s="157" t="str">
        <f ca="1">IF(ISERROR($V784),"",OFFSET('Smelter Look-up'!$I$4,$V784-4,0))</f>
        <v/>
      </c>
      <c r="K784" s="158"/>
      <c r="L784" s="158"/>
      <c r="M784" s="158"/>
      <c r="N784" s="158"/>
      <c r="O784" s="158"/>
      <c r="P784" s="157"/>
      <c r="Q784" s="159"/>
      <c r="R784" s="155" t="str">
        <f ca="1">IF(ISERROR($V784),"",OFFSET('Smelter Look-up'!$C$4,$V784-4,0)&amp;"")</f>
        <v/>
      </c>
      <c r="S784" s="160" t="str">
        <f t="array" aca="1" ref="S784" ca="1">IF(B784="","",IF(ISERROR(MATCH($E784,CL,0)),"Unknown",INDIRECT("'C'!$A$"&amp;MATCH($E784,CL,0)+1)))</f>
        <v/>
      </c>
      <c r="T784" s="160" t="str">
        <f t="array" aca="1" ref="T784" ca="1">IF(B784="","",IF(ISERROR(MATCH($J784,SorP!$B$1:$B$6226,0)),"",INDIRECT("'SorP'!$A$"&amp;MATCH($S784&amp;$J784,SorP!C:C,0))))</f>
        <v/>
      </c>
      <c r="U784" s="161"/>
      <c r="V784" s="151" t="e">
        <f>IF(C784="",NA(),IF(OR(C784="Smelter not listed",C784="Smelter not yet identified"),MATCH($B784&amp;$D784,'Smelter Look-up'!$J:$J,0),MATCH($B784&amp;$C784,'Smelter Look-up'!$J:$J,0)))</f>
        <v>#N/A</v>
      </c>
      <c r="W784" s="134"/>
      <c r="X784" s="134">
        <f t="shared" ca="1" si="12"/>
        <v>0</v>
      </c>
      <c r="Y784" s="134"/>
      <c r="Z784" s="134"/>
      <c r="AA784" s="134"/>
      <c r="AB784" s="162" t="str">
        <f t="shared" si="13"/>
        <v/>
      </c>
      <c r="AC784" s="134"/>
      <c r="AD784" s="134"/>
      <c r="AE784" s="134"/>
      <c r="AF784" s="134"/>
      <c r="AG784" s="134"/>
      <c r="AH784" s="134"/>
    </row>
    <row r="785" spans="1:34" ht="12" customHeight="1">
      <c r="A785" s="160"/>
      <c r="B785" s="155" t="str">
        <f t="array" ref="B785">IF(LEN(A785)=0,"",INDEX('Smelter Look-up'!$A:$A,MATCH($A785,'Smelter Look-up'!$E:$E,0)))</f>
        <v/>
      </c>
      <c r="C785" s="158" t="str">
        <f t="array" ref="C785">IF(LEN(A785)=0,"",INDEX('Smelter Look-up'!$C:$C,MATCH($A785,'Smelter Look-up'!$E:$E,0)))</f>
        <v/>
      </c>
      <c r="D785" s="155"/>
      <c r="E785" s="155" t="str">
        <f ca="1">IF(ISERROR($V785),"",OFFSET('Smelter Look-up'!$D$4,$V785-4,0)&amp;"")</f>
        <v/>
      </c>
      <c r="F785" s="155" t="str">
        <f ca="1">IF(ISERROR($V785),"",OFFSET('Smelter Look-up'!$E$4,$V785-4,0))</f>
        <v/>
      </c>
      <c r="G785" s="155" t="str">
        <f ca="1">IF(C785=$X$4,IF(ISERROR($V785),"Enter smelter details","RMI"),IF(ISERROR($V785),"",OFFSET('Smelter Look-up'!$F$4,$V785-4,0)))</f>
        <v/>
      </c>
      <c r="H785" s="156" t="str">
        <f ca="1">IF(ISERROR($V785),"",OFFSET('Smelter Look-up'!$G$4,$V785-4,0))</f>
        <v/>
      </c>
      <c r="I785" s="157" t="str">
        <f ca="1">IF(ISERROR($V785),"",OFFSET('Smelter Look-up'!$H$4,$V785-4,0))</f>
        <v/>
      </c>
      <c r="J785" s="157" t="str">
        <f ca="1">IF(ISERROR($V785),"",OFFSET('Smelter Look-up'!$I$4,$V785-4,0))</f>
        <v/>
      </c>
      <c r="K785" s="158"/>
      <c r="L785" s="158"/>
      <c r="M785" s="158"/>
      <c r="N785" s="158"/>
      <c r="O785" s="158"/>
      <c r="P785" s="157"/>
      <c r="Q785" s="159"/>
      <c r="R785" s="155" t="str">
        <f ca="1">IF(ISERROR($V785),"",OFFSET('Smelter Look-up'!$C$4,$V785-4,0)&amp;"")</f>
        <v/>
      </c>
      <c r="S785" s="160" t="str">
        <f t="array" aca="1" ref="S785" ca="1">IF(B785="","",IF(ISERROR(MATCH($E785,CL,0)),"Unknown",INDIRECT("'C'!$A$"&amp;MATCH($E785,CL,0)+1)))</f>
        <v/>
      </c>
      <c r="T785" s="160" t="str">
        <f t="array" aca="1" ref="T785" ca="1">IF(B785="","",IF(ISERROR(MATCH($J785,SorP!$B$1:$B$6226,0)),"",INDIRECT("'SorP'!$A$"&amp;MATCH($S785&amp;$J785,SorP!C:C,0))))</f>
        <v/>
      </c>
      <c r="U785" s="161"/>
      <c r="V785" s="151" t="e">
        <f>IF(C785="",NA(),IF(OR(C785="Smelter not listed",C785="Smelter not yet identified"),MATCH($B785&amp;$D785,'Smelter Look-up'!$J:$J,0),MATCH($B785&amp;$C785,'Smelter Look-up'!$J:$J,0)))</f>
        <v>#N/A</v>
      </c>
      <c r="W785" s="134"/>
      <c r="X785" s="134">
        <f t="shared" ca="1" si="12"/>
        <v>0</v>
      </c>
      <c r="Y785" s="134"/>
      <c r="Z785" s="134"/>
      <c r="AA785" s="134"/>
      <c r="AB785" s="162" t="str">
        <f t="shared" si="13"/>
        <v/>
      </c>
      <c r="AC785" s="134"/>
      <c r="AD785" s="134"/>
      <c r="AE785" s="134"/>
      <c r="AF785" s="134"/>
      <c r="AG785" s="134"/>
      <c r="AH785" s="134"/>
    </row>
    <row r="786" spans="1:34" ht="12" customHeight="1">
      <c r="A786" s="160"/>
      <c r="B786" s="155" t="str">
        <f t="array" ref="B786">IF(LEN(A786)=0,"",INDEX('Smelter Look-up'!$A:$A,MATCH($A786,'Smelter Look-up'!$E:$E,0)))</f>
        <v/>
      </c>
      <c r="C786" s="158" t="str">
        <f t="array" ref="C786">IF(LEN(A786)=0,"",INDEX('Smelter Look-up'!$C:$C,MATCH($A786,'Smelter Look-up'!$E:$E,0)))</f>
        <v/>
      </c>
      <c r="D786" s="155"/>
      <c r="E786" s="155" t="str">
        <f ca="1">IF(ISERROR($V786),"",OFFSET('Smelter Look-up'!$D$4,$V786-4,0)&amp;"")</f>
        <v/>
      </c>
      <c r="F786" s="155" t="str">
        <f ca="1">IF(ISERROR($V786),"",OFFSET('Smelter Look-up'!$E$4,$V786-4,0))</f>
        <v/>
      </c>
      <c r="G786" s="155" t="str">
        <f ca="1">IF(C786=$X$4,IF(ISERROR($V786),"Enter smelter details","RMI"),IF(ISERROR($V786),"",OFFSET('Smelter Look-up'!$F$4,$V786-4,0)))</f>
        <v/>
      </c>
      <c r="H786" s="156" t="str">
        <f ca="1">IF(ISERROR($V786),"",OFFSET('Smelter Look-up'!$G$4,$V786-4,0))</f>
        <v/>
      </c>
      <c r="I786" s="157" t="str">
        <f ca="1">IF(ISERROR($V786),"",OFFSET('Smelter Look-up'!$H$4,$V786-4,0))</f>
        <v/>
      </c>
      <c r="J786" s="157" t="str">
        <f ca="1">IF(ISERROR($V786),"",OFFSET('Smelter Look-up'!$I$4,$V786-4,0))</f>
        <v/>
      </c>
      <c r="K786" s="158"/>
      <c r="L786" s="158"/>
      <c r="M786" s="158"/>
      <c r="N786" s="158"/>
      <c r="O786" s="158"/>
      <c r="P786" s="157"/>
      <c r="Q786" s="159"/>
      <c r="R786" s="155" t="str">
        <f ca="1">IF(ISERROR($V786),"",OFFSET('Smelter Look-up'!$C$4,$V786-4,0)&amp;"")</f>
        <v/>
      </c>
      <c r="S786" s="160" t="str">
        <f t="array" aca="1" ref="S786" ca="1">IF(B786="","",IF(ISERROR(MATCH($E786,CL,0)),"Unknown",INDIRECT("'C'!$A$"&amp;MATCH($E786,CL,0)+1)))</f>
        <v/>
      </c>
      <c r="T786" s="160" t="str">
        <f t="array" aca="1" ref="T786" ca="1">IF(B786="","",IF(ISERROR(MATCH($J786,SorP!$B$1:$B$6226,0)),"",INDIRECT("'SorP'!$A$"&amp;MATCH($S786&amp;$J786,SorP!C:C,0))))</f>
        <v/>
      </c>
      <c r="U786" s="161"/>
      <c r="V786" s="151" t="e">
        <f>IF(C786="",NA(),IF(OR(C786="Smelter not listed",C786="Smelter not yet identified"),MATCH($B786&amp;$D786,'Smelter Look-up'!$J:$J,0),MATCH($B786&amp;$C786,'Smelter Look-up'!$J:$J,0)))</f>
        <v>#N/A</v>
      </c>
      <c r="W786" s="134"/>
      <c r="X786" s="134">
        <f t="shared" ca="1" si="12"/>
        <v>0</v>
      </c>
      <c r="Y786" s="134"/>
      <c r="Z786" s="134"/>
      <c r="AA786" s="134"/>
      <c r="AB786" s="162" t="str">
        <f t="shared" si="13"/>
        <v/>
      </c>
      <c r="AC786" s="134"/>
      <c r="AD786" s="134"/>
      <c r="AE786" s="134"/>
      <c r="AF786" s="134"/>
      <c r="AG786" s="134"/>
      <c r="AH786" s="134"/>
    </row>
    <row r="787" spans="1:34" ht="12" customHeight="1">
      <c r="A787" s="160"/>
      <c r="B787" s="155" t="str">
        <f t="array" ref="B787">IF(LEN(A787)=0,"",INDEX('Smelter Look-up'!$A:$A,MATCH($A787,'Smelter Look-up'!$E:$E,0)))</f>
        <v/>
      </c>
      <c r="C787" s="158" t="str">
        <f t="array" ref="C787">IF(LEN(A787)=0,"",INDEX('Smelter Look-up'!$C:$C,MATCH($A787,'Smelter Look-up'!$E:$E,0)))</f>
        <v/>
      </c>
      <c r="D787" s="155"/>
      <c r="E787" s="155" t="str">
        <f ca="1">IF(ISERROR($V787),"",OFFSET('Smelter Look-up'!$D$4,$V787-4,0)&amp;"")</f>
        <v/>
      </c>
      <c r="F787" s="155" t="str">
        <f ca="1">IF(ISERROR($V787),"",OFFSET('Smelter Look-up'!$E$4,$V787-4,0))</f>
        <v/>
      </c>
      <c r="G787" s="155" t="str">
        <f ca="1">IF(C787=$X$4,IF(ISERROR($V787),"Enter smelter details","RMI"),IF(ISERROR($V787),"",OFFSET('Smelter Look-up'!$F$4,$V787-4,0)))</f>
        <v/>
      </c>
      <c r="H787" s="156" t="str">
        <f ca="1">IF(ISERROR($V787),"",OFFSET('Smelter Look-up'!$G$4,$V787-4,0))</f>
        <v/>
      </c>
      <c r="I787" s="157" t="str">
        <f ca="1">IF(ISERROR($V787),"",OFFSET('Smelter Look-up'!$H$4,$V787-4,0))</f>
        <v/>
      </c>
      <c r="J787" s="157" t="str">
        <f ca="1">IF(ISERROR($V787),"",OFFSET('Smelter Look-up'!$I$4,$V787-4,0))</f>
        <v/>
      </c>
      <c r="K787" s="158"/>
      <c r="L787" s="158"/>
      <c r="M787" s="158"/>
      <c r="N787" s="158"/>
      <c r="O787" s="158"/>
      <c r="P787" s="157"/>
      <c r="Q787" s="159"/>
      <c r="R787" s="155" t="str">
        <f ca="1">IF(ISERROR($V787),"",OFFSET('Smelter Look-up'!$C$4,$V787-4,0)&amp;"")</f>
        <v/>
      </c>
      <c r="S787" s="160" t="str">
        <f t="array" aca="1" ref="S787" ca="1">IF(B787="","",IF(ISERROR(MATCH($E787,CL,0)),"Unknown",INDIRECT("'C'!$A$"&amp;MATCH($E787,CL,0)+1)))</f>
        <v/>
      </c>
      <c r="T787" s="160" t="str">
        <f t="array" aca="1" ref="T787" ca="1">IF(B787="","",IF(ISERROR(MATCH($J787,SorP!$B$1:$B$6226,0)),"",INDIRECT("'SorP'!$A$"&amp;MATCH($S787&amp;$J787,SorP!C:C,0))))</f>
        <v/>
      </c>
      <c r="U787" s="161"/>
      <c r="V787" s="151" t="e">
        <f>IF(C787="",NA(),IF(OR(C787="Smelter not listed",C787="Smelter not yet identified"),MATCH($B787&amp;$D787,'Smelter Look-up'!$J:$J,0),MATCH($B787&amp;$C787,'Smelter Look-up'!$J:$J,0)))</f>
        <v>#N/A</v>
      </c>
      <c r="W787" s="134"/>
      <c r="X787" s="134">
        <f t="shared" ca="1" si="12"/>
        <v>0</v>
      </c>
      <c r="Y787" s="134"/>
      <c r="Z787" s="134"/>
      <c r="AA787" s="134"/>
      <c r="AB787" s="162" t="str">
        <f t="shared" si="13"/>
        <v/>
      </c>
      <c r="AC787" s="134"/>
      <c r="AD787" s="134"/>
      <c r="AE787" s="134"/>
      <c r="AF787" s="134"/>
      <c r="AG787" s="134"/>
      <c r="AH787" s="134"/>
    </row>
    <row r="788" spans="1:34" ht="12" customHeight="1">
      <c r="A788" s="160"/>
      <c r="B788" s="155" t="str">
        <f t="array" ref="B788">IF(LEN(A788)=0,"",INDEX('Smelter Look-up'!$A:$A,MATCH($A788,'Smelter Look-up'!$E:$E,0)))</f>
        <v/>
      </c>
      <c r="C788" s="158" t="str">
        <f t="array" ref="C788">IF(LEN(A788)=0,"",INDEX('Smelter Look-up'!$C:$C,MATCH($A788,'Smelter Look-up'!$E:$E,0)))</f>
        <v/>
      </c>
      <c r="D788" s="155"/>
      <c r="E788" s="155" t="str">
        <f ca="1">IF(ISERROR($V788),"",OFFSET('Smelter Look-up'!$D$4,$V788-4,0)&amp;"")</f>
        <v/>
      </c>
      <c r="F788" s="155" t="str">
        <f ca="1">IF(ISERROR($V788),"",OFFSET('Smelter Look-up'!$E$4,$V788-4,0))</f>
        <v/>
      </c>
      <c r="G788" s="155" t="str">
        <f ca="1">IF(C788=$X$4,IF(ISERROR($V788),"Enter smelter details","RMI"),IF(ISERROR($V788),"",OFFSET('Smelter Look-up'!$F$4,$V788-4,0)))</f>
        <v/>
      </c>
      <c r="H788" s="156" t="str">
        <f ca="1">IF(ISERROR($V788),"",OFFSET('Smelter Look-up'!$G$4,$V788-4,0))</f>
        <v/>
      </c>
      <c r="I788" s="157" t="str">
        <f ca="1">IF(ISERROR($V788),"",OFFSET('Smelter Look-up'!$H$4,$V788-4,0))</f>
        <v/>
      </c>
      <c r="J788" s="157" t="str">
        <f ca="1">IF(ISERROR($V788),"",OFFSET('Smelter Look-up'!$I$4,$V788-4,0))</f>
        <v/>
      </c>
      <c r="K788" s="158"/>
      <c r="L788" s="158"/>
      <c r="M788" s="158"/>
      <c r="N788" s="158"/>
      <c r="O788" s="158"/>
      <c r="P788" s="157"/>
      <c r="Q788" s="159"/>
      <c r="R788" s="155" t="str">
        <f ca="1">IF(ISERROR($V788),"",OFFSET('Smelter Look-up'!$C$4,$V788-4,0)&amp;"")</f>
        <v/>
      </c>
      <c r="S788" s="160" t="str">
        <f t="array" aca="1" ref="S788" ca="1">IF(B788="","",IF(ISERROR(MATCH($E788,CL,0)),"Unknown",INDIRECT("'C'!$A$"&amp;MATCH($E788,CL,0)+1)))</f>
        <v/>
      </c>
      <c r="T788" s="160" t="str">
        <f t="array" aca="1" ref="T788" ca="1">IF(B788="","",IF(ISERROR(MATCH($J788,SorP!$B$1:$B$6226,0)),"",INDIRECT("'SorP'!$A$"&amp;MATCH($S788&amp;$J788,SorP!C:C,0))))</f>
        <v/>
      </c>
      <c r="U788" s="161"/>
      <c r="V788" s="151" t="e">
        <f>IF(C788="",NA(),IF(OR(C788="Smelter not listed",C788="Smelter not yet identified"),MATCH($B788&amp;$D788,'Smelter Look-up'!$J:$J,0),MATCH($B788&amp;$C788,'Smelter Look-up'!$J:$J,0)))</f>
        <v>#N/A</v>
      </c>
      <c r="W788" s="134"/>
      <c r="X788" s="134">
        <f t="shared" ca="1" si="12"/>
        <v>0</v>
      </c>
      <c r="Y788" s="134"/>
      <c r="Z788" s="134"/>
      <c r="AA788" s="134"/>
      <c r="AB788" s="162" t="str">
        <f t="shared" si="13"/>
        <v/>
      </c>
      <c r="AC788" s="134"/>
      <c r="AD788" s="134"/>
      <c r="AE788" s="134"/>
      <c r="AF788" s="134"/>
      <c r="AG788" s="134"/>
      <c r="AH788" s="134"/>
    </row>
    <row r="789" spans="1:34" ht="12" customHeight="1">
      <c r="A789" s="160"/>
      <c r="B789" s="155" t="str">
        <f t="array" ref="B789">IF(LEN(A789)=0,"",INDEX('Smelter Look-up'!$A:$A,MATCH($A789,'Smelter Look-up'!$E:$E,0)))</f>
        <v/>
      </c>
      <c r="C789" s="158" t="str">
        <f t="array" ref="C789">IF(LEN(A789)=0,"",INDEX('Smelter Look-up'!$C:$C,MATCH($A789,'Smelter Look-up'!$E:$E,0)))</f>
        <v/>
      </c>
      <c r="D789" s="155"/>
      <c r="E789" s="155" t="str">
        <f ca="1">IF(ISERROR($V789),"",OFFSET('Smelter Look-up'!$D$4,$V789-4,0)&amp;"")</f>
        <v/>
      </c>
      <c r="F789" s="155" t="str">
        <f ca="1">IF(ISERROR($V789),"",OFFSET('Smelter Look-up'!$E$4,$V789-4,0))</f>
        <v/>
      </c>
      <c r="G789" s="155" t="str">
        <f ca="1">IF(C789=$X$4,IF(ISERROR($V789),"Enter smelter details","RMI"),IF(ISERROR($V789),"",OFFSET('Smelter Look-up'!$F$4,$V789-4,0)))</f>
        <v/>
      </c>
      <c r="H789" s="156" t="str">
        <f ca="1">IF(ISERROR($V789),"",OFFSET('Smelter Look-up'!$G$4,$V789-4,0))</f>
        <v/>
      </c>
      <c r="I789" s="157" t="str">
        <f ca="1">IF(ISERROR($V789),"",OFFSET('Smelter Look-up'!$H$4,$V789-4,0))</f>
        <v/>
      </c>
      <c r="J789" s="157" t="str">
        <f ca="1">IF(ISERROR($V789),"",OFFSET('Smelter Look-up'!$I$4,$V789-4,0))</f>
        <v/>
      </c>
      <c r="K789" s="158"/>
      <c r="L789" s="158"/>
      <c r="M789" s="158"/>
      <c r="N789" s="158"/>
      <c r="O789" s="158"/>
      <c r="P789" s="157"/>
      <c r="Q789" s="159"/>
      <c r="R789" s="155" t="str">
        <f ca="1">IF(ISERROR($V789),"",OFFSET('Smelter Look-up'!$C$4,$V789-4,0)&amp;"")</f>
        <v/>
      </c>
      <c r="S789" s="160" t="str">
        <f t="array" aca="1" ref="S789" ca="1">IF(B789="","",IF(ISERROR(MATCH($E789,CL,0)),"Unknown",INDIRECT("'C'!$A$"&amp;MATCH($E789,CL,0)+1)))</f>
        <v/>
      </c>
      <c r="T789" s="160" t="str">
        <f t="array" aca="1" ref="T789" ca="1">IF(B789="","",IF(ISERROR(MATCH($J789,SorP!$B$1:$B$6226,0)),"",INDIRECT("'SorP'!$A$"&amp;MATCH($S789&amp;$J789,SorP!C:C,0))))</f>
        <v/>
      </c>
      <c r="U789" s="161"/>
      <c r="V789" s="151" t="e">
        <f>IF(C789="",NA(),IF(OR(C789="Smelter not listed",C789="Smelter not yet identified"),MATCH($B789&amp;$D789,'Smelter Look-up'!$J:$J,0),MATCH($B789&amp;$C789,'Smelter Look-up'!$J:$J,0)))</f>
        <v>#N/A</v>
      </c>
      <c r="W789" s="134"/>
      <c r="X789" s="134">
        <f t="shared" ca="1" si="12"/>
        <v>0</v>
      </c>
      <c r="Y789" s="134"/>
      <c r="Z789" s="134"/>
      <c r="AA789" s="134"/>
      <c r="AB789" s="162" t="str">
        <f t="shared" si="13"/>
        <v/>
      </c>
      <c r="AC789" s="134"/>
      <c r="AD789" s="134"/>
      <c r="AE789" s="134"/>
      <c r="AF789" s="134"/>
      <c r="AG789" s="134"/>
      <c r="AH789" s="134"/>
    </row>
    <row r="790" spans="1:34" ht="12" customHeight="1">
      <c r="A790" s="160"/>
      <c r="B790" s="155" t="str">
        <f t="array" ref="B790">IF(LEN(A790)=0,"",INDEX('Smelter Look-up'!$A:$A,MATCH($A790,'Smelter Look-up'!$E:$E,0)))</f>
        <v/>
      </c>
      <c r="C790" s="158" t="str">
        <f t="array" ref="C790">IF(LEN(A790)=0,"",INDEX('Smelter Look-up'!$C:$C,MATCH($A790,'Smelter Look-up'!$E:$E,0)))</f>
        <v/>
      </c>
      <c r="D790" s="155"/>
      <c r="E790" s="155" t="str">
        <f ca="1">IF(ISERROR($V790),"",OFFSET('Smelter Look-up'!$D$4,$V790-4,0)&amp;"")</f>
        <v/>
      </c>
      <c r="F790" s="155" t="str">
        <f ca="1">IF(ISERROR($V790),"",OFFSET('Smelter Look-up'!$E$4,$V790-4,0))</f>
        <v/>
      </c>
      <c r="G790" s="155" t="str">
        <f ca="1">IF(C790=$X$4,IF(ISERROR($V790),"Enter smelter details","RMI"),IF(ISERROR($V790),"",OFFSET('Smelter Look-up'!$F$4,$V790-4,0)))</f>
        <v/>
      </c>
      <c r="H790" s="156" t="str">
        <f ca="1">IF(ISERROR($V790),"",OFFSET('Smelter Look-up'!$G$4,$V790-4,0))</f>
        <v/>
      </c>
      <c r="I790" s="157" t="str">
        <f ca="1">IF(ISERROR($V790),"",OFFSET('Smelter Look-up'!$H$4,$V790-4,0))</f>
        <v/>
      </c>
      <c r="J790" s="157" t="str">
        <f ca="1">IF(ISERROR($V790),"",OFFSET('Smelter Look-up'!$I$4,$V790-4,0))</f>
        <v/>
      </c>
      <c r="K790" s="158"/>
      <c r="L790" s="158"/>
      <c r="M790" s="158"/>
      <c r="N790" s="158"/>
      <c r="O790" s="158"/>
      <c r="P790" s="157"/>
      <c r="Q790" s="159"/>
      <c r="R790" s="155" t="str">
        <f ca="1">IF(ISERROR($V790),"",OFFSET('Smelter Look-up'!$C$4,$V790-4,0)&amp;"")</f>
        <v/>
      </c>
      <c r="S790" s="160" t="str">
        <f t="array" aca="1" ref="S790" ca="1">IF(B790="","",IF(ISERROR(MATCH($E790,CL,0)),"Unknown",INDIRECT("'C'!$A$"&amp;MATCH($E790,CL,0)+1)))</f>
        <v/>
      </c>
      <c r="T790" s="160" t="str">
        <f t="array" aca="1" ref="T790" ca="1">IF(B790="","",IF(ISERROR(MATCH($J790,SorP!$B$1:$B$6226,0)),"",INDIRECT("'SorP'!$A$"&amp;MATCH($S790&amp;$J790,SorP!C:C,0))))</f>
        <v/>
      </c>
      <c r="U790" s="161"/>
      <c r="V790" s="151" t="e">
        <f>IF(C790="",NA(),IF(OR(C790="Smelter not listed",C790="Smelter not yet identified"),MATCH($B790&amp;$D790,'Smelter Look-up'!$J:$J,0),MATCH($B790&amp;$C790,'Smelter Look-up'!$J:$J,0)))</f>
        <v>#N/A</v>
      </c>
      <c r="W790" s="134"/>
      <c r="X790" s="134">
        <f t="shared" ca="1" si="12"/>
        <v>0</v>
      </c>
      <c r="Y790" s="134"/>
      <c r="Z790" s="134"/>
      <c r="AA790" s="134"/>
      <c r="AB790" s="162" t="str">
        <f t="shared" si="13"/>
        <v/>
      </c>
      <c r="AC790" s="134"/>
      <c r="AD790" s="134"/>
      <c r="AE790" s="134"/>
      <c r="AF790" s="134"/>
      <c r="AG790" s="134"/>
      <c r="AH790" s="134"/>
    </row>
    <row r="791" spans="1:34" ht="12" customHeight="1">
      <c r="A791" s="160"/>
      <c r="B791" s="155" t="str">
        <f t="array" ref="B791">IF(LEN(A791)=0,"",INDEX('Smelter Look-up'!$A:$A,MATCH($A791,'Smelter Look-up'!$E:$E,0)))</f>
        <v/>
      </c>
      <c r="C791" s="158" t="str">
        <f t="array" ref="C791">IF(LEN(A791)=0,"",INDEX('Smelter Look-up'!$C:$C,MATCH($A791,'Smelter Look-up'!$E:$E,0)))</f>
        <v/>
      </c>
      <c r="D791" s="155"/>
      <c r="E791" s="155" t="str">
        <f ca="1">IF(ISERROR($V791),"",OFFSET('Smelter Look-up'!$D$4,$V791-4,0)&amp;"")</f>
        <v/>
      </c>
      <c r="F791" s="155" t="str">
        <f ca="1">IF(ISERROR($V791),"",OFFSET('Smelter Look-up'!$E$4,$V791-4,0))</f>
        <v/>
      </c>
      <c r="G791" s="155" t="str">
        <f ca="1">IF(C791=$X$4,IF(ISERROR($V791),"Enter smelter details","RMI"),IF(ISERROR($V791),"",OFFSET('Smelter Look-up'!$F$4,$V791-4,0)))</f>
        <v/>
      </c>
      <c r="H791" s="156" t="str">
        <f ca="1">IF(ISERROR($V791),"",OFFSET('Smelter Look-up'!$G$4,$V791-4,0))</f>
        <v/>
      </c>
      <c r="I791" s="157" t="str">
        <f ca="1">IF(ISERROR($V791),"",OFFSET('Smelter Look-up'!$H$4,$V791-4,0))</f>
        <v/>
      </c>
      <c r="J791" s="157" t="str">
        <f ca="1">IF(ISERROR($V791),"",OFFSET('Smelter Look-up'!$I$4,$V791-4,0))</f>
        <v/>
      </c>
      <c r="K791" s="158"/>
      <c r="L791" s="158"/>
      <c r="M791" s="158"/>
      <c r="N791" s="158"/>
      <c r="O791" s="158"/>
      <c r="P791" s="157"/>
      <c r="Q791" s="159"/>
      <c r="R791" s="155" t="str">
        <f ca="1">IF(ISERROR($V791),"",OFFSET('Smelter Look-up'!$C$4,$V791-4,0)&amp;"")</f>
        <v/>
      </c>
      <c r="S791" s="160" t="str">
        <f t="array" aca="1" ref="S791" ca="1">IF(B791="","",IF(ISERROR(MATCH($E791,CL,0)),"Unknown",INDIRECT("'C'!$A$"&amp;MATCH($E791,CL,0)+1)))</f>
        <v/>
      </c>
      <c r="T791" s="160" t="str">
        <f t="array" aca="1" ref="T791" ca="1">IF(B791="","",IF(ISERROR(MATCH($J791,SorP!$B$1:$B$6226,0)),"",INDIRECT("'SorP'!$A$"&amp;MATCH($S791&amp;$J791,SorP!C:C,0))))</f>
        <v/>
      </c>
      <c r="U791" s="161"/>
      <c r="V791" s="151" t="e">
        <f>IF(C791="",NA(),IF(OR(C791="Smelter not listed",C791="Smelter not yet identified"),MATCH($B791&amp;$D791,'Smelter Look-up'!$J:$J,0),MATCH($B791&amp;$C791,'Smelter Look-up'!$J:$J,0)))</f>
        <v>#N/A</v>
      </c>
      <c r="W791" s="134"/>
      <c r="X791" s="134">
        <f t="shared" ca="1" si="12"/>
        <v>0</v>
      </c>
      <c r="Y791" s="134"/>
      <c r="Z791" s="134"/>
      <c r="AA791" s="134"/>
      <c r="AB791" s="162" t="str">
        <f t="shared" si="13"/>
        <v/>
      </c>
      <c r="AC791" s="134"/>
      <c r="AD791" s="134"/>
      <c r="AE791" s="134"/>
      <c r="AF791" s="134"/>
      <c r="AG791" s="134"/>
      <c r="AH791" s="134"/>
    </row>
    <row r="792" spans="1:34" ht="12" customHeight="1">
      <c r="A792" s="160"/>
      <c r="B792" s="155" t="str">
        <f t="array" ref="B792">IF(LEN(A792)=0,"",INDEX('Smelter Look-up'!$A:$A,MATCH($A792,'Smelter Look-up'!$E:$E,0)))</f>
        <v/>
      </c>
      <c r="C792" s="158" t="str">
        <f t="array" ref="C792">IF(LEN(A792)=0,"",INDEX('Smelter Look-up'!$C:$C,MATCH($A792,'Smelter Look-up'!$E:$E,0)))</f>
        <v/>
      </c>
      <c r="D792" s="155"/>
      <c r="E792" s="155" t="str">
        <f ca="1">IF(ISERROR($V792),"",OFFSET('Smelter Look-up'!$D$4,$V792-4,0)&amp;"")</f>
        <v/>
      </c>
      <c r="F792" s="155" t="str">
        <f ca="1">IF(ISERROR($V792),"",OFFSET('Smelter Look-up'!$E$4,$V792-4,0))</f>
        <v/>
      </c>
      <c r="G792" s="155" t="str">
        <f ca="1">IF(C792=$X$4,IF(ISERROR($V792),"Enter smelter details","RMI"),IF(ISERROR($V792),"",OFFSET('Smelter Look-up'!$F$4,$V792-4,0)))</f>
        <v/>
      </c>
      <c r="H792" s="156" t="str">
        <f ca="1">IF(ISERROR($V792),"",OFFSET('Smelter Look-up'!$G$4,$V792-4,0))</f>
        <v/>
      </c>
      <c r="I792" s="157" t="str">
        <f ca="1">IF(ISERROR($V792),"",OFFSET('Smelter Look-up'!$H$4,$V792-4,0))</f>
        <v/>
      </c>
      <c r="J792" s="157" t="str">
        <f ca="1">IF(ISERROR($V792),"",OFFSET('Smelter Look-up'!$I$4,$V792-4,0))</f>
        <v/>
      </c>
      <c r="K792" s="158"/>
      <c r="L792" s="158"/>
      <c r="M792" s="158"/>
      <c r="N792" s="158"/>
      <c r="O792" s="158"/>
      <c r="P792" s="157"/>
      <c r="Q792" s="159"/>
      <c r="R792" s="155" t="str">
        <f ca="1">IF(ISERROR($V792),"",OFFSET('Smelter Look-up'!$C$4,$V792-4,0)&amp;"")</f>
        <v/>
      </c>
      <c r="S792" s="160" t="str">
        <f t="array" aca="1" ref="S792" ca="1">IF(B792="","",IF(ISERROR(MATCH($E792,CL,0)),"Unknown",INDIRECT("'C'!$A$"&amp;MATCH($E792,CL,0)+1)))</f>
        <v/>
      </c>
      <c r="T792" s="160" t="str">
        <f t="array" aca="1" ref="T792" ca="1">IF(B792="","",IF(ISERROR(MATCH($J792,SorP!$B$1:$B$6226,0)),"",INDIRECT("'SorP'!$A$"&amp;MATCH($S792&amp;$J792,SorP!C:C,0))))</f>
        <v/>
      </c>
      <c r="U792" s="161"/>
      <c r="V792" s="151" t="e">
        <f>IF(C792="",NA(),IF(OR(C792="Smelter not listed",C792="Smelter not yet identified"),MATCH($B792&amp;$D792,'Smelter Look-up'!$J:$J,0),MATCH($B792&amp;$C792,'Smelter Look-up'!$J:$J,0)))</f>
        <v>#N/A</v>
      </c>
      <c r="W792" s="134"/>
      <c r="X792" s="134">
        <f t="shared" ca="1" si="12"/>
        <v>0</v>
      </c>
      <c r="Y792" s="134"/>
      <c r="Z792" s="134"/>
      <c r="AA792" s="134"/>
      <c r="AB792" s="162" t="str">
        <f t="shared" si="13"/>
        <v/>
      </c>
      <c r="AC792" s="134"/>
      <c r="AD792" s="134"/>
      <c r="AE792" s="134"/>
      <c r="AF792" s="134"/>
      <c r="AG792" s="134"/>
      <c r="AH792" s="134"/>
    </row>
    <row r="793" spans="1:34" ht="12" customHeight="1">
      <c r="A793" s="160"/>
      <c r="B793" s="155" t="str">
        <f t="array" ref="B793">IF(LEN(A793)=0,"",INDEX('Smelter Look-up'!$A:$A,MATCH($A793,'Smelter Look-up'!$E:$E,0)))</f>
        <v/>
      </c>
      <c r="C793" s="158" t="str">
        <f t="array" ref="C793">IF(LEN(A793)=0,"",INDEX('Smelter Look-up'!$C:$C,MATCH($A793,'Smelter Look-up'!$E:$E,0)))</f>
        <v/>
      </c>
      <c r="D793" s="155"/>
      <c r="E793" s="155" t="str">
        <f ca="1">IF(ISERROR($V793),"",OFFSET('Smelter Look-up'!$D$4,$V793-4,0)&amp;"")</f>
        <v/>
      </c>
      <c r="F793" s="155" t="str">
        <f ca="1">IF(ISERROR($V793),"",OFFSET('Smelter Look-up'!$E$4,$V793-4,0))</f>
        <v/>
      </c>
      <c r="G793" s="155" t="str">
        <f ca="1">IF(C793=$X$4,IF(ISERROR($V793),"Enter smelter details","RMI"),IF(ISERROR($V793),"",OFFSET('Smelter Look-up'!$F$4,$V793-4,0)))</f>
        <v/>
      </c>
      <c r="H793" s="156" t="str">
        <f ca="1">IF(ISERROR($V793),"",OFFSET('Smelter Look-up'!$G$4,$V793-4,0))</f>
        <v/>
      </c>
      <c r="I793" s="157" t="str">
        <f ca="1">IF(ISERROR($V793),"",OFFSET('Smelter Look-up'!$H$4,$V793-4,0))</f>
        <v/>
      </c>
      <c r="J793" s="157" t="str">
        <f ca="1">IF(ISERROR($V793),"",OFFSET('Smelter Look-up'!$I$4,$V793-4,0))</f>
        <v/>
      </c>
      <c r="K793" s="158"/>
      <c r="L793" s="158"/>
      <c r="M793" s="158"/>
      <c r="N793" s="158"/>
      <c r="O793" s="158"/>
      <c r="P793" s="157"/>
      <c r="Q793" s="159"/>
      <c r="R793" s="155" t="str">
        <f ca="1">IF(ISERROR($V793),"",OFFSET('Smelter Look-up'!$C$4,$V793-4,0)&amp;"")</f>
        <v/>
      </c>
      <c r="S793" s="160" t="str">
        <f t="array" aca="1" ref="S793" ca="1">IF(B793="","",IF(ISERROR(MATCH($E793,CL,0)),"Unknown",INDIRECT("'C'!$A$"&amp;MATCH($E793,CL,0)+1)))</f>
        <v/>
      </c>
      <c r="T793" s="160" t="str">
        <f t="array" aca="1" ref="T793" ca="1">IF(B793="","",IF(ISERROR(MATCH($J793,SorP!$B$1:$B$6226,0)),"",INDIRECT("'SorP'!$A$"&amp;MATCH($S793&amp;$J793,SorP!C:C,0))))</f>
        <v/>
      </c>
      <c r="U793" s="161"/>
      <c r="V793" s="151" t="e">
        <f>IF(C793="",NA(),IF(OR(C793="Smelter not listed",C793="Smelter not yet identified"),MATCH($B793&amp;$D793,'Smelter Look-up'!$J:$J,0),MATCH($B793&amp;$C793,'Smelter Look-up'!$J:$J,0)))</f>
        <v>#N/A</v>
      </c>
      <c r="W793" s="134"/>
      <c r="X793" s="134">
        <f t="shared" ca="1" si="12"/>
        <v>0</v>
      </c>
      <c r="Y793" s="134"/>
      <c r="Z793" s="134"/>
      <c r="AA793" s="134"/>
      <c r="AB793" s="162" t="str">
        <f t="shared" si="13"/>
        <v/>
      </c>
      <c r="AC793" s="134"/>
      <c r="AD793" s="134"/>
      <c r="AE793" s="134"/>
      <c r="AF793" s="134"/>
      <c r="AG793" s="134"/>
      <c r="AH793" s="134"/>
    </row>
    <row r="794" spans="1:34" ht="12" customHeight="1">
      <c r="A794" s="160"/>
      <c r="B794" s="155" t="str">
        <f t="array" ref="B794">IF(LEN(A794)=0,"",INDEX('Smelter Look-up'!$A:$A,MATCH($A794,'Smelter Look-up'!$E:$E,0)))</f>
        <v/>
      </c>
      <c r="C794" s="158" t="str">
        <f t="array" ref="C794">IF(LEN(A794)=0,"",INDEX('Smelter Look-up'!$C:$C,MATCH($A794,'Smelter Look-up'!$E:$E,0)))</f>
        <v/>
      </c>
      <c r="D794" s="155"/>
      <c r="E794" s="155" t="str">
        <f ca="1">IF(ISERROR($V794),"",OFFSET('Smelter Look-up'!$D$4,$V794-4,0)&amp;"")</f>
        <v/>
      </c>
      <c r="F794" s="155" t="str">
        <f ca="1">IF(ISERROR($V794),"",OFFSET('Smelter Look-up'!$E$4,$V794-4,0))</f>
        <v/>
      </c>
      <c r="G794" s="155" t="str">
        <f ca="1">IF(C794=$X$4,IF(ISERROR($V794),"Enter smelter details","RMI"),IF(ISERROR($V794),"",OFFSET('Smelter Look-up'!$F$4,$V794-4,0)))</f>
        <v/>
      </c>
      <c r="H794" s="156" t="str">
        <f ca="1">IF(ISERROR($V794),"",OFFSET('Smelter Look-up'!$G$4,$V794-4,0))</f>
        <v/>
      </c>
      <c r="I794" s="157" t="str">
        <f ca="1">IF(ISERROR($V794),"",OFFSET('Smelter Look-up'!$H$4,$V794-4,0))</f>
        <v/>
      </c>
      <c r="J794" s="157" t="str">
        <f ca="1">IF(ISERROR($V794),"",OFFSET('Smelter Look-up'!$I$4,$V794-4,0))</f>
        <v/>
      </c>
      <c r="K794" s="158"/>
      <c r="L794" s="158"/>
      <c r="M794" s="158"/>
      <c r="N794" s="158"/>
      <c r="O794" s="158"/>
      <c r="P794" s="157"/>
      <c r="Q794" s="159"/>
      <c r="R794" s="155" t="str">
        <f ca="1">IF(ISERROR($V794),"",OFFSET('Smelter Look-up'!$C$4,$V794-4,0)&amp;"")</f>
        <v/>
      </c>
      <c r="S794" s="160" t="str">
        <f t="array" aca="1" ref="S794" ca="1">IF(B794="","",IF(ISERROR(MATCH($E794,CL,0)),"Unknown",INDIRECT("'C'!$A$"&amp;MATCH($E794,CL,0)+1)))</f>
        <v/>
      </c>
      <c r="T794" s="160" t="str">
        <f t="array" aca="1" ref="T794" ca="1">IF(B794="","",IF(ISERROR(MATCH($J794,SorP!$B$1:$B$6226,0)),"",INDIRECT("'SorP'!$A$"&amp;MATCH($S794&amp;$J794,SorP!C:C,0))))</f>
        <v/>
      </c>
      <c r="U794" s="161"/>
      <c r="V794" s="151" t="e">
        <f>IF(C794="",NA(),IF(OR(C794="Smelter not listed",C794="Smelter not yet identified"),MATCH($B794&amp;$D794,'Smelter Look-up'!$J:$J,0),MATCH($B794&amp;$C794,'Smelter Look-up'!$J:$J,0)))</f>
        <v>#N/A</v>
      </c>
      <c r="W794" s="134"/>
      <c r="X794" s="134">
        <f t="shared" ca="1" si="12"/>
        <v>0</v>
      </c>
      <c r="Y794" s="134"/>
      <c r="Z794" s="134"/>
      <c r="AA794" s="134"/>
      <c r="AB794" s="162" t="str">
        <f t="shared" si="13"/>
        <v/>
      </c>
      <c r="AC794" s="134"/>
      <c r="AD794" s="134"/>
      <c r="AE794" s="134"/>
      <c r="AF794" s="134"/>
      <c r="AG794" s="134"/>
      <c r="AH794" s="134"/>
    </row>
    <row r="795" spans="1:34" ht="12" customHeight="1">
      <c r="A795" s="160"/>
      <c r="B795" s="155" t="str">
        <f t="array" ref="B795">IF(LEN(A795)=0,"",INDEX('Smelter Look-up'!$A:$A,MATCH($A795,'Smelter Look-up'!$E:$E,0)))</f>
        <v/>
      </c>
      <c r="C795" s="158" t="str">
        <f t="array" ref="C795">IF(LEN(A795)=0,"",INDEX('Smelter Look-up'!$C:$C,MATCH($A795,'Smelter Look-up'!$E:$E,0)))</f>
        <v/>
      </c>
      <c r="D795" s="155"/>
      <c r="E795" s="155" t="str">
        <f ca="1">IF(ISERROR($V795),"",OFFSET('Smelter Look-up'!$D$4,$V795-4,0)&amp;"")</f>
        <v/>
      </c>
      <c r="F795" s="155" t="str">
        <f ca="1">IF(ISERROR($V795),"",OFFSET('Smelter Look-up'!$E$4,$V795-4,0))</f>
        <v/>
      </c>
      <c r="G795" s="155" t="str">
        <f ca="1">IF(C795=$X$4,IF(ISERROR($V795),"Enter smelter details","RMI"),IF(ISERROR($V795),"",OFFSET('Smelter Look-up'!$F$4,$V795-4,0)))</f>
        <v/>
      </c>
      <c r="H795" s="156" t="str">
        <f ca="1">IF(ISERROR($V795),"",OFFSET('Smelter Look-up'!$G$4,$V795-4,0))</f>
        <v/>
      </c>
      <c r="I795" s="157" t="str">
        <f ca="1">IF(ISERROR($V795),"",OFFSET('Smelter Look-up'!$H$4,$V795-4,0))</f>
        <v/>
      </c>
      <c r="J795" s="157" t="str">
        <f ca="1">IF(ISERROR($V795),"",OFFSET('Smelter Look-up'!$I$4,$V795-4,0))</f>
        <v/>
      </c>
      <c r="K795" s="158"/>
      <c r="L795" s="158"/>
      <c r="M795" s="158"/>
      <c r="N795" s="158"/>
      <c r="O795" s="158"/>
      <c r="P795" s="157"/>
      <c r="Q795" s="159"/>
      <c r="R795" s="155" t="str">
        <f ca="1">IF(ISERROR($V795),"",OFFSET('Smelter Look-up'!$C$4,$V795-4,0)&amp;"")</f>
        <v/>
      </c>
      <c r="S795" s="160" t="str">
        <f t="array" aca="1" ref="S795" ca="1">IF(B795="","",IF(ISERROR(MATCH($E795,CL,0)),"Unknown",INDIRECT("'C'!$A$"&amp;MATCH($E795,CL,0)+1)))</f>
        <v/>
      </c>
      <c r="T795" s="160" t="str">
        <f t="array" aca="1" ref="T795" ca="1">IF(B795="","",IF(ISERROR(MATCH($J795,SorP!$B$1:$B$6226,0)),"",INDIRECT("'SorP'!$A$"&amp;MATCH($S795&amp;$J795,SorP!C:C,0))))</f>
        <v/>
      </c>
      <c r="U795" s="161"/>
      <c r="V795" s="151" t="e">
        <f>IF(C795="",NA(),IF(OR(C795="Smelter not listed",C795="Smelter not yet identified"),MATCH($B795&amp;$D795,'Smelter Look-up'!$J:$J,0),MATCH($B795&amp;$C795,'Smelter Look-up'!$J:$J,0)))</f>
        <v>#N/A</v>
      </c>
      <c r="W795" s="134"/>
      <c r="X795" s="134">
        <f t="shared" ca="1" si="12"/>
        <v>0</v>
      </c>
      <c r="Y795" s="134"/>
      <c r="Z795" s="134"/>
      <c r="AA795" s="134"/>
      <c r="AB795" s="162" t="str">
        <f t="shared" si="13"/>
        <v/>
      </c>
      <c r="AC795" s="134"/>
      <c r="AD795" s="134"/>
      <c r="AE795" s="134"/>
      <c r="AF795" s="134"/>
      <c r="AG795" s="134"/>
      <c r="AH795" s="134"/>
    </row>
    <row r="796" spans="1:34" ht="12" customHeight="1">
      <c r="A796" s="160"/>
      <c r="B796" s="155" t="str">
        <f t="array" ref="B796">IF(LEN(A796)=0,"",INDEX('Smelter Look-up'!$A:$A,MATCH($A796,'Smelter Look-up'!$E:$E,0)))</f>
        <v/>
      </c>
      <c r="C796" s="158" t="str">
        <f t="array" ref="C796">IF(LEN(A796)=0,"",INDEX('Smelter Look-up'!$C:$C,MATCH($A796,'Smelter Look-up'!$E:$E,0)))</f>
        <v/>
      </c>
      <c r="D796" s="155"/>
      <c r="E796" s="155" t="str">
        <f ca="1">IF(ISERROR($V796),"",OFFSET('Smelter Look-up'!$D$4,$V796-4,0)&amp;"")</f>
        <v/>
      </c>
      <c r="F796" s="155" t="str">
        <f ca="1">IF(ISERROR($V796),"",OFFSET('Smelter Look-up'!$E$4,$V796-4,0))</f>
        <v/>
      </c>
      <c r="G796" s="155" t="str">
        <f ca="1">IF(C796=$X$4,IF(ISERROR($V796),"Enter smelter details","RMI"),IF(ISERROR($V796),"",OFFSET('Smelter Look-up'!$F$4,$V796-4,0)))</f>
        <v/>
      </c>
      <c r="H796" s="156" t="str">
        <f ca="1">IF(ISERROR($V796),"",OFFSET('Smelter Look-up'!$G$4,$V796-4,0))</f>
        <v/>
      </c>
      <c r="I796" s="157" t="str">
        <f ca="1">IF(ISERROR($V796),"",OFFSET('Smelter Look-up'!$H$4,$V796-4,0))</f>
        <v/>
      </c>
      <c r="J796" s="157" t="str">
        <f ca="1">IF(ISERROR($V796),"",OFFSET('Smelter Look-up'!$I$4,$V796-4,0))</f>
        <v/>
      </c>
      <c r="K796" s="158"/>
      <c r="L796" s="158"/>
      <c r="M796" s="158"/>
      <c r="N796" s="158"/>
      <c r="O796" s="158"/>
      <c r="P796" s="157"/>
      <c r="Q796" s="159"/>
      <c r="R796" s="155" t="str">
        <f ca="1">IF(ISERROR($V796),"",OFFSET('Smelter Look-up'!$C$4,$V796-4,0)&amp;"")</f>
        <v/>
      </c>
      <c r="S796" s="160" t="str">
        <f t="array" aca="1" ref="S796" ca="1">IF(B796="","",IF(ISERROR(MATCH($E796,CL,0)),"Unknown",INDIRECT("'C'!$A$"&amp;MATCH($E796,CL,0)+1)))</f>
        <v/>
      </c>
      <c r="T796" s="160" t="str">
        <f t="array" aca="1" ref="T796" ca="1">IF(B796="","",IF(ISERROR(MATCH($J796,SorP!$B$1:$B$6226,0)),"",INDIRECT("'SorP'!$A$"&amp;MATCH($S796&amp;$J796,SorP!C:C,0))))</f>
        <v/>
      </c>
      <c r="U796" s="161"/>
      <c r="V796" s="151" t="e">
        <f>IF(C796="",NA(),IF(OR(C796="Smelter not listed",C796="Smelter not yet identified"),MATCH($B796&amp;$D796,'Smelter Look-up'!$J:$J,0),MATCH($B796&amp;$C796,'Smelter Look-up'!$J:$J,0)))</f>
        <v>#N/A</v>
      </c>
      <c r="W796" s="134"/>
      <c r="X796" s="134">
        <f t="shared" ca="1" si="12"/>
        <v>0</v>
      </c>
      <c r="Y796" s="134"/>
      <c r="Z796" s="134"/>
      <c r="AA796" s="134"/>
      <c r="AB796" s="162" t="str">
        <f t="shared" si="13"/>
        <v/>
      </c>
      <c r="AC796" s="134"/>
      <c r="AD796" s="134"/>
      <c r="AE796" s="134"/>
      <c r="AF796" s="134"/>
      <c r="AG796" s="134"/>
      <c r="AH796" s="134"/>
    </row>
    <row r="797" spans="1:34" ht="12" customHeight="1">
      <c r="A797" s="160"/>
      <c r="B797" s="155" t="str">
        <f t="array" ref="B797">IF(LEN(A797)=0,"",INDEX('Smelter Look-up'!$A:$A,MATCH($A797,'Smelter Look-up'!$E:$E,0)))</f>
        <v/>
      </c>
      <c r="C797" s="158" t="str">
        <f t="array" ref="C797">IF(LEN(A797)=0,"",INDEX('Smelter Look-up'!$C:$C,MATCH($A797,'Smelter Look-up'!$E:$E,0)))</f>
        <v/>
      </c>
      <c r="D797" s="155"/>
      <c r="E797" s="155" t="str">
        <f ca="1">IF(ISERROR($V797),"",OFFSET('Smelter Look-up'!$D$4,$V797-4,0)&amp;"")</f>
        <v/>
      </c>
      <c r="F797" s="155" t="str">
        <f ca="1">IF(ISERROR($V797),"",OFFSET('Smelter Look-up'!$E$4,$V797-4,0))</f>
        <v/>
      </c>
      <c r="G797" s="155" t="str">
        <f ca="1">IF(C797=$X$4,IF(ISERROR($V797),"Enter smelter details","RMI"),IF(ISERROR($V797),"",OFFSET('Smelter Look-up'!$F$4,$V797-4,0)))</f>
        <v/>
      </c>
      <c r="H797" s="156" t="str">
        <f ca="1">IF(ISERROR($V797),"",OFFSET('Smelter Look-up'!$G$4,$V797-4,0))</f>
        <v/>
      </c>
      <c r="I797" s="157" t="str">
        <f ca="1">IF(ISERROR($V797),"",OFFSET('Smelter Look-up'!$H$4,$V797-4,0))</f>
        <v/>
      </c>
      <c r="J797" s="157" t="str">
        <f ca="1">IF(ISERROR($V797),"",OFFSET('Smelter Look-up'!$I$4,$V797-4,0))</f>
        <v/>
      </c>
      <c r="K797" s="158"/>
      <c r="L797" s="158"/>
      <c r="M797" s="158"/>
      <c r="N797" s="158"/>
      <c r="O797" s="158"/>
      <c r="P797" s="157"/>
      <c r="Q797" s="159"/>
      <c r="R797" s="155" t="str">
        <f ca="1">IF(ISERROR($V797),"",OFFSET('Smelter Look-up'!$C$4,$V797-4,0)&amp;"")</f>
        <v/>
      </c>
      <c r="S797" s="160" t="str">
        <f t="array" aca="1" ref="S797" ca="1">IF(B797="","",IF(ISERROR(MATCH($E797,CL,0)),"Unknown",INDIRECT("'C'!$A$"&amp;MATCH($E797,CL,0)+1)))</f>
        <v/>
      </c>
      <c r="T797" s="160" t="str">
        <f t="array" aca="1" ref="T797" ca="1">IF(B797="","",IF(ISERROR(MATCH($J797,SorP!$B$1:$B$6226,0)),"",INDIRECT("'SorP'!$A$"&amp;MATCH($S797&amp;$J797,SorP!C:C,0))))</f>
        <v/>
      </c>
      <c r="U797" s="161"/>
      <c r="V797" s="151" t="e">
        <f>IF(C797="",NA(),IF(OR(C797="Smelter not listed",C797="Smelter not yet identified"),MATCH($B797&amp;$D797,'Smelter Look-up'!$J:$J,0),MATCH($B797&amp;$C797,'Smelter Look-up'!$J:$J,0)))</f>
        <v>#N/A</v>
      </c>
      <c r="W797" s="134"/>
      <c r="X797" s="134">
        <f t="shared" ca="1" si="12"/>
        <v>0</v>
      </c>
      <c r="Y797" s="134"/>
      <c r="Z797" s="134"/>
      <c r="AA797" s="134"/>
      <c r="AB797" s="162" t="str">
        <f t="shared" si="13"/>
        <v/>
      </c>
      <c r="AC797" s="134"/>
      <c r="AD797" s="134"/>
      <c r="AE797" s="134"/>
      <c r="AF797" s="134"/>
      <c r="AG797" s="134"/>
      <c r="AH797" s="134"/>
    </row>
    <row r="798" spans="1:34" ht="12" customHeight="1">
      <c r="A798" s="160"/>
      <c r="B798" s="155" t="str">
        <f t="array" ref="B798">IF(LEN(A798)=0,"",INDEX('Smelter Look-up'!$A:$A,MATCH($A798,'Smelter Look-up'!$E:$E,0)))</f>
        <v/>
      </c>
      <c r="C798" s="158" t="str">
        <f t="array" ref="C798">IF(LEN(A798)=0,"",INDEX('Smelter Look-up'!$C:$C,MATCH($A798,'Smelter Look-up'!$E:$E,0)))</f>
        <v/>
      </c>
      <c r="D798" s="155"/>
      <c r="E798" s="155" t="str">
        <f ca="1">IF(ISERROR($V798),"",OFFSET('Smelter Look-up'!$D$4,$V798-4,0)&amp;"")</f>
        <v/>
      </c>
      <c r="F798" s="155" t="str">
        <f ca="1">IF(ISERROR($V798),"",OFFSET('Smelter Look-up'!$E$4,$V798-4,0))</f>
        <v/>
      </c>
      <c r="G798" s="155" t="str">
        <f ca="1">IF(C798=$X$4,IF(ISERROR($V798),"Enter smelter details","RMI"),IF(ISERROR($V798),"",OFFSET('Smelter Look-up'!$F$4,$V798-4,0)))</f>
        <v/>
      </c>
      <c r="H798" s="156" t="str">
        <f ca="1">IF(ISERROR($V798),"",OFFSET('Smelter Look-up'!$G$4,$V798-4,0))</f>
        <v/>
      </c>
      <c r="I798" s="157" t="str">
        <f ca="1">IF(ISERROR($V798),"",OFFSET('Smelter Look-up'!$H$4,$V798-4,0))</f>
        <v/>
      </c>
      <c r="J798" s="157" t="str">
        <f ca="1">IF(ISERROR($V798),"",OFFSET('Smelter Look-up'!$I$4,$V798-4,0))</f>
        <v/>
      </c>
      <c r="K798" s="158"/>
      <c r="L798" s="158"/>
      <c r="M798" s="158"/>
      <c r="N798" s="158"/>
      <c r="O798" s="158"/>
      <c r="P798" s="157"/>
      <c r="Q798" s="159"/>
      <c r="R798" s="155" t="str">
        <f ca="1">IF(ISERROR($V798),"",OFFSET('Smelter Look-up'!$C$4,$V798-4,0)&amp;"")</f>
        <v/>
      </c>
      <c r="S798" s="160" t="str">
        <f t="array" aca="1" ref="S798" ca="1">IF(B798="","",IF(ISERROR(MATCH($E798,CL,0)),"Unknown",INDIRECT("'C'!$A$"&amp;MATCH($E798,CL,0)+1)))</f>
        <v/>
      </c>
      <c r="T798" s="160" t="str">
        <f t="array" aca="1" ref="T798" ca="1">IF(B798="","",IF(ISERROR(MATCH($J798,SorP!$B$1:$B$6226,0)),"",INDIRECT("'SorP'!$A$"&amp;MATCH($S798&amp;$J798,SorP!C:C,0))))</f>
        <v/>
      </c>
      <c r="U798" s="161"/>
      <c r="V798" s="151" t="e">
        <f>IF(C798="",NA(),IF(OR(C798="Smelter not listed",C798="Smelter not yet identified"),MATCH($B798&amp;$D798,'Smelter Look-up'!$J:$J,0),MATCH($B798&amp;$C798,'Smelter Look-up'!$J:$J,0)))</f>
        <v>#N/A</v>
      </c>
      <c r="W798" s="134"/>
      <c r="X798" s="134">
        <f t="shared" ca="1" si="12"/>
        <v>0</v>
      </c>
      <c r="Y798" s="134"/>
      <c r="Z798" s="134"/>
      <c r="AA798" s="134"/>
      <c r="AB798" s="162" t="str">
        <f t="shared" si="13"/>
        <v/>
      </c>
      <c r="AC798" s="134"/>
      <c r="AD798" s="134"/>
      <c r="AE798" s="134"/>
      <c r="AF798" s="134"/>
      <c r="AG798" s="134"/>
      <c r="AH798" s="134"/>
    </row>
    <row r="799" spans="1:34" ht="12" customHeight="1">
      <c r="A799" s="160"/>
      <c r="B799" s="155" t="str">
        <f t="array" ref="B799">IF(LEN(A799)=0,"",INDEX('Smelter Look-up'!$A:$A,MATCH($A799,'Smelter Look-up'!$E:$E,0)))</f>
        <v/>
      </c>
      <c r="C799" s="158" t="str">
        <f t="array" ref="C799">IF(LEN(A799)=0,"",INDEX('Smelter Look-up'!$C:$C,MATCH($A799,'Smelter Look-up'!$E:$E,0)))</f>
        <v/>
      </c>
      <c r="D799" s="155"/>
      <c r="E799" s="155" t="str">
        <f ca="1">IF(ISERROR($V799),"",OFFSET('Smelter Look-up'!$D$4,$V799-4,0)&amp;"")</f>
        <v/>
      </c>
      <c r="F799" s="155" t="str">
        <f ca="1">IF(ISERROR($V799),"",OFFSET('Smelter Look-up'!$E$4,$V799-4,0))</f>
        <v/>
      </c>
      <c r="G799" s="155" t="str">
        <f ca="1">IF(C799=$X$4,IF(ISERROR($V799),"Enter smelter details","RMI"),IF(ISERROR($V799),"",OFFSET('Smelter Look-up'!$F$4,$V799-4,0)))</f>
        <v/>
      </c>
      <c r="H799" s="156" t="str">
        <f ca="1">IF(ISERROR($V799),"",OFFSET('Smelter Look-up'!$G$4,$V799-4,0))</f>
        <v/>
      </c>
      <c r="I799" s="157" t="str">
        <f ca="1">IF(ISERROR($V799),"",OFFSET('Smelter Look-up'!$H$4,$V799-4,0))</f>
        <v/>
      </c>
      <c r="J799" s="157" t="str">
        <f ca="1">IF(ISERROR($V799),"",OFFSET('Smelter Look-up'!$I$4,$V799-4,0))</f>
        <v/>
      </c>
      <c r="K799" s="158"/>
      <c r="L799" s="158"/>
      <c r="M799" s="158"/>
      <c r="N799" s="158"/>
      <c r="O799" s="158"/>
      <c r="P799" s="157"/>
      <c r="Q799" s="159"/>
      <c r="R799" s="155" t="str">
        <f ca="1">IF(ISERROR($V799),"",OFFSET('Smelter Look-up'!$C$4,$V799-4,0)&amp;"")</f>
        <v/>
      </c>
      <c r="S799" s="160" t="str">
        <f t="array" aca="1" ref="S799" ca="1">IF(B799="","",IF(ISERROR(MATCH($E799,CL,0)),"Unknown",INDIRECT("'C'!$A$"&amp;MATCH($E799,CL,0)+1)))</f>
        <v/>
      </c>
      <c r="T799" s="160" t="str">
        <f t="array" aca="1" ref="T799" ca="1">IF(B799="","",IF(ISERROR(MATCH($J799,SorP!$B$1:$B$6226,0)),"",INDIRECT("'SorP'!$A$"&amp;MATCH($S799&amp;$J799,SorP!C:C,0))))</f>
        <v/>
      </c>
      <c r="U799" s="161"/>
      <c r="V799" s="151" t="e">
        <f>IF(C799="",NA(),IF(OR(C799="Smelter not listed",C799="Smelter not yet identified"),MATCH($B799&amp;$D799,'Smelter Look-up'!$J:$J,0),MATCH($B799&amp;$C799,'Smelter Look-up'!$J:$J,0)))</f>
        <v>#N/A</v>
      </c>
      <c r="W799" s="134"/>
      <c r="X799" s="134">
        <f t="shared" ca="1" si="12"/>
        <v>0</v>
      </c>
      <c r="Y799" s="134"/>
      <c r="Z799" s="134"/>
      <c r="AA799" s="134"/>
      <c r="AB799" s="162" t="str">
        <f t="shared" si="13"/>
        <v/>
      </c>
      <c r="AC799" s="134"/>
      <c r="AD799" s="134"/>
      <c r="AE799" s="134"/>
      <c r="AF799" s="134"/>
      <c r="AG799" s="134"/>
      <c r="AH799" s="134"/>
    </row>
    <row r="800" spans="1:34" ht="12" customHeight="1">
      <c r="A800" s="160"/>
      <c r="B800" s="155" t="str">
        <f t="array" ref="B800">IF(LEN(A800)=0,"",INDEX('Smelter Look-up'!$A:$A,MATCH($A800,'Smelter Look-up'!$E:$E,0)))</f>
        <v/>
      </c>
      <c r="C800" s="158" t="str">
        <f t="array" ref="C800">IF(LEN(A800)=0,"",INDEX('Smelter Look-up'!$C:$C,MATCH($A800,'Smelter Look-up'!$E:$E,0)))</f>
        <v/>
      </c>
      <c r="D800" s="155"/>
      <c r="E800" s="155" t="str">
        <f ca="1">IF(ISERROR($V800),"",OFFSET('Smelter Look-up'!$D$4,$V800-4,0)&amp;"")</f>
        <v/>
      </c>
      <c r="F800" s="155" t="str">
        <f ca="1">IF(ISERROR($V800),"",OFFSET('Smelter Look-up'!$E$4,$V800-4,0))</f>
        <v/>
      </c>
      <c r="G800" s="155" t="str">
        <f ca="1">IF(C800=$X$4,IF(ISERROR($V800),"Enter smelter details","RMI"),IF(ISERROR($V800),"",OFFSET('Smelter Look-up'!$F$4,$V800-4,0)))</f>
        <v/>
      </c>
      <c r="H800" s="156" t="str">
        <f ca="1">IF(ISERROR($V800),"",OFFSET('Smelter Look-up'!$G$4,$V800-4,0))</f>
        <v/>
      </c>
      <c r="I800" s="157" t="str">
        <f ca="1">IF(ISERROR($V800),"",OFFSET('Smelter Look-up'!$H$4,$V800-4,0))</f>
        <v/>
      </c>
      <c r="J800" s="157" t="str">
        <f ca="1">IF(ISERROR($V800),"",OFFSET('Smelter Look-up'!$I$4,$V800-4,0))</f>
        <v/>
      </c>
      <c r="K800" s="158"/>
      <c r="L800" s="158"/>
      <c r="M800" s="158"/>
      <c r="N800" s="158"/>
      <c r="O800" s="158"/>
      <c r="P800" s="157"/>
      <c r="Q800" s="159"/>
      <c r="R800" s="155" t="str">
        <f ca="1">IF(ISERROR($V800),"",OFFSET('Smelter Look-up'!$C$4,$V800-4,0)&amp;"")</f>
        <v/>
      </c>
      <c r="S800" s="160" t="str">
        <f t="array" aca="1" ref="S800" ca="1">IF(B800="","",IF(ISERROR(MATCH($E800,CL,0)),"Unknown",INDIRECT("'C'!$A$"&amp;MATCH($E800,CL,0)+1)))</f>
        <v/>
      </c>
      <c r="T800" s="160" t="str">
        <f t="array" aca="1" ref="T800" ca="1">IF(B800="","",IF(ISERROR(MATCH($J800,SorP!$B$1:$B$6226,0)),"",INDIRECT("'SorP'!$A$"&amp;MATCH($S800&amp;$J800,SorP!C:C,0))))</f>
        <v/>
      </c>
      <c r="U800" s="161"/>
      <c r="V800" s="151" t="e">
        <f>IF(C800="",NA(),IF(OR(C800="Smelter not listed",C800="Smelter not yet identified"),MATCH($B800&amp;$D800,'Smelter Look-up'!$J:$J,0),MATCH($B800&amp;$C800,'Smelter Look-up'!$J:$J,0)))</f>
        <v>#N/A</v>
      </c>
      <c r="W800" s="134"/>
      <c r="X800" s="134">
        <f t="shared" ca="1" si="12"/>
        <v>0</v>
      </c>
      <c r="Y800" s="134"/>
      <c r="Z800" s="134"/>
      <c r="AA800" s="134"/>
      <c r="AB800" s="162" t="str">
        <f t="shared" si="13"/>
        <v/>
      </c>
      <c r="AC800" s="134"/>
      <c r="AD800" s="134"/>
      <c r="AE800" s="134"/>
      <c r="AF800" s="134"/>
      <c r="AG800" s="134"/>
      <c r="AH800" s="134"/>
    </row>
    <row r="801" spans="1:34" ht="12" customHeight="1">
      <c r="A801" s="160"/>
      <c r="B801" s="155" t="str">
        <f t="array" ref="B801">IF(LEN(A801)=0,"",INDEX('Smelter Look-up'!$A:$A,MATCH($A801,'Smelter Look-up'!$E:$E,0)))</f>
        <v/>
      </c>
      <c r="C801" s="158" t="str">
        <f t="array" ref="C801">IF(LEN(A801)=0,"",INDEX('Smelter Look-up'!$C:$C,MATCH($A801,'Smelter Look-up'!$E:$E,0)))</f>
        <v/>
      </c>
      <c r="D801" s="155"/>
      <c r="E801" s="155" t="str">
        <f ca="1">IF(ISERROR($V801),"",OFFSET('Smelter Look-up'!$D$4,$V801-4,0)&amp;"")</f>
        <v/>
      </c>
      <c r="F801" s="155" t="str">
        <f ca="1">IF(ISERROR($V801),"",OFFSET('Smelter Look-up'!$E$4,$V801-4,0))</f>
        <v/>
      </c>
      <c r="G801" s="155" t="str">
        <f ca="1">IF(C801=$X$4,IF(ISERROR($V801),"Enter smelter details","RMI"),IF(ISERROR($V801),"",OFFSET('Smelter Look-up'!$F$4,$V801-4,0)))</f>
        <v/>
      </c>
      <c r="H801" s="156" t="str">
        <f ca="1">IF(ISERROR($V801),"",OFFSET('Smelter Look-up'!$G$4,$V801-4,0))</f>
        <v/>
      </c>
      <c r="I801" s="157" t="str">
        <f ca="1">IF(ISERROR($V801),"",OFFSET('Smelter Look-up'!$H$4,$V801-4,0))</f>
        <v/>
      </c>
      <c r="J801" s="157" t="str">
        <f ca="1">IF(ISERROR($V801),"",OFFSET('Smelter Look-up'!$I$4,$V801-4,0))</f>
        <v/>
      </c>
      <c r="K801" s="158"/>
      <c r="L801" s="158"/>
      <c r="M801" s="158"/>
      <c r="N801" s="158"/>
      <c r="O801" s="158"/>
      <c r="P801" s="157"/>
      <c r="Q801" s="159"/>
      <c r="R801" s="155" t="str">
        <f ca="1">IF(ISERROR($V801),"",OFFSET('Smelter Look-up'!$C$4,$V801-4,0)&amp;"")</f>
        <v/>
      </c>
      <c r="S801" s="160" t="str">
        <f t="array" aca="1" ref="S801" ca="1">IF(B801="","",IF(ISERROR(MATCH($E801,CL,0)),"Unknown",INDIRECT("'C'!$A$"&amp;MATCH($E801,CL,0)+1)))</f>
        <v/>
      </c>
      <c r="T801" s="160" t="str">
        <f t="array" aca="1" ref="T801" ca="1">IF(B801="","",IF(ISERROR(MATCH($J801,SorP!$B$1:$B$6226,0)),"",INDIRECT("'SorP'!$A$"&amp;MATCH($S801&amp;$J801,SorP!C:C,0))))</f>
        <v/>
      </c>
      <c r="U801" s="161"/>
      <c r="V801" s="151" t="e">
        <f>IF(C801="",NA(),IF(OR(C801="Smelter not listed",C801="Smelter not yet identified"),MATCH($B801&amp;$D801,'Smelter Look-up'!$J:$J,0),MATCH($B801&amp;$C801,'Smelter Look-up'!$J:$J,0)))</f>
        <v>#N/A</v>
      </c>
      <c r="W801" s="134"/>
      <c r="X801" s="134">
        <f t="shared" ca="1" si="12"/>
        <v>0</v>
      </c>
      <c r="Y801" s="134"/>
      <c r="Z801" s="134"/>
      <c r="AA801" s="134"/>
      <c r="AB801" s="162" t="str">
        <f t="shared" si="13"/>
        <v/>
      </c>
      <c r="AC801" s="134"/>
      <c r="AD801" s="134"/>
      <c r="AE801" s="134"/>
      <c r="AF801" s="134"/>
      <c r="AG801" s="134"/>
      <c r="AH801" s="134"/>
    </row>
    <row r="802" spans="1:34" ht="12" customHeight="1">
      <c r="A802" s="160"/>
      <c r="B802" s="155" t="str">
        <f t="array" ref="B802">IF(LEN(A802)=0,"",INDEX('Smelter Look-up'!$A:$A,MATCH($A802,'Smelter Look-up'!$E:$E,0)))</f>
        <v/>
      </c>
      <c r="C802" s="158" t="str">
        <f t="array" ref="C802">IF(LEN(A802)=0,"",INDEX('Smelter Look-up'!$C:$C,MATCH($A802,'Smelter Look-up'!$E:$E,0)))</f>
        <v/>
      </c>
      <c r="D802" s="155"/>
      <c r="E802" s="155" t="str">
        <f ca="1">IF(ISERROR($V802),"",OFFSET('Smelter Look-up'!$D$4,$V802-4,0)&amp;"")</f>
        <v/>
      </c>
      <c r="F802" s="155" t="str">
        <f ca="1">IF(ISERROR($V802),"",OFFSET('Smelter Look-up'!$E$4,$V802-4,0))</f>
        <v/>
      </c>
      <c r="G802" s="155" t="str">
        <f ca="1">IF(C802=$X$4,IF(ISERROR($V802),"Enter smelter details","RMI"),IF(ISERROR($V802),"",OFFSET('Smelter Look-up'!$F$4,$V802-4,0)))</f>
        <v/>
      </c>
      <c r="H802" s="156" t="str">
        <f ca="1">IF(ISERROR($V802),"",OFFSET('Smelter Look-up'!$G$4,$V802-4,0))</f>
        <v/>
      </c>
      <c r="I802" s="157" t="str">
        <f ca="1">IF(ISERROR($V802),"",OFFSET('Smelter Look-up'!$H$4,$V802-4,0))</f>
        <v/>
      </c>
      <c r="J802" s="157" t="str">
        <f ca="1">IF(ISERROR($V802),"",OFFSET('Smelter Look-up'!$I$4,$V802-4,0))</f>
        <v/>
      </c>
      <c r="K802" s="158"/>
      <c r="L802" s="158"/>
      <c r="M802" s="158"/>
      <c r="N802" s="158"/>
      <c r="O802" s="158"/>
      <c r="P802" s="157"/>
      <c r="Q802" s="159"/>
      <c r="R802" s="155" t="str">
        <f ca="1">IF(ISERROR($V802),"",OFFSET('Smelter Look-up'!$C$4,$V802-4,0)&amp;"")</f>
        <v/>
      </c>
      <c r="S802" s="160" t="str">
        <f t="array" aca="1" ref="S802" ca="1">IF(B802="","",IF(ISERROR(MATCH($E802,CL,0)),"Unknown",INDIRECT("'C'!$A$"&amp;MATCH($E802,CL,0)+1)))</f>
        <v/>
      </c>
      <c r="T802" s="160" t="str">
        <f t="array" aca="1" ref="T802" ca="1">IF(B802="","",IF(ISERROR(MATCH($J802,SorP!$B$1:$B$6226,0)),"",INDIRECT("'SorP'!$A$"&amp;MATCH($S802&amp;$J802,SorP!C:C,0))))</f>
        <v/>
      </c>
      <c r="U802" s="161"/>
      <c r="V802" s="151" t="e">
        <f>IF(C802="",NA(),IF(OR(C802="Smelter not listed",C802="Smelter not yet identified"),MATCH($B802&amp;$D802,'Smelter Look-up'!$J:$J,0),MATCH($B802&amp;$C802,'Smelter Look-up'!$J:$J,0)))</f>
        <v>#N/A</v>
      </c>
      <c r="W802" s="134"/>
      <c r="X802" s="134">
        <f t="shared" ca="1" si="12"/>
        <v>0</v>
      </c>
      <c r="Y802" s="134"/>
      <c r="Z802" s="134"/>
      <c r="AA802" s="134"/>
      <c r="AB802" s="162" t="str">
        <f t="shared" si="13"/>
        <v/>
      </c>
      <c r="AC802" s="134"/>
      <c r="AD802" s="134"/>
      <c r="AE802" s="134"/>
      <c r="AF802" s="134"/>
      <c r="AG802" s="134"/>
      <c r="AH802" s="134"/>
    </row>
    <row r="803" spans="1:34" ht="12" customHeight="1">
      <c r="A803" s="160"/>
      <c r="B803" s="155" t="str">
        <f t="array" ref="B803">IF(LEN(A803)=0,"",INDEX('Smelter Look-up'!$A:$A,MATCH($A803,'Smelter Look-up'!$E:$E,0)))</f>
        <v/>
      </c>
      <c r="C803" s="158" t="str">
        <f t="array" ref="C803">IF(LEN(A803)=0,"",INDEX('Smelter Look-up'!$C:$C,MATCH($A803,'Smelter Look-up'!$E:$E,0)))</f>
        <v/>
      </c>
      <c r="D803" s="155"/>
      <c r="E803" s="155" t="str">
        <f ca="1">IF(ISERROR($V803),"",OFFSET('Smelter Look-up'!$D$4,$V803-4,0)&amp;"")</f>
        <v/>
      </c>
      <c r="F803" s="155" t="str">
        <f ca="1">IF(ISERROR($V803),"",OFFSET('Smelter Look-up'!$E$4,$V803-4,0))</f>
        <v/>
      </c>
      <c r="G803" s="155" t="str">
        <f ca="1">IF(C803=$X$4,IF(ISERROR($V803),"Enter smelter details","RMI"),IF(ISERROR($V803),"",OFFSET('Smelter Look-up'!$F$4,$V803-4,0)))</f>
        <v/>
      </c>
      <c r="H803" s="156" t="str">
        <f ca="1">IF(ISERROR($V803),"",OFFSET('Smelter Look-up'!$G$4,$V803-4,0))</f>
        <v/>
      </c>
      <c r="I803" s="157" t="str">
        <f ca="1">IF(ISERROR($V803),"",OFFSET('Smelter Look-up'!$H$4,$V803-4,0))</f>
        <v/>
      </c>
      <c r="J803" s="157" t="str">
        <f ca="1">IF(ISERROR($V803),"",OFFSET('Smelter Look-up'!$I$4,$V803-4,0))</f>
        <v/>
      </c>
      <c r="K803" s="158"/>
      <c r="L803" s="158"/>
      <c r="M803" s="158"/>
      <c r="N803" s="158"/>
      <c r="O803" s="158"/>
      <c r="P803" s="157"/>
      <c r="Q803" s="159"/>
      <c r="R803" s="155" t="str">
        <f ca="1">IF(ISERROR($V803),"",OFFSET('Smelter Look-up'!$C$4,$V803-4,0)&amp;"")</f>
        <v/>
      </c>
      <c r="S803" s="160" t="str">
        <f t="array" aca="1" ref="S803" ca="1">IF(B803="","",IF(ISERROR(MATCH($E803,CL,0)),"Unknown",INDIRECT("'C'!$A$"&amp;MATCH($E803,CL,0)+1)))</f>
        <v/>
      </c>
      <c r="T803" s="160" t="str">
        <f t="array" aca="1" ref="T803" ca="1">IF(B803="","",IF(ISERROR(MATCH($J803,SorP!$B$1:$B$6226,0)),"",INDIRECT("'SorP'!$A$"&amp;MATCH($S803&amp;$J803,SorP!C:C,0))))</f>
        <v/>
      </c>
      <c r="U803" s="161"/>
      <c r="V803" s="151" t="e">
        <f>IF(C803="",NA(),IF(OR(C803="Smelter not listed",C803="Smelter not yet identified"),MATCH($B803&amp;$D803,'Smelter Look-up'!$J:$J,0),MATCH($B803&amp;$C803,'Smelter Look-up'!$J:$J,0)))</f>
        <v>#N/A</v>
      </c>
      <c r="W803" s="134"/>
      <c r="X803" s="134">
        <f t="shared" ca="1" si="12"/>
        <v>0</v>
      </c>
      <c r="Y803" s="134"/>
      <c r="Z803" s="134"/>
      <c r="AA803" s="134"/>
      <c r="AB803" s="162" t="str">
        <f t="shared" si="13"/>
        <v/>
      </c>
      <c r="AC803" s="134"/>
      <c r="AD803" s="134"/>
      <c r="AE803" s="134"/>
      <c r="AF803" s="134"/>
      <c r="AG803" s="134"/>
      <c r="AH803" s="134"/>
    </row>
    <row r="804" spans="1:34" ht="12" customHeight="1">
      <c r="A804" s="160"/>
      <c r="B804" s="155" t="str">
        <f t="array" ref="B804">IF(LEN(A804)=0,"",INDEX('Smelter Look-up'!$A:$A,MATCH($A804,'Smelter Look-up'!$E:$E,0)))</f>
        <v/>
      </c>
      <c r="C804" s="158" t="str">
        <f t="array" ref="C804">IF(LEN(A804)=0,"",INDEX('Smelter Look-up'!$C:$C,MATCH($A804,'Smelter Look-up'!$E:$E,0)))</f>
        <v/>
      </c>
      <c r="D804" s="155"/>
      <c r="E804" s="155" t="str">
        <f ca="1">IF(ISERROR($V804),"",OFFSET('Smelter Look-up'!$D$4,$V804-4,0)&amp;"")</f>
        <v/>
      </c>
      <c r="F804" s="155" t="str">
        <f ca="1">IF(ISERROR($V804),"",OFFSET('Smelter Look-up'!$E$4,$V804-4,0))</f>
        <v/>
      </c>
      <c r="G804" s="155" t="str">
        <f ca="1">IF(C804=$X$4,IF(ISERROR($V804),"Enter smelter details","RMI"),IF(ISERROR($V804),"",OFFSET('Smelter Look-up'!$F$4,$V804-4,0)))</f>
        <v/>
      </c>
      <c r="H804" s="156" t="str">
        <f ca="1">IF(ISERROR($V804),"",OFFSET('Smelter Look-up'!$G$4,$V804-4,0))</f>
        <v/>
      </c>
      <c r="I804" s="157" t="str">
        <f ca="1">IF(ISERROR($V804),"",OFFSET('Smelter Look-up'!$H$4,$V804-4,0))</f>
        <v/>
      </c>
      <c r="J804" s="157" t="str">
        <f ca="1">IF(ISERROR($V804),"",OFFSET('Smelter Look-up'!$I$4,$V804-4,0))</f>
        <v/>
      </c>
      <c r="K804" s="158"/>
      <c r="L804" s="158"/>
      <c r="M804" s="158"/>
      <c r="N804" s="158"/>
      <c r="O804" s="158"/>
      <c r="P804" s="157"/>
      <c r="Q804" s="159"/>
      <c r="R804" s="155" t="str">
        <f ca="1">IF(ISERROR($V804),"",OFFSET('Smelter Look-up'!$C$4,$V804-4,0)&amp;"")</f>
        <v/>
      </c>
      <c r="S804" s="160" t="str">
        <f t="array" aca="1" ref="S804" ca="1">IF(B804="","",IF(ISERROR(MATCH($E804,CL,0)),"Unknown",INDIRECT("'C'!$A$"&amp;MATCH($E804,CL,0)+1)))</f>
        <v/>
      </c>
      <c r="T804" s="160" t="str">
        <f t="array" aca="1" ref="T804" ca="1">IF(B804="","",IF(ISERROR(MATCH($J804,SorP!$B$1:$B$6226,0)),"",INDIRECT("'SorP'!$A$"&amp;MATCH($S804&amp;$J804,SorP!C:C,0))))</f>
        <v/>
      </c>
      <c r="U804" s="161"/>
      <c r="V804" s="151" t="e">
        <f>IF(C804="",NA(),IF(OR(C804="Smelter not listed",C804="Smelter not yet identified"),MATCH($B804&amp;$D804,'Smelter Look-up'!$J:$J,0),MATCH($B804&amp;$C804,'Smelter Look-up'!$J:$J,0)))</f>
        <v>#N/A</v>
      </c>
      <c r="W804" s="134"/>
      <c r="X804" s="134">
        <f t="shared" ca="1" si="12"/>
        <v>0</v>
      </c>
      <c r="Y804" s="134"/>
      <c r="Z804" s="134"/>
      <c r="AA804" s="134"/>
      <c r="AB804" s="162" t="str">
        <f t="shared" si="13"/>
        <v/>
      </c>
      <c r="AC804" s="134"/>
      <c r="AD804" s="134"/>
      <c r="AE804" s="134"/>
      <c r="AF804" s="134"/>
      <c r="AG804" s="134"/>
      <c r="AH804" s="134"/>
    </row>
    <row r="805" spans="1:34" ht="12" customHeight="1">
      <c r="A805" s="160"/>
      <c r="B805" s="155" t="str">
        <f t="array" ref="B805">IF(LEN(A805)=0,"",INDEX('Smelter Look-up'!$A:$A,MATCH($A805,'Smelter Look-up'!$E:$E,0)))</f>
        <v/>
      </c>
      <c r="C805" s="158" t="str">
        <f t="array" ref="C805">IF(LEN(A805)=0,"",INDEX('Smelter Look-up'!$C:$C,MATCH($A805,'Smelter Look-up'!$E:$E,0)))</f>
        <v/>
      </c>
      <c r="D805" s="155"/>
      <c r="E805" s="155" t="str">
        <f ca="1">IF(ISERROR($V805),"",OFFSET('Smelter Look-up'!$D$4,$V805-4,0)&amp;"")</f>
        <v/>
      </c>
      <c r="F805" s="155" t="str">
        <f ca="1">IF(ISERROR($V805),"",OFFSET('Smelter Look-up'!$E$4,$V805-4,0))</f>
        <v/>
      </c>
      <c r="G805" s="155" t="str">
        <f ca="1">IF(C805=$X$4,IF(ISERROR($V805),"Enter smelter details","RMI"),IF(ISERROR($V805),"",OFFSET('Smelter Look-up'!$F$4,$V805-4,0)))</f>
        <v/>
      </c>
      <c r="H805" s="156" t="str">
        <f ca="1">IF(ISERROR($V805),"",OFFSET('Smelter Look-up'!$G$4,$V805-4,0))</f>
        <v/>
      </c>
      <c r="I805" s="157" t="str">
        <f ca="1">IF(ISERROR($V805),"",OFFSET('Smelter Look-up'!$H$4,$V805-4,0))</f>
        <v/>
      </c>
      <c r="J805" s="157" t="str">
        <f ca="1">IF(ISERROR($V805),"",OFFSET('Smelter Look-up'!$I$4,$V805-4,0))</f>
        <v/>
      </c>
      <c r="K805" s="158"/>
      <c r="L805" s="158"/>
      <c r="M805" s="158"/>
      <c r="N805" s="158"/>
      <c r="O805" s="158"/>
      <c r="P805" s="157"/>
      <c r="Q805" s="159"/>
      <c r="R805" s="155" t="str">
        <f ca="1">IF(ISERROR($V805),"",OFFSET('Smelter Look-up'!$C$4,$V805-4,0)&amp;"")</f>
        <v/>
      </c>
      <c r="S805" s="160" t="str">
        <f t="array" aca="1" ref="S805" ca="1">IF(B805="","",IF(ISERROR(MATCH($E805,CL,0)),"Unknown",INDIRECT("'C'!$A$"&amp;MATCH($E805,CL,0)+1)))</f>
        <v/>
      </c>
      <c r="T805" s="160" t="str">
        <f t="array" aca="1" ref="T805" ca="1">IF(B805="","",IF(ISERROR(MATCH($J805,SorP!$B$1:$B$6226,0)),"",INDIRECT("'SorP'!$A$"&amp;MATCH($S805&amp;$J805,SorP!C:C,0))))</f>
        <v/>
      </c>
      <c r="U805" s="161"/>
      <c r="V805" s="151" t="e">
        <f>IF(C805="",NA(),IF(OR(C805="Smelter not listed",C805="Smelter not yet identified"),MATCH($B805&amp;$D805,'Smelter Look-up'!$J:$J,0),MATCH($B805&amp;$C805,'Smelter Look-up'!$J:$J,0)))</f>
        <v>#N/A</v>
      </c>
      <c r="W805" s="134"/>
      <c r="X805" s="134">
        <f t="shared" ca="1" si="12"/>
        <v>0</v>
      </c>
      <c r="Y805" s="134"/>
      <c r="Z805" s="134"/>
      <c r="AA805" s="134"/>
      <c r="AB805" s="162" t="str">
        <f t="shared" si="13"/>
        <v/>
      </c>
      <c r="AC805" s="134"/>
      <c r="AD805" s="134"/>
      <c r="AE805" s="134"/>
      <c r="AF805" s="134"/>
      <c r="AG805" s="134"/>
      <c r="AH805" s="134"/>
    </row>
    <row r="806" spans="1:34" ht="12" customHeight="1">
      <c r="A806" s="160"/>
      <c r="B806" s="155" t="str">
        <f t="array" ref="B806">IF(LEN(A806)=0,"",INDEX('Smelter Look-up'!$A:$A,MATCH($A806,'Smelter Look-up'!$E:$E,0)))</f>
        <v/>
      </c>
      <c r="C806" s="158" t="str">
        <f t="array" ref="C806">IF(LEN(A806)=0,"",INDEX('Smelter Look-up'!$C:$C,MATCH($A806,'Smelter Look-up'!$E:$E,0)))</f>
        <v/>
      </c>
      <c r="D806" s="155"/>
      <c r="E806" s="155" t="str">
        <f ca="1">IF(ISERROR($V806),"",OFFSET('Smelter Look-up'!$D$4,$V806-4,0)&amp;"")</f>
        <v/>
      </c>
      <c r="F806" s="155" t="str">
        <f ca="1">IF(ISERROR($V806),"",OFFSET('Smelter Look-up'!$E$4,$V806-4,0))</f>
        <v/>
      </c>
      <c r="G806" s="155" t="str">
        <f ca="1">IF(C806=$X$4,IF(ISERROR($V806),"Enter smelter details","RMI"),IF(ISERROR($V806),"",OFFSET('Smelter Look-up'!$F$4,$V806-4,0)))</f>
        <v/>
      </c>
      <c r="H806" s="156" t="str">
        <f ca="1">IF(ISERROR($V806),"",OFFSET('Smelter Look-up'!$G$4,$V806-4,0))</f>
        <v/>
      </c>
      <c r="I806" s="157" t="str">
        <f ca="1">IF(ISERROR($V806),"",OFFSET('Smelter Look-up'!$H$4,$V806-4,0))</f>
        <v/>
      </c>
      <c r="J806" s="157" t="str">
        <f ca="1">IF(ISERROR($V806),"",OFFSET('Smelter Look-up'!$I$4,$V806-4,0))</f>
        <v/>
      </c>
      <c r="K806" s="158"/>
      <c r="L806" s="158"/>
      <c r="M806" s="158"/>
      <c r="N806" s="158"/>
      <c r="O806" s="158"/>
      <c r="P806" s="157"/>
      <c r="Q806" s="159"/>
      <c r="R806" s="155" t="str">
        <f ca="1">IF(ISERROR($V806),"",OFFSET('Smelter Look-up'!$C$4,$V806-4,0)&amp;"")</f>
        <v/>
      </c>
      <c r="S806" s="160" t="str">
        <f t="array" aca="1" ref="S806" ca="1">IF(B806="","",IF(ISERROR(MATCH($E806,CL,0)),"Unknown",INDIRECT("'C'!$A$"&amp;MATCH($E806,CL,0)+1)))</f>
        <v/>
      </c>
      <c r="T806" s="160" t="str">
        <f t="array" aca="1" ref="T806" ca="1">IF(B806="","",IF(ISERROR(MATCH($J806,SorP!$B$1:$B$6226,0)),"",INDIRECT("'SorP'!$A$"&amp;MATCH($S806&amp;$J806,SorP!C:C,0))))</f>
        <v/>
      </c>
      <c r="U806" s="161"/>
      <c r="V806" s="151" t="e">
        <f>IF(C806="",NA(),IF(OR(C806="Smelter not listed",C806="Smelter not yet identified"),MATCH($B806&amp;$D806,'Smelter Look-up'!$J:$J,0),MATCH($B806&amp;$C806,'Smelter Look-up'!$J:$J,0)))</f>
        <v>#N/A</v>
      </c>
      <c r="W806" s="134"/>
      <c r="X806" s="134">
        <f t="shared" ca="1" si="12"/>
        <v>0</v>
      </c>
      <c r="Y806" s="134"/>
      <c r="Z806" s="134"/>
      <c r="AA806" s="134"/>
      <c r="AB806" s="162" t="str">
        <f t="shared" si="13"/>
        <v/>
      </c>
      <c r="AC806" s="134"/>
      <c r="AD806" s="134"/>
      <c r="AE806" s="134"/>
      <c r="AF806" s="134"/>
      <c r="AG806" s="134"/>
      <c r="AH806" s="134"/>
    </row>
    <row r="807" spans="1:34" ht="12" customHeight="1">
      <c r="A807" s="160"/>
      <c r="B807" s="155" t="str">
        <f t="array" ref="B807">IF(LEN(A807)=0,"",INDEX('Smelter Look-up'!$A:$A,MATCH($A807,'Smelter Look-up'!$E:$E,0)))</f>
        <v/>
      </c>
      <c r="C807" s="158" t="str">
        <f t="array" ref="C807">IF(LEN(A807)=0,"",INDEX('Smelter Look-up'!$C:$C,MATCH($A807,'Smelter Look-up'!$E:$E,0)))</f>
        <v/>
      </c>
      <c r="D807" s="155"/>
      <c r="E807" s="155" t="str">
        <f ca="1">IF(ISERROR($V807),"",OFFSET('Smelter Look-up'!$D$4,$V807-4,0)&amp;"")</f>
        <v/>
      </c>
      <c r="F807" s="155" t="str">
        <f ca="1">IF(ISERROR($V807),"",OFFSET('Smelter Look-up'!$E$4,$V807-4,0))</f>
        <v/>
      </c>
      <c r="G807" s="155" t="str">
        <f ca="1">IF(C807=$X$4,IF(ISERROR($V807),"Enter smelter details","RMI"),IF(ISERROR($V807),"",OFFSET('Smelter Look-up'!$F$4,$V807-4,0)))</f>
        <v/>
      </c>
      <c r="H807" s="156" t="str">
        <f ca="1">IF(ISERROR($V807),"",OFFSET('Smelter Look-up'!$G$4,$V807-4,0))</f>
        <v/>
      </c>
      <c r="I807" s="157" t="str">
        <f ca="1">IF(ISERROR($V807),"",OFFSET('Smelter Look-up'!$H$4,$V807-4,0))</f>
        <v/>
      </c>
      <c r="J807" s="157" t="str">
        <f ca="1">IF(ISERROR($V807),"",OFFSET('Smelter Look-up'!$I$4,$V807-4,0))</f>
        <v/>
      </c>
      <c r="K807" s="158"/>
      <c r="L807" s="158"/>
      <c r="M807" s="158"/>
      <c r="N807" s="158"/>
      <c r="O807" s="158"/>
      <c r="P807" s="157"/>
      <c r="Q807" s="159"/>
      <c r="R807" s="155" t="str">
        <f ca="1">IF(ISERROR($V807),"",OFFSET('Smelter Look-up'!$C$4,$V807-4,0)&amp;"")</f>
        <v/>
      </c>
      <c r="S807" s="160" t="str">
        <f t="array" aca="1" ref="S807" ca="1">IF(B807="","",IF(ISERROR(MATCH($E807,CL,0)),"Unknown",INDIRECT("'C'!$A$"&amp;MATCH($E807,CL,0)+1)))</f>
        <v/>
      </c>
      <c r="T807" s="160" t="str">
        <f t="array" aca="1" ref="T807" ca="1">IF(B807="","",IF(ISERROR(MATCH($J807,SorP!$B$1:$B$6226,0)),"",INDIRECT("'SorP'!$A$"&amp;MATCH($S807&amp;$J807,SorP!C:C,0))))</f>
        <v/>
      </c>
      <c r="U807" s="161"/>
      <c r="V807" s="151" t="e">
        <f>IF(C807="",NA(),IF(OR(C807="Smelter not listed",C807="Smelter not yet identified"),MATCH($B807&amp;$D807,'Smelter Look-up'!$J:$J,0),MATCH($B807&amp;$C807,'Smelter Look-up'!$J:$J,0)))</f>
        <v>#N/A</v>
      </c>
      <c r="W807" s="134"/>
      <c r="X807" s="134">
        <f t="shared" ca="1" si="12"/>
        <v>0</v>
      </c>
      <c r="Y807" s="134"/>
      <c r="Z807" s="134"/>
      <c r="AA807" s="134"/>
      <c r="AB807" s="162" t="str">
        <f t="shared" si="13"/>
        <v/>
      </c>
      <c r="AC807" s="134"/>
      <c r="AD807" s="134"/>
      <c r="AE807" s="134"/>
      <c r="AF807" s="134"/>
      <c r="AG807" s="134"/>
      <c r="AH807" s="134"/>
    </row>
    <row r="808" spans="1:34" ht="12" customHeight="1">
      <c r="A808" s="160"/>
      <c r="B808" s="155" t="str">
        <f t="array" ref="B808">IF(LEN(A808)=0,"",INDEX('Smelter Look-up'!$A:$A,MATCH($A808,'Smelter Look-up'!$E:$E,0)))</f>
        <v/>
      </c>
      <c r="C808" s="158" t="str">
        <f t="array" ref="C808">IF(LEN(A808)=0,"",INDEX('Smelter Look-up'!$C:$C,MATCH($A808,'Smelter Look-up'!$E:$E,0)))</f>
        <v/>
      </c>
      <c r="D808" s="155"/>
      <c r="E808" s="155" t="str">
        <f ca="1">IF(ISERROR($V808),"",OFFSET('Smelter Look-up'!$D$4,$V808-4,0)&amp;"")</f>
        <v/>
      </c>
      <c r="F808" s="155" t="str">
        <f ca="1">IF(ISERROR($V808),"",OFFSET('Smelter Look-up'!$E$4,$V808-4,0))</f>
        <v/>
      </c>
      <c r="G808" s="155" t="str">
        <f ca="1">IF(C808=$X$4,IF(ISERROR($V808),"Enter smelter details","RMI"),IF(ISERROR($V808),"",OFFSET('Smelter Look-up'!$F$4,$V808-4,0)))</f>
        <v/>
      </c>
      <c r="H808" s="156" t="str">
        <f ca="1">IF(ISERROR($V808),"",OFFSET('Smelter Look-up'!$G$4,$V808-4,0))</f>
        <v/>
      </c>
      <c r="I808" s="157" t="str">
        <f ca="1">IF(ISERROR($V808),"",OFFSET('Smelter Look-up'!$H$4,$V808-4,0))</f>
        <v/>
      </c>
      <c r="J808" s="157" t="str">
        <f ca="1">IF(ISERROR($V808),"",OFFSET('Smelter Look-up'!$I$4,$V808-4,0))</f>
        <v/>
      </c>
      <c r="K808" s="158"/>
      <c r="L808" s="158"/>
      <c r="M808" s="158"/>
      <c r="N808" s="158"/>
      <c r="O808" s="158"/>
      <c r="P808" s="157"/>
      <c r="Q808" s="159"/>
      <c r="R808" s="155" t="str">
        <f ca="1">IF(ISERROR($V808),"",OFFSET('Smelter Look-up'!$C$4,$V808-4,0)&amp;"")</f>
        <v/>
      </c>
      <c r="S808" s="160" t="str">
        <f t="array" aca="1" ref="S808" ca="1">IF(B808="","",IF(ISERROR(MATCH($E808,CL,0)),"Unknown",INDIRECT("'C'!$A$"&amp;MATCH($E808,CL,0)+1)))</f>
        <v/>
      </c>
      <c r="T808" s="160" t="str">
        <f t="array" aca="1" ref="T808" ca="1">IF(B808="","",IF(ISERROR(MATCH($J808,SorP!$B$1:$B$6226,0)),"",INDIRECT("'SorP'!$A$"&amp;MATCH($S808&amp;$J808,SorP!C:C,0))))</f>
        <v/>
      </c>
      <c r="U808" s="161"/>
      <c r="V808" s="151" t="e">
        <f>IF(C808="",NA(),IF(OR(C808="Smelter not listed",C808="Smelter not yet identified"),MATCH($B808&amp;$D808,'Smelter Look-up'!$J:$J,0),MATCH($B808&amp;$C808,'Smelter Look-up'!$J:$J,0)))</f>
        <v>#N/A</v>
      </c>
      <c r="W808" s="134"/>
      <c r="X808" s="134">
        <f t="shared" ca="1" si="12"/>
        <v>0</v>
      </c>
      <c r="Y808" s="134"/>
      <c r="Z808" s="134"/>
      <c r="AA808" s="134"/>
      <c r="AB808" s="162" t="str">
        <f t="shared" si="13"/>
        <v/>
      </c>
      <c r="AC808" s="134"/>
      <c r="AD808" s="134"/>
      <c r="AE808" s="134"/>
      <c r="AF808" s="134"/>
      <c r="AG808" s="134"/>
      <c r="AH808" s="134"/>
    </row>
    <row r="809" spans="1:34" ht="12" customHeight="1">
      <c r="A809" s="160"/>
      <c r="B809" s="155" t="str">
        <f t="array" ref="B809">IF(LEN(A809)=0,"",INDEX('Smelter Look-up'!$A:$A,MATCH($A809,'Smelter Look-up'!$E:$E,0)))</f>
        <v/>
      </c>
      <c r="C809" s="158" t="str">
        <f t="array" ref="C809">IF(LEN(A809)=0,"",INDEX('Smelter Look-up'!$C:$C,MATCH($A809,'Smelter Look-up'!$E:$E,0)))</f>
        <v/>
      </c>
      <c r="D809" s="155"/>
      <c r="E809" s="155" t="str">
        <f ca="1">IF(ISERROR($V809),"",OFFSET('Smelter Look-up'!$D$4,$V809-4,0)&amp;"")</f>
        <v/>
      </c>
      <c r="F809" s="155" t="str">
        <f ca="1">IF(ISERROR($V809),"",OFFSET('Smelter Look-up'!$E$4,$V809-4,0))</f>
        <v/>
      </c>
      <c r="G809" s="155" t="str">
        <f ca="1">IF(C809=$X$4,IF(ISERROR($V809),"Enter smelter details","RMI"),IF(ISERROR($V809),"",OFFSET('Smelter Look-up'!$F$4,$V809-4,0)))</f>
        <v/>
      </c>
      <c r="H809" s="156" t="str">
        <f ca="1">IF(ISERROR($V809),"",OFFSET('Smelter Look-up'!$G$4,$V809-4,0))</f>
        <v/>
      </c>
      <c r="I809" s="157" t="str">
        <f ca="1">IF(ISERROR($V809),"",OFFSET('Smelter Look-up'!$H$4,$V809-4,0))</f>
        <v/>
      </c>
      <c r="J809" s="157" t="str">
        <f ca="1">IF(ISERROR($V809),"",OFFSET('Smelter Look-up'!$I$4,$V809-4,0))</f>
        <v/>
      </c>
      <c r="K809" s="158"/>
      <c r="L809" s="158"/>
      <c r="M809" s="158"/>
      <c r="N809" s="158"/>
      <c r="O809" s="158"/>
      <c r="P809" s="157"/>
      <c r="Q809" s="159"/>
      <c r="R809" s="155" t="str">
        <f ca="1">IF(ISERROR($V809),"",OFFSET('Smelter Look-up'!$C$4,$V809-4,0)&amp;"")</f>
        <v/>
      </c>
      <c r="S809" s="160" t="str">
        <f t="array" aca="1" ref="S809" ca="1">IF(B809="","",IF(ISERROR(MATCH($E809,CL,0)),"Unknown",INDIRECT("'C'!$A$"&amp;MATCH($E809,CL,0)+1)))</f>
        <v/>
      </c>
      <c r="T809" s="160" t="str">
        <f t="array" aca="1" ref="T809" ca="1">IF(B809="","",IF(ISERROR(MATCH($J809,SorP!$B$1:$B$6226,0)),"",INDIRECT("'SorP'!$A$"&amp;MATCH($S809&amp;$J809,SorP!C:C,0))))</f>
        <v/>
      </c>
      <c r="U809" s="161"/>
      <c r="V809" s="151" t="e">
        <f>IF(C809="",NA(),IF(OR(C809="Smelter not listed",C809="Smelter not yet identified"),MATCH($B809&amp;$D809,'Smelter Look-up'!$J:$J,0),MATCH($B809&amp;$C809,'Smelter Look-up'!$J:$J,0)))</f>
        <v>#N/A</v>
      </c>
      <c r="W809" s="134"/>
      <c r="X809" s="134">
        <f t="shared" ca="1" si="12"/>
        <v>0</v>
      </c>
      <c r="Y809" s="134"/>
      <c r="Z809" s="134"/>
      <c r="AA809" s="134"/>
      <c r="AB809" s="162" t="str">
        <f t="shared" si="13"/>
        <v/>
      </c>
      <c r="AC809" s="134"/>
      <c r="AD809" s="134"/>
      <c r="AE809" s="134"/>
      <c r="AF809" s="134"/>
      <c r="AG809" s="134"/>
      <c r="AH809" s="134"/>
    </row>
    <row r="810" spans="1:34" ht="12" customHeight="1">
      <c r="A810" s="160"/>
      <c r="B810" s="155" t="str">
        <f t="array" ref="B810">IF(LEN(A810)=0,"",INDEX('Smelter Look-up'!$A:$A,MATCH($A810,'Smelter Look-up'!$E:$E,0)))</f>
        <v/>
      </c>
      <c r="C810" s="158" t="str">
        <f t="array" ref="C810">IF(LEN(A810)=0,"",INDEX('Smelter Look-up'!$C:$C,MATCH($A810,'Smelter Look-up'!$E:$E,0)))</f>
        <v/>
      </c>
      <c r="D810" s="155"/>
      <c r="E810" s="155" t="str">
        <f ca="1">IF(ISERROR($V810),"",OFFSET('Smelter Look-up'!$D$4,$V810-4,0)&amp;"")</f>
        <v/>
      </c>
      <c r="F810" s="155" t="str">
        <f ca="1">IF(ISERROR($V810),"",OFFSET('Smelter Look-up'!$E$4,$V810-4,0))</f>
        <v/>
      </c>
      <c r="G810" s="155" t="str">
        <f ca="1">IF(C810=$X$4,IF(ISERROR($V810),"Enter smelter details","RMI"),IF(ISERROR($V810),"",OFFSET('Smelter Look-up'!$F$4,$V810-4,0)))</f>
        <v/>
      </c>
      <c r="H810" s="156" t="str">
        <f ca="1">IF(ISERROR($V810),"",OFFSET('Smelter Look-up'!$G$4,$V810-4,0))</f>
        <v/>
      </c>
      <c r="I810" s="157" t="str">
        <f ca="1">IF(ISERROR($V810),"",OFFSET('Smelter Look-up'!$H$4,$V810-4,0))</f>
        <v/>
      </c>
      <c r="J810" s="157" t="str">
        <f ca="1">IF(ISERROR($V810),"",OFFSET('Smelter Look-up'!$I$4,$V810-4,0))</f>
        <v/>
      </c>
      <c r="K810" s="158"/>
      <c r="L810" s="158"/>
      <c r="M810" s="158"/>
      <c r="N810" s="158"/>
      <c r="O810" s="158"/>
      <c r="P810" s="157"/>
      <c r="Q810" s="159"/>
      <c r="R810" s="155" t="str">
        <f ca="1">IF(ISERROR($V810),"",OFFSET('Smelter Look-up'!$C$4,$V810-4,0)&amp;"")</f>
        <v/>
      </c>
      <c r="S810" s="160" t="str">
        <f t="array" aca="1" ref="S810" ca="1">IF(B810="","",IF(ISERROR(MATCH($E810,CL,0)),"Unknown",INDIRECT("'C'!$A$"&amp;MATCH($E810,CL,0)+1)))</f>
        <v/>
      </c>
      <c r="T810" s="160" t="str">
        <f t="array" aca="1" ref="T810" ca="1">IF(B810="","",IF(ISERROR(MATCH($J810,SorP!$B$1:$B$6226,0)),"",INDIRECT("'SorP'!$A$"&amp;MATCH($S810&amp;$J810,SorP!C:C,0))))</f>
        <v/>
      </c>
      <c r="U810" s="161"/>
      <c r="V810" s="151" t="e">
        <f>IF(C810="",NA(),IF(OR(C810="Smelter not listed",C810="Smelter not yet identified"),MATCH($B810&amp;$D810,'Smelter Look-up'!$J:$J,0),MATCH($B810&amp;$C810,'Smelter Look-up'!$J:$J,0)))</f>
        <v>#N/A</v>
      </c>
      <c r="W810" s="134"/>
      <c r="X810" s="134">
        <f t="shared" ca="1" si="12"/>
        <v>0</v>
      </c>
      <c r="Y810" s="134"/>
      <c r="Z810" s="134"/>
      <c r="AA810" s="134"/>
      <c r="AB810" s="162" t="str">
        <f t="shared" si="13"/>
        <v/>
      </c>
      <c r="AC810" s="134"/>
      <c r="AD810" s="134"/>
      <c r="AE810" s="134"/>
      <c r="AF810" s="134"/>
      <c r="AG810" s="134"/>
      <c r="AH810" s="134"/>
    </row>
    <row r="811" spans="1:34" ht="12" customHeight="1">
      <c r="A811" s="160"/>
      <c r="B811" s="155" t="str">
        <f t="array" ref="B811">IF(LEN(A811)=0,"",INDEX('Smelter Look-up'!$A:$A,MATCH($A811,'Smelter Look-up'!$E:$E,0)))</f>
        <v/>
      </c>
      <c r="C811" s="158" t="str">
        <f t="array" ref="C811">IF(LEN(A811)=0,"",INDEX('Smelter Look-up'!$C:$C,MATCH($A811,'Smelter Look-up'!$E:$E,0)))</f>
        <v/>
      </c>
      <c r="D811" s="155"/>
      <c r="E811" s="155" t="str">
        <f ca="1">IF(ISERROR($V811),"",OFFSET('Smelter Look-up'!$D$4,$V811-4,0)&amp;"")</f>
        <v/>
      </c>
      <c r="F811" s="155" t="str">
        <f ca="1">IF(ISERROR($V811),"",OFFSET('Smelter Look-up'!$E$4,$V811-4,0))</f>
        <v/>
      </c>
      <c r="G811" s="155" t="str">
        <f ca="1">IF(C811=$X$4,IF(ISERROR($V811),"Enter smelter details","RMI"),IF(ISERROR($V811),"",OFFSET('Smelter Look-up'!$F$4,$V811-4,0)))</f>
        <v/>
      </c>
      <c r="H811" s="156" t="str">
        <f ca="1">IF(ISERROR($V811),"",OFFSET('Smelter Look-up'!$G$4,$V811-4,0))</f>
        <v/>
      </c>
      <c r="I811" s="157" t="str">
        <f ca="1">IF(ISERROR($V811),"",OFFSET('Smelter Look-up'!$H$4,$V811-4,0))</f>
        <v/>
      </c>
      <c r="J811" s="157" t="str">
        <f ca="1">IF(ISERROR($V811),"",OFFSET('Smelter Look-up'!$I$4,$V811-4,0))</f>
        <v/>
      </c>
      <c r="K811" s="158"/>
      <c r="L811" s="158"/>
      <c r="M811" s="158"/>
      <c r="N811" s="158"/>
      <c r="O811" s="158"/>
      <c r="P811" s="157"/>
      <c r="Q811" s="159"/>
      <c r="R811" s="155" t="str">
        <f ca="1">IF(ISERROR($V811),"",OFFSET('Smelter Look-up'!$C$4,$V811-4,0)&amp;"")</f>
        <v/>
      </c>
      <c r="S811" s="160" t="str">
        <f t="array" aca="1" ref="S811" ca="1">IF(B811="","",IF(ISERROR(MATCH($E811,CL,0)),"Unknown",INDIRECT("'C'!$A$"&amp;MATCH($E811,CL,0)+1)))</f>
        <v/>
      </c>
      <c r="T811" s="160" t="str">
        <f t="array" aca="1" ref="T811" ca="1">IF(B811="","",IF(ISERROR(MATCH($J811,SorP!$B$1:$B$6226,0)),"",INDIRECT("'SorP'!$A$"&amp;MATCH($S811&amp;$J811,SorP!C:C,0))))</f>
        <v/>
      </c>
      <c r="U811" s="161"/>
      <c r="V811" s="151" t="e">
        <f>IF(C811="",NA(),IF(OR(C811="Smelter not listed",C811="Smelter not yet identified"),MATCH($B811&amp;$D811,'Smelter Look-up'!$J:$J,0),MATCH($B811&amp;$C811,'Smelter Look-up'!$J:$J,0)))</f>
        <v>#N/A</v>
      </c>
      <c r="W811" s="134"/>
      <c r="X811" s="134">
        <f t="shared" ca="1" si="12"/>
        <v>0</v>
      </c>
      <c r="Y811" s="134"/>
      <c r="Z811" s="134"/>
      <c r="AA811" s="134"/>
      <c r="AB811" s="162" t="str">
        <f t="shared" si="13"/>
        <v/>
      </c>
      <c r="AC811" s="134"/>
      <c r="AD811" s="134"/>
      <c r="AE811" s="134"/>
      <c r="AF811" s="134"/>
      <c r="AG811" s="134"/>
      <c r="AH811" s="134"/>
    </row>
    <row r="812" spans="1:34" ht="12" customHeight="1">
      <c r="A812" s="160"/>
      <c r="B812" s="155" t="str">
        <f t="array" ref="B812">IF(LEN(A812)=0,"",INDEX('Smelter Look-up'!$A:$A,MATCH($A812,'Smelter Look-up'!$E:$E,0)))</f>
        <v/>
      </c>
      <c r="C812" s="158" t="str">
        <f t="array" ref="C812">IF(LEN(A812)=0,"",INDEX('Smelter Look-up'!$C:$C,MATCH($A812,'Smelter Look-up'!$E:$E,0)))</f>
        <v/>
      </c>
      <c r="D812" s="155"/>
      <c r="E812" s="155" t="str">
        <f ca="1">IF(ISERROR($V812),"",OFFSET('Smelter Look-up'!$D$4,$V812-4,0)&amp;"")</f>
        <v/>
      </c>
      <c r="F812" s="155" t="str">
        <f ca="1">IF(ISERROR($V812),"",OFFSET('Smelter Look-up'!$E$4,$V812-4,0))</f>
        <v/>
      </c>
      <c r="G812" s="155" t="str">
        <f ca="1">IF(C812=$X$4,IF(ISERROR($V812),"Enter smelter details","RMI"),IF(ISERROR($V812),"",OFFSET('Smelter Look-up'!$F$4,$V812-4,0)))</f>
        <v/>
      </c>
      <c r="H812" s="156" t="str">
        <f ca="1">IF(ISERROR($V812),"",OFFSET('Smelter Look-up'!$G$4,$V812-4,0))</f>
        <v/>
      </c>
      <c r="I812" s="157" t="str">
        <f ca="1">IF(ISERROR($V812),"",OFFSET('Smelter Look-up'!$H$4,$V812-4,0))</f>
        <v/>
      </c>
      <c r="J812" s="157" t="str">
        <f ca="1">IF(ISERROR($V812),"",OFFSET('Smelter Look-up'!$I$4,$V812-4,0))</f>
        <v/>
      </c>
      <c r="K812" s="158"/>
      <c r="L812" s="158"/>
      <c r="M812" s="158"/>
      <c r="N812" s="158"/>
      <c r="O812" s="158"/>
      <c r="P812" s="157"/>
      <c r="Q812" s="159"/>
      <c r="R812" s="155" t="str">
        <f ca="1">IF(ISERROR($V812),"",OFFSET('Smelter Look-up'!$C$4,$V812-4,0)&amp;"")</f>
        <v/>
      </c>
      <c r="S812" s="160" t="str">
        <f t="array" aca="1" ref="S812" ca="1">IF(B812="","",IF(ISERROR(MATCH($E812,CL,0)),"Unknown",INDIRECT("'C'!$A$"&amp;MATCH($E812,CL,0)+1)))</f>
        <v/>
      </c>
      <c r="T812" s="160" t="str">
        <f t="array" aca="1" ref="T812" ca="1">IF(B812="","",IF(ISERROR(MATCH($J812,SorP!$B$1:$B$6226,0)),"",INDIRECT("'SorP'!$A$"&amp;MATCH($S812&amp;$J812,SorP!C:C,0))))</f>
        <v/>
      </c>
      <c r="U812" s="161"/>
      <c r="V812" s="151" t="e">
        <f>IF(C812="",NA(),IF(OR(C812="Smelter not listed",C812="Smelter not yet identified"),MATCH($B812&amp;$D812,'Smelter Look-up'!$J:$J,0),MATCH($B812&amp;$C812,'Smelter Look-up'!$J:$J,0)))</f>
        <v>#N/A</v>
      </c>
      <c r="W812" s="134"/>
      <c r="X812" s="134">
        <f t="shared" ca="1" si="12"/>
        <v>0</v>
      </c>
      <c r="Y812" s="134"/>
      <c r="Z812" s="134"/>
      <c r="AA812" s="134"/>
      <c r="AB812" s="162" t="str">
        <f t="shared" si="13"/>
        <v/>
      </c>
      <c r="AC812" s="134"/>
      <c r="AD812" s="134"/>
      <c r="AE812" s="134"/>
      <c r="AF812" s="134"/>
      <c r="AG812" s="134"/>
      <c r="AH812" s="134"/>
    </row>
    <row r="813" spans="1:34" ht="12" customHeight="1">
      <c r="A813" s="160"/>
      <c r="B813" s="155" t="str">
        <f t="array" ref="B813">IF(LEN(A813)=0,"",INDEX('Smelter Look-up'!$A:$A,MATCH($A813,'Smelter Look-up'!$E:$E,0)))</f>
        <v/>
      </c>
      <c r="C813" s="158" t="str">
        <f t="array" ref="C813">IF(LEN(A813)=0,"",INDEX('Smelter Look-up'!$C:$C,MATCH($A813,'Smelter Look-up'!$E:$E,0)))</f>
        <v/>
      </c>
      <c r="D813" s="155"/>
      <c r="E813" s="155" t="str">
        <f ca="1">IF(ISERROR($V813),"",OFFSET('Smelter Look-up'!$D$4,$V813-4,0)&amp;"")</f>
        <v/>
      </c>
      <c r="F813" s="155" t="str">
        <f ca="1">IF(ISERROR($V813),"",OFFSET('Smelter Look-up'!$E$4,$V813-4,0))</f>
        <v/>
      </c>
      <c r="G813" s="155" t="str">
        <f ca="1">IF(C813=$X$4,IF(ISERROR($V813),"Enter smelter details","RMI"),IF(ISERROR($V813),"",OFFSET('Smelter Look-up'!$F$4,$V813-4,0)))</f>
        <v/>
      </c>
      <c r="H813" s="156" t="str">
        <f ca="1">IF(ISERROR($V813),"",OFFSET('Smelter Look-up'!$G$4,$V813-4,0))</f>
        <v/>
      </c>
      <c r="I813" s="157" t="str">
        <f ca="1">IF(ISERROR($V813),"",OFFSET('Smelter Look-up'!$H$4,$V813-4,0))</f>
        <v/>
      </c>
      <c r="J813" s="157" t="str">
        <f ca="1">IF(ISERROR($V813),"",OFFSET('Smelter Look-up'!$I$4,$V813-4,0))</f>
        <v/>
      </c>
      <c r="K813" s="158"/>
      <c r="L813" s="158"/>
      <c r="M813" s="158"/>
      <c r="N813" s="158"/>
      <c r="O813" s="158"/>
      <c r="P813" s="157"/>
      <c r="Q813" s="159"/>
      <c r="R813" s="155" t="str">
        <f ca="1">IF(ISERROR($V813),"",OFFSET('Smelter Look-up'!$C$4,$V813-4,0)&amp;"")</f>
        <v/>
      </c>
      <c r="S813" s="160" t="str">
        <f t="array" aca="1" ref="S813" ca="1">IF(B813="","",IF(ISERROR(MATCH($E813,CL,0)),"Unknown",INDIRECT("'C'!$A$"&amp;MATCH($E813,CL,0)+1)))</f>
        <v/>
      </c>
      <c r="T813" s="160" t="str">
        <f t="array" aca="1" ref="T813" ca="1">IF(B813="","",IF(ISERROR(MATCH($J813,SorP!$B$1:$B$6226,0)),"",INDIRECT("'SorP'!$A$"&amp;MATCH($S813&amp;$J813,SorP!C:C,0))))</f>
        <v/>
      </c>
      <c r="U813" s="161"/>
      <c r="V813" s="151" t="e">
        <f>IF(C813="",NA(),IF(OR(C813="Smelter not listed",C813="Smelter not yet identified"),MATCH($B813&amp;$D813,'Smelter Look-up'!$J:$J,0),MATCH($B813&amp;$C813,'Smelter Look-up'!$J:$J,0)))</f>
        <v>#N/A</v>
      </c>
      <c r="W813" s="134"/>
      <c r="X813" s="134">
        <f t="shared" ca="1" si="12"/>
        <v>0</v>
      </c>
      <c r="Y813" s="134"/>
      <c r="Z813" s="134"/>
      <c r="AA813" s="134"/>
      <c r="AB813" s="162" t="str">
        <f t="shared" si="13"/>
        <v/>
      </c>
      <c r="AC813" s="134"/>
      <c r="AD813" s="134"/>
      <c r="AE813" s="134"/>
      <c r="AF813" s="134"/>
      <c r="AG813" s="134"/>
      <c r="AH813" s="134"/>
    </row>
    <row r="814" spans="1:34" ht="12" customHeight="1">
      <c r="A814" s="160"/>
      <c r="B814" s="155" t="str">
        <f t="array" ref="B814">IF(LEN(A814)=0,"",INDEX('Smelter Look-up'!$A:$A,MATCH($A814,'Smelter Look-up'!$E:$E,0)))</f>
        <v/>
      </c>
      <c r="C814" s="158" t="str">
        <f t="array" ref="C814">IF(LEN(A814)=0,"",INDEX('Smelter Look-up'!$C:$C,MATCH($A814,'Smelter Look-up'!$E:$E,0)))</f>
        <v/>
      </c>
      <c r="D814" s="155"/>
      <c r="E814" s="155" t="str">
        <f ca="1">IF(ISERROR($V814),"",OFFSET('Smelter Look-up'!$D$4,$V814-4,0)&amp;"")</f>
        <v/>
      </c>
      <c r="F814" s="155" t="str">
        <f ca="1">IF(ISERROR($V814),"",OFFSET('Smelter Look-up'!$E$4,$V814-4,0))</f>
        <v/>
      </c>
      <c r="G814" s="155" t="str">
        <f ca="1">IF(C814=$X$4,IF(ISERROR($V814),"Enter smelter details","RMI"),IF(ISERROR($V814),"",OFFSET('Smelter Look-up'!$F$4,$V814-4,0)))</f>
        <v/>
      </c>
      <c r="H814" s="156" t="str">
        <f ca="1">IF(ISERROR($V814),"",OFFSET('Smelter Look-up'!$G$4,$V814-4,0))</f>
        <v/>
      </c>
      <c r="I814" s="157" t="str">
        <f ca="1">IF(ISERROR($V814),"",OFFSET('Smelter Look-up'!$H$4,$V814-4,0))</f>
        <v/>
      </c>
      <c r="J814" s="157" t="str">
        <f ca="1">IF(ISERROR($V814),"",OFFSET('Smelter Look-up'!$I$4,$V814-4,0))</f>
        <v/>
      </c>
      <c r="K814" s="158"/>
      <c r="L814" s="158"/>
      <c r="M814" s="158"/>
      <c r="N814" s="158"/>
      <c r="O814" s="158"/>
      <c r="P814" s="157"/>
      <c r="Q814" s="159"/>
      <c r="R814" s="155" t="str">
        <f ca="1">IF(ISERROR($V814),"",OFFSET('Smelter Look-up'!$C$4,$V814-4,0)&amp;"")</f>
        <v/>
      </c>
      <c r="S814" s="160" t="str">
        <f t="array" aca="1" ref="S814" ca="1">IF(B814="","",IF(ISERROR(MATCH($E814,CL,0)),"Unknown",INDIRECT("'C'!$A$"&amp;MATCH($E814,CL,0)+1)))</f>
        <v/>
      </c>
      <c r="T814" s="160" t="str">
        <f t="array" aca="1" ref="T814" ca="1">IF(B814="","",IF(ISERROR(MATCH($J814,SorP!$B$1:$B$6226,0)),"",INDIRECT("'SorP'!$A$"&amp;MATCH($S814&amp;$J814,SorP!C:C,0))))</f>
        <v/>
      </c>
      <c r="U814" s="161"/>
      <c r="V814" s="151" t="e">
        <f>IF(C814="",NA(),IF(OR(C814="Smelter not listed",C814="Smelter not yet identified"),MATCH($B814&amp;$D814,'Smelter Look-up'!$J:$J,0),MATCH($B814&amp;$C814,'Smelter Look-up'!$J:$J,0)))</f>
        <v>#N/A</v>
      </c>
      <c r="W814" s="134"/>
      <c r="X814" s="134">
        <f t="shared" ca="1" si="12"/>
        <v>0</v>
      </c>
      <c r="Y814" s="134"/>
      <c r="Z814" s="134"/>
      <c r="AA814" s="134"/>
      <c r="AB814" s="162" t="str">
        <f t="shared" si="13"/>
        <v/>
      </c>
      <c r="AC814" s="134"/>
      <c r="AD814" s="134"/>
      <c r="AE814" s="134"/>
      <c r="AF814" s="134"/>
      <c r="AG814" s="134"/>
      <c r="AH814" s="134"/>
    </row>
    <row r="815" spans="1:34" ht="12" customHeight="1">
      <c r="A815" s="160"/>
      <c r="B815" s="155" t="str">
        <f t="array" ref="B815">IF(LEN(A815)=0,"",INDEX('Smelter Look-up'!$A:$A,MATCH($A815,'Smelter Look-up'!$E:$E,0)))</f>
        <v/>
      </c>
      <c r="C815" s="158" t="str">
        <f t="array" ref="C815">IF(LEN(A815)=0,"",INDEX('Smelter Look-up'!$C:$C,MATCH($A815,'Smelter Look-up'!$E:$E,0)))</f>
        <v/>
      </c>
      <c r="D815" s="155"/>
      <c r="E815" s="155" t="str">
        <f ca="1">IF(ISERROR($V815),"",OFFSET('Smelter Look-up'!$D$4,$V815-4,0)&amp;"")</f>
        <v/>
      </c>
      <c r="F815" s="155" t="str">
        <f ca="1">IF(ISERROR($V815),"",OFFSET('Smelter Look-up'!$E$4,$V815-4,0))</f>
        <v/>
      </c>
      <c r="G815" s="155" t="str">
        <f ca="1">IF(C815=$X$4,IF(ISERROR($V815),"Enter smelter details","RMI"),IF(ISERROR($V815),"",OFFSET('Smelter Look-up'!$F$4,$V815-4,0)))</f>
        <v/>
      </c>
      <c r="H815" s="156" t="str">
        <f ca="1">IF(ISERROR($V815),"",OFFSET('Smelter Look-up'!$G$4,$V815-4,0))</f>
        <v/>
      </c>
      <c r="I815" s="157" t="str">
        <f ca="1">IF(ISERROR($V815),"",OFFSET('Smelter Look-up'!$H$4,$V815-4,0))</f>
        <v/>
      </c>
      <c r="J815" s="157" t="str">
        <f ca="1">IF(ISERROR($V815),"",OFFSET('Smelter Look-up'!$I$4,$V815-4,0))</f>
        <v/>
      </c>
      <c r="K815" s="158"/>
      <c r="L815" s="158"/>
      <c r="M815" s="158"/>
      <c r="N815" s="158"/>
      <c r="O815" s="158"/>
      <c r="P815" s="157"/>
      <c r="Q815" s="159"/>
      <c r="R815" s="155" t="str">
        <f ca="1">IF(ISERROR($V815),"",OFFSET('Smelter Look-up'!$C$4,$V815-4,0)&amp;"")</f>
        <v/>
      </c>
      <c r="S815" s="160" t="str">
        <f t="array" aca="1" ref="S815" ca="1">IF(B815="","",IF(ISERROR(MATCH($E815,CL,0)),"Unknown",INDIRECT("'C'!$A$"&amp;MATCH($E815,CL,0)+1)))</f>
        <v/>
      </c>
      <c r="T815" s="160" t="str">
        <f t="array" aca="1" ref="T815" ca="1">IF(B815="","",IF(ISERROR(MATCH($J815,SorP!$B$1:$B$6226,0)),"",INDIRECT("'SorP'!$A$"&amp;MATCH($S815&amp;$J815,SorP!C:C,0))))</f>
        <v/>
      </c>
      <c r="U815" s="161"/>
      <c r="V815" s="151" t="e">
        <f>IF(C815="",NA(),IF(OR(C815="Smelter not listed",C815="Smelter not yet identified"),MATCH($B815&amp;$D815,'Smelter Look-up'!$J:$J,0),MATCH($B815&amp;$C815,'Smelter Look-up'!$J:$J,0)))</f>
        <v>#N/A</v>
      </c>
      <c r="W815" s="134"/>
      <c r="X815" s="134">
        <f t="shared" ca="1" si="12"/>
        <v>0</v>
      </c>
      <c r="Y815" s="134"/>
      <c r="Z815" s="134"/>
      <c r="AA815" s="134"/>
      <c r="AB815" s="162" t="str">
        <f t="shared" si="13"/>
        <v/>
      </c>
      <c r="AC815" s="134"/>
      <c r="AD815" s="134"/>
      <c r="AE815" s="134"/>
      <c r="AF815" s="134"/>
      <c r="AG815" s="134"/>
      <c r="AH815" s="134"/>
    </row>
    <row r="816" spans="1:34" ht="12" customHeight="1">
      <c r="A816" s="160"/>
      <c r="B816" s="155" t="str">
        <f t="array" ref="B816">IF(LEN(A816)=0,"",INDEX('Smelter Look-up'!$A:$A,MATCH($A816,'Smelter Look-up'!$E:$E,0)))</f>
        <v/>
      </c>
      <c r="C816" s="158" t="str">
        <f t="array" ref="C816">IF(LEN(A816)=0,"",INDEX('Smelter Look-up'!$C:$C,MATCH($A816,'Smelter Look-up'!$E:$E,0)))</f>
        <v/>
      </c>
      <c r="D816" s="155"/>
      <c r="E816" s="155" t="str">
        <f ca="1">IF(ISERROR($V816),"",OFFSET('Smelter Look-up'!$D$4,$V816-4,0)&amp;"")</f>
        <v/>
      </c>
      <c r="F816" s="155" t="str">
        <f ca="1">IF(ISERROR($V816),"",OFFSET('Smelter Look-up'!$E$4,$V816-4,0))</f>
        <v/>
      </c>
      <c r="G816" s="155" t="str">
        <f ca="1">IF(C816=$X$4,IF(ISERROR($V816),"Enter smelter details","RMI"),IF(ISERROR($V816),"",OFFSET('Smelter Look-up'!$F$4,$V816-4,0)))</f>
        <v/>
      </c>
      <c r="H816" s="156" t="str">
        <f ca="1">IF(ISERROR($V816),"",OFFSET('Smelter Look-up'!$G$4,$V816-4,0))</f>
        <v/>
      </c>
      <c r="I816" s="157" t="str">
        <f ca="1">IF(ISERROR($V816),"",OFFSET('Smelter Look-up'!$H$4,$V816-4,0))</f>
        <v/>
      </c>
      <c r="J816" s="157" t="str">
        <f ca="1">IF(ISERROR($V816),"",OFFSET('Smelter Look-up'!$I$4,$V816-4,0))</f>
        <v/>
      </c>
      <c r="K816" s="158"/>
      <c r="L816" s="158"/>
      <c r="M816" s="158"/>
      <c r="N816" s="158"/>
      <c r="O816" s="158"/>
      <c r="P816" s="157"/>
      <c r="Q816" s="159"/>
      <c r="R816" s="155" t="str">
        <f ca="1">IF(ISERROR($V816),"",OFFSET('Smelter Look-up'!$C$4,$V816-4,0)&amp;"")</f>
        <v/>
      </c>
      <c r="S816" s="160" t="str">
        <f t="array" aca="1" ref="S816" ca="1">IF(B816="","",IF(ISERROR(MATCH($E816,CL,0)),"Unknown",INDIRECT("'C'!$A$"&amp;MATCH($E816,CL,0)+1)))</f>
        <v/>
      </c>
      <c r="T816" s="160" t="str">
        <f t="array" aca="1" ref="T816" ca="1">IF(B816="","",IF(ISERROR(MATCH($J816,SorP!$B$1:$B$6226,0)),"",INDIRECT("'SorP'!$A$"&amp;MATCH($S816&amp;$J816,SorP!C:C,0))))</f>
        <v/>
      </c>
      <c r="U816" s="161"/>
      <c r="V816" s="151" t="e">
        <f>IF(C816="",NA(),IF(OR(C816="Smelter not listed",C816="Smelter not yet identified"),MATCH($B816&amp;$D816,'Smelter Look-up'!$J:$J,0),MATCH($B816&amp;$C816,'Smelter Look-up'!$J:$J,0)))</f>
        <v>#N/A</v>
      </c>
      <c r="W816" s="134"/>
      <c r="X816" s="134">
        <f t="shared" ca="1" si="12"/>
        <v>0</v>
      </c>
      <c r="Y816" s="134"/>
      <c r="Z816" s="134"/>
      <c r="AA816" s="134"/>
      <c r="AB816" s="162" t="str">
        <f t="shared" si="13"/>
        <v/>
      </c>
      <c r="AC816" s="134"/>
      <c r="AD816" s="134"/>
      <c r="AE816" s="134"/>
      <c r="AF816" s="134"/>
      <c r="AG816" s="134"/>
      <c r="AH816" s="134"/>
    </row>
    <row r="817" spans="1:34" ht="12" customHeight="1">
      <c r="A817" s="160"/>
      <c r="B817" s="155" t="str">
        <f t="array" ref="B817">IF(LEN(A817)=0,"",INDEX('Smelter Look-up'!$A:$A,MATCH($A817,'Smelter Look-up'!$E:$E,0)))</f>
        <v/>
      </c>
      <c r="C817" s="158" t="str">
        <f t="array" ref="C817">IF(LEN(A817)=0,"",INDEX('Smelter Look-up'!$C:$C,MATCH($A817,'Smelter Look-up'!$E:$E,0)))</f>
        <v/>
      </c>
      <c r="D817" s="155"/>
      <c r="E817" s="155" t="str">
        <f ca="1">IF(ISERROR($V817),"",OFFSET('Smelter Look-up'!$D$4,$V817-4,0)&amp;"")</f>
        <v/>
      </c>
      <c r="F817" s="155" t="str">
        <f ca="1">IF(ISERROR($V817),"",OFFSET('Smelter Look-up'!$E$4,$V817-4,0))</f>
        <v/>
      </c>
      <c r="G817" s="155" t="str">
        <f ca="1">IF(C817=$X$4,IF(ISERROR($V817),"Enter smelter details","RMI"),IF(ISERROR($V817),"",OFFSET('Smelter Look-up'!$F$4,$V817-4,0)))</f>
        <v/>
      </c>
      <c r="H817" s="156" t="str">
        <f ca="1">IF(ISERROR($V817),"",OFFSET('Smelter Look-up'!$G$4,$V817-4,0))</f>
        <v/>
      </c>
      <c r="I817" s="157" t="str">
        <f ca="1">IF(ISERROR($V817),"",OFFSET('Smelter Look-up'!$H$4,$V817-4,0))</f>
        <v/>
      </c>
      <c r="J817" s="157" t="str">
        <f ca="1">IF(ISERROR($V817),"",OFFSET('Smelter Look-up'!$I$4,$V817-4,0))</f>
        <v/>
      </c>
      <c r="K817" s="158"/>
      <c r="L817" s="158"/>
      <c r="M817" s="158"/>
      <c r="N817" s="158"/>
      <c r="O817" s="158"/>
      <c r="P817" s="157"/>
      <c r="Q817" s="159"/>
      <c r="R817" s="155" t="str">
        <f ca="1">IF(ISERROR($V817),"",OFFSET('Smelter Look-up'!$C$4,$V817-4,0)&amp;"")</f>
        <v/>
      </c>
      <c r="S817" s="160" t="str">
        <f t="array" aca="1" ref="S817" ca="1">IF(B817="","",IF(ISERROR(MATCH($E817,CL,0)),"Unknown",INDIRECT("'C'!$A$"&amp;MATCH($E817,CL,0)+1)))</f>
        <v/>
      </c>
      <c r="T817" s="160" t="str">
        <f t="array" aca="1" ref="T817" ca="1">IF(B817="","",IF(ISERROR(MATCH($J817,SorP!$B$1:$B$6226,0)),"",INDIRECT("'SorP'!$A$"&amp;MATCH($S817&amp;$J817,SorP!C:C,0))))</f>
        <v/>
      </c>
      <c r="U817" s="161"/>
      <c r="V817" s="151" t="e">
        <f>IF(C817="",NA(),IF(OR(C817="Smelter not listed",C817="Smelter not yet identified"),MATCH($B817&amp;$D817,'Smelter Look-up'!$J:$J,0),MATCH($B817&amp;$C817,'Smelter Look-up'!$J:$J,0)))</f>
        <v>#N/A</v>
      </c>
      <c r="W817" s="134"/>
      <c r="X817" s="134">
        <f t="shared" ca="1" si="12"/>
        <v>0</v>
      </c>
      <c r="Y817" s="134"/>
      <c r="Z817" s="134"/>
      <c r="AA817" s="134"/>
      <c r="AB817" s="162" t="str">
        <f t="shared" si="13"/>
        <v/>
      </c>
      <c r="AC817" s="134"/>
      <c r="AD817" s="134"/>
      <c r="AE817" s="134"/>
      <c r="AF817" s="134"/>
      <c r="AG817" s="134"/>
      <c r="AH817" s="134"/>
    </row>
    <row r="818" spans="1:34" ht="12" customHeight="1">
      <c r="A818" s="160"/>
      <c r="B818" s="155" t="str">
        <f t="array" ref="B818">IF(LEN(A818)=0,"",INDEX('Smelter Look-up'!$A:$A,MATCH($A818,'Smelter Look-up'!$E:$E,0)))</f>
        <v/>
      </c>
      <c r="C818" s="158" t="str">
        <f t="array" ref="C818">IF(LEN(A818)=0,"",INDEX('Smelter Look-up'!$C:$C,MATCH($A818,'Smelter Look-up'!$E:$E,0)))</f>
        <v/>
      </c>
      <c r="D818" s="155"/>
      <c r="E818" s="155" t="str">
        <f ca="1">IF(ISERROR($V818),"",OFFSET('Smelter Look-up'!$D$4,$V818-4,0)&amp;"")</f>
        <v/>
      </c>
      <c r="F818" s="155" t="str">
        <f ca="1">IF(ISERROR($V818),"",OFFSET('Smelter Look-up'!$E$4,$V818-4,0))</f>
        <v/>
      </c>
      <c r="G818" s="155" t="str">
        <f ca="1">IF(C818=$X$4,IF(ISERROR($V818),"Enter smelter details","RMI"),IF(ISERROR($V818),"",OFFSET('Smelter Look-up'!$F$4,$V818-4,0)))</f>
        <v/>
      </c>
      <c r="H818" s="156" t="str">
        <f ca="1">IF(ISERROR($V818),"",OFFSET('Smelter Look-up'!$G$4,$V818-4,0))</f>
        <v/>
      </c>
      <c r="I818" s="157" t="str">
        <f ca="1">IF(ISERROR($V818),"",OFFSET('Smelter Look-up'!$H$4,$V818-4,0))</f>
        <v/>
      </c>
      <c r="J818" s="157" t="str">
        <f ca="1">IF(ISERROR($V818),"",OFFSET('Smelter Look-up'!$I$4,$V818-4,0))</f>
        <v/>
      </c>
      <c r="K818" s="158"/>
      <c r="L818" s="158"/>
      <c r="M818" s="158"/>
      <c r="N818" s="158"/>
      <c r="O818" s="158"/>
      <c r="P818" s="157"/>
      <c r="Q818" s="159"/>
      <c r="R818" s="155" t="str">
        <f ca="1">IF(ISERROR($V818),"",OFFSET('Smelter Look-up'!$C$4,$V818-4,0)&amp;"")</f>
        <v/>
      </c>
      <c r="S818" s="160" t="str">
        <f t="array" aca="1" ref="S818" ca="1">IF(B818="","",IF(ISERROR(MATCH($E818,CL,0)),"Unknown",INDIRECT("'C'!$A$"&amp;MATCH($E818,CL,0)+1)))</f>
        <v/>
      </c>
      <c r="T818" s="160" t="str">
        <f t="array" aca="1" ref="T818" ca="1">IF(B818="","",IF(ISERROR(MATCH($J818,SorP!$B$1:$B$6226,0)),"",INDIRECT("'SorP'!$A$"&amp;MATCH($S818&amp;$J818,SorP!C:C,0))))</f>
        <v/>
      </c>
      <c r="U818" s="161"/>
      <c r="V818" s="151" t="e">
        <f>IF(C818="",NA(),IF(OR(C818="Smelter not listed",C818="Smelter not yet identified"),MATCH($B818&amp;$D818,'Smelter Look-up'!$J:$J,0),MATCH($B818&amp;$C818,'Smelter Look-up'!$J:$J,0)))</f>
        <v>#N/A</v>
      </c>
      <c r="W818" s="134"/>
      <c r="X818" s="134">
        <f t="shared" ca="1" si="12"/>
        <v>0</v>
      </c>
      <c r="Y818" s="134"/>
      <c r="Z818" s="134"/>
      <c r="AA818" s="134"/>
      <c r="AB818" s="162" t="str">
        <f t="shared" si="13"/>
        <v/>
      </c>
      <c r="AC818" s="134"/>
      <c r="AD818" s="134"/>
      <c r="AE818" s="134"/>
      <c r="AF818" s="134"/>
      <c r="AG818" s="134"/>
      <c r="AH818" s="134"/>
    </row>
    <row r="819" spans="1:34" ht="12" customHeight="1">
      <c r="A819" s="160"/>
      <c r="B819" s="155" t="str">
        <f t="array" ref="B819">IF(LEN(A819)=0,"",INDEX('Smelter Look-up'!$A:$A,MATCH($A819,'Smelter Look-up'!$E:$E,0)))</f>
        <v/>
      </c>
      <c r="C819" s="158" t="str">
        <f t="array" ref="C819">IF(LEN(A819)=0,"",INDEX('Smelter Look-up'!$C:$C,MATCH($A819,'Smelter Look-up'!$E:$E,0)))</f>
        <v/>
      </c>
      <c r="D819" s="155"/>
      <c r="E819" s="155" t="str">
        <f ca="1">IF(ISERROR($V819),"",OFFSET('Smelter Look-up'!$D$4,$V819-4,0)&amp;"")</f>
        <v/>
      </c>
      <c r="F819" s="155" t="str">
        <f ca="1">IF(ISERROR($V819),"",OFFSET('Smelter Look-up'!$E$4,$V819-4,0))</f>
        <v/>
      </c>
      <c r="G819" s="155" t="str">
        <f ca="1">IF(C819=$X$4,IF(ISERROR($V819),"Enter smelter details","RMI"),IF(ISERROR($V819),"",OFFSET('Smelter Look-up'!$F$4,$V819-4,0)))</f>
        <v/>
      </c>
      <c r="H819" s="156" t="str">
        <f ca="1">IF(ISERROR($V819),"",OFFSET('Smelter Look-up'!$G$4,$V819-4,0))</f>
        <v/>
      </c>
      <c r="I819" s="157" t="str">
        <f ca="1">IF(ISERROR($V819),"",OFFSET('Smelter Look-up'!$H$4,$V819-4,0))</f>
        <v/>
      </c>
      <c r="J819" s="157" t="str">
        <f ca="1">IF(ISERROR($V819),"",OFFSET('Smelter Look-up'!$I$4,$V819-4,0))</f>
        <v/>
      </c>
      <c r="K819" s="158"/>
      <c r="L819" s="158"/>
      <c r="M819" s="158"/>
      <c r="N819" s="158"/>
      <c r="O819" s="158"/>
      <c r="P819" s="157"/>
      <c r="Q819" s="159"/>
      <c r="R819" s="155" t="str">
        <f ca="1">IF(ISERROR($V819),"",OFFSET('Smelter Look-up'!$C$4,$V819-4,0)&amp;"")</f>
        <v/>
      </c>
      <c r="S819" s="160" t="str">
        <f t="array" aca="1" ref="S819" ca="1">IF(B819="","",IF(ISERROR(MATCH($E819,CL,0)),"Unknown",INDIRECT("'C'!$A$"&amp;MATCH($E819,CL,0)+1)))</f>
        <v/>
      </c>
      <c r="T819" s="160" t="str">
        <f t="array" aca="1" ref="T819" ca="1">IF(B819="","",IF(ISERROR(MATCH($J819,SorP!$B$1:$B$6226,0)),"",INDIRECT("'SorP'!$A$"&amp;MATCH($S819&amp;$J819,SorP!C:C,0))))</f>
        <v/>
      </c>
      <c r="U819" s="161"/>
      <c r="V819" s="151" t="e">
        <f>IF(C819="",NA(),IF(OR(C819="Smelter not listed",C819="Smelter not yet identified"),MATCH($B819&amp;$D819,'Smelter Look-up'!$J:$J,0),MATCH($B819&amp;$C819,'Smelter Look-up'!$J:$J,0)))</f>
        <v>#N/A</v>
      </c>
      <c r="W819" s="134"/>
      <c r="X819" s="134">
        <f t="shared" ca="1" si="12"/>
        <v>0</v>
      </c>
      <c r="Y819" s="134"/>
      <c r="Z819" s="134"/>
      <c r="AA819" s="134"/>
      <c r="AB819" s="162" t="str">
        <f t="shared" si="13"/>
        <v/>
      </c>
      <c r="AC819" s="134"/>
      <c r="AD819" s="134"/>
      <c r="AE819" s="134"/>
      <c r="AF819" s="134"/>
      <c r="AG819" s="134"/>
      <c r="AH819" s="134"/>
    </row>
    <row r="820" spans="1:34" ht="12" customHeight="1">
      <c r="A820" s="160"/>
      <c r="B820" s="155" t="str">
        <f t="array" ref="B820">IF(LEN(A820)=0,"",INDEX('Smelter Look-up'!$A:$A,MATCH($A820,'Smelter Look-up'!$E:$E,0)))</f>
        <v/>
      </c>
      <c r="C820" s="158" t="str">
        <f t="array" ref="C820">IF(LEN(A820)=0,"",INDEX('Smelter Look-up'!$C:$C,MATCH($A820,'Smelter Look-up'!$E:$E,0)))</f>
        <v/>
      </c>
      <c r="D820" s="155"/>
      <c r="E820" s="155" t="str">
        <f ca="1">IF(ISERROR($V820),"",OFFSET('Smelter Look-up'!$D$4,$V820-4,0)&amp;"")</f>
        <v/>
      </c>
      <c r="F820" s="155" t="str">
        <f ca="1">IF(ISERROR($V820),"",OFFSET('Smelter Look-up'!$E$4,$V820-4,0))</f>
        <v/>
      </c>
      <c r="G820" s="155" t="str">
        <f ca="1">IF(C820=$X$4,IF(ISERROR($V820),"Enter smelter details","RMI"),IF(ISERROR($V820),"",OFFSET('Smelter Look-up'!$F$4,$V820-4,0)))</f>
        <v/>
      </c>
      <c r="H820" s="156" t="str">
        <f ca="1">IF(ISERROR($V820),"",OFFSET('Smelter Look-up'!$G$4,$V820-4,0))</f>
        <v/>
      </c>
      <c r="I820" s="157" t="str">
        <f ca="1">IF(ISERROR($V820),"",OFFSET('Smelter Look-up'!$H$4,$V820-4,0))</f>
        <v/>
      </c>
      <c r="J820" s="157" t="str">
        <f ca="1">IF(ISERROR($V820),"",OFFSET('Smelter Look-up'!$I$4,$V820-4,0))</f>
        <v/>
      </c>
      <c r="K820" s="158"/>
      <c r="L820" s="158"/>
      <c r="M820" s="158"/>
      <c r="N820" s="158"/>
      <c r="O820" s="158"/>
      <c r="P820" s="157"/>
      <c r="Q820" s="159"/>
      <c r="R820" s="155" t="str">
        <f ca="1">IF(ISERROR($V820),"",OFFSET('Smelter Look-up'!$C$4,$V820-4,0)&amp;"")</f>
        <v/>
      </c>
      <c r="S820" s="160" t="str">
        <f t="array" aca="1" ref="S820" ca="1">IF(B820="","",IF(ISERROR(MATCH($E820,CL,0)),"Unknown",INDIRECT("'C'!$A$"&amp;MATCH($E820,CL,0)+1)))</f>
        <v/>
      </c>
      <c r="T820" s="160" t="str">
        <f t="array" aca="1" ref="T820" ca="1">IF(B820="","",IF(ISERROR(MATCH($J820,SorP!$B$1:$B$6226,0)),"",INDIRECT("'SorP'!$A$"&amp;MATCH($S820&amp;$J820,SorP!C:C,0))))</f>
        <v/>
      </c>
      <c r="U820" s="161"/>
      <c r="V820" s="151" t="e">
        <f>IF(C820="",NA(),IF(OR(C820="Smelter not listed",C820="Smelter not yet identified"),MATCH($B820&amp;$D820,'Smelter Look-up'!$J:$J,0),MATCH($B820&amp;$C820,'Smelter Look-up'!$J:$J,0)))</f>
        <v>#N/A</v>
      </c>
      <c r="W820" s="134"/>
      <c r="X820" s="134">
        <f t="shared" ca="1" si="12"/>
        <v>0</v>
      </c>
      <c r="Y820" s="134"/>
      <c r="Z820" s="134"/>
      <c r="AA820" s="134"/>
      <c r="AB820" s="162" t="str">
        <f t="shared" si="13"/>
        <v/>
      </c>
      <c r="AC820" s="134"/>
      <c r="AD820" s="134"/>
      <c r="AE820" s="134"/>
      <c r="AF820" s="134"/>
      <c r="AG820" s="134"/>
      <c r="AH820" s="134"/>
    </row>
    <row r="821" spans="1:34" ht="12" customHeight="1">
      <c r="A821" s="160"/>
      <c r="B821" s="155" t="str">
        <f t="array" ref="B821">IF(LEN(A821)=0,"",INDEX('Smelter Look-up'!$A:$A,MATCH($A821,'Smelter Look-up'!$E:$E,0)))</f>
        <v/>
      </c>
      <c r="C821" s="158" t="str">
        <f t="array" ref="C821">IF(LEN(A821)=0,"",INDEX('Smelter Look-up'!$C:$C,MATCH($A821,'Smelter Look-up'!$E:$E,0)))</f>
        <v/>
      </c>
      <c r="D821" s="155"/>
      <c r="E821" s="155" t="str">
        <f ca="1">IF(ISERROR($V821),"",OFFSET('Smelter Look-up'!$D$4,$V821-4,0)&amp;"")</f>
        <v/>
      </c>
      <c r="F821" s="155" t="str">
        <f ca="1">IF(ISERROR($V821),"",OFFSET('Smelter Look-up'!$E$4,$V821-4,0))</f>
        <v/>
      </c>
      <c r="G821" s="155" t="str">
        <f ca="1">IF(C821=$X$4,IF(ISERROR($V821),"Enter smelter details","RMI"),IF(ISERROR($V821),"",OFFSET('Smelter Look-up'!$F$4,$V821-4,0)))</f>
        <v/>
      </c>
      <c r="H821" s="156" t="str">
        <f ca="1">IF(ISERROR($V821),"",OFFSET('Smelter Look-up'!$G$4,$V821-4,0))</f>
        <v/>
      </c>
      <c r="I821" s="157" t="str">
        <f ca="1">IF(ISERROR($V821),"",OFFSET('Smelter Look-up'!$H$4,$V821-4,0))</f>
        <v/>
      </c>
      <c r="J821" s="157" t="str">
        <f ca="1">IF(ISERROR($V821),"",OFFSET('Smelter Look-up'!$I$4,$V821-4,0))</f>
        <v/>
      </c>
      <c r="K821" s="158"/>
      <c r="L821" s="158"/>
      <c r="M821" s="158"/>
      <c r="N821" s="158"/>
      <c r="O821" s="158"/>
      <c r="P821" s="157"/>
      <c r="Q821" s="159"/>
      <c r="R821" s="155" t="str">
        <f ca="1">IF(ISERROR($V821),"",OFFSET('Smelter Look-up'!$C$4,$V821-4,0)&amp;"")</f>
        <v/>
      </c>
      <c r="S821" s="160" t="str">
        <f t="array" aca="1" ref="S821" ca="1">IF(B821="","",IF(ISERROR(MATCH($E821,CL,0)),"Unknown",INDIRECT("'C'!$A$"&amp;MATCH($E821,CL,0)+1)))</f>
        <v/>
      </c>
      <c r="T821" s="160" t="str">
        <f t="array" aca="1" ref="T821" ca="1">IF(B821="","",IF(ISERROR(MATCH($J821,SorP!$B$1:$B$6226,0)),"",INDIRECT("'SorP'!$A$"&amp;MATCH($S821&amp;$J821,SorP!C:C,0))))</f>
        <v/>
      </c>
      <c r="U821" s="161"/>
      <c r="V821" s="151" t="e">
        <f>IF(C821="",NA(),IF(OR(C821="Smelter not listed",C821="Smelter not yet identified"),MATCH($B821&amp;$D821,'Smelter Look-up'!$J:$J,0),MATCH($B821&amp;$C821,'Smelter Look-up'!$J:$J,0)))</f>
        <v>#N/A</v>
      </c>
      <c r="W821" s="134"/>
      <c r="X821" s="134">
        <f t="shared" ca="1" si="12"/>
        <v>0</v>
      </c>
      <c r="Y821" s="134"/>
      <c r="Z821" s="134"/>
      <c r="AA821" s="134"/>
      <c r="AB821" s="162" t="str">
        <f t="shared" si="13"/>
        <v/>
      </c>
      <c r="AC821" s="134"/>
      <c r="AD821" s="134"/>
      <c r="AE821" s="134"/>
      <c r="AF821" s="134"/>
      <c r="AG821" s="134"/>
      <c r="AH821" s="134"/>
    </row>
    <row r="822" spans="1:34" ht="12" customHeight="1">
      <c r="A822" s="160"/>
      <c r="B822" s="155" t="str">
        <f t="array" ref="B822">IF(LEN(A822)=0,"",INDEX('Smelter Look-up'!$A:$A,MATCH($A822,'Smelter Look-up'!$E:$E,0)))</f>
        <v/>
      </c>
      <c r="C822" s="158" t="str">
        <f t="array" ref="C822">IF(LEN(A822)=0,"",INDEX('Smelter Look-up'!$C:$C,MATCH($A822,'Smelter Look-up'!$E:$E,0)))</f>
        <v/>
      </c>
      <c r="D822" s="155"/>
      <c r="E822" s="155" t="str">
        <f ca="1">IF(ISERROR($V822),"",OFFSET('Smelter Look-up'!$D$4,$V822-4,0)&amp;"")</f>
        <v/>
      </c>
      <c r="F822" s="155" t="str">
        <f ca="1">IF(ISERROR($V822),"",OFFSET('Smelter Look-up'!$E$4,$V822-4,0))</f>
        <v/>
      </c>
      <c r="G822" s="155" t="str">
        <f ca="1">IF(C822=$X$4,IF(ISERROR($V822),"Enter smelter details","RMI"),IF(ISERROR($V822),"",OFFSET('Smelter Look-up'!$F$4,$V822-4,0)))</f>
        <v/>
      </c>
      <c r="H822" s="156" t="str">
        <f ca="1">IF(ISERROR($V822),"",OFFSET('Smelter Look-up'!$G$4,$V822-4,0))</f>
        <v/>
      </c>
      <c r="I822" s="157" t="str">
        <f ca="1">IF(ISERROR($V822),"",OFFSET('Smelter Look-up'!$H$4,$V822-4,0))</f>
        <v/>
      </c>
      <c r="J822" s="157" t="str">
        <f ca="1">IF(ISERROR($V822),"",OFFSET('Smelter Look-up'!$I$4,$V822-4,0))</f>
        <v/>
      </c>
      <c r="K822" s="158"/>
      <c r="L822" s="158"/>
      <c r="M822" s="158"/>
      <c r="N822" s="158"/>
      <c r="O822" s="158"/>
      <c r="P822" s="157"/>
      <c r="Q822" s="159"/>
      <c r="R822" s="155" t="str">
        <f ca="1">IF(ISERROR($V822),"",OFFSET('Smelter Look-up'!$C$4,$V822-4,0)&amp;"")</f>
        <v/>
      </c>
      <c r="S822" s="160" t="str">
        <f t="array" aca="1" ref="S822" ca="1">IF(B822="","",IF(ISERROR(MATCH($E822,CL,0)),"Unknown",INDIRECT("'C'!$A$"&amp;MATCH($E822,CL,0)+1)))</f>
        <v/>
      </c>
      <c r="T822" s="160" t="str">
        <f t="array" aca="1" ref="T822" ca="1">IF(B822="","",IF(ISERROR(MATCH($J822,SorP!$B$1:$B$6226,0)),"",INDIRECT("'SorP'!$A$"&amp;MATCH($S822&amp;$J822,SorP!C:C,0))))</f>
        <v/>
      </c>
      <c r="U822" s="161"/>
      <c r="V822" s="151" t="e">
        <f>IF(C822="",NA(),IF(OR(C822="Smelter not listed",C822="Smelter not yet identified"),MATCH($B822&amp;$D822,'Smelter Look-up'!$J:$J,0),MATCH($B822&amp;$C822,'Smelter Look-up'!$J:$J,0)))</f>
        <v>#N/A</v>
      </c>
      <c r="W822" s="134"/>
      <c r="X822" s="134">
        <f t="shared" ca="1" si="12"/>
        <v>0</v>
      </c>
      <c r="Y822" s="134"/>
      <c r="Z822" s="134"/>
      <c r="AA822" s="134"/>
      <c r="AB822" s="162" t="str">
        <f t="shared" si="13"/>
        <v/>
      </c>
      <c r="AC822" s="134"/>
      <c r="AD822" s="134"/>
      <c r="AE822" s="134"/>
      <c r="AF822" s="134"/>
      <c r="AG822" s="134"/>
      <c r="AH822" s="134"/>
    </row>
    <row r="823" spans="1:34" ht="12" customHeight="1">
      <c r="A823" s="160"/>
      <c r="B823" s="155" t="str">
        <f t="array" ref="B823">IF(LEN(A823)=0,"",INDEX('Smelter Look-up'!$A:$A,MATCH($A823,'Smelter Look-up'!$E:$E,0)))</f>
        <v/>
      </c>
      <c r="C823" s="158" t="str">
        <f t="array" ref="C823">IF(LEN(A823)=0,"",INDEX('Smelter Look-up'!$C:$C,MATCH($A823,'Smelter Look-up'!$E:$E,0)))</f>
        <v/>
      </c>
      <c r="D823" s="155"/>
      <c r="E823" s="155" t="str">
        <f ca="1">IF(ISERROR($V823),"",OFFSET('Smelter Look-up'!$D$4,$V823-4,0)&amp;"")</f>
        <v/>
      </c>
      <c r="F823" s="155" t="str">
        <f ca="1">IF(ISERROR($V823),"",OFFSET('Smelter Look-up'!$E$4,$V823-4,0))</f>
        <v/>
      </c>
      <c r="G823" s="155" t="str">
        <f ca="1">IF(C823=$X$4,IF(ISERROR($V823),"Enter smelter details","RMI"),IF(ISERROR($V823),"",OFFSET('Smelter Look-up'!$F$4,$V823-4,0)))</f>
        <v/>
      </c>
      <c r="H823" s="156" t="str">
        <f ca="1">IF(ISERROR($V823),"",OFFSET('Smelter Look-up'!$G$4,$V823-4,0))</f>
        <v/>
      </c>
      <c r="I823" s="157" t="str">
        <f ca="1">IF(ISERROR($V823),"",OFFSET('Smelter Look-up'!$H$4,$V823-4,0))</f>
        <v/>
      </c>
      <c r="J823" s="157" t="str">
        <f ca="1">IF(ISERROR($V823),"",OFFSET('Smelter Look-up'!$I$4,$V823-4,0))</f>
        <v/>
      </c>
      <c r="K823" s="158"/>
      <c r="L823" s="158"/>
      <c r="M823" s="158"/>
      <c r="N823" s="158"/>
      <c r="O823" s="158"/>
      <c r="P823" s="157"/>
      <c r="Q823" s="159"/>
      <c r="R823" s="155" t="str">
        <f ca="1">IF(ISERROR($V823),"",OFFSET('Smelter Look-up'!$C$4,$V823-4,0)&amp;"")</f>
        <v/>
      </c>
      <c r="S823" s="160" t="str">
        <f t="array" aca="1" ref="S823" ca="1">IF(B823="","",IF(ISERROR(MATCH($E823,CL,0)),"Unknown",INDIRECT("'C'!$A$"&amp;MATCH($E823,CL,0)+1)))</f>
        <v/>
      </c>
      <c r="T823" s="160" t="str">
        <f t="array" aca="1" ref="T823" ca="1">IF(B823="","",IF(ISERROR(MATCH($J823,SorP!$B$1:$B$6226,0)),"",INDIRECT("'SorP'!$A$"&amp;MATCH($S823&amp;$J823,SorP!C:C,0))))</f>
        <v/>
      </c>
      <c r="U823" s="161"/>
      <c r="V823" s="151" t="e">
        <f>IF(C823="",NA(),IF(OR(C823="Smelter not listed",C823="Smelter not yet identified"),MATCH($B823&amp;$D823,'Smelter Look-up'!$J:$J,0),MATCH($B823&amp;$C823,'Smelter Look-up'!$J:$J,0)))</f>
        <v>#N/A</v>
      </c>
      <c r="W823" s="134"/>
      <c r="X823" s="134">
        <f t="shared" ca="1" si="12"/>
        <v>0</v>
      </c>
      <c r="Y823" s="134"/>
      <c r="Z823" s="134"/>
      <c r="AA823" s="134"/>
      <c r="AB823" s="162" t="str">
        <f t="shared" si="13"/>
        <v/>
      </c>
      <c r="AC823" s="134"/>
      <c r="AD823" s="134"/>
      <c r="AE823" s="134"/>
      <c r="AF823" s="134"/>
      <c r="AG823" s="134"/>
      <c r="AH823" s="134"/>
    </row>
    <row r="824" spans="1:34" ht="12" customHeight="1">
      <c r="A824" s="160"/>
      <c r="B824" s="155" t="str">
        <f t="array" ref="B824">IF(LEN(A824)=0,"",INDEX('Smelter Look-up'!$A:$A,MATCH($A824,'Smelter Look-up'!$E:$E,0)))</f>
        <v/>
      </c>
      <c r="C824" s="158" t="str">
        <f t="array" ref="C824">IF(LEN(A824)=0,"",INDEX('Smelter Look-up'!$C:$C,MATCH($A824,'Smelter Look-up'!$E:$E,0)))</f>
        <v/>
      </c>
      <c r="D824" s="155"/>
      <c r="E824" s="155" t="str">
        <f ca="1">IF(ISERROR($V824),"",OFFSET('Smelter Look-up'!$D$4,$V824-4,0)&amp;"")</f>
        <v/>
      </c>
      <c r="F824" s="155" t="str">
        <f ca="1">IF(ISERROR($V824),"",OFFSET('Smelter Look-up'!$E$4,$V824-4,0))</f>
        <v/>
      </c>
      <c r="G824" s="155" t="str">
        <f ca="1">IF(C824=$X$4,IF(ISERROR($V824),"Enter smelter details","RMI"),IF(ISERROR($V824),"",OFFSET('Smelter Look-up'!$F$4,$V824-4,0)))</f>
        <v/>
      </c>
      <c r="H824" s="156" t="str">
        <f ca="1">IF(ISERROR($V824),"",OFFSET('Smelter Look-up'!$G$4,$V824-4,0))</f>
        <v/>
      </c>
      <c r="I824" s="157" t="str">
        <f ca="1">IF(ISERROR($V824),"",OFFSET('Smelter Look-up'!$H$4,$V824-4,0))</f>
        <v/>
      </c>
      <c r="J824" s="157" t="str">
        <f ca="1">IF(ISERROR($V824),"",OFFSET('Smelter Look-up'!$I$4,$V824-4,0))</f>
        <v/>
      </c>
      <c r="K824" s="158"/>
      <c r="L824" s="158"/>
      <c r="M824" s="158"/>
      <c r="N824" s="158"/>
      <c r="O824" s="158"/>
      <c r="P824" s="157"/>
      <c r="Q824" s="159"/>
      <c r="R824" s="155" t="str">
        <f ca="1">IF(ISERROR($V824),"",OFFSET('Smelter Look-up'!$C$4,$V824-4,0)&amp;"")</f>
        <v/>
      </c>
      <c r="S824" s="160" t="str">
        <f t="array" aca="1" ref="S824" ca="1">IF(B824="","",IF(ISERROR(MATCH($E824,CL,0)),"Unknown",INDIRECT("'C'!$A$"&amp;MATCH($E824,CL,0)+1)))</f>
        <v/>
      </c>
      <c r="T824" s="160" t="str">
        <f t="array" aca="1" ref="T824" ca="1">IF(B824="","",IF(ISERROR(MATCH($J824,SorP!$B$1:$B$6226,0)),"",INDIRECT("'SorP'!$A$"&amp;MATCH($S824&amp;$J824,SorP!C:C,0))))</f>
        <v/>
      </c>
      <c r="U824" s="161"/>
      <c r="V824" s="151" t="e">
        <f>IF(C824="",NA(),IF(OR(C824="Smelter not listed",C824="Smelter not yet identified"),MATCH($B824&amp;$D824,'Smelter Look-up'!$J:$J,0),MATCH($B824&amp;$C824,'Smelter Look-up'!$J:$J,0)))</f>
        <v>#N/A</v>
      </c>
      <c r="W824" s="134"/>
      <c r="X824" s="134">
        <f t="shared" ca="1" si="12"/>
        <v>0</v>
      </c>
      <c r="Y824" s="134"/>
      <c r="Z824" s="134"/>
      <c r="AA824" s="134"/>
      <c r="AB824" s="162" t="str">
        <f t="shared" si="13"/>
        <v/>
      </c>
      <c r="AC824" s="134"/>
      <c r="AD824" s="134"/>
      <c r="AE824" s="134"/>
      <c r="AF824" s="134"/>
      <c r="AG824" s="134"/>
      <c r="AH824" s="134"/>
    </row>
    <row r="825" spans="1:34" ht="12" customHeight="1">
      <c r="A825" s="160"/>
      <c r="B825" s="155" t="str">
        <f t="array" ref="B825">IF(LEN(A825)=0,"",INDEX('Smelter Look-up'!$A:$A,MATCH($A825,'Smelter Look-up'!$E:$E,0)))</f>
        <v/>
      </c>
      <c r="C825" s="158" t="str">
        <f t="array" ref="C825">IF(LEN(A825)=0,"",INDEX('Smelter Look-up'!$C:$C,MATCH($A825,'Smelter Look-up'!$E:$E,0)))</f>
        <v/>
      </c>
      <c r="D825" s="155"/>
      <c r="E825" s="155" t="str">
        <f ca="1">IF(ISERROR($V825),"",OFFSET('Smelter Look-up'!$D$4,$V825-4,0)&amp;"")</f>
        <v/>
      </c>
      <c r="F825" s="155" t="str">
        <f ca="1">IF(ISERROR($V825),"",OFFSET('Smelter Look-up'!$E$4,$V825-4,0))</f>
        <v/>
      </c>
      <c r="G825" s="155" t="str">
        <f ca="1">IF(C825=$X$4,IF(ISERROR($V825),"Enter smelter details","RMI"),IF(ISERROR($V825),"",OFFSET('Smelter Look-up'!$F$4,$V825-4,0)))</f>
        <v/>
      </c>
      <c r="H825" s="156" t="str">
        <f ca="1">IF(ISERROR($V825),"",OFFSET('Smelter Look-up'!$G$4,$V825-4,0))</f>
        <v/>
      </c>
      <c r="I825" s="157" t="str">
        <f ca="1">IF(ISERROR($V825),"",OFFSET('Smelter Look-up'!$H$4,$V825-4,0))</f>
        <v/>
      </c>
      <c r="J825" s="157" t="str">
        <f ca="1">IF(ISERROR($V825),"",OFFSET('Smelter Look-up'!$I$4,$V825-4,0))</f>
        <v/>
      </c>
      <c r="K825" s="158"/>
      <c r="L825" s="158"/>
      <c r="M825" s="158"/>
      <c r="N825" s="158"/>
      <c r="O825" s="158"/>
      <c r="P825" s="157"/>
      <c r="Q825" s="159"/>
      <c r="R825" s="155" t="str">
        <f ca="1">IF(ISERROR($V825),"",OFFSET('Smelter Look-up'!$C$4,$V825-4,0)&amp;"")</f>
        <v/>
      </c>
      <c r="S825" s="160" t="str">
        <f t="array" aca="1" ref="S825" ca="1">IF(B825="","",IF(ISERROR(MATCH($E825,CL,0)),"Unknown",INDIRECT("'C'!$A$"&amp;MATCH($E825,CL,0)+1)))</f>
        <v/>
      </c>
      <c r="T825" s="160" t="str">
        <f t="array" aca="1" ref="T825" ca="1">IF(B825="","",IF(ISERROR(MATCH($J825,SorP!$B$1:$B$6226,0)),"",INDIRECT("'SorP'!$A$"&amp;MATCH($S825&amp;$J825,SorP!C:C,0))))</f>
        <v/>
      </c>
      <c r="U825" s="161"/>
      <c r="V825" s="151" t="e">
        <f>IF(C825="",NA(),IF(OR(C825="Smelter not listed",C825="Smelter not yet identified"),MATCH($B825&amp;$D825,'Smelter Look-up'!$J:$J,0),MATCH($B825&amp;$C825,'Smelter Look-up'!$J:$J,0)))</f>
        <v>#N/A</v>
      </c>
      <c r="W825" s="134"/>
      <c r="X825" s="134">
        <f t="shared" ca="1" si="12"/>
        <v>0</v>
      </c>
      <c r="Y825" s="134"/>
      <c r="Z825" s="134"/>
      <c r="AA825" s="134"/>
      <c r="AB825" s="162" t="str">
        <f t="shared" si="13"/>
        <v/>
      </c>
      <c r="AC825" s="134"/>
      <c r="AD825" s="134"/>
      <c r="AE825" s="134"/>
      <c r="AF825" s="134"/>
      <c r="AG825" s="134"/>
      <c r="AH825" s="134"/>
    </row>
    <row r="826" spans="1:34" ht="12" customHeight="1">
      <c r="A826" s="160"/>
      <c r="B826" s="155" t="str">
        <f t="array" ref="B826">IF(LEN(A826)=0,"",INDEX('Smelter Look-up'!$A:$A,MATCH($A826,'Smelter Look-up'!$E:$E,0)))</f>
        <v/>
      </c>
      <c r="C826" s="158" t="str">
        <f t="array" ref="C826">IF(LEN(A826)=0,"",INDEX('Smelter Look-up'!$C:$C,MATCH($A826,'Smelter Look-up'!$E:$E,0)))</f>
        <v/>
      </c>
      <c r="D826" s="155"/>
      <c r="E826" s="155" t="str">
        <f ca="1">IF(ISERROR($V826),"",OFFSET('Smelter Look-up'!$D$4,$V826-4,0)&amp;"")</f>
        <v/>
      </c>
      <c r="F826" s="155" t="str">
        <f ca="1">IF(ISERROR($V826),"",OFFSET('Smelter Look-up'!$E$4,$V826-4,0))</f>
        <v/>
      </c>
      <c r="G826" s="155" t="str">
        <f ca="1">IF(C826=$X$4,IF(ISERROR($V826),"Enter smelter details","RMI"),IF(ISERROR($V826),"",OFFSET('Smelter Look-up'!$F$4,$V826-4,0)))</f>
        <v/>
      </c>
      <c r="H826" s="156" t="str">
        <f ca="1">IF(ISERROR($V826),"",OFFSET('Smelter Look-up'!$G$4,$V826-4,0))</f>
        <v/>
      </c>
      <c r="I826" s="157" t="str">
        <f ca="1">IF(ISERROR($V826),"",OFFSET('Smelter Look-up'!$H$4,$V826-4,0))</f>
        <v/>
      </c>
      <c r="J826" s="157" t="str">
        <f ca="1">IF(ISERROR($V826),"",OFFSET('Smelter Look-up'!$I$4,$V826-4,0))</f>
        <v/>
      </c>
      <c r="K826" s="158"/>
      <c r="L826" s="158"/>
      <c r="M826" s="158"/>
      <c r="N826" s="158"/>
      <c r="O826" s="158"/>
      <c r="P826" s="157"/>
      <c r="Q826" s="159"/>
      <c r="R826" s="155" t="str">
        <f ca="1">IF(ISERROR($V826),"",OFFSET('Smelter Look-up'!$C$4,$V826-4,0)&amp;"")</f>
        <v/>
      </c>
      <c r="S826" s="160" t="str">
        <f t="array" aca="1" ref="S826" ca="1">IF(B826="","",IF(ISERROR(MATCH($E826,CL,0)),"Unknown",INDIRECT("'C'!$A$"&amp;MATCH($E826,CL,0)+1)))</f>
        <v/>
      </c>
      <c r="T826" s="160" t="str">
        <f t="array" aca="1" ref="T826" ca="1">IF(B826="","",IF(ISERROR(MATCH($J826,SorP!$B$1:$B$6226,0)),"",INDIRECT("'SorP'!$A$"&amp;MATCH($S826&amp;$J826,SorP!C:C,0))))</f>
        <v/>
      </c>
      <c r="U826" s="161"/>
      <c r="V826" s="151" t="e">
        <f>IF(C826="",NA(),IF(OR(C826="Smelter not listed",C826="Smelter not yet identified"),MATCH($B826&amp;$D826,'Smelter Look-up'!$J:$J,0),MATCH($B826&amp;$C826,'Smelter Look-up'!$J:$J,0)))</f>
        <v>#N/A</v>
      </c>
      <c r="W826" s="134"/>
      <c r="X826" s="134">
        <f t="shared" ca="1" si="12"/>
        <v>0</v>
      </c>
      <c r="Y826" s="134"/>
      <c r="Z826" s="134"/>
      <c r="AA826" s="134"/>
      <c r="AB826" s="162" t="str">
        <f t="shared" si="13"/>
        <v/>
      </c>
      <c r="AC826" s="134"/>
      <c r="AD826" s="134"/>
      <c r="AE826" s="134"/>
      <c r="AF826" s="134"/>
      <c r="AG826" s="134"/>
      <c r="AH826" s="134"/>
    </row>
    <row r="827" spans="1:34" ht="12" customHeight="1">
      <c r="A827" s="160"/>
      <c r="B827" s="155" t="str">
        <f t="array" ref="B827">IF(LEN(A827)=0,"",INDEX('Smelter Look-up'!$A:$A,MATCH($A827,'Smelter Look-up'!$E:$E,0)))</f>
        <v/>
      </c>
      <c r="C827" s="158" t="str">
        <f t="array" ref="C827">IF(LEN(A827)=0,"",INDEX('Smelter Look-up'!$C:$C,MATCH($A827,'Smelter Look-up'!$E:$E,0)))</f>
        <v/>
      </c>
      <c r="D827" s="155"/>
      <c r="E827" s="155" t="str">
        <f ca="1">IF(ISERROR($V827),"",OFFSET('Smelter Look-up'!$D$4,$V827-4,0)&amp;"")</f>
        <v/>
      </c>
      <c r="F827" s="155" t="str">
        <f ca="1">IF(ISERROR($V827),"",OFFSET('Smelter Look-up'!$E$4,$V827-4,0))</f>
        <v/>
      </c>
      <c r="G827" s="155" t="str">
        <f ca="1">IF(C827=$X$4,IF(ISERROR($V827),"Enter smelter details","RMI"),IF(ISERROR($V827),"",OFFSET('Smelter Look-up'!$F$4,$V827-4,0)))</f>
        <v/>
      </c>
      <c r="H827" s="156" t="str">
        <f ca="1">IF(ISERROR($V827),"",OFFSET('Smelter Look-up'!$G$4,$V827-4,0))</f>
        <v/>
      </c>
      <c r="I827" s="157" t="str">
        <f ca="1">IF(ISERROR($V827),"",OFFSET('Smelter Look-up'!$H$4,$V827-4,0))</f>
        <v/>
      </c>
      <c r="J827" s="157" t="str">
        <f ca="1">IF(ISERROR($V827),"",OFFSET('Smelter Look-up'!$I$4,$V827-4,0))</f>
        <v/>
      </c>
      <c r="K827" s="158"/>
      <c r="L827" s="158"/>
      <c r="M827" s="158"/>
      <c r="N827" s="158"/>
      <c r="O827" s="158"/>
      <c r="P827" s="157"/>
      <c r="Q827" s="159"/>
      <c r="R827" s="155" t="str">
        <f ca="1">IF(ISERROR($V827),"",OFFSET('Smelter Look-up'!$C$4,$V827-4,0)&amp;"")</f>
        <v/>
      </c>
      <c r="S827" s="160" t="str">
        <f t="array" aca="1" ref="S827" ca="1">IF(B827="","",IF(ISERROR(MATCH($E827,CL,0)),"Unknown",INDIRECT("'C'!$A$"&amp;MATCH($E827,CL,0)+1)))</f>
        <v/>
      </c>
      <c r="T827" s="160" t="str">
        <f t="array" aca="1" ref="T827" ca="1">IF(B827="","",IF(ISERROR(MATCH($J827,SorP!$B$1:$B$6226,0)),"",INDIRECT("'SorP'!$A$"&amp;MATCH($S827&amp;$J827,SorP!C:C,0))))</f>
        <v/>
      </c>
      <c r="U827" s="161"/>
      <c r="V827" s="151" t="e">
        <f>IF(C827="",NA(),IF(OR(C827="Smelter not listed",C827="Smelter not yet identified"),MATCH($B827&amp;$D827,'Smelter Look-up'!$J:$J,0),MATCH($B827&amp;$C827,'Smelter Look-up'!$J:$J,0)))</f>
        <v>#N/A</v>
      </c>
      <c r="W827" s="134"/>
      <c r="X827" s="134">
        <f t="shared" ca="1" si="12"/>
        <v>0</v>
      </c>
      <c r="Y827" s="134"/>
      <c r="Z827" s="134"/>
      <c r="AA827" s="134"/>
      <c r="AB827" s="162" t="str">
        <f t="shared" si="13"/>
        <v/>
      </c>
      <c r="AC827" s="134"/>
      <c r="AD827" s="134"/>
      <c r="AE827" s="134"/>
      <c r="AF827" s="134"/>
      <c r="AG827" s="134"/>
      <c r="AH827" s="134"/>
    </row>
    <row r="828" spans="1:34" ht="12" customHeight="1">
      <c r="A828" s="160"/>
      <c r="B828" s="155" t="str">
        <f t="array" ref="B828">IF(LEN(A828)=0,"",INDEX('Smelter Look-up'!$A:$A,MATCH($A828,'Smelter Look-up'!$E:$E,0)))</f>
        <v/>
      </c>
      <c r="C828" s="158" t="str">
        <f t="array" ref="C828">IF(LEN(A828)=0,"",INDEX('Smelter Look-up'!$C:$C,MATCH($A828,'Smelter Look-up'!$E:$E,0)))</f>
        <v/>
      </c>
      <c r="D828" s="155"/>
      <c r="E828" s="155" t="str">
        <f ca="1">IF(ISERROR($V828),"",OFFSET('Smelter Look-up'!$D$4,$V828-4,0)&amp;"")</f>
        <v/>
      </c>
      <c r="F828" s="155" t="str">
        <f ca="1">IF(ISERROR($V828),"",OFFSET('Smelter Look-up'!$E$4,$V828-4,0))</f>
        <v/>
      </c>
      <c r="G828" s="155" t="str">
        <f ca="1">IF(C828=$X$4,IF(ISERROR($V828),"Enter smelter details","RMI"),IF(ISERROR($V828),"",OFFSET('Smelter Look-up'!$F$4,$V828-4,0)))</f>
        <v/>
      </c>
      <c r="H828" s="156" t="str">
        <f ca="1">IF(ISERROR($V828),"",OFFSET('Smelter Look-up'!$G$4,$V828-4,0))</f>
        <v/>
      </c>
      <c r="I828" s="157" t="str">
        <f ca="1">IF(ISERROR($V828),"",OFFSET('Smelter Look-up'!$H$4,$V828-4,0))</f>
        <v/>
      </c>
      <c r="J828" s="157" t="str">
        <f ca="1">IF(ISERROR($V828),"",OFFSET('Smelter Look-up'!$I$4,$V828-4,0))</f>
        <v/>
      </c>
      <c r="K828" s="158"/>
      <c r="L828" s="158"/>
      <c r="M828" s="158"/>
      <c r="N828" s="158"/>
      <c r="O828" s="158"/>
      <c r="P828" s="157"/>
      <c r="Q828" s="159"/>
      <c r="R828" s="155" t="str">
        <f ca="1">IF(ISERROR($V828),"",OFFSET('Smelter Look-up'!$C$4,$V828-4,0)&amp;"")</f>
        <v/>
      </c>
      <c r="S828" s="160" t="str">
        <f t="array" aca="1" ref="S828" ca="1">IF(B828="","",IF(ISERROR(MATCH($E828,CL,0)),"Unknown",INDIRECT("'C'!$A$"&amp;MATCH($E828,CL,0)+1)))</f>
        <v/>
      </c>
      <c r="T828" s="160" t="str">
        <f t="array" aca="1" ref="T828" ca="1">IF(B828="","",IF(ISERROR(MATCH($J828,SorP!$B$1:$B$6226,0)),"",INDIRECT("'SorP'!$A$"&amp;MATCH($S828&amp;$J828,SorP!C:C,0))))</f>
        <v/>
      </c>
      <c r="U828" s="161"/>
      <c r="V828" s="151" t="e">
        <f>IF(C828="",NA(),IF(OR(C828="Smelter not listed",C828="Smelter not yet identified"),MATCH($B828&amp;$D828,'Smelter Look-up'!$J:$J,0),MATCH($B828&amp;$C828,'Smelter Look-up'!$J:$J,0)))</f>
        <v>#N/A</v>
      </c>
      <c r="W828" s="134"/>
      <c r="X828" s="134">
        <f t="shared" ca="1" si="12"/>
        <v>0</v>
      </c>
      <c r="Y828" s="134"/>
      <c r="Z828" s="134"/>
      <c r="AA828" s="134"/>
      <c r="AB828" s="162" t="str">
        <f t="shared" si="13"/>
        <v/>
      </c>
      <c r="AC828" s="134"/>
      <c r="AD828" s="134"/>
      <c r="AE828" s="134"/>
      <c r="AF828" s="134"/>
      <c r="AG828" s="134"/>
      <c r="AH828" s="134"/>
    </row>
    <row r="829" spans="1:34" ht="12" customHeight="1">
      <c r="A829" s="160"/>
      <c r="B829" s="155" t="str">
        <f t="array" ref="B829">IF(LEN(A829)=0,"",INDEX('Smelter Look-up'!$A:$A,MATCH($A829,'Smelter Look-up'!$E:$E,0)))</f>
        <v/>
      </c>
      <c r="C829" s="158" t="str">
        <f t="array" ref="C829">IF(LEN(A829)=0,"",INDEX('Smelter Look-up'!$C:$C,MATCH($A829,'Smelter Look-up'!$E:$E,0)))</f>
        <v/>
      </c>
      <c r="D829" s="155"/>
      <c r="E829" s="155" t="str">
        <f ca="1">IF(ISERROR($V829),"",OFFSET('Smelter Look-up'!$D$4,$V829-4,0)&amp;"")</f>
        <v/>
      </c>
      <c r="F829" s="155" t="str">
        <f ca="1">IF(ISERROR($V829),"",OFFSET('Smelter Look-up'!$E$4,$V829-4,0))</f>
        <v/>
      </c>
      <c r="G829" s="155" t="str">
        <f ca="1">IF(C829=$X$4,IF(ISERROR($V829),"Enter smelter details","RMI"),IF(ISERROR($V829),"",OFFSET('Smelter Look-up'!$F$4,$V829-4,0)))</f>
        <v/>
      </c>
      <c r="H829" s="156" t="str">
        <f ca="1">IF(ISERROR($V829),"",OFFSET('Smelter Look-up'!$G$4,$V829-4,0))</f>
        <v/>
      </c>
      <c r="I829" s="157" t="str">
        <f ca="1">IF(ISERROR($V829),"",OFFSET('Smelter Look-up'!$H$4,$V829-4,0))</f>
        <v/>
      </c>
      <c r="J829" s="157" t="str">
        <f ca="1">IF(ISERROR($V829),"",OFFSET('Smelter Look-up'!$I$4,$V829-4,0))</f>
        <v/>
      </c>
      <c r="K829" s="158"/>
      <c r="L829" s="158"/>
      <c r="M829" s="158"/>
      <c r="N829" s="158"/>
      <c r="O829" s="158"/>
      <c r="P829" s="157"/>
      <c r="Q829" s="159"/>
      <c r="R829" s="155" t="str">
        <f ca="1">IF(ISERROR($V829),"",OFFSET('Smelter Look-up'!$C$4,$V829-4,0)&amp;"")</f>
        <v/>
      </c>
      <c r="S829" s="160" t="str">
        <f t="array" aca="1" ref="S829" ca="1">IF(B829="","",IF(ISERROR(MATCH($E829,CL,0)),"Unknown",INDIRECT("'C'!$A$"&amp;MATCH($E829,CL,0)+1)))</f>
        <v/>
      </c>
      <c r="T829" s="160" t="str">
        <f t="array" aca="1" ref="T829" ca="1">IF(B829="","",IF(ISERROR(MATCH($J829,SorP!$B$1:$B$6226,0)),"",INDIRECT("'SorP'!$A$"&amp;MATCH($S829&amp;$J829,SorP!C:C,0))))</f>
        <v/>
      </c>
      <c r="U829" s="161"/>
      <c r="V829" s="151" t="e">
        <f>IF(C829="",NA(),IF(OR(C829="Smelter not listed",C829="Smelter not yet identified"),MATCH($B829&amp;$D829,'Smelter Look-up'!$J:$J,0),MATCH($B829&amp;$C829,'Smelter Look-up'!$J:$J,0)))</f>
        <v>#N/A</v>
      </c>
      <c r="W829" s="134"/>
      <c r="X829" s="134">
        <f t="shared" ca="1" si="12"/>
        <v>0</v>
      </c>
      <c r="Y829" s="134"/>
      <c r="Z829" s="134"/>
      <c r="AA829" s="134"/>
      <c r="AB829" s="162" t="str">
        <f t="shared" si="13"/>
        <v/>
      </c>
      <c r="AC829" s="134"/>
      <c r="AD829" s="134"/>
      <c r="AE829" s="134"/>
      <c r="AF829" s="134"/>
      <c r="AG829" s="134"/>
      <c r="AH829" s="134"/>
    </row>
    <row r="830" spans="1:34" ht="12" customHeight="1">
      <c r="A830" s="160"/>
      <c r="B830" s="155" t="str">
        <f t="array" ref="B830">IF(LEN(A830)=0,"",INDEX('Smelter Look-up'!$A:$A,MATCH($A830,'Smelter Look-up'!$E:$E,0)))</f>
        <v/>
      </c>
      <c r="C830" s="158" t="str">
        <f t="array" ref="C830">IF(LEN(A830)=0,"",INDEX('Smelter Look-up'!$C:$C,MATCH($A830,'Smelter Look-up'!$E:$E,0)))</f>
        <v/>
      </c>
      <c r="D830" s="155"/>
      <c r="E830" s="155" t="str">
        <f ca="1">IF(ISERROR($V830),"",OFFSET('Smelter Look-up'!$D$4,$V830-4,0)&amp;"")</f>
        <v/>
      </c>
      <c r="F830" s="155" t="str">
        <f ca="1">IF(ISERROR($V830),"",OFFSET('Smelter Look-up'!$E$4,$V830-4,0))</f>
        <v/>
      </c>
      <c r="G830" s="155" t="str">
        <f ca="1">IF(C830=$X$4,IF(ISERROR($V830),"Enter smelter details","RMI"),IF(ISERROR($V830),"",OFFSET('Smelter Look-up'!$F$4,$V830-4,0)))</f>
        <v/>
      </c>
      <c r="H830" s="156" t="str">
        <f ca="1">IF(ISERROR($V830),"",OFFSET('Smelter Look-up'!$G$4,$V830-4,0))</f>
        <v/>
      </c>
      <c r="I830" s="157" t="str">
        <f ca="1">IF(ISERROR($V830),"",OFFSET('Smelter Look-up'!$H$4,$V830-4,0))</f>
        <v/>
      </c>
      <c r="J830" s="157" t="str">
        <f ca="1">IF(ISERROR($V830),"",OFFSET('Smelter Look-up'!$I$4,$V830-4,0))</f>
        <v/>
      </c>
      <c r="K830" s="158"/>
      <c r="L830" s="158"/>
      <c r="M830" s="158"/>
      <c r="N830" s="158"/>
      <c r="O830" s="158"/>
      <c r="P830" s="157"/>
      <c r="Q830" s="159"/>
      <c r="R830" s="155" t="str">
        <f ca="1">IF(ISERROR($V830),"",OFFSET('Smelter Look-up'!$C$4,$V830-4,0)&amp;"")</f>
        <v/>
      </c>
      <c r="S830" s="160" t="str">
        <f t="array" aca="1" ref="S830" ca="1">IF(B830="","",IF(ISERROR(MATCH($E830,CL,0)),"Unknown",INDIRECT("'C'!$A$"&amp;MATCH($E830,CL,0)+1)))</f>
        <v/>
      </c>
      <c r="T830" s="160" t="str">
        <f t="array" aca="1" ref="T830" ca="1">IF(B830="","",IF(ISERROR(MATCH($J830,SorP!$B$1:$B$6226,0)),"",INDIRECT("'SorP'!$A$"&amp;MATCH($S830&amp;$J830,SorP!C:C,0))))</f>
        <v/>
      </c>
      <c r="U830" s="161"/>
      <c r="V830" s="151" t="e">
        <f>IF(C830="",NA(),IF(OR(C830="Smelter not listed",C830="Smelter not yet identified"),MATCH($B830&amp;$D830,'Smelter Look-up'!$J:$J,0),MATCH($B830&amp;$C830,'Smelter Look-up'!$J:$J,0)))</f>
        <v>#N/A</v>
      </c>
      <c r="W830" s="134"/>
      <c r="X830" s="134">
        <f t="shared" ca="1" si="12"/>
        <v>0</v>
      </c>
      <c r="Y830" s="134"/>
      <c r="Z830" s="134"/>
      <c r="AA830" s="134"/>
      <c r="AB830" s="162" t="str">
        <f t="shared" si="13"/>
        <v/>
      </c>
      <c r="AC830" s="134"/>
      <c r="AD830" s="134"/>
      <c r="AE830" s="134"/>
      <c r="AF830" s="134"/>
      <c r="AG830" s="134"/>
      <c r="AH830" s="134"/>
    </row>
    <row r="831" spans="1:34" ht="12" customHeight="1">
      <c r="A831" s="160"/>
      <c r="B831" s="155" t="str">
        <f t="array" ref="B831">IF(LEN(A831)=0,"",INDEX('Smelter Look-up'!$A:$A,MATCH($A831,'Smelter Look-up'!$E:$E,0)))</f>
        <v/>
      </c>
      <c r="C831" s="158" t="str">
        <f t="array" ref="C831">IF(LEN(A831)=0,"",INDEX('Smelter Look-up'!$C:$C,MATCH($A831,'Smelter Look-up'!$E:$E,0)))</f>
        <v/>
      </c>
      <c r="D831" s="155"/>
      <c r="E831" s="155" t="str">
        <f ca="1">IF(ISERROR($V831),"",OFFSET('Smelter Look-up'!$D$4,$V831-4,0)&amp;"")</f>
        <v/>
      </c>
      <c r="F831" s="155" t="str">
        <f ca="1">IF(ISERROR($V831),"",OFFSET('Smelter Look-up'!$E$4,$V831-4,0))</f>
        <v/>
      </c>
      <c r="G831" s="155" t="str">
        <f ca="1">IF(C831=$X$4,IF(ISERROR($V831),"Enter smelter details","RMI"),IF(ISERROR($V831),"",OFFSET('Smelter Look-up'!$F$4,$V831-4,0)))</f>
        <v/>
      </c>
      <c r="H831" s="156" t="str">
        <f ca="1">IF(ISERROR($V831),"",OFFSET('Smelter Look-up'!$G$4,$V831-4,0))</f>
        <v/>
      </c>
      <c r="I831" s="157" t="str">
        <f ca="1">IF(ISERROR($V831),"",OFFSET('Smelter Look-up'!$H$4,$V831-4,0))</f>
        <v/>
      </c>
      <c r="J831" s="157" t="str">
        <f ca="1">IF(ISERROR($V831),"",OFFSET('Smelter Look-up'!$I$4,$V831-4,0))</f>
        <v/>
      </c>
      <c r="K831" s="158"/>
      <c r="L831" s="158"/>
      <c r="M831" s="158"/>
      <c r="N831" s="158"/>
      <c r="O831" s="158"/>
      <c r="P831" s="157"/>
      <c r="Q831" s="159"/>
      <c r="R831" s="155" t="str">
        <f ca="1">IF(ISERROR($V831),"",OFFSET('Smelter Look-up'!$C$4,$V831-4,0)&amp;"")</f>
        <v/>
      </c>
      <c r="S831" s="160" t="str">
        <f t="array" aca="1" ref="S831" ca="1">IF(B831="","",IF(ISERROR(MATCH($E831,CL,0)),"Unknown",INDIRECT("'C'!$A$"&amp;MATCH($E831,CL,0)+1)))</f>
        <v/>
      </c>
      <c r="T831" s="160" t="str">
        <f t="array" aca="1" ref="T831" ca="1">IF(B831="","",IF(ISERROR(MATCH($J831,SorP!$B$1:$B$6226,0)),"",INDIRECT("'SorP'!$A$"&amp;MATCH($S831&amp;$J831,SorP!C:C,0))))</f>
        <v/>
      </c>
      <c r="U831" s="161"/>
      <c r="V831" s="151" t="e">
        <f>IF(C831="",NA(),IF(OR(C831="Smelter not listed",C831="Smelter not yet identified"),MATCH($B831&amp;$D831,'Smelter Look-up'!$J:$J,0),MATCH($B831&amp;$C831,'Smelter Look-up'!$J:$J,0)))</f>
        <v>#N/A</v>
      </c>
      <c r="W831" s="134"/>
      <c r="X831" s="134">
        <f t="shared" ca="1" si="12"/>
        <v>0</v>
      </c>
      <c r="Y831" s="134"/>
      <c r="Z831" s="134"/>
      <c r="AA831" s="134"/>
      <c r="AB831" s="162" t="str">
        <f t="shared" si="13"/>
        <v/>
      </c>
      <c r="AC831" s="134"/>
      <c r="AD831" s="134"/>
      <c r="AE831" s="134"/>
      <c r="AF831" s="134"/>
      <c r="AG831" s="134"/>
      <c r="AH831" s="134"/>
    </row>
    <row r="832" spans="1:34" ht="12" customHeight="1">
      <c r="A832" s="160"/>
      <c r="B832" s="155" t="str">
        <f t="array" ref="B832">IF(LEN(A832)=0,"",INDEX('Smelter Look-up'!$A:$A,MATCH($A832,'Smelter Look-up'!$E:$E,0)))</f>
        <v/>
      </c>
      <c r="C832" s="158" t="str">
        <f t="array" ref="C832">IF(LEN(A832)=0,"",INDEX('Smelter Look-up'!$C:$C,MATCH($A832,'Smelter Look-up'!$E:$E,0)))</f>
        <v/>
      </c>
      <c r="D832" s="155"/>
      <c r="E832" s="155" t="str">
        <f ca="1">IF(ISERROR($V832),"",OFFSET('Smelter Look-up'!$D$4,$V832-4,0)&amp;"")</f>
        <v/>
      </c>
      <c r="F832" s="155" t="str">
        <f ca="1">IF(ISERROR($V832),"",OFFSET('Smelter Look-up'!$E$4,$V832-4,0))</f>
        <v/>
      </c>
      <c r="G832" s="155" t="str">
        <f ca="1">IF(C832=$X$4,IF(ISERROR($V832),"Enter smelter details","RMI"),IF(ISERROR($V832),"",OFFSET('Smelter Look-up'!$F$4,$V832-4,0)))</f>
        <v/>
      </c>
      <c r="H832" s="156" t="str">
        <f ca="1">IF(ISERROR($V832),"",OFFSET('Smelter Look-up'!$G$4,$V832-4,0))</f>
        <v/>
      </c>
      <c r="I832" s="157" t="str">
        <f ca="1">IF(ISERROR($V832),"",OFFSET('Smelter Look-up'!$H$4,$V832-4,0))</f>
        <v/>
      </c>
      <c r="J832" s="157" t="str">
        <f ca="1">IF(ISERROR($V832),"",OFFSET('Smelter Look-up'!$I$4,$V832-4,0))</f>
        <v/>
      </c>
      <c r="K832" s="158"/>
      <c r="L832" s="158"/>
      <c r="M832" s="158"/>
      <c r="N832" s="158"/>
      <c r="O832" s="158"/>
      <c r="P832" s="157"/>
      <c r="Q832" s="159"/>
      <c r="R832" s="155" t="str">
        <f ca="1">IF(ISERROR($V832),"",OFFSET('Smelter Look-up'!$C$4,$V832-4,0)&amp;"")</f>
        <v/>
      </c>
      <c r="S832" s="160" t="str">
        <f t="array" aca="1" ref="S832" ca="1">IF(B832="","",IF(ISERROR(MATCH($E832,CL,0)),"Unknown",INDIRECT("'C'!$A$"&amp;MATCH($E832,CL,0)+1)))</f>
        <v/>
      </c>
      <c r="T832" s="160" t="str">
        <f t="array" aca="1" ref="T832" ca="1">IF(B832="","",IF(ISERROR(MATCH($J832,SorP!$B$1:$B$6226,0)),"",INDIRECT("'SorP'!$A$"&amp;MATCH($S832&amp;$J832,SorP!C:C,0))))</f>
        <v/>
      </c>
      <c r="U832" s="161"/>
      <c r="V832" s="151" t="e">
        <f>IF(C832="",NA(),IF(OR(C832="Smelter not listed",C832="Smelter not yet identified"),MATCH($B832&amp;$D832,'Smelter Look-up'!$J:$J,0),MATCH($B832&amp;$C832,'Smelter Look-up'!$J:$J,0)))</f>
        <v>#N/A</v>
      </c>
      <c r="W832" s="134"/>
      <c r="X832" s="134">
        <f t="shared" ca="1" si="12"/>
        <v>0</v>
      </c>
      <c r="Y832" s="134"/>
      <c r="Z832" s="134"/>
      <c r="AA832" s="134"/>
      <c r="AB832" s="162" t="str">
        <f t="shared" si="13"/>
        <v/>
      </c>
      <c r="AC832" s="134"/>
      <c r="AD832" s="134"/>
      <c r="AE832" s="134"/>
      <c r="AF832" s="134"/>
      <c r="AG832" s="134"/>
      <c r="AH832" s="134"/>
    </row>
    <row r="833" spans="1:34" ht="12" customHeight="1">
      <c r="A833" s="160"/>
      <c r="B833" s="155" t="str">
        <f t="array" ref="B833">IF(LEN(A833)=0,"",INDEX('Smelter Look-up'!$A:$A,MATCH($A833,'Smelter Look-up'!$E:$E,0)))</f>
        <v/>
      </c>
      <c r="C833" s="158" t="str">
        <f t="array" ref="C833">IF(LEN(A833)=0,"",INDEX('Smelter Look-up'!$C:$C,MATCH($A833,'Smelter Look-up'!$E:$E,0)))</f>
        <v/>
      </c>
      <c r="D833" s="155"/>
      <c r="E833" s="155" t="str">
        <f ca="1">IF(ISERROR($V833),"",OFFSET('Smelter Look-up'!$D$4,$V833-4,0)&amp;"")</f>
        <v/>
      </c>
      <c r="F833" s="155" t="str">
        <f ca="1">IF(ISERROR($V833),"",OFFSET('Smelter Look-up'!$E$4,$V833-4,0))</f>
        <v/>
      </c>
      <c r="G833" s="155" t="str">
        <f ca="1">IF(C833=$X$4,IF(ISERROR($V833),"Enter smelter details","RMI"),IF(ISERROR($V833),"",OFFSET('Smelter Look-up'!$F$4,$V833-4,0)))</f>
        <v/>
      </c>
      <c r="H833" s="156" t="str">
        <f ca="1">IF(ISERROR($V833),"",OFFSET('Smelter Look-up'!$G$4,$V833-4,0))</f>
        <v/>
      </c>
      <c r="I833" s="157" t="str">
        <f ca="1">IF(ISERROR($V833),"",OFFSET('Smelter Look-up'!$H$4,$V833-4,0))</f>
        <v/>
      </c>
      <c r="J833" s="157" t="str">
        <f ca="1">IF(ISERROR($V833),"",OFFSET('Smelter Look-up'!$I$4,$V833-4,0))</f>
        <v/>
      </c>
      <c r="K833" s="158"/>
      <c r="L833" s="158"/>
      <c r="M833" s="158"/>
      <c r="N833" s="158"/>
      <c r="O833" s="158"/>
      <c r="P833" s="157"/>
      <c r="Q833" s="159"/>
      <c r="R833" s="155" t="str">
        <f ca="1">IF(ISERROR($V833),"",OFFSET('Smelter Look-up'!$C$4,$V833-4,0)&amp;"")</f>
        <v/>
      </c>
      <c r="S833" s="160" t="str">
        <f t="array" aca="1" ref="S833" ca="1">IF(B833="","",IF(ISERROR(MATCH($E833,CL,0)),"Unknown",INDIRECT("'C'!$A$"&amp;MATCH($E833,CL,0)+1)))</f>
        <v/>
      </c>
      <c r="T833" s="160" t="str">
        <f t="array" aca="1" ref="T833" ca="1">IF(B833="","",IF(ISERROR(MATCH($J833,SorP!$B$1:$B$6226,0)),"",INDIRECT("'SorP'!$A$"&amp;MATCH($S833&amp;$J833,SorP!C:C,0))))</f>
        <v/>
      </c>
      <c r="U833" s="161"/>
      <c r="V833" s="151" t="e">
        <f>IF(C833="",NA(),IF(OR(C833="Smelter not listed",C833="Smelter not yet identified"),MATCH($B833&amp;$D833,'Smelter Look-up'!$J:$J,0),MATCH($B833&amp;$C833,'Smelter Look-up'!$J:$J,0)))</f>
        <v>#N/A</v>
      </c>
      <c r="W833" s="134"/>
      <c r="X833" s="134">
        <f t="shared" ca="1" si="12"/>
        <v>0</v>
      </c>
      <c r="Y833" s="134"/>
      <c r="Z833" s="134"/>
      <c r="AA833" s="134"/>
      <c r="AB833" s="162" t="str">
        <f t="shared" si="13"/>
        <v/>
      </c>
      <c r="AC833" s="134"/>
      <c r="AD833" s="134"/>
      <c r="AE833" s="134"/>
      <c r="AF833" s="134"/>
      <c r="AG833" s="134"/>
      <c r="AH833" s="134"/>
    </row>
    <row r="834" spans="1:34" ht="12" customHeight="1">
      <c r="A834" s="160"/>
      <c r="B834" s="155" t="str">
        <f t="array" ref="B834">IF(LEN(A834)=0,"",INDEX('Smelter Look-up'!$A:$A,MATCH($A834,'Smelter Look-up'!$E:$E,0)))</f>
        <v/>
      </c>
      <c r="C834" s="158" t="str">
        <f t="array" ref="C834">IF(LEN(A834)=0,"",INDEX('Smelter Look-up'!$C:$C,MATCH($A834,'Smelter Look-up'!$E:$E,0)))</f>
        <v/>
      </c>
      <c r="D834" s="155"/>
      <c r="E834" s="155" t="str">
        <f ca="1">IF(ISERROR($V834),"",OFFSET('Smelter Look-up'!$D$4,$V834-4,0)&amp;"")</f>
        <v/>
      </c>
      <c r="F834" s="155" t="str">
        <f ca="1">IF(ISERROR($V834),"",OFFSET('Smelter Look-up'!$E$4,$V834-4,0))</f>
        <v/>
      </c>
      <c r="G834" s="155" t="str">
        <f ca="1">IF(C834=$X$4,IF(ISERROR($V834),"Enter smelter details","RMI"),IF(ISERROR($V834),"",OFFSET('Smelter Look-up'!$F$4,$V834-4,0)))</f>
        <v/>
      </c>
      <c r="H834" s="156" t="str">
        <f ca="1">IF(ISERROR($V834),"",OFFSET('Smelter Look-up'!$G$4,$V834-4,0))</f>
        <v/>
      </c>
      <c r="I834" s="157" t="str">
        <f ca="1">IF(ISERROR($V834),"",OFFSET('Smelter Look-up'!$H$4,$V834-4,0))</f>
        <v/>
      </c>
      <c r="J834" s="157" t="str">
        <f ca="1">IF(ISERROR($V834),"",OFFSET('Smelter Look-up'!$I$4,$V834-4,0))</f>
        <v/>
      </c>
      <c r="K834" s="158"/>
      <c r="L834" s="158"/>
      <c r="M834" s="158"/>
      <c r="N834" s="158"/>
      <c r="O834" s="158"/>
      <c r="P834" s="157"/>
      <c r="Q834" s="159"/>
      <c r="R834" s="155" t="str">
        <f ca="1">IF(ISERROR($V834),"",OFFSET('Smelter Look-up'!$C$4,$V834-4,0)&amp;"")</f>
        <v/>
      </c>
      <c r="S834" s="160" t="str">
        <f t="array" aca="1" ref="S834" ca="1">IF(B834="","",IF(ISERROR(MATCH($E834,CL,0)),"Unknown",INDIRECT("'C'!$A$"&amp;MATCH($E834,CL,0)+1)))</f>
        <v/>
      </c>
      <c r="T834" s="160" t="str">
        <f t="array" aca="1" ref="T834" ca="1">IF(B834="","",IF(ISERROR(MATCH($J834,SorP!$B$1:$B$6226,0)),"",INDIRECT("'SorP'!$A$"&amp;MATCH($S834&amp;$J834,SorP!C:C,0))))</f>
        <v/>
      </c>
      <c r="U834" s="161"/>
      <c r="V834" s="151" t="e">
        <f>IF(C834="",NA(),IF(OR(C834="Smelter not listed",C834="Smelter not yet identified"),MATCH($B834&amp;$D834,'Smelter Look-up'!$J:$J,0),MATCH($B834&amp;$C834,'Smelter Look-up'!$J:$J,0)))</f>
        <v>#N/A</v>
      </c>
      <c r="W834" s="134"/>
      <c r="X834" s="134">
        <f t="shared" ca="1" si="12"/>
        <v>0</v>
      </c>
      <c r="Y834" s="134"/>
      <c r="Z834" s="134"/>
      <c r="AA834" s="134"/>
      <c r="AB834" s="162" t="str">
        <f t="shared" si="13"/>
        <v/>
      </c>
      <c r="AC834" s="134"/>
      <c r="AD834" s="134"/>
      <c r="AE834" s="134"/>
      <c r="AF834" s="134"/>
      <c r="AG834" s="134"/>
      <c r="AH834" s="134"/>
    </row>
    <row r="835" spans="1:34" ht="12" customHeight="1">
      <c r="A835" s="160"/>
      <c r="B835" s="155" t="str">
        <f t="array" ref="B835">IF(LEN(A835)=0,"",INDEX('Smelter Look-up'!$A:$A,MATCH($A835,'Smelter Look-up'!$E:$E,0)))</f>
        <v/>
      </c>
      <c r="C835" s="158" t="str">
        <f t="array" ref="C835">IF(LEN(A835)=0,"",INDEX('Smelter Look-up'!$C:$C,MATCH($A835,'Smelter Look-up'!$E:$E,0)))</f>
        <v/>
      </c>
      <c r="D835" s="155"/>
      <c r="E835" s="155" t="str">
        <f ca="1">IF(ISERROR($V835),"",OFFSET('Smelter Look-up'!$D$4,$V835-4,0)&amp;"")</f>
        <v/>
      </c>
      <c r="F835" s="155" t="str">
        <f ca="1">IF(ISERROR($V835),"",OFFSET('Smelter Look-up'!$E$4,$V835-4,0))</f>
        <v/>
      </c>
      <c r="G835" s="155" t="str">
        <f ca="1">IF(C835=$X$4,IF(ISERROR($V835),"Enter smelter details","RMI"),IF(ISERROR($V835),"",OFFSET('Smelter Look-up'!$F$4,$V835-4,0)))</f>
        <v/>
      </c>
      <c r="H835" s="156" t="str">
        <f ca="1">IF(ISERROR($V835),"",OFFSET('Smelter Look-up'!$G$4,$V835-4,0))</f>
        <v/>
      </c>
      <c r="I835" s="157" t="str">
        <f ca="1">IF(ISERROR($V835),"",OFFSET('Smelter Look-up'!$H$4,$V835-4,0))</f>
        <v/>
      </c>
      <c r="J835" s="157" t="str">
        <f ca="1">IF(ISERROR($V835),"",OFFSET('Smelter Look-up'!$I$4,$V835-4,0))</f>
        <v/>
      </c>
      <c r="K835" s="158"/>
      <c r="L835" s="158"/>
      <c r="M835" s="158"/>
      <c r="N835" s="158"/>
      <c r="O835" s="158"/>
      <c r="P835" s="157"/>
      <c r="Q835" s="159"/>
      <c r="R835" s="155" t="str">
        <f ca="1">IF(ISERROR($V835),"",OFFSET('Smelter Look-up'!$C$4,$V835-4,0)&amp;"")</f>
        <v/>
      </c>
      <c r="S835" s="160" t="str">
        <f t="array" aca="1" ref="S835" ca="1">IF(B835="","",IF(ISERROR(MATCH($E835,CL,0)),"Unknown",INDIRECT("'C'!$A$"&amp;MATCH($E835,CL,0)+1)))</f>
        <v/>
      </c>
      <c r="T835" s="160" t="str">
        <f t="array" aca="1" ref="T835" ca="1">IF(B835="","",IF(ISERROR(MATCH($J835,SorP!$B$1:$B$6226,0)),"",INDIRECT("'SorP'!$A$"&amp;MATCH($S835&amp;$J835,SorP!C:C,0))))</f>
        <v/>
      </c>
      <c r="U835" s="161"/>
      <c r="V835" s="151" t="e">
        <f>IF(C835="",NA(),IF(OR(C835="Smelter not listed",C835="Smelter not yet identified"),MATCH($B835&amp;$D835,'Smelter Look-up'!$J:$J,0),MATCH($B835&amp;$C835,'Smelter Look-up'!$J:$J,0)))</f>
        <v>#N/A</v>
      </c>
      <c r="W835" s="134"/>
      <c r="X835" s="134">
        <f t="shared" ca="1" si="12"/>
        <v>0</v>
      </c>
      <c r="Y835" s="134"/>
      <c r="Z835" s="134"/>
      <c r="AA835" s="134"/>
      <c r="AB835" s="162" t="str">
        <f t="shared" si="13"/>
        <v/>
      </c>
      <c r="AC835" s="134"/>
      <c r="AD835" s="134"/>
      <c r="AE835" s="134"/>
      <c r="AF835" s="134"/>
      <c r="AG835" s="134"/>
      <c r="AH835" s="134"/>
    </row>
    <row r="836" spans="1:34" ht="12" customHeight="1">
      <c r="A836" s="160"/>
      <c r="B836" s="155" t="str">
        <f t="array" ref="B836">IF(LEN(A836)=0,"",INDEX('Smelter Look-up'!$A:$A,MATCH($A836,'Smelter Look-up'!$E:$E,0)))</f>
        <v/>
      </c>
      <c r="C836" s="158" t="str">
        <f t="array" ref="C836">IF(LEN(A836)=0,"",INDEX('Smelter Look-up'!$C:$C,MATCH($A836,'Smelter Look-up'!$E:$E,0)))</f>
        <v/>
      </c>
      <c r="D836" s="155"/>
      <c r="E836" s="155" t="str">
        <f ca="1">IF(ISERROR($V836),"",OFFSET('Smelter Look-up'!$D$4,$V836-4,0)&amp;"")</f>
        <v/>
      </c>
      <c r="F836" s="155" t="str">
        <f ca="1">IF(ISERROR($V836),"",OFFSET('Smelter Look-up'!$E$4,$V836-4,0))</f>
        <v/>
      </c>
      <c r="G836" s="155" t="str">
        <f ca="1">IF(C836=$X$4,IF(ISERROR($V836),"Enter smelter details","RMI"),IF(ISERROR($V836),"",OFFSET('Smelter Look-up'!$F$4,$V836-4,0)))</f>
        <v/>
      </c>
      <c r="H836" s="156" t="str">
        <f ca="1">IF(ISERROR($V836),"",OFFSET('Smelter Look-up'!$G$4,$V836-4,0))</f>
        <v/>
      </c>
      <c r="I836" s="157" t="str">
        <f ca="1">IF(ISERROR($V836),"",OFFSET('Smelter Look-up'!$H$4,$V836-4,0))</f>
        <v/>
      </c>
      <c r="J836" s="157" t="str">
        <f ca="1">IF(ISERROR($V836),"",OFFSET('Smelter Look-up'!$I$4,$V836-4,0))</f>
        <v/>
      </c>
      <c r="K836" s="158"/>
      <c r="L836" s="158"/>
      <c r="M836" s="158"/>
      <c r="N836" s="158"/>
      <c r="O836" s="158"/>
      <c r="P836" s="157"/>
      <c r="Q836" s="159"/>
      <c r="R836" s="155" t="str">
        <f ca="1">IF(ISERROR($V836),"",OFFSET('Smelter Look-up'!$C$4,$V836-4,0)&amp;"")</f>
        <v/>
      </c>
      <c r="S836" s="160" t="str">
        <f t="array" aca="1" ref="S836" ca="1">IF(B836="","",IF(ISERROR(MATCH($E836,CL,0)),"Unknown",INDIRECT("'C'!$A$"&amp;MATCH($E836,CL,0)+1)))</f>
        <v/>
      </c>
      <c r="T836" s="160" t="str">
        <f t="array" aca="1" ref="T836" ca="1">IF(B836="","",IF(ISERROR(MATCH($J836,SorP!$B$1:$B$6226,0)),"",INDIRECT("'SorP'!$A$"&amp;MATCH($S836&amp;$J836,SorP!C:C,0))))</f>
        <v/>
      </c>
      <c r="U836" s="161"/>
      <c r="V836" s="151" t="e">
        <f>IF(C836="",NA(),IF(OR(C836="Smelter not listed",C836="Smelter not yet identified"),MATCH($B836&amp;$D836,'Smelter Look-up'!$J:$J,0),MATCH($B836&amp;$C836,'Smelter Look-up'!$J:$J,0)))</f>
        <v>#N/A</v>
      </c>
      <c r="W836" s="134"/>
      <c r="X836" s="134">
        <f t="shared" ca="1" si="12"/>
        <v>0</v>
      </c>
      <c r="Y836" s="134"/>
      <c r="Z836" s="134"/>
      <c r="AA836" s="134"/>
      <c r="AB836" s="162" t="str">
        <f t="shared" si="13"/>
        <v/>
      </c>
      <c r="AC836" s="134"/>
      <c r="AD836" s="134"/>
      <c r="AE836" s="134"/>
      <c r="AF836" s="134"/>
      <c r="AG836" s="134"/>
      <c r="AH836" s="134"/>
    </row>
    <row r="837" spans="1:34" ht="12" customHeight="1">
      <c r="A837" s="160"/>
      <c r="B837" s="155" t="str">
        <f t="array" ref="B837">IF(LEN(A837)=0,"",INDEX('Smelter Look-up'!$A:$A,MATCH($A837,'Smelter Look-up'!$E:$E,0)))</f>
        <v/>
      </c>
      <c r="C837" s="158" t="str">
        <f t="array" ref="C837">IF(LEN(A837)=0,"",INDEX('Smelter Look-up'!$C:$C,MATCH($A837,'Smelter Look-up'!$E:$E,0)))</f>
        <v/>
      </c>
      <c r="D837" s="155"/>
      <c r="E837" s="155" t="str">
        <f ca="1">IF(ISERROR($V837),"",OFFSET('Smelter Look-up'!$D$4,$V837-4,0)&amp;"")</f>
        <v/>
      </c>
      <c r="F837" s="155" t="str">
        <f ca="1">IF(ISERROR($V837),"",OFFSET('Smelter Look-up'!$E$4,$V837-4,0))</f>
        <v/>
      </c>
      <c r="G837" s="155" t="str">
        <f ca="1">IF(C837=$X$4,IF(ISERROR($V837),"Enter smelter details","RMI"),IF(ISERROR($V837),"",OFFSET('Smelter Look-up'!$F$4,$V837-4,0)))</f>
        <v/>
      </c>
      <c r="H837" s="156" t="str">
        <f ca="1">IF(ISERROR($V837),"",OFFSET('Smelter Look-up'!$G$4,$V837-4,0))</f>
        <v/>
      </c>
      <c r="I837" s="157" t="str">
        <f ca="1">IF(ISERROR($V837),"",OFFSET('Smelter Look-up'!$H$4,$V837-4,0))</f>
        <v/>
      </c>
      <c r="J837" s="157" t="str">
        <f ca="1">IF(ISERROR($V837),"",OFFSET('Smelter Look-up'!$I$4,$V837-4,0))</f>
        <v/>
      </c>
      <c r="K837" s="158"/>
      <c r="L837" s="158"/>
      <c r="M837" s="158"/>
      <c r="N837" s="158"/>
      <c r="O837" s="158"/>
      <c r="P837" s="157"/>
      <c r="Q837" s="159"/>
      <c r="R837" s="155" t="str">
        <f ca="1">IF(ISERROR($V837),"",OFFSET('Smelter Look-up'!$C$4,$V837-4,0)&amp;"")</f>
        <v/>
      </c>
      <c r="S837" s="160" t="str">
        <f t="array" aca="1" ref="S837" ca="1">IF(B837="","",IF(ISERROR(MATCH($E837,CL,0)),"Unknown",INDIRECT("'C'!$A$"&amp;MATCH($E837,CL,0)+1)))</f>
        <v/>
      </c>
      <c r="T837" s="160" t="str">
        <f t="array" aca="1" ref="T837" ca="1">IF(B837="","",IF(ISERROR(MATCH($J837,SorP!$B$1:$B$6226,0)),"",INDIRECT("'SorP'!$A$"&amp;MATCH($S837&amp;$J837,SorP!C:C,0))))</f>
        <v/>
      </c>
      <c r="U837" s="161"/>
      <c r="V837" s="151" t="e">
        <f>IF(C837="",NA(),IF(OR(C837="Smelter not listed",C837="Smelter not yet identified"),MATCH($B837&amp;$D837,'Smelter Look-up'!$J:$J,0),MATCH($B837&amp;$C837,'Smelter Look-up'!$J:$J,0)))</f>
        <v>#N/A</v>
      </c>
      <c r="W837" s="134"/>
      <c r="X837" s="134">
        <f t="shared" ca="1" si="12"/>
        <v>0</v>
      </c>
      <c r="Y837" s="134"/>
      <c r="Z837" s="134"/>
      <c r="AA837" s="134"/>
      <c r="AB837" s="162" t="str">
        <f t="shared" si="13"/>
        <v/>
      </c>
      <c r="AC837" s="134"/>
      <c r="AD837" s="134"/>
      <c r="AE837" s="134"/>
      <c r="AF837" s="134"/>
      <c r="AG837" s="134"/>
      <c r="AH837" s="134"/>
    </row>
    <row r="838" spans="1:34" ht="12" customHeight="1">
      <c r="A838" s="160"/>
      <c r="B838" s="155" t="str">
        <f t="array" ref="B838">IF(LEN(A838)=0,"",INDEX('Smelter Look-up'!$A:$A,MATCH($A838,'Smelter Look-up'!$E:$E,0)))</f>
        <v/>
      </c>
      <c r="C838" s="158" t="str">
        <f t="array" ref="C838">IF(LEN(A838)=0,"",INDEX('Smelter Look-up'!$C:$C,MATCH($A838,'Smelter Look-up'!$E:$E,0)))</f>
        <v/>
      </c>
      <c r="D838" s="155"/>
      <c r="E838" s="155" t="str">
        <f ca="1">IF(ISERROR($V838),"",OFFSET('Smelter Look-up'!$D$4,$V838-4,0)&amp;"")</f>
        <v/>
      </c>
      <c r="F838" s="155" t="str">
        <f ca="1">IF(ISERROR($V838),"",OFFSET('Smelter Look-up'!$E$4,$V838-4,0))</f>
        <v/>
      </c>
      <c r="G838" s="155" t="str">
        <f ca="1">IF(C838=$X$4,IF(ISERROR($V838),"Enter smelter details","RMI"),IF(ISERROR($V838),"",OFFSET('Smelter Look-up'!$F$4,$V838-4,0)))</f>
        <v/>
      </c>
      <c r="H838" s="156" t="str">
        <f ca="1">IF(ISERROR($V838),"",OFFSET('Smelter Look-up'!$G$4,$V838-4,0))</f>
        <v/>
      </c>
      <c r="I838" s="157" t="str">
        <f ca="1">IF(ISERROR($V838),"",OFFSET('Smelter Look-up'!$H$4,$V838-4,0))</f>
        <v/>
      </c>
      <c r="J838" s="157" t="str">
        <f ca="1">IF(ISERROR($V838),"",OFFSET('Smelter Look-up'!$I$4,$V838-4,0))</f>
        <v/>
      </c>
      <c r="K838" s="158"/>
      <c r="L838" s="158"/>
      <c r="M838" s="158"/>
      <c r="N838" s="158"/>
      <c r="O838" s="158"/>
      <c r="P838" s="157"/>
      <c r="Q838" s="159"/>
      <c r="R838" s="155" t="str">
        <f ca="1">IF(ISERROR($V838),"",OFFSET('Smelter Look-up'!$C$4,$V838-4,0)&amp;"")</f>
        <v/>
      </c>
      <c r="S838" s="160" t="str">
        <f t="array" aca="1" ref="S838" ca="1">IF(B838="","",IF(ISERROR(MATCH($E838,CL,0)),"Unknown",INDIRECT("'C'!$A$"&amp;MATCH($E838,CL,0)+1)))</f>
        <v/>
      </c>
      <c r="T838" s="160" t="str">
        <f t="array" aca="1" ref="T838" ca="1">IF(B838="","",IF(ISERROR(MATCH($J838,SorP!$B$1:$B$6226,0)),"",INDIRECT("'SorP'!$A$"&amp;MATCH($S838&amp;$J838,SorP!C:C,0))))</f>
        <v/>
      </c>
      <c r="U838" s="161"/>
      <c r="V838" s="151" t="e">
        <f>IF(C838="",NA(),IF(OR(C838="Smelter not listed",C838="Smelter not yet identified"),MATCH($B838&amp;$D838,'Smelter Look-up'!$J:$J,0),MATCH($B838&amp;$C838,'Smelter Look-up'!$J:$J,0)))</f>
        <v>#N/A</v>
      </c>
      <c r="W838" s="134"/>
      <c r="X838" s="134">
        <f t="shared" ca="1" si="12"/>
        <v>0</v>
      </c>
      <c r="Y838" s="134"/>
      <c r="Z838" s="134"/>
      <c r="AA838" s="134"/>
      <c r="AB838" s="162" t="str">
        <f t="shared" si="13"/>
        <v/>
      </c>
      <c r="AC838" s="134"/>
      <c r="AD838" s="134"/>
      <c r="AE838" s="134"/>
      <c r="AF838" s="134"/>
      <c r="AG838" s="134"/>
      <c r="AH838" s="134"/>
    </row>
    <row r="839" spans="1:34" ht="12" customHeight="1">
      <c r="A839" s="160"/>
      <c r="B839" s="155" t="str">
        <f t="array" ref="B839">IF(LEN(A839)=0,"",INDEX('Smelter Look-up'!$A:$A,MATCH($A839,'Smelter Look-up'!$E:$E,0)))</f>
        <v/>
      </c>
      <c r="C839" s="158" t="str">
        <f t="array" ref="C839">IF(LEN(A839)=0,"",INDEX('Smelter Look-up'!$C:$C,MATCH($A839,'Smelter Look-up'!$E:$E,0)))</f>
        <v/>
      </c>
      <c r="D839" s="155"/>
      <c r="E839" s="155" t="str">
        <f ca="1">IF(ISERROR($V839),"",OFFSET('Smelter Look-up'!$D$4,$V839-4,0)&amp;"")</f>
        <v/>
      </c>
      <c r="F839" s="155" t="str">
        <f ca="1">IF(ISERROR($V839),"",OFFSET('Smelter Look-up'!$E$4,$V839-4,0))</f>
        <v/>
      </c>
      <c r="G839" s="155" t="str">
        <f ca="1">IF(C839=$X$4,IF(ISERROR($V839),"Enter smelter details","RMI"),IF(ISERROR($V839),"",OFFSET('Smelter Look-up'!$F$4,$V839-4,0)))</f>
        <v/>
      </c>
      <c r="H839" s="156" t="str">
        <f ca="1">IF(ISERROR($V839),"",OFFSET('Smelter Look-up'!$G$4,$V839-4,0))</f>
        <v/>
      </c>
      <c r="I839" s="157" t="str">
        <f ca="1">IF(ISERROR($V839),"",OFFSET('Smelter Look-up'!$H$4,$V839-4,0))</f>
        <v/>
      </c>
      <c r="J839" s="157" t="str">
        <f ca="1">IF(ISERROR($V839),"",OFFSET('Smelter Look-up'!$I$4,$V839-4,0))</f>
        <v/>
      </c>
      <c r="K839" s="158"/>
      <c r="L839" s="158"/>
      <c r="M839" s="158"/>
      <c r="N839" s="158"/>
      <c r="O839" s="158"/>
      <c r="P839" s="157"/>
      <c r="Q839" s="159"/>
      <c r="R839" s="155" t="str">
        <f ca="1">IF(ISERROR($V839),"",OFFSET('Smelter Look-up'!$C$4,$V839-4,0)&amp;"")</f>
        <v/>
      </c>
      <c r="S839" s="160" t="str">
        <f t="array" aca="1" ref="S839" ca="1">IF(B839="","",IF(ISERROR(MATCH($E839,CL,0)),"Unknown",INDIRECT("'C'!$A$"&amp;MATCH($E839,CL,0)+1)))</f>
        <v/>
      </c>
      <c r="T839" s="160" t="str">
        <f t="array" aca="1" ref="T839" ca="1">IF(B839="","",IF(ISERROR(MATCH($J839,SorP!$B$1:$B$6226,0)),"",INDIRECT("'SorP'!$A$"&amp;MATCH($S839&amp;$J839,SorP!C:C,0))))</f>
        <v/>
      </c>
      <c r="U839" s="161"/>
      <c r="V839" s="151" t="e">
        <f>IF(C839="",NA(),IF(OR(C839="Smelter not listed",C839="Smelter not yet identified"),MATCH($B839&amp;$D839,'Smelter Look-up'!$J:$J,0),MATCH($B839&amp;$C839,'Smelter Look-up'!$J:$J,0)))</f>
        <v>#N/A</v>
      </c>
      <c r="W839" s="134"/>
      <c r="X839" s="134">
        <f t="shared" ca="1" si="12"/>
        <v>0</v>
      </c>
      <c r="Y839" s="134"/>
      <c r="Z839" s="134"/>
      <c r="AA839" s="134"/>
      <c r="AB839" s="162" t="str">
        <f t="shared" si="13"/>
        <v/>
      </c>
      <c r="AC839" s="134"/>
      <c r="AD839" s="134"/>
      <c r="AE839" s="134"/>
      <c r="AF839" s="134"/>
      <c r="AG839" s="134"/>
      <c r="AH839" s="134"/>
    </row>
    <row r="840" spans="1:34" ht="12" customHeight="1">
      <c r="A840" s="160"/>
      <c r="B840" s="155" t="str">
        <f t="array" ref="B840">IF(LEN(A840)=0,"",INDEX('Smelter Look-up'!$A:$A,MATCH($A840,'Smelter Look-up'!$E:$E,0)))</f>
        <v/>
      </c>
      <c r="C840" s="158" t="str">
        <f t="array" ref="C840">IF(LEN(A840)=0,"",INDEX('Smelter Look-up'!$C:$C,MATCH($A840,'Smelter Look-up'!$E:$E,0)))</f>
        <v/>
      </c>
      <c r="D840" s="155"/>
      <c r="E840" s="155" t="str">
        <f ca="1">IF(ISERROR($V840),"",OFFSET('Smelter Look-up'!$D$4,$V840-4,0)&amp;"")</f>
        <v/>
      </c>
      <c r="F840" s="155" t="str">
        <f ca="1">IF(ISERROR($V840),"",OFFSET('Smelter Look-up'!$E$4,$V840-4,0))</f>
        <v/>
      </c>
      <c r="G840" s="155" t="str">
        <f ca="1">IF(C840=$X$4,IF(ISERROR($V840),"Enter smelter details","RMI"),IF(ISERROR($V840),"",OFFSET('Smelter Look-up'!$F$4,$V840-4,0)))</f>
        <v/>
      </c>
      <c r="H840" s="156" t="str">
        <f ca="1">IF(ISERROR($V840),"",OFFSET('Smelter Look-up'!$G$4,$V840-4,0))</f>
        <v/>
      </c>
      <c r="I840" s="157" t="str">
        <f ca="1">IF(ISERROR($V840),"",OFFSET('Smelter Look-up'!$H$4,$V840-4,0))</f>
        <v/>
      </c>
      <c r="J840" s="157" t="str">
        <f ca="1">IF(ISERROR($V840),"",OFFSET('Smelter Look-up'!$I$4,$V840-4,0))</f>
        <v/>
      </c>
      <c r="K840" s="158"/>
      <c r="L840" s="158"/>
      <c r="M840" s="158"/>
      <c r="N840" s="158"/>
      <c r="O840" s="158"/>
      <c r="P840" s="157"/>
      <c r="Q840" s="159"/>
      <c r="R840" s="155" t="str">
        <f ca="1">IF(ISERROR($V840),"",OFFSET('Smelter Look-up'!$C$4,$V840-4,0)&amp;"")</f>
        <v/>
      </c>
      <c r="S840" s="160" t="str">
        <f t="array" aca="1" ref="S840" ca="1">IF(B840="","",IF(ISERROR(MATCH($E840,CL,0)),"Unknown",INDIRECT("'C'!$A$"&amp;MATCH($E840,CL,0)+1)))</f>
        <v/>
      </c>
      <c r="T840" s="160" t="str">
        <f t="array" aca="1" ref="T840" ca="1">IF(B840="","",IF(ISERROR(MATCH($J840,SorP!$B$1:$B$6226,0)),"",INDIRECT("'SorP'!$A$"&amp;MATCH($S840&amp;$J840,SorP!C:C,0))))</f>
        <v/>
      </c>
      <c r="U840" s="161"/>
      <c r="V840" s="151" t="e">
        <f>IF(C840="",NA(),IF(OR(C840="Smelter not listed",C840="Smelter not yet identified"),MATCH($B840&amp;$D840,'Smelter Look-up'!$J:$J,0),MATCH($B840&amp;$C840,'Smelter Look-up'!$J:$J,0)))</f>
        <v>#N/A</v>
      </c>
      <c r="W840" s="134"/>
      <c r="X840" s="134">
        <f t="shared" ca="1" si="12"/>
        <v>0</v>
      </c>
      <c r="Y840" s="134"/>
      <c r="Z840" s="134"/>
      <c r="AA840" s="134"/>
      <c r="AB840" s="162" t="str">
        <f t="shared" si="13"/>
        <v/>
      </c>
      <c r="AC840" s="134"/>
      <c r="AD840" s="134"/>
      <c r="AE840" s="134"/>
      <c r="AF840" s="134"/>
      <c r="AG840" s="134"/>
      <c r="AH840" s="134"/>
    </row>
    <row r="841" spans="1:34" ht="12" customHeight="1">
      <c r="A841" s="160"/>
      <c r="B841" s="155" t="str">
        <f t="array" ref="B841">IF(LEN(A841)=0,"",INDEX('Smelter Look-up'!$A:$A,MATCH($A841,'Smelter Look-up'!$E:$E,0)))</f>
        <v/>
      </c>
      <c r="C841" s="158" t="str">
        <f t="array" ref="C841">IF(LEN(A841)=0,"",INDEX('Smelter Look-up'!$C:$C,MATCH($A841,'Smelter Look-up'!$E:$E,0)))</f>
        <v/>
      </c>
      <c r="D841" s="155"/>
      <c r="E841" s="155" t="str">
        <f ca="1">IF(ISERROR($V841),"",OFFSET('Smelter Look-up'!$D$4,$V841-4,0)&amp;"")</f>
        <v/>
      </c>
      <c r="F841" s="155" t="str">
        <f ca="1">IF(ISERROR($V841),"",OFFSET('Smelter Look-up'!$E$4,$V841-4,0))</f>
        <v/>
      </c>
      <c r="G841" s="155" t="str">
        <f ca="1">IF(C841=$X$4,IF(ISERROR($V841),"Enter smelter details","RMI"),IF(ISERROR($V841),"",OFFSET('Smelter Look-up'!$F$4,$V841-4,0)))</f>
        <v/>
      </c>
      <c r="H841" s="156" t="str">
        <f ca="1">IF(ISERROR($V841),"",OFFSET('Smelter Look-up'!$G$4,$V841-4,0))</f>
        <v/>
      </c>
      <c r="I841" s="157" t="str">
        <f ca="1">IF(ISERROR($V841),"",OFFSET('Smelter Look-up'!$H$4,$V841-4,0))</f>
        <v/>
      </c>
      <c r="J841" s="157" t="str">
        <f ca="1">IF(ISERROR($V841),"",OFFSET('Smelter Look-up'!$I$4,$V841-4,0))</f>
        <v/>
      </c>
      <c r="K841" s="158"/>
      <c r="L841" s="158"/>
      <c r="M841" s="158"/>
      <c r="N841" s="158"/>
      <c r="O841" s="158"/>
      <c r="P841" s="157"/>
      <c r="Q841" s="159"/>
      <c r="R841" s="155" t="str">
        <f ca="1">IF(ISERROR($V841),"",OFFSET('Smelter Look-up'!$C$4,$V841-4,0)&amp;"")</f>
        <v/>
      </c>
      <c r="S841" s="160" t="str">
        <f t="array" aca="1" ref="S841" ca="1">IF(B841="","",IF(ISERROR(MATCH($E841,CL,0)),"Unknown",INDIRECT("'C'!$A$"&amp;MATCH($E841,CL,0)+1)))</f>
        <v/>
      </c>
      <c r="T841" s="160" t="str">
        <f t="array" aca="1" ref="T841" ca="1">IF(B841="","",IF(ISERROR(MATCH($J841,SorP!$B$1:$B$6226,0)),"",INDIRECT("'SorP'!$A$"&amp;MATCH($S841&amp;$J841,SorP!C:C,0))))</f>
        <v/>
      </c>
      <c r="U841" s="161"/>
      <c r="V841" s="151" t="e">
        <f>IF(C841="",NA(),IF(OR(C841="Smelter not listed",C841="Smelter not yet identified"),MATCH($B841&amp;$D841,'Smelter Look-up'!$J:$J,0),MATCH($B841&amp;$C841,'Smelter Look-up'!$J:$J,0)))</f>
        <v>#N/A</v>
      </c>
      <c r="W841" s="134"/>
      <c r="X841" s="134">
        <f t="shared" ca="1" si="12"/>
        <v>0</v>
      </c>
      <c r="Y841" s="134"/>
      <c r="Z841" s="134"/>
      <c r="AA841" s="134"/>
      <c r="AB841" s="162" t="str">
        <f t="shared" si="13"/>
        <v/>
      </c>
      <c r="AC841" s="134"/>
      <c r="AD841" s="134"/>
      <c r="AE841" s="134"/>
      <c r="AF841" s="134"/>
      <c r="AG841" s="134"/>
      <c r="AH841" s="134"/>
    </row>
    <row r="842" spans="1:34" ht="12" customHeight="1">
      <c r="A842" s="160"/>
      <c r="B842" s="155" t="str">
        <f t="array" ref="B842">IF(LEN(A842)=0,"",INDEX('Smelter Look-up'!$A:$A,MATCH($A842,'Smelter Look-up'!$E:$E,0)))</f>
        <v/>
      </c>
      <c r="C842" s="158" t="str">
        <f t="array" ref="C842">IF(LEN(A842)=0,"",INDEX('Smelter Look-up'!$C:$C,MATCH($A842,'Smelter Look-up'!$E:$E,0)))</f>
        <v/>
      </c>
      <c r="D842" s="155"/>
      <c r="E842" s="155" t="str">
        <f ca="1">IF(ISERROR($V842),"",OFFSET('Smelter Look-up'!$D$4,$V842-4,0)&amp;"")</f>
        <v/>
      </c>
      <c r="F842" s="155" t="str">
        <f ca="1">IF(ISERROR($V842),"",OFFSET('Smelter Look-up'!$E$4,$V842-4,0))</f>
        <v/>
      </c>
      <c r="G842" s="155" t="str">
        <f ca="1">IF(C842=$X$4,IF(ISERROR($V842),"Enter smelter details","RMI"),IF(ISERROR($V842),"",OFFSET('Smelter Look-up'!$F$4,$V842-4,0)))</f>
        <v/>
      </c>
      <c r="H842" s="156" t="str">
        <f ca="1">IF(ISERROR($V842),"",OFFSET('Smelter Look-up'!$G$4,$V842-4,0))</f>
        <v/>
      </c>
      <c r="I842" s="157" t="str">
        <f ca="1">IF(ISERROR($V842),"",OFFSET('Smelter Look-up'!$H$4,$V842-4,0))</f>
        <v/>
      </c>
      <c r="J842" s="157" t="str">
        <f ca="1">IF(ISERROR($V842),"",OFFSET('Smelter Look-up'!$I$4,$V842-4,0))</f>
        <v/>
      </c>
      <c r="K842" s="158"/>
      <c r="L842" s="158"/>
      <c r="M842" s="158"/>
      <c r="N842" s="158"/>
      <c r="O842" s="158"/>
      <c r="P842" s="157"/>
      <c r="Q842" s="159"/>
      <c r="R842" s="155" t="str">
        <f ca="1">IF(ISERROR($V842),"",OFFSET('Smelter Look-up'!$C$4,$V842-4,0)&amp;"")</f>
        <v/>
      </c>
      <c r="S842" s="160" t="str">
        <f t="array" aca="1" ref="S842" ca="1">IF(B842="","",IF(ISERROR(MATCH($E842,CL,0)),"Unknown",INDIRECT("'C'!$A$"&amp;MATCH($E842,CL,0)+1)))</f>
        <v/>
      </c>
      <c r="T842" s="160" t="str">
        <f t="array" aca="1" ref="T842" ca="1">IF(B842="","",IF(ISERROR(MATCH($J842,SorP!$B$1:$B$6226,0)),"",INDIRECT("'SorP'!$A$"&amp;MATCH($S842&amp;$J842,SorP!C:C,0))))</f>
        <v/>
      </c>
      <c r="U842" s="161"/>
      <c r="V842" s="151" t="e">
        <f>IF(C842="",NA(),IF(OR(C842="Smelter not listed",C842="Smelter not yet identified"),MATCH($B842&amp;$D842,'Smelter Look-up'!$J:$J,0),MATCH($B842&amp;$C842,'Smelter Look-up'!$J:$J,0)))</f>
        <v>#N/A</v>
      </c>
      <c r="W842" s="134"/>
      <c r="X842" s="134">
        <f t="shared" ca="1" si="12"/>
        <v>0</v>
      </c>
      <c r="Y842" s="134"/>
      <c r="Z842" s="134"/>
      <c r="AA842" s="134"/>
      <c r="AB842" s="162" t="str">
        <f t="shared" si="13"/>
        <v/>
      </c>
      <c r="AC842" s="134"/>
      <c r="AD842" s="134"/>
      <c r="AE842" s="134"/>
      <c r="AF842" s="134"/>
      <c r="AG842" s="134"/>
      <c r="AH842" s="134"/>
    </row>
    <row r="843" spans="1:34" ht="12" customHeight="1">
      <c r="A843" s="160"/>
      <c r="B843" s="155" t="str">
        <f t="array" ref="B843">IF(LEN(A843)=0,"",INDEX('Smelter Look-up'!$A:$A,MATCH($A843,'Smelter Look-up'!$E:$E,0)))</f>
        <v/>
      </c>
      <c r="C843" s="158" t="str">
        <f t="array" ref="C843">IF(LEN(A843)=0,"",INDEX('Smelter Look-up'!$C:$C,MATCH($A843,'Smelter Look-up'!$E:$E,0)))</f>
        <v/>
      </c>
      <c r="D843" s="155"/>
      <c r="E843" s="155" t="str">
        <f ca="1">IF(ISERROR($V843),"",OFFSET('Smelter Look-up'!$D$4,$V843-4,0)&amp;"")</f>
        <v/>
      </c>
      <c r="F843" s="155" t="str">
        <f ca="1">IF(ISERROR($V843),"",OFFSET('Smelter Look-up'!$E$4,$V843-4,0))</f>
        <v/>
      </c>
      <c r="G843" s="155" t="str">
        <f ca="1">IF(C843=$X$4,IF(ISERROR($V843),"Enter smelter details","RMI"),IF(ISERROR($V843),"",OFFSET('Smelter Look-up'!$F$4,$V843-4,0)))</f>
        <v/>
      </c>
      <c r="H843" s="156" t="str">
        <f ca="1">IF(ISERROR($V843),"",OFFSET('Smelter Look-up'!$G$4,$V843-4,0))</f>
        <v/>
      </c>
      <c r="I843" s="157" t="str">
        <f ca="1">IF(ISERROR($V843),"",OFFSET('Smelter Look-up'!$H$4,$V843-4,0))</f>
        <v/>
      </c>
      <c r="J843" s="157" t="str">
        <f ca="1">IF(ISERROR($V843),"",OFFSET('Smelter Look-up'!$I$4,$V843-4,0))</f>
        <v/>
      </c>
      <c r="K843" s="158"/>
      <c r="L843" s="158"/>
      <c r="M843" s="158"/>
      <c r="N843" s="158"/>
      <c r="O843" s="158"/>
      <c r="P843" s="157"/>
      <c r="Q843" s="159"/>
      <c r="R843" s="155" t="str">
        <f ca="1">IF(ISERROR($V843),"",OFFSET('Smelter Look-up'!$C$4,$V843-4,0)&amp;"")</f>
        <v/>
      </c>
      <c r="S843" s="160" t="str">
        <f t="array" aca="1" ref="S843" ca="1">IF(B843="","",IF(ISERROR(MATCH($E843,CL,0)),"Unknown",INDIRECT("'C'!$A$"&amp;MATCH($E843,CL,0)+1)))</f>
        <v/>
      </c>
      <c r="T843" s="160" t="str">
        <f t="array" aca="1" ref="T843" ca="1">IF(B843="","",IF(ISERROR(MATCH($J843,SorP!$B$1:$B$6226,0)),"",INDIRECT("'SorP'!$A$"&amp;MATCH($S843&amp;$J843,SorP!C:C,0))))</f>
        <v/>
      </c>
      <c r="U843" s="161"/>
      <c r="V843" s="151" t="e">
        <f>IF(C843="",NA(),IF(OR(C843="Smelter not listed",C843="Smelter not yet identified"),MATCH($B843&amp;$D843,'Smelter Look-up'!$J:$J,0),MATCH($B843&amp;$C843,'Smelter Look-up'!$J:$J,0)))</f>
        <v>#N/A</v>
      </c>
      <c r="W843" s="134"/>
      <c r="X843" s="134">
        <f t="shared" ca="1" si="12"/>
        <v>0</v>
      </c>
      <c r="Y843" s="134"/>
      <c r="Z843" s="134"/>
      <c r="AA843" s="134"/>
      <c r="AB843" s="162" t="str">
        <f t="shared" si="13"/>
        <v/>
      </c>
      <c r="AC843" s="134"/>
      <c r="AD843" s="134"/>
      <c r="AE843" s="134"/>
      <c r="AF843" s="134"/>
      <c r="AG843" s="134"/>
      <c r="AH843" s="134"/>
    </row>
    <row r="844" spans="1:34" ht="12" customHeight="1">
      <c r="A844" s="160"/>
      <c r="B844" s="155" t="str">
        <f t="array" ref="B844">IF(LEN(A844)=0,"",INDEX('Smelter Look-up'!$A:$A,MATCH($A844,'Smelter Look-up'!$E:$E,0)))</f>
        <v/>
      </c>
      <c r="C844" s="158" t="str">
        <f t="array" ref="C844">IF(LEN(A844)=0,"",INDEX('Smelter Look-up'!$C:$C,MATCH($A844,'Smelter Look-up'!$E:$E,0)))</f>
        <v/>
      </c>
      <c r="D844" s="155"/>
      <c r="E844" s="155" t="str">
        <f ca="1">IF(ISERROR($V844),"",OFFSET('Smelter Look-up'!$D$4,$V844-4,0)&amp;"")</f>
        <v/>
      </c>
      <c r="F844" s="155" t="str">
        <f ca="1">IF(ISERROR($V844),"",OFFSET('Smelter Look-up'!$E$4,$V844-4,0))</f>
        <v/>
      </c>
      <c r="G844" s="155" t="str">
        <f ca="1">IF(C844=$X$4,IF(ISERROR($V844),"Enter smelter details","RMI"),IF(ISERROR($V844),"",OFFSET('Smelter Look-up'!$F$4,$V844-4,0)))</f>
        <v/>
      </c>
      <c r="H844" s="156" t="str">
        <f ca="1">IF(ISERROR($V844),"",OFFSET('Smelter Look-up'!$G$4,$V844-4,0))</f>
        <v/>
      </c>
      <c r="I844" s="157" t="str">
        <f ca="1">IF(ISERROR($V844),"",OFFSET('Smelter Look-up'!$H$4,$V844-4,0))</f>
        <v/>
      </c>
      <c r="J844" s="157" t="str">
        <f ca="1">IF(ISERROR($V844),"",OFFSET('Smelter Look-up'!$I$4,$V844-4,0))</f>
        <v/>
      </c>
      <c r="K844" s="158"/>
      <c r="L844" s="158"/>
      <c r="M844" s="158"/>
      <c r="N844" s="158"/>
      <c r="O844" s="158"/>
      <c r="P844" s="157"/>
      <c r="Q844" s="159"/>
      <c r="R844" s="155" t="str">
        <f ca="1">IF(ISERROR($V844),"",OFFSET('Smelter Look-up'!$C$4,$V844-4,0)&amp;"")</f>
        <v/>
      </c>
      <c r="S844" s="160" t="str">
        <f t="array" aca="1" ref="S844" ca="1">IF(B844="","",IF(ISERROR(MATCH($E844,CL,0)),"Unknown",INDIRECT("'C'!$A$"&amp;MATCH($E844,CL,0)+1)))</f>
        <v/>
      </c>
      <c r="T844" s="160" t="str">
        <f t="array" aca="1" ref="T844" ca="1">IF(B844="","",IF(ISERROR(MATCH($J844,SorP!$B$1:$B$6226,0)),"",INDIRECT("'SorP'!$A$"&amp;MATCH($S844&amp;$J844,SorP!C:C,0))))</f>
        <v/>
      </c>
      <c r="U844" s="161"/>
      <c r="V844" s="151" t="e">
        <f>IF(C844="",NA(),IF(OR(C844="Smelter not listed",C844="Smelter not yet identified"),MATCH($B844&amp;$D844,'Smelter Look-up'!$J:$J,0),MATCH($B844&amp;$C844,'Smelter Look-up'!$J:$J,0)))</f>
        <v>#N/A</v>
      </c>
      <c r="W844" s="134"/>
      <c r="X844" s="134">
        <f t="shared" ca="1" si="12"/>
        <v>0</v>
      </c>
      <c r="Y844" s="134"/>
      <c r="Z844" s="134"/>
      <c r="AA844" s="134"/>
      <c r="AB844" s="162" t="str">
        <f t="shared" si="13"/>
        <v/>
      </c>
      <c r="AC844" s="134"/>
      <c r="AD844" s="134"/>
      <c r="AE844" s="134"/>
      <c r="AF844" s="134"/>
      <c r="AG844" s="134"/>
      <c r="AH844" s="134"/>
    </row>
    <row r="845" spans="1:34" ht="12" customHeight="1">
      <c r="A845" s="160"/>
      <c r="B845" s="155" t="str">
        <f t="array" ref="B845">IF(LEN(A845)=0,"",INDEX('Smelter Look-up'!$A:$A,MATCH($A845,'Smelter Look-up'!$E:$E,0)))</f>
        <v/>
      </c>
      <c r="C845" s="158" t="str">
        <f t="array" ref="C845">IF(LEN(A845)=0,"",INDEX('Smelter Look-up'!$C:$C,MATCH($A845,'Smelter Look-up'!$E:$E,0)))</f>
        <v/>
      </c>
      <c r="D845" s="155"/>
      <c r="E845" s="155" t="str">
        <f ca="1">IF(ISERROR($V845),"",OFFSET('Smelter Look-up'!$D$4,$V845-4,0)&amp;"")</f>
        <v/>
      </c>
      <c r="F845" s="155" t="str">
        <f ca="1">IF(ISERROR($V845),"",OFFSET('Smelter Look-up'!$E$4,$V845-4,0))</f>
        <v/>
      </c>
      <c r="G845" s="155" t="str">
        <f ca="1">IF(C845=$X$4,IF(ISERROR($V845),"Enter smelter details","RMI"),IF(ISERROR($V845),"",OFFSET('Smelter Look-up'!$F$4,$V845-4,0)))</f>
        <v/>
      </c>
      <c r="H845" s="156" t="str">
        <f ca="1">IF(ISERROR($V845),"",OFFSET('Smelter Look-up'!$G$4,$V845-4,0))</f>
        <v/>
      </c>
      <c r="I845" s="157" t="str">
        <f ca="1">IF(ISERROR($V845),"",OFFSET('Smelter Look-up'!$H$4,$V845-4,0))</f>
        <v/>
      </c>
      <c r="J845" s="157" t="str">
        <f ca="1">IF(ISERROR($V845),"",OFFSET('Smelter Look-up'!$I$4,$V845-4,0))</f>
        <v/>
      </c>
      <c r="K845" s="158"/>
      <c r="L845" s="158"/>
      <c r="M845" s="158"/>
      <c r="N845" s="158"/>
      <c r="O845" s="158"/>
      <c r="P845" s="157"/>
      <c r="Q845" s="159"/>
      <c r="R845" s="155" t="str">
        <f ca="1">IF(ISERROR($V845),"",OFFSET('Smelter Look-up'!$C$4,$V845-4,0)&amp;"")</f>
        <v/>
      </c>
      <c r="S845" s="160" t="str">
        <f t="array" aca="1" ref="S845" ca="1">IF(B845="","",IF(ISERROR(MATCH($E845,CL,0)),"Unknown",INDIRECT("'C'!$A$"&amp;MATCH($E845,CL,0)+1)))</f>
        <v/>
      </c>
      <c r="T845" s="160" t="str">
        <f t="array" aca="1" ref="T845" ca="1">IF(B845="","",IF(ISERROR(MATCH($J845,SorP!$B$1:$B$6226,0)),"",INDIRECT("'SorP'!$A$"&amp;MATCH($S845&amp;$J845,SorP!C:C,0))))</f>
        <v/>
      </c>
      <c r="U845" s="161"/>
      <c r="V845" s="151" t="e">
        <f>IF(C845="",NA(),IF(OR(C845="Smelter not listed",C845="Smelter not yet identified"),MATCH($B845&amp;$D845,'Smelter Look-up'!$J:$J,0),MATCH($B845&amp;$C845,'Smelter Look-up'!$J:$J,0)))</f>
        <v>#N/A</v>
      </c>
      <c r="W845" s="134"/>
      <c r="X845" s="134">
        <f t="shared" ca="1" si="12"/>
        <v>0</v>
      </c>
      <c r="Y845" s="134"/>
      <c r="Z845" s="134"/>
      <c r="AA845" s="134"/>
      <c r="AB845" s="162" t="str">
        <f t="shared" si="13"/>
        <v/>
      </c>
      <c r="AC845" s="134"/>
      <c r="AD845" s="134"/>
      <c r="AE845" s="134"/>
      <c r="AF845" s="134"/>
      <c r="AG845" s="134"/>
      <c r="AH845" s="134"/>
    </row>
    <row r="846" spans="1:34" ht="12" customHeight="1">
      <c r="A846" s="160"/>
      <c r="B846" s="155" t="str">
        <f t="array" ref="B846">IF(LEN(A846)=0,"",INDEX('Smelter Look-up'!$A:$A,MATCH($A846,'Smelter Look-up'!$E:$E,0)))</f>
        <v/>
      </c>
      <c r="C846" s="158" t="str">
        <f t="array" ref="C846">IF(LEN(A846)=0,"",INDEX('Smelter Look-up'!$C:$C,MATCH($A846,'Smelter Look-up'!$E:$E,0)))</f>
        <v/>
      </c>
      <c r="D846" s="155"/>
      <c r="E846" s="155" t="str">
        <f ca="1">IF(ISERROR($V846),"",OFFSET('Smelter Look-up'!$D$4,$V846-4,0)&amp;"")</f>
        <v/>
      </c>
      <c r="F846" s="155" t="str">
        <f ca="1">IF(ISERROR($V846),"",OFFSET('Smelter Look-up'!$E$4,$V846-4,0))</f>
        <v/>
      </c>
      <c r="G846" s="155" t="str">
        <f ca="1">IF(C846=$X$4,IF(ISERROR($V846),"Enter smelter details","RMI"),IF(ISERROR($V846),"",OFFSET('Smelter Look-up'!$F$4,$V846-4,0)))</f>
        <v/>
      </c>
      <c r="H846" s="156" t="str">
        <f ca="1">IF(ISERROR($V846),"",OFFSET('Smelter Look-up'!$G$4,$V846-4,0))</f>
        <v/>
      </c>
      <c r="I846" s="157" t="str">
        <f ca="1">IF(ISERROR($V846),"",OFFSET('Smelter Look-up'!$H$4,$V846-4,0))</f>
        <v/>
      </c>
      <c r="J846" s="157" t="str">
        <f ca="1">IF(ISERROR($V846),"",OFFSET('Smelter Look-up'!$I$4,$V846-4,0))</f>
        <v/>
      </c>
      <c r="K846" s="158"/>
      <c r="L846" s="158"/>
      <c r="M846" s="158"/>
      <c r="N846" s="158"/>
      <c r="O846" s="158"/>
      <c r="P846" s="157"/>
      <c r="Q846" s="159"/>
      <c r="R846" s="155" t="str">
        <f ca="1">IF(ISERROR($V846),"",OFFSET('Smelter Look-up'!$C$4,$V846-4,0)&amp;"")</f>
        <v/>
      </c>
      <c r="S846" s="160" t="str">
        <f t="array" aca="1" ref="S846" ca="1">IF(B846="","",IF(ISERROR(MATCH($E846,CL,0)),"Unknown",INDIRECT("'C'!$A$"&amp;MATCH($E846,CL,0)+1)))</f>
        <v/>
      </c>
      <c r="T846" s="160" t="str">
        <f t="array" aca="1" ref="T846" ca="1">IF(B846="","",IF(ISERROR(MATCH($J846,SorP!$B$1:$B$6226,0)),"",INDIRECT("'SorP'!$A$"&amp;MATCH($S846&amp;$J846,SorP!C:C,0))))</f>
        <v/>
      </c>
      <c r="U846" s="161"/>
      <c r="V846" s="151" t="e">
        <f>IF(C846="",NA(),IF(OR(C846="Smelter not listed",C846="Smelter not yet identified"),MATCH($B846&amp;$D846,'Smelter Look-up'!$J:$J,0),MATCH($B846&amp;$C846,'Smelter Look-up'!$J:$J,0)))</f>
        <v>#N/A</v>
      </c>
      <c r="W846" s="134"/>
      <c r="X846" s="134">
        <f t="shared" ca="1" si="12"/>
        <v>0</v>
      </c>
      <c r="Y846" s="134"/>
      <c r="Z846" s="134"/>
      <c r="AA846" s="134"/>
      <c r="AB846" s="162" t="str">
        <f t="shared" si="13"/>
        <v/>
      </c>
      <c r="AC846" s="134"/>
      <c r="AD846" s="134"/>
      <c r="AE846" s="134"/>
      <c r="AF846" s="134"/>
      <c r="AG846" s="134"/>
      <c r="AH846" s="134"/>
    </row>
    <row r="847" spans="1:34" ht="12" customHeight="1">
      <c r="A847" s="160"/>
      <c r="B847" s="155" t="str">
        <f t="array" ref="B847">IF(LEN(A847)=0,"",INDEX('Smelter Look-up'!$A:$A,MATCH($A847,'Smelter Look-up'!$E:$E,0)))</f>
        <v/>
      </c>
      <c r="C847" s="158" t="str">
        <f t="array" ref="C847">IF(LEN(A847)=0,"",INDEX('Smelter Look-up'!$C:$C,MATCH($A847,'Smelter Look-up'!$E:$E,0)))</f>
        <v/>
      </c>
      <c r="D847" s="155"/>
      <c r="E847" s="155" t="str">
        <f ca="1">IF(ISERROR($V847),"",OFFSET('Smelter Look-up'!$D$4,$V847-4,0)&amp;"")</f>
        <v/>
      </c>
      <c r="F847" s="155" t="str">
        <f ca="1">IF(ISERROR($V847),"",OFFSET('Smelter Look-up'!$E$4,$V847-4,0))</f>
        <v/>
      </c>
      <c r="G847" s="155" t="str">
        <f ca="1">IF(C847=$X$4,IF(ISERROR($V847),"Enter smelter details","RMI"),IF(ISERROR($V847),"",OFFSET('Smelter Look-up'!$F$4,$V847-4,0)))</f>
        <v/>
      </c>
      <c r="H847" s="156" t="str">
        <f ca="1">IF(ISERROR($V847),"",OFFSET('Smelter Look-up'!$G$4,$V847-4,0))</f>
        <v/>
      </c>
      <c r="I847" s="157" t="str">
        <f ca="1">IF(ISERROR($V847),"",OFFSET('Smelter Look-up'!$H$4,$V847-4,0))</f>
        <v/>
      </c>
      <c r="J847" s="157" t="str">
        <f ca="1">IF(ISERROR($V847),"",OFFSET('Smelter Look-up'!$I$4,$V847-4,0))</f>
        <v/>
      </c>
      <c r="K847" s="158"/>
      <c r="L847" s="158"/>
      <c r="M847" s="158"/>
      <c r="N847" s="158"/>
      <c r="O847" s="158"/>
      <c r="P847" s="157"/>
      <c r="Q847" s="159"/>
      <c r="R847" s="155" t="str">
        <f ca="1">IF(ISERROR($V847),"",OFFSET('Smelter Look-up'!$C$4,$V847-4,0)&amp;"")</f>
        <v/>
      </c>
      <c r="S847" s="160" t="str">
        <f t="array" aca="1" ref="S847" ca="1">IF(B847="","",IF(ISERROR(MATCH($E847,CL,0)),"Unknown",INDIRECT("'C'!$A$"&amp;MATCH($E847,CL,0)+1)))</f>
        <v/>
      </c>
      <c r="T847" s="160" t="str">
        <f t="array" aca="1" ref="T847" ca="1">IF(B847="","",IF(ISERROR(MATCH($J847,SorP!$B$1:$B$6226,0)),"",INDIRECT("'SorP'!$A$"&amp;MATCH($S847&amp;$J847,SorP!C:C,0))))</f>
        <v/>
      </c>
      <c r="U847" s="161"/>
      <c r="V847" s="151" t="e">
        <f>IF(C847="",NA(),IF(OR(C847="Smelter not listed",C847="Smelter not yet identified"),MATCH($B847&amp;$D847,'Smelter Look-up'!$J:$J,0),MATCH($B847&amp;$C847,'Smelter Look-up'!$J:$J,0)))</f>
        <v>#N/A</v>
      </c>
      <c r="W847" s="134"/>
      <c r="X847" s="134">
        <f t="shared" ca="1" si="12"/>
        <v>0</v>
      </c>
      <c r="Y847" s="134"/>
      <c r="Z847" s="134"/>
      <c r="AA847" s="134"/>
      <c r="AB847" s="162" t="str">
        <f t="shared" si="13"/>
        <v/>
      </c>
      <c r="AC847" s="134"/>
      <c r="AD847" s="134"/>
      <c r="AE847" s="134"/>
      <c r="AF847" s="134"/>
      <c r="AG847" s="134"/>
      <c r="AH847" s="134"/>
    </row>
    <row r="848" spans="1:34" ht="12" customHeight="1">
      <c r="A848" s="160"/>
      <c r="B848" s="155" t="str">
        <f t="array" ref="B848">IF(LEN(A848)=0,"",INDEX('Smelter Look-up'!$A:$A,MATCH($A848,'Smelter Look-up'!$E:$E,0)))</f>
        <v/>
      </c>
      <c r="C848" s="158" t="str">
        <f t="array" ref="C848">IF(LEN(A848)=0,"",INDEX('Smelter Look-up'!$C:$C,MATCH($A848,'Smelter Look-up'!$E:$E,0)))</f>
        <v/>
      </c>
      <c r="D848" s="155"/>
      <c r="E848" s="155" t="str">
        <f ca="1">IF(ISERROR($V848),"",OFFSET('Smelter Look-up'!$D$4,$V848-4,0)&amp;"")</f>
        <v/>
      </c>
      <c r="F848" s="155" t="str">
        <f ca="1">IF(ISERROR($V848),"",OFFSET('Smelter Look-up'!$E$4,$V848-4,0))</f>
        <v/>
      </c>
      <c r="G848" s="155" t="str">
        <f ca="1">IF(C848=$X$4,IF(ISERROR($V848),"Enter smelter details","RMI"),IF(ISERROR($V848),"",OFFSET('Smelter Look-up'!$F$4,$V848-4,0)))</f>
        <v/>
      </c>
      <c r="H848" s="156" t="str">
        <f ca="1">IF(ISERROR($V848),"",OFFSET('Smelter Look-up'!$G$4,$V848-4,0))</f>
        <v/>
      </c>
      <c r="I848" s="157" t="str">
        <f ca="1">IF(ISERROR($V848),"",OFFSET('Smelter Look-up'!$H$4,$V848-4,0))</f>
        <v/>
      </c>
      <c r="J848" s="157" t="str">
        <f ca="1">IF(ISERROR($V848),"",OFFSET('Smelter Look-up'!$I$4,$V848-4,0))</f>
        <v/>
      </c>
      <c r="K848" s="158"/>
      <c r="L848" s="158"/>
      <c r="M848" s="158"/>
      <c r="N848" s="158"/>
      <c r="O848" s="158"/>
      <c r="P848" s="157"/>
      <c r="Q848" s="159"/>
      <c r="R848" s="155" t="str">
        <f ca="1">IF(ISERROR($V848),"",OFFSET('Smelter Look-up'!$C$4,$V848-4,0)&amp;"")</f>
        <v/>
      </c>
      <c r="S848" s="160" t="str">
        <f t="array" aca="1" ref="S848" ca="1">IF(B848="","",IF(ISERROR(MATCH($E848,CL,0)),"Unknown",INDIRECT("'C'!$A$"&amp;MATCH($E848,CL,0)+1)))</f>
        <v/>
      </c>
      <c r="T848" s="160" t="str">
        <f t="array" aca="1" ref="T848" ca="1">IF(B848="","",IF(ISERROR(MATCH($J848,SorP!$B$1:$B$6226,0)),"",INDIRECT("'SorP'!$A$"&amp;MATCH($S848&amp;$J848,SorP!C:C,0))))</f>
        <v/>
      </c>
      <c r="U848" s="161"/>
      <c r="V848" s="151" t="e">
        <f>IF(C848="",NA(),IF(OR(C848="Smelter not listed",C848="Smelter not yet identified"),MATCH($B848&amp;$D848,'Smelter Look-up'!$J:$J,0),MATCH($B848&amp;$C848,'Smelter Look-up'!$J:$J,0)))</f>
        <v>#N/A</v>
      </c>
      <c r="W848" s="134"/>
      <c r="X848" s="134">
        <f t="shared" ca="1" si="12"/>
        <v>0</v>
      </c>
      <c r="Y848" s="134"/>
      <c r="Z848" s="134"/>
      <c r="AA848" s="134"/>
      <c r="AB848" s="162" t="str">
        <f t="shared" si="13"/>
        <v/>
      </c>
      <c r="AC848" s="134"/>
      <c r="AD848" s="134"/>
      <c r="AE848" s="134"/>
      <c r="AF848" s="134"/>
      <c r="AG848" s="134"/>
      <c r="AH848" s="134"/>
    </row>
    <row r="849" spans="1:34" ht="12" customHeight="1">
      <c r="A849" s="160"/>
      <c r="B849" s="155" t="str">
        <f t="array" ref="B849">IF(LEN(A849)=0,"",INDEX('Smelter Look-up'!$A:$A,MATCH($A849,'Smelter Look-up'!$E:$E,0)))</f>
        <v/>
      </c>
      <c r="C849" s="158" t="str">
        <f t="array" ref="C849">IF(LEN(A849)=0,"",INDEX('Smelter Look-up'!$C:$C,MATCH($A849,'Smelter Look-up'!$E:$E,0)))</f>
        <v/>
      </c>
      <c r="D849" s="155"/>
      <c r="E849" s="155" t="str">
        <f ca="1">IF(ISERROR($V849),"",OFFSET('Smelter Look-up'!$D$4,$V849-4,0)&amp;"")</f>
        <v/>
      </c>
      <c r="F849" s="155" t="str">
        <f ca="1">IF(ISERROR($V849),"",OFFSET('Smelter Look-up'!$E$4,$V849-4,0))</f>
        <v/>
      </c>
      <c r="G849" s="155" t="str">
        <f ca="1">IF(C849=$X$4,IF(ISERROR($V849),"Enter smelter details","RMI"),IF(ISERROR($V849),"",OFFSET('Smelter Look-up'!$F$4,$V849-4,0)))</f>
        <v/>
      </c>
      <c r="H849" s="156" t="str">
        <f ca="1">IF(ISERROR($V849),"",OFFSET('Smelter Look-up'!$G$4,$V849-4,0))</f>
        <v/>
      </c>
      <c r="I849" s="157" t="str">
        <f ca="1">IF(ISERROR($V849),"",OFFSET('Smelter Look-up'!$H$4,$V849-4,0))</f>
        <v/>
      </c>
      <c r="J849" s="157" t="str">
        <f ca="1">IF(ISERROR($V849),"",OFFSET('Smelter Look-up'!$I$4,$V849-4,0))</f>
        <v/>
      </c>
      <c r="K849" s="158"/>
      <c r="L849" s="158"/>
      <c r="M849" s="158"/>
      <c r="N849" s="158"/>
      <c r="O849" s="158"/>
      <c r="P849" s="157"/>
      <c r="Q849" s="159"/>
      <c r="R849" s="155" t="str">
        <f ca="1">IF(ISERROR($V849),"",OFFSET('Smelter Look-up'!$C$4,$V849-4,0)&amp;"")</f>
        <v/>
      </c>
      <c r="S849" s="160" t="str">
        <f t="array" aca="1" ref="S849" ca="1">IF(B849="","",IF(ISERROR(MATCH($E849,CL,0)),"Unknown",INDIRECT("'C'!$A$"&amp;MATCH($E849,CL,0)+1)))</f>
        <v/>
      </c>
      <c r="T849" s="160" t="str">
        <f t="array" aca="1" ref="T849" ca="1">IF(B849="","",IF(ISERROR(MATCH($J849,SorP!$B$1:$B$6226,0)),"",INDIRECT("'SorP'!$A$"&amp;MATCH($S849&amp;$J849,SorP!C:C,0))))</f>
        <v/>
      </c>
      <c r="U849" s="161"/>
      <c r="V849" s="151" t="e">
        <f>IF(C849="",NA(),IF(OR(C849="Smelter not listed",C849="Smelter not yet identified"),MATCH($B849&amp;$D849,'Smelter Look-up'!$J:$J,0),MATCH($B849&amp;$C849,'Smelter Look-up'!$J:$J,0)))</f>
        <v>#N/A</v>
      </c>
      <c r="W849" s="134"/>
      <c r="X849" s="134">
        <f t="shared" ca="1" si="12"/>
        <v>0</v>
      </c>
      <c r="Y849" s="134"/>
      <c r="Z849" s="134"/>
      <c r="AA849" s="134"/>
      <c r="AB849" s="162" t="str">
        <f t="shared" si="13"/>
        <v/>
      </c>
      <c r="AC849" s="134"/>
      <c r="AD849" s="134"/>
      <c r="AE849" s="134"/>
      <c r="AF849" s="134"/>
      <c r="AG849" s="134"/>
      <c r="AH849" s="134"/>
    </row>
    <row r="850" spans="1:34" ht="12" customHeight="1">
      <c r="A850" s="160"/>
      <c r="B850" s="155" t="str">
        <f t="array" ref="B850">IF(LEN(A850)=0,"",INDEX('Smelter Look-up'!$A:$A,MATCH($A850,'Smelter Look-up'!$E:$E,0)))</f>
        <v/>
      </c>
      <c r="C850" s="158" t="str">
        <f t="array" ref="C850">IF(LEN(A850)=0,"",INDEX('Smelter Look-up'!$C:$C,MATCH($A850,'Smelter Look-up'!$E:$E,0)))</f>
        <v/>
      </c>
      <c r="D850" s="155"/>
      <c r="E850" s="155" t="str">
        <f ca="1">IF(ISERROR($V850),"",OFFSET('Smelter Look-up'!$D$4,$V850-4,0)&amp;"")</f>
        <v/>
      </c>
      <c r="F850" s="155" t="str">
        <f ca="1">IF(ISERROR($V850),"",OFFSET('Smelter Look-up'!$E$4,$V850-4,0))</f>
        <v/>
      </c>
      <c r="G850" s="155" t="str">
        <f ca="1">IF(C850=$X$4,IF(ISERROR($V850),"Enter smelter details","RMI"),IF(ISERROR($V850),"",OFFSET('Smelter Look-up'!$F$4,$V850-4,0)))</f>
        <v/>
      </c>
      <c r="H850" s="156" t="str">
        <f ca="1">IF(ISERROR($V850),"",OFFSET('Smelter Look-up'!$G$4,$V850-4,0))</f>
        <v/>
      </c>
      <c r="I850" s="157" t="str">
        <f ca="1">IF(ISERROR($V850),"",OFFSET('Smelter Look-up'!$H$4,$V850-4,0))</f>
        <v/>
      </c>
      <c r="J850" s="157" t="str">
        <f ca="1">IF(ISERROR($V850),"",OFFSET('Smelter Look-up'!$I$4,$V850-4,0))</f>
        <v/>
      </c>
      <c r="K850" s="158"/>
      <c r="L850" s="158"/>
      <c r="M850" s="158"/>
      <c r="N850" s="158"/>
      <c r="O850" s="158"/>
      <c r="P850" s="157"/>
      <c r="Q850" s="159"/>
      <c r="R850" s="155" t="str">
        <f ca="1">IF(ISERROR($V850),"",OFFSET('Smelter Look-up'!$C$4,$V850-4,0)&amp;"")</f>
        <v/>
      </c>
      <c r="S850" s="160" t="str">
        <f t="array" aca="1" ref="S850" ca="1">IF(B850="","",IF(ISERROR(MATCH($E850,CL,0)),"Unknown",INDIRECT("'C'!$A$"&amp;MATCH($E850,CL,0)+1)))</f>
        <v/>
      </c>
      <c r="T850" s="160" t="str">
        <f t="array" aca="1" ref="T850" ca="1">IF(B850="","",IF(ISERROR(MATCH($J850,SorP!$B$1:$B$6226,0)),"",INDIRECT("'SorP'!$A$"&amp;MATCH($S850&amp;$J850,SorP!C:C,0))))</f>
        <v/>
      </c>
      <c r="U850" s="161"/>
      <c r="V850" s="151" t="e">
        <f>IF(C850="",NA(),IF(OR(C850="Smelter not listed",C850="Smelter not yet identified"),MATCH($B850&amp;$D850,'Smelter Look-up'!$J:$J,0),MATCH($B850&amp;$C850,'Smelter Look-up'!$J:$J,0)))</f>
        <v>#N/A</v>
      </c>
      <c r="W850" s="134"/>
      <c r="X850" s="134">
        <f t="shared" ca="1" si="12"/>
        <v>0</v>
      </c>
      <c r="Y850" s="134"/>
      <c r="Z850" s="134"/>
      <c r="AA850" s="134"/>
      <c r="AB850" s="162" t="str">
        <f t="shared" si="13"/>
        <v/>
      </c>
      <c r="AC850" s="134"/>
      <c r="AD850" s="134"/>
      <c r="AE850" s="134"/>
      <c r="AF850" s="134"/>
      <c r="AG850" s="134"/>
      <c r="AH850" s="134"/>
    </row>
    <row r="851" spans="1:34" ht="12" customHeight="1">
      <c r="A851" s="160"/>
      <c r="B851" s="155" t="str">
        <f t="array" ref="B851">IF(LEN(A851)=0,"",INDEX('Smelter Look-up'!$A:$A,MATCH($A851,'Smelter Look-up'!$E:$E,0)))</f>
        <v/>
      </c>
      <c r="C851" s="158" t="str">
        <f t="array" ref="C851">IF(LEN(A851)=0,"",INDEX('Smelter Look-up'!$C:$C,MATCH($A851,'Smelter Look-up'!$E:$E,0)))</f>
        <v/>
      </c>
      <c r="D851" s="155"/>
      <c r="E851" s="155" t="str">
        <f ca="1">IF(ISERROR($V851),"",OFFSET('Smelter Look-up'!$D$4,$V851-4,0)&amp;"")</f>
        <v/>
      </c>
      <c r="F851" s="155" t="str">
        <f ca="1">IF(ISERROR($V851),"",OFFSET('Smelter Look-up'!$E$4,$V851-4,0))</f>
        <v/>
      </c>
      <c r="G851" s="155" t="str">
        <f ca="1">IF(C851=$X$4,IF(ISERROR($V851),"Enter smelter details","RMI"),IF(ISERROR($V851),"",OFFSET('Smelter Look-up'!$F$4,$V851-4,0)))</f>
        <v/>
      </c>
      <c r="H851" s="156" t="str">
        <f ca="1">IF(ISERROR($V851),"",OFFSET('Smelter Look-up'!$G$4,$V851-4,0))</f>
        <v/>
      </c>
      <c r="I851" s="157" t="str">
        <f ca="1">IF(ISERROR($V851),"",OFFSET('Smelter Look-up'!$H$4,$V851-4,0))</f>
        <v/>
      </c>
      <c r="J851" s="157" t="str">
        <f ca="1">IF(ISERROR($V851),"",OFFSET('Smelter Look-up'!$I$4,$V851-4,0))</f>
        <v/>
      </c>
      <c r="K851" s="158"/>
      <c r="L851" s="158"/>
      <c r="M851" s="158"/>
      <c r="N851" s="158"/>
      <c r="O851" s="158"/>
      <c r="P851" s="157"/>
      <c r="Q851" s="159"/>
      <c r="R851" s="155" t="str">
        <f ca="1">IF(ISERROR($V851),"",OFFSET('Smelter Look-up'!$C$4,$V851-4,0)&amp;"")</f>
        <v/>
      </c>
      <c r="S851" s="160" t="str">
        <f t="array" aca="1" ref="S851" ca="1">IF(B851="","",IF(ISERROR(MATCH($E851,CL,0)),"Unknown",INDIRECT("'C'!$A$"&amp;MATCH($E851,CL,0)+1)))</f>
        <v/>
      </c>
      <c r="T851" s="160" t="str">
        <f t="array" aca="1" ref="T851" ca="1">IF(B851="","",IF(ISERROR(MATCH($J851,SorP!$B$1:$B$6226,0)),"",INDIRECT("'SorP'!$A$"&amp;MATCH($S851&amp;$J851,SorP!C:C,0))))</f>
        <v/>
      </c>
      <c r="U851" s="161"/>
      <c r="V851" s="151" t="e">
        <f>IF(C851="",NA(),IF(OR(C851="Smelter not listed",C851="Smelter not yet identified"),MATCH($B851&amp;$D851,'Smelter Look-up'!$J:$J,0),MATCH($B851&amp;$C851,'Smelter Look-up'!$J:$J,0)))</f>
        <v>#N/A</v>
      </c>
      <c r="W851" s="134"/>
      <c r="X851" s="134">
        <f t="shared" ca="1" si="12"/>
        <v>0</v>
      </c>
      <c r="Y851" s="134"/>
      <c r="Z851" s="134"/>
      <c r="AA851" s="134"/>
      <c r="AB851" s="162" t="str">
        <f t="shared" si="13"/>
        <v/>
      </c>
      <c r="AC851" s="134"/>
      <c r="AD851" s="134"/>
      <c r="AE851" s="134"/>
      <c r="AF851" s="134"/>
      <c r="AG851" s="134"/>
      <c r="AH851" s="134"/>
    </row>
    <row r="852" spans="1:34" ht="12" customHeight="1">
      <c r="A852" s="160"/>
      <c r="B852" s="155" t="str">
        <f t="array" ref="B852">IF(LEN(A852)=0,"",INDEX('Smelter Look-up'!$A:$A,MATCH($A852,'Smelter Look-up'!$E:$E,0)))</f>
        <v/>
      </c>
      <c r="C852" s="158" t="str">
        <f t="array" ref="C852">IF(LEN(A852)=0,"",INDEX('Smelter Look-up'!$C:$C,MATCH($A852,'Smelter Look-up'!$E:$E,0)))</f>
        <v/>
      </c>
      <c r="D852" s="155"/>
      <c r="E852" s="155" t="str">
        <f ca="1">IF(ISERROR($V852),"",OFFSET('Smelter Look-up'!$D$4,$V852-4,0)&amp;"")</f>
        <v/>
      </c>
      <c r="F852" s="155" t="str">
        <f ca="1">IF(ISERROR($V852),"",OFFSET('Smelter Look-up'!$E$4,$V852-4,0))</f>
        <v/>
      </c>
      <c r="G852" s="155" t="str">
        <f ca="1">IF(C852=$X$4,IF(ISERROR($V852),"Enter smelter details","RMI"),IF(ISERROR($V852),"",OFFSET('Smelter Look-up'!$F$4,$V852-4,0)))</f>
        <v/>
      </c>
      <c r="H852" s="156" t="str">
        <f ca="1">IF(ISERROR($V852),"",OFFSET('Smelter Look-up'!$G$4,$V852-4,0))</f>
        <v/>
      </c>
      <c r="I852" s="157" t="str">
        <f ca="1">IF(ISERROR($V852),"",OFFSET('Smelter Look-up'!$H$4,$V852-4,0))</f>
        <v/>
      </c>
      <c r="J852" s="157" t="str">
        <f ca="1">IF(ISERROR($V852),"",OFFSET('Smelter Look-up'!$I$4,$V852-4,0))</f>
        <v/>
      </c>
      <c r="K852" s="158"/>
      <c r="L852" s="158"/>
      <c r="M852" s="158"/>
      <c r="N852" s="158"/>
      <c r="O852" s="158"/>
      <c r="P852" s="157"/>
      <c r="Q852" s="159"/>
      <c r="R852" s="155" t="str">
        <f ca="1">IF(ISERROR($V852),"",OFFSET('Smelter Look-up'!$C$4,$V852-4,0)&amp;"")</f>
        <v/>
      </c>
      <c r="S852" s="160" t="str">
        <f t="array" aca="1" ref="S852" ca="1">IF(B852="","",IF(ISERROR(MATCH($E852,CL,0)),"Unknown",INDIRECT("'C'!$A$"&amp;MATCH($E852,CL,0)+1)))</f>
        <v/>
      </c>
      <c r="T852" s="160" t="str">
        <f t="array" aca="1" ref="T852" ca="1">IF(B852="","",IF(ISERROR(MATCH($J852,SorP!$B$1:$B$6226,0)),"",INDIRECT("'SorP'!$A$"&amp;MATCH($S852&amp;$J852,SorP!C:C,0))))</f>
        <v/>
      </c>
      <c r="U852" s="161"/>
      <c r="V852" s="151" t="e">
        <f>IF(C852="",NA(),IF(OR(C852="Smelter not listed",C852="Smelter not yet identified"),MATCH($B852&amp;$D852,'Smelter Look-up'!$J:$J,0),MATCH($B852&amp;$C852,'Smelter Look-up'!$J:$J,0)))</f>
        <v>#N/A</v>
      </c>
      <c r="W852" s="134"/>
      <c r="X852" s="134">
        <f t="shared" ca="1" si="12"/>
        <v>0</v>
      </c>
      <c r="Y852" s="134"/>
      <c r="Z852" s="134"/>
      <c r="AA852" s="134"/>
      <c r="AB852" s="162" t="str">
        <f t="shared" si="13"/>
        <v/>
      </c>
      <c r="AC852" s="134"/>
      <c r="AD852" s="134"/>
      <c r="AE852" s="134"/>
      <c r="AF852" s="134"/>
      <c r="AG852" s="134"/>
      <c r="AH852" s="134"/>
    </row>
    <row r="853" spans="1:34" ht="12" customHeight="1">
      <c r="A853" s="160"/>
      <c r="B853" s="155" t="str">
        <f t="array" ref="B853">IF(LEN(A853)=0,"",INDEX('Smelter Look-up'!$A:$A,MATCH($A853,'Smelter Look-up'!$E:$E,0)))</f>
        <v/>
      </c>
      <c r="C853" s="158" t="str">
        <f t="array" ref="C853">IF(LEN(A853)=0,"",INDEX('Smelter Look-up'!$C:$C,MATCH($A853,'Smelter Look-up'!$E:$E,0)))</f>
        <v/>
      </c>
      <c r="D853" s="155"/>
      <c r="E853" s="155" t="str">
        <f ca="1">IF(ISERROR($V853),"",OFFSET('Smelter Look-up'!$D$4,$V853-4,0)&amp;"")</f>
        <v/>
      </c>
      <c r="F853" s="155" t="str">
        <f ca="1">IF(ISERROR($V853),"",OFFSET('Smelter Look-up'!$E$4,$V853-4,0))</f>
        <v/>
      </c>
      <c r="G853" s="155" t="str">
        <f ca="1">IF(C853=$X$4,IF(ISERROR($V853),"Enter smelter details","RMI"),IF(ISERROR($V853),"",OFFSET('Smelter Look-up'!$F$4,$V853-4,0)))</f>
        <v/>
      </c>
      <c r="H853" s="156" t="str">
        <f ca="1">IF(ISERROR($V853),"",OFFSET('Smelter Look-up'!$G$4,$V853-4,0))</f>
        <v/>
      </c>
      <c r="I853" s="157" t="str">
        <f ca="1">IF(ISERROR($V853),"",OFFSET('Smelter Look-up'!$H$4,$V853-4,0))</f>
        <v/>
      </c>
      <c r="J853" s="157" t="str">
        <f ca="1">IF(ISERROR($V853),"",OFFSET('Smelter Look-up'!$I$4,$V853-4,0))</f>
        <v/>
      </c>
      <c r="K853" s="158"/>
      <c r="L853" s="158"/>
      <c r="M853" s="158"/>
      <c r="N853" s="158"/>
      <c r="O853" s="158"/>
      <c r="P853" s="157"/>
      <c r="Q853" s="159"/>
      <c r="R853" s="155" t="str">
        <f ca="1">IF(ISERROR($V853),"",OFFSET('Smelter Look-up'!$C$4,$V853-4,0)&amp;"")</f>
        <v/>
      </c>
      <c r="S853" s="160" t="str">
        <f t="array" aca="1" ref="S853" ca="1">IF(B853="","",IF(ISERROR(MATCH($E853,CL,0)),"Unknown",INDIRECT("'C'!$A$"&amp;MATCH($E853,CL,0)+1)))</f>
        <v/>
      </c>
      <c r="T853" s="160" t="str">
        <f t="array" aca="1" ref="T853" ca="1">IF(B853="","",IF(ISERROR(MATCH($J853,SorP!$B$1:$B$6226,0)),"",INDIRECT("'SorP'!$A$"&amp;MATCH($S853&amp;$J853,SorP!C:C,0))))</f>
        <v/>
      </c>
      <c r="U853" s="161"/>
      <c r="V853" s="151" t="e">
        <f>IF(C853="",NA(),IF(OR(C853="Smelter not listed",C853="Smelter not yet identified"),MATCH($B853&amp;$D853,'Smelter Look-up'!$J:$J,0),MATCH($B853&amp;$C853,'Smelter Look-up'!$J:$J,0)))</f>
        <v>#N/A</v>
      </c>
      <c r="W853" s="134"/>
      <c r="X853" s="134">
        <f t="shared" ca="1" si="12"/>
        <v>0</v>
      </c>
      <c r="Y853" s="134"/>
      <c r="Z853" s="134"/>
      <c r="AA853" s="134"/>
      <c r="AB853" s="162" t="str">
        <f t="shared" si="13"/>
        <v/>
      </c>
      <c r="AC853" s="134"/>
      <c r="AD853" s="134"/>
      <c r="AE853" s="134"/>
      <c r="AF853" s="134"/>
      <c r="AG853" s="134"/>
      <c r="AH853" s="134"/>
    </row>
    <row r="854" spans="1:34" ht="12" customHeight="1">
      <c r="A854" s="160"/>
      <c r="B854" s="155" t="str">
        <f t="array" ref="B854">IF(LEN(A854)=0,"",INDEX('Smelter Look-up'!$A:$A,MATCH($A854,'Smelter Look-up'!$E:$E,0)))</f>
        <v/>
      </c>
      <c r="C854" s="158" t="str">
        <f t="array" ref="C854">IF(LEN(A854)=0,"",INDEX('Smelter Look-up'!$C:$C,MATCH($A854,'Smelter Look-up'!$E:$E,0)))</f>
        <v/>
      </c>
      <c r="D854" s="155"/>
      <c r="E854" s="155" t="str">
        <f ca="1">IF(ISERROR($V854),"",OFFSET('Smelter Look-up'!$D$4,$V854-4,0)&amp;"")</f>
        <v/>
      </c>
      <c r="F854" s="155" t="str">
        <f ca="1">IF(ISERROR($V854),"",OFFSET('Smelter Look-up'!$E$4,$V854-4,0))</f>
        <v/>
      </c>
      <c r="G854" s="155" t="str">
        <f ca="1">IF(C854=$X$4,IF(ISERROR($V854),"Enter smelter details","RMI"),IF(ISERROR($V854),"",OFFSET('Smelter Look-up'!$F$4,$V854-4,0)))</f>
        <v/>
      </c>
      <c r="H854" s="156" t="str">
        <f ca="1">IF(ISERROR($V854),"",OFFSET('Smelter Look-up'!$G$4,$V854-4,0))</f>
        <v/>
      </c>
      <c r="I854" s="157" t="str">
        <f ca="1">IF(ISERROR($V854),"",OFFSET('Smelter Look-up'!$H$4,$V854-4,0))</f>
        <v/>
      </c>
      <c r="J854" s="157" t="str">
        <f ca="1">IF(ISERROR($V854),"",OFFSET('Smelter Look-up'!$I$4,$V854-4,0))</f>
        <v/>
      </c>
      <c r="K854" s="158"/>
      <c r="L854" s="158"/>
      <c r="M854" s="158"/>
      <c r="N854" s="158"/>
      <c r="O854" s="158"/>
      <c r="P854" s="157"/>
      <c r="Q854" s="159"/>
      <c r="R854" s="155" t="str">
        <f ca="1">IF(ISERROR($V854),"",OFFSET('Smelter Look-up'!$C$4,$V854-4,0)&amp;"")</f>
        <v/>
      </c>
      <c r="S854" s="160" t="str">
        <f t="array" aca="1" ref="S854" ca="1">IF(B854="","",IF(ISERROR(MATCH($E854,CL,0)),"Unknown",INDIRECT("'C'!$A$"&amp;MATCH($E854,CL,0)+1)))</f>
        <v/>
      </c>
      <c r="T854" s="160" t="str">
        <f t="array" aca="1" ref="T854" ca="1">IF(B854="","",IF(ISERROR(MATCH($J854,SorP!$B$1:$B$6226,0)),"",INDIRECT("'SorP'!$A$"&amp;MATCH($S854&amp;$J854,SorP!C:C,0))))</f>
        <v/>
      </c>
      <c r="U854" s="161"/>
      <c r="V854" s="151" t="e">
        <f>IF(C854="",NA(),IF(OR(C854="Smelter not listed",C854="Smelter not yet identified"),MATCH($B854&amp;$D854,'Smelter Look-up'!$J:$J,0),MATCH($B854&amp;$C854,'Smelter Look-up'!$J:$J,0)))</f>
        <v>#N/A</v>
      </c>
      <c r="W854" s="134"/>
      <c r="X854" s="134">
        <f t="shared" ca="1" si="12"/>
        <v>0</v>
      </c>
      <c r="Y854" s="134"/>
      <c r="Z854" s="134"/>
      <c r="AA854" s="134"/>
      <c r="AB854" s="162" t="str">
        <f t="shared" si="13"/>
        <v/>
      </c>
      <c r="AC854" s="134"/>
      <c r="AD854" s="134"/>
      <c r="AE854" s="134"/>
      <c r="AF854" s="134"/>
      <c r="AG854" s="134"/>
      <c r="AH854" s="134"/>
    </row>
    <row r="855" spans="1:34" ht="12" customHeight="1">
      <c r="A855" s="160"/>
      <c r="B855" s="155" t="str">
        <f t="array" ref="B855">IF(LEN(A855)=0,"",INDEX('Smelter Look-up'!$A:$A,MATCH($A855,'Smelter Look-up'!$E:$E,0)))</f>
        <v/>
      </c>
      <c r="C855" s="158" t="str">
        <f t="array" ref="C855">IF(LEN(A855)=0,"",INDEX('Smelter Look-up'!$C:$C,MATCH($A855,'Smelter Look-up'!$E:$E,0)))</f>
        <v/>
      </c>
      <c r="D855" s="155"/>
      <c r="E855" s="155" t="str">
        <f ca="1">IF(ISERROR($V855),"",OFFSET('Smelter Look-up'!$D$4,$V855-4,0)&amp;"")</f>
        <v/>
      </c>
      <c r="F855" s="155" t="str">
        <f ca="1">IF(ISERROR($V855),"",OFFSET('Smelter Look-up'!$E$4,$V855-4,0))</f>
        <v/>
      </c>
      <c r="G855" s="155" t="str">
        <f ca="1">IF(C855=$X$4,IF(ISERROR($V855),"Enter smelter details","RMI"),IF(ISERROR($V855),"",OFFSET('Smelter Look-up'!$F$4,$V855-4,0)))</f>
        <v/>
      </c>
      <c r="H855" s="156" t="str">
        <f ca="1">IF(ISERROR($V855),"",OFFSET('Smelter Look-up'!$G$4,$V855-4,0))</f>
        <v/>
      </c>
      <c r="I855" s="157" t="str">
        <f ca="1">IF(ISERROR($V855),"",OFFSET('Smelter Look-up'!$H$4,$V855-4,0))</f>
        <v/>
      </c>
      <c r="J855" s="157" t="str">
        <f ca="1">IF(ISERROR($V855),"",OFFSET('Smelter Look-up'!$I$4,$V855-4,0))</f>
        <v/>
      </c>
      <c r="K855" s="158"/>
      <c r="L855" s="158"/>
      <c r="M855" s="158"/>
      <c r="N855" s="158"/>
      <c r="O855" s="158"/>
      <c r="P855" s="157"/>
      <c r="Q855" s="159"/>
      <c r="R855" s="155" t="str">
        <f ca="1">IF(ISERROR($V855),"",OFFSET('Smelter Look-up'!$C$4,$V855-4,0)&amp;"")</f>
        <v/>
      </c>
      <c r="S855" s="160" t="str">
        <f t="array" aca="1" ref="S855" ca="1">IF(B855="","",IF(ISERROR(MATCH($E855,CL,0)),"Unknown",INDIRECT("'C'!$A$"&amp;MATCH($E855,CL,0)+1)))</f>
        <v/>
      </c>
      <c r="T855" s="160" t="str">
        <f t="array" aca="1" ref="T855" ca="1">IF(B855="","",IF(ISERROR(MATCH($J855,SorP!$B$1:$B$6226,0)),"",INDIRECT("'SorP'!$A$"&amp;MATCH($S855&amp;$J855,SorP!C:C,0))))</f>
        <v/>
      </c>
      <c r="U855" s="161"/>
      <c r="V855" s="151" t="e">
        <f>IF(C855="",NA(),IF(OR(C855="Smelter not listed",C855="Smelter not yet identified"),MATCH($B855&amp;$D855,'Smelter Look-up'!$J:$J,0),MATCH($B855&amp;$C855,'Smelter Look-up'!$J:$J,0)))</f>
        <v>#N/A</v>
      </c>
      <c r="W855" s="134"/>
      <c r="X855" s="134">
        <f t="shared" ca="1" si="12"/>
        <v>0</v>
      </c>
      <c r="Y855" s="134"/>
      <c r="Z855" s="134"/>
      <c r="AA855" s="134"/>
      <c r="AB855" s="162" t="str">
        <f t="shared" si="13"/>
        <v/>
      </c>
      <c r="AC855" s="134"/>
      <c r="AD855" s="134"/>
      <c r="AE855" s="134"/>
      <c r="AF855" s="134"/>
      <c r="AG855" s="134"/>
      <c r="AH855" s="134"/>
    </row>
    <row r="856" spans="1:34" ht="12" customHeight="1">
      <c r="A856" s="160"/>
      <c r="B856" s="155" t="str">
        <f t="array" ref="B856">IF(LEN(A856)=0,"",INDEX('Smelter Look-up'!$A:$A,MATCH($A856,'Smelter Look-up'!$E:$E,0)))</f>
        <v/>
      </c>
      <c r="C856" s="158" t="str">
        <f t="array" ref="C856">IF(LEN(A856)=0,"",INDEX('Smelter Look-up'!$C:$C,MATCH($A856,'Smelter Look-up'!$E:$E,0)))</f>
        <v/>
      </c>
      <c r="D856" s="155"/>
      <c r="E856" s="155" t="str">
        <f ca="1">IF(ISERROR($V856),"",OFFSET('Smelter Look-up'!$D$4,$V856-4,0)&amp;"")</f>
        <v/>
      </c>
      <c r="F856" s="155" t="str">
        <f ca="1">IF(ISERROR($V856),"",OFFSET('Smelter Look-up'!$E$4,$V856-4,0))</f>
        <v/>
      </c>
      <c r="G856" s="155" t="str">
        <f ca="1">IF(C856=$X$4,IF(ISERROR($V856),"Enter smelter details","RMI"),IF(ISERROR($V856),"",OFFSET('Smelter Look-up'!$F$4,$V856-4,0)))</f>
        <v/>
      </c>
      <c r="H856" s="156" t="str">
        <f ca="1">IF(ISERROR($V856),"",OFFSET('Smelter Look-up'!$G$4,$V856-4,0))</f>
        <v/>
      </c>
      <c r="I856" s="157" t="str">
        <f ca="1">IF(ISERROR($V856),"",OFFSET('Smelter Look-up'!$H$4,$V856-4,0))</f>
        <v/>
      </c>
      <c r="J856" s="157" t="str">
        <f ca="1">IF(ISERROR($V856),"",OFFSET('Smelter Look-up'!$I$4,$V856-4,0))</f>
        <v/>
      </c>
      <c r="K856" s="158"/>
      <c r="L856" s="158"/>
      <c r="M856" s="158"/>
      <c r="N856" s="158"/>
      <c r="O856" s="158"/>
      <c r="P856" s="157"/>
      <c r="Q856" s="159"/>
      <c r="R856" s="155" t="str">
        <f ca="1">IF(ISERROR($V856),"",OFFSET('Smelter Look-up'!$C$4,$V856-4,0)&amp;"")</f>
        <v/>
      </c>
      <c r="S856" s="160" t="str">
        <f t="array" aca="1" ref="S856" ca="1">IF(B856="","",IF(ISERROR(MATCH($E856,CL,0)),"Unknown",INDIRECT("'C'!$A$"&amp;MATCH($E856,CL,0)+1)))</f>
        <v/>
      </c>
      <c r="T856" s="160" t="str">
        <f t="array" aca="1" ref="T856" ca="1">IF(B856="","",IF(ISERROR(MATCH($J856,SorP!$B$1:$B$6226,0)),"",INDIRECT("'SorP'!$A$"&amp;MATCH($S856&amp;$J856,SorP!C:C,0))))</f>
        <v/>
      </c>
      <c r="U856" s="161"/>
      <c r="V856" s="151" t="e">
        <f>IF(C856="",NA(),IF(OR(C856="Smelter not listed",C856="Smelter not yet identified"),MATCH($B856&amp;$D856,'Smelter Look-up'!$J:$J,0),MATCH($B856&amp;$C856,'Smelter Look-up'!$J:$J,0)))</f>
        <v>#N/A</v>
      </c>
      <c r="W856" s="134"/>
      <c r="X856" s="134">
        <f t="shared" ca="1" si="12"/>
        <v>0</v>
      </c>
      <c r="Y856" s="134"/>
      <c r="Z856" s="134"/>
      <c r="AA856" s="134"/>
      <c r="AB856" s="162" t="str">
        <f t="shared" si="13"/>
        <v/>
      </c>
      <c r="AC856" s="134"/>
      <c r="AD856" s="134"/>
      <c r="AE856" s="134"/>
      <c r="AF856" s="134"/>
      <c r="AG856" s="134"/>
      <c r="AH856" s="134"/>
    </row>
    <row r="857" spans="1:34" ht="12" customHeight="1">
      <c r="A857" s="160"/>
      <c r="B857" s="155" t="str">
        <f t="array" ref="B857">IF(LEN(A857)=0,"",INDEX('Smelter Look-up'!$A:$A,MATCH($A857,'Smelter Look-up'!$E:$E,0)))</f>
        <v/>
      </c>
      <c r="C857" s="158" t="str">
        <f t="array" ref="C857">IF(LEN(A857)=0,"",INDEX('Smelter Look-up'!$C:$C,MATCH($A857,'Smelter Look-up'!$E:$E,0)))</f>
        <v/>
      </c>
      <c r="D857" s="155"/>
      <c r="E857" s="155" t="str">
        <f ca="1">IF(ISERROR($V857),"",OFFSET('Smelter Look-up'!$D$4,$V857-4,0)&amp;"")</f>
        <v/>
      </c>
      <c r="F857" s="155" t="str">
        <f ca="1">IF(ISERROR($V857),"",OFFSET('Smelter Look-up'!$E$4,$V857-4,0))</f>
        <v/>
      </c>
      <c r="G857" s="155" t="str">
        <f ca="1">IF(C857=$X$4,IF(ISERROR($V857),"Enter smelter details","RMI"),IF(ISERROR($V857),"",OFFSET('Smelter Look-up'!$F$4,$V857-4,0)))</f>
        <v/>
      </c>
      <c r="H857" s="156" t="str">
        <f ca="1">IF(ISERROR($V857),"",OFFSET('Smelter Look-up'!$G$4,$V857-4,0))</f>
        <v/>
      </c>
      <c r="I857" s="157" t="str">
        <f ca="1">IF(ISERROR($V857),"",OFFSET('Smelter Look-up'!$H$4,$V857-4,0))</f>
        <v/>
      </c>
      <c r="J857" s="157" t="str">
        <f ca="1">IF(ISERROR($V857),"",OFFSET('Smelter Look-up'!$I$4,$V857-4,0))</f>
        <v/>
      </c>
      <c r="K857" s="158"/>
      <c r="L857" s="158"/>
      <c r="M857" s="158"/>
      <c r="N857" s="158"/>
      <c r="O857" s="158"/>
      <c r="P857" s="157"/>
      <c r="Q857" s="159"/>
      <c r="R857" s="155" t="str">
        <f ca="1">IF(ISERROR($V857),"",OFFSET('Smelter Look-up'!$C$4,$V857-4,0)&amp;"")</f>
        <v/>
      </c>
      <c r="S857" s="160" t="str">
        <f t="array" aca="1" ref="S857" ca="1">IF(B857="","",IF(ISERROR(MATCH($E857,CL,0)),"Unknown",INDIRECT("'C'!$A$"&amp;MATCH($E857,CL,0)+1)))</f>
        <v/>
      </c>
      <c r="T857" s="160" t="str">
        <f t="array" aca="1" ref="T857" ca="1">IF(B857="","",IF(ISERROR(MATCH($J857,SorP!$B$1:$B$6226,0)),"",INDIRECT("'SorP'!$A$"&amp;MATCH($S857&amp;$J857,SorP!C:C,0))))</f>
        <v/>
      </c>
      <c r="U857" s="161"/>
      <c r="V857" s="151" t="e">
        <f>IF(C857="",NA(),IF(OR(C857="Smelter not listed",C857="Smelter not yet identified"),MATCH($B857&amp;$D857,'Smelter Look-up'!$J:$J,0),MATCH($B857&amp;$C857,'Smelter Look-up'!$J:$J,0)))</f>
        <v>#N/A</v>
      </c>
      <c r="W857" s="134"/>
      <c r="X857" s="134">
        <f t="shared" ca="1" si="12"/>
        <v>0</v>
      </c>
      <c r="Y857" s="134"/>
      <c r="Z857" s="134"/>
      <c r="AA857" s="134"/>
      <c r="AB857" s="162" t="str">
        <f t="shared" si="13"/>
        <v/>
      </c>
      <c r="AC857" s="134"/>
      <c r="AD857" s="134"/>
      <c r="AE857" s="134"/>
      <c r="AF857" s="134"/>
      <c r="AG857" s="134"/>
      <c r="AH857" s="134"/>
    </row>
    <row r="858" spans="1:34" ht="12" customHeight="1">
      <c r="A858" s="160"/>
      <c r="B858" s="155" t="str">
        <f t="array" ref="B858">IF(LEN(A858)=0,"",INDEX('Smelter Look-up'!$A:$A,MATCH($A858,'Smelter Look-up'!$E:$E,0)))</f>
        <v/>
      </c>
      <c r="C858" s="158" t="str">
        <f t="array" ref="C858">IF(LEN(A858)=0,"",INDEX('Smelter Look-up'!$C:$C,MATCH($A858,'Smelter Look-up'!$E:$E,0)))</f>
        <v/>
      </c>
      <c r="D858" s="155"/>
      <c r="E858" s="155" t="str">
        <f ca="1">IF(ISERROR($V858),"",OFFSET('Smelter Look-up'!$D$4,$V858-4,0)&amp;"")</f>
        <v/>
      </c>
      <c r="F858" s="155" t="str">
        <f ca="1">IF(ISERROR($V858),"",OFFSET('Smelter Look-up'!$E$4,$V858-4,0))</f>
        <v/>
      </c>
      <c r="G858" s="155" t="str">
        <f ca="1">IF(C858=$X$4,IF(ISERROR($V858),"Enter smelter details","RMI"),IF(ISERROR($V858),"",OFFSET('Smelter Look-up'!$F$4,$V858-4,0)))</f>
        <v/>
      </c>
      <c r="H858" s="156" t="str">
        <f ca="1">IF(ISERROR($V858),"",OFFSET('Smelter Look-up'!$G$4,$V858-4,0))</f>
        <v/>
      </c>
      <c r="I858" s="157" t="str">
        <f ca="1">IF(ISERROR($V858),"",OFFSET('Smelter Look-up'!$H$4,$V858-4,0))</f>
        <v/>
      </c>
      <c r="J858" s="157" t="str">
        <f ca="1">IF(ISERROR($V858),"",OFFSET('Smelter Look-up'!$I$4,$V858-4,0))</f>
        <v/>
      </c>
      <c r="K858" s="158"/>
      <c r="L858" s="158"/>
      <c r="M858" s="158"/>
      <c r="N858" s="158"/>
      <c r="O858" s="158"/>
      <c r="P858" s="157"/>
      <c r="Q858" s="159"/>
      <c r="R858" s="155" t="str">
        <f ca="1">IF(ISERROR($V858),"",OFFSET('Smelter Look-up'!$C$4,$V858-4,0)&amp;"")</f>
        <v/>
      </c>
      <c r="S858" s="160" t="str">
        <f t="array" aca="1" ref="S858" ca="1">IF(B858="","",IF(ISERROR(MATCH($E858,CL,0)),"Unknown",INDIRECT("'C'!$A$"&amp;MATCH($E858,CL,0)+1)))</f>
        <v/>
      </c>
      <c r="T858" s="160" t="str">
        <f t="array" aca="1" ref="T858" ca="1">IF(B858="","",IF(ISERROR(MATCH($J858,SorP!$B$1:$B$6226,0)),"",INDIRECT("'SorP'!$A$"&amp;MATCH($S858&amp;$J858,SorP!C:C,0))))</f>
        <v/>
      </c>
      <c r="U858" s="161"/>
      <c r="V858" s="151" t="e">
        <f>IF(C858="",NA(),IF(OR(C858="Smelter not listed",C858="Smelter not yet identified"),MATCH($B858&amp;$D858,'Smelter Look-up'!$J:$J,0),MATCH($B858&amp;$C858,'Smelter Look-up'!$J:$J,0)))</f>
        <v>#N/A</v>
      </c>
      <c r="W858" s="134"/>
      <c r="X858" s="134">
        <f t="shared" ca="1" si="12"/>
        <v>0</v>
      </c>
      <c r="Y858" s="134"/>
      <c r="Z858" s="134"/>
      <c r="AA858" s="134"/>
      <c r="AB858" s="162" t="str">
        <f t="shared" si="13"/>
        <v/>
      </c>
      <c r="AC858" s="134"/>
      <c r="AD858" s="134"/>
      <c r="AE858" s="134"/>
      <c r="AF858" s="134"/>
      <c r="AG858" s="134"/>
      <c r="AH858" s="134"/>
    </row>
    <row r="859" spans="1:34" ht="12" customHeight="1">
      <c r="A859" s="160"/>
      <c r="B859" s="155" t="str">
        <f t="array" ref="B859">IF(LEN(A859)=0,"",INDEX('Smelter Look-up'!$A:$A,MATCH($A859,'Smelter Look-up'!$E:$E,0)))</f>
        <v/>
      </c>
      <c r="C859" s="158" t="str">
        <f t="array" ref="C859">IF(LEN(A859)=0,"",INDEX('Smelter Look-up'!$C:$C,MATCH($A859,'Smelter Look-up'!$E:$E,0)))</f>
        <v/>
      </c>
      <c r="D859" s="155"/>
      <c r="E859" s="155" t="str">
        <f ca="1">IF(ISERROR($V859),"",OFFSET('Smelter Look-up'!$D$4,$V859-4,0)&amp;"")</f>
        <v/>
      </c>
      <c r="F859" s="155" t="str">
        <f ca="1">IF(ISERROR($V859),"",OFFSET('Smelter Look-up'!$E$4,$V859-4,0))</f>
        <v/>
      </c>
      <c r="G859" s="155" t="str">
        <f ca="1">IF(C859=$X$4,IF(ISERROR($V859),"Enter smelter details","RMI"),IF(ISERROR($V859),"",OFFSET('Smelter Look-up'!$F$4,$V859-4,0)))</f>
        <v/>
      </c>
      <c r="H859" s="156" t="str">
        <f ca="1">IF(ISERROR($V859),"",OFFSET('Smelter Look-up'!$G$4,$V859-4,0))</f>
        <v/>
      </c>
      <c r="I859" s="157" t="str">
        <f ca="1">IF(ISERROR($V859),"",OFFSET('Smelter Look-up'!$H$4,$V859-4,0))</f>
        <v/>
      </c>
      <c r="J859" s="157" t="str">
        <f ca="1">IF(ISERROR($V859),"",OFFSET('Smelter Look-up'!$I$4,$V859-4,0))</f>
        <v/>
      </c>
      <c r="K859" s="158"/>
      <c r="L859" s="158"/>
      <c r="M859" s="158"/>
      <c r="N859" s="158"/>
      <c r="O859" s="158"/>
      <c r="P859" s="157"/>
      <c r="Q859" s="159"/>
      <c r="R859" s="155" t="str">
        <f ca="1">IF(ISERROR($V859),"",OFFSET('Smelter Look-up'!$C$4,$V859-4,0)&amp;"")</f>
        <v/>
      </c>
      <c r="S859" s="160" t="str">
        <f t="array" aca="1" ref="S859" ca="1">IF(B859="","",IF(ISERROR(MATCH($E859,CL,0)),"Unknown",INDIRECT("'C'!$A$"&amp;MATCH($E859,CL,0)+1)))</f>
        <v/>
      </c>
      <c r="T859" s="160" t="str">
        <f t="array" aca="1" ref="T859" ca="1">IF(B859="","",IF(ISERROR(MATCH($J859,SorP!$B$1:$B$6226,0)),"",INDIRECT("'SorP'!$A$"&amp;MATCH($S859&amp;$J859,SorP!C:C,0))))</f>
        <v/>
      </c>
      <c r="U859" s="161"/>
      <c r="V859" s="151" t="e">
        <f>IF(C859="",NA(),IF(OR(C859="Smelter not listed",C859="Smelter not yet identified"),MATCH($B859&amp;$D859,'Smelter Look-up'!$J:$J,0),MATCH($B859&amp;$C859,'Smelter Look-up'!$J:$J,0)))</f>
        <v>#N/A</v>
      </c>
      <c r="W859" s="134"/>
      <c r="X859" s="134">
        <f t="shared" ca="1" si="12"/>
        <v>0</v>
      </c>
      <c r="Y859" s="134"/>
      <c r="Z859" s="134"/>
      <c r="AA859" s="134"/>
      <c r="AB859" s="162" t="str">
        <f t="shared" si="13"/>
        <v/>
      </c>
      <c r="AC859" s="134"/>
      <c r="AD859" s="134"/>
      <c r="AE859" s="134"/>
      <c r="AF859" s="134"/>
      <c r="AG859" s="134"/>
      <c r="AH859" s="134"/>
    </row>
    <row r="860" spans="1:34" ht="12" customHeight="1">
      <c r="A860" s="160"/>
      <c r="B860" s="155" t="str">
        <f t="array" ref="B860">IF(LEN(A860)=0,"",INDEX('Smelter Look-up'!$A:$A,MATCH($A860,'Smelter Look-up'!$E:$E,0)))</f>
        <v/>
      </c>
      <c r="C860" s="158" t="str">
        <f t="array" ref="C860">IF(LEN(A860)=0,"",INDEX('Smelter Look-up'!$C:$C,MATCH($A860,'Smelter Look-up'!$E:$E,0)))</f>
        <v/>
      </c>
      <c r="D860" s="155"/>
      <c r="E860" s="155" t="str">
        <f ca="1">IF(ISERROR($V860),"",OFFSET('Smelter Look-up'!$D$4,$V860-4,0)&amp;"")</f>
        <v/>
      </c>
      <c r="F860" s="155" t="str">
        <f ca="1">IF(ISERROR($V860),"",OFFSET('Smelter Look-up'!$E$4,$V860-4,0))</f>
        <v/>
      </c>
      <c r="G860" s="155" t="str">
        <f ca="1">IF(C860=$X$4,IF(ISERROR($V860),"Enter smelter details","RMI"),IF(ISERROR($V860),"",OFFSET('Smelter Look-up'!$F$4,$V860-4,0)))</f>
        <v/>
      </c>
      <c r="H860" s="156" t="str">
        <f ca="1">IF(ISERROR($V860),"",OFFSET('Smelter Look-up'!$G$4,$V860-4,0))</f>
        <v/>
      </c>
      <c r="I860" s="157" t="str">
        <f ca="1">IF(ISERROR($V860),"",OFFSET('Smelter Look-up'!$H$4,$V860-4,0))</f>
        <v/>
      </c>
      <c r="J860" s="157" t="str">
        <f ca="1">IF(ISERROR($V860),"",OFFSET('Smelter Look-up'!$I$4,$V860-4,0))</f>
        <v/>
      </c>
      <c r="K860" s="158"/>
      <c r="L860" s="158"/>
      <c r="M860" s="158"/>
      <c r="N860" s="158"/>
      <c r="O860" s="158"/>
      <c r="P860" s="157"/>
      <c r="Q860" s="159"/>
      <c r="R860" s="155" t="str">
        <f ca="1">IF(ISERROR($V860),"",OFFSET('Smelter Look-up'!$C$4,$V860-4,0)&amp;"")</f>
        <v/>
      </c>
      <c r="S860" s="160" t="str">
        <f t="array" aca="1" ref="S860" ca="1">IF(B860="","",IF(ISERROR(MATCH($E860,CL,0)),"Unknown",INDIRECT("'C'!$A$"&amp;MATCH($E860,CL,0)+1)))</f>
        <v/>
      </c>
      <c r="T860" s="160" t="str">
        <f t="array" aca="1" ref="T860" ca="1">IF(B860="","",IF(ISERROR(MATCH($J860,SorP!$B$1:$B$6226,0)),"",INDIRECT("'SorP'!$A$"&amp;MATCH($S860&amp;$J860,SorP!C:C,0))))</f>
        <v/>
      </c>
      <c r="U860" s="161"/>
      <c r="V860" s="151" t="e">
        <f>IF(C860="",NA(),IF(OR(C860="Smelter not listed",C860="Smelter not yet identified"),MATCH($B860&amp;$D860,'Smelter Look-up'!$J:$J,0),MATCH($B860&amp;$C860,'Smelter Look-up'!$J:$J,0)))</f>
        <v>#N/A</v>
      </c>
      <c r="W860" s="134"/>
      <c r="X860" s="134">
        <f t="shared" ca="1" si="12"/>
        <v>0</v>
      </c>
      <c r="Y860" s="134"/>
      <c r="Z860" s="134"/>
      <c r="AA860" s="134"/>
      <c r="AB860" s="162" t="str">
        <f t="shared" si="13"/>
        <v/>
      </c>
      <c r="AC860" s="134"/>
      <c r="AD860" s="134"/>
      <c r="AE860" s="134"/>
      <c r="AF860" s="134"/>
      <c r="AG860" s="134"/>
      <c r="AH860" s="134"/>
    </row>
    <row r="861" spans="1:34" ht="12" customHeight="1">
      <c r="A861" s="160"/>
      <c r="B861" s="155" t="str">
        <f t="array" ref="B861">IF(LEN(A861)=0,"",INDEX('Smelter Look-up'!$A:$A,MATCH($A861,'Smelter Look-up'!$E:$E,0)))</f>
        <v/>
      </c>
      <c r="C861" s="158" t="str">
        <f t="array" ref="C861">IF(LEN(A861)=0,"",INDEX('Smelter Look-up'!$C:$C,MATCH($A861,'Smelter Look-up'!$E:$E,0)))</f>
        <v/>
      </c>
      <c r="D861" s="155"/>
      <c r="E861" s="155" t="str">
        <f ca="1">IF(ISERROR($V861),"",OFFSET('Smelter Look-up'!$D$4,$V861-4,0)&amp;"")</f>
        <v/>
      </c>
      <c r="F861" s="155" t="str">
        <f ca="1">IF(ISERROR($V861),"",OFFSET('Smelter Look-up'!$E$4,$V861-4,0))</f>
        <v/>
      </c>
      <c r="G861" s="155" t="str">
        <f ca="1">IF(C861=$X$4,IF(ISERROR($V861),"Enter smelter details","RMI"),IF(ISERROR($V861),"",OFFSET('Smelter Look-up'!$F$4,$V861-4,0)))</f>
        <v/>
      </c>
      <c r="H861" s="156" t="str">
        <f ca="1">IF(ISERROR($V861),"",OFFSET('Smelter Look-up'!$G$4,$V861-4,0))</f>
        <v/>
      </c>
      <c r="I861" s="157" t="str">
        <f ca="1">IF(ISERROR($V861),"",OFFSET('Smelter Look-up'!$H$4,$V861-4,0))</f>
        <v/>
      </c>
      <c r="J861" s="157" t="str">
        <f ca="1">IF(ISERROR($V861),"",OFFSET('Smelter Look-up'!$I$4,$V861-4,0))</f>
        <v/>
      </c>
      <c r="K861" s="158"/>
      <c r="L861" s="158"/>
      <c r="M861" s="158"/>
      <c r="N861" s="158"/>
      <c r="O861" s="158"/>
      <c r="P861" s="157"/>
      <c r="Q861" s="159"/>
      <c r="R861" s="155" t="str">
        <f ca="1">IF(ISERROR($V861),"",OFFSET('Smelter Look-up'!$C$4,$V861-4,0)&amp;"")</f>
        <v/>
      </c>
      <c r="S861" s="160" t="str">
        <f t="array" aca="1" ref="S861" ca="1">IF(B861="","",IF(ISERROR(MATCH($E861,CL,0)),"Unknown",INDIRECT("'C'!$A$"&amp;MATCH($E861,CL,0)+1)))</f>
        <v/>
      </c>
      <c r="T861" s="160" t="str">
        <f t="array" aca="1" ref="T861" ca="1">IF(B861="","",IF(ISERROR(MATCH($J861,SorP!$B$1:$B$6226,0)),"",INDIRECT("'SorP'!$A$"&amp;MATCH($S861&amp;$J861,SorP!C:C,0))))</f>
        <v/>
      </c>
      <c r="U861" s="161"/>
      <c r="V861" s="151" t="e">
        <f>IF(C861="",NA(),IF(OR(C861="Smelter not listed",C861="Smelter not yet identified"),MATCH($B861&amp;$D861,'Smelter Look-up'!$J:$J,0),MATCH($B861&amp;$C861,'Smelter Look-up'!$J:$J,0)))</f>
        <v>#N/A</v>
      </c>
      <c r="W861" s="134"/>
      <c r="X861" s="134">
        <f t="shared" ca="1" si="12"/>
        <v>0</v>
      </c>
      <c r="Y861" s="134"/>
      <c r="Z861" s="134"/>
      <c r="AA861" s="134"/>
      <c r="AB861" s="162" t="str">
        <f t="shared" si="13"/>
        <v/>
      </c>
      <c r="AC861" s="134"/>
      <c r="AD861" s="134"/>
      <c r="AE861" s="134"/>
      <c r="AF861" s="134"/>
      <c r="AG861" s="134"/>
      <c r="AH861" s="134"/>
    </row>
    <row r="862" spans="1:34" ht="12" customHeight="1">
      <c r="A862" s="160"/>
      <c r="B862" s="155" t="str">
        <f t="array" ref="B862">IF(LEN(A862)=0,"",INDEX('Smelter Look-up'!$A:$A,MATCH($A862,'Smelter Look-up'!$E:$E,0)))</f>
        <v/>
      </c>
      <c r="C862" s="158" t="str">
        <f t="array" ref="C862">IF(LEN(A862)=0,"",INDEX('Smelter Look-up'!$C:$C,MATCH($A862,'Smelter Look-up'!$E:$E,0)))</f>
        <v/>
      </c>
      <c r="D862" s="155"/>
      <c r="E862" s="155" t="str">
        <f ca="1">IF(ISERROR($V862),"",OFFSET('Smelter Look-up'!$D$4,$V862-4,0)&amp;"")</f>
        <v/>
      </c>
      <c r="F862" s="155" t="str">
        <f ca="1">IF(ISERROR($V862),"",OFFSET('Smelter Look-up'!$E$4,$V862-4,0))</f>
        <v/>
      </c>
      <c r="G862" s="155" t="str">
        <f ca="1">IF(C862=$X$4,IF(ISERROR($V862),"Enter smelter details","RMI"),IF(ISERROR($V862),"",OFFSET('Smelter Look-up'!$F$4,$V862-4,0)))</f>
        <v/>
      </c>
      <c r="H862" s="156" t="str">
        <f ca="1">IF(ISERROR($V862),"",OFFSET('Smelter Look-up'!$G$4,$V862-4,0))</f>
        <v/>
      </c>
      <c r="I862" s="157" t="str">
        <f ca="1">IF(ISERROR($V862),"",OFFSET('Smelter Look-up'!$H$4,$V862-4,0))</f>
        <v/>
      </c>
      <c r="J862" s="157" t="str">
        <f ca="1">IF(ISERROR($V862),"",OFFSET('Smelter Look-up'!$I$4,$V862-4,0))</f>
        <v/>
      </c>
      <c r="K862" s="158"/>
      <c r="L862" s="158"/>
      <c r="M862" s="158"/>
      <c r="N862" s="158"/>
      <c r="O862" s="158"/>
      <c r="P862" s="157"/>
      <c r="Q862" s="159"/>
      <c r="R862" s="155" t="str">
        <f ca="1">IF(ISERROR($V862),"",OFFSET('Smelter Look-up'!$C$4,$V862-4,0)&amp;"")</f>
        <v/>
      </c>
      <c r="S862" s="160" t="str">
        <f t="array" aca="1" ref="S862" ca="1">IF(B862="","",IF(ISERROR(MATCH($E862,CL,0)),"Unknown",INDIRECT("'C'!$A$"&amp;MATCH($E862,CL,0)+1)))</f>
        <v/>
      </c>
      <c r="T862" s="160" t="str">
        <f t="array" aca="1" ref="T862" ca="1">IF(B862="","",IF(ISERROR(MATCH($J862,SorP!$B$1:$B$6226,0)),"",INDIRECT("'SorP'!$A$"&amp;MATCH($S862&amp;$J862,SorP!C:C,0))))</f>
        <v/>
      </c>
      <c r="U862" s="161"/>
      <c r="V862" s="151" t="e">
        <f>IF(C862="",NA(),IF(OR(C862="Smelter not listed",C862="Smelter not yet identified"),MATCH($B862&amp;$D862,'Smelter Look-up'!$J:$J,0),MATCH($B862&amp;$C862,'Smelter Look-up'!$J:$J,0)))</f>
        <v>#N/A</v>
      </c>
      <c r="W862" s="134"/>
      <c r="X862" s="134">
        <f t="shared" ca="1" si="12"/>
        <v>0</v>
      </c>
      <c r="Y862" s="134"/>
      <c r="Z862" s="134"/>
      <c r="AA862" s="134"/>
      <c r="AB862" s="162" t="str">
        <f t="shared" si="13"/>
        <v/>
      </c>
      <c r="AC862" s="134"/>
      <c r="AD862" s="134"/>
      <c r="AE862" s="134"/>
      <c r="AF862" s="134"/>
      <c r="AG862" s="134"/>
      <c r="AH862" s="134"/>
    </row>
    <row r="863" spans="1:34" ht="12" customHeight="1">
      <c r="A863" s="160"/>
      <c r="B863" s="155" t="str">
        <f t="array" ref="B863">IF(LEN(A863)=0,"",INDEX('Smelter Look-up'!$A:$A,MATCH($A863,'Smelter Look-up'!$E:$E,0)))</f>
        <v/>
      </c>
      <c r="C863" s="158" t="str">
        <f t="array" ref="C863">IF(LEN(A863)=0,"",INDEX('Smelter Look-up'!$C:$C,MATCH($A863,'Smelter Look-up'!$E:$E,0)))</f>
        <v/>
      </c>
      <c r="D863" s="155"/>
      <c r="E863" s="155" t="str">
        <f ca="1">IF(ISERROR($V863),"",OFFSET('Smelter Look-up'!$D$4,$V863-4,0)&amp;"")</f>
        <v/>
      </c>
      <c r="F863" s="155" t="str">
        <f ca="1">IF(ISERROR($V863),"",OFFSET('Smelter Look-up'!$E$4,$V863-4,0))</f>
        <v/>
      </c>
      <c r="G863" s="155" t="str">
        <f ca="1">IF(C863=$X$4,IF(ISERROR($V863),"Enter smelter details","RMI"),IF(ISERROR($V863),"",OFFSET('Smelter Look-up'!$F$4,$V863-4,0)))</f>
        <v/>
      </c>
      <c r="H863" s="156" t="str">
        <f ca="1">IF(ISERROR($V863),"",OFFSET('Smelter Look-up'!$G$4,$V863-4,0))</f>
        <v/>
      </c>
      <c r="I863" s="157" t="str">
        <f ca="1">IF(ISERROR($V863),"",OFFSET('Smelter Look-up'!$H$4,$V863-4,0))</f>
        <v/>
      </c>
      <c r="J863" s="157" t="str">
        <f ca="1">IF(ISERROR($V863),"",OFFSET('Smelter Look-up'!$I$4,$V863-4,0))</f>
        <v/>
      </c>
      <c r="K863" s="158"/>
      <c r="L863" s="158"/>
      <c r="M863" s="158"/>
      <c r="N863" s="158"/>
      <c r="O863" s="158"/>
      <c r="P863" s="157"/>
      <c r="Q863" s="159"/>
      <c r="R863" s="155" t="str">
        <f ca="1">IF(ISERROR($V863),"",OFFSET('Smelter Look-up'!$C$4,$V863-4,0)&amp;"")</f>
        <v/>
      </c>
      <c r="S863" s="160" t="str">
        <f t="array" aca="1" ref="S863" ca="1">IF(B863="","",IF(ISERROR(MATCH($E863,CL,0)),"Unknown",INDIRECT("'C'!$A$"&amp;MATCH($E863,CL,0)+1)))</f>
        <v/>
      </c>
      <c r="T863" s="160" t="str">
        <f t="array" aca="1" ref="T863" ca="1">IF(B863="","",IF(ISERROR(MATCH($J863,SorP!$B$1:$B$6226,0)),"",INDIRECT("'SorP'!$A$"&amp;MATCH($S863&amp;$J863,SorP!C:C,0))))</f>
        <v/>
      </c>
      <c r="U863" s="161"/>
      <c r="V863" s="151" t="e">
        <f>IF(C863="",NA(),IF(OR(C863="Smelter not listed",C863="Smelter not yet identified"),MATCH($B863&amp;$D863,'Smelter Look-up'!$J:$J,0),MATCH($B863&amp;$C863,'Smelter Look-up'!$J:$J,0)))</f>
        <v>#N/A</v>
      </c>
      <c r="W863" s="134"/>
      <c r="X863" s="134">
        <f t="shared" ca="1" si="12"/>
        <v>0</v>
      </c>
      <c r="Y863" s="134"/>
      <c r="Z863" s="134"/>
      <c r="AA863" s="134"/>
      <c r="AB863" s="162" t="str">
        <f t="shared" si="13"/>
        <v/>
      </c>
      <c r="AC863" s="134"/>
      <c r="AD863" s="134"/>
      <c r="AE863" s="134"/>
      <c r="AF863" s="134"/>
      <c r="AG863" s="134"/>
      <c r="AH863" s="134"/>
    </row>
    <row r="864" spans="1:34" ht="12" customHeight="1">
      <c r="A864" s="160"/>
      <c r="B864" s="155" t="str">
        <f t="array" ref="B864">IF(LEN(A864)=0,"",INDEX('Smelter Look-up'!$A:$A,MATCH($A864,'Smelter Look-up'!$E:$E,0)))</f>
        <v/>
      </c>
      <c r="C864" s="158" t="str">
        <f t="array" ref="C864">IF(LEN(A864)=0,"",INDEX('Smelter Look-up'!$C:$C,MATCH($A864,'Smelter Look-up'!$E:$E,0)))</f>
        <v/>
      </c>
      <c r="D864" s="155"/>
      <c r="E864" s="155" t="str">
        <f ca="1">IF(ISERROR($V864),"",OFFSET('Smelter Look-up'!$D$4,$V864-4,0)&amp;"")</f>
        <v/>
      </c>
      <c r="F864" s="155" t="str">
        <f ca="1">IF(ISERROR($V864),"",OFFSET('Smelter Look-up'!$E$4,$V864-4,0))</f>
        <v/>
      </c>
      <c r="G864" s="155" t="str">
        <f ca="1">IF(C864=$X$4,IF(ISERROR($V864),"Enter smelter details","RMI"),IF(ISERROR($V864),"",OFFSET('Smelter Look-up'!$F$4,$V864-4,0)))</f>
        <v/>
      </c>
      <c r="H864" s="156" t="str">
        <f ca="1">IF(ISERROR($V864),"",OFFSET('Smelter Look-up'!$G$4,$V864-4,0))</f>
        <v/>
      </c>
      <c r="I864" s="157" t="str">
        <f ca="1">IF(ISERROR($V864),"",OFFSET('Smelter Look-up'!$H$4,$V864-4,0))</f>
        <v/>
      </c>
      <c r="J864" s="157" t="str">
        <f ca="1">IF(ISERROR($V864),"",OFFSET('Smelter Look-up'!$I$4,$V864-4,0))</f>
        <v/>
      </c>
      <c r="K864" s="158"/>
      <c r="L864" s="158"/>
      <c r="M864" s="158"/>
      <c r="N864" s="158"/>
      <c r="O864" s="158"/>
      <c r="P864" s="157"/>
      <c r="Q864" s="159"/>
      <c r="R864" s="155" t="str">
        <f ca="1">IF(ISERROR($V864),"",OFFSET('Smelter Look-up'!$C$4,$V864-4,0)&amp;"")</f>
        <v/>
      </c>
      <c r="S864" s="160" t="str">
        <f t="array" aca="1" ref="S864" ca="1">IF(B864="","",IF(ISERROR(MATCH($E864,CL,0)),"Unknown",INDIRECT("'C'!$A$"&amp;MATCH($E864,CL,0)+1)))</f>
        <v/>
      </c>
      <c r="T864" s="160" t="str">
        <f t="array" aca="1" ref="T864" ca="1">IF(B864="","",IF(ISERROR(MATCH($J864,SorP!$B$1:$B$6226,0)),"",INDIRECT("'SorP'!$A$"&amp;MATCH($S864&amp;$J864,SorP!C:C,0))))</f>
        <v/>
      </c>
      <c r="U864" s="161"/>
      <c r="V864" s="151" t="e">
        <f>IF(C864="",NA(),IF(OR(C864="Smelter not listed",C864="Smelter not yet identified"),MATCH($B864&amp;$D864,'Smelter Look-up'!$J:$J,0),MATCH($B864&amp;$C864,'Smelter Look-up'!$J:$J,0)))</f>
        <v>#N/A</v>
      </c>
      <c r="W864" s="134"/>
      <c r="X864" s="134">
        <f t="shared" ca="1" si="12"/>
        <v>0</v>
      </c>
      <c r="Y864" s="134"/>
      <c r="Z864" s="134"/>
      <c r="AA864" s="134"/>
      <c r="AB864" s="162" t="str">
        <f t="shared" si="13"/>
        <v/>
      </c>
      <c r="AC864" s="134"/>
      <c r="AD864" s="134"/>
      <c r="AE864" s="134"/>
      <c r="AF864" s="134"/>
      <c r="AG864" s="134"/>
      <c r="AH864" s="134"/>
    </row>
    <row r="865" spans="1:34" ht="12" customHeight="1">
      <c r="A865" s="160"/>
      <c r="B865" s="155" t="str">
        <f t="array" ref="B865">IF(LEN(A865)=0,"",INDEX('Smelter Look-up'!$A:$A,MATCH($A865,'Smelter Look-up'!$E:$E,0)))</f>
        <v/>
      </c>
      <c r="C865" s="158" t="str">
        <f t="array" ref="C865">IF(LEN(A865)=0,"",INDEX('Smelter Look-up'!$C:$C,MATCH($A865,'Smelter Look-up'!$E:$E,0)))</f>
        <v/>
      </c>
      <c r="D865" s="155"/>
      <c r="E865" s="155" t="str">
        <f ca="1">IF(ISERROR($V865),"",OFFSET('Smelter Look-up'!$D$4,$V865-4,0)&amp;"")</f>
        <v/>
      </c>
      <c r="F865" s="155" t="str">
        <f ca="1">IF(ISERROR($V865),"",OFFSET('Smelter Look-up'!$E$4,$V865-4,0))</f>
        <v/>
      </c>
      <c r="G865" s="155" t="str">
        <f ca="1">IF(C865=$X$4,IF(ISERROR($V865),"Enter smelter details","RMI"),IF(ISERROR($V865),"",OFFSET('Smelter Look-up'!$F$4,$V865-4,0)))</f>
        <v/>
      </c>
      <c r="H865" s="156" t="str">
        <f ca="1">IF(ISERROR($V865),"",OFFSET('Smelter Look-up'!$G$4,$V865-4,0))</f>
        <v/>
      </c>
      <c r="I865" s="157" t="str">
        <f ca="1">IF(ISERROR($V865),"",OFFSET('Smelter Look-up'!$H$4,$V865-4,0))</f>
        <v/>
      </c>
      <c r="J865" s="157" t="str">
        <f ca="1">IF(ISERROR($V865),"",OFFSET('Smelter Look-up'!$I$4,$V865-4,0))</f>
        <v/>
      </c>
      <c r="K865" s="158"/>
      <c r="L865" s="158"/>
      <c r="M865" s="158"/>
      <c r="N865" s="158"/>
      <c r="O865" s="158"/>
      <c r="P865" s="157"/>
      <c r="Q865" s="159"/>
      <c r="R865" s="155" t="str">
        <f ca="1">IF(ISERROR($V865),"",OFFSET('Smelter Look-up'!$C$4,$V865-4,0)&amp;"")</f>
        <v/>
      </c>
      <c r="S865" s="160" t="str">
        <f t="array" aca="1" ref="S865" ca="1">IF(B865="","",IF(ISERROR(MATCH($E865,CL,0)),"Unknown",INDIRECT("'C'!$A$"&amp;MATCH($E865,CL,0)+1)))</f>
        <v/>
      </c>
      <c r="T865" s="160" t="str">
        <f t="array" aca="1" ref="T865" ca="1">IF(B865="","",IF(ISERROR(MATCH($J865,SorP!$B$1:$B$6226,0)),"",INDIRECT("'SorP'!$A$"&amp;MATCH($S865&amp;$J865,SorP!C:C,0))))</f>
        <v/>
      </c>
      <c r="U865" s="161"/>
      <c r="V865" s="151" t="e">
        <f>IF(C865="",NA(),IF(OR(C865="Smelter not listed",C865="Smelter not yet identified"),MATCH($B865&amp;$D865,'Smelter Look-up'!$J:$J,0),MATCH($B865&amp;$C865,'Smelter Look-up'!$J:$J,0)))</f>
        <v>#N/A</v>
      </c>
      <c r="W865" s="134"/>
      <c r="X865" s="134">
        <f t="shared" ca="1" si="12"/>
        <v>0</v>
      </c>
      <c r="Y865" s="134"/>
      <c r="Z865" s="134"/>
      <c r="AA865" s="134"/>
      <c r="AB865" s="162" t="str">
        <f t="shared" si="13"/>
        <v/>
      </c>
      <c r="AC865" s="134"/>
      <c r="AD865" s="134"/>
      <c r="AE865" s="134"/>
      <c r="AF865" s="134"/>
      <c r="AG865" s="134"/>
      <c r="AH865" s="134"/>
    </row>
    <row r="866" spans="1:34" ht="12" customHeight="1">
      <c r="A866" s="160"/>
      <c r="B866" s="155" t="str">
        <f t="array" ref="B866">IF(LEN(A866)=0,"",INDEX('Smelter Look-up'!$A:$A,MATCH($A866,'Smelter Look-up'!$E:$E,0)))</f>
        <v/>
      </c>
      <c r="C866" s="158" t="str">
        <f t="array" ref="C866">IF(LEN(A866)=0,"",INDEX('Smelter Look-up'!$C:$C,MATCH($A866,'Smelter Look-up'!$E:$E,0)))</f>
        <v/>
      </c>
      <c r="D866" s="155"/>
      <c r="E866" s="155" t="str">
        <f ca="1">IF(ISERROR($V866),"",OFFSET('Smelter Look-up'!$D$4,$V866-4,0)&amp;"")</f>
        <v/>
      </c>
      <c r="F866" s="155" t="str">
        <f ca="1">IF(ISERROR($V866),"",OFFSET('Smelter Look-up'!$E$4,$V866-4,0))</f>
        <v/>
      </c>
      <c r="G866" s="155" t="str">
        <f ca="1">IF(C866=$X$4,IF(ISERROR($V866),"Enter smelter details","RMI"),IF(ISERROR($V866),"",OFFSET('Smelter Look-up'!$F$4,$V866-4,0)))</f>
        <v/>
      </c>
      <c r="H866" s="156" t="str">
        <f ca="1">IF(ISERROR($V866),"",OFFSET('Smelter Look-up'!$G$4,$V866-4,0))</f>
        <v/>
      </c>
      <c r="I866" s="157" t="str">
        <f ca="1">IF(ISERROR($V866),"",OFFSET('Smelter Look-up'!$H$4,$V866-4,0))</f>
        <v/>
      </c>
      <c r="J866" s="157" t="str">
        <f ca="1">IF(ISERROR($V866),"",OFFSET('Smelter Look-up'!$I$4,$V866-4,0))</f>
        <v/>
      </c>
      <c r="K866" s="158"/>
      <c r="L866" s="158"/>
      <c r="M866" s="158"/>
      <c r="N866" s="158"/>
      <c r="O866" s="158"/>
      <c r="P866" s="157"/>
      <c r="Q866" s="159"/>
      <c r="R866" s="155" t="str">
        <f ca="1">IF(ISERROR($V866),"",OFFSET('Smelter Look-up'!$C$4,$V866-4,0)&amp;"")</f>
        <v/>
      </c>
      <c r="S866" s="160" t="str">
        <f t="array" aca="1" ref="S866" ca="1">IF(B866="","",IF(ISERROR(MATCH($E866,CL,0)),"Unknown",INDIRECT("'C'!$A$"&amp;MATCH($E866,CL,0)+1)))</f>
        <v/>
      </c>
      <c r="T866" s="160" t="str">
        <f t="array" aca="1" ref="T866" ca="1">IF(B866="","",IF(ISERROR(MATCH($J866,SorP!$B$1:$B$6226,0)),"",INDIRECT("'SorP'!$A$"&amp;MATCH($S866&amp;$J866,SorP!C:C,0))))</f>
        <v/>
      </c>
      <c r="U866" s="161"/>
      <c r="V866" s="151" t="e">
        <f>IF(C866="",NA(),IF(OR(C866="Smelter not listed",C866="Smelter not yet identified"),MATCH($B866&amp;$D866,'Smelter Look-up'!$J:$J,0),MATCH($B866&amp;$C866,'Smelter Look-up'!$J:$J,0)))</f>
        <v>#N/A</v>
      </c>
      <c r="W866" s="134"/>
      <c r="X866" s="134">
        <f t="shared" ca="1" si="12"/>
        <v>0</v>
      </c>
      <c r="Y866" s="134"/>
      <c r="Z866" s="134"/>
      <c r="AA866" s="134"/>
      <c r="AB866" s="162" t="str">
        <f t="shared" si="13"/>
        <v/>
      </c>
      <c r="AC866" s="134"/>
      <c r="AD866" s="134"/>
      <c r="AE866" s="134"/>
      <c r="AF866" s="134"/>
      <c r="AG866" s="134"/>
      <c r="AH866" s="134"/>
    </row>
    <row r="867" spans="1:34" ht="12" customHeight="1">
      <c r="A867" s="160"/>
      <c r="B867" s="155" t="str">
        <f t="array" ref="B867">IF(LEN(A867)=0,"",INDEX('Smelter Look-up'!$A:$A,MATCH($A867,'Smelter Look-up'!$E:$E,0)))</f>
        <v/>
      </c>
      <c r="C867" s="158" t="str">
        <f t="array" ref="C867">IF(LEN(A867)=0,"",INDEX('Smelter Look-up'!$C:$C,MATCH($A867,'Smelter Look-up'!$E:$E,0)))</f>
        <v/>
      </c>
      <c r="D867" s="155"/>
      <c r="E867" s="155" t="str">
        <f ca="1">IF(ISERROR($V867),"",OFFSET('Smelter Look-up'!$D$4,$V867-4,0)&amp;"")</f>
        <v/>
      </c>
      <c r="F867" s="155" t="str">
        <f ca="1">IF(ISERROR($V867),"",OFFSET('Smelter Look-up'!$E$4,$V867-4,0))</f>
        <v/>
      </c>
      <c r="G867" s="155" t="str">
        <f ca="1">IF(C867=$X$4,IF(ISERROR($V867),"Enter smelter details","RMI"),IF(ISERROR($V867),"",OFFSET('Smelter Look-up'!$F$4,$V867-4,0)))</f>
        <v/>
      </c>
      <c r="H867" s="156" t="str">
        <f ca="1">IF(ISERROR($V867),"",OFFSET('Smelter Look-up'!$G$4,$V867-4,0))</f>
        <v/>
      </c>
      <c r="I867" s="157" t="str">
        <f ca="1">IF(ISERROR($V867),"",OFFSET('Smelter Look-up'!$H$4,$V867-4,0))</f>
        <v/>
      </c>
      <c r="J867" s="157" t="str">
        <f ca="1">IF(ISERROR($V867),"",OFFSET('Smelter Look-up'!$I$4,$V867-4,0))</f>
        <v/>
      </c>
      <c r="K867" s="158"/>
      <c r="L867" s="158"/>
      <c r="M867" s="158"/>
      <c r="N867" s="158"/>
      <c r="O867" s="158"/>
      <c r="P867" s="157"/>
      <c r="Q867" s="159"/>
      <c r="R867" s="155" t="str">
        <f ca="1">IF(ISERROR($V867),"",OFFSET('Smelter Look-up'!$C$4,$V867-4,0)&amp;"")</f>
        <v/>
      </c>
      <c r="S867" s="160" t="str">
        <f t="array" aca="1" ref="S867" ca="1">IF(B867="","",IF(ISERROR(MATCH($E867,CL,0)),"Unknown",INDIRECT("'C'!$A$"&amp;MATCH($E867,CL,0)+1)))</f>
        <v/>
      </c>
      <c r="T867" s="160" t="str">
        <f t="array" aca="1" ref="T867" ca="1">IF(B867="","",IF(ISERROR(MATCH($J867,SorP!$B$1:$B$6226,0)),"",INDIRECT("'SorP'!$A$"&amp;MATCH($S867&amp;$J867,SorP!C:C,0))))</f>
        <v/>
      </c>
      <c r="U867" s="161"/>
      <c r="V867" s="151" t="e">
        <f>IF(C867="",NA(),IF(OR(C867="Smelter not listed",C867="Smelter not yet identified"),MATCH($B867&amp;$D867,'Smelter Look-up'!$J:$J,0),MATCH($B867&amp;$C867,'Smelter Look-up'!$J:$J,0)))</f>
        <v>#N/A</v>
      </c>
      <c r="W867" s="134"/>
      <c r="X867" s="134">
        <f t="shared" ca="1" si="12"/>
        <v>0</v>
      </c>
      <c r="Y867" s="134"/>
      <c r="Z867" s="134"/>
      <c r="AA867" s="134"/>
      <c r="AB867" s="162" t="str">
        <f t="shared" si="13"/>
        <v/>
      </c>
      <c r="AC867" s="134"/>
      <c r="AD867" s="134"/>
      <c r="AE867" s="134"/>
      <c r="AF867" s="134"/>
      <c r="AG867" s="134"/>
      <c r="AH867" s="134"/>
    </row>
    <row r="868" spans="1:34" ht="12" customHeight="1">
      <c r="A868" s="160"/>
      <c r="B868" s="155" t="str">
        <f t="array" ref="B868">IF(LEN(A868)=0,"",INDEX('Smelter Look-up'!$A:$A,MATCH($A868,'Smelter Look-up'!$E:$E,0)))</f>
        <v/>
      </c>
      <c r="C868" s="158" t="str">
        <f t="array" ref="C868">IF(LEN(A868)=0,"",INDEX('Smelter Look-up'!$C:$C,MATCH($A868,'Smelter Look-up'!$E:$E,0)))</f>
        <v/>
      </c>
      <c r="D868" s="155"/>
      <c r="E868" s="155" t="str">
        <f ca="1">IF(ISERROR($V868),"",OFFSET('Smelter Look-up'!$D$4,$V868-4,0)&amp;"")</f>
        <v/>
      </c>
      <c r="F868" s="155" t="str">
        <f ca="1">IF(ISERROR($V868),"",OFFSET('Smelter Look-up'!$E$4,$V868-4,0))</f>
        <v/>
      </c>
      <c r="G868" s="155" t="str">
        <f ca="1">IF(C868=$X$4,IF(ISERROR($V868),"Enter smelter details","RMI"),IF(ISERROR($V868),"",OFFSET('Smelter Look-up'!$F$4,$V868-4,0)))</f>
        <v/>
      </c>
      <c r="H868" s="156" t="str">
        <f ca="1">IF(ISERROR($V868),"",OFFSET('Smelter Look-up'!$G$4,$V868-4,0))</f>
        <v/>
      </c>
      <c r="I868" s="157" t="str">
        <f ca="1">IF(ISERROR($V868),"",OFFSET('Smelter Look-up'!$H$4,$V868-4,0))</f>
        <v/>
      </c>
      <c r="J868" s="157" t="str">
        <f ca="1">IF(ISERROR($V868),"",OFFSET('Smelter Look-up'!$I$4,$V868-4,0))</f>
        <v/>
      </c>
      <c r="K868" s="158"/>
      <c r="L868" s="158"/>
      <c r="M868" s="158"/>
      <c r="N868" s="158"/>
      <c r="O868" s="158"/>
      <c r="P868" s="157"/>
      <c r="Q868" s="159"/>
      <c r="R868" s="155" t="str">
        <f ca="1">IF(ISERROR($V868),"",OFFSET('Smelter Look-up'!$C$4,$V868-4,0)&amp;"")</f>
        <v/>
      </c>
      <c r="S868" s="160" t="str">
        <f t="array" aca="1" ref="S868" ca="1">IF(B868="","",IF(ISERROR(MATCH($E868,CL,0)),"Unknown",INDIRECT("'C'!$A$"&amp;MATCH($E868,CL,0)+1)))</f>
        <v/>
      </c>
      <c r="T868" s="160" t="str">
        <f t="array" aca="1" ref="T868" ca="1">IF(B868="","",IF(ISERROR(MATCH($J868,SorP!$B$1:$B$6226,0)),"",INDIRECT("'SorP'!$A$"&amp;MATCH($S868&amp;$J868,SorP!C:C,0))))</f>
        <v/>
      </c>
      <c r="U868" s="161"/>
      <c r="V868" s="151" t="e">
        <f>IF(C868="",NA(),IF(OR(C868="Smelter not listed",C868="Smelter not yet identified"),MATCH($B868&amp;$D868,'Smelter Look-up'!$J:$J,0),MATCH($B868&amp;$C868,'Smelter Look-up'!$J:$J,0)))</f>
        <v>#N/A</v>
      </c>
      <c r="W868" s="134"/>
      <c r="X868" s="134">
        <f t="shared" ca="1" si="12"/>
        <v>0</v>
      </c>
      <c r="Y868" s="134"/>
      <c r="Z868" s="134"/>
      <c r="AA868" s="134"/>
      <c r="AB868" s="162" t="str">
        <f t="shared" si="13"/>
        <v/>
      </c>
      <c r="AC868" s="134"/>
      <c r="AD868" s="134"/>
      <c r="AE868" s="134"/>
      <c r="AF868" s="134"/>
      <c r="AG868" s="134"/>
      <c r="AH868" s="134"/>
    </row>
    <row r="869" spans="1:34" ht="12" customHeight="1">
      <c r="A869" s="160"/>
      <c r="B869" s="155" t="str">
        <f t="array" ref="B869">IF(LEN(A869)=0,"",INDEX('Smelter Look-up'!$A:$A,MATCH($A869,'Smelter Look-up'!$E:$E,0)))</f>
        <v/>
      </c>
      <c r="C869" s="158" t="str">
        <f t="array" ref="C869">IF(LEN(A869)=0,"",INDEX('Smelter Look-up'!$C:$C,MATCH($A869,'Smelter Look-up'!$E:$E,0)))</f>
        <v/>
      </c>
      <c r="D869" s="155"/>
      <c r="E869" s="155" t="str">
        <f ca="1">IF(ISERROR($V869),"",OFFSET('Smelter Look-up'!$D$4,$V869-4,0)&amp;"")</f>
        <v/>
      </c>
      <c r="F869" s="155" t="str">
        <f ca="1">IF(ISERROR($V869),"",OFFSET('Smelter Look-up'!$E$4,$V869-4,0))</f>
        <v/>
      </c>
      <c r="G869" s="155" t="str">
        <f ca="1">IF(C869=$X$4,IF(ISERROR($V869),"Enter smelter details","RMI"),IF(ISERROR($V869),"",OFFSET('Smelter Look-up'!$F$4,$V869-4,0)))</f>
        <v/>
      </c>
      <c r="H869" s="156" t="str">
        <f ca="1">IF(ISERROR($V869),"",OFFSET('Smelter Look-up'!$G$4,$V869-4,0))</f>
        <v/>
      </c>
      <c r="I869" s="157" t="str">
        <f ca="1">IF(ISERROR($V869),"",OFFSET('Smelter Look-up'!$H$4,$V869-4,0))</f>
        <v/>
      </c>
      <c r="J869" s="157" t="str">
        <f ca="1">IF(ISERROR($V869),"",OFFSET('Smelter Look-up'!$I$4,$V869-4,0))</f>
        <v/>
      </c>
      <c r="K869" s="158"/>
      <c r="L869" s="158"/>
      <c r="M869" s="158"/>
      <c r="N869" s="158"/>
      <c r="O869" s="158"/>
      <c r="P869" s="157"/>
      <c r="Q869" s="159"/>
      <c r="R869" s="155" t="str">
        <f ca="1">IF(ISERROR($V869),"",OFFSET('Smelter Look-up'!$C$4,$V869-4,0)&amp;"")</f>
        <v/>
      </c>
      <c r="S869" s="160" t="str">
        <f t="array" aca="1" ref="S869" ca="1">IF(B869="","",IF(ISERROR(MATCH($E869,CL,0)),"Unknown",INDIRECT("'C'!$A$"&amp;MATCH($E869,CL,0)+1)))</f>
        <v/>
      </c>
      <c r="T869" s="160" t="str">
        <f t="array" aca="1" ref="T869" ca="1">IF(B869="","",IF(ISERROR(MATCH($J869,SorP!$B$1:$B$6226,0)),"",INDIRECT("'SorP'!$A$"&amp;MATCH($S869&amp;$J869,SorP!C:C,0))))</f>
        <v/>
      </c>
      <c r="U869" s="161"/>
      <c r="V869" s="151" t="e">
        <f>IF(C869="",NA(),IF(OR(C869="Smelter not listed",C869="Smelter not yet identified"),MATCH($B869&amp;$D869,'Smelter Look-up'!$J:$J,0),MATCH($B869&amp;$C869,'Smelter Look-up'!$J:$J,0)))</f>
        <v>#N/A</v>
      </c>
      <c r="W869" s="134"/>
      <c r="X869" s="134">
        <f t="shared" ca="1" si="12"/>
        <v>0</v>
      </c>
      <c r="Y869" s="134"/>
      <c r="Z869" s="134"/>
      <c r="AA869" s="134"/>
      <c r="AB869" s="162" t="str">
        <f t="shared" si="13"/>
        <v/>
      </c>
      <c r="AC869" s="134"/>
      <c r="AD869" s="134"/>
      <c r="AE869" s="134"/>
      <c r="AF869" s="134"/>
      <c r="AG869" s="134"/>
      <c r="AH869" s="134"/>
    </row>
    <row r="870" spans="1:34" ht="12" customHeight="1">
      <c r="A870" s="160"/>
      <c r="B870" s="155" t="str">
        <f t="array" ref="B870">IF(LEN(A870)=0,"",INDEX('Smelter Look-up'!$A:$A,MATCH($A870,'Smelter Look-up'!$E:$E,0)))</f>
        <v/>
      </c>
      <c r="C870" s="158" t="str">
        <f t="array" ref="C870">IF(LEN(A870)=0,"",INDEX('Smelter Look-up'!$C:$C,MATCH($A870,'Smelter Look-up'!$E:$E,0)))</f>
        <v/>
      </c>
      <c r="D870" s="155"/>
      <c r="E870" s="155" t="str">
        <f ca="1">IF(ISERROR($V870),"",OFFSET('Smelter Look-up'!$D$4,$V870-4,0)&amp;"")</f>
        <v/>
      </c>
      <c r="F870" s="155" t="str">
        <f ca="1">IF(ISERROR($V870),"",OFFSET('Smelter Look-up'!$E$4,$V870-4,0))</f>
        <v/>
      </c>
      <c r="G870" s="155" t="str">
        <f ca="1">IF(C870=$X$4,IF(ISERROR($V870),"Enter smelter details","RMI"),IF(ISERROR($V870),"",OFFSET('Smelter Look-up'!$F$4,$V870-4,0)))</f>
        <v/>
      </c>
      <c r="H870" s="156" t="str">
        <f ca="1">IF(ISERROR($V870),"",OFFSET('Smelter Look-up'!$G$4,$V870-4,0))</f>
        <v/>
      </c>
      <c r="I870" s="157" t="str">
        <f ca="1">IF(ISERROR($V870),"",OFFSET('Smelter Look-up'!$H$4,$V870-4,0))</f>
        <v/>
      </c>
      <c r="J870" s="157" t="str">
        <f ca="1">IF(ISERROR($V870),"",OFFSET('Smelter Look-up'!$I$4,$V870-4,0))</f>
        <v/>
      </c>
      <c r="K870" s="158"/>
      <c r="L870" s="158"/>
      <c r="M870" s="158"/>
      <c r="N870" s="158"/>
      <c r="O870" s="158"/>
      <c r="P870" s="157"/>
      <c r="Q870" s="159"/>
      <c r="R870" s="155" t="str">
        <f ca="1">IF(ISERROR($V870),"",OFFSET('Smelter Look-up'!$C$4,$V870-4,0)&amp;"")</f>
        <v/>
      </c>
      <c r="S870" s="160" t="str">
        <f t="array" aca="1" ref="S870" ca="1">IF(B870="","",IF(ISERROR(MATCH($E870,CL,0)),"Unknown",INDIRECT("'C'!$A$"&amp;MATCH($E870,CL,0)+1)))</f>
        <v/>
      </c>
      <c r="T870" s="160" t="str">
        <f t="array" aca="1" ref="T870" ca="1">IF(B870="","",IF(ISERROR(MATCH($J870,SorP!$B$1:$B$6226,0)),"",INDIRECT("'SorP'!$A$"&amp;MATCH($S870&amp;$J870,SorP!C:C,0))))</f>
        <v/>
      </c>
      <c r="U870" s="161"/>
      <c r="V870" s="151" t="e">
        <f>IF(C870="",NA(),IF(OR(C870="Smelter not listed",C870="Smelter not yet identified"),MATCH($B870&amp;$D870,'Smelter Look-up'!$J:$J,0),MATCH($B870&amp;$C870,'Smelter Look-up'!$J:$J,0)))</f>
        <v>#N/A</v>
      </c>
      <c r="W870" s="134"/>
      <c r="X870" s="134">
        <f t="shared" ca="1" si="12"/>
        <v>0</v>
      </c>
      <c r="Y870" s="134"/>
      <c r="Z870" s="134"/>
      <c r="AA870" s="134"/>
      <c r="AB870" s="162" t="str">
        <f t="shared" si="13"/>
        <v/>
      </c>
      <c r="AC870" s="134"/>
      <c r="AD870" s="134"/>
      <c r="AE870" s="134"/>
      <c r="AF870" s="134"/>
      <c r="AG870" s="134"/>
      <c r="AH870" s="134"/>
    </row>
    <row r="871" spans="1:34" ht="12" customHeight="1">
      <c r="A871" s="160"/>
      <c r="B871" s="155" t="str">
        <f t="array" ref="B871">IF(LEN(A871)=0,"",INDEX('Smelter Look-up'!$A:$A,MATCH($A871,'Smelter Look-up'!$E:$E,0)))</f>
        <v/>
      </c>
      <c r="C871" s="158" t="str">
        <f t="array" ref="C871">IF(LEN(A871)=0,"",INDEX('Smelter Look-up'!$C:$C,MATCH($A871,'Smelter Look-up'!$E:$E,0)))</f>
        <v/>
      </c>
      <c r="D871" s="155"/>
      <c r="E871" s="155" t="str">
        <f ca="1">IF(ISERROR($V871),"",OFFSET('Smelter Look-up'!$D$4,$V871-4,0)&amp;"")</f>
        <v/>
      </c>
      <c r="F871" s="155" t="str">
        <f ca="1">IF(ISERROR($V871),"",OFFSET('Smelter Look-up'!$E$4,$V871-4,0))</f>
        <v/>
      </c>
      <c r="G871" s="155" t="str">
        <f ca="1">IF(C871=$X$4,IF(ISERROR($V871),"Enter smelter details","RMI"),IF(ISERROR($V871),"",OFFSET('Smelter Look-up'!$F$4,$V871-4,0)))</f>
        <v/>
      </c>
      <c r="H871" s="156" t="str">
        <f ca="1">IF(ISERROR($V871),"",OFFSET('Smelter Look-up'!$G$4,$V871-4,0))</f>
        <v/>
      </c>
      <c r="I871" s="157" t="str">
        <f ca="1">IF(ISERROR($V871),"",OFFSET('Smelter Look-up'!$H$4,$V871-4,0))</f>
        <v/>
      </c>
      <c r="J871" s="157" t="str">
        <f ca="1">IF(ISERROR($V871),"",OFFSET('Smelter Look-up'!$I$4,$V871-4,0))</f>
        <v/>
      </c>
      <c r="K871" s="158"/>
      <c r="L871" s="158"/>
      <c r="M871" s="158"/>
      <c r="N871" s="158"/>
      <c r="O871" s="158"/>
      <c r="P871" s="157"/>
      <c r="Q871" s="159"/>
      <c r="R871" s="155" t="str">
        <f ca="1">IF(ISERROR($V871),"",OFFSET('Smelter Look-up'!$C$4,$V871-4,0)&amp;"")</f>
        <v/>
      </c>
      <c r="S871" s="160" t="str">
        <f t="array" aca="1" ref="S871" ca="1">IF(B871="","",IF(ISERROR(MATCH($E871,CL,0)),"Unknown",INDIRECT("'C'!$A$"&amp;MATCH($E871,CL,0)+1)))</f>
        <v/>
      </c>
      <c r="T871" s="160" t="str">
        <f t="array" aca="1" ref="T871" ca="1">IF(B871="","",IF(ISERROR(MATCH($J871,SorP!$B$1:$B$6226,0)),"",INDIRECT("'SorP'!$A$"&amp;MATCH($S871&amp;$J871,SorP!C:C,0))))</f>
        <v/>
      </c>
      <c r="U871" s="161"/>
      <c r="V871" s="151" t="e">
        <f>IF(C871="",NA(),IF(OR(C871="Smelter not listed",C871="Smelter not yet identified"),MATCH($B871&amp;$D871,'Smelter Look-up'!$J:$J,0),MATCH($B871&amp;$C871,'Smelter Look-up'!$J:$J,0)))</f>
        <v>#N/A</v>
      </c>
      <c r="W871" s="134"/>
      <c r="X871" s="134">
        <f t="shared" ca="1" si="12"/>
        <v>0</v>
      </c>
      <c r="Y871" s="134"/>
      <c r="Z871" s="134"/>
      <c r="AA871" s="134"/>
      <c r="AB871" s="162" t="str">
        <f t="shared" si="13"/>
        <v/>
      </c>
      <c r="AC871" s="134"/>
      <c r="AD871" s="134"/>
      <c r="AE871" s="134"/>
      <c r="AF871" s="134"/>
      <c r="AG871" s="134"/>
      <c r="AH871" s="134"/>
    </row>
    <row r="872" spans="1:34" ht="12" customHeight="1">
      <c r="A872" s="160"/>
      <c r="B872" s="155" t="str">
        <f t="array" ref="B872">IF(LEN(A872)=0,"",INDEX('Smelter Look-up'!$A:$A,MATCH($A872,'Smelter Look-up'!$E:$E,0)))</f>
        <v/>
      </c>
      <c r="C872" s="158" t="str">
        <f t="array" ref="C872">IF(LEN(A872)=0,"",INDEX('Smelter Look-up'!$C:$C,MATCH($A872,'Smelter Look-up'!$E:$E,0)))</f>
        <v/>
      </c>
      <c r="D872" s="155"/>
      <c r="E872" s="155" t="str">
        <f ca="1">IF(ISERROR($V872),"",OFFSET('Smelter Look-up'!$D$4,$V872-4,0)&amp;"")</f>
        <v/>
      </c>
      <c r="F872" s="155" t="str">
        <f ca="1">IF(ISERROR($V872),"",OFFSET('Smelter Look-up'!$E$4,$V872-4,0))</f>
        <v/>
      </c>
      <c r="G872" s="155" t="str">
        <f ca="1">IF(C872=$X$4,IF(ISERROR($V872),"Enter smelter details","RMI"),IF(ISERROR($V872),"",OFFSET('Smelter Look-up'!$F$4,$V872-4,0)))</f>
        <v/>
      </c>
      <c r="H872" s="156" t="str">
        <f ca="1">IF(ISERROR($V872),"",OFFSET('Smelter Look-up'!$G$4,$V872-4,0))</f>
        <v/>
      </c>
      <c r="I872" s="157" t="str">
        <f ca="1">IF(ISERROR($V872),"",OFFSET('Smelter Look-up'!$H$4,$V872-4,0))</f>
        <v/>
      </c>
      <c r="J872" s="157" t="str">
        <f ca="1">IF(ISERROR($V872),"",OFFSET('Smelter Look-up'!$I$4,$V872-4,0))</f>
        <v/>
      </c>
      <c r="K872" s="158"/>
      <c r="L872" s="158"/>
      <c r="M872" s="158"/>
      <c r="N872" s="158"/>
      <c r="O872" s="158"/>
      <c r="P872" s="157"/>
      <c r="Q872" s="159"/>
      <c r="R872" s="155" t="str">
        <f ca="1">IF(ISERROR($V872),"",OFFSET('Smelter Look-up'!$C$4,$V872-4,0)&amp;"")</f>
        <v/>
      </c>
      <c r="S872" s="160" t="str">
        <f t="array" aca="1" ref="S872" ca="1">IF(B872="","",IF(ISERROR(MATCH($E872,CL,0)),"Unknown",INDIRECT("'C'!$A$"&amp;MATCH($E872,CL,0)+1)))</f>
        <v/>
      </c>
      <c r="T872" s="160" t="str">
        <f t="array" aca="1" ref="T872" ca="1">IF(B872="","",IF(ISERROR(MATCH($J872,SorP!$B$1:$B$6226,0)),"",INDIRECT("'SorP'!$A$"&amp;MATCH($S872&amp;$J872,SorP!C:C,0))))</f>
        <v/>
      </c>
      <c r="U872" s="161"/>
      <c r="V872" s="151" t="e">
        <f>IF(C872="",NA(),IF(OR(C872="Smelter not listed",C872="Smelter not yet identified"),MATCH($B872&amp;$D872,'Smelter Look-up'!$J:$J,0),MATCH($B872&amp;$C872,'Smelter Look-up'!$J:$J,0)))</f>
        <v>#N/A</v>
      </c>
      <c r="W872" s="134"/>
      <c r="X872" s="134">
        <f t="shared" ca="1" si="12"/>
        <v>0</v>
      </c>
      <c r="Y872" s="134"/>
      <c r="Z872" s="134"/>
      <c r="AA872" s="134"/>
      <c r="AB872" s="162" t="str">
        <f t="shared" si="13"/>
        <v/>
      </c>
      <c r="AC872" s="134"/>
      <c r="AD872" s="134"/>
      <c r="AE872" s="134"/>
      <c r="AF872" s="134"/>
      <c r="AG872" s="134"/>
      <c r="AH872" s="134"/>
    </row>
    <row r="873" spans="1:34" ht="12" customHeight="1">
      <c r="A873" s="160"/>
      <c r="B873" s="155" t="str">
        <f t="array" ref="B873">IF(LEN(A873)=0,"",INDEX('Smelter Look-up'!$A:$A,MATCH($A873,'Smelter Look-up'!$E:$E,0)))</f>
        <v/>
      </c>
      <c r="C873" s="158" t="str">
        <f t="array" ref="C873">IF(LEN(A873)=0,"",INDEX('Smelter Look-up'!$C:$C,MATCH($A873,'Smelter Look-up'!$E:$E,0)))</f>
        <v/>
      </c>
      <c r="D873" s="155"/>
      <c r="E873" s="155" t="str">
        <f ca="1">IF(ISERROR($V873),"",OFFSET('Smelter Look-up'!$D$4,$V873-4,0)&amp;"")</f>
        <v/>
      </c>
      <c r="F873" s="155" t="str">
        <f ca="1">IF(ISERROR($V873),"",OFFSET('Smelter Look-up'!$E$4,$V873-4,0))</f>
        <v/>
      </c>
      <c r="G873" s="155" t="str">
        <f ca="1">IF(C873=$X$4,IF(ISERROR($V873),"Enter smelter details","RMI"),IF(ISERROR($V873),"",OFFSET('Smelter Look-up'!$F$4,$V873-4,0)))</f>
        <v/>
      </c>
      <c r="H873" s="156" t="str">
        <f ca="1">IF(ISERROR($V873),"",OFFSET('Smelter Look-up'!$G$4,$V873-4,0))</f>
        <v/>
      </c>
      <c r="I873" s="157" t="str">
        <f ca="1">IF(ISERROR($V873),"",OFFSET('Smelter Look-up'!$H$4,$V873-4,0))</f>
        <v/>
      </c>
      <c r="J873" s="157" t="str">
        <f ca="1">IF(ISERROR($V873),"",OFFSET('Smelter Look-up'!$I$4,$V873-4,0))</f>
        <v/>
      </c>
      <c r="K873" s="158"/>
      <c r="L873" s="158"/>
      <c r="M873" s="158"/>
      <c r="N873" s="158"/>
      <c r="O873" s="158"/>
      <c r="P873" s="157"/>
      <c r="Q873" s="159"/>
      <c r="R873" s="155" t="str">
        <f ca="1">IF(ISERROR($V873),"",OFFSET('Smelter Look-up'!$C$4,$V873-4,0)&amp;"")</f>
        <v/>
      </c>
      <c r="S873" s="160" t="str">
        <f t="array" aca="1" ref="S873" ca="1">IF(B873="","",IF(ISERROR(MATCH($E873,CL,0)),"Unknown",INDIRECT("'C'!$A$"&amp;MATCH($E873,CL,0)+1)))</f>
        <v/>
      </c>
      <c r="T873" s="160" t="str">
        <f t="array" aca="1" ref="T873" ca="1">IF(B873="","",IF(ISERROR(MATCH($J873,SorP!$B$1:$B$6226,0)),"",INDIRECT("'SorP'!$A$"&amp;MATCH($S873&amp;$J873,SorP!C:C,0))))</f>
        <v/>
      </c>
      <c r="U873" s="161"/>
      <c r="V873" s="151" t="e">
        <f>IF(C873="",NA(),IF(OR(C873="Smelter not listed",C873="Smelter not yet identified"),MATCH($B873&amp;$D873,'Smelter Look-up'!$J:$J,0),MATCH($B873&amp;$C873,'Smelter Look-up'!$J:$J,0)))</f>
        <v>#N/A</v>
      </c>
      <c r="W873" s="134"/>
      <c r="X873" s="134">
        <f t="shared" ca="1" si="12"/>
        <v>0</v>
      </c>
      <c r="Y873" s="134"/>
      <c r="Z873" s="134"/>
      <c r="AA873" s="134"/>
      <c r="AB873" s="162" t="str">
        <f t="shared" si="13"/>
        <v/>
      </c>
      <c r="AC873" s="134"/>
      <c r="AD873" s="134"/>
      <c r="AE873" s="134"/>
      <c r="AF873" s="134"/>
      <c r="AG873" s="134"/>
      <c r="AH873" s="134"/>
    </row>
    <row r="874" spans="1:34" ht="12" customHeight="1">
      <c r="A874" s="160"/>
      <c r="B874" s="155" t="str">
        <f t="array" ref="B874">IF(LEN(A874)=0,"",INDEX('Smelter Look-up'!$A:$A,MATCH($A874,'Smelter Look-up'!$E:$E,0)))</f>
        <v/>
      </c>
      <c r="C874" s="158" t="str">
        <f t="array" ref="C874">IF(LEN(A874)=0,"",INDEX('Smelter Look-up'!$C:$C,MATCH($A874,'Smelter Look-up'!$E:$E,0)))</f>
        <v/>
      </c>
      <c r="D874" s="155"/>
      <c r="E874" s="155" t="str">
        <f ca="1">IF(ISERROR($V874),"",OFFSET('Smelter Look-up'!$D$4,$V874-4,0)&amp;"")</f>
        <v/>
      </c>
      <c r="F874" s="155" t="str">
        <f ca="1">IF(ISERROR($V874),"",OFFSET('Smelter Look-up'!$E$4,$V874-4,0))</f>
        <v/>
      </c>
      <c r="G874" s="155" t="str">
        <f ca="1">IF(C874=$X$4,IF(ISERROR($V874),"Enter smelter details","RMI"),IF(ISERROR($V874),"",OFFSET('Smelter Look-up'!$F$4,$V874-4,0)))</f>
        <v/>
      </c>
      <c r="H874" s="156" t="str">
        <f ca="1">IF(ISERROR($V874),"",OFFSET('Smelter Look-up'!$G$4,$V874-4,0))</f>
        <v/>
      </c>
      <c r="I874" s="157" t="str">
        <f ca="1">IF(ISERROR($V874),"",OFFSET('Smelter Look-up'!$H$4,$V874-4,0))</f>
        <v/>
      </c>
      <c r="J874" s="157" t="str">
        <f ca="1">IF(ISERROR($V874),"",OFFSET('Smelter Look-up'!$I$4,$V874-4,0))</f>
        <v/>
      </c>
      <c r="K874" s="158"/>
      <c r="L874" s="158"/>
      <c r="M874" s="158"/>
      <c r="N874" s="158"/>
      <c r="O874" s="158"/>
      <c r="P874" s="157"/>
      <c r="Q874" s="159"/>
      <c r="R874" s="155" t="str">
        <f ca="1">IF(ISERROR($V874),"",OFFSET('Smelter Look-up'!$C$4,$V874-4,0)&amp;"")</f>
        <v/>
      </c>
      <c r="S874" s="160" t="str">
        <f t="array" aca="1" ref="S874" ca="1">IF(B874="","",IF(ISERROR(MATCH($E874,CL,0)),"Unknown",INDIRECT("'C'!$A$"&amp;MATCH($E874,CL,0)+1)))</f>
        <v/>
      </c>
      <c r="T874" s="160" t="str">
        <f t="array" aca="1" ref="T874" ca="1">IF(B874="","",IF(ISERROR(MATCH($J874,SorP!$B$1:$B$6226,0)),"",INDIRECT("'SorP'!$A$"&amp;MATCH($S874&amp;$J874,SorP!C:C,0))))</f>
        <v/>
      </c>
      <c r="U874" s="161"/>
      <c r="V874" s="151" t="e">
        <f>IF(C874="",NA(),IF(OR(C874="Smelter not listed",C874="Smelter not yet identified"),MATCH($B874&amp;$D874,'Smelter Look-up'!$J:$J,0),MATCH($B874&amp;$C874,'Smelter Look-up'!$J:$J,0)))</f>
        <v>#N/A</v>
      </c>
      <c r="W874" s="134"/>
      <c r="X874" s="134">
        <f t="shared" ca="1" si="12"/>
        <v>0</v>
      </c>
      <c r="Y874" s="134"/>
      <c r="Z874" s="134"/>
      <c r="AA874" s="134"/>
      <c r="AB874" s="162" t="str">
        <f t="shared" si="13"/>
        <v/>
      </c>
      <c r="AC874" s="134"/>
      <c r="AD874" s="134"/>
      <c r="AE874" s="134"/>
      <c r="AF874" s="134"/>
      <c r="AG874" s="134"/>
      <c r="AH874" s="134"/>
    </row>
    <row r="875" spans="1:34" ht="12" customHeight="1">
      <c r="A875" s="160"/>
      <c r="B875" s="155" t="str">
        <f t="array" ref="B875">IF(LEN(A875)=0,"",INDEX('Smelter Look-up'!$A:$A,MATCH($A875,'Smelter Look-up'!$E:$E,0)))</f>
        <v/>
      </c>
      <c r="C875" s="158" t="str">
        <f t="array" ref="C875">IF(LEN(A875)=0,"",INDEX('Smelter Look-up'!$C:$C,MATCH($A875,'Smelter Look-up'!$E:$E,0)))</f>
        <v/>
      </c>
      <c r="D875" s="155"/>
      <c r="E875" s="155" t="str">
        <f ca="1">IF(ISERROR($V875),"",OFFSET('Smelter Look-up'!$D$4,$V875-4,0)&amp;"")</f>
        <v/>
      </c>
      <c r="F875" s="155" t="str">
        <f ca="1">IF(ISERROR($V875),"",OFFSET('Smelter Look-up'!$E$4,$V875-4,0))</f>
        <v/>
      </c>
      <c r="G875" s="155" t="str">
        <f ca="1">IF(C875=$X$4,IF(ISERROR($V875),"Enter smelter details","RMI"),IF(ISERROR($V875),"",OFFSET('Smelter Look-up'!$F$4,$V875-4,0)))</f>
        <v/>
      </c>
      <c r="H875" s="156" t="str">
        <f ca="1">IF(ISERROR($V875),"",OFFSET('Smelter Look-up'!$G$4,$V875-4,0))</f>
        <v/>
      </c>
      <c r="I875" s="157" t="str">
        <f ca="1">IF(ISERROR($V875),"",OFFSET('Smelter Look-up'!$H$4,$V875-4,0))</f>
        <v/>
      </c>
      <c r="J875" s="157" t="str">
        <f ca="1">IF(ISERROR($V875),"",OFFSET('Smelter Look-up'!$I$4,$V875-4,0))</f>
        <v/>
      </c>
      <c r="K875" s="158"/>
      <c r="L875" s="158"/>
      <c r="M875" s="158"/>
      <c r="N875" s="158"/>
      <c r="O875" s="158"/>
      <c r="P875" s="157"/>
      <c r="Q875" s="159"/>
      <c r="R875" s="155" t="str">
        <f ca="1">IF(ISERROR($V875),"",OFFSET('Smelter Look-up'!$C$4,$V875-4,0)&amp;"")</f>
        <v/>
      </c>
      <c r="S875" s="160" t="str">
        <f t="array" aca="1" ref="S875" ca="1">IF(B875="","",IF(ISERROR(MATCH($E875,CL,0)),"Unknown",INDIRECT("'C'!$A$"&amp;MATCH($E875,CL,0)+1)))</f>
        <v/>
      </c>
      <c r="T875" s="160" t="str">
        <f t="array" aca="1" ref="T875" ca="1">IF(B875="","",IF(ISERROR(MATCH($J875,SorP!$B$1:$B$6226,0)),"",INDIRECT("'SorP'!$A$"&amp;MATCH($S875&amp;$J875,SorP!C:C,0))))</f>
        <v/>
      </c>
      <c r="U875" s="161"/>
      <c r="V875" s="151" t="e">
        <f>IF(C875="",NA(),IF(OR(C875="Smelter not listed",C875="Smelter not yet identified"),MATCH($B875&amp;$D875,'Smelter Look-up'!$J:$J,0),MATCH($B875&amp;$C875,'Smelter Look-up'!$J:$J,0)))</f>
        <v>#N/A</v>
      </c>
      <c r="W875" s="134"/>
      <c r="X875" s="134">
        <f t="shared" ca="1" si="12"/>
        <v>0</v>
      </c>
      <c r="Y875" s="134"/>
      <c r="Z875" s="134"/>
      <c r="AA875" s="134"/>
      <c r="AB875" s="162" t="str">
        <f t="shared" si="13"/>
        <v/>
      </c>
      <c r="AC875" s="134"/>
      <c r="AD875" s="134"/>
      <c r="AE875" s="134"/>
      <c r="AF875" s="134"/>
      <c r="AG875" s="134"/>
      <c r="AH875" s="134"/>
    </row>
    <row r="876" spans="1:34" ht="12" customHeight="1">
      <c r="A876" s="160"/>
      <c r="B876" s="155" t="str">
        <f t="array" ref="B876">IF(LEN(A876)=0,"",INDEX('Smelter Look-up'!$A:$A,MATCH($A876,'Smelter Look-up'!$E:$E,0)))</f>
        <v/>
      </c>
      <c r="C876" s="158" t="str">
        <f t="array" ref="C876">IF(LEN(A876)=0,"",INDEX('Smelter Look-up'!$C:$C,MATCH($A876,'Smelter Look-up'!$E:$E,0)))</f>
        <v/>
      </c>
      <c r="D876" s="155"/>
      <c r="E876" s="155" t="str">
        <f ca="1">IF(ISERROR($V876),"",OFFSET('Smelter Look-up'!$D$4,$V876-4,0)&amp;"")</f>
        <v/>
      </c>
      <c r="F876" s="155" t="str">
        <f ca="1">IF(ISERROR($V876),"",OFFSET('Smelter Look-up'!$E$4,$V876-4,0))</f>
        <v/>
      </c>
      <c r="G876" s="155" t="str">
        <f ca="1">IF(C876=$X$4,IF(ISERROR($V876),"Enter smelter details","RMI"),IF(ISERROR($V876),"",OFFSET('Smelter Look-up'!$F$4,$V876-4,0)))</f>
        <v/>
      </c>
      <c r="H876" s="156" t="str">
        <f ca="1">IF(ISERROR($V876),"",OFFSET('Smelter Look-up'!$G$4,$V876-4,0))</f>
        <v/>
      </c>
      <c r="I876" s="157" t="str">
        <f ca="1">IF(ISERROR($V876),"",OFFSET('Smelter Look-up'!$H$4,$V876-4,0))</f>
        <v/>
      </c>
      <c r="J876" s="157" t="str">
        <f ca="1">IF(ISERROR($V876),"",OFFSET('Smelter Look-up'!$I$4,$V876-4,0))</f>
        <v/>
      </c>
      <c r="K876" s="158"/>
      <c r="L876" s="158"/>
      <c r="M876" s="158"/>
      <c r="N876" s="158"/>
      <c r="O876" s="158"/>
      <c r="P876" s="157"/>
      <c r="Q876" s="159"/>
      <c r="R876" s="155" t="str">
        <f ca="1">IF(ISERROR($V876),"",OFFSET('Smelter Look-up'!$C$4,$V876-4,0)&amp;"")</f>
        <v/>
      </c>
      <c r="S876" s="160" t="str">
        <f t="array" aca="1" ref="S876" ca="1">IF(B876="","",IF(ISERROR(MATCH($E876,CL,0)),"Unknown",INDIRECT("'C'!$A$"&amp;MATCH($E876,CL,0)+1)))</f>
        <v/>
      </c>
      <c r="T876" s="160" t="str">
        <f t="array" aca="1" ref="T876" ca="1">IF(B876="","",IF(ISERROR(MATCH($J876,SorP!$B$1:$B$6226,0)),"",INDIRECT("'SorP'!$A$"&amp;MATCH($S876&amp;$J876,SorP!C:C,0))))</f>
        <v/>
      </c>
      <c r="U876" s="161"/>
      <c r="V876" s="151" t="e">
        <f>IF(C876="",NA(),IF(OR(C876="Smelter not listed",C876="Smelter not yet identified"),MATCH($B876&amp;$D876,'Smelter Look-up'!$J:$J,0),MATCH($B876&amp;$C876,'Smelter Look-up'!$J:$J,0)))</f>
        <v>#N/A</v>
      </c>
      <c r="W876" s="134"/>
      <c r="X876" s="134">
        <f t="shared" ca="1" si="12"/>
        <v>0</v>
      </c>
      <c r="Y876" s="134"/>
      <c r="Z876" s="134"/>
      <c r="AA876" s="134"/>
      <c r="AB876" s="162" t="str">
        <f t="shared" si="13"/>
        <v/>
      </c>
      <c r="AC876" s="134"/>
      <c r="AD876" s="134"/>
      <c r="AE876" s="134"/>
      <c r="AF876" s="134"/>
      <c r="AG876" s="134"/>
      <c r="AH876" s="134"/>
    </row>
    <row r="877" spans="1:34" ht="12" customHeight="1">
      <c r="A877" s="160"/>
      <c r="B877" s="155" t="str">
        <f t="array" ref="B877">IF(LEN(A877)=0,"",INDEX('Smelter Look-up'!$A:$A,MATCH($A877,'Smelter Look-up'!$E:$E,0)))</f>
        <v/>
      </c>
      <c r="C877" s="158" t="str">
        <f t="array" ref="C877">IF(LEN(A877)=0,"",INDEX('Smelter Look-up'!$C:$C,MATCH($A877,'Smelter Look-up'!$E:$E,0)))</f>
        <v/>
      </c>
      <c r="D877" s="155"/>
      <c r="E877" s="155" t="str">
        <f ca="1">IF(ISERROR($V877),"",OFFSET('Smelter Look-up'!$D$4,$V877-4,0)&amp;"")</f>
        <v/>
      </c>
      <c r="F877" s="155" t="str">
        <f ca="1">IF(ISERROR($V877),"",OFFSET('Smelter Look-up'!$E$4,$V877-4,0))</f>
        <v/>
      </c>
      <c r="G877" s="155" t="str">
        <f ca="1">IF(C877=$X$4,IF(ISERROR($V877),"Enter smelter details","RMI"),IF(ISERROR($V877),"",OFFSET('Smelter Look-up'!$F$4,$V877-4,0)))</f>
        <v/>
      </c>
      <c r="H877" s="156" t="str">
        <f ca="1">IF(ISERROR($V877),"",OFFSET('Smelter Look-up'!$G$4,$V877-4,0))</f>
        <v/>
      </c>
      <c r="I877" s="157" t="str">
        <f ca="1">IF(ISERROR($V877),"",OFFSET('Smelter Look-up'!$H$4,$V877-4,0))</f>
        <v/>
      </c>
      <c r="J877" s="157" t="str">
        <f ca="1">IF(ISERROR($V877),"",OFFSET('Smelter Look-up'!$I$4,$V877-4,0))</f>
        <v/>
      </c>
      <c r="K877" s="158"/>
      <c r="L877" s="158"/>
      <c r="M877" s="158"/>
      <c r="N877" s="158"/>
      <c r="O877" s="158"/>
      <c r="P877" s="157"/>
      <c r="Q877" s="159"/>
      <c r="R877" s="155" t="str">
        <f ca="1">IF(ISERROR($V877),"",OFFSET('Smelter Look-up'!$C$4,$V877-4,0)&amp;"")</f>
        <v/>
      </c>
      <c r="S877" s="160" t="str">
        <f t="array" aca="1" ref="S877" ca="1">IF(B877="","",IF(ISERROR(MATCH($E877,CL,0)),"Unknown",INDIRECT("'C'!$A$"&amp;MATCH($E877,CL,0)+1)))</f>
        <v/>
      </c>
      <c r="T877" s="160" t="str">
        <f t="array" aca="1" ref="T877" ca="1">IF(B877="","",IF(ISERROR(MATCH($J877,SorP!$B$1:$B$6226,0)),"",INDIRECT("'SorP'!$A$"&amp;MATCH($S877&amp;$J877,SorP!C:C,0))))</f>
        <v/>
      </c>
      <c r="U877" s="161"/>
      <c r="V877" s="151" t="e">
        <f>IF(C877="",NA(),IF(OR(C877="Smelter not listed",C877="Smelter not yet identified"),MATCH($B877&amp;$D877,'Smelter Look-up'!$J:$J,0),MATCH($B877&amp;$C877,'Smelter Look-up'!$J:$J,0)))</f>
        <v>#N/A</v>
      </c>
      <c r="W877" s="134"/>
      <c r="X877" s="134">
        <f t="shared" ca="1" si="12"/>
        <v>0</v>
      </c>
      <c r="Y877" s="134"/>
      <c r="Z877" s="134"/>
      <c r="AA877" s="134"/>
      <c r="AB877" s="162" t="str">
        <f t="shared" si="13"/>
        <v/>
      </c>
      <c r="AC877" s="134"/>
      <c r="AD877" s="134"/>
      <c r="AE877" s="134"/>
      <c r="AF877" s="134"/>
      <c r="AG877" s="134"/>
      <c r="AH877" s="134"/>
    </row>
    <row r="878" spans="1:34" ht="12" customHeight="1">
      <c r="A878" s="160"/>
      <c r="B878" s="155" t="str">
        <f t="array" ref="B878">IF(LEN(A878)=0,"",INDEX('Smelter Look-up'!$A:$A,MATCH($A878,'Smelter Look-up'!$E:$E,0)))</f>
        <v/>
      </c>
      <c r="C878" s="158" t="str">
        <f t="array" ref="C878">IF(LEN(A878)=0,"",INDEX('Smelter Look-up'!$C:$C,MATCH($A878,'Smelter Look-up'!$E:$E,0)))</f>
        <v/>
      </c>
      <c r="D878" s="155"/>
      <c r="E878" s="155" t="str">
        <f ca="1">IF(ISERROR($V878),"",OFFSET('Smelter Look-up'!$D$4,$V878-4,0)&amp;"")</f>
        <v/>
      </c>
      <c r="F878" s="155" t="str">
        <f ca="1">IF(ISERROR($V878),"",OFFSET('Smelter Look-up'!$E$4,$V878-4,0))</f>
        <v/>
      </c>
      <c r="G878" s="155" t="str">
        <f ca="1">IF(C878=$X$4,IF(ISERROR($V878),"Enter smelter details","RMI"),IF(ISERROR($V878),"",OFFSET('Smelter Look-up'!$F$4,$V878-4,0)))</f>
        <v/>
      </c>
      <c r="H878" s="156" t="str">
        <f ca="1">IF(ISERROR($V878),"",OFFSET('Smelter Look-up'!$G$4,$V878-4,0))</f>
        <v/>
      </c>
      <c r="I878" s="157" t="str">
        <f ca="1">IF(ISERROR($V878),"",OFFSET('Smelter Look-up'!$H$4,$V878-4,0))</f>
        <v/>
      </c>
      <c r="J878" s="157" t="str">
        <f ca="1">IF(ISERROR($V878),"",OFFSET('Smelter Look-up'!$I$4,$V878-4,0))</f>
        <v/>
      </c>
      <c r="K878" s="158"/>
      <c r="L878" s="158"/>
      <c r="M878" s="158"/>
      <c r="N878" s="158"/>
      <c r="O878" s="158"/>
      <c r="P878" s="157"/>
      <c r="Q878" s="159"/>
      <c r="R878" s="155" t="str">
        <f ca="1">IF(ISERROR($V878),"",OFFSET('Smelter Look-up'!$C$4,$V878-4,0)&amp;"")</f>
        <v/>
      </c>
      <c r="S878" s="160" t="str">
        <f t="array" aca="1" ref="S878" ca="1">IF(B878="","",IF(ISERROR(MATCH($E878,CL,0)),"Unknown",INDIRECT("'C'!$A$"&amp;MATCH($E878,CL,0)+1)))</f>
        <v/>
      </c>
      <c r="T878" s="160" t="str">
        <f t="array" aca="1" ref="T878" ca="1">IF(B878="","",IF(ISERROR(MATCH($J878,SorP!$B$1:$B$6226,0)),"",INDIRECT("'SorP'!$A$"&amp;MATCH($S878&amp;$J878,SorP!C:C,0))))</f>
        <v/>
      </c>
      <c r="U878" s="161"/>
      <c r="V878" s="151" t="e">
        <f>IF(C878="",NA(),IF(OR(C878="Smelter not listed",C878="Smelter not yet identified"),MATCH($B878&amp;$D878,'Smelter Look-up'!$J:$J,0),MATCH($B878&amp;$C878,'Smelter Look-up'!$J:$J,0)))</f>
        <v>#N/A</v>
      </c>
      <c r="W878" s="134"/>
      <c r="X878" s="134">
        <f t="shared" ca="1" si="12"/>
        <v>0</v>
      </c>
      <c r="Y878" s="134"/>
      <c r="Z878" s="134"/>
      <c r="AA878" s="134"/>
      <c r="AB878" s="162" t="str">
        <f t="shared" si="13"/>
        <v/>
      </c>
      <c r="AC878" s="134"/>
      <c r="AD878" s="134"/>
      <c r="AE878" s="134"/>
      <c r="AF878" s="134"/>
      <c r="AG878" s="134"/>
      <c r="AH878" s="134"/>
    </row>
    <row r="879" spans="1:34" ht="12" customHeight="1">
      <c r="A879" s="160"/>
      <c r="B879" s="155" t="str">
        <f t="array" ref="B879">IF(LEN(A879)=0,"",INDEX('Smelter Look-up'!$A:$A,MATCH($A879,'Smelter Look-up'!$E:$E,0)))</f>
        <v/>
      </c>
      <c r="C879" s="158" t="str">
        <f t="array" ref="C879">IF(LEN(A879)=0,"",INDEX('Smelter Look-up'!$C:$C,MATCH($A879,'Smelter Look-up'!$E:$E,0)))</f>
        <v/>
      </c>
      <c r="D879" s="155"/>
      <c r="E879" s="155" t="str">
        <f ca="1">IF(ISERROR($V879),"",OFFSET('Smelter Look-up'!$D$4,$V879-4,0)&amp;"")</f>
        <v/>
      </c>
      <c r="F879" s="155" t="str">
        <f ca="1">IF(ISERROR($V879),"",OFFSET('Smelter Look-up'!$E$4,$V879-4,0))</f>
        <v/>
      </c>
      <c r="G879" s="155" t="str">
        <f ca="1">IF(C879=$X$4,IF(ISERROR($V879),"Enter smelter details","RMI"),IF(ISERROR($V879),"",OFFSET('Smelter Look-up'!$F$4,$V879-4,0)))</f>
        <v/>
      </c>
      <c r="H879" s="156" t="str">
        <f ca="1">IF(ISERROR($V879),"",OFFSET('Smelter Look-up'!$G$4,$V879-4,0))</f>
        <v/>
      </c>
      <c r="I879" s="157" t="str">
        <f ca="1">IF(ISERROR($V879),"",OFFSET('Smelter Look-up'!$H$4,$V879-4,0))</f>
        <v/>
      </c>
      <c r="J879" s="157" t="str">
        <f ca="1">IF(ISERROR($V879),"",OFFSET('Smelter Look-up'!$I$4,$V879-4,0))</f>
        <v/>
      </c>
      <c r="K879" s="158"/>
      <c r="L879" s="158"/>
      <c r="M879" s="158"/>
      <c r="N879" s="158"/>
      <c r="O879" s="158"/>
      <c r="P879" s="157"/>
      <c r="Q879" s="159"/>
      <c r="R879" s="155" t="str">
        <f ca="1">IF(ISERROR($V879),"",OFFSET('Smelter Look-up'!$C$4,$V879-4,0)&amp;"")</f>
        <v/>
      </c>
      <c r="S879" s="160" t="str">
        <f t="array" aca="1" ref="S879" ca="1">IF(B879="","",IF(ISERROR(MATCH($E879,CL,0)),"Unknown",INDIRECT("'C'!$A$"&amp;MATCH($E879,CL,0)+1)))</f>
        <v/>
      </c>
      <c r="T879" s="160" t="str">
        <f t="array" aca="1" ref="T879" ca="1">IF(B879="","",IF(ISERROR(MATCH($J879,SorP!$B$1:$B$6226,0)),"",INDIRECT("'SorP'!$A$"&amp;MATCH($S879&amp;$J879,SorP!C:C,0))))</f>
        <v/>
      </c>
      <c r="U879" s="161"/>
      <c r="V879" s="151" t="e">
        <f>IF(C879="",NA(),IF(OR(C879="Smelter not listed",C879="Smelter not yet identified"),MATCH($B879&amp;$D879,'Smelter Look-up'!$J:$J,0),MATCH($B879&amp;$C879,'Smelter Look-up'!$J:$J,0)))</f>
        <v>#N/A</v>
      </c>
      <c r="W879" s="134"/>
      <c r="X879" s="134">
        <f t="shared" ca="1" si="12"/>
        <v>0</v>
      </c>
      <c r="Y879" s="134"/>
      <c r="Z879" s="134"/>
      <c r="AA879" s="134"/>
      <c r="AB879" s="162" t="str">
        <f t="shared" si="13"/>
        <v/>
      </c>
      <c r="AC879" s="134"/>
      <c r="AD879" s="134"/>
      <c r="AE879" s="134"/>
      <c r="AF879" s="134"/>
      <c r="AG879" s="134"/>
      <c r="AH879" s="134"/>
    </row>
    <row r="880" spans="1:34" ht="12" customHeight="1">
      <c r="A880" s="160"/>
      <c r="B880" s="155" t="str">
        <f t="array" ref="B880">IF(LEN(A880)=0,"",INDEX('Smelter Look-up'!$A:$A,MATCH($A880,'Smelter Look-up'!$E:$E,0)))</f>
        <v/>
      </c>
      <c r="C880" s="158" t="str">
        <f t="array" ref="C880">IF(LEN(A880)=0,"",INDEX('Smelter Look-up'!$C:$C,MATCH($A880,'Smelter Look-up'!$E:$E,0)))</f>
        <v/>
      </c>
      <c r="D880" s="155"/>
      <c r="E880" s="155" t="str">
        <f ca="1">IF(ISERROR($V880),"",OFFSET('Smelter Look-up'!$D$4,$V880-4,0)&amp;"")</f>
        <v/>
      </c>
      <c r="F880" s="155" t="str">
        <f ca="1">IF(ISERROR($V880),"",OFFSET('Smelter Look-up'!$E$4,$V880-4,0))</f>
        <v/>
      </c>
      <c r="G880" s="155" t="str">
        <f ca="1">IF(C880=$X$4,IF(ISERROR($V880),"Enter smelter details","RMI"),IF(ISERROR($V880),"",OFFSET('Smelter Look-up'!$F$4,$V880-4,0)))</f>
        <v/>
      </c>
      <c r="H880" s="156" t="str">
        <f ca="1">IF(ISERROR($V880),"",OFFSET('Smelter Look-up'!$G$4,$V880-4,0))</f>
        <v/>
      </c>
      <c r="I880" s="157" t="str">
        <f ca="1">IF(ISERROR($V880),"",OFFSET('Smelter Look-up'!$H$4,$V880-4,0))</f>
        <v/>
      </c>
      <c r="J880" s="157" t="str">
        <f ca="1">IF(ISERROR($V880),"",OFFSET('Smelter Look-up'!$I$4,$V880-4,0))</f>
        <v/>
      </c>
      <c r="K880" s="158"/>
      <c r="L880" s="158"/>
      <c r="M880" s="158"/>
      <c r="N880" s="158"/>
      <c r="O880" s="158"/>
      <c r="P880" s="157"/>
      <c r="Q880" s="159"/>
      <c r="R880" s="155" t="str">
        <f ca="1">IF(ISERROR($V880),"",OFFSET('Smelter Look-up'!$C$4,$V880-4,0)&amp;"")</f>
        <v/>
      </c>
      <c r="S880" s="160" t="str">
        <f t="array" aca="1" ref="S880" ca="1">IF(B880="","",IF(ISERROR(MATCH($E880,CL,0)),"Unknown",INDIRECT("'C'!$A$"&amp;MATCH($E880,CL,0)+1)))</f>
        <v/>
      </c>
      <c r="T880" s="160" t="str">
        <f t="array" aca="1" ref="T880" ca="1">IF(B880="","",IF(ISERROR(MATCH($J880,SorP!$B$1:$B$6226,0)),"",INDIRECT("'SorP'!$A$"&amp;MATCH($S880&amp;$J880,SorP!C:C,0))))</f>
        <v/>
      </c>
      <c r="U880" s="161"/>
      <c r="V880" s="151" t="e">
        <f>IF(C880="",NA(),IF(OR(C880="Smelter not listed",C880="Smelter not yet identified"),MATCH($B880&amp;$D880,'Smelter Look-up'!$J:$J,0),MATCH($B880&amp;$C880,'Smelter Look-up'!$J:$J,0)))</f>
        <v>#N/A</v>
      </c>
      <c r="W880" s="134"/>
      <c r="X880" s="134">
        <f t="shared" ca="1" si="12"/>
        <v>0</v>
      </c>
      <c r="Y880" s="134"/>
      <c r="Z880" s="134"/>
      <c r="AA880" s="134"/>
      <c r="AB880" s="162" t="str">
        <f t="shared" si="13"/>
        <v/>
      </c>
      <c r="AC880" s="134"/>
      <c r="AD880" s="134"/>
      <c r="AE880" s="134"/>
      <c r="AF880" s="134"/>
      <c r="AG880" s="134"/>
      <c r="AH880" s="134"/>
    </row>
    <row r="881" spans="1:34" ht="12" customHeight="1">
      <c r="A881" s="160"/>
      <c r="B881" s="155" t="str">
        <f t="array" ref="B881">IF(LEN(A881)=0,"",INDEX('Smelter Look-up'!$A:$A,MATCH($A881,'Smelter Look-up'!$E:$E,0)))</f>
        <v/>
      </c>
      <c r="C881" s="158" t="str">
        <f t="array" ref="C881">IF(LEN(A881)=0,"",INDEX('Smelter Look-up'!$C:$C,MATCH($A881,'Smelter Look-up'!$E:$E,0)))</f>
        <v/>
      </c>
      <c r="D881" s="155"/>
      <c r="E881" s="155" t="str">
        <f ca="1">IF(ISERROR($V881),"",OFFSET('Smelter Look-up'!$D$4,$V881-4,0)&amp;"")</f>
        <v/>
      </c>
      <c r="F881" s="155" t="str">
        <f ca="1">IF(ISERROR($V881),"",OFFSET('Smelter Look-up'!$E$4,$V881-4,0))</f>
        <v/>
      </c>
      <c r="G881" s="155" t="str">
        <f ca="1">IF(C881=$X$4,IF(ISERROR($V881),"Enter smelter details","RMI"),IF(ISERROR($V881),"",OFFSET('Smelter Look-up'!$F$4,$V881-4,0)))</f>
        <v/>
      </c>
      <c r="H881" s="156" t="str">
        <f ca="1">IF(ISERROR($V881),"",OFFSET('Smelter Look-up'!$G$4,$V881-4,0))</f>
        <v/>
      </c>
      <c r="I881" s="157" t="str">
        <f ca="1">IF(ISERROR($V881),"",OFFSET('Smelter Look-up'!$H$4,$V881-4,0))</f>
        <v/>
      </c>
      <c r="J881" s="157" t="str">
        <f ca="1">IF(ISERROR($V881),"",OFFSET('Smelter Look-up'!$I$4,$V881-4,0))</f>
        <v/>
      </c>
      <c r="K881" s="158"/>
      <c r="L881" s="158"/>
      <c r="M881" s="158"/>
      <c r="N881" s="158"/>
      <c r="O881" s="158"/>
      <c r="P881" s="157"/>
      <c r="Q881" s="159"/>
      <c r="R881" s="155" t="str">
        <f ca="1">IF(ISERROR($V881),"",OFFSET('Smelter Look-up'!$C$4,$V881-4,0)&amp;"")</f>
        <v/>
      </c>
      <c r="S881" s="160" t="str">
        <f t="array" aca="1" ref="S881" ca="1">IF(B881="","",IF(ISERROR(MATCH($E881,CL,0)),"Unknown",INDIRECT("'C'!$A$"&amp;MATCH($E881,CL,0)+1)))</f>
        <v/>
      </c>
      <c r="T881" s="160" t="str">
        <f t="array" aca="1" ref="T881" ca="1">IF(B881="","",IF(ISERROR(MATCH($J881,SorP!$B$1:$B$6226,0)),"",INDIRECT("'SorP'!$A$"&amp;MATCH($S881&amp;$J881,SorP!C:C,0))))</f>
        <v/>
      </c>
      <c r="U881" s="161"/>
      <c r="V881" s="151" t="e">
        <f>IF(C881="",NA(),IF(OR(C881="Smelter not listed",C881="Smelter not yet identified"),MATCH($B881&amp;$D881,'Smelter Look-up'!$J:$J,0),MATCH($B881&amp;$C881,'Smelter Look-up'!$J:$J,0)))</f>
        <v>#N/A</v>
      </c>
      <c r="W881" s="134"/>
      <c r="X881" s="134">
        <f t="shared" ca="1" si="12"/>
        <v>0</v>
      </c>
      <c r="Y881" s="134"/>
      <c r="Z881" s="134"/>
      <c r="AA881" s="134"/>
      <c r="AB881" s="162" t="str">
        <f t="shared" si="13"/>
        <v/>
      </c>
      <c r="AC881" s="134"/>
      <c r="AD881" s="134"/>
      <c r="AE881" s="134"/>
      <c r="AF881" s="134"/>
      <c r="AG881" s="134"/>
      <c r="AH881" s="134"/>
    </row>
    <row r="882" spans="1:34" ht="12" customHeight="1">
      <c r="A882" s="160"/>
      <c r="B882" s="155" t="str">
        <f t="array" ref="B882">IF(LEN(A882)=0,"",INDEX('Smelter Look-up'!$A:$A,MATCH($A882,'Smelter Look-up'!$E:$E,0)))</f>
        <v/>
      </c>
      <c r="C882" s="158" t="str">
        <f t="array" ref="C882">IF(LEN(A882)=0,"",INDEX('Smelter Look-up'!$C:$C,MATCH($A882,'Smelter Look-up'!$E:$E,0)))</f>
        <v/>
      </c>
      <c r="D882" s="155"/>
      <c r="E882" s="155" t="str">
        <f ca="1">IF(ISERROR($V882),"",OFFSET('Smelter Look-up'!$D$4,$V882-4,0)&amp;"")</f>
        <v/>
      </c>
      <c r="F882" s="155" t="str">
        <f ca="1">IF(ISERROR($V882),"",OFFSET('Smelter Look-up'!$E$4,$V882-4,0))</f>
        <v/>
      </c>
      <c r="G882" s="155" t="str">
        <f ca="1">IF(C882=$X$4,IF(ISERROR($V882),"Enter smelter details","RMI"),IF(ISERROR($V882),"",OFFSET('Smelter Look-up'!$F$4,$V882-4,0)))</f>
        <v/>
      </c>
      <c r="H882" s="156" t="str">
        <f ca="1">IF(ISERROR($V882),"",OFFSET('Smelter Look-up'!$G$4,$V882-4,0))</f>
        <v/>
      </c>
      <c r="I882" s="157" t="str">
        <f ca="1">IF(ISERROR($V882),"",OFFSET('Smelter Look-up'!$H$4,$V882-4,0))</f>
        <v/>
      </c>
      <c r="J882" s="157" t="str">
        <f ca="1">IF(ISERROR($V882),"",OFFSET('Smelter Look-up'!$I$4,$V882-4,0))</f>
        <v/>
      </c>
      <c r="K882" s="158"/>
      <c r="L882" s="158"/>
      <c r="M882" s="158"/>
      <c r="N882" s="158"/>
      <c r="O882" s="158"/>
      <c r="P882" s="157"/>
      <c r="Q882" s="159"/>
      <c r="R882" s="155" t="str">
        <f ca="1">IF(ISERROR($V882),"",OFFSET('Smelter Look-up'!$C$4,$V882-4,0)&amp;"")</f>
        <v/>
      </c>
      <c r="S882" s="160" t="str">
        <f t="array" aca="1" ref="S882" ca="1">IF(B882="","",IF(ISERROR(MATCH($E882,CL,0)),"Unknown",INDIRECT("'C'!$A$"&amp;MATCH($E882,CL,0)+1)))</f>
        <v/>
      </c>
      <c r="T882" s="160" t="str">
        <f t="array" aca="1" ref="T882" ca="1">IF(B882="","",IF(ISERROR(MATCH($J882,SorP!$B$1:$B$6226,0)),"",INDIRECT("'SorP'!$A$"&amp;MATCH($S882&amp;$J882,SorP!C:C,0))))</f>
        <v/>
      </c>
      <c r="U882" s="161"/>
      <c r="V882" s="151" t="e">
        <f>IF(C882="",NA(),IF(OR(C882="Smelter not listed",C882="Smelter not yet identified"),MATCH($B882&amp;$D882,'Smelter Look-up'!$J:$J,0),MATCH($B882&amp;$C882,'Smelter Look-up'!$J:$J,0)))</f>
        <v>#N/A</v>
      </c>
      <c r="W882" s="134"/>
      <c r="X882" s="134">
        <f t="shared" ca="1" si="12"/>
        <v>0</v>
      </c>
      <c r="Y882" s="134"/>
      <c r="Z882" s="134"/>
      <c r="AA882" s="134"/>
      <c r="AB882" s="162" t="str">
        <f t="shared" si="13"/>
        <v/>
      </c>
      <c r="AC882" s="134"/>
      <c r="AD882" s="134"/>
      <c r="AE882" s="134"/>
      <c r="AF882" s="134"/>
      <c r="AG882" s="134"/>
      <c r="AH882" s="134"/>
    </row>
    <row r="883" spans="1:34" ht="12" customHeight="1">
      <c r="A883" s="160"/>
      <c r="B883" s="155" t="str">
        <f t="array" ref="B883">IF(LEN(A883)=0,"",INDEX('Smelter Look-up'!$A:$A,MATCH($A883,'Smelter Look-up'!$E:$E,0)))</f>
        <v/>
      </c>
      <c r="C883" s="158" t="str">
        <f t="array" ref="C883">IF(LEN(A883)=0,"",INDEX('Smelter Look-up'!$C:$C,MATCH($A883,'Smelter Look-up'!$E:$E,0)))</f>
        <v/>
      </c>
      <c r="D883" s="155"/>
      <c r="E883" s="155" t="str">
        <f ca="1">IF(ISERROR($V883),"",OFFSET('Smelter Look-up'!$D$4,$V883-4,0)&amp;"")</f>
        <v/>
      </c>
      <c r="F883" s="155" t="str">
        <f ca="1">IF(ISERROR($V883),"",OFFSET('Smelter Look-up'!$E$4,$V883-4,0))</f>
        <v/>
      </c>
      <c r="G883" s="155" t="str">
        <f ca="1">IF(C883=$X$4,IF(ISERROR($V883),"Enter smelter details","RMI"),IF(ISERROR($V883),"",OFFSET('Smelter Look-up'!$F$4,$V883-4,0)))</f>
        <v/>
      </c>
      <c r="H883" s="156" t="str">
        <f ca="1">IF(ISERROR($V883),"",OFFSET('Smelter Look-up'!$G$4,$V883-4,0))</f>
        <v/>
      </c>
      <c r="I883" s="157" t="str">
        <f ca="1">IF(ISERROR($V883),"",OFFSET('Smelter Look-up'!$H$4,$V883-4,0))</f>
        <v/>
      </c>
      <c r="J883" s="157" t="str">
        <f ca="1">IF(ISERROR($V883),"",OFFSET('Smelter Look-up'!$I$4,$V883-4,0))</f>
        <v/>
      </c>
      <c r="K883" s="158"/>
      <c r="L883" s="158"/>
      <c r="M883" s="158"/>
      <c r="N883" s="158"/>
      <c r="O883" s="158"/>
      <c r="P883" s="157"/>
      <c r="Q883" s="159"/>
      <c r="R883" s="155" t="str">
        <f ca="1">IF(ISERROR($V883),"",OFFSET('Smelter Look-up'!$C$4,$V883-4,0)&amp;"")</f>
        <v/>
      </c>
      <c r="S883" s="160" t="str">
        <f t="array" aca="1" ref="S883" ca="1">IF(B883="","",IF(ISERROR(MATCH($E883,CL,0)),"Unknown",INDIRECT("'C'!$A$"&amp;MATCH($E883,CL,0)+1)))</f>
        <v/>
      </c>
      <c r="T883" s="160" t="str">
        <f t="array" aca="1" ref="T883" ca="1">IF(B883="","",IF(ISERROR(MATCH($J883,SorP!$B$1:$B$6226,0)),"",INDIRECT("'SorP'!$A$"&amp;MATCH($S883&amp;$J883,SorP!C:C,0))))</f>
        <v/>
      </c>
      <c r="U883" s="161"/>
      <c r="V883" s="151" t="e">
        <f>IF(C883="",NA(),IF(OR(C883="Smelter not listed",C883="Smelter not yet identified"),MATCH($B883&amp;$D883,'Smelter Look-up'!$J:$J,0),MATCH($B883&amp;$C883,'Smelter Look-up'!$J:$J,0)))</f>
        <v>#N/A</v>
      </c>
      <c r="W883" s="134"/>
      <c r="X883" s="134">
        <f t="shared" ca="1" si="12"/>
        <v>0</v>
      </c>
      <c r="Y883" s="134"/>
      <c r="Z883" s="134"/>
      <c r="AA883" s="134"/>
      <c r="AB883" s="162" t="str">
        <f t="shared" si="13"/>
        <v/>
      </c>
      <c r="AC883" s="134"/>
      <c r="AD883" s="134"/>
      <c r="AE883" s="134"/>
      <c r="AF883" s="134"/>
      <c r="AG883" s="134"/>
      <c r="AH883" s="134"/>
    </row>
    <row r="884" spans="1:34" ht="12" customHeight="1">
      <c r="A884" s="160"/>
      <c r="B884" s="155" t="str">
        <f t="array" ref="B884">IF(LEN(A884)=0,"",INDEX('Smelter Look-up'!$A:$A,MATCH($A884,'Smelter Look-up'!$E:$E,0)))</f>
        <v/>
      </c>
      <c r="C884" s="158" t="str">
        <f t="array" ref="C884">IF(LEN(A884)=0,"",INDEX('Smelter Look-up'!$C:$C,MATCH($A884,'Smelter Look-up'!$E:$E,0)))</f>
        <v/>
      </c>
      <c r="D884" s="155"/>
      <c r="E884" s="155" t="str">
        <f ca="1">IF(ISERROR($V884),"",OFFSET('Smelter Look-up'!$D$4,$V884-4,0)&amp;"")</f>
        <v/>
      </c>
      <c r="F884" s="155" t="str">
        <f ca="1">IF(ISERROR($V884),"",OFFSET('Smelter Look-up'!$E$4,$V884-4,0))</f>
        <v/>
      </c>
      <c r="G884" s="155" t="str">
        <f ca="1">IF(C884=$X$4,IF(ISERROR($V884),"Enter smelter details","RMI"),IF(ISERROR($V884),"",OFFSET('Smelter Look-up'!$F$4,$V884-4,0)))</f>
        <v/>
      </c>
      <c r="H884" s="156" t="str">
        <f ca="1">IF(ISERROR($V884),"",OFFSET('Smelter Look-up'!$G$4,$V884-4,0))</f>
        <v/>
      </c>
      <c r="I884" s="157" t="str">
        <f ca="1">IF(ISERROR($V884),"",OFFSET('Smelter Look-up'!$H$4,$V884-4,0))</f>
        <v/>
      </c>
      <c r="J884" s="157" t="str">
        <f ca="1">IF(ISERROR($V884),"",OFFSET('Smelter Look-up'!$I$4,$V884-4,0))</f>
        <v/>
      </c>
      <c r="K884" s="158"/>
      <c r="L884" s="158"/>
      <c r="M884" s="158"/>
      <c r="N884" s="158"/>
      <c r="O884" s="158"/>
      <c r="P884" s="157"/>
      <c r="Q884" s="159"/>
      <c r="R884" s="155" t="str">
        <f ca="1">IF(ISERROR($V884),"",OFFSET('Smelter Look-up'!$C$4,$V884-4,0)&amp;"")</f>
        <v/>
      </c>
      <c r="S884" s="160" t="str">
        <f t="array" aca="1" ref="S884" ca="1">IF(B884="","",IF(ISERROR(MATCH($E884,CL,0)),"Unknown",INDIRECT("'C'!$A$"&amp;MATCH($E884,CL,0)+1)))</f>
        <v/>
      </c>
      <c r="T884" s="160" t="str">
        <f t="array" aca="1" ref="T884" ca="1">IF(B884="","",IF(ISERROR(MATCH($J884,SorP!$B$1:$B$6226,0)),"",INDIRECT("'SorP'!$A$"&amp;MATCH($S884&amp;$J884,SorP!C:C,0))))</f>
        <v/>
      </c>
      <c r="U884" s="161"/>
      <c r="V884" s="151" t="e">
        <f>IF(C884="",NA(),IF(OR(C884="Smelter not listed",C884="Smelter not yet identified"),MATCH($B884&amp;$D884,'Smelter Look-up'!$J:$J,0),MATCH($B884&amp;$C884,'Smelter Look-up'!$J:$J,0)))</f>
        <v>#N/A</v>
      </c>
      <c r="W884" s="134"/>
      <c r="X884" s="134">
        <f t="shared" ca="1" si="12"/>
        <v>0</v>
      </c>
      <c r="Y884" s="134"/>
      <c r="Z884" s="134"/>
      <c r="AA884" s="134"/>
      <c r="AB884" s="162" t="str">
        <f t="shared" si="13"/>
        <v/>
      </c>
      <c r="AC884" s="134"/>
      <c r="AD884" s="134"/>
      <c r="AE884" s="134"/>
      <c r="AF884" s="134"/>
      <c r="AG884" s="134"/>
      <c r="AH884" s="134"/>
    </row>
    <row r="885" spans="1:34" ht="12" customHeight="1">
      <c r="A885" s="160"/>
      <c r="B885" s="155" t="str">
        <f t="array" ref="B885">IF(LEN(A885)=0,"",INDEX('Smelter Look-up'!$A:$A,MATCH($A885,'Smelter Look-up'!$E:$E,0)))</f>
        <v/>
      </c>
      <c r="C885" s="158" t="str">
        <f t="array" ref="C885">IF(LEN(A885)=0,"",INDEX('Smelter Look-up'!$C:$C,MATCH($A885,'Smelter Look-up'!$E:$E,0)))</f>
        <v/>
      </c>
      <c r="D885" s="155"/>
      <c r="E885" s="155" t="str">
        <f ca="1">IF(ISERROR($V885),"",OFFSET('Smelter Look-up'!$D$4,$V885-4,0)&amp;"")</f>
        <v/>
      </c>
      <c r="F885" s="155" t="str">
        <f ca="1">IF(ISERROR($V885),"",OFFSET('Smelter Look-up'!$E$4,$V885-4,0))</f>
        <v/>
      </c>
      <c r="G885" s="155" t="str">
        <f ca="1">IF(C885=$X$4,IF(ISERROR($V885),"Enter smelter details","RMI"),IF(ISERROR($V885),"",OFFSET('Smelter Look-up'!$F$4,$V885-4,0)))</f>
        <v/>
      </c>
      <c r="H885" s="156" t="str">
        <f ca="1">IF(ISERROR($V885),"",OFFSET('Smelter Look-up'!$G$4,$V885-4,0))</f>
        <v/>
      </c>
      <c r="I885" s="157" t="str">
        <f ca="1">IF(ISERROR($V885),"",OFFSET('Smelter Look-up'!$H$4,$V885-4,0))</f>
        <v/>
      </c>
      <c r="J885" s="157" t="str">
        <f ca="1">IF(ISERROR($V885),"",OFFSET('Smelter Look-up'!$I$4,$V885-4,0))</f>
        <v/>
      </c>
      <c r="K885" s="158"/>
      <c r="L885" s="158"/>
      <c r="M885" s="158"/>
      <c r="N885" s="158"/>
      <c r="O885" s="158"/>
      <c r="P885" s="157"/>
      <c r="Q885" s="159"/>
      <c r="R885" s="155" t="str">
        <f ca="1">IF(ISERROR($V885),"",OFFSET('Smelter Look-up'!$C$4,$V885-4,0)&amp;"")</f>
        <v/>
      </c>
      <c r="S885" s="160" t="str">
        <f t="array" aca="1" ref="S885" ca="1">IF(B885="","",IF(ISERROR(MATCH($E885,CL,0)),"Unknown",INDIRECT("'C'!$A$"&amp;MATCH($E885,CL,0)+1)))</f>
        <v/>
      </c>
      <c r="T885" s="160" t="str">
        <f t="array" aca="1" ref="T885" ca="1">IF(B885="","",IF(ISERROR(MATCH($J885,SorP!$B$1:$B$6226,0)),"",INDIRECT("'SorP'!$A$"&amp;MATCH($S885&amp;$J885,SorP!C:C,0))))</f>
        <v/>
      </c>
      <c r="U885" s="161"/>
      <c r="V885" s="151" t="e">
        <f>IF(C885="",NA(),IF(OR(C885="Smelter not listed",C885="Smelter not yet identified"),MATCH($B885&amp;$D885,'Smelter Look-up'!$J:$J,0),MATCH($B885&amp;$C885,'Smelter Look-up'!$J:$J,0)))</f>
        <v>#N/A</v>
      </c>
      <c r="W885" s="134"/>
      <c r="X885" s="134">
        <f t="shared" ca="1" si="12"/>
        <v>0</v>
      </c>
      <c r="Y885" s="134"/>
      <c r="Z885" s="134"/>
      <c r="AA885" s="134"/>
      <c r="AB885" s="162" t="str">
        <f t="shared" si="13"/>
        <v/>
      </c>
      <c r="AC885" s="134"/>
      <c r="AD885" s="134"/>
      <c r="AE885" s="134"/>
      <c r="AF885" s="134"/>
      <c r="AG885" s="134"/>
      <c r="AH885" s="134"/>
    </row>
    <row r="886" spans="1:34" ht="12" customHeight="1">
      <c r="A886" s="160"/>
      <c r="B886" s="155" t="str">
        <f t="array" ref="B886">IF(LEN(A886)=0,"",INDEX('Smelter Look-up'!$A:$A,MATCH($A886,'Smelter Look-up'!$E:$E,0)))</f>
        <v/>
      </c>
      <c r="C886" s="158" t="str">
        <f t="array" ref="C886">IF(LEN(A886)=0,"",INDEX('Smelter Look-up'!$C:$C,MATCH($A886,'Smelter Look-up'!$E:$E,0)))</f>
        <v/>
      </c>
      <c r="D886" s="155"/>
      <c r="E886" s="155" t="str">
        <f ca="1">IF(ISERROR($V886),"",OFFSET('Smelter Look-up'!$D$4,$V886-4,0)&amp;"")</f>
        <v/>
      </c>
      <c r="F886" s="155" t="str">
        <f ca="1">IF(ISERROR($V886),"",OFFSET('Smelter Look-up'!$E$4,$V886-4,0))</f>
        <v/>
      </c>
      <c r="G886" s="155" t="str">
        <f ca="1">IF(C886=$X$4,IF(ISERROR($V886),"Enter smelter details","RMI"),IF(ISERROR($V886),"",OFFSET('Smelter Look-up'!$F$4,$V886-4,0)))</f>
        <v/>
      </c>
      <c r="H886" s="156" t="str">
        <f ca="1">IF(ISERROR($V886),"",OFFSET('Smelter Look-up'!$G$4,$V886-4,0))</f>
        <v/>
      </c>
      <c r="I886" s="157" t="str">
        <f ca="1">IF(ISERROR($V886),"",OFFSET('Smelter Look-up'!$H$4,$V886-4,0))</f>
        <v/>
      </c>
      <c r="J886" s="157" t="str">
        <f ca="1">IF(ISERROR($V886),"",OFFSET('Smelter Look-up'!$I$4,$V886-4,0))</f>
        <v/>
      </c>
      <c r="K886" s="158"/>
      <c r="L886" s="158"/>
      <c r="M886" s="158"/>
      <c r="N886" s="158"/>
      <c r="O886" s="158"/>
      <c r="P886" s="157"/>
      <c r="Q886" s="159"/>
      <c r="R886" s="155" t="str">
        <f ca="1">IF(ISERROR($V886),"",OFFSET('Smelter Look-up'!$C$4,$V886-4,0)&amp;"")</f>
        <v/>
      </c>
      <c r="S886" s="160" t="str">
        <f t="array" aca="1" ref="S886" ca="1">IF(B886="","",IF(ISERROR(MATCH($E886,CL,0)),"Unknown",INDIRECT("'C'!$A$"&amp;MATCH($E886,CL,0)+1)))</f>
        <v/>
      </c>
      <c r="T886" s="160" t="str">
        <f t="array" aca="1" ref="T886" ca="1">IF(B886="","",IF(ISERROR(MATCH($J886,SorP!$B$1:$B$6226,0)),"",INDIRECT("'SorP'!$A$"&amp;MATCH($S886&amp;$J886,SorP!C:C,0))))</f>
        <v/>
      </c>
      <c r="U886" s="161"/>
      <c r="V886" s="151" t="e">
        <f>IF(C886="",NA(),IF(OR(C886="Smelter not listed",C886="Smelter not yet identified"),MATCH($B886&amp;$D886,'Smelter Look-up'!$J:$J,0),MATCH($B886&amp;$C886,'Smelter Look-up'!$J:$J,0)))</f>
        <v>#N/A</v>
      </c>
      <c r="W886" s="134"/>
      <c r="X886" s="134">
        <f t="shared" ca="1" si="12"/>
        <v>0</v>
      </c>
      <c r="Y886" s="134"/>
      <c r="Z886" s="134"/>
      <c r="AA886" s="134"/>
      <c r="AB886" s="162" t="str">
        <f t="shared" si="13"/>
        <v/>
      </c>
      <c r="AC886" s="134"/>
      <c r="AD886" s="134"/>
      <c r="AE886" s="134"/>
      <c r="AF886" s="134"/>
      <c r="AG886" s="134"/>
      <c r="AH886" s="134"/>
    </row>
    <row r="887" spans="1:34" ht="12" customHeight="1">
      <c r="A887" s="160"/>
      <c r="B887" s="155" t="str">
        <f t="array" ref="B887">IF(LEN(A887)=0,"",INDEX('Smelter Look-up'!$A:$A,MATCH($A887,'Smelter Look-up'!$E:$E,0)))</f>
        <v/>
      </c>
      <c r="C887" s="158" t="str">
        <f t="array" ref="C887">IF(LEN(A887)=0,"",INDEX('Smelter Look-up'!$C:$C,MATCH($A887,'Smelter Look-up'!$E:$E,0)))</f>
        <v/>
      </c>
      <c r="D887" s="155"/>
      <c r="E887" s="155" t="str">
        <f ca="1">IF(ISERROR($V887),"",OFFSET('Smelter Look-up'!$D$4,$V887-4,0)&amp;"")</f>
        <v/>
      </c>
      <c r="F887" s="155" t="str">
        <f ca="1">IF(ISERROR($V887),"",OFFSET('Smelter Look-up'!$E$4,$V887-4,0))</f>
        <v/>
      </c>
      <c r="G887" s="155" t="str">
        <f ca="1">IF(C887=$X$4,IF(ISERROR($V887),"Enter smelter details","RMI"),IF(ISERROR($V887),"",OFFSET('Smelter Look-up'!$F$4,$V887-4,0)))</f>
        <v/>
      </c>
      <c r="H887" s="156" t="str">
        <f ca="1">IF(ISERROR($V887),"",OFFSET('Smelter Look-up'!$G$4,$V887-4,0))</f>
        <v/>
      </c>
      <c r="I887" s="157" t="str">
        <f ca="1">IF(ISERROR($V887),"",OFFSET('Smelter Look-up'!$H$4,$V887-4,0))</f>
        <v/>
      </c>
      <c r="J887" s="157" t="str">
        <f ca="1">IF(ISERROR($V887),"",OFFSET('Smelter Look-up'!$I$4,$V887-4,0))</f>
        <v/>
      </c>
      <c r="K887" s="158"/>
      <c r="L887" s="158"/>
      <c r="M887" s="158"/>
      <c r="N887" s="158"/>
      <c r="O887" s="158"/>
      <c r="P887" s="157"/>
      <c r="Q887" s="159"/>
      <c r="R887" s="155" t="str">
        <f ca="1">IF(ISERROR($V887),"",OFFSET('Smelter Look-up'!$C$4,$V887-4,0)&amp;"")</f>
        <v/>
      </c>
      <c r="S887" s="160" t="str">
        <f t="array" aca="1" ref="S887" ca="1">IF(B887="","",IF(ISERROR(MATCH($E887,CL,0)),"Unknown",INDIRECT("'C'!$A$"&amp;MATCH($E887,CL,0)+1)))</f>
        <v/>
      </c>
      <c r="T887" s="160" t="str">
        <f t="array" aca="1" ref="T887" ca="1">IF(B887="","",IF(ISERROR(MATCH($J887,SorP!$B$1:$B$6226,0)),"",INDIRECT("'SorP'!$A$"&amp;MATCH($S887&amp;$J887,SorP!C:C,0))))</f>
        <v/>
      </c>
      <c r="U887" s="161"/>
      <c r="V887" s="151" t="e">
        <f>IF(C887="",NA(),IF(OR(C887="Smelter not listed",C887="Smelter not yet identified"),MATCH($B887&amp;$D887,'Smelter Look-up'!$J:$J,0),MATCH($B887&amp;$C887,'Smelter Look-up'!$J:$J,0)))</f>
        <v>#N/A</v>
      </c>
      <c r="W887" s="134"/>
      <c r="X887" s="134">
        <f t="shared" ca="1" si="12"/>
        <v>0</v>
      </c>
      <c r="Y887" s="134"/>
      <c r="Z887" s="134"/>
      <c r="AA887" s="134"/>
      <c r="AB887" s="162" t="str">
        <f t="shared" si="13"/>
        <v/>
      </c>
      <c r="AC887" s="134"/>
      <c r="AD887" s="134"/>
      <c r="AE887" s="134"/>
      <c r="AF887" s="134"/>
      <c r="AG887" s="134"/>
      <c r="AH887" s="134"/>
    </row>
    <row r="888" spans="1:34" ht="12" customHeight="1">
      <c r="A888" s="160"/>
      <c r="B888" s="155" t="str">
        <f t="array" ref="B888">IF(LEN(A888)=0,"",INDEX('Smelter Look-up'!$A:$A,MATCH($A888,'Smelter Look-up'!$E:$E,0)))</f>
        <v/>
      </c>
      <c r="C888" s="158" t="str">
        <f t="array" ref="C888">IF(LEN(A888)=0,"",INDEX('Smelter Look-up'!$C:$C,MATCH($A888,'Smelter Look-up'!$E:$E,0)))</f>
        <v/>
      </c>
      <c r="D888" s="155"/>
      <c r="E888" s="155" t="str">
        <f ca="1">IF(ISERROR($V888),"",OFFSET('Smelter Look-up'!$D$4,$V888-4,0)&amp;"")</f>
        <v/>
      </c>
      <c r="F888" s="155" t="str">
        <f ca="1">IF(ISERROR($V888),"",OFFSET('Smelter Look-up'!$E$4,$V888-4,0))</f>
        <v/>
      </c>
      <c r="G888" s="155" t="str">
        <f ca="1">IF(C888=$X$4,IF(ISERROR($V888),"Enter smelter details","RMI"),IF(ISERROR($V888),"",OFFSET('Smelter Look-up'!$F$4,$V888-4,0)))</f>
        <v/>
      </c>
      <c r="H888" s="156" t="str">
        <f ca="1">IF(ISERROR($V888),"",OFFSET('Smelter Look-up'!$G$4,$V888-4,0))</f>
        <v/>
      </c>
      <c r="I888" s="157" t="str">
        <f ca="1">IF(ISERROR($V888),"",OFFSET('Smelter Look-up'!$H$4,$V888-4,0))</f>
        <v/>
      </c>
      <c r="J888" s="157" t="str">
        <f ca="1">IF(ISERROR($V888),"",OFFSET('Smelter Look-up'!$I$4,$V888-4,0))</f>
        <v/>
      </c>
      <c r="K888" s="158"/>
      <c r="L888" s="158"/>
      <c r="M888" s="158"/>
      <c r="N888" s="158"/>
      <c r="O888" s="158"/>
      <c r="P888" s="157"/>
      <c r="Q888" s="159"/>
      <c r="R888" s="155" t="str">
        <f ca="1">IF(ISERROR($V888),"",OFFSET('Smelter Look-up'!$C$4,$V888-4,0)&amp;"")</f>
        <v/>
      </c>
      <c r="S888" s="160" t="str">
        <f t="array" aca="1" ref="S888" ca="1">IF(B888="","",IF(ISERROR(MATCH($E888,CL,0)),"Unknown",INDIRECT("'C'!$A$"&amp;MATCH($E888,CL,0)+1)))</f>
        <v/>
      </c>
      <c r="T888" s="160" t="str">
        <f t="array" aca="1" ref="T888" ca="1">IF(B888="","",IF(ISERROR(MATCH($J888,SorP!$B$1:$B$6226,0)),"",INDIRECT("'SorP'!$A$"&amp;MATCH($S888&amp;$J888,SorP!C:C,0))))</f>
        <v/>
      </c>
      <c r="U888" s="161"/>
      <c r="V888" s="151" t="e">
        <f>IF(C888="",NA(),IF(OR(C888="Smelter not listed",C888="Smelter not yet identified"),MATCH($B888&amp;$D888,'Smelter Look-up'!$J:$J,0),MATCH($B888&amp;$C888,'Smelter Look-up'!$J:$J,0)))</f>
        <v>#N/A</v>
      </c>
      <c r="W888" s="134"/>
      <c r="X888" s="134">
        <f t="shared" ca="1" si="12"/>
        <v>0</v>
      </c>
      <c r="Y888" s="134"/>
      <c r="Z888" s="134"/>
      <c r="AA888" s="134"/>
      <c r="AB888" s="162" t="str">
        <f t="shared" si="13"/>
        <v/>
      </c>
      <c r="AC888" s="134"/>
      <c r="AD888" s="134"/>
      <c r="AE888" s="134"/>
      <c r="AF888" s="134"/>
      <c r="AG888" s="134"/>
      <c r="AH888" s="134"/>
    </row>
    <row r="889" spans="1:34" ht="12" customHeight="1">
      <c r="A889" s="160"/>
      <c r="B889" s="155" t="str">
        <f t="array" ref="B889">IF(LEN(A889)=0,"",INDEX('Smelter Look-up'!$A:$A,MATCH($A889,'Smelter Look-up'!$E:$E,0)))</f>
        <v/>
      </c>
      <c r="C889" s="158" t="str">
        <f t="array" ref="C889">IF(LEN(A889)=0,"",INDEX('Smelter Look-up'!$C:$C,MATCH($A889,'Smelter Look-up'!$E:$E,0)))</f>
        <v/>
      </c>
      <c r="D889" s="155"/>
      <c r="E889" s="155" t="str">
        <f ca="1">IF(ISERROR($V889),"",OFFSET('Smelter Look-up'!$D$4,$V889-4,0)&amp;"")</f>
        <v/>
      </c>
      <c r="F889" s="155" t="str">
        <f ca="1">IF(ISERROR($V889),"",OFFSET('Smelter Look-up'!$E$4,$V889-4,0))</f>
        <v/>
      </c>
      <c r="G889" s="155" t="str">
        <f ca="1">IF(C889=$X$4,IF(ISERROR($V889),"Enter smelter details","RMI"),IF(ISERROR($V889),"",OFFSET('Smelter Look-up'!$F$4,$V889-4,0)))</f>
        <v/>
      </c>
      <c r="H889" s="156" t="str">
        <f ca="1">IF(ISERROR($V889),"",OFFSET('Smelter Look-up'!$G$4,$V889-4,0))</f>
        <v/>
      </c>
      <c r="I889" s="157" t="str">
        <f ca="1">IF(ISERROR($V889),"",OFFSET('Smelter Look-up'!$H$4,$V889-4,0))</f>
        <v/>
      </c>
      <c r="J889" s="157" t="str">
        <f ca="1">IF(ISERROR($V889),"",OFFSET('Smelter Look-up'!$I$4,$V889-4,0))</f>
        <v/>
      </c>
      <c r="K889" s="158"/>
      <c r="L889" s="158"/>
      <c r="M889" s="158"/>
      <c r="N889" s="158"/>
      <c r="O889" s="158"/>
      <c r="P889" s="157"/>
      <c r="Q889" s="159"/>
      <c r="R889" s="155" t="str">
        <f ca="1">IF(ISERROR($V889),"",OFFSET('Smelter Look-up'!$C$4,$V889-4,0)&amp;"")</f>
        <v/>
      </c>
      <c r="S889" s="160" t="str">
        <f t="array" aca="1" ref="S889" ca="1">IF(B889="","",IF(ISERROR(MATCH($E889,CL,0)),"Unknown",INDIRECT("'C'!$A$"&amp;MATCH($E889,CL,0)+1)))</f>
        <v/>
      </c>
      <c r="T889" s="160" t="str">
        <f t="array" aca="1" ref="T889" ca="1">IF(B889="","",IF(ISERROR(MATCH($J889,SorP!$B$1:$B$6226,0)),"",INDIRECT("'SorP'!$A$"&amp;MATCH($S889&amp;$J889,SorP!C:C,0))))</f>
        <v/>
      </c>
      <c r="U889" s="161"/>
      <c r="V889" s="151" t="e">
        <f>IF(C889="",NA(),IF(OR(C889="Smelter not listed",C889="Smelter not yet identified"),MATCH($B889&amp;$D889,'Smelter Look-up'!$J:$J,0),MATCH($B889&amp;$C889,'Smelter Look-up'!$J:$J,0)))</f>
        <v>#N/A</v>
      </c>
      <c r="W889" s="134"/>
      <c r="X889" s="134">
        <f t="shared" ca="1" si="12"/>
        <v>0</v>
      </c>
      <c r="Y889" s="134"/>
      <c r="Z889" s="134"/>
      <c r="AA889" s="134"/>
      <c r="AB889" s="162" t="str">
        <f t="shared" si="13"/>
        <v/>
      </c>
      <c r="AC889" s="134"/>
      <c r="AD889" s="134"/>
      <c r="AE889" s="134"/>
      <c r="AF889" s="134"/>
      <c r="AG889" s="134"/>
      <c r="AH889" s="134"/>
    </row>
    <row r="890" spans="1:34" ht="12" customHeight="1">
      <c r="A890" s="160"/>
      <c r="B890" s="155" t="str">
        <f t="array" ref="B890">IF(LEN(A890)=0,"",INDEX('Smelter Look-up'!$A:$A,MATCH($A890,'Smelter Look-up'!$E:$E,0)))</f>
        <v/>
      </c>
      <c r="C890" s="158" t="str">
        <f t="array" ref="C890">IF(LEN(A890)=0,"",INDEX('Smelter Look-up'!$C:$C,MATCH($A890,'Smelter Look-up'!$E:$E,0)))</f>
        <v/>
      </c>
      <c r="D890" s="155"/>
      <c r="E890" s="155" t="str">
        <f ca="1">IF(ISERROR($V890),"",OFFSET('Smelter Look-up'!$D$4,$V890-4,0)&amp;"")</f>
        <v/>
      </c>
      <c r="F890" s="155" t="str">
        <f ca="1">IF(ISERROR($V890),"",OFFSET('Smelter Look-up'!$E$4,$V890-4,0))</f>
        <v/>
      </c>
      <c r="G890" s="155" t="str">
        <f ca="1">IF(C890=$X$4,IF(ISERROR($V890),"Enter smelter details","RMI"),IF(ISERROR($V890),"",OFFSET('Smelter Look-up'!$F$4,$V890-4,0)))</f>
        <v/>
      </c>
      <c r="H890" s="156" t="str">
        <f ca="1">IF(ISERROR($V890),"",OFFSET('Smelter Look-up'!$G$4,$V890-4,0))</f>
        <v/>
      </c>
      <c r="I890" s="157" t="str">
        <f ca="1">IF(ISERROR($V890),"",OFFSET('Smelter Look-up'!$H$4,$V890-4,0))</f>
        <v/>
      </c>
      <c r="J890" s="157" t="str">
        <f ca="1">IF(ISERROR($V890),"",OFFSET('Smelter Look-up'!$I$4,$V890-4,0))</f>
        <v/>
      </c>
      <c r="K890" s="158"/>
      <c r="L890" s="158"/>
      <c r="M890" s="158"/>
      <c r="N890" s="158"/>
      <c r="O890" s="158"/>
      <c r="P890" s="157"/>
      <c r="Q890" s="159"/>
      <c r="R890" s="155" t="str">
        <f ca="1">IF(ISERROR($V890),"",OFFSET('Smelter Look-up'!$C$4,$V890-4,0)&amp;"")</f>
        <v/>
      </c>
      <c r="S890" s="160" t="str">
        <f t="array" aca="1" ref="S890" ca="1">IF(B890="","",IF(ISERROR(MATCH($E890,CL,0)),"Unknown",INDIRECT("'C'!$A$"&amp;MATCH($E890,CL,0)+1)))</f>
        <v/>
      </c>
      <c r="T890" s="160" t="str">
        <f t="array" aca="1" ref="T890" ca="1">IF(B890="","",IF(ISERROR(MATCH($J890,SorP!$B$1:$B$6226,0)),"",INDIRECT("'SorP'!$A$"&amp;MATCH($S890&amp;$J890,SorP!C:C,0))))</f>
        <v/>
      </c>
      <c r="U890" s="161"/>
      <c r="V890" s="151" t="e">
        <f>IF(C890="",NA(),IF(OR(C890="Smelter not listed",C890="Smelter not yet identified"),MATCH($B890&amp;$D890,'Smelter Look-up'!$J:$J,0),MATCH($B890&amp;$C890,'Smelter Look-up'!$J:$J,0)))</f>
        <v>#N/A</v>
      </c>
      <c r="W890" s="134"/>
      <c r="X890" s="134">
        <f t="shared" ca="1" si="12"/>
        <v>0</v>
      </c>
      <c r="Y890" s="134"/>
      <c r="Z890" s="134"/>
      <c r="AA890" s="134"/>
      <c r="AB890" s="162" t="str">
        <f t="shared" si="13"/>
        <v/>
      </c>
      <c r="AC890" s="134"/>
      <c r="AD890" s="134"/>
      <c r="AE890" s="134"/>
      <c r="AF890" s="134"/>
      <c r="AG890" s="134"/>
      <c r="AH890" s="134"/>
    </row>
    <row r="891" spans="1:34" ht="12" customHeight="1">
      <c r="A891" s="160"/>
      <c r="B891" s="155" t="str">
        <f t="array" ref="B891">IF(LEN(A891)=0,"",INDEX('Smelter Look-up'!$A:$A,MATCH($A891,'Smelter Look-up'!$E:$E,0)))</f>
        <v/>
      </c>
      <c r="C891" s="158" t="str">
        <f t="array" ref="C891">IF(LEN(A891)=0,"",INDEX('Smelter Look-up'!$C:$C,MATCH($A891,'Smelter Look-up'!$E:$E,0)))</f>
        <v/>
      </c>
      <c r="D891" s="155"/>
      <c r="E891" s="155" t="str">
        <f ca="1">IF(ISERROR($V891),"",OFFSET('Smelter Look-up'!$D$4,$V891-4,0)&amp;"")</f>
        <v/>
      </c>
      <c r="F891" s="155" t="str">
        <f ca="1">IF(ISERROR($V891),"",OFFSET('Smelter Look-up'!$E$4,$V891-4,0))</f>
        <v/>
      </c>
      <c r="G891" s="155" t="str">
        <f ca="1">IF(C891=$X$4,IF(ISERROR($V891),"Enter smelter details","RMI"),IF(ISERROR($V891),"",OFFSET('Smelter Look-up'!$F$4,$V891-4,0)))</f>
        <v/>
      </c>
      <c r="H891" s="156" t="str">
        <f ca="1">IF(ISERROR($V891),"",OFFSET('Smelter Look-up'!$G$4,$V891-4,0))</f>
        <v/>
      </c>
      <c r="I891" s="157" t="str">
        <f ca="1">IF(ISERROR($V891),"",OFFSET('Smelter Look-up'!$H$4,$V891-4,0))</f>
        <v/>
      </c>
      <c r="J891" s="157" t="str">
        <f ca="1">IF(ISERROR($V891),"",OFFSET('Smelter Look-up'!$I$4,$V891-4,0))</f>
        <v/>
      </c>
      <c r="K891" s="158"/>
      <c r="L891" s="158"/>
      <c r="M891" s="158"/>
      <c r="N891" s="158"/>
      <c r="O891" s="158"/>
      <c r="P891" s="157"/>
      <c r="Q891" s="159"/>
      <c r="R891" s="155" t="str">
        <f ca="1">IF(ISERROR($V891),"",OFFSET('Smelter Look-up'!$C$4,$V891-4,0)&amp;"")</f>
        <v/>
      </c>
      <c r="S891" s="160" t="str">
        <f t="array" aca="1" ref="S891" ca="1">IF(B891="","",IF(ISERROR(MATCH($E891,CL,0)),"Unknown",INDIRECT("'C'!$A$"&amp;MATCH($E891,CL,0)+1)))</f>
        <v/>
      </c>
      <c r="T891" s="160" t="str">
        <f t="array" aca="1" ref="T891" ca="1">IF(B891="","",IF(ISERROR(MATCH($J891,SorP!$B$1:$B$6226,0)),"",INDIRECT("'SorP'!$A$"&amp;MATCH($S891&amp;$J891,SorP!C:C,0))))</f>
        <v/>
      </c>
      <c r="U891" s="161"/>
      <c r="V891" s="151" t="e">
        <f>IF(C891="",NA(),IF(OR(C891="Smelter not listed",C891="Smelter not yet identified"),MATCH($B891&amp;$D891,'Smelter Look-up'!$J:$J,0),MATCH($B891&amp;$C891,'Smelter Look-up'!$J:$J,0)))</f>
        <v>#N/A</v>
      </c>
      <c r="W891" s="134"/>
      <c r="X891" s="134">
        <f t="shared" ca="1" si="12"/>
        <v>0</v>
      </c>
      <c r="Y891" s="134"/>
      <c r="Z891" s="134"/>
      <c r="AA891" s="134"/>
      <c r="AB891" s="162" t="str">
        <f t="shared" si="13"/>
        <v/>
      </c>
      <c r="AC891" s="134"/>
      <c r="AD891" s="134"/>
      <c r="AE891" s="134"/>
      <c r="AF891" s="134"/>
      <c r="AG891" s="134"/>
      <c r="AH891" s="134"/>
    </row>
    <row r="892" spans="1:34" ht="12" customHeight="1">
      <c r="A892" s="160"/>
      <c r="B892" s="155" t="str">
        <f t="array" ref="B892">IF(LEN(A892)=0,"",INDEX('Smelter Look-up'!$A:$A,MATCH($A892,'Smelter Look-up'!$E:$E,0)))</f>
        <v/>
      </c>
      <c r="C892" s="158" t="str">
        <f t="array" ref="C892">IF(LEN(A892)=0,"",INDEX('Smelter Look-up'!$C:$C,MATCH($A892,'Smelter Look-up'!$E:$E,0)))</f>
        <v/>
      </c>
      <c r="D892" s="155"/>
      <c r="E892" s="155" t="str">
        <f ca="1">IF(ISERROR($V892),"",OFFSET('Smelter Look-up'!$D$4,$V892-4,0)&amp;"")</f>
        <v/>
      </c>
      <c r="F892" s="155" t="str">
        <f ca="1">IF(ISERROR($V892),"",OFFSET('Smelter Look-up'!$E$4,$V892-4,0))</f>
        <v/>
      </c>
      <c r="G892" s="155" t="str">
        <f ca="1">IF(C892=$X$4,IF(ISERROR($V892),"Enter smelter details","RMI"),IF(ISERROR($V892),"",OFFSET('Smelter Look-up'!$F$4,$V892-4,0)))</f>
        <v/>
      </c>
      <c r="H892" s="156" t="str">
        <f ca="1">IF(ISERROR($V892),"",OFFSET('Smelter Look-up'!$G$4,$V892-4,0))</f>
        <v/>
      </c>
      <c r="I892" s="157" t="str">
        <f ca="1">IF(ISERROR($V892),"",OFFSET('Smelter Look-up'!$H$4,$V892-4,0))</f>
        <v/>
      </c>
      <c r="J892" s="157" t="str">
        <f ca="1">IF(ISERROR($V892),"",OFFSET('Smelter Look-up'!$I$4,$V892-4,0))</f>
        <v/>
      </c>
      <c r="K892" s="158"/>
      <c r="L892" s="158"/>
      <c r="M892" s="158"/>
      <c r="N892" s="158"/>
      <c r="O892" s="158"/>
      <c r="P892" s="157"/>
      <c r="Q892" s="159"/>
      <c r="R892" s="155" t="str">
        <f ca="1">IF(ISERROR($V892),"",OFFSET('Smelter Look-up'!$C$4,$V892-4,0)&amp;"")</f>
        <v/>
      </c>
      <c r="S892" s="160" t="str">
        <f t="array" aca="1" ref="S892" ca="1">IF(B892="","",IF(ISERROR(MATCH($E892,CL,0)),"Unknown",INDIRECT("'C'!$A$"&amp;MATCH($E892,CL,0)+1)))</f>
        <v/>
      </c>
      <c r="T892" s="160" t="str">
        <f t="array" aca="1" ref="T892" ca="1">IF(B892="","",IF(ISERROR(MATCH($J892,SorP!$B$1:$B$6226,0)),"",INDIRECT("'SorP'!$A$"&amp;MATCH($S892&amp;$J892,SorP!C:C,0))))</f>
        <v/>
      </c>
      <c r="U892" s="161"/>
      <c r="V892" s="151" t="e">
        <f>IF(C892="",NA(),IF(OR(C892="Smelter not listed",C892="Smelter not yet identified"),MATCH($B892&amp;$D892,'Smelter Look-up'!$J:$J,0),MATCH($B892&amp;$C892,'Smelter Look-up'!$J:$J,0)))</f>
        <v>#N/A</v>
      </c>
      <c r="W892" s="134"/>
      <c r="X892" s="134">
        <f t="shared" ca="1" si="12"/>
        <v>0</v>
      </c>
      <c r="Y892" s="134"/>
      <c r="Z892" s="134"/>
      <c r="AA892" s="134"/>
      <c r="AB892" s="162" t="str">
        <f t="shared" si="13"/>
        <v/>
      </c>
      <c r="AC892" s="134"/>
      <c r="AD892" s="134"/>
      <c r="AE892" s="134"/>
      <c r="AF892" s="134"/>
      <c r="AG892" s="134"/>
      <c r="AH892" s="134"/>
    </row>
    <row r="893" spans="1:34" ht="12" customHeight="1">
      <c r="A893" s="160"/>
      <c r="B893" s="155" t="str">
        <f t="array" ref="B893">IF(LEN(A893)=0,"",INDEX('Smelter Look-up'!$A:$A,MATCH($A893,'Smelter Look-up'!$E:$E,0)))</f>
        <v/>
      </c>
      <c r="C893" s="158" t="str">
        <f t="array" ref="C893">IF(LEN(A893)=0,"",INDEX('Smelter Look-up'!$C:$C,MATCH($A893,'Smelter Look-up'!$E:$E,0)))</f>
        <v/>
      </c>
      <c r="D893" s="155"/>
      <c r="E893" s="155" t="str">
        <f ca="1">IF(ISERROR($V893),"",OFFSET('Smelter Look-up'!$D$4,$V893-4,0)&amp;"")</f>
        <v/>
      </c>
      <c r="F893" s="155" t="str">
        <f ca="1">IF(ISERROR($V893),"",OFFSET('Smelter Look-up'!$E$4,$V893-4,0))</f>
        <v/>
      </c>
      <c r="G893" s="155" t="str">
        <f ca="1">IF(C893=$X$4,IF(ISERROR($V893),"Enter smelter details","RMI"),IF(ISERROR($V893),"",OFFSET('Smelter Look-up'!$F$4,$V893-4,0)))</f>
        <v/>
      </c>
      <c r="H893" s="156" t="str">
        <f ca="1">IF(ISERROR($V893),"",OFFSET('Smelter Look-up'!$G$4,$V893-4,0))</f>
        <v/>
      </c>
      <c r="I893" s="157" t="str">
        <f ca="1">IF(ISERROR($V893),"",OFFSET('Smelter Look-up'!$H$4,$V893-4,0))</f>
        <v/>
      </c>
      <c r="J893" s="157" t="str">
        <f ca="1">IF(ISERROR($V893),"",OFFSET('Smelter Look-up'!$I$4,$V893-4,0))</f>
        <v/>
      </c>
      <c r="K893" s="158"/>
      <c r="L893" s="158"/>
      <c r="M893" s="158"/>
      <c r="N893" s="158"/>
      <c r="O893" s="158"/>
      <c r="P893" s="157"/>
      <c r="Q893" s="159"/>
      <c r="R893" s="155" t="str">
        <f ca="1">IF(ISERROR($V893),"",OFFSET('Smelter Look-up'!$C$4,$V893-4,0)&amp;"")</f>
        <v/>
      </c>
      <c r="S893" s="160" t="str">
        <f t="array" aca="1" ref="S893" ca="1">IF(B893="","",IF(ISERROR(MATCH($E893,CL,0)),"Unknown",INDIRECT("'C'!$A$"&amp;MATCH($E893,CL,0)+1)))</f>
        <v/>
      </c>
      <c r="T893" s="160" t="str">
        <f t="array" aca="1" ref="T893" ca="1">IF(B893="","",IF(ISERROR(MATCH($J893,SorP!$B$1:$B$6226,0)),"",INDIRECT("'SorP'!$A$"&amp;MATCH($S893&amp;$J893,SorP!C:C,0))))</f>
        <v/>
      </c>
      <c r="U893" s="161"/>
      <c r="V893" s="151" t="e">
        <f>IF(C893="",NA(),IF(OR(C893="Smelter not listed",C893="Smelter not yet identified"),MATCH($B893&amp;$D893,'Smelter Look-up'!$J:$J,0),MATCH($B893&amp;$C893,'Smelter Look-up'!$J:$J,0)))</f>
        <v>#N/A</v>
      </c>
      <c r="W893" s="134"/>
      <c r="X893" s="134">
        <f t="shared" ca="1" si="12"/>
        <v>0</v>
      </c>
      <c r="Y893" s="134"/>
      <c r="Z893" s="134"/>
      <c r="AA893" s="134"/>
      <c r="AB893" s="162" t="str">
        <f t="shared" si="13"/>
        <v/>
      </c>
      <c r="AC893" s="134"/>
      <c r="AD893" s="134"/>
      <c r="AE893" s="134"/>
      <c r="AF893" s="134"/>
      <c r="AG893" s="134"/>
      <c r="AH893" s="134"/>
    </row>
    <row r="894" spans="1:34" ht="12" customHeight="1">
      <c r="A894" s="160"/>
      <c r="B894" s="155" t="str">
        <f t="array" ref="B894">IF(LEN(A894)=0,"",INDEX('Smelter Look-up'!$A:$A,MATCH($A894,'Smelter Look-up'!$E:$E,0)))</f>
        <v/>
      </c>
      <c r="C894" s="158" t="str">
        <f t="array" ref="C894">IF(LEN(A894)=0,"",INDEX('Smelter Look-up'!$C:$C,MATCH($A894,'Smelter Look-up'!$E:$E,0)))</f>
        <v/>
      </c>
      <c r="D894" s="155"/>
      <c r="E894" s="155" t="str">
        <f ca="1">IF(ISERROR($V894),"",OFFSET('Smelter Look-up'!$D$4,$V894-4,0)&amp;"")</f>
        <v/>
      </c>
      <c r="F894" s="155" t="str">
        <f ca="1">IF(ISERROR($V894),"",OFFSET('Smelter Look-up'!$E$4,$V894-4,0))</f>
        <v/>
      </c>
      <c r="G894" s="155" t="str">
        <f ca="1">IF(C894=$X$4,IF(ISERROR($V894),"Enter smelter details","RMI"),IF(ISERROR($V894),"",OFFSET('Smelter Look-up'!$F$4,$V894-4,0)))</f>
        <v/>
      </c>
      <c r="H894" s="156" t="str">
        <f ca="1">IF(ISERROR($V894),"",OFFSET('Smelter Look-up'!$G$4,$V894-4,0))</f>
        <v/>
      </c>
      <c r="I894" s="157" t="str">
        <f ca="1">IF(ISERROR($V894),"",OFFSET('Smelter Look-up'!$H$4,$V894-4,0))</f>
        <v/>
      </c>
      <c r="J894" s="157" t="str">
        <f ca="1">IF(ISERROR($V894),"",OFFSET('Smelter Look-up'!$I$4,$V894-4,0))</f>
        <v/>
      </c>
      <c r="K894" s="158"/>
      <c r="L894" s="158"/>
      <c r="M894" s="158"/>
      <c r="N894" s="158"/>
      <c r="O894" s="158"/>
      <c r="P894" s="157"/>
      <c r="Q894" s="159"/>
      <c r="R894" s="155" t="str">
        <f ca="1">IF(ISERROR($V894),"",OFFSET('Smelter Look-up'!$C$4,$V894-4,0)&amp;"")</f>
        <v/>
      </c>
      <c r="S894" s="160" t="str">
        <f t="array" aca="1" ref="S894" ca="1">IF(B894="","",IF(ISERROR(MATCH($E894,CL,0)),"Unknown",INDIRECT("'C'!$A$"&amp;MATCH($E894,CL,0)+1)))</f>
        <v/>
      </c>
      <c r="T894" s="160" t="str">
        <f t="array" aca="1" ref="T894" ca="1">IF(B894="","",IF(ISERROR(MATCH($J894,SorP!$B$1:$B$6226,0)),"",INDIRECT("'SorP'!$A$"&amp;MATCH($S894&amp;$J894,SorP!C:C,0))))</f>
        <v/>
      </c>
      <c r="U894" s="161"/>
      <c r="V894" s="151" t="e">
        <f>IF(C894="",NA(),IF(OR(C894="Smelter not listed",C894="Smelter not yet identified"),MATCH($B894&amp;$D894,'Smelter Look-up'!$J:$J,0),MATCH($B894&amp;$C894,'Smelter Look-up'!$J:$J,0)))</f>
        <v>#N/A</v>
      </c>
      <c r="W894" s="134"/>
      <c r="X894" s="134">
        <f t="shared" ca="1" si="12"/>
        <v>0</v>
      </c>
      <c r="Y894" s="134"/>
      <c r="Z894" s="134"/>
      <c r="AA894" s="134"/>
      <c r="AB894" s="162" t="str">
        <f t="shared" si="13"/>
        <v/>
      </c>
      <c r="AC894" s="134"/>
      <c r="AD894" s="134"/>
      <c r="AE894" s="134"/>
      <c r="AF894" s="134"/>
      <c r="AG894" s="134"/>
      <c r="AH894" s="134"/>
    </row>
    <row r="895" spans="1:34" ht="12" customHeight="1">
      <c r="A895" s="160"/>
      <c r="B895" s="155" t="str">
        <f t="array" ref="B895">IF(LEN(A895)=0,"",INDEX('Smelter Look-up'!$A:$A,MATCH($A895,'Smelter Look-up'!$E:$E,0)))</f>
        <v/>
      </c>
      <c r="C895" s="158" t="str">
        <f t="array" ref="C895">IF(LEN(A895)=0,"",INDEX('Smelter Look-up'!$C:$C,MATCH($A895,'Smelter Look-up'!$E:$E,0)))</f>
        <v/>
      </c>
      <c r="D895" s="155"/>
      <c r="E895" s="155" t="str">
        <f ca="1">IF(ISERROR($V895),"",OFFSET('Smelter Look-up'!$D$4,$V895-4,0)&amp;"")</f>
        <v/>
      </c>
      <c r="F895" s="155" t="str">
        <f ca="1">IF(ISERROR($V895),"",OFFSET('Smelter Look-up'!$E$4,$V895-4,0))</f>
        <v/>
      </c>
      <c r="G895" s="155" t="str">
        <f ca="1">IF(C895=$X$4,IF(ISERROR($V895),"Enter smelter details","RMI"),IF(ISERROR($V895),"",OFFSET('Smelter Look-up'!$F$4,$V895-4,0)))</f>
        <v/>
      </c>
      <c r="H895" s="156" t="str">
        <f ca="1">IF(ISERROR($V895),"",OFFSET('Smelter Look-up'!$G$4,$V895-4,0))</f>
        <v/>
      </c>
      <c r="I895" s="157" t="str">
        <f ca="1">IF(ISERROR($V895),"",OFFSET('Smelter Look-up'!$H$4,$V895-4,0))</f>
        <v/>
      </c>
      <c r="J895" s="157" t="str">
        <f ca="1">IF(ISERROR($V895),"",OFFSET('Smelter Look-up'!$I$4,$V895-4,0))</f>
        <v/>
      </c>
      <c r="K895" s="158"/>
      <c r="L895" s="158"/>
      <c r="M895" s="158"/>
      <c r="N895" s="158"/>
      <c r="O895" s="158"/>
      <c r="P895" s="157"/>
      <c r="Q895" s="159"/>
      <c r="R895" s="155" t="str">
        <f ca="1">IF(ISERROR($V895),"",OFFSET('Smelter Look-up'!$C$4,$V895-4,0)&amp;"")</f>
        <v/>
      </c>
      <c r="S895" s="160" t="str">
        <f t="array" aca="1" ref="S895" ca="1">IF(B895="","",IF(ISERROR(MATCH($E895,CL,0)),"Unknown",INDIRECT("'C'!$A$"&amp;MATCH($E895,CL,0)+1)))</f>
        <v/>
      </c>
      <c r="T895" s="160" t="str">
        <f t="array" aca="1" ref="T895" ca="1">IF(B895="","",IF(ISERROR(MATCH($J895,SorP!$B$1:$B$6226,0)),"",INDIRECT("'SorP'!$A$"&amp;MATCH($S895&amp;$J895,SorP!C:C,0))))</f>
        <v/>
      </c>
      <c r="U895" s="161"/>
      <c r="V895" s="151" t="e">
        <f>IF(C895="",NA(),IF(OR(C895="Smelter not listed",C895="Smelter not yet identified"),MATCH($B895&amp;$D895,'Smelter Look-up'!$J:$J,0),MATCH($B895&amp;$C895,'Smelter Look-up'!$J:$J,0)))</f>
        <v>#N/A</v>
      </c>
      <c r="W895" s="134"/>
      <c r="X895" s="134">
        <f t="shared" ca="1" si="12"/>
        <v>0</v>
      </c>
      <c r="Y895" s="134"/>
      <c r="Z895" s="134"/>
      <c r="AA895" s="134"/>
      <c r="AB895" s="162" t="str">
        <f t="shared" si="13"/>
        <v/>
      </c>
      <c r="AC895" s="134"/>
      <c r="AD895" s="134"/>
      <c r="AE895" s="134"/>
      <c r="AF895" s="134"/>
      <c r="AG895" s="134"/>
      <c r="AH895" s="134"/>
    </row>
    <row r="896" spans="1:34" ht="12" customHeight="1">
      <c r="A896" s="160"/>
      <c r="B896" s="155" t="str">
        <f t="array" ref="B896">IF(LEN(A896)=0,"",INDEX('Smelter Look-up'!$A:$A,MATCH($A896,'Smelter Look-up'!$E:$E,0)))</f>
        <v/>
      </c>
      <c r="C896" s="158" t="str">
        <f t="array" ref="C896">IF(LEN(A896)=0,"",INDEX('Smelter Look-up'!$C:$C,MATCH($A896,'Smelter Look-up'!$E:$E,0)))</f>
        <v/>
      </c>
      <c r="D896" s="155"/>
      <c r="E896" s="155" t="str">
        <f ca="1">IF(ISERROR($V896),"",OFFSET('Smelter Look-up'!$D$4,$V896-4,0)&amp;"")</f>
        <v/>
      </c>
      <c r="F896" s="155" t="str">
        <f ca="1">IF(ISERROR($V896),"",OFFSET('Smelter Look-up'!$E$4,$V896-4,0))</f>
        <v/>
      </c>
      <c r="G896" s="155" t="str">
        <f ca="1">IF(C896=$X$4,IF(ISERROR($V896),"Enter smelter details","RMI"),IF(ISERROR($V896),"",OFFSET('Smelter Look-up'!$F$4,$V896-4,0)))</f>
        <v/>
      </c>
      <c r="H896" s="156" t="str">
        <f ca="1">IF(ISERROR($V896),"",OFFSET('Smelter Look-up'!$G$4,$V896-4,0))</f>
        <v/>
      </c>
      <c r="I896" s="157" t="str">
        <f ca="1">IF(ISERROR($V896),"",OFFSET('Smelter Look-up'!$H$4,$V896-4,0))</f>
        <v/>
      </c>
      <c r="J896" s="157" t="str">
        <f ca="1">IF(ISERROR($V896),"",OFFSET('Smelter Look-up'!$I$4,$V896-4,0))</f>
        <v/>
      </c>
      <c r="K896" s="158"/>
      <c r="L896" s="158"/>
      <c r="M896" s="158"/>
      <c r="N896" s="158"/>
      <c r="O896" s="158"/>
      <c r="P896" s="157"/>
      <c r="Q896" s="159"/>
      <c r="R896" s="155" t="str">
        <f ca="1">IF(ISERROR($V896),"",OFFSET('Smelter Look-up'!$C$4,$V896-4,0)&amp;"")</f>
        <v/>
      </c>
      <c r="S896" s="160" t="str">
        <f t="array" aca="1" ref="S896" ca="1">IF(B896="","",IF(ISERROR(MATCH($E896,CL,0)),"Unknown",INDIRECT("'C'!$A$"&amp;MATCH($E896,CL,0)+1)))</f>
        <v/>
      </c>
      <c r="T896" s="160" t="str">
        <f t="array" aca="1" ref="T896" ca="1">IF(B896="","",IF(ISERROR(MATCH($J896,SorP!$B$1:$B$6226,0)),"",INDIRECT("'SorP'!$A$"&amp;MATCH($S896&amp;$J896,SorP!C:C,0))))</f>
        <v/>
      </c>
      <c r="U896" s="161"/>
      <c r="V896" s="151" t="e">
        <f>IF(C896="",NA(),IF(OR(C896="Smelter not listed",C896="Smelter not yet identified"),MATCH($B896&amp;$D896,'Smelter Look-up'!$J:$J,0),MATCH($B896&amp;$C896,'Smelter Look-up'!$J:$J,0)))</f>
        <v>#N/A</v>
      </c>
      <c r="W896" s="134"/>
      <c r="X896" s="134">
        <f t="shared" ca="1" si="12"/>
        <v>0</v>
      </c>
      <c r="Y896" s="134"/>
      <c r="Z896" s="134"/>
      <c r="AA896" s="134"/>
      <c r="AB896" s="162" t="str">
        <f t="shared" si="13"/>
        <v/>
      </c>
      <c r="AC896" s="134"/>
      <c r="AD896" s="134"/>
      <c r="AE896" s="134"/>
      <c r="AF896" s="134"/>
      <c r="AG896" s="134"/>
      <c r="AH896" s="134"/>
    </row>
    <row r="897" spans="1:34" ht="12" customHeight="1">
      <c r="A897" s="160"/>
      <c r="B897" s="155" t="str">
        <f t="array" ref="B897">IF(LEN(A897)=0,"",INDEX('Smelter Look-up'!$A:$A,MATCH($A897,'Smelter Look-up'!$E:$E,0)))</f>
        <v/>
      </c>
      <c r="C897" s="158" t="str">
        <f t="array" ref="C897">IF(LEN(A897)=0,"",INDEX('Smelter Look-up'!$C:$C,MATCH($A897,'Smelter Look-up'!$E:$E,0)))</f>
        <v/>
      </c>
      <c r="D897" s="155"/>
      <c r="E897" s="155" t="str">
        <f ca="1">IF(ISERROR($V897),"",OFFSET('Smelter Look-up'!$D$4,$V897-4,0)&amp;"")</f>
        <v/>
      </c>
      <c r="F897" s="155" t="str">
        <f ca="1">IF(ISERROR($V897),"",OFFSET('Smelter Look-up'!$E$4,$V897-4,0))</f>
        <v/>
      </c>
      <c r="G897" s="155" t="str">
        <f ca="1">IF(C897=$X$4,IF(ISERROR($V897),"Enter smelter details","RMI"),IF(ISERROR($V897),"",OFFSET('Smelter Look-up'!$F$4,$V897-4,0)))</f>
        <v/>
      </c>
      <c r="H897" s="156" t="str">
        <f ca="1">IF(ISERROR($V897),"",OFFSET('Smelter Look-up'!$G$4,$V897-4,0))</f>
        <v/>
      </c>
      <c r="I897" s="157" t="str">
        <f ca="1">IF(ISERROR($V897),"",OFFSET('Smelter Look-up'!$H$4,$V897-4,0))</f>
        <v/>
      </c>
      <c r="J897" s="157" t="str">
        <f ca="1">IF(ISERROR($V897),"",OFFSET('Smelter Look-up'!$I$4,$V897-4,0))</f>
        <v/>
      </c>
      <c r="K897" s="158"/>
      <c r="L897" s="158"/>
      <c r="M897" s="158"/>
      <c r="N897" s="158"/>
      <c r="O897" s="158"/>
      <c r="P897" s="157"/>
      <c r="Q897" s="159"/>
      <c r="R897" s="155" t="str">
        <f ca="1">IF(ISERROR($V897),"",OFFSET('Smelter Look-up'!$C$4,$V897-4,0)&amp;"")</f>
        <v/>
      </c>
      <c r="S897" s="160" t="str">
        <f t="array" aca="1" ref="S897" ca="1">IF(B897="","",IF(ISERROR(MATCH($E897,CL,0)),"Unknown",INDIRECT("'C'!$A$"&amp;MATCH($E897,CL,0)+1)))</f>
        <v/>
      </c>
      <c r="T897" s="160" t="str">
        <f t="array" aca="1" ref="T897" ca="1">IF(B897="","",IF(ISERROR(MATCH($J897,SorP!$B$1:$B$6226,0)),"",INDIRECT("'SorP'!$A$"&amp;MATCH($S897&amp;$J897,SorP!C:C,0))))</f>
        <v/>
      </c>
      <c r="U897" s="161"/>
      <c r="V897" s="151" t="e">
        <f>IF(C897="",NA(),IF(OR(C897="Smelter not listed",C897="Smelter not yet identified"),MATCH($B897&amp;$D897,'Smelter Look-up'!$J:$J,0),MATCH($B897&amp;$C897,'Smelter Look-up'!$J:$J,0)))</f>
        <v>#N/A</v>
      </c>
      <c r="W897" s="134"/>
      <c r="X897" s="134">
        <f t="shared" ca="1" si="12"/>
        <v>0</v>
      </c>
      <c r="Y897" s="134"/>
      <c r="Z897" s="134"/>
      <c r="AA897" s="134"/>
      <c r="AB897" s="162" t="str">
        <f t="shared" si="13"/>
        <v/>
      </c>
      <c r="AC897" s="134"/>
      <c r="AD897" s="134"/>
      <c r="AE897" s="134"/>
      <c r="AF897" s="134"/>
      <c r="AG897" s="134"/>
      <c r="AH897" s="134"/>
    </row>
    <row r="898" spans="1:34" ht="12" customHeight="1">
      <c r="A898" s="160"/>
      <c r="B898" s="155" t="str">
        <f t="array" ref="B898">IF(LEN(A898)=0,"",INDEX('Smelter Look-up'!$A:$A,MATCH($A898,'Smelter Look-up'!$E:$E,0)))</f>
        <v/>
      </c>
      <c r="C898" s="158" t="str">
        <f t="array" ref="C898">IF(LEN(A898)=0,"",INDEX('Smelter Look-up'!$C:$C,MATCH($A898,'Smelter Look-up'!$E:$E,0)))</f>
        <v/>
      </c>
      <c r="D898" s="155"/>
      <c r="E898" s="155" t="str">
        <f ca="1">IF(ISERROR($V898),"",OFFSET('Smelter Look-up'!$D$4,$V898-4,0)&amp;"")</f>
        <v/>
      </c>
      <c r="F898" s="155" t="str">
        <f ca="1">IF(ISERROR($V898),"",OFFSET('Smelter Look-up'!$E$4,$V898-4,0))</f>
        <v/>
      </c>
      <c r="G898" s="155" t="str">
        <f ca="1">IF(C898=$X$4,IF(ISERROR($V898),"Enter smelter details","RMI"),IF(ISERROR($V898),"",OFFSET('Smelter Look-up'!$F$4,$V898-4,0)))</f>
        <v/>
      </c>
      <c r="H898" s="156" t="str">
        <f ca="1">IF(ISERROR($V898),"",OFFSET('Smelter Look-up'!$G$4,$V898-4,0))</f>
        <v/>
      </c>
      <c r="I898" s="157" t="str">
        <f ca="1">IF(ISERROR($V898),"",OFFSET('Smelter Look-up'!$H$4,$V898-4,0))</f>
        <v/>
      </c>
      <c r="J898" s="157" t="str">
        <f ca="1">IF(ISERROR($V898),"",OFFSET('Smelter Look-up'!$I$4,$V898-4,0))</f>
        <v/>
      </c>
      <c r="K898" s="158"/>
      <c r="L898" s="158"/>
      <c r="M898" s="158"/>
      <c r="N898" s="158"/>
      <c r="O898" s="158"/>
      <c r="P898" s="157"/>
      <c r="Q898" s="159"/>
      <c r="R898" s="155" t="str">
        <f ca="1">IF(ISERROR($V898),"",OFFSET('Smelter Look-up'!$C$4,$V898-4,0)&amp;"")</f>
        <v/>
      </c>
      <c r="S898" s="160" t="str">
        <f t="array" aca="1" ref="S898" ca="1">IF(B898="","",IF(ISERROR(MATCH($E898,CL,0)),"Unknown",INDIRECT("'C'!$A$"&amp;MATCH($E898,CL,0)+1)))</f>
        <v/>
      </c>
      <c r="T898" s="160" t="str">
        <f t="array" aca="1" ref="T898" ca="1">IF(B898="","",IF(ISERROR(MATCH($J898,SorP!$B$1:$B$6226,0)),"",INDIRECT("'SorP'!$A$"&amp;MATCH($S898&amp;$J898,SorP!C:C,0))))</f>
        <v/>
      </c>
      <c r="U898" s="161"/>
      <c r="V898" s="151" t="e">
        <f>IF(C898="",NA(),IF(OR(C898="Smelter not listed",C898="Smelter not yet identified"),MATCH($B898&amp;$D898,'Smelter Look-up'!$J:$J,0),MATCH($B898&amp;$C898,'Smelter Look-up'!$J:$J,0)))</f>
        <v>#N/A</v>
      </c>
      <c r="W898" s="134"/>
      <c r="X898" s="134">
        <f t="shared" ca="1" si="12"/>
        <v>0</v>
      </c>
      <c r="Y898" s="134"/>
      <c r="Z898" s="134"/>
      <c r="AA898" s="134"/>
      <c r="AB898" s="162" t="str">
        <f t="shared" si="13"/>
        <v/>
      </c>
      <c r="AC898" s="134"/>
      <c r="AD898" s="134"/>
      <c r="AE898" s="134"/>
      <c r="AF898" s="134"/>
      <c r="AG898" s="134"/>
      <c r="AH898" s="134"/>
    </row>
    <row r="899" spans="1:34" ht="12" customHeight="1">
      <c r="A899" s="160"/>
      <c r="B899" s="155" t="str">
        <f t="array" ref="B899">IF(LEN(A899)=0,"",INDEX('Smelter Look-up'!$A:$A,MATCH($A899,'Smelter Look-up'!$E:$E,0)))</f>
        <v/>
      </c>
      <c r="C899" s="158" t="str">
        <f t="array" ref="C899">IF(LEN(A899)=0,"",INDEX('Smelter Look-up'!$C:$C,MATCH($A899,'Smelter Look-up'!$E:$E,0)))</f>
        <v/>
      </c>
      <c r="D899" s="155"/>
      <c r="E899" s="155" t="str">
        <f ca="1">IF(ISERROR($V899),"",OFFSET('Smelter Look-up'!$D$4,$V899-4,0)&amp;"")</f>
        <v/>
      </c>
      <c r="F899" s="155" t="str">
        <f ca="1">IF(ISERROR($V899),"",OFFSET('Smelter Look-up'!$E$4,$V899-4,0))</f>
        <v/>
      </c>
      <c r="G899" s="155" t="str">
        <f ca="1">IF(C899=$X$4,IF(ISERROR($V899),"Enter smelter details","RMI"),IF(ISERROR($V899),"",OFFSET('Smelter Look-up'!$F$4,$V899-4,0)))</f>
        <v/>
      </c>
      <c r="H899" s="156" t="str">
        <f ca="1">IF(ISERROR($V899),"",OFFSET('Smelter Look-up'!$G$4,$V899-4,0))</f>
        <v/>
      </c>
      <c r="I899" s="157" t="str">
        <f ca="1">IF(ISERROR($V899),"",OFFSET('Smelter Look-up'!$H$4,$V899-4,0))</f>
        <v/>
      </c>
      <c r="J899" s="157" t="str">
        <f ca="1">IF(ISERROR($V899),"",OFFSET('Smelter Look-up'!$I$4,$V899-4,0))</f>
        <v/>
      </c>
      <c r="K899" s="158"/>
      <c r="L899" s="158"/>
      <c r="M899" s="158"/>
      <c r="N899" s="158"/>
      <c r="O899" s="158"/>
      <c r="P899" s="157"/>
      <c r="Q899" s="159"/>
      <c r="R899" s="155" t="str">
        <f ca="1">IF(ISERROR($V899),"",OFFSET('Smelter Look-up'!$C$4,$V899-4,0)&amp;"")</f>
        <v/>
      </c>
      <c r="S899" s="160" t="str">
        <f t="array" aca="1" ref="S899" ca="1">IF(B899="","",IF(ISERROR(MATCH($E899,CL,0)),"Unknown",INDIRECT("'C'!$A$"&amp;MATCH($E899,CL,0)+1)))</f>
        <v/>
      </c>
      <c r="T899" s="160" t="str">
        <f t="array" aca="1" ref="T899" ca="1">IF(B899="","",IF(ISERROR(MATCH($J899,SorP!$B$1:$B$6226,0)),"",INDIRECT("'SorP'!$A$"&amp;MATCH($S899&amp;$J899,SorP!C:C,0))))</f>
        <v/>
      </c>
      <c r="U899" s="161"/>
      <c r="V899" s="151" t="e">
        <f>IF(C899="",NA(),IF(OR(C899="Smelter not listed",C899="Smelter not yet identified"),MATCH($B899&amp;$D899,'Smelter Look-up'!$J:$J,0),MATCH($B899&amp;$C899,'Smelter Look-up'!$J:$J,0)))</f>
        <v>#N/A</v>
      </c>
      <c r="W899" s="134"/>
      <c r="X899" s="134">
        <f t="shared" ca="1" si="12"/>
        <v>0</v>
      </c>
      <c r="Y899" s="134"/>
      <c r="Z899" s="134"/>
      <c r="AA899" s="134"/>
      <c r="AB899" s="162" t="str">
        <f t="shared" si="13"/>
        <v/>
      </c>
      <c r="AC899" s="134"/>
      <c r="AD899" s="134"/>
      <c r="AE899" s="134"/>
      <c r="AF899" s="134"/>
      <c r="AG899" s="134"/>
      <c r="AH899" s="134"/>
    </row>
    <row r="900" spans="1:34" ht="12" customHeight="1">
      <c r="A900" s="160"/>
      <c r="B900" s="155" t="str">
        <f t="array" ref="B900">IF(LEN(A900)=0,"",INDEX('Smelter Look-up'!$A:$A,MATCH($A900,'Smelter Look-up'!$E:$E,0)))</f>
        <v/>
      </c>
      <c r="C900" s="158" t="str">
        <f t="array" ref="C900">IF(LEN(A900)=0,"",INDEX('Smelter Look-up'!$C:$C,MATCH($A900,'Smelter Look-up'!$E:$E,0)))</f>
        <v/>
      </c>
      <c r="D900" s="155"/>
      <c r="E900" s="155" t="str">
        <f ca="1">IF(ISERROR($V900),"",OFFSET('Smelter Look-up'!$D$4,$V900-4,0)&amp;"")</f>
        <v/>
      </c>
      <c r="F900" s="155" t="str">
        <f ca="1">IF(ISERROR($V900),"",OFFSET('Smelter Look-up'!$E$4,$V900-4,0))</f>
        <v/>
      </c>
      <c r="G900" s="155" t="str">
        <f ca="1">IF(C900=$X$4,IF(ISERROR($V900),"Enter smelter details","RMI"),IF(ISERROR($V900),"",OFFSET('Smelter Look-up'!$F$4,$V900-4,0)))</f>
        <v/>
      </c>
      <c r="H900" s="156" t="str">
        <f ca="1">IF(ISERROR($V900),"",OFFSET('Smelter Look-up'!$G$4,$V900-4,0))</f>
        <v/>
      </c>
      <c r="I900" s="157" t="str">
        <f ca="1">IF(ISERROR($V900),"",OFFSET('Smelter Look-up'!$H$4,$V900-4,0))</f>
        <v/>
      </c>
      <c r="J900" s="157" t="str">
        <f ca="1">IF(ISERROR($V900),"",OFFSET('Smelter Look-up'!$I$4,$V900-4,0))</f>
        <v/>
      </c>
      <c r="K900" s="158"/>
      <c r="L900" s="158"/>
      <c r="M900" s="158"/>
      <c r="N900" s="158"/>
      <c r="O900" s="158"/>
      <c r="P900" s="157"/>
      <c r="Q900" s="159"/>
      <c r="R900" s="155" t="str">
        <f ca="1">IF(ISERROR($V900),"",OFFSET('Smelter Look-up'!$C$4,$V900-4,0)&amp;"")</f>
        <v/>
      </c>
      <c r="S900" s="160" t="str">
        <f t="array" aca="1" ref="S900" ca="1">IF(B900="","",IF(ISERROR(MATCH($E900,CL,0)),"Unknown",INDIRECT("'C'!$A$"&amp;MATCH($E900,CL,0)+1)))</f>
        <v/>
      </c>
      <c r="T900" s="160" t="str">
        <f t="array" aca="1" ref="T900" ca="1">IF(B900="","",IF(ISERROR(MATCH($J900,SorP!$B$1:$B$6226,0)),"",INDIRECT("'SorP'!$A$"&amp;MATCH($S900&amp;$J900,SorP!C:C,0))))</f>
        <v/>
      </c>
      <c r="U900" s="161"/>
      <c r="V900" s="151" t="e">
        <f>IF(C900="",NA(),IF(OR(C900="Smelter not listed",C900="Smelter not yet identified"),MATCH($B900&amp;$D900,'Smelter Look-up'!$J:$J,0),MATCH($B900&amp;$C900,'Smelter Look-up'!$J:$J,0)))</f>
        <v>#N/A</v>
      </c>
      <c r="W900" s="134"/>
      <c r="X900" s="134">
        <f t="shared" ca="1" si="12"/>
        <v>0</v>
      </c>
      <c r="Y900" s="134"/>
      <c r="Z900" s="134"/>
      <c r="AA900" s="134"/>
      <c r="AB900" s="162" t="str">
        <f t="shared" si="13"/>
        <v/>
      </c>
      <c r="AC900" s="134"/>
      <c r="AD900" s="134"/>
      <c r="AE900" s="134"/>
      <c r="AF900" s="134"/>
      <c r="AG900" s="134"/>
      <c r="AH900" s="134"/>
    </row>
    <row r="901" spans="1:34" ht="12" customHeight="1">
      <c r="A901" s="160"/>
      <c r="B901" s="155" t="str">
        <f t="array" ref="B901">IF(LEN(A901)=0,"",INDEX('Smelter Look-up'!$A:$A,MATCH($A901,'Smelter Look-up'!$E:$E,0)))</f>
        <v/>
      </c>
      <c r="C901" s="158" t="str">
        <f t="array" ref="C901">IF(LEN(A901)=0,"",INDEX('Smelter Look-up'!$C:$C,MATCH($A901,'Smelter Look-up'!$E:$E,0)))</f>
        <v/>
      </c>
      <c r="D901" s="155"/>
      <c r="E901" s="155" t="str">
        <f ca="1">IF(ISERROR($V901),"",OFFSET('Smelter Look-up'!$D$4,$V901-4,0)&amp;"")</f>
        <v/>
      </c>
      <c r="F901" s="155" t="str">
        <f ca="1">IF(ISERROR($V901),"",OFFSET('Smelter Look-up'!$E$4,$V901-4,0))</f>
        <v/>
      </c>
      <c r="G901" s="155" t="str">
        <f ca="1">IF(C901=$X$4,IF(ISERROR($V901),"Enter smelter details","RMI"),IF(ISERROR($V901),"",OFFSET('Smelter Look-up'!$F$4,$V901-4,0)))</f>
        <v/>
      </c>
      <c r="H901" s="156" t="str">
        <f ca="1">IF(ISERROR($V901),"",OFFSET('Smelter Look-up'!$G$4,$V901-4,0))</f>
        <v/>
      </c>
      <c r="I901" s="157" t="str">
        <f ca="1">IF(ISERROR($V901),"",OFFSET('Smelter Look-up'!$H$4,$V901-4,0))</f>
        <v/>
      </c>
      <c r="J901" s="157" t="str">
        <f ca="1">IF(ISERROR($V901),"",OFFSET('Smelter Look-up'!$I$4,$V901-4,0))</f>
        <v/>
      </c>
      <c r="K901" s="158"/>
      <c r="L901" s="158"/>
      <c r="M901" s="158"/>
      <c r="N901" s="158"/>
      <c r="O901" s="158"/>
      <c r="P901" s="157"/>
      <c r="Q901" s="159"/>
      <c r="R901" s="155" t="str">
        <f ca="1">IF(ISERROR($V901),"",OFFSET('Smelter Look-up'!$C$4,$V901-4,0)&amp;"")</f>
        <v/>
      </c>
      <c r="S901" s="160" t="str">
        <f t="array" aca="1" ref="S901" ca="1">IF(B901="","",IF(ISERROR(MATCH($E901,CL,0)),"Unknown",INDIRECT("'C'!$A$"&amp;MATCH($E901,CL,0)+1)))</f>
        <v/>
      </c>
      <c r="T901" s="160" t="str">
        <f t="array" aca="1" ref="T901" ca="1">IF(B901="","",IF(ISERROR(MATCH($J901,SorP!$B$1:$B$6226,0)),"",INDIRECT("'SorP'!$A$"&amp;MATCH($S901&amp;$J901,SorP!C:C,0))))</f>
        <v/>
      </c>
      <c r="U901" s="161"/>
      <c r="V901" s="151" t="e">
        <f>IF(C901="",NA(),IF(OR(C901="Smelter not listed",C901="Smelter not yet identified"),MATCH($B901&amp;$D901,'Smelter Look-up'!$J:$J,0),MATCH($B901&amp;$C901,'Smelter Look-up'!$J:$J,0)))</f>
        <v>#N/A</v>
      </c>
      <c r="W901" s="134"/>
      <c r="X901" s="134">
        <f t="shared" ca="1" si="12"/>
        <v>0</v>
      </c>
      <c r="Y901" s="134"/>
      <c r="Z901" s="134"/>
      <c r="AA901" s="134"/>
      <c r="AB901" s="162" t="str">
        <f t="shared" si="13"/>
        <v/>
      </c>
      <c r="AC901" s="134"/>
      <c r="AD901" s="134"/>
      <c r="AE901" s="134"/>
      <c r="AF901" s="134"/>
      <c r="AG901" s="134"/>
      <c r="AH901" s="134"/>
    </row>
    <row r="902" spans="1:34" ht="12" customHeight="1">
      <c r="A902" s="160"/>
      <c r="B902" s="155" t="str">
        <f t="array" ref="B902">IF(LEN(A902)=0,"",INDEX('Smelter Look-up'!$A:$A,MATCH($A902,'Smelter Look-up'!$E:$E,0)))</f>
        <v/>
      </c>
      <c r="C902" s="158" t="str">
        <f t="array" ref="C902">IF(LEN(A902)=0,"",INDEX('Smelter Look-up'!$C:$C,MATCH($A902,'Smelter Look-up'!$E:$E,0)))</f>
        <v/>
      </c>
      <c r="D902" s="155"/>
      <c r="E902" s="155" t="str">
        <f ca="1">IF(ISERROR($V902),"",OFFSET('Smelter Look-up'!$D$4,$V902-4,0)&amp;"")</f>
        <v/>
      </c>
      <c r="F902" s="155" t="str">
        <f ca="1">IF(ISERROR($V902),"",OFFSET('Smelter Look-up'!$E$4,$V902-4,0))</f>
        <v/>
      </c>
      <c r="G902" s="155" t="str">
        <f ca="1">IF(C902=$X$4,IF(ISERROR($V902),"Enter smelter details","RMI"),IF(ISERROR($V902),"",OFFSET('Smelter Look-up'!$F$4,$V902-4,0)))</f>
        <v/>
      </c>
      <c r="H902" s="156" t="str">
        <f ca="1">IF(ISERROR($V902),"",OFFSET('Smelter Look-up'!$G$4,$V902-4,0))</f>
        <v/>
      </c>
      <c r="I902" s="157" t="str">
        <f ca="1">IF(ISERROR($V902),"",OFFSET('Smelter Look-up'!$H$4,$V902-4,0))</f>
        <v/>
      </c>
      <c r="J902" s="157" t="str">
        <f ca="1">IF(ISERROR($V902),"",OFFSET('Smelter Look-up'!$I$4,$V902-4,0))</f>
        <v/>
      </c>
      <c r="K902" s="158"/>
      <c r="L902" s="158"/>
      <c r="M902" s="158"/>
      <c r="N902" s="158"/>
      <c r="O902" s="158"/>
      <c r="P902" s="157"/>
      <c r="Q902" s="159"/>
      <c r="R902" s="155" t="str">
        <f ca="1">IF(ISERROR($V902),"",OFFSET('Smelter Look-up'!$C$4,$V902-4,0)&amp;"")</f>
        <v/>
      </c>
      <c r="S902" s="160" t="str">
        <f t="array" aca="1" ref="S902" ca="1">IF(B902="","",IF(ISERROR(MATCH($E902,CL,0)),"Unknown",INDIRECT("'C'!$A$"&amp;MATCH($E902,CL,0)+1)))</f>
        <v/>
      </c>
      <c r="T902" s="160" t="str">
        <f t="array" aca="1" ref="T902" ca="1">IF(B902="","",IF(ISERROR(MATCH($J902,SorP!$B$1:$B$6226,0)),"",INDIRECT("'SorP'!$A$"&amp;MATCH($S902&amp;$J902,SorP!C:C,0))))</f>
        <v/>
      </c>
      <c r="U902" s="161"/>
      <c r="V902" s="151" t="e">
        <f>IF(C902="",NA(),IF(OR(C902="Smelter not listed",C902="Smelter not yet identified"),MATCH($B902&amp;$D902,'Smelter Look-up'!$J:$J,0),MATCH($B902&amp;$C902,'Smelter Look-up'!$J:$J,0)))</f>
        <v>#N/A</v>
      </c>
      <c r="W902" s="134"/>
      <c r="X902" s="134">
        <f t="shared" ca="1" si="12"/>
        <v>0</v>
      </c>
      <c r="Y902" s="134"/>
      <c r="Z902" s="134"/>
      <c r="AA902" s="134"/>
      <c r="AB902" s="162" t="str">
        <f t="shared" si="13"/>
        <v/>
      </c>
      <c r="AC902" s="134"/>
      <c r="AD902" s="134"/>
      <c r="AE902" s="134"/>
      <c r="AF902" s="134"/>
      <c r="AG902" s="134"/>
      <c r="AH902" s="134"/>
    </row>
    <row r="903" spans="1:34" ht="12" customHeight="1">
      <c r="A903" s="160"/>
      <c r="B903" s="155" t="str">
        <f t="array" ref="B903">IF(LEN(A903)=0,"",INDEX('Smelter Look-up'!$A:$A,MATCH($A903,'Smelter Look-up'!$E:$E,0)))</f>
        <v/>
      </c>
      <c r="C903" s="158" t="str">
        <f t="array" ref="C903">IF(LEN(A903)=0,"",INDEX('Smelter Look-up'!$C:$C,MATCH($A903,'Smelter Look-up'!$E:$E,0)))</f>
        <v/>
      </c>
      <c r="D903" s="155"/>
      <c r="E903" s="155" t="str">
        <f ca="1">IF(ISERROR($V903),"",OFFSET('Smelter Look-up'!$D$4,$V903-4,0)&amp;"")</f>
        <v/>
      </c>
      <c r="F903" s="155" t="str">
        <f ca="1">IF(ISERROR($V903),"",OFFSET('Smelter Look-up'!$E$4,$V903-4,0))</f>
        <v/>
      </c>
      <c r="G903" s="155" t="str">
        <f ca="1">IF(C903=$X$4,IF(ISERROR($V903),"Enter smelter details","RMI"),IF(ISERROR($V903),"",OFFSET('Smelter Look-up'!$F$4,$V903-4,0)))</f>
        <v/>
      </c>
      <c r="H903" s="156" t="str">
        <f ca="1">IF(ISERROR($V903),"",OFFSET('Smelter Look-up'!$G$4,$V903-4,0))</f>
        <v/>
      </c>
      <c r="I903" s="157" t="str">
        <f ca="1">IF(ISERROR($V903),"",OFFSET('Smelter Look-up'!$H$4,$V903-4,0))</f>
        <v/>
      </c>
      <c r="J903" s="157" t="str">
        <f ca="1">IF(ISERROR($V903),"",OFFSET('Smelter Look-up'!$I$4,$V903-4,0))</f>
        <v/>
      </c>
      <c r="K903" s="158"/>
      <c r="L903" s="158"/>
      <c r="M903" s="158"/>
      <c r="N903" s="158"/>
      <c r="O903" s="158"/>
      <c r="P903" s="157"/>
      <c r="Q903" s="159"/>
      <c r="R903" s="155" t="str">
        <f ca="1">IF(ISERROR($V903),"",OFFSET('Smelter Look-up'!$C$4,$V903-4,0)&amp;"")</f>
        <v/>
      </c>
      <c r="S903" s="160" t="str">
        <f t="array" aca="1" ref="S903" ca="1">IF(B903="","",IF(ISERROR(MATCH($E903,CL,0)),"Unknown",INDIRECT("'C'!$A$"&amp;MATCH($E903,CL,0)+1)))</f>
        <v/>
      </c>
      <c r="T903" s="160" t="str">
        <f t="array" aca="1" ref="T903" ca="1">IF(B903="","",IF(ISERROR(MATCH($J903,SorP!$B$1:$B$6226,0)),"",INDIRECT("'SorP'!$A$"&amp;MATCH($S903&amp;$J903,SorP!C:C,0))))</f>
        <v/>
      </c>
      <c r="U903" s="161"/>
      <c r="V903" s="151" t="e">
        <f>IF(C903="",NA(),IF(OR(C903="Smelter not listed",C903="Smelter not yet identified"),MATCH($B903&amp;$D903,'Smelter Look-up'!$J:$J,0),MATCH($B903&amp;$C903,'Smelter Look-up'!$J:$J,0)))</f>
        <v>#N/A</v>
      </c>
      <c r="W903" s="134"/>
      <c r="X903" s="134">
        <f t="shared" ca="1" si="12"/>
        <v>0</v>
      </c>
      <c r="Y903" s="134"/>
      <c r="Z903" s="134"/>
      <c r="AA903" s="134"/>
      <c r="AB903" s="162" t="str">
        <f t="shared" si="13"/>
        <v/>
      </c>
      <c r="AC903" s="134"/>
      <c r="AD903" s="134"/>
      <c r="AE903" s="134"/>
      <c r="AF903" s="134"/>
      <c r="AG903" s="134"/>
      <c r="AH903" s="134"/>
    </row>
    <row r="904" spans="1:34" ht="12" customHeight="1">
      <c r="A904" s="160"/>
      <c r="B904" s="155" t="str">
        <f t="array" ref="B904">IF(LEN(A904)=0,"",INDEX('Smelter Look-up'!$A:$A,MATCH($A904,'Smelter Look-up'!$E:$E,0)))</f>
        <v/>
      </c>
      <c r="C904" s="158" t="str">
        <f t="array" ref="C904">IF(LEN(A904)=0,"",INDEX('Smelter Look-up'!$C:$C,MATCH($A904,'Smelter Look-up'!$E:$E,0)))</f>
        <v/>
      </c>
      <c r="D904" s="155"/>
      <c r="E904" s="155" t="str">
        <f ca="1">IF(ISERROR($V904),"",OFFSET('Smelter Look-up'!$D$4,$V904-4,0)&amp;"")</f>
        <v/>
      </c>
      <c r="F904" s="155" t="str">
        <f ca="1">IF(ISERROR($V904),"",OFFSET('Smelter Look-up'!$E$4,$V904-4,0))</f>
        <v/>
      </c>
      <c r="G904" s="155" t="str">
        <f ca="1">IF(C904=$X$4,IF(ISERROR($V904),"Enter smelter details","RMI"),IF(ISERROR($V904),"",OFFSET('Smelter Look-up'!$F$4,$V904-4,0)))</f>
        <v/>
      </c>
      <c r="H904" s="156" t="str">
        <f ca="1">IF(ISERROR($V904),"",OFFSET('Smelter Look-up'!$G$4,$V904-4,0))</f>
        <v/>
      </c>
      <c r="I904" s="157" t="str">
        <f ca="1">IF(ISERROR($V904),"",OFFSET('Smelter Look-up'!$H$4,$V904-4,0))</f>
        <v/>
      </c>
      <c r="J904" s="157" t="str">
        <f ca="1">IF(ISERROR($V904),"",OFFSET('Smelter Look-up'!$I$4,$V904-4,0))</f>
        <v/>
      </c>
      <c r="K904" s="158"/>
      <c r="L904" s="158"/>
      <c r="M904" s="158"/>
      <c r="N904" s="158"/>
      <c r="O904" s="158"/>
      <c r="P904" s="157"/>
      <c r="Q904" s="159"/>
      <c r="R904" s="155" t="str">
        <f ca="1">IF(ISERROR($V904),"",OFFSET('Smelter Look-up'!$C$4,$V904-4,0)&amp;"")</f>
        <v/>
      </c>
      <c r="S904" s="160" t="str">
        <f t="array" aca="1" ref="S904" ca="1">IF(B904="","",IF(ISERROR(MATCH($E904,CL,0)),"Unknown",INDIRECT("'C'!$A$"&amp;MATCH($E904,CL,0)+1)))</f>
        <v/>
      </c>
      <c r="T904" s="160" t="str">
        <f t="array" aca="1" ref="T904" ca="1">IF(B904="","",IF(ISERROR(MATCH($J904,SorP!$B$1:$B$6226,0)),"",INDIRECT("'SorP'!$A$"&amp;MATCH($S904&amp;$J904,SorP!C:C,0))))</f>
        <v/>
      </c>
      <c r="U904" s="161"/>
      <c r="V904" s="151" t="e">
        <f>IF(C904="",NA(),IF(OR(C904="Smelter not listed",C904="Smelter not yet identified"),MATCH($B904&amp;$D904,'Smelter Look-up'!$J:$J,0),MATCH($B904&amp;$C904,'Smelter Look-up'!$J:$J,0)))</f>
        <v>#N/A</v>
      </c>
      <c r="W904" s="134"/>
      <c r="X904" s="134">
        <f t="shared" ca="1" si="12"/>
        <v>0</v>
      </c>
      <c r="Y904" s="134"/>
      <c r="Z904" s="134"/>
      <c r="AA904" s="134"/>
      <c r="AB904" s="162" t="str">
        <f t="shared" si="13"/>
        <v/>
      </c>
      <c r="AC904" s="134"/>
      <c r="AD904" s="134"/>
      <c r="AE904" s="134"/>
      <c r="AF904" s="134"/>
      <c r="AG904" s="134"/>
      <c r="AH904" s="134"/>
    </row>
    <row r="905" spans="1:34" ht="12" customHeight="1">
      <c r="A905" s="160"/>
      <c r="B905" s="155" t="str">
        <f t="array" ref="B905">IF(LEN(A905)=0,"",INDEX('Smelter Look-up'!$A:$A,MATCH($A905,'Smelter Look-up'!$E:$E,0)))</f>
        <v/>
      </c>
      <c r="C905" s="158" t="str">
        <f t="array" ref="C905">IF(LEN(A905)=0,"",INDEX('Smelter Look-up'!$C:$C,MATCH($A905,'Smelter Look-up'!$E:$E,0)))</f>
        <v/>
      </c>
      <c r="D905" s="155"/>
      <c r="E905" s="155" t="str">
        <f ca="1">IF(ISERROR($V905),"",OFFSET('Smelter Look-up'!$D$4,$V905-4,0)&amp;"")</f>
        <v/>
      </c>
      <c r="F905" s="155" t="str">
        <f ca="1">IF(ISERROR($V905),"",OFFSET('Smelter Look-up'!$E$4,$V905-4,0))</f>
        <v/>
      </c>
      <c r="G905" s="155" t="str">
        <f ca="1">IF(C905=$X$4,IF(ISERROR($V905),"Enter smelter details","RMI"),IF(ISERROR($V905),"",OFFSET('Smelter Look-up'!$F$4,$V905-4,0)))</f>
        <v/>
      </c>
      <c r="H905" s="156" t="str">
        <f ca="1">IF(ISERROR($V905),"",OFFSET('Smelter Look-up'!$G$4,$V905-4,0))</f>
        <v/>
      </c>
      <c r="I905" s="157" t="str">
        <f ca="1">IF(ISERROR($V905),"",OFFSET('Smelter Look-up'!$H$4,$V905-4,0))</f>
        <v/>
      </c>
      <c r="J905" s="157" t="str">
        <f ca="1">IF(ISERROR($V905),"",OFFSET('Smelter Look-up'!$I$4,$V905-4,0))</f>
        <v/>
      </c>
      <c r="K905" s="158"/>
      <c r="L905" s="158"/>
      <c r="M905" s="158"/>
      <c r="N905" s="158"/>
      <c r="O905" s="158"/>
      <c r="P905" s="157"/>
      <c r="Q905" s="159"/>
      <c r="R905" s="155" t="str">
        <f ca="1">IF(ISERROR($V905),"",OFFSET('Smelter Look-up'!$C$4,$V905-4,0)&amp;"")</f>
        <v/>
      </c>
      <c r="S905" s="160" t="str">
        <f t="array" aca="1" ref="S905" ca="1">IF(B905="","",IF(ISERROR(MATCH($E905,CL,0)),"Unknown",INDIRECT("'C'!$A$"&amp;MATCH($E905,CL,0)+1)))</f>
        <v/>
      </c>
      <c r="T905" s="160" t="str">
        <f t="array" aca="1" ref="T905" ca="1">IF(B905="","",IF(ISERROR(MATCH($J905,SorP!$B$1:$B$6226,0)),"",INDIRECT("'SorP'!$A$"&amp;MATCH($S905&amp;$J905,SorP!C:C,0))))</f>
        <v/>
      </c>
      <c r="U905" s="161"/>
      <c r="V905" s="151" t="e">
        <f>IF(C905="",NA(),IF(OR(C905="Smelter not listed",C905="Smelter not yet identified"),MATCH($B905&amp;$D905,'Smelter Look-up'!$J:$J,0),MATCH($B905&amp;$C905,'Smelter Look-up'!$J:$J,0)))</f>
        <v>#N/A</v>
      </c>
      <c r="W905" s="134"/>
      <c r="X905" s="134">
        <f t="shared" ca="1" si="12"/>
        <v>0</v>
      </c>
      <c r="Y905" s="134"/>
      <c r="Z905" s="134"/>
      <c r="AA905" s="134"/>
      <c r="AB905" s="162" t="str">
        <f t="shared" si="13"/>
        <v/>
      </c>
      <c r="AC905" s="134"/>
      <c r="AD905" s="134"/>
      <c r="AE905" s="134"/>
      <c r="AF905" s="134"/>
      <c r="AG905" s="134"/>
      <c r="AH905" s="134"/>
    </row>
    <row r="906" spans="1:34" ht="12" customHeight="1">
      <c r="A906" s="160"/>
      <c r="B906" s="155" t="str">
        <f t="array" ref="B906">IF(LEN(A906)=0,"",INDEX('Smelter Look-up'!$A:$A,MATCH($A906,'Smelter Look-up'!$E:$E,0)))</f>
        <v/>
      </c>
      <c r="C906" s="158" t="str">
        <f t="array" ref="C906">IF(LEN(A906)=0,"",INDEX('Smelter Look-up'!$C:$C,MATCH($A906,'Smelter Look-up'!$E:$E,0)))</f>
        <v/>
      </c>
      <c r="D906" s="155"/>
      <c r="E906" s="155" t="str">
        <f ca="1">IF(ISERROR($V906),"",OFFSET('Smelter Look-up'!$D$4,$V906-4,0)&amp;"")</f>
        <v/>
      </c>
      <c r="F906" s="155" t="str">
        <f ca="1">IF(ISERROR($V906),"",OFFSET('Smelter Look-up'!$E$4,$V906-4,0))</f>
        <v/>
      </c>
      <c r="G906" s="155" t="str">
        <f ca="1">IF(C906=$X$4,IF(ISERROR($V906),"Enter smelter details","RMI"),IF(ISERROR($V906),"",OFFSET('Smelter Look-up'!$F$4,$V906-4,0)))</f>
        <v/>
      </c>
      <c r="H906" s="156" t="str">
        <f ca="1">IF(ISERROR($V906),"",OFFSET('Smelter Look-up'!$G$4,$V906-4,0))</f>
        <v/>
      </c>
      <c r="I906" s="157" t="str">
        <f ca="1">IF(ISERROR($V906),"",OFFSET('Smelter Look-up'!$H$4,$V906-4,0))</f>
        <v/>
      </c>
      <c r="J906" s="157" t="str">
        <f ca="1">IF(ISERROR($V906),"",OFFSET('Smelter Look-up'!$I$4,$V906-4,0))</f>
        <v/>
      </c>
      <c r="K906" s="158"/>
      <c r="L906" s="158"/>
      <c r="M906" s="158"/>
      <c r="N906" s="158"/>
      <c r="O906" s="158"/>
      <c r="P906" s="157"/>
      <c r="Q906" s="159"/>
      <c r="R906" s="155" t="str">
        <f ca="1">IF(ISERROR($V906),"",OFFSET('Smelter Look-up'!$C$4,$V906-4,0)&amp;"")</f>
        <v/>
      </c>
      <c r="S906" s="160" t="str">
        <f t="array" aca="1" ref="S906" ca="1">IF(B906="","",IF(ISERROR(MATCH($E906,CL,0)),"Unknown",INDIRECT("'C'!$A$"&amp;MATCH($E906,CL,0)+1)))</f>
        <v/>
      </c>
      <c r="T906" s="160" t="str">
        <f t="array" aca="1" ref="T906" ca="1">IF(B906="","",IF(ISERROR(MATCH($J906,SorP!$B$1:$B$6226,0)),"",INDIRECT("'SorP'!$A$"&amp;MATCH($S906&amp;$J906,SorP!C:C,0))))</f>
        <v/>
      </c>
      <c r="U906" s="161"/>
      <c r="V906" s="151" t="e">
        <f>IF(C906="",NA(),IF(OR(C906="Smelter not listed",C906="Smelter not yet identified"),MATCH($B906&amp;$D906,'Smelter Look-up'!$J:$J,0),MATCH($B906&amp;$C906,'Smelter Look-up'!$J:$J,0)))</f>
        <v>#N/A</v>
      </c>
      <c r="W906" s="134"/>
      <c r="X906" s="134">
        <f t="shared" ca="1" si="12"/>
        <v>0</v>
      </c>
      <c r="Y906" s="134"/>
      <c r="Z906" s="134"/>
      <c r="AA906" s="134"/>
      <c r="AB906" s="162" t="str">
        <f t="shared" si="13"/>
        <v/>
      </c>
      <c r="AC906" s="134"/>
      <c r="AD906" s="134"/>
      <c r="AE906" s="134"/>
      <c r="AF906" s="134"/>
      <c r="AG906" s="134"/>
      <c r="AH906" s="134"/>
    </row>
    <row r="907" spans="1:34" ht="12" customHeight="1">
      <c r="A907" s="160"/>
      <c r="B907" s="155" t="str">
        <f t="array" ref="B907">IF(LEN(A907)=0,"",INDEX('Smelter Look-up'!$A:$A,MATCH($A907,'Smelter Look-up'!$E:$E,0)))</f>
        <v/>
      </c>
      <c r="C907" s="158" t="str">
        <f t="array" ref="C907">IF(LEN(A907)=0,"",INDEX('Smelter Look-up'!$C:$C,MATCH($A907,'Smelter Look-up'!$E:$E,0)))</f>
        <v/>
      </c>
      <c r="D907" s="155"/>
      <c r="E907" s="155" t="str">
        <f ca="1">IF(ISERROR($V907),"",OFFSET('Smelter Look-up'!$D$4,$V907-4,0)&amp;"")</f>
        <v/>
      </c>
      <c r="F907" s="155" t="str">
        <f ca="1">IF(ISERROR($V907),"",OFFSET('Smelter Look-up'!$E$4,$V907-4,0))</f>
        <v/>
      </c>
      <c r="G907" s="155" t="str">
        <f ca="1">IF(C907=$X$4,IF(ISERROR($V907),"Enter smelter details","RMI"),IF(ISERROR($V907),"",OFFSET('Smelter Look-up'!$F$4,$V907-4,0)))</f>
        <v/>
      </c>
      <c r="H907" s="156" t="str">
        <f ca="1">IF(ISERROR($V907),"",OFFSET('Smelter Look-up'!$G$4,$V907-4,0))</f>
        <v/>
      </c>
      <c r="I907" s="157" t="str">
        <f ca="1">IF(ISERROR($V907),"",OFFSET('Smelter Look-up'!$H$4,$V907-4,0))</f>
        <v/>
      </c>
      <c r="J907" s="157" t="str">
        <f ca="1">IF(ISERROR($V907),"",OFFSET('Smelter Look-up'!$I$4,$V907-4,0))</f>
        <v/>
      </c>
      <c r="K907" s="158"/>
      <c r="L907" s="158"/>
      <c r="M907" s="158"/>
      <c r="N907" s="158"/>
      <c r="O907" s="158"/>
      <c r="P907" s="157"/>
      <c r="Q907" s="159"/>
      <c r="R907" s="155" t="str">
        <f ca="1">IF(ISERROR($V907),"",OFFSET('Smelter Look-up'!$C$4,$V907-4,0)&amp;"")</f>
        <v/>
      </c>
      <c r="S907" s="160" t="str">
        <f t="array" aca="1" ref="S907" ca="1">IF(B907="","",IF(ISERROR(MATCH($E907,CL,0)),"Unknown",INDIRECT("'C'!$A$"&amp;MATCH($E907,CL,0)+1)))</f>
        <v/>
      </c>
      <c r="T907" s="160" t="str">
        <f t="array" aca="1" ref="T907" ca="1">IF(B907="","",IF(ISERROR(MATCH($J907,SorP!$B$1:$B$6226,0)),"",INDIRECT("'SorP'!$A$"&amp;MATCH($S907&amp;$J907,SorP!C:C,0))))</f>
        <v/>
      </c>
      <c r="U907" s="161"/>
      <c r="V907" s="151" t="e">
        <f>IF(C907="",NA(),IF(OR(C907="Smelter not listed",C907="Smelter not yet identified"),MATCH($B907&amp;$D907,'Smelter Look-up'!$J:$J,0),MATCH($B907&amp;$C907,'Smelter Look-up'!$J:$J,0)))</f>
        <v>#N/A</v>
      </c>
      <c r="W907" s="134"/>
      <c r="X907" s="134">
        <f t="shared" ca="1" si="12"/>
        <v>0</v>
      </c>
      <c r="Y907" s="134"/>
      <c r="Z907" s="134"/>
      <c r="AA907" s="134"/>
      <c r="AB907" s="162" t="str">
        <f t="shared" si="13"/>
        <v/>
      </c>
      <c r="AC907" s="134"/>
      <c r="AD907" s="134"/>
      <c r="AE907" s="134"/>
      <c r="AF907" s="134"/>
      <c r="AG907" s="134"/>
      <c r="AH907" s="134"/>
    </row>
    <row r="908" spans="1:34" ht="12" customHeight="1">
      <c r="A908" s="160"/>
      <c r="B908" s="155" t="str">
        <f t="array" ref="B908">IF(LEN(A908)=0,"",INDEX('Smelter Look-up'!$A:$A,MATCH($A908,'Smelter Look-up'!$E:$E,0)))</f>
        <v/>
      </c>
      <c r="C908" s="158" t="str">
        <f t="array" ref="C908">IF(LEN(A908)=0,"",INDEX('Smelter Look-up'!$C:$C,MATCH($A908,'Smelter Look-up'!$E:$E,0)))</f>
        <v/>
      </c>
      <c r="D908" s="155"/>
      <c r="E908" s="155" t="str">
        <f ca="1">IF(ISERROR($V908),"",OFFSET('Smelter Look-up'!$D$4,$V908-4,0)&amp;"")</f>
        <v/>
      </c>
      <c r="F908" s="155" t="str">
        <f ca="1">IF(ISERROR($V908),"",OFFSET('Smelter Look-up'!$E$4,$V908-4,0))</f>
        <v/>
      </c>
      <c r="G908" s="155" t="str">
        <f ca="1">IF(C908=$X$4,IF(ISERROR($V908),"Enter smelter details","RMI"),IF(ISERROR($V908),"",OFFSET('Smelter Look-up'!$F$4,$V908-4,0)))</f>
        <v/>
      </c>
      <c r="H908" s="156" t="str">
        <f ca="1">IF(ISERROR($V908),"",OFFSET('Smelter Look-up'!$G$4,$V908-4,0))</f>
        <v/>
      </c>
      <c r="I908" s="157" t="str">
        <f ca="1">IF(ISERROR($V908),"",OFFSET('Smelter Look-up'!$H$4,$V908-4,0))</f>
        <v/>
      </c>
      <c r="J908" s="157" t="str">
        <f ca="1">IF(ISERROR($V908),"",OFFSET('Smelter Look-up'!$I$4,$V908-4,0))</f>
        <v/>
      </c>
      <c r="K908" s="158"/>
      <c r="L908" s="158"/>
      <c r="M908" s="158"/>
      <c r="N908" s="158"/>
      <c r="O908" s="158"/>
      <c r="P908" s="157"/>
      <c r="Q908" s="159"/>
      <c r="R908" s="155" t="str">
        <f ca="1">IF(ISERROR($V908),"",OFFSET('Smelter Look-up'!$C$4,$V908-4,0)&amp;"")</f>
        <v/>
      </c>
      <c r="S908" s="160" t="str">
        <f t="array" aca="1" ref="S908" ca="1">IF(B908="","",IF(ISERROR(MATCH($E908,CL,0)),"Unknown",INDIRECT("'C'!$A$"&amp;MATCH($E908,CL,0)+1)))</f>
        <v/>
      </c>
      <c r="T908" s="160" t="str">
        <f t="array" aca="1" ref="T908" ca="1">IF(B908="","",IF(ISERROR(MATCH($J908,SorP!$B$1:$B$6226,0)),"",INDIRECT("'SorP'!$A$"&amp;MATCH($S908&amp;$J908,SorP!C:C,0))))</f>
        <v/>
      </c>
      <c r="U908" s="161"/>
      <c r="V908" s="151" t="e">
        <f>IF(C908="",NA(),IF(OR(C908="Smelter not listed",C908="Smelter not yet identified"),MATCH($B908&amp;$D908,'Smelter Look-up'!$J:$J,0),MATCH($B908&amp;$C908,'Smelter Look-up'!$J:$J,0)))</f>
        <v>#N/A</v>
      </c>
      <c r="W908" s="134"/>
      <c r="X908" s="134">
        <f t="shared" ca="1" si="12"/>
        <v>0</v>
      </c>
      <c r="Y908" s="134"/>
      <c r="Z908" s="134"/>
      <c r="AA908" s="134"/>
      <c r="AB908" s="162" t="str">
        <f t="shared" si="13"/>
        <v/>
      </c>
      <c r="AC908" s="134"/>
      <c r="AD908" s="134"/>
      <c r="AE908" s="134"/>
      <c r="AF908" s="134"/>
      <c r="AG908" s="134"/>
      <c r="AH908" s="134"/>
    </row>
    <row r="909" spans="1:34" ht="12" customHeight="1">
      <c r="A909" s="160"/>
      <c r="B909" s="155" t="str">
        <f t="array" ref="B909">IF(LEN(A909)=0,"",INDEX('Smelter Look-up'!$A:$A,MATCH($A909,'Smelter Look-up'!$E:$E,0)))</f>
        <v/>
      </c>
      <c r="C909" s="158" t="str">
        <f t="array" ref="C909">IF(LEN(A909)=0,"",INDEX('Smelter Look-up'!$C:$C,MATCH($A909,'Smelter Look-up'!$E:$E,0)))</f>
        <v/>
      </c>
      <c r="D909" s="155"/>
      <c r="E909" s="155" t="str">
        <f ca="1">IF(ISERROR($V909),"",OFFSET('Smelter Look-up'!$D$4,$V909-4,0)&amp;"")</f>
        <v/>
      </c>
      <c r="F909" s="155" t="str">
        <f ca="1">IF(ISERROR($V909),"",OFFSET('Smelter Look-up'!$E$4,$V909-4,0))</f>
        <v/>
      </c>
      <c r="G909" s="155" t="str">
        <f ca="1">IF(C909=$X$4,IF(ISERROR($V909),"Enter smelter details","RMI"),IF(ISERROR($V909),"",OFFSET('Smelter Look-up'!$F$4,$V909-4,0)))</f>
        <v/>
      </c>
      <c r="H909" s="156" t="str">
        <f ca="1">IF(ISERROR($V909),"",OFFSET('Smelter Look-up'!$G$4,$V909-4,0))</f>
        <v/>
      </c>
      <c r="I909" s="157" t="str">
        <f ca="1">IF(ISERROR($V909),"",OFFSET('Smelter Look-up'!$H$4,$V909-4,0))</f>
        <v/>
      </c>
      <c r="J909" s="157" t="str">
        <f ca="1">IF(ISERROR($V909),"",OFFSET('Smelter Look-up'!$I$4,$V909-4,0))</f>
        <v/>
      </c>
      <c r="K909" s="158"/>
      <c r="L909" s="158"/>
      <c r="M909" s="158"/>
      <c r="N909" s="158"/>
      <c r="O909" s="158"/>
      <c r="P909" s="157"/>
      <c r="Q909" s="159"/>
      <c r="R909" s="155" t="str">
        <f ca="1">IF(ISERROR($V909),"",OFFSET('Smelter Look-up'!$C$4,$V909-4,0)&amp;"")</f>
        <v/>
      </c>
      <c r="S909" s="160" t="str">
        <f t="array" aca="1" ref="S909" ca="1">IF(B909="","",IF(ISERROR(MATCH($E909,CL,0)),"Unknown",INDIRECT("'C'!$A$"&amp;MATCH($E909,CL,0)+1)))</f>
        <v/>
      </c>
      <c r="T909" s="160" t="str">
        <f t="array" aca="1" ref="T909" ca="1">IF(B909="","",IF(ISERROR(MATCH($J909,SorP!$B$1:$B$6226,0)),"",INDIRECT("'SorP'!$A$"&amp;MATCH($S909&amp;$J909,SorP!C:C,0))))</f>
        <v/>
      </c>
      <c r="U909" s="161"/>
      <c r="V909" s="151" t="e">
        <f>IF(C909="",NA(),IF(OR(C909="Smelter not listed",C909="Smelter not yet identified"),MATCH($B909&amp;$D909,'Smelter Look-up'!$J:$J,0),MATCH($B909&amp;$C909,'Smelter Look-up'!$J:$J,0)))</f>
        <v>#N/A</v>
      </c>
      <c r="W909" s="134"/>
      <c r="X909" s="134">
        <f t="shared" ca="1" si="12"/>
        <v>0</v>
      </c>
      <c r="Y909" s="134"/>
      <c r="Z909" s="134"/>
      <c r="AA909" s="134"/>
      <c r="AB909" s="162" t="str">
        <f t="shared" si="13"/>
        <v/>
      </c>
      <c r="AC909" s="134"/>
      <c r="AD909" s="134"/>
      <c r="AE909" s="134"/>
      <c r="AF909" s="134"/>
      <c r="AG909" s="134"/>
      <c r="AH909" s="134"/>
    </row>
    <row r="910" spans="1:34" ht="12" customHeight="1">
      <c r="A910" s="160"/>
      <c r="B910" s="155" t="str">
        <f t="array" ref="B910">IF(LEN(A910)=0,"",INDEX('Smelter Look-up'!$A:$A,MATCH($A910,'Smelter Look-up'!$E:$E,0)))</f>
        <v/>
      </c>
      <c r="C910" s="158" t="str">
        <f t="array" ref="C910">IF(LEN(A910)=0,"",INDEX('Smelter Look-up'!$C:$C,MATCH($A910,'Smelter Look-up'!$E:$E,0)))</f>
        <v/>
      </c>
      <c r="D910" s="155"/>
      <c r="E910" s="155" t="str">
        <f ca="1">IF(ISERROR($V910),"",OFFSET('Smelter Look-up'!$D$4,$V910-4,0)&amp;"")</f>
        <v/>
      </c>
      <c r="F910" s="155" t="str">
        <f ca="1">IF(ISERROR($V910),"",OFFSET('Smelter Look-up'!$E$4,$V910-4,0))</f>
        <v/>
      </c>
      <c r="G910" s="155" t="str">
        <f ca="1">IF(C910=$X$4,IF(ISERROR($V910),"Enter smelter details","RMI"),IF(ISERROR($V910),"",OFFSET('Smelter Look-up'!$F$4,$V910-4,0)))</f>
        <v/>
      </c>
      <c r="H910" s="156" t="str">
        <f ca="1">IF(ISERROR($V910),"",OFFSET('Smelter Look-up'!$G$4,$V910-4,0))</f>
        <v/>
      </c>
      <c r="I910" s="157" t="str">
        <f ca="1">IF(ISERROR($V910),"",OFFSET('Smelter Look-up'!$H$4,$V910-4,0))</f>
        <v/>
      </c>
      <c r="J910" s="157" t="str">
        <f ca="1">IF(ISERROR($V910),"",OFFSET('Smelter Look-up'!$I$4,$V910-4,0))</f>
        <v/>
      </c>
      <c r="K910" s="158"/>
      <c r="L910" s="158"/>
      <c r="M910" s="158"/>
      <c r="N910" s="158"/>
      <c r="O910" s="158"/>
      <c r="P910" s="157"/>
      <c r="Q910" s="159"/>
      <c r="R910" s="155" t="str">
        <f ca="1">IF(ISERROR($V910),"",OFFSET('Smelter Look-up'!$C$4,$V910-4,0)&amp;"")</f>
        <v/>
      </c>
      <c r="S910" s="160" t="str">
        <f t="array" aca="1" ref="S910" ca="1">IF(B910="","",IF(ISERROR(MATCH($E910,CL,0)),"Unknown",INDIRECT("'C'!$A$"&amp;MATCH($E910,CL,0)+1)))</f>
        <v/>
      </c>
      <c r="T910" s="160" t="str">
        <f t="array" aca="1" ref="T910" ca="1">IF(B910="","",IF(ISERROR(MATCH($J910,SorP!$B$1:$B$6226,0)),"",INDIRECT("'SorP'!$A$"&amp;MATCH($S910&amp;$J910,SorP!C:C,0))))</f>
        <v/>
      </c>
      <c r="U910" s="161"/>
      <c r="V910" s="151" t="e">
        <f>IF(C910="",NA(),IF(OR(C910="Smelter not listed",C910="Smelter not yet identified"),MATCH($B910&amp;$D910,'Smelter Look-up'!$J:$J,0),MATCH($B910&amp;$C910,'Smelter Look-up'!$J:$J,0)))</f>
        <v>#N/A</v>
      </c>
      <c r="W910" s="134"/>
      <c r="X910" s="134">
        <f t="shared" ca="1" si="12"/>
        <v>0</v>
      </c>
      <c r="Y910" s="134"/>
      <c r="Z910" s="134"/>
      <c r="AA910" s="134"/>
      <c r="AB910" s="162" t="str">
        <f t="shared" si="13"/>
        <v/>
      </c>
      <c r="AC910" s="134"/>
      <c r="AD910" s="134"/>
      <c r="AE910" s="134"/>
      <c r="AF910" s="134"/>
      <c r="AG910" s="134"/>
      <c r="AH910" s="134"/>
    </row>
    <row r="911" spans="1:34" ht="12" customHeight="1">
      <c r="A911" s="160"/>
      <c r="B911" s="155" t="str">
        <f t="array" ref="B911">IF(LEN(A911)=0,"",INDEX('Smelter Look-up'!$A:$A,MATCH($A911,'Smelter Look-up'!$E:$E,0)))</f>
        <v/>
      </c>
      <c r="C911" s="158" t="str">
        <f t="array" ref="C911">IF(LEN(A911)=0,"",INDEX('Smelter Look-up'!$C:$C,MATCH($A911,'Smelter Look-up'!$E:$E,0)))</f>
        <v/>
      </c>
      <c r="D911" s="155"/>
      <c r="E911" s="155" t="str">
        <f ca="1">IF(ISERROR($V911),"",OFFSET('Smelter Look-up'!$D$4,$V911-4,0)&amp;"")</f>
        <v/>
      </c>
      <c r="F911" s="155" t="str">
        <f ca="1">IF(ISERROR($V911),"",OFFSET('Smelter Look-up'!$E$4,$V911-4,0))</f>
        <v/>
      </c>
      <c r="G911" s="155" t="str">
        <f ca="1">IF(C911=$X$4,IF(ISERROR($V911),"Enter smelter details","RMI"),IF(ISERROR($V911),"",OFFSET('Smelter Look-up'!$F$4,$V911-4,0)))</f>
        <v/>
      </c>
      <c r="H911" s="156" t="str">
        <f ca="1">IF(ISERROR($V911),"",OFFSET('Smelter Look-up'!$G$4,$V911-4,0))</f>
        <v/>
      </c>
      <c r="I911" s="157" t="str">
        <f ca="1">IF(ISERROR($V911),"",OFFSET('Smelter Look-up'!$H$4,$V911-4,0))</f>
        <v/>
      </c>
      <c r="J911" s="157" t="str">
        <f ca="1">IF(ISERROR($V911),"",OFFSET('Smelter Look-up'!$I$4,$V911-4,0))</f>
        <v/>
      </c>
      <c r="K911" s="158"/>
      <c r="L911" s="158"/>
      <c r="M911" s="158"/>
      <c r="N911" s="158"/>
      <c r="O911" s="158"/>
      <c r="P911" s="157"/>
      <c r="Q911" s="159"/>
      <c r="R911" s="155" t="str">
        <f ca="1">IF(ISERROR($V911),"",OFFSET('Smelter Look-up'!$C$4,$V911-4,0)&amp;"")</f>
        <v/>
      </c>
      <c r="S911" s="160" t="str">
        <f t="array" aca="1" ref="S911" ca="1">IF(B911="","",IF(ISERROR(MATCH($E911,CL,0)),"Unknown",INDIRECT("'C'!$A$"&amp;MATCH($E911,CL,0)+1)))</f>
        <v/>
      </c>
      <c r="T911" s="160" t="str">
        <f t="array" aca="1" ref="T911" ca="1">IF(B911="","",IF(ISERROR(MATCH($J911,SorP!$B$1:$B$6226,0)),"",INDIRECT("'SorP'!$A$"&amp;MATCH($S911&amp;$J911,SorP!C:C,0))))</f>
        <v/>
      </c>
      <c r="U911" s="161"/>
      <c r="V911" s="151" t="e">
        <f>IF(C911="",NA(),IF(OR(C911="Smelter not listed",C911="Smelter not yet identified"),MATCH($B911&amp;$D911,'Smelter Look-up'!$J:$J,0),MATCH($B911&amp;$C911,'Smelter Look-up'!$J:$J,0)))</f>
        <v>#N/A</v>
      </c>
      <c r="W911" s="134"/>
      <c r="X911" s="134">
        <f t="shared" ca="1" si="12"/>
        <v>0</v>
      </c>
      <c r="Y911" s="134"/>
      <c r="Z911" s="134"/>
      <c r="AA911" s="134"/>
      <c r="AB911" s="162" t="str">
        <f t="shared" si="13"/>
        <v/>
      </c>
      <c r="AC911" s="134"/>
      <c r="AD911" s="134"/>
      <c r="AE911" s="134"/>
      <c r="AF911" s="134"/>
      <c r="AG911" s="134"/>
      <c r="AH911" s="134"/>
    </row>
    <row r="912" spans="1:34" ht="12" customHeight="1">
      <c r="A912" s="160"/>
      <c r="B912" s="155" t="str">
        <f t="array" ref="B912">IF(LEN(A912)=0,"",INDEX('Smelter Look-up'!$A:$A,MATCH($A912,'Smelter Look-up'!$E:$E,0)))</f>
        <v/>
      </c>
      <c r="C912" s="158" t="str">
        <f t="array" ref="C912">IF(LEN(A912)=0,"",INDEX('Smelter Look-up'!$C:$C,MATCH($A912,'Smelter Look-up'!$E:$E,0)))</f>
        <v/>
      </c>
      <c r="D912" s="155"/>
      <c r="E912" s="155" t="str">
        <f ca="1">IF(ISERROR($V912),"",OFFSET('Smelter Look-up'!$D$4,$V912-4,0)&amp;"")</f>
        <v/>
      </c>
      <c r="F912" s="155" t="str">
        <f ca="1">IF(ISERROR($V912),"",OFFSET('Smelter Look-up'!$E$4,$V912-4,0))</f>
        <v/>
      </c>
      <c r="G912" s="155" t="str">
        <f ca="1">IF(C912=$X$4,IF(ISERROR($V912),"Enter smelter details","RMI"),IF(ISERROR($V912),"",OFFSET('Smelter Look-up'!$F$4,$V912-4,0)))</f>
        <v/>
      </c>
      <c r="H912" s="156" t="str">
        <f ca="1">IF(ISERROR($V912),"",OFFSET('Smelter Look-up'!$G$4,$V912-4,0))</f>
        <v/>
      </c>
      <c r="I912" s="157" t="str">
        <f ca="1">IF(ISERROR($V912),"",OFFSET('Smelter Look-up'!$H$4,$V912-4,0))</f>
        <v/>
      </c>
      <c r="J912" s="157" t="str">
        <f ca="1">IF(ISERROR($V912),"",OFFSET('Smelter Look-up'!$I$4,$V912-4,0))</f>
        <v/>
      </c>
      <c r="K912" s="158"/>
      <c r="L912" s="158"/>
      <c r="M912" s="158"/>
      <c r="N912" s="158"/>
      <c r="O912" s="158"/>
      <c r="P912" s="157"/>
      <c r="Q912" s="159"/>
      <c r="R912" s="155" t="str">
        <f ca="1">IF(ISERROR($V912),"",OFFSET('Smelter Look-up'!$C$4,$V912-4,0)&amp;"")</f>
        <v/>
      </c>
      <c r="S912" s="160" t="str">
        <f t="array" aca="1" ref="S912" ca="1">IF(B912="","",IF(ISERROR(MATCH($E912,CL,0)),"Unknown",INDIRECT("'C'!$A$"&amp;MATCH($E912,CL,0)+1)))</f>
        <v/>
      </c>
      <c r="T912" s="160" t="str">
        <f t="array" aca="1" ref="T912" ca="1">IF(B912="","",IF(ISERROR(MATCH($J912,SorP!$B$1:$B$6226,0)),"",INDIRECT("'SorP'!$A$"&amp;MATCH($S912&amp;$J912,SorP!C:C,0))))</f>
        <v/>
      </c>
      <c r="U912" s="161"/>
      <c r="V912" s="151" t="e">
        <f>IF(C912="",NA(),IF(OR(C912="Smelter not listed",C912="Smelter not yet identified"),MATCH($B912&amp;$D912,'Smelter Look-up'!$J:$J,0),MATCH($B912&amp;$C912,'Smelter Look-up'!$J:$J,0)))</f>
        <v>#N/A</v>
      </c>
      <c r="W912" s="134"/>
      <c r="X912" s="134">
        <f t="shared" ca="1" si="12"/>
        <v>0</v>
      </c>
      <c r="Y912" s="134"/>
      <c r="Z912" s="134"/>
      <c r="AA912" s="134"/>
      <c r="AB912" s="162" t="str">
        <f t="shared" si="13"/>
        <v/>
      </c>
      <c r="AC912" s="134"/>
      <c r="AD912" s="134"/>
      <c r="AE912" s="134"/>
      <c r="AF912" s="134"/>
      <c r="AG912" s="134"/>
      <c r="AH912" s="134"/>
    </row>
    <row r="913" spans="1:34" ht="12" customHeight="1">
      <c r="A913" s="160"/>
      <c r="B913" s="155" t="str">
        <f t="array" ref="B913">IF(LEN(A913)=0,"",INDEX('Smelter Look-up'!$A:$A,MATCH($A913,'Smelter Look-up'!$E:$E,0)))</f>
        <v/>
      </c>
      <c r="C913" s="158" t="str">
        <f t="array" ref="C913">IF(LEN(A913)=0,"",INDEX('Smelter Look-up'!$C:$C,MATCH($A913,'Smelter Look-up'!$E:$E,0)))</f>
        <v/>
      </c>
      <c r="D913" s="155"/>
      <c r="E913" s="155" t="str">
        <f ca="1">IF(ISERROR($V913),"",OFFSET('Smelter Look-up'!$D$4,$V913-4,0)&amp;"")</f>
        <v/>
      </c>
      <c r="F913" s="155" t="str">
        <f ca="1">IF(ISERROR($V913),"",OFFSET('Smelter Look-up'!$E$4,$V913-4,0))</f>
        <v/>
      </c>
      <c r="G913" s="155" t="str">
        <f ca="1">IF(C913=$X$4,IF(ISERROR($V913),"Enter smelter details","RMI"),IF(ISERROR($V913),"",OFFSET('Smelter Look-up'!$F$4,$V913-4,0)))</f>
        <v/>
      </c>
      <c r="H913" s="156" t="str">
        <f ca="1">IF(ISERROR($V913),"",OFFSET('Smelter Look-up'!$G$4,$V913-4,0))</f>
        <v/>
      </c>
      <c r="I913" s="157" t="str">
        <f ca="1">IF(ISERROR($V913),"",OFFSET('Smelter Look-up'!$H$4,$V913-4,0))</f>
        <v/>
      </c>
      <c r="J913" s="157" t="str">
        <f ca="1">IF(ISERROR($V913),"",OFFSET('Smelter Look-up'!$I$4,$V913-4,0))</f>
        <v/>
      </c>
      <c r="K913" s="158"/>
      <c r="L913" s="158"/>
      <c r="M913" s="158"/>
      <c r="N913" s="158"/>
      <c r="O913" s="158"/>
      <c r="P913" s="157"/>
      <c r="Q913" s="159"/>
      <c r="R913" s="155" t="str">
        <f ca="1">IF(ISERROR($V913),"",OFFSET('Smelter Look-up'!$C$4,$V913-4,0)&amp;"")</f>
        <v/>
      </c>
      <c r="S913" s="160" t="str">
        <f t="array" aca="1" ref="S913" ca="1">IF(B913="","",IF(ISERROR(MATCH($E913,CL,0)),"Unknown",INDIRECT("'C'!$A$"&amp;MATCH($E913,CL,0)+1)))</f>
        <v/>
      </c>
      <c r="T913" s="160" t="str">
        <f t="array" aca="1" ref="T913" ca="1">IF(B913="","",IF(ISERROR(MATCH($J913,SorP!$B$1:$B$6226,0)),"",INDIRECT("'SorP'!$A$"&amp;MATCH($S913&amp;$J913,SorP!C:C,0))))</f>
        <v/>
      </c>
      <c r="U913" s="161"/>
      <c r="V913" s="151" t="e">
        <f>IF(C913="",NA(),IF(OR(C913="Smelter not listed",C913="Smelter not yet identified"),MATCH($B913&amp;$D913,'Smelter Look-up'!$J:$J,0),MATCH($B913&amp;$C913,'Smelter Look-up'!$J:$J,0)))</f>
        <v>#N/A</v>
      </c>
      <c r="W913" s="134"/>
      <c r="X913" s="134">
        <f t="shared" ca="1" si="12"/>
        <v>0</v>
      </c>
      <c r="Y913" s="134"/>
      <c r="Z913" s="134"/>
      <c r="AA913" s="134"/>
      <c r="AB913" s="162" t="str">
        <f t="shared" si="13"/>
        <v/>
      </c>
      <c r="AC913" s="134"/>
      <c r="AD913" s="134"/>
      <c r="AE913" s="134"/>
      <c r="AF913" s="134"/>
      <c r="AG913" s="134"/>
      <c r="AH913" s="134"/>
    </row>
    <row r="914" spans="1:34" ht="12" customHeight="1">
      <c r="A914" s="160"/>
      <c r="B914" s="155" t="str">
        <f t="array" ref="B914">IF(LEN(A914)=0,"",INDEX('Smelter Look-up'!$A:$A,MATCH($A914,'Smelter Look-up'!$E:$E,0)))</f>
        <v/>
      </c>
      <c r="C914" s="158" t="str">
        <f t="array" ref="C914">IF(LEN(A914)=0,"",INDEX('Smelter Look-up'!$C:$C,MATCH($A914,'Smelter Look-up'!$E:$E,0)))</f>
        <v/>
      </c>
      <c r="D914" s="155"/>
      <c r="E914" s="155" t="str">
        <f ca="1">IF(ISERROR($V914),"",OFFSET('Smelter Look-up'!$D$4,$V914-4,0)&amp;"")</f>
        <v/>
      </c>
      <c r="F914" s="155" t="str">
        <f ca="1">IF(ISERROR($V914),"",OFFSET('Smelter Look-up'!$E$4,$V914-4,0))</f>
        <v/>
      </c>
      <c r="G914" s="155" t="str">
        <f ca="1">IF(C914=$X$4,IF(ISERROR($V914),"Enter smelter details","RMI"),IF(ISERROR($V914),"",OFFSET('Smelter Look-up'!$F$4,$V914-4,0)))</f>
        <v/>
      </c>
      <c r="H914" s="156" t="str">
        <f ca="1">IF(ISERROR($V914),"",OFFSET('Smelter Look-up'!$G$4,$V914-4,0))</f>
        <v/>
      </c>
      <c r="I914" s="157" t="str">
        <f ca="1">IF(ISERROR($V914),"",OFFSET('Smelter Look-up'!$H$4,$V914-4,0))</f>
        <v/>
      </c>
      <c r="J914" s="157" t="str">
        <f ca="1">IF(ISERROR($V914),"",OFFSET('Smelter Look-up'!$I$4,$V914-4,0))</f>
        <v/>
      </c>
      <c r="K914" s="158"/>
      <c r="L914" s="158"/>
      <c r="M914" s="158"/>
      <c r="N914" s="158"/>
      <c r="O914" s="158"/>
      <c r="P914" s="157"/>
      <c r="Q914" s="159"/>
      <c r="R914" s="155" t="str">
        <f ca="1">IF(ISERROR($V914),"",OFFSET('Smelter Look-up'!$C$4,$V914-4,0)&amp;"")</f>
        <v/>
      </c>
      <c r="S914" s="160" t="str">
        <f t="array" aca="1" ref="S914" ca="1">IF(B914="","",IF(ISERROR(MATCH($E914,CL,0)),"Unknown",INDIRECT("'C'!$A$"&amp;MATCH($E914,CL,0)+1)))</f>
        <v/>
      </c>
      <c r="T914" s="160" t="str">
        <f t="array" aca="1" ref="T914" ca="1">IF(B914="","",IF(ISERROR(MATCH($J914,SorP!$B$1:$B$6226,0)),"",INDIRECT("'SorP'!$A$"&amp;MATCH($S914&amp;$J914,SorP!C:C,0))))</f>
        <v/>
      </c>
      <c r="U914" s="161"/>
      <c r="V914" s="151" t="e">
        <f>IF(C914="",NA(),IF(OR(C914="Smelter not listed",C914="Smelter not yet identified"),MATCH($B914&amp;$D914,'Smelter Look-up'!$J:$J,0),MATCH($B914&amp;$C914,'Smelter Look-up'!$J:$J,0)))</f>
        <v>#N/A</v>
      </c>
      <c r="W914" s="134"/>
      <c r="X914" s="134">
        <f t="shared" ca="1" si="12"/>
        <v>0</v>
      </c>
      <c r="Y914" s="134"/>
      <c r="Z914" s="134"/>
      <c r="AA914" s="134"/>
      <c r="AB914" s="162" t="str">
        <f t="shared" si="13"/>
        <v/>
      </c>
      <c r="AC914" s="134"/>
      <c r="AD914" s="134"/>
      <c r="AE914" s="134"/>
      <c r="AF914" s="134"/>
      <c r="AG914" s="134"/>
      <c r="AH914" s="134"/>
    </row>
    <row r="915" spans="1:34" ht="12" customHeight="1">
      <c r="A915" s="160"/>
      <c r="B915" s="155" t="str">
        <f t="array" ref="B915">IF(LEN(A915)=0,"",INDEX('Smelter Look-up'!$A:$A,MATCH($A915,'Smelter Look-up'!$E:$E,0)))</f>
        <v/>
      </c>
      <c r="C915" s="158" t="str">
        <f t="array" ref="C915">IF(LEN(A915)=0,"",INDEX('Smelter Look-up'!$C:$C,MATCH($A915,'Smelter Look-up'!$E:$E,0)))</f>
        <v/>
      </c>
      <c r="D915" s="155"/>
      <c r="E915" s="155" t="str">
        <f ca="1">IF(ISERROR($V915),"",OFFSET('Smelter Look-up'!$D$4,$V915-4,0)&amp;"")</f>
        <v/>
      </c>
      <c r="F915" s="155" t="str">
        <f ca="1">IF(ISERROR($V915),"",OFFSET('Smelter Look-up'!$E$4,$V915-4,0))</f>
        <v/>
      </c>
      <c r="G915" s="155" t="str">
        <f ca="1">IF(C915=$X$4,IF(ISERROR($V915),"Enter smelter details","RMI"),IF(ISERROR($V915),"",OFFSET('Smelter Look-up'!$F$4,$V915-4,0)))</f>
        <v/>
      </c>
      <c r="H915" s="156" t="str">
        <f ca="1">IF(ISERROR($V915),"",OFFSET('Smelter Look-up'!$G$4,$V915-4,0))</f>
        <v/>
      </c>
      <c r="I915" s="157" t="str">
        <f ca="1">IF(ISERROR($V915),"",OFFSET('Smelter Look-up'!$H$4,$V915-4,0))</f>
        <v/>
      </c>
      <c r="J915" s="157" t="str">
        <f ca="1">IF(ISERROR($V915),"",OFFSET('Smelter Look-up'!$I$4,$V915-4,0))</f>
        <v/>
      </c>
      <c r="K915" s="158"/>
      <c r="L915" s="158"/>
      <c r="M915" s="158"/>
      <c r="N915" s="158"/>
      <c r="O915" s="158"/>
      <c r="P915" s="157"/>
      <c r="Q915" s="159"/>
      <c r="R915" s="155" t="str">
        <f ca="1">IF(ISERROR($V915),"",OFFSET('Smelter Look-up'!$C$4,$V915-4,0)&amp;"")</f>
        <v/>
      </c>
      <c r="S915" s="160" t="str">
        <f t="array" aca="1" ref="S915" ca="1">IF(B915="","",IF(ISERROR(MATCH($E915,CL,0)),"Unknown",INDIRECT("'C'!$A$"&amp;MATCH($E915,CL,0)+1)))</f>
        <v/>
      </c>
      <c r="T915" s="160" t="str">
        <f t="array" aca="1" ref="T915" ca="1">IF(B915="","",IF(ISERROR(MATCH($J915,SorP!$B$1:$B$6226,0)),"",INDIRECT("'SorP'!$A$"&amp;MATCH($S915&amp;$J915,SorP!C:C,0))))</f>
        <v/>
      </c>
      <c r="U915" s="161"/>
      <c r="V915" s="151" t="e">
        <f>IF(C915="",NA(),IF(OR(C915="Smelter not listed",C915="Smelter not yet identified"),MATCH($B915&amp;$D915,'Smelter Look-up'!$J:$J,0),MATCH($B915&amp;$C915,'Smelter Look-up'!$J:$J,0)))</f>
        <v>#N/A</v>
      </c>
      <c r="W915" s="134"/>
      <c r="X915" s="134">
        <f t="shared" ca="1" si="12"/>
        <v>0</v>
      </c>
      <c r="Y915" s="134"/>
      <c r="Z915" s="134"/>
      <c r="AA915" s="134"/>
      <c r="AB915" s="162" t="str">
        <f t="shared" si="13"/>
        <v/>
      </c>
      <c r="AC915" s="134"/>
      <c r="AD915" s="134"/>
      <c r="AE915" s="134"/>
      <c r="AF915" s="134"/>
      <c r="AG915" s="134"/>
      <c r="AH915" s="134"/>
    </row>
    <row r="916" spans="1:34" ht="12" customHeight="1">
      <c r="A916" s="160"/>
      <c r="B916" s="155" t="str">
        <f t="array" ref="B916">IF(LEN(A916)=0,"",INDEX('Smelter Look-up'!$A:$A,MATCH($A916,'Smelter Look-up'!$E:$E,0)))</f>
        <v/>
      </c>
      <c r="C916" s="158" t="str">
        <f t="array" ref="C916">IF(LEN(A916)=0,"",INDEX('Smelter Look-up'!$C:$C,MATCH($A916,'Smelter Look-up'!$E:$E,0)))</f>
        <v/>
      </c>
      <c r="D916" s="155"/>
      <c r="E916" s="155" t="str">
        <f ca="1">IF(ISERROR($V916),"",OFFSET('Smelter Look-up'!$D$4,$V916-4,0)&amp;"")</f>
        <v/>
      </c>
      <c r="F916" s="155" t="str">
        <f ca="1">IF(ISERROR($V916),"",OFFSET('Smelter Look-up'!$E$4,$V916-4,0))</f>
        <v/>
      </c>
      <c r="G916" s="155" t="str">
        <f ca="1">IF(C916=$X$4,IF(ISERROR($V916),"Enter smelter details","RMI"),IF(ISERROR($V916),"",OFFSET('Smelter Look-up'!$F$4,$V916-4,0)))</f>
        <v/>
      </c>
      <c r="H916" s="156" t="str">
        <f ca="1">IF(ISERROR($V916),"",OFFSET('Smelter Look-up'!$G$4,$V916-4,0))</f>
        <v/>
      </c>
      <c r="I916" s="157" t="str">
        <f ca="1">IF(ISERROR($V916),"",OFFSET('Smelter Look-up'!$H$4,$V916-4,0))</f>
        <v/>
      </c>
      <c r="J916" s="157" t="str">
        <f ca="1">IF(ISERROR($V916),"",OFFSET('Smelter Look-up'!$I$4,$V916-4,0))</f>
        <v/>
      </c>
      <c r="K916" s="158"/>
      <c r="L916" s="158"/>
      <c r="M916" s="158"/>
      <c r="N916" s="158"/>
      <c r="O916" s="158"/>
      <c r="P916" s="157"/>
      <c r="Q916" s="159"/>
      <c r="R916" s="155" t="str">
        <f ca="1">IF(ISERROR($V916),"",OFFSET('Smelter Look-up'!$C$4,$V916-4,0)&amp;"")</f>
        <v/>
      </c>
      <c r="S916" s="160" t="str">
        <f t="array" aca="1" ref="S916" ca="1">IF(B916="","",IF(ISERROR(MATCH($E916,CL,0)),"Unknown",INDIRECT("'C'!$A$"&amp;MATCH($E916,CL,0)+1)))</f>
        <v/>
      </c>
      <c r="T916" s="160" t="str">
        <f t="array" aca="1" ref="T916" ca="1">IF(B916="","",IF(ISERROR(MATCH($J916,SorP!$B$1:$B$6226,0)),"",INDIRECT("'SorP'!$A$"&amp;MATCH($S916&amp;$J916,SorP!C:C,0))))</f>
        <v/>
      </c>
      <c r="U916" s="161"/>
      <c r="V916" s="151" t="e">
        <f>IF(C916="",NA(),IF(OR(C916="Smelter not listed",C916="Smelter not yet identified"),MATCH($B916&amp;$D916,'Smelter Look-up'!$J:$J,0),MATCH($B916&amp;$C916,'Smelter Look-up'!$J:$J,0)))</f>
        <v>#N/A</v>
      </c>
      <c r="W916" s="134"/>
      <c r="X916" s="134">
        <f t="shared" ca="1" si="12"/>
        <v>0</v>
      </c>
      <c r="Y916" s="134"/>
      <c r="Z916" s="134"/>
      <c r="AA916" s="134"/>
      <c r="AB916" s="162" t="str">
        <f t="shared" si="13"/>
        <v/>
      </c>
      <c r="AC916" s="134"/>
      <c r="AD916" s="134"/>
      <c r="AE916" s="134"/>
      <c r="AF916" s="134"/>
      <c r="AG916" s="134"/>
      <c r="AH916" s="134"/>
    </row>
    <row r="917" spans="1:34" ht="12" customHeight="1">
      <c r="A917" s="160"/>
      <c r="B917" s="155" t="str">
        <f t="array" ref="B917">IF(LEN(A917)=0,"",INDEX('Smelter Look-up'!$A:$A,MATCH($A917,'Smelter Look-up'!$E:$E,0)))</f>
        <v/>
      </c>
      <c r="C917" s="158" t="str">
        <f t="array" ref="C917">IF(LEN(A917)=0,"",INDEX('Smelter Look-up'!$C:$C,MATCH($A917,'Smelter Look-up'!$E:$E,0)))</f>
        <v/>
      </c>
      <c r="D917" s="155"/>
      <c r="E917" s="155" t="str">
        <f ca="1">IF(ISERROR($V917),"",OFFSET('Smelter Look-up'!$D$4,$V917-4,0)&amp;"")</f>
        <v/>
      </c>
      <c r="F917" s="155" t="str">
        <f ca="1">IF(ISERROR($V917),"",OFFSET('Smelter Look-up'!$E$4,$V917-4,0))</f>
        <v/>
      </c>
      <c r="G917" s="155" t="str">
        <f ca="1">IF(C917=$X$4,IF(ISERROR($V917),"Enter smelter details","RMI"),IF(ISERROR($V917),"",OFFSET('Smelter Look-up'!$F$4,$V917-4,0)))</f>
        <v/>
      </c>
      <c r="H917" s="156" t="str">
        <f ca="1">IF(ISERROR($V917),"",OFFSET('Smelter Look-up'!$G$4,$V917-4,0))</f>
        <v/>
      </c>
      <c r="I917" s="157" t="str">
        <f ca="1">IF(ISERROR($V917),"",OFFSET('Smelter Look-up'!$H$4,$V917-4,0))</f>
        <v/>
      </c>
      <c r="J917" s="157" t="str">
        <f ca="1">IF(ISERROR($V917),"",OFFSET('Smelter Look-up'!$I$4,$V917-4,0))</f>
        <v/>
      </c>
      <c r="K917" s="158"/>
      <c r="L917" s="158"/>
      <c r="M917" s="158"/>
      <c r="N917" s="158"/>
      <c r="O917" s="158"/>
      <c r="P917" s="157"/>
      <c r="Q917" s="159"/>
      <c r="R917" s="155" t="str">
        <f ca="1">IF(ISERROR($V917),"",OFFSET('Smelter Look-up'!$C$4,$V917-4,0)&amp;"")</f>
        <v/>
      </c>
      <c r="S917" s="160" t="str">
        <f t="array" aca="1" ref="S917" ca="1">IF(B917="","",IF(ISERROR(MATCH($E917,CL,0)),"Unknown",INDIRECT("'C'!$A$"&amp;MATCH($E917,CL,0)+1)))</f>
        <v/>
      </c>
      <c r="T917" s="160" t="str">
        <f t="array" aca="1" ref="T917" ca="1">IF(B917="","",IF(ISERROR(MATCH($J917,SorP!$B$1:$B$6226,0)),"",INDIRECT("'SorP'!$A$"&amp;MATCH($S917&amp;$J917,SorP!C:C,0))))</f>
        <v/>
      </c>
      <c r="U917" s="161"/>
      <c r="V917" s="151" t="e">
        <f>IF(C917="",NA(),IF(OR(C917="Smelter not listed",C917="Smelter not yet identified"),MATCH($B917&amp;$D917,'Smelter Look-up'!$J:$J,0),MATCH($B917&amp;$C917,'Smelter Look-up'!$J:$J,0)))</f>
        <v>#N/A</v>
      </c>
      <c r="W917" s="134"/>
      <c r="X917" s="134">
        <f t="shared" ca="1" si="12"/>
        <v>0</v>
      </c>
      <c r="Y917" s="134"/>
      <c r="Z917" s="134"/>
      <c r="AA917" s="134"/>
      <c r="AB917" s="162" t="str">
        <f t="shared" si="13"/>
        <v/>
      </c>
      <c r="AC917" s="134"/>
      <c r="AD917" s="134"/>
      <c r="AE917" s="134"/>
      <c r="AF917" s="134"/>
      <c r="AG917" s="134"/>
      <c r="AH917" s="134"/>
    </row>
    <row r="918" spans="1:34" ht="12" customHeight="1">
      <c r="A918" s="160"/>
      <c r="B918" s="155" t="str">
        <f t="array" ref="B918">IF(LEN(A918)=0,"",INDEX('Smelter Look-up'!$A:$A,MATCH($A918,'Smelter Look-up'!$E:$E,0)))</f>
        <v/>
      </c>
      <c r="C918" s="158" t="str">
        <f t="array" ref="C918">IF(LEN(A918)=0,"",INDEX('Smelter Look-up'!$C:$C,MATCH($A918,'Smelter Look-up'!$E:$E,0)))</f>
        <v/>
      </c>
      <c r="D918" s="155"/>
      <c r="E918" s="155" t="str">
        <f ca="1">IF(ISERROR($V918),"",OFFSET('Smelter Look-up'!$D$4,$V918-4,0)&amp;"")</f>
        <v/>
      </c>
      <c r="F918" s="155" t="str">
        <f ca="1">IF(ISERROR($V918),"",OFFSET('Smelter Look-up'!$E$4,$V918-4,0))</f>
        <v/>
      </c>
      <c r="G918" s="155" t="str">
        <f ca="1">IF(C918=$X$4,IF(ISERROR($V918),"Enter smelter details","RMI"),IF(ISERROR($V918),"",OFFSET('Smelter Look-up'!$F$4,$V918-4,0)))</f>
        <v/>
      </c>
      <c r="H918" s="156" t="str">
        <f ca="1">IF(ISERROR($V918),"",OFFSET('Smelter Look-up'!$G$4,$V918-4,0))</f>
        <v/>
      </c>
      <c r="I918" s="157" t="str">
        <f ca="1">IF(ISERROR($V918),"",OFFSET('Smelter Look-up'!$H$4,$V918-4,0))</f>
        <v/>
      </c>
      <c r="J918" s="157" t="str">
        <f ca="1">IF(ISERROR($V918),"",OFFSET('Smelter Look-up'!$I$4,$V918-4,0))</f>
        <v/>
      </c>
      <c r="K918" s="158"/>
      <c r="L918" s="158"/>
      <c r="M918" s="158"/>
      <c r="N918" s="158"/>
      <c r="O918" s="158"/>
      <c r="P918" s="157"/>
      <c r="Q918" s="159"/>
      <c r="R918" s="155" t="str">
        <f ca="1">IF(ISERROR($V918),"",OFFSET('Smelter Look-up'!$C$4,$V918-4,0)&amp;"")</f>
        <v/>
      </c>
      <c r="S918" s="160" t="str">
        <f t="array" aca="1" ref="S918" ca="1">IF(B918="","",IF(ISERROR(MATCH($E918,CL,0)),"Unknown",INDIRECT("'C'!$A$"&amp;MATCH($E918,CL,0)+1)))</f>
        <v/>
      </c>
      <c r="T918" s="160" t="str">
        <f t="array" aca="1" ref="T918" ca="1">IF(B918="","",IF(ISERROR(MATCH($J918,SorP!$B$1:$B$6226,0)),"",INDIRECT("'SorP'!$A$"&amp;MATCH($S918&amp;$J918,SorP!C:C,0))))</f>
        <v/>
      </c>
      <c r="U918" s="161"/>
      <c r="V918" s="151" t="e">
        <f>IF(C918="",NA(),IF(OR(C918="Smelter not listed",C918="Smelter not yet identified"),MATCH($B918&amp;$D918,'Smelter Look-up'!$J:$J,0),MATCH($B918&amp;$C918,'Smelter Look-up'!$J:$J,0)))</f>
        <v>#N/A</v>
      </c>
      <c r="W918" s="134"/>
      <c r="X918" s="134">
        <f t="shared" ca="1" si="12"/>
        <v>0</v>
      </c>
      <c r="Y918" s="134"/>
      <c r="Z918" s="134"/>
      <c r="AA918" s="134"/>
      <c r="AB918" s="162" t="str">
        <f t="shared" si="13"/>
        <v/>
      </c>
      <c r="AC918" s="134"/>
      <c r="AD918" s="134"/>
      <c r="AE918" s="134"/>
      <c r="AF918" s="134"/>
      <c r="AG918" s="134"/>
      <c r="AH918" s="134"/>
    </row>
    <row r="919" spans="1:34" ht="12" customHeight="1">
      <c r="A919" s="160"/>
      <c r="B919" s="155" t="str">
        <f t="array" ref="B919">IF(LEN(A919)=0,"",INDEX('Smelter Look-up'!$A:$A,MATCH($A919,'Smelter Look-up'!$E:$E,0)))</f>
        <v/>
      </c>
      <c r="C919" s="158" t="str">
        <f t="array" ref="C919">IF(LEN(A919)=0,"",INDEX('Smelter Look-up'!$C:$C,MATCH($A919,'Smelter Look-up'!$E:$E,0)))</f>
        <v/>
      </c>
      <c r="D919" s="155"/>
      <c r="E919" s="155" t="str">
        <f ca="1">IF(ISERROR($V919),"",OFFSET('Smelter Look-up'!$D$4,$V919-4,0)&amp;"")</f>
        <v/>
      </c>
      <c r="F919" s="155" t="str">
        <f ca="1">IF(ISERROR($V919),"",OFFSET('Smelter Look-up'!$E$4,$V919-4,0))</f>
        <v/>
      </c>
      <c r="G919" s="155" t="str">
        <f ca="1">IF(C919=$X$4,IF(ISERROR($V919),"Enter smelter details","RMI"),IF(ISERROR($V919),"",OFFSET('Smelter Look-up'!$F$4,$V919-4,0)))</f>
        <v/>
      </c>
      <c r="H919" s="156" t="str">
        <f ca="1">IF(ISERROR($V919),"",OFFSET('Smelter Look-up'!$G$4,$V919-4,0))</f>
        <v/>
      </c>
      <c r="I919" s="157" t="str">
        <f ca="1">IF(ISERROR($V919),"",OFFSET('Smelter Look-up'!$H$4,$V919-4,0))</f>
        <v/>
      </c>
      <c r="J919" s="157" t="str">
        <f ca="1">IF(ISERROR($V919),"",OFFSET('Smelter Look-up'!$I$4,$V919-4,0))</f>
        <v/>
      </c>
      <c r="K919" s="158"/>
      <c r="L919" s="158"/>
      <c r="M919" s="158"/>
      <c r="N919" s="158"/>
      <c r="O919" s="158"/>
      <c r="P919" s="157"/>
      <c r="Q919" s="159"/>
      <c r="R919" s="155" t="str">
        <f ca="1">IF(ISERROR($V919),"",OFFSET('Smelter Look-up'!$C$4,$V919-4,0)&amp;"")</f>
        <v/>
      </c>
      <c r="S919" s="160" t="str">
        <f t="array" aca="1" ref="S919" ca="1">IF(B919="","",IF(ISERROR(MATCH($E919,CL,0)),"Unknown",INDIRECT("'C'!$A$"&amp;MATCH($E919,CL,0)+1)))</f>
        <v/>
      </c>
      <c r="T919" s="160" t="str">
        <f t="array" aca="1" ref="T919" ca="1">IF(B919="","",IF(ISERROR(MATCH($J919,SorP!$B$1:$B$6226,0)),"",INDIRECT("'SorP'!$A$"&amp;MATCH($S919&amp;$J919,SorP!C:C,0))))</f>
        <v/>
      </c>
      <c r="U919" s="161"/>
      <c r="V919" s="151" t="e">
        <f>IF(C919="",NA(),IF(OR(C919="Smelter not listed",C919="Smelter not yet identified"),MATCH($B919&amp;$D919,'Smelter Look-up'!$J:$J,0),MATCH($B919&amp;$C919,'Smelter Look-up'!$J:$J,0)))</f>
        <v>#N/A</v>
      </c>
      <c r="W919" s="134"/>
      <c r="X919" s="134">
        <f t="shared" ca="1" si="12"/>
        <v>0</v>
      </c>
      <c r="Y919" s="134"/>
      <c r="Z919" s="134"/>
      <c r="AA919" s="134"/>
      <c r="AB919" s="162" t="str">
        <f t="shared" si="13"/>
        <v/>
      </c>
      <c r="AC919" s="134"/>
      <c r="AD919" s="134"/>
      <c r="AE919" s="134"/>
      <c r="AF919" s="134"/>
      <c r="AG919" s="134"/>
      <c r="AH919" s="134"/>
    </row>
    <row r="920" spans="1:34" ht="12" customHeight="1">
      <c r="A920" s="160"/>
      <c r="B920" s="155" t="str">
        <f t="array" ref="B920">IF(LEN(A920)=0,"",INDEX('Smelter Look-up'!$A:$A,MATCH($A920,'Smelter Look-up'!$E:$E,0)))</f>
        <v/>
      </c>
      <c r="C920" s="158" t="str">
        <f t="array" ref="C920">IF(LEN(A920)=0,"",INDEX('Smelter Look-up'!$C:$C,MATCH($A920,'Smelter Look-up'!$E:$E,0)))</f>
        <v/>
      </c>
      <c r="D920" s="155"/>
      <c r="E920" s="155" t="str">
        <f ca="1">IF(ISERROR($V920),"",OFFSET('Smelter Look-up'!$D$4,$V920-4,0)&amp;"")</f>
        <v/>
      </c>
      <c r="F920" s="155" t="str">
        <f ca="1">IF(ISERROR($V920),"",OFFSET('Smelter Look-up'!$E$4,$V920-4,0))</f>
        <v/>
      </c>
      <c r="G920" s="155" t="str">
        <f ca="1">IF(C920=$X$4,IF(ISERROR($V920),"Enter smelter details","RMI"),IF(ISERROR($V920),"",OFFSET('Smelter Look-up'!$F$4,$V920-4,0)))</f>
        <v/>
      </c>
      <c r="H920" s="156" t="str">
        <f ca="1">IF(ISERROR($V920),"",OFFSET('Smelter Look-up'!$G$4,$V920-4,0))</f>
        <v/>
      </c>
      <c r="I920" s="157" t="str">
        <f ca="1">IF(ISERROR($V920),"",OFFSET('Smelter Look-up'!$H$4,$V920-4,0))</f>
        <v/>
      </c>
      <c r="J920" s="157" t="str">
        <f ca="1">IF(ISERROR($V920),"",OFFSET('Smelter Look-up'!$I$4,$V920-4,0))</f>
        <v/>
      </c>
      <c r="K920" s="158"/>
      <c r="L920" s="158"/>
      <c r="M920" s="158"/>
      <c r="N920" s="158"/>
      <c r="O920" s="158"/>
      <c r="P920" s="157"/>
      <c r="Q920" s="159"/>
      <c r="R920" s="155" t="str">
        <f ca="1">IF(ISERROR($V920),"",OFFSET('Smelter Look-up'!$C$4,$V920-4,0)&amp;"")</f>
        <v/>
      </c>
      <c r="S920" s="160" t="str">
        <f t="array" aca="1" ref="S920" ca="1">IF(B920="","",IF(ISERROR(MATCH($E920,CL,0)),"Unknown",INDIRECT("'C'!$A$"&amp;MATCH($E920,CL,0)+1)))</f>
        <v/>
      </c>
      <c r="T920" s="160" t="str">
        <f t="array" aca="1" ref="T920" ca="1">IF(B920="","",IF(ISERROR(MATCH($J920,SorP!$B$1:$B$6226,0)),"",INDIRECT("'SorP'!$A$"&amp;MATCH($S920&amp;$J920,SorP!C:C,0))))</f>
        <v/>
      </c>
      <c r="U920" s="161"/>
      <c r="V920" s="151" t="e">
        <f>IF(C920="",NA(),IF(OR(C920="Smelter not listed",C920="Smelter not yet identified"),MATCH($B920&amp;$D920,'Smelter Look-up'!$J:$J,0),MATCH($B920&amp;$C920,'Smelter Look-up'!$J:$J,0)))</f>
        <v>#N/A</v>
      </c>
      <c r="W920" s="134"/>
      <c r="X920" s="134">
        <f t="shared" ca="1" si="12"/>
        <v>0</v>
      </c>
      <c r="Y920" s="134"/>
      <c r="Z920" s="134"/>
      <c r="AA920" s="134"/>
      <c r="AB920" s="162" t="str">
        <f t="shared" si="13"/>
        <v/>
      </c>
      <c r="AC920" s="134"/>
      <c r="AD920" s="134"/>
      <c r="AE920" s="134"/>
      <c r="AF920" s="134"/>
      <c r="AG920" s="134"/>
      <c r="AH920" s="134"/>
    </row>
    <row r="921" spans="1:34" ht="12" customHeight="1">
      <c r="A921" s="160"/>
      <c r="B921" s="155" t="str">
        <f t="array" ref="B921">IF(LEN(A921)=0,"",INDEX('Smelter Look-up'!$A:$A,MATCH($A921,'Smelter Look-up'!$E:$E,0)))</f>
        <v/>
      </c>
      <c r="C921" s="158" t="str">
        <f t="array" ref="C921">IF(LEN(A921)=0,"",INDEX('Smelter Look-up'!$C:$C,MATCH($A921,'Smelter Look-up'!$E:$E,0)))</f>
        <v/>
      </c>
      <c r="D921" s="155"/>
      <c r="E921" s="155" t="str">
        <f ca="1">IF(ISERROR($V921),"",OFFSET('Smelter Look-up'!$D$4,$V921-4,0)&amp;"")</f>
        <v/>
      </c>
      <c r="F921" s="155" t="str">
        <f ca="1">IF(ISERROR($V921),"",OFFSET('Smelter Look-up'!$E$4,$V921-4,0))</f>
        <v/>
      </c>
      <c r="G921" s="155" t="str">
        <f ca="1">IF(C921=$X$4,IF(ISERROR($V921),"Enter smelter details","RMI"),IF(ISERROR($V921),"",OFFSET('Smelter Look-up'!$F$4,$V921-4,0)))</f>
        <v/>
      </c>
      <c r="H921" s="156" t="str">
        <f ca="1">IF(ISERROR($V921),"",OFFSET('Smelter Look-up'!$G$4,$V921-4,0))</f>
        <v/>
      </c>
      <c r="I921" s="157" t="str">
        <f ca="1">IF(ISERROR($V921),"",OFFSET('Smelter Look-up'!$H$4,$V921-4,0))</f>
        <v/>
      </c>
      <c r="J921" s="157" t="str">
        <f ca="1">IF(ISERROR($V921),"",OFFSET('Smelter Look-up'!$I$4,$V921-4,0))</f>
        <v/>
      </c>
      <c r="K921" s="158"/>
      <c r="L921" s="158"/>
      <c r="M921" s="158"/>
      <c r="N921" s="158"/>
      <c r="O921" s="158"/>
      <c r="P921" s="157"/>
      <c r="Q921" s="159"/>
      <c r="R921" s="155" t="str">
        <f ca="1">IF(ISERROR($V921),"",OFFSET('Smelter Look-up'!$C$4,$V921-4,0)&amp;"")</f>
        <v/>
      </c>
      <c r="S921" s="160" t="str">
        <f t="array" aca="1" ref="S921" ca="1">IF(B921="","",IF(ISERROR(MATCH($E921,CL,0)),"Unknown",INDIRECT("'C'!$A$"&amp;MATCH($E921,CL,0)+1)))</f>
        <v/>
      </c>
      <c r="T921" s="160" t="str">
        <f t="array" aca="1" ref="T921" ca="1">IF(B921="","",IF(ISERROR(MATCH($J921,SorP!$B$1:$B$6226,0)),"",INDIRECT("'SorP'!$A$"&amp;MATCH($S921&amp;$J921,SorP!C:C,0))))</f>
        <v/>
      </c>
      <c r="U921" s="161"/>
      <c r="V921" s="151" t="e">
        <f>IF(C921="",NA(),IF(OR(C921="Smelter not listed",C921="Smelter not yet identified"),MATCH($B921&amp;$D921,'Smelter Look-up'!$J:$J,0),MATCH($B921&amp;$C921,'Smelter Look-up'!$J:$J,0)))</f>
        <v>#N/A</v>
      </c>
      <c r="W921" s="134"/>
      <c r="X921" s="134">
        <f t="shared" ca="1" si="12"/>
        <v>0</v>
      </c>
      <c r="Y921" s="134"/>
      <c r="Z921" s="134"/>
      <c r="AA921" s="134"/>
      <c r="AB921" s="162" t="str">
        <f t="shared" si="13"/>
        <v/>
      </c>
      <c r="AC921" s="134"/>
      <c r="AD921" s="134"/>
      <c r="AE921" s="134"/>
      <c r="AF921" s="134"/>
      <c r="AG921" s="134"/>
      <c r="AH921" s="134"/>
    </row>
    <row r="922" spans="1:34" ht="12" customHeight="1">
      <c r="A922" s="160"/>
      <c r="B922" s="155" t="str">
        <f t="array" ref="B922">IF(LEN(A922)=0,"",INDEX('Smelter Look-up'!$A:$A,MATCH($A922,'Smelter Look-up'!$E:$E,0)))</f>
        <v/>
      </c>
      <c r="C922" s="158" t="str">
        <f t="array" ref="C922">IF(LEN(A922)=0,"",INDEX('Smelter Look-up'!$C:$C,MATCH($A922,'Smelter Look-up'!$E:$E,0)))</f>
        <v/>
      </c>
      <c r="D922" s="155"/>
      <c r="E922" s="155" t="str">
        <f ca="1">IF(ISERROR($V922),"",OFFSET('Smelter Look-up'!$D$4,$V922-4,0)&amp;"")</f>
        <v/>
      </c>
      <c r="F922" s="155" t="str">
        <f ca="1">IF(ISERROR($V922),"",OFFSET('Smelter Look-up'!$E$4,$V922-4,0))</f>
        <v/>
      </c>
      <c r="G922" s="155" t="str">
        <f ca="1">IF(C922=$X$4,IF(ISERROR($V922),"Enter smelter details","RMI"),IF(ISERROR($V922),"",OFFSET('Smelter Look-up'!$F$4,$V922-4,0)))</f>
        <v/>
      </c>
      <c r="H922" s="156" t="str">
        <f ca="1">IF(ISERROR($V922),"",OFFSET('Smelter Look-up'!$G$4,$V922-4,0))</f>
        <v/>
      </c>
      <c r="I922" s="157" t="str">
        <f ca="1">IF(ISERROR($V922),"",OFFSET('Smelter Look-up'!$H$4,$V922-4,0))</f>
        <v/>
      </c>
      <c r="J922" s="157" t="str">
        <f ca="1">IF(ISERROR($V922),"",OFFSET('Smelter Look-up'!$I$4,$V922-4,0))</f>
        <v/>
      </c>
      <c r="K922" s="158"/>
      <c r="L922" s="158"/>
      <c r="M922" s="158"/>
      <c r="N922" s="158"/>
      <c r="O922" s="158"/>
      <c r="P922" s="157"/>
      <c r="Q922" s="159"/>
      <c r="R922" s="155" t="str">
        <f ca="1">IF(ISERROR($V922),"",OFFSET('Smelter Look-up'!$C$4,$V922-4,0)&amp;"")</f>
        <v/>
      </c>
      <c r="S922" s="160" t="str">
        <f t="array" aca="1" ref="S922" ca="1">IF(B922="","",IF(ISERROR(MATCH($E922,CL,0)),"Unknown",INDIRECT("'C'!$A$"&amp;MATCH($E922,CL,0)+1)))</f>
        <v/>
      </c>
      <c r="T922" s="160" t="str">
        <f t="array" aca="1" ref="T922" ca="1">IF(B922="","",IF(ISERROR(MATCH($J922,SorP!$B$1:$B$6226,0)),"",INDIRECT("'SorP'!$A$"&amp;MATCH($S922&amp;$J922,SorP!C:C,0))))</f>
        <v/>
      </c>
      <c r="U922" s="161"/>
      <c r="V922" s="151" t="e">
        <f>IF(C922="",NA(),IF(OR(C922="Smelter not listed",C922="Smelter not yet identified"),MATCH($B922&amp;$D922,'Smelter Look-up'!$J:$J,0),MATCH($B922&amp;$C922,'Smelter Look-up'!$J:$J,0)))</f>
        <v>#N/A</v>
      </c>
      <c r="W922" s="134"/>
      <c r="X922" s="134">
        <f t="shared" ca="1" si="12"/>
        <v>0</v>
      </c>
      <c r="Y922" s="134"/>
      <c r="Z922" s="134"/>
      <c r="AA922" s="134"/>
      <c r="AB922" s="162" t="str">
        <f t="shared" si="13"/>
        <v/>
      </c>
      <c r="AC922" s="134"/>
      <c r="AD922" s="134"/>
      <c r="AE922" s="134"/>
      <c r="AF922" s="134"/>
      <c r="AG922" s="134"/>
      <c r="AH922" s="134"/>
    </row>
    <row r="923" spans="1:34" ht="12" customHeight="1">
      <c r="A923" s="160"/>
      <c r="B923" s="155" t="str">
        <f t="array" ref="B923">IF(LEN(A923)=0,"",INDEX('Smelter Look-up'!$A:$A,MATCH($A923,'Smelter Look-up'!$E:$E,0)))</f>
        <v/>
      </c>
      <c r="C923" s="158" t="str">
        <f t="array" ref="C923">IF(LEN(A923)=0,"",INDEX('Smelter Look-up'!$C:$C,MATCH($A923,'Smelter Look-up'!$E:$E,0)))</f>
        <v/>
      </c>
      <c r="D923" s="155"/>
      <c r="E923" s="155" t="str">
        <f ca="1">IF(ISERROR($V923),"",OFFSET('Smelter Look-up'!$D$4,$V923-4,0)&amp;"")</f>
        <v/>
      </c>
      <c r="F923" s="155" t="str">
        <f ca="1">IF(ISERROR($V923),"",OFFSET('Smelter Look-up'!$E$4,$V923-4,0))</f>
        <v/>
      </c>
      <c r="G923" s="155" t="str">
        <f ca="1">IF(C923=$X$4,IF(ISERROR($V923),"Enter smelter details","RMI"),IF(ISERROR($V923),"",OFFSET('Smelter Look-up'!$F$4,$V923-4,0)))</f>
        <v/>
      </c>
      <c r="H923" s="156" t="str">
        <f ca="1">IF(ISERROR($V923),"",OFFSET('Smelter Look-up'!$G$4,$V923-4,0))</f>
        <v/>
      </c>
      <c r="I923" s="157" t="str">
        <f ca="1">IF(ISERROR($V923),"",OFFSET('Smelter Look-up'!$H$4,$V923-4,0))</f>
        <v/>
      </c>
      <c r="J923" s="157" t="str">
        <f ca="1">IF(ISERROR($V923),"",OFFSET('Smelter Look-up'!$I$4,$V923-4,0))</f>
        <v/>
      </c>
      <c r="K923" s="158"/>
      <c r="L923" s="158"/>
      <c r="M923" s="158"/>
      <c r="N923" s="158"/>
      <c r="O923" s="158"/>
      <c r="P923" s="157"/>
      <c r="Q923" s="159"/>
      <c r="R923" s="155" t="str">
        <f ca="1">IF(ISERROR($V923),"",OFFSET('Smelter Look-up'!$C$4,$V923-4,0)&amp;"")</f>
        <v/>
      </c>
      <c r="S923" s="160" t="str">
        <f t="array" aca="1" ref="S923" ca="1">IF(B923="","",IF(ISERROR(MATCH($E923,CL,0)),"Unknown",INDIRECT("'C'!$A$"&amp;MATCH($E923,CL,0)+1)))</f>
        <v/>
      </c>
      <c r="T923" s="160" t="str">
        <f t="array" aca="1" ref="T923" ca="1">IF(B923="","",IF(ISERROR(MATCH($J923,SorP!$B$1:$B$6226,0)),"",INDIRECT("'SorP'!$A$"&amp;MATCH($S923&amp;$J923,SorP!C:C,0))))</f>
        <v/>
      </c>
      <c r="U923" s="161"/>
      <c r="V923" s="151" t="e">
        <f>IF(C923="",NA(),IF(OR(C923="Smelter not listed",C923="Smelter not yet identified"),MATCH($B923&amp;$D923,'Smelter Look-up'!$J:$J,0),MATCH($B923&amp;$C923,'Smelter Look-up'!$J:$J,0)))</f>
        <v>#N/A</v>
      </c>
      <c r="W923" s="134"/>
      <c r="X923" s="134">
        <f t="shared" ca="1" si="12"/>
        <v>0</v>
      </c>
      <c r="Y923" s="134"/>
      <c r="Z923" s="134"/>
      <c r="AA923" s="134"/>
      <c r="AB923" s="162" t="str">
        <f t="shared" si="13"/>
        <v/>
      </c>
      <c r="AC923" s="134"/>
      <c r="AD923" s="134"/>
      <c r="AE923" s="134"/>
      <c r="AF923" s="134"/>
      <c r="AG923" s="134"/>
      <c r="AH923" s="134"/>
    </row>
    <row r="924" spans="1:34" ht="12" customHeight="1">
      <c r="A924" s="160"/>
      <c r="B924" s="155" t="str">
        <f t="array" ref="B924">IF(LEN(A924)=0,"",INDEX('Smelter Look-up'!$A:$A,MATCH($A924,'Smelter Look-up'!$E:$E,0)))</f>
        <v/>
      </c>
      <c r="C924" s="158" t="str">
        <f t="array" ref="C924">IF(LEN(A924)=0,"",INDEX('Smelter Look-up'!$C:$C,MATCH($A924,'Smelter Look-up'!$E:$E,0)))</f>
        <v/>
      </c>
      <c r="D924" s="155"/>
      <c r="E924" s="155" t="str">
        <f ca="1">IF(ISERROR($V924),"",OFFSET('Smelter Look-up'!$D$4,$V924-4,0)&amp;"")</f>
        <v/>
      </c>
      <c r="F924" s="155" t="str">
        <f ca="1">IF(ISERROR($V924),"",OFFSET('Smelter Look-up'!$E$4,$V924-4,0))</f>
        <v/>
      </c>
      <c r="G924" s="155" t="str">
        <f ca="1">IF(C924=$X$4,IF(ISERROR($V924),"Enter smelter details","RMI"),IF(ISERROR($V924),"",OFFSET('Smelter Look-up'!$F$4,$V924-4,0)))</f>
        <v/>
      </c>
      <c r="H924" s="156" t="str">
        <f ca="1">IF(ISERROR($V924),"",OFFSET('Smelter Look-up'!$G$4,$V924-4,0))</f>
        <v/>
      </c>
      <c r="I924" s="157" t="str">
        <f ca="1">IF(ISERROR($V924),"",OFFSET('Smelter Look-up'!$H$4,$V924-4,0))</f>
        <v/>
      </c>
      <c r="J924" s="157" t="str">
        <f ca="1">IF(ISERROR($V924),"",OFFSET('Smelter Look-up'!$I$4,$V924-4,0))</f>
        <v/>
      </c>
      <c r="K924" s="158"/>
      <c r="L924" s="158"/>
      <c r="M924" s="158"/>
      <c r="N924" s="158"/>
      <c r="O924" s="158"/>
      <c r="P924" s="157"/>
      <c r="Q924" s="159"/>
      <c r="R924" s="155" t="str">
        <f ca="1">IF(ISERROR($V924),"",OFFSET('Smelter Look-up'!$C$4,$V924-4,0)&amp;"")</f>
        <v/>
      </c>
      <c r="S924" s="160" t="str">
        <f t="array" aca="1" ref="S924" ca="1">IF(B924="","",IF(ISERROR(MATCH($E924,CL,0)),"Unknown",INDIRECT("'C'!$A$"&amp;MATCH($E924,CL,0)+1)))</f>
        <v/>
      </c>
      <c r="T924" s="160" t="str">
        <f t="array" aca="1" ref="T924" ca="1">IF(B924="","",IF(ISERROR(MATCH($J924,SorP!$B$1:$B$6226,0)),"",INDIRECT("'SorP'!$A$"&amp;MATCH($S924&amp;$J924,SorP!C:C,0))))</f>
        <v/>
      </c>
      <c r="U924" s="161"/>
      <c r="V924" s="151" t="e">
        <f>IF(C924="",NA(),IF(OR(C924="Smelter not listed",C924="Smelter not yet identified"),MATCH($B924&amp;$D924,'Smelter Look-up'!$J:$J,0),MATCH($B924&amp;$C924,'Smelter Look-up'!$J:$J,0)))</f>
        <v>#N/A</v>
      </c>
      <c r="W924" s="134"/>
      <c r="X924" s="134">
        <f t="shared" ca="1" si="12"/>
        <v>0</v>
      </c>
      <c r="Y924" s="134"/>
      <c r="Z924" s="134"/>
      <c r="AA924" s="134"/>
      <c r="AB924" s="162" t="str">
        <f t="shared" si="13"/>
        <v/>
      </c>
      <c r="AC924" s="134"/>
      <c r="AD924" s="134"/>
      <c r="AE924" s="134"/>
      <c r="AF924" s="134"/>
      <c r="AG924" s="134"/>
      <c r="AH924" s="134"/>
    </row>
    <row r="925" spans="1:34" ht="12" customHeight="1">
      <c r="A925" s="160"/>
      <c r="B925" s="155" t="str">
        <f t="array" ref="B925">IF(LEN(A925)=0,"",INDEX('Smelter Look-up'!$A:$A,MATCH($A925,'Smelter Look-up'!$E:$E,0)))</f>
        <v/>
      </c>
      <c r="C925" s="158" t="str">
        <f t="array" ref="C925">IF(LEN(A925)=0,"",INDEX('Smelter Look-up'!$C:$C,MATCH($A925,'Smelter Look-up'!$E:$E,0)))</f>
        <v/>
      </c>
      <c r="D925" s="155"/>
      <c r="E925" s="155" t="str">
        <f ca="1">IF(ISERROR($V925),"",OFFSET('Smelter Look-up'!$D$4,$V925-4,0)&amp;"")</f>
        <v/>
      </c>
      <c r="F925" s="155" t="str">
        <f ca="1">IF(ISERROR($V925),"",OFFSET('Smelter Look-up'!$E$4,$V925-4,0))</f>
        <v/>
      </c>
      <c r="G925" s="155" t="str">
        <f ca="1">IF(C925=$X$4,IF(ISERROR($V925),"Enter smelter details","RMI"),IF(ISERROR($V925),"",OFFSET('Smelter Look-up'!$F$4,$V925-4,0)))</f>
        <v/>
      </c>
      <c r="H925" s="156" t="str">
        <f ca="1">IF(ISERROR($V925),"",OFFSET('Smelter Look-up'!$G$4,$V925-4,0))</f>
        <v/>
      </c>
      <c r="I925" s="157" t="str">
        <f ca="1">IF(ISERROR($V925),"",OFFSET('Smelter Look-up'!$H$4,$V925-4,0))</f>
        <v/>
      </c>
      <c r="J925" s="157" t="str">
        <f ca="1">IF(ISERROR($V925),"",OFFSET('Smelter Look-up'!$I$4,$V925-4,0))</f>
        <v/>
      </c>
      <c r="K925" s="158"/>
      <c r="L925" s="158"/>
      <c r="M925" s="158"/>
      <c r="N925" s="158"/>
      <c r="O925" s="158"/>
      <c r="P925" s="157"/>
      <c r="Q925" s="159"/>
      <c r="R925" s="155" t="str">
        <f ca="1">IF(ISERROR($V925),"",OFFSET('Smelter Look-up'!$C$4,$V925-4,0)&amp;"")</f>
        <v/>
      </c>
      <c r="S925" s="160" t="str">
        <f t="array" aca="1" ref="S925" ca="1">IF(B925="","",IF(ISERROR(MATCH($E925,CL,0)),"Unknown",INDIRECT("'C'!$A$"&amp;MATCH($E925,CL,0)+1)))</f>
        <v/>
      </c>
      <c r="T925" s="160" t="str">
        <f t="array" aca="1" ref="T925" ca="1">IF(B925="","",IF(ISERROR(MATCH($J925,SorP!$B$1:$B$6226,0)),"",INDIRECT("'SorP'!$A$"&amp;MATCH($S925&amp;$J925,SorP!C:C,0))))</f>
        <v/>
      </c>
      <c r="U925" s="161"/>
      <c r="V925" s="151" t="e">
        <f>IF(C925="",NA(),IF(OR(C925="Smelter not listed",C925="Smelter not yet identified"),MATCH($B925&amp;$D925,'Smelter Look-up'!$J:$J,0),MATCH($B925&amp;$C925,'Smelter Look-up'!$J:$J,0)))</f>
        <v>#N/A</v>
      </c>
      <c r="W925" s="134"/>
      <c r="X925" s="134">
        <f t="shared" ca="1" si="12"/>
        <v>0</v>
      </c>
      <c r="Y925" s="134"/>
      <c r="Z925" s="134"/>
      <c r="AA925" s="134"/>
      <c r="AB925" s="162" t="str">
        <f t="shared" si="13"/>
        <v/>
      </c>
      <c r="AC925" s="134"/>
      <c r="AD925" s="134"/>
      <c r="AE925" s="134"/>
      <c r="AF925" s="134"/>
      <c r="AG925" s="134"/>
      <c r="AH925" s="134"/>
    </row>
    <row r="926" spans="1:34" ht="12" customHeight="1">
      <c r="A926" s="160"/>
      <c r="B926" s="155" t="str">
        <f t="array" ref="B926">IF(LEN(A926)=0,"",INDEX('Smelter Look-up'!$A:$A,MATCH($A926,'Smelter Look-up'!$E:$E,0)))</f>
        <v/>
      </c>
      <c r="C926" s="158" t="str">
        <f t="array" ref="C926">IF(LEN(A926)=0,"",INDEX('Smelter Look-up'!$C:$C,MATCH($A926,'Smelter Look-up'!$E:$E,0)))</f>
        <v/>
      </c>
      <c r="D926" s="155"/>
      <c r="E926" s="155" t="str">
        <f ca="1">IF(ISERROR($V926),"",OFFSET('Smelter Look-up'!$D$4,$V926-4,0)&amp;"")</f>
        <v/>
      </c>
      <c r="F926" s="155" t="str">
        <f ca="1">IF(ISERROR($V926),"",OFFSET('Smelter Look-up'!$E$4,$V926-4,0))</f>
        <v/>
      </c>
      <c r="G926" s="155" t="str">
        <f ca="1">IF(C926=$X$4,IF(ISERROR($V926),"Enter smelter details","RMI"),IF(ISERROR($V926),"",OFFSET('Smelter Look-up'!$F$4,$V926-4,0)))</f>
        <v/>
      </c>
      <c r="H926" s="156" t="str">
        <f ca="1">IF(ISERROR($V926),"",OFFSET('Smelter Look-up'!$G$4,$V926-4,0))</f>
        <v/>
      </c>
      <c r="I926" s="157" t="str">
        <f ca="1">IF(ISERROR($V926),"",OFFSET('Smelter Look-up'!$H$4,$V926-4,0))</f>
        <v/>
      </c>
      <c r="J926" s="157" t="str">
        <f ca="1">IF(ISERROR($V926),"",OFFSET('Smelter Look-up'!$I$4,$V926-4,0))</f>
        <v/>
      </c>
      <c r="K926" s="158"/>
      <c r="L926" s="158"/>
      <c r="M926" s="158"/>
      <c r="N926" s="158"/>
      <c r="O926" s="158"/>
      <c r="P926" s="157"/>
      <c r="Q926" s="159"/>
      <c r="R926" s="155" t="str">
        <f ca="1">IF(ISERROR($V926),"",OFFSET('Smelter Look-up'!$C$4,$V926-4,0)&amp;"")</f>
        <v/>
      </c>
      <c r="S926" s="160" t="str">
        <f t="array" aca="1" ref="S926" ca="1">IF(B926="","",IF(ISERROR(MATCH($E926,CL,0)),"Unknown",INDIRECT("'C'!$A$"&amp;MATCH($E926,CL,0)+1)))</f>
        <v/>
      </c>
      <c r="T926" s="160" t="str">
        <f t="array" aca="1" ref="T926" ca="1">IF(B926="","",IF(ISERROR(MATCH($J926,SorP!$B$1:$B$6226,0)),"",INDIRECT("'SorP'!$A$"&amp;MATCH($S926&amp;$J926,SorP!C:C,0))))</f>
        <v/>
      </c>
      <c r="U926" s="161"/>
      <c r="V926" s="151" t="e">
        <f>IF(C926="",NA(),IF(OR(C926="Smelter not listed",C926="Smelter not yet identified"),MATCH($B926&amp;$D926,'Smelter Look-up'!$J:$J,0),MATCH($B926&amp;$C926,'Smelter Look-up'!$J:$J,0)))</f>
        <v>#N/A</v>
      </c>
      <c r="W926" s="134"/>
      <c r="X926" s="134">
        <f t="shared" ca="1" si="12"/>
        <v>0</v>
      </c>
      <c r="Y926" s="134"/>
      <c r="Z926" s="134"/>
      <c r="AA926" s="134"/>
      <c r="AB926" s="162" t="str">
        <f t="shared" si="13"/>
        <v/>
      </c>
      <c r="AC926" s="134"/>
      <c r="AD926" s="134"/>
      <c r="AE926" s="134"/>
      <c r="AF926" s="134"/>
      <c r="AG926" s="134"/>
      <c r="AH926" s="134"/>
    </row>
    <row r="927" spans="1:34" ht="12" customHeight="1">
      <c r="A927" s="160"/>
      <c r="B927" s="155" t="str">
        <f t="array" ref="B927">IF(LEN(A927)=0,"",INDEX('Smelter Look-up'!$A:$A,MATCH($A927,'Smelter Look-up'!$E:$E,0)))</f>
        <v/>
      </c>
      <c r="C927" s="158" t="str">
        <f t="array" ref="C927">IF(LEN(A927)=0,"",INDEX('Smelter Look-up'!$C:$C,MATCH($A927,'Smelter Look-up'!$E:$E,0)))</f>
        <v/>
      </c>
      <c r="D927" s="155"/>
      <c r="E927" s="155" t="str">
        <f ca="1">IF(ISERROR($V927),"",OFFSET('Smelter Look-up'!$D$4,$V927-4,0)&amp;"")</f>
        <v/>
      </c>
      <c r="F927" s="155" t="str">
        <f ca="1">IF(ISERROR($V927),"",OFFSET('Smelter Look-up'!$E$4,$V927-4,0))</f>
        <v/>
      </c>
      <c r="G927" s="155" t="str">
        <f ca="1">IF(C927=$X$4,IF(ISERROR($V927),"Enter smelter details","RMI"),IF(ISERROR($V927),"",OFFSET('Smelter Look-up'!$F$4,$V927-4,0)))</f>
        <v/>
      </c>
      <c r="H927" s="156" t="str">
        <f ca="1">IF(ISERROR($V927),"",OFFSET('Smelter Look-up'!$G$4,$V927-4,0))</f>
        <v/>
      </c>
      <c r="I927" s="157" t="str">
        <f ca="1">IF(ISERROR($V927),"",OFFSET('Smelter Look-up'!$H$4,$V927-4,0))</f>
        <v/>
      </c>
      <c r="J927" s="157" t="str">
        <f ca="1">IF(ISERROR($V927),"",OFFSET('Smelter Look-up'!$I$4,$V927-4,0))</f>
        <v/>
      </c>
      <c r="K927" s="158"/>
      <c r="L927" s="158"/>
      <c r="M927" s="158"/>
      <c r="N927" s="158"/>
      <c r="O927" s="158"/>
      <c r="P927" s="157"/>
      <c r="Q927" s="159"/>
      <c r="R927" s="155" t="str">
        <f ca="1">IF(ISERROR($V927),"",OFFSET('Smelter Look-up'!$C$4,$V927-4,0)&amp;"")</f>
        <v/>
      </c>
      <c r="S927" s="160" t="str">
        <f t="array" aca="1" ref="S927" ca="1">IF(B927="","",IF(ISERROR(MATCH($E927,CL,0)),"Unknown",INDIRECT("'C'!$A$"&amp;MATCH($E927,CL,0)+1)))</f>
        <v/>
      </c>
      <c r="T927" s="160" t="str">
        <f t="array" aca="1" ref="T927" ca="1">IF(B927="","",IF(ISERROR(MATCH($J927,SorP!$B$1:$B$6226,0)),"",INDIRECT("'SorP'!$A$"&amp;MATCH($S927&amp;$J927,SorP!C:C,0))))</f>
        <v/>
      </c>
      <c r="U927" s="161"/>
      <c r="V927" s="151" t="e">
        <f>IF(C927="",NA(),IF(OR(C927="Smelter not listed",C927="Smelter not yet identified"),MATCH($B927&amp;$D927,'Smelter Look-up'!$J:$J,0),MATCH($B927&amp;$C927,'Smelter Look-up'!$J:$J,0)))</f>
        <v>#N/A</v>
      </c>
      <c r="W927" s="134"/>
      <c r="X927" s="134">
        <f t="shared" ca="1" si="12"/>
        <v>0</v>
      </c>
      <c r="Y927" s="134"/>
      <c r="Z927" s="134"/>
      <c r="AA927" s="134"/>
      <c r="AB927" s="162" t="str">
        <f t="shared" si="13"/>
        <v/>
      </c>
      <c r="AC927" s="134"/>
      <c r="AD927" s="134"/>
      <c r="AE927" s="134"/>
      <c r="AF927" s="134"/>
      <c r="AG927" s="134"/>
      <c r="AH927" s="134"/>
    </row>
    <row r="928" spans="1:34" ht="12" customHeight="1">
      <c r="A928" s="160"/>
      <c r="B928" s="155" t="str">
        <f t="array" ref="B928">IF(LEN(A928)=0,"",INDEX('Smelter Look-up'!$A:$A,MATCH($A928,'Smelter Look-up'!$E:$E,0)))</f>
        <v/>
      </c>
      <c r="C928" s="158" t="str">
        <f t="array" ref="C928">IF(LEN(A928)=0,"",INDEX('Smelter Look-up'!$C:$C,MATCH($A928,'Smelter Look-up'!$E:$E,0)))</f>
        <v/>
      </c>
      <c r="D928" s="155"/>
      <c r="E928" s="155" t="str">
        <f ca="1">IF(ISERROR($V928),"",OFFSET('Smelter Look-up'!$D$4,$V928-4,0)&amp;"")</f>
        <v/>
      </c>
      <c r="F928" s="155" t="str">
        <f ca="1">IF(ISERROR($V928),"",OFFSET('Smelter Look-up'!$E$4,$V928-4,0))</f>
        <v/>
      </c>
      <c r="G928" s="155" t="str">
        <f ca="1">IF(C928=$X$4,IF(ISERROR($V928),"Enter smelter details","RMI"),IF(ISERROR($V928),"",OFFSET('Smelter Look-up'!$F$4,$V928-4,0)))</f>
        <v/>
      </c>
      <c r="H928" s="156" t="str">
        <f ca="1">IF(ISERROR($V928),"",OFFSET('Smelter Look-up'!$G$4,$V928-4,0))</f>
        <v/>
      </c>
      <c r="I928" s="157" t="str">
        <f ca="1">IF(ISERROR($V928),"",OFFSET('Smelter Look-up'!$H$4,$V928-4,0))</f>
        <v/>
      </c>
      <c r="J928" s="157" t="str">
        <f ca="1">IF(ISERROR($V928),"",OFFSET('Smelter Look-up'!$I$4,$V928-4,0))</f>
        <v/>
      </c>
      <c r="K928" s="158"/>
      <c r="L928" s="158"/>
      <c r="M928" s="158"/>
      <c r="N928" s="158"/>
      <c r="O928" s="158"/>
      <c r="P928" s="157"/>
      <c r="Q928" s="159"/>
      <c r="R928" s="155" t="str">
        <f ca="1">IF(ISERROR($V928),"",OFFSET('Smelter Look-up'!$C$4,$V928-4,0)&amp;"")</f>
        <v/>
      </c>
      <c r="S928" s="160" t="str">
        <f t="array" aca="1" ref="S928" ca="1">IF(B928="","",IF(ISERROR(MATCH($E928,CL,0)),"Unknown",INDIRECT("'C'!$A$"&amp;MATCH($E928,CL,0)+1)))</f>
        <v/>
      </c>
      <c r="T928" s="160" t="str">
        <f t="array" aca="1" ref="T928" ca="1">IF(B928="","",IF(ISERROR(MATCH($J928,SorP!$B$1:$B$6226,0)),"",INDIRECT("'SorP'!$A$"&amp;MATCH($S928&amp;$J928,SorP!C:C,0))))</f>
        <v/>
      </c>
      <c r="U928" s="161"/>
      <c r="V928" s="151" t="e">
        <f>IF(C928="",NA(),IF(OR(C928="Smelter not listed",C928="Smelter not yet identified"),MATCH($B928&amp;$D928,'Smelter Look-up'!$J:$J,0),MATCH($B928&amp;$C928,'Smelter Look-up'!$J:$J,0)))</f>
        <v>#N/A</v>
      </c>
      <c r="W928" s="134"/>
      <c r="X928" s="134">
        <f t="shared" ca="1" si="12"/>
        <v>0</v>
      </c>
      <c r="Y928" s="134"/>
      <c r="Z928" s="134"/>
      <c r="AA928" s="134"/>
      <c r="AB928" s="162" t="str">
        <f t="shared" si="13"/>
        <v/>
      </c>
      <c r="AC928" s="134"/>
      <c r="AD928" s="134"/>
      <c r="AE928" s="134"/>
      <c r="AF928" s="134"/>
      <c r="AG928" s="134"/>
      <c r="AH928" s="134"/>
    </row>
    <row r="929" spans="1:34" ht="12" customHeight="1">
      <c r="A929" s="160"/>
      <c r="B929" s="155" t="str">
        <f t="array" ref="B929">IF(LEN(A929)=0,"",INDEX('Smelter Look-up'!$A:$A,MATCH($A929,'Smelter Look-up'!$E:$E,0)))</f>
        <v/>
      </c>
      <c r="C929" s="158" t="str">
        <f t="array" ref="C929">IF(LEN(A929)=0,"",INDEX('Smelter Look-up'!$C:$C,MATCH($A929,'Smelter Look-up'!$E:$E,0)))</f>
        <v/>
      </c>
      <c r="D929" s="155"/>
      <c r="E929" s="155" t="str">
        <f ca="1">IF(ISERROR($V929),"",OFFSET('Smelter Look-up'!$D$4,$V929-4,0)&amp;"")</f>
        <v/>
      </c>
      <c r="F929" s="155" t="str">
        <f ca="1">IF(ISERROR($V929),"",OFFSET('Smelter Look-up'!$E$4,$V929-4,0))</f>
        <v/>
      </c>
      <c r="G929" s="155" t="str">
        <f ca="1">IF(C929=$X$4,IF(ISERROR($V929),"Enter smelter details","RMI"),IF(ISERROR($V929),"",OFFSET('Smelter Look-up'!$F$4,$V929-4,0)))</f>
        <v/>
      </c>
      <c r="H929" s="156" t="str">
        <f ca="1">IF(ISERROR($V929),"",OFFSET('Smelter Look-up'!$G$4,$V929-4,0))</f>
        <v/>
      </c>
      <c r="I929" s="157" t="str">
        <f ca="1">IF(ISERROR($V929),"",OFFSET('Smelter Look-up'!$H$4,$V929-4,0))</f>
        <v/>
      </c>
      <c r="J929" s="157" t="str">
        <f ca="1">IF(ISERROR($V929),"",OFFSET('Smelter Look-up'!$I$4,$V929-4,0))</f>
        <v/>
      </c>
      <c r="K929" s="158"/>
      <c r="L929" s="158"/>
      <c r="M929" s="158"/>
      <c r="N929" s="158"/>
      <c r="O929" s="158"/>
      <c r="P929" s="157"/>
      <c r="Q929" s="159"/>
      <c r="R929" s="155" t="str">
        <f ca="1">IF(ISERROR($V929),"",OFFSET('Smelter Look-up'!$C$4,$V929-4,0)&amp;"")</f>
        <v/>
      </c>
      <c r="S929" s="160" t="str">
        <f t="array" aca="1" ref="S929" ca="1">IF(B929="","",IF(ISERROR(MATCH($E929,CL,0)),"Unknown",INDIRECT("'C'!$A$"&amp;MATCH($E929,CL,0)+1)))</f>
        <v/>
      </c>
      <c r="T929" s="160" t="str">
        <f t="array" aca="1" ref="T929" ca="1">IF(B929="","",IF(ISERROR(MATCH($J929,SorP!$B$1:$B$6226,0)),"",INDIRECT("'SorP'!$A$"&amp;MATCH($S929&amp;$J929,SorP!C:C,0))))</f>
        <v/>
      </c>
      <c r="U929" s="161"/>
      <c r="V929" s="151" t="e">
        <f>IF(C929="",NA(),IF(OR(C929="Smelter not listed",C929="Smelter not yet identified"),MATCH($B929&amp;$D929,'Smelter Look-up'!$J:$J,0),MATCH($B929&amp;$C929,'Smelter Look-up'!$J:$J,0)))</f>
        <v>#N/A</v>
      </c>
      <c r="W929" s="134"/>
      <c r="X929" s="134">
        <f t="shared" ca="1" si="12"/>
        <v>0</v>
      </c>
      <c r="Y929" s="134"/>
      <c r="Z929" s="134"/>
      <c r="AA929" s="134"/>
      <c r="AB929" s="162" t="str">
        <f t="shared" si="13"/>
        <v/>
      </c>
      <c r="AC929" s="134"/>
      <c r="AD929" s="134"/>
      <c r="AE929" s="134"/>
      <c r="AF929" s="134"/>
      <c r="AG929" s="134"/>
      <c r="AH929" s="134"/>
    </row>
    <row r="930" spans="1:34" ht="12" customHeight="1">
      <c r="A930" s="160"/>
      <c r="B930" s="155" t="str">
        <f t="array" ref="B930">IF(LEN(A930)=0,"",INDEX('Smelter Look-up'!$A:$A,MATCH($A930,'Smelter Look-up'!$E:$E,0)))</f>
        <v/>
      </c>
      <c r="C930" s="158" t="str">
        <f t="array" ref="C930">IF(LEN(A930)=0,"",INDEX('Smelter Look-up'!$C:$C,MATCH($A930,'Smelter Look-up'!$E:$E,0)))</f>
        <v/>
      </c>
      <c r="D930" s="155"/>
      <c r="E930" s="155" t="str">
        <f ca="1">IF(ISERROR($V930),"",OFFSET('Smelter Look-up'!$D$4,$V930-4,0)&amp;"")</f>
        <v/>
      </c>
      <c r="F930" s="155" t="str">
        <f ca="1">IF(ISERROR($V930),"",OFFSET('Smelter Look-up'!$E$4,$V930-4,0))</f>
        <v/>
      </c>
      <c r="G930" s="155" t="str">
        <f ca="1">IF(C930=$X$4,IF(ISERROR($V930),"Enter smelter details","RMI"),IF(ISERROR($V930),"",OFFSET('Smelter Look-up'!$F$4,$V930-4,0)))</f>
        <v/>
      </c>
      <c r="H930" s="156" t="str">
        <f ca="1">IF(ISERROR($V930),"",OFFSET('Smelter Look-up'!$G$4,$V930-4,0))</f>
        <v/>
      </c>
      <c r="I930" s="157" t="str">
        <f ca="1">IF(ISERROR($V930),"",OFFSET('Smelter Look-up'!$H$4,$V930-4,0))</f>
        <v/>
      </c>
      <c r="J930" s="157" t="str">
        <f ca="1">IF(ISERROR($V930),"",OFFSET('Smelter Look-up'!$I$4,$V930-4,0))</f>
        <v/>
      </c>
      <c r="K930" s="158"/>
      <c r="L930" s="158"/>
      <c r="M930" s="158"/>
      <c r="N930" s="158"/>
      <c r="O930" s="158"/>
      <c r="P930" s="157"/>
      <c r="Q930" s="159"/>
      <c r="R930" s="155" t="str">
        <f ca="1">IF(ISERROR($V930),"",OFFSET('Smelter Look-up'!$C$4,$V930-4,0)&amp;"")</f>
        <v/>
      </c>
      <c r="S930" s="160" t="str">
        <f t="array" aca="1" ref="S930" ca="1">IF(B930="","",IF(ISERROR(MATCH($E930,CL,0)),"Unknown",INDIRECT("'C'!$A$"&amp;MATCH($E930,CL,0)+1)))</f>
        <v/>
      </c>
      <c r="T930" s="160" t="str">
        <f t="array" aca="1" ref="T930" ca="1">IF(B930="","",IF(ISERROR(MATCH($J930,SorP!$B$1:$B$6226,0)),"",INDIRECT("'SorP'!$A$"&amp;MATCH($S930&amp;$J930,SorP!C:C,0))))</f>
        <v/>
      </c>
      <c r="U930" s="161"/>
      <c r="V930" s="151" t="e">
        <f>IF(C930="",NA(),IF(OR(C930="Smelter not listed",C930="Smelter not yet identified"),MATCH($B930&amp;$D930,'Smelter Look-up'!$J:$J,0),MATCH($B930&amp;$C930,'Smelter Look-up'!$J:$J,0)))</f>
        <v>#N/A</v>
      </c>
      <c r="W930" s="134"/>
      <c r="X930" s="134">
        <f t="shared" ca="1" si="12"/>
        <v>0</v>
      </c>
      <c r="Y930" s="134"/>
      <c r="Z930" s="134"/>
      <c r="AA930" s="134"/>
      <c r="AB930" s="162" t="str">
        <f t="shared" si="13"/>
        <v/>
      </c>
      <c r="AC930" s="134"/>
      <c r="AD930" s="134"/>
      <c r="AE930" s="134"/>
      <c r="AF930" s="134"/>
      <c r="AG930" s="134"/>
      <c r="AH930" s="134"/>
    </row>
    <row r="931" spans="1:34" ht="12" customHeight="1">
      <c r="A931" s="160"/>
      <c r="B931" s="155" t="str">
        <f t="array" ref="B931">IF(LEN(A931)=0,"",INDEX('Smelter Look-up'!$A:$A,MATCH($A931,'Smelter Look-up'!$E:$E,0)))</f>
        <v/>
      </c>
      <c r="C931" s="158" t="str">
        <f t="array" ref="C931">IF(LEN(A931)=0,"",INDEX('Smelter Look-up'!$C:$C,MATCH($A931,'Smelter Look-up'!$E:$E,0)))</f>
        <v/>
      </c>
      <c r="D931" s="155"/>
      <c r="E931" s="155" t="str">
        <f ca="1">IF(ISERROR($V931),"",OFFSET('Smelter Look-up'!$D$4,$V931-4,0)&amp;"")</f>
        <v/>
      </c>
      <c r="F931" s="155" t="str">
        <f ca="1">IF(ISERROR($V931),"",OFFSET('Smelter Look-up'!$E$4,$V931-4,0))</f>
        <v/>
      </c>
      <c r="G931" s="155" t="str">
        <f ca="1">IF(C931=$X$4,IF(ISERROR($V931),"Enter smelter details","RMI"),IF(ISERROR($V931),"",OFFSET('Smelter Look-up'!$F$4,$V931-4,0)))</f>
        <v/>
      </c>
      <c r="H931" s="156" t="str">
        <f ca="1">IF(ISERROR($V931),"",OFFSET('Smelter Look-up'!$G$4,$V931-4,0))</f>
        <v/>
      </c>
      <c r="I931" s="157" t="str">
        <f ca="1">IF(ISERROR($V931),"",OFFSET('Smelter Look-up'!$H$4,$V931-4,0))</f>
        <v/>
      </c>
      <c r="J931" s="157" t="str">
        <f ca="1">IF(ISERROR($V931),"",OFFSET('Smelter Look-up'!$I$4,$V931-4,0))</f>
        <v/>
      </c>
      <c r="K931" s="158"/>
      <c r="L931" s="158"/>
      <c r="M931" s="158"/>
      <c r="N931" s="158"/>
      <c r="O931" s="158"/>
      <c r="P931" s="157"/>
      <c r="Q931" s="159"/>
      <c r="R931" s="155" t="str">
        <f ca="1">IF(ISERROR($V931),"",OFFSET('Smelter Look-up'!$C$4,$V931-4,0)&amp;"")</f>
        <v/>
      </c>
      <c r="S931" s="160" t="str">
        <f t="array" aca="1" ref="S931" ca="1">IF(B931="","",IF(ISERROR(MATCH($E931,CL,0)),"Unknown",INDIRECT("'C'!$A$"&amp;MATCH($E931,CL,0)+1)))</f>
        <v/>
      </c>
      <c r="T931" s="160" t="str">
        <f t="array" aca="1" ref="T931" ca="1">IF(B931="","",IF(ISERROR(MATCH($J931,SorP!$B$1:$B$6226,0)),"",INDIRECT("'SorP'!$A$"&amp;MATCH($S931&amp;$J931,SorP!C:C,0))))</f>
        <v/>
      </c>
      <c r="U931" s="161"/>
      <c r="V931" s="151" t="e">
        <f>IF(C931="",NA(),IF(OR(C931="Smelter not listed",C931="Smelter not yet identified"),MATCH($B931&amp;$D931,'Smelter Look-up'!$J:$J,0),MATCH($B931&amp;$C931,'Smelter Look-up'!$J:$J,0)))</f>
        <v>#N/A</v>
      </c>
      <c r="W931" s="134"/>
      <c r="X931" s="134">
        <f t="shared" ca="1" si="12"/>
        <v>0</v>
      </c>
      <c r="Y931" s="134"/>
      <c r="Z931" s="134"/>
      <c r="AA931" s="134"/>
      <c r="AB931" s="162" t="str">
        <f t="shared" si="13"/>
        <v/>
      </c>
      <c r="AC931" s="134"/>
      <c r="AD931" s="134"/>
      <c r="AE931" s="134"/>
      <c r="AF931" s="134"/>
      <c r="AG931" s="134"/>
      <c r="AH931" s="134"/>
    </row>
    <row r="932" spans="1:34" ht="12" customHeight="1">
      <c r="A932" s="160"/>
      <c r="B932" s="155" t="str">
        <f t="array" ref="B932">IF(LEN(A932)=0,"",INDEX('Smelter Look-up'!$A:$A,MATCH($A932,'Smelter Look-up'!$E:$E,0)))</f>
        <v/>
      </c>
      <c r="C932" s="158" t="str">
        <f t="array" ref="C932">IF(LEN(A932)=0,"",INDEX('Smelter Look-up'!$C:$C,MATCH($A932,'Smelter Look-up'!$E:$E,0)))</f>
        <v/>
      </c>
      <c r="D932" s="155"/>
      <c r="E932" s="155" t="str">
        <f ca="1">IF(ISERROR($V932),"",OFFSET('Smelter Look-up'!$D$4,$V932-4,0)&amp;"")</f>
        <v/>
      </c>
      <c r="F932" s="155" t="str">
        <f ca="1">IF(ISERROR($V932),"",OFFSET('Smelter Look-up'!$E$4,$V932-4,0))</f>
        <v/>
      </c>
      <c r="G932" s="155" t="str">
        <f ca="1">IF(C932=$X$4,IF(ISERROR($V932),"Enter smelter details","RMI"),IF(ISERROR($V932),"",OFFSET('Smelter Look-up'!$F$4,$V932-4,0)))</f>
        <v/>
      </c>
      <c r="H932" s="156" t="str">
        <f ca="1">IF(ISERROR($V932),"",OFFSET('Smelter Look-up'!$G$4,$V932-4,0))</f>
        <v/>
      </c>
      <c r="I932" s="157" t="str">
        <f ca="1">IF(ISERROR($V932),"",OFFSET('Smelter Look-up'!$H$4,$V932-4,0))</f>
        <v/>
      </c>
      <c r="J932" s="157" t="str">
        <f ca="1">IF(ISERROR($V932),"",OFFSET('Smelter Look-up'!$I$4,$V932-4,0))</f>
        <v/>
      </c>
      <c r="K932" s="158"/>
      <c r="L932" s="158"/>
      <c r="M932" s="158"/>
      <c r="N932" s="158"/>
      <c r="O932" s="158"/>
      <c r="P932" s="157"/>
      <c r="Q932" s="159"/>
      <c r="R932" s="155" t="str">
        <f ca="1">IF(ISERROR($V932),"",OFFSET('Smelter Look-up'!$C$4,$V932-4,0)&amp;"")</f>
        <v/>
      </c>
      <c r="S932" s="160" t="str">
        <f t="array" aca="1" ref="S932" ca="1">IF(B932="","",IF(ISERROR(MATCH($E932,CL,0)),"Unknown",INDIRECT("'C'!$A$"&amp;MATCH($E932,CL,0)+1)))</f>
        <v/>
      </c>
      <c r="T932" s="160" t="str">
        <f t="array" aca="1" ref="T932" ca="1">IF(B932="","",IF(ISERROR(MATCH($J932,SorP!$B$1:$B$6226,0)),"",INDIRECT("'SorP'!$A$"&amp;MATCH($S932&amp;$J932,SorP!C:C,0))))</f>
        <v/>
      </c>
      <c r="U932" s="161"/>
      <c r="V932" s="151" t="e">
        <f>IF(C932="",NA(),IF(OR(C932="Smelter not listed",C932="Smelter not yet identified"),MATCH($B932&amp;$D932,'Smelter Look-up'!$J:$J,0),MATCH($B932&amp;$C932,'Smelter Look-up'!$J:$J,0)))</f>
        <v>#N/A</v>
      </c>
      <c r="W932" s="134"/>
      <c r="X932" s="134">
        <f t="shared" ca="1" si="12"/>
        <v>0</v>
      </c>
      <c r="Y932" s="134"/>
      <c r="Z932" s="134"/>
      <c r="AA932" s="134"/>
      <c r="AB932" s="162" t="str">
        <f t="shared" si="13"/>
        <v/>
      </c>
      <c r="AC932" s="134"/>
      <c r="AD932" s="134"/>
      <c r="AE932" s="134"/>
      <c r="AF932" s="134"/>
      <c r="AG932" s="134"/>
      <c r="AH932" s="134"/>
    </row>
    <row r="933" spans="1:34" ht="12" customHeight="1">
      <c r="A933" s="160"/>
      <c r="B933" s="155" t="str">
        <f t="array" ref="B933">IF(LEN(A933)=0,"",INDEX('Smelter Look-up'!$A:$A,MATCH($A933,'Smelter Look-up'!$E:$E,0)))</f>
        <v/>
      </c>
      <c r="C933" s="158" t="str">
        <f t="array" ref="C933">IF(LEN(A933)=0,"",INDEX('Smelter Look-up'!$C:$C,MATCH($A933,'Smelter Look-up'!$E:$E,0)))</f>
        <v/>
      </c>
      <c r="D933" s="155"/>
      <c r="E933" s="155" t="str">
        <f ca="1">IF(ISERROR($V933),"",OFFSET('Smelter Look-up'!$D$4,$V933-4,0)&amp;"")</f>
        <v/>
      </c>
      <c r="F933" s="155" t="str">
        <f ca="1">IF(ISERROR($V933),"",OFFSET('Smelter Look-up'!$E$4,$V933-4,0))</f>
        <v/>
      </c>
      <c r="G933" s="155" t="str">
        <f ca="1">IF(C933=$X$4,IF(ISERROR($V933),"Enter smelter details","RMI"),IF(ISERROR($V933),"",OFFSET('Smelter Look-up'!$F$4,$V933-4,0)))</f>
        <v/>
      </c>
      <c r="H933" s="156" t="str">
        <f ca="1">IF(ISERROR($V933),"",OFFSET('Smelter Look-up'!$G$4,$V933-4,0))</f>
        <v/>
      </c>
      <c r="I933" s="157" t="str">
        <f ca="1">IF(ISERROR($V933),"",OFFSET('Smelter Look-up'!$H$4,$V933-4,0))</f>
        <v/>
      </c>
      <c r="J933" s="157" t="str">
        <f ca="1">IF(ISERROR($V933),"",OFFSET('Smelter Look-up'!$I$4,$V933-4,0))</f>
        <v/>
      </c>
      <c r="K933" s="158"/>
      <c r="L933" s="158"/>
      <c r="M933" s="158"/>
      <c r="N933" s="158"/>
      <c r="O933" s="158"/>
      <c r="P933" s="157"/>
      <c r="Q933" s="159"/>
      <c r="R933" s="155" t="str">
        <f ca="1">IF(ISERROR($V933),"",OFFSET('Smelter Look-up'!$C$4,$V933-4,0)&amp;"")</f>
        <v/>
      </c>
      <c r="S933" s="160" t="str">
        <f t="array" aca="1" ref="S933" ca="1">IF(B933="","",IF(ISERROR(MATCH($E933,CL,0)),"Unknown",INDIRECT("'C'!$A$"&amp;MATCH($E933,CL,0)+1)))</f>
        <v/>
      </c>
      <c r="T933" s="160" t="str">
        <f t="array" aca="1" ref="T933" ca="1">IF(B933="","",IF(ISERROR(MATCH($J933,SorP!$B$1:$B$6226,0)),"",INDIRECT("'SorP'!$A$"&amp;MATCH($S933&amp;$J933,SorP!C:C,0))))</f>
        <v/>
      </c>
      <c r="U933" s="161"/>
      <c r="V933" s="151" t="e">
        <f>IF(C933="",NA(),IF(OR(C933="Smelter not listed",C933="Smelter not yet identified"),MATCH($B933&amp;$D933,'Smelter Look-up'!$J:$J,0),MATCH($B933&amp;$C933,'Smelter Look-up'!$J:$J,0)))</f>
        <v>#N/A</v>
      </c>
      <c r="W933" s="134"/>
      <c r="X933" s="134">
        <f t="shared" ca="1" si="12"/>
        <v>0</v>
      </c>
      <c r="Y933" s="134"/>
      <c r="Z933" s="134"/>
      <c r="AA933" s="134"/>
      <c r="AB933" s="162" t="str">
        <f t="shared" si="13"/>
        <v/>
      </c>
      <c r="AC933" s="134"/>
      <c r="AD933" s="134"/>
      <c r="AE933" s="134"/>
      <c r="AF933" s="134"/>
      <c r="AG933" s="134"/>
      <c r="AH933" s="134"/>
    </row>
    <row r="934" spans="1:34" ht="12" customHeight="1">
      <c r="A934" s="160"/>
      <c r="B934" s="155" t="str">
        <f t="array" ref="B934">IF(LEN(A934)=0,"",INDEX('Smelter Look-up'!$A:$A,MATCH($A934,'Smelter Look-up'!$E:$E,0)))</f>
        <v/>
      </c>
      <c r="C934" s="158" t="str">
        <f t="array" ref="C934">IF(LEN(A934)=0,"",INDEX('Smelter Look-up'!$C:$C,MATCH($A934,'Smelter Look-up'!$E:$E,0)))</f>
        <v/>
      </c>
      <c r="D934" s="155"/>
      <c r="E934" s="155" t="str">
        <f ca="1">IF(ISERROR($V934),"",OFFSET('Smelter Look-up'!$D$4,$V934-4,0)&amp;"")</f>
        <v/>
      </c>
      <c r="F934" s="155" t="str">
        <f ca="1">IF(ISERROR($V934),"",OFFSET('Smelter Look-up'!$E$4,$V934-4,0))</f>
        <v/>
      </c>
      <c r="G934" s="155" t="str">
        <f ca="1">IF(C934=$X$4,IF(ISERROR($V934),"Enter smelter details","RMI"),IF(ISERROR($V934),"",OFFSET('Smelter Look-up'!$F$4,$V934-4,0)))</f>
        <v/>
      </c>
      <c r="H934" s="156" t="str">
        <f ca="1">IF(ISERROR($V934),"",OFFSET('Smelter Look-up'!$G$4,$V934-4,0))</f>
        <v/>
      </c>
      <c r="I934" s="157" t="str">
        <f ca="1">IF(ISERROR($V934),"",OFFSET('Smelter Look-up'!$H$4,$V934-4,0))</f>
        <v/>
      </c>
      <c r="J934" s="157" t="str">
        <f ca="1">IF(ISERROR($V934),"",OFFSET('Smelter Look-up'!$I$4,$V934-4,0))</f>
        <v/>
      </c>
      <c r="K934" s="158"/>
      <c r="L934" s="158"/>
      <c r="M934" s="158"/>
      <c r="N934" s="158"/>
      <c r="O934" s="158"/>
      <c r="P934" s="157"/>
      <c r="Q934" s="159"/>
      <c r="R934" s="155" t="str">
        <f ca="1">IF(ISERROR($V934),"",OFFSET('Smelter Look-up'!$C$4,$V934-4,0)&amp;"")</f>
        <v/>
      </c>
      <c r="S934" s="160" t="str">
        <f t="array" aca="1" ref="S934" ca="1">IF(B934="","",IF(ISERROR(MATCH($E934,CL,0)),"Unknown",INDIRECT("'C'!$A$"&amp;MATCH($E934,CL,0)+1)))</f>
        <v/>
      </c>
      <c r="T934" s="160" t="str">
        <f t="array" aca="1" ref="T934" ca="1">IF(B934="","",IF(ISERROR(MATCH($J934,SorP!$B$1:$B$6226,0)),"",INDIRECT("'SorP'!$A$"&amp;MATCH($S934&amp;$J934,SorP!C:C,0))))</f>
        <v/>
      </c>
      <c r="U934" s="161"/>
      <c r="V934" s="151" t="e">
        <f>IF(C934="",NA(),IF(OR(C934="Smelter not listed",C934="Smelter not yet identified"),MATCH($B934&amp;$D934,'Smelter Look-up'!$J:$J,0),MATCH($B934&amp;$C934,'Smelter Look-up'!$J:$J,0)))</f>
        <v>#N/A</v>
      </c>
      <c r="W934" s="134"/>
      <c r="X934" s="134">
        <f t="shared" ca="1" si="12"/>
        <v>0</v>
      </c>
      <c r="Y934" s="134"/>
      <c r="Z934" s="134"/>
      <c r="AA934" s="134"/>
      <c r="AB934" s="162" t="str">
        <f t="shared" si="13"/>
        <v/>
      </c>
      <c r="AC934" s="134"/>
      <c r="AD934" s="134"/>
      <c r="AE934" s="134"/>
      <c r="AF934" s="134"/>
      <c r="AG934" s="134"/>
      <c r="AH934" s="134"/>
    </row>
    <row r="935" spans="1:34" ht="12" customHeight="1">
      <c r="A935" s="160"/>
      <c r="B935" s="155" t="str">
        <f t="array" ref="B935">IF(LEN(A935)=0,"",INDEX('Smelter Look-up'!$A:$A,MATCH($A935,'Smelter Look-up'!$E:$E,0)))</f>
        <v/>
      </c>
      <c r="C935" s="158" t="str">
        <f t="array" ref="C935">IF(LEN(A935)=0,"",INDEX('Smelter Look-up'!$C:$C,MATCH($A935,'Smelter Look-up'!$E:$E,0)))</f>
        <v/>
      </c>
      <c r="D935" s="155"/>
      <c r="E935" s="155" t="str">
        <f ca="1">IF(ISERROR($V935),"",OFFSET('Smelter Look-up'!$D$4,$V935-4,0)&amp;"")</f>
        <v/>
      </c>
      <c r="F935" s="155" t="str">
        <f ca="1">IF(ISERROR($V935),"",OFFSET('Smelter Look-up'!$E$4,$V935-4,0))</f>
        <v/>
      </c>
      <c r="G935" s="155" t="str">
        <f ca="1">IF(C935=$X$4,IF(ISERROR($V935),"Enter smelter details","RMI"),IF(ISERROR($V935),"",OFFSET('Smelter Look-up'!$F$4,$V935-4,0)))</f>
        <v/>
      </c>
      <c r="H935" s="156" t="str">
        <f ca="1">IF(ISERROR($V935),"",OFFSET('Smelter Look-up'!$G$4,$V935-4,0))</f>
        <v/>
      </c>
      <c r="I935" s="157" t="str">
        <f ca="1">IF(ISERROR($V935),"",OFFSET('Smelter Look-up'!$H$4,$V935-4,0))</f>
        <v/>
      </c>
      <c r="J935" s="157" t="str">
        <f ca="1">IF(ISERROR($V935),"",OFFSET('Smelter Look-up'!$I$4,$V935-4,0))</f>
        <v/>
      </c>
      <c r="K935" s="158"/>
      <c r="L935" s="158"/>
      <c r="M935" s="158"/>
      <c r="N935" s="158"/>
      <c r="O935" s="158"/>
      <c r="P935" s="157"/>
      <c r="Q935" s="159"/>
      <c r="R935" s="155" t="str">
        <f ca="1">IF(ISERROR($V935),"",OFFSET('Smelter Look-up'!$C$4,$V935-4,0)&amp;"")</f>
        <v/>
      </c>
      <c r="S935" s="160" t="str">
        <f t="array" aca="1" ref="S935" ca="1">IF(B935="","",IF(ISERROR(MATCH($E935,CL,0)),"Unknown",INDIRECT("'C'!$A$"&amp;MATCH($E935,CL,0)+1)))</f>
        <v/>
      </c>
      <c r="T935" s="160" t="str">
        <f t="array" aca="1" ref="T935" ca="1">IF(B935="","",IF(ISERROR(MATCH($J935,SorP!$B$1:$B$6226,0)),"",INDIRECT("'SorP'!$A$"&amp;MATCH($S935&amp;$J935,SorP!C:C,0))))</f>
        <v/>
      </c>
      <c r="U935" s="161"/>
      <c r="V935" s="151" t="e">
        <f>IF(C935="",NA(),IF(OR(C935="Smelter not listed",C935="Smelter not yet identified"),MATCH($B935&amp;$D935,'Smelter Look-up'!$J:$J,0),MATCH($B935&amp;$C935,'Smelter Look-up'!$J:$J,0)))</f>
        <v>#N/A</v>
      </c>
      <c r="W935" s="134"/>
      <c r="X935" s="134">
        <f t="shared" ca="1" si="12"/>
        <v>0</v>
      </c>
      <c r="Y935" s="134"/>
      <c r="Z935" s="134"/>
      <c r="AA935" s="134"/>
      <c r="AB935" s="162" t="str">
        <f t="shared" si="13"/>
        <v/>
      </c>
      <c r="AC935" s="134"/>
      <c r="AD935" s="134"/>
      <c r="AE935" s="134"/>
      <c r="AF935" s="134"/>
      <c r="AG935" s="134"/>
      <c r="AH935" s="134"/>
    </row>
    <row r="936" spans="1:34" ht="12" customHeight="1">
      <c r="A936" s="160"/>
      <c r="B936" s="155" t="str">
        <f t="array" ref="B936">IF(LEN(A936)=0,"",INDEX('Smelter Look-up'!$A:$A,MATCH($A936,'Smelter Look-up'!$E:$E,0)))</f>
        <v/>
      </c>
      <c r="C936" s="158" t="str">
        <f t="array" ref="C936">IF(LEN(A936)=0,"",INDEX('Smelter Look-up'!$C:$C,MATCH($A936,'Smelter Look-up'!$E:$E,0)))</f>
        <v/>
      </c>
      <c r="D936" s="155"/>
      <c r="E936" s="155" t="str">
        <f ca="1">IF(ISERROR($V936),"",OFFSET('Smelter Look-up'!$D$4,$V936-4,0)&amp;"")</f>
        <v/>
      </c>
      <c r="F936" s="155" t="str">
        <f ca="1">IF(ISERROR($V936),"",OFFSET('Smelter Look-up'!$E$4,$V936-4,0))</f>
        <v/>
      </c>
      <c r="G936" s="155" t="str">
        <f ca="1">IF(C936=$X$4,IF(ISERROR($V936),"Enter smelter details","RMI"),IF(ISERROR($V936),"",OFFSET('Smelter Look-up'!$F$4,$V936-4,0)))</f>
        <v/>
      </c>
      <c r="H936" s="156" t="str">
        <f ca="1">IF(ISERROR($V936),"",OFFSET('Smelter Look-up'!$G$4,$V936-4,0))</f>
        <v/>
      </c>
      <c r="I936" s="157" t="str">
        <f ca="1">IF(ISERROR($V936),"",OFFSET('Smelter Look-up'!$H$4,$V936-4,0))</f>
        <v/>
      </c>
      <c r="J936" s="157" t="str">
        <f ca="1">IF(ISERROR($V936),"",OFFSET('Smelter Look-up'!$I$4,$V936-4,0))</f>
        <v/>
      </c>
      <c r="K936" s="158"/>
      <c r="L936" s="158"/>
      <c r="M936" s="158"/>
      <c r="N936" s="158"/>
      <c r="O936" s="158"/>
      <c r="P936" s="157"/>
      <c r="Q936" s="159"/>
      <c r="R936" s="155" t="str">
        <f ca="1">IF(ISERROR($V936),"",OFFSET('Smelter Look-up'!$C$4,$V936-4,0)&amp;"")</f>
        <v/>
      </c>
      <c r="S936" s="160" t="str">
        <f t="array" aca="1" ref="S936" ca="1">IF(B936="","",IF(ISERROR(MATCH($E936,CL,0)),"Unknown",INDIRECT("'C'!$A$"&amp;MATCH($E936,CL,0)+1)))</f>
        <v/>
      </c>
      <c r="T936" s="160" t="str">
        <f t="array" aca="1" ref="T936" ca="1">IF(B936="","",IF(ISERROR(MATCH($J936,SorP!$B$1:$B$6226,0)),"",INDIRECT("'SorP'!$A$"&amp;MATCH($S936&amp;$J936,SorP!C:C,0))))</f>
        <v/>
      </c>
      <c r="U936" s="161"/>
      <c r="V936" s="151" t="e">
        <f>IF(C936="",NA(),IF(OR(C936="Smelter not listed",C936="Smelter not yet identified"),MATCH($B936&amp;$D936,'Smelter Look-up'!$J:$J,0),MATCH($B936&amp;$C936,'Smelter Look-up'!$J:$J,0)))</f>
        <v>#N/A</v>
      </c>
      <c r="W936" s="134"/>
      <c r="X936" s="134">
        <f t="shared" ca="1" si="12"/>
        <v>0</v>
      </c>
      <c r="Y936" s="134"/>
      <c r="Z936" s="134"/>
      <c r="AA936" s="134"/>
      <c r="AB936" s="162" t="str">
        <f t="shared" si="13"/>
        <v/>
      </c>
      <c r="AC936" s="134"/>
      <c r="AD936" s="134"/>
      <c r="AE936" s="134"/>
      <c r="AF936" s="134"/>
      <c r="AG936" s="134"/>
      <c r="AH936" s="134"/>
    </row>
    <row r="937" spans="1:34" ht="12" customHeight="1">
      <c r="A937" s="160"/>
      <c r="B937" s="155" t="str">
        <f t="array" ref="B937">IF(LEN(A937)=0,"",INDEX('Smelter Look-up'!$A:$A,MATCH($A937,'Smelter Look-up'!$E:$E,0)))</f>
        <v/>
      </c>
      <c r="C937" s="158" t="str">
        <f t="array" ref="C937">IF(LEN(A937)=0,"",INDEX('Smelter Look-up'!$C:$C,MATCH($A937,'Smelter Look-up'!$E:$E,0)))</f>
        <v/>
      </c>
      <c r="D937" s="155"/>
      <c r="E937" s="155" t="str">
        <f ca="1">IF(ISERROR($V937),"",OFFSET('Smelter Look-up'!$D$4,$V937-4,0)&amp;"")</f>
        <v/>
      </c>
      <c r="F937" s="155" t="str">
        <f ca="1">IF(ISERROR($V937),"",OFFSET('Smelter Look-up'!$E$4,$V937-4,0))</f>
        <v/>
      </c>
      <c r="G937" s="155" t="str">
        <f ca="1">IF(C937=$X$4,IF(ISERROR($V937),"Enter smelter details","RMI"),IF(ISERROR($V937),"",OFFSET('Smelter Look-up'!$F$4,$V937-4,0)))</f>
        <v/>
      </c>
      <c r="H937" s="156" t="str">
        <f ca="1">IF(ISERROR($V937),"",OFFSET('Smelter Look-up'!$G$4,$V937-4,0))</f>
        <v/>
      </c>
      <c r="I937" s="157" t="str">
        <f ca="1">IF(ISERROR($V937),"",OFFSET('Smelter Look-up'!$H$4,$V937-4,0))</f>
        <v/>
      </c>
      <c r="J937" s="157" t="str">
        <f ca="1">IF(ISERROR($V937),"",OFFSET('Smelter Look-up'!$I$4,$V937-4,0))</f>
        <v/>
      </c>
      <c r="K937" s="158"/>
      <c r="L937" s="158"/>
      <c r="M937" s="158"/>
      <c r="N937" s="158"/>
      <c r="O937" s="158"/>
      <c r="P937" s="157"/>
      <c r="Q937" s="159"/>
      <c r="R937" s="155" t="str">
        <f ca="1">IF(ISERROR($V937),"",OFFSET('Smelter Look-up'!$C$4,$V937-4,0)&amp;"")</f>
        <v/>
      </c>
      <c r="S937" s="160" t="str">
        <f t="array" aca="1" ref="S937" ca="1">IF(B937="","",IF(ISERROR(MATCH($E937,CL,0)),"Unknown",INDIRECT("'C'!$A$"&amp;MATCH($E937,CL,0)+1)))</f>
        <v/>
      </c>
      <c r="T937" s="160" t="str">
        <f t="array" aca="1" ref="T937" ca="1">IF(B937="","",IF(ISERROR(MATCH($J937,SorP!$B$1:$B$6226,0)),"",INDIRECT("'SorP'!$A$"&amp;MATCH($S937&amp;$J937,SorP!C:C,0))))</f>
        <v/>
      </c>
      <c r="U937" s="161"/>
      <c r="V937" s="151" t="e">
        <f>IF(C937="",NA(),IF(OR(C937="Smelter not listed",C937="Smelter not yet identified"),MATCH($B937&amp;$D937,'Smelter Look-up'!$J:$J,0),MATCH($B937&amp;$C937,'Smelter Look-up'!$J:$J,0)))</f>
        <v>#N/A</v>
      </c>
      <c r="W937" s="134"/>
      <c r="X937" s="134">
        <f t="shared" ca="1" si="12"/>
        <v>0</v>
      </c>
      <c r="Y937" s="134"/>
      <c r="Z937" s="134"/>
      <c r="AA937" s="134"/>
      <c r="AB937" s="162" t="str">
        <f t="shared" si="13"/>
        <v/>
      </c>
      <c r="AC937" s="134"/>
      <c r="AD937" s="134"/>
      <c r="AE937" s="134"/>
      <c r="AF937" s="134"/>
      <c r="AG937" s="134"/>
      <c r="AH937" s="134"/>
    </row>
    <row r="938" spans="1:34" ht="12" customHeight="1">
      <c r="A938" s="160"/>
      <c r="B938" s="155" t="str">
        <f t="array" ref="B938">IF(LEN(A938)=0,"",INDEX('Smelter Look-up'!$A:$A,MATCH($A938,'Smelter Look-up'!$E:$E,0)))</f>
        <v/>
      </c>
      <c r="C938" s="158" t="str">
        <f t="array" ref="C938">IF(LEN(A938)=0,"",INDEX('Smelter Look-up'!$C:$C,MATCH($A938,'Smelter Look-up'!$E:$E,0)))</f>
        <v/>
      </c>
      <c r="D938" s="155"/>
      <c r="E938" s="155" t="str">
        <f ca="1">IF(ISERROR($V938),"",OFFSET('Smelter Look-up'!$D$4,$V938-4,0)&amp;"")</f>
        <v/>
      </c>
      <c r="F938" s="155" t="str">
        <f ca="1">IF(ISERROR($V938),"",OFFSET('Smelter Look-up'!$E$4,$V938-4,0))</f>
        <v/>
      </c>
      <c r="G938" s="155" t="str">
        <f ca="1">IF(C938=$X$4,IF(ISERROR($V938),"Enter smelter details","RMI"),IF(ISERROR($V938),"",OFFSET('Smelter Look-up'!$F$4,$V938-4,0)))</f>
        <v/>
      </c>
      <c r="H938" s="156" t="str">
        <f ca="1">IF(ISERROR($V938),"",OFFSET('Smelter Look-up'!$G$4,$V938-4,0))</f>
        <v/>
      </c>
      <c r="I938" s="157" t="str">
        <f ca="1">IF(ISERROR($V938),"",OFFSET('Smelter Look-up'!$H$4,$V938-4,0))</f>
        <v/>
      </c>
      <c r="J938" s="157" t="str">
        <f ca="1">IF(ISERROR($V938),"",OFFSET('Smelter Look-up'!$I$4,$V938-4,0))</f>
        <v/>
      </c>
      <c r="K938" s="158"/>
      <c r="L938" s="158"/>
      <c r="M938" s="158"/>
      <c r="N938" s="158"/>
      <c r="O938" s="158"/>
      <c r="P938" s="157"/>
      <c r="Q938" s="159"/>
      <c r="R938" s="155" t="str">
        <f ca="1">IF(ISERROR($V938),"",OFFSET('Smelter Look-up'!$C$4,$V938-4,0)&amp;"")</f>
        <v/>
      </c>
      <c r="S938" s="160" t="str">
        <f t="array" aca="1" ref="S938" ca="1">IF(B938="","",IF(ISERROR(MATCH($E938,CL,0)),"Unknown",INDIRECT("'C'!$A$"&amp;MATCH($E938,CL,0)+1)))</f>
        <v/>
      </c>
      <c r="T938" s="160" t="str">
        <f t="array" aca="1" ref="T938" ca="1">IF(B938="","",IF(ISERROR(MATCH($J938,SorP!$B$1:$B$6226,0)),"",INDIRECT("'SorP'!$A$"&amp;MATCH($S938&amp;$J938,SorP!C:C,0))))</f>
        <v/>
      </c>
      <c r="U938" s="161"/>
      <c r="V938" s="151" t="e">
        <f>IF(C938="",NA(),IF(OR(C938="Smelter not listed",C938="Smelter not yet identified"),MATCH($B938&amp;$D938,'Smelter Look-up'!$J:$J,0),MATCH($B938&amp;$C938,'Smelter Look-up'!$J:$J,0)))</f>
        <v>#N/A</v>
      </c>
      <c r="W938" s="134"/>
      <c r="X938" s="134">
        <f t="shared" ca="1" si="12"/>
        <v>0</v>
      </c>
      <c r="Y938" s="134"/>
      <c r="Z938" s="134"/>
      <c r="AA938" s="134"/>
      <c r="AB938" s="162" t="str">
        <f t="shared" si="13"/>
        <v/>
      </c>
      <c r="AC938" s="134"/>
      <c r="AD938" s="134"/>
      <c r="AE938" s="134"/>
      <c r="AF938" s="134"/>
      <c r="AG938" s="134"/>
      <c r="AH938" s="134"/>
    </row>
    <row r="939" spans="1:34" ht="12" customHeight="1">
      <c r="A939" s="160"/>
      <c r="B939" s="155" t="str">
        <f t="array" ref="B939">IF(LEN(A939)=0,"",INDEX('Smelter Look-up'!$A:$A,MATCH($A939,'Smelter Look-up'!$E:$E,0)))</f>
        <v/>
      </c>
      <c r="C939" s="158" t="str">
        <f t="array" ref="C939">IF(LEN(A939)=0,"",INDEX('Smelter Look-up'!$C:$C,MATCH($A939,'Smelter Look-up'!$E:$E,0)))</f>
        <v/>
      </c>
      <c r="D939" s="155"/>
      <c r="E939" s="155" t="str">
        <f ca="1">IF(ISERROR($V939),"",OFFSET('Smelter Look-up'!$D$4,$V939-4,0)&amp;"")</f>
        <v/>
      </c>
      <c r="F939" s="155" t="str">
        <f ca="1">IF(ISERROR($V939),"",OFFSET('Smelter Look-up'!$E$4,$V939-4,0))</f>
        <v/>
      </c>
      <c r="G939" s="155" t="str">
        <f ca="1">IF(C939=$X$4,IF(ISERROR($V939),"Enter smelter details","RMI"),IF(ISERROR($V939),"",OFFSET('Smelter Look-up'!$F$4,$V939-4,0)))</f>
        <v/>
      </c>
      <c r="H939" s="156" t="str">
        <f ca="1">IF(ISERROR($V939),"",OFFSET('Smelter Look-up'!$G$4,$V939-4,0))</f>
        <v/>
      </c>
      <c r="I939" s="157" t="str">
        <f ca="1">IF(ISERROR($V939),"",OFFSET('Smelter Look-up'!$H$4,$V939-4,0))</f>
        <v/>
      </c>
      <c r="J939" s="157" t="str">
        <f ca="1">IF(ISERROR($V939),"",OFFSET('Smelter Look-up'!$I$4,$V939-4,0))</f>
        <v/>
      </c>
      <c r="K939" s="158"/>
      <c r="L939" s="158"/>
      <c r="M939" s="158"/>
      <c r="N939" s="158"/>
      <c r="O939" s="158"/>
      <c r="P939" s="157"/>
      <c r="Q939" s="159"/>
      <c r="R939" s="155" t="str">
        <f ca="1">IF(ISERROR($V939),"",OFFSET('Smelter Look-up'!$C$4,$V939-4,0)&amp;"")</f>
        <v/>
      </c>
      <c r="S939" s="160" t="str">
        <f t="array" aca="1" ref="S939" ca="1">IF(B939="","",IF(ISERROR(MATCH($E939,CL,0)),"Unknown",INDIRECT("'C'!$A$"&amp;MATCH($E939,CL,0)+1)))</f>
        <v/>
      </c>
      <c r="T939" s="160" t="str">
        <f t="array" aca="1" ref="T939" ca="1">IF(B939="","",IF(ISERROR(MATCH($J939,SorP!$B$1:$B$6226,0)),"",INDIRECT("'SorP'!$A$"&amp;MATCH($S939&amp;$J939,SorP!C:C,0))))</f>
        <v/>
      </c>
      <c r="U939" s="161"/>
      <c r="V939" s="151" t="e">
        <f>IF(C939="",NA(),IF(OR(C939="Smelter not listed",C939="Smelter not yet identified"),MATCH($B939&amp;$D939,'Smelter Look-up'!$J:$J,0),MATCH($B939&amp;$C939,'Smelter Look-up'!$J:$J,0)))</f>
        <v>#N/A</v>
      </c>
      <c r="W939" s="134"/>
      <c r="X939" s="134">
        <f t="shared" ca="1" si="12"/>
        <v>0</v>
      </c>
      <c r="Y939" s="134"/>
      <c r="Z939" s="134"/>
      <c r="AA939" s="134"/>
      <c r="AB939" s="162" t="str">
        <f t="shared" si="13"/>
        <v/>
      </c>
      <c r="AC939" s="134"/>
      <c r="AD939" s="134"/>
      <c r="AE939" s="134"/>
      <c r="AF939" s="134"/>
      <c r="AG939" s="134"/>
      <c r="AH939" s="134"/>
    </row>
    <row r="940" spans="1:34" ht="12" customHeight="1">
      <c r="A940" s="160"/>
      <c r="B940" s="155" t="str">
        <f t="array" ref="B940">IF(LEN(A940)=0,"",INDEX('Smelter Look-up'!$A:$A,MATCH($A940,'Smelter Look-up'!$E:$E,0)))</f>
        <v/>
      </c>
      <c r="C940" s="158" t="str">
        <f t="array" ref="C940">IF(LEN(A940)=0,"",INDEX('Smelter Look-up'!$C:$C,MATCH($A940,'Smelter Look-up'!$E:$E,0)))</f>
        <v/>
      </c>
      <c r="D940" s="155"/>
      <c r="E940" s="155" t="str">
        <f ca="1">IF(ISERROR($V940),"",OFFSET('Smelter Look-up'!$D$4,$V940-4,0)&amp;"")</f>
        <v/>
      </c>
      <c r="F940" s="155" t="str">
        <f ca="1">IF(ISERROR($V940),"",OFFSET('Smelter Look-up'!$E$4,$V940-4,0))</f>
        <v/>
      </c>
      <c r="G940" s="155" t="str">
        <f ca="1">IF(C940=$X$4,IF(ISERROR($V940),"Enter smelter details","RMI"),IF(ISERROR($V940),"",OFFSET('Smelter Look-up'!$F$4,$V940-4,0)))</f>
        <v/>
      </c>
      <c r="H940" s="156" t="str">
        <f ca="1">IF(ISERROR($V940),"",OFFSET('Smelter Look-up'!$G$4,$V940-4,0))</f>
        <v/>
      </c>
      <c r="I940" s="157" t="str">
        <f ca="1">IF(ISERROR($V940),"",OFFSET('Smelter Look-up'!$H$4,$V940-4,0))</f>
        <v/>
      </c>
      <c r="J940" s="157" t="str">
        <f ca="1">IF(ISERROR($V940),"",OFFSET('Smelter Look-up'!$I$4,$V940-4,0))</f>
        <v/>
      </c>
      <c r="K940" s="158"/>
      <c r="L940" s="158"/>
      <c r="M940" s="158"/>
      <c r="N940" s="158"/>
      <c r="O940" s="158"/>
      <c r="P940" s="157"/>
      <c r="Q940" s="159"/>
      <c r="R940" s="155" t="str">
        <f ca="1">IF(ISERROR($V940),"",OFFSET('Smelter Look-up'!$C$4,$V940-4,0)&amp;"")</f>
        <v/>
      </c>
      <c r="S940" s="160" t="str">
        <f t="array" aca="1" ref="S940" ca="1">IF(B940="","",IF(ISERROR(MATCH($E940,CL,0)),"Unknown",INDIRECT("'C'!$A$"&amp;MATCH($E940,CL,0)+1)))</f>
        <v/>
      </c>
      <c r="T940" s="160" t="str">
        <f t="array" aca="1" ref="T940" ca="1">IF(B940="","",IF(ISERROR(MATCH($J940,SorP!$B$1:$B$6226,0)),"",INDIRECT("'SorP'!$A$"&amp;MATCH($S940&amp;$J940,SorP!C:C,0))))</f>
        <v/>
      </c>
      <c r="U940" s="161"/>
      <c r="V940" s="151" t="e">
        <f>IF(C940="",NA(),IF(OR(C940="Smelter not listed",C940="Smelter not yet identified"),MATCH($B940&amp;$D940,'Smelter Look-up'!$J:$J,0),MATCH($B940&amp;$C940,'Smelter Look-up'!$J:$J,0)))</f>
        <v>#N/A</v>
      </c>
      <c r="W940" s="134"/>
      <c r="X940" s="134">
        <f t="shared" ca="1" si="12"/>
        <v>0</v>
      </c>
      <c r="Y940" s="134"/>
      <c r="Z940" s="134"/>
      <c r="AA940" s="134"/>
      <c r="AB940" s="162" t="str">
        <f t="shared" si="13"/>
        <v/>
      </c>
      <c r="AC940" s="134"/>
      <c r="AD940" s="134"/>
      <c r="AE940" s="134"/>
      <c r="AF940" s="134"/>
      <c r="AG940" s="134"/>
      <c r="AH940" s="134"/>
    </row>
    <row r="941" spans="1:34" ht="12" customHeight="1">
      <c r="A941" s="160"/>
      <c r="B941" s="155" t="str">
        <f t="array" ref="B941">IF(LEN(A941)=0,"",INDEX('Smelter Look-up'!$A:$A,MATCH($A941,'Smelter Look-up'!$E:$E,0)))</f>
        <v/>
      </c>
      <c r="C941" s="158" t="str">
        <f t="array" ref="C941">IF(LEN(A941)=0,"",INDEX('Smelter Look-up'!$C:$C,MATCH($A941,'Smelter Look-up'!$E:$E,0)))</f>
        <v/>
      </c>
      <c r="D941" s="155"/>
      <c r="E941" s="155" t="str">
        <f ca="1">IF(ISERROR($V941),"",OFFSET('Smelter Look-up'!$D$4,$V941-4,0)&amp;"")</f>
        <v/>
      </c>
      <c r="F941" s="155" t="str">
        <f ca="1">IF(ISERROR($V941),"",OFFSET('Smelter Look-up'!$E$4,$V941-4,0))</f>
        <v/>
      </c>
      <c r="G941" s="155" t="str">
        <f ca="1">IF(C941=$X$4,IF(ISERROR($V941),"Enter smelter details","RMI"),IF(ISERROR($V941),"",OFFSET('Smelter Look-up'!$F$4,$V941-4,0)))</f>
        <v/>
      </c>
      <c r="H941" s="156" t="str">
        <f ca="1">IF(ISERROR($V941),"",OFFSET('Smelter Look-up'!$G$4,$V941-4,0))</f>
        <v/>
      </c>
      <c r="I941" s="157" t="str">
        <f ca="1">IF(ISERROR($V941),"",OFFSET('Smelter Look-up'!$H$4,$V941-4,0))</f>
        <v/>
      </c>
      <c r="J941" s="157" t="str">
        <f ca="1">IF(ISERROR($V941),"",OFFSET('Smelter Look-up'!$I$4,$V941-4,0))</f>
        <v/>
      </c>
      <c r="K941" s="158"/>
      <c r="L941" s="158"/>
      <c r="M941" s="158"/>
      <c r="N941" s="158"/>
      <c r="O941" s="158"/>
      <c r="P941" s="157"/>
      <c r="Q941" s="159"/>
      <c r="R941" s="155" t="str">
        <f ca="1">IF(ISERROR($V941),"",OFFSET('Smelter Look-up'!$C$4,$V941-4,0)&amp;"")</f>
        <v/>
      </c>
      <c r="S941" s="160" t="str">
        <f t="array" aca="1" ref="S941" ca="1">IF(B941="","",IF(ISERROR(MATCH($E941,CL,0)),"Unknown",INDIRECT("'C'!$A$"&amp;MATCH($E941,CL,0)+1)))</f>
        <v/>
      </c>
      <c r="T941" s="160" t="str">
        <f t="array" aca="1" ref="T941" ca="1">IF(B941="","",IF(ISERROR(MATCH($J941,SorP!$B$1:$B$6226,0)),"",INDIRECT("'SorP'!$A$"&amp;MATCH($S941&amp;$J941,SorP!C:C,0))))</f>
        <v/>
      </c>
      <c r="U941" s="161"/>
      <c r="V941" s="151" t="e">
        <f>IF(C941="",NA(),IF(OR(C941="Smelter not listed",C941="Smelter not yet identified"),MATCH($B941&amp;$D941,'Smelter Look-up'!$J:$J,0),MATCH($B941&amp;$C941,'Smelter Look-up'!$J:$J,0)))</f>
        <v>#N/A</v>
      </c>
      <c r="W941" s="134"/>
      <c r="X941" s="134">
        <f t="shared" ca="1" si="12"/>
        <v>0</v>
      </c>
      <c r="Y941" s="134"/>
      <c r="Z941" s="134"/>
      <c r="AA941" s="134"/>
      <c r="AB941" s="162" t="str">
        <f t="shared" si="13"/>
        <v/>
      </c>
      <c r="AC941" s="134"/>
      <c r="AD941" s="134"/>
      <c r="AE941" s="134"/>
      <c r="AF941" s="134"/>
      <c r="AG941" s="134"/>
      <c r="AH941" s="134"/>
    </row>
    <row r="942" spans="1:34" ht="12" customHeight="1">
      <c r="A942" s="160"/>
      <c r="B942" s="155" t="str">
        <f t="array" ref="B942">IF(LEN(A942)=0,"",INDEX('Smelter Look-up'!$A:$A,MATCH($A942,'Smelter Look-up'!$E:$E,0)))</f>
        <v/>
      </c>
      <c r="C942" s="158" t="str">
        <f t="array" ref="C942">IF(LEN(A942)=0,"",INDEX('Smelter Look-up'!$C:$C,MATCH($A942,'Smelter Look-up'!$E:$E,0)))</f>
        <v/>
      </c>
      <c r="D942" s="155"/>
      <c r="E942" s="155" t="str">
        <f ca="1">IF(ISERROR($V942),"",OFFSET('Smelter Look-up'!$D$4,$V942-4,0)&amp;"")</f>
        <v/>
      </c>
      <c r="F942" s="155" t="str">
        <f ca="1">IF(ISERROR($V942),"",OFFSET('Smelter Look-up'!$E$4,$V942-4,0))</f>
        <v/>
      </c>
      <c r="G942" s="155" t="str">
        <f ca="1">IF(C942=$X$4,IF(ISERROR($V942),"Enter smelter details","RMI"),IF(ISERROR($V942),"",OFFSET('Smelter Look-up'!$F$4,$V942-4,0)))</f>
        <v/>
      </c>
      <c r="H942" s="156" t="str">
        <f ca="1">IF(ISERROR($V942),"",OFFSET('Smelter Look-up'!$G$4,$V942-4,0))</f>
        <v/>
      </c>
      <c r="I942" s="157" t="str">
        <f ca="1">IF(ISERROR($V942),"",OFFSET('Smelter Look-up'!$H$4,$V942-4,0))</f>
        <v/>
      </c>
      <c r="J942" s="157" t="str">
        <f ca="1">IF(ISERROR($V942),"",OFFSET('Smelter Look-up'!$I$4,$V942-4,0))</f>
        <v/>
      </c>
      <c r="K942" s="158"/>
      <c r="L942" s="158"/>
      <c r="M942" s="158"/>
      <c r="N942" s="158"/>
      <c r="O942" s="158"/>
      <c r="P942" s="157"/>
      <c r="Q942" s="159"/>
      <c r="R942" s="155" t="str">
        <f ca="1">IF(ISERROR($V942),"",OFFSET('Smelter Look-up'!$C$4,$V942-4,0)&amp;"")</f>
        <v/>
      </c>
      <c r="S942" s="160" t="str">
        <f t="array" aca="1" ref="S942" ca="1">IF(B942="","",IF(ISERROR(MATCH($E942,CL,0)),"Unknown",INDIRECT("'C'!$A$"&amp;MATCH($E942,CL,0)+1)))</f>
        <v/>
      </c>
      <c r="T942" s="160" t="str">
        <f t="array" aca="1" ref="T942" ca="1">IF(B942="","",IF(ISERROR(MATCH($J942,SorP!$B$1:$B$6226,0)),"",INDIRECT("'SorP'!$A$"&amp;MATCH($S942&amp;$J942,SorP!C:C,0))))</f>
        <v/>
      </c>
      <c r="U942" s="161"/>
      <c r="V942" s="151" t="e">
        <f>IF(C942="",NA(),IF(OR(C942="Smelter not listed",C942="Smelter not yet identified"),MATCH($B942&amp;$D942,'Smelter Look-up'!$J:$J,0),MATCH($B942&amp;$C942,'Smelter Look-up'!$J:$J,0)))</f>
        <v>#N/A</v>
      </c>
      <c r="W942" s="134"/>
      <c r="X942" s="134">
        <f t="shared" ca="1" si="12"/>
        <v>0</v>
      </c>
      <c r="Y942" s="134"/>
      <c r="Z942" s="134"/>
      <c r="AA942" s="134"/>
      <c r="AB942" s="162" t="str">
        <f t="shared" si="13"/>
        <v/>
      </c>
      <c r="AC942" s="134"/>
      <c r="AD942" s="134"/>
      <c r="AE942" s="134"/>
      <c r="AF942" s="134"/>
      <c r="AG942" s="134"/>
      <c r="AH942" s="134"/>
    </row>
    <row r="943" spans="1:34" ht="12" customHeight="1">
      <c r="A943" s="160"/>
      <c r="B943" s="155" t="str">
        <f t="array" ref="B943">IF(LEN(A943)=0,"",INDEX('Smelter Look-up'!$A:$A,MATCH($A943,'Smelter Look-up'!$E:$E,0)))</f>
        <v/>
      </c>
      <c r="C943" s="158" t="str">
        <f t="array" ref="C943">IF(LEN(A943)=0,"",INDEX('Smelter Look-up'!$C:$C,MATCH($A943,'Smelter Look-up'!$E:$E,0)))</f>
        <v/>
      </c>
      <c r="D943" s="155"/>
      <c r="E943" s="155" t="str">
        <f ca="1">IF(ISERROR($V943),"",OFFSET('Smelter Look-up'!$D$4,$V943-4,0)&amp;"")</f>
        <v/>
      </c>
      <c r="F943" s="155" t="str">
        <f ca="1">IF(ISERROR($V943),"",OFFSET('Smelter Look-up'!$E$4,$V943-4,0))</f>
        <v/>
      </c>
      <c r="G943" s="155" t="str">
        <f ca="1">IF(C943=$X$4,IF(ISERROR($V943),"Enter smelter details","RMI"),IF(ISERROR($V943),"",OFFSET('Smelter Look-up'!$F$4,$V943-4,0)))</f>
        <v/>
      </c>
      <c r="H943" s="156" t="str">
        <f ca="1">IF(ISERROR($V943),"",OFFSET('Smelter Look-up'!$G$4,$V943-4,0))</f>
        <v/>
      </c>
      <c r="I943" s="157" t="str">
        <f ca="1">IF(ISERROR($V943),"",OFFSET('Smelter Look-up'!$H$4,$V943-4,0))</f>
        <v/>
      </c>
      <c r="J943" s="157" t="str">
        <f ca="1">IF(ISERROR($V943),"",OFFSET('Smelter Look-up'!$I$4,$V943-4,0))</f>
        <v/>
      </c>
      <c r="K943" s="158"/>
      <c r="L943" s="158"/>
      <c r="M943" s="158"/>
      <c r="N943" s="158"/>
      <c r="O943" s="158"/>
      <c r="P943" s="157"/>
      <c r="Q943" s="159"/>
      <c r="R943" s="155" t="str">
        <f ca="1">IF(ISERROR($V943),"",OFFSET('Smelter Look-up'!$C$4,$V943-4,0)&amp;"")</f>
        <v/>
      </c>
      <c r="S943" s="160" t="str">
        <f t="array" aca="1" ref="S943" ca="1">IF(B943="","",IF(ISERROR(MATCH($E943,CL,0)),"Unknown",INDIRECT("'C'!$A$"&amp;MATCH($E943,CL,0)+1)))</f>
        <v/>
      </c>
      <c r="T943" s="160" t="str">
        <f t="array" aca="1" ref="T943" ca="1">IF(B943="","",IF(ISERROR(MATCH($J943,SorP!$B$1:$B$6226,0)),"",INDIRECT("'SorP'!$A$"&amp;MATCH($S943&amp;$J943,SorP!C:C,0))))</f>
        <v/>
      </c>
      <c r="U943" s="161"/>
      <c r="V943" s="151" t="e">
        <f>IF(C943="",NA(),IF(OR(C943="Smelter not listed",C943="Smelter not yet identified"),MATCH($B943&amp;$D943,'Smelter Look-up'!$J:$J,0),MATCH($B943&amp;$C943,'Smelter Look-up'!$J:$J,0)))</f>
        <v>#N/A</v>
      </c>
      <c r="W943" s="134"/>
      <c r="X943" s="134">
        <f t="shared" ca="1" si="12"/>
        <v>0</v>
      </c>
      <c r="Y943" s="134"/>
      <c r="Z943" s="134"/>
      <c r="AA943" s="134"/>
      <c r="AB943" s="162" t="str">
        <f t="shared" si="13"/>
        <v/>
      </c>
      <c r="AC943" s="134"/>
      <c r="AD943" s="134"/>
      <c r="AE943" s="134"/>
      <c r="AF943" s="134"/>
      <c r="AG943" s="134"/>
      <c r="AH943" s="134"/>
    </row>
    <row r="944" spans="1:34" ht="12" customHeight="1">
      <c r="A944" s="160"/>
      <c r="B944" s="155" t="str">
        <f t="array" ref="B944">IF(LEN(A944)=0,"",INDEX('Smelter Look-up'!$A:$A,MATCH($A944,'Smelter Look-up'!$E:$E,0)))</f>
        <v/>
      </c>
      <c r="C944" s="158" t="str">
        <f t="array" ref="C944">IF(LEN(A944)=0,"",INDEX('Smelter Look-up'!$C:$C,MATCH($A944,'Smelter Look-up'!$E:$E,0)))</f>
        <v/>
      </c>
      <c r="D944" s="155"/>
      <c r="E944" s="155" t="str">
        <f ca="1">IF(ISERROR($V944),"",OFFSET('Smelter Look-up'!$D$4,$V944-4,0)&amp;"")</f>
        <v/>
      </c>
      <c r="F944" s="155" t="str">
        <f ca="1">IF(ISERROR($V944),"",OFFSET('Smelter Look-up'!$E$4,$V944-4,0))</f>
        <v/>
      </c>
      <c r="G944" s="155" t="str">
        <f ca="1">IF(C944=$X$4,IF(ISERROR($V944),"Enter smelter details","RMI"),IF(ISERROR($V944),"",OFFSET('Smelter Look-up'!$F$4,$V944-4,0)))</f>
        <v/>
      </c>
      <c r="H944" s="156" t="str">
        <f ca="1">IF(ISERROR($V944),"",OFFSET('Smelter Look-up'!$G$4,$V944-4,0))</f>
        <v/>
      </c>
      <c r="I944" s="157" t="str">
        <f ca="1">IF(ISERROR($V944),"",OFFSET('Smelter Look-up'!$H$4,$V944-4,0))</f>
        <v/>
      </c>
      <c r="J944" s="157" t="str">
        <f ca="1">IF(ISERROR($V944),"",OFFSET('Smelter Look-up'!$I$4,$V944-4,0))</f>
        <v/>
      </c>
      <c r="K944" s="158"/>
      <c r="L944" s="158"/>
      <c r="M944" s="158"/>
      <c r="N944" s="158"/>
      <c r="O944" s="158"/>
      <c r="P944" s="157"/>
      <c r="Q944" s="159"/>
      <c r="R944" s="155" t="str">
        <f ca="1">IF(ISERROR($V944),"",OFFSET('Smelter Look-up'!$C$4,$V944-4,0)&amp;"")</f>
        <v/>
      </c>
      <c r="S944" s="160" t="str">
        <f t="array" aca="1" ref="S944" ca="1">IF(B944="","",IF(ISERROR(MATCH($E944,CL,0)),"Unknown",INDIRECT("'C'!$A$"&amp;MATCH($E944,CL,0)+1)))</f>
        <v/>
      </c>
      <c r="T944" s="160" t="str">
        <f t="array" aca="1" ref="T944" ca="1">IF(B944="","",IF(ISERROR(MATCH($J944,SorP!$B$1:$B$6226,0)),"",INDIRECT("'SorP'!$A$"&amp;MATCH($S944&amp;$J944,SorP!C:C,0))))</f>
        <v/>
      </c>
      <c r="U944" s="161"/>
      <c r="V944" s="151" t="e">
        <f>IF(C944="",NA(),IF(OR(C944="Smelter not listed",C944="Smelter not yet identified"),MATCH($B944&amp;$D944,'Smelter Look-up'!$J:$J,0),MATCH($B944&amp;$C944,'Smelter Look-up'!$J:$J,0)))</f>
        <v>#N/A</v>
      </c>
      <c r="W944" s="134"/>
      <c r="X944" s="134">
        <f t="shared" ca="1" si="12"/>
        <v>0</v>
      </c>
      <c r="Y944" s="134"/>
      <c r="Z944" s="134"/>
      <c r="AA944" s="134"/>
      <c r="AB944" s="162" t="str">
        <f t="shared" si="13"/>
        <v/>
      </c>
      <c r="AC944" s="134"/>
      <c r="AD944" s="134"/>
      <c r="AE944" s="134"/>
      <c r="AF944" s="134"/>
      <c r="AG944" s="134"/>
      <c r="AH944" s="134"/>
    </row>
    <row r="945" spans="1:34" ht="12" customHeight="1">
      <c r="A945" s="160"/>
      <c r="B945" s="155" t="str">
        <f t="array" ref="B945">IF(LEN(A945)=0,"",INDEX('Smelter Look-up'!$A:$A,MATCH($A945,'Smelter Look-up'!$E:$E,0)))</f>
        <v/>
      </c>
      <c r="C945" s="158" t="str">
        <f t="array" ref="C945">IF(LEN(A945)=0,"",INDEX('Smelter Look-up'!$C:$C,MATCH($A945,'Smelter Look-up'!$E:$E,0)))</f>
        <v/>
      </c>
      <c r="D945" s="155"/>
      <c r="E945" s="155" t="str">
        <f ca="1">IF(ISERROR($V945),"",OFFSET('Smelter Look-up'!$D$4,$V945-4,0)&amp;"")</f>
        <v/>
      </c>
      <c r="F945" s="155" t="str">
        <f ca="1">IF(ISERROR($V945),"",OFFSET('Smelter Look-up'!$E$4,$V945-4,0))</f>
        <v/>
      </c>
      <c r="G945" s="155" t="str">
        <f ca="1">IF(C945=$X$4,IF(ISERROR($V945),"Enter smelter details","RMI"),IF(ISERROR($V945),"",OFFSET('Smelter Look-up'!$F$4,$V945-4,0)))</f>
        <v/>
      </c>
      <c r="H945" s="156" t="str">
        <f ca="1">IF(ISERROR($V945),"",OFFSET('Smelter Look-up'!$G$4,$V945-4,0))</f>
        <v/>
      </c>
      <c r="I945" s="157" t="str">
        <f ca="1">IF(ISERROR($V945),"",OFFSET('Smelter Look-up'!$H$4,$V945-4,0))</f>
        <v/>
      </c>
      <c r="J945" s="157" t="str">
        <f ca="1">IF(ISERROR($V945),"",OFFSET('Smelter Look-up'!$I$4,$V945-4,0))</f>
        <v/>
      </c>
      <c r="K945" s="158"/>
      <c r="L945" s="158"/>
      <c r="M945" s="158"/>
      <c r="N945" s="158"/>
      <c r="O945" s="158"/>
      <c r="P945" s="157"/>
      <c r="Q945" s="159"/>
      <c r="R945" s="155" t="str">
        <f ca="1">IF(ISERROR($V945),"",OFFSET('Smelter Look-up'!$C$4,$V945-4,0)&amp;"")</f>
        <v/>
      </c>
      <c r="S945" s="160" t="str">
        <f t="array" aca="1" ref="S945" ca="1">IF(B945="","",IF(ISERROR(MATCH($E945,CL,0)),"Unknown",INDIRECT("'C'!$A$"&amp;MATCH($E945,CL,0)+1)))</f>
        <v/>
      </c>
      <c r="T945" s="160" t="str">
        <f t="array" aca="1" ref="T945" ca="1">IF(B945="","",IF(ISERROR(MATCH($J945,SorP!$B$1:$B$6226,0)),"",INDIRECT("'SorP'!$A$"&amp;MATCH($S945&amp;$J945,SorP!C:C,0))))</f>
        <v/>
      </c>
      <c r="U945" s="161"/>
      <c r="V945" s="151" t="e">
        <f>IF(C945="",NA(),IF(OR(C945="Smelter not listed",C945="Smelter not yet identified"),MATCH($B945&amp;$D945,'Smelter Look-up'!$J:$J,0),MATCH($B945&amp;$C945,'Smelter Look-up'!$J:$J,0)))</f>
        <v>#N/A</v>
      </c>
      <c r="W945" s="134"/>
      <c r="X945" s="134">
        <f t="shared" ca="1" si="12"/>
        <v>0</v>
      </c>
      <c r="Y945" s="134"/>
      <c r="Z945" s="134"/>
      <c r="AA945" s="134"/>
      <c r="AB945" s="162" t="str">
        <f t="shared" si="13"/>
        <v/>
      </c>
      <c r="AC945" s="134"/>
      <c r="AD945" s="134"/>
      <c r="AE945" s="134"/>
      <c r="AF945" s="134"/>
      <c r="AG945" s="134"/>
      <c r="AH945" s="134"/>
    </row>
    <row r="946" spans="1:34" ht="12" customHeight="1">
      <c r="A946" s="160"/>
      <c r="B946" s="155" t="str">
        <f t="array" ref="B946">IF(LEN(A946)=0,"",INDEX('Smelter Look-up'!$A:$A,MATCH($A946,'Smelter Look-up'!$E:$E,0)))</f>
        <v/>
      </c>
      <c r="C946" s="158" t="str">
        <f t="array" ref="C946">IF(LEN(A946)=0,"",INDEX('Smelter Look-up'!$C:$C,MATCH($A946,'Smelter Look-up'!$E:$E,0)))</f>
        <v/>
      </c>
      <c r="D946" s="155"/>
      <c r="E946" s="155" t="str">
        <f ca="1">IF(ISERROR($V946),"",OFFSET('Smelter Look-up'!$D$4,$V946-4,0)&amp;"")</f>
        <v/>
      </c>
      <c r="F946" s="155" t="str">
        <f ca="1">IF(ISERROR($V946),"",OFFSET('Smelter Look-up'!$E$4,$V946-4,0))</f>
        <v/>
      </c>
      <c r="G946" s="155" t="str">
        <f ca="1">IF(C946=$X$4,IF(ISERROR($V946),"Enter smelter details","RMI"),IF(ISERROR($V946),"",OFFSET('Smelter Look-up'!$F$4,$V946-4,0)))</f>
        <v/>
      </c>
      <c r="H946" s="156" t="str">
        <f ca="1">IF(ISERROR($V946),"",OFFSET('Smelter Look-up'!$G$4,$V946-4,0))</f>
        <v/>
      </c>
      <c r="I946" s="157" t="str">
        <f ca="1">IF(ISERROR($V946),"",OFFSET('Smelter Look-up'!$H$4,$V946-4,0))</f>
        <v/>
      </c>
      <c r="J946" s="157" t="str">
        <f ca="1">IF(ISERROR($V946),"",OFFSET('Smelter Look-up'!$I$4,$V946-4,0))</f>
        <v/>
      </c>
      <c r="K946" s="158"/>
      <c r="L946" s="158"/>
      <c r="M946" s="158"/>
      <c r="N946" s="158"/>
      <c r="O946" s="158"/>
      <c r="P946" s="157"/>
      <c r="Q946" s="159"/>
      <c r="R946" s="155" t="str">
        <f ca="1">IF(ISERROR($V946),"",OFFSET('Smelter Look-up'!$C$4,$V946-4,0)&amp;"")</f>
        <v/>
      </c>
      <c r="S946" s="160" t="str">
        <f t="array" aca="1" ref="S946" ca="1">IF(B946="","",IF(ISERROR(MATCH($E946,CL,0)),"Unknown",INDIRECT("'C'!$A$"&amp;MATCH($E946,CL,0)+1)))</f>
        <v/>
      </c>
      <c r="T946" s="160" t="str">
        <f t="array" aca="1" ref="T946" ca="1">IF(B946="","",IF(ISERROR(MATCH($J946,SorP!$B$1:$B$6226,0)),"",INDIRECT("'SorP'!$A$"&amp;MATCH($S946&amp;$J946,SorP!C:C,0))))</f>
        <v/>
      </c>
      <c r="U946" s="161"/>
      <c r="V946" s="151" t="e">
        <f>IF(C946="",NA(),IF(OR(C946="Smelter not listed",C946="Smelter not yet identified"),MATCH($B946&amp;$D946,'Smelter Look-up'!$J:$J,0),MATCH($B946&amp;$C946,'Smelter Look-up'!$J:$J,0)))</f>
        <v>#N/A</v>
      </c>
      <c r="W946" s="134"/>
      <c r="X946" s="134">
        <f t="shared" ca="1" si="12"/>
        <v>0</v>
      </c>
      <c r="Y946" s="134"/>
      <c r="Z946" s="134"/>
      <c r="AA946" s="134"/>
      <c r="AB946" s="162" t="str">
        <f t="shared" si="13"/>
        <v/>
      </c>
      <c r="AC946" s="134"/>
      <c r="AD946" s="134"/>
      <c r="AE946" s="134"/>
      <c r="AF946" s="134"/>
      <c r="AG946" s="134"/>
      <c r="AH946" s="134"/>
    </row>
    <row r="947" spans="1:34" ht="12" customHeight="1">
      <c r="A947" s="160"/>
      <c r="B947" s="155" t="str">
        <f t="array" ref="B947">IF(LEN(A947)=0,"",INDEX('Smelter Look-up'!$A:$A,MATCH($A947,'Smelter Look-up'!$E:$E,0)))</f>
        <v/>
      </c>
      <c r="C947" s="158" t="str">
        <f t="array" ref="C947">IF(LEN(A947)=0,"",INDEX('Smelter Look-up'!$C:$C,MATCH($A947,'Smelter Look-up'!$E:$E,0)))</f>
        <v/>
      </c>
      <c r="D947" s="155"/>
      <c r="E947" s="155" t="str">
        <f ca="1">IF(ISERROR($V947),"",OFFSET('Smelter Look-up'!$D$4,$V947-4,0)&amp;"")</f>
        <v/>
      </c>
      <c r="F947" s="155" t="str">
        <f ca="1">IF(ISERROR($V947),"",OFFSET('Smelter Look-up'!$E$4,$V947-4,0))</f>
        <v/>
      </c>
      <c r="G947" s="155" t="str">
        <f ca="1">IF(C947=$X$4,IF(ISERROR($V947),"Enter smelter details","RMI"),IF(ISERROR($V947),"",OFFSET('Smelter Look-up'!$F$4,$V947-4,0)))</f>
        <v/>
      </c>
      <c r="H947" s="156" t="str">
        <f ca="1">IF(ISERROR($V947),"",OFFSET('Smelter Look-up'!$G$4,$V947-4,0))</f>
        <v/>
      </c>
      <c r="I947" s="157" t="str">
        <f ca="1">IF(ISERROR($V947),"",OFFSET('Smelter Look-up'!$H$4,$V947-4,0))</f>
        <v/>
      </c>
      <c r="J947" s="157" t="str">
        <f ca="1">IF(ISERROR($V947),"",OFFSET('Smelter Look-up'!$I$4,$V947-4,0))</f>
        <v/>
      </c>
      <c r="K947" s="158"/>
      <c r="L947" s="158"/>
      <c r="M947" s="158"/>
      <c r="N947" s="158"/>
      <c r="O947" s="158"/>
      <c r="P947" s="157"/>
      <c r="Q947" s="159"/>
      <c r="R947" s="155" t="str">
        <f ca="1">IF(ISERROR($V947),"",OFFSET('Smelter Look-up'!$C$4,$V947-4,0)&amp;"")</f>
        <v/>
      </c>
      <c r="S947" s="160" t="str">
        <f t="array" aca="1" ref="S947" ca="1">IF(B947="","",IF(ISERROR(MATCH($E947,CL,0)),"Unknown",INDIRECT("'C'!$A$"&amp;MATCH($E947,CL,0)+1)))</f>
        <v/>
      </c>
      <c r="T947" s="160" t="str">
        <f t="array" aca="1" ref="T947" ca="1">IF(B947="","",IF(ISERROR(MATCH($J947,SorP!$B$1:$B$6226,0)),"",INDIRECT("'SorP'!$A$"&amp;MATCH($S947&amp;$J947,SorP!C:C,0))))</f>
        <v/>
      </c>
      <c r="U947" s="161"/>
      <c r="V947" s="151" t="e">
        <f>IF(C947="",NA(),IF(OR(C947="Smelter not listed",C947="Smelter not yet identified"),MATCH($B947&amp;$D947,'Smelter Look-up'!$J:$J,0),MATCH($B947&amp;$C947,'Smelter Look-up'!$J:$J,0)))</f>
        <v>#N/A</v>
      </c>
      <c r="W947" s="134"/>
      <c r="X947" s="134">
        <f t="shared" ca="1" si="12"/>
        <v>0</v>
      </c>
      <c r="Y947" s="134"/>
      <c r="Z947" s="134"/>
      <c r="AA947" s="134"/>
      <c r="AB947" s="162" t="str">
        <f t="shared" si="13"/>
        <v/>
      </c>
      <c r="AC947" s="134"/>
      <c r="AD947" s="134"/>
      <c r="AE947" s="134"/>
      <c r="AF947" s="134"/>
      <c r="AG947" s="134"/>
      <c r="AH947" s="134"/>
    </row>
    <row r="948" spans="1:34" ht="12" customHeight="1">
      <c r="A948" s="160"/>
      <c r="B948" s="155" t="str">
        <f t="array" ref="B948">IF(LEN(A948)=0,"",INDEX('Smelter Look-up'!$A:$A,MATCH($A948,'Smelter Look-up'!$E:$E,0)))</f>
        <v/>
      </c>
      <c r="C948" s="158" t="str">
        <f t="array" ref="C948">IF(LEN(A948)=0,"",INDEX('Smelter Look-up'!$C:$C,MATCH($A948,'Smelter Look-up'!$E:$E,0)))</f>
        <v/>
      </c>
      <c r="D948" s="155"/>
      <c r="E948" s="155" t="str">
        <f ca="1">IF(ISERROR($V948),"",OFFSET('Smelter Look-up'!$D$4,$V948-4,0)&amp;"")</f>
        <v/>
      </c>
      <c r="F948" s="155" t="str">
        <f ca="1">IF(ISERROR($V948),"",OFFSET('Smelter Look-up'!$E$4,$V948-4,0))</f>
        <v/>
      </c>
      <c r="G948" s="155" t="str">
        <f ca="1">IF(C948=$X$4,IF(ISERROR($V948),"Enter smelter details","RMI"),IF(ISERROR($V948),"",OFFSET('Smelter Look-up'!$F$4,$V948-4,0)))</f>
        <v/>
      </c>
      <c r="H948" s="156" t="str">
        <f ca="1">IF(ISERROR($V948),"",OFFSET('Smelter Look-up'!$G$4,$V948-4,0))</f>
        <v/>
      </c>
      <c r="I948" s="157" t="str">
        <f ca="1">IF(ISERROR($V948),"",OFFSET('Smelter Look-up'!$H$4,$V948-4,0))</f>
        <v/>
      </c>
      <c r="J948" s="157" t="str">
        <f ca="1">IF(ISERROR($V948),"",OFFSET('Smelter Look-up'!$I$4,$V948-4,0))</f>
        <v/>
      </c>
      <c r="K948" s="158"/>
      <c r="L948" s="158"/>
      <c r="M948" s="158"/>
      <c r="N948" s="158"/>
      <c r="O948" s="158"/>
      <c r="P948" s="157"/>
      <c r="Q948" s="159"/>
      <c r="R948" s="155" t="str">
        <f ca="1">IF(ISERROR($V948),"",OFFSET('Smelter Look-up'!$C$4,$V948-4,0)&amp;"")</f>
        <v/>
      </c>
      <c r="S948" s="160" t="str">
        <f t="array" aca="1" ref="S948" ca="1">IF(B948="","",IF(ISERROR(MATCH($E948,CL,0)),"Unknown",INDIRECT("'C'!$A$"&amp;MATCH($E948,CL,0)+1)))</f>
        <v/>
      </c>
      <c r="T948" s="160" t="str">
        <f t="array" aca="1" ref="T948" ca="1">IF(B948="","",IF(ISERROR(MATCH($J948,SorP!$B$1:$B$6226,0)),"",INDIRECT("'SorP'!$A$"&amp;MATCH($S948&amp;$J948,SorP!C:C,0))))</f>
        <v/>
      </c>
      <c r="U948" s="161"/>
      <c r="V948" s="151" t="e">
        <f>IF(C948="",NA(),IF(OR(C948="Smelter not listed",C948="Smelter not yet identified"),MATCH($B948&amp;$D948,'Smelter Look-up'!$J:$J,0),MATCH($B948&amp;$C948,'Smelter Look-up'!$J:$J,0)))</f>
        <v>#N/A</v>
      </c>
      <c r="W948" s="134"/>
      <c r="X948" s="134">
        <f t="shared" ca="1" si="12"/>
        <v>0</v>
      </c>
      <c r="Y948" s="134"/>
      <c r="Z948" s="134"/>
      <c r="AA948" s="134"/>
      <c r="AB948" s="162" t="str">
        <f t="shared" si="13"/>
        <v/>
      </c>
      <c r="AC948" s="134"/>
      <c r="AD948" s="134"/>
      <c r="AE948" s="134"/>
      <c r="AF948" s="134"/>
      <c r="AG948" s="134"/>
      <c r="AH948" s="134"/>
    </row>
    <row r="949" spans="1:34" ht="12" customHeight="1">
      <c r="A949" s="160"/>
      <c r="B949" s="155" t="str">
        <f t="array" ref="B949">IF(LEN(A949)=0,"",INDEX('Smelter Look-up'!$A:$A,MATCH($A949,'Smelter Look-up'!$E:$E,0)))</f>
        <v/>
      </c>
      <c r="C949" s="158" t="str">
        <f t="array" ref="C949">IF(LEN(A949)=0,"",INDEX('Smelter Look-up'!$C:$C,MATCH($A949,'Smelter Look-up'!$E:$E,0)))</f>
        <v/>
      </c>
      <c r="D949" s="155"/>
      <c r="E949" s="155" t="str">
        <f ca="1">IF(ISERROR($V949),"",OFFSET('Smelter Look-up'!$D$4,$V949-4,0)&amp;"")</f>
        <v/>
      </c>
      <c r="F949" s="155" t="str">
        <f ca="1">IF(ISERROR($V949),"",OFFSET('Smelter Look-up'!$E$4,$V949-4,0))</f>
        <v/>
      </c>
      <c r="G949" s="155" t="str">
        <f ca="1">IF(C949=$X$4,IF(ISERROR($V949),"Enter smelter details","RMI"),IF(ISERROR($V949),"",OFFSET('Smelter Look-up'!$F$4,$V949-4,0)))</f>
        <v/>
      </c>
      <c r="H949" s="156" t="str">
        <f ca="1">IF(ISERROR($V949),"",OFFSET('Smelter Look-up'!$G$4,$V949-4,0))</f>
        <v/>
      </c>
      <c r="I949" s="157" t="str">
        <f ca="1">IF(ISERROR($V949),"",OFFSET('Smelter Look-up'!$H$4,$V949-4,0))</f>
        <v/>
      </c>
      <c r="J949" s="157" t="str">
        <f ca="1">IF(ISERROR($V949),"",OFFSET('Smelter Look-up'!$I$4,$V949-4,0))</f>
        <v/>
      </c>
      <c r="K949" s="158"/>
      <c r="L949" s="158"/>
      <c r="M949" s="158"/>
      <c r="N949" s="158"/>
      <c r="O949" s="158"/>
      <c r="P949" s="157"/>
      <c r="Q949" s="159"/>
      <c r="R949" s="155" t="str">
        <f ca="1">IF(ISERROR($V949),"",OFFSET('Smelter Look-up'!$C$4,$V949-4,0)&amp;"")</f>
        <v/>
      </c>
      <c r="S949" s="160" t="str">
        <f t="array" aca="1" ref="S949" ca="1">IF(B949="","",IF(ISERROR(MATCH($E949,CL,0)),"Unknown",INDIRECT("'C'!$A$"&amp;MATCH($E949,CL,0)+1)))</f>
        <v/>
      </c>
      <c r="T949" s="160" t="str">
        <f t="array" aca="1" ref="T949" ca="1">IF(B949="","",IF(ISERROR(MATCH($J949,SorP!$B$1:$B$6226,0)),"",INDIRECT("'SorP'!$A$"&amp;MATCH($S949&amp;$J949,SorP!C:C,0))))</f>
        <v/>
      </c>
      <c r="U949" s="161"/>
      <c r="V949" s="151" t="e">
        <f>IF(C949="",NA(),IF(OR(C949="Smelter not listed",C949="Smelter not yet identified"),MATCH($B949&amp;$D949,'Smelter Look-up'!$J:$J,0),MATCH($B949&amp;$C949,'Smelter Look-up'!$J:$J,0)))</f>
        <v>#N/A</v>
      </c>
      <c r="W949" s="134"/>
      <c r="X949" s="134">
        <f t="shared" ca="1" si="12"/>
        <v>0</v>
      </c>
      <c r="Y949" s="134"/>
      <c r="Z949" s="134"/>
      <c r="AA949" s="134"/>
      <c r="AB949" s="162" t="str">
        <f t="shared" si="13"/>
        <v/>
      </c>
      <c r="AC949" s="134"/>
      <c r="AD949" s="134"/>
      <c r="AE949" s="134"/>
      <c r="AF949" s="134"/>
      <c r="AG949" s="134"/>
      <c r="AH949" s="134"/>
    </row>
    <row r="950" spans="1:34" ht="12" customHeight="1">
      <c r="A950" s="160"/>
      <c r="B950" s="155" t="str">
        <f t="array" ref="B950">IF(LEN(A950)=0,"",INDEX('Smelter Look-up'!$A:$A,MATCH($A950,'Smelter Look-up'!$E:$E,0)))</f>
        <v/>
      </c>
      <c r="C950" s="158" t="str">
        <f t="array" ref="C950">IF(LEN(A950)=0,"",INDEX('Smelter Look-up'!$C:$C,MATCH($A950,'Smelter Look-up'!$E:$E,0)))</f>
        <v/>
      </c>
      <c r="D950" s="155"/>
      <c r="E950" s="155" t="str">
        <f ca="1">IF(ISERROR($V950),"",OFFSET('Smelter Look-up'!$D$4,$V950-4,0)&amp;"")</f>
        <v/>
      </c>
      <c r="F950" s="155" t="str">
        <f ca="1">IF(ISERROR($V950),"",OFFSET('Smelter Look-up'!$E$4,$V950-4,0))</f>
        <v/>
      </c>
      <c r="G950" s="155" t="str">
        <f ca="1">IF(C950=$X$4,IF(ISERROR($V950),"Enter smelter details","RMI"),IF(ISERROR($V950),"",OFFSET('Smelter Look-up'!$F$4,$V950-4,0)))</f>
        <v/>
      </c>
      <c r="H950" s="156" t="str">
        <f ca="1">IF(ISERROR($V950),"",OFFSET('Smelter Look-up'!$G$4,$V950-4,0))</f>
        <v/>
      </c>
      <c r="I950" s="157" t="str">
        <f ca="1">IF(ISERROR($V950),"",OFFSET('Smelter Look-up'!$H$4,$V950-4,0))</f>
        <v/>
      </c>
      <c r="J950" s="157" t="str">
        <f ca="1">IF(ISERROR($V950),"",OFFSET('Smelter Look-up'!$I$4,$V950-4,0))</f>
        <v/>
      </c>
      <c r="K950" s="158"/>
      <c r="L950" s="158"/>
      <c r="M950" s="158"/>
      <c r="N950" s="158"/>
      <c r="O950" s="158"/>
      <c r="P950" s="157"/>
      <c r="Q950" s="159"/>
      <c r="R950" s="155" t="str">
        <f ca="1">IF(ISERROR($V950),"",OFFSET('Smelter Look-up'!$C$4,$V950-4,0)&amp;"")</f>
        <v/>
      </c>
      <c r="S950" s="160" t="str">
        <f t="array" aca="1" ref="S950" ca="1">IF(B950="","",IF(ISERROR(MATCH($E950,CL,0)),"Unknown",INDIRECT("'C'!$A$"&amp;MATCH($E950,CL,0)+1)))</f>
        <v/>
      </c>
      <c r="T950" s="160" t="str">
        <f t="array" aca="1" ref="T950" ca="1">IF(B950="","",IF(ISERROR(MATCH($J950,SorP!$B$1:$B$6226,0)),"",INDIRECT("'SorP'!$A$"&amp;MATCH($S950&amp;$J950,SorP!C:C,0))))</f>
        <v/>
      </c>
      <c r="U950" s="161"/>
      <c r="V950" s="151" t="e">
        <f>IF(C950="",NA(),IF(OR(C950="Smelter not listed",C950="Smelter not yet identified"),MATCH($B950&amp;$D950,'Smelter Look-up'!$J:$J,0),MATCH($B950&amp;$C950,'Smelter Look-up'!$J:$J,0)))</f>
        <v>#N/A</v>
      </c>
      <c r="W950" s="134"/>
      <c r="X950" s="134">
        <f t="shared" ca="1" si="12"/>
        <v>0</v>
      </c>
      <c r="Y950" s="134"/>
      <c r="Z950" s="134"/>
      <c r="AA950" s="134"/>
      <c r="AB950" s="162" t="str">
        <f t="shared" si="13"/>
        <v/>
      </c>
      <c r="AC950" s="134"/>
      <c r="AD950" s="134"/>
      <c r="AE950" s="134"/>
      <c r="AF950" s="134"/>
      <c r="AG950" s="134"/>
      <c r="AH950" s="134"/>
    </row>
    <row r="951" spans="1:34" ht="12" customHeight="1">
      <c r="A951" s="160"/>
      <c r="B951" s="155" t="str">
        <f t="array" ref="B951">IF(LEN(A951)=0,"",INDEX('Smelter Look-up'!$A:$A,MATCH($A951,'Smelter Look-up'!$E:$E,0)))</f>
        <v/>
      </c>
      <c r="C951" s="158" t="str">
        <f t="array" ref="C951">IF(LEN(A951)=0,"",INDEX('Smelter Look-up'!$C:$C,MATCH($A951,'Smelter Look-up'!$E:$E,0)))</f>
        <v/>
      </c>
      <c r="D951" s="155"/>
      <c r="E951" s="155" t="str">
        <f ca="1">IF(ISERROR($V951),"",OFFSET('Smelter Look-up'!$D$4,$V951-4,0)&amp;"")</f>
        <v/>
      </c>
      <c r="F951" s="155" t="str">
        <f ca="1">IF(ISERROR($V951),"",OFFSET('Smelter Look-up'!$E$4,$V951-4,0))</f>
        <v/>
      </c>
      <c r="G951" s="155" t="str">
        <f ca="1">IF(C951=$X$4,IF(ISERROR($V951),"Enter smelter details","RMI"),IF(ISERROR($V951),"",OFFSET('Smelter Look-up'!$F$4,$V951-4,0)))</f>
        <v/>
      </c>
      <c r="H951" s="156" t="str">
        <f ca="1">IF(ISERROR($V951),"",OFFSET('Smelter Look-up'!$G$4,$V951-4,0))</f>
        <v/>
      </c>
      <c r="I951" s="157" t="str">
        <f ca="1">IF(ISERROR($V951),"",OFFSET('Smelter Look-up'!$H$4,$V951-4,0))</f>
        <v/>
      </c>
      <c r="J951" s="157" t="str">
        <f ca="1">IF(ISERROR($V951),"",OFFSET('Smelter Look-up'!$I$4,$V951-4,0))</f>
        <v/>
      </c>
      <c r="K951" s="158"/>
      <c r="L951" s="158"/>
      <c r="M951" s="158"/>
      <c r="N951" s="158"/>
      <c r="O951" s="158"/>
      <c r="P951" s="157"/>
      <c r="Q951" s="159"/>
      <c r="R951" s="155" t="str">
        <f ca="1">IF(ISERROR($V951),"",OFFSET('Smelter Look-up'!$C$4,$V951-4,0)&amp;"")</f>
        <v/>
      </c>
      <c r="S951" s="160" t="str">
        <f t="array" aca="1" ref="S951" ca="1">IF(B951="","",IF(ISERROR(MATCH($E951,CL,0)),"Unknown",INDIRECT("'C'!$A$"&amp;MATCH($E951,CL,0)+1)))</f>
        <v/>
      </c>
      <c r="T951" s="160" t="str">
        <f t="array" aca="1" ref="T951" ca="1">IF(B951="","",IF(ISERROR(MATCH($J951,SorP!$B$1:$B$6226,0)),"",INDIRECT("'SorP'!$A$"&amp;MATCH($S951&amp;$J951,SorP!C:C,0))))</f>
        <v/>
      </c>
      <c r="U951" s="161"/>
      <c r="V951" s="151" t="e">
        <f>IF(C951="",NA(),IF(OR(C951="Smelter not listed",C951="Smelter not yet identified"),MATCH($B951&amp;$D951,'Smelter Look-up'!$J:$J,0),MATCH($B951&amp;$C951,'Smelter Look-up'!$J:$J,0)))</f>
        <v>#N/A</v>
      </c>
      <c r="W951" s="134"/>
      <c r="X951" s="134">
        <f t="shared" ca="1" si="12"/>
        <v>0</v>
      </c>
      <c r="Y951" s="134"/>
      <c r="Z951" s="134"/>
      <c r="AA951" s="134"/>
      <c r="AB951" s="162" t="str">
        <f t="shared" si="13"/>
        <v/>
      </c>
      <c r="AC951" s="134"/>
      <c r="AD951" s="134"/>
      <c r="AE951" s="134"/>
      <c r="AF951" s="134"/>
      <c r="AG951" s="134"/>
      <c r="AH951" s="134"/>
    </row>
    <row r="952" spans="1:34" ht="12" customHeight="1">
      <c r="A952" s="160"/>
      <c r="B952" s="155" t="str">
        <f t="array" ref="B952">IF(LEN(A952)=0,"",INDEX('Smelter Look-up'!$A:$A,MATCH($A952,'Smelter Look-up'!$E:$E,0)))</f>
        <v/>
      </c>
      <c r="C952" s="158" t="str">
        <f t="array" ref="C952">IF(LEN(A952)=0,"",INDEX('Smelter Look-up'!$C:$C,MATCH($A952,'Smelter Look-up'!$E:$E,0)))</f>
        <v/>
      </c>
      <c r="D952" s="155"/>
      <c r="E952" s="155" t="str">
        <f ca="1">IF(ISERROR($V952),"",OFFSET('Smelter Look-up'!$D$4,$V952-4,0)&amp;"")</f>
        <v/>
      </c>
      <c r="F952" s="155" t="str">
        <f ca="1">IF(ISERROR($V952),"",OFFSET('Smelter Look-up'!$E$4,$V952-4,0))</f>
        <v/>
      </c>
      <c r="G952" s="155" t="str">
        <f ca="1">IF(C952=$X$4,IF(ISERROR($V952),"Enter smelter details","RMI"),IF(ISERROR($V952),"",OFFSET('Smelter Look-up'!$F$4,$V952-4,0)))</f>
        <v/>
      </c>
      <c r="H952" s="156" t="str">
        <f ca="1">IF(ISERROR($V952),"",OFFSET('Smelter Look-up'!$G$4,$V952-4,0))</f>
        <v/>
      </c>
      <c r="I952" s="157" t="str">
        <f ca="1">IF(ISERROR($V952),"",OFFSET('Smelter Look-up'!$H$4,$V952-4,0))</f>
        <v/>
      </c>
      <c r="J952" s="157" t="str">
        <f ca="1">IF(ISERROR($V952),"",OFFSET('Smelter Look-up'!$I$4,$V952-4,0))</f>
        <v/>
      </c>
      <c r="K952" s="158"/>
      <c r="L952" s="158"/>
      <c r="M952" s="158"/>
      <c r="N952" s="158"/>
      <c r="O952" s="158"/>
      <c r="P952" s="157"/>
      <c r="Q952" s="159"/>
      <c r="R952" s="155" t="str">
        <f ca="1">IF(ISERROR($V952),"",OFFSET('Smelter Look-up'!$C$4,$V952-4,0)&amp;"")</f>
        <v/>
      </c>
      <c r="S952" s="160" t="str">
        <f t="array" aca="1" ref="S952" ca="1">IF(B952="","",IF(ISERROR(MATCH($E952,CL,0)),"Unknown",INDIRECT("'C'!$A$"&amp;MATCH($E952,CL,0)+1)))</f>
        <v/>
      </c>
      <c r="T952" s="160" t="str">
        <f t="array" aca="1" ref="T952" ca="1">IF(B952="","",IF(ISERROR(MATCH($J952,SorP!$B$1:$B$6226,0)),"",INDIRECT("'SorP'!$A$"&amp;MATCH($S952&amp;$J952,SorP!C:C,0))))</f>
        <v/>
      </c>
      <c r="U952" s="161"/>
      <c r="V952" s="151" t="e">
        <f>IF(C952="",NA(),IF(OR(C952="Smelter not listed",C952="Smelter not yet identified"),MATCH($B952&amp;$D952,'Smelter Look-up'!$J:$J,0),MATCH($B952&amp;$C952,'Smelter Look-up'!$J:$J,0)))</f>
        <v>#N/A</v>
      </c>
      <c r="W952" s="134"/>
      <c r="X952" s="134">
        <f t="shared" ca="1" si="12"/>
        <v>0</v>
      </c>
      <c r="Y952" s="134"/>
      <c r="Z952" s="134"/>
      <c r="AA952" s="134"/>
      <c r="AB952" s="162" t="str">
        <f t="shared" si="13"/>
        <v/>
      </c>
      <c r="AC952" s="134"/>
      <c r="AD952" s="134"/>
      <c r="AE952" s="134"/>
      <c r="AF952" s="134"/>
      <c r="AG952" s="134"/>
      <c r="AH952" s="134"/>
    </row>
    <row r="953" spans="1:34" ht="12" customHeight="1">
      <c r="A953" s="160"/>
      <c r="B953" s="155" t="str">
        <f t="array" ref="B953">IF(LEN(A953)=0,"",INDEX('Smelter Look-up'!$A:$A,MATCH($A953,'Smelter Look-up'!$E:$E,0)))</f>
        <v/>
      </c>
      <c r="C953" s="158" t="str">
        <f t="array" ref="C953">IF(LEN(A953)=0,"",INDEX('Smelter Look-up'!$C:$C,MATCH($A953,'Smelter Look-up'!$E:$E,0)))</f>
        <v/>
      </c>
      <c r="D953" s="155"/>
      <c r="E953" s="155" t="str">
        <f ca="1">IF(ISERROR($V953),"",OFFSET('Smelter Look-up'!$D$4,$V953-4,0)&amp;"")</f>
        <v/>
      </c>
      <c r="F953" s="155" t="str">
        <f ca="1">IF(ISERROR($V953),"",OFFSET('Smelter Look-up'!$E$4,$V953-4,0))</f>
        <v/>
      </c>
      <c r="G953" s="155" t="str">
        <f ca="1">IF(C953=$X$4,IF(ISERROR($V953),"Enter smelter details","RMI"),IF(ISERROR($V953),"",OFFSET('Smelter Look-up'!$F$4,$V953-4,0)))</f>
        <v/>
      </c>
      <c r="H953" s="156" t="str">
        <f ca="1">IF(ISERROR($V953),"",OFFSET('Smelter Look-up'!$G$4,$V953-4,0))</f>
        <v/>
      </c>
      <c r="I953" s="157" t="str">
        <f ca="1">IF(ISERROR($V953),"",OFFSET('Smelter Look-up'!$H$4,$V953-4,0))</f>
        <v/>
      </c>
      <c r="J953" s="157" t="str">
        <f ca="1">IF(ISERROR($V953),"",OFFSET('Smelter Look-up'!$I$4,$V953-4,0))</f>
        <v/>
      </c>
      <c r="K953" s="158"/>
      <c r="L953" s="158"/>
      <c r="M953" s="158"/>
      <c r="N953" s="158"/>
      <c r="O953" s="158"/>
      <c r="P953" s="157"/>
      <c r="Q953" s="159"/>
      <c r="R953" s="155" t="str">
        <f ca="1">IF(ISERROR($V953),"",OFFSET('Smelter Look-up'!$C$4,$V953-4,0)&amp;"")</f>
        <v/>
      </c>
      <c r="S953" s="160" t="str">
        <f t="array" aca="1" ref="S953" ca="1">IF(B953="","",IF(ISERROR(MATCH($E953,CL,0)),"Unknown",INDIRECT("'C'!$A$"&amp;MATCH($E953,CL,0)+1)))</f>
        <v/>
      </c>
      <c r="T953" s="160" t="str">
        <f t="array" aca="1" ref="T953" ca="1">IF(B953="","",IF(ISERROR(MATCH($J953,SorP!$B$1:$B$6226,0)),"",INDIRECT("'SorP'!$A$"&amp;MATCH($S953&amp;$J953,SorP!C:C,0))))</f>
        <v/>
      </c>
      <c r="U953" s="161"/>
      <c r="V953" s="151" t="e">
        <f>IF(C953="",NA(),IF(OR(C953="Smelter not listed",C953="Smelter not yet identified"),MATCH($B953&amp;$D953,'Smelter Look-up'!$J:$J,0),MATCH($B953&amp;$C953,'Smelter Look-up'!$J:$J,0)))</f>
        <v>#N/A</v>
      </c>
      <c r="W953" s="134"/>
      <c r="X953" s="134">
        <f t="shared" ca="1" si="12"/>
        <v>0</v>
      </c>
      <c r="Y953" s="134"/>
      <c r="Z953" s="134"/>
      <c r="AA953" s="134"/>
      <c r="AB953" s="162" t="str">
        <f t="shared" si="13"/>
        <v/>
      </c>
      <c r="AC953" s="134"/>
      <c r="AD953" s="134"/>
      <c r="AE953" s="134"/>
      <c r="AF953" s="134"/>
      <c r="AG953" s="134"/>
      <c r="AH953" s="134"/>
    </row>
    <row r="954" spans="1:34" ht="12" customHeight="1">
      <c r="A954" s="160"/>
      <c r="B954" s="155" t="str">
        <f t="array" ref="B954">IF(LEN(A954)=0,"",INDEX('Smelter Look-up'!$A:$A,MATCH($A954,'Smelter Look-up'!$E:$E,0)))</f>
        <v/>
      </c>
      <c r="C954" s="158" t="str">
        <f t="array" ref="C954">IF(LEN(A954)=0,"",INDEX('Smelter Look-up'!$C:$C,MATCH($A954,'Smelter Look-up'!$E:$E,0)))</f>
        <v/>
      </c>
      <c r="D954" s="155"/>
      <c r="E954" s="155" t="str">
        <f ca="1">IF(ISERROR($V954),"",OFFSET('Smelter Look-up'!$D$4,$V954-4,0)&amp;"")</f>
        <v/>
      </c>
      <c r="F954" s="155" t="str">
        <f ca="1">IF(ISERROR($V954),"",OFFSET('Smelter Look-up'!$E$4,$V954-4,0))</f>
        <v/>
      </c>
      <c r="G954" s="155" t="str">
        <f ca="1">IF(C954=$X$4,IF(ISERROR($V954),"Enter smelter details","RMI"),IF(ISERROR($V954),"",OFFSET('Smelter Look-up'!$F$4,$V954-4,0)))</f>
        <v/>
      </c>
      <c r="H954" s="156" t="str">
        <f ca="1">IF(ISERROR($V954),"",OFFSET('Smelter Look-up'!$G$4,$V954-4,0))</f>
        <v/>
      </c>
      <c r="I954" s="157" t="str">
        <f ca="1">IF(ISERROR($V954),"",OFFSET('Smelter Look-up'!$H$4,$V954-4,0))</f>
        <v/>
      </c>
      <c r="J954" s="157" t="str">
        <f ca="1">IF(ISERROR($V954),"",OFFSET('Smelter Look-up'!$I$4,$V954-4,0))</f>
        <v/>
      </c>
      <c r="K954" s="158"/>
      <c r="L954" s="158"/>
      <c r="M954" s="158"/>
      <c r="N954" s="158"/>
      <c r="O954" s="158"/>
      <c r="P954" s="157"/>
      <c r="Q954" s="159"/>
      <c r="R954" s="155" t="str">
        <f ca="1">IF(ISERROR($V954),"",OFFSET('Smelter Look-up'!$C$4,$V954-4,0)&amp;"")</f>
        <v/>
      </c>
      <c r="S954" s="160" t="str">
        <f t="array" aca="1" ref="S954" ca="1">IF(B954="","",IF(ISERROR(MATCH($E954,CL,0)),"Unknown",INDIRECT("'C'!$A$"&amp;MATCH($E954,CL,0)+1)))</f>
        <v/>
      </c>
      <c r="T954" s="160" t="str">
        <f t="array" aca="1" ref="T954" ca="1">IF(B954="","",IF(ISERROR(MATCH($J954,SorP!$B$1:$B$6226,0)),"",INDIRECT("'SorP'!$A$"&amp;MATCH($S954&amp;$J954,SorP!C:C,0))))</f>
        <v/>
      </c>
      <c r="U954" s="161"/>
      <c r="V954" s="151" t="e">
        <f>IF(C954="",NA(),IF(OR(C954="Smelter not listed",C954="Smelter not yet identified"),MATCH($B954&amp;$D954,'Smelter Look-up'!$J:$J,0),MATCH($B954&amp;$C954,'Smelter Look-up'!$J:$J,0)))</f>
        <v>#N/A</v>
      </c>
      <c r="W954" s="134"/>
      <c r="X954" s="134">
        <f t="shared" ca="1" si="12"/>
        <v>0</v>
      </c>
      <c r="Y954" s="134"/>
      <c r="Z954" s="134"/>
      <c r="AA954" s="134"/>
      <c r="AB954" s="162" t="str">
        <f t="shared" si="13"/>
        <v/>
      </c>
      <c r="AC954" s="134"/>
      <c r="AD954" s="134"/>
      <c r="AE954" s="134"/>
      <c r="AF954" s="134"/>
      <c r="AG954" s="134"/>
      <c r="AH954" s="134"/>
    </row>
    <row r="955" spans="1:34" ht="12" customHeight="1">
      <c r="A955" s="160"/>
      <c r="B955" s="155" t="str">
        <f t="array" ref="B955">IF(LEN(A955)=0,"",INDEX('Smelter Look-up'!$A:$A,MATCH($A955,'Smelter Look-up'!$E:$E,0)))</f>
        <v/>
      </c>
      <c r="C955" s="158" t="str">
        <f t="array" ref="C955">IF(LEN(A955)=0,"",INDEX('Smelter Look-up'!$C:$C,MATCH($A955,'Smelter Look-up'!$E:$E,0)))</f>
        <v/>
      </c>
      <c r="D955" s="155"/>
      <c r="E955" s="155" t="str">
        <f ca="1">IF(ISERROR($V955),"",OFFSET('Smelter Look-up'!$D$4,$V955-4,0)&amp;"")</f>
        <v/>
      </c>
      <c r="F955" s="155" t="str">
        <f ca="1">IF(ISERROR($V955),"",OFFSET('Smelter Look-up'!$E$4,$V955-4,0))</f>
        <v/>
      </c>
      <c r="G955" s="155" t="str">
        <f ca="1">IF(C955=$X$4,IF(ISERROR($V955),"Enter smelter details","RMI"),IF(ISERROR($V955),"",OFFSET('Smelter Look-up'!$F$4,$V955-4,0)))</f>
        <v/>
      </c>
      <c r="H955" s="156" t="str">
        <f ca="1">IF(ISERROR($V955),"",OFFSET('Smelter Look-up'!$G$4,$V955-4,0))</f>
        <v/>
      </c>
      <c r="I955" s="157" t="str">
        <f ca="1">IF(ISERROR($V955),"",OFFSET('Smelter Look-up'!$H$4,$V955-4,0))</f>
        <v/>
      </c>
      <c r="J955" s="157" t="str">
        <f ca="1">IF(ISERROR($V955),"",OFFSET('Smelter Look-up'!$I$4,$V955-4,0))</f>
        <v/>
      </c>
      <c r="K955" s="158"/>
      <c r="L955" s="158"/>
      <c r="M955" s="158"/>
      <c r="N955" s="158"/>
      <c r="O955" s="158"/>
      <c r="P955" s="157"/>
      <c r="Q955" s="159"/>
      <c r="R955" s="155" t="str">
        <f ca="1">IF(ISERROR($V955),"",OFFSET('Smelter Look-up'!$C$4,$V955-4,0)&amp;"")</f>
        <v/>
      </c>
      <c r="S955" s="160" t="str">
        <f t="array" aca="1" ref="S955" ca="1">IF(B955="","",IF(ISERROR(MATCH($E955,CL,0)),"Unknown",INDIRECT("'C'!$A$"&amp;MATCH($E955,CL,0)+1)))</f>
        <v/>
      </c>
      <c r="T955" s="160" t="str">
        <f t="array" aca="1" ref="T955" ca="1">IF(B955="","",IF(ISERROR(MATCH($J955,SorP!$B$1:$B$6226,0)),"",INDIRECT("'SorP'!$A$"&amp;MATCH($S955&amp;$J955,SorP!C:C,0))))</f>
        <v/>
      </c>
      <c r="U955" s="161"/>
      <c r="V955" s="151" t="e">
        <f>IF(C955="",NA(),IF(OR(C955="Smelter not listed",C955="Smelter not yet identified"),MATCH($B955&amp;$D955,'Smelter Look-up'!$J:$J,0),MATCH($B955&amp;$C955,'Smelter Look-up'!$J:$J,0)))</f>
        <v>#N/A</v>
      </c>
      <c r="W955" s="134"/>
      <c r="X955" s="134">
        <f t="shared" ca="1" si="12"/>
        <v>0</v>
      </c>
      <c r="Y955" s="134"/>
      <c r="Z955" s="134"/>
      <c r="AA955" s="134"/>
      <c r="AB955" s="162" t="str">
        <f t="shared" si="13"/>
        <v/>
      </c>
      <c r="AC955" s="134"/>
      <c r="AD955" s="134"/>
      <c r="AE955" s="134"/>
      <c r="AF955" s="134"/>
      <c r="AG955" s="134"/>
      <c r="AH955" s="134"/>
    </row>
    <row r="956" spans="1:34" ht="12" customHeight="1">
      <c r="A956" s="160"/>
      <c r="B956" s="155" t="str">
        <f t="array" ref="B956">IF(LEN(A956)=0,"",INDEX('Smelter Look-up'!$A:$A,MATCH($A956,'Smelter Look-up'!$E:$E,0)))</f>
        <v/>
      </c>
      <c r="C956" s="158" t="str">
        <f t="array" ref="C956">IF(LEN(A956)=0,"",INDEX('Smelter Look-up'!$C:$C,MATCH($A956,'Smelter Look-up'!$E:$E,0)))</f>
        <v/>
      </c>
      <c r="D956" s="155"/>
      <c r="E956" s="155" t="str">
        <f ca="1">IF(ISERROR($V956),"",OFFSET('Smelter Look-up'!$D$4,$V956-4,0)&amp;"")</f>
        <v/>
      </c>
      <c r="F956" s="155" t="str">
        <f ca="1">IF(ISERROR($V956),"",OFFSET('Smelter Look-up'!$E$4,$V956-4,0))</f>
        <v/>
      </c>
      <c r="G956" s="155" t="str">
        <f ca="1">IF(C956=$X$4,IF(ISERROR($V956),"Enter smelter details","RMI"),IF(ISERROR($V956),"",OFFSET('Smelter Look-up'!$F$4,$V956-4,0)))</f>
        <v/>
      </c>
      <c r="H956" s="156" t="str">
        <f ca="1">IF(ISERROR($V956),"",OFFSET('Smelter Look-up'!$G$4,$V956-4,0))</f>
        <v/>
      </c>
      <c r="I956" s="157" t="str">
        <f ca="1">IF(ISERROR($V956),"",OFFSET('Smelter Look-up'!$H$4,$V956-4,0))</f>
        <v/>
      </c>
      <c r="J956" s="157" t="str">
        <f ca="1">IF(ISERROR($V956),"",OFFSET('Smelter Look-up'!$I$4,$V956-4,0))</f>
        <v/>
      </c>
      <c r="K956" s="158"/>
      <c r="L956" s="158"/>
      <c r="M956" s="158"/>
      <c r="N956" s="158"/>
      <c r="O956" s="158"/>
      <c r="P956" s="157"/>
      <c r="Q956" s="159"/>
      <c r="R956" s="155" t="str">
        <f ca="1">IF(ISERROR($V956),"",OFFSET('Smelter Look-up'!$C$4,$V956-4,0)&amp;"")</f>
        <v/>
      </c>
      <c r="S956" s="160" t="str">
        <f t="array" aca="1" ref="S956" ca="1">IF(B956="","",IF(ISERROR(MATCH($E956,CL,0)),"Unknown",INDIRECT("'C'!$A$"&amp;MATCH($E956,CL,0)+1)))</f>
        <v/>
      </c>
      <c r="T956" s="160" t="str">
        <f t="array" aca="1" ref="T956" ca="1">IF(B956="","",IF(ISERROR(MATCH($J956,SorP!$B$1:$B$6226,0)),"",INDIRECT("'SorP'!$A$"&amp;MATCH($S956&amp;$J956,SorP!C:C,0))))</f>
        <v/>
      </c>
      <c r="U956" s="161"/>
      <c r="V956" s="151" t="e">
        <f>IF(C956="",NA(),IF(OR(C956="Smelter not listed",C956="Smelter not yet identified"),MATCH($B956&amp;$D956,'Smelter Look-up'!$J:$J,0),MATCH($B956&amp;$C956,'Smelter Look-up'!$J:$J,0)))</f>
        <v>#N/A</v>
      </c>
      <c r="W956" s="134"/>
      <c r="X956" s="134">
        <f t="shared" ca="1" si="12"/>
        <v>0</v>
      </c>
      <c r="Y956" s="134"/>
      <c r="Z956" s="134"/>
      <c r="AA956" s="134"/>
      <c r="AB956" s="162" t="str">
        <f t="shared" si="13"/>
        <v/>
      </c>
      <c r="AC956" s="134"/>
      <c r="AD956" s="134"/>
      <c r="AE956" s="134"/>
      <c r="AF956" s="134"/>
      <c r="AG956" s="134"/>
      <c r="AH956" s="134"/>
    </row>
    <row r="957" spans="1:34" ht="12" customHeight="1">
      <c r="A957" s="160"/>
      <c r="B957" s="155" t="str">
        <f t="array" ref="B957">IF(LEN(A957)=0,"",INDEX('Smelter Look-up'!$A:$A,MATCH($A957,'Smelter Look-up'!$E:$E,0)))</f>
        <v/>
      </c>
      <c r="C957" s="158" t="str">
        <f t="array" ref="C957">IF(LEN(A957)=0,"",INDEX('Smelter Look-up'!$C:$C,MATCH($A957,'Smelter Look-up'!$E:$E,0)))</f>
        <v/>
      </c>
      <c r="D957" s="155"/>
      <c r="E957" s="155" t="str">
        <f ca="1">IF(ISERROR($V957),"",OFFSET('Smelter Look-up'!$D$4,$V957-4,0)&amp;"")</f>
        <v/>
      </c>
      <c r="F957" s="155" t="str">
        <f ca="1">IF(ISERROR($V957),"",OFFSET('Smelter Look-up'!$E$4,$V957-4,0))</f>
        <v/>
      </c>
      <c r="G957" s="155" t="str">
        <f ca="1">IF(C957=$X$4,IF(ISERROR($V957),"Enter smelter details","RMI"),IF(ISERROR($V957),"",OFFSET('Smelter Look-up'!$F$4,$V957-4,0)))</f>
        <v/>
      </c>
      <c r="H957" s="156" t="str">
        <f ca="1">IF(ISERROR($V957),"",OFFSET('Smelter Look-up'!$G$4,$V957-4,0))</f>
        <v/>
      </c>
      <c r="I957" s="157" t="str">
        <f ca="1">IF(ISERROR($V957),"",OFFSET('Smelter Look-up'!$H$4,$V957-4,0))</f>
        <v/>
      </c>
      <c r="J957" s="157" t="str">
        <f ca="1">IF(ISERROR($V957),"",OFFSET('Smelter Look-up'!$I$4,$V957-4,0))</f>
        <v/>
      </c>
      <c r="K957" s="158"/>
      <c r="L957" s="158"/>
      <c r="M957" s="158"/>
      <c r="N957" s="158"/>
      <c r="O957" s="158"/>
      <c r="P957" s="157"/>
      <c r="Q957" s="159"/>
      <c r="R957" s="155" t="str">
        <f ca="1">IF(ISERROR($V957),"",OFFSET('Smelter Look-up'!$C$4,$V957-4,0)&amp;"")</f>
        <v/>
      </c>
      <c r="S957" s="160" t="str">
        <f t="array" aca="1" ref="S957" ca="1">IF(B957="","",IF(ISERROR(MATCH($E957,CL,0)),"Unknown",INDIRECT("'C'!$A$"&amp;MATCH($E957,CL,0)+1)))</f>
        <v/>
      </c>
      <c r="T957" s="160" t="str">
        <f t="array" aca="1" ref="T957" ca="1">IF(B957="","",IF(ISERROR(MATCH($J957,SorP!$B$1:$B$6226,0)),"",INDIRECT("'SorP'!$A$"&amp;MATCH($S957&amp;$J957,SorP!C:C,0))))</f>
        <v/>
      </c>
      <c r="U957" s="161"/>
      <c r="V957" s="151" t="e">
        <f>IF(C957="",NA(),IF(OR(C957="Smelter not listed",C957="Smelter not yet identified"),MATCH($B957&amp;$D957,'Smelter Look-up'!$J:$J,0),MATCH($B957&amp;$C957,'Smelter Look-up'!$J:$J,0)))</f>
        <v>#N/A</v>
      </c>
      <c r="W957" s="134"/>
      <c r="X957" s="134">
        <f t="shared" ca="1" si="12"/>
        <v>0</v>
      </c>
      <c r="Y957" s="134"/>
      <c r="Z957" s="134"/>
      <c r="AA957" s="134"/>
      <c r="AB957" s="162" t="str">
        <f t="shared" si="13"/>
        <v/>
      </c>
      <c r="AC957" s="134"/>
      <c r="AD957" s="134"/>
      <c r="AE957" s="134"/>
      <c r="AF957" s="134"/>
      <c r="AG957" s="134"/>
      <c r="AH957" s="134"/>
    </row>
    <row r="958" spans="1:34" ht="12" customHeight="1">
      <c r="A958" s="160"/>
      <c r="B958" s="155" t="str">
        <f t="array" ref="B958">IF(LEN(A958)=0,"",INDEX('Smelter Look-up'!$A:$A,MATCH($A958,'Smelter Look-up'!$E:$E,0)))</f>
        <v/>
      </c>
      <c r="C958" s="158" t="str">
        <f t="array" ref="C958">IF(LEN(A958)=0,"",INDEX('Smelter Look-up'!$C:$C,MATCH($A958,'Smelter Look-up'!$E:$E,0)))</f>
        <v/>
      </c>
      <c r="D958" s="155"/>
      <c r="E958" s="155" t="str">
        <f ca="1">IF(ISERROR($V958),"",OFFSET('Smelter Look-up'!$D$4,$V958-4,0)&amp;"")</f>
        <v/>
      </c>
      <c r="F958" s="155" t="str">
        <f ca="1">IF(ISERROR($V958),"",OFFSET('Smelter Look-up'!$E$4,$V958-4,0))</f>
        <v/>
      </c>
      <c r="G958" s="155" t="str">
        <f ca="1">IF(C958=$X$4,IF(ISERROR($V958),"Enter smelter details","RMI"),IF(ISERROR($V958),"",OFFSET('Smelter Look-up'!$F$4,$V958-4,0)))</f>
        <v/>
      </c>
      <c r="H958" s="156" t="str">
        <f ca="1">IF(ISERROR($V958),"",OFFSET('Smelter Look-up'!$G$4,$V958-4,0))</f>
        <v/>
      </c>
      <c r="I958" s="157" t="str">
        <f ca="1">IF(ISERROR($V958),"",OFFSET('Smelter Look-up'!$H$4,$V958-4,0))</f>
        <v/>
      </c>
      <c r="J958" s="157" t="str">
        <f ca="1">IF(ISERROR($V958),"",OFFSET('Smelter Look-up'!$I$4,$V958-4,0))</f>
        <v/>
      </c>
      <c r="K958" s="158"/>
      <c r="L958" s="158"/>
      <c r="M958" s="158"/>
      <c r="N958" s="158"/>
      <c r="O958" s="158"/>
      <c r="P958" s="157"/>
      <c r="Q958" s="159"/>
      <c r="R958" s="155" t="str">
        <f ca="1">IF(ISERROR($V958),"",OFFSET('Smelter Look-up'!$C$4,$V958-4,0)&amp;"")</f>
        <v/>
      </c>
      <c r="S958" s="160" t="str">
        <f t="array" aca="1" ref="S958" ca="1">IF(B958="","",IF(ISERROR(MATCH($E958,CL,0)),"Unknown",INDIRECT("'C'!$A$"&amp;MATCH($E958,CL,0)+1)))</f>
        <v/>
      </c>
      <c r="T958" s="160" t="str">
        <f t="array" aca="1" ref="T958" ca="1">IF(B958="","",IF(ISERROR(MATCH($J958,SorP!$B$1:$B$6226,0)),"",INDIRECT("'SorP'!$A$"&amp;MATCH($S958&amp;$J958,SorP!C:C,0))))</f>
        <v/>
      </c>
      <c r="U958" s="161"/>
      <c r="V958" s="151" t="e">
        <f>IF(C958="",NA(),IF(OR(C958="Smelter not listed",C958="Smelter not yet identified"),MATCH($B958&amp;$D958,'Smelter Look-up'!$J:$J,0),MATCH($B958&amp;$C958,'Smelter Look-up'!$J:$J,0)))</f>
        <v>#N/A</v>
      </c>
      <c r="W958" s="134"/>
      <c r="X958" s="134">
        <f t="shared" ca="1" si="12"/>
        <v>0</v>
      </c>
      <c r="Y958" s="134"/>
      <c r="Z958" s="134"/>
      <c r="AA958" s="134"/>
      <c r="AB958" s="162" t="str">
        <f t="shared" si="13"/>
        <v/>
      </c>
      <c r="AC958" s="134"/>
      <c r="AD958" s="134"/>
      <c r="AE958" s="134"/>
      <c r="AF958" s="134"/>
      <c r="AG958" s="134"/>
      <c r="AH958" s="134"/>
    </row>
    <row r="959" spans="1:34" ht="12" customHeight="1">
      <c r="A959" s="160"/>
      <c r="B959" s="155" t="str">
        <f t="array" ref="B959">IF(LEN(A959)=0,"",INDEX('Smelter Look-up'!$A:$A,MATCH($A959,'Smelter Look-up'!$E:$E,0)))</f>
        <v/>
      </c>
      <c r="C959" s="158" t="str">
        <f t="array" ref="C959">IF(LEN(A959)=0,"",INDEX('Smelter Look-up'!$C:$C,MATCH($A959,'Smelter Look-up'!$E:$E,0)))</f>
        <v/>
      </c>
      <c r="D959" s="155"/>
      <c r="E959" s="155" t="str">
        <f ca="1">IF(ISERROR($V959),"",OFFSET('Smelter Look-up'!$D$4,$V959-4,0)&amp;"")</f>
        <v/>
      </c>
      <c r="F959" s="155" t="str">
        <f ca="1">IF(ISERROR($V959),"",OFFSET('Smelter Look-up'!$E$4,$V959-4,0))</f>
        <v/>
      </c>
      <c r="G959" s="155" t="str">
        <f ca="1">IF(C959=$X$4,IF(ISERROR($V959),"Enter smelter details","RMI"),IF(ISERROR($V959),"",OFFSET('Smelter Look-up'!$F$4,$V959-4,0)))</f>
        <v/>
      </c>
      <c r="H959" s="156" t="str">
        <f ca="1">IF(ISERROR($V959),"",OFFSET('Smelter Look-up'!$G$4,$V959-4,0))</f>
        <v/>
      </c>
      <c r="I959" s="157" t="str">
        <f ca="1">IF(ISERROR($V959),"",OFFSET('Smelter Look-up'!$H$4,$V959-4,0))</f>
        <v/>
      </c>
      <c r="J959" s="157" t="str">
        <f ca="1">IF(ISERROR($V959),"",OFFSET('Smelter Look-up'!$I$4,$V959-4,0))</f>
        <v/>
      </c>
      <c r="K959" s="158"/>
      <c r="L959" s="158"/>
      <c r="M959" s="158"/>
      <c r="N959" s="158"/>
      <c r="O959" s="158"/>
      <c r="P959" s="157"/>
      <c r="Q959" s="159"/>
      <c r="R959" s="155" t="str">
        <f ca="1">IF(ISERROR($V959),"",OFFSET('Smelter Look-up'!$C$4,$V959-4,0)&amp;"")</f>
        <v/>
      </c>
      <c r="S959" s="160" t="str">
        <f t="array" aca="1" ref="S959" ca="1">IF(B959="","",IF(ISERROR(MATCH($E959,CL,0)),"Unknown",INDIRECT("'C'!$A$"&amp;MATCH($E959,CL,0)+1)))</f>
        <v/>
      </c>
      <c r="T959" s="160" t="str">
        <f t="array" aca="1" ref="T959" ca="1">IF(B959="","",IF(ISERROR(MATCH($J959,SorP!$B$1:$B$6226,0)),"",INDIRECT("'SorP'!$A$"&amp;MATCH($S959&amp;$J959,SorP!C:C,0))))</f>
        <v/>
      </c>
      <c r="U959" s="161"/>
      <c r="V959" s="151" t="e">
        <f>IF(C959="",NA(),IF(OR(C959="Smelter not listed",C959="Smelter not yet identified"),MATCH($B959&amp;$D959,'Smelter Look-up'!$J:$J,0),MATCH($B959&amp;$C959,'Smelter Look-up'!$J:$J,0)))</f>
        <v>#N/A</v>
      </c>
      <c r="W959" s="134"/>
      <c r="X959" s="134">
        <f t="shared" ca="1" si="12"/>
        <v>0</v>
      </c>
      <c r="Y959" s="134"/>
      <c r="Z959" s="134"/>
      <c r="AA959" s="134"/>
      <c r="AB959" s="162" t="str">
        <f t="shared" si="13"/>
        <v/>
      </c>
      <c r="AC959" s="134"/>
      <c r="AD959" s="134"/>
      <c r="AE959" s="134"/>
      <c r="AF959" s="134"/>
      <c r="AG959" s="134"/>
      <c r="AH959" s="134"/>
    </row>
    <row r="960" spans="1:34" ht="12" customHeight="1">
      <c r="A960" s="160"/>
      <c r="B960" s="155" t="str">
        <f t="array" ref="B960">IF(LEN(A960)=0,"",INDEX('Smelter Look-up'!$A:$A,MATCH($A960,'Smelter Look-up'!$E:$E,0)))</f>
        <v/>
      </c>
      <c r="C960" s="158" t="str">
        <f t="array" ref="C960">IF(LEN(A960)=0,"",INDEX('Smelter Look-up'!$C:$C,MATCH($A960,'Smelter Look-up'!$E:$E,0)))</f>
        <v/>
      </c>
      <c r="D960" s="155"/>
      <c r="E960" s="155" t="str">
        <f ca="1">IF(ISERROR($V960),"",OFFSET('Smelter Look-up'!$D$4,$V960-4,0)&amp;"")</f>
        <v/>
      </c>
      <c r="F960" s="155" t="str">
        <f ca="1">IF(ISERROR($V960),"",OFFSET('Smelter Look-up'!$E$4,$V960-4,0))</f>
        <v/>
      </c>
      <c r="G960" s="155" t="str">
        <f ca="1">IF(C960=$X$4,IF(ISERROR($V960),"Enter smelter details","RMI"),IF(ISERROR($V960),"",OFFSET('Smelter Look-up'!$F$4,$V960-4,0)))</f>
        <v/>
      </c>
      <c r="H960" s="156" t="str">
        <f ca="1">IF(ISERROR($V960),"",OFFSET('Smelter Look-up'!$G$4,$V960-4,0))</f>
        <v/>
      </c>
      <c r="I960" s="157" t="str">
        <f ca="1">IF(ISERROR($V960),"",OFFSET('Smelter Look-up'!$H$4,$V960-4,0))</f>
        <v/>
      </c>
      <c r="J960" s="157" t="str">
        <f ca="1">IF(ISERROR($V960),"",OFFSET('Smelter Look-up'!$I$4,$V960-4,0))</f>
        <v/>
      </c>
      <c r="K960" s="158"/>
      <c r="L960" s="158"/>
      <c r="M960" s="158"/>
      <c r="N960" s="158"/>
      <c r="O960" s="158"/>
      <c r="P960" s="157"/>
      <c r="Q960" s="159"/>
      <c r="R960" s="155" t="str">
        <f ca="1">IF(ISERROR($V960),"",OFFSET('Smelter Look-up'!$C$4,$V960-4,0)&amp;"")</f>
        <v/>
      </c>
      <c r="S960" s="160" t="str">
        <f t="array" aca="1" ref="S960" ca="1">IF(B960="","",IF(ISERROR(MATCH($E960,CL,0)),"Unknown",INDIRECT("'C'!$A$"&amp;MATCH($E960,CL,0)+1)))</f>
        <v/>
      </c>
      <c r="T960" s="160" t="str">
        <f t="array" aca="1" ref="T960" ca="1">IF(B960="","",IF(ISERROR(MATCH($J960,SorP!$B$1:$B$6226,0)),"",INDIRECT("'SorP'!$A$"&amp;MATCH($S960&amp;$J960,SorP!C:C,0))))</f>
        <v/>
      </c>
      <c r="U960" s="161"/>
      <c r="V960" s="151" t="e">
        <f>IF(C960="",NA(),IF(OR(C960="Smelter not listed",C960="Smelter not yet identified"),MATCH($B960&amp;$D960,'Smelter Look-up'!$J:$J,0),MATCH($B960&amp;$C960,'Smelter Look-up'!$J:$J,0)))</f>
        <v>#N/A</v>
      </c>
      <c r="W960" s="134"/>
      <c r="X960" s="134">
        <f t="shared" ca="1" si="12"/>
        <v>0</v>
      </c>
      <c r="Y960" s="134"/>
      <c r="Z960" s="134"/>
      <c r="AA960" s="134"/>
      <c r="AB960" s="162" t="str">
        <f t="shared" si="13"/>
        <v/>
      </c>
      <c r="AC960" s="134"/>
      <c r="AD960" s="134"/>
      <c r="AE960" s="134"/>
      <c r="AF960" s="134"/>
      <c r="AG960" s="134"/>
      <c r="AH960" s="134"/>
    </row>
    <row r="961" spans="1:34" ht="12" customHeight="1">
      <c r="A961" s="160"/>
      <c r="B961" s="155" t="str">
        <f t="array" ref="B961">IF(LEN(A961)=0,"",INDEX('Smelter Look-up'!$A:$A,MATCH($A961,'Smelter Look-up'!$E:$E,0)))</f>
        <v/>
      </c>
      <c r="C961" s="158" t="str">
        <f t="array" ref="C961">IF(LEN(A961)=0,"",INDEX('Smelter Look-up'!$C:$C,MATCH($A961,'Smelter Look-up'!$E:$E,0)))</f>
        <v/>
      </c>
      <c r="D961" s="155"/>
      <c r="E961" s="155" t="str">
        <f ca="1">IF(ISERROR($V961),"",OFFSET('Smelter Look-up'!$D$4,$V961-4,0)&amp;"")</f>
        <v/>
      </c>
      <c r="F961" s="155" t="str">
        <f ca="1">IF(ISERROR($V961),"",OFFSET('Smelter Look-up'!$E$4,$V961-4,0))</f>
        <v/>
      </c>
      <c r="G961" s="155" t="str">
        <f ca="1">IF(C961=$X$4,IF(ISERROR($V961),"Enter smelter details","RMI"),IF(ISERROR($V961),"",OFFSET('Smelter Look-up'!$F$4,$V961-4,0)))</f>
        <v/>
      </c>
      <c r="H961" s="156" t="str">
        <f ca="1">IF(ISERROR($V961),"",OFFSET('Smelter Look-up'!$G$4,$V961-4,0))</f>
        <v/>
      </c>
      <c r="I961" s="157" t="str">
        <f ca="1">IF(ISERROR($V961),"",OFFSET('Smelter Look-up'!$H$4,$V961-4,0))</f>
        <v/>
      </c>
      <c r="J961" s="157" t="str">
        <f ca="1">IF(ISERROR($V961),"",OFFSET('Smelter Look-up'!$I$4,$V961-4,0))</f>
        <v/>
      </c>
      <c r="K961" s="158"/>
      <c r="L961" s="158"/>
      <c r="M961" s="158"/>
      <c r="N961" s="158"/>
      <c r="O961" s="158"/>
      <c r="P961" s="157"/>
      <c r="Q961" s="159"/>
      <c r="R961" s="155" t="str">
        <f ca="1">IF(ISERROR($V961),"",OFFSET('Smelter Look-up'!$C$4,$V961-4,0)&amp;"")</f>
        <v/>
      </c>
      <c r="S961" s="160" t="str">
        <f t="array" aca="1" ref="S961" ca="1">IF(B961="","",IF(ISERROR(MATCH($E961,CL,0)),"Unknown",INDIRECT("'C'!$A$"&amp;MATCH($E961,CL,0)+1)))</f>
        <v/>
      </c>
      <c r="T961" s="160" t="str">
        <f t="array" aca="1" ref="T961" ca="1">IF(B961="","",IF(ISERROR(MATCH($J961,SorP!$B$1:$B$6226,0)),"",INDIRECT("'SorP'!$A$"&amp;MATCH($S961&amp;$J961,SorP!C:C,0))))</f>
        <v/>
      </c>
      <c r="U961" s="161"/>
      <c r="V961" s="151" t="e">
        <f>IF(C961="",NA(),IF(OR(C961="Smelter not listed",C961="Smelter not yet identified"),MATCH($B961&amp;$D961,'Smelter Look-up'!$J:$J,0),MATCH($B961&amp;$C961,'Smelter Look-up'!$J:$J,0)))</f>
        <v>#N/A</v>
      </c>
      <c r="W961" s="134"/>
      <c r="X961" s="134">
        <f t="shared" ca="1" si="12"/>
        <v>0</v>
      </c>
      <c r="Y961" s="134"/>
      <c r="Z961" s="134"/>
      <c r="AA961" s="134"/>
      <c r="AB961" s="162" t="str">
        <f t="shared" si="13"/>
        <v/>
      </c>
      <c r="AC961" s="134"/>
      <c r="AD961" s="134"/>
      <c r="AE961" s="134"/>
      <c r="AF961" s="134"/>
      <c r="AG961" s="134"/>
      <c r="AH961" s="134"/>
    </row>
    <row r="962" spans="1:34" ht="12" customHeight="1">
      <c r="A962" s="160"/>
      <c r="B962" s="155" t="str">
        <f t="array" ref="B962">IF(LEN(A962)=0,"",INDEX('Smelter Look-up'!$A:$A,MATCH($A962,'Smelter Look-up'!$E:$E,0)))</f>
        <v/>
      </c>
      <c r="C962" s="158" t="str">
        <f t="array" ref="C962">IF(LEN(A962)=0,"",INDEX('Smelter Look-up'!$C:$C,MATCH($A962,'Smelter Look-up'!$E:$E,0)))</f>
        <v/>
      </c>
      <c r="D962" s="155"/>
      <c r="E962" s="155" t="str">
        <f ca="1">IF(ISERROR($V962),"",OFFSET('Smelter Look-up'!$D$4,$V962-4,0)&amp;"")</f>
        <v/>
      </c>
      <c r="F962" s="155" t="str">
        <f ca="1">IF(ISERROR($V962),"",OFFSET('Smelter Look-up'!$E$4,$V962-4,0))</f>
        <v/>
      </c>
      <c r="G962" s="155" t="str">
        <f ca="1">IF(C962=$X$4,IF(ISERROR($V962),"Enter smelter details","RMI"),IF(ISERROR($V962),"",OFFSET('Smelter Look-up'!$F$4,$V962-4,0)))</f>
        <v/>
      </c>
      <c r="H962" s="156" t="str">
        <f ca="1">IF(ISERROR($V962),"",OFFSET('Smelter Look-up'!$G$4,$V962-4,0))</f>
        <v/>
      </c>
      <c r="I962" s="157" t="str">
        <f ca="1">IF(ISERROR($V962),"",OFFSET('Smelter Look-up'!$H$4,$V962-4,0))</f>
        <v/>
      </c>
      <c r="J962" s="157" t="str">
        <f ca="1">IF(ISERROR($V962),"",OFFSET('Smelter Look-up'!$I$4,$V962-4,0))</f>
        <v/>
      </c>
      <c r="K962" s="158"/>
      <c r="L962" s="158"/>
      <c r="M962" s="158"/>
      <c r="N962" s="158"/>
      <c r="O962" s="158"/>
      <c r="P962" s="157"/>
      <c r="Q962" s="159"/>
      <c r="R962" s="155" t="str">
        <f ca="1">IF(ISERROR($V962),"",OFFSET('Smelter Look-up'!$C$4,$V962-4,0)&amp;"")</f>
        <v/>
      </c>
      <c r="S962" s="160" t="str">
        <f t="array" aca="1" ref="S962" ca="1">IF(B962="","",IF(ISERROR(MATCH($E962,CL,0)),"Unknown",INDIRECT("'C'!$A$"&amp;MATCH($E962,CL,0)+1)))</f>
        <v/>
      </c>
      <c r="T962" s="160" t="str">
        <f t="array" aca="1" ref="T962" ca="1">IF(B962="","",IF(ISERROR(MATCH($J962,SorP!$B$1:$B$6226,0)),"",INDIRECT("'SorP'!$A$"&amp;MATCH($S962&amp;$J962,SorP!C:C,0))))</f>
        <v/>
      </c>
      <c r="U962" s="161"/>
      <c r="V962" s="151" t="e">
        <f>IF(C962="",NA(),IF(OR(C962="Smelter not listed",C962="Smelter not yet identified"),MATCH($B962&amp;$D962,'Smelter Look-up'!$J:$J,0),MATCH($B962&amp;$C962,'Smelter Look-up'!$J:$J,0)))</f>
        <v>#N/A</v>
      </c>
      <c r="W962" s="134"/>
      <c r="X962" s="134">
        <f t="shared" ca="1" si="12"/>
        <v>0</v>
      </c>
      <c r="Y962" s="134"/>
      <c r="Z962" s="134"/>
      <c r="AA962" s="134"/>
      <c r="AB962" s="162" t="str">
        <f t="shared" si="13"/>
        <v/>
      </c>
      <c r="AC962" s="134"/>
      <c r="AD962" s="134"/>
      <c r="AE962" s="134"/>
      <c r="AF962" s="134"/>
      <c r="AG962" s="134"/>
      <c r="AH962" s="134"/>
    </row>
    <row r="963" spans="1:34" ht="12" customHeight="1">
      <c r="A963" s="160"/>
      <c r="B963" s="155" t="str">
        <f t="array" ref="B963">IF(LEN(A963)=0,"",INDEX('Smelter Look-up'!$A:$A,MATCH($A963,'Smelter Look-up'!$E:$E,0)))</f>
        <v/>
      </c>
      <c r="C963" s="158" t="str">
        <f t="array" ref="C963">IF(LEN(A963)=0,"",INDEX('Smelter Look-up'!$C:$C,MATCH($A963,'Smelter Look-up'!$E:$E,0)))</f>
        <v/>
      </c>
      <c r="D963" s="155"/>
      <c r="E963" s="155" t="str">
        <f ca="1">IF(ISERROR($V963),"",OFFSET('Smelter Look-up'!$D$4,$V963-4,0)&amp;"")</f>
        <v/>
      </c>
      <c r="F963" s="155" t="str">
        <f ca="1">IF(ISERROR($V963),"",OFFSET('Smelter Look-up'!$E$4,$V963-4,0))</f>
        <v/>
      </c>
      <c r="G963" s="155" t="str">
        <f ca="1">IF(C963=$X$4,IF(ISERROR($V963),"Enter smelter details","RMI"),IF(ISERROR($V963),"",OFFSET('Smelter Look-up'!$F$4,$V963-4,0)))</f>
        <v/>
      </c>
      <c r="H963" s="156" t="str">
        <f ca="1">IF(ISERROR($V963),"",OFFSET('Smelter Look-up'!$G$4,$V963-4,0))</f>
        <v/>
      </c>
      <c r="I963" s="157" t="str">
        <f ca="1">IF(ISERROR($V963),"",OFFSET('Smelter Look-up'!$H$4,$V963-4,0))</f>
        <v/>
      </c>
      <c r="J963" s="157" t="str">
        <f ca="1">IF(ISERROR($V963),"",OFFSET('Smelter Look-up'!$I$4,$V963-4,0))</f>
        <v/>
      </c>
      <c r="K963" s="158"/>
      <c r="L963" s="158"/>
      <c r="M963" s="158"/>
      <c r="N963" s="158"/>
      <c r="O963" s="158"/>
      <c r="P963" s="157"/>
      <c r="Q963" s="159"/>
      <c r="R963" s="155" t="str">
        <f ca="1">IF(ISERROR($V963),"",OFFSET('Smelter Look-up'!$C$4,$V963-4,0)&amp;"")</f>
        <v/>
      </c>
      <c r="S963" s="160" t="str">
        <f t="array" aca="1" ref="S963" ca="1">IF(B963="","",IF(ISERROR(MATCH($E963,CL,0)),"Unknown",INDIRECT("'C'!$A$"&amp;MATCH($E963,CL,0)+1)))</f>
        <v/>
      </c>
      <c r="T963" s="160" t="str">
        <f t="array" aca="1" ref="T963" ca="1">IF(B963="","",IF(ISERROR(MATCH($J963,SorP!$B$1:$B$6226,0)),"",INDIRECT("'SorP'!$A$"&amp;MATCH($S963&amp;$J963,SorP!C:C,0))))</f>
        <v/>
      </c>
      <c r="U963" s="161"/>
      <c r="V963" s="151" t="e">
        <f>IF(C963="",NA(),IF(OR(C963="Smelter not listed",C963="Smelter not yet identified"),MATCH($B963&amp;$D963,'Smelter Look-up'!$J:$J,0),MATCH($B963&amp;$C963,'Smelter Look-up'!$J:$J,0)))</f>
        <v>#N/A</v>
      </c>
      <c r="W963" s="134"/>
      <c r="X963" s="134">
        <f t="shared" ca="1" si="12"/>
        <v>0</v>
      </c>
      <c r="Y963" s="134"/>
      <c r="Z963" s="134"/>
      <c r="AA963" s="134"/>
      <c r="AB963" s="162" t="str">
        <f t="shared" si="13"/>
        <v/>
      </c>
      <c r="AC963" s="134"/>
      <c r="AD963" s="134"/>
      <c r="AE963" s="134"/>
      <c r="AF963" s="134"/>
      <c r="AG963" s="134"/>
      <c r="AH963" s="134"/>
    </row>
    <row r="964" spans="1:34" ht="12" customHeight="1">
      <c r="A964" s="160"/>
      <c r="B964" s="155" t="str">
        <f t="array" ref="B964">IF(LEN(A964)=0,"",INDEX('Smelter Look-up'!$A:$A,MATCH($A964,'Smelter Look-up'!$E:$E,0)))</f>
        <v/>
      </c>
      <c r="C964" s="158" t="str">
        <f t="array" ref="C964">IF(LEN(A964)=0,"",INDEX('Smelter Look-up'!$C:$C,MATCH($A964,'Smelter Look-up'!$E:$E,0)))</f>
        <v/>
      </c>
      <c r="D964" s="155"/>
      <c r="E964" s="155" t="str">
        <f ca="1">IF(ISERROR($V964),"",OFFSET('Smelter Look-up'!$D$4,$V964-4,0)&amp;"")</f>
        <v/>
      </c>
      <c r="F964" s="155" t="str">
        <f ca="1">IF(ISERROR($V964),"",OFFSET('Smelter Look-up'!$E$4,$V964-4,0))</f>
        <v/>
      </c>
      <c r="G964" s="155" t="str">
        <f ca="1">IF(C964=$X$4,IF(ISERROR($V964),"Enter smelter details","RMI"),IF(ISERROR($V964),"",OFFSET('Smelter Look-up'!$F$4,$V964-4,0)))</f>
        <v/>
      </c>
      <c r="H964" s="156" t="str">
        <f ca="1">IF(ISERROR($V964),"",OFFSET('Smelter Look-up'!$G$4,$V964-4,0))</f>
        <v/>
      </c>
      <c r="I964" s="157" t="str">
        <f ca="1">IF(ISERROR($V964),"",OFFSET('Smelter Look-up'!$H$4,$V964-4,0))</f>
        <v/>
      </c>
      <c r="J964" s="157" t="str">
        <f ca="1">IF(ISERROR($V964),"",OFFSET('Smelter Look-up'!$I$4,$V964-4,0))</f>
        <v/>
      </c>
      <c r="K964" s="158"/>
      <c r="L964" s="158"/>
      <c r="M964" s="158"/>
      <c r="N964" s="158"/>
      <c r="O964" s="158"/>
      <c r="P964" s="157"/>
      <c r="Q964" s="159"/>
      <c r="R964" s="155" t="str">
        <f ca="1">IF(ISERROR($V964),"",OFFSET('Smelter Look-up'!$C$4,$V964-4,0)&amp;"")</f>
        <v/>
      </c>
      <c r="S964" s="160" t="str">
        <f t="array" aca="1" ref="S964" ca="1">IF(B964="","",IF(ISERROR(MATCH($E964,CL,0)),"Unknown",INDIRECT("'C'!$A$"&amp;MATCH($E964,CL,0)+1)))</f>
        <v/>
      </c>
      <c r="T964" s="160" t="str">
        <f t="array" aca="1" ref="T964" ca="1">IF(B964="","",IF(ISERROR(MATCH($J964,SorP!$B$1:$B$6226,0)),"",INDIRECT("'SorP'!$A$"&amp;MATCH($S964&amp;$J964,SorP!C:C,0))))</f>
        <v/>
      </c>
      <c r="U964" s="161"/>
      <c r="V964" s="151" t="e">
        <f>IF(C964="",NA(),IF(OR(C964="Smelter not listed",C964="Smelter not yet identified"),MATCH($B964&amp;$D964,'Smelter Look-up'!$J:$J,0),MATCH($B964&amp;$C964,'Smelter Look-up'!$J:$J,0)))</f>
        <v>#N/A</v>
      </c>
      <c r="W964" s="134"/>
      <c r="X964" s="134">
        <f t="shared" ca="1" si="12"/>
        <v>0</v>
      </c>
      <c r="Y964" s="134"/>
      <c r="Z964" s="134"/>
      <c r="AA964" s="134"/>
      <c r="AB964" s="162" t="str">
        <f t="shared" si="13"/>
        <v/>
      </c>
      <c r="AC964" s="134"/>
      <c r="AD964" s="134"/>
      <c r="AE964" s="134"/>
      <c r="AF964" s="134"/>
      <c r="AG964" s="134"/>
      <c r="AH964" s="134"/>
    </row>
    <row r="965" spans="1:34" ht="12" customHeight="1">
      <c r="A965" s="160"/>
      <c r="B965" s="155" t="str">
        <f t="array" ref="B965">IF(LEN(A965)=0,"",INDEX('Smelter Look-up'!$A:$A,MATCH($A965,'Smelter Look-up'!$E:$E,0)))</f>
        <v/>
      </c>
      <c r="C965" s="158" t="str">
        <f t="array" ref="C965">IF(LEN(A965)=0,"",INDEX('Smelter Look-up'!$C:$C,MATCH($A965,'Smelter Look-up'!$E:$E,0)))</f>
        <v/>
      </c>
      <c r="D965" s="155"/>
      <c r="E965" s="155" t="str">
        <f ca="1">IF(ISERROR($V965),"",OFFSET('Smelter Look-up'!$D$4,$V965-4,0)&amp;"")</f>
        <v/>
      </c>
      <c r="F965" s="155" t="str">
        <f ca="1">IF(ISERROR($V965),"",OFFSET('Smelter Look-up'!$E$4,$V965-4,0))</f>
        <v/>
      </c>
      <c r="G965" s="155" t="str">
        <f ca="1">IF(C965=$X$4,IF(ISERROR($V965),"Enter smelter details","RMI"),IF(ISERROR($V965),"",OFFSET('Smelter Look-up'!$F$4,$V965-4,0)))</f>
        <v/>
      </c>
      <c r="H965" s="156" t="str">
        <f ca="1">IF(ISERROR($V965),"",OFFSET('Smelter Look-up'!$G$4,$V965-4,0))</f>
        <v/>
      </c>
      <c r="I965" s="157" t="str">
        <f ca="1">IF(ISERROR($V965),"",OFFSET('Smelter Look-up'!$H$4,$V965-4,0))</f>
        <v/>
      </c>
      <c r="J965" s="157" t="str">
        <f ca="1">IF(ISERROR($V965),"",OFFSET('Smelter Look-up'!$I$4,$V965-4,0))</f>
        <v/>
      </c>
      <c r="K965" s="158"/>
      <c r="L965" s="158"/>
      <c r="M965" s="158"/>
      <c r="N965" s="158"/>
      <c r="O965" s="158"/>
      <c r="P965" s="157"/>
      <c r="Q965" s="159"/>
      <c r="R965" s="155" t="str">
        <f ca="1">IF(ISERROR($V965),"",OFFSET('Smelter Look-up'!$C$4,$V965-4,0)&amp;"")</f>
        <v/>
      </c>
      <c r="S965" s="160" t="str">
        <f t="array" aca="1" ref="S965" ca="1">IF(B965="","",IF(ISERROR(MATCH($E965,CL,0)),"Unknown",INDIRECT("'C'!$A$"&amp;MATCH($E965,CL,0)+1)))</f>
        <v/>
      </c>
      <c r="T965" s="160" t="str">
        <f t="array" aca="1" ref="T965" ca="1">IF(B965="","",IF(ISERROR(MATCH($J965,SorP!$B$1:$B$6226,0)),"",INDIRECT("'SorP'!$A$"&amp;MATCH($S965&amp;$J965,SorP!C:C,0))))</f>
        <v/>
      </c>
      <c r="U965" s="161"/>
      <c r="V965" s="151" t="e">
        <f>IF(C965="",NA(),IF(OR(C965="Smelter not listed",C965="Smelter not yet identified"),MATCH($B965&amp;$D965,'Smelter Look-up'!$J:$J,0),MATCH($B965&amp;$C965,'Smelter Look-up'!$J:$J,0)))</f>
        <v>#N/A</v>
      </c>
      <c r="W965" s="134"/>
      <c r="X965" s="134">
        <f t="shared" ca="1" si="12"/>
        <v>0</v>
      </c>
      <c r="Y965" s="134"/>
      <c r="Z965" s="134"/>
      <c r="AA965" s="134"/>
      <c r="AB965" s="162" t="str">
        <f t="shared" si="13"/>
        <v/>
      </c>
      <c r="AC965" s="134"/>
      <c r="AD965" s="134"/>
      <c r="AE965" s="134"/>
      <c r="AF965" s="134"/>
      <c r="AG965" s="134"/>
      <c r="AH965" s="134"/>
    </row>
    <row r="966" spans="1:34" ht="12" customHeight="1">
      <c r="A966" s="160"/>
      <c r="B966" s="155" t="str">
        <f t="array" ref="B966">IF(LEN(A966)=0,"",INDEX('Smelter Look-up'!$A:$A,MATCH($A966,'Smelter Look-up'!$E:$E,0)))</f>
        <v/>
      </c>
      <c r="C966" s="158" t="str">
        <f t="array" ref="C966">IF(LEN(A966)=0,"",INDEX('Smelter Look-up'!$C:$C,MATCH($A966,'Smelter Look-up'!$E:$E,0)))</f>
        <v/>
      </c>
      <c r="D966" s="155"/>
      <c r="E966" s="155" t="str">
        <f ca="1">IF(ISERROR($V966),"",OFFSET('Smelter Look-up'!$D$4,$V966-4,0)&amp;"")</f>
        <v/>
      </c>
      <c r="F966" s="155" t="str">
        <f ca="1">IF(ISERROR($V966),"",OFFSET('Smelter Look-up'!$E$4,$V966-4,0))</f>
        <v/>
      </c>
      <c r="G966" s="155" t="str">
        <f ca="1">IF(C966=$X$4,IF(ISERROR($V966),"Enter smelter details","RMI"),IF(ISERROR($V966),"",OFFSET('Smelter Look-up'!$F$4,$V966-4,0)))</f>
        <v/>
      </c>
      <c r="H966" s="156" t="str">
        <f ca="1">IF(ISERROR($V966),"",OFFSET('Smelter Look-up'!$G$4,$V966-4,0))</f>
        <v/>
      </c>
      <c r="I966" s="157" t="str">
        <f ca="1">IF(ISERROR($V966),"",OFFSET('Smelter Look-up'!$H$4,$V966-4,0))</f>
        <v/>
      </c>
      <c r="J966" s="157" t="str">
        <f ca="1">IF(ISERROR($V966),"",OFFSET('Smelter Look-up'!$I$4,$V966-4,0))</f>
        <v/>
      </c>
      <c r="K966" s="158"/>
      <c r="L966" s="158"/>
      <c r="M966" s="158"/>
      <c r="N966" s="158"/>
      <c r="O966" s="158"/>
      <c r="P966" s="157"/>
      <c r="Q966" s="159"/>
      <c r="R966" s="155" t="str">
        <f ca="1">IF(ISERROR($V966),"",OFFSET('Smelter Look-up'!$C$4,$V966-4,0)&amp;"")</f>
        <v/>
      </c>
      <c r="S966" s="160" t="str">
        <f t="array" aca="1" ref="S966" ca="1">IF(B966="","",IF(ISERROR(MATCH($E966,CL,0)),"Unknown",INDIRECT("'C'!$A$"&amp;MATCH($E966,CL,0)+1)))</f>
        <v/>
      </c>
      <c r="T966" s="160" t="str">
        <f t="array" aca="1" ref="T966" ca="1">IF(B966="","",IF(ISERROR(MATCH($J966,SorP!$B$1:$B$6226,0)),"",INDIRECT("'SorP'!$A$"&amp;MATCH($S966&amp;$J966,SorP!C:C,0))))</f>
        <v/>
      </c>
      <c r="U966" s="161"/>
      <c r="V966" s="151" t="e">
        <f>IF(C966="",NA(),IF(OR(C966="Smelter not listed",C966="Smelter not yet identified"),MATCH($B966&amp;$D966,'Smelter Look-up'!$J:$J,0),MATCH($B966&amp;$C966,'Smelter Look-up'!$J:$J,0)))</f>
        <v>#N/A</v>
      </c>
      <c r="W966" s="134"/>
      <c r="X966" s="134">
        <f t="shared" ca="1" si="12"/>
        <v>0</v>
      </c>
      <c r="Y966" s="134"/>
      <c r="Z966" s="134"/>
      <c r="AA966" s="134"/>
      <c r="AB966" s="162" t="str">
        <f t="shared" si="13"/>
        <v/>
      </c>
      <c r="AC966" s="134"/>
      <c r="AD966" s="134"/>
      <c r="AE966" s="134"/>
      <c r="AF966" s="134"/>
      <c r="AG966" s="134"/>
      <c r="AH966" s="134"/>
    </row>
    <row r="967" spans="1:34" ht="12" customHeight="1">
      <c r="A967" s="160"/>
      <c r="B967" s="155" t="str">
        <f t="array" ref="B967">IF(LEN(A967)=0,"",INDEX('Smelter Look-up'!$A:$A,MATCH($A967,'Smelter Look-up'!$E:$E,0)))</f>
        <v/>
      </c>
      <c r="C967" s="158" t="str">
        <f t="array" ref="C967">IF(LEN(A967)=0,"",INDEX('Smelter Look-up'!$C:$C,MATCH($A967,'Smelter Look-up'!$E:$E,0)))</f>
        <v/>
      </c>
      <c r="D967" s="155"/>
      <c r="E967" s="155" t="str">
        <f ca="1">IF(ISERROR($V967),"",OFFSET('Smelter Look-up'!$D$4,$V967-4,0)&amp;"")</f>
        <v/>
      </c>
      <c r="F967" s="155" t="str">
        <f ca="1">IF(ISERROR($V967),"",OFFSET('Smelter Look-up'!$E$4,$V967-4,0))</f>
        <v/>
      </c>
      <c r="G967" s="155" t="str">
        <f ca="1">IF(C967=$X$4,IF(ISERROR($V967),"Enter smelter details","RMI"),IF(ISERROR($V967),"",OFFSET('Smelter Look-up'!$F$4,$V967-4,0)))</f>
        <v/>
      </c>
      <c r="H967" s="156" t="str">
        <f ca="1">IF(ISERROR($V967),"",OFFSET('Smelter Look-up'!$G$4,$V967-4,0))</f>
        <v/>
      </c>
      <c r="I967" s="157" t="str">
        <f ca="1">IF(ISERROR($V967),"",OFFSET('Smelter Look-up'!$H$4,$V967-4,0))</f>
        <v/>
      </c>
      <c r="J967" s="157" t="str">
        <f ca="1">IF(ISERROR($V967),"",OFFSET('Smelter Look-up'!$I$4,$V967-4,0))</f>
        <v/>
      </c>
      <c r="K967" s="158"/>
      <c r="L967" s="158"/>
      <c r="M967" s="158"/>
      <c r="N967" s="158"/>
      <c r="O967" s="158"/>
      <c r="P967" s="157"/>
      <c r="Q967" s="159"/>
      <c r="R967" s="155" t="str">
        <f ca="1">IF(ISERROR($V967),"",OFFSET('Smelter Look-up'!$C$4,$V967-4,0)&amp;"")</f>
        <v/>
      </c>
      <c r="S967" s="160" t="str">
        <f t="array" aca="1" ref="S967" ca="1">IF(B967="","",IF(ISERROR(MATCH($E967,CL,0)),"Unknown",INDIRECT("'C'!$A$"&amp;MATCH($E967,CL,0)+1)))</f>
        <v/>
      </c>
      <c r="T967" s="160" t="str">
        <f t="array" aca="1" ref="T967" ca="1">IF(B967="","",IF(ISERROR(MATCH($J967,SorP!$B$1:$B$6226,0)),"",INDIRECT("'SorP'!$A$"&amp;MATCH($S967&amp;$J967,SorP!C:C,0))))</f>
        <v/>
      </c>
      <c r="U967" s="161"/>
      <c r="V967" s="151" t="e">
        <f>IF(C967="",NA(),IF(OR(C967="Smelter not listed",C967="Smelter not yet identified"),MATCH($B967&amp;$D967,'Smelter Look-up'!$J:$J,0),MATCH($B967&amp;$C967,'Smelter Look-up'!$J:$J,0)))</f>
        <v>#N/A</v>
      </c>
      <c r="W967" s="134"/>
      <c r="X967" s="134">
        <f t="shared" ca="1" si="12"/>
        <v>0</v>
      </c>
      <c r="Y967" s="134"/>
      <c r="Z967" s="134"/>
      <c r="AA967" s="134"/>
      <c r="AB967" s="162" t="str">
        <f t="shared" si="13"/>
        <v/>
      </c>
      <c r="AC967" s="134"/>
      <c r="AD967" s="134"/>
      <c r="AE967" s="134"/>
      <c r="AF967" s="134"/>
      <c r="AG967" s="134"/>
      <c r="AH967" s="134"/>
    </row>
    <row r="968" spans="1:34" ht="12" customHeight="1">
      <c r="A968" s="160"/>
      <c r="B968" s="155" t="str">
        <f t="array" ref="B968">IF(LEN(A968)=0,"",INDEX('Smelter Look-up'!$A:$A,MATCH($A968,'Smelter Look-up'!$E:$E,0)))</f>
        <v/>
      </c>
      <c r="C968" s="158" t="str">
        <f t="array" ref="C968">IF(LEN(A968)=0,"",INDEX('Smelter Look-up'!$C:$C,MATCH($A968,'Smelter Look-up'!$E:$E,0)))</f>
        <v/>
      </c>
      <c r="D968" s="155"/>
      <c r="E968" s="155" t="str">
        <f ca="1">IF(ISERROR($V968),"",OFFSET('Smelter Look-up'!$D$4,$V968-4,0)&amp;"")</f>
        <v/>
      </c>
      <c r="F968" s="155" t="str">
        <f ca="1">IF(ISERROR($V968),"",OFFSET('Smelter Look-up'!$E$4,$V968-4,0))</f>
        <v/>
      </c>
      <c r="G968" s="155" t="str">
        <f ca="1">IF(C968=$X$4,IF(ISERROR($V968),"Enter smelter details","RMI"),IF(ISERROR($V968),"",OFFSET('Smelter Look-up'!$F$4,$V968-4,0)))</f>
        <v/>
      </c>
      <c r="H968" s="156" t="str">
        <f ca="1">IF(ISERROR($V968),"",OFFSET('Smelter Look-up'!$G$4,$V968-4,0))</f>
        <v/>
      </c>
      <c r="I968" s="157" t="str">
        <f ca="1">IF(ISERROR($V968),"",OFFSET('Smelter Look-up'!$H$4,$V968-4,0))</f>
        <v/>
      </c>
      <c r="J968" s="157" t="str">
        <f ca="1">IF(ISERROR($V968),"",OFFSET('Smelter Look-up'!$I$4,$V968-4,0))</f>
        <v/>
      </c>
      <c r="K968" s="158"/>
      <c r="L968" s="158"/>
      <c r="M968" s="158"/>
      <c r="N968" s="158"/>
      <c r="O968" s="158"/>
      <c r="P968" s="157"/>
      <c r="Q968" s="159"/>
      <c r="R968" s="155" t="str">
        <f ca="1">IF(ISERROR($V968),"",OFFSET('Smelter Look-up'!$C$4,$V968-4,0)&amp;"")</f>
        <v/>
      </c>
      <c r="S968" s="160" t="str">
        <f t="array" aca="1" ref="S968" ca="1">IF(B968="","",IF(ISERROR(MATCH($E968,CL,0)),"Unknown",INDIRECT("'C'!$A$"&amp;MATCH($E968,CL,0)+1)))</f>
        <v/>
      </c>
      <c r="T968" s="160" t="str">
        <f t="array" aca="1" ref="T968" ca="1">IF(B968="","",IF(ISERROR(MATCH($J968,SorP!$B$1:$B$6226,0)),"",INDIRECT("'SorP'!$A$"&amp;MATCH($S968&amp;$J968,SorP!C:C,0))))</f>
        <v/>
      </c>
      <c r="U968" s="161"/>
      <c r="V968" s="151" t="e">
        <f>IF(C968="",NA(),IF(OR(C968="Smelter not listed",C968="Smelter not yet identified"),MATCH($B968&amp;$D968,'Smelter Look-up'!$J:$J,0),MATCH($B968&amp;$C968,'Smelter Look-up'!$J:$J,0)))</f>
        <v>#N/A</v>
      </c>
      <c r="W968" s="134"/>
      <c r="X968" s="134">
        <f t="shared" ca="1" si="12"/>
        <v>0</v>
      </c>
      <c r="Y968" s="134"/>
      <c r="Z968" s="134"/>
      <c r="AA968" s="134"/>
      <c r="AB968" s="162" t="str">
        <f t="shared" si="13"/>
        <v/>
      </c>
      <c r="AC968" s="134"/>
      <c r="AD968" s="134"/>
      <c r="AE968" s="134"/>
      <c r="AF968" s="134"/>
      <c r="AG968" s="134"/>
      <c r="AH968" s="134"/>
    </row>
    <row r="969" spans="1:34" ht="12" customHeight="1">
      <c r="A969" s="160"/>
      <c r="B969" s="155" t="str">
        <f t="array" ref="B969">IF(LEN(A969)=0,"",INDEX('Smelter Look-up'!$A:$A,MATCH($A969,'Smelter Look-up'!$E:$E,0)))</f>
        <v/>
      </c>
      <c r="C969" s="158" t="str">
        <f t="array" ref="C969">IF(LEN(A969)=0,"",INDEX('Smelter Look-up'!$C:$C,MATCH($A969,'Smelter Look-up'!$E:$E,0)))</f>
        <v/>
      </c>
      <c r="D969" s="155"/>
      <c r="E969" s="155" t="str">
        <f ca="1">IF(ISERROR($V969),"",OFFSET('Smelter Look-up'!$D$4,$V969-4,0)&amp;"")</f>
        <v/>
      </c>
      <c r="F969" s="155" t="str">
        <f ca="1">IF(ISERROR($V969),"",OFFSET('Smelter Look-up'!$E$4,$V969-4,0))</f>
        <v/>
      </c>
      <c r="G969" s="155" t="str">
        <f ca="1">IF(C969=$X$4,IF(ISERROR($V969),"Enter smelter details","RMI"),IF(ISERROR($V969),"",OFFSET('Smelter Look-up'!$F$4,$V969-4,0)))</f>
        <v/>
      </c>
      <c r="H969" s="156" t="str">
        <f ca="1">IF(ISERROR($V969),"",OFFSET('Smelter Look-up'!$G$4,$V969-4,0))</f>
        <v/>
      </c>
      <c r="I969" s="157" t="str">
        <f ca="1">IF(ISERROR($V969),"",OFFSET('Smelter Look-up'!$H$4,$V969-4,0))</f>
        <v/>
      </c>
      <c r="J969" s="157" t="str">
        <f ca="1">IF(ISERROR($V969),"",OFFSET('Smelter Look-up'!$I$4,$V969-4,0))</f>
        <v/>
      </c>
      <c r="K969" s="158"/>
      <c r="L969" s="158"/>
      <c r="M969" s="158"/>
      <c r="N969" s="158"/>
      <c r="O969" s="158"/>
      <c r="P969" s="157"/>
      <c r="Q969" s="159"/>
      <c r="R969" s="155" t="str">
        <f ca="1">IF(ISERROR($V969),"",OFFSET('Smelter Look-up'!$C$4,$V969-4,0)&amp;"")</f>
        <v/>
      </c>
      <c r="S969" s="160" t="str">
        <f t="array" aca="1" ref="S969" ca="1">IF(B969="","",IF(ISERROR(MATCH($E969,CL,0)),"Unknown",INDIRECT("'C'!$A$"&amp;MATCH($E969,CL,0)+1)))</f>
        <v/>
      </c>
      <c r="T969" s="160" t="str">
        <f t="array" aca="1" ref="T969" ca="1">IF(B969="","",IF(ISERROR(MATCH($J969,SorP!$B$1:$B$6226,0)),"",INDIRECT("'SorP'!$A$"&amp;MATCH($S969&amp;$J969,SorP!C:C,0))))</f>
        <v/>
      </c>
      <c r="U969" s="161"/>
      <c r="V969" s="151" t="e">
        <f>IF(C969="",NA(),IF(OR(C969="Smelter not listed",C969="Smelter not yet identified"),MATCH($B969&amp;$D969,'Smelter Look-up'!$J:$J,0),MATCH($B969&amp;$C969,'Smelter Look-up'!$J:$J,0)))</f>
        <v>#N/A</v>
      </c>
      <c r="W969" s="134"/>
      <c r="X969" s="134">
        <f t="shared" ca="1" si="12"/>
        <v>0</v>
      </c>
      <c r="Y969" s="134"/>
      <c r="Z969" s="134"/>
      <c r="AA969" s="134"/>
      <c r="AB969" s="162" t="str">
        <f t="shared" si="13"/>
        <v/>
      </c>
      <c r="AC969" s="134"/>
      <c r="AD969" s="134"/>
      <c r="AE969" s="134"/>
      <c r="AF969" s="134"/>
      <c r="AG969" s="134"/>
      <c r="AH969" s="134"/>
    </row>
    <row r="970" spans="1:34" ht="12" customHeight="1">
      <c r="A970" s="160"/>
      <c r="B970" s="155" t="str">
        <f t="array" ref="B970">IF(LEN(A970)=0,"",INDEX('Smelter Look-up'!$A:$A,MATCH($A970,'Smelter Look-up'!$E:$E,0)))</f>
        <v/>
      </c>
      <c r="C970" s="158" t="str">
        <f t="array" ref="C970">IF(LEN(A970)=0,"",INDEX('Smelter Look-up'!$C:$C,MATCH($A970,'Smelter Look-up'!$E:$E,0)))</f>
        <v/>
      </c>
      <c r="D970" s="155"/>
      <c r="E970" s="155" t="str">
        <f ca="1">IF(ISERROR($V970),"",OFFSET('Smelter Look-up'!$D$4,$V970-4,0)&amp;"")</f>
        <v/>
      </c>
      <c r="F970" s="155" t="str">
        <f ca="1">IF(ISERROR($V970),"",OFFSET('Smelter Look-up'!$E$4,$V970-4,0))</f>
        <v/>
      </c>
      <c r="G970" s="155" t="str">
        <f ca="1">IF(C970=$X$4,IF(ISERROR($V970),"Enter smelter details","RMI"),IF(ISERROR($V970),"",OFFSET('Smelter Look-up'!$F$4,$V970-4,0)))</f>
        <v/>
      </c>
      <c r="H970" s="156" t="str">
        <f ca="1">IF(ISERROR($V970),"",OFFSET('Smelter Look-up'!$G$4,$V970-4,0))</f>
        <v/>
      </c>
      <c r="I970" s="157" t="str">
        <f ca="1">IF(ISERROR($V970),"",OFFSET('Smelter Look-up'!$H$4,$V970-4,0))</f>
        <v/>
      </c>
      <c r="J970" s="157" t="str">
        <f ca="1">IF(ISERROR($V970),"",OFFSET('Smelter Look-up'!$I$4,$V970-4,0))</f>
        <v/>
      </c>
      <c r="K970" s="158"/>
      <c r="L970" s="158"/>
      <c r="M970" s="158"/>
      <c r="N970" s="158"/>
      <c r="O970" s="158"/>
      <c r="P970" s="157"/>
      <c r="Q970" s="159"/>
      <c r="R970" s="155" t="str">
        <f ca="1">IF(ISERROR($V970),"",OFFSET('Smelter Look-up'!$C$4,$V970-4,0)&amp;"")</f>
        <v/>
      </c>
      <c r="S970" s="160" t="str">
        <f t="array" aca="1" ref="S970" ca="1">IF(B970="","",IF(ISERROR(MATCH($E970,CL,0)),"Unknown",INDIRECT("'C'!$A$"&amp;MATCH($E970,CL,0)+1)))</f>
        <v/>
      </c>
      <c r="T970" s="160" t="str">
        <f t="array" aca="1" ref="T970" ca="1">IF(B970="","",IF(ISERROR(MATCH($J970,SorP!$B$1:$B$6226,0)),"",INDIRECT("'SorP'!$A$"&amp;MATCH($S970&amp;$J970,SorP!C:C,0))))</f>
        <v/>
      </c>
      <c r="U970" s="161"/>
      <c r="V970" s="151" t="e">
        <f>IF(C970="",NA(),IF(OR(C970="Smelter not listed",C970="Smelter not yet identified"),MATCH($B970&amp;$D970,'Smelter Look-up'!$J:$J,0),MATCH($B970&amp;$C970,'Smelter Look-up'!$J:$J,0)))</f>
        <v>#N/A</v>
      </c>
      <c r="W970" s="134"/>
      <c r="X970" s="134">
        <f t="shared" ca="1" si="12"/>
        <v>0</v>
      </c>
      <c r="Y970" s="134"/>
      <c r="Z970" s="134"/>
      <c r="AA970" s="134"/>
      <c r="AB970" s="162" t="str">
        <f t="shared" si="13"/>
        <v/>
      </c>
      <c r="AC970" s="134"/>
      <c r="AD970" s="134"/>
      <c r="AE970" s="134"/>
      <c r="AF970" s="134"/>
      <c r="AG970" s="134"/>
      <c r="AH970" s="134"/>
    </row>
    <row r="971" spans="1:34" ht="12" customHeight="1">
      <c r="A971" s="160"/>
      <c r="B971" s="155" t="str">
        <f t="array" ref="B971">IF(LEN(A971)=0,"",INDEX('Smelter Look-up'!$A:$A,MATCH($A971,'Smelter Look-up'!$E:$E,0)))</f>
        <v/>
      </c>
      <c r="C971" s="158" t="str">
        <f t="array" ref="C971">IF(LEN(A971)=0,"",INDEX('Smelter Look-up'!$C:$C,MATCH($A971,'Smelter Look-up'!$E:$E,0)))</f>
        <v/>
      </c>
      <c r="D971" s="155"/>
      <c r="E971" s="155" t="str">
        <f ca="1">IF(ISERROR($V971),"",OFFSET('Smelter Look-up'!$D$4,$V971-4,0)&amp;"")</f>
        <v/>
      </c>
      <c r="F971" s="155" t="str">
        <f ca="1">IF(ISERROR($V971),"",OFFSET('Smelter Look-up'!$E$4,$V971-4,0))</f>
        <v/>
      </c>
      <c r="G971" s="155" t="str">
        <f ca="1">IF(C971=$X$4,IF(ISERROR($V971),"Enter smelter details","RMI"),IF(ISERROR($V971),"",OFFSET('Smelter Look-up'!$F$4,$V971-4,0)))</f>
        <v/>
      </c>
      <c r="H971" s="156" t="str">
        <f ca="1">IF(ISERROR($V971),"",OFFSET('Smelter Look-up'!$G$4,$V971-4,0))</f>
        <v/>
      </c>
      <c r="I971" s="157" t="str">
        <f ca="1">IF(ISERROR($V971),"",OFFSET('Smelter Look-up'!$H$4,$V971-4,0))</f>
        <v/>
      </c>
      <c r="J971" s="157" t="str">
        <f ca="1">IF(ISERROR($V971),"",OFFSET('Smelter Look-up'!$I$4,$V971-4,0))</f>
        <v/>
      </c>
      <c r="K971" s="158"/>
      <c r="L971" s="158"/>
      <c r="M971" s="158"/>
      <c r="N971" s="158"/>
      <c r="O971" s="158"/>
      <c r="P971" s="157"/>
      <c r="Q971" s="159"/>
      <c r="R971" s="155" t="str">
        <f ca="1">IF(ISERROR($V971),"",OFFSET('Smelter Look-up'!$C$4,$V971-4,0)&amp;"")</f>
        <v/>
      </c>
      <c r="S971" s="160" t="str">
        <f t="array" aca="1" ref="S971" ca="1">IF(B971="","",IF(ISERROR(MATCH($E971,CL,0)),"Unknown",INDIRECT("'C'!$A$"&amp;MATCH($E971,CL,0)+1)))</f>
        <v/>
      </c>
      <c r="T971" s="160" t="str">
        <f t="array" aca="1" ref="T971" ca="1">IF(B971="","",IF(ISERROR(MATCH($J971,SorP!$B$1:$B$6226,0)),"",INDIRECT("'SorP'!$A$"&amp;MATCH($S971&amp;$J971,SorP!C:C,0))))</f>
        <v/>
      </c>
      <c r="U971" s="161"/>
      <c r="V971" s="151" t="e">
        <f>IF(C971="",NA(),IF(OR(C971="Smelter not listed",C971="Smelter not yet identified"),MATCH($B971&amp;$D971,'Smelter Look-up'!$J:$J,0),MATCH($B971&amp;$C971,'Smelter Look-up'!$J:$J,0)))</f>
        <v>#N/A</v>
      </c>
      <c r="W971" s="134"/>
      <c r="X971" s="134">
        <f t="shared" ca="1" si="12"/>
        <v>0</v>
      </c>
      <c r="Y971" s="134"/>
      <c r="Z971" s="134"/>
      <c r="AA971" s="134"/>
      <c r="AB971" s="162" t="str">
        <f t="shared" si="13"/>
        <v/>
      </c>
      <c r="AC971" s="134"/>
      <c r="AD971" s="134"/>
      <c r="AE971" s="134"/>
      <c r="AF971" s="134"/>
      <c r="AG971" s="134"/>
      <c r="AH971" s="134"/>
    </row>
    <row r="972" spans="1:34" ht="12" customHeight="1">
      <c r="A972" s="160"/>
      <c r="B972" s="155" t="str">
        <f t="array" ref="B972">IF(LEN(A972)=0,"",INDEX('Smelter Look-up'!$A:$A,MATCH($A972,'Smelter Look-up'!$E:$E,0)))</f>
        <v/>
      </c>
      <c r="C972" s="158" t="str">
        <f t="array" ref="C972">IF(LEN(A972)=0,"",INDEX('Smelter Look-up'!$C:$C,MATCH($A972,'Smelter Look-up'!$E:$E,0)))</f>
        <v/>
      </c>
      <c r="D972" s="155"/>
      <c r="E972" s="155" t="str">
        <f ca="1">IF(ISERROR($V972),"",OFFSET('Smelter Look-up'!$D$4,$V972-4,0)&amp;"")</f>
        <v/>
      </c>
      <c r="F972" s="155" t="str">
        <f ca="1">IF(ISERROR($V972),"",OFFSET('Smelter Look-up'!$E$4,$V972-4,0))</f>
        <v/>
      </c>
      <c r="G972" s="155" t="str">
        <f ca="1">IF(C972=$X$4,IF(ISERROR($V972),"Enter smelter details","RMI"),IF(ISERROR($V972),"",OFFSET('Smelter Look-up'!$F$4,$V972-4,0)))</f>
        <v/>
      </c>
      <c r="H972" s="156" t="str">
        <f ca="1">IF(ISERROR($V972),"",OFFSET('Smelter Look-up'!$G$4,$V972-4,0))</f>
        <v/>
      </c>
      <c r="I972" s="157" t="str">
        <f ca="1">IF(ISERROR($V972),"",OFFSET('Smelter Look-up'!$H$4,$V972-4,0))</f>
        <v/>
      </c>
      <c r="J972" s="157" t="str">
        <f ca="1">IF(ISERROR($V972),"",OFFSET('Smelter Look-up'!$I$4,$V972-4,0))</f>
        <v/>
      </c>
      <c r="K972" s="158"/>
      <c r="L972" s="158"/>
      <c r="M972" s="158"/>
      <c r="N972" s="158"/>
      <c r="O972" s="158"/>
      <c r="P972" s="157"/>
      <c r="Q972" s="159"/>
      <c r="R972" s="155" t="str">
        <f ca="1">IF(ISERROR($V972),"",OFFSET('Smelter Look-up'!$C$4,$V972-4,0)&amp;"")</f>
        <v/>
      </c>
      <c r="S972" s="160" t="str">
        <f t="array" aca="1" ref="S972" ca="1">IF(B972="","",IF(ISERROR(MATCH($E972,CL,0)),"Unknown",INDIRECT("'C'!$A$"&amp;MATCH($E972,CL,0)+1)))</f>
        <v/>
      </c>
      <c r="T972" s="160" t="str">
        <f t="array" aca="1" ref="T972" ca="1">IF(B972="","",IF(ISERROR(MATCH($J972,SorP!$B$1:$B$6226,0)),"",INDIRECT("'SorP'!$A$"&amp;MATCH($S972&amp;$J972,SorP!C:C,0))))</f>
        <v/>
      </c>
      <c r="U972" s="161"/>
      <c r="V972" s="151" t="e">
        <f>IF(C972="",NA(),IF(OR(C972="Smelter not listed",C972="Smelter not yet identified"),MATCH($B972&amp;$D972,'Smelter Look-up'!$J:$J,0),MATCH($B972&amp;$C972,'Smelter Look-up'!$J:$J,0)))</f>
        <v>#N/A</v>
      </c>
      <c r="W972" s="134"/>
      <c r="X972" s="134">
        <f t="shared" ca="1" si="12"/>
        <v>0</v>
      </c>
      <c r="Y972" s="134"/>
      <c r="Z972" s="134"/>
      <c r="AA972" s="134"/>
      <c r="AB972" s="162" t="str">
        <f t="shared" si="13"/>
        <v/>
      </c>
      <c r="AC972" s="134"/>
      <c r="AD972" s="134"/>
      <c r="AE972" s="134"/>
      <c r="AF972" s="134"/>
      <c r="AG972" s="134"/>
      <c r="AH972" s="134"/>
    </row>
    <row r="973" spans="1:34" ht="12" customHeight="1">
      <c r="A973" s="160"/>
      <c r="B973" s="155" t="str">
        <f t="array" ref="B973">IF(LEN(A973)=0,"",INDEX('Smelter Look-up'!$A:$A,MATCH($A973,'Smelter Look-up'!$E:$E,0)))</f>
        <v/>
      </c>
      <c r="C973" s="158" t="str">
        <f t="array" ref="C973">IF(LEN(A973)=0,"",INDEX('Smelter Look-up'!$C:$C,MATCH($A973,'Smelter Look-up'!$E:$E,0)))</f>
        <v/>
      </c>
      <c r="D973" s="155"/>
      <c r="E973" s="155" t="str">
        <f ca="1">IF(ISERROR($V973),"",OFFSET('Smelter Look-up'!$D$4,$V973-4,0)&amp;"")</f>
        <v/>
      </c>
      <c r="F973" s="155" t="str">
        <f ca="1">IF(ISERROR($V973),"",OFFSET('Smelter Look-up'!$E$4,$V973-4,0))</f>
        <v/>
      </c>
      <c r="G973" s="155" t="str">
        <f ca="1">IF(C973=$X$4,IF(ISERROR($V973),"Enter smelter details","RMI"),IF(ISERROR($V973),"",OFFSET('Smelter Look-up'!$F$4,$V973-4,0)))</f>
        <v/>
      </c>
      <c r="H973" s="156" t="str">
        <f ca="1">IF(ISERROR($V973),"",OFFSET('Smelter Look-up'!$G$4,$V973-4,0))</f>
        <v/>
      </c>
      <c r="I973" s="157" t="str">
        <f ca="1">IF(ISERROR($V973),"",OFFSET('Smelter Look-up'!$H$4,$V973-4,0))</f>
        <v/>
      </c>
      <c r="J973" s="157" t="str">
        <f ca="1">IF(ISERROR($V973),"",OFFSET('Smelter Look-up'!$I$4,$V973-4,0))</f>
        <v/>
      </c>
      <c r="K973" s="158"/>
      <c r="L973" s="158"/>
      <c r="M973" s="158"/>
      <c r="N973" s="158"/>
      <c r="O973" s="158"/>
      <c r="P973" s="157"/>
      <c r="Q973" s="159"/>
      <c r="R973" s="155" t="str">
        <f ca="1">IF(ISERROR($V973),"",OFFSET('Smelter Look-up'!$C$4,$V973-4,0)&amp;"")</f>
        <v/>
      </c>
      <c r="S973" s="160" t="str">
        <f t="array" aca="1" ref="S973" ca="1">IF(B973="","",IF(ISERROR(MATCH($E973,CL,0)),"Unknown",INDIRECT("'C'!$A$"&amp;MATCH($E973,CL,0)+1)))</f>
        <v/>
      </c>
      <c r="T973" s="160" t="str">
        <f t="array" aca="1" ref="T973" ca="1">IF(B973="","",IF(ISERROR(MATCH($J973,SorP!$B$1:$B$6226,0)),"",INDIRECT("'SorP'!$A$"&amp;MATCH($S973&amp;$J973,SorP!C:C,0))))</f>
        <v/>
      </c>
      <c r="U973" s="161"/>
      <c r="V973" s="151" t="e">
        <f>IF(C973="",NA(),IF(OR(C973="Smelter not listed",C973="Smelter not yet identified"),MATCH($B973&amp;$D973,'Smelter Look-up'!$J:$J,0),MATCH($B973&amp;$C973,'Smelter Look-up'!$J:$J,0)))</f>
        <v>#N/A</v>
      </c>
      <c r="W973" s="134"/>
      <c r="X973" s="134">
        <f t="shared" ca="1" si="12"/>
        <v>0</v>
      </c>
      <c r="Y973" s="134"/>
      <c r="Z973" s="134"/>
      <c r="AA973" s="134"/>
      <c r="AB973" s="162" t="str">
        <f t="shared" si="13"/>
        <v/>
      </c>
      <c r="AC973" s="134"/>
      <c r="AD973" s="134"/>
      <c r="AE973" s="134"/>
      <c r="AF973" s="134"/>
      <c r="AG973" s="134"/>
      <c r="AH973" s="134"/>
    </row>
    <row r="974" spans="1:34" ht="12" customHeight="1">
      <c r="A974" s="160"/>
      <c r="B974" s="155" t="str">
        <f t="array" ref="B974">IF(LEN(A974)=0,"",INDEX('Smelter Look-up'!$A:$A,MATCH($A974,'Smelter Look-up'!$E:$E,0)))</f>
        <v/>
      </c>
      <c r="C974" s="158" t="str">
        <f t="array" ref="C974">IF(LEN(A974)=0,"",INDEX('Smelter Look-up'!$C:$C,MATCH($A974,'Smelter Look-up'!$E:$E,0)))</f>
        <v/>
      </c>
      <c r="D974" s="155"/>
      <c r="E974" s="155" t="str">
        <f ca="1">IF(ISERROR($V974),"",OFFSET('Smelter Look-up'!$D$4,$V974-4,0)&amp;"")</f>
        <v/>
      </c>
      <c r="F974" s="155" t="str">
        <f ca="1">IF(ISERROR($V974),"",OFFSET('Smelter Look-up'!$E$4,$V974-4,0))</f>
        <v/>
      </c>
      <c r="G974" s="155" t="str">
        <f ca="1">IF(C974=$X$4,IF(ISERROR($V974),"Enter smelter details","RMI"),IF(ISERROR($V974),"",OFFSET('Smelter Look-up'!$F$4,$V974-4,0)))</f>
        <v/>
      </c>
      <c r="H974" s="156" t="str">
        <f ca="1">IF(ISERROR($V974),"",OFFSET('Smelter Look-up'!$G$4,$V974-4,0))</f>
        <v/>
      </c>
      <c r="I974" s="157" t="str">
        <f ca="1">IF(ISERROR($V974),"",OFFSET('Smelter Look-up'!$H$4,$V974-4,0))</f>
        <v/>
      </c>
      <c r="J974" s="157" t="str">
        <f ca="1">IF(ISERROR($V974),"",OFFSET('Smelter Look-up'!$I$4,$V974-4,0))</f>
        <v/>
      </c>
      <c r="K974" s="158"/>
      <c r="L974" s="158"/>
      <c r="M974" s="158"/>
      <c r="N974" s="158"/>
      <c r="O974" s="158"/>
      <c r="P974" s="157"/>
      <c r="Q974" s="159"/>
      <c r="R974" s="155" t="str">
        <f ca="1">IF(ISERROR($V974),"",OFFSET('Smelter Look-up'!$C$4,$V974-4,0)&amp;"")</f>
        <v/>
      </c>
      <c r="S974" s="160" t="str">
        <f t="array" aca="1" ref="S974" ca="1">IF(B974="","",IF(ISERROR(MATCH($E974,CL,0)),"Unknown",INDIRECT("'C'!$A$"&amp;MATCH($E974,CL,0)+1)))</f>
        <v/>
      </c>
      <c r="T974" s="160" t="str">
        <f t="array" aca="1" ref="T974" ca="1">IF(B974="","",IF(ISERROR(MATCH($J974,SorP!$B$1:$B$6226,0)),"",INDIRECT("'SorP'!$A$"&amp;MATCH($S974&amp;$J974,SorP!C:C,0))))</f>
        <v/>
      </c>
      <c r="U974" s="161"/>
      <c r="V974" s="151" t="e">
        <f>IF(C974="",NA(),IF(OR(C974="Smelter not listed",C974="Smelter not yet identified"),MATCH($B974&amp;$D974,'Smelter Look-up'!$J:$J,0),MATCH($B974&amp;$C974,'Smelter Look-up'!$J:$J,0)))</f>
        <v>#N/A</v>
      </c>
      <c r="W974" s="134"/>
      <c r="X974" s="134">
        <f t="shared" ca="1" si="12"/>
        <v>0</v>
      </c>
      <c r="Y974" s="134"/>
      <c r="Z974" s="134"/>
      <c r="AA974" s="134"/>
      <c r="AB974" s="162" t="str">
        <f t="shared" si="13"/>
        <v/>
      </c>
      <c r="AC974" s="134"/>
      <c r="AD974" s="134"/>
      <c r="AE974" s="134"/>
      <c r="AF974" s="134"/>
      <c r="AG974" s="134"/>
      <c r="AH974" s="134"/>
    </row>
    <row r="975" spans="1:34" ht="12" customHeight="1">
      <c r="A975" s="160"/>
      <c r="B975" s="155" t="str">
        <f t="array" ref="B975">IF(LEN(A975)=0,"",INDEX('Smelter Look-up'!$A:$A,MATCH($A975,'Smelter Look-up'!$E:$E,0)))</f>
        <v/>
      </c>
      <c r="C975" s="158" t="str">
        <f t="array" ref="C975">IF(LEN(A975)=0,"",INDEX('Smelter Look-up'!$C:$C,MATCH($A975,'Smelter Look-up'!$E:$E,0)))</f>
        <v/>
      </c>
      <c r="D975" s="155"/>
      <c r="E975" s="155" t="str">
        <f ca="1">IF(ISERROR($V975),"",OFFSET('Smelter Look-up'!$D$4,$V975-4,0)&amp;"")</f>
        <v/>
      </c>
      <c r="F975" s="155" t="str">
        <f ca="1">IF(ISERROR($V975),"",OFFSET('Smelter Look-up'!$E$4,$V975-4,0))</f>
        <v/>
      </c>
      <c r="G975" s="155" t="str">
        <f ca="1">IF(C975=$X$4,IF(ISERROR($V975),"Enter smelter details","RMI"),IF(ISERROR($V975),"",OFFSET('Smelter Look-up'!$F$4,$V975-4,0)))</f>
        <v/>
      </c>
      <c r="H975" s="156" t="str">
        <f ca="1">IF(ISERROR($V975),"",OFFSET('Smelter Look-up'!$G$4,$V975-4,0))</f>
        <v/>
      </c>
      <c r="I975" s="157" t="str">
        <f ca="1">IF(ISERROR($V975),"",OFFSET('Smelter Look-up'!$H$4,$V975-4,0))</f>
        <v/>
      </c>
      <c r="J975" s="157" t="str">
        <f ca="1">IF(ISERROR($V975),"",OFFSET('Smelter Look-up'!$I$4,$V975-4,0))</f>
        <v/>
      </c>
      <c r="K975" s="158"/>
      <c r="L975" s="158"/>
      <c r="M975" s="158"/>
      <c r="N975" s="158"/>
      <c r="O975" s="158"/>
      <c r="P975" s="157"/>
      <c r="Q975" s="159"/>
      <c r="R975" s="155" t="str">
        <f ca="1">IF(ISERROR($V975),"",OFFSET('Smelter Look-up'!$C$4,$V975-4,0)&amp;"")</f>
        <v/>
      </c>
      <c r="S975" s="160" t="str">
        <f t="array" aca="1" ref="S975" ca="1">IF(B975="","",IF(ISERROR(MATCH($E975,CL,0)),"Unknown",INDIRECT("'C'!$A$"&amp;MATCH($E975,CL,0)+1)))</f>
        <v/>
      </c>
      <c r="T975" s="160" t="str">
        <f t="array" aca="1" ref="T975" ca="1">IF(B975="","",IF(ISERROR(MATCH($J975,SorP!$B$1:$B$6226,0)),"",INDIRECT("'SorP'!$A$"&amp;MATCH($S975&amp;$J975,SorP!C:C,0))))</f>
        <v/>
      </c>
      <c r="U975" s="161"/>
      <c r="V975" s="151" t="e">
        <f>IF(C975="",NA(),IF(OR(C975="Smelter not listed",C975="Smelter not yet identified"),MATCH($B975&amp;$D975,'Smelter Look-up'!$J:$J,0),MATCH($B975&amp;$C975,'Smelter Look-up'!$J:$J,0)))</f>
        <v>#N/A</v>
      </c>
      <c r="W975" s="134"/>
      <c r="X975" s="134">
        <f t="shared" ca="1" si="12"/>
        <v>0</v>
      </c>
      <c r="Y975" s="134"/>
      <c r="Z975" s="134"/>
      <c r="AA975" s="134"/>
      <c r="AB975" s="162" t="str">
        <f t="shared" si="13"/>
        <v/>
      </c>
      <c r="AC975" s="134"/>
      <c r="AD975" s="134"/>
      <c r="AE975" s="134"/>
      <c r="AF975" s="134"/>
      <c r="AG975" s="134"/>
      <c r="AH975" s="134"/>
    </row>
    <row r="976" spans="1:34" ht="12" customHeight="1">
      <c r="A976" s="160"/>
      <c r="B976" s="155" t="str">
        <f t="array" ref="B976">IF(LEN(A976)=0,"",INDEX('Smelter Look-up'!$A:$A,MATCH($A976,'Smelter Look-up'!$E:$E,0)))</f>
        <v/>
      </c>
      <c r="C976" s="158" t="str">
        <f t="array" ref="C976">IF(LEN(A976)=0,"",INDEX('Smelter Look-up'!$C:$C,MATCH($A976,'Smelter Look-up'!$E:$E,0)))</f>
        <v/>
      </c>
      <c r="D976" s="155"/>
      <c r="E976" s="155" t="str">
        <f ca="1">IF(ISERROR($V976),"",OFFSET('Smelter Look-up'!$D$4,$V976-4,0)&amp;"")</f>
        <v/>
      </c>
      <c r="F976" s="155" t="str">
        <f ca="1">IF(ISERROR($V976),"",OFFSET('Smelter Look-up'!$E$4,$V976-4,0))</f>
        <v/>
      </c>
      <c r="G976" s="155" t="str">
        <f ca="1">IF(C976=$X$4,IF(ISERROR($V976),"Enter smelter details","RMI"),IF(ISERROR($V976),"",OFFSET('Smelter Look-up'!$F$4,$V976-4,0)))</f>
        <v/>
      </c>
      <c r="H976" s="156" t="str">
        <f ca="1">IF(ISERROR($V976),"",OFFSET('Smelter Look-up'!$G$4,$V976-4,0))</f>
        <v/>
      </c>
      <c r="I976" s="157" t="str">
        <f ca="1">IF(ISERROR($V976),"",OFFSET('Smelter Look-up'!$H$4,$V976-4,0))</f>
        <v/>
      </c>
      <c r="J976" s="157" t="str">
        <f ca="1">IF(ISERROR($V976),"",OFFSET('Smelter Look-up'!$I$4,$V976-4,0))</f>
        <v/>
      </c>
      <c r="K976" s="158"/>
      <c r="L976" s="158"/>
      <c r="M976" s="158"/>
      <c r="N976" s="158"/>
      <c r="O976" s="158"/>
      <c r="P976" s="157"/>
      <c r="Q976" s="159"/>
      <c r="R976" s="155" t="str">
        <f ca="1">IF(ISERROR($V976),"",OFFSET('Smelter Look-up'!$C$4,$V976-4,0)&amp;"")</f>
        <v/>
      </c>
      <c r="S976" s="160" t="str">
        <f t="array" aca="1" ref="S976" ca="1">IF(B976="","",IF(ISERROR(MATCH($E976,CL,0)),"Unknown",INDIRECT("'C'!$A$"&amp;MATCH($E976,CL,0)+1)))</f>
        <v/>
      </c>
      <c r="T976" s="160" t="str">
        <f t="array" aca="1" ref="T976" ca="1">IF(B976="","",IF(ISERROR(MATCH($J976,SorP!$B$1:$B$6226,0)),"",INDIRECT("'SorP'!$A$"&amp;MATCH($S976&amp;$J976,SorP!C:C,0))))</f>
        <v/>
      </c>
      <c r="U976" s="161"/>
      <c r="V976" s="151" t="e">
        <f>IF(C976="",NA(),IF(OR(C976="Smelter not listed",C976="Smelter not yet identified"),MATCH($B976&amp;$D976,'Smelter Look-up'!$J:$J,0),MATCH($B976&amp;$C976,'Smelter Look-up'!$J:$J,0)))</f>
        <v>#N/A</v>
      </c>
      <c r="W976" s="134"/>
      <c r="X976" s="134">
        <f t="shared" ca="1" si="12"/>
        <v>0</v>
      </c>
      <c r="Y976" s="134"/>
      <c r="Z976" s="134"/>
      <c r="AA976" s="134"/>
      <c r="AB976" s="162" t="str">
        <f t="shared" si="13"/>
        <v/>
      </c>
      <c r="AC976" s="134"/>
      <c r="AD976" s="134"/>
      <c r="AE976" s="134"/>
      <c r="AF976" s="134"/>
      <c r="AG976" s="134"/>
      <c r="AH976" s="134"/>
    </row>
    <row r="977" spans="1:34" ht="12" customHeight="1">
      <c r="A977" s="160"/>
      <c r="B977" s="155" t="str">
        <f t="array" ref="B977">IF(LEN(A977)=0,"",INDEX('Smelter Look-up'!$A:$A,MATCH($A977,'Smelter Look-up'!$E:$E,0)))</f>
        <v/>
      </c>
      <c r="C977" s="158" t="str">
        <f t="array" ref="C977">IF(LEN(A977)=0,"",INDEX('Smelter Look-up'!$C:$C,MATCH($A977,'Smelter Look-up'!$E:$E,0)))</f>
        <v/>
      </c>
      <c r="D977" s="155"/>
      <c r="E977" s="155" t="str">
        <f ca="1">IF(ISERROR($V977),"",OFFSET('Smelter Look-up'!$D$4,$V977-4,0)&amp;"")</f>
        <v/>
      </c>
      <c r="F977" s="155" t="str">
        <f ca="1">IF(ISERROR($V977),"",OFFSET('Smelter Look-up'!$E$4,$V977-4,0))</f>
        <v/>
      </c>
      <c r="G977" s="155" t="str">
        <f ca="1">IF(C977=$X$4,IF(ISERROR($V977),"Enter smelter details","RMI"),IF(ISERROR($V977),"",OFFSET('Smelter Look-up'!$F$4,$V977-4,0)))</f>
        <v/>
      </c>
      <c r="H977" s="156" t="str">
        <f ca="1">IF(ISERROR($V977),"",OFFSET('Smelter Look-up'!$G$4,$V977-4,0))</f>
        <v/>
      </c>
      <c r="I977" s="157" t="str">
        <f ca="1">IF(ISERROR($V977),"",OFFSET('Smelter Look-up'!$H$4,$V977-4,0))</f>
        <v/>
      </c>
      <c r="J977" s="157" t="str">
        <f ca="1">IF(ISERROR($V977),"",OFFSET('Smelter Look-up'!$I$4,$V977-4,0))</f>
        <v/>
      </c>
      <c r="K977" s="158"/>
      <c r="L977" s="158"/>
      <c r="M977" s="158"/>
      <c r="N977" s="158"/>
      <c r="O977" s="158"/>
      <c r="P977" s="157"/>
      <c r="Q977" s="159"/>
      <c r="R977" s="155" t="str">
        <f ca="1">IF(ISERROR($V977),"",OFFSET('Smelter Look-up'!$C$4,$V977-4,0)&amp;"")</f>
        <v/>
      </c>
      <c r="S977" s="160" t="str">
        <f t="array" aca="1" ref="S977" ca="1">IF(B977="","",IF(ISERROR(MATCH($E977,CL,0)),"Unknown",INDIRECT("'C'!$A$"&amp;MATCH($E977,CL,0)+1)))</f>
        <v/>
      </c>
      <c r="T977" s="160" t="str">
        <f t="array" aca="1" ref="T977" ca="1">IF(B977="","",IF(ISERROR(MATCH($J977,SorP!$B$1:$B$6226,0)),"",INDIRECT("'SorP'!$A$"&amp;MATCH($S977&amp;$J977,SorP!C:C,0))))</f>
        <v/>
      </c>
      <c r="U977" s="161"/>
      <c r="V977" s="151" t="e">
        <f>IF(C977="",NA(),IF(OR(C977="Smelter not listed",C977="Smelter not yet identified"),MATCH($B977&amp;$D977,'Smelter Look-up'!$J:$J,0),MATCH($B977&amp;$C977,'Smelter Look-up'!$J:$J,0)))</f>
        <v>#N/A</v>
      </c>
      <c r="W977" s="134"/>
      <c r="X977" s="134">
        <f t="shared" ca="1" si="12"/>
        <v>0</v>
      </c>
      <c r="Y977" s="134"/>
      <c r="Z977" s="134"/>
      <c r="AA977" s="134"/>
      <c r="AB977" s="162" t="str">
        <f t="shared" si="13"/>
        <v/>
      </c>
      <c r="AC977" s="134"/>
      <c r="AD977" s="134"/>
      <c r="AE977" s="134"/>
      <c r="AF977" s="134"/>
      <c r="AG977" s="134"/>
      <c r="AH977" s="134"/>
    </row>
    <row r="978" spans="1:34" ht="12" customHeight="1">
      <c r="A978" s="160"/>
      <c r="B978" s="155" t="str">
        <f t="array" ref="B978">IF(LEN(A978)=0,"",INDEX('Smelter Look-up'!$A:$A,MATCH($A978,'Smelter Look-up'!$E:$E,0)))</f>
        <v/>
      </c>
      <c r="C978" s="158" t="str">
        <f t="array" ref="C978">IF(LEN(A978)=0,"",INDEX('Smelter Look-up'!$C:$C,MATCH($A978,'Smelter Look-up'!$E:$E,0)))</f>
        <v/>
      </c>
      <c r="D978" s="155"/>
      <c r="E978" s="155" t="str">
        <f ca="1">IF(ISERROR($V978),"",OFFSET('Smelter Look-up'!$D$4,$V978-4,0)&amp;"")</f>
        <v/>
      </c>
      <c r="F978" s="155" t="str">
        <f ca="1">IF(ISERROR($V978),"",OFFSET('Smelter Look-up'!$E$4,$V978-4,0))</f>
        <v/>
      </c>
      <c r="G978" s="155" t="str">
        <f ca="1">IF(C978=$X$4,IF(ISERROR($V978),"Enter smelter details","RMI"),IF(ISERROR($V978),"",OFFSET('Smelter Look-up'!$F$4,$V978-4,0)))</f>
        <v/>
      </c>
      <c r="H978" s="156" t="str">
        <f ca="1">IF(ISERROR($V978),"",OFFSET('Smelter Look-up'!$G$4,$V978-4,0))</f>
        <v/>
      </c>
      <c r="I978" s="157" t="str">
        <f ca="1">IF(ISERROR($V978),"",OFFSET('Smelter Look-up'!$H$4,$V978-4,0))</f>
        <v/>
      </c>
      <c r="J978" s="157" t="str">
        <f ca="1">IF(ISERROR($V978),"",OFFSET('Smelter Look-up'!$I$4,$V978-4,0))</f>
        <v/>
      </c>
      <c r="K978" s="158"/>
      <c r="L978" s="158"/>
      <c r="M978" s="158"/>
      <c r="N978" s="158"/>
      <c r="O978" s="158"/>
      <c r="P978" s="157"/>
      <c r="Q978" s="159"/>
      <c r="R978" s="155" t="str">
        <f ca="1">IF(ISERROR($V978),"",OFFSET('Smelter Look-up'!$C$4,$V978-4,0)&amp;"")</f>
        <v/>
      </c>
      <c r="S978" s="160" t="str">
        <f t="array" aca="1" ref="S978" ca="1">IF(B978="","",IF(ISERROR(MATCH($E978,CL,0)),"Unknown",INDIRECT("'C'!$A$"&amp;MATCH($E978,CL,0)+1)))</f>
        <v/>
      </c>
      <c r="T978" s="160" t="str">
        <f t="array" aca="1" ref="T978" ca="1">IF(B978="","",IF(ISERROR(MATCH($J978,SorP!$B$1:$B$6226,0)),"",INDIRECT("'SorP'!$A$"&amp;MATCH($S978&amp;$J978,SorP!C:C,0))))</f>
        <v/>
      </c>
      <c r="U978" s="161"/>
      <c r="V978" s="151" t="e">
        <f>IF(C978="",NA(),IF(OR(C978="Smelter not listed",C978="Smelter not yet identified"),MATCH($B978&amp;$D978,'Smelter Look-up'!$J:$J,0),MATCH($B978&amp;$C978,'Smelter Look-up'!$J:$J,0)))</f>
        <v>#N/A</v>
      </c>
      <c r="W978" s="134"/>
      <c r="X978" s="134">
        <f t="shared" ca="1" si="12"/>
        <v>0</v>
      </c>
      <c r="Y978" s="134"/>
      <c r="Z978" s="134"/>
      <c r="AA978" s="134"/>
      <c r="AB978" s="162" t="str">
        <f t="shared" si="13"/>
        <v/>
      </c>
      <c r="AC978" s="134"/>
      <c r="AD978" s="134"/>
      <c r="AE978" s="134"/>
      <c r="AF978" s="134"/>
      <c r="AG978" s="134"/>
      <c r="AH978" s="134"/>
    </row>
    <row r="979" spans="1:34" ht="12" customHeight="1">
      <c r="A979" s="160"/>
      <c r="B979" s="155" t="str">
        <f t="array" ref="B979">IF(LEN(A979)=0,"",INDEX('Smelter Look-up'!$A:$A,MATCH($A979,'Smelter Look-up'!$E:$E,0)))</f>
        <v/>
      </c>
      <c r="C979" s="158" t="str">
        <f t="array" ref="C979">IF(LEN(A979)=0,"",INDEX('Smelter Look-up'!$C:$C,MATCH($A979,'Smelter Look-up'!$E:$E,0)))</f>
        <v/>
      </c>
      <c r="D979" s="155"/>
      <c r="E979" s="155" t="str">
        <f ca="1">IF(ISERROR($V979),"",OFFSET('Smelter Look-up'!$D$4,$V979-4,0)&amp;"")</f>
        <v/>
      </c>
      <c r="F979" s="155" t="str">
        <f ca="1">IF(ISERROR($V979),"",OFFSET('Smelter Look-up'!$E$4,$V979-4,0))</f>
        <v/>
      </c>
      <c r="G979" s="155" t="str">
        <f ca="1">IF(C979=$X$4,IF(ISERROR($V979),"Enter smelter details","RMI"),IF(ISERROR($V979),"",OFFSET('Smelter Look-up'!$F$4,$V979-4,0)))</f>
        <v/>
      </c>
      <c r="H979" s="156" t="str">
        <f ca="1">IF(ISERROR($V979),"",OFFSET('Smelter Look-up'!$G$4,$V979-4,0))</f>
        <v/>
      </c>
      <c r="I979" s="157" t="str">
        <f ca="1">IF(ISERROR($V979),"",OFFSET('Smelter Look-up'!$H$4,$V979-4,0))</f>
        <v/>
      </c>
      <c r="J979" s="157" t="str">
        <f ca="1">IF(ISERROR($V979),"",OFFSET('Smelter Look-up'!$I$4,$V979-4,0))</f>
        <v/>
      </c>
      <c r="K979" s="158"/>
      <c r="L979" s="158"/>
      <c r="M979" s="158"/>
      <c r="N979" s="158"/>
      <c r="O979" s="158"/>
      <c r="P979" s="157"/>
      <c r="Q979" s="159"/>
      <c r="R979" s="155" t="str">
        <f ca="1">IF(ISERROR($V979),"",OFFSET('Smelter Look-up'!$C$4,$V979-4,0)&amp;"")</f>
        <v/>
      </c>
      <c r="S979" s="160" t="str">
        <f t="array" aca="1" ref="S979" ca="1">IF(B979="","",IF(ISERROR(MATCH($E979,CL,0)),"Unknown",INDIRECT("'C'!$A$"&amp;MATCH($E979,CL,0)+1)))</f>
        <v/>
      </c>
      <c r="T979" s="160" t="str">
        <f t="array" aca="1" ref="T979" ca="1">IF(B979="","",IF(ISERROR(MATCH($J979,SorP!$B$1:$B$6226,0)),"",INDIRECT("'SorP'!$A$"&amp;MATCH($S979&amp;$J979,SorP!C:C,0))))</f>
        <v/>
      </c>
      <c r="U979" s="161"/>
      <c r="V979" s="151" t="e">
        <f>IF(C979="",NA(),IF(OR(C979="Smelter not listed",C979="Smelter not yet identified"),MATCH($B979&amp;$D979,'Smelter Look-up'!$J:$J,0),MATCH($B979&amp;$C979,'Smelter Look-up'!$J:$J,0)))</f>
        <v>#N/A</v>
      </c>
      <c r="W979" s="134"/>
      <c r="X979" s="134">
        <f t="shared" ca="1" si="12"/>
        <v>0</v>
      </c>
      <c r="Y979" s="134"/>
      <c r="Z979" s="134"/>
      <c r="AA979" s="134"/>
      <c r="AB979" s="162" t="str">
        <f t="shared" si="13"/>
        <v/>
      </c>
      <c r="AC979" s="134"/>
      <c r="AD979" s="134"/>
      <c r="AE979" s="134"/>
      <c r="AF979" s="134"/>
      <c r="AG979" s="134"/>
      <c r="AH979" s="134"/>
    </row>
    <row r="980" spans="1:34" ht="12" customHeight="1">
      <c r="A980" s="160"/>
      <c r="B980" s="155" t="str">
        <f t="array" ref="B980">IF(LEN(A980)=0,"",INDEX('Smelter Look-up'!$A:$A,MATCH($A980,'Smelter Look-up'!$E:$E,0)))</f>
        <v/>
      </c>
      <c r="C980" s="158" t="str">
        <f t="array" ref="C980">IF(LEN(A980)=0,"",INDEX('Smelter Look-up'!$C:$C,MATCH($A980,'Smelter Look-up'!$E:$E,0)))</f>
        <v/>
      </c>
      <c r="D980" s="155"/>
      <c r="E980" s="155" t="str">
        <f ca="1">IF(ISERROR($V980),"",OFFSET('Smelter Look-up'!$D$4,$V980-4,0)&amp;"")</f>
        <v/>
      </c>
      <c r="F980" s="155" t="str">
        <f ca="1">IF(ISERROR($V980),"",OFFSET('Smelter Look-up'!$E$4,$V980-4,0))</f>
        <v/>
      </c>
      <c r="G980" s="155" t="str">
        <f ca="1">IF(C980=$X$4,IF(ISERROR($V980),"Enter smelter details","RMI"),IF(ISERROR($V980),"",OFFSET('Smelter Look-up'!$F$4,$V980-4,0)))</f>
        <v/>
      </c>
      <c r="H980" s="156" t="str">
        <f ca="1">IF(ISERROR($V980),"",OFFSET('Smelter Look-up'!$G$4,$V980-4,0))</f>
        <v/>
      </c>
      <c r="I980" s="157" t="str">
        <f ca="1">IF(ISERROR($V980),"",OFFSET('Smelter Look-up'!$H$4,$V980-4,0))</f>
        <v/>
      </c>
      <c r="J980" s="157" t="str">
        <f ca="1">IF(ISERROR($V980),"",OFFSET('Smelter Look-up'!$I$4,$V980-4,0))</f>
        <v/>
      </c>
      <c r="K980" s="158"/>
      <c r="L980" s="158"/>
      <c r="M980" s="158"/>
      <c r="N980" s="158"/>
      <c r="O980" s="158"/>
      <c r="P980" s="157"/>
      <c r="Q980" s="159"/>
      <c r="R980" s="155" t="str">
        <f ca="1">IF(ISERROR($V980),"",OFFSET('Smelter Look-up'!$C$4,$V980-4,0)&amp;"")</f>
        <v/>
      </c>
      <c r="S980" s="160" t="str">
        <f t="array" aca="1" ref="S980" ca="1">IF(B980="","",IF(ISERROR(MATCH($E980,CL,0)),"Unknown",INDIRECT("'C'!$A$"&amp;MATCH($E980,CL,0)+1)))</f>
        <v/>
      </c>
      <c r="T980" s="160" t="str">
        <f t="array" aca="1" ref="T980" ca="1">IF(B980="","",IF(ISERROR(MATCH($J980,SorP!$B$1:$B$6226,0)),"",INDIRECT("'SorP'!$A$"&amp;MATCH($S980&amp;$J980,SorP!C:C,0))))</f>
        <v/>
      </c>
      <c r="U980" s="161"/>
      <c r="V980" s="151" t="e">
        <f>IF(C980="",NA(),IF(OR(C980="Smelter not listed",C980="Smelter not yet identified"),MATCH($B980&amp;$D980,'Smelter Look-up'!$J:$J,0),MATCH($B980&amp;$C980,'Smelter Look-up'!$J:$J,0)))</f>
        <v>#N/A</v>
      </c>
      <c r="W980" s="134"/>
      <c r="X980" s="134">
        <f t="shared" ca="1" si="12"/>
        <v>0</v>
      </c>
      <c r="Y980" s="134"/>
      <c r="Z980" s="134"/>
      <c r="AA980" s="134"/>
      <c r="AB980" s="162" t="str">
        <f t="shared" si="13"/>
        <v/>
      </c>
      <c r="AC980" s="134"/>
      <c r="AD980" s="134"/>
      <c r="AE980" s="134"/>
      <c r="AF980" s="134"/>
      <c r="AG980" s="134"/>
      <c r="AH980" s="134"/>
    </row>
    <row r="981" spans="1:34" ht="12" customHeight="1">
      <c r="A981" s="160"/>
      <c r="B981" s="155" t="str">
        <f t="array" ref="B981">IF(LEN(A981)=0,"",INDEX('Smelter Look-up'!$A:$A,MATCH($A981,'Smelter Look-up'!$E:$E,0)))</f>
        <v/>
      </c>
      <c r="C981" s="158" t="str">
        <f t="array" ref="C981">IF(LEN(A981)=0,"",INDEX('Smelter Look-up'!$C:$C,MATCH($A981,'Smelter Look-up'!$E:$E,0)))</f>
        <v/>
      </c>
      <c r="D981" s="155"/>
      <c r="E981" s="155" t="str">
        <f ca="1">IF(ISERROR($V981),"",OFFSET('Smelter Look-up'!$D$4,$V981-4,0)&amp;"")</f>
        <v/>
      </c>
      <c r="F981" s="155" t="str">
        <f ca="1">IF(ISERROR($V981),"",OFFSET('Smelter Look-up'!$E$4,$V981-4,0))</f>
        <v/>
      </c>
      <c r="G981" s="155" t="str">
        <f ca="1">IF(C981=$X$4,IF(ISERROR($V981),"Enter smelter details","RMI"),IF(ISERROR($V981),"",OFFSET('Smelter Look-up'!$F$4,$V981-4,0)))</f>
        <v/>
      </c>
      <c r="H981" s="156" t="str">
        <f ca="1">IF(ISERROR($V981),"",OFFSET('Smelter Look-up'!$G$4,$V981-4,0))</f>
        <v/>
      </c>
      <c r="I981" s="157" t="str">
        <f ca="1">IF(ISERROR($V981),"",OFFSET('Smelter Look-up'!$H$4,$V981-4,0))</f>
        <v/>
      </c>
      <c r="J981" s="157" t="str">
        <f ca="1">IF(ISERROR($V981),"",OFFSET('Smelter Look-up'!$I$4,$V981-4,0))</f>
        <v/>
      </c>
      <c r="K981" s="158"/>
      <c r="L981" s="158"/>
      <c r="M981" s="158"/>
      <c r="N981" s="158"/>
      <c r="O981" s="158"/>
      <c r="P981" s="157"/>
      <c r="Q981" s="159"/>
      <c r="R981" s="155" t="str">
        <f ca="1">IF(ISERROR($V981),"",OFFSET('Smelter Look-up'!$C$4,$V981-4,0)&amp;"")</f>
        <v/>
      </c>
      <c r="S981" s="160" t="str">
        <f t="array" aca="1" ref="S981" ca="1">IF(B981="","",IF(ISERROR(MATCH($E981,CL,0)),"Unknown",INDIRECT("'C'!$A$"&amp;MATCH($E981,CL,0)+1)))</f>
        <v/>
      </c>
      <c r="T981" s="160" t="str">
        <f t="array" aca="1" ref="T981" ca="1">IF(B981="","",IF(ISERROR(MATCH($J981,SorP!$B$1:$B$6226,0)),"",INDIRECT("'SorP'!$A$"&amp;MATCH($S981&amp;$J981,SorP!C:C,0))))</f>
        <v/>
      </c>
      <c r="U981" s="161"/>
      <c r="V981" s="151" t="e">
        <f>IF(C981="",NA(),IF(OR(C981="Smelter not listed",C981="Smelter not yet identified"),MATCH($B981&amp;$D981,'Smelter Look-up'!$J:$J,0),MATCH($B981&amp;$C981,'Smelter Look-up'!$J:$J,0)))</f>
        <v>#N/A</v>
      </c>
      <c r="W981" s="134"/>
      <c r="X981" s="134">
        <f t="shared" ca="1" si="12"/>
        <v>0</v>
      </c>
      <c r="Y981" s="134"/>
      <c r="Z981" s="134"/>
      <c r="AA981" s="134"/>
      <c r="AB981" s="162" t="str">
        <f t="shared" si="13"/>
        <v/>
      </c>
      <c r="AC981" s="134"/>
      <c r="AD981" s="134"/>
      <c r="AE981" s="134"/>
      <c r="AF981" s="134"/>
      <c r="AG981" s="134"/>
      <c r="AH981" s="134"/>
    </row>
    <row r="982" spans="1:34" ht="12" customHeight="1">
      <c r="A982" s="160"/>
      <c r="B982" s="155" t="str">
        <f t="array" ref="B982">IF(LEN(A982)=0,"",INDEX('Smelter Look-up'!$A:$A,MATCH($A982,'Smelter Look-up'!$E:$E,0)))</f>
        <v/>
      </c>
      <c r="C982" s="158" t="str">
        <f t="array" ref="C982">IF(LEN(A982)=0,"",INDEX('Smelter Look-up'!$C:$C,MATCH($A982,'Smelter Look-up'!$E:$E,0)))</f>
        <v/>
      </c>
      <c r="D982" s="155"/>
      <c r="E982" s="155" t="str">
        <f ca="1">IF(ISERROR($V982),"",OFFSET('Smelter Look-up'!$D$4,$V982-4,0)&amp;"")</f>
        <v/>
      </c>
      <c r="F982" s="155" t="str">
        <f ca="1">IF(ISERROR($V982),"",OFFSET('Smelter Look-up'!$E$4,$V982-4,0))</f>
        <v/>
      </c>
      <c r="G982" s="155" t="str">
        <f ca="1">IF(C982=$X$4,IF(ISERROR($V982),"Enter smelter details","RMI"),IF(ISERROR($V982),"",OFFSET('Smelter Look-up'!$F$4,$V982-4,0)))</f>
        <v/>
      </c>
      <c r="H982" s="156" t="str">
        <f ca="1">IF(ISERROR($V982),"",OFFSET('Smelter Look-up'!$G$4,$V982-4,0))</f>
        <v/>
      </c>
      <c r="I982" s="157" t="str">
        <f ca="1">IF(ISERROR($V982),"",OFFSET('Smelter Look-up'!$H$4,$V982-4,0))</f>
        <v/>
      </c>
      <c r="J982" s="157" t="str">
        <f ca="1">IF(ISERROR($V982),"",OFFSET('Smelter Look-up'!$I$4,$V982-4,0))</f>
        <v/>
      </c>
      <c r="K982" s="158"/>
      <c r="L982" s="158"/>
      <c r="M982" s="158"/>
      <c r="N982" s="158"/>
      <c r="O982" s="158"/>
      <c r="P982" s="157"/>
      <c r="Q982" s="159"/>
      <c r="R982" s="155" t="str">
        <f ca="1">IF(ISERROR($V982),"",OFFSET('Smelter Look-up'!$C$4,$V982-4,0)&amp;"")</f>
        <v/>
      </c>
      <c r="S982" s="160" t="str">
        <f t="array" aca="1" ref="S982" ca="1">IF(B982="","",IF(ISERROR(MATCH($E982,CL,0)),"Unknown",INDIRECT("'C'!$A$"&amp;MATCH($E982,CL,0)+1)))</f>
        <v/>
      </c>
      <c r="T982" s="160" t="str">
        <f t="array" aca="1" ref="T982" ca="1">IF(B982="","",IF(ISERROR(MATCH($J982,SorP!$B$1:$B$6226,0)),"",INDIRECT("'SorP'!$A$"&amp;MATCH($S982&amp;$J982,SorP!C:C,0))))</f>
        <v/>
      </c>
      <c r="U982" s="161"/>
      <c r="V982" s="151" t="e">
        <f>IF(C982="",NA(),IF(OR(C982="Smelter not listed",C982="Smelter not yet identified"),MATCH($B982&amp;$D982,'Smelter Look-up'!$J:$J,0),MATCH($B982&amp;$C982,'Smelter Look-up'!$J:$J,0)))</f>
        <v>#N/A</v>
      </c>
      <c r="W982" s="134"/>
      <c r="X982" s="134">
        <f t="shared" ca="1" si="12"/>
        <v>0</v>
      </c>
      <c r="Y982" s="134"/>
      <c r="Z982" s="134"/>
      <c r="AA982" s="134"/>
      <c r="AB982" s="162" t="str">
        <f t="shared" si="13"/>
        <v/>
      </c>
      <c r="AC982" s="134"/>
      <c r="AD982" s="134"/>
      <c r="AE982" s="134"/>
      <c r="AF982" s="134"/>
      <c r="AG982" s="134"/>
      <c r="AH982" s="134"/>
    </row>
    <row r="983" spans="1:34" ht="12" customHeight="1">
      <c r="A983" s="160"/>
      <c r="B983" s="155" t="str">
        <f t="array" ref="B983">IF(LEN(A983)=0,"",INDEX('Smelter Look-up'!$A:$A,MATCH($A983,'Smelter Look-up'!$E:$E,0)))</f>
        <v/>
      </c>
      <c r="C983" s="158" t="str">
        <f t="array" ref="C983">IF(LEN(A983)=0,"",INDEX('Smelter Look-up'!$C:$C,MATCH($A983,'Smelter Look-up'!$E:$E,0)))</f>
        <v/>
      </c>
      <c r="D983" s="155"/>
      <c r="E983" s="155" t="str">
        <f ca="1">IF(ISERROR($V983),"",OFFSET('Smelter Look-up'!$D$4,$V983-4,0)&amp;"")</f>
        <v/>
      </c>
      <c r="F983" s="155" t="str">
        <f ca="1">IF(ISERROR($V983),"",OFFSET('Smelter Look-up'!$E$4,$V983-4,0))</f>
        <v/>
      </c>
      <c r="G983" s="155" t="str">
        <f ca="1">IF(C983=$X$4,IF(ISERROR($V983),"Enter smelter details","RMI"),IF(ISERROR($V983),"",OFFSET('Smelter Look-up'!$F$4,$V983-4,0)))</f>
        <v/>
      </c>
      <c r="H983" s="156" t="str">
        <f ca="1">IF(ISERROR($V983),"",OFFSET('Smelter Look-up'!$G$4,$V983-4,0))</f>
        <v/>
      </c>
      <c r="I983" s="157" t="str">
        <f ca="1">IF(ISERROR($V983),"",OFFSET('Smelter Look-up'!$H$4,$V983-4,0))</f>
        <v/>
      </c>
      <c r="J983" s="157" t="str">
        <f ca="1">IF(ISERROR($V983),"",OFFSET('Smelter Look-up'!$I$4,$V983-4,0))</f>
        <v/>
      </c>
      <c r="K983" s="158"/>
      <c r="L983" s="158"/>
      <c r="M983" s="158"/>
      <c r="N983" s="158"/>
      <c r="O983" s="158"/>
      <c r="P983" s="157"/>
      <c r="Q983" s="159"/>
      <c r="R983" s="155" t="str">
        <f ca="1">IF(ISERROR($V983),"",OFFSET('Smelter Look-up'!$C$4,$V983-4,0)&amp;"")</f>
        <v/>
      </c>
      <c r="S983" s="160" t="str">
        <f t="array" aca="1" ref="S983" ca="1">IF(B983="","",IF(ISERROR(MATCH($E983,CL,0)),"Unknown",INDIRECT("'C'!$A$"&amp;MATCH($E983,CL,0)+1)))</f>
        <v/>
      </c>
      <c r="T983" s="160" t="str">
        <f t="array" aca="1" ref="T983" ca="1">IF(B983="","",IF(ISERROR(MATCH($J983,SorP!$B$1:$B$6226,0)),"",INDIRECT("'SorP'!$A$"&amp;MATCH($S983&amp;$J983,SorP!C:C,0))))</f>
        <v/>
      </c>
      <c r="U983" s="161"/>
      <c r="V983" s="151" t="e">
        <f>IF(C983="",NA(),IF(OR(C983="Smelter not listed",C983="Smelter not yet identified"),MATCH($B983&amp;$D983,'Smelter Look-up'!$J:$J,0),MATCH($B983&amp;$C983,'Smelter Look-up'!$J:$J,0)))</f>
        <v>#N/A</v>
      </c>
      <c r="W983" s="134"/>
      <c r="X983" s="134">
        <f t="shared" ca="1" si="12"/>
        <v>0</v>
      </c>
      <c r="Y983" s="134"/>
      <c r="Z983" s="134"/>
      <c r="AA983" s="134"/>
      <c r="AB983" s="162" t="str">
        <f t="shared" si="13"/>
        <v/>
      </c>
      <c r="AC983" s="134"/>
      <c r="AD983" s="134"/>
      <c r="AE983" s="134"/>
      <c r="AF983" s="134"/>
      <c r="AG983" s="134"/>
      <c r="AH983" s="134"/>
    </row>
    <row r="984" spans="1:34" ht="12" customHeight="1">
      <c r="A984" s="160"/>
      <c r="B984" s="155" t="str">
        <f t="array" ref="B984">IF(LEN(A984)=0,"",INDEX('Smelter Look-up'!$A:$A,MATCH($A984,'Smelter Look-up'!$E:$E,0)))</f>
        <v/>
      </c>
      <c r="C984" s="158" t="str">
        <f t="array" ref="C984">IF(LEN(A984)=0,"",INDEX('Smelter Look-up'!$C:$C,MATCH($A984,'Smelter Look-up'!$E:$E,0)))</f>
        <v/>
      </c>
      <c r="D984" s="155"/>
      <c r="E984" s="155" t="str">
        <f ca="1">IF(ISERROR($V984),"",OFFSET('Smelter Look-up'!$D$4,$V984-4,0)&amp;"")</f>
        <v/>
      </c>
      <c r="F984" s="155" t="str">
        <f ca="1">IF(ISERROR($V984),"",OFFSET('Smelter Look-up'!$E$4,$V984-4,0))</f>
        <v/>
      </c>
      <c r="G984" s="155" t="str">
        <f ca="1">IF(C984=$X$4,IF(ISERROR($V984),"Enter smelter details","RMI"),IF(ISERROR($V984),"",OFFSET('Smelter Look-up'!$F$4,$V984-4,0)))</f>
        <v/>
      </c>
      <c r="H984" s="156" t="str">
        <f ca="1">IF(ISERROR($V984),"",OFFSET('Smelter Look-up'!$G$4,$V984-4,0))</f>
        <v/>
      </c>
      <c r="I984" s="157" t="str">
        <f ca="1">IF(ISERROR($V984),"",OFFSET('Smelter Look-up'!$H$4,$V984-4,0))</f>
        <v/>
      </c>
      <c r="J984" s="157" t="str">
        <f ca="1">IF(ISERROR($V984),"",OFFSET('Smelter Look-up'!$I$4,$V984-4,0))</f>
        <v/>
      </c>
      <c r="K984" s="158"/>
      <c r="L984" s="158"/>
      <c r="M984" s="158"/>
      <c r="N984" s="158"/>
      <c r="O984" s="158"/>
      <c r="P984" s="157"/>
      <c r="Q984" s="159"/>
      <c r="R984" s="155" t="str">
        <f ca="1">IF(ISERROR($V984),"",OFFSET('Smelter Look-up'!$C$4,$V984-4,0)&amp;"")</f>
        <v/>
      </c>
      <c r="S984" s="160" t="str">
        <f t="array" aca="1" ref="S984" ca="1">IF(B984="","",IF(ISERROR(MATCH($E984,CL,0)),"Unknown",INDIRECT("'C'!$A$"&amp;MATCH($E984,CL,0)+1)))</f>
        <v/>
      </c>
      <c r="T984" s="160" t="str">
        <f t="array" aca="1" ref="T984" ca="1">IF(B984="","",IF(ISERROR(MATCH($J984,SorP!$B$1:$B$6226,0)),"",INDIRECT("'SorP'!$A$"&amp;MATCH($S984&amp;$J984,SorP!C:C,0))))</f>
        <v/>
      </c>
      <c r="U984" s="161"/>
      <c r="V984" s="151" t="e">
        <f>IF(C984="",NA(),IF(OR(C984="Smelter not listed",C984="Smelter not yet identified"),MATCH($B984&amp;$D984,'Smelter Look-up'!$J:$J,0),MATCH($B984&amp;$C984,'Smelter Look-up'!$J:$J,0)))</f>
        <v>#N/A</v>
      </c>
      <c r="W984" s="134"/>
      <c r="X984" s="134">
        <f t="shared" ca="1" si="12"/>
        <v>0</v>
      </c>
      <c r="Y984" s="134"/>
      <c r="Z984" s="134"/>
      <c r="AA984" s="134"/>
      <c r="AB984" s="162" t="str">
        <f t="shared" si="13"/>
        <v/>
      </c>
      <c r="AC984" s="134"/>
      <c r="AD984" s="134"/>
      <c r="AE984" s="134"/>
      <c r="AF984" s="134"/>
      <c r="AG984" s="134"/>
      <c r="AH984" s="134"/>
    </row>
    <row r="985" spans="1:34" ht="12" customHeight="1">
      <c r="A985" s="160"/>
      <c r="B985" s="155" t="str">
        <f t="array" ref="B985">IF(LEN(A985)=0,"",INDEX('Smelter Look-up'!$A:$A,MATCH($A985,'Smelter Look-up'!$E:$E,0)))</f>
        <v/>
      </c>
      <c r="C985" s="158" t="str">
        <f t="array" ref="C985">IF(LEN(A985)=0,"",INDEX('Smelter Look-up'!$C:$C,MATCH($A985,'Smelter Look-up'!$E:$E,0)))</f>
        <v/>
      </c>
      <c r="D985" s="155"/>
      <c r="E985" s="155" t="str">
        <f ca="1">IF(ISERROR($V985),"",OFFSET('Smelter Look-up'!$D$4,$V985-4,0)&amp;"")</f>
        <v/>
      </c>
      <c r="F985" s="155" t="str">
        <f ca="1">IF(ISERROR($V985),"",OFFSET('Smelter Look-up'!$E$4,$V985-4,0))</f>
        <v/>
      </c>
      <c r="G985" s="155" t="str">
        <f ca="1">IF(C985=$X$4,IF(ISERROR($V985),"Enter smelter details","RMI"),IF(ISERROR($V985),"",OFFSET('Smelter Look-up'!$F$4,$V985-4,0)))</f>
        <v/>
      </c>
      <c r="H985" s="156" t="str">
        <f ca="1">IF(ISERROR($V985),"",OFFSET('Smelter Look-up'!$G$4,$V985-4,0))</f>
        <v/>
      </c>
      <c r="I985" s="157" t="str">
        <f ca="1">IF(ISERROR($V985),"",OFFSET('Smelter Look-up'!$H$4,$V985-4,0))</f>
        <v/>
      </c>
      <c r="J985" s="157" t="str">
        <f ca="1">IF(ISERROR($V985),"",OFFSET('Smelter Look-up'!$I$4,$V985-4,0))</f>
        <v/>
      </c>
      <c r="K985" s="158"/>
      <c r="L985" s="158"/>
      <c r="M985" s="158"/>
      <c r="N985" s="158"/>
      <c r="O985" s="158"/>
      <c r="P985" s="157"/>
      <c r="Q985" s="159"/>
      <c r="R985" s="155" t="str">
        <f ca="1">IF(ISERROR($V985),"",OFFSET('Smelter Look-up'!$C$4,$V985-4,0)&amp;"")</f>
        <v/>
      </c>
      <c r="S985" s="160" t="str">
        <f t="array" aca="1" ref="S985" ca="1">IF(B985="","",IF(ISERROR(MATCH($E985,CL,0)),"Unknown",INDIRECT("'C'!$A$"&amp;MATCH($E985,CL,0)+1)))</f>
        <v/>
      </c>
      <c r="T985" s="160" t="str">
        <f t="array" aca="1" ref="T985" ca="1">IF(B985="","",IF(ISERROR(MATCH($J985,SorP!$B$1:$B$6226,0)),"",INDIRECT("'SorP'!$A$"&amp;MATCH($S985&amp;$J985,SorP!C:C,0))))</f>
        <v/>
      </c>
      <c r="U985" s="161"/>
      <c r="V985" s="151" t="e">
        <f>IF(C985="",NA(),IF(OR(C985="Smelter not listed",C985="Smelter not yet identified"),MATCH($B985&amp;$D985,'Smelter Look-up'!$J:$J,0),MATCH($B985&amp;$C985,'Smelter Look-up'!$J:$J,0)))</f>
        <v>#N/A</v>
      </c>
      <c r="W985" s="134"/>
      <c r="X985" s="134">
        <f t="shared" ca="1" si="12"/>
        <v>0</v>
      </c>
      <c r="Y985" s="134"/>
      <c r="Z985" s="134"/>
      <c r="AA985" s="134"/>
      <c r="AB985" s="162" t="str">
        <f t="shared" si="13"/>
        <v/>
      </c>
      <c r="AC985" s="134"/>
      <c r="AD985" s="134"/>
      <c r="AE985" s="134"/>
      <c r="AF985" s="134"/>
      <c r="AG985" s="134"/>
      <c r="AH985" s="134"/>
    </row>
    <row r="986" spans="1:34" ht="12" customHeight="1">
      <c r="A986" s="160"/>
      <c r="B986" s="155" t="str">
        <f t="array" ref="B986">IF(LEN(A986)=0,"",INDEX('Smelter Look-up'!$A:$A,MATCH($A986,'Smelter Look-up'!$E:$E,0)))</f>
        <v/>
      </c>
      <c r="C986" s="158" t="str">
        <f t="array" ref="C986">IF(LEN(A986)=0,"",INDEX('Smelter Look-up'!$C:$C,MATCH($A986,'Smelter Look-up'!$E:$E,0)))</f>
        <v/>
      </c>
      <c r="D986" s="155"/>
      <c r="E986" s="155" t="str">
        <f ca="1">IF(ISERROR($V986),"",OFFSET('Smelter Look-up'!$D$4,$V986-4,0)&amp;"")</f>
        <v/>
      </c>
      <c r="F986" s="155" t="str">
        <f ca="1">IF(ISERROR($V986),"",OFFSET('Smelter Look-up'!$E$4,$V986-4,0))</f>
        <v/>
      </c>
      <c r="G986" s="155" t="str">
        <f ca="1">IF(C986=$X$4,IF(ISERROR($V986),"Enter smelter details","RMI"),IF(ISERROR($V986),"",OFFSET('Smelter Look-up'!$F$4,$V986-4,0)))</f>
        <v/>
      </c>
      <c r="H986" s="156" t="str">
        <f ca="1">IF(ISERROR($V986),"",OFFSET('Smelter Look-up'!$G$4,$V986-4,0))</f>
        <v/>
      </c>
      <c r="I986" s="157" t="str">
        <f ca="1">IF(ISERROR($V986),"",OFFSET('Smelter Look-up'!$H$4,$V986-4,0))</f>
        <v/>
      </c>
      <c r="J986" s="157" t="str">
        <f ca="1">IF(ISERROR($V986),"",OFFSET('Smelter Look-up'!$I$4,$V986-4,0))</f>
        <v/>
      </c>
      <c r="K986" s="158"/>
      <c r="L986" s="158"/>
      <c r="M986" s="158"/>
      <c r="N986" s="158"/>
      <c r="O986" s="158"/>
      <c r="P986" s="157"/>
      <c r="Q986" s="159"/>
      <c r="R986" s="155" t="str">
        <f ca="1">IF(ISERROR($V986),"",OFFSET('Smelter Look-up'!$C$4,$V986-4,0)&amp;"")</f>
        <v/>
      </c>
      <c r="S986" s="160" t="str">
        <f t="array" aca="1" ref="S986" ca="1">IF(B986="","",IF(ISERROR(MATCH($E986,CL,0)),"Unknown",INDIRECT("'C'!$A$"&amp;MATCH($E986,CL,0)+1)))</f>
        <v/>
      </c>
      <c r="T986" s="160" t="str">
        <f t="array" aca="1" ref="T986" ca="1">IF(B986="","",IF(ISERROR(MATCH($J986,SorP!$B$1:$B$6226,0)),"",INDIRECT("'SorP'!$A$"&amp;MATCH($S986&amp;$J986,SorP!C:C,0))))</f>
        <v/>
      </c>
      <c r="U986" s="161"/>
      <c r="V986" s="151" t="e">
        <f>IF(C986="",NA(),IF(OR(C986="Smelter not listed",C986="Smelter not yet identified"),MATCH($B986&amp;$D986,'Smelter Look-up'!$J:$J,0),MATCH($B986&amp;$C986,'Smelter Look-up'!$J:$J,0)))</f>
        <v>#N/A</v>
      </c>
      <c r="W986" s="134"/>
      <c r="X986" s="134">
        <f t="shared" ca="1" si="12"/>
        <v>0</v>
      </c>
      <c r="Y986" s="134"/>
      <c r="Z986" s="134"/>
      <c r="AA986" s="134"/>
      <c r="AB986" s="162" t="str">
        <f t="shared" si="13"/>
        <v/>
      </c>
      <c r="AC986" s="134"/>
      <c r="AD986" s="134"/>
      <c r="AE986" s="134"/>
      <c r="AF986" s="134"/>
      <c r="AG986" s="134"/>
      <c r="AH986" s="134"/>
    </row>
    <row r="987" spans="1:34" ht="12" customHeight="1">
      <c r="A987" s="160"/>
      <c r="B987" s="155" t="str">
        <f t="array" ref="B987">IF(LEN(A987)=0,"",INDEX('Smelter Look-up'!$A:$A,MATCH($A987,'Smelter Look-up'!$E:$E,0)))</f>
        <v/>
      </c>
      <c r="C987" s="158" t="str">
        <f t="array" ref="C987">IF(LEN(A987)=0,"",INDEX('Smelter Look-up'!$C:$C,MATCH($A987,'Smelter Look-up'!$E:$E,0)))</f>
        <v/>
      </c>
      <c r="D987" s="155"/>
      <c r="E987" s="155" t="str">
        <f ca="1">IF(ISERROR($V987),"",OFFSET('Smelter Look-up'!$D$4,$V987-4,0)&amp;"")</f>
        <v/>
      </c>
      <c r="F987" s="155" t="str">
        <f ca="1">IF(ISERROR($V987),"",OFFSET('Smelter Look-up'!$E$4,$V987-4,0))</f>
        <v/>
      </c>
      <c r="G987" s="155" t="str">
        <f ca="1">IF(C987=$X$4,IF(ISERROR($V987),"Enter smelter details","RMI"),IF(ISERROR($V987),"",OFFSET('Smelter Look-up'!$F$4,$V987-4,0)))</f>
        <v/>
      </c>
      <c r="H987" s="156" t="str">
        <f ca="1">IF(ISERROR($V987),"",OFFSET('Smelter Look-up'!$G$4,$V987-4,0))</f>
        <v/>
      </c>
      <c r="I987" s="157" t="str">
        <f ca="1">IF(ISERROR($V987),"",OFFSET('Smelter Look-up'!$H$4,$V987-4,0))</f>
        <v/>
      </c>
      <c r="J987" s="157" t="str">
        <f ca="1">IF(ISERROR($V987),"",OFFSET('Smelter Look-up'!$I$4,$V987-4,0))</f>
        <v/>
      </c>
      <c r="K987" s="158"/>
      <c r="L987" s="158"/>
      <c r="M987" s="158"/>
      <c r="N987" s="158"/>
      <c r="O987" s="158"/>
      <c r="P987" s="157"/>
      <c r="Q987" s="159"/>
      <c r="R987" s="155" t="str">
        <f ca="1">IF(ISERROR($V987),"",OFFSET('Smelter Look-up'!$C$4,$V987-4,0)&amp;"")</f>
        <v/>
      </c>
      <c r="S987" s="160" t="str">
        <f t="array" aca="1" ref="S987" ca="1">IF(B987="","",IF(ISERROR(MATCH($E987,CL,0)),"Unknown",INDIRECT("'C'!$A$"&amp;MATCH($E987,CL,0)+1)))</f>
        <v/>
      </c>
      <c r="T987" s="160" t="str">
        <f t="array" aca="1" ref="T987" ca="1">IF(B987="","",IF(ISERROR(MATCH($J987,SorP!$B$1:$B$6226,0)),"",INDIRECT("'SorP'!$A$"&amp;MATCH($S987&amp;$J987,SorP!C:C,0))))</f>
        <v/>
      </c>
      <c r="U987" s="161"/>
      <c r="V987" s="151" t="e">
        <f>IF(C987="",NA(),IF(OR(C987="Smelter not listed",C987="Smelter not yet identified"),MATCH($B987&amp;$D987,'Smelter Look-up'!$J:$J,0),MATCH($B987&amp;$C987,'Smelter Look-up'!$J:$J,0)))</f>
        <v>#N/A</v>
      </c>
      <c r="W987" s="134"/>
      <c r="X987" s="134">
        <f t="shared" ca="1" si="12"/>
        <v>0</v>
      </c>
      <c r="Y987" s="134"/>
      <c r="Z987" s="134"/>
      <c r="AA987" s="134"/>
      <c r="AB987" s="162" t="str">
        <f t="shared" si="13"/>
        <v/>
      </c>
      <c r="AC987" s="134"/>
      <c r="AD987" s="134"/>
      <c r="AE987" s="134"/>
      <c r="AF987" s="134"/>
      <c r="AG987" s="134"/>
      <c r="AH987" s="134"/>
    </row>
    <row r="988" spans="1:34" ht="12" customHeight="1">
      <c r="A988" s="160"/>
      <c r="B988" s="155" t="str">
        <f t="array" ref="B988">IF(LEN(A988)=0,"",INDEX('Smelter Look-up'!$A:$A,MATCH($A988,'Smelter Look-up'!$E:$E,0)))</f>
        <v/>
      </c>
      <c r="C988" s="158" t="str">
        <f t="array" ref="C988">IF(LEN(A988)=0,"",INDEX('Smelter Look-up'!$C:$C,MATCH($A988,'Smelter Look-up'!$E:$E,0)))</f>
        <v/>
      </c>
      <c r="D988" s="155"/>
      <c r="E988" s="155" t="str">
        <f ca="1">IF(ISERROR($V988),"",OFFSET('Smelter Look-up'!$D$4,$V988-4,0)&amp;"")</f>
        <v/>
      </c>
      <c r="F988" s="155" t="str">
        <f ca="1">IF(ISERROR($V988),"",OFFSET('Smelter Look-up'!$E$4,$V988-4,0))</f>
        <v/>
      </c>
      <c r="G988" s="155" t="str">
        <f ca="1">IF(C988=$X$4,IF(ISERROR($V988),"Enter smelter details","RMI"),IF(ISERROR($V988),"",OFFSET('Smelter Look-up'!$F$4,$V988-4,0)))</f>
        <v/>
      </c>
      <c r="H988" s="156" t="str">
        <f ca="1">IF(ISERROR($V988),"",OFFSET('Smelter Look-up'!$G$4,$V988-4,0))</f>
        <v/>
      </c>
      <c r="I988" s="157" t="str">
        <f ca="1">IF(ISERROR($V988),"",OFFSET('Smelter Look-up'!$H$4,$V988-4,0))</f>
        <v/>
      </c>
      <c r="J988" s="157" t="str">
        <f ca="1">IF(ISERROR($V988),"",OFFSET('Smelter Look-up'!$I$4,$V988-4,0))</f>
        <v/>
      </c>
      <c r="K988" s="158"/>
      <c r="L988" s="158"/>
      <c r="M988" s="158"/>
      <c r="N988" s="158"/>
      <c r="O988" s="158"/>
      <c r="P988" s="157"/>
      <c r="Q988" s="159"/>
      <c r="R988" s="155" t="str">
        <f ca="1">IF(ISERROR($V988),"",OFFSET('Smelter Look-up'!$C$4,$V988-4,0)&amp;"")</f>
        <v/>
      </c>
      <c r="S988" s="160" t="str">
        <f t="array" aca="1" ref="S988" ca="1">IF(B988="","",IF(ISERROR(MATCH($E988,CL,0)),"Unknown",INDIRECT("'C'!$A$"&amp;MATCH($E988,CL,0)+1)))</f>
        <v/>
      </c>
      <c r="T988" s="160" t="str">
        <f t="array" aca="1" ref="T988" ca="1">IF(B988="","",IF(ISERROR(MATCH($J988,SorP!$B$1:$B$6226,0)),"",INDIRECT("'SorP'!$A$"&amp;MATCH($S988&amp;$J988,SorP!C:C,0))))</f>
        <v/>
      </c>
      <c r="U988" s="161"/>
      <c r="V988" s="151" t="e">
        <f>IF(C988="",NA(),IF(OR(C988="Smelter not listed",C988="Smelter not yet identified"),MATCH($B988&amp;$D988,'Smelter Look-up'!$J:$J,0),MATCH($B988&amp;$C988,'Smelter Look-up'!$J:$J,0)))</f>
        <v>#N/A</v>
      </c>
      <c r="W988" s="134"/>
      <c r="X988" s="134">
        <f t="shared" ca="1" si="12"/>
        <v>0</v>
      </c>
      <c r="Y988" s="134"/>
      <c r="Z988" s="134"/>
      <c r="AA988" s="134"/>
      <c r="AB988" s="162" t="str">
        <f t="shared" si="13"/>
        <v/>
      </c>
      <c r="AC988" s="134"/>
      <c r="AD988" s="134"/>
      <c r="AE988" s="134"/>
      <c r="AF988" s="134"/>
      <c r="AG988" s="134"/>
      <c r="AH988" s="134"/>
    </row>
    <row r="989" spans="1:34" ht="12" customHeight="1">
      <c r="A989" s="160"/>
      <c r="B989" s="155" t="str">
        <f t="array" ref="B989">IF(LEN(A989)=0,"",INDEX('Smelter Look-up'!$A:$A,MATCH($A989,'Smelter Look-up'!$E:$E,0)))</f>
        <v/>
      </c>
      <c r="C989" s="158" t="str">
        <f t="array" ref="C989">IF(LEN(A989)=0,"",INDEX('Smelter Look-up'!$C:$C,MATCH($A989,'Smelter Look-up'!$E:$E,0)))</f>
        <v/>
      </c>
      <c r="D989" s="155"/>
      <c r="E989" s="155" t="str">
        <f ca="1">IF(ISERROR($V989),"",OFFSET('Smelter Look-up'!$D$4,$V989-4,0)&amp;"")</f>
        <v/>
      </c>
      <c r="F989" s="155" t="str">
        <f ca="1">IF(ISERROR($V989),"",OFFSET('Smelter Look-up'!$E$4,$V989-4,0))</f>
        <v/>
      </c>
      <c r="G989" s="155" t="str">
        <f ca="1">IF(C989=$X$4,IF(ISERROR($V989),"Enter smelter details","RMI"),IF(ISERROR($V989),"",OFFSET('Smelter Look-up'!$F$4,$V989-4,0)))</f>
        <v/>
      </c>
      <c r="H989" s="156" t="str">
        <f ca="1">IF(ISERROR($V989),"",OFFSET('Smelter Look-up'!$G$4,$V989-4,0))</f>
        <v/>
      </c>
      <c r="I989" s="157" t="str">
        <f ca="1">IF(ISERROR($V989),"",OFFSET('Smelter Look-up'!$H$4,$V989-4,0))</f>
        <v/>
      </c>
      <c r="J989" s="157" t="str">
        <f ca="1">IF(ISERROR($V989),"",OFFSET('Smelter Look-up'!$I$4,$V989-4,0))</f>
        <v/>
      </c>
      <c r="K989" s="158"/>
      <c r="L989" s="158"/>
      <c r="M989" s="158"/>
      <c r="N989" s="158"/>
      <c r="O989" s="158"/>
      <c r="P989" s="157"/>
      <c r="Q989" s="159"/>
      <c r="R989" s="155" t="str">
        <f ca="1">IF(ISERROR($V989),"",OFFSET('Smelter Look-up'!$C$4,$V989-4,0)&amp;"")</f>
        <v/>
      </c>
      <c r="S989" s="160" t="str">
        <f t="array" aca="1" ref="S989" ca="1">IF(B989="","",IF(ISERROR(MATCH($E989,CL,0)),"Unknown",INDIRECT("'C'!$A$"&amp;MATCH($E989,CL,0)+1)))</f>
        <v/>
      </c>
      <c r="T989" s="160" t="str">
        <f t="array" aca="1" ref="T989" ca="1">IF(B989="","",IF(ISERROR(MATCH($J989,SorP!$B$1:$B$6226,0)),"",INDIRECT("'SorP'!$A$"&amp;MATCH($S989&amp;$J989,SorP!C:C,0))))</f>
        <v/>
      </c>
      <c r="U989" s="161"/>
      <c r="V989" s="151" t="e">
        <f>IF(C989="",NA(),IF(OR(C989="Smelter not listed",C989="Smelter not yet identified"),MATCH($B989&amp;$D989,'Smelter Look-up'!$J:$J,0),MATCH($B989&amp;$C989,'Smelter Look-up'!$J:$J,0)))</f>
        <v>#N/A</v>
      </c>
      <c r="W989" s="134"/>
      <c r="X989" s="134">
        <f t="shared" ca="1" si="12"/>
        <v>0</v>
      </c>
      <c r="Y989" s="134"/>
      <c r="Z989" s="134"/>
      <c r="AA989" s="134"/>
      <c r="AB989" s="162" t="str">
        <f t="shared" si="13"/>
        <v/>
      </c>
      <c r="AC989" s="134"/>
      <c r="AD989" s="134"/>
      <c r="AE989" s="134"/>
      <c r="AF989" s="134"/>
      <c r="AG989" s="134"/>
      <c r="AH989" s="134"/>
    </row>
    <row r="990" spans="1:34" ht="12" customHeight="1">
      <c r="A990" s="160"/>
      <c r="B990" s="155" t="str">
        <f t="array" ref="B990">IF(LEN(A990)=0,"",INDEX('Smelter Look-up'!$A:$A,MATCH($A990,'Smelter Look-up'!$E:$E,0)))</f>
        <v/>
      </c>
      <c r="C990" s="158" t="str">
        <f t="array" ref="C990">IF(LEN(A990)=0,"",INDEX('Smelter Look-up'!$C:$C,MATCH($A990,'Smelter Look-up'!$E:$E,0)))</f>
        <v/>
      </c>
      <c r="D990" s="155"/>
      <c r="E990" s="155" t="str">
        <f ca="1">IF(ISERROR($V990),"",OFFSET('Smelter Look-up'!$D$4,$V990-4,0)&amp;"")</f>
        <v/>
      </c>
      <c r="F990" s="155" t="str">
        <f ca="1">IF(ISERROR($V990),"",OFFSET('Smelter Look-up'!$E$4,$V990-4,0))</f>
        <v/>
      </c>
      <c r="G990" s="155" t="str">
        <f ca="1">IF(C990=$X$4,IF(ISERROR($V990),"Enter smelter details","RMI"),IF(ISERROR($V990),"",OFFSET('Smelter Look-up'!$F$4,$V990-4,0)))</f>
        <v/>
      </c>
      <c r="H990" s="156" t="str">
        <f ca="1">IF(ISERROR($V990),"",OFFSET('Smelter Look-up'!$G$4,$V990-4,0))</f>
        <v/>
      </c>
      <c r="I990" s="157" t="str">
        <f ca="1">IF(ISERROR($V990),"",OFFSET('Smelter Look-up'!$H$4,$V990-4,0))</f>
        <v/>
      </c>
      <c r="J990" s="157" t="str">
        <f ca="1">IF(ISERROR($V990),"",OFFSET('Smelter Look-up'!$I$4,$V990-4,0))</f>
        <v/>
      </c>
      <c r="K990" s="158"/>
      <c r="L990" s="158"/>
      <c r="M990" s="158"/>
      <c r="N990" s="158"/>
      <c r="O990" s="158"/>
      <c r="P990" s="157"/>
      <c r="Q990" s="159"/>
      <c r="R990" s="155" t="str">
        <f ca="1">IF(ISERROR($V990),"",OFFSET('Smelter Look-up'!$C$4,$V990-4,0)&amp;"")</f>
        <v/>
      </c>
      <c r="S990" s="160" t="str">
        <f t="array" aca="1" ref="S990" ca="1">IF(B990="","",IF(ISERROR(MATCH($E990,CL,0)),"Unknown",INDIRECT("'C'!$A$"&amp;MATCH($E990,CL,0)+1)))</f>
        <v/>
      </c>
      <c r="T990" s="160" t="str">
        <f t="array" aca="1" ref="T990" ca="1">IF(B990="","",IF(ISERROR(MATCH($J990,SorP!$B$1:$B$6226,0)),"",INDIRECT("'SorP'!$A$"&amp;MATCH($S990&amp;$J990,SorP!C:C,0))))</f>
        <v/>
      </c>
      <c r="U990" s="161"/>
      <c r="V990" s="151" t="e">
        <f>IF(C990="",NA(),IF(OR(C990="Smelter not listed",C990="Smelter not yet identified"),MATCH($B990&amp;$D990,'Smelter Look-up'!$J:$J,0),MATCH($B990&amp;$C990,'Smelter Look-up'!$J:$J,0)))</f>
        <v>#N/A</v>
      </c>
      <c r="W990" s="134"/>
      <c r="X990" s="134">
        <f t="shared" ca="1" si="12"/>
        <v>0</v>
      </c>
      <c r="Y990" s="134"/>
      <c r="Z990" s="134"/>
      <c r="AA990" s="134"/>
      <c r="AB990" s="162" t="str">
        <f t="shared" si="13"/>
        <v/>
      </c>
      <c r="AC990" s="134"/>
      <c r="AD990" s="134"/>
      <c r="AE990" s="134"/>
      <c r="AF990" s="134"/>
      <c r="AG990" s="134"/>
      <c r="AH990" s="134"/>
    </row>
    <row r="991" spans="1:34" ht="12" customHeight="1">
      <c r="A991" s="160"/>
      <c r="B991" s="155" t="str">
        <f t="array" ref="B991">IF(LEN(A991)=0,"",INDEX('Smelter Look-up'!$A:$A,MATCH($A991,'Smelter Look-up'!$E:$E,0)))</f>
        <v/>
      </c>
      <c r="C991" s="158" t="str">
        <f t="array" ref="C991">IF(LEN(A991)=0,"",INDEX('Smelter Look-up'!$C:$C,MATCH($A991,'Smelter Look-up'!$E:$E,0)))</f>
        <v/>
      </c>
      <c r="D991" s="155"/>
      <c r="E991" s="155" t="str">
        <f ca="1">IF(ISERROR($V991),"",OFFSET('Smelter Look-up'!$D$4,$V991-4,0)&amp;"")</f>
        <v/>
      </c>
      <c r="F991" s="155" t="str">
        <f ca="1">IF(ISERROR($V991),"",OFFSET('Smelter Look-up'!$E$4,$V991-4,0))</f>
        <v/>
      </c>
      <c r="G991" s="155" t="str">
        <f ca="1">IF(C991=$X$4,IF(ISERROR($V991),"Enter smelter details","RMI"),IF(ISERROR($V991),"",OFFSET('Smelter Look-up'!$F$4,$V991-4,0)))</f>
        <v/>
      </c>
      <c r="H991" s="156" t="str">
        <f ca="1">IF(ISERROR($V991),"",OFFSET('Smelter Look-up'!$G$4,$V991-4,0))</f>
        <v/>
      </c>
      <c r="I991" s="157" t="str">
        <f ca="1">IF(ISERROR($V991),"",OFFSET('Smelter Look-up'!$H$4,$V991-4,0))</f>
        <v/>
      </c>
      <c r="J991" s="157" t="str">
        <f ca="1">IF(ISERROR($V991),"",OFFSET('Smelter Look-up'!$I$4,$V991-4,0))</f>
        <v/>
      </c>
      <c r="K991" s="158"/>
      <c r="L991" s="158"/>
      <c r="M991" s="158"/>
      <c r="N991" s="158"/>
      <c r="O991" s="158"/>
      <c r="P991" s="157"/>
      <c r="Q991" s="159"/>
      <c r="R991" s="155" t="str">
        <f ca="1">IF(ISERROR($V991),"",OFFSET('Smelter Look-up'!$C$4,$V991-4,0)&amp;"")</f>
        <v/>
      </c>
      <c r="S991" s="160" t="str">
        <f t="array" aca="1" ref="S991" ca="1">IF(B991="","",IF(ISERROR(MATCH($E991,CL,0)),"Unknown",INDIRECT("'C'!$A$"&amp;MATCH($E991,CL,0)+1)))</f>
        <v/>
      </c>
      <c r="T991" s="160" t="str">
        <f t="array" aca="1" ref="T991" ca="1">IF(B991="","",IF(ISERROR(MATCH($J991,SorP!$B$1:$B$6226,0)),"",INDIRECT("'SorP'!$A$"&amp;MATCH($S991&amp;$J991,SorP!C:C,0))))</f>
        <v/>
      </c>
      <c r="U991" s="161"/>
      <c r="V991" s="151" t="e">
        <f>IF(C991="",NA(),IF(OR(C991="Smelter not listed",C991="Smelter not yet identified"),MATCH($B991&amp;$D991,'Smelter Look-up'!$J:$J,0),MATCH($B991&amp;$C991,'Smelter Look-up'!$J:$J,0)))</f>
        <v>#N/A</v>
      </c>
      <c r="W991" s="134"/>
      <c r="X991" s="134">
        <f t="shared" ca="1" si="12"/>
        <v>0</v>
      </c>
      <c r="Y991" s="134"/>
      <c r="Z991" s="134"/>
      <c r="AA991" s="134"/>
      <c r="AB991" s="162" t="str">
        <f t="shared" si="13"/>
        <v/>
      </c>
      <c r="AC991" s="134"/>
      <c r="AD991" s="134"/>
      <c r="AE991" s="134"/>
      <c r="AF991" s="134"/>
      <c r="AG991" s="134"/>
      <c r="AH991" s="134"/>
    </row>
    <row r="992" spans="1:34" ht="12" customHeight="1">
      <c r="A992" s="160"/>
      <c r="B992" s="155" t="str">
        <f t="array" ref="B992">IF(LEN(A992)=0,"",INDEX('Smelter Look-up'!$A:$A,MATCH($A992,'Smelter Look-up'!$E:$E,0)))</f>
        <v/>
      </c>
      <c r="C992" s="158" t="str">
        <f t="array" ref="C992">IF(LEN(A992)=0,"",INDEX('Smelter Look-up'!$C:$C,MATCH($A992,'Smelter Look-up'!$E:$E,0)))</f>
        <v/>
      </c>
      <c r="D992" s="155"/>
      <c r="E992" s="155" t="str">
        <f ca="1">IF(ISERROR($V992),"",OFFSET('Smelter Look-up'!$D$4,$V992-4,0)&amp;"")</f>
        <v/>
      </c>
      <c r="F992" s="155" t="str">
        <f ca="1">IF(ISERROR($V992),"",OFFSET('Smelter Look-up'!$E$4,$V992-4,0))</f>
        <v/>
      </c>
      <c r="G992" s="155" t="str">
        <f ca="1">IF(C992=$X$4,IF(ISERROR($V992),"Enter smelter details","RMI"),IF(ISERROR($V992),"",OFFSET('Smelter Look-up'!$F$4,$V992-4,0)))</f>
        <v/>
      </c>
      <c r="H992" s="156" t="str">
        <f ca="1">IF(ISERROR($V992),"",OFFSET('Smelter Look-up'!$G$4,$V992-4,0))</f>
        <v/>
      </c>
      <c r="I992" s="157" t="str">
        <f ca="1">IF(ISERROR($V992),"",OFFSET('Smelter Look-up'!$H$4,$V992-4,0))</f>
        <v/>
      </c>
      <c r="J992" s="157" t="str">
        <f ca="1">IF(ISERROR($V992),"",OFFSET('Smelter Look-up'!$I$4,$V992-4,0))</f>
        <v/>
      </c>
      <c r="K992" s="158"/>
      <c r="L992" s="158"/>
      <c r="M992" s="158"/>
      <c r="N992" s="158"/>
      <c r="O992" s="158"/>
      <c r="P992" s="157"/>
      <c r="Q992" s="159"/>
      <c r="R992" s="155" t="str">
        <f ca="1">IF(ISERROR($V992),"",OFFSET('Smelter Look-up'!$C$4,$V992-4,0)&amp;"")</f>
        <v/>
      </c>
      <c r="S992" s="160" t="str">
        <f t="array" aca="1" ref="S992" ca="1">IF(B992="","",IF(ISERROR(MATCH($E992,CL,0)),"Unknown",INDIRECT("'C'!$A$"&amp;MATCH($E992,CL,0)+1)))</f>
        <v/>
      </c>
      <c r="T992" s="160" t="str">
        <f t="array" aca="1" ref="T992" ca="1">IF(B992="","",IF(ISERROR(MATCH($J992,SorP!$B$1:$B$6226,0)),"",INDIRECT("'SorP'!$A$"&amp;MATCH($S992&amp;$J992,SorP!C:C,0))))</f>
        <v/>
      </c>
      <c r="U992" s="161"/>
      <c r="V992" s="151" t="e">
        <f>IF(C992="",NA(),IF(OR(C992="Smelter not listed",C992="Smelter not yet identified"),MATCH($B992&amp;$D992,'Smelter Look-up'!$J:$J,0),MATCH($B992&amp;$C992,'Smelter Look-up'!$J:$J,0)))</f>
        <v>#N/A</v>
      </c>
      <c r="W992" s="134"/>
      <c r="X992" s="134">
        <f t="shared" ca="1" si="12"/>
        <v>0</v>
      </c>
      <c r="Y992" s="134"/>
      <c r="Z992" s="134"/>
      <c r="AA992" s="134"/>
      <c r="AB992" s="162" t="str">
        <f t="shared" si="13"/>
        <v/>
      </c>
      <c r="AC992" s="134"/>
      <c r="AD992" s="134"/>
      <c r="AE992" s="134"/>
      <c r="AF992" s="134"/>
      <c r="AG992" s="134"/>
      <c r="AH992" s="134"/>
    </row>
    <row r="993" spans="1:34" ht="12" customHeight="1">
      <c r="A993" s="160"/>
      <c r="B993" s="155" t="str">
        <f t="array" ref="B993">IF(LEN(A993)=0,"",INDEX('Smelter Look-up'!$A:$A,MATCH($A993,'Smelter Look-up'!$E:$E,0)))</f>
        <v/>
      </c>
      <c r="C993" s="158" t="str">
        <f t="array" ref="C993">IF(LEN(A993)=0,"",INDEX('Smelter Look-up'!$C:$C,MATCH($A993,'Smelter Look-up'!$E:$E,0)))</f>
        <v/>
      </c>
      <c r="D993" s="155"/>
      <c r="E993" s="155" t="str">
        <f ca="1">IF(ISERROR($V993),"",OFFSET('Smelter Look-up'!$D$4,$V993-4,0)&amp;"")</f>
        <v/>
      </c>
      <c r="F993" s="155" t="str">
        <f ca="1">IF(ISERROR($V993),"",OFFSET('Smelter Look-up'!$E$4,$V993-4,0))</f>
        <v/>
      </c>
      <c r="G993" s="155" t="str">
        <f ca="1">IF(C993=$X$4,IF(ISERROR($V993),"Enter smelter details","RMI"),IF(ISERROR($V993),"",OFFSET('Smelter Look-up'!$F$4,$V993-4,0)))</f>
        <v/>
      </c>
      <c r="H993" s="156" t="str">
        <f ca="1">IF(ISERROR($V993),"",OFFSET('Smelter Look-up'!$G$4,$V993-4,0))</f>
        <v/>
      </c>
      <c r="I993" s="157" t="str">
        <f ca="1">IF(ISERROR($V993),"",OFFSET('Smelter Look-up'!$H$4,$V993-4,0))</f>
        <v/>
      </c>
      <c r="J993" s="157" t="str">
        <f ca="1">IF(ISERROR($V993),"",OFFSET('Smelter Look-up'!$I$4,$V993-4,0))</f>
        <v/>
      </c>
      <c r="K993" s="158"/>
      <c r="L993" s="158"/>
      <c r="M993" s="158"/>
      <c r="N993" s="158"/>
      <c r="O993" s="158"/>
      <c r="P993" s="157"/>
      <c r="Q993" s="159"/>
      <c r="R993" s="155" t="str">
        <f ca="1">IF(ISERROR($V993),"",OFFSET('Smelter Look-up'!$C$4,$V993-4,0)&amp;"")</f>
        <v/>
      </c>
      <c r="S993" s="160" t="str">
        <f t="array" aca="1" ref="S993" ca="1">IF(B993="","",IF(ISERROR(MATCH($E993,CL,0)),"Unknown",INDIRECT("'C'!$A$"&amp;MATCH($E993,CL,0)+1)))</f>
        <v/>
      </c>
      <c r="T993" s="160" t="str">
        <f t="array" aca="1" ref="T993" ca="1">IF(B993="","",IF(ISERROR(MATCH($J993,SorP!$B$1:$B$6226,0)),"",INDIRECT("'SorP'!$A$"&amp;MATCH($S993&amp;$J993,SorP!C:C,0))))</f>
        <v/>
      </c>
      <c r="U993" s="161"/>
      <c r="V993" s="151" t="e">
        <f>IF(C993="",NA(),IF(OR(C993="Smelter not listed",C993="Smelter not yet identified"),MATCH($B993&amp;$D993,'Smelter Look-up'!$J:$J,0),MATCH($B993&amp;$C993,'Smelter Look-up'!$J:$J,0)))</f>
        <v>#N/A</v>
      </c>
      <c r="W993" s="134"/>
      <c r="X993" s="134">
        <f t="shared" ca="1" si="12"/>
        <v>0</v>
      </c>
      <c r="Y993" s="134"/>
      <c r="Z993" s="134"/>
      <c r="AA993" s="134"/>
      <c r="AB993" s="162" t="str">
        <f t="shared" si="13"/>
        <v/>
      </c>
      <c r="AC993" s="134"/>
      <c r="AD993" s="134"/>
      <c r="AE993" s="134"/>
      <c r="AF993" s="134"/>
      <c r="AG993" s="134"/>
      <c r="AH993" s="134"/>
    </row>
    <row r="994" spans="1:34" ht="12" customHeight="1">
      <c r="A994" s="160"/>
      <c r="B994" s="155" t="str">
        <f t="array" ref="B994">IF(LEN(A994)=0,"",INDEX('Smelter Look-up'!$A:$A,MATCH($A994,'Smelter Look-up'!$E:$E,0)))</f>
        <v/>
      </c>
      <c r="C994" s="158" t="str">
        <f t="array" ref="C994">IF(LEN(A994)=0,"",INDEX('Smelter Look-up'!$C:$C,MATCH($A994,'Smelter Look-up'!$E:$E,0)))</f>
        <v/>
      </c>
      <c r="D994" s="155"/>
      <c r="E994" s="155" t="str">
        <f ca="1">IF(ISERROR($V994),"",OFFSET('Smelter Look-up'!$D$4,$V994-4,0)&amp;"")</f>
        <v/>
      </c>
      <c r="F994" s="155" t="str">
        <f ca="1">IF(ISERROR($V994),"",OFFSET('Smelter Look-up'!$E$4,$V994-4,0))</f>
        <v/>
      </c>
      <c r="G994" s="155" t="str">
        <f ca="1">IF(C994=$X$4,IF(ISERROR($V994),"Enter smelter details","RMI"),IF(ISERROR($V994),"",OFFSET('Smelter Look-up'!$F$4,$V994-4,0)))</f>
        <v/>
      </c>
      <c r="H994" s="156" t="str">
        <f ca="1">IF(ISERROR($V994),"",OFFSET('Smelter Look-up'!$G$4,$V994-4,0))</f>
        <v/>
      </c>
      <c r="I994" s="157" t="str">
        <f ca="1">IF(ISERROR($V994),"",OFFSET('Smelter Look-up'!$H$4,$V994-4,0))</f>
        <v/>
      </c>
      <c r="J994" s="157" t="str">
        <f ca="1">IF(ISERROR($V994),"",OFFSET('Smelter Look-up'!$I$4,$V994-4,0))</f>
        <v/>
      </c>
      <c r="K994" s="158"/>
      <c r="L994" s="158"/>
      <c r="M994" s="158"/>
      <c r="N994" s="158"/>
      <c r="O994" s="158"/>
      <c r="P994" s="157"/>
      <c r="Q994" s="159"/>
      <c r="R994" s="155" t="str">
        <f ca="1">IF(ISERROR($V994),"",OFFSET('Smelter Look-up'!$C$4,$V994-4,0)&amp;"")</f>
        <v/>
      </c>
      <c r="S994" s="160" t="str">
        <f t="array" aca="1" ref="S994" ca="1">IF(B994="","",IF(ISERROR(MATCH($E994,CL,0)),"Unknown",INDIRECT("'C'!$A$"&amp;MATCH($E994,CL,0)+1)))</f>
        <v/>
      </c>
      <c r="T994" s="160" t="str">
        <f t="array" aca="1" ref="T994" ca="1">IF(B994="","",IF(ISERROR(MATCH($J994,SorP!$B$1:$B$6226,0)),"",INDIRECT("'SorP'!$A$"&amp;MATCH($S994&amp;$J994,SorP!C:C,0))))</f>
        <v/>
      </c>
      <c r="U994" s="161"/>
      <c r="V994" s="151" t="e">
        <f>IF(C994="",NA(),IF(OR(C994="Smelter not listed",C994="Smelter not yet identified"),MATCH($B994&amp;$D994,'Smelter Look-up'!$J:$J,0),MATCH($B994&amp;$C994,'Smelter Look-up'!$J:$J,0)))</f>
        <v>#N/A</v>
      </c>
      <c r="W994" s="134"/>
      <c r="X994" s="134">
        <f t="shared" ca="1" si="12"/>
        <v>0</v>
      </c>
      <c r="Y994" s="134"/>
      <c r="Z994" s="134"/>
      <c r="AA994" s="134"/>
      <c r="AB994" s="162" t="str">
        <f t="shared" si="13"/>
        <v/>
      </c>
      <c r="AC994" s="134"/>
      <c r="AD994" s="134"/>
      <c r="AE994" s="134"/>
      <c r="AF994" s="134"/>
      <c r="AG994" s="134"/>
      <c r="AH994" s="134"/>
    </row>
    <row r="995" spans="1:34" ht="12" customHeight="1">
      <c r="A995" s="160"/>
      <c r="B995" s="155" t="str">
        <f t="array" ref="B995">IF(LEN(A995)=0,"",INDEX('Smelter Look-up'!$A:$A,MATCH($A995,'Smelter Look-up'!$E:$E,0)))</f>
        <v/>
      </c>
      <c r="C995" s="158" t="str">
        <f t="array" ref="C995">IF(LEN(A995)=0,"",INDEX('Smelter Look-up'!$C:$C,MATCH($A995,'Smelter Look-up'!$E:$E,0)))</f>
        <v/>
      </c>
      <c r="D995" s="155"/>
      <c r="E995" s="155" t="str">
        <f ca="1">IF(ISERROR($V995),"",OFFSET('Smelter Look-up'!$D$4,$V995-4,0)&amp;"")</f>
        <v/>
      </c>
      <c r="F995" s="155" t="str">
        <f ca="1">IF(ISERROR($V995),"",OFFSET('Smelter Look-up'!$E$4,$V995-4,0))</f>
        <v/>
      </c>
      <c r="G995" s="155" t="str">
        <f ca="1">IF(C995=$X$4,IF(ISERROR($V995),"Enter smelter details","RMI"),IF(ISERROR($V995),"",OFFSET('Smelter Look-up'!$F$4,$V995-4,0)))</f>
        <v/>
      </c>
      <c r="H995" s="156" t="str">
        <f ca="1">IF(ISERROR($V995),"",OFFSET('Smelter Look-up'!$G$4,$V995-4,0))</f>
        <v/>
      </c>
      <c r="I995" s="157" t="str">
        <f ca="1">IF(ISERROR($V995),"",OFFSET('Smelter Look-up'!$H$4,$V995-4,0))</f>
        <v/>
      </c>
      <c r="J995" s="157" t="str">
        <f ca="1">IF(ISERROR($V995),"",OFFSET('Smelter Look-up'!$I$4,$V995-4,0))</f>
        <v/>
      </c>
      <c r="K995" s="158"/>
      <c r="L995" s="158"/>
      <c r="M995" s="158"/>
      <c r="N995" s="158"/>
      <c r="O995" s="158"/>
      <c r="P995" s="157"/>
      <c r="Q995" s="159"/>
      <c r="R995" s="155" t="str">
        <f ca="1">IF(ISERROR($V995),"",OFFSET('Smelter Look-up'!$C$4,$V995-4,0)&amp;"")</f>
        <v/>
      </c>
      <c r="S995" s="160" t="str">
        <f t="array" aca="1" ref="S995" ca="1">IF(B995="","",IF(ISERROR(MATCH($E995,CL,0)),"Unknown",INDIRECT("'C'!$A$"&amp;MATCH($E995,CL,0)+1)))</f>
        <v/>
      </c>
      <c r="T995" s="160" t="str">
        <f t="array" aca="1" ref="T995" ca="1">IF(B995="","",IF(ISERROR(MATCH($J995,SorP!$B$1:$B$6226,0)),"",INDIRECT("'SorP'!$A$"&amp;MATCH($S995&amp;$J995,SorP!C:C,0))))</f>
        <v/>
      </c>
      <c r="U995" s="161"/>
      <c r="V995" s="151" t="e">
        <f>IF(C995="",NA(),IF(OR(C995="Smelter not listed",C995="Smelter not yet identified"),MATCH($B995&amp;$D995,'Smelter Look-up'!$J:$J,0),MATCH($B995&amp;$C995,'Smelter Look-up'!$J:$J,0)))</f>
        <v>#N/A</v>
      </c>
      <c r="W995" s="134"/>
      <c r="X995" s="134">
        <f t="shared" ca="1" si="12"/>
        <v>0</v>
      </c>
      <c r="Y995" s="134"/>
      <c r="Z995" s="134"/>
      <c r="AA995" s="134"/>
      <c r="AB995" s="162" t="str">
        <f t="shared" si="13"/>
        <v/>
      </c>
      <c r="AC995" s="134"/>
      <c r="AD995" s="134"/>
      <c r="AE995" s="134"/>
      <c r="AF995" s="134"/>
      <c r="AG995" s="134"/>
      <c r="AH995" s="134"/>
    </row>
    <row r="996" spans="1:34" ht="12" customHeight="1">
      <c r="A996" s="160"/>
      <c r="B996" s="155" t="str">
        <f t="array" ref="B996">IF(LEN(A996)=0,"",INDEX('Smelter Look-up'!$A:$A,MATCH($A996,'Smelter Look-up'!$E:$E,0)))</f>
        <v/>
      </c>
      <c r="C996" s="158" t="str">
        <f t="array" ref="C996">IF(LEN(A996)=0,"",INDEX('Smelter Look-up'!$C:$C,MATCH($A996,'Smelter Look-up'!$E:$E,0)))</f>
        <v/>
      </c>
      <c r="D996" s="155"/>
      <c r="E996" s="155" t="str">
        <f ca="1">IF(ISERROR($V996),"",OFFSET('Smelter Look-up'!$D$4,$V996-4,0)&amp;"")</f>
        <v/>
      </c>
      <c r="F996" s="155" t="str">
        <f ca="1">IF(ISERROR($V996),"",OFFSET('Smelter Look-up'!$E$4,$V996-4,0))</f>
        <v/>
      </c>
      <c r="G996" s="155" t="str">
        <f ca="1">IF(C996=$X$4,IF(ISERROR($V996),"Enter smelter details","RMI"),IF(ISERROR($V996),"",OFFSET('Smelter Look-up'!$F$4,$V996-4,0)))</f>
        <v/>
      </c>
      <c r="H996" s="156" t="str">
        <f ca="1">IF(ISERROR($V996),"",OFFSET('Smelter Look-up'!$G$4,$V996-4,0))</f>
        <v/>
      </c>
      <c r="I996" s="157" t="str">
        <f ca="1">IF(ISERROR($V996),"",OFFSET('Smelter Look-up'!$H$4,$V996-4,0))</f>
        <v/>
      </c>
      <c r="J996" s="157" t="str">
        <f ca="1">IF(ISERROR($V996),"",OFFSET('Smelter Look-up'!$I$4,$V996-4,0))</f>
        <v/>
      </c>
      <c r="K996" s="158"/>
      <c r="L996" s="158"/>
      <c r="M996" s="158"/>
      <c r="N996" s="158"/>
      <c r="O996" s="158"/>
      <c r="P996" s="157"/>
      <c r="Q996" s="159"/>
      <c r="R996" s="155" t="str">
        <f ca="1">IF(ISERROR($V996),"",OFFSET('Smelter Look-up'!$C$4,$V996-4,0)&amp;"")</f>
        <v/>
      </c>
      <c r="S996" s="160" t="str">
        <f t="array" aca="1" ref="S996" ca="1">IF(B996="","",IF(ISERROR(MATCH($E996,CL,0)),"Unknown",INDIRECT("'C'!$A$"&amp;MATCH($E996,CL,0)+1)))</f>
        <v/>
      </c>
      <c r="T996" s="160" t="str">
        <f t="array" aca="1" ref="T996" ca="1">IF(B996="","",IF(ISERROR(MATCH($J996,SorP!$B$1:$B$6226,0)),"",INDIRECT("'SorP'!$A$"&amp;MATCH($S996&amp;$J996,SorP!C:C,0))))</f>
        <v/>
      </c>
      <c r="U996" s="161"/>
      <c r="V996" s="151" t="e">
        <f>IF(C996="",NA(),IF(OR(C996="Smelter not listed",C996="Smelter not yet identified"),MATCH($B996&amp;$D996,'Smelter Look-up'!$J:$J,0),MATCH($B996&amp;$C996,'Smelter Look-up'!$J:$J,0)))</f>
        <v>#N/A</v>
      </c>
      <c r="W996" s="134"/>
      <c r="X996" s="134">
        <f t="shared" ca="1" si="12"/>
        <v>0</v>
      </c>
      <c r="Y996" s="134"/>
      <c r="Z996" s="134"/>
      <c r="AA996" s="134"/>
      <c r="AB996" s="162" t="str">
        <f t="shared" si="13"/>
        <v/>
      </c>
      <c r="AC996" s="134"/>
      <c r="AD996" s="134"/>
      <c r="AE996" s="134"/>
      <c r="AF996" s="134"/>
      <c r="AG996" s="134"/>
      <c r="AH996" s="134"/>
    </row>
    <row r="997" spans="1:34" ht="12" customHeight="1">
      <c r="A997" s="160"/>
      <c r="B997" s="155" t="str">
        <f t="array" ref="B997">IF(LEN(A997)=0,"",INDEX('Smelter Look-up'!$A:$A,MATCH($A997,'Smelter Look-up'!$E:$E,0)))</f>
        <v/>
      </c>
      <c r="C997" s="158" t="str">
        <f t="array" ref="C997">IF(LEN(A997)=0,"",INDEX('Smelter Look-up'!$C:$C,MATCH($A997,'Smelter Look-up'!$E:$E,0)))</f>
        <v/>
      </c>
      <c r="D997" s="155"/>
      <c r="E997" s="155" t="str">
        <f ca="1">IF(ISERROR($V997),"",OFFSET('Smelter Look-up'!$D$4,$V997-4,0)&amp;"")</f>
        <v/>
      </c>
      <c r="F997" s="155" t="str">
        <f ca="1">IF(ISERROR($V997),"",OFFSET('Smelter Look-up'!$E$4,$V997-4,0))</f>
        <v/>
      </c>
      <c r="G997" s="155" t="str">
        <f ca="1">IF(C997=$X$4,IF(ISERROR($V997),"Enter smelter details","RMI"),IF(ISERROR($V997),"",OFFSET('Smelter Look-up'!$F$4,$V997-4,0)))</f>
        <v/>
      </c>
      <c r="H997" s="156" t="str">
        <f ca="1">IF(ISERROR($V997),"",OFFSET('Smelter Look-up'!$G$4,$V997-4,0))</f>
        <v/>
      </c>
      <c r="I997" s="157" t="str">
        <f ca="1">IF(ISERROR($V997),"",OFFSET('Smelter Look-up'!$H$4,$V997-4,0))</f>
        <v/>
      </c>
      <c r="J997" s="157" t="str">
        <f ca="1">IF(ISERROR($V997),"",OFFSET('Smelter Look-up'!$I$4,$V997-4,0))</f>
        <v/>
      </c>
      <c r="K997" s="158"/>
      <c r="L997" s="158"/>
      <c r="M997" s="158"/>
      <c r="N997" s="158"/>
      <c r="O997" s="158"/>
      <c r="P997" s="157"/>
      <c r="Q997" s="159"/>
      <c r="R997" s="155" t="str">
        <f ca="1">IF(ISERROR($V997),"",OFFSET('Smelter Look-up'!$C$4,$V997-4,0)&amp;"")</f>
        <v/>
      </c>
      <c r="S997" s="160" t="str">
        <f t="array" aca="1" ref="S997" ca="1">IF(B997="","",IF(ISERROR(MATCH($E997,CL,0)),"Unknown",INDIRECT("'C'!$A$"&amp;MATCH($E997,CL,0)+1)))</f>
        <v/>
      </c>
      <c r="T997" s="160" t="str">
        <f t="array" aca="1" ref="T997" ca="1">IF(B997="","",IF(ISERROR(MATCH($J997,SorP!$B$1:$B$6226,0)),"",INDIRECT("'SorP'!$A$"&amp;MATCH($S997&amp;$J997,SorP!C:C,0))))</f>
        <v/>
      </c>
      <c r="U997" s="161"/>
      <c r="V997" s="151" t="e">
        <f>IF(C997="",NA(),IF(OR(C997="Smelter not listed",C997="Smelter not yet identified"),MATCH($B997&amp;$D997,'Smelter Look-up'!$J:$J,0),MATCH($B997&amp;$C997,'Smelter Look-up'!$J:$J,0)))</f>
        <v>#N/A</v>
      </c>
      <c r="W997" s="134"/>
      <c r="X997" s="134">
        <f t="shared" ca="1" si="12"/>
        <v>0</v>
      </c>
      <c r="Y997" s="134"/>
      <c r="Z997" s="134"/>
      <c r="AA997" s="134"/>
      <c r="AB997" s="162" t="str">
        <f t="shared" si="13"/>
        <v/>
      </c>
      <c r="AC997" s="134"/>
      <c r="AD997" s="134"/>
      <c r="AE997" s="134"/>
      <c r="AF997" s="134"/>
      <c r="AG997" s="134"/>
      <c r="AH997" s="134"/>
    </row>
    <row r="998" spans="1:34" ht="12" customHeight="1">
      <c r="A998" s="160"/>
      <c r="B998" s="155" t="str">
        <f t="array" ref="B998">IF(LEN(A998)=0,"",INDEX('Smelter Look-up'!$A:$A,MATCH($A998,'Smelter Look-up'!$E:$E,0)))</f>
        <v/>
      </c>
      <c r="C998" s="158" t="str">
        <f t="array" ref="C998">IF(LEN(A998)=0,"",INDEX('Smelter Look-up'!$C:$C,MATCH($A998,'Smelter Look-up'!$E:$E,0)))</f>
        <v/>
      </c>
      <c r="D998" s="155"/>
      <c r="E998" s="155" t="str">
        <f ca="1">IF(ISERROR($V998),"",OFFSET('Smelter Look-up'!$D$4,$V998-4,0)&amp;"")</f>
        <v/>
      </c>
      <c r="F998" s="155" t="str">
        <f ca="1">IF(ISERROR($V998),"",OFFSET('Smelter Look-up'!$E$4,$V998-4,0))</f>
        <v/>
      </c>
      <c r="G998" s="155" t="str">
        <f ca="1">IF(C998=$X$4,IF(ISERROR($V998),"Enter smelter details","RMI"),IF(ISERROR($V998),"",OFFSET('Smelter Look-up'!$F$4,$V998-4,0)))</f>
        <v/>
      </c>
      <c r="H998" s="156" t="str">
        <f ca="1">IF(ISERROR($V998),"",OFFSET('Smelter Look-up'!$G$4,$V998-4,0))</f>
        <v/>
      </c>
      <c r="I998" s="157" t="str">
        <f ca="1">IF(ISERROR($V998),"",OFFSET('Smelter Look-up'!$H$4,$V998-4,0))</f>
        <v/>
      </c>
      <c r="J998" s="157" t="str">
        <f ca="1">IF(ISERROR($V998),"",OFFSET('Smelter Look-up'!$I$4,$V998-4,0))</f>
        <v/>
      </c>
      <c r="K998" s="158"/>
      <c r="L998" s="158"/>
      <c r="M998" s="158"/>
      <c r="N998" s="158"/>
      <c r="O998" s="158"/>
      <c r="P998" s="157"/>
      <c r="Q998" s="159"/>
      <c r="R998" s="155" t="str">
        <f ca="1">IF(ISERROR($V998),"",OFFSET('Smelter Look-up'!$C$4,$V998-4,0)&amp;"")</f>
        <v/>
      </c>
      <c r="S998" s="160" t="str">
        <f t="array" aca="1" ref="S998" ca="1">IF(B998="","",IF(ISERROR(MATCH($E998,CL,0)),"Unknown",INDIRECT("'C'!$A$"&amp;MATCH($E998,CL,0)+1)))</f>
        <v/>
      </c>
      <c r="T998" s="160" t="str">
        <f t="array" aca="1" ref="T998" ca="1">IF(B998="","",IF(ISERROR(MATCH($J998,SorP!$B$1:$B$6226,0)),"",INDIRECT("'SorP'!$A$"&amp;MATCH($S998&amp;$J998,SorP!C:C,0))))</f>
        <v/>
      </c>
      <c r="U998" s="161"/>
      <c r="V998" s="151" t="e">
        <f>IF(C998="",NA(),IF(OR(C998="Smelter not listed",C998="Smelter not yet identified"),MATCH($B998&amp;$D998,'Smelter Look-up'!$J:$J,0),MATCH($B998&amp;$C998,'Smelter Look-up'!$J:$J,0)))</f>
        <v>#N/A</v>
      </c>
      <c r="W998" s="134"/>
      <c r="X998" s="134">
        <f t="shared" ca="1" si="12"/>
        <v>0</v>
      </c>
      <c r="Y998" s="134"/>
      <c r="Z998" s="134"/>
      <c r="AA998" s="134"/>
      <c r="AB998" s="162" t="str">
        <f t="shared" si="13"/>
        <v/>
      </c>
      <c r="AC998" s="134"/>
      <c r="AD998" s="134"/>
      <c r="AE998" s="134"/>
      <c r="AF998" s="134"/>
      <c r="AG998" s="134"/>
      <c r="AH998" s="134"/>
    </row>
    <row r="999" spans="1:34" ht="12" customHeight="1">
      <c r="A999" s="160"/>
      <c r="B999" s="155" t="str">
        <f t="array" ref="B999">IF(LEN(A999)=0,"",INDEX('Smelter Look-up'!$A:$A,MATCH($A999,'Smelter Look-up'!$E:$E,0)))</f>
        <v/>
      </c>
      <c r="C999" s="158" t="str">
        <f t="array" ref="C999">IF(LEN(A999)=0,"",INDEX('Smelter Look-up'!$C:$C,MATCH($A999,'Smelter Look-up'!$E:$E,0)))</f>
        <v/>
      </c>
      <c r="D999" s="155"/>
      <c r="E999" s="155" t="str">
        <f ca="1">IF(ISERROR($V999),"",OFFSET('Smelter Look-up'!$D$4,$V999-4,0)&amp;"")</f>
        <v/>
      </c>
      <c r="F999" s="155" t="str">
        <f ca="1">IF(ISERROR($V999),"",OFFSET('Smelter Look-up'!$E$4,$V999-4,0))</f>
        <v/>
      </c>
      <c r="G999" s="155" t="str">
        <f ca="1">IF(C999=$X$4,IF(ISERROR($V999),"Enter smelter details","RMI"),IF(ISERROR($V999),"",OFFSET('Smelter Look-up'!$F$4,$V999-4,0)))</f>
        <v/>
      </c>
      <c r="H999" s="156" t="str">
        <f ca="1">IF(ISERROR($V999),"",OFFSET('Smelter Look-up'!$G$4,$V999-4,0))</f>
        <v/>
      </c>
      <c r="I999" s="157" t="str">
        <f ca="1">IF(ISERROR($V999),"",OFFSET('Smelter Look-up'!$H$4,$V999-4,0))</f>
        <v/>
      </c>
      <c r="J999" s="157" t="str">
        <f ca="1">IF(ISERROR($V999),"",OFFSET('Smelter Look-up'!$I$4,$V999-4,0))</f>
        <v/>
      </c>
      <c r="K999" s="158"/>
      <c r="L999" s="158"/>
      <c r="M999" s="158"/>
      <c r="N999" s="158"/>
      <c r="O999" s="158"/>
      <c r="P999" s="157"/>
      <c r="Q999" s="159"/>
      <c r="R999" s="155" t="str">
        <f ca="1">IF(ISERROR($V999),"",OFFSET('Smelter Look-up'!$C$4,$V999-4,0)&amp;"")</f>
        <v/>
      </c>
      <c r="S999" s="160" t="str">
        <f t="array" aca="1" ref="S999" ca="1">IF(B999="","",IF(ISERROR(MATCH($E999,CL,0)),"Unknown",INDIRECT("'C'!$A$"&amp;MATCH($E999,CL,0)+1)))</f>
        <v/>
      </c>
      <c r="T999" s="160" t="str">
        <f t="array" aca="1" ref="T999" ca="1">IF(B999="","",IF(ISERROR(MATCH($J999,SorP!$B$1:$B$6226,0)),"",INDIRECT("'SorP'!$A$"&amp;MATCH($S999&amp;$J999,SorP!C:C,0))))</f>
        <v/>
      </c>
      <c r="U999" s="161"/>
      <c r="V999" s="151" t="e">
        <f>IF(C999="",NA(),IF(OR(C999="Smelter not listed",C999="Smelter not yet identified"),MATCH($B999&amp;$D999,'Smelter Look-up'!$J:$J,0),MATCH($B999&amp;$C999,'Smelter Look-up'!$J:$J,0)))</f>
        <v>#N/A</v>
      </c>
      <c r="W999" s="134"/>
      <c r="X999" s="134">
        <f t="shared" ca="1" si="12"/>
        <v>0</v>
      </c>
      <c r="Y999" s="134"/>
      <c r="Z999" s="134"/>
      <c r="AA999" s="134"/>
      <c r="AB999" s="162" t="str">
        <f t="shared" si="13"/>
        <v/>
      </c>
      <c r="AC999" s="134"/>
      <c r="AD999" s="134"/>
      <c r="AE999" s="134"/>
      <c r="AF999" s="134"/>
      <c r="AG999" s="134"/>
      <c r="AH999" s="134"/>
    </row>
    <row r="1000" spans="1:34" ht="12" customHeight="1">
      <c r="A1000" s="160"/>
      <c r="B1000" s="155" t="str">
        <f t="array" ref="B1000">IF(LEN(A1000)=0,"",INDEX('Smelter Look-up'!$A:$A,MATCH($A1000,'Smelter Look-up'!$E:$E,0)))</f>
        <v/>
      </c>
      <c r="C1000" s="158" t="str">
        <f t="array" ref="C1000">IF(LEN(A1000)=0,"",INDEX('Smelter Look-up'!$C:$C,MATCH($A1000,'Smelter Look-up'!$E:$E,0)))</f>
        <v/>
      </c>
      <c r="D1000" s="155"/>
      <c r="E1000" s="155" t="str">
        <f ca="1">IF(ISERROR($V1000),"",OFFSET('Smelter Look-up'!$D$4,$V1000-4,0)&amp;"")</f>
        <v/>
      </c>
      <c r="F1000" s="155" t="str">
        <f ca="1">IF(ISERROR($V1000),"",OFFSET('Smelter Look-up'!$E$4,$V1000-4,0))</f>
        <v/>
      </c>
      <c r="G1000" s="155" t="str">
        <f ca="1">IF(C1000=$X$4,IF(ISERROR($V1000),"Enter smelter details","RMI"),IF(ISERROR($V1000),"",OFFSET('Smelter Look-up'!$F$4,$V1000-4,0)))</f>
        <v/>
      </c>
      <c r="H1000" s="156" t="str">
        <f ca="1">IF(ISERROR($V1000),"",OFFSET('Smelter Look-up'!$G$4,$V1000-4,0))</f>
        <v/>
      </c>
      <c r="I1000" s="157" t="str">
        <f ca="1">IF(ISERROR($V1000),"",OFFSET('Smelter Look-up'!$H$4,$V1000-4,0))</f>
        <v/>
      </c>
      <c r="J1000" s="157" t="str">
        <f ca="1">IF(ISERROR($V1000),"",OFFSET('Smelter Look-up'!$I$4,$V1000-4,0))</f>
        <v/>
      </c>
      <c r="K1000" s="158"/>
      <c r="L1000" s="158"/>
      <c r="M1000" s="158"/>
      <c r="N1000" s="158"/>
      <c r="O1000" s="158"/>
      <c r="P1000" s="157"/>
      <c r="Q1000" s="159"/>
      <c r="R1000" s="155" t="str">
        <f ca="1">IF(ISERROR($V1000),"",OFFSET('Smelter Look-up'!$C$4,$V1000-4,0)&amp;"")</f>
        <v/>
      </c>
      <c r="S1000" s="160" t="str">
        <f t="array" aca="1" ref="S1000" ca="1">IF(B1000="","",IF(ISERROR(MATCH($E1000,CL,0)),"Unknown",INDIRECT("'C'!$A$"&amp;MATCH($E1000,CL,0)+1)))</f>
        <v/>
      </c>
      <c r="T1000" s="160" t="str">
        <f t="array" aca="1" ref="T1000" ca="1">IF(B1000="","",IF(ISERROR(MATCH($J1000,SorP!$B$1:$B$6226,0)),"",INDIRECT("'SorP'!$A$"&amp;MATCH($S1000&amp;$J1000,SorP!C:C,0))))</f>
        <v/>
      </c>
      <c r="U1000" s="161"/>
      <c r="V1000" s="151" t="e">
        <f>IF(C1000="",NA(),IF(OR(C1000="Smelter not listed",C1000="Smelter not yet identified"),MATCH($B1000&amp;$D1000,'Smelter Look-up'!$J:$J,0),MATCH($B1000&amp;$C1000,'Smelter Look-up'!$J:$J,0)))</f>
        <v>#N/A</v>
      </c>
      <c r="W1000" s="134"/>
      <c r="X1000" s="134">
        <f t="shared" ca="1" si="12"/>
        <v>0</v>
      </c>
      <c r="Y1000" s="134"/>
      <c r="Z1000" s="134"/>
      <c r="AA1000" s="134"/>
      <c r="AB1000" s="162" t="str">
        <f t="shared" si="13"/>
        <v/>
      </c>
      <c r="AC1000" s="134"/>
      <c r="AD1000" s="134"/>
      <c r="AE1000" s="134"/>
      <c r="AF1000" s="134"/>
      <c r="AG1000" s="134"/>
      <c r="AH1000" s="134"/>
    </row>
    <row r="1001" spans="1:34" ht="12" customHeight="1">
      <c r="A1001" s="160"/>
      <c r="B1001" s="155" t="str">
        <f t="array" ref="B1001">IF(LEN(A1001)=0,"",INDEX('Smelter Look-up'!$A:$A,MATCH($A1001,'Smelter Look-up'!$E:$E,0)))</f>
        <v/>
      </c>
      <c r="C1001" s="158" t="str">
        <f t="array" ref="C1001">IF(LEN(A1001)=0,"",INDEX('Smelter Look-up'!$C:$C,MATCH($A1001,'Smelter Look-up'!$E:$E,0)))</f>
        <v/>
      </c>
      <c r="D1001" s="155"/>
      <c r="E1001" s="155" t="str">
        <f ca="1">IF(ISERROR($V1001),"",OFFSET('Smelter Look-up'!$D$4,$V1001-4,0)&amp;"")</f>
        <v/>
      </c>
      <c r="F1001" s="155" t="str">
        <f ca="1">IF(ISERROR($V1001),"",OFFSET('Smelter Look-up'!$E$4,$V1001-4,0))</f>
        <v/>
      </c>
      <c r="G1001" s="155" t="str">
        <f ca="1">IF(C1001=$X$4,IF(ISERROR($V1001),"Enter smelter details","RMI"),IF(ISERROR($V1001),"",OFFSET('Smelter Look-up'!$F$4,$V1001-4,0)))</f>
        <v/>
      </c>
      <c r="H1001" s="156" t="str">
        <f ca="1">IF(ISERROR($V1001),"",OFFSET('Smelter Look-up'!$G$4,$V1001-4,0))</f>
        <v/>
      </c>
      <c r="I1001" s="157" t="str">
        <f ca="1">IF(ISERROR($V1001),"",OFFSET('Smelter Look-up'!$H$4,$V1001-4,0))</f>
        <v/>
      </c>
      <c r="J1001" s="157" t="str">
        <f ca="1">IF(ISERROR($V1001),"",OFFSET('Smelter Look-up'!$I$4,$V1001-4,0))</f>
        <v/>
      </c>
      <c r="K1001" s="158"/>
      <c r="L1001" s="158"/>
      <c r="M1001" s="158"/>
      <c r="N1001" s="158"/>
      <c r="O1001" s="158"/>
      <c r="P1001" s="157"/>
      <c r="Q1001" s="159"/>
      <c r="R1001" s="155" t="str">
        <f ca="1">IF(ISERROR($V1001),"",OFFSET('Smelter Look-up'!$C$4,$V1001-4,0)&amp;"")</f>
        <v/>
      </c>
      <c r="S1001" s="160" t="str">
        <f t="array" aca="1" ref="S1001" ca="1">IF(B1001="","",IF(ISERROR(MATCH($E1001,CL,0)),"Unknown",INDIRECT("'C'!$A$"&amp;MATCH($E1001,CL,0)+1)))</f>
        <v/>
      </c>
      <c r="T1001" s="160" t="str">
        <f t="array" aca="1" ref="T1001" ca="1">IF(B1001="","",IF(ISERROR(MATCH($J1001,SorP!$B$1:$B$6226,0)),"",INDIRECT("'SorP'!$A$"&amp;MATCH($S1001&amp;$J1001,SorP!C:C,0))))</f>
        <v/>
      </c>
      <c r="U1001" s="161"/>
      <c r="V1001" s="151" t="e">
        <f>IF(C1001="",NA(),IF(OR(C1001="Smelter not listed",C1001="Smelter not yet identified"),MATCH($B1001&amp;$D1001,'Smelter Look-up'!$J:$J,0),MATCH($B1001&amp;$C1001,'Smelter Look-up'!$J:$J,0)))</f>
        <v>#N/A</v>
      </c>
      <c r="W1001" s="134"/>
      <c r="X1001" s="134">
        <f t="shared" ca="1" si="12"/>
        <v>0</v>
      </c>
      <c r="Y1001" s="134"/>
      <c r="Z1001" s="134"/>
      <c r="AA1001" s="134"/>
      <c r="AB1001" s="162" t="str">
        <f t="shared" si="13"/>
        <v/>
      </c>
      <c r="AC1001" s="134"/>
      <c r="AD1001" s="134"/>
      <c r="AE1001" s="134"/>
      <c r="AF1001" s="134"/>
      <c r="AG1001" s="134"/>
      <c r="AH1001" s="134"/>
    </row>
    <row r="1002" spans="1:34" ht="12" customHeight="1">
      <c r="A1002" s="160"/>
      <c r="B1002" s="155" t="str">
        <f t="array" ref="B1002">IF(LEN(A1002)=0,"",INDEX('Smelter Look-up'!$A:$A,MATCH($A1002,'Smelter Look-up'!$E:$E,0)))</f>
        <v/>
      </c>
      <c r="C1002" s="158" t="str">
        <f t="array" ref="C1002">IF(LEN(A1002)=0,"",INDEX('Smelter Look-up'!$C:$C,MATCH($A1002,'Smelter Look-up'!$E:$E,0)))</f>
        <v/>
      </c>
      <c r="D1002" s="155"/>
      <c r="E1002" s="155" t="str">
        <f ca="1">IF(ISERROR($V1002),"",OFFSET('Smelter Look-up'!$D$4,$V1002-4,0)&amp;"")</f>
        <v/>
      </c>
      <c r="F1002" s="155" t="str">
        <f ca="1">IF(ISERROR($V1002),"",OFFSET('Smelter Look-up'!$E$4,$V1002-4,0))</f>
        <v/>
      </c>
      <c r="G1002" s="155" t="str">
        <f ca="1">IF(C1002=$X$4,IF(ISERROR($V1002),"Enter smelter details","RMI"),IF(ISERROR($V1002),"",OFFSET('Smelter Look-up'!$F$4,$V1002-4,0)))</f>
        <v/>
      </c>
      <c r="H1002" s="156" t="str">
        <f ca="1">IF(ISERROR($V1002),"",OFFSET('Smelter Look-up'!$G$4,$V1002-4,0))</f>
        <v/>
      </c>
      <c r="I1002" s="157" t="str">
        <f ca="1">IF(ISERROR($V1002),"",OFFSET('Smelter Look-up'!$H$4,$V1002-4,0))</f>
        <v/>
      </c>
      <c r="J1002" s="157" t="str">
        <f ca="1">IF(ISERROR($V1002),"",OFFSET('Smelter Look-up'!$I$4,$V1002-4,0))</f>
        <v/>
      </c>
      <c r="K1002" s="158"/>
      <c r="L1002" s="158"/>
      <c r="M1002" s="158"/>
      <c r="N1002" s="158"/>
      <c r="O1002" s="158"/>
      <c r="P1002" s="157"/>
      <c r="Q1002" s="159"/>
      <c r="R1002" s="155" t="str">
        <f ca="1">IF(ISERROR($V1002),"",OFFSET('Smelter Look-up'!$C$4,$V1002-4,0)&amp;"")</f>
        <v/>
      </c>
      <c r="S1002" s="160" t="str">
        <f t="array" aca="1" ref="S1002" ca="1">IF(B1002="","",IF(ISERROR(MATCH($E1002,CL,0)),"Unknown",INDIRECT("'C'!$A$"&amp;MATCH($E1002,CL,0)+1)))</f>
        <v/>
      </c>
      <c r="T1002" s="160" t="str">
        <f t="array" aca="1" ref="T1002" ca="1">IF(B1002="","",IF(ISERROR(MATCH($J1002,SorP!$B$1:$B$6226,0)),"",INDIRECT("'SorP'!$A$"&amp;MATCH($S1002&amp;$J1002,SorP!C:C,0))))</f>
        <v/>
      </c>
      <c r="U1002" s="161"/>
      <c r="V1002" s="151" t="e">
        <f>IF(C1002="",NA(),IF(OR(C1002="Smelter not listed",C1002="Smelter not yet identified"),MATCH($B1002&amp;$D1002,'Smelter Look-up'!$J:$J,0),MATCH($B1002&amp;$C1002,'Smelter Look-up'!$J:$J,0)))</f>
        <v>#N/A</v>
      </c>
      <c r="W1002" s="134"/>
      <c r="X1002" s="134">
        <f t="shared" ca="1" si="12"/>
        <v>0</v>
      </c>
      <c r="Y1002" s="134"/>
      <c r="Z1002" s="134"/>
      <c r="AA1002" s="134"/>
      <c r="AB1002" s="162" t="str">
        <f t="shared" si="13"/>
        <v/>
      </c>
      <c r="AC1002" s="134"/>
      <c r="AD1002" s="134"/>
      <c r="AE1002" s="134"/>
      <c r="AF1002" s="134"/>
      <c r="AG1002" s="134"/>
      <c r="AH1002" s="134"/>
    </row>
    <row r="1003" spans="1:34" ht="12" customHeight="1">
      <c r="A1003" s="160"/>
      <c r="B1003" s="155" t="str">
        <f t="array" ref="B1003">IF(LEN(A1003)=0,"",INDEX('Smelter Look-up'!$A:$A,MATCH($A1003,'Smelter Look-up'!$E:$E,0)))</f>
        <v/>
      </c>
      <c r="C1003" s="158" t="str">
        <f t="array" ref="C1003">IF(LEN(A1003)=0,"",INDEX('Smelter Look-up'!$C:$C,MATCH($A1003,'Smelter Look-up'!$E:$E,0)))</f>
        <v/>
      </c>
      <c r="D1003" s="155"/>
      <c r="E1003" s="155" t="str">
        <f ca="1">IF(ISERROR($V1003),"",OFFSET('Smelter Look-up'!$D$4,$V1003-4,0)&amp;"")</f>
        <v/>
      </c>
      <c r="F1003" s="155" t="str">
        <f ca="1">IF(ISERROR($V1003),"",OFFSET('Smelter Look-up'!$E$4,$V1003-4,0))</f>
        <v/>
      </c>
      <c r="G1003" s="155" t="str">
        <f ca="1">IF(C1003=$X$4,IF(ISERROR($V1003),"Enter smelter details","RMI"),IF(ISERROR($V1003),"",OFFSET('Smelter Look-up'!$F$4,$V1003-4,0)))</f>
        <v/>
      </c>
      <c r="H1003" s="156" t="str">
        <f ca="1">IF(ISERROR($V1003),"",OFFSET('Smelter Look-up'!$G$4,$V1003-4,0))</f>
        <v/>
      </c>
      <c r="I1003" s="157" t="str">
        <f ca="1">IF(ISERROR($V1003),"",OFFSET('Smelter Look-up'!$H$4,$V1003-4,0))</f>
        <v/>
      </c>
      <c r="J1003" s="157" t="str">
        <f ca="1">IF(ISERROR($V1003),"",OFFSET('Smelter Look-up'!$I$4,$V1003-4,0))</f>
        <v/>
      </c>
      <c r="K1003" s="158"/>
      <c r="L1003" s="158"/>
      <c r="M1003" s="158"/>
      <c r="N1003" s="158"/>
      <c r="O1003" s="158"/>
      <c r="P1003" s="157"/>
      <c r="Q1003" s="159"/>
      <c r="R1003" s="155" t="str">
        <f ca="1">IF(ISERROR($V1003),"",OFFSET('Smelter Look-up'!$C$4,$V1003-4,0)&amp;"")</f>
        <v/>
      </c>
      <c r="S1003" s="160" t="str">
        <f t="array" aca="1" ref="S1003" ca="1">IF(B1003="","",IF(ISERROR(MATCH($E1003,CL,0)),"Unknown",INDIRECT("'C'!$A$"&amp;MATCH($E1003,CL,0)+1)))</f>
        <v/>
      </c>
      <c r="T1003" s="160" t="str">
        <f t="array" aca="1" ref="T1003" ca="1">IF(B1003="","",IF(ISERROR(MATCH($J1003,SorP!$B$1:$B$6226,0)),"",INDIRECT("'SorP'!$A$"&amp;MATCH($S1003&amp;$J1003,SorP!C:C,0))))</f>
        <v/>
      </c>
      <c r="U1003" s="161"/>
      <c r="V1003" s="151" t="e">
        <f>IF(C1003="",NA(),IF(OR(C1003="Smelter not listed",C1003="Smelter not yet identified"),MATCH($B1003&amp;$D1003,'Smelter Look-up'!$J:$J,0),MATCH($B1003&amp;$C1003,'Smelter Look-up'!$J:$J,0)))</f>
        <v>#N/A</v>
      </c>
      <c r="W1003" s="134"/>
      <c r="X1003" s="134">
        <f t="shared" ca="1" si="12"/>
        <v>0</v>
      </c>
      <c r="Y1003" s="134"/>
      <c r="Z1003" s="134"/>
      <c r="AA1003" s="134"/>
      <c r="AB1003" s="162" t="str">
        <f t="shared" si="13"/>
        <v/>
      </c>
      <c r="AC1003" s="134"/>
      <c r="AD1003" s="134"/>
      <c r="AE1003" s="134"/>
      <c r="AF1003" s="134"/>
      <c r="AG1003" s="134"/>
      <c r="AH1003" s="134"/>
    </row>
    <row r="1004" spans="1:34" ht="12" customHeight="1">
      <c r="A1004" s="160"/>
      <c r="B1004" s="155" t="str">
        <f t="array" ref="B1004">IF(LEN(A1004)=0,"",INDEX('Smelter Look-up'!$A:$A,MATCH($A1004,'Smelter Look-up'!$E:$E,0)))</f>
        <v/>
      </c>
      <c r="C1004" s="158" t="str">
        <f t="array" ref="C1004">IF(LEN(A1004)=0,"",INDEX('Smelter Look-up'!$C:$C,MATCH($A1004,'Smelter Look-up'!$E:$E,0)))</f>
        <v/>
      </c>
      <c r="D1004" s="155"/>
      <c r="E1004" s="155" t="str">
        <f ca="1">IF(ISERROR($V1004),"",OFFSET('Smelter Look-up'!$D$4,$V1004-4,0)&amp;"")</f>
        <v/>
      </c>
      <c r="F1004" s="155" t="str">
        <f ca="1">IF(ISERROR($V1004),"",OFFSET('Smelter Look-up'!$E$4,$V1004-4,0))</f>
        <v/>
      </c>
      <c r="G1004" s="155" t="str">
        <f ca="1">IF(C1004=$X$4,IF(ISERROR($V1004),"Enter smelter details","RMI"),IF(ISERROR($V1004),"",OFFSET('Smelter Look-up'!$F$4,$V1004-4,0)))</f>
        <v/>
      </c>
      <c r="H1004" s="156" t="str">
        <f ca="1">IF(ISERROR($V1004),"",OFFSET('Smelter Look-up'!$G$4,$V1004-4,0))</f>
        <v/>
      </c>
      <c r="I1004" s="157" t="str">
        <f ca="1">IF(ISERROR($V1004),"",OFFSET('Smelter Look-up'!$H$4,$V1004-4,0))</f>
        <v/>
      </c>
      <c r="J1004" s="157" t="str">
        <f ca="1">IF(ISERROR($V1004),"",OFFSET('Smelter Look-up'!$I$4,$V1004-4,0))</f>
        <v/>
      </c>
      <c r="K1004" s="158"/>
      <c r="L1004" s="158"/>
      <c r="M1004" s="158"/>
      <c r="N1004" s="158"/>
      <c r="O1004" s="158"/>
      <c r="P1004" s="157"/>
      <c r="Q1004" s="159"/>
      <c r="R1004" s="155" t="str">
        <f ca="1">IF(ISERROR($V1004),"",OFFSET('Smelter Look-up'!$C$4,$V1004-4,0)&amp;"")</f>
        <v/>
      </c>
      <c r="S1004" s="160" t="str">
        <f t="array" aca="1" ref="S1004" ca="1">IF(B1004="","",IF(ISERROR(MATCH($E1004,CL,0)),"Unknown",INDIRECT("'C'!$A$"&amp;MATCH($E1004,CL,0)+1)))</f>
        <v/>
      </c>
      <c r="T1004" s="160" t="str">
        <f t="array" aca="1" ref="T1004" ca="1">IF(B1004="","",IF(ISERROR(MATCH($J1004,SorP!$B$1:$B$6226,0)),"",INDIRECT("'SorP'!$A$"&amp;MATCH($S1004&amp;$J1004,SorP!C:C,0))))</f>
        <v/>
      </c>
      <c r="U1004" s="161"/>
      <c r="V1004" s="151" t="e">
        <f>IF(C1004="",NA(),IF(OR(C1004="Smelter not listed",C1004="Smelter not yet identified"),MATCH($B1004&amp;$D1004,'Smelter Look-up'!$J:$J,0),MATCH($B1004&amp;$C1004,'Smelter Look-up'!$J:$J,0)))</f>
        <v>#N/A</v>
      </c>
      <c r="W1004" s="134"/>
      <c r="X1004" s="134">
        <f t="shared" ca="1" si="12"/>
        <v>0</v>
      </c>
      <c r="Y1004" s="134"/>
      <c r="Z1004" s="134"/>
      <c r="AA1004" s="134"/>
      <c r="AB1004" s="162" t="str">
        <f t="shared" si="13"/>
        <v/>
      </c>
      <c r="AC1004" s="134"/>
      <c r="AD1004" s="134"/>
      <c r="AE1004" s="134"/>
      <c r="AF1004" s="134"/>
      <c r="AG1004" s="134"/>
      <c r="AH1004" s="134"/>
    </row>
    <row r="1005" spans="1:34" ht="12" customHeight="1">
      <c r="A1005" s="160"/>
      <c r="B1005" s="155" t="str">
        <f t="array" ref="B1005">IF(LEN(A1005)=0,"",INDEX('Smelter Look-up'!$A:$A,MATCH($A1005,'Smelter Look-up'!$E:$E,0)))</f>
        <v/>
      </c>
      <c r="C1005" s="158" t="str">
        <f t="array" ref="C1005">IF(LEN(A1005)=0,"",INDEX('Smelter Look-up'!$C:$C,MATCH($A1005,'Smelter Look-up'!$E:$E,0)))</f>
        <v/>
      </c>
      <c r="D1005" s="155"/>
      <c r="E1005" s="155" t="str">
        <f ca="1">IF(ISERROR($V1005),"",OFFSET('Smelter Look-up'!$D$4,$V1005-4,0)&amp;"")</f>
        <v/>
      </c>
      <c r="F1005" s="155" t="str">
        <f ca="1">IF(ISERROR($V1005),"",OFFSET('Smelter Look-up'!$E$4,$V1005-4,0))</f>
        <v/>
      </c>
      <c r="G1005" s="155" t="str">
        <f ca="1">IF(C1005=$X$4,IF(ISERROR($V1005),"Enter smelter details","RMI"),IF(ISERROR($V1005),"",OFFSET('Smelter Look-up'!$F$4,$V1005-4,0)))</f>
        <v/>
      </c>
      <c r="H1005" s="156" t="str">
        <f ca="1">IF(ISERROR($V1005),"",OFFSET('Smelter Look-up'!$G$4,$V1005-4,0))</f>
        <v/>
      </c>
      <c r="I1005" s="157" t="str">
        <f ca="1">IF(ISERROR($V1005),"",OFFSET('Smelter Look-up'!$H$4,$V1005-4,0))</f>
        <v/>
      </c>
      <c r="J1005" s="157" t="str">
        <f ca="1">IF(ISERROR($V1005),"",OFFSET('Smelter Look-up'!$I$4,$V1005-4,0))</f>
        <v/>
      </c>
      <c r="K1005" s="158"/>
      <c r="L1005" s="158"/>
      <c r="M1005" s="158"/>
      <c r="N1005" s="158"/>
      <c r="O1005" s="158"/>
      <c r="P1005" s="157"/>
      <c r="Q1005" s="159"/>
      <c r="R1005" s="155" t="str">
        <f ca="1">IF(ISERROR($V1005),"",OFFSET('Smelter Look-up'!$C$4,$V1005-4,0)&amp;"")</f>
        <v/>
      </c>
      <c r="S1005" s="160" t="str">
        <f t="array" aca="1" ref="S1005" ca="1">IF(B1005="","",IF(ISERROR(MATCH($E1005,CL,0)),"Unknown",INDIRECT("'C'!$A$"&amp;MATCH($E1005,CL,0)+1)))</f>
        <v/>
      </c>
      <c r="T1005" s="160" t="str">
        <f t="array" aca="1" ref="T1005" ca="1">IF(B1005="","",IF(ISERROR(MATCH($J1005,SorP!$B$1:$B$6226,0)),"",INDIRECT("'SorP'!$A$"&amp;MATCH($S1005&amp;$J1005,SorP!C:C,0))))</f>
        <v/>
      </c>
      <c r="U1005" s="161"/>
      <c r="V1005" s="151" t="e">
        <f>IF(C1005="",NA(),IF(OR(C1005="Smelter not listed",C1005="Smelter not yet identified"),MATCH($B1005&amp;$D1005,'Smelter Look-up'!$J:$J,0),MATCH($B1005&amp;$C1005,'Smelter Look-up'!$J:$J,0)))</f>
        <v>#N/A</v>
      </c>
      <c r="W1005" s="134"/>
      <c r="X1005" s="134">
        <f t="shared" ca="1" si="12"/>
        <v>0</v>
      </c>
      <c r="Y1005" s="134"/>
      <c r="Z1005" s="134"/>
      <c r="AA1005" s="134"/>
      <c r="AB1005" s="162" t="str">
        <f t="shared" si="13"/>
        <v/>
      </c>
      <c r="AC1005" s="134"/>
      <c r="AD1005" s="134"/>
      <c r="AE1005" s="134"/>
      <c r="AF1005" s="134"/>
      <c r="AG1005" s="134"/>
      <c r="AH1005" s="134"/>
    </row>
    <row r="1006" spans="1:34" ht="12" customHeight="1">
      <c r="A1006" s="160"/>
      <c r="B1006" s="155" t="str">
        <f t="array" ref="B1006">IF(LEN(A1006)=0,"",INDEX('Smelter Look-up'!$A:$A,MATCH($A1006,'Smelter Look-up'!$E:$E,0)))</f>
        <v/>
      </c>
      <c r="C1006" s="158" t="str">
        <f t="array" ref="C1006">IF(LEN(A1006)=0,"",INDEX('Smelter Look-up'!$C:$C,MATCH($A1006,'Smelter Look-up'!$E:$E,0)))</f>
        <v/>
      </c>
      <c r="D1006" s="155"/>
      <c r="E1006" s="155" t="str">
        <f ca="1">IF(ISERROR($V1006),"",OFFSET('Smelter Look-up'!$D$4,$V1006-4,0)&amp;"")</f>
        <v/>
      </c>
      <c r="F1006" s="155" t="str">
        <f ca="1">IF(ISERROR($V1006),"",OFFSET('Smelter Look-up'!$E$4,$V1006-4,0))</f>
        <v/>
      </c>
      <c r="G1006" s="155" t="str">
        <f ca="1">IF(C1006=$X$4,IF(ISERROR($V1006),"Enter smelter details","RMI"),IF(ISERROR($V1006),"",OFFSET('Smelter Look-up'!$F$4,$V1006-4,0)))</f>
        <v/>
      </c>
      <c r="H1006" s="156" t="str">
        <f ca="1">IF(ISERROR($V1006),"",OFFSET('Smelter Look-up'!$G$4,$V1006-4,0))</f>
        <v/>
      </c>
      <c r="I1006" s="157" t="str">
        <f ca="1">IF(ISERROR($V1006),"",OFFSET('Smelter Look-up'!$H$4,$V1006-4,0))</f>
        <v/>
      </c>
      <c r="J1006" s="157" t="str">
        <f ca="1">IF(ISERROR($V1006),"",OFFSET('Smelter Look-up'!$I$4,$V1006-4,0))</f>
        <v/>
      </c>
      <c r="K1006" s="158"/>
      <c r="L1006" s="158"/>
      <c r="M1006" s="158"/>
      <c r="N1006" s="158"/>
      <c r="O1006" s="158"/>
      <c r="P1006" s="157"/>
      <c r="Q1006" s="159"/>
      <c r="R1006" s="155" t="str">
        <f ca="1">IF(ISERROR($V1006),"",OFFSET('Smelter Look-up'!$C$4,$V1006-4,0)&amp;"")</f>
        <v/>
      </c>
      <c r="S1006" s="160" t="str">
        <f t="array" aca="1" ref="S1006" ca="1">IF(B1006="","",IF(ISERROR(MATCH($E1006,CL,0)),"Unknown",INDIRECT("'C'!$A$"&amp;MATCH($E1006,CL,0)+1)))</f>
        <v/>
      </c>
      <c r="T1006" s="160" t="str">
        <f t="array" aca="1" ref="T1006" ca="1">IF(B1006="","",IF(ISERROR(MATCH($J1006,SorP!$B$1:$B$6226,0)),"",INDIRECT("'SorP'!$A$"&amp;MATCH($S1006&amp;$J1006,SorP!C:C,0))))</f>
        <v/>
      </c>
      <c r="U1006" s="161"/>
      <c r="V1006" s="151" t="e">
        <f>IF(C1006="",NA(),IF(OR(C1006="Smelter not listed",C1006="Smelter not yet identified"),MATCH($B1006&amp;$D1006,'Smelter Look-up'!$J:$J,0),MATCH($B1006&amp;$C1006,'Smelter Look-up'!$J:$J,0)))</f>
        <v>#N/A</v>
      </c>
      <c r="W1006" s="134"/>
      <c r="X1006" s="134">
        <f t="shared" ca="1" si="12"/>
        <v>0</v>
      </c>
      <c r="Y1006" s="134"/>
      <c r="Z1006" s="134"/>
      <c r="AA1006" s="134"/>
      <c r="AB1006" s="162" t="str">
        <f t="shared" si="13"/>
        <v/>
      </c>
      <c r="AC1006" s="134"/>
      <c r="AD1006" s="134"/>
      <c r="AE1006" s="134"/>
      <c r="AF1006" s="134"/>
      <c r="AG1006" s="134"/>
      <c r="AH1006" s="134"/>
    </row>
    <row r="1007" spans="1:34" ht="12" customHeight="1">
      <c r="A1007" s="160"/>
      <c r="B1007" s="155" t="str">
        <f t="array" ref="B1007">IF(LEN(A1007)=0,"",INDEX('Smelter Look-up'!$A:$A,MATCH($A1007,'Smelter Look-up'!$E:$E,0)))</f>
        <v/>
      </c>
      <c r="C1007" s="158" t="str">
        <f t="array" ref="C1007">IF(LEN(A1007)=0,"",INDEX('Smelter Look-up'!$C:$C,MATCH($A1007,'Smelter Look-up'!$E:$E,0)))</f>
        <v/>
      </c>
      <c r="D1007" s="155"/>
      <c r="E1007" s="155" t="str">
        <f ca="1">IF(ISERROR($V1007),"",OFFSET('Smelter Look-up'!$D$4,$V1007-4,0)&amp;"")</f>
        <v/>
      </c>
      <c r="F1007" s="155" t="str">
        <f ca="1">IF(ISERROR($V1007),"",OFFSET('Smelter Look-up'!$E$4,$V1007-4,0))</f>
        <v/>
      </c>
      <c r="G1007" s="155" t="str">
        <f ca="1">IF(C1007=$X$4,IF(ISERROR($V1007),"Enter smelter details","RMI"),IF(ISERROR($V1007),"",OFFSET('Smelter Look-up'!$F$4,$V1007-4,0)))</f>
        <v/>
      </c>
      <c r="H1007" s="156" t="str">
        <f ca="1">IF(ISERROR($V1007),"",OFFSET('Smelter Look-up'!$G$4,$V1007-4,0))</f>
        <v/>
      </c>
      <c r="I1007" s="157" t="str">
        <f ca="1">IF(ISERROR($V1007),"",OFFSET('Smelter Look-up'!$H$4,$V1007-4,0))</f>
        <v/>
      </c>
      <c r="J1007" s="157" t="str">
        <f ca="1">IF(ISERROR($V1007),"",OFFSET('Smelter Look-up'!$I$4,$V1007-4,0))</f>
        <v/>
      </c>
      <c r="K1007" s="158"/>
      <c r="L1007" s="158"/>
      <c r="M1007" s="158"/>
      <c r="N1007" s="158"/>
      <c r="O1007" s="158"/>
      <c r="P1007" s="157"/>
      <c r="Q1007" s="159"/>
      <c r="R1007" s="155" t="str">
        <f ca="1">IF(ISERROR($V1007),"",OFFSET('Smelter Look-up'!$C$4,$V1007-4,0)&amp;"")</f>
        <v/>
      </c>
      <c r="S1007" s="160" t="str">
        <f t="array" aca="1" ref="S1007" ca="1">IF(B1007="","",IF(ISERROR(MATCH($E1007,CL,0)),"Unknown",INDIRECT("'C'!$A$"&amp;MATCH($E1007,CL,0)+1)))</f>
        <v/>
      </c>
      <c r="T1007" s="160" t="str">
        <f t="array" aca="1" ref="T1007" ca="1">IF(B1007="","",IF(ISERROR(MATCH($J1007,SorP!$B$1:$B$6226,0)),"",INDIRECT("'SorP'!$A$"&amp;MATCH($S1007&amp;$J1007,SorP!C:C,0))))</f>
        <v/>
      </c>
      <c r="U1007" s="161"/>
      <c r="V1007" s="151" t="e">
        <f>IF(C1007="",NA(),IF(OR(C1007="Smelter not listed",C1007="Smelter not yet identified"),MATCH($B1007&amp;$D1007,'Smelter Look-up'!$J:$J,0),MATCH($B1007&amp;$C1007,'Smelter Look-up'!$J:$J,0)))</f>
        <v>#N/A</v>
      </c>
      <c r="W1007" s="134"/>
      <c r="X1007" s="134">
        <f t="shared" ca="1" si="12"/>
        <v>0</v>
      </c>
      <c r="Y1007" s="134"/>
      <c r="Z1007" s="134"/>
      <c r="AA1007" s="134"/>
      <c r="AB1007" s="162" t="str">
        <f t="shared" si="13"/>
        <v/>
      </c>
      <c r="AC1007" s="134"/>
      <c r="AD1007" s="134"/>
      <c r="AE1007" s="134"/>
      <c r="AF1007" s="134"/>
      <c r="AG1007" s="134"/>
      <c r="AH1007" s="134"/>
    </row>
    <row r="1008" spans="1:34" ht="12" customHeight="1">
      <c r="A1008" s="160"/>
      <c r="B1008" s="155" t="str">
        <f t="array" ref="B1008">IF(LEN(A1008)=0,"",INDEX('Smelter Look-up'!$A:$A,MATCH($A1008,'Smelter Look-up'!$E:$E,0)))</f>
        <v/>
      </c>
      <c r="C1008" s="158" t="str">
        <f t="array" ref="C1008">IF(LEN(A1008)=0,"",INDEX('Smelter Look-up'!$C:$C,MATCH($A1008,'Smelter Look-up'!$E:$E,0)))</f>
        <v/>
      </c>
      <c r="D1008" s="155"/>
      <c r="E1008" s="155" t="str">
        <f ca="1">IF(ISERROR($V1008),"",OFFSET('Smelter Look-up'!$D$4,$V1008-4,0)&amp;"")</f>
        <v/>
      </c>
      <c r="F1008" s="155" t="str">
        <f ca="1">IF(ISERROR($V1008),"",OFFSET('Smelter Look-up'!$E$4,$V1008-4,0))</f>
        <v/>
      </c>
      <c r="G1008" s="155" t="str">
        <f ca="1">IF(C1008=$X$4,IF(ISERROR($V1008),"Enter smelter details","RMI"),IF(ISERROR($V1008),"",OFFSET('Smelter Look-up'!$F$4,$V1008-4,0)))</f>
        <v/>
      </c>
      <c r="H1008" s="156" t="str">
        <f ca="1">IF(ISERROR($V1008),"",OFFSET('Smelter Look-up'!$G$4,$V1008-4,0))</f>
        <v/>
      </c>
      <c r="I1008" s="157" t="str">
        <f ca="1">IF(ISERROR($V1008),"",OFFSET('Smelter Look-up'!$H$4,$V1008-4,0))</f>
        <v/>
      </c>
      <c r="J1008" s="157" t="str">
        <f ca="1">IF(ISERROR($V1008),"",OFFSET('Smelter Look-up'!$I$4,$V1008-4,0))</f>
        <v/>
      </c>
      <c r="K1008" s="158"/>
      <c r="L1008" s="158"/>
      <c r="M1008" s="158"/>
      <c r="N1008" s="158"/>
      <c r="O1008" s="158"/>
      <c r="P1008" s="157"/>
      <c r="Q1008" s="159"/>
      <c r="R1008" s="155" t="str">
        <f ca="1">IF(ISERROR($V1008),"",OFFSET('Smelter Look-up'!$C$4,$V1008-4,0)&amp;"")</f>
        <v/>
      </c>
      <c r="S1008" s="160" t="str">
        <f t="array" aca="1" ref="S1008" ca="1">IF(B1008="","",IF(ISERROR(MATCH($E1008,CL,0)),"Unknown",INDIRECT("'C'!$A$"&amp;MATCH($E1008,CL,0)+1)))</f>
        <v/>
      </c>
      <c r="T1008" s="160" t="str">
        <f t="array" aca="1" ref="T1008" ca="1">IF(B1008="","",IF(ISERROR(MATCH($J1008,SorP!$B$1:$B$6226,0)),"",INDIRECT("'SorP'!$A$"&amp;MATCH($S1008&amp;$J1008,SorP!C:C,0))))</f>
        <v/>
      </c>
      <c r="U1008" s="161"/>
      <c r="V1008" s="151" t="e">
        <f>IF(C1008="",NA(),IF(OR(C1008="Smelter not listed",C1008="Smelter not yet identified"),MATCH($B1008&amp;$D1008,'Smelter Look-up'!$J:$J,0),MATCH($B1008&amp;$C1008,'Smelter Look-up'!$J:$J,0)))</f>
        <v>#N/A</v>
      </c>
      <c r="W1008" s="134"/>
      <c r="X1008" s="134">
        <f t="shared" ca="1" si="12"/>
        <v>0</v>
      </c>
      <c r="Y1008" s="134"/>
      <c r="Z1008" s="134"/>
      <c r="AA1008" s="134"/>
      <c r="AB1008" s="162" t="str">
        <f t="shared" si="13"/>
        <v/>
      </c>
      <c r="AC1008" s="134"/>
      <c r="AD1008" s="134"/>
      <c r="AE1008" s="134"/>
      <c r="AF1008" s="134"/>
      <c r="AG1008" s="134"/>
      <c r="AH1008" s="134"/>
    </row>
    <row r="1009" spans="1:34" ht="12" customHeight="1">
      <c r="A1009" s="160"/>
      <c r="B1009" s="155" t="str">
        <f t="array" ref="B1009">IF(LEN(A1009)=0,"",INDEX('Smelter Look-up'!$A:$A,MATCH($A1009,'Smelter Look-up'!$E:$E,0)))</f>
        <v/>
      </c>
      <c r="C1009" s="158" t="str">
        <f t="array" ref="C1009">IF(LEN(A1009)=0,"",INDEX('Smelter Look-up'!$C:$C,MATCH($A1009,'Smelter Look-up'!$E:$E,0)))</f>
        <v/>
      </c>
      <c r="D1009" s="155"/>
      <c r="E1009" s="155" t="str">
        <f ca="1">IF(ISERROR($V1009),"",OFFSET('Smelter Look-up'!$D$4,$V1009-4,0)&amp;"")</f>
        <v/>
      </c>
      <c r="F1009" s="155" t="str">
        <f ca="1">IF(ISERROR($V1009),"",OFFSET('Smelter Look-up'!$E$4,$V1009-4,0))</f>
        <v/>
      </c>
      <c r="G1009" s="155" t="str">
        <f ca="1">IF(C1009=$X$4,IF(ISERROR($V1009),"Enter smelter details","RMI"),IF(ISERROR($V1009),"",OFFSET('Smelter Look-up'!$F$4,$V1009-4,0)))</f>
        <v/>
      </c>
      <c r="H1009" s="156" t="str">
        <f ca="1">IF(ISERROR($V1009),"",OFFSET('Smelter Look-up'!$G$4,$V1009-4,0))</f>
        <v/>
      </c>
      <c r="I1009" s="157" t="str">
        <f ca="1">IF(ISERROR($V1009),"",OFFSET('Smelter Look-up'!$H$4,$V1009-4,0))</f>
        <v/>
      </c>
      <c r="J1009" s="157" t="str">
        <f ca="1">IF(ISERROR($V1009),"",OFFSET('Smelter Look-up'!$I$4,$V1009-4,0))</f>
        <v/>
      </c>
      <c r="K1009" s="158"/>
      <c r="L1009" s="158"/>
      <c r="M1009" s="158"/>
      <c r="N1009" s="158"/>
      <c r="O1009" s="158"/>
      <c r="P1009" s="157"/>
      <c r="Q1009" s="159"/>
      <c r="R1009" s="155" t="str">
        <f ca="1">IF(ISERROR($V1009),"",OFFSET('Smelter Look-up'!$C$4,$V1009-4,0)&amp;"")</f>
        <v/>
      </c>
      <c r="S1009" s="160" t="str">
        <f t="array" aca="1" ref="S1009" ca="1">IF(B1009="","",IF(ISERROR(MATCH($E1009,CL,0)),"Unknown",INDIRECT("'C'!$A$"&amp;MATCH($E1009,CL,0)+1)))</f>
        <v/>
      </c>
      <c r="T1009" s="160" t="str">
        <f t="array" aca="1" ref="T1009" ca="1">IF(B1009="","",IF(ISERROR(MATCH($J1009,SorP!$B$1:$B$6226,0)),"",INDIRECT("'SorP'!$A$"&amp;MATCH($S1009&amp;$J1009,SorP!C:C,0))))</f>
        <v/>
      </c>
      <c r="U1009" s="161"/>
      <c r="V1009" s="151" t="e">
        <f>IF(C1009="",NA(),IF(OR(C1009="Smelter not listed",C1009="Smelter not yet identified"),MATCH($B1009&amp;$D1009,'Smelter Look-up'!$J:$J,0),MATCH($B1009&amp;$C1009,'Smelter Look-up'!$J:$J,0)))</f>
        <v>#N/A</v>
      </c>
      <c r="W1009" s="134"/>
      <c r="X1009" s="134">
        <f t="shared" ca="1" si="12"/>
        <v>0</v>
      </c>
      <c r="Y1009" s="134"/>
      <c r="Z1009" s="134"/>
      <c r="AA1009" s="134"/>
      <c r="AB1009" s="162" t="str">
        <f t="shared" si="13"/>
        <v/>
      </c>
      <c r="AC1009" s="134"/>
      <c r="AD1009" s="134"/>
      <c r="AE1009" s="134"/>
      <c r="AF1009" s="134"/>
      <c r="AG1009" s="134"/>
      <c r="AH1009" s="134"/>
    </row>
    <row r="1010" spans="1:34" ht="12" customHeight="1">
      <c r="A1010" s="160"/>
      <c r="B1010" s="155" t="str">
        <f t="array" ref="B1010">IF(LEN(A1010)=0,"",INDEX('Smelter Look-up'!$A:$A,MATCH($A1010,'Smelter Look-up'!$E:$E,0)))</f>
        <v/>
      </c>
      <c r="C1010" s="158" t="str">
        <f t="array" ref="C1010">IF(LEN(A1010)=0,"",INDEX('Smelter Look-up'!$C:$C,MATCH($A1010,'Smelter Look-up'!$E:$E,0)))</f>
        <v/>
      </c>
      <c r="D1010" s="155"/>
      <c r="E1010" s="155" t="str">
        <f ca="1">IF(ISERROR($V1010),"",OFFSET('Smelter Look-up'!$D$4,$V1010-4,0)&amp;"")</f>
        <v/>
      </c>
      <c r="F1010" s="155" t="str">
        <f ca="1">IF(ISERROR($V1010),"",OFFSET('Smelter Look-up'!$E$4,$V1010-4,0))</f>
        <v/>
      </c>
      <c r="G1010" s="155" t="str">
        <f ca="1">IF(C1010=$X$4,IF(ISERROR($V1010),"Enter smelter details","RMI"),IF(ISERROR($V1010),"",OFFSET('Smelter Look-up'!$F$4,$V1010-4,0)))</f>
        <v/>
      </c>
      <c r="H1010" s="156" t="str">
        <f ca="1">IF(ISERROR($V1010),"",OFFSET('Smelter Look-up'!$G$4,$V1010-4,0))</f>
        <v/>
      </c>
      <c r="I1010" s="157" t="str">
        <f ca="1">IF(ISERROR($V1010),"",OFFSET('Smelter Look-up'!$H$4,$V1010-4,0))</f>
        <v/>
      </c>
      <c r="J1010" s="157" t="str">
        <f ca="1">IF(ISERROR($V1010),"",OFFSET('Smelter Look-up'!$I$4,$V1010-4,0))</f>
        <v/>
      </c>
      <c r="K1010" s="158"/>
      <c r="L1010" s="158"/>
      <c r="M1010" s="158"/>
      <c r="N1010" s="158"/>
      <c r="O1010" s="158"/>
      <c r="P1010" s="157"/>
      <c r="Q1010" s="159"/>
      <c r="R1010" s="155" t="str">
        <f ca="1">IF(ISERROR($V1010),"",OFFSET('Smelter Look-up'!$C$4,$V1010-4,0)&amp;"")</f>
        <v/>
      </c>
      <c r="S1010" s="160" t="str">
        <f t="array" aca="1" ref="S1010" ca="1">IF(B1010="","",IF(ISERROR(MATCH($E1010,CL,0)),"Unknown",INDIRECT("'C'!$A$"&amp;MATCH($E1010,CL,0)+1)))</f>
        <v/>
      </c>
      <c r="T1010" s="160" t="str">
        <f t="array" aca="1" ref="T1010" ca="1">IF(B1010="","",IF(ISERROR(MATCH($J1010,SorP!$B$1:$B$6226,0)),"",INDIRECT("'SorP'!$A$"&amp;MATCH($S1010&amp;$J1010,SorP!C:C,0))))</f>
        <v/>
      </c>
      <c r="U1010" s="161"/>
      <c r="V1010" s="151" t="e">
        <f>IF(C1010="",NA(),IF(OR(C1010="Smelter not listed",C1010="Smelter not yet identified"),MATCH($B1010&amp;$D1010,'Smelter Look-up'!$J:$J,0),MATCH($B1010&amp;$C1010,'Smelter Look-up'!$J:$J,0)))</f>
        <v>#N/A</v>
      </c>
      <c r="W1010" s="134"/>
      <c r="X1010" s="134">
        <f t="shared" ca="1" si="12"/>
        <v>0</v>
      </c>
      <c r="Y1010" s="134"/>
      <c r="Z1010" s="134"/>
      <c r="AA1010" s="134"/>
      <c r="AB1010" s="162" t="str">
        <f t="shared" si="13"/>
        <v/>
      </c>
      <c r="AC1010" s="134"/>
      <c r="AD1010" s="134"/>
      <c r="AE1010" s="134"/>
      <c r="AF1010" s="134"/>
      <c r="AG1010" s="134"/>
      <c r="AH1010" s="134"/>
    </row>
    <row r="1011" spans="1:34" ht="12" customHeight="1">
      <c r="A1011" s="160"/>
      <c r="B1011" s="155" t="str">
        <f t="array" ref="B1011">IF(LEN(A1011)=0,"",INDEX('Smelter Look-up'!$A:$A,MATCH($A1011,'Smelter Look-up'!$E:$E,0)))</f>
        <v/>
      </c>
      <c r="C1011" s="158" t="str">
        <f t="array" ref="C1011">IF(LEN(A1011)=0,"",INDEX('Smelter Look-up'!$C:$C,MATCH($A1011,'Smelter Look-up'!$E:$E,0)))</f>
        <v/>
      </c>
      <c r="D1011" s="155"/>
      <c r="E1011" s="155" t="str">
        <f ca="1">IF(ISERROR($V1011),"",OFFSET('Smelter Look-up'!$D$4,$V1011-4,0)&amp;"")</f>
        <v/>
      </c>
      <c r="F1011" s="155" t="str">
        <f ca="1">IF(ISERROR($V1011),"",OFFSET('Smelter Look-up'!$E$4,$V1011-4,0))</f>
        <v/>
      </c>
      <c r="G1011" s="155" t="str">
        <f ca="1">IF(C1011=$X$4,IF(ISERROR($V1011),"Enter smelter details","RMI"),IF(ISERROR($V1011),"",OFFSET('Smelter Look-up'!$F$4,$V1011-4,0)))</f>
        <v/>
      </c>
      <c r="H1011" s="156" t="str">
        <f ca="1">IF(ISERROR($V1011),"",OFFSET('Smelter Look-up'!$G$4,$V1011-4,0))</f>
        <v/>
      </c>
      <c r="I1011" s="157" t="str">
        <f ca="1">IF(ISERROR($V1011),"",OFFSET('Smelter Look-up'!$H$4,$V1011-4,0))</f>
        <v/>
      </c>
      <c r="J1011" s="157" t="str">
        <f ca="1">IF(ISERROR($V1011),"",OFFSET('Smelter Look-up'!$I$4,$V1011-4,0))</f>
        <v/>
      </c>
      <c r="K1011" s="158"/>
      <c r="L1011" s="158"/>
      <c r="M1011" s="158"/>
      <c r="N1011" s="158"/>
      <c r="O1011" s="158"/>
      <c r="P1011" s="157"/>
      <c r="Q1011" s="159"/>
      <c r="R1011" s="155" t="str">
        <f ca="1">IF(ISERROR($V1011),"",OFFSET('Smelter Look-up'!$C$4,$V1011-4,0)&amp;"")</f>
        <v/>
      </c>
      <c r="S1011" s="160" t="str">
        <f t="array" aca="1" ref="S1011" ca="1">IF(B1011="","",IF(ISERROR(MATCH($E1011,CL,0)),"Unknown",INDIRECT("'C'!$A$"&amp;MATCH($E1011,CL,0)+1)))</f>
        <v/>
      </c>
      <c r="T1011" s="160" t="str">
        <f t="array" aca="1" ref="T1011" ca="1">IF(B1011="","",IF(ISERROR(MATCH($J1011,SorP!$B$1:$B$6226,0)),"",INDIRECT("'SorP'!$A$"&amp;MATCH($S1011&amp;$J1011,SorP!C:C,0))))</f>
        <v/>
      </c>
      <c r="U1011" s="161"/>
      <c r="V1011" s="151" t="e">
        <f>IF(C1011="",NA(),IF(OR(C1011="Smelter not listed",C1011="Smelter not yet identified"),MATCH($B1011&amp;$D1011,'Smelter Look-up'!$J:$J,0),MATCH($B1011&amp;$C1011,'Smelter Look-up'!$J:$J,0)))</f>
        <v>#N/A</v>
      </c>
      <c r="W1011" s="134"/>
      <c r="X1011" s="134">
        <f t="shared" ca="1" si="12"/>
        <v>0</v>
      </c>
      <c r="Y1011" s="134"/>
      <c r="Z1011" s="134"/>
      <c r="AA1011" s="134"/>
      <c r="AB1011" s="162" t="str">
        <f t="shared" si="13"/>
        <v/>
      </c>
      <c r="AC1011" s="134"/>
      <c r="AD1011" s="134"/>
      <c r="AE1011" s="134"/>
      <c r="AF1011" s="134"/>
      <c r="AG1011" s="134"/>
      <c r="AH1011" s="134"/>
    </row>
    <row r="1012" spans="1:34" ht="12" customHeight="1">
      <c r="A1012" s="160"/>
      <c r="B1012" s="155" t="str">
        <f t="array" ref="B1012">IF(LEN(A1012)=0,"",INDEX('Smelter Look-up'!$A:$A,MATCH($A1012,'Smelter Look-up'!$E:$E,0)))</f>
        <v/>
      </c>
      <c r="C1012" s="158" t="str">
        <f t="array" ref="C1012">IF(LEN(A1012)=0,"",INDEX('Smelter Look-up'!$C:$C,MATCH($A1012,'Smelter Look-up'!$E:$E,0)))</f>
        <v/>
      </c>
      <c r="D1012" s="155"/>
      <c r="E1012" s="155" t="str">
        <f ca="1">IF(ISERROR($V1012),"",OFFSET('Smelter Look-up'!$D$4,$V1012-4,0)&amp;"")</f>
        <v/>
      </c>
      <c r="F1012" s="155" t="str">
        <f ca="1">IF(ISERROR($V1012),"",OFFSET('Smelter Look-up'!$E$4,$V1012-4,0))</f>
        <v/>
      </c>
      <c r="G1012" s="155" t="str">
        <f ca="1">IF(C1012=$X$4,IF(ISERROR($V1012),"Enter smelter details","RMI"),IF(ISERROR($V1012),"",OFFSET('Smelter Look-up'!$F$4,$V1012-4,0)))</f>
        <v/>
      </c>
      <c r="H1012" s="156" t="str">
        <f ca="1">IF(ISERROR($V1012),"",OFFSET('Smelter Look-up'!$G$4,$V1012-4,0))</f>
        <v/>
      </c>
      <c r="I1012" s="157" t="str">
        <f ca="1">IF(ISERROR($V1012),"",OFFSET('Smelter Look-up'!$H$4,$V1012-4,0))</f>
        <v/>
      </c>
      <c r="J1012" s="157" t="str">
        <f ca="1">IF(ISERROR($V1012),"",OFFSET('Smelter Look-up'!$I$4,$V1012-4,0))</f>
        <v/>
      </c>
      <c r="K1012" s="158"/>
      <c r="L1012" s="158"/>
      <c r="M1012" s="158"/>
      <c r="N1012" s="158"/>
      <c r="O1012" s="158"/>
      <c r="P1012" s="157"/>
      <c r="Q1012" s="159"/>
      <c r="R1012" s="155" t="str">
        <f ca="1">IF(ISERROR($V1012),"",OFFSET('Smelter Look-up'!$C$4,$V1012-4,0)&amp;"")</f>
        <v/>
      </c>
      <c r="S1012" s="160" t="str">
        <f t="array" aca="1" ref="S1012" ca="1">IF(B1012="","",IF(ISERROR(MATCH($E1012,CL,0)),"Unknown",INDIRECT("'C'!$A$"&amp;MATCH($E1012,CL,0)+1)))</f>
        <v/>
      </c>
      <c r="T1012" s="160" t="str">
        <f t="array" aca="1" ref="T1012" ca="1">IF(B1012="","",IF(ISERROR(MATCH($J1012,SorP!$B$1:$B$6226,0)),"",INDIRECT("'SorP'!$A$"&amp;MATCH($S1012&amp;$J1012,SorP!C:C,0))))</f>
        <v/>
      </c>
      <c r="U1012" s="161"/>
      <c r="V1012" s="151" t="e">
        <f>IF(C1012="",NA(),IF(OR(C1012="Smelter not listed",C1012="Smelter not yet identified"),MATCH($B1012&amp;$D1012,'Smelter Look-up'!$J:$J,0),MATCH($B1012&amp;$C1012,'Smelter Look-up'!$J:$J,0)))</f>
        <v>#N/A</v>
      </c>
      <c r="W1012" s="134"/>
      <c r="X1012" s="134">
        <f t="shared" ca="1" si="12"/>
        <v>0</v>
      </c>
      <c r="Y1012" s="134"/>
      <c r="Z1012" s="134"/>
      <c r="AA1012" s="134"/>
      <c r="AB1012" s="162" t="str">
        <f t="shared" si="13"/>
        <v/>
      </c>
      <c r="AC1012" s="134"/>
      <c r="AD1012" s="134"/>
      <c r="AE1012" s="134"/>
      <c r="AF1012" s="134"/>
      <c r="AG1012" s="134"/>
      <c r="AH1012" s="134"/>
    </row>
    <row r="1013" spans="1:34" ht="12" customHeight="1">
      <c r="A1013" s="160"/>
      <c r="B1013" s="155" t="str">
        <f t="array" ref="B1013">IF(LEN(A1013)=0,"",INDEX('Smelter Look-up'!$A:$A,MATCH($A1013,'Smelter Look-up'!$E:$E,0)))</f>
        <v/>
      </c>
      <c r="C1013" s="158" t="str">
        <f t="array" ref="C1013">IF(LEN(A1013)=0,"",INDEX('Smelter Look-up'!$C:$C,MATCH($A1013,'Smelter Look-up'!$E:$E,0)))</f>
        <v/>
      </c>
      <c r="D1013" s="155"/>
      <c r="E1013" s="155" t="str">
        <f ca="1">IF(ISERROR($V1013),"",OFFSET('Smelter Look-up'!$D$4,$V1013-4,0)&amp;"")</f>
        <v/>
      </c>
      <c r="F1013" s="155" t="str">
        <f ca="1">IF(ISERROR($V1013),"",OFFSET('Smelter Look-up'!$E$4,$V1013-4,0))</f>
        <v/>
      </c>
      <c r="G1013" s="155" t="str">
        <f ca="1">IF(C1013=$X$4,IF(ISERROR($V1013),"Enter smelter details","RMI"),IF(ISERROR($V1013),"",OFFSET('Smelter Look-up'!$F$4,$V1013-4,0)))</f>
        <v/>
      </c>
      <c r="H1013" s="156" t="str">
        <f ca="1">IF(ISERROR($V1013),"",OFFSET('Smelter Look-up'!$G$4,$V1013-4,0))</f>
        <v/>
      </c>
      <c r="I1013" s="157" t="str">
        <f ca="1">IF(ISERROR($V1013),"",OFFSET('Smelter Look-up'!$H$4,$V1013-4,0))</f>
        <v/>
      </c>
      <c r="J1013" s="157" t="str">
        <f ca="1">IF(ISERROR($V1013),"",OFFSET('Smelter Look-up'!$I$4,$V1013-4,0))</f>
        <v/>
      </c>
      <c r="K1013" s="158"/>
      <c r="L1013" s="158"/>
      <c r="M1013" s="158"/>
      <c r="N1013" s="158"/>
      <c r="O1013" s="158"/>
      <c r="P1013" s="157"/>
      <c r="Q1013" s="159"/>
      <c r="R1013" s="155" t="str">
        <f ca="1">IF(ISERROR($V1013),"",OFFSET('Smelter Look-up'!$C$4,$V1013-4,0)&amp;"")</f>
        <v/>
      </c>
      <c r="S1013" s="160" t="str">
        <f t="array" aca="1" ref="S1013" ca="1">IF(B1013="","",IF(ISERROR(MATCH($E1013,CL,0)),"Unknown",INDIRECT("'C'!$A$"&amp;MATCH($E1013,CL,0)+1)))</f>
        <v/>
      </c>
      <c r="T1013" s="160" t="str">
        <f t="array" aca="1" ref="T1013" ca="1">IF(B1013="","",IF(ISERROR(MATCH($J1013,SorP!$B$1:$B$6226,0)),"",INDIRECT("'SorP'!$A$"&amp;MATCH($S1013&amp;$J1013,SorP!C:C,0))))</f>
        <v/>
      </c>
      <c r="U1013" s="161"/>
      <c r="V1013" s="151" t="e">
        <f>IF(C1013="",NA(),IF(OR(C1013="Smelter not listed",C1013="Smelter not yet identified"),MATCH($B1013&amp;$D1013,'Smelter Look-up'!$J:$J,0),MATCH($B1013&amp;$C1013,'Smelter Look-up'!$J:$J,0)))</f>
        <v>#N/A</v>
      </c>
      <c r="W1013" s="134"/>
      <c r="X1013" s="134">
        <f t="shared" ca="1" si="12"/>
        <v>0</v>
      </c>
      <c r="Y1013" s="134"/>
      <c r="Z1013" s="134"/>
      <c r="AA1013" s="134"/>
      <c r="AB1013" s="162" t="str">
        <f t="shared" si="13"/>
        <v/>
      </c>
      <c r="AC1013" s="134"/>
      <c r="AD1013" s="134"/>
      <c r="AE1013" s="134"/>
      <c r="AF1013" s="134"/>
      <c r="AG1013" s="134"/>
      <c r="AH1013" s="134"/>
    </row>
    <row r="1014" spans="1:34" ht="12" customHeight="1">
      <c r="A1014" s="160"/>
      <c r="B1014" s="155" t="str">
        <f t="array" ref="B1014">IF(LEN(A1014)=0,"",INDEX('Smelter Look-up'!$A:$A,MATCH($A1014,'Smelter Look-up'!$E:$E,0)))</f>
        <v/>
      </c>
      <c r="C1014" s="158" t="str">
        <f t="array" ref="C1014">IF(LEN(A1014)=0,"",INDEX('Smelter Look-up'!$C:$C,MATCH($A1014,'Smelter Look-up'!$E:$E,0)))</f>
        <v/>
      </c>
      <c r="D1014" s="155"/>
      <c r="E1014" s="155" t="str">
        <f ca="1">IF(ISERROR($V1014),"",OFFSET('Smelter Look-up'!$D$4,$V1014-4,0)&amp;"")</f>
        <v/>
      </c>
      <c r="F1014" s="155" t="str">
        <f ca="1">IF(ISERROR($V1014),"",OFFSET('Smelter Look-up'!$E$4,$V1014-4,0))</f>
        <v/>
      </c>
      <c r="G1014" s="155" t="str">
        <f ca="1">IF(C1014=$X$4,IF(ISERROR($V1014),"Enter smelter details","RMI"),IF(ISERROR($V1014),"",OFFSET('Smelter Look-up'!$F$4,$V1014-4,0)))</f>
        <v/>
      </c>
      <c r="H1014" s="156" t="str">
        <f ca="1">IF(ISERROR($V1014),"",OFFSET('Smelter Look-up'!$G$4,$V1014-4,0))</f>
        <v/>
      </c>
      <c r="I1014" s="157" t="str">
        <f ca="1">IF(ISERROR($V1014),"",OFFSET('Smelter Look-up'!$H$4,$V1014-4,0))</f>
        <v/>
      </c>
      <c r="J1014" s="157" t="str">
        <f ca="1">IF(ISERROR($V1014),"",OFFSET('Smelter Look-up'!$I$4,$V1014-4,0))</f>
        <v/>
      </c>
      <c r="K1014" s="158"/>
      <c r="L1014" s="158"/>
      <c r="M1014" s="158"/>
      <c r="N1014" s="158"/>
      <c r="O1014" s="158"/>
      <c r="P1014" s="157"/>
      <c r="Q1014" s="159"/>
      <c r="R1014" s="155" t="str">
        <f ca="1">IF(ISERROR($V1014),"",OFFSET('Smelter Look-up'!$C$4,$V1014-4,0)&amp;"")</f>
        <v/>
      </c>
      <c r="S1014" s="160" t="str">
        <f t="array" aca="1" ref="S1014" ca="1">IF(B1014="","",IF(ISERROR(MATCH($E1014,CL,0)),"Unknown",INDIRECT("'C'!$A$"&amp;MATCH($E1014,CL,0)+1)))</f>
        <v/>
      </c>
      <c r="T1014" s="160" t="str">
        <f t="array" aca="1" ref="T1014" ca="1">IF(B1014="","",IF(ISERROR(MATCH($J1014,SorP!$B$1:$B$6226,0)),"",INDIRECT("'SorP'!$A$"&amp;MATCH($S1014&amp;$J1014,SorP!C:C,0))))</f>
        <v/>
      </c>
      <c r="U1014" s="161"/>
      <c r="V1014" s="151" t="e">
        <f>IF(C1014="",NA(),IF(OR(C1014="Smelter not listed",C1014="Smelter not yet identified"),MATCH($B1014&amp;$D1014,'Smelter Look-up'!$J:$J,0),MATCH($B1014&amp;$C1014,'Smelter Look-up'!$J:$J,0)))</f>
        <v>#N/A</v>
      </c>
      <c r="W1014" s="134"/>
      <c r="X1014" s="134">
        <f t="shared" ca="1" si="12"/>
        <v>0</v>
      </c>
      <c r="Y1014" s="134"/>
      <c r="Z1014" s="134"/>
      <c r="AA1014" s="134"/>
      <c r="AB1014" s="162" t="str">
        <f t="shared" si="13"/>
        <v/>
      </c>
      <c r="AC1014" s="134"/>
      <c r="AD1014" s="134"/>
      <c r="AE1014" s="134"/>
      <c r="AF1014" s="134"/>
      <c r="AG1014" s="134"/>
      <c r="AH1014" s="134"/>
    </row>
    <row r="1015" spans="1:34" ht="12" customHeight="1">
      <c r="A1015" s="160"/>
      <c r="B1015" s="155" t="str">
        <f t="array" ref="B1015">IF(LEN(A1015)=0,"",INDEX('Smelter Look-up'!$A:$A,MATCH($A1015,'Smelter Look-up'!$E:$E,0)))</f>
        <v/>
      </c>
      <c r="C1015" s="158" t="str">
        <f t="array" ref="C1015">IF(LEN(A1015)=0,"",INDEX('Smelter Look-up'!$C:$C,MATCH($A1015,'Smelter Look-up'!$E:$E,0)))</f>
        <v/>
      </c>
      <c r="D1015" s="155"/>
      <c r="E1015" s="155" t="str">
        <f ca="1">IF(ISERROR($V1015),"",OFFSET('Smelter Look-up'!$D$4,$V1015-4,0)&amp;"")</f>
        <v/>
      </c>
      <c r="F1015" s="155" t="str">
        <f ca="1">IF(ISERROR($V1015),"",OFFSET('Smelter Look-up'!$E$4,$V1015-4,0))</f>
        <v/>
      </c>
      <c r="G1015" s="155" t="str">
        <f ca="1">IF(C1015=$X$4,IF(ISERROR($V1015),"Enter smelter details","RMI"),IF(ISERROR($V1015),"",OFFSET('Smelter Look-up'!$F$4,$V1015-4,0)))</f>
        <v/>
      </c>
      <c r="H1015" s="156" t="str">
        <f ca="1">IF(ISERROR($V1015),"",OFFSET('Smelter Look-up'!$G$4,$V1015-4,0))</f>
        <v/>
      </c>
      <c r="I1015" s="157" t="str">
        <f ca="1">IF(ISERROR($V1015),"",OFFSET('Smelter Look-up'!$H$4,$V1015-4,0))</f>
        <v/>
      </c>
      <c r="J1015" s="157" t="str">
        <f ca="1">IF(ISERROR($V1015),"",OFFSET('Smelter Look-up'!$I$4,$V1015-4,0))</f>
        <v/>
      </c>
      <c r="K1015" s="158"/>
      <c r="L1015" s="158"/>
      <c r="M1015" s="158"/>
      <c r="N1015" s="158"/>
      <c r="O1015" s="158"/>
      <c r="P1015" s="157"/>
      <c r="Q1015" s="159"/>
      <c r="R1015" s="155" t="str">
        <f ca="1">IF(ISERROR($V1015),"",OFFSET('Smelter Look-up'!$C$4,$V1015-4,0)&amp;"")</f>
        <v/>
      </c>
      <c r="S1015" s="160" t="str">
        <f t="array" aca="1" ref="S1015" ca="1">IF(B1015="","",IF(ISERROR(MATCH($E1015,CL,0)),"Unknown",INDIRECT("'C'!$A$"&amp;MATCH($E1015,CL,0)+1)))</f>
        <v/>
      </c>
      <c r="T1015" s="160" t="str">
        <f t="array" aca="1" ref="T1015" ca="1">IF(B1015="","",IF(ISERROR(MATCH($J1015,SorP!$B$1:$B$6226,0)),"",INDIRECT("'SorP'!$A$"&amp;MATCH($S1015&amp;$J1015,SorP!C:C,0))))</f>
        <v/>
      </c>
      <c r="U1015" s="161"/>
      <c r="V1015" s="151" t="e">
        <f>IF(C1015="",NA(),IF(OR(C1015="Smelter not listed",C1015="Smelter not yet identified"),MATCH($B1015&amp;$D1015,'Smelter Look-up'!$J:$J,0),MATCH($B1015&amp;$C1015,'Smelter Look-up'!$J:$J,0)))</f>
        <v>#N/A</v>
      </c>
      <c r="W1015" s="134"/>
      <c r="X1015" s="134">
        <f t="shared" ca="1" si="12"/>
        <v>0</v>
      </c>
      <c r="Y1015" s="134"/>
      <c r="Z1015" s="134"/>
      <c r="AA1015" s="134"/>
      <c r="AB1015" s="162" t="str">
        <f t="shared" si="13"/>
        <v/>
      </c>
      <c r="AC1015" s="134"/>
      <c r="AD1015" s="134"/>
      <c r="AE1015" s="134"/>
      <c r="AF1015" s="134"/>
      <c r="AG1015" s="134"/>
      <c r="AH1015" s="134"/>
    </row>
    <row r="1016" spans="1:34" ht="12" customHeight="1">
      <c r="A1016" s="160"/>
      <c r="B1016" s="155" t="str">
        <f t="array" ref="B1016">IF(LEN(A1016)=0,"",INDEX('Smelter Look-up'!$A:$A,MATCH($A1016,'Smelter Look-up'!$E:$E,0)))</f>
        <v/>
      </c>
      <c r="C1016" s="158" t="str">
        <f t="array" ref="C1016">IF(LEN(A1016)=0,"",INDEX('Smelter Look-up'!$C:$C,MATCH($A1016,'Smelter Look-up'!$E:$E,0)))</f>
        <v/>
      </c>
      <c r="D1016" s="155"/>
      <c r="E1016" s="155" t="str">
        <f ca="1">IF(ISERROR($V1016),"",OFFSET('Smelter Look-up'!$D$4,$V1016-4,0)&amp;"")</f>
        <v/>
      </c>
      <c r="F1016" s="155" t="str">
        <f ca="1">IF(ISERROR($V1016),"",OFFSET('Smelter Look-up'!$E$4,$V1016-4,0))</f>
        <v/>
      </c>
      <c r="G1016" s="155" t="str">
        <f ca="1">IF(C1016=$X$4,IF(ISERROR($V1016),"Enter smelter details","RMI"),IF(ISERROR($V1016),"",OFFSET('Smelter Look-up'!$F$4,$V1016-4,0)))</f>
        <v/>
      </c>
      <c r="H1016" s="156" t="str">
        <f ca="1">IF(ISERROR($V1016),"",OFFSET('Smelter Look-up'!$G$4,$V1016-4,0))</f>
        <v/>
      </c>
      <c r="I1016" s="157" t="str">
        <f ca="1">IF(ISERROR($V1016),"",OFFSET('Smelter Look-up'!$H$4,$V1016-4,0))</f>
        <v/>
      </c>
      <c r="J1016" s="157" t="str">
        <f ca="1">IF(ISERROR($V1016),"",OFFSET('Smelter Look-up'!$I$4,$V1016-4,0))</f>
        <v/>
      </c>
      <c r="K1016" s="158"/>
      <c r="L1016" s="158"/>
      <c r="M1016" s="158"/>
      <c r="N1016" s="158"/>
      <c r="O1016" s="158"/>
      <c r="P1016" s="157"/>
      <c r="Q1016" s="159"/>
      <c r="R1016" s="155" t="str">
        <f ca="1">IF(ISERROR($V1016),"",OFFSET('Smelter Look-up'!$C$4,$V1016-4,0)&amp;"")</f>
        <v/>
      </c>
      <c r="S1016" s="160" t="str">
        <f t="array" aca="1" ref="S1016" ca="1">IF(B1016="","",IF(ISERROR(MATCH($E1016,CL,0)),"Unknown",INDIRECT("'C'!$A$"&amp;MATCH($E1016,CL,0)+1)))</f>
        <v/>
      </c>
      <c r="T1016" s="160" t="str">
        <f t="array" aca="1" ref="T1016" ca="1">IF(B1016="","",IF(ISERROR(MATCH($J1016,SorP!$B$1:$B$6226,0)),"",INDIRECT("'SorP'!$A$"&amp;MATCH($S1016&amp;$J1016,SorP!C:C,0))))</f>
        <v/>
      </c>
      <c r="U1016" s="161"/>
      <c r="V1016" s="151" t="e">
        <f>IF(C1016="",NA(),IF(OR(C1016="Smelter not listed",C1016="Smelter not yet identified"),MATCH($B1016&amp;$D1016,'Smelter Look-up'!$J:$J,0),MATCH($B1016&amp;$C1016,'Smelter Look-up'!$J:$J,0)))</f>
        <v>#N/A</v>
      </c>
      <c r="W1016" s="134"/>
      <c r="X1016" s="134">
        <f t="shared" ca="1" si="12"/>
        <v>0</v>
      </c>
      <c r="Y1016" s="134"/>
      <c r="Z1016" s="134"/>
      <c r="AA1016" s="134"/>
      <c r="AB1016" s="162" t="str">
        <f t="shared" si="13"/>
        <v/>
      </c>
      <c r="AC1016" s="134"/>
      <c r="AD1016" s="134"/>
      <c r="AE1016" s="134"/>
      <c r="AF1016" s="134"/>
      <c r="AG1016" s="134"/>
      <c r="AH1016" s="134"/>
    </row>
    <row r="1017" spans="1:34" ht="12" customHeight="1">
      <c r="A1017" s="160"/>
      <c r="B1017" s="155" t="str">
        <f t="array" ref="B1017">IF(LEN(A1017)=0,"",INDEX('Smelter Look-up'!$A:$A,MATCH($A1017,'Smelter Look-up'!$E:$E,0)))</f>
        <v/>
      </c>
      <c r="C1017" s="158" t="str">
        <f t="array" ref="C1017">IF(LEN(A1017)=0,"",INDEX('Smelter Look-up'!$C:$C,MATCH($A1017,'Smelter Look-up'!$E:$E,0)))</f>
        <v/>
      </c>
      <c r="D1017" s="155"/>
      <c r="E1017" s="155" t="str">
        <f ca="1">IF(ISERROR($V1017),"",OFFSET('Smelter Look-up'!$D$4,$V1017-4,0)&amp;"")</f>
        <v/>
      </c>
      <c r="F1017" s="155" t="str">
        <f ca="1">IF(ISERROR($V1017),"",OFFSET('Smelter Look-up'!$E$4,$V1017-4,0))</f>
        <v/>
      </c>
      <c r="G1017" s="155" t="str">
        <f ca="1">IF(C1017=$X$4,IF(ISERROR($V1017),"Enter smelter details","RMI"),IF(ISERROR($V1017),"",OFFSET('Smelter Look-up'!$F$4,$V1017-4,0)))</f>
        <v/>
      </c>
      <c r="H1017" s="156" t="str">
        <f ca="1">IF(ISERROR($V1017),"",OFFSET('Smelter Look-up'!$G$4,$V1017-4,0))</f>
        <v/>
      </c>
      <c r="I1017" s="157" t="str">
        <f ca="1">IF(ISERROR($V1017),"",OFFSET('Smelter Look-up'!$H$4,$V1017-4,0))</f>
        <v/>
      </c>
      <c r="J1017" s="157" t="str">
        <f ca="1">IF(ISERROR($V1017),"",OFFSET('Smelter Look-up'!$I$4,$V1017-4,0))</f>
        <v/>
      </c>
      <c r="K1017" s="158"/>
      <c r="L1017" s="158"/>
      <c r="M1017" s="158"/>
      <c r="N1017" s="158"/>
      <c r="O1017" s="158"/>
      <c r="P1017" s="157"/>
      <c r="Q1017" s="159"/>
      <c r="R1017" s="155" t="str">
        <f ca="1">IF(ISERROR($V1017),"",OFFSET('Smelter Look-up'!$C$4,$V1017-4,0)&amp;"")</f>
        <v/>
      </c>
      <c r="S1017" s="160" t="str">
        <f t="array" aca="1" ref="S1017" ca="1">IF(B1017="","",IF(ISERROR(MATCH($E1017,CL,0)),"Unknown",INDIRECT("'C'!$A$"&amp;MATCH($E1017,CL,0)+1)))</f>
        <v/>
      </c>
      <c r="T1017" s="160" t="str">
        <f t="array" aca="1" ref="T1017" ca="1">IF(B1017="","",IF(ISERROR(MATCH($J1017,SorP!$B$1:$B$6226,0)),"",INDIRECT("'SorP'!$A$"&amp;MATCH($S1017&amp;$J1017,SorP!C:C,0))))</f>
        <v/>
      </c>
      <c r="U1017" s="161"/>
      <c r="V1017" s="151" t="e">
        <f>IF(C1017="",NA(),IF(OR(C1017="Smelter not listed",C1017="Smelter not yet identified"),MATCH($B1017&amp;$D1017,'Smelter Look-up'!$J:$J,0),MATCH($B1017&amp;$C1017,'Smelter Look-up'!$J:$J,0)))</f>
        <v>#N/A</v>
      </c>
      <c r="W1017" s="134"/>
      <c r="X1017" s="134">
        <f t="shared" ref="X1017:X1271" ca="1" si="14">IF(AND(C1017="Smelter not listed",OR(LEN(D1017)=0,LEN(E1017)=0)),1,0)</f>
        <v>0</v>
      </c>
      <c r="Y1017" s="134"/>
      <c r="Z1017" s="134"/>
      <c r="AA1017" s="134"/>
      <c r="AB1017" s="162" t="str">
        <f t="shared" ref="AB1017:AB1271" si="15">B1017&amp;C1017</f>
        <v/>
      </c>
      <c r="AC1017" s="134"/>
      <c r="AD1017" s="134"/>
      <c r="AE1017" s="134"/>
      <c r="AF1017" s="134"/>
      <c r="AG1017" s="134"/>
      <c r="AH1017" s="134"/>
    </row>
    <row r="1018" spans="1:34" ht="12" customHeight="1">
      <c r="A1018" s="160"/>
      <c r="B1018" s="155" t="str">
        <f t="array" ref="B1018">IF(LEN(A1018)=0,"",INDEX('Smelter Look-up'!$A:$A,MATCH($A1018,'Smelter Look-up'!$E:$E,0)))</f>
        <v/>
      </c>
      <c r="C1018" s="158" t="str">
        <f t="array" ref="C1018">IF(LEN(A1018)=0,"",INDEX('Smelter Look-up'!$C:$C,MATCH($A1018,'Smelter Look-up'!$E:$E,0)))</f>
        <v/>
      </c>
      <c r="D1018" s="155"/>
      <c r="E1018" s="155" t="str">
        <f ca="1">IF(ISERROR($V1018),"",OFFSET('Smelter Look-up'!$D$4,$V1018-4,0)&amp;"")</f>
        <v/>
      </c>
      <c r="F1018" s="155" t="str">
        <f ca="1">IF(ISERROR($V1018),"",OFFSET('Smelter Look-up'!$E$4,$V1018-4,0))</f>
        <v/>
      </c>
      <c r="G1018" s="155" t="str">
        <f ca="1">IF(C1018=$X$4,IF(ISERROR($V1018),"Enter smelter details","RMI"),IF(ISERROR($V1018),"",OFFSET('Smelter Look-up'!$F$4,$V1018-4,0)))</f>
        <v/>
      </c>
      <c r="H1018" s="156" t="str">
        <f ca="1">IF(ISERROR($V1018),"",OFFSET('Smelter Look-up'!$G$4,$V1018-4,0))</f>
        <v/>
      </c>
      <c r="I1018" s="157" t="str">
        <f ca="1">IF(ISERROR($V1018),"",OFFSET('Smelter Look-up'!$H$4,$V1018-4,0))</f>
        <v/>
      </c>
      <c r="J1018" s="157" t="str">
        <f ca="1">IF(ISERROR($V1018),"",OFFSET('Smelter Look-up'!$I$4,$V1018-4,0))</f>
        <v/>
      </c>
      <c r="K1018" s="158"/>
      <c r="L1018" s="158"/>
      <c r="M1018" s="158"/>
      <c r="N1018" s="158"/>
      <c r="O1018" s="158"/>
      <c r="P1018" s="157"/>
      <c r="Q1018" s="159"/>
      <c r="R1018" s="155" t="str">
        <f ca="1">IF(ISERROR($V1018),"",OFFSET('Smelter Look-up'!$C$4,$V1018-4,0)&amp;"")</f>
        <v/>
      </c>
      <c r="S1018" s="160" t="str">
        <f t="array" aca="1" ref="S1018" ca="1">IF(B1018="","",IF(ISERROR(MATCH($E1018,CL,0)),"Unknown",INDIRECT("'C'!$A$"&amp;MATCH($E1018,CL,0)+1)))</f>
        <v/>
      </c>
      <c r="T1018" s="160" t="str">
        <f t="array" aca="1" ref="T1018" ca="1">IF(B1018="","",IF(ISERROR(MATCH($J1018,SorP!$B$1:$B$6226,0)),"",INDIRECT("'SorP'!$A$"&amp;MATCH($S1018&amp;$J1018,SorP!C:C,0))))</f>
        <v/>
      </c>
      <c r="U1018" s="161"/>
      <c r="V1018" s="151" t="e">
        <f>IF(C1018="",NA(),IF(OR(C1018="Smelter not listed",C1018="Smelter not yet identified"),MATCH($B1018&amp;$D1018,'Smelter Look-up'!$J:$J,0),MATCH($B1018&amp;$C1018,'Smelter Look-up'!$J:$J,0)))</f>
        <v>#N/A</v>
      </c>
      <c r="W1018" s="134"/>
      <c r="X1018" s="134">
        <f t="shared" ca="1" si="14"/>
        <v>0</v>
      </c>
      <c r="Y1018" s="134"/>
      <c r="Z1018" s="134"/>
      <c r="AA1018" s="134"/>
      <c r="AB1018" s="162" t="str">
        <f t="shared" si="15"/>
        <v/>
      </c>
      <c r="AC1018" s="134"/>
      <c r="AD1018" s="134"/>
      <c r="AE1018" s="134"/>
      <c r="AF1018" s="134"/>
      <c r="AG1018" s="134"/>
      <c r="AH1018" s="134"/>
    </row>
    <row r="1019" spans="1:34" ht="12" customHeight="1">
      <c r="A1019" s="160"/>
      <c r="B1019" s="155" t="str">
        <f t="array" ref="B1019">IF(LEN(A1019)=0,"",INDEX('Smelter Look-up'!$A:$A,MATCH($A1019,'Smelter Look-up'!$E:$E,0)))</f>
        <v/>
      </c>
      <c r="C1019" s="158" t="str">
        <f t="array" ref="C1019">IF(LEN(A1019)=0,"",INDEX('Smelter Look-up'!$C:$C,MATCH($A1019,'Smelter Look-up'!$E:$E,0)))</f>
        <v/>
      </c>
      <c r="D1019" s="155"/>
      <c r="E1019" s="155" t="str">
        <f ca="1">IF(ISERROR($V1019),"",OFFSET('Smelter Look-up'!$D$4,$V1019-4,0)&amp;"")</f>
        <v/>
      </c>
      <c r="F1019" s="155" t="str">
        <f ca="1">IF(ISERROR($V1019),"",OFFSET('Smelter Look-up'!$E$4,$V1019-4,0))</f>
        <v/>
      </c>
      <c r="G1019" s="155" t="str">
        <f ca="1">IF(C1019=$X$4,IF(ISERROR($V1019),"Enter smelter details","RMI"),IF(ISERROR($V1019),"",OFFSET('Smelter Look-up'!$F$4,$V1019-4,0)))</f>
        <v/>
      </c>
      <c r="H1019" s="156" t="str">
        <f ca="1">IF(ISERROR($V1019),"",OFFSET('Smelter Look-up'!$G$4,$V1019-4,0))</f>
        <v/>
      </c>
      <c r="I1019" s="157" t="str">
        <f ca="1">IF(ISERROR($V1019),"",OFFSET('Smelter Look-up'!$H$4,$V1019-4,0))</f>
        <v/>
      </c>
      <c r="J1019" s="157" t="str">
        <f ca="1">IF(ISERROR($V1019),"",OFFSET('Smelter Look-up'!$I$4,$V1019-4,0))</f>
        <v/>
      </c>
      <c r="K1019" s="158"/>
      <c r="L1019" s="158"/>
      <c r="M1019" s="158"/>
      <c r="N1019" s="158"/>
      <c r="O1019" s="158"/>
      <c r="P1019" s="157"/>
      <c r="Q1019" s="159"/>
      <c r="R1019" s="155" t="str">
        <f ca="1">IF(ISERROR($V1019),"",OFFSET('Smelter Look-up'!$C$4,$V1019-4,0)&amp;"")</f>
        <v/>
      </c>
      <c r="S1019" s="160" t="str">
        <f t="array" aca="1" ref="S1019" ca="1">IF(B1019="","",IF(ISERROR(MATCH($E1019,CL,0)),"Unknown",INDIRECT("'C'!$A$"&amp;MATCH($E1019,CL,0)+1)))</f>
        <v/>
      </c>
      <c r="T1019" s="160" t="str">
        <f t="array" aca="1" ref="T1019" ca="1">IF(B1019="","",IF(ISERROR(MATCH($J1019,SorP!$B$1:$B$6226,0)),"",INDIRECT("'SorP'!$A$"&amp;MATCH($S1019&amp;$J1019,SorP!C:C,0))))</f>
        <v/>
      </c>
      <c r="U1019" s="161"/>
      <c r="V1019" s="151" t="e">
        <f>IF(C1019="",NA(),IF(OR(C1019="Smelter not listed",C1019="Smelter not yet identified"),MATCH($B1019&amp;$D1019,'Smelter Look-up'!$J:$J,0),MATCH($B1019&amp;$C1019,'Smelter Look-up'!$J:$J,0)))</f>
        <v>#N/A</v>
      </c>
      <c r="W1019" s="134"/>
      <c r="X1019" s="134">
        <f t="shared" ca="1" si="14"/>
        <v>0</v>
      </c>
      <c r="Y1019" s="134"/>
      <c r="Z1019" s="134"/>
      <c r="AA1019" s="134"/>
      <c r="AB1019" s="162" t="str">
        <f t="shared" si="15"/>
        <v/>
      </c>
      <c r="AC1019" s="134"/>
      <c r="AD1019" s="134"/>
      <c r="AE1019" s="134"/>
      <c r="AF1019" s="134"/>
      <c r="AG1019" s="134"/>
      <c r="AH1019" s="134"/>
    </row>
    <row r="1020" spans="1:34" ht="12" customHeight="1">
      <c r="A1020" s="160"/>
      <c r="B1020" s="155" t="str">
        <f t="array" ref="B1020">IF(LEN(A1020)=0,"",INDEX('Smelter Look-up'!$A:$A,MATCH($A1020,'Smelter Look-up'!$E:$E,0)))</f>
        <v/>
      </c>
      <c r="C1020" s="158" t="str">
        <f t="array" ref="C1020">IF(LEN(A1020)=0,"",INDEX('Smelter Look-up'!$C:$C,MATCH($A1020,'Smelter Look-up'!$E:$E,0)))</f>
        <v/>
      </c>
      <c r="D1020" s="155"/>
      <c r="E1020" s="155" t="str">
        <f ca="1">IF(ISERROR($V1020),"",OFFSET('Smelter Look-up'!$D$4,$V1020-4,0)&amp;"")</f>
        <v/>
      </c>
      <c r="F1020" s="155" t="str">
        <f ca="1">IF(ISERROR($V1020),"",OFFSET('Smelter Look-up'!$E$4,$V1020-4,0))</f>
        <v/>
      </c>
      <c r="G1020" s="155" t="str">
        <f ca="1">IF(C1020=$X$4,IF(ISERROR($V1020),"Enter smelter details","RMI"),IF(ISERROR($V1020),"",OFFSET('Smelter Look-up'!$F$4,$V1020-4,0)))</f>
        <v/>
      </c>
      <c r="H1020" s="156" t="str">
        <f ca="1">IF(ISERROR($V1020),"",OFFSET('Smelter Look-up'!$G$4,$V1020-4,0))</f>
        <v/>
      </c>
      <c r="I1020" s="157" t="str">
        <f ca="1">IF(ISERROR($V1020),"",OFFSET('Smelter Look-up'!$H$4,$V1020-4,0))</f>
        <v/>
      </c>
      <c r="J1020" s="157" t="str">
        <f ca="1">IF(ISERROR($V1020),"",OFFSET('Smelter Look-up'!$I$4,$V1020-4,0))</f>
        <v/>
      </c>
      <c r="K1020" s="158"/>
      <c r="L1020" s="158"/>
      <c r="M1020" s="158"/>
      <c r="N1020" s="158"/>
      <c r="O1020" s="158"/>
      <c r="P1020" s="157"/>
      <c r="Q1020" s="159"/>
      <c r="R1020" s="155" t="str">
        <f ca="1">IF(ISERROR($V1020),"",OFFSET('Smelter Look-up'!$C$4,$V1020-4,0)&amp;"")</f>
        <v/>
      </c>
      <c r="S1020" s="160" t="str">
        <f t="array" aca="1" ref="S1020" ca="1">IF(B1020="","",IF(ISERROR(MATCH($E1020,CL,0)),"Unknown",INDIRECT("'C'!$A$"&amp;MATCH($E1020,CL,0)+1)))</f>
        <v/>
      </c>
      <c r="T1020" s="160" t="str">
        <f t="array" aca="1" ref="T1020" ca="1">IF(B1020="","",IF(ISERROR(MATCH($J1020,SorP!$B$1:$B$6226,0)),"",INDIRECT("'SorP'!$A$"&amp;MATCH($S1020&amp;$J1020,SorP!C:C,0))))</f>
        <v/>
      </c>
      <c r="U1020" s="161"/>
      <c r="V1020" s="151" t="e">
        <f>IF(C1020="",NA(),IF(OR(C1020="Smelter not listed",C1020="Smelter not yet identified"),MATCH($B1020&amp;$D1020,'Smelter Look-up'!$J:$J,0),MATCH($B1020&amp;$C1020,'Smelter Look-up'!$J:$J,0)))</f>
        <v>#N/A</v>
      </c>
      <c r="W1020" s="134"/>
      <c r="X1020" s="134">
        <f t="shared" ca="1" si="14"/>
        <v>0</v>
      </c>
      <c r="Y1020" s="134"/>
      <c r="Z1020" s="134"/>
      <c r="AA1020" s="134"/>
      <c r="AB1020" s="162" t="str">
        <f t="shared" si="15"/>
        <v/>
      </c>
      <c r="AC1020" s="134"/>
      <c r="AD1020" s="134"/>
      <c r="AE1020" s="134"/>
      <c r="AF1020" s="134"/>
      <c r="AG1020" s="134"/>
      <c r="AH1020" s="134"/>
    </row>
    <row r="1021" spans="1:34" ht="12" customHeight="1">
      <c r="A1021" s="160"/>
      <c r="B1021" s="155" t="str">
        <f t="array" ref="B1021">IF(LEN(A1021)=0,"",INDEX('Smelter Look-up'!$A:$A,MATCH($A1021,'Smelter Look-up'!$E:$E,0)))</f>
        <v/>
      </c>
      <c r="C1021" s="158" t="str">
        <f t="array" ref="C1021">IF(LEN(A1021)=0,"",INDEX('Smelter Look-up'!$C:$C,MATCH($A1021,'Smelter Look-up'!$E:$E,0)))</f>
        <v/>
      </c>
      <c r="D1021" s="155"/>
      <c r="E1021" s="155" t="str">
        <f ca="1">IF(ISERROR($V1021),"",OFFSET('Smelter Look-up'!$D$4,$V1021-4,0)&amp;"")</f>
        <v/>
      </c>
      <c r="F1021" s="155" t="str">
        <f ca="1">IF(ISERROR($V1021),"",OFFSET('Smelter Look-up'!$E$4,$V1021-4,0))</f>
        <v/>
      </c>
      <c r="G1021" s="155" t="str">
        <f ca="1">IF(C1021=$X$4,IF(ISERROR($V1021),"Enter smelter details","RMI"),IF(ISERROR($V1021),"",OFFSET('Smelter Look-up'!$F$4,$V1021-4,0)))</f>
        <v/>
      </c>
      <c r="H1021" s="156" t="str">
        <f ca="1">IF(ISERROR($V1021),"",OFFSET('Smelter Look-up'!$G$4,$V1021-4,0))</f>
        <v/>
      </c>
      <c r="I1021" s="157" t="str">
        <f ca="1">IF(ISERROR($V1021),"",OFFSET('Smelter Look-up'!$H$4,$V1021-4,0))</f>
        <v/>
      </c>
      <c r="J1021" s="157" t="str">
        <f ca="1">IF(ISERROR($V1021),"",OFFSET('Smelter Look-up'!$I$4,$V1021-4,0))</f>
        <v/>
      </c>
      <c r="K1021" s="158"/>
      <c r="L1021" s="158"/>
      <c r="M1021" s="158"/>
      <c r="N1021" s="158"/>
      <c r="O1021" s="158"/>
      <c r="P1021" s="157"/>
      <c r="Q1021" s="159"/>
      <c r="R1021" s="155" t="str">
        <f ca="1">IF(ISERROR($V1021),"",OFFSET('Smelter Look-up'!$C$4,$V1021-4,0)&amp;"")</f>
        <v/>
      </c>
      <c r="S1021" s="160" t="str">
        <f t="array" aca="1" ref="S1021" ca="1">IF(B1021="","",IF(ISERROR(MATCH($E1021,CL,0)),"Unknown",INDIRECT("'C'!$A$"&amp;MATCH($E1021,CL,0)+1)))</f>
        <v/>
      </c>
      <c r="T1021" s="160" t="str">
        <f t="array" aca="1" ref="T1021" ca="1">IF(B1021="","",IF(ISERROR(MATCH($J1021,SorP!$B$1:$B$6226,0)),"",INDIRECT("'SorP'!$A$"&amp;MATCH($S1021&amp;$J1021,SorP!C:C,0))))</f>
        <v/>
      </c>
      <c r="U1021" s="161"/>
      <c r="V1021" s="151" t="e">
        <f>IF(C1021="",NA(),IF(OR(C1021="Smelter not listed",C1021="Smelter not yet identified"),MATCH($B1021&amp;$D1021,'Smelter Look-up'!$J:$J,0),MATCH($B1021&amp;$C1021,'Smelter Look-up'!$J:$J,0)))</f>
        <v>#N/A</v>
      </c>
      <c r="W1021" s="134"/>
      <c r="X1021" s="134">
        <f t="shared" ca="1" si="14"/>
        <v>0</v>
      </c>
      <c r="Y1021" s="134"/>
      <c r="Z1021" s="134"/>
      <c r="AA1021" s="134"/>
      <c r="AB1021" s="162" t="str">
        <f t="shared" si="15"/>
        <v/>
      </c>
      <c r="AC1021" s="134"/>
      <c r="AD1021" s="134"/>
      <c r="AE1021" s="134"/>
      <c r="AF1021" s="134"/>
      <c r="AG1021" s="134"/>
      <c r="AH1021" s="134"/>
    </row>
    <row r="1022" spans="1:34" ht="12" customHeight="1">
      <c r="A1022" s="160"/>
      <c r="B1022" s="155" t="str">
        <f t="array" ref="B1022">IF(LEN(A1022)=0,"",INDEX('Smelter Look-up'!$A:$A,MATCH($A1022,'Smelter Look-up'!$E:$E,0)))</f>
        <v/>
      </c>
      <c r="C1022" s="158" t="str">
        <f t="array" ref="C1022">IF(LEN(A1022)=0,"",INDEX('Smelter Look-up'!$C:$C,MATCH($A1022,'Smelter Look-up'!$E:$E,0)))</f>
        <v/>
      </c>
      <c r="D1022" s="155"/>
      <c r="E1022" s="155" t="str">
        <f ca="1">IF(ISERROR($V1022),"",OFFSET('Smelter Look-up'!$D$4,$V1022-4,0)&amp;"")</f>
        <v/>
      </c>
      <c r="F1022" s="155" t="str">
        <f ca="1">IF(ISERROR($V1022),"",OFFSET('Smelter Look-up'!$E$4,$V1022-4,0))</f>
        <v/>
      </c>
      <c r="G1022" s="155" t="str">
        <f ca="1">IF(C1022=$X$4,IF(ISERROR($V1022),"Enter smelter details","RMI"),IF(ISERROR($V1022),"",OFFSET('Smelter Look-up'!$F$4,$V1022-4,0)))</f>
        <v/>
      </c>
      <c r="H1022" s="156" t="str">
        <f ca="1">IF(ISERROR($V1022),"",OFFSET('Smelter Look-up'!$G$4,$V1022-4,0))</f>
        <v/>
      </c>
      <c r="I1022" s="157" t="str">
        <f ca="1">IF(ISERROR($V1022),"",OFFSET('Smelter Look-up'!$H$4,$V1022-4,0))</f>
        <v/>
      </c>
      <c r="J1022" s="157" t="str">
        <f ca="1">IF(ISERROR($V1022),"",OFFSET('Smelter Look-up'!$I$4,$V1022-4,0))</f>
        <v/>
      </c>
      <c r="K1022" s="158"/>
      <c r="L1022" s="158"/>
      <c r="M1022" s="158"/>
      <c r="N1022" s="158"/>
      <c r="O1022" s="158"/>
      <c r="P1022" s="157"/>
      <c r="Q1022" s="159"/>
      <c r="R1022" s="155" t="str">
        <f ca="1">IF(ISERROR($V1022),"",OFFSET('Smelter Look-up'!$C$4,$V1022-4,0)&amp;"")</f>
        <v/>
      </c>
      <c r="S1022" s="160" t="str">
        <f t="array" aca="1" ref="S1022" ca="1">IF(B1022="","",IF(ISERROR(MATCH($E1022,CL,0)),"Unknown",INDIRECT("'C'!$A$"&amp;MATCH($E1022,CL,0)+1)))</f>
        <v/>
      </c>
      <c r="T1022" s="160" t="str">
        <f t="array" aca="1" ref="T1022" ca="1">IF(B1022="","",IF(ISERROR(MATCH($J1022,SorP!$B$1:$B$6226,0)),"",INDIRECT("'SorP'!$A$"&amp;MATCH($S1022&amp;$J1022,SorP!C:C,0))))</f>
        <v/>
      </c>
      <c r="U1022" s="161"/>
      <c r="V1022" s="151" t="e">
        <f>IF(C1022="",NA(),IF(OR(C1022="Smelter not listed",C1022="Smelter not yet identified"),MATCH($B1022&amp;$D1022,'Smelter Look-up'!$J:$J,0),MATCH($B1022&amp;$C1022,'Smelter Look-up'!$J:$J,0)))</f>
        <v>#N/A</v>
      </c>
      <c r="W1022" s="134"/>
      <c r="X1022" s="134">
        <f t="shared" ca="1" si="14"/>
        <v>0</v>
      </c>
      <c r="Y1022" s="134"/>
      <c r="Z1022" s="134"/>
      <c r="AA1022" s="134"/>
      <c r="AB1022" s="162" t="str">
        <f t="shared" si="15"/>
        <v/>
      </c>
      <c r="AC1022" s="134"/>
      <c r="AD1022" s="134"/>
      <c r="AE1022" s="134"/>
      <c r="AF1022" s="134"/>
      <c r="AG1022" s="134"/>
      <c r="AH1022" s="134"/>
    </row>
    <row r="1023" spans="1:34" ht="12" customHeight="1">
      <c r="A1023" s="160"/>
      <c r="B1023" s="155" t="str">
        <f t="array" ref="B1023">IF(LEN(A1023)=0,"",INDEX('Smelter Look-up'!$A:$A,MATCH($A1023,'Smelter Look-up'!$E:$E,0)))</f>
        <v/>
      </c>
      <c r="C1023" s="158" t="str">
        <f t="array" ref="C1023">IF(LEN(A1023)=0,"",INDEX('Smelter Look-up'!$C:$C,MATCH($A1023,'Smelter Look-up'!$E:$E,0)))</f>
        <v/>
      </c>
      <c r="D1023" s="155"/>
      <c r="E1023" s="155" t="str">
        <f ca="1">IF(ISERROR($V1023),"",OFFSET('Smelter Look-up'!$D$4,$V1023-4,0)&amp;"")</f>
        <v/>
      </c>
      <c r="F1023" s="155" t="str">
        <f ca="1">IF(ISERROR($V1023),"",OFFSET('Smelter Look-up'!$E$4,$V1023-4,0))</f>
        <v/>
      </c>
      <c r="G1023" s="155" t="str">
        <f ca="1">IF(C1023=$X$4,IF(ISERROR($V1023),"Enter smelter details","RMI"),IF(ISERROR($V1023),"",OFFSET('Smelter Look-up'!$F$4,$V1023-4,0)))</f>
        <v/>
      </c>
      <c r="H1023" s="156" t="str">
        <f ca="1">IF(ISERROR($V1023),"",OFFSET('Smelter Look-up'!$G$4,$V1023-4,0))</f>
        <v/>
      </c>
      <c r="I1023" s="157" t="str">
        <f ca="1">IF(ISERROR($V1023),"",OFFSET('Smelter Look-up'!$H$4,$V1023-4,0))</f>
        <v/>
      </c>
      <c r="J1023" s="157" t="str">
        <f ca="1">IF(ISERROR($V1023),"",OFFSET('Smelter Look-up'!$I$4,$V1023-4,0))</f>
        <v/>
      </c>
      <c r="K1023" s="158"/>
      <c r="L1023" s="158"/>
      <c r="M1023" s="158"/>
      <c r="N1023" s="158"/>
      <c r="O1023" s="158"/>
      <c r="P1023" s="157"/>
      <c r="Q1023" s="159"/>
      <c r="R1023" s="155" t="str">
        <f ca="1">IF(ISERROR($V1023),"",OFFSET('Smelter Look-up'!$C$4,$V1023-4,0)&amp;"")</f>
        <v/>
      </c>
      <c r="S1023" s="160" t="str">
        <f t="array" aca="1" ref="S1023" ca="1">IF(B1023="","",IF(ISERROR(MATCH($E1023,CL,0)),"Unknown",INDIRECT("'C'!$A$"&amp;MATCH($E1023,CL,0)+1)))</f>
        <v/>
      </c>
      <c r="T1023" s="160" t="str">
        <f t="array" aca="1" ref="T1023" ca="1">IF(B1023="","",IF(ISERROR(MATCH($J1023,SorP!$B$1:$B$6226,0)),"",INDIRECT("'SorP'!$A$"&amp;MATCH($S1023&amp;$J1023,SorP!C:C,0))))</f>
        <v/>
      </c>
      <c r="U1023" s="161"/>
      <c r="V1023" s="151" t="e">
        <f>IF(C1023="",NA(),IF(OR(C1023="Smelter not listed",C1023="Smelter not yet identified"),MATCH($B1023&amp;$D1023,'Smelter Look-up'!$J:$J,0),MATCH($B1023&amp;$C1023,'Smelter Look-up'!$J:$J,0)))</f>
        <v>#N/A</v>
      </c>
      <c r="W1023" s="134"/>
      <c r="X1023" s="134">
        <f t="shared" ca="1" si="14"/>
        <v>0</v>
      </c>
      <c r="Y1023" s="134"/>
      <c r="Z1023" s="134"/>
      <c r="AA1023" s="134"/>
      <c r="AB1023" s="162" t="str">
        <f t="shared" si="15"/>
        <v/>
      </c>
      <c r="AC1023" s="134"/>
      <c r="AD1023" s="134"/>
      <c r="AE1023" s="134"/>
      <c r="AF1023" s="134"/>
      <c r="AG1023" s="134"/>
      <c r="AH1023" s="134"/>
    </row>
    <row r="1024" spans="1:34" ht="12" customHeight="1">
      <c r="A1024" s="160"/>
      <c r="B1024" s="155" t="str">
        <f t="array" ref="B1024">IF(LEN(A1024)=0,"",INDEX('Smelter Look-up'!$A:$A,MATCH($A1024,'Smelter Look-up'!$E:$E,0)))</f>
        <v/>
      </c>
      <c r="C1024" s="158" t="str">
        <f t="array" ref="C1024">IF(LEN(A1024)=0,"",INDEX('Smelter Look-up'!$C:$C,MATCH($A1024,'Smelter Look-up'!$E:$E,0)))</f>
        <v/>
      </c>
      <c r="D1024" s="155"/>
      <c r="E1024" s="155" t="str">
        <f ca="1">IF(ISERROR($V1024),"",OFFSET('Smelter Look-up'!$D$4,$V1024-4,0)&amp;"")</f>
        <v/>
      </c>
      <c r="F1024" s="155" t="str">
        <f ca="1">IF(ISERROR($V1024),"",OFFSET('Smelter Look-up'!$E$4,$V1024-4,0))</f>
        <v/>
      </c>
      <c r="G1024" s="155" t="str">
        <f ca="1">IF(C1024=$X$4,IF(ISERROR($V1024),"Enter smelter details","RMI"),IF(ISERROR($V1024),"",OFFSET('Smelter Look-up'!$F$4,$V1024-4,0)))</f>
        <v/>
      </c>
      <c r="H1024" s="156" t="str">
        <f ca="1">IF(ISERROR($V1024),"",OFFSET('Smelter Look-up'!$G$4,$V1024-4,0))</f>
        <v/>
      </c>
      <c r="I1024" s="157" t="str">
        <f ca="1">IF(ISERROR($V1024),"",OFFSET('Smelter Look-up'!$H$4,$V1024-4,0))</f>
        <v/>
      </c>
      <c r="J1024" s="157" t="str">
        <f ca="1">IF(ISERROR($V1024),"",OFFSET('Smelter Look-up'!$I$4,$V1024-4,0))</f>
        <v/>
      </c>
      <c r="K1024" s="158"/>
      <c r="L1024" s="158"/>
      <c r="M1024" s="158"/>
      <c r="N1024" s="158"/>
      <c r="O1024" s="158"/>
      <c r="P1024" s="157"/>
      <c r="Q1024" s="159"/>
      <c r="R1024" s="155" t="str">
        <f ca="1">IF(ISERROR($V1024),"",OFFSET('Smelter Look-up'!$C$4,$V1024-4,0)&amp;"")</f>
        <v/>
      </c>
      <c r="S1024" s="160" t="str">
        <f t="array" aca="1" ref="S1024" ca="1">IF(B1024="","",IF(ISERROR(MATCH($E1024,CL,0)),"Unknown",INDIRECT("'C'!$A$"&amp;MATCH($E1024,CL,0)+1)))</f>
        <v/>
      </c>
      <c r="T1024" s="160" t="str">
        <f t="array" aca="1" ref="T1024" ca="1">IF(B1024="","",IF(ISERROR(MATCH($J1024,SorP!$B$1:$B$6226,0)),"",INDIRECT("'SorP'!$A$"&amp;MATCH($S1024&amp;$J1024,SorP!C:C,0))))</f>
        <v/>
      </c>
      <c r="U1024" s="161"/>
      <c r="V1024" s="151" t="e">
        <f>IF(C1024="",NA(),IF(OR(C1024="Smelter not listed",C1024="Smelter not yet identified"),MATCH($B1024&amp;$D1024,'Smelter Look-up'!$J:$J,0),MATCH($B1024&amp;$C1024,'Smelter Look-up'!$J:$J,0)))</f>
        <v>#N/A</v>
      </c>
      <c r="W1024" s="134"/>
      <c r="X1024" s="134">
        <f t="shared" ca="1" si="14"/>
        <v>0</v>
      </c>
      <c r="Y1024" s="134"/>
      <c r="Z1024" s="134"/>
      <c r="AA1024" s="134"/>
      <c r="AB1024" s="162" t="str">
        <f t="shared" si="15"/>
        <v/>
      </c>
      <c r="AC1024" s="134"/>
      <c r="AD1024" s="134"/>
      <c r="AE1024" s="134"/>
      <c r="AF1024" s="134"/>
      <c r="AG1024" s="134"/>
      <c r="AH1024" s="134"/>
    </row>
    <row r="1025" spans="1:34" ht="12" customHeight="1">
      <c r="A1025" s="160"/>
      <c r="B1025" s="155" t="str">
        <f t="array" ref="B1025">IF(LEN(A1025)=0,"",INDEX('Smelter Look-up'!$A:$A,MATCH($A1025,'Smelter Look-up'!$E:$E,0)))</f>
        <v/>
      </c>
      <c r="C1025" s="158" t="str">
        <f t="array" ref="C1025">IF(LEN(A1025)=0,"",INDEX('Smelter Look-up'!$C:$C,MATCH($A1025,'Smelter Look-up'!$E:$E,0)))</f>
        <v/>
      </c>
      <c r="D1025" s="155"/>
      <c r="E1025" s="155" t="str">
        <f ca="1">IF(ISERROR($V1025),"",OFFSET('Smelter Look-up'!$D$4,$V1025-4,0)&amp;"")</f>
        <v/>
      </c>
      <c r="F1025" s="155" t="str">
        <f ca="1">IF(ISERROR($V1025),"",OFFSET('Smelter Look-up'!$E$4,$V1025-4,0))</f>
        <v/>
      </c>
      <c r="G1025" s="155" t="str">
        <f ca="1">IF(C1025=$X$4,IF(ISERROR($V1025),"Enter smelter details","RMI"),IF(ISERROR($V1025),"",OFFSET('Smelter Look-up'!$F$4,$V1025-4,0)))</f>
        <v/>
      </c>
      <c r="H1025" s="156" t="str">
        <f ca="1">IF(ISERROR($V1025),"",OFFSET('Smelter Look-up'!$G$4,$V1025-4,0))</f>
        <v/>
      </c>
      <c r="I1025" s="157" t="str">
        <f ca="1">IF(ISERROR($V1025),"",OFFSET('Smelter Look-up'!$H$4,$V1025-4,0))</f>
        <v/>
      </c>
      <c r="J1025" s="157" t="str">
        <f ca="1">IF(ISERROR($V1025),"",OFFSET('Smelter Look-up'!$I$4,$V1025-4,0))</f>
        <v/>
      </c>
      <c r="K1025" s="158"/>
      <c r="L1025" s="158"/>
      <c r="M1025" s="158"/>
      <c r="N1025" s="158"/>
      <c r="O1025" s="158"/>
      <c r="P1025" s="157"/>
      <c r="Q1025" s="159"/>
      <c r="R1025" s="155" t="str">
        <f ca="1">IF(ISERROR($V1025),"",OFFSET('Smelter Look-up'!$C$4,$V1025-4,0)&amp;"")</f>
        <v/>
      </c>
      <c r="S1025" s="160" t="str">
        <f t="array" aca="1" ref="S1025" ca="1">IF(B1025="","",IF(ISERROR(MATCH($E1025,CL,0)),"Unknown",INDIRECT("'C'!$A$"&amp;MATCH($E1025,CL,0)+1)))</f>
        <v/>
      </c>
      <c r="T1025" s="160" t="str">
        <f t="array" aca="1" ref="T1025" ca="1">IF(B1025="","",IF(ISERROR(MATCH($J1025,SorP!$B$1:$B$6226,0)),"",INDIRECT("'SorP'!$A$"&amp;MATCH($S1025&amp;$J1025,SorP!C:C,0))))</f>
        <v/>
      </c>
      <c r="U1025" s="161"/>
      <c r="V1025" s="151" t="e">
        <f>IF(C1025="",NA(),IF(OR(C1025="Smelter not listed",C1025="Smelter not yet identified"),MATCH($B1025&amp;$D1025,'Smelter Look-up'!$J:$J,0),MATCH($B1025&amp;$C1025,'Smelter Look-up'!$J:$J,0)))</f>
        <v>#N/A</v>
      </c>
      <c r="W1025" s="134"/>
      <c r="X1025" s="134">
        <f t="shared" ca="1" si="14"/>
        <v>0</v>
      </c>
      <c r="Y1025" s="134"/>
      <c r="Z1025" s="134"/>
      <c r="AA1025" s="134"/>
      <c r="AB1025" s="162" t="str">
        <f t="shared" si="15"/>
        <v/>
      </c>
      <c r="AC1025" s="134"/>
      <c r="AD1025" s="134"/>
      <c r="AE1025" s="134"/>
      <c r="AF1025" s="134"/>
      <c r="AG1025" s="134"/>
      <c r="AH1025" s="134"/>
    </row>
    <row r="1026" spans="1:34" ht="12" customHeight="1">
      <c r="A1026" s="160"/>
      <c r="B1026" s="155" t="str">
        <f t="array" ref="B1026">IF(LEN(A1026)=0,"",INDEX('Smelter Look-up'!$A:$A,MATCH($A1026,'Smelter Look-up'!$E:$E,0)))</f>
        <v/>
      </c>
      <c r="C1026" s="158" t="str">
        <f t="array" ref="C1026">IF(LEN(A1026)=0,"",INDEX('Smelter Look-up'!$C:$C,MATCH($A1026,'Smelter Look-up'!$E:$E,0)))</f>
        <v/>
      </c>
      <c r="D1026" s="155"/>
      <c r="E1026" s="155" t="str">
        <f ca="1">IF(ISERROR($V1026),"",OFFSET('Smelter Look-up'!$D$4,$V1026-4,0)&amp;"")</f>
        <v/>
      </c>
      <c r="F1026" s="155" t="str">
        <f ca="1">IF(ISERROR($V1026),"",OFFSET('Smelter Look-up'!$E$4,$V1026-4,0))</f>
        <v/>
      </c>
      <c r="G1026" s="155" t="str">
        <f ca="1">IF(C1026=$X$4,IF(ISERROR($V1026),"Enter smelter details","RMI"),IF(ISERROR($V1026),"",OFFSET('Smelter Look-up'!$F$4,$V1026-4,0)))</f>
        <v/>
      </c>
      <c r="H1026" s="156" t="str">
        <f ca="1">IF(ISERROR($V1026),"",OFFSET('Smelter Look-up'!$G$4,$V1026-4,0))</f>
        <v/>
      </c>
      <c r="I1026" s="157" t="str">
        <f ca="1">IF(ISERROR($V1026),"",OFFSET('Smelter Look-up'!$H$4,$V1026-4,0))</f>
        <v/>
      </c>
      <c r="J1026" s="157" t="str">
        <f ca="1">IF(ISERROR($V1026),"",OFFSET('Smelter Look-up'!$I$4,$V1026-4,0))</f>
        <v/>
      </c>
      <c r="K1026" s="158"/>
      <c r="L1026" s="158"/>
      <c r="M1026" s="158"/>
      <c r="N1026" s="158"/>
      <c r="O1026" s="158"/>
      <c r="P1026" s="157"/>
      <c r="Q1026" s="159"/>
      <c r="R1026" s="155" t="str">
        <f ca="1">IF(ISERROR($V1026),"",OFFSET('Smelter Look-up'!$C$4,$V1026-4,0)&amp;"")</f>
        <v/>
      </c>
      <c r="S1026" s="160" t="str">
        <f t="array" aca="1" ref="S1026" ca="1">IF(B1026="","",IF(ISERROR(MATCH($E1026,CL,0)),"Unknown",INDIRECT("'C'!$A$"&amp;MATCH($E1026,CL,0)+1)))</f>
        <v/>
      </c>
      <c r="T1026" s="160" t="str">
        <f t="array" aca="1" ref="T1026" ca="1">IF(B1026="","",IF(ISERROR(MATCH($J1026,SorP!$B$1:$B$6226,0)),"",INDIRECT("'SorP'!$A$"&amp;MATCH($S1026&amp;$J1026,SorP!C:C,0))))</f>
        <v/>
      </c>
      <c r="U1026" s="161"/>
      <c r="V1026" s="151" t="e">
        <f>IF(C1026="",NA(),IF(OR(C1026="Smelter not listed",C1026="Smelter not yet identified"),MATCH($B1026&amp;$D1026,'Smelter Look-up'!$J:$J,0),MATCH($B1026&amp;$C1026,'Smelter Look-up'!$J:$J,0)))</f>
        <v>#N/A</v>
      </c>
      <c r="W1026" s="134"/>
      <c r="X1026" s="134">
        <f t="shared" ca="1" si="14"/>
        <v>0</v>
      </c>
      <c r="Y1026" s="134"/>
      <c r="Z1026" s="134"/>
      <c r="AA1026" s="134"/>
      <c r="AB1026" s="162" t="str">
        <f t="shared" si="15"/>
        <v/>
      </c>
      <c r="AC1026" s="134"/>
      <c r="AD1026" s="134"/>
      <c r="AE1026" s="134"/>
      <c r="AF1026" s="134"/>
      <c r="AG1026" s="134"/>
      <c r="AH1026" s="134"/>
    </row>
    <row r="1027" spans="1:34" ht="12" customHeight="1">
      <c r="A1027" s="160"/>
      <c r="B1027" s="155" t="str">
        <f t="array" ref="B1027">IF(LEN(A1027)=0,"",INDEX('Smelter Look-up'!$A:$A,MATCH($A1027,'Smelter Look-up'!$E:$E,0)))</f>
        <v/>
      </c>
      <c r="C1027" s="158" t="str">
        <f t="array" ref="C1027">IF(LEN(A1027)=0,"",INDEX('Smelter Look-up'!$C:$C,MATCH($A1027,'Smelter Look-up'!$E:$E,0)))</f>
        <v/>
      </c>
      <c r="D1027" s="155"/>
      <c r="E1027" s="155" t="str">
        <f ca="1">IF(ISERROR($V1027),"",OFFSET('Smelter Look-up'!$D$4,$V1027-4,0)&amp;"")</f>
        <v/>
      </c>
      <c r="F1027" s="155" t="str">
        <f ca="1">IF(ISERROR($V1027),"",OFFSET('Smelter Look-up'!$E$4,$V1027-4,0))</f>
        <v/>
      </c>
      <c r="G1027" s="155" t="str">
        <f ca="1">IF(C1027=$X$4,IF(ISERROR($V1027),"Enter smelter details","RMI"),IF(ISERROR($V1027),"",OFFSET('Smelter Look-up'!$F$4,$V1027-4,0)))</f>
        <v/>
      </c>
      <c r="H1027" s="156" t="str">
        <f ca="1">IF(ISERROR($V1027),"",OFFSET('Smelter Look-up'!$G$4,$V1027-4,0))</f>
        <v/>
      </c>
      <c r="I1027" s="157" t="str">
        <f ca="1">IF(ISERROR($V1027),"",OFFSET('Smelter Look-up'!$H$4,$V1027-4,0))</f>
        <v/>
      </c>
      <c r="J1027" s="157" t="str">
        <f ca="1">IF(ISERROR($V1027),"",OFFSET('Smelter Look-up'!$I$4,$V1027-4,0))</f>
        <v/>
      </c>
      <c r="K1027" s="158"/>
      <c r="L1027" s="158"/>
      <c r="M1027" s="158"/>
      <c r="N1027" s="158"/>
      <c r="O1027" s="158"/>
      <c r="P1027" s="157"/>
      <c r="Q1027" s="159"/>
      <c r="R1027" s="155" t="str">
        <f ca="1">IF(ISERROR($V1027),"",OFFSET('Smelter Look-up'!$C$4,$V1027-4,0)&amp;"")</f>
        <v/>
      </c>
      <c r="S1027" s="160" t="str">
        <f t="array" aca="1" ref="S1027" ca="1">IF(B1027="","",IF(ISERROR(MATCH($E1027,CL,0)),"Unknown",INDIRECT("'C'!$A$"&amp;MATCH($E1027,CL,0)+1)))</f>
        <v/>
      </c>
      <c r="T1027" s="160" t="str">
        <f t="array" aca="1" ref="T1027" ca="1">IF(B1027="","",IF(ISERROR(MATCH($J1027,SorP!$B$1:$B$6226,0)),"",INDIRECT("'SorP'!$A$"&amp;MATCH($S1027&amp;$J1027,SorP!C:C,0))))</f>
        <v/>
      </c>
      <c r="U1027" s="161"/>
      <c r="V1027" s="151" t="e">
        <f>IF(C1027="",NA(),IF(OR(C1027="Smelter not listed",C1027="Smelter not yet identified"),MATCH($B1027&amp;$D1027,'Smelter Look-up'!$J:$J,0),MATCH($B1027&amp;$C1027,'Smelter Look-up'!$J:$J,0)))</f>
        <v>#N/A</v>
      </c>
      <c r="W1027" s="134"/>
      <c r="X1027" s="134">
        <f t="shared" ca="1" si="14"/>
        <v>0</v>
      </c>
      <c r="Y1027" s="134"/>
      <c r="Z1027" s="134"/>
      <c r="AA1027" s="134"/>
      <c r="AB1027" s="162" t="str">
        <f t="shared" si="15"/>
        <v/>
      </c>
      <c r="AC1027" s="134"/>
      <c r="AD1027" s="134"/>
      <c r="AE1027" s="134"/>
      <c r="AF1027" s="134"/>
      <c r="AG1027" s="134"/>
      <c r="AH1027" s="134"/>
    </row>
    <row r="1028" spans="1:34" ht="12" customHeight="1">
      <c r="A1028" s="160"/>
      <c r="B1028" s="155" t="str">
        <f t="array" ref="B1028">IF(LEN(A1028)=0,"",INDEX('Smelter Look-up'!$A:$A,MATCH($A1028,'Smelter Look-up'!$E:$E,0)))</f>
        <v/>
      </c>
      <c r="C1028" s="158" t="str">
        <f t="array" ref="C1028">IF(LEN(A1028)=0,"",INDEX('Smelter Look-up'!$C:$C,MATCH($A1028,'Smelter Look-up'!$E:$E,0)))</f>
        <v/>
      </c>
      <c r="D1028" s="155"/>
      <c r="E1028" s="155" t="str">
        <f ca="1">IF(ISERROR($V1028),"",OFFSET('Smelter Look-up'!$D$4,$V1028-4,0)&amp;"")</f>
        <v/>
      </c>
      <c r="F1028" s="155" t="str">
        <f ca="1">IF(ISERROR($V1028),"",OFFSET('Smelter Look-up'!$E$4,$V1028-4,0))</f>
        <v/>
      </c>
      <c r="G1028" s="155" t="str">
        <f ca="1">IF(C1028=$X$4,IF(ISERROR($V1028),"Enter smelter details","RMI"),IF(ISERROR($V1028),"",OFFSET('Smelter Look-up'!$F$4,$V1028-4,0)))</f>
        <v/>
      </c>
      <c r="H1028" s="156" t="str">
        <f ca="1">IF(ISERROR($V1028),"",OFFSET('Smelter Look-up'!$G$4,$V1028-4,0))</f>
        <v/>
      </c>
      <c r="I1028" s="157" t="str">
        <f ca="1">IF(ISERROR($V1028),"",OFFSET('Smelter Look-up'!$H$4,$V1028-4,0))</f>
        <v/>
      </c>
      <c r="J1028" s="157" t="str">
        <f ca="1">IF(ISERROR($V1028),"",OFFSET('Smelter Look-up'!$I$4,$V1028-4,0))</f>
        <v/>
      </c>
      <c r="K1028" s="158"/>
      <c r="L1028" s="158"/>
      <c r="M1028" s="158"/>
      <c r="N1028" s="158"/>
      <c r="O1028" s="158"/>
      <c r="P1028" s="157"/>
      <c r="Q1028" s="159"/>
      <c r="R1028" s="155" t="str">
        <f ca="1">IF(ISERROR($V1028),"",OFFSET('Smelter Look-up'!$C$4,$V1028-4,0)&amp;"")</f>
        <v/>
      </c>
      <c r="S1028" s="160" t="str">
        <f t="array" aca="1" ref="S1028" ca="1">IF(B1028="","",IF(ISERROR(MATCH($E1028,CL,0)),"Unknown",INDIRECT("'C'!$A$"&amp;MATCH($E1028,CL,0)+1)))</f>
        <v/>
      </c>
      <c r="T1028" s="160" t="str">
        <f t="array" aca="1" ref="T1028" ca="1">IF(B1028="","",IF(ISERROR(MATCH($J1028,SorP!$B$1:$B$6226,0)),"",INDIRECT("'SorP'!$A$"&amp;MATCH($S1028&amp;$J1028,SorP!C:C,0))))</f>
        <v/>
      </c>
      <c r="U1028" s="161"/>
      <c r="V1028" s="151" t="e">
        <f>IF(C1028="",NA(),IF(OR(C1028="Smelter not listed",C1028="Smelter not yet identified"),MATCH($B1028&amp;$D1028,'Smelter Look-up'!$J:$J,0),MATCH($B1028&amp;$C1028,'Smelter Look-up'!$J:$J,0)))</f>
        <v>#N/A</v>
      </c>
      <c r="W1028" s="134"/>
      <c r="X1028" s="134">
        <f t="shared" ca="1" si="14"/>
        <v>0</v>
      </c>
      <c r="Y1028" s="134"/>
      <c r="Z1028" s="134"/>
      <c r="AA1028" s="134"/>
      <c r="AB1028" s="162" t="str">
        <f t="shared" si="15"/>
        <v/>
      </c>
      <c r="AC1028" s="134"/>
      <c r="AD1028" s="134"/>
      <c r="AE1028" s="134"/>
      <c r="AF1028" s="134"/>
      <c r="AG1028" s="134"/>
      <c r="AH1028" s="134"/>
    </row>
    <row r="1029" spans="1:34" ht="12" customHeight="1">
      <c r="A1029" s="160"/>
      <c r="B1029" s="155" t="str">
        <f t="array" ref="B1029">IF(LEN(A1029)=0,"",INDEX('Smelter Look-up'!$A:$A,MATCH($A1029,'Smelter Look-up'!$E:$E,0)))</f>
        <v/>
      </c>
      <c r="C1029" s="158" t="str">
        <f t="array" ref="C1029">IF(LEN(A1029)=0,"",INDEX('Smelter Look-up'!$C:$C,MATCH($A1029,'Smelter Look-up'!$E:$E,0)))</f>
        <v/>
      </c>
      <c r="D1029" s="155"/>
      <c r="E1029" s="155" t="str">
        <f ca="1">IF(ISERROR($V1029),"",OFFSET('Smelter Look-up'!$D$4,$V1029-4,0)&amp;"")</f>
        <v/>
      </c>
      <c r="F1029" s="155" t="str">
        <f ca="1">IF(ISERROR($V1029),"",OFFSET('Smelter Look-up'!$E$4,$V1029-4,0))</f>
        <v/>
      </c>
      <c r="G1029" s="155" t="str">
        <f ca="1">IF(C1029=$X$4,IF(ISERROR($V1029),"Enter smelter details","RMI"),IF(ISERROR($V1029),"",OFFSET('Smelter Look-up'!$F$4,$V1029-4,0)))</f>
        <v/>
      </c>
      <c r="H1029" s="156" t="str">
        <f ca="1">IF(ISERROR($V1029),"",OFFSET('Smelter Look-up'!$G$4,$V1029-4,0))</f>
        <v/>
      </c>
      <c r="I1029" s="157" t="str">
        <f ca="1">IF(ISERROR($V1029),"",OFFSET('Smelter Look-up'!$H$4,$V1029-4,0))</f>
        <v/>
      </c>
      <c r="J1029" s="157" t="str">
        <f ca="1">IF(ISERROR($V1029),"",OFFSET('Smelter Look-up'!$I$4,$V1029-4,0))</f>
        <v/>
      </c>
      <c r="K1029" s="158"/>
      <c r="L1029" s="158"/>
      <c r="M1029" s="158"/>
      <c r="N1029" s="158"/>
      <c r="O1029" s="158"/>
      <c r="P1029" s="157"/>
      <c r="Q1029" s="159"/>
      <c r="R1029" s="155" t="str">
        <f ca="1">IF(ISERROR($V1029),"",OFFSET('Smelter Look-up'!$C$4,$V1029-4,0)&amp;"")</f>
        <v/>
      </c>
      <c r="S1029" s="160" t="str">
        <f t="array" aca="1" ref="S1029" ca="1">IF(B1029="","",IF(ISERROR(MATCH($E1029,CL,0)),"Unknown",INDIRECT("'C'!$A$"&amp;MATCH($E1029,CL,0)+1)))</f>
        <v/>
      </c>
      <c r="T1029" s="160" t="str">
        <f t="array" aca="1" ref="T1029" ca="1">IF(B1029="","",IF(ISERROR(MATCH($J1029,SorP!$B$1:$B$6226,0)),"",INDIRECT("'SorP'!$A$"&amp;MATCH($S1029&amp;$J1029,SorP!C:C,0))))</f>
        <v/>
      </c>
      <c r="U1029" s="161"/>
      <c r="V1029" s="151" t="e">
        <f>IF(C1029="",NA(),IF(OR(C1029="Smelter not listed",C1029="Smelter not yet identified"),MATCH($B1029&amp;$D1029,'Smelter Look-up'!$J:$J,0),MATCH($B1029&amp;$C1029,'Smelter Look-up'!$J:$J,0)))</f>
        <v>#N/A</v>
      </c>
      <c r="W1029" s="134"/>
      <c r="X1029" s="134">
        <f t="shared" ca="1" si="14"/>
        <v>0</v>
      </c>
      <c r="Y1029" s="134"/>
      <c r="Z1029" s="134"/>
      <c r="AA1029" s="134"/>
      <c r="AB1029" s="162" t="str">
        <f t="shared" si="15"/>
        <v/>
      </c>
      <c r="AC1029" s="134"/>
      <c r="AD1029" s="134"/>
      <c r="AE1029" s="134"/>
      <c r="AF1029" s="134"/>
      <c r="AG1029" s="134"/>
      <c r="AH1029" s="134"/>
    </row>
    <row r="1030" spans="1:34" ht="12" customHeight="1">
      <c r="A1030" s="160"/>
      <c r="B1030" s="155" t="str">
        <f t="array" ref="B1030">IF(LEN(A1030)=0,"",INDEX('Smelter Look-up'!$A:$A,MATCH($A1030,'Smelter Look-up'!$E:$E,0)))</f>
        <v/>
      </c>
      <c r="C1030" s="158" t="str">
        <f t="array" ref="C1030">IF(LEN(A1030)=0,"",INDEX('Smelter Look-up'!$C:$C,MATCH($A1030,'Smelter Look-up'!$E:$E,0)))</f>
        <v/>
      </c>
      <c r="D1030" s="155"/>
      <c r="E1030" s="155" t="str">
        <f ca="1">IF(ISERROR($V1030),"",OFFSET('Smelter Look-up'!$D$4,$V1030-4,0)&amp;"")</f>
        <v/>
      </c>
      <c r="F1030" s="155" t="str">
        <f ca="1">IF(ISERROR($V1030),"",OFFSET('Smelter Look-up'!$E$4,$V1030-4,0))</f>
        <v/>
      </c>
      <c r="G1030" s="155" t="str">
        <f ca="1">IF(C1030=$X$4,IF(ISERROR($V1030),"Enter smelter details","RMI"),IF(ISERROR($V1030),"",OFFSET('Smelter Look-up'!$F$4,$V1030-4,0)))</f>
        <v/>
      </c>
      <c r="H1030" s="156" t="str">
        <f ca="1">IF(ISERROR($V1030),"",OFFSET('Smelter Look-up'!$G$4,$V1030-4,0))</f>
        <v/>
      </c>
      <c r="I1030" s="157" t="str">
        <f ca="1">IF(ISERROR($V1030),"",OFFSET('Smelter Look-up'!$H$4,$V1030-4,0))</f>
        <v/>
      </c>
      <c r="J1030" s="157" t="str">
        <f ca="1">IF(ISERROR($V1030),"",OFFSET('Smelter Look-up'!$I$4,$V1030-4,0))</f>
        <v/>
      </c>
      <c r="K1030" s="158"/>
      <c r="L1030" s="158"/>
      <c r="M1030" s="158"/>
      <c r="N1030" s="158"/>
      <c r="O1030" s="158"/>
      <c r="P1030" s="157"/>
      <c r="Q1030" s="159"/>
      <c r="R1030" s="155" t="str">
        <f ca="1">IF(ISERROR($V1030),"",OFFSET('Smelter Look-up'!$C$4,$V1030-4,0)&amp;"")</f>
        <v/>
      </c>
      <c r="S1030" s="160" t="str">
        <f t="array" aca="1" ref="S1030" ca="1">IF(B1030="","",IF(ISERROR(MATCH($E1030,CL,0)),"Unknown",INDIRECT("'C'!$A$"&amp;MATCH($E1030,CL,0)+1)))</f>
        <v/>
      </c>
      <c r="T1030" s="160" t="str">
        <f t="array" aca="1" ref="T1030" ca="1">IF(B1030="","",IF(ISERROR(MATCH($J1030,SorP!$B$1:$B$6226,0)),"",INDIRECT("'SorP'!$A$"&amp;MATCH($S1030&amp;$J1030,SorP!C:C,0))))</f>
        <v/>
      </c>
      <c r="U1030" s="161"/>
      <c r="V1030" s="151" t="e">
        <f>IF(C1030="",NA(),IF(OR(C1030="Smelter not listed",C1030="Smelter not yet identified"),MATCH($B1030&amp;$D1030,'Smelter Look-up'!$J:$J,0),MATCH($B1030&amp;$C1030,'Smelter Look-up'!$J:$J,0)))</f>
        <v>#N/A</v>
      </c>
      <c r="W1030" s="134"/>
      <c r="X1030" s="134">
        <f t="shared" ca="1" si="14"/>
        <v>0</v>
      </c>
      <c r="Y1030" s="134"/>
      <c r="Z1030" s="134"/>
      <c r="AA1030" s="134"/>
      <c r="AB1030" s="162" t="str">
        <f t="shared" si="15"/>
        <v/>
      </c>
      <c r="AC1030" s="134"/>
      <c r="AD1030" s="134"/>
      <c r="AE1030" s="134"/>
      <c r="AF1030" s="134"/>
      <c r="AG1030" s="134"/>
      <c r="AH1030" s="134"/>
    </row>
    <row r="1031" spans="1:34" ht="12" customHeight="1">
      <c r="A1031" s="160"/>
      <c r="B1031" s="155" t="str">
        <f t="array" ref="B1031">IF(LEN(A1031)=0,"",INDEX('Smelter Look-up'!$A:$A,MATCH($A1031,'Smelter Look-up'!$E:$E,0)))</f>
        <v/>
      </c>
      <c r="C1031" s="158" t="str">
        <f t="array" ref="C1031">IF(LEN(A1031)=0,"",INDEX('Smelter Look-up'!$C:$C,MATCH($A1031,'Smelter Look-up'!$E:$E,0)))</f>
        <v/>
      </c>
      <c r="D1031" s="155"/>
      <c r="E1031" s="155" t="str">
        <f ca="1">IF(ISERROR($V1031),"",OFFSET('Smelter Look-up'!$D$4,$V1031-4,0)&amp;"")</f>
        <v/>
      </c>
      <c r="F1031" s="155" t="str">
        <f ca="1">IF(ISERROR($V1031),"",OFFSET('Smelter Look-up'!$E$4,$V1031-4,0))</f>
        <v/>
      </c>
      <c r="G1031" s="155" t="str">
        <f ca="1">IF(C1031=$X$4,IF(ISERROR($V1031),"Enter smelter details","RMI"),IF(ISERROR($V1031),"",OFFSET('Smelter Look-up'!$F$4,$V1031-4,0)))</f>
        <v/>
      </c>
      <c r="H1031" s="156" t="str">
        <f ca="1">IF(ISERROR($V1031),"",OFFSET('Smelter Look-up'!$G$4,$V1031-4,0))</f>
        <v/>
      </c>
      <c r="I1031" s="157" t="str">
        <f ca="1">IF(ISERROR($V1031),"",OFFSET('Smelter Look-up'!$H$4,$V1031-4,0))</f>
        <v/>
      </c>
      <c r="J1031" s="157" t="str">
        <f ca="1">IF(ISERROR($V1031),"",OFFSET('Smelter Look-up'!$I$4,$V1031-4,0))</f>
        <v/>
      </c>
      <c r="K1031" s="158"/>
      <c r="L1031" s="158"/>
      <c r="M1031" s="158"/>
      <c r="N1031" s="158"/>
      <c r="O1031" s="158"/>
      <c r="P1031" s="157"/>
      <c r="Q1031" s="159"/>
      <c r="R1031" s="155" t="str">
        <f ca="1">IF(ISERROR($V1031),"",OFFSET('Smelter Look-up'!$C$4,$V1031-4,0)&amp;"")</f>
        <v/>
      </c>
      <c r="S1031" s="160" t="str">
        <f t="array" aca="1" ref="S1031" ca="1">IF(B1031="","",IF(ISERROR(MATCH($E1031,CL,0)),"Unknown",INDIRECT("'C'!$A$"&amp;MATCH($E1031,CL,0)+1)))</f>
        <v/>
      </c>
      <c r="T1031" s="160" t="str">
        <f t="array" aca="1" ref="T1031" ca="1">IF(B1031="","",IF(ISERROR(MATCH($J1031,SorP!$B$1:$B$6226,0)),"",INDIRECT("'SorP'!$A$"&amp;MATCH($S1031&amp;$J1031,SorP!C:C,0))))</f>
        <v/>
      </c>
      <c r="U1031" s="161"/>
      <c r="V1031" s="151" t="e">
        <f>IF(C1031="",NA(),IF(OR(C1031="Smelter not listed",C1031="Smelter not yet identified"),MATCH($B1031&amp;$D1031,'Smelter Look-up'!$J:$J,0),MATCH($B1031&amp;$C1031,'Smelter Look-up'!$J:$J,0)))</f>
        <v>#N/A</v>
      </c>
      <c r="W1031" s="134"/>
      <c r="X1031" s="134">
        <f t="shared" ca="1" si="14"/>
        <v>0</v>
      </c>
      <c r="Y1031" s="134"/>
      <c r="Z1031" s="134"/>
      <c r="AA1031" s="134"/>
      <c r="AB1031" s="162" t="str">
        <f t="shared" si="15"/>
        <v/>
      </c>
      <c r="AC1031" s="134"/>
      <c r="AD1031" s="134"/>
      <c r="AE1031" s="134"/>
      <c r="AF1031" s="134"/>
      <c r="AG1031" s="134"/>
      <c r="AH1031" s="134"/>
    </row>
    <row r="1032" spans="1:34" ht="12" customHeight="1">
      <c r="A1032" s="160"/>
      <c r="B1032" s="155" t="str">
        <f t="array" ref="B1032">IF(LEN(A1032)=0,"",INDEX('Smelter Look-up'!$A:$A,MATCH($A1032,'Smelter Look-up'!$E:$E,0)))</f>
        <v/>
      </c>
      <c r="C1032" s="158" t="str">
        <f t="array" ref="C1032">IF(LEN(A1032)=0,"",INDEX('Smelter Look-up'!$C:$C,MATCH($A1032,'Smelter Look-up'!$E:$E,0)))</f>
        <v/>
      </c>
      <c r="D1032" s="155"/>
      <c r="E1032" s="155" t="str">
        <f ca="1">IF(ISERROR($V1032),"",OFFSET('Smelter Look-up'!$D$4,$V1032-4,0)&amp;"")</f>
        <v/>
      </c>
      <c r="F1032" s="155" t="str">
        <f ca="1">IF(ISERROR($V1032),"",OFFSET('Smelter Look-up'!$E$4,$V1032-4,0))</f>
        <v/>
      </c>
      <c r="G1032" s="155" t="str">
        <f ca="1">IF(C1032=$X$4,IF(ISERROR($V1032),"Enter smelter details","RMI"),IF(ISERROR($V1032),"",OFFSET('Smelter Look-up'!$F$4,$V1032-4,0)))</f>
        <v/>
      </c>
      <c r="H1032" s="156" t="str">
        <f ca="1">IF(ISERROR($V1032),"",OFFSET('Smelter Look-up'!$G$4,$V1032-4,0))</f>
        <v/>
      </c>
      <c r="I1032" s="157" t="str">
        <f ca="1">IF(ISERROR($V1032),"",OFFSET('Smelter Look-up'!$H$4,$V1032-4,0))</f>
        <v/>
      </c>
      <c r="J1032" s="157" t="str">
        <f ca="1">IF(ISERROR($V1032),"",OFFSET('Smelter Look-up'!$I$4,$V1032-4,0))</f>
        <v/>
      </c>
      <c r="K1032" s="158"/>
      <c r="L1032" s="158"/>
      <c r="M1032" s="158"/>
      <c r="N1032" s="158"/>
      <c r="O1032" s="158"/>
      <c r="P1032" s="157"/>
      <c r="Q1032" s="159"/>
      <c r="R1032" s="155" t="str">
        <f ca="1">IF(ISERROR($V1032),"",OFFSET('Smelter Look-up'!$C$4,$V1032-4,0)&amp;"")</f>
        <v/>
      </c>
      <c r="S1032" s="160" t="str">
        <f t="array" aca="1" ref="S1032" ca="1">IF(B1032="","",IF(ISERROR(MATCH($E1032,CL,0)),"Unknown",INDIRECT("'C'!$A$"&amp;MATCH($E1032,CL,0)+1)))</f>
        <v/>
      </c>
      <c r="T1032" s="160" t="str">
        <f t="array" aca="1" ref="T1032" ca="1">IF(B1032="","",IF(ISERROR(MATCH($J1032,SorP!$B$1:$B$6226,0)),"",INDIRECT("'SorP'!$A$"&amp;MATCH($S1032&amp;$J1032,SorP!C:C,0))))</f>
        <v/>
      </c>
      <c r="U1032" s="161"/>
      <c r="V1032" s="151" t="e">
        <f>IF(C1032="",NA(),IF(OR(C1032="Smelter not listed",C1032="Smelter not yet identified"),MATCH($B1032&amp;$D1032,'Smelter Look-up'!$J:$J,0),MATCH($B1032&amp;$C1032,'Smelter Look-up'!$J:$J,0)))</f>
        <v>#N/A</v>
      </c>
      <c r="W1032" s="134"/>
      <c r="X1032" s="134">
        <f t="shared" ca="1" si="14"/>
        <v>0</v>
      </c>
      <c r="Y1032" s="134"/>
      <c r="Z1032" s="134"/>
      <c r="AA1032" s="134"/>
      <c r="AB1032" s="162" t="str">
        <f t="shared" si="15"/>
        <v/>
      </c>
      <c r="AC1032" s="134"/>
      <c r="AD1032" s="134"/>
      <c r="AE1032" s="134"/>
      <c r="AF1032" s="134"/>
      <c r="AG1032" s="134"/>
      <c r="AH1032" s="134"/>
    </row>
    <row r="1033" spans="1:34" ht="12" customHeight="1">
      <c r="A1033" s="160"/>
      <c r="B1033" s="155" t="str">
        <f t="array" ref="B1033">IF(LEN(A1033)=0,"",INDEX('Smelter Look-up'!$A:$A,MATCH($A1033,'Smelter Look-up'!$E:$E,0)))</f>
        <v/>
      </c>
      <c r="C1033" s="158" t="str">
        <f t="array" ref="C1033">IF(LEN(A1033)=0,"",INDEX('Smelter Look-up'!$C:$C,MATCH($A1033,'Smelter Look-up'!$E:$E,0)))</f>
        <v/>
      </c>
      <c r="D1033" s="155"/>
      <c r="E1033" s="155" t="str">
        <f ca="1">IF(ISERROR($V1033),"",OFFSET('Smelter Look-up'!$D$4,$V1033-4,0)&amp;"")</f>
        <v/>
      </c>
      <c r="F1033" s="155" t="str">
        <f ca="1">IF(ISERROR($V1033),"",OFFSET('Smelter Look-up'!$E$4,$V1033-4,0))</f>
        <v/>
      </c>
      <c r="G1033" s="155" t="str">
        <f ca="1">IF(C1033=$X$4,IF(ISERROR($V1033),"Enter smelter details","RMI"),IF(ISERROR($V1033),"",OFFSET('Smelter Look-up'!$F$4,$V1033-4,0)))</f>
        <v/>
      </c>
      <c r="H1033" s="156" t="str">
        <f ca="1">IF(ISERROR($V1033),"",OFFSET('Smelter Look-up'!$G$4,$V1033-4,0))</f>
        <v/>
      </c>
      <c r="I1033" s="157" t="str">
        <f ca="1">IF(ISERROR($V1033),"",OFFSET('Smelter Look-up'!$H$4,$V1033-4,0))</f>
        <v/>
      </c>
      <c r="J1033" s="157" t="str">
        <f ca="1">IF(ISERROR($V1033),"",OFFSET('Smelter Look-up'!$I$4,$V1033-4,0))</f>
        <v/>
      </c>
      <c r="K1033" s="158"/>
      <c r="L1033" s="158"/>
      <c r="M1033" s="158"/>
      <c r="N1033" s="158"/>
      <c r="O1033" s="158"/>
      <c r="P1033" s="157"/>
      <c r="Q1033" s="159"/>
      <c r="R1033" s="155" t="str">
        <f ca="1">IF(ISERROR($V1033),"",OFFSET('Smelter Look-up'!$C$4,$V1033-4,0)&amp;"")</f>
        <v/>
      </c>
      <c r="S1033" s="160" t="str">
        <f t="array" aca="1" ref="S1033" ca="1">IF(B1033="","",IF(ISERROR(MATCH($E1033,CL,0)),"Unknown",INDIRECT("'C'!$A$"&amp;MATCH($E1033,CL,0)+1)))</f>
        <v/>
      </c>
      <c r="T1033" s="160" t="str">
        <f t="array" aca="1" ref="T1033" ca="1">IF(B1033="","",IF(ISERROR(MATCH($J1033,SorP!$B$1:$B$6226,0)),"",INDIRECT("'SorP'!$A$"&amp;MATCH($S1033&amp;$J1033,SorP!C:C,0))))</f>
        <v/>
      </c>
      <c r="U1033" s="161"/>
      <c r="V1033" s="151" t="e">
        <f>IF(C1033="",NA(),IF(OR(C1033="Smelter not listed",C1033="Smelter not yet identified"),MATCH($B1033&amp;$D1033,'Smelter Look-up'!$J:$J,0),MATCH($B1033&amp;$C1033,'Smelter Look-up'!$J:$J,0)))</f>
        <v>#N/A</v>
      </c>
      <c r="W1033" s="134"/>
      <c r="X1033" s="134">
        <f t="shared" ca="1" si="14"/>
        <v>0</v>
      </c>
      <c r="Y1033" s="134"/>
      <c r="Z1033" s="134"/>
      <c r="AA1033" s="134"/>
      <c r="AB1033" s="162" t="str">
        <f t="shared" si="15"/>
        <v/>
      </c>
      <c r="AC1033" s="134"/>
      <c r="AD1033" s="134"/>
      <c r="AE1033" s="134"/>
      <c r="AF1033" s="134"/>
      <c r="AG1033" s="134"/>
      <c r="AH1033" s="134"/>
    </row>
    <row r="1034" spans="1:34" ht="12" customHeight="1">
      <c r="A1034" s="160"/>
      <c r="B1034" s="155" t="str">
        <f t="array" ref="B1034">IF(LEN(A1034)=0,"",INDEX('Smelter Look-up'!$A:$A,MATCH($A1034,'Smelter Look-up'!$E:$E,0)))</f>
        <v/>
      </c>
      <c r="C1034" s="158" t="str">
        <f t="array" ref="C1034">IF(LEN(A1034)=0,"",INDEX('Smelter Look-up'!$C:$C,MATCH($A1034,'Smelter Look-up'!$E:$E,0)))</f>
        <v/>
      </c>
      <c r="D1034" s="155"/>
      <c r="E1034" s="155" t="str">
        <f ca="1">IF(ISERROR($V1034),"",OFFSET('Smelter Look-up'!$D$4,$V1034-4,0)&amp;"")</f>
        <v/>
      </c>
      <c r="F1034" s="155" t="str">
        <f ca="1">IF(ISERROR($V1034),"",OFFSET('Smelter Look-up'!$E$4,$V1034-4,0))</f>
        <v/>
      </c>
      <c r="G1034" s="155" t="str">
        <f ca="1">IF(C1034=$X$4,IF(ISERROR($V1034),"Enter smelter details","RMI"),IF(ISERROR($V1034),"",OFFSET('Smelter Look-up'!$F$4,$V1034-4,0)))</f>
        <v/>
      </c>
      <c r="H1034" s="156" t="str">
        <f ca="1">IF(ISERROR($V1034),"",OFFSET('Smelter Look-up'!$G$4,$V1034-4,0))</f>
        <v/>
      </c>
      <c r="I1034" s="157" t="str">
        <f ca="1">IF(ISERROR($V1034),"",OFFSET('Smelter Look-up'!$H$4,$V1034-4,0))</f>
        <v/>
      </c>
      <c r="J1034" s="157" t="str">
        <f ca="1">IF(ISERROR($V1034),"",OFFSET('Smelter Look-up'!$I$4,$V1034-4,0))</f>
        <v/>
      </c>
      <c r="K1034" s="158"/>
      <c r="L1034" s="158"/>
      <c r="M1034" s="158"/>
      <c r="N1034" s="158"/>
      <c r="O1034" s="158"/>
      <c r="P1034" s="157"/>
      <c r="Q1034" s="159"/>
      <c r="R1034" s="155" t="str">
        <f ca="1">IF(ISERROR($V1034),"",OFFSET('Smelter Look-up'!$C$4,$V1034-4,0)&amp;"")</f>
        <v/>
      </c>
      <c r="S1034" s="160" t="str">
        <f t="array" aca="1" ref="S1034" ca="1">IF(B1034="","",IF(ISERROR(MATCH($E1034,CL,0)),"Unknown",INDIRECT("'C'!$A$"&amp;MATCH($E1034,CL,0)+1)))</f>
        <v/>
      </c>
      <c r="T1034" s="160" t="str">
        <f t="array" aca="1" ref="T1034" ca="1">IF(B1034="","",IF(ISERROR(MATCH($J1034,SorP!$B$1:$B$6226,0)),"",INDIRECT("'SorP'!$A$"&amp;MATCH($S1034&amp;$J1034,SorP!C:C,0))))</f>
        <v/>
      </c>
      <c r="U1034" s="161"/>
      <c r="V1034" s="151" t="e">
        <f>IF(C1034="",NA(),IF(OR(C1034="Smelter not listed",C1034="Smelter not yet identified"),MATCH($B1034&amp;$D1034,'Smelter Look-up'!$J:$J,0),MATCH($B1034&amp;$C1034,'Smelter Look-up'!$J:$J,0)))</f>
        <v>#N/A</v>
      </c>
      <c r="W1034" s="134"/>
      <c r="X1034" s="134">
        <f t="shared" ca="1" si="14"/>
        <v>0</v>
      </c>
      <c r="Y1034" s="134"/>
      <c r="Z1034" s="134"/>
      <c r="AA1034" s="134"/>
      <c r="AB1034" s="162" t="str">
        <f t="shared" si="15"/>
        <v/>
      </c>
      <c r="AC1034" s="134"/>
      <c r="AD1034" s="134"/>
      <c r="AE1034" s="134"/>
      <c r="AF1034" s="134"/>
      <c r="AG1034" s="134"/>
      <c r="AH1034" s="134"/>
    </row>
    <row r="1035" spans="1:34" ht="12" customHeight="1">
      <c r="A1035" s="160"/>
      <c r="B1035" s="155" t="str">
        <f t="array" ref="B1035">IF(LEN(A1035)=0,"",INDEX('Smelter Look-up'!$A:$A,MATCH($A1035,'Smelter Look-up'!$E:$E,0)))</f>
        <v/>
      </c>
      <c r="C1035" s="158" t="str">
        <f t="array" ref="C1035">IF(LEN(A1035)=0,"",INDEX('Smelter Look-up'!$C:$C,MATCH($A1035,'Smelter Look-up'!$E:$E,0)))</f>
        <v/>
      </c>
      <c r="D1035" s="155"/>
      <c r="E1035" s="155" t="str">
        <f ca="1">IF(ISERROR($V1035),"",OFFSET('Smelter Look-up'!$D$4,$V1035-4,0)&amp;"")</f>
        <v/>
      </c>
      <c r="F1035" s="155" t="str">
        <f ca="1">IF(ISERROR($V1035),"",OFFSET('Smelter Look-up'!$E$4,$V1035-4,0))</f>
        <v/>
      </c>
      <c r="G1035" s="155" t="str">
        <f ca="1">IF(C1035=$X$4,IF(ISERROR($V1035),"Enter smelter details","RMI"),IF(ISERROR($V1035),"",OFFSET('Smelter Look-up'!$F$4,$V1035-4,0)))</f>
        <v/>
      </c>
      <c r="H1035" s="156" t="str">
        <f ca="1">IF(ISERROR($V1035),"",OFFSET('Smelter Look-up'!$G$4,$V1035-4,0))</f>
        <v/>
      </c>
      <c r="I1035" s="157" t="str">
        <f ca="1">IF(ISERROR($V1035),"",OFFSET('Smelter Look-up'!$H$4,$V1035-4,0))</f>
        <v/>
      </c>
      <c r="J1035" s="157" t="str">
        <f ca="1">IF(ISERROR($V1035),"",OFFSET('Smelter Look-up'!$I$4,$V1035-4,0))</f>
        <v/>
      </c>
      <c r="K1035" s="158"/>
      <c r="L1035" s="158"/>
      <c r="M1035" s="158"/>
      <c r="N1035" s="158"/>
      <c r="O1035" s="158"/>
      <c r="P1035" s="157"/>
      <c r="Q1035" s="159"/>
      <c r="R1035" s="155" t="str">
        <f ca="1">IF(ISERROR($V1035),"",OFFSET('Smelter Look-up'!$C$4,$V1035-4,0)&amp;"")</f>
        <v/>
      </c>
      <c r="S1035" s="160" t="str">
        <f t="array" aca="1" ref="S1035" ca="1">IF(B1035="","",IF(ISERROR(MATCH($E1035,CL,0)),"Unknown",INDIRECT("'C'!$A$"&amp;MATCH($E1035,CL,0)+1)))</f>
        <v/>
      </c>
      <c r="T1035" s="160" t="str">
        <f t="array" aca="1" ref="T1035" ca="1">IF(B1035="","",IF(ISERROR(MATCH($J1035,SorP!$B$1:$B$6226,0)),"",INDIRECT("'SorP'!$A$"&amp;MATCH($S1035&amp;$J1035,SorP!C:C,0))))</f>
        <v/>
      </c>
      <c r="U1035" s="161"/>
      <c r="V1035" s="151" t="e">
        <f>IF(C1035="",NA(),IF(OR(C1035="Smelter not listed",C1035="Smelter not yet identified"),MATCH($B1035&amp;$D1035,'Smelter Look-up'!$J:$J,0),MATCH($B1035&amp;$C1035,'Smelter Look-up'!$J:$J,0)))</f>
        <v>#N/A</v>
      </c>
      <c r="W1035" s="134"/>
      <c r="X1035" s="134">
        <f t="shared" ca="1" si="14"/>
        <v>0</v>
      </c>
      <c r="Y1035" s="134"/>
      <c r="Z1035" s="134"/>
      <c r="AA1035" s="134"/>
      <c r="AB1035" s="162" t="str">
        <f t="shared" si="15"/>
        <v/>
      </c>
      <c r="AC1035" s="134"/>
      <c r="AD1035" s="134"/>
      <c r="AE1035" s="134"/>
      <c r="AF1035" s="134"/>
      <c r="AG1035" s="134"/>
      <c r="AH1035" s="134"/>
    </row>
    <row r="1036" spans="1:34" ht="12" customHeight="1">
      <c r="A1036" s="160"/>
      <c r="B1036" s="155" t="str">
        <f t="array" ref="B1036">IF(LEN(A1036)=0,"",INDEX('Smelter Look-up'!$A:$A,MATCH($A1036,'Smelter Look-up'!$E:$E,0)))</f>
        <v/>
      </c>
      <c r="C1036" s="158" t="str">
        <f t="array" ref="C1036">IF(LEN(A1036)=0,"",INDEX('Smelter Look-up'!$C:$C,MATCH($A1036,'Smelter Look-up'!$E:$E,0)))</f>
        <v/>
      </c>
      <c r="D1036" s="155"/>
      <c r="E1036" s="155" t="str">
        <f ca="1">IF(ISERROR($V1036),"",OFFSET('Smelter Look-up'!$D$4,$V1036-4,0)&amp;"")</f>
        <v/>
      </c>
      <c r="F1036" s="155" t="str">
        <f ca="1">IF(ISERROR($V1036),"",OFFSET('Smelter Look-up'!$E$4,$V1036-4,0))</f>
        <v/>
      </c>
      <c r="G1036" s="155" t="str">
        <f ca="1">IF(C1036=$X$4,IF(ISERROR($V1036),"Enter smelter details","RMI"),IF(ISERROR($V1036),"",OFFSET('Smelter Look-up'!$F$4,$V1036-4,0)))</f>
        <v/>
      </c>
      <c r="H1036" s="156" t="str">
        <f ca="1">IF(ISERROR($V1036),"",OFFSET('Smelter Look-up'!$G$4,$V1036-4,0))</f>
        <v/>
      </c>
      <c r="I1036" s="157" t="str">
        <f ca="1">IF(ISERROR($V1036),"",OFFSET('Smelter Look-up'!$H$4,$V1036-4,0))</f>
        <v/>
      </c>
      <c r="J1036" s="157" t="str">
        <f ca="1">IF(ISERROR($V1036),"",OFFSET('Smelter Look-up'!$I$4,$V1036-4,0))</f>
        <v/>
      </c>
      <c r="K1036" s="158"/>
      <c r="L1036" s="158"/>
      <c r="M1036" s="158"/>
      <c r="N1036" s="158"/>
      <c r="O1036" s="158"/>
      <c r="P1036" s="157"/>
      <c r="Q1036" s="159"/>
      <c r="R1036" s="155" t="str">
        <f ca="1">IF(ISERROR($V1036),"",OFFSET('Smelter Look-up'!$C$4,$V1036-4,0)&amp;"")</f>
        <v/>
      </c>
      <c r="S1036" s="160" t="str">
        <f t="array" aca="1" ref="S1036" ca="1">IF(B1036="","",IF(ISERROR(MATCH($E1036,CL,0)),"Unknown",INDIRECT("'C'!$A$"&amp;MATCH($E1036,CL,0)+1)))</f>
        <v/>
      </c>
      <c r="T1036" s="160" t="str">
        <f t="array" aca="1" ref="T1036" ca="1">IF(B1036="","",IF(ISERROR(MATCH($J1036,SorP!$B$1:$B$6226,0)),"",INDIRECT("'SorP'!$A$"&amp;MATCH($S1036&amp;$J1036,SorP!C:C,0))))</f>
        <v/>
      </c>
      <c r="U1036" s="161"/>
      <c r="V1036" s="151" t="e">
        <f>IF(C1036="",NA(),IF(OR(C1036="Smelter not listed",C1036="Smelter not yet identified"),MATCH($B1036&amp;$D1036,'Smelter Look-up'!$J:$J,0),MATCH($B1036&amp;$C1036,'Smelter Look-up'!$J:$J,0)))</f>
        <v>#N/A</v>
      </c>
      <c r="W1036" s="134"/>
      <c r="X1036" s="134">
        <f t="shared" ca="1" si="14"/>
        <v>0</v>
      </c>
      <c r="Y1036" s="134"/>
      <c r="Z1036" s="134"/>
      <c r="AA1036" s="134"/>
      <c r="AB1036" s="162" t="str">
        <f t="shared" si="15"/>
        <v/>
      </c>
      <c r="AC1036" s="134"/>
      <c r="AD1036" s="134"/>
      <c r="AE1036" s="134"/>
      <c r="AF1036" s="134"/>
      <c r="AG1036" s="134"/>
      <c r="AH1036" s="134"/>
    </row>
    <row r="1037" spans="1:34" ht="12" customHeight="1">
      <c r="A1037" s="160"/>
      <c r="B1037" s="155" t="str">
        <f t="array" ref="B1037">IF(LEN(A1037)=0,"",INDEX('Smelter Look-up'!$A:$A,MATCH($A1037,'Smelter Look-up'!$E:$E,0)))</f>
        <v/>
      </c>
      <c r="C1037" s="158" t="str">
        <f t="array" ref="C1037">IF(LEN(A1037)=0,"",INDEX('Smelter Look-up'!$C:$C,MATCH($A1037,'Smelter Look-up'!$E:$E,0)))</f>
        <v/>
      </c>
      <c r="D1037" s="155"/>
      <c r="E1037" s="155" t="str">
        <f ca="1">IF(ISERROR($V1037),"",OFFSET('Smelter Look-up'!$D$4,$V1037-4,0)&amp;"")</f>
        <v/>
      </c>
      <c r="F1037" s="155" t="str">
        <f ca="1">IF(ISERROR($V1037),"",OFFSET('Smelter Look-up'!$E$4,$V1037-4,0))</f>
        <v/>
      </c>
      <c r="G1037" s="155" t="str">
        <f ca="1">IF(C1037=$X$4,IF(ISERROR($V1037),"Enter smelter details","RMI"),IF(ISERROR($V1037),"",OFFSET('Smelter Look-up'!$F$4,$V1037-4,0)))</f>
        <v/>
      </c>
      <c r="H1037" s="156" t="str">
        <f ca="1">IF(ISERROR($V1037),"",OFFSET('Smelter Look-up'!$G$4,$V1037-4,0))</f>
        <v/>
      </c>
      <c r="I1037" s="157" t="str">
        <f ca="1">IF(ISERROR($V1037),"",OFFSET('Smelter Look-up'!$H$4,$V1037-4,0))</f>
        <v/>
      </c>
      <c r="J1037" s="157" t="str">
        <f ca="1">IF(ISERROR($V1037),"",OFFSET('Smelter Look-up'!$I$4,$V1037-4,0))</f>
        <v/>
      </c>
      <c r="K1037" s="158"/>
      <c r="L1037" s="158"/>
      <c r="M1037" s="158"/>
      <c r="N1037" s="158"/>
      <c r="O1037" s="158"/>
      <c r="P1037" s="157"/>
      <c r="Q1037" s="159"/>
      <c r="R1037" s="155" t="str">
        <f ca="1">IF(ISERROR($V1037),"",OFFSET('Smelter Look-up'!$C$4,$V1037-4,0)&amp;"")</f>
        <v/>
      </c>
      <c r="S1037" s="160" t="str">
        <f t="array" aca="1" ref="S1037" ca="1">IF(B1037="","",IF(ISERROR(MATCH($E1037,CL,0)),"Unknown",INDIRECT("'C'!$A$"&amp;MATCH($E1037,CL,0)+1)))</f>
        <v/>
      </c>
      <c r="T1037" s="160" t="str">
        <f t="array" aca="1" ref="T1037" ca="1">IF(B1037="","",IF(ISERROR(MATCH($J1037,SorP!$B$1:$B$6226,0)),"",INDIRECT("'SorP'!$A$"&amp;MATCH($S1037&amp;$J1037,SorP!C:C,0))))</f>
        <v/>
      </c>
      <c r="U1037" s="161"/>
      <c r="V1037" s="151" t="e">
        <f>IF(C1037="",NA(),IF(OR(C1037="Smelter not listed",C1037="Smelter not yet identified"),MATCH($B1037&amp;$D1037,'Smelter Look-up'!$J:$J,0),MATCH($B1037&amp;$C1037,'Smelter Look-up'!$J:$J,0)))</f>
        <v>#N/A</v>
      </c>
      <c r="W1037" s="134"/>
      <c r="X1037" s="134">
        <f t="shared" ca="1" si="14"/>
        <v>0</v>
      </c>
      <c r="Y1037" s="134"/>
      <c r="Z1037" s="134"/>
      <c r="AA1037" s="134"/>
      <c r="AB1037" s="162" t="str">
        <f t="shared" si="15"/>
        <v/>
      </c>
      <c r="AC1037" s="134"/>
      <c r="AD1037" s="134"/>
      <c r="AE1037" s="134"/>
      <c r="AF1037" s="134"/>
      <c r="AG1037" s="134"/>
      <c r="AH1037" s="134"/>
    </row>
    <row r="1038" spans="1:34" ht="12" customHeight="1">
      <c r="A1038" s="160"/>
      <c r="B1038" s="155" t="str">
        <f t="array" ref="B1038">IF(LEN(A1038)=0,"",INDEX('Smelter Look-up'!$A:$A,MATCH($A1038,'Smelter Look-up'!$E:$E,0)))</f>
        <v/>
      </c>
      <c r="C1038" s="158" t="str">
        <f t="array" ref="C1038">IF(LEN(A1038)=0,"",INDEX('Smelter Look-up'!$C:$C,MATCH($A1038,'Smelter Look-up'!$E:$E,0)))</f>
        <v/>
      </c>
      <c r="D1038" s="155"/>
      <c r="E1038" s="155" t="str">
        <f ca="1">IF(ISERROR($V1038),"",OFFSET('Smelter Look-up'!$D$4,$V1038-4,0)&amp;"")</f>
        <v/>
      </c>
      <c r="F1038" s="155" t="str">
        <f ca="1">IF(ISERROR($V1038),"",OFFSET('Smelter Look-up'!$E$4,$V1038-4,0))</f>
        <v/>
      </c>
      <c r="G1038" s="155" t="str">
        <f ca="1">IF(C1038=$X$4,IF(ISERROR($V1038),"Enter smelter details","RMI"),IF(ISERROR($V1038),"",OFFSET('Smelter Look-up'!$F$4,$V1038-4,0)))</f>
        <v/>
      </c>
      <c r="H1038" s="156" t="str">
        <f ca="1">IF(ISERROR($V1038),"",OFFSET('Smelter Look-up'!$G$4,$V1038-4,0))</f>
        <v/>
      </c>
      <c r="I1038" s="157" t="str">
        <f ca="1">IF(ISERROR($V1038),"",OFFSET('Smelter Look-up'!$H$4,$V1038-4,0))</f>
        <v/>
      </c>
      <c r="J1038" s="157" t="str">
        <f ca="1">IF(ISERROR($V1038),"",OFFSET('Smelter Look-up'!$I$4,$V1038-4,0))</f>
        <v/>
      </c>
      <c r="K1038" s="158"/>
      <c r="L1038" s="158"/>
      <c r="M1038" s="158"/>
      <c r="N1038" s="158"/>
      <c r="O1038" s="158"/>
      <c r="P1038" s="157"/>
      <c r="Q1038" s="159"/>
      <c r="R1038" s="155" t="str">
        <f ca="1">IF(ISERROR($V1038),"",OFFSET('Smelter Look-up'!$C$4,$V1038-4,0)&amp;"")</f>
        <v/>
      </c>
      <c r="S1038" s="160" t="str">
        <f t="array" aca="1" ref="S1038" ca="1">IF(B1038="","",IF(ISERROR(MATCH($E1038,CL,0)),"Unknown",INDIRECT("'C'!$A$"&amp;MATCH($E1038,CL,0)+1)))</f>
        <v/>
      </c>
      <c r="T1038" s="160" t="str">
        <f t="array" aca="1" ref="T1038" ca="1">IF(B1038="","",IF(ISERROR(MATCH($J1038,SorP!$B$1:$B$6226,0)),"",INDIRECT("'SorP'!$A$"&amp;MATCH($S1038&amp;$J1038,SorP!C:C,0))))</f>
        <v/>
      </c>
      <c r="U1038" s="161"/>
      <c r="V1038" s="151" t="e">
        <f>IF(C1038="",NA(),IF(OR(C1038="Smelter not listed",C1038="Smelter not yet identified"),MATCH($B1038&amp;$D1038,'Smelter Look-up'!$J:$J,0),MATCH($B1038&amp;$C1038,'Smelter Look-up'!$J:$J,0)))</f>
        <v>#N/A</v>
      </c>
      <c r="W1038" s="134"/>
      <c r="X1038" s="134">
        <f t="shared" ca="1" si="14"/>
        <v>0</v>
      </c>
      <c r="Y1038" s="134"/>
      <c r="Z1038" s="134"/>
      <c r="AA1038" s="134"/>
      <c r="AB1038" s="162" t="str">
        <f t="shared" si="15"/>
        <v/>
      </c>
      <c r="AC1038" s="134"/>
      <c r="AD1038" s="134"/>
      <c r="AE1038" s="134"/>
      <c r="AF1038" s="134"/>
      <c r="AG1038" s="134"/>
      <c r="AH1038" s="134"/>
    </row>
    <row r="1039" spans="1:34" ht="12" customHeight="1">
      <c r="A1039" s="160"/>
      <c r="B1039" s="155" t="str">
        <f t="array" ref="B1039">IF(LEN(A1039)=0,"",INDEX('Smelter Look-up'!$A:$A,MATCH($A1039,'Smelter Look-up'!$E:$E,0)))</f>
        <v/>
      </c>
      <c r="C1039" s="158" t="str">
        <f t="array" ref="C1039">IF(LEN(A1039)=0,"",INDEX('Smelter Look-up'!$C:$C,MATCH($A1039,'Smelter Look-up'!$E:$E,0)))</f>
        <v/>
      </c>
      <c r="D1039" s="155"/>
      <c r="E1039" s="155" t="str">
        <f ca="1">IF(ISERROR($V1039),"",OFFSET('Smelter Look-up'!$D$4,$V1039-4,0)&amp;"")</f>
        <v/>
      </c>
      <c r="F1039" s="155" t="str">
        <f ca="1">IF(ISERROR($V1039),"",OFFSET('Smelter Look-up'!$E$4,$V1039-4,0))</f>
        <v/>
      </c>
      <c r="G1039" s="155" t="str">
        <f ca="1">IF(C1039=$X$4,IF(ISERROR($V1039),"Enter smelter details","RMI"),IF(ISERROR($V1039),"",OFFSET('Smelter Look-up'!$F$4,$V1039-4,0)))</f>
        <v/>
      </c>
      <c r="H1039" s="156" t="str">
        <f ca="1">IF(ISERROR($V1039),"",OFFSET('Smelter Look-up'!$G$4,$V1039-4,0))</f>
        <v/>
      </c>
      <c r="I1039" s="157" t="str">
        <f ca="1">IF(ISERROR($V1039),"",OFFSET('Smelter Look-up'!$H$4,$V1039-4,0))</f>
        <v/>
      </c>
      <c r="J1039" s="157" t="str">
        <f ca="1">IF(ISERROR($V1039),"",OFFSET('Smelter Look-up'!$I$4,$V1039-4,0))</f>
        <v/>
      </c>
      <c r="K1039" s="158"/>
      <c r="L1039" s="158"/>
      <c r="M1039" s="158"/>
      <c r="N1039" s="158"/>
      <c r="O1039" s="158"/>
      <c r="P1039" s="157"/>
      <c r="Q1039" s="159"/>
      <c r="R1039" s="155" t="str">
        <f ca="1">IF(ISERROR($V1039),"",OFFSET('Smelter Look-up'!$C$4,$V1039-4,0)&amp;"")</f>
        <v/>
      </c>
      <c r="S1039" s="160" t="str">
        <f t="array" aca="1" ref="S1039" ca="1">IF(B1039="","",IF(ISERROR(MATCH($E1039,CL,0)),"Unknown",INDIRECT("'C'!$A$"&amp;MATCH($E1039,CL,0)+1)))</f>
        <v/>
      </c>
      <c r="T1039" s="160" t="str">
        <f t="array" aca="1" ref="T1039" ca="1">IF(B1039="","",IF(ISERROR(MATCH($J1039,SorP!$B$1:$B$6226,0)),"",INDIRECT("'SorP'!$A$"&amp;MATCH($S1039&amp;$J1039,SorP!C:C,0))))</f>
        <v/>
      </c>
      <c r="U1039" s="161"/>
      <c r="V1039" s="151" t="e">
        <f>IF(C1039="",NA(),IF(OR(C1039="Smelter not listed",C1039="Smelter not yet identified"),MATCH($B1039&amp;$D1039,'Smelter Look-up'!$J:$J,0),MATCH($B1039&amp;$C1039,'Smelter Look-up'!$J:$J,0)))</f>
        <v>#N/A</v>
      </c>
      <c r="W1039" s="134"/>
      <c r="X1039" s="134">
        <f t="shared" ca="1" si="14"/>
        <v>0</v>
      </c>
      <c r="Y1039" s="134"/>
      <c r="Z1039" s="134"/>
      <c r="AA1039" s="134"/>
      <c r="AB1039" s="162" t="str">
        <f t="shared" si="15"/>
        <v/>
      </c>
      <c r="AC1039" s="134"/>
      <c r="AD1039" s="134"/>
      <c r="AE1039" s="134"/>
      <c r="AF1039" s="134"/>
      <c r="AG1039" s="134"/>
      <c r="AH1039" s="134"/>
    </row>
    <row r="1040" spans="1:34" ht="12" customHeight="1">
      <c r="A1040" s="160"/>
      <c r="B1040" s="155" t="str">
        <f t="array" ref="B1040">IF(LEN(A1040)=0,"",INDEX('Smelter Look-up'!$A:$A,MATCH($A1040,'Smelter Look-up'!$E:$E,0)))</f>
        <v/>
      </c>
      <c r="C1040" s="158" t="str">
        <f t="array" ref="C1040">IF(LEN(A1040)=0,"",INDEX('Smelter Look-up'!$C:$C,MATCH($A1040,'Smelter Look-up'!$E:$E,0)))</f>
        <v/>
      </c>
      <c r="D1040" s="155"/>
      <c r="E1040" s="155" t="str">
        <f ca="1">IF(ISERROR($V1040),"",OFFSET('Smelter Look-up'!$D$4,$V1040-4,0)&amp;"")</f>
        <v/>
      </c>
      <c r="F1040" s="155" t="str">
        <f ca="1">IF(ISERROR($V1040),"",OFFSET('Smelter Look-up'!$E$4,$V1040-4,0))</f>
        <v/>
      </c>
      <c r="G1040" s="155" t="str">
        <f ca="1">IF(C1040=$X$4,IF(ISERROR($V1040),"Enter smelter details","RMI"),IF(ISERROR($V1040),"",OFFSET('Smelter Look-up'!$F$4,$V1040-4,0)))</f>
        <v/>
      </c>
      <c r="H1040" s="156" t="str">
        <f ca="1">IF(ISERROR($V1040),"",OFFSET('Smelter Look-up'!$G$4,$V1040-4,0))</f>
        <v/>
      </c>
      <c r="I1040" s="157" t="str">
        <f ca="1">IF(ISERROR($V1040),"",OFFSET('Smelter Look-up'!$H$4,$V1040-4,0))</f>
        <v/>
      </c>
      <c r="J1040" s="157" t="str">
        <f ca="1">IF(ISERROR($V1040),"",OFFSET('Smelter Look-up'!$I$4,$V1040-4,0))</f>
        <v/>
      </c>
      <c r="K1040" s="158"/>
      <c r="L1040" s="158"/>
      <c r="M1040" s="158"/>
      <c r="N1040" s="158"/>
      <c r="O1040" s="158"/>
      <c r="P1040" s="157"/>
      <c r="Q1040" s="159"/>
      <c r="R1040" s="155" t="str">
        <f ca="1">IF(ISERROR($V1040),"",OFFSET('Smelter Look-up'!$C$4,$V1040-4,0)&amp;"")</f>
        <v/>
      </c>
      <c r="S1040" s="160" t="str">
        <f t="array" aca="1" ref="S1040" ca="1">IF(B1040="","",IF(ISERROR(MATCH($E1040,CL,0)),"Unknown",INDIRECT("'C'!$A$"&amp;MATCH($E1040,CL,0)+1)))</f>
        <v/>
      </c>
      <c r="T1040" s="160" t="str">
        <f t="array" aca="1" ref="T1040" ca="1">IF(B1040="","",IF(ISERROR(MATCH($J1040,SorP!$B$1:$B$6226,0)),"",INDIRECT("'SorP'!$A$"&amp;MATCH($S1040&amp;$J1040,SorP!C:C,0))))</f>
        <v/>
      </c>
      <c r="U1040" s="161"/>
      <c r="V1040" s="151" t="e">
        <f>IF(C1040="",NA(),IF(OR(C1040="Smelter not listed",C1040="Smelter not yet identified"),MATCH($B1040&amp;$D1040,'Smelter Look-up'!$J:$J,0),MATCH($B1040&amp;$C1040,'Smelter Look-up'!$J:$J,0)))</f>
        <v>#N/A</v>
      </c>
      <c r="W1040" s="134"/>
      <c r="X1040" s="134">
        <f t="shared" ca="1" si="14"/>
        <v>0</v>
      </c>
      <c r="Y1040" s="134"/>
      <c r="Z1040" s="134"/>
      <c r="AA1040" s="134"/>
      <c r="AB1040" s="162" t="str">
        <f t="shared" si="15"/>
        <v/>
      </c>
      <c r="AC1040" s="134"/>
      <c r="AD1040" s="134"/>
      <c r="AE1040" s="134"/>
      <c r="AF1040" s="134"/>
      <c r="AG1040" s="134"/>
      <c r="AH1040" s="134"/>
    </row>
    <row r="1041" spans="1:34" ht="12" customHeight="1">
      <c r="A1041" s="160"/>
      <c r="B1041" s="155" t="str">
        <f t="array" ref="B1041">IF(LEN(A1041)=0,"",INDEX('Smelter Look-up'!$A:$A,MATCH($A1041,'Smelter Look-up'!$E:$E,0)))</f>
        <v/>
      </c>
      <c r="C1041" s="158" t="str">
        <f t="array" ref="C1041">IF(LEN(A1041)=0,"",INDEX('Smelter Look-up'!$C:$C,MATCH($A1041,'Smelter Look-up'!$E:$E,0)))</f>
        <v/>
      </c>
      <c r="D1041" s="155"/>
      <c r="E1041" s="155" t="str">
        <f ca="1">IF(ISERROR($V1041),"",OFFSET('Smelter Look-up'!$D$4,$V1041-4,0)&amp;"")</f>
        <v/>
      </c>
      <c r="F1041" s="155" t="str">
        <f ca="1">IF(ISERROR($V1041),"",OFFSET('Smelter Look-up'!$E$4,$V1041-4,0))</f>
        <v/>
      </c>
      <c r="G1041" s="155" t="str">
        <f ca="1">IF(C1041=$X$4,IF(ISERROR($V1041),"Enter smelter details","RMI"),IF(ISERROR($V1041),"",OFFSET('Smelter Look-up'!$F$4,$V1041-4,0)))</f>
        <v/>
      </c>
      <c r="H1041" s="156" t="str">
        <f ca="1">IF(ISERROR($V1041),"",OFFSET('Smelter Look-up'!$G$4,$V1041-4,0))</f>
        <v/>
      </c>
      <c r="I1041" s="157" t="str">
        <f ca="1">IF(ISERROR($V1041),"",OFFSET('Smelter Look-up'!$H$4,$V1041-4,0))</f>
        <v/>
      </c>
      <c r="J1041" s="157" t="str">
        <f ca="1">IF(ISERROR($V1041),"",OFFSET('Smelter Look-up'!$I$4,$V1041-4,0))</f>
        <v/>
      </c>
      <c r="K1041" s="158"/>
      <c r="L1041" s="158"/>
      <c r="M1041" s="158"/>
      <c r="N1041" s="158"/>
      <c r="O1041" s="158"/>
      <c r="P1041" s="157"/>
      <c r="Q1041" s="159"/>
      <c r="R1041" s="155" t="str">
        <f ca="1">IF(ISERROR($V1041),"",OFFSET('Smelter Look-up'!$C$4,$V1041-4,0)&amp;"")</f>
        <v/>
      </c>
      <c r="S1041" s="160" t="str">
        <f t="array" aca="1" ref="S1041" ca="1">IF(B1041="","",IF(ISERROR(MATCH($E1041,CL,0)),"Unknown",INDIRECT("'C'!$A$"&amp;MATCH($E1041,CL,0)+1)))</f>
        <v/>
      </c>
      <c r="T1041" s="160" t="str">
        <f t="array" aca="1" ref="T1041" ca="1">IF(B1041="","",IF(ISERROR(MATCH($J1041,SorP!$B$1:$B$6226,0)),"",INDIRECT("'SorP'!$A$"&amp;MATCH($S1041&amp;$J1041,SorP!C:C,0))))</f>
        <v/>
      </c>
      <c r="U1041" s="161"/>
      <c r="V1041" s="151" t="e">
        <f>IF(C1041="",NA(),IF(OR(C1041="Smelter not listed",C1041="Smelter not yet identified"),MATCH($B1041&amp;$D1041,'Smelter Look-up'!$J:$J,0),MATCH($B1041&amp;$C1041,'Smelter Look-up'!$J:$J,0)))</f>
        <v>#N/A</v>
      </c>
      <c r="W1041" s="134"/>
      <c r="X1041" s="134">
        <f t="shared" ca="1" si="14"/>
        <v>0</v>
      </c>
      <c r="Y1041" s="134"/>
      <c r="Z1041" s="134"/>
      <c r="AA1041" s="134"/>
      <c r="AB1041" s="162" t="str">
        <f t="shared" si="15"/>
        <v/>
      </c>
      <c r="AC1041" s="134"/>
      <c r="AD1041" s="134"/>
      <c r="AE1041" s="134"/>
      <c r="AF1041" s="134"/>
      <c r="AG1041" s="134"/>
      <c r="AH1041" s="134"/>
    </row>
    <row r="1042" spans="1:34" ht="12" customHeight="1">
      <c r="A1042" s="160"/>
      <c r="B1042" s="155" t="str">
        <f t="array" ref="B1042">IF(LEN(A1042)=0,"",INDEX('Smelter Look-up'!$A:$A,MATCH($A1042,'Smelter Look-up'!$E:$E,0)))</f>
        <v/>
      </c>
      <c r="C1042" s="158" t="str">
        <f t="array" ref="C1042">IF(LEN(A1042)=0,"",INDEX('Smelter Look-up'!$C:$C,MATCH($A1042,'Smelter Look-up'!$E:$E,0)))</f>
        <v/>
      </c>
      <c r="D1042" s="155"/>
      <c r="E1042" s="155" t="str">
        <f ca="1">IF(ISERROR($V1042),"",OFFSET('Smelter Look-up'!$D$4,$V1042-4,0)&amp;"")</f>
        <v/>
      </c>
      <c r="F1042" s="155" t="str">
        <f ca="1">IF(ISERROR($V1042),"",OFFSET('Smelter Look-up'!$E$4,$V1042-4,0))</f>
        <v/>
      </c>
      <c r="G1042" s="155" t="str">
        <f ca="1">IF(C1042=$X$4,IF(ISERROR($V1042),"Enter smelter details","RMI"),IF(ISERROR($V1042),"",OFFSET('Smelter Look-up'!$F$4,$V1042-4,0)))</f>
        <v/>
      </c>
      <c r="H1042" s="156" t="str">
        <f ca="1">IF(ISERROR($V1042),"",OFFSET('Smelter Look-up'!$G$4,$V1042-4,0))</f>
        <v/>
      </c>
      <c r="I1042" s="157" t="str">
        <f ca="1">IF(ISERROR($V1042),"",OFFSET('Smelter Look-up'!$H$4,$V1042-4,0))</f>
        <v/>
      </c>
      <c r="J1042" s="157" t="str">
        <f ca="1">IF(ISERROR($V1042),"",OFFSET('Smelter Look-up'!$I$4,$V1042-4,0))</f>
        <v/>
      </c>
      <c r="K1042" s="158"/>
      <c r="L1042" s="158"/>
      <c r="M1042" s="158"/>
      <c r="N1042" s="158"/>
      <c r="O1042" s="158"/>
      <c r="P1042" s="157"/>
      <c r="Q1042" s="159"/>
      <c r="R1042" s="155" t="str">
        <f ca="1">IF(ISERROR($V1042),"",OFFSET('Smelter Look-up'!$C$4,$V1042-4,0)&amp;"")</f>
        <v/>
      </c>
      <c r="S1042" s="160" t="str">
        <f t="array" aca="1" ref="S1042" ca="1">IF(B1042="","",IF(ISERROR(MATCH($E1042,CL,0)),"Unknown",INDIRECT("'C'!$A$"&amp;MATCH($E1042,CL,0)+1)))</f>
        <v/>
      </c>
      <c r="T1042" s="160" t="str">
        <f t="array" aca="1" ref="T1042" ca="1">IF(B1042="","",IF(ISERROR(MATCH($J1042,SorP!$B$1:$B$6226,0)),"",INDIRECT("'SorP'!$A$"&amp;MATCH($S1042&amp;$J1042,SorP!C:C,0))))</f>
        <v/>
      </c>
      <c r="U1042" s="161"/>
      <c r="V1042" s="151" t="e">
        <f>IF(C1042="",NA(),IF(OR(C1042="Smelter not listed",C1042="Smelter not yet identified"),MATCH($B1042&amp;$D1042,'Smelter Look-up'!$J:$J,0),MATCH($B1042&amp;$C1042,'Smelter Look-up'!$J:$J,0)))</f>
        <v>#N/A</v>
      </c>
      <c r="W1042" s="134"/>
      <c r="X1042" s="134">
        <f t="shared" ca="1" si="14"/>
        <v>0</v>
      </c>
      <c r="Y1042" s="134"/>
      <c r="Z1042" s="134"/>
      <c r="AA1042" s="134"/>
      <c r="AB1042" s="162" t="str">
        <f t="shared" si="15"/>
        <v/>
      </c>
      <c r="AC1042" s="134"/>
      <c r="AD1042" s="134"/>
      <c r="AE1042" s="134"/>
      <c r="AF1042" s="134"/>
      <c r="AG1042" s="134"/>
      <c r="AH1042" s="134"/>
    </row>
    <row r="1043" spans="1:34" ht="12" customHeight="1">
      <c r="A1043" s="160"/>
      <c r="B1043" s="155" t="str">
        <f t="array" ref="B1043">IF(LEN(A1043)=0,"",INDEX('Smelter Look-up'!$A:$A,MATCH($A1043,'Smelter Look-up'!$E:$E,0)))</f>
        <v/>
      </c>
      <c r="C1043" s="158" t="str">
        <f t="array" ref="C1043">IF(LEN(A1043)=0,"",INDEX('Smelter Look-up'!$C:$C,MATCH($A1043,'Smelter Look-up'!$E:$E,0)))</f>
        <v/>
      </c>
      <c r="D1043" s="155"/>
      <c r="E1043" s="155" t="str">
        <f ca="1">IF(ISERROR($V1043),"",OFFSET('Smelter Look-up'!$D$4,$V1043-4,0)&amp;"")</f>
        <v/>
      </c>
      <c r="F1043" s="155" t="str">
        <f ca="1">IF(ISERROR($V1043),"",OFFSET('Smelter Look-up'!$E$4,$V1043-4,0))</f>
        <v/>
      </c>
      <c r="G1043" s="155" t="str">
        <f ca="1">IF(C1043=$X$4,IF(ISERROR($V1043),"Enter smelter details","RMI"),IF(ISERROR($V1043),"",OFFSET('Smelter Look-up'!$F$4,$V1043-4,0)))</f>
        <v/>
      </c>
      <c r="H1043" s="156" t="str">
        <f ca="1">IF(ISERROR($V1043),"",OFFSET('Smelter Look-up'!$G$4,$V1043-4,0))</f>
        <v/>
      </c>
      <c r="I1043" s="157" t="str">
        <f ca="1">IF(ISERROR($V1043),"",OFFSET('Smelter Look-up'!$H$4,$V1043-4,0))</f>
        <v/>
      </c>
      <c r="J1043" s="157" t="str">
        <f ca="1">IF(ISERROR($V1043),"",OFFSET('Smelter Look-up'!$I$4,$V1043-4,0))</f>
        <v/>
      </c>
      <c r="K1043" s="158"/>
      <c r="L1043" s="158"/>
      <c r="M1043" s="158"/>
      <c r="N1043" s="158"/>
      <c r="O1043" s="158"/>
      <c r="P1043" s="157"/>
      <c r="Q1043" s="159"/>
      <c r="R1043" s="155" t="str">
        <f ca="1">IF(ISERROR($V1043),"",OFFSET('Smelter Look-up'!$C$4,$V1043-4,0)&amp;"")</f>
        <v/>
      </c>
      <c r="S1043" s="160" t="str">
        <f t="array" aca="1" ref="S1043" ca="1">IF(B1043="","",IF(ISERROR(MATCH($E1043,CL,0)),"Unknown",INDIRECT("'C'!$A$"&amp;MATCH($E1043,CL,0)+1)))</f>
        <v/>
      </c>
      <c r="T1043" s="160" t="str">
        <f t="array" aca="1" ref="T1043" ca="1">IF(B1043="","",IF(ISERROR(MATCH($J1043,SorP!$B$1:$B$6226,0)),"",INDIRECT("'SorP'!$A$"&amp;MATCH($S1043&amp;$J1043,SorP!C:C,0))))</f>
        <v/>
      </c>
      <c r="U1043" s="161"/>
      <c r="V1043" s="151" t="e">
        <f>IF(C1043="",NA(),IF(OR(C1043="Smelter not listed",C1043="Smelter not yet identified"),MATCH($B1043&amp;$D1043,'Smelter Look-up'!$J:$J,0),MATCH($B1043&amp;$C1043,'Smelter Look-up'!$J:$J,0)))</f>
        <v>#N/A</v>
      </c>
      <c r="W1043" s="134"/>
      <c r="X1043" s="134">
        <f t="shared" ca="1" si="14"/>
        <v>0</v>
      </c>
      <c r="Y1043" s="134"/>
      <c r="Z1043" s="134"/>
      <c r="AA1043" s="134"/>
      <c r="AB1043" s="162" t="str">
        <f t="shared" si="15"/>
        <v/>
      </c>
      <c r="AC1043" s="134"/>
      <c r="AD1043" s="134"/>
      <c r="AE1043" s="134"/>
      <c r="AF1043" s="134"/>
      <c r="AG1043" s="134"/>
      <c r="AH1043" s="134"/>
    </row>
    <row r="1044" spans="1:34" ht="12" customHeight="1">
      <c r="A1044" s="160"/>
      <c r="B1044" s="155" t="str">
        <f t="array" ref="B1044">IF(LEN(A1044)=0,"",INDEX('Smelter Look-up'!$A:$A,MATCH($A1044,'Smelter Look-up'!$E:$E,0)))</f>
        <v/>
      </c>
      <c r="C1044" s="158" t="str">
        <f t="array" ref="C1044">IF(LEN(A1044)=0,"",INDEX('Smelter Look-up'!$C:$C,MATCH($A1044,'Smelter Look-up'!$E:$E,0)))</f>
        <v/>
      </c>
      <c r="D1044" s="155"/>
      <c r="E1044" s="155" t="str">
        <f ca="1">IF(ISERROR($V1044),"",OFFSET('Smelter Look-up'!$D$4,$V1044-4,0)&amp;"")</f>
        <v/>
      </c>
      <c r="F1044" s="155" t="str">
        <f ca="1">IF(ISERROR($V1044),"",OFFSET('Smelter Look-up'!$E$4,$V1044-4,0))</f>
        <v/>
      </c>
      <c r="G1044" s="155" t="str">
        <f ca="1">IF(C1044=$X$4,IF(ISERROR($V1044),"Enter smelter details","RMI"),IF(ISERROR($V1044),"",OFFSET('Smelter Look-up'!$F$4,$V1044-4,0)))</f>
        <v/>
      </c>
      <c r="H1044" s="156" t="str">
        <f ca="1">IF(ISERROR($V1044),"",OFFSET('Smelter Look-up'!$G$4,$V1044-4,0))</f>
        <v/>
      </c>
      <c r="I1044" s="157" t="str">
        <f ca="1">IF(ISERROR($V1044),"",OFFSET('Smelter Look-up'!$H$4,$V1044-4,0))</f>
        <v/>
      </c>
      <c r="J1044" s="157" t="str">
        <f ca="1">IF(ISERROR($V1044),"",OFFSET('Smelter Look-up'!$I$4,$V1044-4,0))</f>
        <v/>
      </c>
      <c r="K1044" s="158"/>
      <c r="L1044" s="158"/>
      <c r="M1044" s="158"/>
      <c r="N1044" s="158"/>
      <c r="O1044" s="158"/>
      <c r="P1044" s="157"/>
      <c r="Q1044" s="159"/>
      <c r="R1044" s="155" t="str">
        <f ca="1">IF(ISERROR($V1044),"",OFFSET('Smelter Look-up'!$C$4,$V1044-4,0)&amp;"")</f>
        <v/>
      </c>
      <c r="S1044" s="160" t="str">
        <f t="array" aca="1" ref="S1044" ca="1">IF(B1044="","",IF(ISERROR(MATCH($E1044,CL,0)),"Unknown",INDIRECT("'C'!$A$"&amp;MATCH($E1044,CL,0)+1)))</f>
        <v/>
      </c>
      <c r="T1044" s="160" t="str">
        <f t="array" aca="1" ref="T1044" ca="1">IF(B1044="","",IF(ISERROR(MATCH($J1044,SorP!$B$1:$B$6226,0)),"",INDIRECT("'SorP'!$A$"&amp;MATCH($S1044&amp;$J1044,SorP!C:C,0))))</f>
        <v/>
      </c>
      <c r="U1044" s="161"/>
      <c r="V1044" s="151" t="e">
        <f>IF(C1044="",NA(),IF(OR(C1044="Smelter not listed",C1044="Smelter not yet identified"),MATCH($B1044&amp;$D1044,'Smelter Look-up'!$J:$J,0),MATCH($B1044&amp;$C1044,'Smelter Look-up'!$J:$J,0)))</f>
        <v>#N/A</v>
      </c>
      <c r="W1044" s="134"/>
      <c r="X1044" s="134">
        <f t="shared" ca="1" si="14"/>
        <v>0</v>
      </c>
      <c r="Y1044" s="134"/>
      <c r="Z1044" s="134"/>
      <c r="AA1044" s="134"/>
      <c r="AB1044" s="162" t="str">
        <f t="shared" si="15"/>
        <v/>
      </c>
      <c r="AC1044" s="134"/>
      <c r="AD1044" s="134"/>
      <c r="AE1044" s="134"/>
      <c r="AF1044" s="134"/>
      <c r="AG1044" s="134"/>
      <c r="AH1044" s="134"/>
    </row>
    <row r="1045" spans="1:34" ht="12" customHeight="1">
      <c r="A1045" s="160"/>
      <c r="B1045" s="155" t="str">
        <f t="array" ref="B1045">IF(LEN(A1045)=0,"",INDEX('Smelter Look-up'!$A:$A,MATCH($A1045,'Smelter Look-up'!$E:$E,0)))</f>
        <v/>
      </c>
      <c r="C1045" s="158" t="str">
        <f t="array" ref="C1045">IF(LEN(A1045)=0,"",INDEX('Smelter Look-up'!$C:$C,MATCH($A1045,'Smelter Look-up'!$E:$E,0)))</f>
        <v/>
      </c>
      <c r="D1045" s="155"/>
      <c r="E1045" s="155" t="str">
        <f ca="1">IF(ISERROR($V1045),"",OFFSET('Smelter Look-up'!$D$4,$V1045-4,0)&amp;"")</f>
        <v/>
      </c>
      <c r="F1045" s="155" t="str">
        <f ca="1">IF(ISERROR($V1045),"",OFFSET('Smelter Look-up'!$E$4,$V1045-4,0))</f>
        <v/>
      </c>
      <c r="G1045" s="155" t="str">
        <f ca="1">IF(C1045=$X$4,IF(ISERROR($V1045),"Enter smelter details","RMI"),IF(ISERROR($V1045),"",OFFSET('Smelter Look-up'!$F$4,$V1045-4,0)))</f>
        <v/>
      </c>
      <c r="H1045" s="156" t="str">
        <f ca="1">IF(ISERROR($V1045),"",OFFSET('Smelter Look-up'!$G$4,$V1045-4,0))</f>
        <v/>
      </c>
      <c r="I1045" s="157" t="str">
        <f ca="1">IF(ISERROR($V1045),"",OFFSET('Smelter Look-up'!$H$4,$V1045-4,0))</f>
        <v/>
      </c>
      <c r="J1045" s="157" t="str">
        <f ca="1">IF(ISERROR($V1045),"",OFFSET('Smelter Look-up'!$I$4,$V1045-4,0))</f>
        <v/>
      </c>
      <c r="K1045" s="158"/>
      <c r="L1045" s="158"/>
      <c r="M1045" s="158"/>
      <c r="N1045" s="158"/>
      <c r="O1045" s="158"/>
      <c r="P1045" s="157"/>
      <c r="Q1045" s="159"/>
      <c r="R1045" s="155" t="str">
        <f ca="1">IF(ISERROR($V1045),"",OFFSET('Smelter Look-up'!$C$4,$V1045-4,0)&amp;"")</f>
        <v/>
      </c>
      <c r="S1045" s="160" t="str">
        <f t="array" aca="1" ref="S1045" ca="1">IF(B1045="","",IF(ISERROR(MATCH($E1045,CL,0)),"Unknown",INDIRECT("'C'!$A$"&amp;MATCH($E1045,CL,0)+1)))</f>
        <v/>
      </c>
      <c r="T1045" s="160" t="str">
        <f t="array" aca="1" ref="T1045" ca="1">IF(B1045="","",IF(ISERROR(MATCH($J1045,SorP!$B$1:$B$6226,0)),"",INDIRECT("'SorP'!$A$"&amp;MATCH($S1045&amp;$J1045,SorP!C:C,0))))</f>
        <v/>
      </c>
      <c r="U1045" s="161"/>
      <c r="V1045" s="151" t="e">
        <f>IF(C1045="",NA(),IF(OR(C1045="Smelter not listed",C1045="Smelter not yet identified"),MATCH($B1045&amp;$D1045,'Smelter Look-up'!$J:$J,0),MATCH($B1045&amp;$C1045,'Smelter Look-up'!$J:$J,0)))</f>
        <v>#N/A</v>
      </c>
      <c r="W1045" s="134"/>
      <c r="X1045" s="134">
        <f t="shared" ca="1" si="14"/>
        <v>0</v>
      </c>
      <c r="Y1045" s="134"/>
      <c r="Z1045" s="134"/>
      <c r="AA1045" s="134"/>
      <c r="AB1045" s="162" t="str">
        <f t="shared" si="15"/>
        <v/>
      </c>
      <c r="AC1045" s="134"/>
      <c r="AD1045" s="134"/>
      <c r="AE1045" s="134"/>
      <c r="AF1045" s="134"/>
      <c r="AG1045" s="134"/>
      <c r="AH1045" s="134"/>
    </row>
    <row r="1046" spans="1:34" ht="12" customHeight="1">
      <c r="A1046" s="160"/>
      <c r="B1046" s="155" t="str">
        <f t="array" ref="B1046">IF(LEN(A1046)=0,"",INDEX('Smelter Look-up'!$A:$A,MATCH($A1046,'Smelter Look-up'!$E:$E,0)))</f>
        <v/>
      </c>
      <c r="C1046" s="158" t="str">
        <f t="array" ref="C1046">IF(LEN(A1046)=0,"",INDEX('Smelter Look-up'!$C:$C,MATCH($A1046,'Smelter Look-up'!$E:$E,0)))</f>
        <v/>
      </c>
      <c r="D1046" s="155"/>
      <c r="E1046" s="155" t="str">
        <f ca="1">IF(ISERROR($V1046),"",OFFSET('Smelter Look-up'!$D$4,$V1046-4,0)&amp;"")</f>
        <v/>
      </c>
      <c r="F1046" s="155" t="str">
        <f ca="1">IF(ISERROR($V1046),"",OFFSET('Smelter Look-up'!$E$4,$V1046-4,0))</f>
        <v/>
      </c>
      <c r="G1046" s="155" t="str">
        <f ca="1">IF(C1046=$X$4,IF(ISERROR($V1046),"Enter smelter details","RMI"),IF(ISERROR($V1046),"",OFFSET('Smelter Look-up'!$F$4,$V1046-4,0)))</f>
        <v/>
      </c>
      <c r="H1046" s="156" t="str">
        <f ca="1">IF(ISERROR($V1046),"",OFFSET('Smelter Look-up'!$G$4,$V1046-4,0))</f>
        <v/>
      </c>
      <c r="I1046" s="157" t="str">
        <f ca="1">IF(ISERROR($V1046),"",OFFSET('Smelter Look-up'!$H$4,$V1046-4,0))</f>
        <v/>
      </c>
      <c r="J1046" s="157" t="str">
        <f ca="1">IF(ISERROR($V1046),"",OFFSET('Smelter Look-up'!$I$4,$V1046-4,0))</f>
        <v/>
      </c>
      <c r="K1046" s="158"/>
      <c r="L1046" s="158"/>
      <c r="M1046" s="158"/>
      <c r="N1046" s="158"/>
      <c r="O1046" s="158"/>
      <c r="P1046" s="157"/>
      <c r="Q1046" s="159"/>
      <c r="R1046" s="155" t="str">
        <f ca="1">IF(ISERROR($V1046),"",OFFSET('Smelter Look-up'!$C$4,$V1046-4,0)&amp;"")</f>
        <v/>
      </c>
      <c r="S1046" s="160" t="str">
        <f t="array" aca="1" ref="S1046" ca="1">IF(B1046="","",IF(ISERROR(MATCH($E1046,CL,0)),"Unknown",INDIRECT("'C'!$A$"&amp;MATCH($E1046,CL,0)+1)))</f>
        <v/>
      </c>
      <c r="T1046" s="160" t="str">
        <f t="array" aca="1" ref="T1046" ca="1">IF(B1046="","",IF(ISERROR(MATCH($J1046,SorP!$B$1:$B$6226,0)),"",INDIRECT("'SorP'!$A$"&amp;MATCH($S1046&amp;$J1046,SorP!C:C,0))))</f>
        <v/>
      </c>
      <c r="U1046" s="161"/>
      <c r="V1046" s="151" t="e">
        <f>IF(C1046="",NA(),IF(OR(C1046="Smelter not listed",C1046="Smelter not yet identified"),MATCH($B1046&amp;$D1046,'Smelter Look-up'!$J:$J,0),MATCH($B1046&amp;$C1046,'Smelter Look-up'!$J:$J,0)))</f>
        <v>#N/A</v>
      </c>
      <c r="W1046" s="134"/>
      <c r="X1046" s="134">
        <f t="shared" ca="1" si="14"/>
        <v>0</v>
      </c>
      <c r="Y1046" s="134"/>
      <c r="Z1046" s="134"/>
      <c r="AA1046" s="134"/>
      <c r="AB1046" s="162" t="str">
        <f t="shared" si="15"/>
        <v/>
      </c>
      <c r="AC1046" s="134"/>
      <c r="AD1046" s="134"/>
      <c r="AE1046" s="134"/>
      <c r="AF1046" s="134"/>
      <c r="AG1046" s="134"/>
      <c r="AH1046" s="134"/>
    </row>
    <row r="1047" spans="1:34" ht="12" customHeight="1">
      <c r="A1047" s="160"/>
      <c r="B1047" s="155" t="str">
        <f t="array" ref="B1047">IF(LEN(A1047)=0,"",INDEX('Smelter Look-up'!$A:$A,MATCH($A1047,'Smelter Look-up'!$E:$E,0)))</f>
        <v/>
      </c>
      <c r="C1047" s="158" t="str">
        <f t="array" ref="C1047">IF(LEN(A1047)=0,"",INDEX('Smelter Look-up'!$C:$C,MATCH($A1047,'Smelter Look-up'!$E:$E,0)))</f>
        <v/>
      </c>
      <c r="D1047" s="155"/>
      <c r="E1047" s="155" t="str">
        <f ca="1">IF(ISERROR($V1047),"",OFFSET('Smelter Look-up'!$D$4,$V1047-4,0)&amp;"")</f>
        <v/>
      </c>
      <c r="F1047" s="155" t="str">
        <f ca="1">IF(ISERROR($V1047),"",OFFSET('Smelter Look-up'!$E$4,$V1047-4,0))</f>
        <v/>
      </c>
      <c r="G1047" s="155" t="str">
        <f ca="1">IF(C1047=$X$4,IF(ISERROR($V1047),"Enter smelter details","RMI"),IF(ISERROR($V1047),"",OFFSET('Smelter Look-up'!$F$4,$V1047-4,0)))</f>
        <v/>
      </c>
      <c r="H1047" s="156" t="str">
        <f ca="1">IF(ISERROR($V1047),"",OFFSET('Smelter Look-up'!$G$4,$V1047-4,0))</f>
        <v/>
      </c>
      <c r="I1047" s="157" t="str">
        <f ca="1">IF(ISERROR($V1047),"",OFFSET('Smelter Look-up'!$H$4,$V1047-4,0))</f>
        <v/>
      </c>
      <c r="J1047" s="157" t="str">
        <f ca="1">IF(ISERROR($V1047),"",OFFSET('Smelter Look-up'!$I$4,$V1047-4,0))</f>
        <v/>
      </c>
      <c r="K1047" s="158"/>
      <c r="L1047" s="158"/>
      <c r="M1047" s="158"/>
      <c r="N1047" s="158"/>
      <c r="O1047" s="158"/>
      <c r="P1047" s="157"/>
      <c r="Q1047" s="159"/>
      <c r="R1047" s="155" t="str">
        <f ca="1">IF(ISERROR($V1047),"",OFFSET('Smelter Look-up'!$C$4,$V1047-4,0)&amp;"")</f>
        <v/>
      </c>
      <c r="S1047" s="160" t="str">
        <f t="array" aca="1" ref="S1047" ca="1">IF(B1047="","",IF(ISERROR(MATCH($E1047,CL,0)),"Unknown",INDIRECT("'C'!$A$"&amp;MATCH($E1047,CL,0)+1)))</f>
        <v/>
      </c>
      <c r="T1047" s="160" t="str">
        <f t="array" aca="1" ref="T1047" ca="1">IF(B1047="","",IF(ISERROR(MATCH($J1047,SorP!$B$1:$B$6226,0)),"",INDIRECT("'SorP'!$A$"&amp;MATCH($S1047&amp;$J1047,SorP!C:C,0))))</f>
        <v/>
      </c>
      <c r="U1047" s="161"/>
      <c r="V1047" s="151" t="e">
        <f>IF(C1047="",NA(),IF(OR(C1047="Smelter not listed",C1047="Smelter not yet identified"),MATCH($B1047&amp;$D1047,'Smelter Look-up'!$J:$J,0),MATCH($B1047&amp;$C1047,'Smelter Look-up'!$J:$J,0)))</f>
        <v>#N/A</v>
      </c>
      <c r="W1047" s="134"/>
      <c r="X1047" s="134">
        <f t="shared" ca="1" si="14"/>
        <v>0</v>
      </c>
      <c r="Y1047" s="134"/>
      <c r="Z1047" s="134"/>
      <c r="AA1047" s="134"/>
      <c r="AB1047" s="162" t="str">
        <f t="shared" si="15"/>
        <v/>
      </c>
      <c r="AC1047" s="134"/>
      <c r="AD1047" s="134"/>
      <c r="AE1047" s="134"/>
      <c r="AF1047" s="134"/>
      <c r="AG1047" s="134"/>
      <c r="AH1047" s="134"/>
    </row>
    <row r="1048" spans="1:34" ht="12" customHeight="1">
      <c r="A1048" s="160"/>
      <c r="B1048" s="155" t="str">
        <f t="array" ref="B1048">IF(LEN(A1048)=0,"",INDEX('Smelter Look-up'!$A:$A,MATCH($A1048,'Smelter Look-up'!$E:$E,0)))</f>
        <v/>
      </c>
      <c r="C1048" s="158" t="str">
        <f t="array" ref="C1048">IF(LEN(A1048)=0,"",INDEX('Smelter Look-up'!$C:$C,MATCH($A1048,'Smelter Look-up'!$E:$E,0)))</f>
        <v/>
      </c>
      <c r="D1048" s="155"/>
      <c r="E1048" s="155" t="str">
        <f ca="1">IF(ISERROR($V1048),"",OFFSET('Smelter Look-up'!$D$4,$V1048-4,0)&amp;"")</f>
        <v/>
      </c>
      <c r="F1048" s="155" t="str">
        <f ca="1">IF(ISERROR($V1048),"",OFFSET('Smelter Look-up'!$E$4,$V1048-4,0))</f>
        <v/>
      </c>
      <c r="G1048" s="155" t="str">
        <f ca="1">IF(C1048=$X$4,IF(ISERROR($V1048),"Enter smelter details","RMI"),IF(ISERROR($V1048),"",OFFSET('Smelter Look-up'!$F$4,$V1048-4,0)))</f>
        <v/>
      </c>
      <c r="H1048" s="156" t="str">
        <f ca="1">IF(ISERROR($V1048),"",OFFSET('Smelter Look-up'!$G$4,$V1048-4,0))</f>
        <v/>
      </c>
      <c r="I1048" s="157" t="str">
        <f ca="1">IF(ISERROR($V1048),"",OFFSET('Smelter Look-up'!$H$4,$V1048-4,0))</f>
        <v/>
      </c>
      <c r="J1048" s="157" t="str">
        <f ca="1">IF(ISERROR($V1048),"",OFFSET('Smelter Look-up'!$I$4,$V1048-4,0))</f>
        <v/>
      </c>
      <c r="K1048" s="158"/>
      <c r="L1048" s="158"/>
      <c r="M1048" s="158"/>
      <c r="N1048" s="158"/>
      <c r="O1048" s="158"/>
      <c r="P1048" s="157"/>
      <c r="Q1048" s="159"/>
      <c r="R1048" s="155" t="str">
        <f ca="1">IF(ISERROR($V1048),"",OFFSET('Smelter Look-up'!$C$4,$V1048-4,0)&amp;"")</f>
        <v/>
      </c>
      <c r="S1048" s="160" t="str">
        <f t="array" aca="1" ref="S1048" ca="1">IF(B1048="","",IF(ISERROR(MATCH($E1048,CL,0)),"Unknown",INDIRECT("'C'!$A$"&amp;MATCH($E1048,CL,0)+1)))</f>
        <v/>
      </c>
      <c r="T1048" s="160" t="str">
        <f t="array" aca="1" ref="T1048" ca="1">IF(B1048="","",IF(ISERROR(MATCH($J1048,SorP!$B$1:$B$6226,0)),"",INDIRECT("'SorP'!$A$"&amp;MATCH($S1048&amp;$J1048,SorP!C:C,0))))</f>
        <v/>
      </c>
      <c r="U1048" s="161"/>
      <c r="V1048" s="151" t="e">
        <f>IF(C1048="",NA(),IF(OR(C1048="Smelter not listed",C1048="Smelter not yet identified"),MATCH($B1048&amp;$D1048,'Smelter Look-up'!$J:$J,0),MATCH($B1048&amp;$C1048,'Smelter Look-up'!$J:$J,0)))</f>
        <v>#N/A</v>
      </c>
      <c r="W1048" s="134"/>
      <c r="X1048" s="134">
        <f t="shared" ca="1" si="14"/>
        <v>0</v>
      </c>
      <c r="Y1048" s="134"/>
      <c r="Z1048" s="134"/>
      <c r="AA1048" s="134"/>
      <c r="AB1048" s="162" t="str">
        <f t="shared" si="15"/>
        <v/>
      </c>
      <c r="AC1048" s="134"/>
      <c r="AD1048" s="134"/>
      <c r="AE1048" s="134"/>
      <c r="AF1048" s="134"/>
      <c r="AG1048" s="134"/>
      <c r="AH1048" s="134"/>
    </row>
    <row r="1049" spans="1:34" ht="12" customHeight="1">
      <c r="A1049" s="160"/>
      <c r="B1049" s="155" t="str">
        <f t="array" ref="B1049">IF(LEN(A1049)=0,"",INDEX('Smelter Look-up'!$A:$A,MATCH($A1049,'Smelter Look-up'!$E:$E,0)))</f>
        <v/>
      </c>
      <c r="C1049" s="158" t="str">
        <f t="array" ref="C1049">IF(LEN(A1049)=0,"",INDEX('Smelter Look-up'!$C:$C,MATCH($A1049,'Smelter Look-up'!$E:$E,0)))</f>
        <v/>
      </c>
      <c r="D1049" s="155"/>
      <c r="E1049" s="155" t="str">
        <f ca="1">IF(ISERROR($V1049),"",OFFSET('Smelter Look-up'!$D$4,$V1049-4,0)&amp;"")</f>
        <v/>
      </c>
      <c r="F1049" s="155" t="str">
        <f ca="1">IF(ISERROR($V1049),"",OFFSET('Smelter Look-up'!$E$4,$V1049-4,0))</f>
        <v/>
      </c>
      <c r="G1049" s="155" t="str">
        <f ca="1">IF(C1049=$X$4,IF(ISERROR($V1049),"Enter smelter details","RMI"),IF(ISERROR($V1049),"",OFFSET('Smelter Look-up'!$F$4,$V1049-4,0)))</f>
        <v/>
      </c>
      <c r="H1049" s="156" t="str">
        <f ca="1">IF(ISERROR($V1049),"",OFFSET('Smelter Look-up'!$G$4,$V1049-4,0))</f>
        <v/>
      </c>
      <c r="I1049" s="157" t="str">
        <f ca="1">IF(ISERROR($V1049),"",OFFSET('Smelter Look-up'!$H$4,$V1049-4,0))</f>
        <v/>
      </c>
      <c r="J1049" s="157" t="str">
        <f ca="1">IF(ISERROR($V1049),"",OFFSET('Smelter Look-up'!$I$4,$V1049-4,0))</f>
        <v/>
      </c>
      <c r="K1049" s="158"/>
      <c r="L1049" s="158"/>
      <c r="M1049" s="158"/>
      <c r="N1049" s="158"/>
      <c r="O1049" s="158"/>
      <c r="P1049" s="157"/>
      <c r="Q1049" s="159"/>
      <c r="R1049" s="155" t="str">
        <f ca="1">IF(ISERROR($V1049),"",OFFSET('Smelter Look-up'!$C$4,$V1049-4,0)&amp;"")</f>
        <v/>
      </c>
      <c r="S1049" s="160" t="str">
        <f t="array" aca="1" ref="S1049" ca="1">IF(B1049="","",IF(ISERROR(MATCH($E1049,CL,0)),"Unknown",INDIRECT("'C'!$A$"&amp;MATCH($E1049,CL,0)+1)))</f>
        <v/>
      </c>
      <c r="T1049" s="160" t="str">
        <f t="array" aca="1" ref="T1049" ca="1">IF(B1049="","",IF(ISERROR(MATCH($J1049,SorP!$B$1:$B$6226,0)),"",INDIRECT("'SorP'!$A$"&amp;MATCH($S1049&amp;$J1049,SorP!C:C,0))))</f>
        <v/>
      </c>
      <c r="U1049" s="161"/>
      <c r="V1049" s="151" t="e">
        <f>IF(C1049="",NA(),IF(OR(C1049="Smelter not listed",C1049="Smelter not yet identified"),MATCH($B1049&amp;$D1049,'Smelter Look-up'!$J:$J,0),MATCH($B1049&amp;$C1049,'Smelter Look-up'!$J:$J,0)))</f>
        <v>#N/A</v>
      </c>
      <c r="W1049" s="134"/>
      <c r="X1049" s="134">
        <f t="shared" ca="1" si="14"/>
        <v>0</v>
      </c>
      <c r="Y1049" s="134"/>
      <c r="Z1049" s="134"/>
      <c r="AA1049" s="134"/>
      <c r="AB1049" s="162" t="str">
        <f t="shared" si="15"/>
        <v/>
      </c>
      <c r="AC1049" s="134"/>
      <c r="AD1049" s="134"/>
      <c r="AE1049" s="134"/>
      <c r="AF1049" s="134"/>
      <c r="AG1049" s="134"/>
      <c r="AH1049" s="134"/>
    </row>
    <row r="1050" spans="1:34" ht="12" customHeight="1">
      <c r="A1050" s="160"/>
      <c r="B1050" s="155" t="str">
        <f t="array" ref="B1050">IF(LEN(A1050)=0,"",INDEX('Smelter Look-up'!$A:$A,MATCH($A1050,'Smelter Look-up'!$E:$E,0)))</f>
        <v/>
      </c>
      <c r="C1050" s="158" t="str">
        <f t="array" ref="C1050">IF(LEN(A1050)=0,"",INDEX('Smelter Look-up'!$C:$C,MATCH($A1050,'Smelter Look-up'!$E:$E,0)))</f>
        <v/>
      </c>
      <c r="D1050" s="155"/>
      <c r="E1050" s="155" t="str">
        <f ca="1">IF(ISERROR($V1050),"",OFFSET('Smelter Look-up'!$D$4,$V1050-4,0)&amp;"")</f>
        <v/>
      </c>
      <c r="F1050" s="155" t="str">
        <f ca="1">IF(ISERROR($V1050),"",OFFSET('Smelter Look-up'!$E$4,$V1050-4,0))</f>
        <v/>
      </c>
      <c r="G1050" s="155" t="str">
        <f ca="1">IF(C1050=$X$4,IF(ISERROR($V1050),"Enter smelter details","RMI"),IF(ISERROR($V1050),"",OFFSET('Smelter Look-up'!$F$4,$V1050-4,0)))</f>
        <v/>
      </c>
      <c r="H1050" s="156" t="str">
        <f ca="1">IF(ISERROR($V1050),"",OFFSET('Smelter Look-up'!$G$4,$V1050-4,0))</f>
        <v/>
      </c>
      <c r="I1050" s="157" t="str">
        <f ca="1">IF(ISERROR($V1050),"",OFFSET('Smelter Look-up'!$H$4,$V1050-4,0))</f>
        <v/>
      </c>
      <c r="J1050" s="157" t="str">
        <f ca="1">IF(ISERROR($V1050),"",OFFSET('Smelter Look-up'!$I$4,$V1050-4,0))</f>
        <v/>
      </c>
      <c r="K1050" s="158"/>
      <c r="L1050" s="158"/>
      <c r="M1050" s="158"/>
      <c r="N1050" s="158"/>
      <c r="O1050" s="158"/>
      <c r="P1050" s="157"/>
      <c r="Q1050" s="159"/>
      <c r="R1050" s="155" t="str">
        <f ca="1">IF(ISERROR($V1050),"",OFFSET('Smelter Look-up'!$C$4,$V1050-4,0)&amp;"")</f>
        <v/>
      </c>
      <c r="S1050" s="160" t="str">
        <f t="array" aca="1" ref="S1050" ca="1">IF(B1050="","",IF(ISERROR(MATCH($E1050,CL,0)),"Unknown",INDIRECT("'C'!$A$"&amp;MATCH($E1050,CL,0)+1)))</f>
        <v/>
      </c>
      <c r="T1050" s="160" t="str">
        <f t="array" aca="1" ref="T1050" ca="1">IF(B1050="","",IF(ISERROR(MATCH($J1050,SorP!$B$1:$B$6226,0)),"",INDIRECT("'SorP'!$A$"&amp;MATCH($S1050&amp;$J1050,SorP!C:C,0))))</f>
        <v/>
      </c>
      <c r="U1050" s="161"/>
      <c r="V1050" s="151" t="e">
        <f>IF(C1050="",NA(),IF(OR(C1050="Smelter not listed",C1050="Smelter not yet identified"),MATCH($B1050&amp;$D1050,'Smelter Look-up'!$J:$J,0),MATCH($B1050&amp;$C1050,'Smelter Look-up'!$J:$J,0)))</f>
        <v>#N/A</v>
      </c>
      <c r="W1050" s="134"/>
      <c r="X1050" s="134">
        <f t="shared" ca="1" si="14"/>
        <v>0</v>
      </c>
      <c r="Y1050" s="134"/>
      <c r="Z1050" s="134"/>
      <c r="AA1050" s="134"/>
      <c r="AB1050" s="162" t="str">
        <f t="shared" si="15"/>
        <v/>
      </c>
      <c r="AC1050" s="134"/>
      <c r="AD1050" s="134"/>
      <c r="AE1050" s="134"/>
      <c r="AF1050" s="134"/>
      <c r="AG1050" s="134"/>
      <c r="AH1050" s="134"/>
    </row>
    <row r="1051" spans="1:34" ht="12" customHeight="1">
      <c r="A1051" s="160"/>
      <c r="B1051" s="155" t="str">
        <f t="array" ref="B1051">IF(LEN(A1051)=0,"",INDEX('Smelter Look-up'!$A:$A,MATCH($A1051,'Smelter Look-up'!$E:$E,0)))</f>
        <v/>
      </c>
      <c r="C1051" s="158" t="str">
        <f t="array" ref="C1051">IF(LEN(A1051)=0,"",INDEX('Smelter Look-up'!$C:$C,MATCH($A1051,'Smelter Look-up'!$E:$E,0)))</f>
        <v/>
      </c>
      <c r="D1051" s="155"/>
      <c r="E1051" s="155" t="str">
        <f ca="1">IF(ISERROR($V1051),"",OFFSET('Smelter Look-up'!$D$4,$V1051-4,0)&amp;"")</f>
        <v/>
      </c>
      <c r="F1051" s="155" t="str">
        <f ca="1">IF(ISERROR($V1051),"",OFFSET('Smelter Look-up'!$E$4,$V1051-4,0))</f>
        <v/>
      </c>
      <c r="G1051" s="155" t="str">
        <f ca="1">IF(C1051=$X$4,IF(ISERROR($V1051),"Enter smelter details","RMI"),IF(ISERROR($V1051),"",OFFSET('Smelter Look-up'!$F$4,$V1051-4,0)))</f>
        <v/>
      </c>
      <c r="H1051" s="156" t="str">
        <f ca="1">IF(ISERROR($V1051),"",OFFSET('Smelter Look-up'!$G$4,$V1051-4,0))</f>
        <v/>
      </c>
      <c r="I1051" s="157" t="str">
        <f ca="1">IF(ISERROR($V1051),"",OFFSET('Smelter Look-up'!$H$4,$V1051-4,0))</f>
        <v/>
      </c>
      <c r="J1051" s="157" t="str">
        <f ca="1">IF(ISERROR($V1051),"",OFFSET('Smelter Look-up'!$I$4,$V1051-4,0))</f>
        <v/>
      </c>
      <c r="K1051" s="158"/>
      <c r="L1051" s="158"/>
      <c r="M1051" s="158"/>
      <c r="N1051" s="158"/>
      <c r="O1051" s="158"/>
      <c r="P1051" s="157"/>
      <c r="Q1051" s="159"/>
      <c r="R1051" s="155" t="str">
        <f ca="1">IF(ISERROR($V1051),"",OFFSET('Smelter Look-up'!$C$4,$V1051-4,0)&amp;"")</f>
        <v/>
      </c>
      <c r="S1051" s="160" t="str">
        <f t="array" aca="1" ref="S1051" ca="1">IF(B1051="","",IF(ISERROR(MATCH($E1051,CL,0)),"Unknown",INDIRECT("'C'!$A$"&amp;MATCH($E1051,CL,0)+1)))</f>
        <v/>
      </c>
      <c r="T1051" s="160" t="str">
        <f t="array" aca="1" ref="T1051" ca="1">IF(B1051="","",IF(ISERROR(MATCH($J1051,SorP!$B$1:$B$6226,0)),"",INDIRECT("'SorP'!$A$"&amp;MATCH($S1051&amp;$J1051,SorP!C:C,0))))</f>
        <v/>
      </c>
      <c r="U1051" s="161"/>
      <c r="V1051" s="151" t="e">
        <f>IF(C1051="",NA(),IF(OR(C1051="Smelter not listed",C1051="Smelter not yet identified"),MATCH($B1051&amp;$D1051,'Smelter Look-up'!$J:$J,0),MATCH($B1051&amp;$C1051,'Smelter Look-up'!$J:$J,0)))</f>
        <v>#N/A</v>
      </c>
      <c r="W1051" s="134"/>
      <c r="X1051" s="134">
        <f t="shared" ca="1" si="14"/>
        <v>0</v>
      </c>
      <c r="Y1051" s="134"/>
      <c r="Z1051" s="134"/>
      <c r="AA1051" s="134"/>
      <c r="AB1051" s="162" t="str">
        <f t="shared" si="15"/>
        <v/>
      </c>
      <c r="AC1051" s="134"/>
      <c r="AD1051" s="134"/>
      <c r="AE1051" s="134"/>
      <c r="AF1051" s="134"/>
      <c r="AG1051" s="134"/>
      <c r="AH1051" s="134"/>
    </row>
    <row r="1052" spans="1:34" ht="12" customHeight="1">
      <c r="A1052" s="160"/>
      <c r="B1052" s="155" t="str">
        <f t="array" ref="B1052">IF(LEN(A1052)=0,"",INDEX('Smelter Look-up'!$A:$A,MATCH($A1052,'Smelter Look-up'!$E:$E,0)))</f>
        <v/>
      </c>
      <c r="C1052" s="158" t="str">
        <f t="array" ref="C1052">IF(LEN(A1052)=0,"",INDEX('Smelter Look-up'!$C:$C,MATCH($A1052,'Smelter Look-up'!$E:$E,0)))</f>
        <v/>
      </c>
      <c r="D1052" s="155"/>
      <c r="E1052" s="155" t="str">
        <f ca="1">IF(ISERROR($V1052),"",OFFSET('Smelter Look-up'!$D$4,$V1052-4,0)&amp;"")</f>
        <v/>
      </c>
      <c r="F1052" s="155" t="str">
        <f ca="1">IF(ISERROR($V1052),"",OFFSET('Smelter Look-up'!$E$4,$V1052-4,0))</f>
        <v/>
      </c>
      <c r="G1052" s="155" t="str">
        <f ca="1">IF(C1052=$X$4,IF(ISERROR($V1052),"Enter smelter details","RMI"),IF(ISERROR($V1052),"",OFFSET('Smelter Look-up'!$F$4,$V1052-4,0)))</f>
        <v/>
      </c>
      <c r="H1052" s="156" t="str">
        <f ca="1">IF(ISERROR($V1052),"",OFFSET('Smelter Look-up'!$G$4,$V1052-4,0))</f>
        <v/>
      </c>
      <c r="I1052" s="157" t="str">
        <f ca="1">IF(ISERROR($V1052),"",OFFSET('Smelter Look-up'!$H$4,$V1052-4,0))</f>
        <v/>
      </c>
      <c r="J1052" s="157" t="str">
        <f ca="1">IF(ISERROR($V1052),"",OFFSET('Smelter Look-up'!$I$4,$V1052-4,0))</f>
        <v/>
      </c>
      <c r="K1052" s="158"/>
      <c r="L1052" s="158"/>
      <c r="M1052" s="158"/>
      <c r="N1052" s="158"/>
      <c r="O1052" s="158"/>
      <c r="P1052" s="157"/>
      <c r="Q1052" s="159"/>
      <c r="R1052" s="155" t="str">
        <f ca="1">IF(ISERROR($V1052),"",OFFSET('Smelter Look-up'!$C$4,$V1052-4,0)&amp;"")</f>
        <v/>
      </c>
      <c r="S1052" s="160" t="str">
        <f t="array" aca="1" ref="S1052" ca="1">IF(B1052="","",IF(ISERROR(MATCH($E1052,CL,0)),"Unknown",INDIRECT("'C'!$A$"&amp;MATCH($E1052,CL,0)+1)))</f>
        <v/>
      </c>
      <c r="T1052" s="160" t="str">
        <f t="array" aca="1" ref="T1052" ca="1">IF(B1052="","",IF(ISERROR(MATCH($J1052,SorP!$B$1:$B$6226,0)),"",INDIRECT("'SorP'!$A$"&amp;MATCH($S1052&amp;$J1052,SorP!C:C,0))))</f>
        <v/>
      </c>
      <c r="U1052" s="161"/>
      <c r="V1052" s="151" t="e">
        <f>IF(C1052="",NA(),IF(OR(C1052="Smelter not listed",C1052="Smelter not yet identified"),MATCH($B1052&amp;$D1052,'Smelter Look-up'!$J:$J,0),MATCH($B1052&amp;$C1052,'Smelter Look-up'!$J:$J,0)))</f>
        <v>#N/A</v>
      </c>
      <c r="W1052" s="134"/>
      <c r="X1052" s="134">
        <f t="shared" ca="1" si="14"/>
        <v>0</v>
      </c>
      <c r="Y1052" s="134"/>
      <c r="Z1052" s="134"/>
      <c r="AA1052" s="134"/>
      <c r="AB1052" s="162" t="str">
        <f t="shared" si="15"/>
        <v/>
      </c>
      <c r="AC1052" s="134"/>
      <c r="AD1052" s="134"/>
      <c r="AE1052" s="134"/>
      <c r="AF1052" s="134"/>
      <c r="AG1052" s="134"/>
      <c r="AH1052" s="134"/>
    </row>
    <row r="1053" spans="1:34" ht="12" customHeight="1">
      <c r="A1053" s="160"/>
      <c r="B1053" s="155" t="str">
        <f t="array" ref="B1053">IF(LEN(A1053)=0,"",INDEX('Smelter Look-up'!$A:$A,MATCH($A1053,'Smelter Look-up'!$E:$E,0)))</f>
        <v/>
      </c>
      <c r="C1053" s="158" t="str">
        <f t="array" ref="C1053">IF(LEN(A1053)=0,"",INDEX('Smelter Look-up'!$C:$C,MATCH($A1053,'Smelter Look-up'!$E:$E,0)))</f>
        <v/>
      </c>
      <c r="D1053" s="155"/>
      <c r="E1053" s="155" t="str">
        <f ca="1">IF(ISERROR($V1053),"",OFFSET('Smelter Look-up'!$D$4,$V1053-4,0)&amp;"")</f>
        <v/>
      </c>
      <c r="F1053" s="155" t="str">
        <f ca="1">IF(ISERROR($V1053),"",OFFSET('Smelter Look-up'!$E$4,$V1053-4,0))</f>
        <v/>
      </c>
      <c r="G1053" s="155" t="str">
        <f ca="1">IF(C1053=$X$4,IF(ISERROR($V1053),"Enter smelter details","RMI"),IF(ISERROR($V1053),"",OFFSET('Smelter Look-up'!$F$4,$V1053-4,0)))</f>
        <v/>
      </c>
      <c r="H1053" s="156" t="str">
        <f ca="1">IF(ISERROR($V1053),"",OFFSET('Smelter Look-up'!$G$4,$V1053-4,0))</f>
        <v/>
      </c>
      <c r="I1053" s="157" t="str">
        <f ca="1">IF(ISERROR($V1053),"",OFFSET('Smelter Look-up'!$H$4,$V1053-4,0))</f>
        <v/>
      </c>
      <c r="J1053" s="157" t="str">
        <f ca="1">IF(ISERROR($V1053),"",OFFSET('Smelter Look-up'!$I$4,$V1053-4,0))</f>
        <v/>
      </c>
      <c r="K1053" s="158"/>
      <c r="L1053" s="158"/>
      <c r="M1053" s="158"/>
      <c r="N1053" s="158"/>
      <c r="O1053" s="158"/>
      <c r="P1053" s="157"/>
      <c r="Q1053" s="159"/>
      <c r="R1053" s="155" t="str">
        <f ca="1">IF(ISERROR($V1053),"",OFFSET('Smelter Look-up'!$C$4,$V1053-4,0)&amp;"")</f>
        <v/>
      </c>
      <c r="S1053" s="160" t="str">
        <f t="array" aca="1" ref="S1053" ca="1">IF(B1053="","",IF(ISERROR(MATCH($E1053,CL,0)),"Unknown",INDIRECT("'C'!$A$"&amp;MATCH($E1053,CL,0)+1)))</f>
        <v/>
      </c>
      <c r="T1053" s="160" t="str">
        <f t="array" aca="1" ref="T1053" ca="1">IF(B1053="","",IF(ISERROR(MATCH($J1053,SorP!$B$1:$B$6226,0)),"",INDIRECT("'SorP'!$A$"&amp;MATCH($S1053&amp;$J1053,SorP!C:C,0))))</f>
        <v/>
      </c>
      <c r="U1053" s="161"/>
      <c r="V1053" s="151" t="e">
        <f>IF(C1053="",NA(),IF(OR(C1053="Smelter not listed",C1053="Smelter not yet identified"),MATCH($B1053&amp;$D1053,'Smelter Look-up'!$J:$J,0),MATCH($B1053&amp;$C1053,'Smelter Look-up'!$J:$J,0)))</f>
        <v>#N/A</v>
      </c>
      <c r="W1053" s="134"/>
      <c r="X1053" s="134">
        <f t="shared" ca="1" si="14"/>
        <v>0</v>
      </c>
      <c r="Y1053" s="134"/>
      <c r="Z1053" s="134"/>
      <c r="AA1053" s="134"/>
      <c r="AB1053" s="162" t="str">
        <f t="shared" si="15"/>
        <v/>
      </c>
      <c r="AC1053" s="134"/>
      <c r="AD1053" s="134"/>
      <c r="AE1053" s="134"/>
      <c r="AF1053" s="134"/>
      <c r="AG1053" s="134"/>
      <c r="AH1053" s="134"/>
    </row>
    <row r="1054" spans="1:34" ht="12" customHeight="1">
      <c r="A1054" s="160"/>
      <c r="B1054" s="155" t="str">
        <f t="array" ref="B1054">IF(LEN(A1054)=0,"",INDEX('Smelter Look-up'!$A:$A,MATCH($A1054,'Smelter Look-up'!$E:$E,0)))</f>
        <v/>
      </c>
      <c r="C1054" s="158" t="str">
        <f t="array" ref="C1054">IF(LEN(A1054)=0,"",INDEX('Smelter Look-up'!$C:$C,MATCH($A1054,'Smelter Look-up'!$E:$E,0)))</f>
        <v/>
      </c>
      <c r="D1054" s="155"/>
      <c r="E1054" s="155" t="str">
        <f ca="1">IF(ISERROR($V1054),"",OFFSET('Smelter Look-up'!$D$4,$V1054-4,0)&amp;"")</f>
        <v/>
      </c>
      <c r="F1054" s="155" t="str">
        <f ca="1">IF(ISERROR($V1054),"",OFFSET('Smelter Look-up'!$E$4,$V1054-4,0))</f>
        <v/>
      </c>
      <c r="G1054" s="155" t="str">
        <f ca="1">IF(C1054=$X$4,IF(ISERROR($V1054),"Enter smelter details","RMI"),IF(ISERROR($V1054),"",OFFSET('Smelter Look-up'!$F$4,$V1054-4,0)))</f>
        <v/>
      </c>
      <c r="H1054" s="156" t="str">
        <f ca="1">IF(ISERROR($V1054),"",OFFSET('Smelter Look-up'!$G$4,$V1054-4,0))</f>
        <v/>
      </c>
      <c r="I1054" s="157" t="str">
        <f ca="1">IF(ISERROR($V1054),"",OFFSET('Smelter Look-up'!$H$4,$V1054-4,0))</f>
        <v/>
      </c>
      <c r="J1054" s="157" t="str">
        <f ca="1">IF(ISERROR($V1054),"",OFFSET('Smelter Look-up'!$I$4,$V1054-4,0))</f>
        <v/>
      </c>
      <c r="K1054" s="158"/>
      <c r="L1054" s="158"/>
      <c r="M1054" s="158"/>
      <c r="N1054" s="158"/>
      <c r="O1054" s="158"/>
      <c r="P1054" s="157"/>
      <c r="Q1054" s="159"/>
      <c r="R1054" s="155" t="str">
        <f ca="1">IF(ISERROR($V1054),"",OFFSET('Smelter Look-up'!$C$4,$V1054-4,0)&amp;"")</f>
        <v/>
      </c>
      <c r="S1054" s="160" t="str">
        <f t="array" aca="1" ref="S1054" ca="1">IF(B1054="","",IF(ISERROR(MATCH($E1054,CL,0)),"Unknown",INDIRECT("'C'!$A$"&amp;MATCH($E1054,CL,0)+1)))</f>
        <v/>
      </c>
      <c r="T1054" s="160" t="str">
        <f t="array" aca="1" ref="T1054" ca="1">IF(B1054="","",IF(ISERROR(MATCH($J1054,SorP!$B$1:$B$6226,0)),"",INDIRECT("'SorP'!$A$"&amp;MATCH($S1054&amp;$J1054,SorP!C:C,0))))</f>
        <v/>
      </c>
      <c r="U1054" s="161"/>
      <c r="V1054" s="151" t="e">
        <f>IF(C1054="",NA(),IF(OR(C1054="Smelter not listed",C1054="Smelter not yet identified"),MATCH($B1054&amp;$D1054,'Smelter Look-up'!$J:$J,0),MATCH($B1054&amp;$C1054,'Smelter Look-up'!$J:$J,0)))</f>
        <v>#N/A</v>
      </c>
      <c r="W1054" s="134"/>
      <c r="X1054" s="134">
        <f t="shared" ca="1" si="14"/>
        <v>0</v>
      </c>
      <c r="Y1054" s="134"/>
      <c r="Z1054" s="134"/>
      <c r="AA1054" s="134"/>
      <c r="AB1054" s="162" t="str">
        <f t="shared" si="15"/>
        <v/>
      </c>
      <c r="AC1054" s="134"/>
      <c r="AD1054" s="134"/>
      <c r="AE1054" s="134"/>
      <c r="AF1054" s="134"/>
      <c r="AG1054" s="134"/>
      <c r="AH1054" s="134"/>
    </row>
    <row r="1055" spans="1:34" ht="12" customHeight="1">
      <c r="A1055" s="160"/>
      <c r="B1055" s="155" t="str">
        <f t="array" ref="B1055">IF(LEN(A1055)=0,"",INDEX('Smelter Look-up'!$A:$A,MATCH($A1055,'Smelter Look-up'!$E:$E,0)))</f>
        <v/>
      </c>
      <c r="C1055" s="158" t="str">
        <f t="array" ref="C1055">IF(LEN(A1055)=0,"",INDEX('Smelter Look-up'!$C:$C,MATCH($A1055,'Smelter Look-up'!$E:$E,0)))</f>
        <v/>
      </c>
      <c r="D1055" s="155"/>
      <c r="E1055" s="155" t="str">
        <f ca="1">IF(ISERROR($V1055),"",OFFSET('Smelter Look-up'!$D$4,$V1055-4,0)&amp;"")</f>
        <v/>
      </c>
      <c r="F1055" s="155" t="str">
        <f ca="1">IF(ISERROR($V1055),"",OFFSET('Smelter Look-up'!$E$4,$V1055-4,0))</f>
        <v/>
      </c>
      <c r="G1055" s="155" t="str">
        <f ca="1">IF(C1055=$X$4,IF(ISERROR($V1055),"Enter smelter details","RMI"),IF(ISERROR($V1055),"",OFFSET('Smelter Look-up'!$F$4,$V1055-4,0)))</f>
        <v/>
      </c>
      <c r="H1055" s="156" t="str">
        <f ca="1">IF(ISERROR($V1055),"",OFFSET('Smelter Look-up'!$G$4,$V1055-4,0))</f>
        <v/>
      </c>
      <c r="I1055" s="157" t="str">
        <f ca="1">IF(ISERROR($V1055),"",OFFSET('Smelter Look-up'!$H$4,$V1055-4,0))</f>
        <v/>
      </c>
      <c r="J1055" s="157" t="str">
        <f ca="1">IF(ISERROR($V1055),"",OFFSET('Smelter Look-up'!$I$4,$V1055-4,0))</f>
        <v/>
      </c>
      <c r="K1055" s="158"/>
      <c r="L1055" s="158"/>
      <c r="M1055" s="158"/>
      <c r="N1055" s="158"/>
      <c r="O1055" s="158"/>
      <c r="P1055" s="157"/>
      <c r="Q1055" s="159"/>
      <c r="R1055" s="155" t="str">
        <f ca="1">IF(ISERROR($V1055),"",OFFSET('Smelter Look-up'!$C$4,$V1055-4,0)&amp;"")</f>
        <v/>
      </c>
      <c r="S1055" s="160" t="str">
        <f t="array" aca="1" ref="S1055" ca="1">IF(B1055="","",IF(ISERROR(MATCH($E1055,CL,0)),"Unknown",INDIRECT("'C'!$A$"&amp;MATCH($E1055,CL,0)+1)))</f>
        <v/>
      </c>
      <c r="T1055" s="160" t="str">
        <f t="array" aca="1" ref="T1055" ca="1">IF(B1055="","",IF(ISERROR(MATCH($J1055,SorP!$B$1:$B$6226,0)),"",INDIRECT("'SorP'!$A$"&amp;MATCH($S1055&amp;$J1055,SorP!C:C,0))))</f>
        <v/>
      </c>
      <c r="U1055" s="161"/>
      <c r="V1055" s="151" t="e">
        <f>IF(C1055="",NA(),IF(OR(C1055="Smelter not listed",C1055="Smelter not yet identified"),MATCH($B1055&amp;$D1055,'Smelter Look-up'!$J:$J,0),MATCH($B1055&amp;$C1055,'Smelter Look-up'!$J:$J,0)))</f>
        <v>#N/A</v>
      </c>
      <c r="W1055" s="134"/>
      <c r="X1055" s="134">
        <f t="shared" ca="1" si="14"/>
        <v>0</v>
      </c>
      <c r="Y1055" s="134"/>
      <c r="Z1055" s="134"/>
      <c r="AA1055" s="134"/>
      <c r="AB1055" s="162" t="str">
        <f t="shared" si="15"/>
        <v/>
      </c>
      <c r="AC1055" s="134"/>
      <c r="AD1055" s="134"/>
      <c r="AE1055" s="134"/>
      <c r="AF1055" s="134"/>
      <c r="AG1055" s="134"/>
      <c r="AH1055" s="134"/>
    </row>
    <row r="1056" spans="1:34" ht="12" customHeight="1">
      <c r="A1056" s="160"/>
      <c r="B1056" s="155" t="str">
        <f t="array" ref="B1056">IF(LEN(A1056)=0,"",INDEX('Smelter Look-up'!$A:$A,MATCH($A1056,'Smelter Look-up'!$E:$E,0)))</f>
        <v/>
      </c>
      <c r="C1056" s="158" t="str">
        <f t="array" ref="C1056">IF(LEN(A1056)=0,"",INDEX('Smelter Look-up'!$C:$C,MATCH($A1056,'Smelter Look-up'!$E:$E,0)))</f>
        <v/>
      </c>
      <c r="D1056" s="155"/>
      <c r="E1056" s="155" t="str">
        <f ca="1">IF(ISERROR($V1056),"",OFFSET('Smelter Look-up'!$D$4,$V1056-4,0)&amp;"")</f>
        <v/>
      </c>
      <c r="F1056" s="155" t="str">
        <f ca="1">IF(ISERROR($V1056),"",OFFSET('Smelter Look-up'!$E$4,$V1056-4,0))</f>
        <v/>
      </c>
      <c r="G1056" s="155" t="str">
        <f ca="1">IF(C1056=$X$4,IF(ISERROR($V1056),"Enter smelter details","RMI"),IF(ISERROR($V1056),"",OFFSET('Smelter Look-up'!$F$4,$V1056-4,0)))</f>
        <v/>
      </c>
      <c r="H1056" s="156" t="str">
        <f ca="1">IF(ISERROR($V1056),"",OFFSET('Smelter Look-up'!$G$4,$V1056-4,0))</f>
        <v/>
      </c>
      <c r="I1056" s="157" t="str">
        <f ca="1">IF(ISERROR($V1056),"",OFFSET('Smelter Look-up'!$H$4,$V1056-4,0))</f>
        <v/>
      </c>
      <c r="J1056" s="157" t="str">
        <f ca="1">IF(ISERROR($V1056),"",OFFSET('Smelter Look-up'!$I$4,$V1056-4,0))</f>
        <v/>
      </c>
      <c r="K1056" s="158"/>
      <c r="L1056" s="158"/>
      <c r="M1056" s="158"/>
      <c r="N1056" s="158"/>
      <c r="O1056" s="158"/>
      <c r="P1056" s="157"/>
      <c r="Q1056" s="159"/>
      <c r="R1056" s="155" t="str">
        <f ca="1">IF(ISERROR($V1056),"",OFFSET('Smelter Look-up'!$C$4,$V1056-4,0)&amp;"")</f>
        <v/>
      </c>
      <c r="S1056" s="160" t="str">
        <f t="array" aca="1" ref="S1056" ca="1">IF(B1056="","",IF(ISERROR(MATCH($E1056,CL,0)),"Unknown",INDIRECT("'C'!$A$"&amp;MATCH($E1056,CL,0)+1)))</f>
        <v/>
      </c>
      <c r="T1056" s="160" t="str">
        <f t="array" aca="1" ref="T1056" ca="1">IF(B1056="","",IF(ISERROR(MATCH($J1056,SorP!$B$1:$B$6226,0)),"",INDIRECT("'SorP'!$A$"&amp;MATCH($S1056&amp;$J1056,SorP!C:C,0))))</f>
        <v/>
      </c>
      <c r="U1056" s="161"/>
      <c r="V1056" s="151" t="e">
        <f>IF(C1056="",NA(),IF(OR(C1056="Smelter not listed",C1056="Smelter not yet identified"),MATCH($B1056&amp;$D1056,'Smelter Look-up'!$J:$J,0),MATCH($B1056&amp;$C1056,'Smelter Look-up'!$J:$J,0)))</f>
        <v>#N/A</v>
      </c>
      <c r="W1056" s="134"/>
      <c r="X1056" s="134">
        <f t="shared" ca="1" si="14"/>
        <v>0</v>
      </c>
      <c r="Y1056" s="134"/>
      <c r="Z1056" s="134"/>
      <c r="AA1056" s="134"/>
      <c r="AB1056" s="162" t="str">
        <f t="shared" si="15"/>
        <v/>
      </c>
      <c r="AC1056" s="134"/>
      <c r="AD1056" s="134"/>
      <c r="AE1056" s="134"/>
      <c r="AF1056" s="134"/>
      <c r="AG1056" s="134"/>
      <c r="AH1056" s="134"/>
    </row>
    <row r="1057" spans="1:34" ht="12" customHeight="1">
      <c r="A1057" s="160"/>
      <c r="B1057" s="155" t="str">
        <f t="array" ref="B1057">IF(LEN(A1057)=0,"",INDEX('Smelter Look-up'!$A:$A,MATCH($A1057,'Smelter Look-up'!$E:$E,0)))</f>
        <v/>
      </c>
      <c r="C1057" s="158" t="str">
        <f t="array" ref="C1057">IF(LEN(A1057)=0,"",INDEX('Smelter Look-up'!$C:$C,MATCH($A1057,'Smelter Look-up'!$E:$E,0)))</f>
        <v/>
      </c>
      <c r="D1057" s="155"/>
      <c r="E1057" s="155" t="str">
        <f ca="1">IF(ISERROR($V1057),"",OFFSET('Smelter Look-up'!$D$4,$V1057-4,0)&amp;"")</f>
        <v/>
      </c>
      <c r="F1057" s="155" t="str">
        <f ca="1">IF(ISERROR($V1057),"",OFFSET('Smelter Look-up'!$E$4,$V1057-4,0))</f>
        <v/>
      </c>
      <c r="G1057" s="155" t="str">
        <f ca="1">IF(C1057=$X$4,IF(ISERROR($V1057),"Enter smelter details","RMI"),IF(ISERROR($V1057),"",OFFSET('Smelter Look-up'!$F$4,$V1057-4,0)))</f>
        <v/>
      </c>
      <c r="H1057" s="156" t="str">
        <f ca="1">IF(ISERROR($V1057),"",OFFSET('Smelter Look-up'!$G$4,$V1057-4,0))</f>
        <v/>
      </c>
      <c r="I1057" s="157" t="str">
        <f ca="1">IF(ISERROR($V1057),"",OFFSET('Smelter Look-up'!$H$4,$V1057-4,0))</f>
        <v/>
      </c>
      <c r="J1057" s="157" t="str">
        <f ca="1">IF(ISERROR($V1057),"",OFFSET('Smelter Look-up'!$I$4,$V1057-4,0))</f>
        <v/>
      </c>
      <c r="K1057" s="158"/>
      <c r="L1057" s="158"/>
      <c r="M1057" s="158"/>
      <c r="N1057" s="158"/>
      <c r="O1057" s="158"/>
      <c r="P1057" s="157"/>
      <c r="Q1057" s="159"/>
      <c r="R1057" s="155" t="str">
        <f ca="1">IF(ISERROR($V1057),"",OFFSET('Smelter Look-up'!$C$4,$V1057-4,0)&amp;"")</f>
        <v/>
      </c>
      <c r="S1057" s="160" t="str">
        <f t="array" aca="1" ref="S1057" ca="1">IF(B1057="","",IF(ISERROR(MATCH($E1057,CL,0)),"Unknown",INDIRECT("'C'!$A$"&amp;MATCH($E1057,CL,0)+1)))</f>
        <v/>
      </c>
      <c r="T1057" s="160" t="str">
        <f t="array" aca="1" ref="T1057" ca="1">IF(B1057="","",IF(ISERROR(MATCH($J1057,SorP!$B$1:$B$6226,0)),"",INDIRECT("'SorP'!$A$"&amp;MATCH($S1057&amp;$J1057,SorP!C:C,0))))</f>
        <v/>
      </c>
      <c r="U1057" s="161"/>
      <c r="V1057" s="151" t="e">
        <f>IF(C1057="",NA(),IF(OR(C1057="Smelter not listed",C1057="Smelter not yet identified"),MATCH($B1057&amp;$D1057,'Smelter Look-up'!$J:$J,0),MATCH($B1057&amp;$C1057,'Smelter Look-up'!$J:$J,0)))</f>
        <v>#N/A</v>
      </c>
      <c r="W1057" s="134"/>
      <c r="X1057" s="134">
        <f t="shared" ca="1" si="14"/>
        <v>0</v>
      </c>
      <c r="Y1057" s="134"/>
      <c r="Z1057" s="134"/>
      <c r="AA1057" s="134"/>
      <c r="AB1057" s="162" t="str">
        <f t="shared" si="15"/>
        <v/>
      </c>
      <c r="AC1057" s="134"/>
      <c r="AD1057" s="134"/>
      <c r="AE1057" s="134"/>
      <c r="AF1057" s="134"/>
      <c r="AG1057" s="134"/>
      <c r="AH1057" s="134"/>
    </row>
    <row r="1058" spans="1:34" ht="12" customHeight="1">
      <c r="A1058" s="160"/>
      <c r="B1058" s="155" t="str">
        <f t="array" ref="B1058">IF(LEN(A1058)=0,"",INDEX('Smelter Look-up'!$A:$A,MATCH($A1058,'Smelter Look-up'!$E:$E,0)))</f>
        <v/>
      </c>
      <c r="C1058" s="158" t="str">
        <f t="array" ref="C1058">IF(LEN(A1058)=0,"",INDEX('Smelter Look-up'!$C:$C,MATCH($A1058,'Smelter Look-up'!$E:$E,0)))</f>
        <v/>
      </c>
      <c r="D1058" s="155"/>
      <c r="E1058" s="155" t="str">
        <f ca="1">IF(ISERROR($V1058),"",OFFSET('Smelter Look-up'!$D$4,$V1058-4,0)&amp;"")</f>
        <v/>
      </c>
      <c r="F1058" s="155" t="str">
        <f ca="1">IF(ISERROR($V1058),"",OFFSET('Smelter Look-up'!$E$4,$V1058-4,0))</f>
        <v/>
      </c>
      <c r="G1058" s="155" t="str">
        <f ca="1">IF(C1058=$X$4,IF(ISERROR($V1058),"Enter smelter details","RMI"),IF(ISERROR($V1058),"",OFFSET('Smelter Look-up'!$F$4,$V1058-4,0)))</f>
        <v/>
      </c>
      <c r="H1058" s="156" t="str">
        <f ca="1">IF(ISERROR($V1058),"",OFFSET('Smelter Look-up'!$G$4,$V1058-4,0))</f>
        <v/>
      </c>
      <c r="I1058" s="157" t="str">
        <f ca="1">IF(ISERROR($V1058),"",OFFSET('Smelter Look-up'!$H$4,$V1058-4,0))</f>
        <v/>
      </c>
      <c r="J1058" s="157" t="str">
        <f ca="1">IF(ISERROR($V1058),"",OFFSET('Smelter Look-up'!$I$4,$V1058-4,0))</f>
        <v/>
      </c>
      <c r="K1058" s="158"/>
      <c r="L1058" s="158"/>
      <c r="M1058" s="158"/>
      <c r="N1058" s="158"/>
      <c r="O1058" s="158"/>
      <c r="P1058" s="157"/>
      <c r="Q1058" s="159"/>
      <c r="R1058" s="155" t="str">
        <f ca="1">IF(ISERROR($V1058),"",OFFSET('Smelter Look-up'!$C$4,$V1058-4,0)&amp;"")</f>
        <v/>
      </c>
      <c r="S1058" s="160" t="str">
        <f t="array" aca="1" ref="S1058" ca="1">IF(B1058="","",IF(ISERROR(MATCH($E1058,CL,0)),"Unknown",INDIRECT("'C'!$A$"&amp;MATCH($E1058,CL,0)+1)))</f>
        <v/>
      </c>
      <c r="T1058" s="160" t="str">
        <f t="array" aca="1" ref="T1058" ca="1">IF(B1058="","",IF(ISERROR(MATCH($J1058,SorP!$B$1:$B$6226,0)),"",INDIRECT("'SorP'!$A$"&amp;MATCH($S1058&amp;$J1058,SorP!C:C,0))))</f>
        <v/>
      </c>
      <c r="U1058" s="161"/>
      <c r="V1058" s="151" t="e">
        <f>IF(C1058="",NA(),IF(OR(C1058="Smelter not listed",C1058="Smelter not yet identified"),MATCH($B1058&amp;$D1058,'Smelter Look-up'!$J:$J,0),MATCH($B1058&amp;$C1058,'Smelter Look-up'!$J:$J,0)))</f>
        <v>#N/A</v>
      </c>
      <c r="W1058" s="134"/>
      <c r="X1058" s="134">
        <f t="shared" ca="1" si="14"/>
        <v>0</v>
      </c>
      <c r="Y1058" s="134"/>
      <c r="Z1058" s="134"/>
      <c r="AA1058" s="134"/>
      <c r="AB1058" s="162" t="str">
        <f t="shared" si="15"/>
        <v/>
      </c>
      <c r="AC1058" s="134"/>
      <c r="AD1058" s="134"/>
      <c r="AE1058" s="134"/>
      <c r="AF1058" s="134"/>
      <c r="AG1058" s="134"/>
      <c r="AH1058" s="134"/>
    </row>
    <row r="1059" spans="1:34" ht="12" customHeight="1">
      <c r="A1059" s="160"/>
      <c r="B1059" s="155" t="str">
        <f t="array" ref="B1059">IF(LEN(A1059)=0,"",INDEX('Smelter Look-up'!$A:$A,MATCH($A1059,'Smelter Look-up'!$E:$E,0)))</f>
        <v/>
      </c>
      <c r="C1059" s="158" t="str">
        <f t="array" ref="C1059">IF(LEN(A1059)=0,"",INDEX('Smelter Look-up'!$C:$C,MATCH($A1059,'Smelter Look-up'!$E:$E,0)))</f>
        <v/>
      </c>
      <c r="D1059" s="155"/>
      <c r="E1059" s="155" t="str">
        <f ca="1">IF(ISERROR($V1059),"",OFFSET('Smelter Look-up'!$D$4,$V1059-4,0)&amp;"")</f>
        <v/>
      </c>
      <c r="F1059" s="155" t="str">
        <f ca="1">IF(ISERROR($V1059),"",OFFSET('Smelter Look-up'!$E$4,$V1059-4,0))</f>
        <v/>
      </c>
      <c r="G1059" s="155" t="str">
        <f ca="1">IF(C1059=$X$4,IF(ISERROR($V1059),"Enter smelter details","RMI"),IF(ISERROR($V1059),"",OFFSET('Smelter Look-up'!$F$4,$V1059-4,0)))</f>
        <v/>
      </c>
      <c r="H1059" s="156" t="str">
        <f ca="1">IF(ISERROR($V1059),"",OFFSET('Smelter Look-up'!$G$4,$V1059-4,0))</f>
        <v/>
      </c>
      <c r="I1059" s="157" t="str">
        <f ca="1">IF(ISERROR($V1059),"",OFFSET('Smelter Look-up'!$H$4,$V1059-4,0))</f>
        <v/>
      </c>
      <c r="J1059" s="157" t="str">
        <f ca="1">IF(ISERROR($V1059),"",OFFSET('Smelter Look-up'!$I$4,$V1059-4,0))</f>
        <v/>
      </c>
      <c r="K1059" s="158"/>
      <c r="L1059" s="158"/>
      <c r="M1059" s="158"/>
      <c r="N1059" s="158"/>
      <c r="O1059" s="158"/>
      <c r="P1059" s="157"/>
      <c r="Q1059" s="159"/>
      <c r="R1059" s="155" t="str">
        <f ca="1">IF(ISERROR($V1059),"",OFFSET('Smelter Look-up'!$C$4,$V1059-4,0)&amp;"")</f>
        <v/>
      </c>
      <c r="S1059" s="160" t="str">
        <f t="array" aca="1" ref="S1059" ca="1">IF(B1059="","",IF(ISERROR(MATCH($E1059,CL,0)),"Unknown",INDIRECT("'C'!$A$"&amp;MATCH($E1059,CL,0)+1)))</f>
        <v/>
      </c>
      <c r="T1059" s="160" t="str">
        <f t="array" aca="1" ref="T1059" ca="1">IF(B1059="","",IF(ISERROR(MATCH($J1059,SorP!$B$1:$B$6226,0)),"",INDIRECT("'SorP'!$A$"&amp;MATCH($S1059&amp;$J1059,SorP!C:C,0))))</f>
        <v/>
      </c>
      <c r="U1059" s="161"/>
      <c r="V1059" s="151" t="e">
        <f>IF(C1059="",NA(),IF(OR(C1059="Smelter not listed",C1059="Smelter not yet identified"),MATCH($B1059&amp;$D1059,'Smelter Look-up'!$J:$J,0),MATCH($B1059&amp;$C1059,'Smelter Look-up'!$J:$J,0)))</f>
        <v>#N/A</v>
      </c>
      <c r="W1059" s="134"/>
      <c r="X1059" s="134">
        <f t="shared" ca="1" si="14"/>
        <v>0</v>
      </c>
      <c r="Y1059" s="134"/>
      <c r="Z1059" s="134"/>
      <c r="AA1059" s="134"/>
      <c r="AB1059" s="162" t="str">
        <f t="shared" si="15"/>
        <v/>
      </c>
      <c r="AC1059" s="134"/>
      <c r="AD1059" s="134"/>
      <c r="AE1059" s="134"/>
      <c r="AF1059" s="134"/>
      <c r="AG1059" s="134"/>
      <c r="AH1059" s="134"/>
    </row>
    <row r="1060" spans="1:34" ht="12" customHeight="1">
      <c r="A1060" s="160"/>
      <c r="B1060" s="155" t="str">
        <f t="array" ref="B1060">IF(LEN(A1060)=0,"",INDEX('Smelter Look-up'!$A:$A,MATCH($A1060,'Smelter Look-up'!$E:$E,0)))</f>
        <v/>
      </c>
      <c r="C1060" s="158" t="str">
        <f t="array" ref="C1060">IF(LEN(A1060)=0,"",INDEX('Smelter Look-up'!$C:$C,MATCH($A1060,'Smelter Look-up'!$E:$E,0)))</f>
        <v/>
      </c>
      <c r="D1060" s="155"/>
      <c r="E1060" s="155" t="str">
        <f ca="1">IF(ISERROR($V1060),"",OFFSET('Smelter Look-up'!$D$4,$V1060-4,0)&amp;"")</f>
        <v/>
      </c>
      <c r="F1060" s="155" t="str">
        <f ca="1">IF(ISERROR($V1060),"",OFFSET('Smelter Look-up'!$E$4,$V1060-4,0))</f>
        <v/>
      </c>
      <c r="G1060" s="155" t="str">
        <f ca="1">IF(C1060=$X$4,IF(ISERROR($V1060),"Enter smelter details","RMI"),IF(ISERROR($V1060),"",OFFSET('Smelter Look-up'!$F$4,$V1060-4,0)))</f>
        <v/>
      </c>
      <c r="H1060" s="156" t="str">
        <f ca="1">IF(ISERROR($V1060),"",OFFSET('Smelter Look-up'!$G$4,$V1060-4,0))</f>
        <v/>
      </c>
      <c r="I1060" s="157" t="str">
        <f ca="1">IF(ISERROR($V1060),"",OFFSET('Smelter Look-up'!$H$4,$V1060-4,0))</f>
        <v/>
      </c>
      <c r="J1060" s="157" t="str">
        <f ca="1">IF(ISERROR($V1060),"",OFFSET('Smelter Look-up'!$I$4,$V1060-4,0))</f>
        <v/>
      </c>
      <c r="K1060" s="158"/>
      <c r="L1060" s="158"/>
      <c r="M1060" s="158"/>
      <c r="N1060" s="158"/>
      <c r="O1060" s="158"/>
      <c r="P1060" s="157"/>
      <c r="Q1060" s="159"/>
      <c r="R1060" s="155" t="str">
        <f ca="1">IF(ISERROR($V1060),"",OFFSET('Smelter Look-up'!$C$4,$V1060-4,0)&amp;"")</f>
        <v/>
      </c>
      <c r="S1060" s="160" t="str">
        <f t="array" aca="1" ref="S1060" ca="1">IF(B1060="","",IF(ISERROR(MATCH($E1060,CL,0)),"Unknown",INDIRECT("'C'!$A$"&amp;MATCH($E1060,CL,0)+1)))</f>
        <v/>
      </c>
      <c r="T1060" s="160" t="str">
        <f t="array" aca="1" ref="T1060" ca="1">IF(B1060="","",IF(ISERROR(MATCH($J1060,SorP!$B$1:$B$6226,0)),"",INDIRECT("'SorP'!$A$"&amp;MATCH($S1060&amp;$J1060,SorP!C:C,0))))</f>
        <v/>
      </c>
      <c r="U1060" s="161"/>
      <c r="V1060" s="151" t="e">
        <f>IF(C1060="",NA(),IF(OR(C1060="Smelter not listed",C1060="Smelter not yet identified"),MATCH($B1060&amp;$D1060,'Smelter Look-up'!$J:$J,0),MATCH($B1060&amp;$C1060,'Smelter Look-up'!$J:$J,0)))</f>
        <v>#N/A</v>
      </c>
      <c r="W1060" s="134"/>
      <c r="X1060" s="134">
        <f t="shared" ca="1" si="14"/>
        <v>0</v>
      </c>
      <c r="Y1060" s="134"/>
      <c r="Z1060" s="134"/>
      <c r="AA1060" s="134"/>
      <c r="AB1060" s="162" t="str">
        <f t="shared" si="15"/>
        <v/>
      </c>
      <c r="AC1060" s="134"/>
      <c r="AD1060" s="134"/>
      <c r="AE1060" s="134"/>
      <c r="AF1060" s="134"/>
      <c r="AG1060" s="134"/>
      <c r="AH1060" s="134"/>
    </row>
    <row r="1061" spans="1:34" ht="12" customHeight="1">
      <c r="A1061" s="160"/>
      <c r="B1061" s="155" t="str">
        <f t="array" ref="B1061">IF(LEN(A1061)=0,"",INDEX('Smelter Look-up'!$A:$A,MATCH($A1061,'Smelter Look-up'!$E:$E,0)))</f>
        <v/>
      </c>
      <c r="C1061" s="158" t="str">
        <f t="array" ref="C1061">IF(LEN(A1061)=0,"",INDEX('Smelter Look-up'!$C:$C,MATCH($A1061,'Smelter Look-up'!$E:$E,0)))</f>
        <v/>
      </c>
      <c r="D1061" s="155"/>
      <c r="E1061" s="155" t="str">
        <f ca="1">IF(ISERROR($V1061),"",OFFSET('Smelter Look-up'!$D$4,$V1061-4,0)&amp;"")</f>
        <v/>
      </c>
      <c r="F1061" s="155" t="str">
        <f ca="1">IF(ISERROR($V1061),"",OFFSET('Smelter Look-up'!$E$4,$V1061-4,0))</f>
        <v/>
      </c>
      <c r="G1061" s="155" t="str">
        <f ca="1">IF(C1061=$X$4,IF(ISERROR($V1061),"Enter smelter details","RMI"),IF(ISERROR($V1061),"",OFFSET('Smelter Look-up'!$F$4,$V1061-4,0)))</f>
        <v/>
      </c>
      <c r="H1061" s="156" t="str">
        <f ca="1">IF(ISERROR($V1061),"",OFFSET('Smelter Look-up'!$G$4,$V1061-4,0))</f>
        <v/>
      </c>
      <c r="I1061" s="157" t="str">
        <f ca="1">IF(ISERROR($V1061),"",OFFSET('Smelter Look-up'!$H$4,$V1061-4,0))</f>
        <v/>
      </c>
      <c r="J1061" s="157" t="str">
        <f ca="1">IF(ISERROR($V1061),"",OFFSET('Smelter Look-up'!$I$4,$V1061-4,0))</f>
        <v/>
      </c>
      <c r="K1061" s="158"/>
      <c r="L1061" s="158"/>
      <c r="M1061" s="158"/>
      <c r="N1061" s="158"/>
      <c r="O1061" s="158"/>
      <c r="P1061" s="157"/>
      <c r="Q1061" s="159"/>
      <c r="R1061" s="155" t="str">
        <f ca="1">IF(ISERROR($V1061),"",OFFSET('Smelter Look-up'!$C$4,$V1061-4,0)&amp;"")</f>
        <v/>
      </c>
      <c r="S1061" s="160" t="str">
        <f t="array" aca="1" ref="S1061" ca="1">IF(B1061="","",IF(ISERROR(MATCH($E1061,CL,0)),"Unknown",INDIRECT("'C'!$A$"&amp;MATCH($E1061,CL,0)+1)))</f>
        <v/>
      </c>
      <c r="T1061" s="160" t="str">
        <f t="array" aca="1" ref="T1061" ca="1">IF(B1061="","",IF(ISERROR(MATCH($J1061,SorP!$B$1:$B$6226,0)),"",INDIRECT("'SorP'!$A$"&amp;MATCH($S1061&amp;$J1061,SorP!C:C,0))))</f>
        <v/>
      </c>
      <c r="U1061" s="161"/>
      <c r="V1061" s="151" t="e">
        <f>IF(C1061="",NA(),IF(OR(C1061="Smelter not listed",C1061="Smelter not yet identified"),MATCH($B1061&amp;$D1061,'Smelter Look-up'!$J:$J,0),MATCH($B1061&amp;$C1061,'Smelter Look-up'!$J:$J,0)))</f>
        <v>#N/A</v>
      </c>
      <c r="W1061" s="134"/>
      <c r="X1061" s="134">
        <f t="shared" ca="1" si="14"/>
        <v>0</v>
      </c>
      <c r="Y1061" s="134"/>
      <c r="Z1061" s="134"/>
      <c r="AA1061" s="134"/>
      <c r="AB1061" s="162" t="str">
        <f t="shared" si="15"/>
        <v/>
      </c>
      <c r="AC1061" s="134"/>
      <c r="AD1061" s="134"/>
      <c r="AE1061" s="134"/>
      <c r="AF1061" s="134"/>
      <c r="AG1061" s="134"/>
      <c r="AH1061" s="134"/>
    </row>
    <row r="1062" spans="1:34" ht="12" customHeight="1">
      <c r="A1062" s="160"/>
      <c r="B1062" s="155" t="str">
        <f t="array" ref="B1062">IF(LEN(A1062)=0,"",INDEX('Smelter Look-up'!$A:$A,MATCH($A1062,'Smelter Look-up'!$E:$E,0)))</f>
        <v/>
      </c>
      <c r="C1062" s="158" t="str">
        <f t="array" ref="C1062">IF(LEN(A1062)=0,"",INDEX('Smelter Look-up'!$C:$C,MATCH($A1062,'Smelter Look-up'!$E:$E,0)))</f>
        <v/>
      </c>
      <c r="D1062" s="155"/>
      <c r="E1062" s="155" t="str">
        <f ca="1">IF(ISERROR($V1062),"",OFFSET('Smelter Look-up'!$D$4,$V1062-4,0)&amp;"")</f>
        <v/>
      </c>
      <c r="F1062" s="155" t="str">
        <f ca="1">IF(ISERROR($V1062),"",OFFSET('Smelter Look-up'!$E$4,$V1062-4,0))</f>
        <v/>
      </c>
      <c r="G1062" s="155" t="str">
        <f ca="1">IF(C1062=$X$4,IF(ISERROR($V1062),"Enter smelter details","RMI"),IF(ISERROR($V1062),"",OFFSET('Smelter Look-up'!$F$4,$V1062-4,0)))</f>
        <v/>
      </c>
      <c r="H1062" s="156" t="str">
        <f ca="1">IF(ISERROR($V1062),"",OFFSET('Smelter Look-up'!$G$4,$V1062-4,0))</f>
        <v/>
      </c>
      <c r="I1062" s="157" t="str">
        <f ca="1">IF(ISERROR($V1062),"",OFFSET('Smelter Look-up'!$H$4,$V1062-4,0))</f>
        <v/>
      </c>
      <c r="J1062" s="157" t="str">
        <f ca="1">IF(ISERROR($V1062),"",OFFSET('Smelter Look-up'!$I$4,$V1062-4,0))</f>
        <v/>
      </c>
      <c r="K1062" s="158"/>
      <c r="L1062" s="158"/>
      <c r="M1062" s="158"/>
      <c r="N1062" s="158"/>
      <c r="O1062" s="158"/>
      <c r="P1062" s="157"/>
      <c r="Q1062" s="159"/>
      <c r="R1062" s="155" t="str">
        <f ca="1">IF(ISERROR($V1062),"",OFFSET('Smelter Look-up'!$C$4,$V1062-4,0)&amp;"")</f>
        <v/>
      </c>
      <c r="S1062" s="160" t="str">
        <f t="array" aca="1" ref="S1062" ca="1">IF(B1062="","",IF(ISERROR(MATCH($E1062,CL,0)),"Unknown",INDIRECT("'C'!$A$"&amp;MATCH($E1062,CL,0)+1)))</f>
        <v/>
      </c>
      <c r="T1062" s="160" t="str">
        <f t="array" aca="1" ref="T1062" ca="1">IF(B1062="","",IF(ISERROR(MATCH($J1062,SorP!$B$1:$B$6226,0)),"",INDIRECT("'SorP'!$A$"&amp;MATCH($S1062&amp;$J1062,SorP!C:C,0))))</f>
        <v/>
      </c>
      <c r="U1062" s="161"/>
      <c r="V1062" s="151" t="e">
        <f>IF(C1062="",NA(),IF(OR(C1062="Smelter not listed",C1062="Smelter not yet identified"),MATCH($B1062&amp;$D1062,'Smelter Look-up'!$J:$J,0),MATCH($B1062&amp;$C1062,'Smelter Look-up'!$J:$J,0)))</f>
        <v>#N/A</v>
      </c>
      <c r="W1062" s="134"/>
      <c r="X1062" s="134">
        <f t="shared" ca="1" si="14"/>
        <v>0</v>
      </c>
      <c r="Y1062" s="134"/>
      <c r="Z1062" s="134"/>
      <c r="AA1062" s="134"/>
      <c r="AB1062" s="162" t="str">
        <f t="shared" si="15"/>
        <v/>
      </c>
      <c r="AC1062" s="134"/>
      <c r="AD1062" s="134"/>
      <c r="AE1062" s="134"/>
      <c r="AF1062" s="134"/>
      <c r="AG1062" s="134"/>
      <c r="AH1062" s="134"/>
    </row>
    <row r="1063" spans="1:34" ht="12" customHeight="1">
      <c r="A1063" s="160"/>
      <c r="B1063" s="155" t="str">
        <f t="array" ref="B1063">IF(LEN(A1063)=0,"",INDEX('Smelter Look-up'!$A:$A,MATCH($A1063,'Smelter Look-up'!$E:$E,0)))</f>
        <v/>
      </c>
      <c r="C1063" s="158" t="str">
        <f t="array" ref="C1063">IF(LEN(A1063)=0,"",INDEX('Smelter Look-up'!$C:$C,MATCH($A1063,'Smelter Look-up'!$E:$E,0)))</f>
        <v/>
      </c>
      <c r="D1063" s="155"/>
      <c r="E1063" s="155" t="str">
        <f ca="1">IF(ISERROR($V1063),"",OFFSET('Smelter Look-up'!$D$4,$V1063-4,0)&amp;"")</f>
        <v/>
      </c>
      <c r="F1063" s="155" t="str">
        <f ca="1">IF(ISERROR($V1063),"",OFFSET('Smelter Look-up'!$E$4,$V1063-4,0))</f>
        <v/>
      </c>
      <c r="G1063" s="155" t="str">
        <f ca="1">IF(C1063=$X$4,IF(ISERROR($V1063),"Enter smelter details","RMI"),IF(ISERROR($V1063),"",OFFSET('Smelter Look-up'!$F$4,$V1063-4,0)))</f>
        <v/>
      </c>
      <c r="H1063" s="156" t="str">
        <f ca="1">IF(ISERROR($V1063),"",OFFSET('Smelter Look-up'!$G$4,$V1063-4,0))</f>
        <v/>
      </c>
      <c r="I1063" s="157" t="str">
        <f ca="1">IF(ISERROR($V1063),"",OFFSET('Smelter Look-up'!$H$4,$V1063-4,0))</f>
        <v/>
      </c>
      <c r="J1063" s="157" t="str">
        <f ca="1">IF(ISERROR($V1063),"",OFFSET('Smelter Look-up'!$I$4,$V1063-4,0))</f>
        <v/>
      </c>
      <c r="K1063" s="158"/>
      <c r="L1063" s="158"/>
      <c r="M1063" s="158"/>
      <c r="N1063" s="158"/>
      <c r="O1063" s="158"/>
      <c r="P1063" s="157"/>
      <c r="Q1063" s="159"/>
      <c r="R1063" s="155" t="str">
        <f ca="1">IF(ISERROR($V1063),"",OFFSET('Smelter Look-up'!$C$4,$V1063-4,0)&amp;"")</f>
        <v/>
      </c>
      <c r="S1063" s="160" t="str">
        <f t="array" aca="1" ref="S1063" ca="1">IF(B1063="","",IF(ISERROR(MATCH($E1063,CL,0)),"Unknown",INDIRECT("'C'!$A$"&amp;MATCH($E1063,CL,0)+1)))</f>
        <v/>
      </c>
      <c r="T1063" s="160" t="str">
        <f t="array" aca="1" ref="T1063" ca="1">IF(B1063="","",IF(ISERROR(MATCH($J1063,SorP!$B$1:$B$6226,0)),"",INDIRECT("'SorP'!$A$"&amp;MATCH($S1063&amp;$J1063,SorP!C:C,0))))</f>
        <v/>
      </c>
      <c r="U1063" s="161"/>
      <c r="V1063" s="151" t="e">
        <f>IF(C1063="",NA(),IF(OR(C1063="Smelter not listed",C1063="Smelter not yet identified"),MATCH($B1063&amp;$D1063,'Smelter Look-up'!$J:$J,0),MATCH($B1063&amp;$C1063,'Smelter Look-up'!$J:$J,0)))</f>
        <v>#N/A</v>
      </c>
      <c r="W1063" s="134"/>
      <c r="X1063" s="134">
        <f t="shared" ca="1" si="14"/>
        <v>0</v>
      </c>
      <c r="Y1063" s="134"/>
      <c r="Z1063" s="134"/>
      <c r="AA1063" s="134"/>
      <c r="AB1063" s="162" t="str">
        <f t="shared" si="15"/>
        <v/>
      </c>
      <c r="AC1063" s="134"/>
      <c r="AD1063" s="134"/>
      <c r="AE1063" s="134"/>
      <c r="AF1063" s="134"/>
      <c r="AG1063" s="134"/>
      <c r="AH1063" s="134"/>
    </row>
    <row r="1064" spans="1:34" ht="12" customHeight="1">
      <c r="A1064" s="160"/>
      <c r="B1064" s="155" t="str">
        <f t="array" ref="B1064">IF(LEN(A1064)=0,"",INDEX('Smelter Look-up'!$A:$A,MATCH($A1064,'Smelter Look-up'!$E:$E,0)))</f>
        <v/>
      </c>
      <c r="C1064" s="158" t="str">
        <f t="array" ref="C1064">IF(LEN(A1064)=0,"",INDEX('Smelter Look-up'!$C:$C,MATCH($A1064,'Smelter Look-up'!$E:$E,0)))</f>
        <v/>
      </c>
      <c r="D1064" s="155"/>
      <c r="E1064" s="155" t="str">
        <f ca="1">IF(ISERROR($V1064),"",OFFSET('Smelter Look-up'!$D$4,$V1064-4,0)&amp;"")</f>
        <v/>
      </c>
      <c r="F1064" s="155" t="str">
        <f ca="1">IF(ISERROR($V1064),"",OFFSET('Smelter Look-up'!$E$4,$V1064-4,0))</f>
        <v/>
      </c>
      <c r="G1064" s="155" t="str">
        <f ca="1">IF(C1064=$X$4,IF(ISERROR($V1064),"Enter smelter details","RMI"),IF(ISERROR($V1064),"",OFFSET('Smelter Look-up'!$F$4,$V1064-4,0)))</f>
        <v/>
      </c>
      <c r="H1064" s="156" t="str">
        <f ca="1">IF(ISERROR($V1064),"",OFFSET('Smelter Look-up'!$G$4,$V1064-4,0))</f>
        <v/>
      </c>
      <c r="I1064" s="157" t="str">
        <f ca="1">IF(ISERROR($V1064),"",OFFSET('Smelter Look-up'!$H$4,$V1064-4,0))</f>
        <v/>
      </c>
      <c r="J1064" s="157" t="str">
        <f ca="1">IF(ISERROR($V1064),"",OFFSET('Smelter Look-up'!$I$4,$V1064-4,0))</f>
        <v/>
      </c>
      <c r="K1064" s="158"/>
      <c r="L1064" s="158"/>
      <c r="M1064" s="158"/>
      <c r="N1064" s="158"/>
      <c r="O1064" s="158"/>
      <c r="P1064" s="157"/>
      <c r="Q1064" s="159"/>
      <c r="R1064" s="155" t="str">
        <f ca="1">IF(ISERROR($V1064),"",OFFSET('Smelter Look-up'!$C$4,$V1064-4,0)&amp;"")</f>
        <v/>
      </c>
      <c r="S1064" s="160" t="str">
        <f t="array" aca="1" ref="S1064" ca="1">IF(B1064="","",IF(ISERROR(MATCH($E1064,CL,0)),"Unknown",INDIRECT("'C'!$A$"&amp;MATCH($E1064,CL,0)+1)))</f>
        <v/>
      </c>
      <c r="T1064" s="160" t="str">
        <f t="array" aca="1" ref="T1064" ca="1">IF(B1064="","",IF(ISERROR(MATCH($J1064,SorP!$B$1:$B$6226,0)),"",INDIRECT("'SorP'!$A$"&amp;MATCH($S1064&amp;$J1064,SorP!C:C,0))))</f>
        <v/>
      </c>
      <c r="U1064" s="161"/>
      <c r="V1064" s="151" t="e">
        <f>IF(C1064="",NA(),IF(OR(C1064="Smelter not listed",C1064="Smelter not yet identified"),MATCH($B1064&amp;$D1064,'Smelter Look-up'!$J:$J,0),MATCH($B1064&amp;$C1064,'Smelter Look-up'!$J:$J,0)))</f>
        <v>#N/A</v>
      </c>
      <c r="W1064" s="134"/>
      <c r="X1064" s="134">
        <f t="shared" ca="1" si="14"/>
        <v>0</v>
      </c>
      <c r="Y1064" s="134"/>
      <c r="Z1064" s="134"/>
      <c r="AA1064" s="134"/>
      <c r="AB1064" s="162" t="str">
        <f t="shared" si="15"/>
        <v/>
      </c>
      <c r="AC1064" s="134"/>
      <c r="AD1064" s="134"/>
      <c r="AE1064" s="134"/>
      <c r="AF1064" s="134"/>
      <c r="AG1064" s="134"/>
      <c r="AH1064" s="134"/>
    </row>
    <row r="1065" spans="1:34" ht="12" customHeight="1">
      <c r="A1065" s="160"/>
      <c r="B1065" s="155" t="str">
        <f t="array" ref="B1065">IF(LEN(A1065)=0,"",INDEX('Smelter Look-up'!$A:$A,MATCH($A1065,'Smelter Look-up'!$E:$E,0)))</f>
        <v/>
      </c>
      <c r="C1065" s="158" t="str">
        <f t="array" ref="C1065">IF(LEN(A1065)=0,"",INDEX('Smelter Look-up'!$C:$C,MATCH($A1065,'Smelter Look-up'!$E:$E,0)))</f>
        <v/>
      </c>
      <c r="D1065" s="155"/>
      <c r="E1065" s="155" t="str">
        <f ca="1">IF(ISERROR($V1065),"",OFFSET('Smelter Look-up'!$D$4,$V1065-4,0)&amp;"")</f>
        <v/>
      </c>
      <c r="F1065" s="155" t="str">
        <f ca="1">IF(ISERROR($V1065),"",OFFSET('Smelter Look-up'!$E$4,$V1065-4,0))</f>
        <v/>
      </c>
      <c r="G1065" s="155" t="str">
        <f ca="1">IF(C1065=$X$4,IF(ISERROR($V1065),"Enter smelter details","RMI"),IF(ISERROR($V1065),"",OFFSET('Smelter Look-up'!$F$4,$V1065-4,0)))</f>
        <v/>
      </c>
      <c r="H1065" s="156" t="str">
        <f ca="1">IF(ISERROR($V1065),"",OFFSET('Smelter Look-up'!$G$4,$V1065-4,0))</f>
        <v/>
      </c>
      <c r="I1065" s="157" t="str">
        <f ca="1">IF(ISERROR($V1065),"",OFFSET('Smelter Look-up'!$H$4,$V1065-4,0))</f>
        <v/>
      </c>
      <c r="J1065" s="157" t="str">
        <f ca="1">IF(ISERROR($V1065),"",OFFSET('Smelter Look-up'!$I$4,$V1065-4,0))</f>
        <v/>
      </c>
      <c r="K1065" s="158"/>
      <c r="L1065" s="158"/>
      <c r="M1065" s="158"/>
      <c r="N1065" s="158"/>
      <c r="O1065" s="158"/>
      <c r="P1065" s="157"/>
      <c r="Q1065" s="159"/>
      <c r="R1065" s="155" t="str">
        <f ca="1">IF(ISERROR($V1065),"",OFFSET('Smelter Look-up'!$C$4,$V1065-4,0)&amp;"")</f>
        <v/>
      </c>
      <c r="S1065" s="160" t="str">
        <f t="array" aca="1" ref="S1065" ca="1">IF(B1065="","",IF(ISERROR(MATCH($E1065,CL,0)),"Unknown",INDIRECT("'C'!$A$"&amp;MATCH($E1065,CL,0)+1)))</f>
        <v/>
      </c>
      <c r="T1065" s="160" t="str">
        <f t="array" aca="1" ref="T1065" ca="1">IF(B1065="","",IF(ISERROR(MATCH($J1065,SorP!$B$1:$B$6226,0)),"",INDIRECT("'SorP'!$A$"&amp;MATCH($S1065&amp;$J1065,SorP!C:C,0))))</f>
        <v/>
      </c>
      <c r="U1065" s="161"/>
      <c r="V1065" s="151" t="e">
        <f>IF(C1065="",NA(),IF(OR(C1065="Smelter not listed",C1065="Smelter not yet identified"),MATCH($B1065&amp;$D1065,'Smelter Look-up'!$J:$J,0),MATCH($B1065&amp;$C1065,'Smelter Look-up'!$J:$J,0)))</f>
        <v>#N/A</v>
      </c>
      <c r="W1065" s="134"/>
      <c r="X1065" s="134">
        <f t="shared" ca="1" si="14"/>
        <v>0</v>
      </c>
      <c r="Y1065" s="134"/>
      <c r="Z1065" s="134"/>
      <c r="AA1065" s="134"/>
      <c r="AB1065" s="162" t="str">
        <f t="shared" si="15"/>
        <v/>
      </c>
      <c r="AC1065" s="134"/>
      <c r="AD1065" s="134"/>
      <c r="AE1065" s="134"/>
      <c r="AF1065" s="134"/>
      <c r="AG1065" s="134"/>
      <c r="AH1065" s="134"/>
    </row>
    <row r="1066" spans="1:34" ht="12" customHeight="1">
      <c r="A1066" s="160"/>
      <c r="B1066" s="155" t="str">
        <f t="array" ref="B1066">IF(LEN(A1066)=0,"",INDEX('Smelter Look-up'!$A:$A,MATCH($A1066,'Smelter Look-up'!$E:$E,0)))</f>
        <v/>
      </c>
      <c r="C1066" s="158" t="str">
        <f t="array" ref="C1066">IF(LEN(A1066)=0,"",INDEX('Smelter Look-up'!$C:$C,MATCH($A1066,'Smelter Look-up'!$E:$E,0)))</f>
        <v/>
      </c>
      <c r="D1066" s="155"/>
      <c r="E1066" s="155" t="str">
        <f ca="1">IF(ISERROR($V1066),"",OFFSET('Smelter Look-up'!$D$4,$V1066-4,0)&amp;"")</f>
        <v/>
      </c>
      <c r="F1066" s="155" t="str">
        <f ca="1">IF(ISERROR($V1066),"",OFFSET('Smelter Look-up'!$E$4,$V1066-4,0))</f>
        <v/>
      </c>
      <c r="G1066" s="155" t="str">
        <f ca="1">IF(C1066=$X$4,IF(ISERROR($V1066),"Enter smelter details","RMI"),IF(ISERROR($V1066),"",OFFSET('Smelter Look-up'!$F$4,$V1066-4,0)))</f>
        <v/>
      </c>
      <c r="H1066" s="156" t="str">
        <f ca="1">IF(ISERROR($V1066),"",OFFSET('Smelter Look-up'!$G$4,$V1066-4,0))</f>
        <v/>
      </c>
      <c r="I1066" s="157" t="str">
        <f ca="1">IF(ISERROR($V1066),"",OFFSET('Smelter Look-up'!$H$4,$V1066-4,0))</f>
        <v/>
      </c>
      <c r="J1066" s="157" t="str">
        <f ca="1">IF(ISERROR($V1066),"",OFFSET('Smelter Look-up'!$I$4,$V1066-4,0))</f>
        <v/>
      </c>
      <c r="K1066" s="158"/>
      <c r="L1066" s="158"/>
      <c r="M1066" s="158"/>
      <c r="N1066" s="158"/>
      <c r="O1066" s="158"/>
      <c r="P1066" s="157"/>
      <c r="Q1066" s="159"/>
      <c r="R1066" s="155" t="str">
        <f ca="1">IF(ISERROR($V1066),"",OFFSET('Smelter Look-up'!$C$4,$V1066-4,0)&amp;"")</f>
        <v/>
      </c>
      <c r="S1066" s="160" t="str">
        <f t="array" aca="1" ref="S1066" ca="1">IF(B1066="","",IF(ISERROR(MATCH($E1066,CL,0)),"Unknown",INDIRECT("'C'!$A$"&amp;MATCH($E1066,CL,0)+1)))</f>
        <v/>
      </c>
      <c r="T1066" s="160" t="str">
        <f t="array" aca="1" ref="T1066" ca="1">IF(B1066="","",IF(ISERROR(MATCH($J1066,SorP!$B$1:$B$6226,0)),"",INDIRECT("'SorP'!$A$"&amp;MATCH($S1066&amp;$J1066,SorP!C:C,0))))</f>
        <v/>
      </c>
      <c r="U1066" s="161"/>
      <c r="V1066" s="151" t="e">
        <f>IF(C1066="",NA(),IF(OR(C1066="Smelter not listed",C1066="Smelter not yet identified"),MATCH($B1066&amp;$D1066,'Smelter Look-up'!$J:$J,0),MATCH($B1066&amp;$C1066,'Smelter Look-up'!$J:$J,0)))</f>
        <v>#N/A</v>
      </c>
      <c r="W1066" s="134"/>
      <c r="X1066" s="134">
        <f t="shared" ca="1" si="14"/>
        <v>0</v>
      </c>
      <c r="Y1066" s="134"/>
      <c r="Z1066" s="134"/>
      <c r="AA1066" s="134"/>
      <c r="AB1066" s="162" t="str">
        <f t="shared" si="15"/>
        <v/>
      </c>
      <c r="AC1066" s="134"/>
      <c r="AD1066" s="134"/>
      <c r="AE1066" s="134"/>
      <c r="AF1066" s="134"/>
      <c r="AG1066" s="134"/>
      <c r="AH1066" s="134"/>
    </row>
    <row r="1067" spans="1:34" ht="12" customHeight="1">
      <c r="A1067" s="160"/>
      <c r="B1067" s="155" t="str">
        <f t="array" ref="B1067">IF(LEN(A1067)=0,"",INDEX('Smelter Look-up'!$A:$A,MATCH($A1067,'Smelter Look-up'!$E:$E,0)))</f>
        <v/>
      </c>
      <c r="C1067" s="158" t="str">
        <f t="array" ref="C1067">IF(LEN(A1067)=0,"",INDEX('Smelter Look-up'!$C:$C,MATCH($A1067,'Smelter Look-up'!$E:$E,0)))</f>
        <v/>
      </c>
      <c r="D1067" s="155"/>
      <c r="E1067" s="155" t="str">
        <f ca="1">IF(ISERROR($V1067),"",OFFSET('Smelter Look-up'!$D$4,$V1067-4,0)&amp;"")</f>
        <v/>
      </c>
      <c r="F1067" s="155" t="str">
        <f ca="1">IF(ISERROR($V1067),"",OFFSET('Smelter Look-up'!$E$4,$V1067-4,0))</f>
        <v/>
      </c>
      <c r="G1067" s="155" t="str">
        <f ca="1">IF(C1067=$X$4,IF(ISERROR($V1067),"Enter smelter details","RMI"),IF(ISERROR($V1067),"",OFFSET('Smelter Look-up'!$F$4,$V1067-4,0)))</f>
        <v/>
      </c>
      <c r="H1067" s="156" t="str">
        <f ca="1">IF(ISERROR($V1067),"",OFFSET('Smelter Look-up'!$G$4,$V1067-4,0))</f>
        <v/>
      </c>
      <c r="I1067" s="157" t="str">
        <f ca="1">IF(ISERROR($V1067),"",OFFSET('Smelter Look-up'!$H$4,$V1067-4,0))</f>
        <v/>
      </c>
      <c r="J1067" s="157" t="str">
        <f ca="1">IF(ISERROR($V1067),"",OFFSET('Smelter Look-up'!$I$4,$V1067-4,0))</f>
        <v/>
      </c>
      <c r="K1067" s="158"/>
      <c r="L1067" s="158"/>
      <c r="M1067" s="158"/>
      <c r="N1067" s="158"/>
      <c r="O1067" s="158"/>
      <c r="P1067" s="157"/>
      <c r="Q1067" s="159"/>
      <c r="R1067" s="155" t="str">
        <f ca="1">IF(ISERROR($V1067),"",OFFSET('Smelter Look-up'!$C$4,$V1067-4,0)&amp;"")</f>
        <v/>
      </c>
      <c r="S1067" s="160" t="str">
        <f t="array" aca="1" ref="S1067" ca="1">IF(B1067="","",IF(ISERROR(MATCH($E1067,CL,0)),"Unknown",INDIRECT("'C'!$A$"&amp;MATCH($E1067,CL,0)+1)))</f>
        <v/>
      </c>
      <c r="T1067" s="160" t="str">
        <f t="array" aca="1" ref="T1067" ca="1">IF(B1067="","",IF(ISERROR(MATCH($J1067,SorP!$B$1:$B$6226,0)),"",INDIRECT("'SorP'!$A$"&amp;MATCH($S1067&amp;$J1067,SorP!C:C,0))))</f>
        <v/>
      </c>
      <c r="U1067" s="161"/>
      <c r="V1067" s="151" t="e">
        <f>IF(C1067="",NA(),IF(OR(C1067="Smelter not listed",C1067="Smelter not yet identified"),MATCH($B1067&amp;$D1067,'Smelter Look-up'!$J:$J,0),MATCH($B1067&amp;$C1067,'Smelter Look-up'!$J:$J,0)))</f>
        <v>#N/A</v>
      </c>
      <c r="W1067" s="134"/>
      <c r="X1067" s="134">
        <f t="shared" ca="1" si="14"/>
        <v>0</v>
      </c>
      <c r="Y1067" s="134"/>
      <c r="Z1067" s="134"/>
      <c r="AA1067" s="134"/>
      <c r="AB1067" s="162" t="str">
        <f t="shared" si="15"/>
        <v/>
      </c>
      <c r="AC1067" s="134"/>
      <c r="AD1067" s="134"/>
      <c r="AE1067" s="134"/>
      <c r="AF1067" s="134"/>
      <c r="AG1067" s="134"/>
      <c r="AH1067" s="134"/>
    </row>
    <row r="1068" spans="1:34" ht="12" customHeight="1">
      <c r="A1068" s="160"/>
      <c r="B1068" s="155" t="str">
        <f t="array" ref="B1068">IF(LEN(A1068)=0,"",INDEX('Smelter Look-up'!$A:$A,MATCH($A1068,'Smelter Look-up'!$E:$E,0)))</f>
        <v/>
      </c>
      <c r="C1068" s="158" t="str">
        <f t="array" ref="C1068">IF(LEN(A1068)=0,"",INDEX('Smelter Look-up'!$C:$C,MATCH($A1068,'Smelter Look-up'!$E:$E,0)))</f>
        <v/>
      </c>
      <c r="D1068" s="155"/>
      <c r="E1068" s="155" t="str">
        <f ca="1">IF(ISERROR($V1068),"",OFFSET('Smelter Look-up'!$D$4,$V1068-4,0)&amp;"")</f>
        <v/>
      </c>
      <c r="F1068" s="155" t="str">
        <f ca="1">IF(ISERROR($V1068),"",OFFSET('Smelter Look-up'!$E$4,$V1068-4,0))</f>
        <v/>
      </c>
      <c r="G1068" s="155" t="str">
        <f ca="1">IF(C1068=$X$4,IF(ISERROR($V1068),"Enter smelter details","RMI"),IF(ISERROR($V1068),"",OFFSET('Smelter Look-up'!$F$4,$V1068-4,0)))</f>
        <v/>
      </c>
      <c r="H1068" s="156" t="str">
        <f ca="1">IF(ISERROR($V1068),"",OFFSET('Smelter Look-up'!$G$4,$V1068-4,0))</f>
        <v/>
      </c>
      <c r="I1068" s="157" t="str">
        <f ca="1">IF(ISERROR($V1068),"",OFFSET('Smelter Look-up'!$H$4,$V1068-4,0))</f>
        <v/>
      </c>
      <c r="J1068" s="157" t="str">
        <f ca="1">IF(ISERROR($V1068),"",OFFSET('Smelter Look-up'!$I$4,$V1068-4,0))</f>
        <v/>
      </c>
      <c r="K1068" s="158"/>
      <c r="L1068" s="158"/>
      <c r="M1068" s="158"/>
      <c r="N1068" s="158"/>
      <c r="O1068" s="158"/>
      <c r="P1068" s="157"/>
      <c r="Q1068" s="159"/>
      <c r="R1068" s="155" t="str">
        <f ca="1">IF(ISERROR($V1068),"",OFFSET('Smelter Look-up'!$C$4,$V1068-4,0)&amp;"")</f>
        <v/>
      </c>
      <c r="S1068" s="160" t="str">
        <f t="array" aca="1" ref="S1068" ca="1">IF(B1068="","",IF(ISERROR(MATCH($E1068,CL,0)),"Unknown",INDIRECT("'C'!$A$"&amp;MATCH($E1068,CL,0)+1)))</f>
        <v/>
      </c>
      <c r="T1068" s="160" t="str">
        <f t="array" aca="1" ref="T1068" ca="1">IF(B1068="","",IF(ISERROR(MATCH($J1068,SorP!$B$1:$B$6226,0)),"",INDIRECT("'SorP'!$A$"&amp;MATCH($S1068&amp;$J1068,SorP!C:C,0))))</f>
        <v/>
      </c>
      <c r="U1068" s="161"/>
      <c r="V1068" s="151" t="e">
        <f>IF(C1068="",NA(),IF(OR(C1068="Smelter not listed",C1068="Smelter not yet identified"),MATCH($B1068&amp;$D1068,'Smelter Look-up'!$J:$J,0),MATCH($B1068&amp;$C1068,'Smelter Look-up'!$J:$J,0)))</f>
        <v>#N/A</v>
      </c>
      <c r="W1068" s="134"/>
      <c r="X1068" s="134">
        <f t="shared" ca="1" si="14"/>
        <v>0</v>
      </c>
      <c r="Y1068" s="134"/>
      <c r="Z1068" s="134"/>
      <c r="AA1068" s="134"/>
      <c r="AB1068" s="162" t="str">
        <f t="shared" si="15"/>
        <v/>
      </c>
      <c r="AC1068" s="134"/>
      <c r="AD1068" s="134"/>
      <c r="AE1068" s="134"/>
      <c r="AF1068" s="134"/>
      <c r="AG1068" s="134"/>
      <c r="AH1068" s="134"/>
    </row>
    <row r="1069" spans="1:34" ht="12" customHeight="1">
      <c r="A1069" s="160"/>
      <c r="B1069" s="155" t="str">
        <f t="array" ref="B1069">IF(LEN(A1069)=0,"",INDEX('Smelter Look-up'!$A:$A,MATCH($A1069,'Smelter Look-up'!$E:$E,0)))</f>
        <v/>
      </c>
      <c r="C1069" s="158" t="str">
        <f t="array" ref="C1069">IF(LEN(A1069)=0,"",INDEX('Smelter Look-up'!$C:$C,MATCH($A1069,'Smelter Look-up'!$E:$E,0)))</f>
        <v/>
      </c>
      <c r="D1069" s="155"/>
      <c r="E1069" s="155" t="str">
        <f ca="1">IF(ISERROR($V1069),"",OFFSET('Smelter Look-up'!$D$4,$V1069-4,0)&amp;"")</f>
        <v/>
      </c>
      <c r="F1069" s="155" t="str">
        <f ca="1">IF(ISERROR($V1069),"",OFFSET('Smelter Look-up'!$E$4,$V1069-4,0))</f>
        <v/>
      </c>
      <c r="G1069" s="155" t="str">
        <f ca="1">IF(C1069=$X$4,IF(ISERROR($V1069),"Enter smelter details","RMI"),IF(ISERROR($V1069),"",OFFSET('Smelter Look-up'!$F$4,$V1069-4,0)))</f>
        <v/>
      </c>
      <c r="H1069" s="156" t="str">
        <f ca="1">IF(ISERROR($V1069),"",OFFSET('Smelter Look-up'!$G$4,$V1069-4,0))</f>
        <v/>
      </c>
      <c r="I1069" s="157" t="str">
        <f ca="1">IF(ISERROR($V1069),"",OFFSET('Smelter Look-up'!$H$4,$V1069-4,0))</f>
        <v/>
      </c>
      <c r="J1069" s="157" t="str">
        <f ca="1">IF(ISERROR($V1069),"",OFFSET('Smelter Look-up'!$I$4,$V1069-4,0))</f>
        <v/>
      </c>
      <c r="K1069" s="158"/>
      <c r="L1069" s="158"/>
      <c r="M1069" s="158"/>
      <c r="N1069" s="158"/>
      <c r="O1069" s="158"/>
      <c r="P1069" s="157"/>
      <c r="Q1069" s="159"/>
      <c r="R1069" s="155" t="str">
        <f ca="1">IF(ISERROR($V1069),"",OFFSET('Smelter Look-up'!$C$4,$V1069-4,0)&amp;"")</f>
        <v/>
      </c>
      <c r="S1069" s="160" t="str">
        <f t="array" aca="1" ref="S1069" ca="1">IF(B1069="","",IF(ISERROR(MATCH($E1069,CL,0)),"Unknown",INDIRECT("'C'!$A$"&amp;MATCH($E1069,CL,0)+1)))</f>
        <v/>
      </c>
      <c r="T1069" s="160" t="str">
        <f t="array" aca="1" ref="T1069" ca="1">IF(B1069="","",IF(ISERROR(MATCH($J1069,SorP!$B$1:$B$6226,0)),"",INDIRECT("'SorP'!$A$"&amp;MATCH($S1069&amp;$J1069,SorP!C:C,0))))</f>
        <v/>
      </c>
      <c r="U1069" s="161"/>
      <c r="V1069" s="151" t="e">
        <f>IF(C1069="",NA(),IF(OR(C1069="Smelter not listed",C1069="Smelter not yet identified"),MATCH($B1069&amp;$D1069,'Smelter Look-up'!$J:$J,0),MATCH($B1069&amp;$C1069,'Smelter Look-up'!$J:$J,0)))</f>
        <v>#N/A</v>
      </c>
      <c r="W1069" s="134"/>
      <c r="X1069" s="134">
        <f t="shared" ca="1" si="14"/>
        <v>0</v>
      </c>
      <c r="Y1069" s="134"/>
      <c r="Z1069" s="134"/>
      <c r="AA1069" s="134"/>
      <c r="AB1069" s="162" t="str">
        <f t="shared" si="15"/>
        <v/>
      </c>
      <c r="AC1069" s="134"/>
      <c r="AD1069" s="134"/>
      <c r="AE1069" s="134"/>
      <c r="AF1069" s="134"/>
      <c r="AG1069" s="134"/>
      <c r="AH1069" s="134"/>
    </row>
    <row r="1070" spans="1:34" ht="12" customHeight="1">
      <c r="A1070" s="160"/>
      <c r="B1070" s="155" t="str">
        <f t="array" ref="B1070">IF(LEN(A1070)=0,"",INDEX('Smelter Look-up'!$A:$A,MATCH($A1070,'Smelter Look-up'!$E:$E,0)))</f>
        <v/>
      </c>
      <c r="C1070" s="158" t="str">
        <f t="array" ref="C1070">IF(LEN(A1070)=0,"",INDEX('Smelter Look-up'!$C:$C,MATCH($A1070,'Smelter Look-up'!$E:$E,0)))</f>
        <v/>
      </c>
      <c r="D1070" s="155"/>
      <c r="E1070" s="155" t="str">
        <f ca="1">IF(ISERROR($V1070),"",OFFSET('Smelter Look-up'!$D$4,$V1070-4,0)&amp;"")</f>
        <v/>
      </c>
      <c r="F1070" s="155" t="str">
        <f ca="1">IF(ISERROR($V1070),"",OFFSET('Smelter Look-up'!$E$4,$V1070-4,0))</f>
        <v/>
      </c>
      <c r="G1070" s="155" t="str">
        <f ca="1">IF(C1070=$X$4,IF(ISERROR($V1070),"Enter smelter details","RMI"),IF(ISERROR($V1070),"",OFFSET('Smelter Look-up'!$F$4,$V1070-4,0)))</f>
        <v/>
      </c>
      <c r="H1070" s="156" t="str">
        <f ca="1">IF(ISERROR($V1070),"",OFFSET('Smelter Look-up'!$G$4,$V1070-4,0))</f>
        <v/>
      </c>
      <c r="I1070" s="157" t="str">
        <f ca="1">IF(ISERROR($V1070),"",OFFSET('Smelter Look-up'!$H$4,$V1070-4,0))</f>
        <v/>
      </c>
      <c r="J1070" s="157" t="str">
        <f ca="1">IF(ISERROR($V1070),"",OFFSET('Smelter Look-up'!$I$4,$V1070-4,0))</f>
        <v/>
      </c>
      <c r="K1070" s="158"/>
      <c r="L1070" s="158"/>
      <c r="M1070" s="158"/>
      <c r="N1070" s="158"/>
      <c r="O1070" s="158"/>
      <c r="P1070" s="157"/>
      <c r="Q1070" s="159"/>
      <c r="R1070" s="155" t="str">
        <f ca="1">IF(ISERROR($V1070),"",OFFSET('Smelter Look-up'!$C$4,$V1070-4,0)&amp;"")</f>
        <v/>
      </c>
      <c r="S1070" s="160" t="str">
        <f t="array" aca="1" ref="S1070" ca="1">IF(B1070="","",IF(ISERROR(MATCH($E1070,CL,0)),"Unknown",INDIRECT("'C'!$A$"&amp;MATCH($E1070,CL,0)+1)))</f>
        <v/>
      </c>
      <c r="T1070" s="160" t="str">
        <f t="array" aca="1" ref="T1070" ca="1">IF(B1070="","",IF(ISERROR(MATCH($J1070,SorP!$B$1:$B$6226,0)),"",INDIRECT("'SorP'!$A$"&amp;MATCH($S1070&amp;$J1070,SorP!C:C,0))))</f>
        <v/>
      </c>
      <c r="U1070" s="161"/>
      <c r="V1070" s="151" t="e">
        <f>IF(C1070="",NA(),IF(OR(C1070="Smelter not listed",C1070="Smelter not yet identified"),MATCH($B1070&amp;$D1070,'Smelter Look-up'!$J:$J,0),MATCH($B1070&amp;$C1070,'Smelter Look-up'!$J:$J,0)))</f>
        <v>#N/A</v>
      </c>
      <c r="W1070" s="134"/>
      <c r="X1070" s="134">
        <f t="shared" ca="1" si="14"/>
        <v>0</v>
      </c>
      <c r="Y1070" s="134"/>
      <c r="Z1070" s="134"/>
      <c r="AA1070" s="134"/>
      <c r="AB1070" s="162" t="str">
        <f t="shared" si="15"/>
        <v/>
      </c>
      <c r="AC1070" s="134"/>
      <c r="AD1070" s="134"/>
      <c r="AE1070" s="134"/>
      <c r="AF1070" s="134"/>
      <c r="AG1070" s="134"/>
      <c r="AH1070" s="134"/>
    </row>
    <row r="1071" spans="1:34" ht="12" customHeight="1">
      <c r="A1071" s="160"/>
      <c r="B1071" s="155" t="str">
        <f t="array" ref="B1071">IF(LEN(A1071)=0,"",INDEX('Smelter Look-up'!$A:$A,MATCH($A1071,'Smelter Look-up'!$E:$E,0)))</f>
        <v/>
      </c>
      <c r="C1071" s="158" t="str">
        <f t="array" ref="C1071">IF(LEN(A1071)=0,"",INDEX('Smelter Look-up'!$C:$C,MATCH($A1071,'Smelter Look-up'!$E:$E,0)))</f>
        <v/>
      </c>
      <c r="D1071" s="155"/>
      <c r="E1071" s="155" t="str">
        <f ca="1">IF(ISERROR($V1071),"",OFFSET('Smelter Look-up'!$D$4,$V1071-4,0)&amp;"")</f>
        <v/>
      </c>
      <c r="F1071" s="155" t="str">
        <f ca="1">IF(ISERROR($V1071),"",OFFSET('Smelter Look-up'!$E$4,$V1071-4,0))</f>
        <v/>
      </c>
      <c r="G1071" s="155" t="str">
        <f ca="1">IF(C1071=$X$4,IF(ISERROR($V1071),"Enter smelter details","RMI"),IF(ISERROR($V1071),"",OFFSET('Smelter Look-up'!$F$4,$V1071-4,0)))</f>
        <v/>
      </c>
      <c r="H1071" s="156" t="str">
        <f ca="1">IF(ISERROR($V1071),"",OFFSET('Smelter Look-up'!$G$4,$V1071-4,0))</f>
        <v/>
      </c>
      <c r="I1071" s="157" t="str">
        <f ca="1">IF(ISERROR($V1071),"",OFFSET('Smelter Look-up'!$H$4,$V1071-4,0))</f>
        <v/>
      </c>
      <c r="J1071" s="157" t="str">
        <f ca="1">IF(ISERROR($V1071),"",OFFSET('Smelter Look-up'!$I$4,$V1071-4,0))</f>
        <v/>
      </c>
      <c r="K1071" s="158"/>
      <c r="L1071" s="158"/>
      <c r="M1071" s="158"/>
      <c r="N1071" s="158"/>
      <c r="O1071" s="158"/>
      <c r="P1071" s="157"/>
      <c r="Q1071" s="159"/>
      <c r="R1071" s="155" t="str">
        <f ca="1">IF(ISERROR($V1071),"",OFFSET('Smelter Look-up'!$C$4,$V1071-4,0)&amp;"")</f>
        <v/>
      </c>
      <c r="S1071" s="160" t="str">
        <f t="array" aca="1" ref="S1071" ca="1">IF(B1071="","",IF(ISERROR(MATCH($E1071,CL,0)),"Unknown",INDIRECT("'C'!$A$"&amp;MATCH($E1071,CL,0)+1)))</f>
        <v/>
      </c>
      <c r="T1071" s="160" t="str">
        <f t="array" aca="1" ref="T1071" ca="1">IF(B1071="","",IF(ISERROR(MATCH($J1071,SorP!$B$1:$B$6226,0)),"",INDIRECT("'SorP'!$A$"&amp;MATCH($S1071&amp;$J1071,SorP!C:C,0))))</f>
        <v/>
      </c>
      <c r="U1071" s="161"/>
      <c r="V1071" s="151" t="e">
        <f>IF(C1071="",NA(),IF(OR(C1071="Smelter not listed",C1071="Smelter not yet identified"),MATCH($B1071&amp;$D1071,'Smelter Look-up'!$J:$J,0),MATCH($B1071&amp;$C1071,'Smelter Look-up'!$J:$J,0)))</f>
        <v>#N/A</v>
      </c>
      <c r="W1071" s="134"/>
      <c r="X1071" s="134">
        <f t="shared" ca="1" si="14"/>
        <v>0</v>
      </c>
      <c r="Y1071" s="134"/>
      <c r="Z1071" s="134"/>
      <c r="AA1071" s="134"/>
      <c r="AB1071" s="162" t="str">
        <f t="shared" si="15"/>
        <v/>
      </c>
      <c r="AC1071" s="134"/>
      <c r="AD1071" s="134"/>
      <c r="AE1071" s="134"/>
      <c r="AF1071" s="134"/>
      <c r="AG1071" s="134"/>
      <c r="AH1071" s="134"/>
    </row>
    <row r="1072" spans="1:34" ht="12" customHeight="1">
      <c r="A1072" s="160"/>
      <c r="B1072" s="155" t="str">
        <f t="array" ref="B1072">IF(LEN(A1072)=0,"",INDEX('Smelter Look-up'!$A:$A,MATCH($A1072,'Smelter Look-up'!$E:$E,0)))</f>
        <v/>
      </c>
      <c r="C1072" s="158" t="str">
        <f t="array" ref="C1072">IF(LEN(A1072)=0,"",INDEX('Smelter Look-up'!$C:$C,MATCH($A1072,'Smelter Look-up'!$E:$E,0)))</f>
        <v/>
      </c>
      <c r="D1072" s="155"/>
      <c r="E1072" s="155" t="str">
        <f ca="1">IF(ISERROR($V1072),"",OFFSET('Smelter Look-up'!$D$4,$V1072-4,0)&amp;"")</f>
        <v/>
      </c>
      <c r="F1072" s="155" t="str">
        <f ca="1">IF(ISERROR($V1072),"",OFFSET('Smelter Look-up'!$E$4,$V1072-4,0))</f>
        <v/>
      </c>
      <c r="G1072" s="155" t="str">
        <f ca="1">IF(C1072=$X$4,IF(ISERROR($V1072),"Enter smelter details","RMI"),IF(ISERROR($V1072),"",OFFSET('Smelter Look-up'!$F$4,$V1072-4,0)))</f>
        <v/>
      </c>
      <c r="H1072" s="156" t="str">
        <f ca="1">IF(ISERROR($V1072),"",OFFSET('Smelter Look-up'!$G$4,$V1072-4,0))</f>
        <v/>
      </c>
      <c r="I1072" s="157" t="str">
        <f ca="1">IF(ISERROR($V1072),"",OFFSET('Smelter Look-up'!$H$4,$V1072-4,0))</f>
        <v/>
      </c>
      <c r="J1072" s="157" t="str">
        <f ca="1">IF(ISERROR($V1072),"",OFFSET('Smelter Look-up'!$I$4,$V1072-4,0))</f>
        <v/>
      </c>
      <c r="K1072" s="158"/>
      <c r="L1072" s="158"/>
      <c r="M1072" s="158"/>
      <c r="N1072" s="158"/>
      <c r="O1072" s="158"/>
      <c r="P1072" s="157"/>
      <c r="Q1072" s="159"/>
      <c r="R1072" s="155" t="str">
        <f ca="1">IF(ISERROR($V1072),"",OFFSET('Smelter Look-up'!$C$4,$V1072-4,0)&amp;"")</f>
        <v/>
      </c>
      <c r="S1072" s="160" t="str">
        <f t="array" aca="1" ref="S1072" ca="1">IF(B1072="","",IF(ISERROR(MATCH($E1072,CL,0)),"Unknown",INDIRECT("'C'!$A$"&amp;MATCH($E1072,CL,0)+1)))</f>
        <v/>
      </c>
      <c r="T1072" s="160" t="str">
        <f t="array" aca="1" ref="T1072" ca="1">IF(B1072="","",IF(ISERROR(MATCH($J1072,SorP!$B$1:$B$6226,0)),"",INDIRECT("'SorP'!$A$"&amp;MATCH($S1072&amp;$J1072,SorP!C:C,0))))</f>
        <v/>
      </c>
      <c r="U1072" s="161"/>
      <c r="V1072" s="151" t="e">
        <f>IF(C1072="",NA(),IF(OR(C1072="Smelter not listed",C1072="Smelter not yet identified"),MATCH($B1072&amp;$D1072,'Smelter Look-up'!$J:$J,0),MATCH($B1072&amp;$C1072,'Smelter Look-up'!$J:$J,0)))</f>
        <v>#N/A</v>
      </c>
      <c r="W1072" s="134"/>
      <c r="X1072" s="134">
        <f t="shared" ca="1" si="14"/>
        <v>0</v>
      </c>
      <c r="Y1072" s="134"/>
      <c r="Z1072" s="134"/>
      <c r="AA1072" s="134"/>
      <c r="AB1072" s="162" t="str">
        <f t="shared" si="15"/>
        <v/>
      </c>
      <c r="AC1072" s="134"/>
      <c r="AD1072" s="134"/>
      <c r="AE1072" s="134"/>
      <c r="AF1072" s="134"/>
      <c r="AG1072" s="134"/>
      <c r="AH1072" s="134"/>
    </row>
    <row r="1073" spans="1:34" ht="12" customHeight="1">
      <c r="A1073" s="160"/>
      <c r="B1073" s="155" t="str">
        <f t="array" ref="B1073">IF(LEN(A1073)=0,"",INDEX('Smelter Look-up'!$A:$A,MATCH($A1073,'Smelter Look-up'!$E:$E,0)))</f>
        <v/>
      </c>
      <c r="C1073" s="158" t="str">
        <f t="array" ref="C1073">IF(LEN(A1073)=0,"",INDEX('Smelter Look-up'!$C:$C,MATCH($A1073,'Smelter Look-up'!$E:$E,0)))</f>
        <v/>
      </c>
      <c r="D1073" s="155"/>
      <c r="E1073" s="155" t="str">
        <f ca="1">IF(ISERROR($V1073),"",OFFSET('Smelter Look-up'!$D$4,$V1073-4,0)&amp;"")</f>
        <v/>
      </c>
      <c r="F1073" s="155" t="str">
        <f ca="1">IF(ISERROR($V1073),"",OFFSET('Smelter Look-up'!$E$4,$V1073-4,0))</f>
        <v/>
      </c>
      <c r="G1073" s="155" t="str">
        <f ca="1">IF(C1073=$X$4,IF(ISERROR($V1073),"Enter smelter details","RMI"),IF(ISERROR($V1073),"",OFFSET('Smelter Look-up'!$F$4,$V1073-4,0)))</f>
        <v/>
      </c>
      <c r="H1073" s="156" t="str">
        <f ca="1">IF(ISERROR($V1073),"",OFFSET('Smelter Look-up'!$G$4,$V1073-4,0))</f>
        <v/>
      </c>
      <c r="I1073" s="157" t="str">
        <f ca="1">IF(ISERROR($V1073),"",OFFSET('Smelter Look-up'!$H$4,$V1073-4,0))</f>
        <v/>
      </c>
      <c r="J1073" s="157" t="str">
        <f ca="1">IF(ISERROR($V1073),"",OFFSET('Smelter Look-up'!$I$4,$V1073-4,0))</f>
        <v/>
      </c>
      <c r="K1073" s="158"/>
      <c r="L1073" s="158"/>
      <c r="M1073" s="158"/>
      <c r="N1073" s="158"/>
      <c r="O1073" s="158"/>
      <c r="P1073" s="157"/>
      <c r="Q1073" s="159"/>
      <c r="R1073" s="155" t="str">
        <f ca="1">IF(ISERROR($V1073),"",OFFSET('Smelter Look-up'!$C$4,$V1073-4,0)&amp;"")</f>
        <v/>
      </c>
      <c r="S1073" s="160" t="str">
        <f t="array" aca="1" ref="S1073" ca="1">IF(B1073="","",IF(ISERROR(MATCH($E1073,CL,0)),"Unknown",INDIRECT("'C'!$A$"&amp;MATCH($E1073,CL,0)+1)))</f>
        <v/>
      </c>
      <c r="T1073" s="160" t="str">
        <f t="array" aca="1" ref="T1073" ca="1">IF(B1073="","",IF(ISERROR(MATCH($J1073,SorP!$B$1:$B$6226,0)),"",INDIRECT("'SorP'!$A$"&amp;MATCH($S1073&amp;$J1073,SorP!C:C,0))))</f>
        <v/>
      </c>
      <c r="U1073" s="161"/>
      <c r="V1073" s="151" t="e">
        <f>IF(C1073="",NA(),IF(OR(C1073="Smelter not listed",C1073="Smelter not yet identified"),MATCH($B1073&amp;$D1073,'Smelter Look-up'!$J:$J,0),MATCH($B1073&amp;$C1073,'Smelter Look-up'!$J:$J,0)))</f>
        <v>#N/A</v>
      </c>
      <c r="W1073" s="134"/>
      <c r="X1073" s="134">
        <f t="shared" ca="1" si="14"/>
        <v>0</v>
      </c>
      <c r="Y1073" s="134"/>
      <c r="Z1073" s="134"/>
      <c r="AA1073" s="134"/>
      <c r="AB1073" s="162" t="str">
        <f t="shared" si="15"/>
        <v/>
      </c>
      <c r="AC1073" s="134"/>
      <c r="AD1073" s="134"/>
      <c r="AE1073" s="134"/>
      <c r="AF1073" s="134"/>
      <c r="AG1073" s="134"/>
      <c r="AH1073" s="134"/>
    </row>
    <row r="1074" spans="1:34" ht="12" customHeight="1">
      <c r="A1074" s="160"/>
      <c r="B1074" s="155" t="str">
        <f t="array" ref="B1074">IF(LEN(A1074)=0,"",INDEX('Smelter Look-up'!$A:$A,MATCH($A1074,'Smelter Look-up'!$E:$E,0)))</f>
        <v/>
      </c>
      <c r="C1074" s="158" t="str">
        <f t="array" ref="C1074">IF(LEN(A1074)=0,"",INDEX('Smelter Look-up'!$C:$C,MATCH($A1074,'Smelter Look-up'!$E:$E,0)))</f>
        <v/>
      </c>
      <c r="D1074" s="155"/>
      <c r="E1074" s="155" t="str">
        <f ca="1">IF(ISERROR($V1074),"",OFFSET('Smelter Look-up'!$D$4,$V1074-4,0)&amp;"")</f>
        <v/>
      </c>
      <c r="F1074" s="155" t="str">
        <f ca="1">IF(ISERROR($V1074),"",OFFSET('Smelter Look-up'!$E$4,$V1074-4,0))</f>
        <v/>
      </c>
      <c r="G1074" s="155" t="str">
        <f ca="1">IF(C1074=$X$4,IF(ISERROR($V1074),"Enter smelter details","RMI"),IF(ISERROR($V1074),"",OFFSET('Smelter Look-up'!$F$4,$V1074-4,0)))</f>
        <v/>
      </c>
      <c r="H1074" s="156" t="str">
        <f ca="1">IF(ISERROR($V1074),"",OFFSET('Smelter Look-up'!$G$4,$V1074-4,0))</f>
        <v/>
      </c>
      <c r="I1074" s="157" t="str">
        <f ca="1">IF(ISERROR($V1074),"",OFFSET('Smelter Look-up'!$H$4,$V1074-4,0))</f>
        <v/>
      </c>
      <c r="J1074" s="157" t="str">
        <f ca="1">IF(ISERROR($V1074),"",OFFSET('Smelter Look-up'!$I$4,$V1074-4,0))</f>
        <v/>
      </c>
      <c r="K1074" s="158"/>
      <c r="L1074" s="158"/>
      <c r="M1074" s="158"/>
      <c r="N1074" s="158"/>
      <c r="O1074" s="158"/>
      <c r="P1074" s="157"/>
      <c r="Q1074" s="159"/>
      <c r="R1074" s="155" t="str">
        <f ca="1">IF(ISERROR($V1074),"",OFFSET('Smelter Look-up'!$C$4,$V1074-4,0)&amp;"")</f>
        <v/>
      </c>
      <c r="S1074" s="160" t="str">
        <f t="array" aca="1" ref="S1074" ca="1">IF(B1074="","",IF(ISERROR(MATCH($E1074,CL,0)),"Unknown",INDIRECT("'C'!$A$"&amp;MATCH($E1074,CL,0)+1)))</f>
        <v/>
      </c>
      <c r="T1074" s="160" t="str">
        <f t="array" aca="1" ref="T1074" ca="1">IF(B1074="","",IF(ISERROR(MATCH($J1074,SorP!$B$1:$B$6226,0)),"",INDIRECT("'SorP'!$A$"&amp;MATCH($S1074&amp;$J1074,SorP!C:C,0))))</f>
        <v/>
      </c>
      <c r="U1074" s="161"/>
      <c r="V1074" s="151" t="e">
        <f>IF(C1074="",NA(),IF(OR(C1074="Smelter not listed",C1074="Smelter not yet identified"),MATCH($B1074&amp;$D1074,'Smelter Look-up'!$J:$J,0),MATCH($B1074&amp;$C1074,'Smelter Look-up'!$J:$J,0)))</f>
        <v>#N/A</v>
      </c>
      <c r="W1074" s="134"/>
      <c r="X1074" s="134">
        <f t="shared" ca="1" si="14"/>
        <v>0</v>
      </c>
      <c r="Y1074" s="134"/>
      <c r="Z1074" s="134"/>
      <c r="AA1074" s="134"/>
      <c r="AB1074" s="162" t="str">
        <f t="shared" si="15"/>
        <v/>
      </c>
      <c r="AC1074" s="134"/>
      <c r="AD1074" s="134"/>
      <c r="AE1074" s="134"/>
      <c r="AF1074" s="134"/>
      <c r="AG1074" s="134"/>
      <c r="AH1074" s="134"/>
    </row>
    <row r="1075" spans="1:34" ht="12" customHeight="1">
      <c r="A1075" s="160"/>
      <c r="B1075" s="155" t="str">
        <f t="array" ref="B1075">IF(LEN(A1075)=0,"",INDEX('Smelter Look-up'!$A:$A,MATCH($A1075,'Smelter Look-up'!$E:$E,0)))</f>
        <v/>
      </c>
      <c r="C1075" s="158" t="str">
        <f t="array" ref="C1075">IF(LEN(A1075)=0,"",INDEX('Smelter Look-up'!$C:$C,MATCH($A1075,'Smelter Look-up'!$E:$E,0)))</f>
        <v/>
      </c>
      <c r="D1075" s="155"/>
      <c r="E1075" s="155" t="str">
        <f ca="1">IF(ISERROR($V1075),"",OFFSET('Smelter Look-up'!$D$4,$V1075-4,0)&amp;"")</f>
        <v/>
      </c>
      <c r="F1075" s="155" t="str">
        <f ca="1">IF(ISERROR($V1075),"",OFFSET('Smelter Look-up'!$E$4,$V1075-4,0))</f>
        <v/>
      </c>
      <c r="G1075" s="155" t="str">
        <f ca="1">IF(C1075=$X$4,IF(ISERROR($V1075),"Enter smelter details","RMI"),IF(ISERROR($V1075),"",OFFSET('Smelter Look-up'!$F$4,$V1075-4,0)))</f>
        <v/>
      </c>
      <c r="H1075" s="156" t="str">
        <f ca="1">IF(ISERROR($V1075),"",OFFSET('Smelter Look-up'!$G$4,$V1075-4,0))</f>
        <v/>
      </c>
      <c r="I1075" s="157" t="str">
        <f ca="1">IF(ISERROR($V1075),"",OFFSET('Smelter Look-up'!$H$4,$V1075-4,0))</f>
        <v/>
      </c>
      <c r="J1075" s="157" t="str">
        <f ca="1">IF(ISERROR($V1075),"",OFFSET('Smelter Look-up'!$I$4,$V1075-4,0))</f>
        <v/>
      </c>
      <c r="K1075" s="158"/>
      <c r="L1075" s="158"/>
      <c r="M1075" s="158"/>
      <c r="N1075" s="158"/>
      <c r="O1075" s="158"/>
      <c r="P1075" s="157"/>
      <c r="Q1075" s="159"/>
      <c r="R1075" s="155" t="str">
        <f ca="1">IF(ISERROR($V1075),"",OFFSET('Smelter Look-up'!$C$4,$V1075-4,0)&amp;"")</f>
        <v/>
      </c>
      <c r="S1075" s="160" t="str">
        <f t="array" aca="1" ref="S1075" ca="1">IF(B1075="","",IF(ISERROR(MATCH($E1075,CL,0)),"Unknown",INDIRECT("'C'!$A$"&amp;MATCH($E1075,CL,0)+1)))</f>
        <v/>
      </c>
      <c r="T1075" s="160" t="str">
        <f t="array" aca="1" ref="T1075" ca="1">IF(B1075="","",IF(ISERROR(MATCH($J1075,SorP!$B$1:$B$6226,0)),"",INDIRECT("'SorP'!$A$"&amp;MATCH($S1075&amp;$J1075,SorP!C:C,0))))</f>
        <v/>
      </c>
      <c r="U1075" s="161"/>
      <c r="V1075" s="151" t="e">
        <f>IF(C1075="",NA(),IF(OR(C1075="Smelter not listed",C1075="Smelter not yet identified"),MATCH($B1075&amp;$D1075,'Smelter Look-up'!$J:$J,0),MATCH($B1075&amp;$C1075,'Smelter Look-up'!$J:$J,0)))</f>
        <v>#N/A</v>
      </c>
      <c r="W1075" s="134"/>
      <c r="X1075" s="134">
        <f t="shared" ca="1" si="14"/>
        <v>0</v>
      </c>
      <c r="Y1075" s="134"/>
      <c r="Z1075" s="134"/>
      <c r="AA1075" s="134"/>
      <c r="AB1075" s="162" t="str">
        <f t="shared" si="15"/>
        <v/>
      </c>
      <c r="AC1075" s="134"/>
      <c r="AD1075" s="134"/>
      <c r="AE1075" s="134"/>
      <c r="AF1075" s="134"/>
      <c r="AG1075" s="134"/>
      <c r="AH1075" s="134"/>
    </row>
    <row r="1076" spans="1:34" ht="12" customHeight="1">
      <c r="A1076" s="160"/>
      <c r="B1076" s="155" t="str">
        <f t="array" ref="B1076">IF(LEN(A1076)=0,"",INDEX('Smelter Look-up'!$A:$A,MATCH($A1076,'Smelter Look-up'!$E:$E,0)))</f>
        <v/>
      </c>
      <c r="C1076" s="158" t="str">
        <f t="array" ref="C1076">IF(LEN(A1076)=0,"",INDEX('Smelter Look-up'!$C:$C,MATCH($A1076,'Smelter Look-up'!$E:$E,0)))</f>
        <v/>
      </c>
      <c r="D1076" s="155"/>
      <c r="E1076" s="155" t="str">
        <f ca="1">IF(ISERROR($V1076),"",OFFSET('Smelter Look-up'!$D$4,$V1076-4,0)&amp;"")</f>
        <v/>
      </c>
      <c r="F1076" s="155" t="str">
        <f ca="1">IF(ISERROR($V1076),"",OFFSET('Smelter Look-up'!$E$4,$V1076-4,0))</f>
        <v/>
      </c>
      <c r="G1076" s="155" t="str">
        <f ca="1">IF(C1076=$X$4,IF(ISERROR($V1076),"Enter smelter details","RMI"),IF(ISERROR($V1076),"",OFFSET('Smelter Look-up'!$F$4,$V1076-4,0)))</f>
        <v/>
      </c>
      <c r="H1076" s="156" t="str">
        <f ca="1">IF(ISERROR($V1076),"",OFFSET('Smelter Look-up'!$G$4,$V1076-4,0))</f>
        <v/>
      </c>
      <c r="I1076" s="157" t="str">
        <f ca="1">IF(ISERROR($V1076),"",OFFSET('Smelter Look-up'!$H$4,$V1076-4,0))</f>
        <v/>
      </c>
      <c r="J1076" s="157" t="str">
        <f ca="1">IF(ISERROR($V1076),"",OFFSET('Smelter Look-up'!$I$4,$V1076-4,0))</f>
        <v/>
      </c>
      <c r="K1076" s="158"/>
      <c r="L1076" s="158"/>
      <c r="M1076" s="158"/>
      <c r="N1076" s="158"/>
      <c r="O1076" s="158"/>
      <c r="P1076" s="157"/>
      <c r="Q1076" s="159"/>
      <c r="R1076" s="155" t="str">
        <f ca="1">IF(ISERROR($V1076),"",OFFSET('Smelter Look-up'!$C$4,$V1076-4,0)&amp;"")</f>
        <v/>
      </c>
      <c r="S1076" s="160" t="str">
        <f t="array" aca="1" ref="S1076" ca="1">IF(B1076="","",IF(ISERROR(MATCH($E1076,CL,0)),"Unknown",INDIRECT("'C'!$A$"&amp;MATCH($E1076,CL,0)+1)))</f>
        <v/>
      </c>
      <c r="T1076" s="160" t="str">
        <f t="array" aca="1" ref="T1076" ca="1">IF(B1076="","",IF(ISERROR(MATCH($J1076,SorP!$B$1:$B$6226,0)),"",INDIRECT("'SorP'!$A$"&amp;MATCH($S1076&amp;$J1076,SorP!C:C,0))))</f>
        <v/>
      </c>
      <c r="U1076" s="161"/>
      <c r="V1076" s="151" t="e">
        <f>IF(C1076="",NA(),IF(OR(C1076="Smelter not listed",C1076="Smelter not yet identified"),MATCH($B1076&amp;$D1076,'Smelter Look-up'!$J:$J,0),MATCH($B1076&amp;$C1076,'Smelter Look-up'!$J:$J,0)))</f>
        <v>#N/A</v>
      </c>
      <c r="W1076" s="134"/>
      <c r="X1076" s="134">
        <f t="shared" ca="1" si="14"/>
        <v>0</v>
      </c>
      <c r="Y1076" s="134"/>
      <c r="Z1076" s="134"/>
      <c r="AA1076" s="134"/>
      <c r="AB1076" s="162" t="str">
        <f t="shared" si="15"/>
        <v/>
      </c>
      <c r="AC1076" s="134"/>
      <c r="AD1076" s="134"/>
      <c r="AE1076" s="134"/>
      <c r="AF1076" s="134"/>
      <c r="AG1076" s="134"/>
      <c r="AH1076" s="134"/>
    </row>
    <row r="1077" spans="1:34" ht="12" customHeight="1">
      <c r="A1077" s="160"/>
      <c r="B1077" s="155" t="str">
        <f t="array" ref="B1077">IF(LEN(A1077)=0,"",INDEX('Smelter Look-up'!$A:$A,MATCH($A1077,'Smelter Look-up'!$E:$E,0)))</f>
        <v/>
      </c>
      <c r="C1077" s="158" t="str">
        <f t="array" ref="C1077">IF(LEN(A1077)=0,"",INDEX('Smelter Look-up'!$C:$C,MATCH($A1077,'Smelter Look-up'!$E:$E,0)))</f>
        <v/>
      </c>
      <c r="D1077" s="155"/>
      <c r="E1077" s="155" t="str">
        <f ca="1">IF(ISERROR($V1077),"",OFFSET('Smelter Look-up'!$D$4,$V1077-4,0)&amp;"")</f>
        <v/>
      </c>
      <c r="F1077" s="155" t="str">
        <f ca="1">IF(ISERROR($V1077),"",OFFSET('Smelter Look-up'!$E$4,$V1077-4,0))</f>
        <v/>
      </c>
      <c r="G1077" s="155" t="str">
        <f ca="1">IF(C1077=$X$4,IF(ISERROR($V1077),"Enter smelter details","RMI"),IF(ISERROR($V1077),"",OFFSET('Smelter Look-up'!$F$4,$V1077-4,0)))</f>
        <v/>
      </c>
      <c r="H1077" s="156" t="str">
        <f ca="1">IF(ISERROR($V1077),"",OFFSET('Smelter Look-up'!$G$4,$V1077-4,0))</f>
        <v/>
      </c>
      <c r="I1077" s="157" t="str">
        <f ca="1">IF(ISERROR($V1077),"",OFFSET('Smelter Look-up'!$H$4,$V1077-4,0))</f>
        <v/>
      </c>
      <c r="J1077" s="157" t="str">
        <f ca="1">IF(ISERROR($V1077),"",OFFSET('Smelter Look-up'!$I$4,$V1077-4,0))</f>
        <v/>
      </c>
      <c r="K1077" s="158"/>
      <c r="L1077" s="158"/>
      <c r="M1077" s="158"/>
      <c r="N1077" s="158"/>
      <c r="O1077" s="158"/>
      <c r="P1077" s="157"/>
      <c r="Q1077" s="159"/>
      <c r="R1077" s="155" t="str">
        <f ca="1">IF(ISERROR($V1077),"",OFFSET('Smelter Look-up'!$C$4,$V1077-4,0)&amp;"")</f>
        <v/>
      </c>
      <c r="S1077" s="160" t="str">
        <f t="array" aca="1" ref="S1077" ca="1">IF(B1077="","",IF(ISERROR(MATCH($E1077,CL,0)),"Unknown",INDIRECT("'C'!$A$"&amp;MATCH($E1077,CL,0)+1)))</f>
        <v/>
      </c>
      <c r="T1077" s="160" t="str">
        <f t="array" aca="1" ref="T1077" ca="1">IF(B1077="","",IF(ISERROR(MATCH($J1077,SorP!$B$1:$B$6226,0)),"",INDIRECT("'SorP'!$A$"&amp;MATCH($S1077&amp;$J1077,SorP!C:C,0))))</f>
        <v/>
      </c>
      <c r="U1077" s="161"/>
      <c r="V1077" s="151" t="e">
        <f>IF(C1077="",NA(),IF(OR(C1077="Smelter not listed",C1077="Smelter not yet identified"),MATCH($B1077&amp;$D1077,'Smelter Look-up'!$J:$J,0),MATCH($B1077&amp;$C1077,'Smelter Look-up'!$J:$J,0)))</f>
        <v>#N/A</v>
      </c>
      <c r="W1077" s="134"/>
      <c r="X1077" s="134">
        <f t="shared" ca="1" si="14"/>
        <v>0</v>
      </c>
      <c r="Y1077" s="134"/>
      <c r="Z1077" s="134"/>
      <c r="AA1077" s="134"/>
      <c r="AB1077" s="162" t="str">
        <f t="shared" si="15"/>
        <v/>
      </c>
      <c r="AC1077" s="134"/>
      <c r="AD1077" s="134"/>
      <c r="AE1077" s="134"/>
      <c r="AF1077" s="134"/>
      <c r="AG1077" s="134"/>
      <c r="AH1077" s="134"/>
    </row>
    <row r="1078" spans="1:34" ht="12" customHeight="1">
      <c r="A1078" s="160"/>
      <c r="B1078" s="155" t="str">
        <f t="array" ref="B1078">IF(LEN(A1078)=0,"",INDEX('Smelter Look-up'!$A:$A,MATCH($A1078,'Smelter Look-up'!$E:$E,0)))</f>
        <v/>
      </c>
      <c r="C1078" s="158" t="str">
        <f t="array" ref="C1078">IF(LEN(A1078)=0,"",INDEX('Smelter Look-up'!$C:$C,MATCH($A1078,'Smelter Look-up'!$E:$E,0)))</f>
        <v/>
      </c>
      <c r="D1078" s="155"/>
      <c r="E1078" s="155" t="str">
        <f ca="1">IF(ISERROR($V1078),"",OFFSET('Smelter Look-up'!$D$4,$V1078-4,0)&amp;"")</f>
        <v/>
      </c>
      <c r="F1078" s="155" t="str">
        <f ca="1">IF(ISERROR($V1078),"",OFFSET('Smelter Look-up'!$E$4,$V1078-4,0))</f>
        <v/>
      </c>
      <c r="G1078" s="155" t="str">
        <f ca="1">IF(C1078=$X$4,IF(ISERROR($V1078),"Enter smelter details","RMI"),IF(ISERROR($V1078),"",OFFSET('Smelter Look-up'!$F$4,$V1078-4,0)))</f>
        <v/>
      </c>
      <c r="H1078" s="156" t="str">
        <f ca="1">IF(ISERROR($V1078),"",OFFSET('Smelter Look-up'!$G$4,$V1078-4,0))</f>
        <v/>
      </c>
      <c r="I1078" s="157" t="str">
        <f ca="1">IF(ISERROR($V1078),"",OFFSET('Smelter Look-up'!$H$4,$V1078-4,0))</f>
        <v/>
      </c>
      <c r="J1078" s="157" t="str">
        <f ca="1">IF(ISERROR($V1078),"",OFFSET('Smelter Look-up'!$I$4,$V1078-4,0))</f>
        <v/>
      </c>
      <c r="K1078" s="158"/>
      <c r="L1078" s="158"/>
      <c r="M1078" s="158"/>
      <c r="N1078" s="158"/>
      <c r="O1078" s="158"/>
      <c r="P1078" s="157"/>
      <c r="Q1078" s="159"/>
      <c r="R1078" s="155" t="str">
        <f ca="1">IF(ISERROR($V1078),"",OFFSET('Smelter Look-up'!$C$4,$V1078-4,0)&amp;"")</f>
        <v/>
      </c>
      <c r="S1078" s="160" t="str">
        <f t="array" aca="1" ref="S1078" ca="1">IF(B1078="","",IF(ISERROR(MATCH($E1078,CL,0)),"Unknown",INDIRECT("'C'!$A$"&amp;MATCH($E1078,CL,0)+1)))</f>
        <v/>
      </c>
      <c r="T1078" s="160" t="str">
        <f t="array" aca="1" ref="T1078" ca="1">IF(B1078="","",IF(ISERROR(MATCH($J1078,SorP!$B$1:$B$6226,0)),"",INDIRECT("'SorP'!$A$"&amp;MATCH($S1078&amp;$J1078,SorP!C:C,0))))</f>
        <v/>
      </c>
      <c r="U1078" s="161"/>
      <c r="V1078" s="151" t="e">
        <f>IF(C1078="",NA(),IF(OR(C1078="Smelter not listed",C1078="Smelter not yet identified"),MATCH($B1078&amp;$D1078,'Smelter Look-up'!$J:$J,0),MATCH($B1078&amp;$C1078,'Smelter Look-up'!$J:$J,0)))</f>
        <v>#N/A</v>
      </c>
      <c r="W1078" s="134"/>
      <c r="X1078" s="134">
        <f t="shared" ca="1" si="14"/>
        <v>0</v>
      </c>
      <c r="Y1078" s="134"/>
      <c r="Z1078" s="134"/>
      <c r="AA1078" s="134"/>
      <c r="AB1078" s="162" t="str">
        <f t="shared" si="15"/>
        <v/>
      </c>
      <c r="AC1078" s="134"/>
      <c r="AD1078" s="134"/>
      <c r="AE1078" s="134"/>
      <c r="AF1078" s="134"/>
      <c r="AG1078" s="134"/>
      <c r="AH1078" s="134"/>
    </row>
    <row r="1079" spans="1:34" ht="12" customHeight="1">
      <c r="A1079" s="160"/>
      <c r="B1079" s="155" t="str">
        <f t="array" ref="B1079">IF(LEN(A1079)=0,"",INDEX('Smelter Look-up'!$A:$A,MATCH($A1079,'Smelter Look-up'!$E:$E,0)))</f>
        <v/>
      </c>
      <c r="C1079" s="158" t="str">
        <f t="array" ref="C1079">IF(LEN(A1079)=0,"",INDEX('Smelter Look-up'!$C:$C,MATCH($A1079,'Smelter Look-up'!$E:$E,0)))</f>
        <v/>
      </c>
      <c r="D1079" s="155"/>
      <c r="E1079" s="155" t="str">
        <f ca="1">IF(ISERROR($V1079),"",OFFSET('Smelter Look-up'!$D$4,$V1079-4,0)&amp;"")</f>
        <v/>
      </c>
      <c r="F1079" s="155" t="str">
        <f ca="1">IF(ISERROR($V1079),"",OFFSET('Smelter Look-up'!$E$4,$V1079-4,0))</f>
        <v/>
      </c>
      <c r="G1079" s="155" t="str">
        <f ca="1">IF(C1079=$X$4,IF(ISERROR($V1079),"Enter smelter details","RMI"),IF(ISERROR($V1079),"",OFFSET('Smelter Look-up'!$F$4,$V1079-4,0)))</f>
        <v/>
      </c>
      <c r="H1079" s="156" t="str">
        <f ca="1">IF(ISERROR($V1079),"",OFFSET('Smelter Look-up'!$G$4,$V1079-4,0))</f>
        <v/>
      </c>
      <c r="I1079" s="157" t="str">
        <f ca="1">IF(ISERROR($V1079),"",OFFSET('Smelter Look-up'!$H$4,$V1079-4,0))</f>
        <v/>
      </c>
      <c r="J1079" s="157" t="str">
        <f ca="1">IF(ISERROR($V1079),"",OFFSET('Smelter Look-up'!$I$4,$V1079-4,0))</f>
        <v/>
      </c>
      <c r="K1079" s="158"/>
      <c r="L1079" s="158"/>
      <c r="M1079" s="158"/>
      <c r="N1079" s="158"/>
      <c r="O1079" s="158"/>
      <c r="P1079" s="157"/>
      <c r="Q1079" s="159"/>
      <c r="R1079" s="155" t="str">
        <f ca="1">IF(ISERROR($V1079),"",OFFSET('Smelter Look-up'!$C$4,$V1079-4,0)&amp;"")</f>
        <v/>
      </c>
      <c r="S1079" s="160" t="str">
        <f t="array" aca="1" ref="S1079" ca="1">IF(B1079="","",IF(ISERROR(MATCH($E1079,CL,0)),"Unknown",INDIRECT("'C'!$A$"&amp;MATCH($E1079,CL,0)+1)))</f>
        <v/>
      </c>
      <c r="T1079" s="160" t="str">
        <f t="array" aca="1" ref="T1079" ca="1">IF(B1079="","",IF(ISERROR(MATCH($J1079,SorP!$B$1:$B$6226,0)),"",INDIRECT("'SorP'!$A$"&amp;MATCH($S1079&amp;$J1079,SorP!C:C,0))))</f>
        <v/>
      </c>
      <c r="U1079" s="161"/>
      <c r="V1079" s="151" t="e">
        <f>IF(C1079="",NA(),IF(OR(C1079="Smelter not listed",C1079="Smelter not yet identified"),MATCH($B1079&amp;$D1079,'Smelter Look-up'!$J:$J,0),MATCH($B1079&amp;$C1079,'Smelter Look-up'!$J:$J,0)))</f>
        <v>#N/A</v>
      </c>
      <c r="W1079" s="134"/>
      <c r="X1079" s="134">
        <f t="shared" ca="1" si="14"/>
        <v>0</v>
      </c>
      <c r="Y1079" s="134"/>
      <c r="Z1079" s="134"/>
      <c r="AA1079" s="134"/>
      <c r="AB1079" s="162" t="str">
        <f t="shared" si="15"/>
        <v/>
      </c>
      <c r="AC1079" s="134"/>
      <c r="AD1079" s="134"/>
      <c r="AE1079" s="134"/>
      <c r="AF1079" s="134"/>
      <c r="AG1079" s="134"/>
      <c r="AH1079" s="134"/>
    </row>
    <row r="1080" spans="1:34" ht="12" customHeight="1">
      <c r="A1080" s="160"/>
      <c r="B1080" s="155" t="str">
        <f t="array" ref="B1080">IF(LEN(A1080)=0,"",INDEX('Smelter Look-up'!$A:$A,MATCH($A1080,'Smelter Look-up'!$E:$E,0)))</f>
        <v/>
      </c>
      <c r="C1080" s="158" t="str">
        <f t="array" ref="C1080">IF(LEN(A1080)=0,"",INDEX('Smelter Look-up'!$C:$C,MATCH($A1080,'Smelter Look-up'!$E:$E,0)))</f>
        <v/>
      </c>
      <c r="D1080" s="155"/>
      <c r="E1080" s="155" t="str">
        <f ca="1">IF(ISERROR($V1080),"",OFFSET('Smelter Look-up'!$D$4,$V1080-4,0)&amp;"")</f>
        <v/>
      </c>
      <c r="F1080" s="155" t="str">
        <f ca="1">IF(ISERROR($V1080),"",OFFSET('Smelter Look-up'!$E$4,$V1080-4,0))</f>
        <v/>
      </c>
      <c r="G1080" s="155" t="str">
        <f ca="1">IF(C1080=$X$4,IF(ISERROR($V1080),"Enter smelter details","RMI"),IF(ISERROR($V1080),"",OFFSET('Smelter Look-up'!$F$4,$V1080-4,0)))</f>
        <v/>
      </c>
      <c r="H1080" s="156" t="str">
        <f ca="1">IF(ISERROR($V1080),"",OFFSET('Smelter Look-up'!$G$4,$V1080-4,0))</f>
        <v/>
      </c>
      <c r="I1080" s="157" t="str">
        <f ca="1">IF(ISERROR($V1080),"",OFFSET('Smelter Look-up'!$H$4,$V1080-4,0))</f>
        <v/>
      </c>
      <c r="J1080" s="157" t="str">
        <f ca="1">IF(ISERROR($V1080),"",OFFSET('Smelter Look-up'!$I$4,$V1080-4,0))</f>
        <v/>
      </c>
      <c r="K1080" s="158"/>
      <c r="L1080" s="158"/>
      <c r="M1080" s="158"/>
      <c r="N1080" s="158"/>
      <c r="O1080" s="158"/>
      <c r="P1080" s="157"/>
      <c r="Q1080" s="159"/>
      <c r="R1080" s="155" t="str">
        <f ca="1">IF(ISERROR($V1080),"",OFFSET('Smelter Look-up'!$C$4,$V1080-4,0)&amp;"")</f>
        <v/>
      </c>
      <c r="S1080" s="160" t="str">
        <f t="array" aca="1" ref="S1080" ca="1">IF(B1080="","",IF(ISERROR(MATCH($E1080,CL,0)),"Unknown",INDIRECT("'C'!$A$"&amp;MATCH($E1080,CL,0)+1)))</f>
        <v/>
      </c>
      <c r="T1080" s="160" t="str">
        <f t="array" aca="1" ref="T1080" ca="1">IF(B1080="","",IF(ISERROR(MATCH($J1080,SorP!$B$1:$B$6226,0)),"",INDIRECT("'SorP'!$A$"&amp;MATCH($S1080&amp;$J1080,SorP!C:C,0))))</f>
        <v/>
      </c>
      <c r="U1080" s="161"/>
      <c r="V1080" s="151" t="e">
        <f>IF(C1080="",NA(),IF(OR(C1080="Smelter not listed",C1080="Smelter not yet identified"),MATCH($B1080&amp;$D1080,'Smelter Look-up'!$J:$J,0),MATCH($B1080&amp;$C1080,'Smelter Look-up'!$J:$J,0)))</f>
        <v>#N/A</v>
      </c>
      <c r="W1080" s="134"/>
      <c r="X1080" s="134">
        <f t="shared" ca="1" si="14"/>
        <v>0</v>
      </c>
      <c r="Y1080" s="134"/>
      <c r="Z1080" s="134"/>
      <c r="AA1080" s="134"/>
      <c r="AB1080" s="162" t="str">
        <f t="shared" si="15"/>
        <v/>
      </c>
      <c r="AC1080" s="134"/>
      <c r="AD1080" s="134"/>
      <c r="AE1080" s="134"/>
      <c r="AF1080" s="134"/>
      <c r="AG1080" s="134"/>
      <c r="AH1080" s="134"/>
    </row>
    <row r="1081" spans="1:34" ht="12" customHeight="1">
      <c r="A1081" s="160"/>
      <c r="B1081" s="155" t="str">
        <f t="array" ref="B1081">IF(LEN(A1081)=0,"",INDEX('Smelter Look-up'!$A:$A,MATCH($A1081,'Smelter Look-up'!$E:$E,0)))</f>
        <v/>
      </c>
      <c r="C1081" s="158" t="str">
        <f t="array" ref="C1081">IF(LEN(A1081)=0,"",INDEX('Smelter Look-up'!$C:$C,MATCH($A1081,'Smelter Look-up'!$E:$E,0)))</f>
        <v/>
      </c>
      <c r="D1081" s="155"/>
      <c r="E1081" s="155" t="str">
        <f ca="1">IF(ISERROR($V1081),"",OFFSET('Smelter Look-up'!$D$4,$V1081-4,0)&amp;"")</f>
        <v/>
      </c>
      <c r="F1081" s="155" t="str">
        <f ca="1">IF(ISERROR($V1081),"",OFFSET('Smelter Look-up'!$E$4,$V1081-4,0))</f>
        <v/>
      </c>
      <c r="G1081" s="155" t="str">
        <f ca="1">IF(C1081=$X$4,IF(ISERROR($V1081),"Enter smelter details","RMI"),IF(ISERROR($V1081),"",OFFSET('Smelter Look-up'!$F$4,$V1081-4,0)))</f>
        <v/>
      </c>
      <c r="H1081" s="156" t="str">
        <f ca="1">IF(ISERROR($V1081),"",OFFSET('Smelter Look-up'!$G$4,$V1081-4,0))</f>
        <v/>
      </c>
      <c r="I1081" s="157" t="str">
        <f ca="1">IF(ISERROR($V1081),"",OFFSET('Smelter Look-up'!$H$4,$V1081-4,0))</f>
        <v/>
      </c>
      <c r="J1081" s="157" t="str">
        <f ca="1">IF(ISERROR($V1081),"",OFFSET('Smelter Look-up'!$I$4,$V1081-4,0))</f>
        <v/>
      </c>
      <c r="K1081" s="158"/>
      <c r="L1081" s="158"/>
      <c r="M1081" s="158"/>
      <c r="N1081" s="158"/>
      <c r="O1081" s="158"/>
      <c r="P1081" s="157"/>
      <c r="Q1081" s="159"/>
      <c r="R1081" s="155" t="str">
        <f ca="1">IF(ISERROR($V1081),"",OFFSET('Smelter Look-up'!$C$4,$V1081-4,0)&amp;"")</f>
        <v/>
      </c>
      <c r="S1081" s="160" t="str">
        <f t="array" aca="1" ref="S1081" ca="1">IF(B1081="","",IF(ISERROR(MATCH($E1081,CL,0)),"Unknown",INDIRECT("'C'!$A$"&amp;MATCH($E1081,CL,0)+1)))</f>
        <v/>
      </c>
      <c r="T1081" s="160" t="str">
        <f t="array" aca="1" ref="T1081" ca="1">IF(B1081="","",IF(ISERROR(MATCH($J1081,SorP!$B$1:$B$6226,0)),"",INDIRECT("'SorP'!$A$"&amp;MATCH($S1081&amp;$J1081,SorP!C:C,0))))</f>
        <v/>
      </c>
      <c r="U1081" s="161"/>
      <c r="V1081" s="151" t="e">
        <f>IF(C1081="",NA(),IF(OR(C1081="Smelter not listed",C1081="Smelter not yet identified"),MATCH($B1081&amp;$D1081,'Smelter Look-up'!$J:$J,0),MATCH($B1081&amp;$C1081,'Smelter Look-up'!$J:$J,0)))</f>
        <v>#N/A</v>
      </c>
      <c r="W1081" s="134"/>
      <c r="X1081" s="134">
        <f t="shared" ca="1" si="14"/>
        <v>0</v>
      </c>
      <c r="Y1081" s="134"/>
      <c r="Z1081" s="134"/>
      <c r="AA1081" s="134"/>
      <c r="AB1081" s="162" t="str">
        <f t="shared" si="15"/>
        <v/>
      </c>
      <c r="AC1081" s="134"/>
      <c r="AD1081" s="134"/>
      <c r="AE1081" s="134"/>
      <c r="AF1081" s="134"/>
      <c r="AG1081" s="134"/>
      <c r="AH1081" s="134"/>
    </row>
    <row r="1082" spans="1:34" ht="12" customHeight="1">
      <c r="A1082" s="160"/>
      <c r="B1082" s="155" t="str">
        <f t="array" ref="B1082">IF(LEN(A1082)=0,"",INDEX('Smelter Look-up'!$A:$A,MATCH($A1082,'Smelter Look-up'!$E:$E,0)))</f>
        <v/>
      </c>
      <c r="C1082" s="158" t="str">
        <f t="array" ref="C1082">IF(LEN(A1082)=0,"",INDEX('Smelter Look-up'!$C:$C,MATCH($A1082,'Smelter Look-up'!$E:$E,0)))</f>
        <v/>
      </c>
      <c r="D1082" s="155"/>
      <c r="E1082" s="155" t="str">
        <f ca="1">IF(ISERROR($V1082),"",OFFSET('Smelter Look-up'!$D$4,$V1082-4,0)&amp;"")</f>
        <v/>
      </c>
      <c r="F1082" s="155" t="str">
        <f ca="1">IF(ISERROR($V1082),"",OFFSET('Smelter Look-up'!$E$4,$V1082-4,0))</f>
        <v/>
      </c>
      <c r="G1082" s="155" t="str">
        <f ca="1">IF(C1082=$X$4,IF(ISERROR($V1082),"Enter smelter details","RMI"),IF(ISERROR($V1082),"",OFFSET('Smelter Look-up'!$F$4,$V1082-4,0)))</f>
        <v/>
      </c>
      <c r="H1082" s="156" t="str">
        <f ca="1">IF(ISERROR($V1082),"",OFFSET('Smelter Look-up'!$G$4,$V1082-4,0))</f>
        <v/>
      </c>
      <c r="I1082" s="157" t="str">
        <f ca="1">IF(ISERROR($V1082),"",OFFSET('Smelter Look-up'!$H$4,$V1082-4,0))</f>
        <v/>
      </c>
      <c r="J1082" s="157" t="str">
        <f ca="1">IF(ISERROR($V1082),"",OFFSET('Smelter Look-up'!$I$4,$V1082-4,0))</f>
        <v/>
      </c>
      <c r="K1082" s="158"/>
      <c r="L1082" s="158"/>
      <c r="M1082" s="158"/>
      <c r="N1082" s="158"/>
      <c r="O1082" s="158"/>
      <c r="P1082" s="157"/>
      <c r="Q1082" s="159"/>
      <c r="R1082" s="155" t="str">
        <f ca="1">IF(ISERROR($V1082),"",OFFSET('Smelter Look-up'!$C$4,$V1082-4,0)&amp;"")</f>
        <v/>
      </c>
      <c r="S1082" s="160" t="str">
        <f t="array" aca="1" ref="S1082" ca="1">IF(B1082="","",IF(ISERROR(MATCH($E1082,CL,0)),"Unknown",INDIRECT("'C'!$A$"&amp;MATCH($E1082,CL,0)+1)))</f>
        <v/>
      </c>
      <c r="T1082" s="160" t="str">
        <f t="array" aca="1" ref="T1082" ca="1">IF(B1082="","",IF(ISERROR(MATCH($J1082,SorP!$B$1:$B$6226,0)),"",INDIRECT("'SorP'!$A$"&amp;MATCH($S1082&amp;$J1082,SorP!C:C,0))))</f>
        <v/>
      </c>
      <c r="U1082" s="161"/>
      <c r="V1082" s="151" t="e">
        <f>IF(C1082="",NA(),IF(OR(C1082="Smelter not listed",C1082="Smelter not yet identified"),MATCH($B1082&amp;$D1082,'Smelter Look-up'!$J:$J,0),MATCH($B1082&amp;$C1082,'Smelter Look-up'!$J:$J,0)))</f>
        <v>#N/A</v>
      </c>
      <c r="W1082" s="134"/>
      <c r="X1082" s="134">
        <f t="shared" ca="1" si="14"/>
        <v>0</v>
      </c>
      <c r="Y1082" s="134"/>
      <c r="Z1082" s="134"/>
      <c r="AA1082" s="134"/>
      <c r="AB1082" s="162" t="str">
        <f t="shared" si="15"/>
        <v/>
      </c>
      <c r="AC1082" s="134"/>
      <c r="AD1082" s="134"/>
      <c r="AE1082" s="134"/>
      <c r="AF1082" s="134"/>
      <c r="AG1082" s="134"/>
      <c r="AH1082" s="134"/>
    </row>
    <row r="1083" spans="1:34" ht="12" customHeight="1">
      <c r="A1083" s="160"/>
      <c r="B1083" s="155" t="str">
        <f t="array" ref="B1083">IF(LEN(A1083)=0,"",INDEX('Smelter Look-up'!$A:$A,MATCH($A1083,'Smelter Look-up'!$E:$E,0)))</f>
        <v/>
      </c>
      <c r="C1083" s="158" t="str">
        <f t="array" ref="C1083">IF(LEN(A1083)=0,"",INDEX('Smelter Look-up'!$C:$C,MATCH($A1083,'Smelter Look-up'!$E:$E,0)))</f>
        <v/>
      </c>
      <c r="D1083" s="155"/>
      <c r="E1083" s="155" t="str">
        <f ca="1">IF(ISERROR($V1083),"",OFFSET('Smelter Look-up'!$D$4,$V1083-4,0)&amp;"")</f>
        <v/>
      </c>
      <c r="F1083" s="155" t="str">
        <f ca="1">IF(ISERROR($V1083),"",OFFSET('Smelter Look-up'!$E$4,$V1083-4,0))</f>
        <v/>
      </c>
      <c r="G1083" s="155" t="str">
        <f ca="1">IF(C1083=$X$4,IF(ISERROR($V1083),"Enter smelter details","RMI"),IF(ISERROR($V1083),"",OFFSET('Smelter Look-up'!$F$4,$V1083-4,0)))</f>
        <v/>
      </c>
      <c r="H1083" s="156" t="str">
        <f ca="1">IF(ISERROR($V1083),"",OFFSET('Smelter Look-up'!$G$4,$V1083-4,0))</f>
        <v/>
      </c>
      <c r="I1083" s="157" t="str">
        <f ca="1">IF(ISERROR($V1083),"",OFFSET('Smelter Look-up'!$H$4,$V1083-4,0))</f>
        <v/>
      </c>
      <c r="J1083" s="157" t="str">
        <f ca="1">IF(ISERROR($V1083),"",OFFSET('Smelter Look-up'!$I$4,$V1083-4,0))</f>
        <v/>
      </c>
      <c r="K1083" s="158"/>
      <c r="L1083" s="158"/>
      <c r="M1083" s="158"/>
      <c r="N1083" s="158"/>
      <c r="O1083" s="158"/>
      <c r="P1083" s="157"/>
      <c r="Q1083" s="159"/>
      <c r="R1083" s="155" t="str">
        <f ca="1">IF(ISERROR($V1083),"",OFFSET('Smelter Look-up'!$C$4,$V1083-4,0)&amp;"")</f>
        <v/>
      </c>
      <c r="S1083" s="160" t="str">
        <f t="array" aca="1" ref="S1083" ca="1">IF(B1083="","",IF(ISERROR(MATCH($E1083,CL,0)),"Unknown",INDIRECT("'C'!$A$"&amp;MATCH($E1083,CL,0)+1)))</f>
        <v/>
      </c>
      <c r="T1083" s="160" t="str">
        <f t="array" aca="1" ref="T1083" ca="1">IF(B1083="","",IF(ISERROR(MATCH($J1083,SorP!$B$1:$B$6226,0)),"",INDIRECT("'SorP'!$A$"&amp;MATCH($S1083&amp;$J1083,SorP!C:C,0))))</f>
        <v/>
      </c>
      <c r="U1083" s="161"/>
      <c r="V1083" s="151" t="e">
        <f>IF(C1083="",NA(),IF(OR(C1083="Smelter not listed",C1083="Smelter not yet identified"),MATCH($B1083&amp;$D1083,'Smelter Look-up'!$J:$J,0),MATCH($B1083&amp;$C1083,'Smelter Look-up'!$J:$J,0)))</f>
        <v>#N/A</v>
      </c>
      <c r="W1083" s="134"/>
      <c r="X1083" s="134">
        <f t="shared" ca="1" si="14"/>
        <v>0</v>
      </c>
      <c r="Y1083" s="134"/>
      <c r="Z1083" s="134"/>
      <c r="AA1083" s="134"/>
      <c r="AB1083" s="162" t="str">
        <f t="shared" si="15"/>
        <v/>
      </c>
      <c r="AC1083" s="134"/>
      <c r="AD1083" s="134"/>
      <c r="AE1083" s="134"/>
      <c r="AF1083" s="134"/>
      <c r="AG1083" s="134"/>
      <c r="AH1083" s="134"/>
    </row>
    <row r="1084" spans="1:34" ht="12" customHeight="1">
      <c r="A1084" s="160"/>
      <c r="B1084" s="155" t="str">
        <f t="array" ref="B1084">IF(LEN(A1084)=0,"",INDEX('Smelter Look-up'!$A:$A,MATCH($A1084,'Smelter Look-up'!$E:$E,0)))</f>
        <v/>
      </c>
      <c r="C1084" s="158" t="str">
        <f t="array" ref="C1084">IF(LEN(A1084)=0,"",INDEX('Smelter Look-up'!$C:$C,MATCH($A1084,'Smelter Look-up'!$E:$E,0)))</f>
        <v/>
      </c>
      <c r="D1084" s="155"/>
      <c r="E1084" s="155" t="str">
        <f ca="1">IF(ISERROR($V1084),"",OFFSET('Smelter Look-up'!$D$4,$V1084-4,0)&amp;"")</f>
        <v/>
      </c>
      <c r="F1084" s="155" t="str">
        <f ca="1">IF(ISERROR($V1084),"",OFFSET('Smelter Look-up'!$E$4,$V1084-4,0))</f>
        <v/>
      </c>
      <c r="G1084" s="155" t="str">
        <f ca="1">IF(C1084=$X$4,IF(ISERROR($V1084),"Enter smelter details","RMI"),IF(ISERROR($V1084),"",OFFSET('Smelter Look-up'!$F$4,$V1084-4,0)))</f>
        <v/>
      </c>
      <c r="H1084" s="156" t="str">
        <f ca="1">IF(ISERROR($V1084),"",OFFSET('Smelter Look-up'!$G$4,$V1084-4,0))</f>
        <v/>
      </c>
      <c r="I1084" s="157" t="str">
        <f ca="1">IF(ISERROR($V1084),"",OFFSET('Smelter Look-up'!$H$4,$V1084-4,0))</f>
        <v/>
      </c>
      <c r="J1084" s="157" t="str">
        <f ca="1">IF(ISERROR($V1084),"",OFFSET('Smelter Look-up'!$I$4,$V1084-4,0))</f>
        <v/>
      </c>
      <c r="K1084" s="158"/>
      <c r="L1084" s="158"/>
      <c r="M1084" s="158"/>
      <c r="N1084" s="158"/>
      <c r="O1084" s="158"/>
      <c r="P1084" s="157"/>
      <c r="Q1084" s="159"/>
      <c r="R1084" s="155" t="str">
        <f ca="1">IF(ISERROR($V1084),"",OFFSET('Smelter Look-up'!$C$4,$V1084-4,0)&amp;"")</f>
        <v/>
      </c>
      <c r="S1084" s="160" t="str">
        <f t="array" aca="1" ref="S1084" ca="1">IF(B1084="","",IF(ISERROR(MATCH($E1084,CL,0)),"Unknown",INDIRECT("'C'!$A$"&amp;MATCH($E1084,CL,0)+1)))</f>
        <v/>
      </c>
      <c r="T1084" s="160" t="str">
        <f t="array" aca="1" ref="T1084" ca="1">IF(B1084="","",IF(ISERROR(MATCH($J1084,SorP!$B$1:$B$6226,0)),"",INDIRECT("'SorP'!$A$"&amp;MATCH($S1084&amp;$J1084,SorP!C:C,0))))</f>
        <v/>
      </c>
      <c r="U1084" s="161"/>
      <c r="V1084" s="151" t="e">
        <f>IF(C1084="",NA(),IF(OR(C1084="Smelter not listed",C1084="Smelter not yet identified"),MATCH($B1084&amp;$D1084,'Smelter Look-up'!$J:$J,0),MATCH($B1084&amp;$C1084,'Smelter Look-up'!$J:$J,0)))</f>
        <v>#N/A</v>
      </c>
      <c r="W1084" s="134"/>
      <c r="X1084" s="134">
        <f t="shared" ca="1" si="14"/>
        <v>0</v>
      </c>
      <c r="Y1084" s="134"/>
      <c r="Z1084" s="134"/>
      <c r="AA1084" s="134"/>
      <c r="AB1084" s="162" t="str">
        <f t="shared" si="15"/>
        <v/>
      </c>
      <c r="AC1084" s="134"/>
      <c r="AD1084" s="134"/>
      <c r="AE1084" s="134"/>
      <c r="AF1084" s="134"/>
      <c r="AG1084" s="134"/>
      <c r="AH1084" s="134"/>
    </row>
    <row r="1085" spans="1:34" ht="12" customHeight="1">
      <c r="A1085" s="160"/>
      <c r="B1085" s="155" t="str">
        <f t="array" ref="B1085">IF(LEN(A1085)=0,"",INDEX('Smelter Look-up'!$A:$A,MATCH($A1085,'Smelter Look-up'!$E:$E,0)))</f>
        <v/>
      </c>
      <c r="C1085" s="158" t="str">
        <f t="array" ref="C1085">IF(LEN(A1085)=0,"",INDEX('Smelter Look-up'!$C:$C,MATCH($A1085,'Smelter Look-up'!$E:$E,0)))</f>
        <v/>
      </c>
      <c r="D1085" s="155"/>
      <c r="E1085" s="155" t="str">
        <f ca="1">IF(ISERROR($V1085),"",OFFSET('Smelter Look-up'!$D$4,$V1085-4,0)&amp;"")</f>
        <v/>
      </c>
      <c r="F1085" s="155" t="str">
        <f ca="1">IF(ISERROR($V1085),"",OFFSET('Smelter Look-up'!$E$4,$V1085-4,0))</f>
        <v/>
      </c>
      <c r="G1085" s="155" t="str">
        <f ca="1">IF(C1085=$X$4,IF(ISERROR($V1085),"Enter smelter details","RMI"),IF(ISERROR($V1085),"",OFFSET('Smelter Look-up'!$F$4,$V1085-4,0)))</f>
        <v/>
      </c>
      <c r="H1085" s="156" t="str">
        <f ca="1">IF(ISERROR($V1085),"",OFFSET('Smelter Look-up'!$G$4,$V1085-4,0))</f>
        <v/>
      </c>
      <c r="I1085" s="157" t="str">
        <f ca="1">IF(ISERROR($V1085),"",OFFSET('Smelter Look-up'!$H$4,$V1085-4,0))</f>
        <v/>
      </c>
      <c r="J1085" s="157" t="str">
        <f ca="1">IF(ISERROR($V1085),"",OFFSET('Smelter Look-up'!$I$4,$V1085-4,0))</f>
        <v/>
      </c>
      <c r="K1085" s="158"/>
      <c r="L1085" s="158"/>
      <c r="M1085" s="158"/>
      <c r="N1085" s="158"/>
      <c r="O1085" s="158"/>
      <c r="P1085" s="157"/>
      <c r="Q1085" s="159"/>
      <c r="R1085" s="155" t="str">
        <f ca="1">IF(ISERROR($V1085),"",OFFSET('Smelter Look-up'!$C$4,$V1085-4,0)&amp;"")</f>
        <v/>
      </c>
      <c r="S1085" s="160" t="str">
        <f t="array" aca="1" ref="S1085" ca="1">IF(B1085="","",IF(ISERROR(MATCH($E1085,CL,0)),"Unknown",INDIRECT("'C'!$A$"&amp;MATCH($E1085,CL,0)+1)))</f>
        <v/>
      </c>
      <c r="T1085" s="160" t="str">
        <f t="array" aca="1" ref="T1085" ca="1">IF(B1085="","",IF(ISERROR(MATCH($J1085,SorP!$B$1:$B$6226,0)),"",INDIRECT("'SorP'!$A$"&amp;MATCH($S1085&amp;$J1085,SorP!C:C,0))))</f>
        <v/>
      </c>
      <c r="U1085" s="161"/>
      <c r="V1085" s="151" t="e">
        <f>IF(C1085="",NA(),IF(OR(C1085="Smelter not listed",C1085="Smelter not yet identified"),MATCH($B1085&amp;$D1085,'Smelter Look-up'!$J:$J,0),MATCH($B1085&amp;$C1085,'Smelter Look-up'!$J:$J,0)))</f>
        <v>#N/A</v>
      </c>
      <c r="W1085" s="134"/>
      <c r="X1085" s="134">
        <f t="shared" ca="1" si="14"/>
        <v>0</v>
      </c>
      <c r="Y1085" s="134"/>
      <c r="Z1085" s="134"/>
      <c r="AA1085" s="134"/>
      <c r="AB1085" s="162" t="str">
        <f t="shared" si="15"/>
        <v/>
      </c>
      <c r="AC1085" s="134"/>
      <c r="AD1085" s="134"/>
      <c r="AE1085" s="134"/>
      <c r="AF1085" s="134"/>
      <c r="AG1085" s="134"/>
      <c r="AH1085" s="134"/>
    </row>
    <row r="1086" spans="1:34" ht="12" customHeight="1">
      <c r="A1086" s="160"/>
      <c r="B1086" s="155" t="str">
        <f t="array" ref="B1086">IF(LEN(A1086)=0,"",INDEX('Smelter Look-up'!$A:$A,MATCH($A1086,'Smelter Look-up'!$E:$E,0)))</f>
        <v/>
      </c>
      <c r="C1086" s="158" t="str">
        <f t="array" ref="C1086">IF(LEN(A1086)=0,"",INDEX('Smelter Look-up'!$C:$C,MATCH($A1086,'Smelter Look-up'!$E:$E,0)))</f>
        <v/>
      </c>
      <c r="D1086" s="155"/>
      <c r="E1086" s="155" t="str">
        <f ca="1">IF(ISERROR($V1086),"",OFFSET('Smelter Look-up'!$D$4,$V1086-4,0)&amp;"")</f>
        <v/>
      </c>
      <c r="F1086" s="155" t="str">
        <f ca="1">IF(ISERROR($V1086),"",OFFSET('Smelter Look-up'!$E$4,$V1086-4,0))</f>
        <v/>
      </c>
      <c r="G1086" s="155" t="str">
        <f ca="1">IF(C1086=$X$4,IF(ISERROR($V1086),"Enter smelter details","RMI"),IF(ISERROR($V1086),"",OFFSET('Smelter Look-up'!$F$4,$V1086-4,0)))</f>
        <v/>
      </c>
      <c r="H1086" s="156" t="str">
        <f ca="1">IF(ISERROR($V1086),"",OFFSET('Smelter Look-up'!$G$4,$V1086-4,0))</f>
        <v/>
      </c>
      <c r="I1086" s="157" t="str">
        <f ca="1">IF(ISERROR($V1086),"",OFFSET('Smelter Look-up'!$H$4,$V1086-4,0))</f>
        <v/>
      </c>
      <c r="J1086" s="157" t="str">
        <f ca="1">IF(ISERROR($V1086),"",OFFSET('Smelter Look-up'!$I$4,$V1086-4,0))</f>
        <v/>
      </c>
      <c r="K1086" s="158"/>
      <c r="L1086" s="158"/>
      <c r="M1086" s="158"/>
      <c r="N1086" s="158"/>
      <c r="O1086" s="158"/>
      <c r="P1086" s="157"/>
      <c r="Q1086" s="159"/>
      <c r="R1086" s="155" t="str">
        <f ca="1">IF(ISERROR($V1086),"",OFFSET('Smelter Look-up'!$C$4,$V1086-4,0)&amp;"")</f>
        <v/>
      </c>
      <c r="S1086" s="160" t="str">
        <f t="array" aca="1" ref="S1086" ca="1">IF(B1086="","",IF(ISERROR(MATCH($E1086,CL,0)),"Unknown",INDIRECT("'C'!$A$"&amp;MATCH($E1086,CL,0)+1)))</f>
        <v/>
      </c>
      <c r="T1086" s="160" t="str">
        <f t="array" aca="1" ref="T1086" ca="1">IF(B1086="","",IF(ISERROR(MATCH($J1086,SorP!$B$1:$B$6226,0)),"",INDIRECT("'SorP'!$A$"&amp;MATCH($S1086&amp;$J1086,SorP!C:C,0))))</f>
        <v/>
      </c>
      <c r="U1086" s="161"/>
      <c r="V1086" s="151" t="e">
        <f>IF(C1086="",NA(),IF(OR(C1086="Smelter not listed",C1086="Smelter not yet identified"),MATCH($B1086&amp;$D1086,'Smelter Look-up'!$J:$J,0),MATCH($B1086&amp;$C1086,'Smelter Look-up'!$J:$J,0)))</f>
        <v>#N/A</v>
      </c>
      <c r="W1086" s="134"/>
      <c r="X1086" s="134">
        <f t="shared" ca="1" si="14"/>
        <v>0</v>
      </c>
      <c r="Y1086" s="134"/>
      <c r="Z1086" s="134"/>
      <c r="AA1086" s="134"/>
      <c r="AB1086" s="162" t="str">
        <f t="shared" si="15"/>
        <v/>
      </c>
      <c r="AC1086" s="134"/>
      <c r="AD1086" s="134"/>
      <c r="AE1086" s="134"/>
      <c r="AF1086" s="134"/>
      <c r="AG1086" s="134"/>
      <c r="AH1086" s="134"/>
    </row>
    <row r="1087" spans="1:34" ht="12" customHeight="1">
      <c r="A1087" s="160"/>
      <c r="B1087" s="155" t="str">
        <f t="array" ref="B1087">IF(LEN(A1087)=0,"",INDEX('Smelter Look-up'!$A:$A,MATCH($A1087,'Smelter Look-up'!$E:$E,0)))</f>
        <v/>
      </c>
      <c r="C1087" s="158" t="str">
        <f t="array" ref="C1087">IF(LEN(A1087)=0,"",INDEX('Smelter Look-up'!$C:$C,MATCH($A1087,'Smelter Look-up'!$E:$E,0)))</f>
        <v/>
      </c>
      <c r="D1087" s="155"/>
      <c r="E1087" s="155" t="str">
        <f ca="1">IF(ISERROR($V1087),"",OFFSET('Smelter Look-up'!$D$4,$V1087-4,0)&amp;"")</f>
        <v/>
      </c>
      <c r="F1087" s="155" t="str">
        <f ca="1">IF(ISERROR($V1087),"",OFFSET('Smelter Look-up'!$E$4,$V1087-4,0))</f>
        <v/>
      </c>
      <c r="G1087" s="155" t="str">
        <f ca="1">IF(C1087=$X$4,IF(ISERROR($V1087),"Enter smelter details","RMI"),IF(ISERROR($V1087),"",OFFSET('Smelter Look-up'!$F$4,$V1087-4,0)))</f>
        <v/>
      </c>
      <c r="H1087" s="156" t="str">
        <f ca="1">IF(ISERROR($V1087),"",OFFSET('Smelter Look-up'!$G$4,$V1087-4,0))</f>
        <v/>
      </c>
      <c r="I1087" s="157" t="str">
        <f ca="1">IF(ISERROR($V1087),"",OFFSET('Smelter Look-up'!$H$4,$V1087-4,0))</f>
        <v/>
      </c>
      <c r="J1087" s="157" t="str">
        <f ca="1">IF(ISERROR($V1087),"",OFFSET('Smelter Look-up'!$I$4,$V1087-4,0))</f>
        <v/>
      </c>
      <c r="K1087" s="158"/>
      <c r="L1087" s="158"/>
      <c r="M1087" s="158"/>
      <c r="N1087" s="158"/>
      <c r="O1087" s="158"/>
      <c r="P1087" s="157"/>
      <c r="Q1087" s="159"/>
      <c r="R1087" s="155" t="str">
        <f ca="1">IF(ISERROR($V1087),"",OFFSET('Smelter Look-up'!$C$4,$V1087-4,0)&amp;"")</f>
        <v/>
      </c>
      <c r="S1087" s="160" t="str">
        <f t="array" aca="1" ref="S1087" ca="1">IF(B1087="","",IF(ISERROR(MATCH($E1087,CL,0)),"Unknown",INDIRECT("'C'!$A$"&amp;MATCH($E1087,CL,0)+1)))</f>
        <v/>
      </c>
      <c r="T1087" s="160" t="str">
        <f t="array" aca="1" ref="T1087" ca="1">IF(B1087="","",IF(ISERROR(MATCH($J1087,SorP!$B$1:$B$6226,0)),"",INDIRECT("'SorP'!$A$"&amp;MATCH($S1087&amp;$J1087,SorP!C:C,0))))</f>
        <v/>
      </c>
      <c r="U1087" s="161"/>
      <c r="V1087" s="151" t="e">
        <f>IF(C1087="",NA(),IF(OR(C1087="Smelter not listed",C1087="Smelter not yet identified"),MATCH($B1087&amp;$D1087,'Smelter Look-up'!$J:$J,0),MATCH($B1087&amp;$C1087,'Smelter Look-up'!$J:$J,0)))</f>
        <v>#N/A</v>
      </c>
      <c r="W1087" s="134"/>
      <c r="X1087" s="134">
        <f t="shared" ca="1" si="14"/>
        <v>0</v>
      </c>
      <c r="Y1087" s="134"/>
      <c r="Z1087" s="134"/>
      <c r="AA1087" s="134"/>
      <c r="AB1087" s="162" t="str">
        <f t="shared" si="15"/>
        <v/>
      </c>
      <c r="AC1087" s="134"/>
      <c r="AD1087" s="134"/>
      <c r="AE1087" s="134"/>
      <c r="AF1087" s="134"/>
      <c r="AG1087" s="134"/>
      <c r="AH1087" s="134"/>
    </row>
    <row r="1088" spans="1:34" ht="12" customHeight="1">
      <c r="A1088" s="160"/>
      <c r="B1088" s="155" t="str">
        <f t="array" ref="B1088">IF(LEN(A1088)=0,"",INDEX('Smelter Look-up'!$A:$A,MATCH($A1088,'Smelter Look-up'!$E:$E,0)))</f>
        <v/>
      </c>
      <c r="C1088" s="158" t="str">
        <f t="array" ref="C1088">IF(LEN(A1088)=0,"",INDEX('Smelter Look-up'!$C:$C,MATCH($A1088,'Smelter Look-up'!$E:$E,0)))</f>
        <v/>
      </c>
      <c r="D1088" s="155"/>
      <c r="E1088" s="155" t="str">
        <f ca="1">IF(ISERROR($V1088),"",OFFSET('Smelter Look-up'!$D$4,$V1088-4,0)&amp;"")</f>
        <v/>
      </c>
      <c r="F1088" s="155" t="str">
        <f ca="1">IF(ISERROR($V1088),"",OFFSET('Smelter Look-up'!$E$4,$V1088-4,0))</f>
        <v/>
      </c>
      <c r="G1088" s="155" t="str">
        <f ca="1">IF(C1088=$X$4,IF(ISERROR($V1088),"Enter smelter details","RMI"),IF(ISERROR($V1088),"",OFFSET('Smelter Look-up'!$F$4,$V1088-4,0)))</f>
        <v/>
      </c>
      <c r="H1088" s="156" t="str">
        <f ca="1">IF(ISERROR($V1088),"",OFFSET('Smelter Look-up'!$G$4,$V1088-4,0))</f>
        <v/>
      </c>
      <c r="I1088" s="157" t="str">
        <f ca="1">IF(ISERROR($V1088),"",OFFSET('Smelter Look-up'!$H$4,$V1088-4,0))</f>
        <v/>
      </c>
      <c r="J1088" s="157" t="str">
        <f ca="1">IF(ISERROR($V1088),"",OFFSET('Smelter Look-up'!$I$4,$V1088-4,0))</f>
        <v/>
      </c>
      <c r="K1088" s="158"/>
      <c r="L1088" s="158"/>
      <c r="M1088" s="158"/>
      <c r="N1088" s="158"/>
      <c r="O1088" s="158"/>
      <c r="P1088" s="157"/>
      <c r="Q1088" s="159"/>
      <c r="R1088" s="155" t="str">
        <f ca="1">IF(ISERROR($V1088),"",OFFSET('Smelter Look-up'!$C$4,$V1088-4,0)&amp;"")</f>
        <v/>
      </c>
      <c r="S1088" s="160" t="str">
        <f t="array" aca="1" ref="S1088" ca="1">IF(B1088="","",IF(ISERROR(MATCH($E1088,CL,0)),"Unknown",INDIRECT("'C'!$A$"&amp;MATCH($E1088,CL,0)+1)))</f>
        <v/>
      </c>
      <c r="T1088" s="160" t="str">
        <f t="array" aca="1" ref="T1088" ca="1">IF(B1088="","",IF(ISERROR(MATCH($J1088,SorP!$B$1:$B$6226,0)),"",INDIRECT("'SorP'!$A$"&amp;MATCH($S1088&amp;$J1088,SorP!C:C,0))))</f>
        <v/>
      </c>
      <c r="U1088" s="161"/>
      <c r="V1088" s="151" t="e">
        <f>IF(C1088="",NA(),IF(OR(C1088="Smelter not listed",C1088="Smelter not yet identified"),MATCH($B1088&amp;$D1088,'Smelter Look-up'!$J:$J,0),MATCH($B1088&amp;$C1088,'Smelter Look-up'!$J:$J,0)))</f>
        <v>#N/A</v>
      </c>
      <c r="W1088" s="134"/>
      <c r="X1088" s="134">
        <f t="shared" ca="1" si="14"/>
        <v>0</v>
      </c>
      <c r="Y1088" s="134"/>
      <c r="Z1088" s="134"/>
      <c r="AA1088" s="134"/>
      <c r="AB1088" s="162" t="str">
        <f t="shared" si="15"/>
        <v/>
      </c>
      <c r="AC1088" s="134"/>
      <c r="AD1088" s="134"/>
      <c r="AE1088" s="134"/>
      <c r="AF1088" s="134"/>
      <c r="AG1088" s="134"/>
      <c r="AH1088" s="134"/>
    </row>
    <row r="1089" spans="1:34" ht="12" customHeight="1">
      <c r="A1089" s="160"/>
      <c r="B1089" s="155" t="str">
        <f t="array" ref="B1089">IF(LEN(A1089)=0,"",INDEX('Smelter Look-up'!$A:$A,MATCH($A1089,'Smelter Look-up'!$E:$E,0)))</f>
        <v/>
      </c>
      <c r="C1089" s="158" t="str">
        <f t="array" ref="C1089">IF(LEN(A1089)=0,"",INDEX('Smelter Look-up'!$C:$C,MATCH($A1089,'Smelter Look-up'!$E:$E,0)))</f>
        <v/>
      </c>
      <c r="D1089" s="155"/>
      <c r="E1089" s="155" t="str">
        <f ca="1">IF(ISERROR($V1089),"",OFFSET('Smelter Look-up'!$D$4,$V1089-4,0)&amp;"")</f>
        <v/>
      </c>
      <c r="F1089" s="155" t="str">
        <f ca="1">IF(ISERROR($V1089),"",OFFSET('Smelter Look-up'!$E$4,$V1089-4,0))</f>
        <v/>
      </c>
      <c r="G1089" s="155" t="str">
        <f ca="1">IF(C1089=$X$4,IF(ISERROR($V1089),"Enter smelter details","RMI"),IF(ISERROR($V1089),"",OFFSET('Smelter Look-up'!$F$4,$V1089-4,0)))</f>
        <v/>
      </c>
      <c r="H1089" s="156" t="str">
        <f ca="1">IF(ISERROR($V1089),"",OFFSET('Smelter Look-up'!$G$4,$V1089-4,0))</f>
        <v/>
      </c>
      <c r="I1089" s="157" t="str">
        <f ca="1">IF(ISERROR($V1089),"",OFFSET('Smelter Look-up'!$H$4,$V1089-4,0))</f>
        <v/>
      </c>
      <c r="J1089" s="157" t="str">
        <f ca="1">IF(ISERROR($V1089),"",OFFSET('Smelter Look-up'!$I$4,$V1089-4,0))</f>
        <v/>
      </c>
      <c r="K1089" s="158"/>
      <c r="L1089" s="158"/>
      <c r="M1089" s="158"/>
      <c r="N1089" s="158"/>
      <c r="O1089" s="158"/>
      <c r="P1089" s="157"/>
      <c r="Q1089" s="159"/>
      <c r="R1089" s="155" t="str">
        <f ca="1">IF(ISERROR($V1089),"",OFFSET('Smelter Look-up'!$C$4,$V1089-4,0)&amp;"")</f>
        <v/>
      </c>
      <c r="S1089" s="160" t="str">
        <f t="array" aca="1" ref="S1089" ca="1">IF(B1089="","",IF(ISERROR(MATCH($E1089,CL,0)),"Unknown",INDIRECT("'C'!$A$"&amp;MATCH($E1089,CL,0)+1)))</f>
        <v/>
      </c>
      <c r="T1089" s="160" t="str">
        <f t="array" aca="1" ref="T1089" ca="1">IF(B1089="","",IF(ISERROR(MATCH($J1089,SorP!$B$1:$B$6226,0)),"",INDIRECT("'SorP'!$A$"&amp;MATCH($S1089&amp;$J1089,SorP!C:C,0))))</f>
        <v/>
      </c>
      <c r="U1089" s="161"/>
      <c r="V1089" s="151" t="e">
        <f>IF(C1089="",NA(),IF(OR(C1089="Smelter not listed",C1089="Smelter not yet identified"),MATCH($B1089&amp;$D1089,'Smelter Look-up'!$J:$J,0),MATCH($B1089&amp;$C1089,'Smelter Look-up'!$J:$J,0)))</f>
        <v>#N/A</v>
      </c>
      <c r="W1089" s="134"/>
      <c r="X1089" s="134">
        <f t="shared" ca="1" si="14"/>
        <v>0</v>
      </c>
      <c r="Y1089" s="134"/>
      <c r="Z1089" s="134"/>
      <c r="AA1089" s="134"/>
      <c r="AB1089" s="162" t="str">
        <f t="shared" si="15"/>
        <v/>
      </c>
      <c r="AC1089" s="134"/>
      <c r="AD1089" s="134"/>
      <c r="AE1089" s="134"/>
      <c r="AF1089" s="134"/>
      <c r="AG1089" s="134"/>
      <c r="AH1089" s="134"/>
    </row>
    <row r="1090" spans="1:34" ht="12" customHeight="1">
      <c r="A1090" s="160"/>
      <c r="B1090" s="155" t="str">
        <f t="array" ref="B1090">IF(LEN(A1090)=0,"",INDEX('Smelter Look-up'!$A:$A,MATCH($A1090,'Smelter Look-up'!$E:$E,0)))</f>
        <v/>
      </c>
      <c r="C1090" s="158" t="str">
        <f t="array" ref="C1090">IF(LEN(A1090)=0,"",INDEX('Smelter Look-up'!$C:$C,MATCH($A1090,'Smelter Look-up'!$E:$E,0)))</f>
        <v/>
      </c>
      <c r="D1090" s="155"/>
      <c r="E1090" s="155" t="str">
        <f ca="1">IF(ISERROR($V1090),"",OFFSET('Smelter Look-up'!$D$4,$V1090-4,0)&amp;"")</f>
        <v/>
      </c>
      <c r="F1090" s="155" t="str">
        <f ca="1">IF(ISERROR($V1090),"",OFFSET('Smelter Look-up'!$E$4,$V1090-4,0))</f>
        <v/>
      </c>
      <c r="G1090" s="155" t="str">
        <f ca="1">IF(C1090=$X$4,IF(ISERROR($V1090),"Enter smelter details","RMI"),IF(ISERROR($V1090),"",OFFSET('Smelter Look-up'!$F$4,$V1090-4,0)))</f>
        <v/>
      </c>
      <c r="H1090" s="156" t="str">
        <f ca="1">IF(ISERROR($V1090),"",OFFSET('Smelter Look-up'!$G$4,$V1090-4,0))</f>
        <v/>
      </c>
      <c r="I1090" s="157" t="str">
        <f ca="1">IF(ISERROR($V1090),"",OFFSET('Smelter Look-up'!$H$4,$V1090-4,0))</f>
        <v/>
      </c>
      <c r="J1090" s="157" t="str">
        <f ca="1">IF(ISERROR($V1090),"",OFFSET('Smelter Look-up'!$I$4,$V1090-4,0))</f>
        <v/>
      </c>
      <c r="K1090" s="158"/>
      <c r="L1090" s="158"/>
      <c r="M1090" s="158"/>
      <c r="N1090" s="158"/>
      <c r="O1090" s="158"/>
      <c r="P1090" s="157"/>
      <c r="Q1090" s="159"/>
      <c r="R1090" s="155" t="str">
        <f ca="1">IF(ISERROR($V1090),"",OFFSET('Smelter Look-up'!$C$4,$V1090-4,0)&amp;"")</f>
        <v/>
      </c>
      <c r="S1090" s="160" t="str">
        <f t="array" aca="1" ref="S1090" ca="1">IF(B1090="","",IF(ISERROR(MATCH($E1090,CL,0)),"Unknown",INDIRECT("'C'!$A$"&amp;MATCH($E1090,CL,0)+1)))</f>
        <v/>
      </c>
      <c r="T1090" s="160" t="str">
        <f t="array" aca="1" ref="T1090" ca="1">IF(B1090="","",IF(ISERROR(MATCH($J1090,SorP!$B$1:$B$6226,0)),"",INDIRECT("'SorP'!$A$"&amp;MATCH($S1090&amp;$J1090,SorP!C:C,0))))</f>
        <v/>
      </c>
      <c r="U1090" s="161"/>
      <c r="V1090" s="151" t="e">
        <f>IF(C1090="",NA(),IF(OR(C1090="Smelter not listed",C1090="Smelter not yet identified"),MATCH($B1090&amp;$D1090,'Smelter Look-up'!$J:$J,0),MATCH($B1090&amp;$C1090,'Smelter Look-up'!$J:$J,0)))</f>
        <v>#N/A</v>
      </c>
      <c r="W1090" s="134"/>
      <c r="X1090" s="134">
        <f t="shared" ca="1" si="14"/>
        <v>0</v>
      </c>
      <c r="Y1090" s="134"/>
      <c r="Z1090" s="134"/>
      <c r="AA1090" s="134"/>
      <c r="AB1090" s="162" t="str">
        <f t="shared" si="15"/>
        <v/>
      </c>
      <c r="AC1090" s="134"/>
      <c r="AD1090" s="134"/>
      <c r="AE1090" s="134"/>
      <c r="AF1090" s="134"/>
      <c r="AG1090" s="134"/>
      <c r="AH1090" s="134"/>
    </row>
    <row r="1091" spans="1:34" ht="12" customHeight="1">
      <c r="A1091" s="160"/>
      <c r="B1091" s="155" t="str">
        <f t="array" ref="B1091">IF(LEN(A1091)=0,"",INDEX('Smelter Look-up'!$A:$A,MATCH($A1091,'Smelter Look-up'!$E:$E,0)))</f>
        <v/>
      </c>
      <c r="C1091" s="158" t="str">
        <f t="array" ref="C1091">IF(LEN(A1091)=0,"",INDEX('Smelter Look-up'!$C:$C,MATCH($A1091,'Smelter Look-up'!$E:$E,0)))</f>
        <v/>
      </c>
      <c r="D1091" s="155"/>
      <c r="E1091" s="155" t="str">
        <f ca="1">IF(ISERROR($V1091),"",OFFSET('Smelter Look-up'!$D$4,$V1091-4,0)&amp;"")</f>
        <v/>
      </c>
      <c r="F1091" s="155" t="str">
        <f ca="1">IF(ISERROR($V1091),"",OFFSET('Smelter Look-up'!$E$4,$V1091-4,0))</f>
        <v/>
      </c>
      <c r="G1091" s="155" t="str">
        <f ca="1">IF(C1091=$X$4,IF(ISERROR($V1091),"Enter smelter details","RMI"),IF(ISERROR($V1091),"",OFFSET('Smelter Look-up'!$F$4,$V1091-4,0)))</f>
        <v/>
      </c>
      <c r="H1091" s="156" t="str">
        <f ca="1">IF(ISERROR($V1091),"",OFFSET('Smelter Look-up'!$G$4,$V1091-4,0))</f>
        <v/>
      </c>
      <c r="I1091" s="157" t="str">
        <f ca="1">IF(ISERROR($V1091),"",OFFSET('Smelter Look-up'!$H$4,$V1091-4,0))</f>
        <v/>
      </c>
      <c r="J1091" s="157" t="str">
        <f ca="1">IF(ISERROR($V1091),"",OFFSET('Smelter Look-up'!$I$4,$V1091-4,0))</f>
        <v/>
      </c>
      <c r="K1091" s="158"/>
      <c r="L1091" s="158"/>
      <c r="M1091" s="158"/>
      <c r="N1091" s="158"/>
      <c r="O1091" s="158"/>
      <c r="P1091" s="157"/>
      <c r="Q1091" s="159"/>
      <c r="R1091" s="155" t="str">
        <f ca="1">IF(ISERROR($V1091),"",OFFSET('Smelter Look-up'!$C$4,$V1091-4,0)&amp;"")</f>
        <v/>
      </c>
      <c r="S1091" s="160" t="str">
        <f t="array" aca="1" ref="S1091" ca="1">IF(B1091="","",IF(ISERROR(MATCH($E1091,CL,0)),"Unknown",INDIRECT("'C'!$A$"&amp;MATCH($E1091,CL,0)+1)))</f>
        <v/>
      </c>
      <c r="T1091" s="160" t="str">
        <f t="array" aca="1" ref="T1091" ca="1">IF(B1091="","",IF(ISERROR(MATCH($J1091,SorP!$B$1:$B$6226,0)),"",INDIRECT("'SorP'!$A$"&amp;MATCH($S1091&amp;$J1091,SorP!C:C,0))))</f>
        <v/>
      </c>
      <c r="U1091" s="161"/>
      <c r="V1091" s="151" t="e">
        <f>IF(C1091="",NA(),IF(OR(C1091="Smelter not listed",C1091="Smelter not yet identified"),MATCH($B1091&amp;$D1091,'Smelter Look-up'!$J:$J,0),MATCH($B1091&amp;$C1091,'Smelter Look-up'!$J:$J,0)))</f>
        <v>#N/A</v>
      </c>
      <c r="W1091" s="134"/>
      <c r="X1091" s="134">
        <f t="shared" ca="1" si="14"/>
        <v>0</v>
      </c>
      <c r="Y1091" s="134"/>
      <c r="Z1091" s="134"/>
      <c r="AA1091" s="134"/>
      <c r="AB1091" s="162" t="str">
        <f t="shared" si="15"/>
        <v/>
      </c>
      <c r="AC1091" s="134"/>
      <c r="AD1091" s="134"/>
      <c r="AE1091" s="134"/>
      <c r="AF1091" s="134"/>
      <c r="AG1091" s="134"/>
      <c r="AH1091" s="134"/>
    </row>
    <row r="1092" spans="1:34" ht="12" customHeight="1">
      <c r="A1092" s="160"/>
      <c r="B1092" s="155" t="str">
        <f t="array" ref="B1092">IF(LEN(A1092)=0,"",INDEX('Smelter Look-up'!$A:$A,MATCH($A1092,'Smelter Look-up'!$E:$E,0)))</f>
        <v/>
      </c>
      <c r="C1092" s="158" t="str">
        <f t="array" ref="C1092">IF(LEN(A1092)=0,"",INDEX('Smelter Look-up'!$C:$C,MATCH($A1092,'Smelter Look-up'!$E:$E,0)))</f>
        <v/>
      </c>
      <c r="D1092" s="155"/>
      <c r="E1092" s="155" t="str">
        <f ca="1">IF(ISERROR($V1092),"",OFFSET('Smelter Look-up'!$D$4,$V1092-4,0)&amp;"")</f>
        <v/>
      </c>
      <c r="F1092" s="155" t="str">
        <f ca="1">IF(ISERROR($V1092),"",OFFSET('Smelter Look-up'!$E$4,$V1092-4,0))</f>
        <v/>
      </c>
      <c r="G1092" s="155" t="str">
        <f ca="1">IF(C1092=$X$4,IF(ISERROR($V1092),"Enter smelter details","RMI"),IF(ISERROR($V1092),"",OFFSET('Smelter Look-up'!$F$4,$V1092-4,0)))</f>
        <v/>
      </c>
      <c r="H1092" s="156" t="str">
        <f ca="1">IF(ISERROR($V1092),"",OFFSET('Smelter Look-up'!$G$4,$V1092-4,0))</f>
        <v/>
      </c>
      <c r="I1092" s="157" t="str">
        <f ca="1">IF(ISERROR($V1092),"",OFFSET('Smelter Look-up'!$H$4,$V1092-4,0))</f>
        <v/>
      </c>
      <c r="J1092" s="157" t="str">
        <f ca="1">IF(ISERROR($V1092),"",OFFSET('Smelter Look-up'!$I$4,$V1092-4,0))</f>
        <v/>
      </c>
      <c r="K1092" s="158"/>
      <c r="L1092" s="158"/>
      <c r="M1092" s="158"/>
      <c r="N1092" s="158"/>
      <c r="O1092" s="158"/>
      <c r="P1092" s="157"/>
      <c r="Q1092" s="159"/>
      <c r="R1092" s="155" t="str">
        <f ca="1">IF(ISERROR($V1092),"",OFFSET('Smelter Look-up'!$C$4,$V1092-4,0)&amp;"")</f>
        <v/>
      </c>
      <c r="S1092" s="160" t="str">
        <f t="array" aca="1" ref="S1092" ca="1">IF(B1092="","",IF(ISERROR(MATCH($E1092,CL,0)),"Unknown",INDIRECT("'C'!$A$"&amp;MATCH($E1092,CL,0)+1)))</f>
        <v/>
      </c>
      <c r="T1092" s="160" t="str">
        <f t="array" aca="1" ref="T1092" ca="1">IF(B1092="","",IF(ISERROR(MATCH($J1092,SorP!$B$1:$B$6226,0)),"",INDIRECT("'SorP'!$A$"&amp;MATCH($S1092&amp;$J1092,SorP!C:C,0))))</f>
        <v/>
      </c>
      <c r="U1092" s="161"/>
      <c r="V1092" s="151" t="e">
        <f>IF(C1092="",NA(),IF(OR(C1092="Smelter not listed",C1092="Smelter not yet identified"),MATCH($B1092&amp;$D1092,'Smelter Look-up'!$J:$J,0),MATCH($B1092&amp;$C1092,'Smelter Look-up'!$J:$J,0)))</f>
        <v>#N/A</v>
      </c>
      <c r="W1092" s="134"/>
      <c r="X1092" s="134">
        <f t="shared" ca="1" si="14"/>
        <v>0</v>
      </c>
      <c r="Y1092" s="134"/>
      <c r="Z1092" s="134"/>
      <c r="AA1092" s="134"/>
      <c r="AB1092" s="162" t="str">
        <f t="shared" si="15"/>
        <v/>
      </c>
      <c r="AC1092" s="134"/>
      <c r="AD1092" s="134"/>
      <c r="AE1092" s="134"/>
      <c r="AF1092" s="134"/>
      <c r="AG1092" s="134"/>
      <c r="AH1092" s="134"/>
    </row>
    <row r="1093" spans="1:34" ht="12" customHeight="1">
      <c r="A1093" s="160"/>
      <c r="B1093" s="155" t="str">
        <f t="array" ref="B1093">IF(LEN(A1093)=0,"",INDEX('Smelter Look-up'!$A:$A,MATCH($A1093,'Smelter Look-up'!$E:$E,0)))</f>
        <v/>
      </c>
      <c r="C1093" s="158" t="str">
        <f t="array" ref="C1093">IF(LEN(A1093)=0,"",INDEX('Smelter Look-up'!$C:$C,MATCH($A1093,'Smelter Look-up'!$E:$E,0)))</f>
        <v/>
      </c>
      <c r="D1093" s="155"/>
      <c r="E1093" s="155" t="str">
        <f ca="1">IF(ISERROR($V1093),"",OFFSET('Smelter Look-up'!$D$4,$V1093-4,0)&amp;"")</f>
        <v/>
      </c>
      <c r="F1093" s="155" t="str">
        <f ca="1">IF(ISERROR($V1093),"",OFFSET('Smelter Look-up'!$E$4,$V1093-4,0))</f>
        <v/>
      </c>
      <c r="G1093" s="155" t="str">
        <f ca="1">IF(C1093=$X$4,IF(ISERROR($V1093),"Enter smelter details","RMI"),IF(ISERROR($V1093),"",OFFSET('Smelter Look-up'!$F$4,$V1093-4,0)))</f>
        <v/>
      </c>
      <c r="H1093" s="156" t="str">
        <f ca="1">IF(ISERROR($V1093),"",OFFSET('Smelter Look-up'!$G$4,$V1093-4,0))</f>
        <v/>
      </c>
      <c r="I1093" s="157" t="str">
        <f ca="1">IF(ISERROR($V1093),"",OFFSET('Smelter Look-up'!$H$4,$V1093-4,0))</f>
        <v/>
      </c>
      <c r="J1093" s="157" t="str">
        <f ca="1">IF(ISERROR($V1093),"",OFFSET('Smelter Look-up'!$I$4,$V1093-4,0))</f>
        <v/>
      </c>
      <c r="K1093" s="158"/>
      <c r="L1093" s="158"/>
      <c r="M1093" s="158"/>
      <c r="N1093" s="158"/>
      <c r="O1093" s="158"/>
      <c r="P1093" s="157"/>
      <c r="Q1093" s="159"/>
      <c r="R1093" s="155" t="str">
        <f ca="1">IF(ISERROR($V1093),"",OFFSET('Smelter Look-up'!$C$4,$V1093-4,0)&amp;"")</f>
        <v/>
      </c>
      <c r="S1093" s="160" t="str">
        <f t="array" aca="1" ref="S1093" ca="1">IF(B1093="","",IF(ISERROR(MATCH($E1093,CL,0)),"Unknown",INDIRECT("'C'!$A$"&amp;MATCH($E1093,CL,0)+1)))</f>
        <v/>
      </c>
      <c r="T1093" s="160" t="str">
        <f t="array" aca="1" ref="T1093" ca="1">IF(B1093="","",IF(ISERROR(MATCH($J1093,SorP!$B$1:$B$6226,0)),"",INDIRECT("'SorP'!$A$"&amp;MATCH($S1093&amp;$J1093,SorP!C:C,0))))</f>
        <v/>
      </c>
      <c r="U1093" s="161"/>
      <c r="V1093" s="151" t="e">
        <f>IF(C1093="",NA(),IF(OR(C1093="Smelter not listed",C1093="Smelter not yet identified"),MATCH($B1093&amp;$D1093,'Smelter Look-up'!$J:$J,0),MATCH($B1093&amp;$C1093,'Smelter Look-up'!$J:$J,0)))</f>
        <v>#N/A</v>
      </c>
      <c r="W1093" s="134"/>
      <c r="X1093" s="134">
        <f t="shared" ca="1" si="14"/>
        <v>0</v>
      </c>
      <c r="Y1093" s="134"/>
      <c r="Z1093" s="134"/>
      <c r="AA1093" s="134"/>
      <c r="AB1093" s="162" t="str">
        <f t="shared" si="15"/>
        <v/>
      </c>
      <c r="AC1093" s="134"/>
      <c r="AD1093" s="134"/>
      <c r="AE1093" s="134"/>
      <c r="AF1093" s="134"/>
      <c r="AG1093" s="134"/>
      <c r="AH1093" s="134"/>
    </row>
    <row r="1094" spans="1:34" ht="12" customHeight="1">
      <c r="A1094" s="160"/>
      <c r="B1094" s="155" t="str">
        <f t="array" ref="B1094">IF(LEN(A1094)=0,"",INDEX('Smelter Look-up'!$A:$A,MATCH($A1094,'Smelter Look-up'!$E:$E,0)))</f>
        <v/>
      </c>
      <c r="C1094" s="158" t="str">
        <f t="array" ref="C1094">IF(LEN(A1094)=0,"",INDEX('Smelter Look-up'!$C:$C,MATCH($A1094,'Smelter Look-up'!$E:$E,0)))</f>
        <v/>
      </c>
      <c r="D1094" s="155"/>
      <c r="E1094" s="155" t="str">
        <f ca="1">IF(ISERROR($V1094),"",OFFSET('Smelter Look-up'!$D$4,$V1094-4,0)&amp;"")</f>
        <v/>
      </c>
      <c r="F1094" s="155" t="str">
        <f ca="1">IF(ISERROR($V1094),"",OFFSET('Smelter Look-up'!$E$4,$V1094-4,0))</f>
        <v/>
      </c>
      <c r="G1094" s="155" t="str">
        <f ca="1">IF(C1094=$X$4,IF(ISERROR($V1094),"Enter smelter details","RMI"),IF(ISERROR($V1094),"",OFFSET('Smelter Look-up'!$F$4,$V1094-4,0)))</f>
        <v/>
      </c>
      <c r="H1094" s="156" t="str">
        <f ca="1">IF(ISERROR($V1094),"",OFFSET('Smelter Look-up'!$G$4,$V1094-4,0))</f>
        <v/>
      </c>
      <c r="I1094" s="157" t="str">
        <f ca="1">IF(ISERROR($V1094),"",OFFSET('Smelter Look-up'!$H$4,$V1094-4,0))</f>
        <v/>
      </c>
      <c r="J1094" s="157" t="str">
        <f ca="1">IF(ISERROR($V1094),"",OFFSET('Smelter Look-up'!$I$4,$V1094-4,0))</f>
        <v/>
      </c>
      <c r="K1094" s="158"/>
      <c r="L1094" s="158"/>
      <c r="M1094" s="158"/>
      <c r="N1094" s="158"/>
      <c r="O1094" s="158"/>
      <c r="P1094" s="157"/>
      <c r="Q1094" s="159"/>
      <c r="R1094" s="155" t="str">
        <f ca="1">IF(ISERROR($V1094),"",OFFSET('Smelter Look-up'!$C$4,$V1094-4,0)&amp;"")</f>
        <v/>
      </c>
      <c r="S1094" s="160" t="str">
        <f t="array" aca="1" ref="S1094" ca="1">IF(B1094="","",IF(ISERROR(MATCH($E1094,CL,0)),"Unknown",INDIRECT("'C'!$A$"&amp;MATCH($E1094,CL,0)+1)))</f>
        <v/>
      </c>
      <c r="T1094" s="160" t="str">
        <f t="array" aca="1" ref="T1094" ca="1">IF(B1094="","",IF(ISERROR(MATCH($J1094,SorP!$B$1:$B$6226,0)),"",INDIRECT("'SorP'!$A$"&amp;MATCH($S1094&amp;$J1094,SorP!C:C,0))))</f>
        <v/>
      </c>
      <c r="U1094" s="161"/>
      <c r="V1094" s="151" t="e">
        <f>IF(C1094="",NA(),IF(OR(C1094="Smelter not listed",C1094="Smelter not yet identified"),MATCH($B1094&amp;$D1094,'Smelter Look-up'!$J:$J,0),MATCH($B1094&amp;$C1094,'Smelter Look-up'!$J:$J,0)))</f>
        <v>#N/A</v>
      </c>
      <c r="W1094" s="134"/>
      <c r="X1094" s="134">
        <f t="shared" ca="1" si="14"/>
        <v>0</v>
      </c>
      <c r="Y1094" s="134"/>
      <c r="Z1094" s="134"/>
      <c r="AA1094" s="134"/>
      <c r="AB1094" s="162" t="str">
        <f t="shared" si="15"/>
        <v/>
      </c>
      <c r="AC1094" s="134"/>
      <c r="AD1094" s="134"/>
      <c r="AE1094" s="134"/>
      <c r="AF1094" s="134"/>
      <c r="AG1094" s="134"/>
      <c r="AH1094" s="134"/>
    </row>
    <row r="1095" spans="1:34" ht="12" customHeight="1">
      <c r="A1095" s="160"/>
      <c r="B1095" s="155" t="str">
        <f t="array" ref="B1095">IF(LEN(A1095)=0,"",INDEX('Smelter Look-up'!$A:$A,MATCH($A1095,'Smelter Look-up'!$E:$E,0)))</f>
        <v/>
      </c>
      <c r="C1095" s="158" t="str">
        <f t="array" ref="C1095">IF(LEN(A1095)=0,"",INDEX('Smelter Look-up'!$C:$C,MATCH($A1095,'Smelter Look-up'!$E:$E,0)))</f>
        <v/>
      </c>
      <c r="D1095" s="155"/>
      <c r="E1095" s="155" t="str">
        <f ca="1">IF(ISERROR($V1095),"",OFFSET('Smelter Look-up'!$D$4,$V1095-4,0)&amp;"")</f>
        <v/>
      </c>
      <c r="F1095" s="155" t="str">
        <f ca="1">IF(ISERROR($V1095),"",OFFSET('Smelter Look-up'!$E$4,$V1095-4,0))</f>
        <v/>
      </c>
      <c r="G1095" s="155" t="str">
        <f ca="1">IF(C1095=$X$4,IF(ISERROR($V1095),"Enter smelter details","RMI"),IF(ISERROR($V1095),"",OFFSET('Smelter Look-up'!$F$4,$V1095-4,0)))</f>
        <v/>
      </c>
      <c r="H1095" s="156" t="str">
        <f ca="1">IF(ISERROR($V1095),"",OFFSET('Smelter Look-up'!$G$4,$V1095-4,0))</f>
        <v/>
      </c>
      <c r="I1095" s="157" t="str">
        <f ca="1">IF(ISERROR($V1095),"",OFFSET('Smelter Look-up'!$H$4,$V1095-4,0))</f>
        <v/>
      </c>
      <c r="J1095" s="157" t="str">
        <f ca="1">IF(ISERROR($V1095),"",OFFSET('Smelter Look-up'!$I$4,$V1095-4,0))</f>
        <v/>
      </c>
      <c r="K1095" s="158"/>
      <c r="L1095" s="158"/>
      <c r="M1095" s="158"/>
      <c r="N1095" s="158"/>
      <c r="O1095" s="158"/>
      <c r="P1095" s="157"/>
      <c r="Q1095" s="159"/>
      <c r="R1095" s="155" t="str">
        <f ca="1">IF(ISERROR($V1095),"",OFFSET('Smelter Look-up'!$C$4,$V1095-4,0)&amp;"")</f>
        <v/>
      </c>
      <c r="S1095" s="160" t="str">
        <f t="array" aca="1" ref="S1095" ca="1">IF(B1095="","",IF(ISERROR(MATCH($E1095,CL,0)),"Unknown",INDIRECT("'C'!$A$"&amp;MATCH($E1095,CL,0)+1)))</f>
        <v/>
      </c>
      <c r="T1095" s="160" t="str">
        <f t="array" aca="1" ref="T1095" ca="1">IF(B1095="","",IF(ISERROR(MATCH($J1095,SorP!$B$1:$B$6226,0)),"",INDIRECT("'SorP'!$A$"&amp;MATCH($S1095&amp;$J1095,SorP!C:C,0))))</f>
        <v/>
      </c>
      <c r="U1095" s="161"/>
      <c r="V1095" s="151" t="e">
        <f>IF(C1095="",NA(),IF(OR(C1095="Smelter not listed",C1095="Smelter not yet identified"),MATCH($B1095&amp;$D1095,'Smelter Look-up'!$J:$J,0),MATCH($B1095&amp;$C1095,'Smelter Look-up'!$J:$J,0)))</f>
        <v>#N/A</v>
      </c>
      <c r="W1095" s="134"/>
      <c r="X1095" s="134">
        <f t="shared" ca="1" si="14"/>
        <v>0</v>
      </c>
      <c r="Y1095" s="134"/>
      <c r="Z1095" s="134"/>
      <c r="AA1095" s="134"/>
      <c r="AB1095" s="162" t="str">
        <f t="shared" si="15"/>
        <v/>
      </c>
      <c r="AC1095" s="134"/>
      <c r="AD1095" s="134"/>
      <c r="AE1095" s="134"/>
      <c r="AF1095" s="134"/>
      <c r="AG1095" s="134"/>
      <c r="AH1095" s="134"/>
    </row>
    <row r="1096" spans="1:34" ht="12" customHeight="1">
      <c r="A1096" s="160"/>
      <c r="B1096" s="155" t="str">
        <f t="array" ref="B1096">IF(LEN(A1096)=0,"",INDEX('Smelter Look-up'!$A:$A,MATCH($A1096,'Smelter Look-up'!$E:$E,0)))</f>
        <v/>
      </c>
      <c r="C1096" s="158" t="str">
        <f t="array" ref="C1096">IF(LEN(A1096)=0,"",INDEX('Smelter Look-up'!$C:$C,MATCH($A1096,'Smelter Look-up'!$E:$E,0)))</f>
        <v/>
      </c>
      <c r="D1096" s="155"/>
      <c r="E1096" s="155" t="str">
        <f ca="1">IF(ISERROR($V1096),"",OFFSET('Smelter Look-up'!$D$4,$V1096-4,0)&amp;"")</f>
        <v/>
      </c>
      <c r="F1096" s="155" t="str">
        <f ca="1">IF(ISERROR($V1096),"",OFFSET('Smelter Look-up'!$E$4,$V1096-4,0))</f>
        <v/>
      </c>
      <c r="G1096" s="155" t="str">
        <f ca="1">IF(C1096=$X$4,IF(ISERROR($V1096),"Enter smelter details","RMI"),IF(ISERROR($V1096),"",OFFSET('Smelter Look-up'!$F$4,$V1096-4,0)))</f>
        <v/>
      </c>
      <c r="H1096" s="156" t="str">
        <f ca="1">IF(ISERROR($V1096),"",OFFSET('Smelter Look-up'!$G$4,$V1096-4,0))</f>
        <v/>
      </c>
      <c r="I1096" s="157" t="str">
        <f ca="1">IF(ISERROR($V1096),"",OFFSET('Smelter Look-up'!$H$4,$V1096-4,0))</f>
        <v/>
      </c>
      <c r="J1096" s="157" t="str">
        <f ca="1">IF(ISERROR($V1096),"",OFFSET('Smelter Look-up'!$I$4,$V1096-4,0))</f>
        <v/>
      </c>
      <c r="K1096" s="158"/>
      <c r="L1096" s="158"/>
      <c r="M1096" s="158"/>
      <c r="N1096" s="158"/>
      <c r="O1096" s="158"/>
      <c r="P1096" s="157"/>
      <c r="Q1096" s="159"/>
      <c r="R1096" s="155" t="str">
        <f ca="1">IF(ISERROR($V1096),"",OFFSET('Smelter Look-up'!$C$4,$V1096-4,0)&amp;"")</f>
        <v/>
      </c>
      <c r="S1096" s="160" t="str">
        <f t="array" aca="1" ref="S1096" ca="1">IF(B1096="","",IF(ISERROR(MATCH($E1096,CL,0)),"Unknown",INDIRECT("'C'!$A$"&amp;MATCH($E1096,CL,0)+1)))</f>
        <v/>
      </c>
      <c r="T1096" s="160" t="str">
        <f t="array" aca="1" ref="T1096" ca="1">IF(B1096="","",IF(ISERROR(MATCH($J1096,SorP!$B$1:$B$6226,0)),"",INDIRECT("'SorP'!$A$"&amp;MATCH($S1096&amp;$J1096,SorP!C:C,0))))</f>
        <v/>
      </c>
      <c r="U1096" s="161"/>
      <c r="V1096" s="151" t="e">
        <f>IF(C1096="",NA(),IF(OR(C1096="Smelter not listed",C1096="Smelter not yet identified"),MATCH($B1096&amp;$D1096,'Smelter Look-up'!$J:$J,0),MATCH($B1096&amp;$C1096,'Smelter Look-up'!$J:$J,0)))</f>
        <v>#N/A</v>
      </c>
      <c r="W1096" s="134"/>
      <c r="X1096" s="134">
        <f t="shared" ca="1" si="14"/>
        <v>0</v>
      </c>
      <c r="Y1096" s="134"/>
      <c r="Z1096" s="134"/>
      <c r="AA1096" s="134"/>
      <c r="AB1096" s="162" t="str">
        <f t="shared" si="15"/>
        <v/>
      </c>
      <c r="AC1096" s="134"/>
      <c r="AD1096" s="134"/>
      <c r="AE1096" s="134"/>
      <c r="AF1096" s="134"/>
      <c r="AG1096" s="134"/>
      <c r="AH1096" s="134"/>
    </row>
    <row r="1097" spans="1:34" ht="12" customHeight="1">
      <c r="A1097" s="160"/>
      <c r="B1097" s="155" t="str">
        <f t="array" ref="B1097">IF(LEN(A1097)=0,"",INDEX('Smelter Look-up'!$A:$A,MATCH($A1097,'Smelter Look-up'!$E:$E,0)))</f>
        <v/>
      </c>
      <c r="C1097" s="158" t="str">
        <f t="array" ref="C1097">IF(LEN(A1097)=0,"",INDEX('Smelter Look-up'!$C:$C,MATCH($A1097,'Smelter Look-up'!$E:$E,0)))</f>
        <v/>
      </c>
      <c r="D1097" s="155"/>
      <c r="E1097" s="155" t="str">
        <f ca="1">IF(ISERROR($V1097),"",OFFSET('Smelter Look-up'!$D$4,$V1097-4,0)&amp;"")</f>
        <v/>
      </c>
      <c r="F1097" s="155" t="str">
        <f ca="1">IF(ISERROR($V1097),"",OFFSET('Smelter Look-up'!$E$4,$V1097-4,0))</f>
        <v/>
      </c>
      <c r="G1097" s="155" t="str">
        <f ca="1">IF(C1097=$X$4,IF(ISERROR($V1097),"Enter smelter details","RMI"),IF(ISERROR($V1097),"",OFFSET('Smelter Look-up'!$F$4,$V1097-4,0)))</f>
        <v/>
      </c>
      <c r="H1097" s="156" t="str">
        <f ca="1">IF(ISERROR($V1097),"",OFFSET('Smelter Look-up'!$G$4,$V1097-4,0))</f>
        <v/>
      </c>
      <c r="I1097" s="157" t="str">
        <f ca="1">IF(ISERROR($V1097),"",OFFSET('Smelter Look-up'!$H$4,$V1097-4,0))</f>
        <v/>
      </c>
      <c r="J1097" s="157" t="str">
        <f ca="1">IF(ISERROR($V1097),"",OFFSET('Smelter Look-up'!$I$4,$V1097-4,0))</f>
        <v/>
      </c>
      <c r="K1097" s="158"/>
      <c r="L1097" s="158"/>
      <c r="M1097" s="158"/>
      <c r="N1097" s="158"/>
      <c r="O1097" s="158"/>
      <c r="P1097" s="157"/>
      <c r="Q1097" s="159"/>
      <c r="R1097" s="155" t="str">
        <f ca="1">IF(ISERROR($V1097),"",OFFSET('Smelter Look-up'!$C$4,$V1097-4,0)&amp;"")</f>
        <v/>
      </c>
      <c r="S1097" s="160" t="str">
        <f t="array" aca="1" ref="S1097" ca="1">IF(B1097="","",IF(ISERROR(MATCH($E1097,CL,0)),"Unknown",INDIRECT("'C'!$A$"&amp;MATCH($E1097,CL,0)+1)))</f>
        <v/>
      </c>
      <c r="T1097" s="160" t="str">
        <f t="array" aca="1" ref="T1097" ca="1">IF(B1097="","",IF(ISERROR(MATCH($J1097,SorP!$B$1:$B$6226,0)),"",INDIRECT("'SorP'!$A$"&amp;MATCH($S1097&amp;$J1097,SorP!C:C,0))))</f>
        <v/>
      </c>
      <c r="U1097" s="161"/>
      <c r="V1097" s="151" t="e">
        <f>IF(C1097="",NA(),IF(OR(C1097="Smelter not listed",C1097="Smelter not yet identified"),MATCH($B1097&amp;$D1097,'Smelter Look-up'!$J:$J,0),MATCH($B1097&amp;$C1097,'Smelter Look-up'!$J:$J,0)))</f>
        <v>#N/A</v>
      </c>
      <c r="W1097" s="134"/>
      <c r="X1097" s="134">
        <f t="shared" ca="1" si="14"/>
        <v>0</v>
      </c>
      <c r="Y1097" s="134"/>
      <c r="Z1097" s="134"/>
      <c r="AA1097" s="134"/>
      <c r="AB1097" s="162" t="str">
        <f t="shared" si="15"/>
        <v/>
      </c>
      <c r="AC1097" s="134"/>
      <c r="AD1097" s="134"/>
      <c r="AE1097" s="134"/>
      <c r="AF1097" s="134"/>
      <c r="AG1097" s="134"/>
      <c r="AH1097" s="134"/>
    </row>
    <row r="1098" spans="1:34" ht="12" customHeight="1">
      <c r="A1098" s="160"/>
      <c r="B1098" s="155" t="str">
        <f t="array" ref="B1098">IF(LEN(A1098)=0,"",INDEX('Smelter Look-up'!$A:$A,MATCH($A1098,'Smelter Look-up'!$E:$E,0)))</f>
        <v/>
      </c>
      <c r="C1098" s="158" t="str">
        <f t="array" ref="C1098">IF(LEN(A1098)=0,"",INDEX('Smelter Look-up'!$C:$C,MATCH($A1098,'Smelter Look-up'!$E:$E,0)))</f>
        <v/>
      </c>
      <c r="D1098" s="155"/>
      <c r="E1098" s="155" t="str">
        <f ca="1">IF(ISERROR($V1098),"",OFFSET('Smelter Look-up'!$D$4,$V1098-4,0)&amp;"")</f>
        <v/>
      </c>
      <c r="F1098" s="155" t="str">
        <f ca="1">IF(ISERROR($V1098),"",OFFSET('Smelter Look-up'!$E$4,$V1098-4,0))</f>
        <v/>
      </c>
      <c r="G1098" s="155" t="str">
        <f ca="1">IF(C1098=$X$4,IF(ISERROR($V1098),"Enter smelter details","RMI"),IF(ISERROR($V1098),"",OFFSET('Smelter Look-up'!$F$4,$V1098-4,0)))</f>
        <v/>
      </c>
      <c r="H1098" s="156" t="str">
        <f ca="1">IF(ISERROR($V1098),"",OFFSET('Smelter Look-up'!$G$4,$V1098-4,0))</f>
        <v/>
      </c>
      <c r="I1098" s="157" t="str">
        <f ca="1">IF(ISERROR($V1098),"",OFFSET('Smelter Look-up'!$H$4,$V1098-4,0))</f>
        <v/>
      </c>
      <c r="J1098" s="157" t="str">
        <f ca="1">IF(ISERROR($V1098),"",OFFSET('Smelter Look-up'!$I$4,$V1098-4,0))</f>
        <v/>
      </c>
      <c r="K1098" s="158"/>
      <c r="L1098" s="158"/>
      <c r="M1098" s="158"/>
      <c r="N1098" s="158"/>
      <c r="O1098" s="158"/>
      <c r="P1098" s="157"/>
      <c r="Q1098" s="159"/>
      <c r="R1098" s="155" t="str">
        <f ca="1">IF(ISERROR($V1098),"",OFFSET('Smelter Look-up'!$C$4,$V1098-4,0)&amp;"")</f>
        <v/>
      </c>
      <c r="S1098" s="160" t="str">
        <f t="array" aca="1" ref="S1098" ca="1">IF(B1098="","",IF(ISERROR(MATCH($E1098,CL,0)),"Unknown",INDIRECT("'C'!$A$"&amp;MATCH($E1098,CL,0)+1)))</f>
        <v/>
      </c>
      <c r="T1098" s="160" t="str">
        <f t="array" aca="1" ref="T1098" ca="1">IF(B1098="","",IF(ISERROR(MATCH($J1098,SorP!$B$1:$B$6226,0)),"",INDIRECT("'SorP'!$A$"&amp;MATCH($S1098&amp;$J1098,SorP!C:C,0))))</f>
        <v/>
      </c>
      <c r="U1098" s="161"/>
      <c r="V1098" s="151" t="e">
        <f>IF(C1098="",NA(),IF(OR(C1098="Smelter not listed",C1098="Smelter not yet identified"),MATCH($B1098&amp;$D1098,'Smelter Look-up'!$J:$J,0),MATCH($B1098&amp;$C1098,'Smelter Look-up'!$J:$J,0)))</f>
        <v>#N/A</v>
      </c>
      <c r="W1098" s="134"/>
      <c r="X1098" s="134">
        <f t="shared" ca="1" si="14"/>
        <v>0</v>
      </c>
      <c r="Y1098" s="134"/>
      <c r="Z1098" s="134"/>
      <c r="AA1098" s="134"/>
      <c r="AB1098" s="162" t="str">
        <f t="shared" si="15"/>
        <v/>
      </c>
      <c r="AC1098" s="134"/>
      <c r="AD1098" s="134"/>
      <c r="AE1098" s="134"/>
      <c r="AF1098" s="134"/>
      <c r="AG1098" s="134"/>
      <c r="AH1098" s="134"/>
    </row>
    <row r="1099" spans="1:34" ht="12" customHeight="1">
      <c r="A1099" s="160"/>
      <c r="B1099" s="155" t="str">
        <f t="array" ref="B1099">IF(LEN(A1099)=0,"",INDEX('Smelter Look-up'!$A:$A,MATCH($A1099,'Smelter Look-up'!$E:$E,0)))</f>
        <v/>
      </c>
      <c r="C1099" s="158" t="str">
        <f t="array" ref="C1099">IF(LEN(A1099)=0,"",INDEX('Smelter Look-up'!$C:$C,MATCH($A1099,'Smelter Look-up'!$E:$E,0)))</f>
        <v/>
      </c>
      <c r="D1099" s="155"/>
      <c r="E1099" s="155" t="str">
        <f ca="1">IF(ISERROR($V1099),"",OFFSET('Smelter Look-up'!$D$4,$V1099-4,0)&amp;"")</f>
        <v/>
      </c>
      <c r="F1099" s="155" t="str">
        <f ca="1">IF(ISERROR($V1099),"",OFFSET('Smelter Look-up'!$E$4,$V1099-4,0))</f>
        <v/>
      </c>
      <c r="G1099" s="155" t="str">
        <f ca="1">IF(C1099=$X$4,IF(ISERROR($V1099),"Enter smelter details","RMI"),IF(ISERROR($V1099),"",OFFSET('Smelter Look-up'!$F$4,$V1099-4,0)))</f>
        <v/>
      </c>
      <c r="H1099" s="156" t="str">
        <f ca="1">IF(ISERROR($V1099),"",OFFSET('Smelter Look-up'!$G$4,$V1099-4,0))</f>
        <v/>
      </c>
      <c r="I1099" s="157" t="str">
        <f ca="1">IF(ISERROR($V1099),"",OFFSET('Smelter Look-up'!$H$4,$V1099-4,0))</f>
        <v/>
      </c>
      <c r="J1099" s="157" t="str">
        <f ca="1">IF(ISERROR($V1099),"",OFFSET('Smelter Look-up'!$I$4,$V1099-4,0))</f>
        <v/>
      </c>
      <c r="K1099" s="158"/>
      <c r="L1099" s="158"/>
      <c r="M1099" s="158"/>
      <c r="N1099" s="158"/>
      <c r="O1099" s="158"/>
      <c r="P1099" s="157"/>
      <c r="Q1099" s="159"/>
      <c r="R1099" s="155" t="str">
        <f ca="1">IF(ISERROR($V1099),"",OFFSET('Smelter Look-up'!$C$4,$V1099-4,0)&amp;"")</f>
        <v/>
      </c>
      <c r="S1099" s="160" t="str">
        <f t="array" aca="1" ref="S1099" ca="1">IF(B1099="","",IF(ISERROR(MATCH($E1099,CL,0)),"Unknown",INDIRECT("'C'!$A$"&amp;MATCH($E1099,CL,0)+1)))</f>
        <v/>
      </c>
      <c r="T1099" s="160" t="str">
        <f t="array" aca="1" ref="T1099" ca="1">IF(B1099="","",IF(ISERROR(MATCH($J1099,SorP!$B$1:$B$6226,0)),"",INDIRECT("'SorP'!$A$"&amp;MATCH($S1099&amp;$J1099,SorP!C:C,0))))</f>
        <v/>
      </c>
      <c r="U1099" s="161"/>
      <c r="V1099" s="151" t="e">
        <f>IF(C1099="",NA(),IF(OR(C1099="Smelter not listed",C1099="Smelter not yet identified"),MATCH($B1099&amp;$D1099,'Smelter Look-up'!$J:$J,0),MATCH($B1099&amp;$C1099,'Smelter Look-up'!$J:$J,0)))</f>
        <v>#N/A</v>
      </c>
      <c r="W1099" s="134"/>
      <c r="X1099" s="134">
        <f t="shared" ca="1" si="14"/>
        <v>0</v>
      </c>
      <c r="Y1099" s="134"/>
      <c r="Z1099" s="134"/>
      <c r="AA1099" s="134"/>
      <c r="AB1099" s="162" t="str">
        <f t="shared" si="15"/>
        <v/>
      </c>
      <c r="AC1099" s="134"/>
      <c r="AD1099" s="134"/>
      <c r="AE1099" s="134"/>
      <c r="AF1099" s="134"/>
      <c r="AG1099" s="134"/>
      <c r="AH1099" s="134"/>
    </row>
    <row r="1100" spans="1:34" ht="12" customHeight="1">
      <c r="A1100" s="160"/>
      <c r="B1100" s="155" t="str">
        <f t="array" ref="B1100">IF(LEN(A1100)=0,"",INDEX('Smelter Look-up'!$A:$A,MATCH($A1100,'Smelter Look-up'!$E:$E,0)))</f>
        <v/>
      </c>
      <c r="C1100" s="158" t="str">
        <f t="array" ref="C1100">IF(LEN(A1100)=0,"",INDEX('Smelter Look-up'!$C:$C,MATCH($A1100,'Smelter Look-up'!$E:$E,0)))</f>
        <v/>
      </c>
      <c r="D1100" s="155"/>
      <c r="E1100" s="155" t="str">
        <f ca="1">IF(ISERROR($V1100),"",OFFSET('Smelter Look-up'!$D$4,$V1100-4,0)&amp;"")</f>
        <v/>
      </c>
      <c r="F1100" s="155" t="str">
        <f ca="1">IF(ISERROR($V1100),"",OFFSET('Smelter Look-up'!$E$4,$V1100-4,0))</f>
        <v/>
      </c>
      <c r="G1100" s="155" t="str">
        <f ca="1">IF(C1100=$X$4,IF(ISERROR($V1100),"Enter smelter details","RMI"),IF(ISERROR($V1100),"",OFFSET('Smelter Look-up'!$F$4,$V1100-4,0)))</f>
        <v/>
      </c>
      <c r="H1100" s="156" t="str">
        <f ca="1">IF(ISERROR($V1100),"",OFFSET('Smelter Look-up'!$G$4,$V1100-4,0))</f>
        <v/>
      </c>
      <c r="I1100" s="157" t="str">
        <f ca="1">IF(ISERROR($V1100),"",OFFSET('Smelter Look-up'!$H$4,$V1100-4,0))</f>
        <v/>
      </c>
      <c r="J1100" s="157" t="str">
        <f ca="1">IF(ISERROR($V1100),"",OFFSET('Smelter Look-up'!$I$4,$V1100-4,0))</f>
        <v/>
      </c>
      <c r="K1100" s="158"/>
      <c r="L1100" s="158"/>
      <c r="M1100" s="158"/>
      <c r="N1100" s="158"/>
      <c r="O1100" s="158"/>
      <c r="P1100" s="157"/>
      <c r="Q1100" s="159"/>
      <c r="R1100" s="155" t="str">
        <f ca="1">IF(ISERROR($V1100),"",OFFSET('Smelter Look-up'!$C$4,$V1100-4,0)&amp;"")</f>
        <v/>
      </c>
      <c r="S1100" s="160" t="str">
        <f t="array" aca="1" ref="S1100" ca="1">IF(B1100="","",IF(ISERROR(MATCH($E1100,CL,0)),"Unknown",INDIRECT("'C'!$A$"&amp;MATCH($E1100,CL,0)+1)))</f>
        <v/>
      </c>
      <c r="T1100" s="160" t="str">
        <f t="array" aca="1" ref="T1100" ca="1">IF(B1100="","",IF(ISERROR(MATCH($J1100,SorP!$B$1:$B$6226,0)),"",INDIRECT("'SorP'!$A$"&amp;MATCH($S1100&amp;$J1100,SorP!C:C,0))))</f>
        <v/>
      </c>
      <c r="U1100" s="161"/>
      <c r="V1100" s="151" t="e">
        <f>IF(C1100="",NA(),IF(OR(C1100="Smelter not listed",C1100="Smelter not yet identified"),MATCH($B1100&amp;$D1100,'Smelter Look-up'!$J:$J,0),MATCH($B1100&amp;$C1100,'Smelter Look-up'!$J:$J,0)))</f>
        <v>#N/A</v>
      </c>
      <c r="W1100" s="134"/>
      <c r="X1100" s="134">
        <f t="shared" ca="1" si="14"/>
        <v>0</v>
      </c>
      <c r="Y1100" s="134"/>
      <c r="Z1100" s="134"/>
      <c r="AA1100" s="134"/>
      <c r="AB1100" s="162" t="str">
        <f t="shared" si="15"/>
        <v/>
      </c>
      <c r="AC1100" s="134"/>
      <c r="AD1100" s="134"/>
      <c r="AE1100" s="134"/>
      <c r="AF1100" s="134"/>
      <c r="AG1100" s="134"/>
      <c r="AH1100" s="134"/>
    </row>
    <row r="1101" spans="1:34" ht="12" customHeight="1">
      <c r="A1101" s="160"/>
      <c r="B1101" s="155" t="str">
        <f t="array" ref="B1101">IF(LEN(A1101)=0,"",INDEX('Smelter Look-up'!$A:$A,MATCH($A1101,'Smelter Look-up'!$E:$E,0)))</f>
        <v/>
      </c>
      <c r="C1101" s="158" t="str">
        <f t="array" ref="C1101">IF(LEN(A1101)=0,"",INDEX('Smelter Look-up'!$C:$C,MATCH($A1101,'Smelter Look-up'!$E:$E,0)))</f>
        <v/>
      </c>
      <c r="D1101" s="155"/>
      <c r="E1101" s="155" t="str">
        <f ca="1">IF(ISERROR($V1101),"",OFFSET('Smelter Look-up'!$D$4,$V1101-4,0)&amp;"")</f>
        <v/>
      </c>
      <c r="F1101" s="155" t="str">
        <f ca="1">IF(ISERROR($V1101),"",OFFSET('Smelter Look-up'!$E$4,$V1101-4,0))</f>
        <v/>
      </c>
      <c r="G1101" s="155" t="str">
        <f ca="1">IF(C1101=$X$4,IF(ISERROR($V1101),"Enter smelter details","RMI"),IF(ISERROR($V1101),"",OFFSET('Smelter Look-up'!$F$4,$V1101-4,0)))</f>
        <v/>
      </c>
      <c r="H1101" s="156" t="str">
        <f ca="1">IF(ISERROR($V1101),"",OFFSET('Smelter Look-up'!$G$4,$V1101-4,0))</f>
        <v/>
      </c>
      <c r="I1101" s="157" t="str">
        <f ca="1">IF(ISERROR($V1101),"",OFFSET('Smelter Look-up'!$H$4,$V1101-4,0))</f>
        <v/>
      </c>
      <c r="J1101" s="157" t="str">
        <f ca="1">IF(ISERROR($V1101),"",OFFSET('Smelter Look-up'!$I$4,$V1101-4,0))</f>
        <v/>
      </c>
      <c r="K1101" s="158"/>
      <c r="L1101" s="158"/>
      <c r="M1101" s="158"/>
      <c r="N1101" s="158"/>
      <c r="O1101" s="158"/>
      <c r="P1101" s="157"/>
      <c r="Q1101" s="159"/>
      <c r="R1101" s="155" t="str">
        <f ca="1">IF(ISERROR($V1101),"",OFFSET('Smelter Look-up'!$C$4,$V1101-4,0)&amp;"")</f>
        <v/>
      </c>
      <c r="S1101" s="160" t="str">
        <f t="array" aca="1" ref="S1101" ca="1">IF(B1101="","",IF(ISERROR(MATCH($E1101,CL,0)),"Unknown",INDIRECT("'C'!$A$"&amp;MATCH($E1101,CL,0)+1)))</f>
        <v/>
      </c>
      <c r="T1101" s="160" t="str">
        <f t="array" aca="1" ref="T1101" ca="1">IF(B1101="","",IF(ISERROR(MATCH($J1101,SorP!$B$1:$B$6226,0)),"",INDIRECT("'SorP'!$A$"&amp;MATCH($S1101&amp;$J1101,SorP!C:C,0))))</f>
        <v/>
      </c>
      <c r="U1101" s="161"/>
      <c r="V1101" s="151" t="e">
        <f>IF(C1101="",NA(),IF(OR(C1101="Smelter not listed",C1101="Smelter not yet identified"),MATCH($B1101&amp;$D1101,'Smelter Look-up'!$J:$J,0),MATCH($B1101&amp;$C1101,'Smelter Look-up'!$J:$J,0)))</f>
        <v>#N/A</v>
      </c>
      <c r="W1101" s="134"/>
      <c r="X1101" s="134">
        <f t="shared" ca="1" si="14"/>
        <v>0</v>
      </c>
      <c r="Y1101" s="134"/>
      <c r="Z1101" s="134"/>
      <c r="AA1101" s="134"/>
      <c r="AB1101" s="162" t="str">
        <f t="shared" si="15"/>
        <v/>
      </c>
      <c r="AC1101" s="134"/>
      <c r="AD1101" s="134"/>
      <c r="AE1101" s="134"/>
      <c r="AF1101" s="134"/>
      <c r="AG1101" s="134"/>
      <c r="AH1101" s="134"/>
    </row>
    <row r="1102" spans="1:34" ht="12" customHeight="1">
      <c r="A1102" s="160"/>
      <c r="B1102" s="155" t="str">
        <f t="array" ref="B1102">IF(LEN(A1102)=0,"",INDEX('Smelter Look-up'!$A:$A,MATCH($A1102,'Smelter Look-up'!$E:$E,0)))</f>
        <v/>
      </c>
      <c r="C1102" s="158" t="str">
        <f t="array" ref="C1102">IF(LEN(A1102)=0,"",INDEX('Smelter Look-up'!$C:$C,MATCH($A1102,'Smelter Look-up'!$E:$E,0)))</f>
        <v/>
      </c>
      <c r="D1102" s="155"/>
      <c r="E1102" s="155" t="str">
        <f ca="1">IF(ISERROR($V1102),"",OFFSET('Smelter Look-up'!$D$4,$V1102-4,0)&amp;"")</f>
        <v/>
      </c>
      <c r="F1102" s="155" t="str">
        <f ca="1">IF(ISERROR($V1102),"",OFFSET('Smelter Look-up'!$E$4,$V1102-4,0))</f>
        <v/>
      </c>
      <c r="G1102" s="155" t="str">
        <f ca="1">IF(C1102=$X$4,IF(ISERROR($V1102),"Enter smelter details","RMI"),IF(ISERROR($V1102),"",OFFSET('Smelter Look-up'!$F$4,$V1102-4,0)))</f>
        <v/>
      </c>
      <c r="H1102" s="156" t="str">
        <f ca="1">IF(ISERROR($V1102),"",OFFSET('Smelter Look-up'!$G$4,$V1102-4,0))</f>
        <v/>
      </c>
      <c r="I1102" s="157" t="str">
        <f ca="1">IF(ISERROR($V1102),"",OFFSET('Smelter Look-up'!$H$4,$V1102-4,0))</f>
        <v/>
      </c>
      <c r="J1102" s="157" t="str">
        <f ca="1">IF(ISERROR($V1102),"",OFFSET('Smelter Look-up'!$I$4,$V1102-4,0))</f>
        <v/>
      </c>
      <c r="K1102" s="158"/>
      <c r="L1102" s="158"/>
      <c r="M1102" s="158"/>
      <c r="N1102" s="158"/>
      <c r="O1102" s="158"/>
      <c r="P1102" s="157"/>
      <c r="Q1102" s="159"/>
      <c r="R1102" s="155" t="str">
        <f ca="1">IF(ISERROR($V1102),"",OFFSET('Smelter Look-up'!$C$4,$V1102-4,0)&amp;"")</f>
        <v/>
      </c>
      <c r="S1102" s="160" t="str">
        <f t="array" aca="1" ref="S1102" ca="1">IF(B1102="","",IF(ISERROR(MATCH($E1102,CL,0)),"Unknown",INDIRECT("'C'!$A$"&amp;MATCH($E1102,CL,0)+1)))</f>
        <v/>
      </c>
      <c r="T1102" s="160" t="str">
        <f t="array" aca="1" ref="T1102" ca="1">IF(B1102="","",IF(ISERROR(MATCH($J1102,SorP!$B$1:$B$6226,0)),"",INDIRECT("'SorP'!$A$"&amp;MATCH($S1102&amp;$J1102,SorP!C:C,0))))</f>
        <v/>
      </c>
      <c r="U1102" s="161"/>
      <c r="V1102" s="151" t="e">
        <f>IF(C1102="",NA(),IF(OR(C1102="Smelter not listed",C1102="Smelter not yet identified"),MATCH($B1102&amp;$D1102,'Smelter Look-up'!$J:$J,0),MATCH($B1102&amp;$C1102,'Smelter Look-up'!$J:$J,0)))</f>
        <v>#N/A</v>
      </c>
      <c r="W1102" s="134"/>
      <c r="X1102" s="134">
        <f t="shared" ca="1" si="14"/>
        <v>0</v>
      </c>
      <c r="Y1102" s="134"/>
      <c r="Z1102" s="134"/>
      <c r="AA1102" s="134"/>
      <c r="AB1102" s="162" t="str">
        <f t="shared" si="15"/>
        <v/>
      </c>
      <c r="AC1102" s="134"/>
      <c r="AD1102" s="134"/>
      <c r="AE1102" s="134"/>
      <c r="AF1102" s="134"/>
      <c r="AG1102" s="134"/>
      <c r="AH1102" s="134"/>
    </row>
    <row r="1103" spans="1:34" ht="12" customHeight="1">
      <c r="A1103" s="160"/>
      <c r="B1103" s="155" t="str">
        <f t="array" ref="B1103">IF(LEN(A1103)=0,"",INDEX('Smelter Look-up'!$A:$A,MATCH($A1103,'Smelter Look-up'!$E:$E,0)))</f>
        <v/>
      </c>
      <c r="C1103" s="158" t="str">
        <f t="array" ref="C1103">IF(LEN(A1103)=0,"",INDEX('Smelter Look-up'!$C:$C,MATCH($A1103,'Smelter Look-up'!$E:$E,0)))</f>
        <v/>
      </c>
      <c r="D1103" s="155"/>
      <c r="E1103" s="155" t="str">
        <f ca="1">IF(ISERROR($V1103),"",OFFSET('Smelter Look-up'!$D$4,$V1103-4,0)&amp;"")</f>
        <v/>
      </c>
      <c r="F1103" s="155" t="str">
        <f ca="1">IF(ISERROR($V1103),"",OFFSET('Smelter Look-up'!$E$4,$V1103-4,0))</f>
        <v/>
      </c>
      <c r="G1103" s="155" t="str">
        <f ca="1">IF(C1103=$X$4,IF(ISERROR($V1103),"Enter smelter details","RMI"),IF(ISERROR($V1103),"",OFFSET('Smelter Look-up'!$F$4,$V1103-4,0)))</f>
        <v/>
      </c>
      <c r="H1103" s="156" t="str">
        <f ca="1">IF(ISERROR($V1103),"",OFFSET('Smelter Look-up'!$G$4,$V1103-4,0))</f>
        <v/>
      </c>
      <c r="I1103" s="157" t="str">
        <f ca="1">IF(ISERROR($V1103),"",OFFSET('Smelter Look-up'!$H$4,$V1103-4,0))</f>
        <v/>
      </c>
      <c r="J1103" s="157" t="str">
        <f ca="1">IF(ISERROR($V1103),"",OFFSET('Smelter Look-up'!$I$4,$V1103-4,0))</f>
        <v/>
      </c>
      <c r="K1103" s="158"/>
      <c r="L1103" s="158"/>
      <c r="M1103" s="158"/>
      <c r="N1103" s="158"/>
      <c r="O1103" s="158"/>
      <c r="P1103" s="157"/>
      <c r="Q1103" s="159"/>
      <c r="R1103" s="155" t="str">
        <f ca="1">IF(ISERROR($V1103),"",OFFSET('Smelter Look-up'!$C$4,$V1103-4,0)&amp;"")</f>
        <v/>
      </c>
      <c r="S1103" s="160" t="str">
        <f t="array" aca="1" ref="S1103" ca="1">IF(B1103="","",IF(ISERROR(MATCH($E1103,CL,0)),"Unknown",INDIRECT("'C'!$A$"&amp;MATCH($E1103,CL,0)+1)))</f>
        <v/>
      </c>
      <c r="T1103" s="160" t="str">
        <f t="array" aca="1" ref="T1103" ca="1">IF(B1103="","",IF(ISERROR(MATCH($J1103,SorP!$B$1:$B$6226,0)),"",INDIRECT("'SorP'!$A$"&amp;MATCH($S1103&amp;$J1103,SorP!C:C,0))))</f>
        <v/>
      </c>
      <c r="U1103" s="161"/>
      <c r="V1103" s="151" t="e">
        <f>IF(C1103="",NA(),IF(OR(C1103="Smelter not listed",C1103="Smelter not yet identified"),MATCH($B1103&amp;$D1103,'Smelter Look-up'!$J:$J,0),MATCH($B1103&amp;$C1103,'Smelter Look-up'!$J:$J,0)))</f>
        <v>#N/A</v>
      </c>
      <c r="W1103" s="134"/>
      <c r="X1103" s="134">
        <f t="shared" ca="1" si="14"/>
        <v>0</v>
      </c>
      <c r="Y1103" s="134"/>
      <c r="Z1103" s="134"/>
      <c r="AA1103" s="134"/>
      <c r="AB1103" s="162" t="str">
        <f t="shared" si="15"/>
        <v/>
      </c>
      <c r="AC1103" s="134"/>
      <c r="AD1103" s="134"/>
      <c r="AE1103" s="134"/>
      <c r="AF1103" s="134"/>
      <c r="AG1103" s="134"/>
      <c r="AH1103" s="134"/>
    </row>
    <row r="1104" spans="1:34" ht="12" customHeight="1">
      <c r="A1104" s="160"/>
      <c r="B1104" s="155" t="str">
        <f t="array" ref="B1104">IF(LEN(A1104)=0,"",INDEX('Smelter Look-up'!$A:$A,MATCH($A1104,'Smelter Look-up'!$E:$E,0)))</f>
        <v/>
      </c>
      <c r="C1104" s="158" t="str">
        <f t="array" ref="C1104">IF(LEN(A1104)=0,"",INDEX('Smelter Look-up'!$C:$C,MATCH($A1104,'Smelter Look-up'!$E:$E,0)))</f>
        <v/>
      </c>
      <c r="D1104" s="155"/>
      <c r="E1104" s="155" t="str">
        <f ca="1">IF(ISERROR($V1104),"",OFFSET('Smelter Look-up'!$D$4,$V1104-4,0)&amp;"")</f>
        <v/>
      </c>
      <c r="F1104" s="155" t="str">
        <f ca="1">IF(ISERROR($V1104),"",OFFSET('Smelter Look-up'!$E$4,$V1104-4,0))</f>
        <v/>
      </c>
      <c r="G1104" s="155" t="str">
        <f ca="1">IF(C1104=$X$4,IF(ISERROR($V1104),"Enter smelter details","RMI"),IF(ISERROR($V1104),"",OFFSET('Smelter Look-up'!$F$4,$V1104-4,0)))</f>
        <v/>
      </c>
      <c r="H1104" s="156" t="str">
        <f ca="1">IF(ISERROR($V1104),"",OFFSET('Smelter Look-up'!$G$4,$V1104-4,0))</f>
        <v/>
      </c>
      <c r="I1104" s="157" t="str">
        <f ca="1">IF(ISERROR($V1104),"",OFFSET('Smelter Look-up'!$H$4,$V1104-4,0))</f>
        <v/>
      </c>
      <c r="J1104" s="157" t="str">
        <f ca="1">IF(ISERROR($V1104),"",OFFSET('Smelter Look-up'!$I$4,$V1104-4,0))</f>
        <v/>
      </c>
      <c r="K1104" s="158"/>
      <c r="L1104" s="158"/>
      <c r="M1104" s="158"/>
      <c r="N1104" s="158"/>
      <c r="O1104" s="158"/>
      <c r="P1104" s="157"/>
      <c r="Q1104" s="159"/>
      <c r="R1104" s="155" t="str">
        <f ca="1">IF(ISERROR($V1104),"",OFFSET('Smelter Look-up'!$C$4,$V1104-4,0)&amp;"")</f>
        <v/>
      </c>
      <c r="S1104" s="160" t="str">
        <f t="array" aca="1" ref="S1104" ca="1">IF(B1104="","",IF(ISERROR(MATCH($E1104,CL,0)),"Unknown",INDIRECT("'C'!$A$"&amp;MATCH($E1104,CL,0)+1)))</f>
        <v/>
      </c>
      <c r="T1104" s="160" t="str">
        <f t="array" aca="1" ref="T1104" ca="1">IF(B1104="","",IF(ISERROR(MATCH($J1104,SorP!$B$1:$B$6226,0)),"",INDIRECT("'SorP'!$A$"&amp;MATCH($S1104&amp;$J1104,SorP!C:C,0))))</f>
        <v/>
      </c>
      <c r="U1104" s="161"/>
      <c r="V1104" s="151" t="e">
        <f>IF(C1104="",NA(),IF(OR(C1104="Smelter not listed",C1104="Smelter not yet identified"),MATCH($B1104&amp;$D1104,'Smelter Look-up'!$J:$J,0),MATCH($B1104&amp;$C1104,'Smelter Look-up'!$J:$J,0)))</f>
        <v>#N/A</v>
      </c>
      <c r="W1104" s="134"/>
      <c r="X1104" s="134">
        <f t="shared" ca="1" si="14"/>
        <v>0</v>
      </c>
      <c r="Y1104" s="134"/>
      <c r="Z1104" s="134"/>
      <c r="AA1104" s="134"/>
      <c r="AB1104" s="162" t="str">
        <f t="shared" si="15"/>
        <v/>
      </c>
      <c r="AC1104" s="134"/>
      <c r="AD1104" s="134"/>
      <c r="AE1104" s="134"/>
      <c r="AF1104" s="134"/>
      <c r="AG1104" s="134"/>
      <c r="AH1104" s="134"/>
    </row>
    <row r="1105" spans="1:34" ht="12" customHeight="1">
      <c r="A1105" s="160"/>
      <c r="B1105" s="155" t="str">
        <f t="array" ref="B1105">IF(LEN(A1105)=0,"",INDEX('Smelter Look-up'!$A:$A,MATCH($A1105,'Smelter Look-up'!$E:$E,0)))</f>
        <v/>
      </c>
      <c r="C1105" s="158" t="str">
        <f t="array" ref="C1105">IF(LEN(A1105)=0,"",INDEX('Smelter Look-up'!$C:$C,MATCH($A1105,'Smelter Look-up'!$E:$E,0)))</f>
        <v/>
      </c>
      <c r="D1105" s="155"/>
      <c r="E1105" s="155" t="str">
        <f ca="1">IF(ISERROR($V1105),"",OFFSET('Smelter Look-up'!$D$4,$V1105-4,0)&amp;"")</f>
        <v/>
      </c>
      <c r="F1105" s="155" t="str">
        <f ca="1">IF(ISERROR($V1105),"",OFFSET('Smelter Look-up'!$E$4,$V1105-4,0))</f>
        <v/>
      </c>
      <c r="G1105" s="155" t="str">
        <f ca="1">IF(C1105=$X$4,IF(ISERROR($V1105),"Enter smelter details","RMI"),IF(ISERROR($V1105),"",OFFSET('Smelter Look-up'!$F$4,$V1105-4,0)))</f>
        <v/>
      </c>
      <c r="H1105" s="156" t="str">
        <f ca="1">IF(ISERROR($V1105),"",OFFSET('Smelter Look-up'!$G$4,$V1105-4,0))</f>
        <v/>
      </c>
      <c r="I1105" s="157" t="str">
        <f ca="1">IF(ISERROR($V1105),"",OFFSET('Smelter Look-up'!$H$4,$V1105-4,0))</f>
        <v/>
      </c>
      <c r="J1105" s="157" t="str">
        <f ca="1">IF(ISERROR($V1105),"",OFFSET('Smelter Look-up'!$I$4,$V1105-4,0))</f>
        <v/>
      </c>
      <c r="K1105" s="158"/>
      <c r="L1105" s="158"/>
      <c r="M1105" s="158"/>
      <c r="N1105" s="158"/>
      <c r="O1105" s="158"/>
      <c r="P1105" s="157"/>
      <c r="Q1105" s="159"/>
      <c r="R1105" s="155" t="str">
        <f ca="1">IF(ISERROR($V1105),"",OFFSET('Smelter Look-up'!$C$4,$V1105-4,0)&amp;"")</f>
        <v/>
      </c>
      <c r="S1105" s="160" t="str">
        <f t="array" aca="1" ref="S1105" ca="1">IF(B1105="","",IF(ISERROR(MATCH($E1105,CL,0)),"Unknown",INDIRECT("'C'!$A$"&amp;MATCH($E1105,CL,0)+1)))</f>
        <v/>
      </c>
      <c r="T1105" s="160" t="str">
        <f t="array" aca="1" ref="T1105" ca="1">IF(B1105="","",IF(ISERROR(MATCH($J1105,SorP!$B$1:$B$6226,0)),"",INDIRECT("'SorP'!$A$"&amp;MATCH($S1105&amp;$J1105,SorP!C:C,0))))</f>
        <v/>
      </c>
      <c r="U1105" s="161"/>
      <c r="V1105" s="151" t="e">
        <f>IF(C1105="",NA(),IF(OR(C1105="Smelter not listed",C1105="Smelter not yet identified"),MATCH($B1105&amp;$D1105,'Smelter Look-up'!$J:$J,0),MATCH($B1105&amp;$C1105,'Smelter Look-up'!$J:$J,0)))</f>
        <v>#N/A</v>
      </c>
      <c r="W1105" s="134"/>
      <c r="X1105" s="134">
        <f t="shared" ca="1" si="14"/>
        <v>0</v>
      </c>
      <c r="Y1105" s="134"/>
      <c r="Z1105" s="134"/>
      <c r="AA1105" s="134"/>
      <c r="AB1105" s="162" t="str">
        <f t="shared" si="15"/>
        <v/>
      </c>
      <c r="AC1105" s="134"/>
      <c r="AD1105" s="134"/>
      <c r="AE1105" s="134"/>
      <c r="AF1105" s="134"/>
      <c r="AG1105" s="134"/>
      <c r="AH1105" s="134"/>
    </row>
    <row r="1106" spans="1:34" ht="12" customHeight="1">
      <c r="A1106" s="160"/>
      <c r="B1106" s="155" t="str">
        <f t="array" ref="B1106">IF(LEN(A1106)=0,"",INDEX('Smelter Look-up'!$A:$A,MATCH($A1106,'Smelter Look-up'!$E:$E,0)))</f>
        <v/>
      </c>
      <c r="C1106" s="158" t="str">
        <f t="array" ref="C1106">IF(LEN(A1106)=0,"",INDEX('Smelter Look-up'!$C:$C,MATCH($A1106,'Smelter Look-up'!$E:$E,0)))</f>
        <v/>
      </c>
      <c r="D1106" s="155"/>
      <c r="E1106" s="155" t="str">
        <f ca="1">IF(ISERROR($V1106),"",OFFSET('Smelter Look-up'!$D$4,$V1106-4,0)&amp;"")</f>
        <v/>
      </c>
      <c r="F1106" s="155" t="str">
        <f ca="1">IF(ISERROR($V1106),"",OFFSET('Smelter Look-up'!$E$4,$V1106-4,0))</f>
        <v/>
      </c>
      <c r="G1106" s="155" t="str">
        <f ca="1">IF(C1106=$X$4,IF(ISERROR($V1106),"Enter smelter details","RMI"),IF(ISERROR($V1106),"",OFFSET('Smelter Look-up'!$F$4,$V1106-4,0)))</f>
        <v/>
      </c>
      <c r="H1106" s="156" t="str">
        <f ca="1">IF(ISERROR($V1106),"",OFFSET('Smelter Look-up'!$G$4,$V1106-4,0))</f>
        <v/>
      </c>
      <c r="I1106" s="157" t="str">
        <f ca="1">IF(ISERROR($V1106),"",OFFSET('Smelter Look-up'!$H$4,$V1106-4,0))</f>
        <v/>
      </c>
      <c r="J1106" s="157" t="str">
        <f ca="1">IF(ISERROR($V1106),"",OFFSET('Smelter Look-up'!$I$4,$V1106-4,0))</f>
        <v/>
      </c>
      <c r="K1106" s="158"/>
      <c r="L1106" s="158"/>
      <c r="M1106" s="158"/>
      <c r="N1106" s="158"/>
      <c r="O1106" s="158"/>
      <c r="P1106" s="157"/>
      <c r="Q1106" s="159"/>
      <c r="R1106" s="155" t="str">
        <f ca="1">IF(ISERROR($V1106),"",OFFSET('Smelter Look-up'!$C$4,$V1106-4,0)&amp;"")</f>
        <v/>
      </c>
      <c r="S1106" s="160" t="str">
        <f t="array" aca="1" ref="S1106" ca="1">IF(B1106="","",IF(ISERROR(MATCH($E1106,CL,0)),"Unknown",INDIRECT("'C'!$A$"&amp;MATCH($E1106,CL,0)+1)))</f>
        <v/>
      </c>
      <c r="T1106" s="160" t="str">
        <f t="array" aca="1" ref="T1106" ca="1">IF(B1106="","",IF(ISERROR(MATCH($J1106,SorP!$B$1:$B$6226,0)),"",INDIRECT("'SorP'!$A$"&amp;MATCH($S1106&amp;$J1106,SorP!C:C,0))))</f>
        <v/>
      </c>
      <c r="U1106" s="161"/>
      <c r="V1106" s="151" t="e">
        <f>IF(C1106="",NA(),IF(OR(C1106="Smelter not listed",C1106="Smelter not yet identified"),MATCH($B1106&amp;$D1106,'Smelter Look-up'!$J:$J,0),MATCH($B1106&amp;$C1106,'Smelter Look-up'!$J:$J,0)))</f>
        <v>#N/A</v>
      </c>
      <c r="W1106" s="134"/>
      <c r="X1106" s="134">
        <f t="shared" ca="1" si="14"/>
        <v>0</v>
      </c>
      <c r="Y1106" s="134"/>
      <c r="Z1106" s="134"/>
      <c r="AA1106" s="134"/>
      <c r="AB1106" s="162" t="str">
        <f t="shared" si="15"/>
        <v/>
      </c>
      <c r="AC1106" s="134"/>
      <c r="AD1106" s="134"/>
      <c r="AE1106" s="134"/>
      <c r="AF1106" s="134"/>
      <c r="AG1106" s="134"/>
      <c r="AH1106" s="134"/>
    </row>
    <row r="1107" spans="1:34" ht="12" customHeight="1">
      <c r="A1107" s="160"/>
      <c r="B1107" s="155" t="str">
        <f t="array" ref="B1107">IF(LEN(A1107)=0,"",INDEX('Smelter Look-up'!$A:$A,MATCH($A1107,'Smelter Look-up'!$E:$E,0)))</f>
        <v/>
      </c>
      <c r="C1107" s="158" t="str">
        <f t="array" ref="C1107">IF(LEN(A1107)=0,"",INDEX('Smelter Look-up'!$C:$C,MATCH($A1107,'Smelter Look-up'!$E:$E,0)))</f>
        <v/>
      </c>
      <c r="D1107" s="155"/>
      <c r="E1107" s="155" t="str">
        <f ca="1">IF(ISERROR($V1107),"",OFFSET('Smelter Look-up'!$D$4,$V1107-4,0)&amp;"")</f>
        <v/>
      </c>
      <c r="F1107" s="155" t="str">
        <f ca="1">IF(ISERROR($V1107),"",OFFSET('Smelter Look-up'!$E$4,$V1107-4,0))</f>
        <v/>
      </c>
      <c r="G1107" s="155" t="str">
        <f ca="1">IF(C1107=$X$4,IF(ISERROR($V1107),"Enter smelter details","RMI"),IF(ISERROR($V1107),"",OFFSET('Smelter Look-up'!$F$4,$V1107-4,0)))</f>
        <v/>
      </c>
      <c r="H1107" s="156" t="str">
        <f ca="1">IF(ISERROR($V1107),"",OFFSET('Smelter Look-up'!$G$4,$V1107-4,0))</f>
        <v/>
      </c>
      <c r="I1107" s="157" t="str">
        <f ca="1">IF(ISERROR($V1107),"",OFFSET('Smelter Look-up'!$H$4,$V1107-4,0))</f>
        <v/>
      </c>
      <c r="J1107" s="157" t="str">
        <f ca="1">IF(ISERROR($V1107),"",OFFSET('Smelter Look-up'!$I$4,$V1107-4,0))</f>
        <v/>
      </c>
      <c r="K1107" s="158"/>
      <c r="L1107" s="158"/>
      <c r="M1107" s="158"/>
      <c r="N1107" s="158"/>
      <c r="O1107" s="158"/>
      <c r="P1107" s="157"/>
      <c r="Q1107" s="159"/>
      <c r="R1107" s="155" t="str">
        <f ca="1">IF(ISERROR($V1107),"",OFFSET('Smelter Look-up'!$C$4,$V1107-4,0)&amp;"")</f>
        <v/>
      </c>
      <c r="S1107" s="160" t="str">
        <f t="array" aca="1" ref="S1107" ca="1">IF(B1107="","",IF(ISERROR(MATCH($E1107,CL,0)),"Unknown",INDIRECT("'C'!$A$"&amp;MATCH($E1107,CL,0)+1)))</f>
        <v/>
      </c>
      <c r="T1107" s="160" t="str">
        <f t="array" aca="1" ref="T1107" ca="1">IF(B1107="","",IF(ISERROR(MATCH($J1107,SorP!$B$1:$B$6226,0)),"",INDIRECT("'SorP'!$A$"&amp;MATCH($S1107&amp;$J1107,SorP!C:C,0))))</f>
        <v/>
      </c>
      <c r="U1107" s="161"/>
      <c r="V1107" s="151" t="e">
        <f>IF(C1107="",NA(),IF(OR(C1107="Smelter not listed",C1107="Smelter not yet identified"),MATCH($B1107&amp;$D1107,'Smelter Look-up'!$J:$J,0),MATCH($B1107&amp;$C1107,'Smelter Look-up'!$J:$J,0)))</f>
        <v>#N/A</v>
      </c>
      <c r="W1107" s="134"/>
      <c r="X1107" s="134">
        <f t="shared" ca="1" si="14"/>
        <v>0</v>
      </c>
      <c r="Y1107" s="134"/>
      <c r="Z1107" s="134"/>
      <c r="AA1107" s="134"/>
      <c r="AB1107" s="162" t="str">
        <f t="shared" si="15"/>
        <v/>
      </c>
      <c r="AC1107" s="134"/>
      <c r="AD1107" s="134"/>
      <c r="AE1107" s="134"/>
      <c r="AF1107" s="134"/>
      <c r="AG1107" s="134"/>
      <c r="AH1107" s="134"/>
    </row>
    <row r="1108" spans="1:34" ht="12" customHeight="1">
      <c r="A1108" s="160"/>
      <c r="B1108" s="155" t="str">
        <f t="array" ref="B1108">IF(LEN(A1108)=0,"",INDEX('Smelter Look-up'!$A:$A,MATCH($A1108,'Smelter Look-up'!$E:$E,0)))</f>
        <v/>
      </c>
      <c r="C1108" s="158" t="str">
        <f t="array" ref="C1108">IF(LEN(A1108)=0,"",INDEX('Smelter Look-up'!$C:$C,MATCH($A1108,'Smelter Look-up'!$E:$E,0)))</f>
        <v/>
      </c>
      <c r="D1108" s="155"/>
      <c r="E1108" s="155" t="str">
        <f ca="1">IF(ISERROR($V1108),"",OFFSET('Smelter Look-up'!$D$4,$V1108-4,0)&amp;"")</f>
        <v/>
      </c>
      <c r="F1108" s="155" t="str">
        <f ca="1">IF(ISERROR($V1108),"",OFFSET('Smelter Look-up'!$E$4,$V1108-4,0))</f>
        <v/>
      </c>
      <c r="G1108" s="155" t="str">
        <f ca="1">IF(C1108=$X$4,IF(ISERROR($V1108),"Enter smelter details","RMI"),IF(ISERROR($V1108),"",OFFSET('Smelter Look-up'!$F$4,$V1108-4,0)))</f>
        <v/>
      </c>
      <c r="H1108" s="156" t="str">
        <f ca="1">IF(ISERROR($V1108),"",OFFSET('Smelter Look-up'!$G$4,$V1108-4,0))</f>
        <v/>
      </c>
      <c r="I1108" s="157" t="str">
        <f ca="1">IF(ISERROR($V1108),"",OFFSET('Smelter Look-up'!$H$4,$V1108-4,0))</f>
        <v/>
      </c>
      <c r="J1108" s="157" t="str">
        <f ca="1">IF(ISERROR($V1108),"",OFFSET('Smelter Look-up'!$I$4,$V1108-4,0))</f>
        <v/>
      </c>
      <c r="K1108" s="158"/>
      <c r="L1108" s="158"/>
      <c r="M1108" s="158"/>
      <c r="N1108" s="158"/>
      <c r="O1108" s="158"/>
      <c r="P1108" s="157"/>
      <c r="Q1108" s="159"/>
      <c r="R1108" s="155" t="str">
        <f ca="1">IF(ISERROR($V1108),"",OFFSET('Smelter Look-up'!$C$4,$V1108-4,0)&amp;"")</f>
        <v/>
      </c>
      <c r="S1108" s="160" t="str">
        <f t="array" aca="1" ref="S1108" ca="1">IF(B1108="","",IF(ISERROR(MATCH($E1108,CL,0)),"Unknown",INDIRECT("'C'!$A$"&amp;MATCH($E1108,CL,0)+1)))</f>
        <v/>
      </c>
      <c r="T1108" s="160" t="str">
        <f t="array" aca="1" ref="T1108" ca="1">IF(B1108="","",IF(ISERROR(MATCH($J1108,SorP!$B$1:$B$6226,0)),"",INDIRECT("'SorP'!$A$"&amp;MATCH($S1108&amp;$J1108,SorP!C:C,0))))</f>
        <v/>
      </c>
      <c r="U1108" s="161"/>
      <c r="V1108" s="151" t="e">
        <f>IF(C1108="",NA(),IF(OR(C1108="Smelter not listed",C1108="Smelter not yet identified"),MATCH($B1108&amp;$D1108,'Smelter Look-up'!$J:$J,0),MATCH($B1108&amp;$C1108,'Smelter Look-up'!$J:$J,0)))</f>
        <v>#N/A</v>
      </c>
      <c r="W1108" s="134"/>
      <c r="X1108" s="134">
        <f t="shared" ca="1" si="14"/>
        <v>0</v>
      </c>
      <c r="Y1108" s="134"/>
      <c r="Z1108" s="134"/>
      <c r="AA1108" s="134"/>
      <c r="AB1108" s="162" t="str">
        <f t="shared" si="15"/>
        <v/>
      </c>
      <c r="AC1108" s="134"/>
      <c r="AD1108" s="134"/>
      <c r="AE1108" s="134"/>
      <c r="AF1108" s="134"/>
      <c r="AG1108" s="134"/>
      <c r="AH1108" s="134"/>
    </row>
    <row r="1109" spans="1:34" ht="12" customHeight="1">
      <c r="A1109" s="160"/>
      <c r="B1109" s="155" t="str">
        <f t="array" ref="B1109">IF(LEN(A1109)=0,"",INDEX('Smelter Look-up'!$A:$A,MATCH($A1109,'Smelter Look-up'!$E:$E,0)))</f>
        <v/>
      </c>
      <c r="C1109" s="158" t="str">
        <f t="array" ref="C1109">IF(LEN(A1109)=0,"",INDEX('Smelter Look-up'!$C:$C,MATCH($A1109,'Smelter Look-up'!$E:$E,0)))</f>
        <v/>
      </c>
      <c r="D1109" s="155"/>
      <c r="E1109" s="155" t="str">
        <f ca="1">IF(ISERROR($V1109),"",OFFSET('Smelter Look-up'!$D$4,$V1109-4,0)&amp;"")</f>
        <v/>
      </c>
      <c r="F1109" s="155" t="str">
        <f ca="1">IF(ISERROR($V1109),"",OFFSET('Smelter Look-up'!$E$4,$V1109-4,0))</f>
        <v/>
      </c>
      <c r="G1109" s="155" t="str">
        <f ca="1">IF(C1109=$X$4,IF(ISERROR($V1109),"Enter smelter details","RMI"),IF(ISERROR($V1109),"",OFFSET('Smelter Look-up'!$F$4,$V1109-4,0)))</f>
        <v/>
      </c>
      <c r="H1109" s="156" t="str">
        <f ca="1">IF(ISERROR($V1109),"",OFFSET('Smelter Look-up'!$G$4,$V1109-4,0))</f>
        <v/>
      </c>
      <c r="I1109" s="157" t="str">
        <f ca="1">IF(ISERROR($V1109),"",OFFSET('Smelter Look-up'!$H$4,$V1109-4,0))</f>
        <v/>
      </c>
      <c r="J1109" s="157" t="str">
        <f ca="1">IF(ISERROR($V1109),"",OFFSET('Smelter Look-up'!$I$4,$V1109-4,0))</f>
        <v/>
      </c>
      <c r="K1109" s="158"/>
      <c r="L1109" s="158"/>
      <c r="M1109" s="158"/>
      <c r="N1109" s="158"/>
      <c r="O1109" s="158"/>
      <c r="P1109" s="157"/>
      <c r="Q1109" s="159"/>
      <c r="R1109" s="155" t="str">
        <f ca="1">IF(ISERROR($V1109),"",OFFSET('Smelter Look-up'!$C$4,$V1109-4,0)&amp;"")</f>
        <v/>
      </c>
      <c r="S1109" s="160" t="str">
        <f t="array" aca="1" ref="S1109" ca="1">IF(B1109="","",IF(ISERROR(MATCH($E1109,CL,0)),"Unknown",INDIRECT("'C'!$A$"&amp;MATCH($E1109,CL,0)+1)))</f>
        <v/>
      </c>
      <c r="T1109" s="160" t="str">
        <f t="array" aca="1" ref="T1109" ca="1">IF(B1109="","",IF(ISERROR(MATCH($J1109,SorP!$B$1:$B$6226,0)),"",INDIRECT("'SorP'!$A$"&amp;MATCH($S1109&amp;$J1109,SorP!C:C,0))))</f>
        <v/>
      </c>
      <c r="U1109" s="161"/>
      <c r="V1109" s="151" t="e">
        <f>IF(C1109="",NA(),IF(OR(C1109="Smelter not listed",C1109="Smelter not yet identified"),MATCH($B1109&amp;$D1109,'Smelter Look-up'!$J:$J,0),MATCH($B1109&amp;$C1109,'Smelter Look-up'!$J:$J,0)))</f>
        <v>#N/A</v>
      </c>
      <c r="W1109" s="134"/>
      <c r="X1109" s="134">
        <f t="shared" ca="1" si="14"/>
        <v>0</v>
      </c>
      <c r="Y1109" s="134"/>
      <c r="Z1109" s="134"/>
      <c r="AA1109" s="134"/>
      <c r="AB1109" s="162" t="str">
        <f t="shared" si="15"/>
        <v/>
      </c>
      <c r="AC1109" s="134"/>
      <c r="AD1109" s="134"/>
      <c r="AE1109" s="134"/>
      <c r="AF1109" s="134"/>
      <c r="AG1109" s="134"/>
      <c r="AH1109" s="134"/>
    </row>
    <row r="1110" spans="1:34" ht="12" customHeight="1">
      <c r="A1110" s="160"/>
      <c r="B1110" s="155" t="str">
        <f t="array" ref="B1110">IF(LEN(A1110)=0,"",INDEX('Smelter Look-up'!$A:$A,MATCH($A1110,'Smelter Look-up'!$E:$E,0)))</f>
        <v/>
      </c>
      <c r="C1110" s="158" t="str">
        <f t="array" ref="C1110">IF(LEN(A1110)=0,"",INDEX('Smelter Look-up'!$C:$C,MATCH($A1110,'Smelter Look-up'!$E:$E,0)))</f>
        <v/>
      </c>
      <c r="D1110" s="155"/>
      <c r="E1110" s="155" t="str">
        <f ca="1">IF(ISERROR($V1110),"",OFFSET('Smelter Look-up'!$D$4,$V1110-4,0)&amp;"")</f>
        <v/>
      </c>
      <c r="F1110" s="155" t="str">
        <f ca="1">IF(ISERROR($V1110),"",OFFSET('Smelter Look-up'!$E$4,$V1110-4,0))</f>
        <v/>
      </c>
      <c r="G1110" s="155" t="str">
        <f ca="1">IF(C1110=$X$4,IF(ISERROR($V1110),"Enter smelter details","RMI"),IF(ISERROR($V1110),"",OFFSET('Smelter Look-up'!$F$4,$V1110-4,0)))</f>
        <v/>
      </c>
      <c r="H1110" s="156" t="str">
        <f ca="1">IF(ISERROR($V1110),"",OFFSET('Smelter Look-up'!$G$4,$V1110-4,0))</f>
        <v/>
      </c>
      <c r="I1110" s="157" t="str">
        <f ca="1">IF(ISERROR($V1110),"",OFFSET('Smelter Look-up'!$H$4,$V1110-4,0))</f>
        <v/>
      </c>
      <c r="J1110" s="157" t="str">
        <f ca="1">IF(ISERROR($V1110),"",OFFSET('Smelter Look-up'!$I$4,$V1110-4,0))</f>
        <v/>
      </c>
      <c r="K1110" s="158"/>
      <c r="L1110" s="158"/>
      <c r="M1110" s="158"/>
      <c r="N1110" s="158"/>
      <c r="O1110" s="158"/>
      <c r="P1110" s="157"/>
      <c r="Q1110" s="159"/>
      <c r="R1110" s="155" t="str">
        <f ca="1">IF(ISERROR($V1110),"",OFFSET('Smelter Look-up'!$C$4,$V1110-4,0)&amp;"")</f>
        <v/>
      </c>
      <c r="S1110" s="160" t="str">
        <f t="array" aca="1" ref="S1110" ca="1">IF(B1110="","",IF(ISERROR(MATCH($E1110,CL,0)),"Unknown",INDIRECT("'C'!$A$"&amp;MATCH($E1110,CL,0)+1)))</f>
        <v/>
      </c>
      <c r="T1110" s="160" t="str">
        <f t="array" aca="1" ref="T1110" ca="1">IF(B1110="","",IF(ISERROR(MATCH($J1110,SorP!$B$1:$B$6226,0)),"",INDIRECT("'SorP'!$A$"&amp;MATCH($S1110&amp;$J1110,SorP!C:C,0))))</f>
        <v/>
      </c>
      <c r="U1110" s="161"/>
      <c r="V1110" s="151" t="e">
        <f>IF(C1110="",NA(),IF(OR(C1110="Smelter not listed",C1110="Smelter not yet identified"),MATCH($B1110&amp;$D1110,'Smelter Look-up'!$J:$J,0),MATCH($B1110&amp;$C1110,'Smelter Look-up'!$J:$J,0)))</f>
        <v>#N/A</v>
      </c>
      <c r="W1110" s="134"/>
      <c r="X1110" s="134">
        <f t="shared" ca="1" si="14"/>
        <v>0</v>
      </c>
      <c r="Y1110" s="134"/>
      <c r="Z1110" s="134"/>
      <c r="AA1110" s="134"/>
      <c r="AB1110" s="162" t="str">
        <f t="shared" si="15"/>
        <v/>
      </c>
      <c r="AC1110" s="134"/>
      <c r="AD1110" s="134"/>
      <c r="AE1110" s="134"/>
      <c r="AF1110" s="134"/>
      <c r="AG1110" s="134"/>
      <c r="AH1110" s="134"/>
    </row>
    <row r="1111" spans="1:34" ht="12" customHeight="1">
      <c r="A1111" s="160"/>
      <c r="B1111" s="155" t="str">
        <f t="array" ref="B1111">IF(LEN(A1111)=0,"",INDEX('Smelter Look-up'!$A:$A,MATCH($A1111,'Smelter Look-up'!$E:$E,0)))</f>
        <v/>
      </c>
      <c r="C1111" s="158" t="str">
        <f t="array" ref="C1111">IF(LEN(A1111)=0,"",INDEX('Smelter Look-up'!$C:$C,MATCH($A1111,'Smelter Look-up'!$E:$E,0)))</f>
        <v/>
      </c>
      <c r="D1111" s="155"/>
      <c r="E1111" s="155" t="str">
        <f ca="1">IF(ISERROR($V1111),"",OFFSET('Smelter Look-up'!$D$4,$V1111-4,0)&amp;"")</f>
        <v/>
      </c>
      <c r="F1111" s="155" t="str">
        <f ca="1">IF(ISERROR($V1111),"",OFFSET('Smelter Look-up'!$E$4,$V1111-4,0))</f>
        <v/>
      </c>
      <c r="G1111" s="155" t="str">
        <f ca="1">IF(C1111=$X$4,IF(ISERROR($V1111),"Enter smelter details","RMI"),IF(ISERROR($V1111),"",OFFSET('Smelter Look-up'!$F$4,$V1111-4,0)))</f>
        <v/>
      </c>
      <c r="H1111" s="156" t="str">
        <f ca="1">IF(ISERROR($V1111),"",OFFSET('Smelter Look-up'!$G$4,$V1111-4,0))</f>
        <v/>
      </c>
      <c r="I1111" s="157" t="str">
        <f ca="1">IF(ISERROR($V1111),"",OFFSET('Smelter Look-up'!$H$4,$V1111-4,0))</f>
        <v/>
      </c>
      <c r="J1111" s="157" t="str">
        <f ca="1">IF(ISERROR($V1111),"",OFFSET('Smelter Look-up'!$I$4,$V1111-4,0))</f>
        <v/>
      </c>
      <c r="K1111" s="158"/>
      <c r="L1111" s="158"/>
      <c r="M1111" s="158"/>
      <c r="N1111" s="158"/>
      <c r="O1111" s="158"/>
      <c r="P1111" s="157"/>
      <c r="Q1111" s="159"/>
      <c r="R1111" s="155" t="str">
        <f ca="1">IF(ISERROR($V1111),"",OFFSET('Smelter Look-up'!$C$4,$V1111-4,0)&amp;"")</f>
        <v/>
      </c>
      <c r="S1111" s="160" t="str">
        <f t="array" aca="1" ref="S1111" ca="1">IF(B1111="","",IF(ISERROR(MATCH($E1111,CL,0)),"Unknown",INDIRECT("'C'!$A$"&amp;MATCH($E1111,CL,0)+1)))</f>
        <v/>
      </c>
      <c r="T1111" s="160" t="str">
        <f t="array" aca="1" ref="T1111" ca="1">IF(B1111="","",IF(ISERROR(MATCH($J1111,SorP!$B$1:$B$6226,0)),"",INDIRECT("'SorP'!$A$"&amp;MATCH($S1111&amp;$J1111,SorP!C:C,0))))</f>
        <v/>
      </c>
      <c r="U1111" s="161"/>
      <c r="V1111" s="151" t="e">
        <f>IF(C1111="",NA(),IF(OR(C1111="Smelter not listed",C1111="Smelter not yet identified"),MATCH($B1111&amp;$D1111,'Smelter Look-up'!$J:$J,0),MATCH($B1111&amp;$C1111,'Smelter Look-up'!$J:$J,0)))</f>
        <v>#N/A</v>
      </c>
      <c r="W1111" s="134"/>
      <c r="X1111" s="134">
        <f t="shared" ca="1" si="14"/>
        <v>0</v>
      </c>
      <c r="Y1111" s="134"/>
      <c r="Z1111" s="134"/>
      <c r="AA1111" s="134"/>
      <c r="AB1111" s="162" t="str">
        <f t="shared" si="15"/>
        <v/>
      </c>
      <c r="AC1111" s="134"/>
      <c r="AD1111" s="134"/>
      <c r="AE1111" s="134"/>
      <c r="AF1111" s="134"/>
      <c r="AG1111" s="134"/>
      <c r="AH1111" s="134"/>
    </row>
    <row r="1112" spans="1:34" ht="12" customHeight="1">
      <c r="A1112" s="160"/>
      <c r="B1112" s="155" t="str">
        <f t="array" ref="B1112">IF(LEN(A1112)=0,"",INDEX('Smelter Look-up'!$A:$A,MATCH($A1112,'Smelter Look-up'!$E:$E,0)))</f>
        <v/>
      </c>
      <c r="C1112" s="158" t="str">
        <f t="array" ref="C1112">IF(LEN(A1112)=0,"",INDEX('Smelter Look-up'!$C:$C,MATCH($A1112,'Smelter Look-up'!$E:$E,0)))</f>
        <v/>
      </c>
      <c r="D1112" s="155"/>
      <c r="E1112" s="155" t="str">
        <f ca="1">IF(ISERROR($V1112),"",OFFSET('Smelter Look-up'!$D$4,$V1112-4,0)&amp;"")</f>
        <v/>
      </c>
      <c r="F1112" s="155" t="str">
        <f ca="1">IF(ISERROR($V1112),"",OFFSET('Smelter Look-up'!$E$4,$V1112-4,0))</f>
        <v/>
      </c>
      <c r="G1112" s="155" t="str">
        <f ca="1">IF(C1112=$X$4,IF(ISERROR($V1112),"Enter smelter details","RMI"),IF(ISERROR($V1112),"",OFFSET('Smelter Look-up'!$F$4,$V1112-4,0)))</f>
        <v/>
      </c>
      <c r="H1112" s="156" t="str">
        <f ca="1">IF(ISERROR($V1112),"",OFFSET('Smelter Look-up'!$G$4,$V1112-4,0))</f>
        <v/>
      </c>
      <c r="I1112" s="157" t="str">
        <f ca="1">IF(ISERROR($V1112),"",OFFSET('Smelter Look-up'!$H$4,$V1112-4,0))</f>
        <v/>
      </c>
      <c r="J1112" s="157" t="str">
        <f ca="1">IF(ISERROR($V1112),"",OFFSET('Smelter Look-up'!$I$4,$V1112-4,0))</f>
        <v/>
      </c>
      <c r="K1112" s="158"/>
      <c r="L1112" s="158"/>
      <c r="M1112" s="158"/>
      <c r="N1112" s="158"/>
      <c r="O1112" s="158"/>
      <c r="P1112" s="157"/>
      <c r="Q1112" s="159"/>
      <c r="R1112" s="155" t="str">
        <f ca="1">IF(ISERROR($V1112),"",OFFSET('Smelter Look-up'!$C$4,$V1112-4,0)&amp;"")</f>
        <v/>
      </c>
      <c r="S1112" s="160" t="str">
        <f t="array" aca="1" ref="S1112" ca="1">IF(B1112="","",IF(ISERROR(MATCH($E1112,CL,0)),"Unknown",INDIRECT("'C'!$A$"&amp;MATCH($E1112,CL,0)+1)))</f>
        <v/>
      </c>
      <c r="T1112" s="160" t="str">
        <f t="array" aca="1" ref="T1112" ca="1">IF(B1112="","",IF(ISERROR(MATCH($J1112,SorP!$B$1:$B$6226,0)),"",INDIRECT("'SorP'!$A$"&amp;MATCH($S1112&amp;$J1112,SorP!C:C,0))))</f>
        <v/>
      </c>
      <c r="U1112" s="161"/>
      <c r="V1112" s="151" t="e">
        <f>IF(C1112="",NA(),IF(OR(C1112="Smelter not listed",C1112="Smelter not yet identified"),MATCH($B1112&amp;$D1112,'Smelter Look-up'!$J:$J,0),MATCH($B1112&amp;$C1112,'Smelter Look-up'!$J:$J,0)))</f>
        <v>#N/A</v>
      </c>
      <c r="W1112" s="134"/>
      <c r="X1112" s="134">
        <f t="shared" ca="1" si="14"/>
        <v>0</v>
      </c>
      <c r="Y1112" s="134"/>
      <c r="Z1112" s="134"/>
      <c r="AA1112" s="134"/>
      <c r="AB1112" s="162" t="str">
        <f t="shared" si="15"/>
        <v/>
      </c>
      <c r="AC1112" s="134"/>
      <c r="AD1112" s="134"/>
      <c r="AE1112" s="134"/>
      <c r="AF1112" s="134"/>
      <c r="AG1112" s="134"/>
      <c r="AH1112" s="134"/>
    </row>
    <row r="1113" spans="1:34" ht="12" customHeight="1">
      <c r="A1113" s="160"/>
      <c r="B1113" s="155" t="str">
        <f t="array" ref="B1113">IF(LEN(A1113)=0,"",INDEX('Smelter Look-up'!$A:$A,MATCH($A1113,'Smelter Look-up'!$E:$E,0)))</f>
        <v/>
      </c>
      <c r="C1113" s="158" t="str">
        <f t="array" ref="C1113">IF(LEN(A1113)=0,"",INDEX('Smelter Look-up'!$C:$C,MATCH($A1113,'Smelter Look-up'!$E:$E,0)))</f>
        <v/>
      </c>
      <c r="D1113" s="155"/>
      <c r="E1113" s="155" t="str">
        <f ca="1">IF(ISERROR($V1113),"",OFFSET('Smelter Look-up'!$D$4,$V1113-4,0)&amp;"")</f>
        <v/>
      </c>
      <c r="F1113" s="155" t="str">
        <f ca="1">IF(ISERROR($V1113),"",OFFSET('Smelter Look-up'!$E$4,$V1113-4,0))</f>
        <v/>
      </c>
      <c r="G1113" s="155" t="str">
        <f ca="1">IF(C1113=$X$4,IF(ISERROR($V1113),"Enter smelter details","RMI"),IF(ISERROR($V1113),"",OFFSET('Smelter Look-up'!$F$4,$V1113-4,0)))</f>
        <v/>
      </c>
      <c r="H1113" s="156" t="str">
        <f ca="1">IF(ISERROR($V1113),"",OFFSET('Smelter Look-up'!$G$4,$V1113-4,0))</f>
        <v/>
      </c>
      <c r="I1113" s="157" t="str">
        <f ca="1">IF(ISERROR($V1113),"",OFFSET('Smelter Look-up'!$H$4,$V1113-4,0))</f>
        <v/>
      </c>
      <c r="J1113" s="157" t="str">
        <f ca="1">IF(ISERROR($V1113),"",OFFSET('Smelter Look-up'!$I$4,$V1113-4,0))</f>
        <v/>
      </c>
      <c r="K1113" s="158"/>
      <c r="L1113" s="158"/>
      <c r="M1113" s="158"/>
      <c r="N1113" s="158"/>
      <c r="O1113" s="158"/>
      <c r="P1113" s="157"/>
      <c r="Q1113" s="159"/>
      <c r="R1113" s="155" t="str">
        <f ca="1">IF(ISERROR($V1113),"",OFFSET('Smelter Look-up'!$C$4,$V1113-4,0)&amp;"")</f>
        <v/>
      </c>
      <c r="S1113" s="160" t="str">
        <f t="array" aca="1" ref="S1113" ca="1">IF(B1113="","",IF(ISERROR(MATCH($E1113,CL,0)),"Unknown",INDIRECT("'C'!$A$"&amp;MATCH($E1113,CL,0)+1)))</f>
        <v/>
      </c>
      <c r="T1113" s="160" t="str">
        <f t="array" aca="1" ref="T1113" ca="1">IF(B1113="","",IF(ISERROR(MATCH($J1113,SorP!$B$1:$B$6226,0)),"",INDIRECT("'SorP'!$A$"&amp;MATCH($S1113&amp;$J1113,SorP!C:C,0))))</f>
        <v/>
      </c>
      <c r="U1113" s="161"/>
      <c r="V1113" s="151" t="e">
        <f>IF(C1113="",NA(),IF(OR(C1113="Smelter not listed",C1113="Smelter not yet identified"),MATCH($B1113&amp;$D1113,'Smelter Look-up'!$J:$J,0),MATCH($B1113&amp;$C1113,'Smelter Look-up'!$J:$J,0)))</f>
        <v>#N/A</v>
      </c>
      <c r="W1113" s="134"/>
      <c r="X1113" s="134">
        <f t="shared" ca="1" si="14"/>
        <v>0</v>
      </c>
      <c r="Y1113" s="134"/>
      <c r="Z1113" s="134"/>
      <c r="AA1113" s="134"/>
      <c r="AB1113" s="162" t="str">
        <f t="shared" si="15"/>
        <v/>
      </c>
      <c r="AC1113" s="134"/>
      <c r="AD1113" s="134"/>
      <c r="AE1113" s="134"/>
      <c r="AF1113" s="134"/>
      <c r="AG1113" s="134"/>
      <c r="AH1113" s="134"/>
    </row>
    <row r="1114" spans="1:34" ht="12" customHeight="1">
      <c r="A1114" s="160"/>
      <c r="B1114" s="155" t="str">
        <f t="array" ref="B1114">IF(LEN(A1114)=0,"",INDEX('Smelter Look-up'!$A:$A,MATCH($A1114,'Smelter Look-up'!$E:$E,0)))</f>
        <v/>
      </c>
      <c r="C1114" s="158" t="str">
        <f t="array" ref="C1114">IF(LEN(A1114)=0,"",INDEX('Smelter Look-up'!$C:$C,MATCH($A1114,'Smelter Look-up'!$E:$E,0)))</f>
        <v/>
      </c>
      <c r="D1114" s="155"/>
      <c r="E1114" s="155" t="str">
        <f ca="1">IF(ISERROR($V1114),"",OFFSET('Smelter Look-up'!$D$4,$V1114-4,0)&amp;"")</f>
        <v/>
      </c>
      <c r="F1114" s="155" t="str">
        <f ca="1">IF(ISERROR($V1114),"",OFFSET('Smelter Look-up'!$E$4,$V1114-4,0))</f>
        <v/>
      </c>
      <c r="G1114" s="155" t="str">
        <f ca="1">IF(C1114=$X$4,IF(ISERROR($V1114),"Enter smelter details","RMI"),IF(ISERROR($V1114),"",OFFSET('Smelter Look-up'!$F$4,$V1114-4,0)))</f>
        <v/>
      </c>
      <c r="H1114" s="156" t="str">
        <f ca="1">IF(ISERROR($V1114),"",OFFSET('Smelter Look-up'!$G$4,$V1114-4,0))</f>
        <v/>
      </c>
      <c r="I1114" s="157" t="str">
        <f ca="1">IF(ISERROR($V1114),"",OFFSET('Smelter Look-up'!$H$4,$V1114-4,0))</f>
        <v/>
      </c>
      <c r="J1114" s="157" t="str">
        <f ca="1">IF(ISERROR($V1114),"",OFFSET('Smelter Look-up'!$I$4,$V1114-4,0))</f>
        <v/>
      </c>
      <c r="K1114" s="158"/>
      <c r="L1114" s="158"/>
      <c r="M1114" s="158"/>
      <c r="N1114" s="158"/>
      <c r="O1114" s="158"/>
      <c r="P1114" s="157"/>
      <c r="Q1114" s="159"/>
      <c r="R1114" s="155" t="str">
        <f ca="1">IF(ISERROR($V1114),"",OFFSET('Smelter Look-up'!$C$4,$V1114-4,0)&amp;"")</f>
        <v/>
      </c>
      <c r="S1114" s="160" t="str">
        <f t="array" aca="1" ref="S1114" ca="1">IF(B1114="","",IF(ISERROR(MATCH($E1114,CL,0)),"Unknown",INDIRECT("'C'!$A$"&amp;MATCH($E1114,CL,0)+1)))</f>
        <v/>
      </c>
      <c r="T1114" s="160" t="str">
        <f t="array" aca="1" ref="T1114" ca="1">IF(B1114="","",IF(ISERROR(MATCH($J1114,SorP!$B$1:$B$6226,0)),"",INDIRECT("'SorP'!$A$"&amp;MATCH($S1114&amp;$J1114,SorP!C:C,0))))</f>
        <v/>
      </c>
      <c r="U1114" s="161"/>
      <c r="V1114" s="151" t="e">
        <f>IF(C1114="",NA(),IF(OR(C1114="Smelter not listed",C1114="Smelter not yet identified"),MATCH($B1114&amp;$D1114,'Smelter Look-up'!$J:$J,0),MATCH($B1114&amp;$C1114,'Smelter Look-up'!$J:$J,0)))</f>
        <v>#N/A</v>
      </c>
      <c r="W1114" s="134"/>
      <c r="X1114" s="134">
        <f t="shared" ca="1" si="14"/>
        <v>0</v>
      </c>
      <c r="Y1114" s="134"/>
      <c r="Z1114" s="134"/>
      <c r="AA1114" s="134"/>
      <c r="AB1114" s="162" t="str">
        <f t="shared" si="15"/>
        <v/>
      </c>
      <c r="AC1114" s="134"/>
      <c r="AD1114" s="134"/>
      <c r="AE1114" s="134"/>
      <c r="AF1114" s="134"/>
      <c r="AG1114" s="134"/>
      <c r="AH1114" s="134"/>
    </row>
    <row r="1115" spans="1:34" ht="12" customHeight="1">
      <c r="A1115" s="160"/>
      <c r="B1115" s="155" t="str">
        <f t="array" ref="B1115">IF(LEN(A1115)=0,"",INDEX('Smelter Look-up'!$A:$A,MATCH($A1115,'Smelter Look-up'!$E:$E,0)))</f>
        <v/>
      </c>
      <c r="C1115" s="158" t="str">
        <f t="array" ref="C1115">IF(LEN(A1115)=0,"",INDEX('Smelter Look-up'!$C:$C,MATCH($A1115,'Smelter Look-up'!$E:$E,0)))</f>
        <v/>
      </c>
      <c r="D1115" s="155"/>
      <c r="E1115" s="155" t="str">
        <f ca="1">IF(ISERROR($V1115),"",OFFSET('Smelter Look-up'!$D$4,$V1115-4,0)&amp;"")</f>
        <v/>
      </c>
      <c r="F1115" s="155" t="str">
        <f ca="1">IF(ISERROR($V1115),"",OFFSET('Smelter Look-up'!$E$4,$V1115-4,0))</f>
        <v/>
      </c>
      <c r="G1115" s="155" t="str">
        <f ca="1">IF(C1115=$X$4,IF(ISERROR($V1115),"Enter smelter details","RMI"),IF(ISERROR($V1115),"",OFFSET('Smelter Look-up'!$F$4,$V1115-4,0)))</f>
        <v/>
      </c>
      <c r="H1115" s="156" t="str">
        <f ca="1">IF(ISERROR($V1115),"",OFFSET('Smelter Look-up'!$G$4,$V1115-4,0))</f>
        <v/>
      </c>
      <c r="I1115" s="157" t="str">
        <f ca="1">IF(ISERROR($V1115),"",OFFSET('Smelter Look-up'!$H$4,$V1115-4,0))</f>
        <v/>
      </c>
      <c r="J1115" s="157" t="str">
        <f ca="1">IF(ISERROR($V1115),"",OFFSET('Smelter Look-up'!$I$4,$V1115-4,0))</f>
        <v/>
      </c>
      <c r="K1115" s="158"/>
      <c r="L1115" s="158"/>
      <c r="M1115" s="158"/>
      <c r="N1115" s="158"/>
      <c r="O1115" s="158"/>
      <c r="P1115" s="157"/>
      <c r="Q1115" s="159"/>
      <c r="R1115" s="155" t="str">
        <f ca="1">IF(ISERROR($V1115),"",OFFSET('Smelter Look-up'!$C$4,$V1115-4,0)&amp;"")</f>
        <v/>
      </c>
      <c r="S1115" s="160" t="str">
        <f t="array" aca="1" ref="S1115" ca="1">IF(B1115="","",IF(ISERROR(MATCH($E1115,CL,0)),"Unknown",INDIRECT("'C'!$A$"&amp;MATCH($E1115,CL,0)+1)))</f>
        <v/>
      </c>
      <c r="T1115" s="160" t="str">
        <f t="array" aca="1" ref="T1115" ca="1">IF(B1115="","",IF(ISERROR(MATCH($J1115,SorP!$B$1:$B$6226,0)),"",INDIRECT("'SorP'!$A$"&amp;MATCH($S1115&amp;$J1115,SorP!C:C,0))))</f>
        <v/>
      </c>
      <c r="U1115" s="161"/>
      <c r="V1115" s="151" t="e">
        <f>IF(C1115="",NA(),IF(OR(C1115="Smelter not listed",C1115="Smelter not yet identified"),MATCH($B1115&amp;$D1115,'Smelter Look-up'!$J:$J,0),MATCH($B1115&amp;$C1115,'Smelter Look-up'!$J:$J,0)))</f>
        <v>#N/A</v>
      </c>
      <c r="W1115" s="134"/>
      <c r="X1115" s="134">
        <f t="shared" ca="1" si="14"/>
        <v>0</v>
      </c>
      <c r="Y1115" s="134"/>
      <c r="Z1115" s="134"/>
      <c r="AA1115" s="134"/>
      <c r="AB1115" s="162" t="str">
        <f t="shared" si="15"/>
        <v/>
      </c>
      <c r="AC1115" s="134"/>
      <c r="AD1115" s="134"/>
      <c r="AE1115" s="134"/>
      <c r="AF1115" s="134"/>
      <c r="AG1115" s="134"/>
      <c r="AH1115" s="134"/>
    </row>
    <row r="1116" spans="1:34" ht="12" customHeight="1">
      <c r="A1116" s="160"/>
      <c r="B1116" s="155" t="str">
        <f t="array" ref="B1116">IF(LEN(A1116)=0,"",INDEX('Smelter Look-up'!$A:$A,MATCH($A1116,'Smelter Look-up'!$E:$E,0)))</f>
        <v/>
      </c>
      <c r="C1116" s="158" t="str">
        <f t="array" ref="C1116">IF(LEN(A1116)=0,"",INDEX('Smelter Look-up'!$C:$C,MATCH($A1116,'Smelter Look-up'!$E:$E,0)))</f>
        <v/>
      </c>
      <c r="D1116" s="155"/>
      <c r="E1116" s="155" t="str">
        <f ca="1">IF(ISERROR($V1116),"",OFFSET('Smelter Look-up'!$D$4,$V1116-4,0)&amp;"")</f>
        <v/>
      </c>
      <c r="F1116" s="155" t="str">
        <f ca="1">IF(ISERROR($V1116),"",OFFSET('Smelter Look-up'!$E$4,$V1116-4,0))</f>
        <v/>
      </c>
      <c r="G1116" s="155" t="str">
        <f ca="1">IF(C1116=$X$4,IF(ISERROR($V1116),"Enter smelter details","RMI"),IF(ISERROR($V1116),"",OFFSET('Smelter Look-up'!$F$4,$V1116-4,0)))</f>
        <v/>
      </c>
      <c r="H1116" s="156" t="str">
        <f ca="1">IF(ISERROR($V1116),"",OFFSET('Smelter Look-up'!$G$4,$V1116-4,0))</f>
        <v/>
      </c>
      <c r="I1116" s="157" t="str">
        <f ca="1">IF(ISERROR($V1116),"",OFFSET('Smelter Look-up'!$H$4,$V1116-4,0))</f>
        <v/>
      </c>
      <c r="J1116" s="157" t="str">
        <f ca="1">IF(ISERROR($V1116),"",OFFSET('Smelter Look-up'!$I$4,$V1116-4,0))</f>
        <v/>
      </c>
      <c r="K1116" s="158"/>
      <c r="L1116" s="158"/>
      <c r="M1116" s="158"/>
      <c r="N1116" s="158"/>
      <c r="O1116" s="158"/>
      <c r="P1116" s="157"/>
      <c r="Q1116" s="159"/>
      <c r="R1116" s="155" t="str">
        <f ca="1">IF(ISERROR($V1116),"",OFFSET('Smelter Look-up'!$C$4,$V1116-4,0)&amp;"")</f>
        <v/>
      </c>
      <c r="S1116" s="160" t="str">
        <f t="array" aca="1" ref="S1116" ca="1">IF(B1116="","",IF(ISERROR(MATCH($E1116,CL,0)),"Unknown",INDIRECT("'C'!$A$"&amp;MATCH($E1116,CL,0)+1)))</f>
        <v/>
      </c>
      <c r="T1116" s="160" t="str">
        <f t="array" aca="1" ref="T1116" ca="1">IF(B1116="","",IF(ISERROR(MATCH($J1116,SorP!$B$1:$B$6226,0)),"",INDIRECT("'SorP'!$A$"&amp;MATCH($S1116&amp;$J1116,SorP!C:C,0))))</f>
        <v/>
      </c>
      <c r="U1116" s="161"/>
      <c r="V1116" s="151" t="e">
        <f>IF(C1116="",NA(),IF(OR(C1116="Smelter not listed",C1116="Smelter not yet identified"),MATCH($B1116&amp;$D1116,'Smelter Look-up'!$J:$J,0),MATCH($B1116&amp;$C1116,'Smelter Look-up'!$J:$J,0)))</f>
        <v>#N/A</v>
      </c>
      <c r="W1116" s="134"/>
      <c r="X1116" s="134">
        <f t="shared" ca="1" si="14"/>
        <v>0</v>
      </c>
      <c r="Y1116" s="134"/>
      <c r="Z1116" s="134"/>
      <c r="AA1116" s="134"/>
      <c r="AB1116" s="162" t="str">
        <f t="shared" si="15"/>
        <v/>
      </c>
      <c r="AC1116" s="134"/>
      <c r="AD1116" s="134"/>
      <c r="AE1116" s="134"/>
      <c r="AF1116" s="134"/>
      <c r="AG1116" s="134"/>
      <c r="AH1116" s="134"/>
    </row>
    <row r="1117" spans="1:34" ht="12" customHeight="1">
      <c r="A1117" s="160"/>
      <c r="B1117" s="155" t="str">
        <f t="array" ref="B1117">IF(LEN(A1117)=0,"",INDEX('Smelter Look-up'!$A:$A,MATCH($A1117,'Smelter Look-up'!$E:$E,0)))</f>
        <v/>
      </c>
      <c r="C1117" s="158" t="str">
        <f t="array" ref="C1117">IF(LEN(A1117)=0,"",INDEX('Smelter Look-up'!$C:$C,MATCH($A1117,'Smelter Look-up'!$E:$E,0)))</f>
        <v/>
      </c>
      <c r="D1117" s="155"/>
      <c r="E1117" s="155" t="str">
        <f ca="1">IF(ISERROR($V1117),"",OFFSET('Smelter Look-up'!$D$4,$V1117-4,0)&amp;"")</f>
        <v/>
      </c>
      <c r="F1117" s="155" t="str">
        <f ca="1">IF(ISERROR($V1117),"",OFFSET('Smelter Look-up'!$E$4,$V1117-4,0))</f>
        <v/>
      </c>
      <c r="G1117" s="155" t="str">
        <f ca="1">IF(C1117=$X$4,IF(ISERROR($V1117),"Enter smelter details","RMI"),IF(ISERROR($V1117),"",OFFSET('Smelter Look-up'!$F$4,$V1117-4,0)))</f>
        <v/>
      </c>
      <c r="H1117" s="156" t="str">
        <f ca="1">IF(ISERROR($V1117),"",OFFSET('Smelter Look-up'!$G$4,$V1117-4,0))</f>
        <v/>
      </c>
      <c r="I1117" s="157" t="str">
        <f ca="1">IF(ISERROR($V1117),"",OFFSET('Smelter Look-up'!$H$4,$V1117-4,0))</f>
        <v/>
      </c>
      <c r="J1117" s="157" t="str">
        <f ca="1">IF(ISERROR($V1117),"",OFFSET('Smelter Look-up'!$I$4,$V1117-4,0))</f>
        <v/>
      </c>
      <c r="K1117" s="158"/>
      <c r="L1117" s="158"/>
      <c r="M1117" s="158"/>
      <c r="N1117" s="158"/>
      <c r="O1117" s="158"/>
      <c r="P1117" s="157"/>
      <c r="Q1117" s="159"/>
      <c r="R1117" s="155" t="str">
        <f ca="1">IF(ISERROR($V1117),"",OFFSET('Smelter Look-up'!$C$4,$V1117-4,0)&amp;"")</f>
        <v/>
      </c>
      <c r="S1117" s="160" t="str">
        <f t="array" aca="1" ref="S1117" ca="1">IF(B1117="","",IF(ISERROR(MATCH($E1117,CL,0)),"Unknown",INDIRECT("'C'!$A$"&amp;MATCH($E1117,CL,0)+1)))</f>
        <v/>
      </c>
      <c r="T1117" s="160" t="str">
        <f t="array" aca="1" ref="T1117" ca="1">IF(B1117="","",IF(ISERROR(MATCH($J1117,SorP!$B$1:$B$6226,0)),"",INDIRECT("'SorP'!$A$"&amp;MATCH($S1117&amp;$J1117,SorP!C:C,0))))</f>
        <v/>
      </c>
      <c r="U1117" s="161"/>
      <c r="V1117" s="151" t="e">
        <f>IF(C1117="",NA(),IF(OR(C1117="Smelter not listed",C1117="Smelter not yet identified"),MATCH($B1117&amp;$D1117,'Smelter Look-up'!$J:$J,0),MATCH($B1117&amp;$C1117,'Smelter Look-up'!$J:$J,0)))</f>
        <v>#N/A</v>
      </c>
      <c r="W1117" s="134"/>
      <c r="X1117" s="134">
        <f t="shared" ca="1" si="14"/>
        <v>0</v>
      </c>
      <c r="Y1117" s="134"/>
      <c r="Z1117" s="134"/>
      <c r="AA1117" s="134"/>
      <c r="AB1117" s="162" t="str">
        <f t="shared" si="15"/>
        <v/>
      </c>
      <c r="AC1117" s="134"/>
      <c r="AD1117" s="134"/>
      <c r="AE1117" s="134"/>
      <c r="AF1117" s="134"/>
      <c r="AG1117" s="134"/>
      <c r="AH1117" s="134"/>
    </row>
    <row r="1118" spans="1:34" ht="12" customHeight="1">
      <c r="A1118" s="160"/>
      <c r="B1118" s="155" t="str">
        <f t="array" ref="B1118">IF(LEN(A1118)=0,"",INDEX('Smelter Look-up'!$A:$A,MATCH($A1118,'Smelter Look-up'!$E:$E,0)))</f>
        <v/>
      </c>
      <c r="C1118" s="158" t="str">
        <f t="array" ref="C1118">IF(LEN(A1118)=0,"",INDEX('Smelter Look-up'!$C:$C,MATCH($A1118,'Smelter Look-up'!$E:$E,0)))</f>
        <v/>
      </c>
      <c r="D1118" s="155"/>
      <c r="E1118" s="155" t="str">
        <f ca="1">IF(ISERROR($V1118),"",OFFSET('Smelter Look-up'!$D$4,$V1118-4,0)&amp;"")</f>
        <v/>
      </c>
      <c r="F1118" s="155" t="str">
        <f ca="1">IF(ISERROR($V1118),"",OFFSET('Smelter Look-up'!$E$4,$V1118-4,0))</f>
        <v/>
      </c>
      <c r="G1118" s="155" t="str">
        <f ca="1">IF(C1118=$X$4,IF(ISERROR($V1118),"Enter smelter details","RMI"),IF(ISERROR($V1118),"",OFFSET('Smelter Look-up'!$F$4,$V1118-4,0)))</f>
        <v/>
      </c>
      <c r="H1118" s="156" t="str">
        <f ca="1">IF(ISERROR($V1118),"",OFFSET('Smelter Look-up'!$G$4,$V1118-4,0))</f>
        <v/>
      </c>
      <c r="I1118" s="157" t="str">
        <f ca="1">IF(ISERROR($V1118),"",OFFSET('Smelter Look-up'!$H$4,$V1118-4,0))</f>
        <v/>
      </c>
      <c r="J1118" s="157" t="str">
        <f ca="1">IF(ISERROR($V1118),"",OFFSET('Smelter Look-up'!$I$4,$V1118-4,0))</f>
        <v/>
      </c>
      <c r="K1118" s="158"/>
      <c r="L1118" s="158"/>
      <c r="M1118" s="158"/>
      <c r="N1118" s="158"/>
      <c r="O1118" s="158"/>
      <c r="P1118" s="157"/>
      <c r="Q1118" s="159"/>
      <c r="R1118" s="155" t="str">
        <f ca="1">IF(ISERROR($V1118),"",OFFSET('Smelter Look-up'!$C$4,$V1118-4,0)&amp;"")</f>
        <v/>
      </c>
      <c r="S1118" s="160" t="str">
        <f t="array" aca="1" ref="S1118" ca="1">IF(B1118="","",IF(ISERROR(MATCH($E1118,CL,0)),"Unknown",INDIRECT("'C'!$A$"&amp;MATCH($E1118,CL,0)+1)))</f>
        <v/>
      </c>
      <c r="T1118" s="160" t="str">
        <f t="array" aca="1" ref="T1118" ca="1">IF(B1118="","",IF(ISERROR(MATCH($J1118,SorP!$B$1:$B$6226,0)),"",INDIRECT("'SorP'!$A$"&amp;MATCH($S1118&amp;$J1118,SorP!C:C,0))))</f>
        <v/>
      </c>
      <c r="U1118" s="161"/>
      <c r="V1118" s="151" t="e">
        <f>IF(C1118="",NA(),IF(OR(C1118="Smelter not listed",C1118="Smelter not yet identified"),MATCH($B1118&amp;$D1118,'Smelter Look-up'!$J:$J,0),MATCH($B1118&amp;$C1118,'Smelter Look-up'!$J:$J,0)))</f>
        <v>#N/A</v>
      </c>
      <c r="W1118" s="134"/>
      <c r="X1118" s="134">
        <f t="shared" ca="1" si="14"/>
        <v>0</v>
      </c>
      <c r="Y1118" s="134"/>
      <c r="Z1118" s="134"/>
      <c r="AA1118" s="134"/>
      <c r="AB1118" s="162" t="str">
        <f t="shared" si="15"/>
        <v/>
      </c>
      <c r="AC1118" s="134"/>
      <c r="AD1118" s="134"/>
      <c r="AE1118" s="134"/>
      <c r="AF1118" s="134"/>
      <c r="AG1118" s="134"/>
      <c r="AH1118" s="134"/>
    </row>
    <row r="1119" spans="1:34" ht="12" customHeight="1">
      <c r="A1119" s="160"/>
      <c r="B1119" s="155" t="str">
        <f t="array" ref="B1119">IF(LEN(A1119)=0,"",INDEX('Smelter Look-up'!$A:$A,MATCH($A1119,'Smelter Look-up'!$E:$E,0)))</f>
        <v/>
      </c>
      <c r="C1119" s="158" t="str">
        <f t="array" ref="C1119">IF(LEN(A1119)=0,"",INDEX('Smelter Look-up'!$C:$C,MATCH($A1119,'Smelter Look-up'!$E:$E,0)))</f>
        <v/>
      </c>
      <c r="D1119" s="155"/>
      <c r="E1119" s="155" t="str">
        <f ca="1">IF(ISERROR($V1119),"",OFFSET('Smelter Look-up'!$D$4,$V1119-4,0)&amp;"")</f>
        <v/>
      </c>
      <c r="F1119" s="155" t="str">
        <f ca="1">IF(ISERROR($V1119),"",OFFSET('Smelter Look-up'!$E$4,$V1119-4,0))</f>
        <v/>
      </c>
      <c r="G1119" s="155" t="str">
        <f ca="1">IF(C1119=$X$4,IF(ISERROR($V1119),"Enter smelter details","RMI"),IF(ISERROR($V1119),"",OFFSET('Smelter Look-up'!$F$4,$V1119-4,0)))</f>
        <v/>
      </c>
      <c r="H1119" s="156" t="str">
        <f ca="1">IF(ISERROR($V1119),"",OFFSET('Smelter Look-up'!$G$4,$V1119-4,0))</f>
        <v/>
      </c>
      <c r="I1119" s="157" t="str">
        <f ca="1">IF(ISERROR($V1119),"",OFFSET('Smelter Look-up'!$H$4,$V1119-4,0))</f>
        <v/>
      </c>
      <c r="J1119" s="157" t="str">
        <f ca="1">IF(ISERROR($V1119),"",OFFSET('Smelter Look-up'!$I$4,$V1119-4,0))</f>
        <v/>
      </c>
      <c r="K1119" s="158"/>
      <c r="L1119" s="158"/>
      <c r="M1119" s="158"/>
      <c r="N1119" s="158"/>
      <c r="O1119" s="158"/>
      <c r="P1119" s="157"/>
      <c r="Q1119" s="159"/>
      <c r="R1119" s="155" t="str">
        <f ca="1">IF(ISERROR($V1119),"",OFFSET('Smelter Look-up'!$C$4,$V1119-4,0)&amp;"")</f>
        <v/>
      </c>
      <c r="S1119" s="160" t="str">
        <f t="array" aca="1" ref="S1119" ca="1">IF(B1119="","",IF(ISERROR(MATCH($E1119,CL,0)),"Unknown",INDIRECT("'C'!$A$"&amp;MATCH($E1119,CL,0)+1)))</f>
        <v/>
      </c>
      <c r="T1119" s="160" t="str">
        <f t="array" aca="1" ref="T1119" ca="1">IF(B1119="","",IF(ISERROR(MATCH($J1119,SorP!$B$1:$B$6226,0)),"",INDIRECT("'SorP'!$A$"&amp;MATCH($S1119&amp;$J1119,SorP!C:C,0))))</f>
        <v/>
      </c>
      <c r="U1119" s="161"/>
      <c r="V1119" s="151" t="e">
        <f>IF(C1119="",NA(),IF(OR(C1119="Smelter not listed",C1119="Smelter not yet identified"),MATCH($B1119&amp;$D1119,'Smelter Look-up'!$J:$J,0),MATCH($B1119&amp;$C1119,'Smelter Look-up'!$J:$J,0)))</f>
        <v>#N/A</v>
      </c>
      <c r="W1119" s="134"/>
      <c r="X1119" s="134">
        <f t="shared" ca="1" si="14"/>
        <v>0</v>
      </c>
      <c r="Y1119" s="134"/>
      <c r="Z1119" s="134"/>
      <c r="AA1119" s="134"/>
      <c r="AB1119" s="162" t="str">
        <f t="shared" si="15"/>
        <v/>
      </c>
      <c r="AC1119" s="134"/>
      <c r="AD1119" s="134"/>
      <c r="AE1119" s="134"/>
      <c r="AF1119" s="134"/>
      <c r="AG1119" s="134"/>
      <c r="AH1119" s="134"/>
    </row>
    <row r="1120" spans="1:34" ht="12" customHeight="1">
      <c r="A1120" s="160"/>
      <c r="B1120" s="155" t="str">
        <f t="array" ref="B1120">IF(LEN(A1120)=0,"",INDEX('Smelter Look-up'!$A:$A,MATCH($A1120,'Smelter Look-up'!$E:$E,0)))</f>
        <v/>
      </c>
      <c r="C1120" s="158" t="str">
        <f t="array" ref="C1120">IF(LEN(A1120)=0,"",INDEX('Smelter Look-up'!$C:$C,MATCH($A1120,'Smelter Look-up'!$E:$E,0)))</f>
        <v/>
      </c>
      <c r="D1120" s="155"/>
      <c r="E1120" s="155" t="str">
        <f ca="1">IF(ISERROR($V1120),"",OFFSET('Smelter Look-up'!$D$4,$V1120-4,0)&amp;"")</f>
        <v/>
      </c>
      <c r="F1120" s="155" t="str">
        <f ca="1">IF(ISERROR($V1120),"",OFFSET('Smelter Look-up'!$E$4,$V1120-4,0))</f>
        <v/>
      </c>
      <c r="G1120" s="155" t="str">
        <f ca="1">IF(C1120=$X$4,IF(ISERROR($V1120),"Enter smelter details","RMI"),IF(ISERROR($V1120),"",OFFSET('Smelter Look-up'!$F$4,$V1120-4,0)))</f>
        <v/>
      </c>
      <c r="H1120" s="156" t="str">
        <f ca="1">IF(ISERROR($V1120),"",OFFSET('Smelter Look-up'!$G$4,$V1120-4,0))</f>
        <v/>
      </c>
      <c r="I1120" s="157" t="str">
        <f ca="1">IF(ISERROR($V1120),"",OFFSET('Smelter Look-up'!$H$4,$V1120-4,0))</f>
        <v/>
      </c>
      <c r="J1120" s="157" t="str">
        <f ca="1">IF(ISERROR($V1120),"",OFFSET('Smelter Look-up'!$I$4,$V1120-4,0))</f>
        <v/>
      </c>
      <c r="K1120" s="158"/>
      <c r="L1120" s="158"/>
      <c r="M1120" s="158"/>
      <c r="N1120" s="158"/>
      <c r="O1120" s="158"/>
      <c r="P1120" s="157"/>
      <c r="Q1120" s="159"/>
      <c r="R1120" s="155" t="str">
        <f ca="1">IF(ISERROR($V1120),"",OFFSET('Smelter Look-up'!$C$4,$V1120-4,0)&amp;"")</f>
        <v/>
      </c>
      <c r="S1120" s="160" t="str">
        <f t="array" aca="1" ref="S1120" ca="1">IF(B1120="","",IF(ISERROR(MATCH($E1120,CL,0)),"Unknown",INDIRECT("'C'!$A$"&amp;MATCH($E1120,CL,0)+1)))</f>
        <v/>
      </c>
      <c r="T1120" s="160" t="str">
        <f t="array" aca="1" ref="T1120" ca="1">IF(B1120="","",IF(ISERROR(MATCH($J1120,SorP!$B$1:$B$6226,0)),"",INDIRECT("'SorP'!$A$"&amp;MATCH($S1120&amp;$J1120,SorP!C:C,0))))</f>
        <v/>
      </c>
      <c r="U1120" s="161"/>
      <c r="V1120" s="151" t="e">
        <f>IF(C1120="",NA(),IF(OR(C1120="Smelter not listed",C1120="Smelter not yet identified"),MATCH($B1120&amp;$D1120,'Smelter Look-up'!$J:$J,0),MATCH($B1120&amp;$C1120,'Smelter Look-up'!$J:$J,0)))</f>
        <v>#N/A</v>
      </c>
      <c r="W1120" s="134"/>
      <c r="X1120" s="134">
        <f t="shared" ca="1" si="14"/>
        <v>0</v>
      </c>
      <c r="Y1120" s="134"/>
      <c r="Z1120" s="134"/>
      <c r="AA1120" s="134"/>
      <c r="AB1120" s="162" t="str">
        <f t="shared" si="15"/>
        <v/>
      </c>
      <c r="AC1120" s="134"/>
      <c r="AD1120" s="134"/>
      <c r="AE1120" s="134"/>
      <c r="AF1120" s="134"/>
      <c r="AG1120" s="134"/>
      <c r="AH1120" s="134"/>
    </row>
    <row r="1121" spans="1:34" ht="12" customHeight="1">
      <c r="A1121" s="160"/>
      <c r="B1121" s="155" t="str">
        <f t="array" ref="B1121">IF(LEN(A1121)=0,"",INDEX('Smelter Look-up'!$A:$A,MATCH($A1121,'Smelter Look-up'!$E:$E,0)))</f>
        <v/>
      </c>
      <c r="C1121" s="158" t="str">
        <f t="array" ref="C1121">IF(LEN(A1121)=0,"",INDEX('Smelter Look-up'!$C:$C,MATCH($A1121,'Smelter Look-up'!$E:$E,0)))</f>
        <v/>
      </c>
      <c r="D1121" s="155"/>
      <c r="E1121" s="155" t="str">
        <f ca="1">IF(ISERROR($V1121),"",OFFSET('Smelter Look-up'!$D$4,$V1121-4,0)&amp;"")</f>
        <v/>
      </c>
      <c r="F1121" s="155" t="str">
        <f ca="1">IF(ISERROR($V1121),"",OFFSET('Smelter Look-up'!$E$4,$V1121-4,0))</f>
        <v/>
      </c>
      <c r="G1121" s="155" t="str">
        <f ca="1">IF(C1121=$X$4,IF(ISERROR($V1121),"Enter smelter details","RMI"),IF(ISERROR($V1121),"",OFFSET('Smelter Look-up'!$F$4,$V1121-4,0)))</f>
        <v/>
      </c>
      <c r="H1121" s="156" t="str">
        <f ca="1">IF(ISERROR($V1121),"",OFFSET('Smelter Look-up'!$G$4,$V1121-4,0))</f>
        <v/>
      </c>
      <c r="I1121" s="157" t="str">
        <f ca="1">IF(ISERROR($V1121),"",OFFSET('Smelter Look-up'!$H$4,$V1121-4,0))</f>
        <v/>
      </c>
      <c r="J1121" s="157" t="str">
        <f ca="1">IF(ISERROR($V1121),"",OFFSET('Smelter Look-up'!$I$4,$V1121-4,0))</f>
        <v/>
      </c>
      <c r="K1121" s="158"/>
      <c r="L1121" s="158"/>
      <c r="M1121" s="158"/>
      <c r="N1121" s="158"/>
      <c r="O1121" s="158"/>
      <c r="P1121" s="157"/>
      <c r="Q1121" s="159"/>
      <c r="R1121" s="155" t="str">
        <f ca="1">IF(ISERROR($V1121),"",OFFSET('Smelter Look-up'!$C$4,$V1121-4,0)&amp;"")</f>
        <v/>
      </c>
      <c r="S1121" s="160" t="str">
        <f t="array" aca="1" ref="S1121" ca="1">IF(B1121="","",IF(ISERROR(MATCH($E1121,CL,0)),"Unknown",INDIRECT("'C'!$A$"&amp;MATCH($E1121,CL,0)+1)))</f>
        <v/>
      </c>
      <c r="T1121" s="160" t="str">
        <f t="array" aca="1" ref="T1121" ca="1">IF(B1121="","",IF(ISERROR(MATCH($J1121,SorP!$B$1:$B$6226,0)),"",INDIRECT("'SorP'!$A$"&amp;MATCH($S1121&amp;$J1121,SorP!C:C,0))))</f>
        <v/>
      </c>
      <c r="U1121" s="161"/>
      <c r="V1121" s="151" t="e">
        <f>IF(C1121="",NA(),IF(OR(C1121="Smelter not listed",C1121="Smelter not yet identified"),MATCH($B1121&amp;$D1121,'Smelter Look-up'!$J:$J,0),MATCH($B1121&amp;$C1121,'Smelter Look-up'!$J:$J,0)))</f>
        <v>#N/A</v>
      </c>
      <c r="W1121" s="134"/>
      <c r="X1121" s="134">
        <f t="shared" ca="1" si="14"/>
        <v>0</v>
      </c>
      <c r="Y1121" s="134"/>
      <c r="Z1121" s="134"/>
      <c r="AA1121" s="134"/>
      <c r="AB1121" s="162" t="str">
        <f t="shared" si="15"/>
        <v/>
      </c>
      <c r="AC1121" s="134"/>
      <c r="AD1121" s="134"/>
      <c r="AE1121" s="134"/>
      <c r="AF1121" s="134"/>
      <c r="AG1121" s="134"/>
      <c r="AH1121" s="134"/>
    </row>
    <row r="1122" spans="1:34" ht="12" customHeight="1">
      <c r="A1122" s="160"/>
      <c r="B1122" s="155" t="str">
        <f t="array" ref="B1122">IF(LEN(A1122)=0,"",INDEX('Smelter Look-up'!$A:$A,MATCH($A1122,'Smelter Look-up'!$E:$E,0)))</f>
        <v/>
      </c>
      <c r="C1122" s="158" t="str">
        <f t="array" ref="C1122">IF(LEN(A1122)=0,"",INDEX('Smelter Look-up'!$C:$C,MATCH($A1122,'Smelter Look-up'!$E:$E,0)))</f>
        <v/>
      </c>
      <c r="D1122" s="155"/>
      <c r="E1122" s="155" t="str">
        <f ca="1">IF(ISERROR($V1122),"",OFFSET('Smelter Look-up'!$D$4,$V1122-4,0)&amp;"")</f>
        <v/>
      </c>
      <c r="F1122" s="155" t="str">
        <f ca="1">IF(ISERROR($V1122),"",OFFSET('Smelter Look-up'!$E$4,$V1122-4,0))</f>
        <v/>
      </c>
      <c r="G1122" s="155" t="str">
        <f ca="1">IF(C1122=$X$4,IF(ISERROR($V1122),"Enter smelter details","RMI"),IF(ISERROR($V1122),"",OFFSET('Smelter Look-up'!$F$4,$V1122-4,0)))</f>
        <v/>
      </c>
      <c r="H1122" s="156" t="str">
        <f ca="1">IF(ISERROR($V1122),"",OFFSET('Smelter Look-up'!$G$4,$V1122-4,0))</f>
        <v/>
      </c>
      <c r="I1122" s="157" t="str">
        <f ca="1">IF(ISERROR($V1122),"",OFFSET('Smelter Look-up'!$H$4,$V1122-4,0))</f>
        <v/>
      </c>
      <c r="J1122" s="157" t="str">
        <f ca="1">IF(ISERROR($V1122),"",OFFSET('Smelter Look-up'!$I$4,$V1122-4,0))</f>
        <v/>
      </c>
      <c r="K1122" s="158"/>
      <c r="L1122" s="158"/>
      <c r="M1122" s="158"/>
      <c r="N1122" s="158"/>
      <c r="O1122" s="158"/>
      <c r="P1122" s="157"/>
      <c r="Q1122" s="159"/>
      <c r="R1122" s="155" t="str">
        <f ca="1">IF(ISERROR($V1122),"",OFFSET('Smelter Look-up'!$C$4,$V1122-4,0)&amp;"")</f>
        <v/>
      </c>
      <c r="S1122" s="160" t="str">
        <f t="array" aca="1" ref="S1122" ca="1">IF(B1122="","",IF(ISERROR(MATCH($E1122,CL,0)),"Unknown",INDIRECT("'C'!$A$"&amp;MATCH($E1122,CL,0)+1)))</f>
        <v/>
      </c>
      <c r="T1122" s="160" t="str">
        <f t="array" aca="1" ref="T1122" ca="1">IF(B1122="","",IF(ISERROR(MATCH($J1122,SorP!$B$1:$B$6226,0)),"",INDIRECT("'SorP'!$A$"&amp;MATCH($S1122&amp;$J1122,SorP!C:C,0))))</f>
        <v/>
      </c>
      <c r="U1122" s="161"/>
      <c r="V1122" s="151" t="e">
        <f>IF(C1122="",NA(),IF(OR(C1122="Smelter not listed",C1122="Smelter not yet identified"),MATCH($B1122&amp;$D1122,'Smelter Look-up'!$J:$J,0),MATCH($B1122&amp;$C1122,'Smelter Look-up'!$J:$J,0)))</f>
        <v>#N/A</v>
      </c>
      <c r="W1122" s="134"/>
      <c r="X1122" s="134">
        <f t="shared" ca="1" si="14"/>
        <v>0</v>
      </c>
      <c r="Y1122" s="134"/>
      <c r="Z1122" s="134"/>
      <c r="AA1122" s="134"/>
      <c r="AB1122" s="162" t="str">
        <f t="shared" si="15"/>
        <v/>
      </c>
      <c r="AC1122" s="134"/>
      <c r="AD1122" s="134"/>
      <c r="AE1122" s="134"/>
      <c r="AF1122" s="134"/>
      <c r="AG1122" s="134"/>
      <c r="AH1122" s="134"/>
    </row>
    <row r="1123" spans="1:34" ht="12" customHeight="1">
      <c r="A1123" s="160"/>
      <c r="B1123" s="155" t="str">
        <f t="array" ref="B1123">IF(LEN(A1123)=0,"",INDEX('Smelter Look-up'!$A:$A,MATCH($A1123,'Smelter Look-up'!$E:$E,0)))</f>
        <v/>
      </c>
      <c r="C1123" s="158" t="str">
        <f t="array" ref="C1123">IF(LEN(A1123)=0,"",INDEX('Smelter Look-up'!$C:$C,MATCH($A1123,'Smelter Look-up'!$E:$E,0)))</f>
        <v/>
      </c>
      <c r="D1123" s="155"/>
      <c r="E1123" s="155" t="str">
        <f ca="1">IF(ISERROR($V1123),"",OFFSET('Smelter Look-up'!$D$4,$V1123-4,0)&amp;"")</f>
        <v/>
      </c>
      <c r="F1123" s="155" t="str">
        <f ca="1">IF(ISERROR($V1123),"",OFFSET('Smelter Look-up'!$E$4,$V1123-4,0))</f>
        <v/>
      </c>
      <c r="G1123" s="155" t="str">
        <f ca="1">IF(C1123=$X$4,IF(ISERROR($V1123),"Enter smelter details","RMI"),IF(ISERROR($V1123),"",OFFSET('Smelter Look-up'!$F$4,$V1123-4,0)))</f>
        <v/>
      </c>
      <c r="H1123" s="156" t="str">
        <f ca="1">IF(ISERROR($V1123),"",OFFSET('Smelter Look-up'!$G$4,$V1123-4,0))</f>
        <v/>
      </c>
      <c r="I1123" s="157" t="str">
        <f ca="1">IF(ISERROR($V1123),"",OFFSET('Smelter Look-up'!$H$4,$V1123-4,0))</f>
        <v/>
      </c>
      <c r="J1123" s="157" t="str">
        <f ca="1">IF(ISERROR($V1123),"",OFFSET('Smelter Look-up'!$I$4,$V1123-4,0))</f>
        <v/>
      </c>
      <c r="K1123" s="158"/>
      <c r="L1123" s="158"/>
      <c r="M1123" s="158"/>
      <c r="N1123" s="158"/>
      <c r="O1123" s="158"/>
      <c r="P1123" s="157"/>
      <c r="Q1123" s="159"/>
      <c r="R1123" s="155" t="str">
        <f ca="1">IF(ISERROR($V1123),"",OFFSET('Smelter Look-up'!$C$4,$V1123-4,0)&amp;"")</f>
        <v/>
      </c>
      <c r="S1123" s="160" t="str">
        <f t="array" aca="1" ref="S1123" ca="1">IF(B1123="","",IF(ISERROR(MATCH($E1123,CL,0)),"Unknown",INDIRECT("'C'!$A$"&amp;MATCH($E1123,CL,0)+1)))</f>
        <v/>
      </c>
      <c r="T1123" s="160" t="str">
        <f t="array" aca="1" ref="T1123" ca="1">IF(B1123="","",IF(ISERROR(MATCH($J1123,SorP!$B$1:$B$6226,0)),"",INDIRECT("'SorP'!$A$"&amp;MATCH($S1123&amp;$J1123,SorP!C:C,0))))</f>
        <v/>
      </c>
      <c r="U1123" s="161"/>
      <c r="V1123" s="151" t="e">
        <f>IF(C1123="",NA(),IF(OR(C1123="Smelter not listed",C1123="Smelter not yet identified"),MATCH($B1123&amp;$D1123,'Smelter Look-up'!$J:$J,0),MATCH($B1123&amp;$C1123,'Smelter Look-up'!$J:$J,0)))</f>
        <v>#N/A</v>
      </c>
      <c r="W1123" s="134"/>
      <c r="X1123" s="134">
        <f t="shared" ca="1" si="14"/>
        <v>0</v>
      </c>
      <c r="Y1123" s="134"/>
      <c r="Z1123" s="134"/>
      <c r="AA1123" s="134"/>
      <c r="AB1123" s="162" t="str">
        <f t="shared" si="15"/>
        <v/>
      </c>
      <c r="AC1123" s="134"/>
      <c r="AD1123" s="134"/>
      <c r="AE1123" s="134"/>
      <c r="AF1123" s="134"/>
      <c r="AG1123" s="134"/>
      <c r="AH1123" s="134"/>
    </row>
    <row r="1124" spans="1:34" ht="12" customHeight="1">
      <c r="A1124" s="160"/>
      <c r="B1124" s="155" t="str">
        <f t="array" ref="B1124">IF(LEN(A1124)=0,"",INDEX('Smelter Look-up'!$A:$A,MATCH($A1124,'Smelter Look-up'!$E:$E,0)))</f>
        <v/>
      </c>
      <c r="C1124" s="158" t="str">
        <f t="array" ref="C1124">IF(LEN(A1124)=0,"",INDEX('Smelter Look-up'!$C:$C,MATCH($A1124,'Smelter Look-up'!$E:$E,0)))</f>
        <v/>
      </c>
      <c r="D1124" s="155"/>
      <c r="E1124" s="155" t="str">
        <f ca="1">IF(ISERROR($V1124),"",OFFSET('Smelter Look-up'!$D$4,$V1124-4,0)&amp;"")</f>
        <v/>
      </c>
      <c r="F1124" s="155" t="str">
        <f ca="1">IF(ISERROR($V1124),"",OFFSET('Smelter Look-up'!$E$4,$V1124-4,0))</f>
        <v/>
      </c>
      <c r="G1124" s="155" t="str">
        <f ca="1">IF(C1124=$X$4,IF(ISERROR($V1124),"Enter smelter details","RMI"),IF(ISERROR($V1124),"",OFFSET('Smelter Look-up'!$F$4,$V1124-4,0)))</f>
        <v/>
      </c>
      <c r="H1124" s="156" t="str">
        <f ca="1">IF(ISERROR($V1124),"",OFFSET('Smelter Look-up'!$G$4,$V1124-4,0))</f>
        <v/>
      </c>
      <c r="I1124" s="157" t="str">
        <f ca="1">IF(ISERROR($V1124),"",OFFSET('Smelter Look-up'!$H$4,$V1124-4,0))</f>
        <v/>
      </c>
      <c r="J1124" s="157" t="str">
        <f ca="1">IF(ISERROR($V1124),"",OFFSET('Smelter Look-up'!$I$4,$V1124-4,0))</f>
        <v/>
      </c>
      <c r="K1124" s="158"/>
      <c r="L1124" s="158"/>
      <c r="M1124" s="158"/>
      <c r="N1124" s="158"/>
      <c r="O1124" s="158"/>
      <c r="P1124" s="157"/>
      <c r="Q1124" s="159"/>
      <c r="R1124" s="155" t="str">
        <f ca="1">IF(ISERROR($V1124),"",OFFSET('Smelter Look-up'!$C$4,$V1124-4,0)&amp;"")</f>
        <v/>
      </c>
      <c r="S1124" s="160" t="str">
        <f t="array" aca="1" ref="S1124" ca="1">IF(B1124="","",IF(ISERROR(MATCH($E1124,CL,0)),"Unknown",INDIRECT("'C'!$A$"&amp;MATCH($E1124,CL,0)+1)))</f>
        <v/>
      </c>
      <c r="T1124" s="160" t="str">
        <f t="array" aca="1" ref="T1124" ca="1">IF(B1124="","",IF(ISERROR(MATCH($J1124,SorP!$B$1:$B$6226,0)),"",INDIRECT("'SorP'!$A$"&amp;MATCH($S1124&amp;$J1124,SorP!C:C,0))))</f>
        <v/>
      </c>
      <c r="U1124" s="161"/>
      <c r="V1124" s="151" t="e">
        <f>IF(C1124="",NA(),IF(OR(C1124="Smelter not listed",C1124="Smelter not yet identified"),MATCH($B1124&amp;$D1124,'Smelter Look-up'!$J:$J,0),MATCH($B1124&amp;$C1124,'Smelter Look-up'!$J:$J,0)))</f>
        <v>#N/A</v>
      </c>
      <c r="W1124" s="134"/>
      <c r="X1124" s="134">
        <f t="shared" ca="1" si="14"/>
        <v>0</v>
      </c>
      <c r="Y1124" s="134"/>
      <c r="Z1124" s="134"/>
      <c r="AA1124" s="134"/>
      <c r="AB1124" s="162" t="str">
        <f t="shared" si="15"/>
        <v/>
      </c>
      <c r="AC1124" s="134"/>
      <c r="AD1124" s="134"/>
      <c r="AE1124" s="134"/>
      <c r="AF1124" s="134"/>
      <c r="AG1124" s="134"/>
      <c r="AH1124" s="134"/>
    </row>
    <row r="1125" spans="1:34" ht="12" customHeight="1">
      <c r="A1125" s="160"/>
      <c r="B1125" s="155" t="str">
        <f t="array" ref="B1125">IF(LEN(A1125)=0,"",INDEX('Smelter Look-up'!$A:$A,MATCH($A1125,'Smelter Look-up'!$E:$E,0)))</f>
        <v/>
      </c>
      <c r="C1125" s="158" t="str">
        <f t="array" ref="C1125">IF(LEN(A1125)=0,"",INDEX('Smelter Look-up'!$C:$C,MATCH($A1125,'Smelter Look-up'!$E:$E,0)))</f>
        <v/>
      </c>
      <c r="D1125" s="155"/>
      <c r="E1125" s="155" t="str">
        <f ca="1">IF(ISERROR($V1125),"",OFFSET('Smelter Look-up'!$D$4,$V1125-4,0)&amp;"")</f>
        <v/>
      </c>
      <c r="F1125" s="155" t="str">
        <f ca="1">IF(ISERROR($V1125),"",OFFSET('Smelter Look-up'!$E$4,$V1125-4,0))</f>
        <v/>
      </c>
      <c r="G1125" s="155" t="str">
        <f ca="1">IF(C1125=$X$4,IF(ISERROR($V1125),"Enter smelter details","RMI"),IF(ISERROR($V1125),"",OFFSET('Smelter Look-up'!$F$4,$V1125-4,0)))</f>
        <v/>
      </c>
      <c r="H1125" s="156" t="str">
        <f ca="1">IF(ISERROR($V1125),"",OFFSET('Smelter Look-up'!$G$4,$V1125-4,0))</f>
        <v/>
      </c>
      <c r="I1125" s="157" t="str">
        <f ca="1">IF(ISERROR($V1125),"",OFFSET('Smelter Look-up'!$H$4,$V1125-4,0))</f>
        <v/>
      </c>
      <c r="J1125" s="157" t="str">
        <f ca="1">IF(ISERROR($V1125),"",OFFSET('Smelter Look-up'!$I$4,$V1125-4,0))</f>
        <v/>
      </c>
      <c r="K1125" s="158"/>
      <c r="L1125" s="158"/>
      <c r="M1125" s="158"/>
      <c r="N1125" s="158"/>
      <c r="O1125" s="158"/>
      <c r="P1125" s="157"/>
      <c r="Q1125" s="159"/>
      <c r="R1125" s="155" t="str">
        <f ca="1">IF(ISERROR($V1125),"",OFFSET('Smelter Look-up'!$C$4,$V1125-4,0)&amp;"")</f>
        <v/>
      </c>
      <c r="S1125" s="160" t="str">
        <f t="array" aca="1" ref="S1125" ca="1">IF(B1125="","",IF(ISERROR(MATCH($E1125,CL,0)),"Unknown",INDIRECT("'C'!$A$"&amp;MATCH($E1125,CL,0)+1)))</f>
        <v/>
      </c>
      <c r="T1125" s="160" t="str">
        <f t="array" aca="1" ref="T1125" ca="1">IF(B1125="","",IF(ISERROR(MATCH($J1125,SorP!$B$1:$B$6226,0)),"",INDIRECT("'SorP'!$A$"&amp;MATCH($S1125&amp;$J1125,SorP!C:C,0))))</f>
        <v/>
      </c>
      <c r="U1125" s="161"/>
      <c r="V1125" s="151" t="e">
        <f>IF(C1125="",NA(),IF(OR(C1125="Smelter not listed",C1125="Smelter not yet identified"),MATCH($B1125&amp;$D1125,'Smelter Look-up'!$J:$J,0),MATCH($B1125&amp;$C1125,'Smelter Look-up'!$J:$J,0)))</f>
        <v>#N/A</v>
      </c>
      <c r="W1125" s="134"/>
      <c r="X1125" s="134">
        <f t="shared" ca="1" si="14"/>
        <v>0</v>
      </c>
      <c r="Y1125" s="134"/>
      <c r="Z1125" s="134"/>
      <c r="AA1125" s="134"/>
      <c r="AB1125" s="162" t="str">
        <f t="shared" si="15"/>
        <v/>
      </c>
      <c r="AC1125" s="134"/>
      <c r="AD1125" s="134"/>
      <c r="AE1125" s="134"/>
      <c r="AF1125" s="134"/>
      <c r="AG1125" s="134"/>
      <c r="AH1125" s="134"/>
    </row>
    <row r="1126" spans="1:34" ht="12" customHeight="1">
      <c r="A1126" s="160"/>
      <c r="B1126" s="155" t="str">
        <f t="array" ref="B1126">IF(LEN(A1126)=0,"",INDEX('Smelter Look-up'!$A:$A,MATCH($A1126,'Smelter Look-up'!$E:$E,0)))</f>
        <v/>
      </c>
      <c r="C1126" s="158" t="str">
        <f t="array" ref="C1126">IF(LEN(A1126)=0,"",INDEX('Smelter Look-up'!$C:$C,MATCH($A1126,'Smelter Look-up'!$E:$E,0)))</f>
        <v/>
      </c>
      <c r="D1126" s="155"/>
      <c r="E1126" s="155" t="str">
        <f ca="1">IF(ISERROR($V1126),"",OFFSET('Smelter Look-up'!$D$4,$V1126-4,0)&amp;"")</f>
        <v/>
      </c>
      <c r="F1126" s="155" t="str">
        <f ca="1">IF(ISERROR($V1126),"",OFFSET('Smelter Look-up'!$E$4,$V1126-4,0))</f>
        <v/>
      </c>
      <c r="G1126" s="155" t="str">
        <f ca="1">IF(C1126=$X$4,IF(ISERROR($V1126),"Enter smelter details","RMI"),IF(ISERROR($V1126),"",OFFSET('Smelter Look-up'!$F$4,$V1126-4,0)))</f>
        <v/>
      </c>
      <c r="H1126" s="156" t="str">
        <f ca="1">IF(ISERROR($V1126),"",OFFSET('Smelter Look-up'!$G$4,$V1126-4,0))</f>
        <v/>
      </c>
      <c r="I1126" s="157" t="str">
        <f ca="1">IF(ISERROR($V1126),"",OFFSET('Smelter Look-up'!$H$4,$V1126-4,0))</f>
        <v/>
      </c>
      <c r="J1126" s="157" t="str">
        <f ca="1">IF(ISERROR($V1126),"",OFFSET('Smelter Look-up'!$I$4,$V1126-4,0))</f>
        <v/>
      </c>
      <c r="K1126" s="158"/>
      <c r="L1126" s="158"/>
      <c r="M1126" s="158"/>
      <c r="N1126" s="158"/>
      <c r="O1126" s="158"/>
      <c r="P1126" s="157"/>
      <c r="Q1126" s="159"/>
      <c r="R1126" s="155" t="str">
        <f ca="1">IF(ISERROR($V1126),"",OFFSET('Smelter Look-up'!$C$4,$V1126-4,0)&amp;"")</f>
        <v/>
      </c>
      <c r="S1126" s="160" t="str">
        <f t="array" aca="1" ref="S1126" ca="1">IF(B1126="","",IF(ISERROR(MATCH($E1126,CL,0)),"Unknown",INDIRECT("'C'!$A$"&amp;MATCH($E1126,CL,0)+1)))</f>
        <v/>
      </c>
      <c r="T1126" s="160" t="str">
        <f t="array" aca="1" ref="T1126" ca="1">IF(B1126="","",IF(ISERROR(MATCH($J1126,SorP!$B$1:$B$6226,0)),"",INDIRECT("'SorP'!$A$"&amp;MATCH($S1126&amp;$J1126,SorP!C:C,0))))</f>
        <v/>
      </c>
      <c r="U1126" s="161"/>
      <c r="V1126" s="151" t="e">
        <f>IF(C1126="",NA(),IF(OR(C1126="Smelter not listed",C1126="Smelter not yet identified"),MATCH($B1126&amp;$D1126,'Smelter Look-up'!$J:$J,0),MATCH($B1126&amp;$C1126,'Smelter Look-up'!$J:$J,0)))</f>
        <v>#N/A</v>
      </c>
      <c r="W1126" s="134"/>
      <c r="X1126" s="134">
        <f t="shared" ca="1" si="14"/>
        <v>0</v>
      </c>
      <c r="Y1126" s="134"/>
      <c r="Z1126" s="134"/>
      <c r="AA1126" s="134"/>
      <c r="AB1126" s="162" t="str">
        <f t="shared" si="15"/>
        <v/>
      </c>
      <c r="AC1126" s="134"/>
      <c r="AD1126" s="134"/>
      <c r="AE1126" s="134"/>
      <c r="AF1126" s="134"/>
      <c r="AG1126" s="134"/>
      <c r="AH1126" s="134"/>
    </row>
    <row r="1127" spans="1:34" ht="12" customHeight="1">
      <c r="A1127" s="160"/>
      <c r="B1127" s="155" t="str">
        <f t="array" ref="B1127">IF(LEN(A1127)=0,"",INDEX('Smelter Look-up'!$A:$A,MATCH($A1127,'Smelter Look-up'!$E:$E,0)))</f>
        <v/>
      </c>
      <c r="C1127" s="158" t="str">
        <f t="array" ref="C1127">IF(LEN(A1127)=0,"",INDEX('Smelter Look-up'!$C:$C,MATCH($A1127,'Smelter Look-up'!$E:$E,0)))</f>
        <v/>
      </c>
      <c r="D1127" s="155"/>
      <c r="E1127" s="155" t="str">
        <f ca="1">IF(ISERROR($V1127),"",OFFSET('Smelter Look-up'!$D$4,$V1127-4,0)&amp;"")</f>
        <v/>
      </c>
      <c r="F1127" s="155" t="str">
        <f ca="1">IF(ISERROR($V1127),"",OFFSET('Smelter Look-up'!$E$4,$V1127-4,0))</f>
        <v/>
      </c>
      <c r="G1127" s="155" t="str">
        <f ca="1">IF(C1127=$X$4,IF(ISERROR($V1127),"Enter smelter details","RMI"),IF(ISERROR($V1127),"",OFFSET('Smelter Look-up'!$F$4,$V1127-4,0)))</f>
        <v/>
      </c>
      <c r="H1127" s="156" t="str">
        <f ca="1">IF(ISERROR($V1127),"",OFFSET('Smelter Look-up'!$G$4,$V1127-4,0))</f>
        <v/>
      </c>
      <c r="I1127" s="157" t="str">
        <f ca="1">IF(ISERROR($V1127),"",OFFSET('Smelter Look-up'!$H$4,$V1127-4,0))</f>
        <v/>
      </c>
      <c r="J1127" s="157" t="str">
        <f ca="1">IF(ISERROR($V1127),"",OFFSET('Smelter Look-up'!$I$4,$V1127-4,0))</f>
        <v/>
      </c>
      <c r="K1127" s="158"/>
      <c r="L1127" s="158"/>
      <c r="M1127" s="158"/>
      <c r="N1127" s="158"/>
      <c r="O1127" s="158"/>
      <c r="P1127" s="157"/>
      <c r="Q1127" s="159"/>
      <c r="R1127" s="155" t="str">
        <f ca="1">IF(ISERROR($V1127),"",OFFSET('Smelter Look-up'!$C$4,$V1127-4,0)&amp;"")</f>
        <v/>
      </c>
      <c r="S1127" s="160" t="str">
        <f t="array" aca="1" ref="S1127" ca="1">IF(B1127="","",IF(ISERROR(MATCH($E1127,CL,0)),"Unknown",INDIRECT("'C'!$A$"&amp;MATCH($E1127,CL,0)+1)))</f>
        <v/>
      </c>
      <c r="T1127" s="160" t="str">
        <f t="array" aca="1" ref="T1127" ca="1">IF(B1127="","",IF(ISERROR(MATCH($J1127,SorP!$B$1:$B$6226,0)),"",INDIRECT("'SorP'!$A$"&amp;MATCH($S1127&amp;$J1127,SorP!C:C,0))))</f>
        <v/>
      </c>
      <c r="U1127" s="161"/>
      <c r="V1127" s="151" t="e">
        <f>IF(C1127="",NA(),IF(OR(C1127="Smelter not listed",C1127="Smelter not yet identified"),MATCH($B1127&amp;$D1127,'Smelter Look-up'!$J:$J,0),MATCH($B1127&amp;$C1127,'Smelter Look-up'!$J:$J,0)))</f>
        <v>#N/A</v>
      </c>
      <c r="W1127" s="134"/>
      <c r="X1127" s="134">
        <f t="shared" ca="1" si="14"/>
        <v>0</v>
      </c>
      <c r="Y1127" s="134"/>
      <c r="Z1127" s="134"/>
      <c r="AA1127" s="134"/>
      <c r="AB1127" s="162" t="str">
        <f t="shared" si="15"/>
        <v/>
      </c>
      <c r="AC1127" s="134"/>
      <c r="AD1127" s="134"/>
      <c r="AE1127" s="134"/>
      <c r="AF1127" s="134"/>
      <c r="AG1127" s="134"/>
      <c r="AH1127" s="134"/>
    </row>
    <row r="1128" spans="1:34" ht="12" customHeight="1">
      <c r="A1128" s="160"/>
      <c r="B1128" s="155" t="str">
        <f t="array" ref="B1128">IF(LEN(A1128)=0,"",INDEX('Smelter Look-up'!$A:$A,MATCH($A1128,'Smelter Look-up'!$E:$E,0)))</f>
        <v/>
      </c>
      <c r="C1128" s="158" t="str">
        <f t="array" ref="C1128">IF(LEN(A1128)=0,"",INDEX('Smelter Look-up'!$C:$C,MATCH($A1128,'Smelter Look-up'!$E:$E,0)))</f>
        <v/>
      </c>
      <c r="D1128" s="155"/>
      <c r="E1128" s="155" t="str">
        <f ca="1">IF(ISERROR($V1128),"",OFFSET('Smelter Look-up'!$D$4,$V1128-4,0)&amp;"")</f>
        <v/>
      </c>
      <c r="F1128" s="155" t="str">
        <f ca="1">IF(ISERROR($V1128),"",OFFSET('Smelter Look-up'!$E$4,$V1128-4,0))</f>
        <v/>
      </c>
      <c r="G1128" s="155" t="str">
        <f ca="1">IF(C1128=$X$4,IF(ISERROR($V1128),"Enter smelter details","RMI"),IF(ISERROR($V1128),"",OFFSET('Smelter Look-up'!$F$4,$V1128-4,0)))</f>
        <v/>
      </c>
      <c r="H1128" s="156" t="str">
        <f ca="1">IF(ISERROR($V1128),"",OFFSET('Smelter Look-up'!$G$4,$V1128-4,0))</f>
        <v/>
      </c>
      <c r="I1128" s="157" t="str">
        <f ca="1">IF(ISERROR($V1128),"",OFFSET('Smelter Look-up'!$H$4,$V1128-4,0))</f>
        <v/>
      </c>
      <c r="J1128" s="157" t="str">
        <f ca="1">IF(ISERROR($V1128),"",OFFSET('Smelter Look-up'!$I$4,$V1128-4,0))</f>
        <v/>
      </c>
      <c r="K1128" s="158"/>
      <c r="L1128" s="158"/>
      <c r="M1128" s="158"/>
      <c r="N1128" s="158"/>
      <c r="O1128" s="158"/>
      <c r="P1128" s="157"/>
      <c r="Q1128" s="159"/>
      <c r="R1128" s="155" t="str">
        <f ca="1">IF(ISERROR($V1128),"",OFFSET('Smelter Look-up'!$C$4,$V1128-4,0)&amp;"")</f>
        <v/>
      </c>
      <c r="S1128" s="160" t="str">
        <f t="array" aca="1" ref="S1128" ca="1">IF(B1128="","",IF(ISERROR(MATCH($E1128,CL,0)),"Unknown",INDIRECT("'C'!$A$"&amp;MATCH($E1128,CL,0)+1)))</f>
        <v/>
      </c>
      <c r="T1128" s="160" t="str">
        <f t="array" aca="1" ref="T1128" ca="1">IF(B1128="","",IF(ISERROR(MATCH($J1128,SorP!$B$1:$B$6226,0)),"",INDIRECT("'SorP'!$A$"&amp;MATCH($S1128&amp;$J1128,SorP!C:C,0))))</f>
        <v/>
      </c>
      <c r="U1128" s="161"/>
      <c r="V1128" s="151" t="e">
        <f>IF(C1128="",NA(),IF(OR(C1128="Smelter not listed",C1128="Smelter not yet identified"),MATCH($B1128&amp;$D1128,'Smelter Look-up'!$J:$J,0),MATCH($B1128&amp;$C1128,'Smelter Look-up'!$J:$J,0)))</f>
        <v>#N/A</v>
      </c>
      <c r="W1128" s="134"/>
      <c r="X1128" s="134">
        <f t="shared" ca="1" si="14"/>
        <v>0</v>
      </c>
      <c r="Y1128" s="134"/>
      <c r="Z1128" s="134"/>
      <c r="AA1128" s="134"/>
      <c r="AB1128" s="162" t="str">
        <f t="shared" si="15"/>
        <v/>
      </c>
      <c r="AC1128" s="134"/>
      <c r="AD1128" s="134"/>
      <c r="AE1128" s="134"/>
      <c r="AF1128" s="134"/>
      <c r="AG1128" s="134"/>
      <c r="AH1128" s="134"/>
    </row>
    <row r="1129" spans="1:34" ht="12" customHeight="1">
      <c r="A1129" s="160"/>
      <c r="B1129" s="155" t="str">
        <f t="array" ref="B1129">IF(LEN(A1129)=0,"",INDEX('Smelter Look-up'!$A:$A,MATCH($A1129,'Smelter Look-up'!$E:$E,0)))</f>
        <v/>
      </c>
      <c r="C1129" s="158" t="str">
        <f t="array" ref="C1129">IF(LEN(A1129)=0,"",INDEX('Smelter Look-up'!$C:$C,MATCH($A1129,'Smelter Look-up'!$E:$E,0)))</f>
        <v/>
      </c>
      <c r="D1129" s="155"/>
      <c r="E1129" s="155" t="str">
        <f ca="1">IF(ISERROR($V1129),"",OFFSET('Smelter Look-up'!$D$4,$V1129-4,0)&amp;"")</f>
        <v/>
      </c>
      <c r="F1129" s="155" t="str">
        <f ca="1">IF(ISERROR($V1129),"",OFFSET('Smelter Look-up'!$E$4,$V1129-4,0))</f>
        <v/>
      </c>
      <c r="G1129" s="155" t="str">
        <f ca="1">IF(C1129=$X$4,IF(ISERROR($V1129),"Enter smelter details","RMI"),IF(ISERROR($V1129),"",OFFSET('Smelter Look-up'!$F$4,$V1129-4,0)))</f>
        <v/>
      </c>
      <c r="H1129" s="156" t="str">
        <f ca="1">IF(ISERROR($V1129),"",OFFSET('Smelter Look-up'!$G$4,$V1129-4,0))</f>
        <v/>
      </c>
      <c r="I1129" s="157" t="str">
        <f ca="1">IF(ISERROR($V1129),"",OFFSET('Smelter Look-up'!$H$4,$V1129-4,0))</f>
        <v/>
      </c>
      <c r="J1129" s="157" t="str">
        <f ca="1">IF(ISERROR($V1129),"",OFFSET('Smelter Look-up'!$I$4,$V1129-4,0))</f>
        <v/>
      </c>
      <c r="K1129" s="158"/>
      <c r="L1129" s="158"/>
      <c r="M1129" s="158"/>
      <c r="N1129" s="158"/>
      <c r="O1129" s="158"/>
      <c r="P1129" s="157"/>
      <c r="Q1129" s="159"/>
      <c r="R1129" s="155" t="str">
        <f ca="1">IF(ISERROR($V1129),"",OFFSET('Smelter Look-up'!$C$4,$V1129-4,0)&amp;"")</f>
        <v/>
      </c>
      <c r="S1129" s="160" t="str">
        <f t="array" aca="1" ref="S1129" ca="1">IF(B1129="","",IF(ISERROR(MATCH($E1129,CL,0)),"Unknown",INDIRECT("'C'!$A$"&amp;MATCH($E1129,CL,0)+1)))</f>
        <v/>
      </c>
      <c r="T1129" s="160" t="str">
        <f t="array" aca="1" ref="T1129" ca="1">IF(B1129="","",IF(ISERROR(MATCH($J1129,SorP!$B$1:$B$6226,0)),"",INDIRECT("'SorP'!$A$"&amp;MATCH($S1129&amp;$J1129,SorP!C:C,0))))</f>
        <v/>
      </c>
      <c r="U1129" s="161"/>
      <c r="V1129" s="151" t="e">
        <f>IF(C1129="",NA(),IF(OR(C1129="Smelter not listed",C1129="Smelter not yet identified"),MATCH($B1129&amp;$D1129,'Smelter Look-up'!$J:$J,0),MATCH($B1129&amp;$C1129,'Smelter Look-up'!$J:$J,0)))</f>
        <v>#N/A</v>
      </c>
      <c r="W1129" s="134"/>
      <c r="X1129" s="134">
        <f t="shared" ca="1" si="14"/>
        <v>0</v>
      </c>
      <c r="Y1129" s="134"/>
      <c r="Z1129" s="134"/>
      <c r="AA1129" s="134"/>
      <c r="AB1129" s="162" t="str">
        <f t="shared" si="15"/>
        <v/>
      </c>
      <c r="AC1129" s="134"/>
      <c r="AD1129" s="134"/>
      <c r="AE1129" s="134"/>
      <c r="AF1129" s="134"/>
      <c r="AG1129" s="134"/>
      <c r="AH1129" s="134"/>
    </row>
    <row r="1130" spans="1:34" ht="12" customHeight="1">
      <c r="A1130" s="160"/>
      <c r="B1130" s="155" t="str">
        <f t="array" ref="B1130">IF(LEN(A1130)=0,"",INDEX('Smelter Look-up'!$A:$A,MATCH($A1130,'Smelter Look-up'!$E:$E,0)))</f>
        <v/>
      </c>
      <c r="C1130" s="158" t="str">
        <f t="array" ref="C1130">IF(LEN(A1130)=0,"",INDEX('Smelter Look-up'!$C:$C,MATCH($A1130,'Smelter Look-up'!$E:$E,0)))</f>
        <v/>
      </c>
      <c r="D1130" s="155"/>
      <c r="E1130" s="155" t="str">
        <f ca="1">IF(ISERROR($V1130),"",OFFSET('Smelter Look-up'!$D$4,$V1130-4,0)&amp;"")</f>
        <v/>
      </c>
      <c r="F1130" s="155" t="str">
        <f ca="1">IF(ISERROR($V1130),"",OFFSET('Smelter Look-up'!$E$4,$V1130-4,0))</f>
        <v/>
      </c>
      <c r="G1130" s="155" t="str">
        <f ca="1">IF(C1130=$X$4,IF(ISERROR($V1130),"Enter smelter details","RMI"),IF(ISERROR($V1130),"",OFFSET('Smelter Look-up'!$F$4,$V1130-4,0)))</f>
        <v/>
      </c>
      <c r="H1130" s="156" t="str">
        <f ca="1">IF(ISERROR($V1130),"",OFFSET('Smelter Look-up'!$G$4,$V1130-4,0))</f>
        <v/>
      </c>
      <c r="I1130" s="157" t="str">
        <f ca="1">IF(ISERROR($V1130),"",OFFSET('Smelter Look-up'!$H$4,$V1130-4,0))</f>
        <v/>
      </c>
      <c r="J1130" s="157" t="str">
        <f ca="1">IF(ISERROR($V1130),"",OFFSET('Smelter Look-up'!$I$4,$V1130-4,0))</f>
        <v/>
      </c>
      <c r="K1130" s="158"/>
      <c r="L1130" s="158"/>
      <c r="M1130" s="158"/>
      <c r="N1130" s="158"/>
      <c r="O1130" s="158"/>
      <c r="P1130" s="157"/>
      <c r="Q1130" s="159"/>
      <c r="R1130" s="155" t="str">
        <f ca="1">IF(ISERROR($V1130),"",OFFSET('Smelter Look-up'!$C$4,$V1130-4,0)&amp;"")</f>
        <v/>
      </c>
      <c r="S1130" s="160" t="str">
        <f t="array" aca="1" ref="S1130" ca="1">IF(B1130="","",IF(ISERROR(MATCH($E1130,CL,0)),"Unknown",INDIRECT("'C'!$A$"&amp;MATCH($E1130,CL,0)+1)))</f>
        <v/>
      </c>
      <c r="T1130" s="160" t="str">
        <f t="array" aca="1" ref="T1130" ca="1">IF(B1130="","",IF(ISERROR(MATCH($J1130,SorP!$B$1:$B$6226,0)),"",INDIRECT("'SorP'!$A$"&amp;MATCH($S1130&amp;$J1130,SorP!C:C,0))))</f>
        <v/>
      </c>
      <c r="U1130" s="161"/>
      <c r="V1130" s="151" t="e">
        <f>IF(C1130="",NA(),IF(OR(C1130="Smelter not listed",C1130="Smelter not yet identified"),MATCH($B1130&amp;$D1130,'Smelter Look-up'!$J:$J,0),MATCH($B1130&amp;$C1130,'Smelter Look-up'!$J:$J,0)))</f>
        <v>#N/A</v>
      </c>
      <c r="W1130" s="134"/>
      <c r="X1130" s="134">
        <f t="shared" ca="1" si="14"/>
        <v>0</v>
      </c>
      <c r="Y1130" s="134"/>
      <c r="Z1130" s="134"/>
      <c r="AA1130" s="134"/>
      <c r="AB1130" s="162" t="str">
        <f t="shared" si="15"/>
        <v/>
      </c>
      <c r="AC1130" s="134"/>
      <c r="AD1130" s="134"/>
      <c r="AE1130" s="134"/>
      <c r="AF1130" s="134"/>
      <c r="AG1130" s="134"/>
      <c r="AH1130" s="134"/>
    </row>
    <row r="1131" spans="1:34" ht="12" customHeight="1">
      <c r="A1131" s="160"/>
      <c r="B1131" s="155" t="str">
        <f t="array" ref="B1131">IF(LEN(A1131)=0,"",INDEX('Smelter Look-up'!$A:$A,MATCH($A1131,'Smelter Look-up'!$E:$E,0)))</f>
        <v/>
      </c>
      <c r="C1131" s="158" t="str">
        <f t="array" ref="C1131">IF(LEN(A1131)=0,"",INDEX('Smelter Look-up'!$C:$C,MATCH($A1131,'Smelter Look-up'!$E:$E,0)))</f>
        <v/>
      </c>
      <c r="D1131" s="155"/>
      <c r="E1131" s="155" t="str">
        <f ca="1">IF(ISERROR($V1131),"",OFFSET('Smelter Look-up'!$D$4,$V1131-4,0)&amp;"")</f>
        <v/>
      </c>
      <c r="F1131" s="155" t="str">
        <f ca="1">IF(ISERROR($V1131),"",OFFSET('Smelter Look-up'!$E$4,$V1131-4,0))</f>
        <v/>
      </c>
      <c r="G1131" s="155" t="str">
        <f ca="1">IF(C1131=$X$4,IF(ISERROR($V1131),"Enter smelter details","RMI"),IF(ISERROR($V1131),"",OFFSET('Smelter Look-up'!$F$4,$V1131-4,0)))</f>
        <v/>
      </c>
      <c r="H1131" s="156" t="str">
        <f ca="1">IF(ISERROR($V1131),"",OFFSET('Smelter Look-up'!$G$4,$V1131-4,0))</f>
        <v/>
      </c>
      <c r="I1131" s="157" t="str">
        <f ca="1">IF(ISERROR($V1131),"",OFFSET('Smelter Look-up'!$H$4,$V1131-4,0))</f>
        <v/>
      </c>
      <c r="J1131" s="157" t="str">
        <f ca="1">IF(ISERROR($V1131),"",OFFSET('Smelter Look-up'!$I$4,$V1131-4,0))</f>
        <v/>
      </c>
      <c r="K1131" s="158"/>
      <c r="L1131" s="158"/>
      <c r="M1131" s="158"/>
      <c r="N1131" s="158"/>
      <c r="O1131" s="158"/>
      <c r="P1131" s="157"/>
      <c r="Q1131" s="159"/>
      <c r="R1131" s="155" t="str">
        <f ca="1">IF(ISERROR($V1131),"",OFFSET('Smelter Look-up'!$C$4,$V1131-4,0)&amp;"")</f>
        <v/>
      </c>
      <c r="S1131" s="160" t="str">
        <f t="array" aca="1" ref="S1131" ca="1">IF(B1131="","",IF(ISERROR(MATCH($E1131,CL,0)),"Unknown",INDIRECT("'C'!$A$"&amp;MATCH($E1131,CL,0)+1)))</f>
        <v/>
      </c>
      <c r="T1131" s="160" t="str">
        <f t="array" aca="1" ref="T1131" ca="1">IF(B1131="","",IF(ISERROR(MATCH($J1131,SorP!$B$1:$B$6226,0)),"",INDIRECT("'SorP'!$A$"&amp;MATCH($S1131&amp;$J1131,SorP!C:C,0))))</f>
        <v/>
      </c>
      <c r="U1131" s="161"/>
      <c r="V1131" s="151" t="e">
        <f>IF(C1131="",NA(),IF(OR(C1131="Smelter not listed",C1131="Smelter not yet identified"),MATCH($B1131&amp;$D1131,'Smelter Look-up'!$J:$J,0),MATCH($B1131&amp;$C1131,'Smelter Look-up'!$J:$J,0)))</f>
        <v>#N/A</v>
      </c>
      <c r="W1131" s="134"/>
      <c r="X1131" s="134">
        <f t="shared" ca="1" si="14"/>
        <v>0</v>
      </c>
      <c r="Y1131" s="134"/>
      <c r="Z1131" s="134"/>
      <c r="AA1131" s="134"/>
      <c r="AB1131" s="162" t="str">
        <f t="shared" si="15"/>
        <v/>
      </c>
      <c r="AC1131" s="134"/>
      <c r="AD1131" s="134"/>
      <c r="AE1131" s="134"/>
      <c r="AF1131" s="134"/>
      <c r="AG1131" s="134"/>
      <c r="AH1131" s="134"/>
    </row>
    <row r="1132" spans="1:34" ht="12" customHeight="1">
      <c r="A1132" s="160"/>
      <c r="B1132" s="155" t="str">
        <f t="array" ref="B1132">IF(LEN(A1132)=0,"",INDEX('Smelter Look-up'!$A:$A,MATCH($A1132,'Smelter Look-up'!$E:$E,0)))</f>
        <v/>
      </c>
      <c r="C1132" s="158" t="str">
        <f t="array" ref="C1132">IF(LEN(A1132)=0,"",INDEX('Smelter Look-up'!$C:$C,MATCH($A1132,'Smelter Look-up'!$E:$E,0)))</f>
        <v/>
      </c>
      <c r="D1132" s="155"/>
      <c r="E1132" s="155" t="str">
        <f ca="1">IF(ISERROR($V1132),"",OFFSET('Smelter Look-up'!$D$4,$V1132-4,0)&amp;"")</f>
        <v/>
      </c>
      <c r="F1132" s="155" t="str">
        <f ca="1">IF(ISERROR($V1132),"",OFFSET('Smelter Look-up'!$E$4,$V1132-4,0))</f>
        <v/>
      </c>
      <c r="G1132" s="155" t="str">
        <f ca="1">IF(C1132=$X$4,IF(ISERROR($V1132),"Enter smelter details","RMI"),IF(ISERROR($V1132),"",OFFSET('Smelter Look-up'!$F$4,$V1132-4,0)))</f>
        <v/>
      </c>
      <c r="H1132" s="156" t="str">
        <f ca="1">IF(ISERROR($V1132),"",OFFSET('Smelter Look-up'!$G$4,$V1132-4,0))</f>
        <v/>
      </c>
      <c r="I1132" s="157" t="str">
        <f ca="1">IF(ISERROR($V1132),"",OFFSET('Smelter Look-up'!$H$4,$V1132-4,0))</f>
        <v/>
      </c>
      <c r="J1132" s="157" t="str">
        <f ca="1">IF(ISERROR($V1132),"",OFFSET('Smelter Look-up'!$I$4,$V1132-4,0))</f>
        <v/>
      </c>
      <c r="K1132" s="158"/>
      <c r="L1132" s="158"/>
      <c r="M1132" s="158"/>
      <c r="N1132" s="158"/>
      <c r="O1132" s="158"/>
      <c r="P1132" s="157"/>
      <c r="Q1132" s="159"/>
      <c r="R1132" s="155" t="str">
        <f ca="1">IF(ISERROR($V1132),"",OFFSET('Smelter Look-up'!$C$4,$V1132-4,0)&amp;"")</f>
        <v/>
      </c>
      <c r="S1132" s="160" t="str">
        <f t="array" aca="1" ref="S1132" ca="1">IF(B1132="","",IF(ISERROR(MATCH($E1132,CL,0)),"Unknown",INDIRECT("'C'!$A$"&amp;MATCH($E1132,CL,0)+1)))</f>
        <v/>
      </c>
      <c r="T1132" s="160" t="str">
        <f t="array" aca="1" ref="T1132" ca="1">IF(B1132="","",IF(ISERROR(MATCH($J1132,SorP!$B$1:$B$6226,0)),"",INDIRECT("'SorP'!$A$"&amp;MATCH($S1132&amp;$J1132,SorP!C:C,0))))</f>
        <v/>
      </c>
      <c r="U1132" s="161"/>
      <c r="V1132" s="151" t="e">
        <f>IF(C1132="",NA(),IF(OR(C1132="Smelter not listed",C1132="Smelter not yet identified"),MATCH($B1132&amp;$D1132,'Smelter Look-up'!$J:$J,0),MATCH($B1132&amp;$C1132,'Smelter Look-up'!$J:$J,0)))</f>
        <v>#N/A</v>
      </c>
      <c r="W1132" s="134"/>
      <c r="X1132" s="134">
        <f t="shared" ca="1" si="14"/>
        <v>0</v>
      </c>
      <c r="Y1132" s="134"/>
      <c r="Z1132" s="134"/>
      <c r="AA1132" s="134"/>
      <c r="AB1132" s="162" t="str">
        <f t="shared" si="15"/>
        <v/>
      </c>
      <c r="AC1132" s="134"/>
      <c r="AD1132" s="134"/>
      <c r="AE1132" s="134"/>
      <c r="AF1132" s="134"/>
      <c r="AG1132" s="134"/>
      <c r="AH1132" s="134"/>
    </row>
    <row r="1133" spans="1:34" ht="12" customHeight="1">
      <c r="A1133" s="160"/>
      <c r="B1133" s="155" t="str">
        <f t="array" ref="B1133">IF(LEN(A1133)=0,"",INDEX('Smelter Look-up'!$A:$A,MATCH($A1133,'Smelter Look-up'!$E:$E,0)))</f>
        <v/>
      </c>
      <c r="C1133" s="158" t="str">
        <f t="array" ref="C1133">IF(LEN(A1133)=0,"",INDEX('Smelter Look-up'!$C:$C,MATCH($A1133,'Smelter Look-up'!$E:$E,0)))</f>
        <v/>
      </c>
      <c r="D1133" s="155"/>
      <c r="E1133" s="155" t="str">
        <f ca="1">IF(ISERROR($V1133),"",OFFSET('Smelter Look-up'!$D$4,$V1133-4,0)&amp;"")</f>
        <v/>
      </c>
      <c r="F1133" s="155" t="str">
        <f ca="1">IF(ISERROR($V1133),"",OFFSET('Smelter Look-up'!$E$4,$V1133-4,0))</f>
        <v/>
      </c>
      <c r="G1133" s="155" t="str">
        <f ca="1">IF(C1133=$X$4,IF(ISERROR($V1133),"Enter smelter details","RMI"),IF(ISERROR($V1133),"",OFFSET('Smelter Look-up'!$F$4,$V1133-4,0)))</f>
        <v/>
      </c>
      <c r="H1133" s="156" t="str">
        <f ca="1">IF(ISERROR($V1133),"",OFFSET('Smelter Look-up'!$G$4,$V1133-4,0))</f>
        <v/>
      </c>
      <c r="I1133" s="157" t="str">
        <f ca="1">IF(ISERROR($V1133),"",OFFSET('Smelter Look-up'!$H$4,$V1133-4,0))</f>
        <v/>
      </c>
      <c r="J1133" s="157" t="str">
        <f ca="1">IF(ISERROR($V1133),"",OFFSET('Smelter Look-up'!$I$4,$V1133-4,0))</f>
        <v/>
      </c>
      <c r="K1133" s="158"/>
      <c r="L1133" s="158"/>
      <c r="M1133" s="158"/>
      <c r="N1133" s="158"/>
      <c r="O1133" s="158"/>
      <c r="P1133" s="157"/>
      <c r="Q1133" s="159"/>
      <c r="R1133" s="155" t="str">
        <f ca="1">IF(ISERROR($V1133),"",OFFSET('Smelter Look-up'!$C$4,$V1133-4,0)&amp;"")</f>
        <v/>
      </c>
      <c r="S1133" s="160" t="str">
        <f t="array" aca="1" ref="S1133" ca="1">IF(B1133="","",IF(ISERROR(MATCH($E1133,CL,0)),"Unknown",INDIRECT("'C'!$A$"&amp;MATCH($E1133,CL,0)+1)))</f>
        <v/>
      </c>
      <c r="T1133" s="160" t="str">
        <f t="array" aca="1" ref="T1133" ca="1">IF(B1133="","",IF(ISERROR(MATCH($J1133,SorP!$B$1:$B$6226,0)),"",INDIRECT("'SorP'!$A$"&amp;MATCH($S1133&amp;$J1133,SorP!C:C,0))))</f>
        <v/>
      </c>
      <c r="U1133" s="161"/>
      <c r="V1133" s="151" t="e">
        <f>IF(C1133="",NA(),IF(OR(C1133="Smelter not listed",C1133="Smelter not yet identified"),MATCH($B1133&amp;$D1133,'Smelter Look-up'!$J:$J,0),MATCH($B1133&amp;$C1133,'Smelter Look-up'!$J:$J,0)))</f>
        <v>#N/A</v>
      </c>
      <c r="W1133" s="134"/>
      <c r="X1133" s="134">
        <f t="shared" ca="1" si="14"/>
        <v>0</v>
      </c>
      <c r="Y1133" s="134"/>
      <c r="Z1133" s="134"/>
      <c r="AA1133" s="134"/>
      <c r="AB1133" s="162" t="str">
        <f t="shared" si="15"/>
        <v/>
      </c>
      <c r="AC1133" s="134"/>
      <c r="AD1133" s="134"/>
      <c r="AE1133" s="134"/>
      <c r="AF1133" s="134"/>
      <c r="AG1133" s="134"/>
      <c r="AH1133" s="134"/>
    </row>
    <row r="1134" spans="1:34" ht="12" customHeight="1">
      <c r="A1134" s="160"/>
      <c r="B1134" s="155" t="str">
        <f t="array" ref="B1134">IF(LEN(A1134)=0,"",INDEX('Smelter Look-up'!$A:$A,MATCH($A1134,'Smelter Look-up'!$E:$E,0)))</f>
        <v/>
      </c>
      <c r="C1134" s="158" t="str">
        <f t="array" ref="C1134">IF(LEN(A1134)=0,"",INDEX('Smelter Look-up'!$C:$C,MATCH($A1134,'Smelter Look-up'!$E:$E,0)))</f>
        <v/>
      </c>
      <c r="D1134" s="155"/>
      <c r="E1134" s="155" t="str">
        <f ca="1">IF(ISERROR($V1134),"",OFFSET('Smelter Look-up'!$D$4,$V1134-4,0)&amp;"")</f>
        <v/>
      </c>
      <c r="F1134" s="155" t="str">
        <f ca="1">IF(ISERROR($V1134),"",OFFSET('Smelter Look-up'!$E$4,$V1134-4,0))</f>
        <v/>
      </c>
      <c r="G1134" s="155" t="str">
        <f ca="1">IF(C1134=$X$4,IF(ISERROR($V1134),"Enter smelter details","RMI"),IF(ISERROR($V1134),"",OFFSET('Smelter Look-up'!$F$4,$V1134-4,0)))</f>
        <v/>
      </c>
      <c r="H1134" s="156" t="str">
        <f ca="1">IF(ISERROR($V1134),"",OFFSET('Smelter Look-up'!$G$4,$V1134-4,0))</f>
        <v/>
      </c>
      <c r="I1134" s="157" t="str">
        <f ca="1">IF(ISERROR($V1134),"",OFFSET('Smelter Look-up'!$H$4,$V1134-4,0))</f>
        <v/>
      </c>
      <c r="J1134" s="157" t="str">
        <f ca="1">IF(ISERROR($V1134),"",OFFSET('Smelter Look-up'!$I$4,$V1134-4,0))</f>
        <v/>
      </c>
      <c r="K1134" s="158"/>
      <c r="L1134" s="158"/>
      <c r="M1134" s="158"/>
      <c r="N1134" s="158"/>
      <c r="O1134" s="158"/>
      <c r="P1134" s="157"/>
      <c r="Q1134" s="159"/>
      <c r="R1134" s="155" t="str">
        <f ca="1">IF(ISERROR($V1134),"",OFFSET('Smelter Look-up'!$C$4,$V1134-4,0)&amp;"")</f>
        <v/>
      </c>
      <c r="S1134" s="160" t="str">
        <f t="array" aca="1" ref="S1134" ca="1">IF(B1134="","",IF(ISERROR(MATCH($E1134,CL,0)),"Unknown",INDIRECT("'C'!$A$"&amp;MATCH($E1134,CL,0)+1)))</f>
        <v/>
      </c>
      <c r="T1134" s="160" t="str">
        <f t="array" aca="1" ref="T1134" ca="1">IF(B1134="","",IF(ISERROR(MATCH($J1134,SorP!$B$1:$B$6226,0)),"",INDIRECT("'SorP'!$A$"&amp;MATCH($S1134&amp;$J1134,SorP!C:C,0))))</f>
        <v/>
      </c>
      <c r="U1134" s="161"/>
      <c r="V1134" s="151" t="e">
        <f>IF(C1134="",NA(),IF(OR(C1134="Smelter not listed",C1134="Smelter not yet identified"),MATCH($B1134&amp;$D1134,'Smelter Look-up'!$J:$J,0),MATCH($B1134&amp;$C1134,'Smelter Look-up'!$J:$J,0)))</f>
        <v>#N/A</v>
      </c>
      <c r="W1134" s="134"/>
      <c r="X1134" s="134">
        <f t="shared" ca="1" si="14"/>
        <v>0</v>
      </c>
      <c r="Y1134" s="134"/>
      <c r="Z1134" s="134"/>
      <c r="AA1134" s="134"/>
      <c r="AB1134" s="162" t="str">
        <f t="shared" si="15"/>
        <v/>
      </c>
      <c r="AC1134" s="134"/>
      <c r="AD1134" s="134"/>
      <c r="AE1134" s="134"/>
      <c r="AF1134" s="134"/>
      <c r="AG1134" s="134"/>
      <c r="AH1134" s="134"/>
    </row>
    <row r="1135" spans="1:34" ht="12" customHeight="1">
      <c r="A1135" s="160"/>
      <c r="B1135" s="155" t="str">
        <f t="array" ref="B1135">IF(LEN(A1135)=0,"",INDEX('Smelter Look-up'!$A:$A,MATCH($A1135,'Smelter Look-up'!$E:$E,0)))</f>
        <v/>
      </c>
      <c r="C1135" s="158" t="str">
        <f t="array" ref="C1135">IF(LEN(A1135)=0,"",INDEX('Smelter Look-up'!$C:$C,MATCH($A1135,'Smelter Look-up'!$E:$E,0)))</f>
        <v/>
      </c>
      <c r="D1135" s="155"/>
      <c r="E1135" s="155" t="str">
        <f ca="1">IF(ISERROR($V1135),"",OFFSET('Smelter Look-up'!$D$4,$V1135-4,0)&amp;"")</f>
        <v/>
      </c>
      <c r="F1135" s="155" t="str">
        <f ca="1">IF(ISERROR($V1135),"",OFFSET('Smelter Look-up'!$E$4,$V1135-4,0))</f>
        <v/>
      </c>
      <c r="G1135" s="155" t="str">
        <f ca="1">IF(C1135=$X$4,IF(ISERROR($V1135),"Enter smelter details","RMI"),IF(ISERROR($V1135),"",OFFSET('Smelter Look-up'!$F$4,$V1135-4,0)))</f>
        <v/>
      </c>
      <c r="H1135" s="156" t="str">
        <f ca="1">IF(ISERROR($V1135),"",OFFSET('Smelter Look-up'!$G$4,$V1135-4,0))</f>
        <v/>
      </c>
      <c r="I1135" s="157" t="str">
        <f ca="1">IF(ISERROR($V1135),"",OFFSET('Smelter Look-up'!$H$4,$V1135-4,0))</f>
        <v/>
      </c>
      <c r="J1135" s="157" t="str">
        <f ca="1">IF(ISERROR($V1135),"",OFFSET('Smelter Look-up'!$I$4,$V1135-4,0))</f>
        <v/>
      </c>
      <c r="K1135" s="158"/>
      <c r="L1135" s="158"/>
      <c r="M1135" s="158"/>
      <c r="N1135" s="158"/>
      <c r="O1135" s="158"/>
      <c r="P1135" s="157"/>
      <c r="Q1135" s="159"/>
      <c r="R1135" s="155" t="str">
        <f ca="1">IF(ISERROR($V1135),"",OFFSET('Smelter Look-up'!$C$4,$V1135-4,0)&amp;"")</f>
        <v/>
      </c>
      <c r="S1135" s="160" t="str">
        <f t="array" aca="1" ref="S1135" ca="1">IF(B1135="","",IF(ISERROR(MATCH($E1135,CL,0)),"Unknown",INDIRECT("'C'!$A$"&amp;MATCH($E1135,CL,0)+1)))</f>
        <v/>
      </c>
      <c r="T1135" s="160" t="str">
        <f t="array" aca="1" ref="T1135" ca="1">IF(B1135="","",IF(ISERROR(MATCH($J1135,SorP!$B$1:$B$6226,0)),"",INDIRECT("'SorP'!$A$"&amp;MATCH($S1135&amp;$J1135,SorP!C:C,0))))</f>
        <v/>
      </c>
      <c r="U1135" s="161"/>
      <c r="V1135" s="151" t="e">
        <f>IF(C1135="",NA(),IF(OR(C1135="Smelter not listed",C1135="Smelter not yet identified"),MATCH($B1135&amp;$D1135,'Smelter Look-up'!$J:$J,0),MATCH($B1135&amp;$C1135,'Smelter Look-up'!$J:$J,0)))</f>
        <v>#N/A</v>
      </c>
      <c r="W1135" s="134"/>
      <c r="X1135" s="134">
        <f t="shared" ca="1" si="14"/>
        <v>0</v>
      </c>
      <c r="Y1135" s="134"/>
      <c r="Z1135" s="134"/>
      <c r="AA1135" s="134"/>
      <c r="AB1135" s="162" t="str">
        <f t="shared" si="15"/>
        <v/>
      </c>
      <c r="AC1135" s="134"/>
      <c r="AD1135" s="134"/>
      <c r="AE1135" s="134"/>
      <c r="AF1135" s="134"/>
      <c r="AG1135" s="134"/>
      <c r="AH1135" s="134"/>
    </row>
    <row r="1136" spans="1:34" ht="12" customHeight="1">
      <c r="A1136" s="160"/>
      <c r="B1136" s="155" t="str">
        <f t="array" ref="B1136">IF(LEN(A1136)=0,"",INDEX('Smelter Look-up'!$A:$A,MATCH($A1136,'Smelter Look-up'!$E:$E,0)))</f>
        <v/>
      </c>
      <c r="C1136" s="158" t="str">
        <f t="array" ref="C1136">IF(LEN(A1136)=0,"",INDEX('Smelter Look-up'!$C:$C,MATCH($A1136,'Smelter Look-up'!$E:$E,0)))</f>
        <v/>
      </c>
      <c r="D1136" s="155"/>
      <c r="E1136" s="155" t="str">
        <f ca="1">IF(ISERROR($V1136),"",OFFSET('Smelter Look-up'!$D$4,$V1136-4,0)&amp;"")</f>
        <v/>
      </c>
      <c r="F1136" s="155" t="str">
        <f ca="1">IF(ISERROR($V1136),"",OFFSET('Smelter Look-up'!$E$4,$V1136-4,0))</f>
        <v/>
      </c>
      <c r="G1136" s="155" t="str">
        <f ca="1">IF(C1136=$X$4,IF(ISERROR($V1136),"Enter smelter details","RMI"),IF(ISERROR($V1136),"",OFFSET('Smelter Look-up'!$F$4,$V1136-4,0)))</f>
        <v/>
      </c>
      <c r="H1136" s="156" t="str">
        <f ca="1">IF(ISERROR($V1136),"",OFFSET('Smelter Look-up'!$G$4,$V1136-4,0))</f>
        <v/>
      </c>
      <c r="I1136" s="157" t="str">
        <f ca="1">IF(ISERROR($V1136),"",OFFSET('Smelter Look-up'!$H$4,$V1136-4,0))</f>
        <v/>
      </c>
      <c r="J1136" s="157" t="str">
        <f ca="1">IF(ISERROR($V1136),"",OFFSET('Smelter Look-up'!$I$4,$V1136-4,0))</f>
        <v/>
      </c>
      <c r="K1136" s="158"/>
      <c r="L1136" s="158"/>
      <c r="M1136" s="158"/>
      <c r="N1136" s="158"/>
      <c r="O1136" s="158"/>
      <c r="P1136" s="157"/>
      <c r="Q1136" s="159"/>
      <c r="R1136" s="155" t="str">
        <f ca="1">IF(ISERROR($V1136),"",OFFSET('Smelter Look-up'!$C$4,$V1136-4,0)&amp;"")</f>
        <v/>
      </c>
      <c r="S1136" s="160" t="str">
        <f t="array" aca="1" ref="S1136" ca="1">IF(B1136="","",IF(ISERROR(MATCH($E1136,CL,0)),"Unknown",INDIRECT("'C'!$A$"&amp;MATCH($E1136,CL,0)+1)))</f>
        <v/>
      </c>
      <c r="T1136" s="160" t="str">
        <f t="array" aca="1" ref="T1136" ca="1">IF(B1136="","",IF(ISERROR(MATCH($J1136,SorP!$B$1:$B$6226,0)),"",INDIRECT("'SorP'!$A$"&amp;MATCH($S1136&amp;$J1136,SorP!C:C,0))))</f>
        <v/>
      </c>
      <c r="U1136" s="161"/>
      <c r="V1136" s="151" t="e">
        <f>IF(C1136="",NA(),IF(OR(C1136="Smelter not listed",C1136="Smelter not yet identified"),MATCH($B1136&amp;$D1136,'Smelter Look-up'!$J:$J,0),MATCH($B1136&amp;$C1136,'Smelter Look-up'!$J:$J,0)))</f>
        <v>#N/A</v>
      </c>
      <c r="W1136" s="134"/>
      <c r="X1136" s="134">
        <f t="shared" ca="1" si="14"/>
        <v>0</v>
      </c>
      <c r="Y1136" s="134"/>
      <c r="Z1136" s="134"/>
      <c r="AA1136" s="134"/>
      <c r="AB1136" s="162" t="str">
        <f t="shared" si="15"/>
        <v/>
      </c>
      <c r="AC1136" s="134"/>
      <c r="AD1136" s="134"/>
      <c r="AE1136" s="134"/>
      <c r="AF1136" s="134"/>
      <c r="AG1136" s="134"/>
      <c r="AH1136" s="134"/>
    </row>
    <row r="1137" spans="1:34" ht="12" customHeight="1">
      <c r="A1137" s="160"/>
      <c r="B1137" s="155" t="str">
        <f t="array" ref="B1137">IF(LEN(A1137)=0,"",INDEX('Smelter Look-up'!$A:$A,MATCH($A1137,'Smelter Look-up'!$E:$E,0)))</f>
        <v/>
      </c>
      <c r="C1137" s="158" t="str">
        <f t="array" ref="C1137">IF(LEN(A1137)=0,"",INDEX('Smelter Look-up'!$C:$C,MATCH($A1137,'Smelter Look-up'!$E:$E,0)))</f>
        <v/>
      </c>
      <c r="D1137" s="155"/>
      <c r="E1137" s="155" t="str">
        <f ca="1">IF(ISERROR($V1137),"",OFFSET('Smelter Look-up'!$D$4,$V1137-4,0)&amp;"")</f>
        <v/>
      </c>
      <c r="F1137" s="155" t="str">
        <f ca="1">IF(ISERROR($V1137),"",OFFSET('Smelter Look-up'!$E$4,$V1137-4,0))</f>
        <v/>
      </c>
      <c r="G1137" s="155" t="str">
        <f ca="1">IF(C1137=$X$4,IF(ISERROR($V1137),"Enter smelter details","RMI"),IF(ISERROR($V1137),"",OFFSET('Smelter Look-up'!$F$4,$V1137-4,0)))</f>
        <v/>
      </c>
      <c r="H1137" s="156" t="str">
        <f ca="1">IF(ISERROR($V1137),"",OFFSET('Smelter Look-up'!$G$4,$V1137-4,0))</f>
        <v/>
      </c>
      <c r="I1137" s="157" t="str">
        <f ca="1">IF(ISERROR($V1137),"",OFFSET('Smelter Look-up'!$H$4,$V1137-4,0))</f>
        <v/>
      </c>
      <c r="J1137" s="157" t="str">
        <f ca="1">IF(ISERROR($V1137),"",OFFSET('Smelter Look-up'!$I$4,$V1137-4,0))</f>
        <v/>
      </c>
      <c r="K1137" s="158"/>
      <c r="L1137" s="158"/>
      <c r="M1137" s="158"/>
      <c r="N1137" s="158"/>
      <c r="O1137" s="158"/>
      <c r="P1137" s="157"/>
      <c r="Q1137" s="159"/>
      <c r="R1137" s="155" t="str">
        <f ca="1">IF(ISERROR($V1137),"",OFFSET('Smelter Look-up'!$C$4,$V1137-4,0)&amp;"")</f>
        <v/>
      </c>
      <c r="S1137" s="160" t="str">
        <f t="array" aca="1" ref="S1137" ca="1">IF(B1137="","",IF(ISERROR(MATCH($E1137,CL,0)),"Unknown",INDIRECT("'C'!$A$"&amp;MATCH($E1137,CL,0)+1)))</f>
        <v/>
      </c>
      <c r="T1137" s="160" t="str">
        <f t="array" aca="1" ref="T1137" ca="1">IF(B1137="","",IF(ISERROR(MATCH($J1137,SorP!$B$1:$B$6226,0)),"",INDIRECT("'SorP'!$A$"&amp;MATCH($S1137&amp;$J1137,SorP!C:C,0))))</f>
        <v/>
      </c>
      <c r="U1137" s="161"/>
      <c r="V1137" s="151" t="e">
        <f>IF(C1137="",NA(),IF(OR(C1137="Smelter not listed",C1137="Smelter not yet identified"),MATCH($B1137&amp;$D1137,'Smelter Look-up'!$J:$J,0),MATCH($B1137&amp;$C1137,'Smelter Look-up'!$J:$J,0)))</f>
        <v>#N/A</v>
      </c>
      <c r="W1137" s="134"/>
      <c r="X1137" s="134">
        <f t="shared" ca="1" si="14"/>
        <v>0</v>
      </c>
      <c r="Y1137" s="134"/>
      <c r="Z1137" s="134"/>
      <c r="AA1137" s="134"/>
      <c r="AB1137" s="162" t="str">
        <f t="shared" si="15"/>
        <v/>
      </c>
      <c r="AC1137" s="134"/>
      <c r="AD1137" s="134"/>
      <c r="AE1137" s="134"/>
      <c r="AF1137" s="134"/>
      <c r="AG1137" s="134"/>
      <c r="AH1137" s="134"/>
    </row>
    <row r="1138" spans="1:34" ht="12" customHeight="1">
      <c r="A1138" s="160"/>
      <c r="B1138" s="155" t="str">
        <f t="array" ref="B1138">IF(LEN(A1138)=0,"",INDEX('Smelter Look-up'!$A:$A,MATCH($A1138,'Smelter Look-up'!$E:$E,0)))</f>
        <v/>
      </c>
      <c r="C1138" s="158" t="str">
        <f t="array" ref="C1138">IF(LEN(A1138)=0,"",INDEX('Smelter Look-up'!$C:$C,MATCH($A1138,'Smelter Look-up'!$E:$E,0)))</f>
        <v/>
      </c>
      <c r="D1138" s="155"/>
      <c r="E1138" s="155" t="str">
        <f ca="1">IF(ISERROR($V1138),"",OFFSET('Smelter Look-up'!$D$4,$V1138-4,0)&amp;"")</f>
        <v/>
      </c>
      <c r="F1138" s="155" t="str">
        <f ca="1">IF(ISERROR($V1138),"",OFFSET('Smelter Look-up'!$E$4,$V1138-4,0))</f>
        <v/>
      </c>
      <c r="G1138" s="155" t="str">
        <f ca="1">IF(C1138=$X$4,IF(ISERROR($V1138),"Enter smelter details","RMI"),IF(ISERROR($V1138),"",OFFSET('Smelter Look-up'!$F$4,$V1138-4,0)))</f>
        <v/>
      </c>
      <c r="H1138" s="156" t="str">
        <f ca="1">IF(ISERROR($V1138),"",OFFSET('Smelter Look-up'!$G$4,$V1138-4,0))</f>
        <v/>
      </c>
      <c r="I1138" s="157" t="str">
        <f ca="1">IF(ISERROR($V1138),"",OFFSET('Smelter Look-up'!$H$4,$V1138-4,0))</f>
        <v/>
      </c>
      <c r="J1138" s="157" t="str">
        <f ca="1">IF(ISERROR($V1138),"",OFFSET('Smelter Look-up'!$I$4,$V1138-4,0))</f>
        <v/>
      </c>
      <c r="K1138" s="158"/>
      <c r="L1138" s="158"/>
      <c r="M1138" s="158"/>
      <c r="N1138" s="158"/>
      <c r="O1138" s="158"/>
      <c r="P1138" s="157"/>
      <c r="Q1138" s="159"/>
      <c r="R1138" s="155" t="str">
        <f ca="1">IF(ISERROR($V1138),"",OFFSET('Smelter Look-up'!$C$4,$V1138-4,0)&amp;"")</f>
        <v/>
      </c>
      <c r="S1138" s="160" t="str">
        <f t="array" aca="1" ref="S1138" ca="1">IF(B1138="","",IF(ISERROR(MATCH($E1138,CL,0)),"Unknown",INDIRECT("'C'!$A$"&amp;MATCH($E1138,CL,0)+1)))</f>
        <v/>
      </c>
      <c r="T1138" s="160" t="str">
        <f t="array" aca="1" ref="T1138" ca="1">IF(B1138="","",IF(ISERROR(MATCH($J1138,SorP!$B$1:$B$6226,0)),"",INDIRECT("'SorP'!$A$"&amp;MATCH($S1138&amp;$J1138,SorP!C:C,0))))</f>
        <v/>
      </c>
      <c r="U1138" s="161"/>
      <c r="V1138" s="151" t="e">
        <f>IF(C1138="",NA(),IF(OR(C1138="Smelter not listed",C1138="Smelter not yet identified"),MATCH($B1138&amp;$D1138,'Smelter Look-up'!$J:$J,0),MATCH($B1138&amp;$C1138,'Smelter Look-up'!$J:$J,0)))</f>
        <v>#N/A</v>
      </c>
      <c r="W1138" s="134"/>
      <c r="X1138" s="134">
        <f t="shared" ca="1" si="14"/>
        <v>0</v>
      </c>
      <c r="Y1138" s="134"/>
      <c r="Z1138" s="134"/>
      <c r="AA1138" s="134"/>
      <c r="AB1138" s="162" t="str">
        <f t="shared" si="15"/>
        <v/>
      </c>
      <c r="AC1138" s="134"/>
      <c r="AD1138" s="134"/>
      <c r="AE1138" s="134"/>
      <c r="AF1138" s="134"/>
      <c r="AG1138" s="134"/>
      <c r="AH1138" s="134"/>
    </row>
    <row r="1139" spans="1:34" ht="12" customHeight="1">
      <c r="A1139" s="160"/>
      <c r="B1139" s="155" t="str">
        <f t="array" ref="B1139">IF(LEN(A1139)=0,"",INDEX('Smelter Look-up'!$A:$A,MATCH($A1139,'Smelter Look-up'!$E:$E,0)))</f>
        <v/>
      </c>
      <c r="C1139" s="158" t="str">
        <f t="array" ref="C1139">IF(LEN(A1139)=0,"",INDEX('Smelter Look-up'!$C:$C,MATCH($A1139,'Smelter Look-up'!$E:$E,0)))</f>
        <v/>
      </c>
      <c r="D1139" s="155"/>
      <c r="E1139" s="155" t="str">
        <f ca="1">IF(ISERROR($V1139),"",OFFSET('Smelter Look-up'!$D$4,$V1139-4,0)&amp;"")</f>
        <v/>
      </c>
      <c r="F1139" s="155" t="str">
        <f ca="1">IF(ISERROR($V1139),"",OFFSET('Smelter Look-up'!$E$4,$V1139-4,0))</f>
        <v/>
      </c>
      <c r="G1139" s="155" t="str">
        <f ca="1">IF(C1139=$X$4,IF(ISERROR($V1139),"Enter smelter details","RMI"),IF(ISERROR($V1139),"",OFFSET('Smelter Look-up'!$F$4,$V1139-4,0)))</f>
        <v/>
      </c>
      <c r="H1139" s="156" t="str">
        <f ca="1">IF(ISERROR($V1139),"",OFFSET('Smelter Look-up'!$G$4,$V1139-4,0))</f>
        <v/>
      </c>
      <c r="I1139" s="157" t="str">
        <f ca="1">IF(ISERROR($V1139),"",OFFSET('Smelter Look-up'!$H$4,$V1139-4,0))</f>
        <v/>
      </c>
      <c r="J1139" s="157" t="str">
        <f ca="1">IF(ISERROR($V1139),"",OFFSET('Smelter Look-up'!$I$4,$V1139-4,0))</f>
        <v/>
      </c>
      <c r="K1139" s="158"/>
      <c r="L1139" s="158"/>
      <c r="M1139" s="158"/>
      <c r="N1139" s="158"/>
      <c r="O1139" s="158"/>
      <c r="P1139" s="157"/>
      <c r="Q1139" s="159"/>
      <c r="R1139" s="155" t="str">
        <f ca="1">IF(ISERROR($V1139),"",OFFSET('Smelter Look-up'!$C$4,$V1139-4,0)&amp;"")</f>
        <v/>
      </c>
      <c r="S1139" s="160" t="str">
        <f t="array" aca="1" ref="S1139" ca="1">IF(B1139="","",IF(ISERROR(MATCH($E1139,CL,0)),"Unknown",INDIRECT("'C'!$A$"&amp;MATCH($E1139,CL,0)+1)))</f>
        <v/>
      </c>
      <c r="T1139" s="160" t="str">
        <f t="array" aca="1" ref="T1139" ca="1">IF(B1139="","",IF(ISERROR(MATCH($J1139,SorP!$B$1:$B$6226,0)),"",INDIRECT("'SorP'!$A$"&amp;MATCH($S1139&amp;$J1139,SorP!C:C,0))))</f>
        <v/>
      </c>
      <c r="U1139" s="161"/>
      <c r="V1139" s="151" t="e">
        <f>IF(C1139="",NA(),IF(OR(C1139="Smelter not listed",C1139="Smelter not yet identified"),MATCH($B1139&amp;$D1139,'Smelter Look-up'!$J:$J,0),MATCH($B1139&amp;$C1139,'Smelter Look-up'!$J:$J,0)))</f>
        <v>#N/A</v>
      </c>
      <c r="W1139" s="134"/>
      <c r="X1139" s="134">
        <f t="shared" ca="1" si="14"/>
        <v>0</v>
      </c>
      <c r="Y1139" s="134"/>
      <c r="Z1139" s="134"/>
      <c r="AA1139" s="134"/>
      <c r="AB1139" s="162" t="str">
        <f t="shared" si="15"/>
        <v/>
      </c>
      <c r="AC1139" s="134"/>
      <c r="AD1139" s="134"/>
      <c r="AE1139" s="134"/>
      <c r="AF1139" s="134"/>
      <c r="AG1139" s="134"/>
      <c r="AH1139" s="134"/>
    </row>
    <row r="1140" spans="1:34" ht="12" customHeight="1">
      <c r="A1140" s="160"/>
      <c r="B1140" s="155" t="str">
        <f t="array" ref="B1140">IF(LEN(A1140)=0,"",INDEX('Smelter Look-up'!$A:$A,MATCH($A1140,'Smelter Look-up'!$E:$E,0)))</f>
        <v/>
      </c>
      <c r="C1140" s="158" t="str">
        <f t="array" ref="C1140">IF(LEN(A1140)=0,"",INDEX('Smelter Look-up'!$C:$C,MATCH($A1140,'Smelter Look-up'!$E:$E,0)))</f>
        <v/>
      </c>
      <c r="D1140" s="155"/>
      <c r="E1140" s="155" t="str">
        <f ca="1">IF(ISERROR($V1140),"",OFFSET('Smelter Look-up'!$D$4,$V1140-4,0)&amp;"")</f>
        <v/>
      </c>
      <c r="F1140" s="155" t="str">
        <f ca="1">IF(ISERROR($V1140),"",OFFSET('Smelter Look-up'!$E$4,$V1140-4,0))</f>
        <v/>
      </c>
      <c r="G1140" s="155" t="str">
        <f ca="1">IF(C1140=$X$4,IF(ISERROR($V1140),"Enter smelter details","RMI"),IF(ISERROR($V1140),"",OFFSET('Smelter Look-up'!$F$4,$V1140-4,0)))</f>
        <v/>
      </c>
      <c r="H1140" s="156" t="str">
        <f ca="1">IF(ISERROR($V1140),"",OFFSET('Smelter Look-up'!$G$4,$V1140-4,0))</f>
        <v/>
      </c>
      <c r="I1140" s="157" t="str">
        <f ca="1">IF(ISERROR($V1140),"",OFFSET('Smelter Look-up'!$H$4,$V1140-4,0))</f>
        <v/>
      </c>
      <c r="J1140" s="157" t="str">
        <f ca="1">IF(ISERROR($V1140),"",OFFSET('Smelter Look-up'!$I$4,$V1140-4,0))</f>
        <v/>
      </c>
      <c r="K1140" s="158"/>
      <c r="L1140" s="158"/>
      <c r="M1140" s="158"/>
      <c r="N1140" s="158"/>
      <c r="O1140" s="158"/>
      <c r="P1140" s="157"/>
      <c r="Q1140" s="159"/>
      <c r="R1140" s="155" t="str">
        <f ca="1">IF(ISERROR($V1140),"",OFFSET('Smelter Look-up'!$C$4,$V1140-4,0)&amp;"")</f>
        <v/>
      </c>
      <c r="S1140" s="160" t="str">
        <f t="array" aca="1" ref="S1140" ca="1">IF(B1140="","",IF(ISERROR(MATCH($E1140,CL,0)),"Unknown",INDIRECT("'C'!$A$"&amp;MATCH($E1140,CL,0)+1)))</f>
        <v/>
      </c>
      <c r="T1140" s="160" t="str">
        <f t="array" aca="1" ref="T1140" ca="1">IF(B1140="","",IF(ISERROR(MATCH($J1140,SorP!$B$1:$B$6226,0)),"",INDIRECT("'SorP'!$A$"&amp;MATCH($S1140&amp;$J1140,SorP!C:C,0))))</f>
        <v/>
      </c>
      <c r="U1140" s="161"/>
      <c r="V1140" s="151" t="e">
        <f>IF(C1140="",NA(),IF(OR(C1140="Smelter not listed",C1140="Smelter not yet identified"),MATCH($B1140&amp;$D1140,'Smelter Look-up'!$J:$J,0),MATCH($B1140&amp;$C1140,'Smelter Look-up'!$J:$J,0)))</f>
        <v>#N/A</v>
      </c>
      <c r="W1140" s="134"/>
      <c r="X1140" s="134">
        <f t="shared" ca="1" si="14"/>
        <v>0</v>
      </c>
      <c r="Y1140" s="134"/>
      <c r="Z1140" s="134"/>
      <c r="AA1140" s="134"/>
      <c r="AB1140" s="162" t="str">
        <f t="shared" si="15"/>
        <v/>
      </c>
      <c r="AC1140" s="134"/>
      <c r="AD1140" s="134"/>
      <c r="AE1140" s="134"/>
      <c r="AF1140" s="134"/>
      <c r="AG1140" s="134"/>
      <c r="AH1140" s="134"/>
    </row>
    <row r="1141" spans="1:34" ht="12" customHeight="1">
      <c r="A1141" s="160"/>
      <c r="B1141" s="155" t="str">
        <f t="array" ref="B1141">IF(LEN(A1141)=0,"",INDEX('Smelter Look-up'!$A:$A,MATCH($A1141,'Smelter Look-up'!$E:$E,0)))</f>
        <v/>
      </c>
      <c r="C1141" s="158" t="str">
        <f t="array" ref="C1141">IF(LEN(A1141)=0,"",INDEX('Smelter Look-up'!$C:$C,MATCH($A1141,'Smelter Look-up'!$E:$E,0)))</f>
        <v/>
      </c>
      <c r="D1141" s="155"/>
      <c r="E1141" s="155" t="str">
        <f ca="1">IF(ISERROR($V1141),"",OFFSET('Smelter Look-up'!$D$4,$V1141-4,0)&amp;"")</f>
        <v/>
      </c>
      <c r="F1141" s="155" t="str">
        <f ca="1">IF(ISERROR($V1141),"",OFFSET('Smelter Look-up'!$E$4,$V1141-4,0))</f>
        <v/>
      </c>
      <c r="G1141" s="155" t="str">
        <f ca="1">IF(C1141=$X$4,IF(ISERROR($V1141),"Enter smelter details","RMI"),IF(ISERROR($V1141),"",OFFSET('Smelter Look-up'!$F$4,$V1141-4,0)))</f>
        <v/>
      </c>
      <c r="H1141" s="156" t="str">
        <f ca="1">IF(ISERROR($V1141),"",OFFSET('Smelter Look-up'!$G$4,$V1141-4,0))</f>
        <v/>
      </c>
      <c r="I1141" s="157" t="str">
        <f ca="1">IF(ISERROR($V1141),"",OFFSET('Smelter Look-up'!$H$4,$V1141-4,0))</f>
        <v/>
      </c>
      <c r="J1141" s="157" t="str">
        <f ca="1">IF(ISERROR($V1141),"",OFFSET('Smelter Look-up'!$I$4,$V1141-4,0))</f>
        <v/>
      </c>
      <c r="K1141" s="158"/>
      <c r="L1141" s="158"/>
      <c r="M1141" s="158"/>
      <c r="N1141" s="158"/>
      <c r="O1141" s="158"/>
      <c r="P1141" s="157"/>
      <c r="Q1141" s="159"/>
      <c r="R1141" s="155" t="str">
        <f ca="1">IF(ISERROR($V1141),"",OFFSET('Smelter Look-up'!$C$4,$V1141-4,0)&amp;"")</f>
        <v/>
      </c>
      <c r="S1141" s="160" t="str">
        <f t="array" aca="1" ref="S1141" ca="1">IF(B1141="","",IF(ISERROR(MATCH($E1141,CL,0)),"Unknown",INDIRECT("'C'!$A$"&amp;MATCH($E1141,CL,0)+1)))</f>
        <v/>
      </c>
      <c r="T1141" s="160" t="str">
        <f t="array" aca="1" ref="T1141" ca="1">IF(B1141="","",IF(ISERROR(MATCH($J1141,SorP!$B$1:$B$6226,0)),"",INDIRECT("'SorP'!$A$"&amp;MATCH($S1141&amp;$J1141,SorP!C:C,0))))</f>
        <v/>
      </c>
      <c r="U1141" s="161"/>
      <c r="V1141" s="151" t="e">
        <f>IF(C1141="",NA(),IF(OR(C1141="Smelter not listed",C1141="Smelter not yet identified"),MATCH($B1141&amp;$D1141,'Smelter Look-up'!$J:$J,0),MATCH($B1141&amp;$C1141,'Smelter Look-up'!$J:$J,0)))</f>
        <v>#N/A</v>
      </c>
      <c r="W1141" s="134"/>
      <c r="X1141" s="134">
        <f t="shared" ca="1" si="14"/>
        <v>0</v>
      </c>
      <c r="Y1141" s="134"/>
      <c r="Z1141" s="134"/>
      <c r="AA1141" s="134"/>
      <c r="AB1141" s="162" t="str">
        <f t="shared" si="15"/>
        <v/>
      </c>
      <c r="AC1141" s="134"/>
      <c r="AD1141" s="134"/>
      <c r="AE1141" s="134"/>
      <c r="AF1141" s="134"/>
      <c r="AG1141" s="134"/>
      <c r="AH1141" s="134"/>
    </row>
    <row r="1142" spans="1:34" ht="12" customHeight="1">
      <c r="A1142" s="160"/>
      <c r="B1142" s="155" t="str">
        <f t="array" ref="B1142">IF(LEN(A1142)=0,"",INDEX('Smelter Look-up'!$A:$A,MATCH($A1142,'Smelter Look-up'!$E:$E,0)))</f>
        <v/>
      </c>
      <c r="C1142" s="158" t="str">
        <f t="array" ref="C1142">IF(LEN(A1142)=0,"",INDEX('Smelter Look-up'!$C:$C,MATCH($A1142,'Smelter Look-up'!$E:$E,0)))</f>
        <v/>
      </c>
      <c r="D1142" s="155"/>
      <c r="E1142" s="155" t="str">
        <f ca="1">IF(ISERROR($V1142),"",OFFSET('Smelter Look-up'!$D$4,$V1142-4,0)&amp;"")</f>
        <v/>
      </c>
      <c r="F1142" s="155" t="str">
        <f ca="1">IF(ISERROR($V1142),"",OFFSET('Smelter Look-up'!$E$4,$V1142-4,0))</f>
        <v/>
      </c>
      <c r="G1142" s="155" t="str">
        <f ca="1">IF(C1142=$X$4,IF(ISERROR($V1142),"Enter smelter details","RMI"),IF(ISERROR($V1142),"",OFFSET('Smelter Look-up'!$F$4,$V1142-4,0)))</f>
        <v/>
      </c>
      <c r="H1142" s="156" t="str">
        <f ca="1">IF(ISERROR($V1142),"",OFFSET('Smelter Look-up'!$G$4,$V1142-4,0))</f>
        <v/>
      </c>
      <c r="I1142" s="157" t="str">
        <f ca="1">IF(ISERROR($V1142),"",OFFSET('Smelter Look-up'!$H$4,$V1142-4,0))</f>
        <v/>
      </c>
      <c r="J1142" s="157" t="str">
        <f ca="1">IF(ISERROR($V1142),"",OFFSET('Smelter Look-up'!$I$4,$V1142-4,0))</f>
        <v/>
      </c>
      <c r="K1142" s="158"/>
      <c r="L1142" s="158"/>
      <c r="M1142" s="158"/>
      <c r="N1142" s="158"/>
      <c r="O1142" s="158"/>
      <c r="P1142" s="157"/>
      <c r="Q1142" s="159"/>
      <c r="R1142" s="155" t="str">
        <f ca="1">IF(ISERROR($V1142),"",OFFSET('Smelter Look-up'!$C$4,$V1142-4,0)&amp;"")</f>
        <v/>
      </c>
      <c r="S1142" s="160" t="str">
        <f t="array" aca="1" ref="S1142" ca="1">IF(B1142="","",IF(ISERROR(MATCH($E1142,CL,0)),"Unknown",INDIRECT("'C'!$A$"&amp;MATCH($E1142,CL,0)+1)))</f>
        <v/>
      </c>
      <c r="T1142" s="160" t="str">
        <f t="array" aca="1" ref="T1142" ca="1">IF(B1142="","",IF(ISERROR(MATCH($J1142,SorP!$B$1:$B$6226,0)),"",INDIRECT("'SorP'!$A$"&amp;MATCH($S1142&amp;$J1142,SorP!C:C,0))))</f>
        <v/>
      </c>
      <c r="U1142" s="161"/>
      <c r="V1142" s="151" t="e">
        <f>IF(C1142="",NA(),IF(OR(C1142="Smelter not listed",C1142="Smelter not yet identified"),MATCH($B1142&amp;$D1142,'Smelter Look-up'!$J:$J,0),MATCH($B1142&amp;$C1142,'Smelter Look-up'!$J:$J,0)))</f>
        <v>#N/A</v>
      </c>
      <c r="W1142" s="134"/>
      <c r="X1142" s="134">
        <f t="shared" ca="1" si="14"/>
        <v>0</v>
      </c>
      <c r="Y1142" s="134"/>
      <c r="Z1142" s="134"/>
      <c r="AA1142" s="134"/>
      <c r="AB1142" s="162" t="str">
        <f t="shared" si="15"/>
        <v/>
      </c>
      <c r="AC1142" s="134"/>
      <c r="AD1142" s="134"/>
      <c r="AE1142" s="134"/>
      <c r="AF1142" s="134"/>
      <c r="AG1142" s="134"/>
      <c r="AH1142" s="134"/>
    </row>
    <row r="1143" spans="1:34" ht="12" customHeight="1">
      <c r="A1143" s="160"/>
      <c r="B1143" s="155" t="str">
        <f t="array" ref="B1143">IF(LEN(A1143)=0,"",INDEX('Smelter Look-up'!$A:$A,MATCH($A1143,'Smelter Look-up'!$E:$E,0)))</f>
        <v/>
      </c>
      <c r="C1143" s="158" t="str">
        <f t="array" ref="C1143">IF(LEN(A1143)=0,"",INDEX('Smelter Look-up'!$C:$C,MATCH($A1143,'Smelter Look-up'!$E:$E,0)))</f>
        <v/>
      </c>
      <c r="D1143" s="155"/>
      <c r="E1143" s="155" t="str">
        <f ca="1">IF(ISERROR($V1143),"",OFFSET('Smelter Look-up'!$D$4,$V1143-4,0)&amp;"")</f>
        <v/>
      </c>
      <c r="F1143" s="155" t="str">
        <f ca="1">IF(ISERROR($V1143),"",OFFSET('Smelter Look-up'!$E$4,$V1143-4,0))</f>
        <v/>
      </c>
      <c r="G1143" s="155" t="str">
        <f ca="1">IF(C1143=$X$4,IF(ISERROR($V1143),"Enter smelter details","RMI"),IF(ISERROR($V1143),"",OFFSET('Smelter Look-up'!$F$4,$V1143-4,0)))</f>
        <v/>
      </c>
      <c r="H1143" s="156" t="str">
        <f ca="1">IF(ISERROR($V1143),"",OFFSET('Smelter Look-up'!$G$4,$V1143-4,0))</f>
        <v/>
      </c>
      <c r="I1143" s="157" t="str">
        <f ca="1">IF(ISERROR($V1143),"",OFFSET('Smelter Look-up'!$H$4,$V1143-4,0))</f>
        <v/>
      </c>
      <c r="J1143" s="157" t="str">
        <f ca="1">IF(ISERROR($V1143),"",OFFSET('Smelter Look-up'!$I$4,$V1143-4,0))</f>
        <v/>
      </c>
      <c r="K1143" s="158"/>
      <c r="L1143" s="158"/>
      <c r="M1143" s="158"/>
      <c r="N1143" s="158"/>
      <c r="O1143" s="158"/>
      <c r="P1143" s="157"/>
      <c r="Q1143" s="159"/>
      <c r="R1143" s="155" t="str">
        <f ca="1">IF(ISERROR($V1143),"",OFFSET('Smelter Look-up'!$C$4,$V1143-4,0)&amp;"")</f>
        <v/>
      </c>
      <c r="S1143" s="160" t="str">
        <f t="array" aca="1" ref="S1143" ca="1">IF(B1143="","",IF(ISERROR(MATCH($E1143,CL,0)),"Unknown",INDIRECT("'C'!$A$"&amp;MATCH($E1143,CL,0)+1)))</f>
        <v/>
      </c>
      <c r="T1143" s="160" t="str">
        <f t="array" aca="1" ref="T1143" ca="1">IF(B1143="","",IF(ISERROR(MATCH($J1143,SorP!$B$1:$B$6226,0)),"",INDIRECT("'SorP'!$A$"&amp;MATCH($S1143&amp;$J1143,SorP!C:C,0))))</f>
        <v/>
      </c>
      <c r="U1143" s="161"/>
      <c r="V1143" s="151" t="e">
        <f>IF(C1143="",NA(),IF(OR(C1143="Smelter not listed",C1143="Smelter not yet identified"),MATCH($B1143&amp;$D1143,'Smelter Look-up'!$J:$J,0),MATCH($B1143&amp;$C1143,'Smelter Look-up'!$J:$J,0)))</f>
        <v>#N/A</v>
      </c>
      <c r="W1143" s="134"/>
      <c r="X1143" s="134">
        <f t="shared" ca="1" si="14"/>
        <v>0</v>
      </c>
      <c r="Y1143" s="134"/>
      <c r="Z1143" s="134"/>
      <c r="AA1143" s="134"/>
      <c r="AB1143" s="162" t="str">
        <f t="shared" si="15"/>
        <v/>
      </c>
      <c r="AC1143" s="134"/>
      <c r="AD1143" s="134"/>
      <c r="AE1143" s="134"/>
      <c r="AF1143" s="134"/>
      <c r="AG1143" s="134"/>
      <c r="AH1143" s="134"/>
    </row>
    <row r="1144" spans="1:34" ht="12" customHeight="1">
      <c r="A1144" s="160"/>
      <c r="B1144" s="155" t="str">
        <f t="array" ref="B1144">IF(LEN(A1144)=0,"",INDEX('Smelter Look-up'!$A:$A,MATCH($A1144,'Smelter Look-up'!$E:$E,0)))</f>
        <v/>
      </c>
      <c r="C1144" s="158" t="str">
        <f t="array" ref="C1144">IF(LEN(A1144)=0,"",INDEX('Smelter Look-up'!$C:$C,MATCH($A1144,'Smelter Look-up'!$E:$E,0)))</f>
        <v/>
      </c>
      <c r="D1144" s="155"/>
      <c r="E1144" s="155" t="str">
        <f ca="1">IF(ISERROR($V1144),"",OFFSET('Smelter Look-up'!$D$4,$V1144-4,0)&amp;"")</f>
        <v/>
      </c>
      <c r="F1144" s="155" t="str">
        <f ca="1">IF(ISERROR($V1144),"",OFFSET('Smelter Look-up'!$E$4,$V1144-4,0))</f>
        <v/>
      </c>
      <c r="G1144" s="155" t="str">
        <f ca="1">IF(C1144=$X$4,IF(ISERROR($V1144),"Enter smelter details","RMI"),IF(ISERROR($V1144),"",OFFSET('Smelter Look-up'!$F$4,$V1144-4,0)))</f>
        <v/>
      </c>
      <c r="H1144" s="156" t="str">
        <f ca="1">IF(ISERROR($V1144),"",OFFSET('Smelter Look-up'!$G$4,$V1144-4,0))</f>
        <v/>
      </c>
      <c r="I1144" s="157" t="str">
        <f ca="1">IF(ISERROR($V1144),"",OFFSET('Smelter Look-up'!$H$4,$V1144-4,0))</f>
        <v/>
      </c>
      <c r="J1144" s="157" t="str">
        <f ca="1">IF(ISERROR($V1144),"",OFFSET('Smelter Look-up'!$I$4,$V1144-4,0))</f>
        <v/>
      </c>
      <c r="K1144" s="158"/>
      <c r="L1144" s="158"/>
      <c r="M1144" s="158"/>
      <c r="N1144" s="158"/>
      <c r="O1144" s="158"/>
      <c r="P1144" s="157"/>
      <c r="Q1144" s="159"/>
      <c r="R1144" s="155" t="str">
        <f ca="1">IF(ISERROR($V1144),"",OFFSET('Smelter Look-up'!$C$4,$V1144-4,0)&amp;"")</f>
        <v/>
      </c>
      <c r="S1144" s="160" t="str">
        <f t="array" aca="1" ref="S1144" ca="1">IF(B1144="","",IF(ISERROR(MATCH($E1144,CL,0)),"Unknown",INDIRECT("'C'!$A$"&amp;MATCH($E1144,CL,0)+1)))</f>
        <v/>
      </c>
      <c r="T1144" s="160" t="str">
        <f t="array" aca="1" ref="T1144" ca="1">IF(B1144="","",IF(ISERROR(MATCH($J1144,SorP!$B$1:$B$6226,0)),"",INDIRECT("'SorP'!$A$"&amp;MATCH($S1144&amp;$J1144,SorP!C:C,0))))</f>
        <v/>
      </c>
      <c r="U1144" s="161"/>
      <c r="V1144" s="151" t="e">
        <f>IF(C1144="",NA(),IF(OR(C1144="Smelter not listed",C1144="Smelter not yet identified"),MATCH($B1144&amp;$D1144,'Smelter Look-up'!$J:$J,0),MATCH($B1144&amp;$C1144,'Smelter Look-up'!$J:$J,0)))</f>
        <v>#N/A</v>
      </c>
      <c r="W1144" s="134"/>
      <c r="X1144" s="134">
        <f t="shared" ca="1" si="14"/>
        <v>0</v>
      </c>
      <c r="Y1144" s="134"/>
      <c r="Z1144" s="134"/>
      <c r="AA1144" s="134"/>
      <c r="AB1144" s="162" t="str">
        <f t="shared" si="15"/>
        <v/>
      </c>
      <c r="AC1144" s="134"/>
      <c r="AD1144" s="134"/>
      <c r="AE1144" s="134"/>
      <c r="AF1144" s="134"/>
      <c r="AG1144" s="134"/>
      <c r="AH1144" s="134"/>
    </row>
    <row r="1145" spans="1:34" ht="12" customHeight="1">
      <c r="A1145" s="160"/>
      <c r="B1145" s="155" t="str">
        <f t="array" ref="B1145">IF(LEN(A1145)=0,"",INDEX('Smelter Look-up'!$A:$A,MATCH($A1145,'Smelter Look-up'!$E:$E,0)))</f>
        <v/>
      </c>
      <c r="C1145" s="158" t="str">
        <f t="array" ref="C1145">IF(LEN(A1145)=0,"",INDEX('Smelter Look-up'!$C:$C,MATCH($A1145,'Smelter Look-up'!$E:$E,0)))</f>
        <v/>
      </c>
      <c r="D1145" s="155"/>
      <c r="E1145" s="155" t="str">
        <f ca="1">IF(ISERROR($V1145),"",OFFSET('Smelter Look-up'!$D$4,$V1145-4,0)&amp;"")</f>
        <v/>
      </c>
      <c r="F1145" s="155" t="str">
        <f ca="1">IF(ISERROR($V1145),"",OFFSET('Smelter Look-up'!$E$4,$V1145-4,0))</f>
        <v/>
      </c>
      <c r="G1145" s="155" t="str">
        <f ca="1">IF(C1145=$X$4,IF(ISERROR($V1145),"Enter smelter details","RMI"),IF(ISERROR($V1145),"",OFFSET('Smelter Look-up'!$F$4,$V1145-4,0)))</f>
        <v/>
      </c>
      <c r="H1145" s="156" t="str">
        <f ca="1">IF(ISERROR($V1145),"",OFFSET('Smelter Look-up'!$G$4,$V1145-4,0))</f>
        <v/>
      </c>
      <c r="I1145" s="157" t="str">
        <f ca="1">IF(ISERROR($V1145),"",OFFSET('Smelter Look-up'!$H$4,$V1145-4,0))</f>
        <v/>
      </c>
      <c r="J1145" s="157" t="str">
        <f ca="1">IF(ISERROR($V1145),"",OFFSET('Smelter Look-up'!$I$4,$V1145-4,0))</f>
        <v/>
      </c>
      <c r="K1145" s="158"/>
      <c r="L1145" s="158"/>
      <c r="M1145" s="158"/>
      <c r="N1145" s="158"/>
      <c r="O1145" s="158"/>
      <c r="P1145" s="157"/>
      <c r="Q1145" s="159"/>
      <c r="R1145" s="155" t="str">
        <f ca="1">IF(ISERROR($V1145),"",OFFSET('Smelter Look-up'!$C$4,$V1145-4,0)&amp;"")</f>
        <v/>
      </c>
      <c r="S1145" s="160" t="str">
        <f t="array" aca="1" ref="S1145" ca="1">IF(B1145="","",IF(ISERROR(MATCH($E1145,CL,0)),"Unknown",INDIRECT("'C'!$A$"&amp;MATCH($E1145,CL,0)+1)))</f>
        <v/>
      </c>
      <c r="T1145" s="160" t="str">
        <f t="array" aca="1" ref="T1145" ca="1">IF(B1145="","",IF(ISERROR(MATCH($J1145,SorP!$B$1:$B$6226,0)),"",INDIRECT("'SorP'!$A$"&amp;MATCH($S1145&amp;$J1145,SorP!C:C,0))))</f>
        <v/>
      </c>
      <c r="U1145" s="161"/>
      <c r="V1145" s="151" t="e">
        <f>IF(C1145="",NA(),IF(OR(C1145="Smelter not listed",C1145="Smelter not yet identified"),MATCH($B1145&amp;$D1145,'Smelter Look-up'!$J:$J,0),MATCH($B1145&amp;$C1145,'Smelter Look-up'!$J:$J,0)))</f>
        <v>#N/A</v>
      </c>
      <c r="W1145" s="134"/>
      <c r="X1145" s="134">
        <f t="shared" ca="1" si="14"/>
        <v>0</v>
      </c>
      <c r="Y1145" s="134"/>
      <c r="Z1145" s="134"/>
      <c r="AA1145" s="134"/>
      <c r="AB1145" s="162" t="str">
        <f t="shared" si="15"/>
        <v/>
      </c>
      <c r="AC1145" s="134"/>
      <c r="AD1145" s="134"/>
      <c r="AE1145" s="134"/>
      <c r="AF1145" s="134"/>
      <c r="AG1145" s="134"/>
      <c r="AH1145" s="134"/>
    </row>
    <row r="1146" spans="1:34" ht="12" customHeight="1">
      <c r="A1146" s="160"/>
      <c r="B1146" s="155" t="str">
        <f t="array" ref="B1146">IF(LEN(A1146)=0,"",INDEX('Smelter Look-up'!$A:$A,MATCH($A1146,'Smelter Look-up'!$E:$E,0)))</f>
        <v/>
      </c>
      <c r="C1146" s="158" t="str">
        <f t="array" ref="C1146">IF(LEN(A1146)=0,"",INDEX('Smelter Look-up'!$C:$C,MATCH($A1146,'Smelter Look-up'!$E:$E,0)))</f>
        <v/>
      </c>
      <c r="D1146" s="155"/>
      <c r="E1146" s="155" t="str">
        <f ca="1">IF(ISERROR($V1146),"",OFFSET('Smelter Look-up'!$D$4,$V1146-4,0)&amp;"")</f>
        <v/>
      </c>
      <c r="F1146" s="155" t="str">
        <f ca="1">IF(ISERROR($V1146),"",OFFSET('Smelter Look-up'!$E$4,$V1146-4,0))</f>
        <v/>
      </c>
      <c r="G1146" s="155" t="str">
        <f ca="1">IF(C1146=$X$4,IF(ISERROR($V1146),"Enter smelter details","RMI"),IF(ISERROR($V1146),"",OFFSET('Smelter Look-up'!$F$4,$V1146-4,0)))</f>
        <v/>
      </c>
      <c r="H1146" s="156" t="str">
        <f ca="1">IF(ISERROR($V1146),"",OFFSET('Smelter Look-up'!$G$4,$V1146-4,0))</f>
        <v/>
      </c>
      <c r="I1146" s="157" t="str">
        <f ca="1">IF(ISERROR($V1146),"",OFFSET('Smelter Look-up'!$H$4,$V1146-4,0))</f>
        <v/>
      </c>
      <c r="J1146" s="157" t="str">
        <f ca="1">IF(ISERROR($V1146),"",OFFSET('Smelter Look-up'!$I$4,$V1146-4,0))</f>
        <v/>
      </c>
      <c r="K1146" s="158"/>
      <c r="L1146" s="158"/>
      <c r="M1146" s="158"/>
      <c r="N1146" s="158"/>
      <c r="O1146" s="158"/>
      <c r="P1146" s="157"/>
      <c r="Q1146" s="159"/>
      <c r="R1146" s="155" t="str">
        <f ca="1">IF(ISERROR($V1146),"",OFFSET('Smelter Look-up'!$C$4,$V1146-4,0)&amp;"")</f>
        <v/>
      </c>
      <c r="S1146" s="160" t="str">
        <f t="array" aca="1" ref="S1146" ca="1">IF(B1146="","",IF(ISERROR(MATCH($E1146,CL,0)),"Unknown",INDIRECT("'C'!$A$"&amp;MATCH($E1146,CL,0)+1)))</f>
        <v/>
      </c>
      <c r="T1146" s="160" t="str">
        <f t="array" aca="1" ref="T1146" ca="1">IF(B1146="","",IF(ISERROR(MATCH($J1146,SorP!$B$1:$B$6226,0)),"",INDIRECT("'SorP'!$A$"&amp;MATCH($S1146&amp;$J1146,SorP!C:C,0))))</f>
        <v/>
      </c>
      <c r="U1146" s="161"/>
      <c r="V1146" s="151" t="e">
        <f>IF(C1146="",NA(),IF(OR(C1146="Smelter not listed",C1146="Smelter not yet identified"),MATCH($B1146&amp;$D1146,'Smelter Look-up'!$J:$J,0),MATCH($B1146&amp;$C1146,'Smelter Look-up'!$J:$J,0)))</f>
        <v>#N/A</v>
      </c>
      <c r="W1146" s="134"/>
      <c r="X1146" s="134">
        <f t="shared" ca="1" si="14"/>
        <v>0</v>
      </c>
      <c r="Y1146" s="134"/>
      <c r="Z1146" s="134"/>
      <c r="AA1146" s="134"/>
      <c r="AB1146" s="162" t="str">
        <f t="shared" si="15"/>
        <v/>
      </c>
      <c r="AC1146" s="134"/>
      <c r="AD1146" s="134"/>
      <c r="AE1146" s="134"/>
      <c r="AF1146" s="134"/>
      <c r="AG1146" s="134"/>
      <c r="AH1146" s="134"/>
    </row>
    <row r="1147" spans="1:34" ht="12" customHeight="1">
      <c r="A1147" s="160"/>
      <c r="B1147" s="155" t="str">
        <f t="array" ref="B1147">IF(LEN(A1147)=0,"",INDEX('Smelter Look-up'!$A:$A,MATCH($A1147,'Smelter Look-up'!$E:$E,0)))</f>
        <v/>
      </c>
      <c r="C1147" s="158" t="str">
        <f t="array" ref="C1147">IF(LEN(A1147)=0,"",INDEX('Smelter Look-up'!$C:$C,MATCH($A1147,'Smelter Look-up'!$E:$E,0)))</f>
        <v/>
      </c>
      <c r="D1147" s="155"/>
      <c r="E1147" s="155" t="str">
        <f ca="1">IF(ISERROR($V1147),"",OFFSET('Smelter Look-up'!$D$4,$V1147-4,0)&amp;"")</f>
        <v/>
      </c>
      <c r="F1147" s="155" t="str">
        <f ca="1">IF(ISERROR($V1147),"",OFFSET('Smelter Look-up'!$E$4,$V1147-4,0))</f>
        <v/>
      </c>
      <c r="G1147" s="155" t="str">
        <f ca="1">IF(C1147=$X$4,IF(ISERROR($V1147),"Enter smelter details","RMI"),IF(ISERROR($V1147),"",OFFSET('Smelter Look-up'!$F$4,$V1147-4,0)))</f>
        <v/>
      </c>
      <c r="H1147" s="156" t="str">
        <f ca="1">IF(ISERROR($V1147),"",OFFSET('Smelter Look-up'!$G$4,$V1147-4,0))</f>
        <v/>
      </c>
      <c r="I1147" s="157" t="str">
        <f ca="1">IF(ISERROR($V1147),"",OFFSET('Smelter Look-up'!$H$4,$V1147-4,0))</f>
        <v/>
      </c>
      <c r="J1147" s="157" t="str">
        <f ca="1">IF(ISERROR($V1147),"",OFFSET('Smelter Look-up'!$I$4,$V1147-4,0))</f>
        <v/>
      </c>
      <c r="K1147" s="158"/>
      <c r="L1147" s="158"/>
      <c r="M1147" s="158"/>
      <c r="N1147" s="158"/>
      <c r="O1147" s="158"/>
      <c r="P1147" s="157"/>
      <c r="Q1147" s="159"/>
      <c r="R1147" s="155" t="str">
        <f ca="1">IF(ISERROR($V1147),"",OFFSET('Smelter Look-up'!$C$4,$V1147-4,0)&amp;"")</f>
        <v/>
      </c>
      <c r="S1147" s="160" t="str">
        <f t="array" aca="1" ref="S1147" ca="1">IF(B1147="","",IF(ISERROR(MATCH($E1147,CL,0)),"Unknown",INDIRECT("'C'!$A$"&amp;MATCH($E1147,CL,0)+1)))</f>
        <v/>
      </c>
      <c r="T1147" s="160" t="str">
        <f t="array" aca="1" ref="T1147" ca="1">IF(B1147="","",IF(ISERROR(MATCH($J1147,SorP!$B$1:$B$6226,0)),"",INDIRECT("'SorP'!$A$"&amp;MATCH($S1147&amp;$J1147,SorP!C:C,0))))</f>
        <v/>
      </c>
      <c r="U1147" s="161"/>
      <c r="V1147" s="151" t="e">
        <f>IF(C1147="",NA(),IF(OR(C1147="Smelter not listed",C1147="Smelter not yet identified"),MATCH($B1147&amp;$D1147,'Smelter Look-up'!$J:$J,0),MATCH($B1147&amp;$C1147,'Smelter Look-up'!$J:$J,0)))</f>
        <v>#N/A</v>
      </c>
      <c r="W1147" s="134"/>
      <c r="X1147" s="134">
        <f t="shared" ca="1" si="14"/>
        <v>0</v>
      </c>
      <c r="Y1147" s="134"/>
      <c r="Z1147" s="134"/>
      <c r="AA1147" s="134"/>
      <c r="AB1147" s="162" t="str">
        <f t="shared" si="15"/>
        <v/>
      </c>
      <c r="AC1147" s="134"/>
      <c r="AD1147" s="134"/>
      <c r="AE1147" s="134"/>
      <c r="AF1147" s="134"/>
      <c r="AG1147" s="134"/>
      <c r="AH1147" s="134"/>
    </row>
    <row r="1148" spans="1:34" ht="12" customHeight="1">
      <c r="A1148" s="160"/>
      <c r="B1148" s="155" t="str">
        <f t="array" ref="B1148">IF(LEN(A1148)=0,"",INDEX('Smelter Look-up'!$A:$A,MATCH($A1148,'Smelter Look-up'!$E:$E,0)))</f>
        <v/>
      </c>
      <c r="C1148" s="158" t="str">
        <f t="array" ref="C1148">IF(LEN(A1148)=0,"",INDEX('Smelter Look-up'!$C:$C,MATCH($A1148,'Smelter Look-up'!$E:$E,0)))</f>
        <v/>
      </c>
      <c r="D1148" s="155"/>
      <c r="E1148" s="155" t="str">
        <f ca="1">IF(ISERROR($V1148),"",OFFSET('Smelter Look-up'!$D$4,$V1148-4,0)&amp;"")</f>
        <v/>
      </c>
      <c r="F1148" s="155" t="str">
        <f ca="1">IF(ISERROR($V1148),"",OFFSET('Smelter Look-up'!$E$4,$V1148-4,0))</f>
        <v/>
      </c>
      <c r="G1148" s="155" t="str">
        <f ca="1">IF(C1148=$X$4,IF(ISERROR($V1148),"Enter smelter details","RMI"),IF(ISERROR($V1148),"",OFFSET('Smelter Look-up'!$F$4,$V1148-4,0)))</f>
        <v/>
      </c>
      <c r="H1148" s="156" t="str">
        <f ca="1">IF(ISERROR($V1148),"",OFFSET('Smelter Look-up'!$G$4,$V1148-4,0))</f>
        <v/>
      </c>
      <c r="I1148" s="157" t="str">
        <f ca="1">IF(ISERROR($V1148),"",OFFSET('Smelter Look-up'!$H$4,$V1148-4,0))</f>
        <v/>
      </c>
      <c r="J1148" s="157" t="str">
        <f ca="1">IF(ISERROR($V1148),"",OFFSET('Smelter Look-up'!$I$4,$V1148-4,0))</f>
        <v/>
      </c>
      <c r="K1148" s="158"/>
      <c r="L1148" s="158"/>
      <c r="M1148" s="158"/>
      <c r="N1148" s="158"/>
      <c r="O1148" s="158"/>
      <c r="P1148" s="157"/>
      <c r="Q1148" s="159"/>
      <c r="R1148" s="155" t="str">
        <f ca="1">IF(ISERROR($V1148),"",OFFSET('Smelter Look-up'!$C$4,$V1148-4,0)&amp;"")</f>
        <v/>
      </c>
      <c r="S1148" s="160" t="str">
        <f t="array" aca="1" ref="S1148" ca="1">IF(B1148="","",IF(ISERROR(MATCH($E1148,CL,0)),"Unknown",INDIRECT("'C'!$A$"&amp;MATCH($E1148,CL,0)+1)))</f>
        <v/>
      </c>
      <c r="T1148" s="160" t="str">
        <f t="array" aca="1" ref="T1148" ca="1">IF(B1148="","",IF(ISERROR(MATCH($J1148,SorP!$B$1:$B$6226,0)),"",INDIRECT("'SorP'!$A$"&amp;MATCH($S1148&amp;$J1148,SorP!C:C,0))))</f>
        <v/>
      </c>
      <c r="U1148" s="161"/>
      <c r="V1148" s="151" t="e">
        <f>IF(C1148="",NA(),IF(OR(C1148="Smelter not listed",C1148="Smelter not yet identified"),MATCH($B1148&amp;$D1148,'Smelter Look-up'!$J:$J,0),MATCH($B1148&amp;$C1148,'Smelter Look-up'!$J:$J,0)))</f>
        <v>#N/A</v>
      </c>
      <c r="W1148" s="134"/>
      <c r="X1148" s="134">
        <f t="shared" ca="1" si="14"/>
        <v>0</v>
      </c>
      <c r="Y1148" s="134"/>
      <c r="Z1148" s="134"/>
      <c r="AA1148" s="134"/>
      <c r="AB1148" s="162" t="str">
        <f t="shared" si="15"/>
        <v/>
      </c>
      <c r="AC1148" s="134"/>
      <c r="AD1148" s="134"/>
      <c r="AE1148" s="134"/>
      <c r="AF1148" s="134"/>
      <c r="AG1148" s="134"/>
      <c r="AH1148" s="134"/>
    </row>
    <row r="1149" spans="1:34" ht="12" customHeight="1">
      <c r="A1149" s="160"/>
      <c r="B1149" s="155" t="str">
        <f t="array" ref="B1149">IF(LEN(A1149)=0,"",INDEX('Smelter Look-up'!$A:$A,MATCH($A1149,'Smelter Look-up'!$E:$E,0)))</f>
        <v/>
      </c>
      <c r="C1149" s="158" t="str">
        <f t="array" ref="C1149">IF(LEN(A1149)=0,"",INDEX('Smelter Look-up'!$C:$C,MATCH($A1149,'Smelter Look-up'!$E:$E,0)))</f>
        <v/>
      </c>
      <c r="D1149" s="155"/>
      <c r="E1149" s="155" t="str">
        <f ca="1">IF(ISERROR($V1149),"",OFFSET('Smelter Look-up'!$D$4,$V1149-4,0)&amp;"")</f>
        <v/>
      </c>
      <c r="F1149" s="155" t="str">
        <f ca="1">IF(ISERROR($V1149),"",OFFSET('Smelter Look-up'!$E$4,$V1149-4,0))</f>
        <v/>
      </c>
      <c r="G1149" s="155" t="str">
        <f ca="1">IF(C1149=$X$4,IF(ISERROR($V1149),"Enter smelter details","RMI"),IF(ISERROR($V1149),"",OFFSET('Smelter Look-up'!$F$4,$V1149-4,0)))</f>
        <v/>
      </c>
      <c r="H1149" s="156" t="str">
        <f ca="1">IF(ISERROR($V1149),"",OFFSET('Smelter Look-up'!$G$4,$V1149-4,0))</f>
        <v/>
      </c>
      <c r="I1149" s="157" t="str">
        <f ca="1">IF(ISERROR($V1149),"",OFFSET('Smelter Look-up'!$H$4,$V1149-4,0))</f>
        <v/>
      </c>
      <c r="J1149" s="157" t="str">
        <f ca="1">IF(ISERROR($V1149),"",OFFSET('Smelter Look-up'!$I$4,$V1149-4,0))</f>
        <v/>
      </c>
      <c r="K1149" s="158"/>
      <c r="L1149" s="158"/>
      <c r="M1149" s="158"/>
      <c r="N1149" s="158"/>
      <c r="O1149" s="158"/>
      <c r="P1149" s="157"/>
      <c r="Q1149" s="159"/>
      <c r="R1149" s="155" t="str">
        <f ca="1">IF(ISERROR($V1149),"",OFFSET('Smelter Look-up'!$C$4,$V1149-4,0)&amp;"")</f>
        <v/>
      </c>
      <c r="S1149" s="160" t="str">
        <f t="array" aca="1" ref="S1149" ca="1">IF(B1149="","",IF(ISERROR(MATCH($E1149,CL,0)),"Unknown",INDIRECT("'C'!$A$"&amp;MATCH($E1149,CL,0)+1)))</f>
        <v/>
      </c>
      <c r="T1149" s="160" t="str">
        <f t="array" aca="1" ref="T1149" ca="1">IF(B1149="","",IF(ISERROR(MATCH($J1149,SorP!$B$1:$B$6226,0)),"",INDIRECT("'SorP'!$A$"&amp;MATCH($S1149&amp;$J1149,SorP!C:C,0))))</f>
        <v/>
      </c>
      <c r="U1149" s="161"/>
      <c r="V1149" s="151" t="e">
        <f>IF(C1149="",NA(),IF(OR(C1149="Smelter not listed",C1149="Smelter not yet identified"),MATCH($B1149&amp;$D1149,'Smelter Look-up'!$J:$J,0),MATCH($B1149&amp;$C1149,'Smelter Look-up'!$J:$J,0)))</f>
        <v>#N/A</v>
      </c>
      <c r="W1149" s="134"/>
      <c r="X1149" s="134">
        <f t="shared" ca="1" si="14"/>
        <v>0</v>
      </c>
      <c r="Y1149" s="134"/>
      <c r="Z1149" s="134"/>
      <c r="AA1149" s="134"/>
      <c r="AB1149" s="162" t="str">
        <f t="shared" si="15"/>
        <v/>
      </c>
      <c r="AC1149" s="134"/>
      <c r="AD1149" s="134"/>
      <c r="AE1149" s="134"/>
      <c r="AF1149" s="134"/>
      <c r="AG1149" s="134"/>
      <c r="AH1149" s="134"/>
    </row>
    <row r="1150" spans="1:34" ht="12" customHeight="1">
      <c r="A1150" s="160"/>
      <c r="B1150" s="155" t="str">
        <f t="array" ref="B1150">IF(LEN(A1150)=0,"",INDEX('Smelter Look-up'!$A:$A,MATCH($A1150,'Smelter Look-up'!$E:$E,0)))</f>
        <v/>
      </c>
      <c r="C1150" s="158" t="str">
        <f t="array" ref="C1150">IF(LEN(A1150)=0,"",INDEX('Smelter Look-up'!$C:$C,MATCH($A1150,'Smelter Look-up'!$E:$E,0)))</f>
        <v/>
      </c>
      <c r="D1150" s="155"/>
      <c r="E1150" s="155" t="str">
        <f ca="1">IF(ISERROR($V1150),"",OFFSET('Smelter Look-up'!$D$4,$V1150-4,0)&amp;"")</f>
        <v/>
      </c>
      <c r="F1150" s="155" t="str">
        <f ca="1">IF(ISERROR($V1150),"",OFFSET('Smelter Look-up'!$E$4,$V1150-4,0))</f>
        <v/>
      </c>
      <c r="G1150" s="155" t="str">
        <f ca="1">IF(C1150=$X$4,IF(ISERROR($V1150),"Enter smelter details","RMI"),IF(ISERROR($V1150),"",OFFSET('Smelter Look-up'!$F$4,$V1150-4,0)))</f>
        <v/>
      </c>
      <c r="H1150" s="156" t="str">
        <f ca="1">IF(ISERROR($V1150),"",OFFSET('Smelter Look-up'!$G$4,$V1150-4,0))</f>
        <v/>
      </c>
      <c r="I1150" s="157" t="str">
        <f ca="1">IF(ISERROR($V1150),"",OFFSET('Smelter Look-up'!$H$4,$V1150-4,0))</f>
        <v/>
      </c>
      <c r="J1150" s="157" t="str">
        <f ca="1">IF(ISERROR($V1150),"",OFFSET('Smelter Look-up'!$I$4,$V1150-4,0))</f>
        <v/>
      </c>
      <c r="K1150" s="158"/>
      <c r="L1150" s="158"/>
      <c r="M1150" s="158"/>
      <c r="N1150" s="158"/>
      <c r="O1150" s="158"/>
      <c r="P1150" s="157"/>
      <c r="Q1150" s="159"/>
      <c r="R1150" s="155" t="str">
        <f ca="1">IF(ISERROR($V1150),"",OFFSET('Smelter Look-up'!$C$4,$V1150-4,0)&amp;"")</f>
        <v/>
      </c>
      <c r="S1150" s="160" t="str">
        <f t="array" aca="1" ref="S1150" ca="1">IF(B1150="","",IF(ISERROR(MATCH($E1150,CL,0)),"Unknown",INDIRECT("'C'!$A$"&amp;MATCH($E1150,CL,0)+1)))</f>
        <v/>
      </c>
      <c r="T1150" s="160" t="str">
        <f t="array" aca="1" ref="T1150" ca="1">IF(B1150="","",IF(ISERROR(MATCH($J1150,SorP!$B$1:$B$6226,0)),"",INDIRECT("'SorP'!$A$"&amp;MATCH($S1150&amp;$J1150,SorP!C:C,0))))</f>
        <v/>
      </c>
      <c r="U1150" s="161"/>
      <c r="V1150" s="151" t="e">
        <f>IF(C1150="",NA(),IF(OR(C1150="Smelter not listed",C1150="Smelter not yet identified"),MATCH($B1150&amp;$D1150,'Smelter Look-up'!$J:$J,0),MATCH($B1150&amp;$C1150,'Smelter Look-up'!$J:$J,0)))</f>
        <v>#N/A</v>
      </c>
      <c r="W1150" s="134"/>
      <c r="X1150" s="134">
        <f t="shared" ca="1" si="14"/>
        <v>0</v>
      </c>
      <c r="Y1150" s="134"/>
      <c r="Z1150" s="134"/>
      <c r="AA1150" s="134"/>
      <c r="AB1150" s="162" t="str">
        <f t="shared" si="15"/>
        <v/>
      </c>
      <c r="AC1150" s="134"/>
      <c r="AD1150" s="134"/>
      <c r="AE1150" s="134"/>
      <c r="AF1150" s="134"/>
      <c r="AG1150" s="134"/>
      <c r="AH1150" s="134"/>
    </row>
    <row r="1151" spans="1:34" ht="12" customHeight="1">
      <c r="A1151" s="160"/>
      <c r="B1151" s="155" t="str">
        <f t="array" ref="B1151">IF(LEN(A1151)=0,"",INDEX('Smelter Look-up'!$A:$A,MATCH($A1151,'Smelter Look-up'!$E:$E,0)))</f>
        <v/>
      </c>
      <c r="C1151" s="158" t="str">
        <f t="array" ref="C1151">IF(LEN(A1151)=0,"",INDEX('Smelter Look-up'!$C:$C,MATCH($A1151,'Smelter Look-up'!$E:$E,0)))</f>
        <v/>
      </c>
      <c r="D1151" s="155"/>
      <c r="E1151" s="155" t="str">
        <f ca="1">IF(ISERROR($V1151),"",OFFSET('Smelter Look-up'!$D$4,$V1151-4,0)&amp;"")</f>
        <v/>
      </c>
      <c r="F1151" s="155" t="str">
        <f ca="1">IF(ISERROR($V1151),"",OFFSET('Smelter Look-up'!$E$4,$V1151-4,0))</f>
        <v/>
      </c>
      <c r="G1151" s="155" t="str">
        <f ca="1">IF(C1151=$X$4,IF(ISERROR($V1151),"Enter smelter details","RMI"),IF(ISERROR($V1151),"",OFFSET('Smelter Look-up'!$F$4,$V1151-4,0)))</f>
        <v/>
      </c>
      <c r="H1151" s="156" t="str">
        <f ca="1">IF(ISERROR($V1151),"",OFFSET('Smelter Look-up'!$G$4,$V1151-4,0))</f>
        <v/>
      </c>
      <c r="I1151" s="157" t="str">
        <f ca="1">IF(ISERROR($V1151),"",OFFSET('Smelter Look-up'!$H$4,$V1151-4,0))</f>
        <v/>
      </c>
      <c r="J1151" s="157" t="str">
        <f ca="1">IF(ISERROR($V1151),"",OFFSET('Smelter Look-up'!$I$4,$V1151-4,0))</f>
        <v/>
      </c>
      <c r="K1151" s="158"/>
      <c r="L1151" s="158"/>
      <c r="M1151" s="158"/>
      <c r="N1151" s="158"/>
      <c r="O1151" s="158"/>
      <c r="P1151" s="157"/>
      <c r="Q1151" s="159"/>
      <c r="R1151" s="155" t="str">
        <f ca="1">IF(ISERROR($V1151),"",OFFSET('Smelter Look-up'!$C$4,$V1151-4,0)&amp;"")</f>
        <v/>
      </c>
      <c r="S1151" s="160" t="str">
        <f t="array" aca="1" ref="S1151" ca="1">IF(B1151="","",IF(ISERROR(MATCH($E1151,CL,0)),"Unknown",INDIRECT("'C'!$A$"&amp;MATCH($E1151,CL,0)+1)))</f>
        <v/>
      </c>
      <c r="T1151" s="160" t="str">
        <f t="array" aca="1" ref="T1151" ca="1">IF(B1151="","",IF(ISERROR(MATCH($J1151,SorP!$B$1:$B$6226,0)),"",INDIRECT("'SorP'!$A$"&amp;MATCH($S1151&amp;$J1151,SorP!C:C,0))))</f>
        <v/>
      </c>
      <c r="U1151" s="161"/>
      <c r="V1151" s="151" t="e">
        <f>IF(C1151="",NA(),IF(OR(C1151="Smelter not listed",C1151="Smelter not yet identified"),MATCH($B1151&amp;$D1151,'Smelter Look-up'!$J:$J,0),MATCH($B1151&amp;$C1151,'Smelter Look-up'!$J:$J,0)))</f>
        <v>#N/A</v>
      </c>
      <c r="W1151" s="134"/>
      <c r="X1151" s="134">
        <f t="shared" ca="1" si="14"/>
        <v>0</v>
      </c>
      <c r="Y1151" s="134"/>
      <c r="Z1151" s="134"/>
      <c r="AA1151" s="134"/>
      <c r="AB1151" s="162" t="str">
        <f t="shared" si="15"/>
        <v/>
      </c>
      <c r="AC1151" s="134"/>
      <c r="AD1151" s="134"/>
      <c r="AE1151" s="134"/>
      <c r="AF1151" s="134"/>
      <c r="AG1151" s="134"/>
      <c r="AH1151" s="134"/>
    </row>
    <row r="1152" spans="1:34" ht="12" customHeight="1">
      <c r="A1152" s="160"/>
      <c r="B1152" s="155" t="str">
        <f t="array" ref="B1152">IF(LEN(A1152)=0,"",INDEX('Smelter Look-up'!$A:$A,MATCH($A1152,'Smelter Look-up'!$E:$E,0)))</f>
        <v/>
      </c>
      <c r="C1152" s="158" t="str">
        <f t="array" ref="C1152">IF(LEN(A1152)=0,"",INDEX('Smelter Look-up'!$C:$C,MATCH($A1152,'Smelter Look-up'!$E:$E,0)))</f>
        <v/>
      </c>
      <c r="D1152" s="155"/>
      <c r="E1152" s="155" t="str">
        <f ca="1">IF(ISERROR($V1152),"",OFFSET('Smelter Look-up'!$D$4,$V1152-4,0)&amp;"")</f>
        <v/>
      </c>
      <c r="F1152" s="155" t="str">
        <f ca="1">IF(ISERROR($V1152),"",OFFSET('Smelter Look-up'!$E$4,$V1152-4,0))</f>
        <v/>
      </c>
      <c r="G1152" s="155" t="str">
        <f ca="1">IF(C1152=$X$4,IF(ISERROR($V1152),"Enter smelter details","RMI"),IF(ISERROR($V1152),"",OFFSET('Smelter Look-up'!$F$4,$V1152-4,0)))</f>
        <v/>
      </c>
      <c r="H1152" s="156" t="str">
        <f ca="1">IF(ISERROR($V1152),"",OFFSET('Smelter Look-up'!$G$4,$V1152-4,0))</f>
        <v/>
      </c>
      <c r="I1152" s="157" t="str">
        <f ca="1">IF(ISERROR($V1152),"",OFFSET('Smelter Look-up'!$H$4,$V1152-4,0))</f>
        <v/>
      </c>
      <c r="J1152" s="157" t="str">
        <f ca="1">IF(ISERROR($V1152),"",OFFSET('Smelter Look-up'!$I$4,$V1152-4,0))</f>
        <v/>
      </c>
      <c r="K1152" s="158"/>
      <c r="L1152" s="158"/>
      <c r="M1152" s="158"/>
      <c r="N1152" s="158"/>
      <c r="O1152" s="158"/>
      <c r="P1152" s="157"/>
      <c r="Q1152" s="159"/>
      <c r="R1152" s="155" t="str">
        <f ca="1">IF(ISERROR($V1152),"",OFFSET('Smelter Look-up'!$C$4,$V1152-4,0)&amp;"")</f>
        <v/>
      </c>
      <c r="S1152" s="160" t="str">
        <f t="array" aca="1" ref="S1152" ca="1">IF(B1152="","",IF(ISERROR(MATCH($E1152,CL,0)),"Unknown",INDIRECT("'C'!$A$"&amp;MATCH($E1152,CL,0)+1)))</f>
        <v/>
      </c>
      <c r="T1152" s="160" t="str">
        <f t="array" aca="1" ref="T1152" ca="1">IF(B1152="","",IF(ISERROR(MATCH($J1152,SorP!$B$1:$B$6226,0)),"",INDIRECT("'SorP'!$A$"&amp;MATCH($S1152&amp;$J1152,SorP!C:C,0))))</f>
        <v/>
      </c>
      <c r="U1152" s="161"/>
      <c r="V1152" s="151" t="e">
        <f>IF(C1152="",NA(),IF(OR(C1152="Smelter not listed",C1152="Smelter not yet identified"),MATCH($B1152&amp;$D1152,'Smelter Look-up'!$J:$J,0),MATCH($B1152&amp;$C1152,'Smelter Look-up'!$J:$J,0)))</f>
        <v>#N/A</v>
      </c>
      <c r="W1152" s="134"/>
      <c r="X1152" s="134">
        <f t="shared" ca="1" si="14"/>
        <v>0</v>
      </c>
      <c r="Y1152" s="134"/>
      <c r="Z1152" s="134"/>
      <c r="AA1152" s="134"/>
      <c r="AB1152" s="162" t="str">
        <f t="shared" si="15"/>
        <v/>
      </c>
      <c r="AC1152" s="134"/>
      <c r="AD1152" s="134"/>
      <c r="AE1152" s="134"/>
      <c r="AF1152" s="134"/>
      <c r="AG1152" s="134"/>
      <c r="AH1152" s="134"/>
    </row>
    <row r="1153" spans="1:34" ht="12" customHeight="1">
      <c r="A1153" s="160"/>
      <c r="B1153" s="155" t="str">
        <f t="array" ref="B1153">IF(LEN(A1153)=0,"",INDEX('Smelter Look-up'!$A:$A,MATCH($A1153,'Smelter Look-up'!$E:$E,0)))</f>
        <v/>
      </c>
      <c r="C1153" s="158" t="str">
        <f t="array" ref="C1153">IF(LEN(A1153)=0,"",INDEX('Smelter Look-up'!$C:$C,MATCH($A1153,'Smelter Look-up'!$E:$E,0)))</f>
        <v/>
      </c>
      <c r="D1153" s="155"/>
      <c r="E1153" s="155" t="str">
        <f ca="1">IF(ISERROR($V1153),"",OFFSET('Smelter Look-up'!$D$4,$V1153-4,0)&amp;"")</f>
        <v/>
      </c>
      <c r="F1153" s="155" t="str">
        <f ca="1">IF(ISERROR($V1153),"",OFFSET('Smelter Look-up'!$E$4,$V1153-4,0))</f>
        <v/>
      </c>
      <c r="G1153" s="155" t="str">
        <f ca="1">IF(C1153=$X$4,IF(ISERROR($V1153),"Enter smelter details","RMI"),IF(ISERROR($V1153),"",OFFSET('Smelter Look-up'!$F$4,$V1153-4,0)))</f>
        <v/>
      </c>
      <c r="H1153" s="156" t="str">
        <f ca="1">IF(ISERROR($V1153),"",OFFSET('Smelter Look-up'!$G$4,$V1153-4,0))</f>
        <v/>
      </c>
      <c r="I1153" s="157" t="str">
        <f ca="1">IF(ISERROR($V1153),"",OFFSET('Smelter Look-up'!$H$4,$V1153-4,0))</f>
        <v/>
      </c>
      <c r="J1153" s="157" t="str">
        <f ca="1">IF(ISERROR($V1153),"",OFFSET('Smelter Look-up'!$I$4,$V1153-4,0))</f>
        <v/>
      </c>
      <c r="K1153" s="158"/>
      <c r="L1153" s="158"/>
      <c r="M1153" s="158"/>
      <c r="N1153" s="158"/>
      <c r="O1153" s="158"/>
      <c r="P1153" s="157"/>
      <c r="Q1153" s="159"/>
      <c r="R1153" s="155" t="str">
        <f ca="1">IF(ISERROR($V1153),"",OFFSET('Smelter Look-up'!$C$4,$V1153-4,0)&amp;"")</f>
        <v/>
      </c>
      <c r="S1153" s="160" t="str">
        <f t="array" aca="1" ref="S1153" ca="1">IF(B1153="","",IF(ISERROR(MATCH($E1153,CL,0)),"Unknown",INDIRECT("'C'!$A$"&amp;MATCH($E1153,CL,0)+1)))</f>
        <v/>
      </c>
      <c r="T1153" s="160" t="str">
        <f t="array" aca="1" ref="T1153" ca="1">IF(B1153="","",IF(ISERROR(MATCH($J1153,SorP!$B$1:$B$6226,0)),"",INDIRECT("'SorP'!$A$"&amp;MATCH($S1153&amp;$J1153,SorP!C:C,0))))</f>
        <v/>
      </c>
      <c r="U1153" s="161"/>
      <c r="V1153" s="151" t="e">
        <f>IF(C1153="",NA(),IF(OR(C1153="Smelter not listed",C1153="Smelter not yet identified"),MATCH($B1153&amp;$D1153,'Smelter Look-up'!$J:$J,0),MATCH($B1153&amp;$C1153,'Smelter Look-up'!$J:$J,0)))</f>
        <v>#N/A</v>
      </c>
      <c r="W1153" s="134"/>
      <c r="X1153" s="134">
        <f t="shared" ca="1" si="14"/>
        <v>0</v>
      </c>
      <c r="Y1153" s="134"/>
      <c r="Z1153" s="134"/>
      <c r="AA1153" s="134"/>
      <c r="AB1153" s="162" t="str">
        <f t="shared" si="15"/>
        <v/>
      </c>
      <c r="AC1153" s="134"/>
      <c r="AD1153" s="134"/>
      <c r="AE1153" s="134"/>
      <c r="AF1153" s="134"/>
      <c r="AG1153" s="134"/>
      <c r="AH1153" s="134"/>
    </row>
    <row r="1154" spans="1:34" ht="12" customHeight="1">
      <c r="A1154" s="160"/>
      <c r="B1154" s="155" t="str">
        <f t="array" ref="B1154">IF(LEN(A1154)=0,"",INDEX('Smelter Look-up'!$A:$A,MATCH($A1154,'Smelter Look-up'!$E:$E,0)))</f>
        <v/>
      </c>
      <c r="C1154" s="158" t="str">
        <f t="array" ref="C1154">IF(LEN(A1154)=0,"",INDEX('Smelter Look-up'!$C:$C,MATCH($A1154,'Smelter Look-up'!$E:$E,0)))</f>
        <v/>
      </c>
      <c r="D1154" s="155"/>
      <c r="E1154" s="155" t="str">
        <f ca="1">IF(ISERROR($V1154),"",OFFSET('Smelter Look-up'!$D$4,$V1154-4,0)&amp;"")</f>
        <v/>
      </c>
      <c r="F1154" s="155" t="str">
        <f ca="1">IF(ISERROR($V1154),"",OFFSET('Smelter Look-up'!$E$4,$V1154-4,0))</f>
        <v/>
      </c>
      <c r="G1154" s="155" t="str">
        <f ca="1">IF(C1154=$X$4,IF(ISERROR($V1154),"Enter smelter details","RMI"),IF(ISERROR($V1154),"",OFFSET('Smelter Look-up'!$F$4,$V1154-4,0)))</f>
        <v/>
      </c>
      <c r="H1154" s="156" t="str">
        <f ca="1">IF(ISERROR($V1154),"",OFFSET('Smelter Look-up'!$G$4,$V1154-4,0))</f>
        <v/>
      </c>
      <c r="I1154" s="157" t="str">
        <f ca="1">IF(ISERROR($V1154),"",OFFSET('Smelter Look-up'!$H$4,$V1154-4,0))</f>
        <v/>
      </c>
      <c r="J1154" s="157" t="str">
        <f ca="1">IF(ISERROR($V1154),"",OFFSET('Smelter Look-up'!$I$4,$V1154-4,0))</f>
        <v/>
      </c>
      <c r="K1154" s="158"/>
      <c r="L1154" s="158"/>
      <c r="M1154" s="158"/>
      <c r="N1154" s="158"/>
      <c r="O1154" s="158"/>
      <c r="P1154" s="157"/>
      <c r="Q1154" s="159"/>
      <c r="R1154" s="155" t="str">
        <f ca="1">IF(ISERROR($V1154),"",OFFSET('Smelter Look-up'!$C$4,$V1154-4,0)&amp;"")</f>
        <v/>
      </c>
      <c r="S1154" s="160" t="str">
        <f t="array" aca="1" ref="S1154" ca="1">IF(B1154="","",IF(ISERROR(MATCH($E1154,CL,0)),"Unknown",INDIRECT("'C'!$A$"&amp;MATCH($E1154,CL,0)+1)))</f>
        <v/>
      </c>
      <c r="T1154" s="160" t="str">
        <f t="array" aca="1" ref="T1154" ca="1">IF(B1154="","",IF(ISERROR(MATCH($J1154,SorP!$B$1:$B$6226,0)),"",INDIRECT("'SorP'!$A$"&amp;MATCH($S1154&amp;$J1154,SorP!C:C,0))))</f>
        <v/>
      </c>
      <c r="U1154" s="161"/>
      <c r="V1154" s="151" t="e">
        <f>IF(C1154="",NA(),IF(OR(C1154="Smelter not listed",C1154="Smelter not yet identified"),MATCH($B1154&amp;$D1154,'Smelter Look-up'!$J:$J,0),MATCH($B1154&amp;$C1154,'Smelter Look-up'!$J:$J,0)))</f>
        <v>#N/A</v>
      </c>
      <c r="W1154" s="134"/>
      <c r="X1154" s="134">
        <f t="shared" ca="1" si="14"/>
        <v>0</v>
      </c>
      <c r="Y1154" s="134"/>
      <c r="Z1154" s="134"/>
      <c r="AA1154" s="134"/>
      <c r="AB1154" s="162" t="str">
        <f t="shared" si="15"/>
        <v/>
      </c>
      <c r="AC1154" s="134"/>
      <c r="AD1154" s="134"/>
      <c r="AE1154" s="134"/>
      <c r="AF1154" s="134"/>
      <c r="AG1154" s="134"/>
      <c r="AH1154" s="134"/>
    </row>
    <row r="1155" spans="1:34" ht="12" customHeight="1">
      <c r="A1155" s="160"/>
      <c r="B1155" s="155" t="str">
        <f t="array" ref="B1155">IF(LEN(A1155)=0,"",INDEX('Smelter Look-up'!$A:$A,MATCH($A1155,'Smelter Look-up'!$E:$E,0)))</f>
        <v/>
      </c>
      <c r="C1155" s="158" t="str">
        <f t="array" ref="C1155">IF(LEN(A1155)=0,"",INDEX('Smelter Look-up'!$C:$C,MATCH($A1155,'Smelter Look-up'!$E:$E,0)))</f>
        <v/>
      </c>
      <c r="D1155" s="155"/>
      <c r="E1155" s="155" t="str">
        <f ca="1">IF(ISERROR($V1155),"",OFFSET('Smelter Look-up'!$D$4,$V1155-4,0)&amp;"")</f>
        <v/>
      </c>
      <c r="F1155" s="155" t="str">
        <f ca="1">IF(ISERROR($V1155),"",OFFSET('Smelter Look-up'!$E$4,$V1155-4,0))</f>
        <v/>
      </c>
      <c r="G1155" s="155" t="str">
        <f ca="1">IF(C1155=$X$4,IF(ISERROR($V1155),"Enter smelter details","RMI"),IF(ISERROR($V1155),"",OFFSET('Smelter Look-up'!$F$4,$V1155-4,0)))</f>
        <v/>
      </c>
      <c r="H1155" s="156" t="str">
        <f ca="1">IF(ISERROR($V1155),"",OFFSET('Smelter Look-up'!$G$4,$V1155-4,0))</f>
        <v/>
      </c>
      <c r="I1155" s="157" t="str">
        <f ca="1">IF(ISERROR($V1155),"",OFFSET('Smelter Look-up'!$H$4,$V1155-4,0))</f>
        <v/>
      </c>
      <c r="J1155" s="157" t="str">
        <f ca="1">IF(ISERROR($V1155),"",OFFSET('Smelter Look-up'!$I$4,$V1155-4,0))</f>
        <v/>
      </c>
      <c r="K1155" s="158"/>
      <c r="L1155" s="158"/>
      <c r="M1155" s="158"/>
      <c r="N1155" s="158"/>
      <c r="O1155" s="158"/>
      <c r="P1155" s="157"/>
      <c r="Q1155" s="159"/>
      <c r="R1155" s="155" t="str">
        <f ca="1">IF(ISERROR($V1155),"",OFFSET('Smelter Look-up'!$C$4,$V1155-4,0)&amp;"")</f>
        <v/>
      </c>
      <c r="S1155" s="160" t="str">
        <f t="array" aca="1" ref="S1155" ca="1">IF(B1155="","",IF(ISERROR(MATCH($E1155,CL,0)),"Unknown",INDIRECT("'C'!$A$"&amp;MATCH($E1155,CL,0)+1)))</f>
        <v/>
      </c>
      <c r="T1155" s="160" t="str">
        <f t="array" aca="1" ref="T1155" ca="1">IF(B1155="","",IF(ISERROR(MATCH($J1155,SorP!$B$1:$B$6226,0)),"",INDIRECT("'SorP'!$A$"&amp;MATCH($S1155&amp;$J1155,SorP!C:C,0))))</f>
        <v/>
      </c>
      <c r="U1155" s="161"/>
      <c r="V1155" s="151" t="e">
        <f>IF(C1155="",NA(),IF(OR(C1155="Smelter not listed",C1155="Smelter not yet identified"),MATCH($B1155&amp;$D1155,'Smelter Look-up'!$J:$J,0),MATCH($B1155&amp;$C1155,'Smelter Look-up'!$J:$J,0)))</f>
        <v>#N/A</v>
      </c>
      <c r="W1155" s="134"/>
      <c r="X1155" s="134">
        <f t="shared" ca="1" si="14"/>
        <v>0</v>
      </c>
      <c r="Y1155" s="134"/>
      <c r="Z1155" s="134"/>
      <c r="AA1155" s="134"/>
      <c r="AB1155" s="162" t="str">
        <f t="shared" si="15"/>
        <v/>
      </c>
      <c r="AC1155" s="134"/>
      <c r="AD1155" s="134"/>
      <c r="AE1155" s="134"/>
      <c r="AF1155" s="134"/>
      <c r="AG1155" s="134"/>
      <c r="AH1155" s="134"/>
    </row>
    <row r="1156" spans="1:34" ht="12" customHeight="1">
      <c r="A1156" s="160"/>
      <c r="B1156" s="155" t="str">
        <f t="array" ref="B1156">IF(LEN(A1156)=0,"",INDEX('Smelter Look-up'!$A:$A,MATCH($A1156,'Smelter Look-up'!$E:$E,0)))</f>
        <v/>
      </c>
      <c r="C1156" s="158" t="str">
        <f t="array" ref="C1156">IF(LEN(A1156)=0,"",INDEX('Smelter Look-up'!$C:$C,MATCH($A1156,'Smelter Look-up'!$E:$E,0)))</f>
        <v/>
      </c>
      <c r="D1156" s="155"/>
      <c r="E1156" s="155" t="str">
        <f ca="1">IF(ISERROR($V1156),"",OFFSET('Smelter Look-up'!$D$4,$V1156-4,0)&amp;"")</f>
        <v/>
      </c>
      <c r="F1156" s="155" t="str">
        <f ca="1">IF(ISERROR($V1156),"",OFFSET('Smelter Look-up'!$E$4,$V1156-4,0))</f>
        <v/>
      </c>
      <c r="G1156" s="155" t="str">
        <f ca="1">IF(C1156=$X$4,IF(ISERROR($V1156),"Enter smelter details","RMI"),IF(ISERROR($V1156),"",OFFSET('Smelter Look-up'!$F$4,$V1156-4,0)))</f>
        <v/>
      </c>
      <c r="H1156" s="156" t="str">
        <f ca="1">IF(ISERROR($V1156),"",OFFSET('Smelter Look-up'!$G$4,$V1156-4,0))</f>
        <v/>
      </c>
      <c r="I1156" s="157" t="str">
        <f ca="1">IF(ISERROR($V1156),"",OFFSET('Smelter Look-up'!$H$4,$V1156-4,0))</f>
        <v/>
      </c>
      <c r="J1156" s="157" t="str">
        <f ca="1">IF(ISERROR($V1156),"",OFFSET('Smelter Look-up'!$I$4,$V1156-4,0))</f>
        <v/>
      </c>
      <c r="K1156" s="158"/>
      <c r="L1156" s="158"/>
      <c r="M1156" s="158"/>
      <c r="N1156" s="158"/>
      <c r="O1156" s="158"/>
      <c r="P1156" s="157"/>
      <c r="Q1156" s="159"/>
      <c r="R1156" s="155" t="str">
        <f ca="1">IF(ISERROR($V1156),"",OFFSET('Smelter Look-up'!$C$4,$V1156-4,0)&amp;"")</f>
        <v/>
      </c>
      <c r="S1156" s="160" t="str">
        <f t="array" aca="1" ref="S1156" ca="1">IF(B1156="","",IF(ISERROR(MATCH($E1156,CL,0)),"Unknown",INDIRECT("'C'!$A$"&amp;MATCH($E1156,CL,0)+1)))</f>
        <v/>
      </c>
      <c r="T1156" s="160" t="str">
        <f t="array" aca="1" ref="T1156" ca="1">IF(B1156="","",IF(ISERROR(MATCH($J1156,SorP!$B$1:$B$6226,0)),"",INDIRECT("'SorP'!$A$"&amp;MATCH($S1156&amp;$J1156,SorP!C:C,0))))</f>
        <v/>
      </c>
      <c r="U1156" s="161"/>
      <c r="V1156" s="151" t="e">
        <f>IF(C1156="",NA(),IF(OR(C1156="Smelter not listed",C1156="Smelter not yet identified"),MATCH($B1156&amp;$D1156,'Smelter Look-up'!$J:$J,0),MATCH($B1156&amp;$C1156,'Smelter Look-up'!$J:$J,0)))</f>
        <v>#N/A</v>
      </c>
      <c r="W1156" s="134"/>
      <c r="X1156" s="134">
        <f t="shared" ca="1" si="14"/>
        <v>0</v>
      </c>
      <c r="Y1156" s="134"/>
      <c r="Z1156" s="134"/>
      <c r="AA1156" s="134"/>
      <c r="AB1156" s="162" t="str">
        <f t="shared" si="15"/>
        <v/>
      </c>
      <c r="AC1156" s="134"/>
      <c r="AD1156" s="134"/>
      <c r="AE1156" s="134"/>
      <c r="AF1156" s="134"/>
      <c r="AG1156" s="134"/>
      <c r="AH1156" s="134"/>
    </row>
    <row r="1157" spans="1:34" ht="12" customHeight="1">
      <c r="A1157" s="160"/>
      <c r="B1157" s="155" t="str">
        <f t="array" ref="B1157">IF(LEN(A1157)=0,"",INDEX('Smelter Look-up'!$A:$A,MATCH($A1157,'Smelter Look-up'!$E:$E,0)))</f>
        <v/>
      </c>
      <c r="C1157" s="158" t="str">
        <f t="array" ref="C1157">IF(LEN(A1157)=0,"",INDEX('Smelter Look-up'!$C:$C,MATCH($A1157,'Smelter Look-up'!$E:$E,0)))</f>
        <v/>
      </c>
      <c r="D1157" s="155"/>
      <c r="E1157" s="155" t="str">
        <f ca="1">IF(ISERROR($V1157),"",OFFSET('Smelter Look-up'!$D$4,$V1157-4,0)&amp;"")</f>
        <v/>
      </c>
      <c r="F1157" s="155" t="str">
        <f ca="1">IF(ISERROR($V1157),"",OFFSET('Smelter Look-up'!$E$4,$V1157-4,0))</f>
        <v/>
      </c>
      <c r="G1157" s="155" t="str">
        <f ca="1">IF(C1157=$X$4,IF(ISERROR($V1157),"Enter smelter details","RMI"),IF(ISERROR($V1157),"",OFFSET('Smelter Look-up'!$F$4,$V1157-4,0)))</f>
        <v/>
      </c>
      <c r="H1157" s="156" t="str">
        <f ca="1">IF(ISERROR($V1157),"",OFFSET('Smelter Look-up'!$G$4,$V1157-4,0))</f>
        <v/>
      </c>
      <c r="I1157" s="157" t="str">
        <f ca="1">IF(ISERROR($V1157),"",OFFSET('Smelter Look-up'!$H$4,$V1157-4,0))</f>
        <v/>
      </c>
      <c r="J1157" s="157" t="str">
        <f ca="1">IF(ISERROR($V1157),"",OFFSET('Smelter Look-up'!$I$4,$V1157-4,0))</f>
        <v/>
      </c>
      <c r="K1157" s="158"/>
      <c r="L1157" s="158"/>
      <c r="M1157" s="158"/>
      <c r="N1157" s="158"/>
      <c r="O1157" s="158"/>
      <c r="P1157" s="157"/>
      <c r="Q1157" s="159"/>
      <c r="R1157" s="155" t="str">
        <f ca="1">IF(ISERROR($V1157),"",OFFSET('Smelter Look-up'!$C$4,$V1157-4,0)&amp;"")</f>
        <v/>
      </c>
      <c r="S1157" s="160" t="str">
        <f t="array" aca="1" ref="S1157" ca="1">IF(B1157="","",IF(ISERROR(MATCH($E1157,CL,0)),"Unknown",INDIRECT("'C'!$A$"&amp;MATCH($E1157,CL,0)+1)))</f>
        <v/>
      </c>
      <c r="T1157" s="160" t="str">
        <f t="array" aca="1" ref="T1157" ca="1">IF(B1157="","",IF(ISERROR(MATCH($J1157,SorP!$B$1:$B$6226,0)),"",INDIRECT("'SorP'!$A$"&amp;MATCH($S1157&amp;$J1157,SorP!C:C,0))))</f>
        <v/>
      </c>
      <c r="U1157" s="161"/>
      <c r="V1157" s="151" t="e">
        <f>IF(C1157="",NA(),IF(OR(C1157="Smelter not listed",C1157="Smelter not yet identified"),MATCH($B1157&amp;$D1157,'Smelter Look-up'!$J:$J,0),MATCH($B1157&amp;$C1157,'Smelter Look-up'!$J:$J,0)))</f>
        <v>#N/A</v>
      </c>
      <c r="W1157" s="134"/>
      <c r="X1157" s="134">
        <f t="shared" ca="1" si="14"/>
        <v>0</v>
      </c>
      <c r="Y1157" s="134"/>
      <c r="Z1157" s="134"/>
      <c r="AA1157" s="134"/>
      <c r="AB1157" s="162" t="str">
        <f t="shared" si="15"/>
        <v/>
      </c>
      <c r="AC1157" s="134"/>
      <c r="AD1157" s="134"/>
      <c r="AE1157" s="134"/>
      <c r="AF1157" s="134"/>
      <c r="AG1157" s="134"/>
      <c r="AH1157" s="134"/>
    </row>
    <row r="1158" spans="1:34" ht="12" customHeight="1">
      <c r="A1158" s="160"/>
      <c r="B1158" s="155" t="str">
        <f t="array" ref="B1158">IF(LEN(A1158)=0,"",INDEX('Smelter Look-up'!$A:$A,MATCH($A1158,'Smelter Look-up'!$E:$E,0)))</f>
        <v/>
      </c>
      <c r="C1158" s="158" t="str">
        <f t="array" ref="C1158">IF(LEN(A1158)=0,"",INDEX('Smelter Look-up'!$C:$C,MATCH($A1158,'Smelter Look-up'!$E:$E,0)))</f>
        <v/>
      </c>
      <c r="D1158" s="155"/>
      <c r="E1158" s="155" t="str">
        <f ca="1">IF(ISERROR($V1158),"",OFFSET('Smelter Look-up'!$D$4,$V1158-4,0)&amp;"")</f>
        <v/>
      </c>
      <c r="F1158" s="155" t="str">
        <f ca="1">IF(ISERROR($V1158),"",OFFSET('Smelter Look-up'!$E$4,$V1158-4,0))</f>
        <v/>
      </c>
      <c r="G1158" s="155" t="str">
        <f ca="1">IF(C1158=$X$4,IF(ISERROR($V1158),"Enter smelter details","RMI"),IF(ISERROR($V1158),"",OFFSET('Smelter Look-up'!$F$4,$V1158-4,0)))</f>
        <v/>
      </c>
      <c r="H1158" s="156" t="str">
        <f ca="1">IF(ISERROR($V1158),"",OFFSET('Smelter Look-up'!$G$4,$V1158-4,0))</f>
        <v/>
      </c>
      <c r="I1158" s="157" t="str">
        <f ca="1">IF(ISERROR($V1158),"",OFFSET('Smelter Look-up'!$H$4,$V1158-4,0))</f>
        <v/>
      </c>
      <c r="J1158" s="157" t="str">
        <f ca="1">IF(ISERROR($V1158),"",OFFSET('Smelter Look-up'!$I$4,$V1158-4,0))</f>
        <v/>
      </c>
      <c r="K1158" s="158"/>
      <c r="L1158" s="158"/>
      <c r="M1158" s="158"/>
      <c r="N1158" s="158"/>
      <c r="O1158" s="158"/>
      <c r="P1158" s="157"/>
      <c r="Q1158" s="159"/>
      <c r="R1158" s="155" t="str">
        <f ca="1">IF(ISERROR($V1158),"",OFFSET('Smelter Look-up'!$C$4,$V1158-4,0)&amp;"")</f>
        <v/>
      </c>
      <c r="S1158" s="160" t="str">
        <f t="array" aca="1" ref="S1158" ca="1">IF(B1158="","",IF(ISERROR(MATCH($E1158,CL,0)),"Unknown",INDIRECT("'C'!$A$"&amp;MATCH($E1158,CL,0)+1)))</f>
        <v/>
      </c>
      <c r="T1158" s="160" t="str">
        <f t="array" aca="1" ref="T1158" ca="1">IF(B1158="","",IF(ISERROR(MATCH($J1158,SorP!$B$1:$B$6226,0)),"",INDIRECT("'SorP'!$A$"&amp;MATCH($S1158&amp;$J1158,SorP!C:C,0))))</f>
        <v/>
      </c>
      <c r="U1158" s="161"/>
      <c r="V1158" s="151" t="e">
        <f>IF(C1158="",NA(),IF(OR(C1158="Smelter not listed",C1158="Smelter not yet identified"),MATCH($B1158&amp;$D1158,'Smelter Look-up'!$J:$J,0),MATCH($B1158&amp;$C1158,'Smelter Look-up'!$J:$J,0)))</f>
        <v>#N/A</v>
      </c>
      <c r="W1158" s="134"/>
      <c r="X1158" s="134">
        <f t="shared" ca="1" si="14"/>
        <v>0</v>
      </c>
      <c r="Y1158" s="134"/>
      <c r="Z1158" s="134"/>
      <c r="AA1158" s="134"/>
      <c r="AB1158" s="162" t="str">
        <f t="shared" si="15"/>
        <v/>
      </c>
      <c r="AC1158" s="134"/>
      <c r="AD1158" s="134"/>
      <c r="AE1158" s="134"/>
      <c r="AF1158" s="134"/>
      <c r="AG1158" s="134"/>
      <c r="AH1158" s="134"/>
    </row>
    <row r="1159" spans="1:34" ht="12" customHeight="1">
      <c r="A1159" s="160"/>
      <c r="B1159" s="155" t="str">
        <f t="array" ref="B1159">IF(LEN(A1159)=0,"",INDEX('Smelter Look-up'!$A:$A,MATCH($A1159,'Smelter Look-up'!$E:$E,0)))</f>
        <v/>
      </c>
      <c r="C1159" s="158" t="str">
        <f t="array" ref="C1159">IF(LEN(A1159)=0,"",INDEX('Smelter Look-up'!$C:$C,MATCH($A1159,'Smelter Look-up'!$E:$E,0)))</f>
        <v/>
      </c>
      <c r="D1159" s="155"/>
      <c r="E1159" s="155" t="str">
        <f ca="1">IF(ISERROR($V1159),"",OFFSET('Smelter Look-up'!$D$4,$V1159-4,0)&amp;"")</f>
        <v/>
      </c>
      <c r="F1159" s="155" t="str">
        <f ca="1">IF(ISERROR($V1159),"",OFFSET('Smelter Look-up'!$E$4,$V1159-4,0))</f>
        <v/>
      </c>
      <c r="G1159" s="155" t="str">
        <f ca="1">IF(C1159=$X$4,IF(ISERROR($V1159),"Enter smelter details","RMI"),IF(ISERROR($V1159),"",OFFSET('Smelter Look-up'!$F$4,$V1159-4,0)))</f>
        <v/>
      </c>
      <c r="H1159" s="156" t="str">
        <f ca="1">IF(ISERROR($V1159),"",OFFSET('Smelter Look-up'!$G$4,$V1159-4,0))</f>
        <v/>
      </c>
      <c r="I1159" s="157" t="str">
        <f ca="1">IF(ISERROR($V1159),"",OFFSET('Smelter Look-up'!$H$4,$V1159-4,0))</f>
        <v/>
      </c>
      <c r="J1159" s="157" t="str">
        <f ca="1">IF(ISERROR($V1159),"",OFFSET('Smelter Look-up'!$I$4,$V1159-4,0))</f>
        <v/>
      </c>
      <c r="K1159" s="158"/>
      <c r="L1159" s="158"/>
      <c r="M1159" s="158"/>
      <c r="N1159" s="158"/>
      <c r="O1159" s="158"/>
      <c r="P1159" s="157"/>
      <c r="Q1159" s="159"/>
      <c r="R1159" s="155" t="str">
        <f ca="1">IF(ISERROR($V1159),"",OFFSET('Smelter Look-up'!$C$4,$V1159-4,0)&amp;"")</f>
        <v/>
      </c>
      <c r="S1159" s="160" t="str">
        <f t="array" aca="1" ref="S1159" ca="1">IF(B1159="","",IF(ISERROR(MATCH($E1159,CL,0)),"Unknown",INDIRECT("'C'!$A$"&amp;MATCH($E1159,CL,0)+1)))</f>
        <v/>
      </c>
      <c r="T1159" s="160" t="str">
        <f t="array" aca="1" ref="T1159" ca="1">IF(B1159="","",IF(ISERROR(MATCH($J1159,SorP!$B$1:$B$6226,0)),"",INDIRECT("'SorP'!$A$"&amp;MATCH($S1159&amp;$J1159,SorP!C:C,0))))</f>
        <v/>
      </c>
      <c r="U1159" s="161"/>
      <c r="V1159" s="151" t="e">
        <f>IF(C1159="",NA(),IF(OR(C1159="Smelter not listed",C1159="Smelter not yet identified"),MATCH($B1159&amp;$D1159,'Smelter Look-up'!$J:$J,0),MATCH($B1159&amp;$C1159,'Smelter Look-up'!$J:$J,0)))</f>
        <v>#N/A</v>
      </c>
      <c r="W1159" s="134"/>
      <c r="X1159" s="134">
        <f t="shared" ca="1" si="14"/>
        <v>0</v>
      </c>
      <c r="Y1159" s="134"/>
      <c r="Z1159" s="134"/>
      <c r="AA1159" s="134"/>
      <c r="AB1159" s="162" t="str">
        <f t="shared" si="15"/>
        <v/>
      </c>
      <c r="AC1159" s="134"/>
      <c r="AD1159" s="134"/>
      <c r="AE1159" s="134"/>
      <c r="AF1159" s="134"/>
      <c r="AG1159" s="134"/>
      <c r="AH1159" s="134"/>
    </row>
    <row r="1160" spans="1:34" ht="12" customHeight="1">
      <c r="A1160" s="160"/>
      <c r="B1160" s="155" t="str">
        <f t="array" ref="B1160">IF(LEN(A1160)=0,"",INDEX('Smelter Look-up'!$A:$A,MATCH($A1160,'Smelter Look-up'!$E:$E,0)))</f>
        <v/>
      </c>
      <c r="C1160" s="158" t="str">
        <f t="array" ref="C1160">IF(LEN(A1160)=0,"",INDEX('Smelter Look-up'!$C:$C,MATCH($A1160,'Smelter Look-up'!$E:$E,0)))</f>
        <v/>
      </c>
      <c r="D1160" s="155"/>
      <c r="E1160" s="155" t="str">
        <f ca="1">IF(ISERROR($V1160),"",OFFSET('Smelter Look-up'!$D$4,$V1160-4,0)&amp;"")</f>
        <v/>
      </c>
      <c r="F1160" s="155" t="str">
        <f ca="1">IF(ISERROR($V1160),"",OFFSET('Smelter Look-up'!$E$4,$V1160-4,0))</f>
        <v/>
      </c>
      <c r="G1160" s="155" t="str">
        <f ca="1">IF(C1160=$X$4,IF(ISERROR($V1160),"Enter smelter details","RMI"),IF(ISERROR($V1160),"",OFFSET('Smelter Look-up'!$F$4,$V1160-4,0)))</f>
        <v/>
      </c>
      <c r="H1160" s="156" t="str">
        <f ca="1">IF(ISERROR($V1160),"",OFFSET('Smelter Look-up'!$G$4,$V1160-4,0))</f>
        <v/>
      </c>
      <c r="I1160" s="157" t="str">
        <f ca="1">IF(ISERROR($V1160),"",OFFSET('Smelter Look-up'!$H$4,$V1160-4,0))</f>
        <v/>
      </c>
      <c r="J1160" s="157" t="str">
        <f ca="1">IF(ISERROR($V1160),"",OFFSET('Smelter Look-up'!$I$4,$V1160-4,0))</f>
        <v/>
      </c>
      <c r="K1160" s="158"/>
      <c r="L1160" s="158"/>
      <c r="M1160" s="158"/>
      <c r="N1160" s="158"/>
      <c r="O1160" s="158"/>
      <c r="P1160" s="157"/>
      <c r="Q1160" s="159"/>
      <c r="R1160" s="155" t="str">
        <f ca="1">IF(ISERROR($V1160),"",OFFSET('Smelter Look-up'!$C$4,$V1160-4,0)&amp;"")</f>
        <v/>
      </c>
      <c r="S1160" s="160" t="str">
        <f t="array" aca="1" ref="S1160" ca="1">IF(B1160="","",IF(ISERROR(MATCH($E1160,CL,0)),"Unknown",INDIRECT("'C'!$A$"&amp;MATCH($E1160,CL,0)+1)))</f>
        <v/>
      </c>
      <c r="T1160" s="160" t="str">
        <f t="array" aca="1" ref="T1160" ca="1">IF(B1160="","",IF(ISERROR(MATCH($J1160,SorP!$B$1:$B$6226,0)),"",INDIRECT("'SorP'!$A$"&amp;MATCH($S1160&amp;$J1160,SorP!C:C,0))))</f>
        <v/>
      </c>
      <c r="U1160" s="161"/>
      <c r="V1160" s="151" t="e">
        <f>IF(C1160="",NA(),IF(OR(C1160="Smelter not listed",C1160="Smelter not yet identified"),MATCH($B1160&amp;$D1160,'Smelter Look-up'!$J:$J,0),MATCH($B1160&amp;$C1160,'Smelter Look-up'!$J:$J,0)))</f>
        <v>#N/A</v>
      </c>
      <c r="W1160" s="134"/>
      <c r="X1160" s="134">
        <f t="shared" ca="1" si="14"/>
        <v>0</v>
      </c>
      <c r="Y1160" s="134"/>
      <c r="Z1160" s="134"/>
      <c r="AA1160" s="134"/>
      <c r="AB1160" s="162" t="str">
        <f t="shared" si="15"/>
        <v/>
      </c>
      <c r="AC1160" s="134"/>
      <c r="AD1160" s="134"/>
      <c r="AE1160" s="134"/>
      <c r="AF1160" s="134"/>
      <c r="AG1160" s="134"/>
      <c r="AH1160" s="134"/>
    </row>
    <row r="1161" spans="1:34" ht="12" customHeight="1">
      <c r="A1161" s="160"/>
      <c r="B1161" s="155" t="str">
        <f t="array" ref="B1161">IF(LEN(A1161)=0,"",INDEX('Smelter Look-up'!$A:$A,MATCH($A1161,'Smelter Look-up'!$E:$E,0)))</f>
        <v/>
      </c>
      <c r="C1161" s="158" t="str">
        <f t="array" ref="C1161">IF(LEN(A1161)=0,"",INDEX('Smelter Look-up'!$C:$C,MATCH($A1161,'Smelter Look-up'!$E:$E,0)))</f>
        <v/>
      </c>
      <c r="D1161" s="155"/>
      <c r="E1161" s="155" t="str">
        <f ca="1">IF(ISERROR($V1161),"",OFFSET('Smelter Look-up'!$D$4,$V1161-4,0)&amp;"")</f>
        <v/>
      </c>
      <c r="F1161" s="155" t="str">
        <f ca="1">IF(ISERROR($V1161),"",OFFSET('Smelter Look-up'!$E$4,$V1161-4,0))</f>
        <v/>
      </c>
      <c r="G1161" s="155" t="str">
        <f ca="1">IF(C1161=$X$4,IF(ISERROR($V1161),"Enter smelter details","RMI"),IF(ISERROR($V1161),"",OFFSET('Smelter Look-up'!$F$4,$V1161-4,0)))</f>
        <v/>
      </c>
      <c r="H1161" s="156" t="str">
        <f ca="1">IF(ISERROR($V1161),"",OFFSET('Smelter Look-up'!$G$4,$V1161-4,0))</f>
        <v/>
      </c>
      <c r="I1161" s="157" t="str">
        <f ca="1">IF(ISERROR($V1161),"",OFFSET('Smelter Look-up'!$H$4,$V1161-4,0))</f>
        <v/>
      </c>
      <c r="J1161" s="157" t="str">
        <f ca="1">IF(ISERROR($V1161),"",OFFSET('Smelter Look-up'!$I$4,$V1161-4,0))</f>
        <v/>
      </c>
      <c r="K1161" s="158"/>
      <c r="L1161" s="158"/>
      <c r="M1161" s="158"/>
      <c r="N1161" s="158"/>
      <c r="O1161" s="158"/>
      <c r="P1161" s="157"/>
      <c r="Q1161" s="159"/>
      <c r="R1161" s="155" t="str">
        <f ca="1">IF(ISERROR($V1161),"",OFFSET('Smelter Look-up'!$C$4,$V1161-4,0)&amp;"")</f>
        <v/>
      </c>
      <c r="S1161" s="160" t="str">
        <f t="array" aca="1" ref="S1161" ca="1">IF(B1161="","",IF(ISERROR(MATCH($E1161,CL,0)),"Unknown",INDIRECT("'C'!$A$"&amp;MATCH($E1161,CL,0)+1)))</f>
        <v/>
      </c>
      <c r="T1161" s="160" t="str">
        <f t="array" aca="1" ref="T1161" ca="1">IF(B1161="","",IF(ISERROR(MATCH($J1161,SorP!$B$1:$B$6226,0)),"",INDIRECT("'SorP'!$A$"&amp;MATCH($S1161&amp;$J1161,SorP!C:C,0))))</f>
        <v/>
      </c>
      <c r="U1161" s="161"/>
      <c r="V1161" s="151" t="e">
        <f>IF(C1161="",NA(),IF(OR(C1161="Smelter not listed",C1161="Smelter not yet identified"),MATCH($B1161&amp;$D1161,'Smelter Look-up'!$J:$J,0),MATCH($B1161&amp;$C1161,'Smelter Look-up'!$J:$J,0)))</f>
        <v>#N/A</v>
      </c>
      <c r="W1161" s="134"/>
      <c r="X1161" s="134">
        <f t="shared" ca="1" si="14"/>
        <v>0</v>
      </c>
      <c r="Y1161" s="134"/>
      <c r="Z1161" s="134"/>
      <c r="AA1161" s="134"/>
      <c r="AB1161" s="162" t="str">
        <f t="shared" si="15"/>
        <v/>
      </c>
      <c r="AC1161" s="134"/>
      <c r="AD1161" s="134"/>
      <c r="AE1161" s="134"/>
      <c r="AF1161" s="134"/>
      <c r="AG1161" s="134"/>
      <c r="AH1161" s="134"/>
    </row>
    <row r="1162" spans="1:34" ht="12" customHeight="1">
      <c r="A1162" s="160"/>
      <c r="B1162" s="155" t="str">
        <f t="array" ref="B1162">IF(LEN(A1162)=0,"",INDEX('Smelter Look-up'!$A:$A,MATCH($A1162,'Smelter Look-up'!$E:$E,0)))</f>
        <v/>
      </c>
      <c r="C1162" s="158" t="str">
        <f t="array" ref="C1162">IF(LEN(A1162)=0,"",INDEX('Smelter Look-up'!$C:$C,MATCH($A1162,'Smelter Look-up'!$E:$E,0)))</f>
        <v/>
      </c>
      <c r="D1162" s="155"/>
      <c r="E1162" s="155" t="str">
        <f ca="1">IF(ISERROR($V1162),"",OFFSET('Smelter Look-up'!$D$4,$V1162-4,0)&amp;"")</f>
        <v/>
      </c>
      <c r="F1162" s="155" t="str">
        <f ca="1">IF(ISERROR($V1162),"",OFFSET('Smelter Look-up'!$E$4,$V1162-4,0))</f>
        <v/>
      </c>
      <c r="G1162" s="155" t="str">
        <f ca="1">IF(C1162=$X$4,IF(ISERROR($V1162),"Enter smelter details","RMI"),IF(ISERROR($V1162),"",OFFSET('Smelter Look-up'!$F$4,$V1162-4,0)))</f>
        <v/>
      </c>
      <c r="H1162" s="156" t="str">
        <f ca="1">IF(ISERROR($V1162),"",OFFSET('Smelter Look-up'!$G$4,$V1162-4,0))</f>
        <v/>
      </c>
      <c r="I1162" s="157" t="str">
        <f ca="1">IF(ISERROR($V1162),"",OFFSET('Smelter Look-up'!$H$4,$V1162-4,0))</f>
        <v/>
      </c>
      <c r="J1162" s="157" t="str">
        <f ca="1">IF(ISERROR($V1162),"",OFFSET('Smelter Look-up'!$I$4,$V1162-4,0))</f>
        <v/>
      </c>
      <c r="K1162" s="158"/>
      <c r="L1162" s="158"/>
      <c r="M1162" s="158"/>
      <c r="N1162" s="158"/>
      <c r="O1162" s="158"/>
      <c r="P1162" s="157"/>
      <c r="Q1162" s="159"/>
      <c r="R1162" s="155" t="str">
        <f ca="1">IF(ISERROR($V1162),"",OFFSET('Smelter Look-up'!$C$4,$V1162-4,0)&amp;"")</f>
        <v/>
      </c>
      <c r="S1162" s="160" t="str">
        <f t="array" aca="1" ref="S1162" ca="1">IF(B1162="","",IF(ISERROR(MATCH($E1162,CL,0)),"Unknown",INDIRECT("'C'!$A$"&amp;MATCH($E1162,CL,0)+1)))</f>
        <v/>
      </c>
      <c r="T1162" s="160" t="str">
        <f t="array" aca="1" ref="T1162" ca="1">IF(B1162="","",IF(ISERROR(MATCH($J1162,SorP!$B$1:$B$6226,0)),"",INDIRECT("'SorP'!$A$"&amp;MATCH($S1162&amp;$J1162,SorP!C:C,0))))</f>
        <v/>
      </c>
      <c r="U1162" s="161"/>
      <c r="V1162" s="151" t="e">
        <f>IF(C1162="",NA(),IF(OR(C1162="Smelter not listed",C1162="Smelter not yet identified"),MATCH($B1162&amp;$D1162,'Smelter Look-up'!$J:$J,0),MATCH($B1162&amp;$C1162,'Smelter Look-up'!$J:$J,0)))</f>
        <v>#N/A</v>
      </c>
      <c r="W1162" s="134"/>
      <c r="X1162" s="134">
        <f t="shared" ca="1" si="14"/>
        <v>0</v>
      </c>
      <c r="Y1162" s="134"/>
      <c r="Z1162" s="134"/>
      <c r="AA1162" s="134"/>
      <c r="AB1162" s="162" t="str">
        <f t="shared" si="15"/>
        <v/>
      </c>
      <c r="AC1162" s="134"/>
      <c r="AD1162" s="134"/>
      <c r="AE1162" s="134"/>
      <c r="AF1162" s="134"/>
      <c r="AG1162" s="134"/>
      <c r="AH1162" s="134"/>
    </row>
    <row r="1163" spans="1:34" ht="12" customHeight="1">
      <c r="A1163" s="160"/>
      <c r="B1163" s="155" t="str">
        <f t="array" ref="B1163">IF(LEN(A1163)=0,"",INDEX('Smelter Look-up'!$A:$A,MATCH($A1163,'Smelter Look-up'!$E:$E,0)))</f>
        <v/>
      </c>
      <c r="C1163" s="158" t="str">
        <f t="array" ref="C1163">IF(LEN(A1163)=0,"",INDEX('Smelter Look-up'!$C:$C,MATCH($A1163,'Smelter Look-up'!$E:$E,0)))</f>
        <v/>
      </c>
      <c r="D1163" s="155"/>
      <c r="E1163" s="155" t="str">
        <f ca="1">IF(ISERROR($V1163),"",OFFSET('Smelter Look-up'!$D$4,$V1163-4,0)&amp;"")</f>
        <v/>
      </c>
      <c r="F1163" s="155" t="str">
        <f ca="1">IF(ISERROR($V1163),"",OFFSET('Smelter Look-up'!$E$4,$V1163-4,0))</f>
        <v/>
      </c>
      <c r="G1163" s="155" t="str">
        <f ca="1">IF(C1163=$X$4,IF(ISERROR($V1163),"Enter smelter details","RMI"),IF(ISERROR($V1163),"",OFFSET('Smelter Look-up'!$F$4,$V1163-4,0)))</f>
        <v/>
      </c>
      <c r="H1163" s="156" t="str">
        <f ca="1">IF(ISERROR($V1163),"",OFFSET('Smelter Look-up'!$G$4,$V1163-4,0))</f>
        <v/>
      </c>
      <c r="I1163" s="157" t="str">
        <f ca="1">IF(ISERROR($V1163),"",OFFSET('Smelter Look-up'!$H$4,$V1163-4,0))</f>
        <v/>
      </c>
      <c r="J1163" s="157" t="str">
        <f ca="1">IF(ISERROR($V1163),"",OFFSET('Smelter Look-up'!$I$4,$V1163-4,0))</f>
        <v/>
      </c>
      <c r="K1163" s="158"/>
      <c r="L1163" s="158"/>
      <c r="M1163" s="158"/>
      <c r="N1163" s="158"/>
      <c r="O1163" s="158"/>
      <c r="P1163" s="157"/>
      <c r="Q1163" s="159"/>
      <c r="R1163" s="155" t="str">
        <f ca="1">IF(ISERROR($V1163),"",OFFSET('Smelter Look-up'!$C$4,$V1163-4,0)&amp;"")</f>
        <v/>
      </c>
      <c r="S1163" s="160" t="str">
        <f t="array" aca="1" ref="S1163" ca="1">IF(B1163="","",IF(ISERROR(MATCH($E1163,CL,0)),"Unknown",INDIRECT("'C'!$A$"&amp;MATCH($E1163,CL,0)+1)))</f>
        <v/>
      </c>
      <c r="T1163" s="160" t="str">
        <f t="array" aca="1" ref="T1163" ca="1">IF(B1163="","",IF(ISERROR(MATCH($J1163,SorP!$B$1:$B$6226,0)),"",INDIRECT("'SorP'!$A$"&amp;MATCH($S1163&amp;$J1163,SorP!C:C,0))))</f>
        <v/>
      </c>
      <c r="U1163" s="161"/>
      <c r="V1163" s="151" t="e">
        <f>IF(C1163="",NA(),IF(OR(C1163="Smelter not listed",C1163="Smelter not yet identified"),MATCH($B1163&amp;$D1163,'Smelter Look-up'!$J:$J,0),MATCH($B1163&amp;$C1163,'Smelter Look-up'!$J:$J,0)))</f>
        <v>#N/A</v>
      </c>
      <c r="W1163" s="134"/>
      <c r="X1163" s="134">
        <f t="shared" ca="1" si="14"/>
        <v>0</v>
      </c>
      <c r="Y1163" s="134"/>
      <c r="Z1163" s="134"/>
      <c r="AA1163" s="134"/>
      <c r="AB1163" s="162" t="str">
        <f t="shared" si="15"/>
        <v/>
      </c>
      <c r="AC1163" s="134"/>
      <c r="AD1163" s="134"/>
      <c r="AE1163" s="134"/>
      <c r="AF1163" s="134"/>
      <c r="AG1163" s="134"/>
      <c r="AH1163" s="134"/>
    </row>
    <row r="1164" spans="1:34" ht="12" customHeight="1">
      <c r="A1164" s="160"/>
      <c r="B1164" s="155" t="str">
        <f t="array" ref="B1164">IF(LEN(A1164)=0,"",INDEX('Smelter Look-up'!$A:$A,MATCH($A1164,'Smelter Look-up'!$E:$E,0)))</f>
        <v/>
      </c>
      <c r="C1164" s="158" t="str">
        <f t="array" ref="C1164">IF(LEN(A1164)=0,"",INDEX('Smelter Look-up'!$C:$C,MATCH($A1164,'Smelter Look-up'!$E:$E,0)))</f>
        <v/>
      </c>
      <c r="D1164" s="155"/>
      <c r="E1164" s="155" t="str">
        <f ca="1">IF(ISERROR($V1164),"",OFFSET('Smelter Look-up'!$D$4,$V1164-4,0)&amp;"")</f>
        <v/>
      </c>
      <c r="F1164" s="155" t="str">
        <f ca="1">IF(ISERROR($V1164),"",OFFSET('Smelter Look-up'!$E$4,$V1164-4,0))</f>
        <v/>
      </c>
      <c r="G1164" s="155" t="str">
        <f ca="1">IF(C1164=$X$4,IF(ISERROR($V1164),"Enter smelter details","RMI"),IF(ISERROR($V1164),"",OFFSET('Smelter Look-up'!$F$4,$V1164-4,0)))</f>
        <v/>
      </c>
      <c r="H1164" s="156" t="str">
        <f ca="1">IF(ISERROR($V1164),"",OFFSET('Smelter Look-up'!$G$4,$V1164-4,0))</f>
        <v/>
      </c>
      <c r="I1164" s="157" t="str">
        <f ca="1">IF(ISERROR($V1164),"",OFFSET('Smelter Look-up'!$H$4,$V1164-4,0))</f>
        <v/>
      </c>
      <c r="J1164" s="157" t="str">
        <f ca="1">IF(ISERROR($V1164),"",OFFSET('Smelter Look-up'!$I$4,$V1164-4,0))</f>
        <v/>
      </c>
      <c r="K1164" s="158"/>
      <c r="L1164" s="158"/>
      <c r="M1164" s="158"/>
      <c r="N1164" s="158"/>
      <c r="O1164" s="158"/>
      <c r="P1164" s="157"/>
      <c r="Q1164" s="159"/>
      <c r="R1164" s="155" t="str">
        <f ca="1">IF(ISERROR($V1164),"",OFFSET('Smelter Look-up'!$C$4,$V1164-4,0)&amp;"")</f>
        <v/>
      </c>
      <c r="S1164" s="160" t="str">
        <f t="array" aca="1" ref="S1164" ca="1">IF(B1164="","",IF(ISERROR(MATCH($E1164,CL,0)),"Unknown",INDIRECT("'C'!$A$"&amp;MATCH($E1164,CL,0)+1)))</f>
        <v/>
      </c>
      <c r="T1164" s="160" t="str">
        <f t="array" aca="1" ref="T1164" ca="1">IF(B1164="","",IF(ISERROR(MATCH($J1164,SorP!$B$1:$B$6226,0)),"",INDIRECT("'SorP'!$A$"&amp;MATCH($S1164&amp;$J1164,SorP!C:C,0))))</f>
        <v/>
      </c>
      <c r="U1164" s="161"/>
      <c r="V1164" s="151" t="e">
        <f>IF(C1164="",NA(),IF(OR(C1164="Smelter not listed",C1164="Smelter not yet identified"),MATCH($B1164&amp;$D1164,'Smelter Look-up'!$J:$J,0),MATCH($B1164&amp;$C1164,'Smelter Look-up'!$J:$J,0)))</f>
        <v>#N/A</v>
      </c>
      <c r="W1164" s="134"/>
      <c r="X1164" s="134">
        <f t="shared" ca="1" si="14"/>
        <v>0</v>
      </c>
      <c r="Y1164" s="134"/>
      <c r="Z1164" s="134"/>
      <c r="AA1164" s="134"/>
      <c r="AB1164" s="162" t="str">
        <f t="shared" si="15"/>
        <v/>
      </c>
      <c r="AC1164" s="134"/>
      <c r="AD1164" s="134"/>
      <c r="AE1164" s="134"/>
      <c r="AF1164" s="134"/>
      <c r="AG1164" s="134"/>
      <c r="AH1164" s="134"/>
    </row>
    <row r="1165" spans="1:34" ht="12" customHeight="1">
      <c r="A1165" s="160"/>
      <c r="B1165" s="155" t="str">
        <f t="array" ref="B1165">IF(LEN(A1165)=0,"",INDEX('Smelter Look-up'!$A:$A,MATCH($A1165,'Smelter Look-up'!$E:$E,0)))</f>
        <v/>
      </c>
      <c r="C1165" s="158" t="str">
        <f t="array" ref="C1165">IF(LEN(A1165)=0,"",INDEX('Smelter Look-up'!$C:$C,MATCH($A1165,'Smelter Look-up'!$E:$E,0)))</f>
        <v/>
      </c>
      <c r="D1165" s="155"/>
      <c r="E1165" s="155" t="str">
        <f ca="1">IF(ISERROR($V1165),"",OFFSET('Smelter Look-up'!$D$4,$V1165-4,0)&amp;"")</f>
        <v/>
      </c>
      <c r="F1165" s="155" t="str">
        <f ca="1">IF(ISERROR($V1165),"",OFFSET('Smelter Look-up'!$E$4,$V1165-4,0))</f>
        <v/>
      </c>
      <c r="G1165" s="155" t="str">
        <f ca="1">IF(C1165=$X$4,IF(ISERROR($V1165),"Enter smelter details","RMI"),IF(ISERROR($V1165),"",OFFSET('Smelter Look-up'!$F$4,$V1165-4,0)))</f>
        <v/>
      </c>
      <c r="H1165" s="156" t="str">
        <f ca="1">IF(ISERROR($V1165),"",OFFSET('Smelter Look-up'!$G$4,$V1165-4,0))</f>
        <v/>
      </c>
      <c r="I1165" s="157" t="str">
        <f ca="1">IF(ISERROR($V1165),"",OFFSET('Smelter Look-up'!$H$4,$V1165-4,0))</f>
        <v/>
      </c>
      <c r="J1165" s="157" t="str">
        <f ca="1">IF(ISERROR($V1165),"",OFFSET('Smelter Look-up'!$I$4,$V1165-4,0))</f>
        <v/>
      </c>
      <c r="K1165" s="158"/>
      <c r="L1165" s="158"/>
      <c r="M1165" s="158"/>
      <c r="N1165" s="158"/>
      <c r="O1165" s="158"/>
      <c r="P1165" s="157"/>
      <c r="Q1165" s="159"/>
      <c r="R1165" s="155" t="str">
        <f ca="1">IF(ISERROR($V1165),"",OFFSET('Smelter Look-up'!$C$4,$V1165-4,0)&amp;"")</f>
        <v/>
      </c>
      <c r="S1165" s="160" t="str">
        <f t="array" aca="1" ref="S1165" ca="1">IF(B1165="","",IF(ISERROR(MATCH($E1165,CL,0)),"Unknown",INDIRECT("'C'!$A$"&amp;MATCH($E1165,CL,0)+1)))</f>
        <v/>
      </c>
      <c r="T1165" s="160" t="str">
        <f t="array" aca="1" ref="T1165" ca="1">IF(B1165="","",IF(ISERROR(MATCH($J1165,SorP!$B$1:$B$6226,0)),"",INDIRECT("'SorP'!$A$"&amp;MATCH($S1165&amp;$J1165,SorP!C:C,0))))</f>
        <v/>
      </c>
      <c r="U1165" s="161"/>
      <c r="V1165" s="151" t="e">
        <f>IF(C1165="",NA(),IF(OR(C1165="Smelter not listed",C1165="Smelter not yet identified"),MATCH($B1165&amp;$D1165,'Smelter Look-up'!$J:$J,0),MATCH($B1165&amp;$C1165,'Smelter Look-up'!$J:$J,0)))</f>
        <v>#N/A</v>
      </c>
      <c r="W1165" s="134"/>
      <c r="X1165" s="134">
        <f t="shared" ca="1" si="14"/>
        <v>0</v>
      </c>
      <c r="Y1165" s="134"/>
      <c r="Z1165" s="134"/>
      <c r="AA1165" s="134"/>
      <c r="AB1165" s="162" t="str">
        <f t="shared" si="15"/>
        <v/>
      </c>
      <c r="AC1165" s="134"/>
      <c r="AD1165" s="134"/>
      <c r="AE1165" s="134"/>
      <c r="AF1165" s="134"/>
      <c r="AG1165" s="134"/>
      <c r="AH1165" s="134"/>
    </row>
    <row r="1166" spans="1:34" ht="12" customHeight="1">
      <c r="A1166" s="160"/>
      <c r="B1166" s="155" t="str">
        <f t="array" ref="B1166">IF(LEN(A1166)=0,"",INDEX('Smelter Look-up'!$A:$A,MATCH($A1166,'Smelter Look-up'!$E:$E,0)))</f>
        <v/>
      </c>
      <c r="C1166" s="158" t="str">
        <f t="array" ref="C1166">IF(LEN(A1166)=0,"",INDEX('Smelter Look-up'!$C:$C,MATCH($A1166,'Smelter Look-up'!$E:$E,0)))</f>
        <v/>
      </c>
      <c r="D1166" s="155"/>
      <c r="E1166" s="155" t="str">
        <f ca="1">IF(ISERROR($V1166),"",OFFSET('Smelter Look-up'!$D$4,$V1166-4,0)&amp;"")</f>
        <v/>
      </c>
      <c r="F1166" s="155" t="str">
        <f ca="1">IF(ISERROR($V1166),"",OFFSET('Smelter Look-up'!$E$4,$V1166-4,0))</f>
        <v/>
      </c>
      <c r="G1166" s="155" t="str">
        <f ca="1">IF(C1166=$X$4,IF(ISERROR($V1166),"Enter smelter details","RMI"),IF(ISERROR($V1166),"",OFFSET('Smelter Look-up'!$F$4,$V1166-4,0)))</f>
        <v/>
      </c>
      <c r="H1166" s="156" t="str">
        <f ca="1">IF(ISERROR($V1166),"",OFFSET('Smelter Look-up'!$G$4,$V1166-4,0))</f>
        <v/>
      </c>
      <c r="I1166" s="157" t="str">
        <f ca="1">IF(ISERROR($V1166),"",OFFSET('Smelter Look-up'!$H$4,$V1166-4,0))</f>
        <v/>
      </c>
      <c r="J1166" s="157" t="str">
        <f ca="1">IF(ISERROR($V1166),"",OFFSET('Smelter Look-up'!$I$4,$V1166-4,0))</f>
        <v/>
      </c>
      <c r="K1166" s="158"/>
      <c r="L1166" s="158"/>
      <c r="M1166" s="158"/>
      <c r="N1166" s="158"/>
      <c r="O1166" s="158"/>
      <c r="P1166" s="157"/>
      <c r="Q1166" s="159"/>
      <c r="R1166" s="155" t="str">
        <f ca="1">IF(ISERROR($V1166),"",OFFSET('Smelter Look-up'!$C$4,$V1166-4,0)&amp;"")</f>
        <v/>
      </c>
      <c r="S1166" s="160" t="str">
        <f t="array" aca="1" ref="S1166" ca="1">IF(B1166="","",IF(ISERROR(MATCH($E1166,CL,0)),"Unknown",INDIRECT("'C'!$A$"&amp;MATCH($E1166,CL,0)+1)))</f>
        <v/>
      </c>
      <c r="T1166" s="160" t="str">
        <f t="array" aca="1" ref="T1166" ca="1">IF(B1166="","",IF(ISERROR(MATCH($J1166,SorP!$B$1:$B$6226,0)),"",INDIRECT("'SorP'!$A$"&amp;MATCH($S1166&amp;$J1166,SorP!C:C,0))))</f>
        <v/>
      </c>
      <c r="U1166" s="161"/>
      <c r="V1166" s="151" t="e">
        <f>IF(C1166="",NA(),IF(OR(C1166="Smelter not listed",C1166="Smelter not yet identified"),MATCH($B1166&amp;$D1166,'Smelter Look-up'!$J:$J,0),MATCH($B1166&amp;$C1166,'Smelter Look-up'!$J:$J,0)))</f>
        <v>#N/A</v>
      </c>
      <c r="W1166" s="134"/>
      <c r="X1166" s="134">
        <f t="shared" ca="1" si="14"/>
        <v>0</v>
      </c>
      <c r="Y1166" s="134"/>
      <c r="Z1166" s="134"/>
      <c r="AA1166" s="134"/>
      <c r="AB1166" s="162" t="str">
        <f t="shared" si="15"/>
        <v/>
      </c>
      <c r="AC1166" s="134"/>
      <c r="AD1166" s="134"/>
      <c r="AE1166" s="134"/>
      <c r="AF1166" s="134"/>
      <c r="AG1166" s="134"/>
      <c r="AH1166" s="134"/>
    </row>
    <row r="1167" spans="1:34" ht="12" customHeight="1">
      <c r="A1167" s="160"/>
      <c r="B1167" s="155" t="str">
        <f t="array" ref="B1167">IF(LEN(A1167)=0,"",INDEX('Smelter Look-up'!$A:$A,MATCH($A1167,'Smelter Look-up'!$E:$E,0)))</f>
        <v/>
      </c>
      <c r="C1167" s="158" t="str">
        <f t="array" ref="C1167">IF(LEN(A1167)=0,"",INDEX('Smelter Look-up'!$C:$C,MATCH($A1167,'Smelter Look-up'!$E:$E,0)))</f>
        <v/>
      </c>
      <c r="D1167" s="155"/>
      <c r="E1167" s="155" t="str">
        <f ca="1">IF(ISERROR($V1167),"",OFFSET('Smelter Look-up'!$D$4,$V1167-4,0)&amp;"")</f>
        <v/>
      </c>
      <c r="F1167" s="155" t="str">
        <f ca="1">IF(ISERROR($V1167),"",OFFSET('Smelter Look-up'!$E$4,$V1167-4,0))</f>
        <v/>
      </c>
      <c r="G1167" s="155" t="str">
        <f ca="1">IF(C1167=$X$4,IF(ISERROR($V1167),"Enter smelter details","RMI"),IF(ISERROR($V1167),"",OFFSET('Smelter Look-up'!$F$4,$V1167-4,0)))</f>
        <v/>
      </c>
      <c r="H1167" s="156" t="str">
        <f ca="1">IF(ISERROR($V1167),"",OFFSET('Smelter Look-up'!$G$4,$V1167-4,0))</f>
        <v/>
      </c>
      <c r="I1167" s="157" t="str">
        <f ca="1">IF(ISERROR($V1167),"",OFFSET('Smelter Look-up'!$H$4,$V1167-4,0))</f>
        <v/>
      </c>
      <c r="J1167" s="157" t="str">
        <f ca="1">IF(ISERROR($V1167),"",OFFSET('Smelter Look-up'!$I$4,$V1167-4,0))</f>
        <v/>
      </c>
      <c r="K1167" s="158"/>
      <c r="L1167" s="158"/>
      <c r="M1167" s="158"/>
      <c r="N1167" s="158"/>
      <c r="O1167" s="158"/>
      <c r="P1167" s="157"/>
      <c r="Q1167" s="159"/>
      <c r="R1167" s="155" t="str">
        <f ca="1">IF(ISERROR($V1167),"",OFFSET('Smelter Look-up'!$C$4,$V1167-4,0)&amp;"")</f>
        <v/>
      </c>
      <c r="S1167" s="160" t="str">
        <f t="array" aca="1" ref="S1167" ca="1">IF(B1167="","",IF(ISERROR(MATCH($E1167,CL,0)),"Unknown",INDIRECT("'C'!$A$"&amp;MATCH($E1167,CL,0)+1)))</f>
        <v/>
      </c>
      <c r="T1167" s="160" t="str">
        <f t="array" aca="1" ref="T1167" ca="1">IF(B1167="","",IF(ISERROR(MATCH($J1167,SorP!$B$1:$B$6226,0)),"",INDIRECT("'SorP'!$A$"&amp;MATCH($S1167&amp;$J1167,SorP!C:C,0))))</f>
        <v/>
      </c>
      <c r="U1167" s="161"/>
      <c r="V1167" s="151" t="e">
        <f>IF(C1167="",NA(),IF(OR(C1167="Smelter not listed",C1167="Smelter not yet identified"),MATCH($B1167&amp;$D1167,'Smelter Look-up'!$J:$J,0),MATCH($B1167&amp;$C1167,'Smelter Look-up'!$J:$J,0)))</f>
        <v>#N/A</v>
      </c>
      <c r="W1167" s="134"/>
      <c r="X1167" s="134">
        <f t="shared" ca="1" si="14"/>
        <v>0</v>
      </c>
      <c r="Y1167" s="134"/>
      <c r="Z1167" s="134"/>
      <c r="AA1167" s="134"/>
      <c r="AB1167" s="162" t="str">
        <f t="shared" si="15"/>
        <v/>
      </c>
      <c r="AC1167" s="134"/>
      <c r="AD1167" s="134"/>
      <c r="AE1167" s="134"/>
      <c r="AF1167" s="134"/>
      <c r="AG1167" s="134"/>
      <c r="AH1167" s="134"/>
    </row>
    <row r="1168" spans="1:34" ht="12" customHeight="1">
      <c r="A1168" s="160"/>
      <c r="B1168" s="155" t="str">
        <f t="array" ref="B1168">IF(LEN(A1168)=0,"",INDEX('Smelter Look-up'!$A:$A,MATCH($A1168,'Smelter Look-up'!$E:$E,0)))</f>
        <v/>
      </c>
      <c r="C1168" s="158" t="str">
        <f t="array" ref="C1168">IF(LEN(A1168)=0,"",INDEX('Smelter Look-up'!$C:$C,MATCH($A1168,'Smelter Look-up'!$E:$E,0)))</f>
        <v/>
      </c>
      <c r="D1168" s="155"/>
      <c r="E1168" s="155" t="str">
        <f ca="1">IF(ISERROR($V1168),"",OFFSET('Smelter Look-up'!$D$4,$V1168-4,0)&amp;"")</f>
        <v/>
      </c>
      <c r="F1168" s="155" t="str">
        <f ca="1">IF(ISERROR($V1168),"",OFFSET('Smelter Look-up'!$E$4,$V1168-4,0))</f>
        <v/>
      </c>
      <c r="G1168" s="155" t="str">
        <f ca="1">IF(C1168=$X$4,IF(ISERROR($V1168),"Enter smelter details","RMI"),IF(ISERROR($V1168),"",OFFSET('Smelter Look-up'!$F$4,$V1168-4,0)))</f>
        <v/>
      </c>
      <c r="H1168" s="156" t="str">
        <f ca="1">IF(ISERROR($V1168),"",OFFSET('Smelter Look-up'!$G$4,$V1168-4,0))</f>
        <v/>
      </c>
      <c r="I1168" s="157" t="str">
        <f ca="1">IF(ISERROR($V1168),"",OFFSET('Smelter Look-up'!$H$4,$V1168-4,0))</f>
        <v/>
      </c>
      <c r="J1168" s="157" t="str">
        <f ca="1">IF(ISERROR($V1168),"",OFFSET('Smelter Look-up'!$I$4,$V1168-4,0))</f>
        <v/>
      </c>
      <c r="K1168" s="158"/>
      <c r="L1168" s="158"/>
      <c r="M1168" s="158"/>
      <c r="N1168" s="158"/>
      <c r="O1168" s="158"/>
      <c r="P1168" s="157"/>
      <c r="Q1168" s="159"/>
      <c r="R1168" s="155" t="str">
        <f ca="1">IF(ISERROR($V1168),"",OFFSET('Smelter Look-up'!$C$4,$V1168-4,0)&amp;"")</f>
        <v/>
      </c>
      <c r="S1168" s="160" t="str">
        <f t="array" aca="1" ref="S1168" ca="1">IF(B1168="","",IF(ISERROR(MATCH($E1168,CL,0)),"Unknown",INDIRECT("'C'!$A$"&amp;MATCH($E1168,CL,0)+1)))</f>
        <v/>
      </c>
      <c r="T1168" s="160" t="str">
        <f t="array" aca="1" ref="T1168" ca="1">IF(B1168="","",IF(ISERROR(MATCH($J1168,SorP!$B$1:$B$6226,0)),"",INDIRECT("'SorP'!$A$"&amp;MATCH($S1168&amp;$J1168,SorP!C:C,0))))</f>
        <v/>
      </c>
      <c r="U1168" s="161"/>
      <c r="V1168" s="151" t="e">
        <f>IF(C1168="",NA(),IF(OR(C1168="Smelter not listed",C1168="Smelter not yet identified"),MATCH($B1168&amp;$D1168,'Smelter Look-up'!$J:$J,0),MATCH($B1168&amp;$C1168,'Smelter Look-up'!$J:$J,0)))</f>
        <v>#N/A</v>
      </c>
      <c r="W1168" s="134"/>
      <c r="X1168" s="134">
        <f t="shared" ca="1" si="14"/>
        <v>0</v>
      </c>
      <c r="Y1168" s="134"/>
      <c r="Z1168" s="134"/>
      <c r="AA1168" s="134"/>
      <c r="AB1168" s="162" t="str">
        <f t="shared" si="15"/>
        <v/>
      </c>
      <c r="AC1168" s="134"/>
      <c r="AD1168" s="134"/>
      <c r="AE1168" s="134"/>
      <c r="AF1168" s="134"/>
      <c r="AG1168" s="134"/>
      <c r="AH1168" s="134"/>
    </row>
    <row r="1169" spans="1:34" ht="12" customHeight="1">
      <c r="A1169" s="160"/>
      <c r="B1169" s="155" t="str">
        <f t="array" ref="B1169">IF(LEN(A1169)=0,"",INDEX('Smelter Look-up'!$A:$A,MATCH($A1169,'Smelter Look-up'!$E:$E,0)))</f>
        <v/>
      </c>
      <c r="C1169" s="158" t="str">
        <f t="array" ref="C1169">IF(LEN(A1169)=0,"",INDEX('Smelter Look-up'!$C:$C,MATCH($A1169,'Smelter Look-up'!$E:$E,0)))</f>
        <v/>
      </c>
      <c r="D1169" s="155"/>
      <c r="E1169" s="155" t="str">
        <f ca="1">IF(ISERROR($V1169),"",OFFSET('Smelter Look-up'!$D$4,$V1169-4,0)&amp;"")</f>
        <v/>
      </c>
      <c r="F1169" s="155" t="str">
        <f ca="1">IF(ISERROR($V1169),"",OFFSET('Smelter Look-up'!$E$4,$V1169-4,0))</f>
        <v/>
      </c>
      <c r="G1169" s="155" t="str">
        <f ca="1">IF(C1169=$X$4,IF(ISERROR($V1169),"Enter smelter details","RMI"),IF(ISERROR($V1169),"",OFFSET('Smelter Look-up'!$F$4,$V1169-4,0)))</f>
        <v/>
      </c>
      <c r="H1169" s="156" t="str">
        <f ca="1">IF(ISERROR($V1169),"",OFFSET('Smelter Look-up'!$G$4,$V1169-4,0))</f>
        <v/>
      </c>
      <c r="I1169" s="157" t="str">
        <f ca="1">IF(ISERROR($V1169),"",OFFSET('Smelter Look-up'!$H$4,$V1169-4,0))</f>
        <v/>
      </c>
      <c r="J1169" s="157" t="str">
        <f ca="1">IF(ISERROR($V1169),"",OFFSET('Smelter Look-up'!$I$4,$V1169-4,0))</f>
        <v/>
      </c>
      <c r="K1169" s="158"/>
      <c r="L1169" s="158"/>
      <c r="M1169" s="158"/>
      <c r="N1169" s="158"/>
      <c r="O1169" s="158"/>
      <c r="P1169" s="157"/>
      <c r="Q1169" s="159"/>
      <c r="R1169" s="155" t="str">
        <f ca="1">IF(ISERROR($V1169),"",OFFSET('Smelter Look-up'!$C$4,$V1169-4,0)&amp;"")</f>
        <v/>
      </c>
      <c r="S1169" s="160" t="str">
        <f t="array" aca="1" ref="S1169" ca="1">IF(B1169="","",IF(ISERROR(MATCH($E1169,CL,0)),"Unknown",INDIRECT("'C'!$A$"&amp;MATCH($E1169,CL,0)+1)))</f>
        <v/>
      </c>
      <c r="T1169" s="160" t="str">
        <f t="array" aca="1" ref="T1169" ca="1">IF(B1169="","",IF(ISERROR(MATCH($J1169,SorP!$B$1:$B$6226,0)),"",INDIRECT("'SorP'!$A$"&amp;MATCH($S1169&amp;$J1169,SorP!C:C,0))))</f>
        <v/>
      </c>
      <c r="U1169" s="161"/>
      <c r="V1169" s="151" t="e">
        <f>IF(C1169="",NA(),IF(OR(C1169="Smelter not listed",C1169="Smelter not yet identified"),MATCH($B1169&amp;$D1169,'Smelter Look-up'!$J:$J,0),MATCH($B1169&amp;$C1169,'Smelter Look-up'!$J:$J,0)))</f>
        <v>#N/A</v>
      </c>
      <c r="W1169" s="134"/>
      <c r="X1169" s="134">
        <f t="shared" ca="1" si="14"/>
        <v>0</v>
      </c>
      <c r="Y1169" s="134"/>
      <c r="Z1169" s="134"/>
      <c r="AA1169" s="134"/>
      <c r="AB1169" s="162" t="str">
        <f t="shared" si="15"/>
        <v/>
      </c>
      <c r="AC1169" s="134"/>
      <c r="AD1169" s="134"/>
      <c r="AE1169" s="134"/>
      <c r="AF1169" s="134"/>
      <c r="AG1169" s="134"/>
      <c r="AH1169" s="134"/>
    </row>
    <row r="1170" spans="1:34" ht="12" customHeight="1">
      <c r="A1170" s="160"/>
      <c r="B1170" s="155" t="str">
        <f t="array" ref="B1170">IF(LEN(A1170)=0,"",INDEX('Smelter Look-up'!$A:$A,MATCH($A1170,'Smelter Look-up'!$E:$E,0)))</f>
        <v/>
      </c>
      <c r="C1170" s="158" t="str">
        <f t="array" ref="C1170">IF(LEN(A1170)=0,"",INDEX('Smelter Look-up'!$C:$C,MATCH($A1170,'Smelter Look-up'!$E:$E,0)))</f>
        <v/>
      </c>
      <c r="D1170" s="155"/>
      <c r="E1170" s="155" t="str">
        <f ca="1">IF(ISERROR($V1170),"",OFFSET('Smelter Look-up'!$D$4,$V1170-4,0)&amp;"")</f>
        <v/>
      </c>
      <c r="F1170" s="155" t="str">
        <f ca="1">IF(ISERROR($V1170),"",OFFSET('Smelter Look-up'!$E$4,$V1170-4,0))</f>
        <v/>
      </c>
      <c r="G1170" s="155" t="str">
        <f ca="1">IF(C1170=$X$4,IF(ISERROR($V1170),"Enter smelter details","RMI"),IF(ISERROR($V1170),"",OFFSET('Smelter Look-up'!$F$4,$V1170-4,0)))</f>
        <v/>
      </c>
      <c r="H1170" s="156" t="str">
        <f ca="1">IF(ISERROR($V1170),"",OFFSET('Smelter Look-up'!$G$4,$V1170-4,0))</f>
        <v/>
      </c>
      <c r="I1170" s="157" t="str">
        <f ca="1">IF(ISERROR($V1170),"",OFFSET('Smelter Look-up'!$H$4,$V1170-4,0))</f>
        <v/>
      </c>
      <c r="J1170" s="157" t="str">
        <f ca="1">IF(ISERROR($V1170),"",OFFSET('Smelter Look-up'!$I$4,$V1170-4,0))</f>
        <v/>
      </c>
      <c r="K1170" s="158"/>
      <c r="L1170" s="158"/>
      <c r="M1170" s="158"/>
      <c r="N1170" s="158"/>
      <c r="O1170" s="158"/>
      <c r="P1170" s="157"/>
      <c r="Q1170" s="159"/>
      <c r="R1170" s="155" t="str">
        <f ca="1">IF(ISERROR($V1170),"",OFFSET('Smelter Look-up'!$C$4,$V1170-4,0)&amp;"")</f>
        <v/>
      </c>
      <c r="S1170" s="160" t="str">
        <f t="array" aca="1" ref="S1170" ca="1">IF(B1170="","",IF(ISERROR(MATCH($E1170,CL,0)),"Unknown",INDIRECT("'C'!$A$"&amp;MATCH($E1170,CL,0)+1)))</f>
        <v/>
      </c>
      <c r="T1170" s="160" t="str">
        <f t="array" aca="1" ref="T1170" ca="1">IF(B1170="","",IF(ISERROR(MATCH($J1170,SorP!$B$1:$B$6226,0)),"",INDIRECT("'SorP'!$A$"&amp;MATCH($S1170&amp;$J1170,SorP!C:C,0))))</f>
        <v/>
      </c>
      <c r="U1170" s="161"/>
      <c r="V1170" s="151" t="e">
        <f>IF(C1170="",NA(),IF(OR(C1170="Smelter not listed",C1170="Smelter not yet identified"),MATCH($B1170&amp;$D1170,'Smelter Look-up'!$J:$J,0),MATCH($B1170&amp;$C1170,'Smelter Look-up'!$J:$J,0)))</f>
        <v>#N/A</v>
      </c>
      <c r="W1170" s="134"/>
      <c r="X1170" s="134">
        <f t="shared" ca="1" si="14"/>
        <v>0</v>
      </c>
      <c r="Y1170" s="134"/>
      <c r="Z1170" s="134"/>
      <c r="AA1170" s="134"/>
      <c r="AB1170" s="162" t="str">
        <f t="shared" si="15"/>
        <v/>
      </c>
      <c r="AC1170" s="134"/>
      <c r="AD1170" s="134"/>
      <c r="AE1170" s="134"/>
      <c r="AF1170" s="134"/>
      <c r="AG1170" s="134"/>
      <c r="AH1170" s="134"/>
    </row>
    <row r="1171" spans="1:34" ht="12" customHeight="1">
      <c r="A1171" s="160"/>
      <c r="B1171" s="155" t="str">
        <f t="array" ref="B1171">IF(LEN(A1171)=0,"",INDEX('Smelter Look-up'!$A:$A,MATCH($A1171,'Smelter Look-up'!$E:$E,0)))</f>
        <v/>
      </c>
      <c r="C1171" s="158" t="str">
        <f t="array" ref="C1171">IF(LEN(A1171)=0,"",INDEX('Smelter Look-up'!$C:$C,MATCH($A1171,'Smelter Look-up'!$E:$E,0)))</f>
        <v/>
      </c>
      <c r="D1171" s="155"/>
      <c r="E1171" s="155" t="str">
        <f ca="1">IF(ISERROR($V1171),"",OFFSET('Smelter Look-up'!$D$4,$V1171-4,0)&amp;"")</f>
        <v/>
      </c>
      <c r="F1171" s="155" t="str">
        <f ca="1">IF(ISERROR($V1171),"",OFFSET('Smelter Look-up'!$E$4,$V1171-4,0))</f>
        <v/>
      </c>
      <c r="G1171" s="155" t="str">
        <f ca="1">IF(C1171=$X$4,IF(ISERROR($V1171),"Enter smelter details","RMI"),IF(ISERROR($V1171),"",OFFSET('Smelter Look-up'!$F$4,$V1171-4,0)))</f>
        <v/>
      </c>
      <c r="H1171" s="156" t="str">
        <f ca="1">IF(ISERROR($V1171),"",OFFSET('Smelter Look-up'!$G$4,$V1171-4,0))</f>
        <v/>
      </c>
      <c r="I1171" s="157" t="str">
        <f ca="1">IF(ISERROR($V1171),"",OFFSET('Smelter Look-up'!$H$4,$V1171-4,0))</f>
        <v/>
      </c>
      <c r="J1171" s="157" t="str">
        <f ca="1">IF(ISERROR($V1171),"",OFFSET('Smelter Look-up'!$I$4,$V1171-4,0))</f>
        <v/>
      </c>
      <c r="K1171" s="158"/>
      <c r="L1171" s="158"/>
      <c r="M1171" s="158"/>
      <c r="N1171" s="158"/>
      <c r="O1171" s="158"/>
      <c r="P1171" s="157"/>
      <c r="Q1171" s="159"/>
      <c r="R1171" s="155" t="str">
        <f ca="1">IF(ISERROR($V1171),"",OFFSET('Smelter Look-up'!$C$4,$V1171-4,0)&amp;"")</f>
        <v/>
      </c>
      <c r="S1171" s="160" t="str">
        <f t="array" aca="1" ref="S1171" ca="1">IF(B1171="","",IF(ISERROR(MATCH($E1171,CL,0)),"Unknown",INDIRECT("'C'!$A$"&amp;MATCH($E1171,CL,0)+1)))</f>
        <v/>
      </c>
      <c r="T1171" s="160" t="str">
        <f t="array" aca="1" ref="T1171" ca="1">IF(B1171="","",IF(ISERROR(MATCH($J1171,SorP!$B$1:$B$6226,0)),"",INDIRECT("'SorP'!$A$"&amp;MATCH($S1171&amp;$J1171,SorP!C:C,0))))</f>
        <v/>
      </c>
      <c r="U1171" s="161"/>
      <c r="V1171" s="151" t="e">
        <f>IF(C1171="",NA(),IF(OR(C1171="Smelter not listed",C1171="Smelter not yet identified"),MATCH($B1171&amp;$D1171,'Smelter Look-up'!$J:$J,0),MATCH($B1171&amp;$C1171,'Smelter Look-up'!$J:$J,0)))</f>
        <v>#N/A</v>
      </c>
      <c r="W1171" s="134"/>
      <c r="X1171" s="134">
        <f t="shared" ca="1" si="14"/>
        <v>0</v>
      </c>
      <c r="Y1171" s="134"/>
      <c r="Z1171" s="134"/>
      <c r="AA1171" s="134"/>
      <c r="AB1171" s="162" t="str">
        <f t="shared" si="15"/>
        <v/>
      </c>
      <c r="AC1171" s="134"/>
      <c r="AD1171" s="134"/>
      <c r="AE1171" s="134"/>
      <c r="AF1171" s="134"/>
      <c r="AG1171" s="134"/>
      <c r="AH1171" s="134"/>
    </row>
    <row r="1172" spans="1:34" ht="12" customHeight="1">
      <c r="A1172" s="160"/>
      <c r="B1172" s="155" t="str">
        <f t="array" ref="B1172">IF(LEN(A1172)=0,"",INDEX('Smelter Look-up'!$A:$A,MATCH($A1172,'Smelter Look-up'!$E:$E,0)))</f>
        <v/>
      </c>
      <c r="C1172" s="158" t="str">
        <f t="array" ref="C1172">IF(LEN(A1172)=0,"",INDEX('Smelter Look-up'!$C:$C,MATCH($A1172,'Smelter Look-up'!$E:$E,0)))</f>
        <v/>
      </c>
      <c r="D1172" s="155"/>
      <c r="E1172" s="155" t="str">
        <f ca="1">IF(ISERROR($V1172),"",OFFSET('Smelter Look-up'!$D$4,$V1172-4,0)&amp;"")</f>
        <v/>
      </c>
      <c r="F1172" s="155" t="str">
        <f ca="1">IF(ISERROR($V1172),"",OFFSET('Smelter Look-up'!$E$4,$V1172-4,0))</f>
        <v/>
      </c>
      <c r="G1172" s="155" t="str">
        <f ca="1">IF(C1172=$X$4,IF(ISERROR($V1172),"Enter smelter details","RMI"),IF(ISERROR($V1172),"",OFFSET('Smelter Look-up'!$F$4,$V1172-4,0)))</f>
        <v/>
      </c>
      <c r="H1172" s="156" t="str">
        <f ca="1">IF(ISERROR($V1172),"",OFFSET('Smelter Look-up'!$G$4,$V1172-4,0))</f>
        <v/>
      </c>
      <c r="I1172" s="157" t="str">
        <f ca="1">IF(ISERROR($V1172),"",OFFSET('Smelter Look-up'!$H$4,$V1172-4,0))</f>
        <v/>
      </c>
      <c r="J1172" s="157" t="str">
        <f ca="1">IF(ISERROR($V1172),"",OFFSET('Smelter Look-up'!$I$4,$V1172-4,0))</f>
        <v/>
      </c>
      <c r="K1172" s="158"/>
      <c r="L1172" s="158"/>
      <c r="M1172" s="158"/>
      <c r="N1172" s="158"/>
      <c r="O1172" s="158"/>
      <c r="P1172" s="157"/>
      <c r="Q1172" s="159"/>
      <c r="R1172" s="155" t="str">
        <f ca="1">IF(ISERROR($V1172),"",OFFSET('Smelter Look-up'!$C$4,$V1172-4,0)&amp;"")</f>
        <v/>
      </c>
      <c r="S1172" s="160" t="str">
        <f t="array" aca="1" ref="S1172" ca="1">IF(B1172="","",IF(ISERROR(MATCH($E1172,CL,0)),"Unknown",INDIRECT("'C'!$A$"&amp;MATCH($E1172,CL,0)+1)))</f>
        <v/>
      </c>
      <c r="T1172" s="160" t="str">
        <f t="array" aca="1" ref="T1172" ca="1">IF(B1172="","",IF(ISERROR(MATCH($J1172,SorP!$B$1:$B$6226,0)),"",INDIRECT("'SorP'!$A$"&amp;MATCH($S1172&amp;$J1172,SorP!C:C,0))))</f>
        <v/>
      </c>
      <c r="U1172" s="161"/>
      <c r="V1172" s="151" t="e">
        <f>IF(C1172="",NA(),IF(OR(C1172="Smelter not listed",C1172="Smelter not yet identified"),MATCH($B1172&amp;$D1172,'Smelter Look-up'!$J:$J,0),MATCH($B1172&amp;$C1172,'Smelter Look-up'!$J:$J,0)))</f>
        <v>#N/A</v>
      </c>
      <c r="W1172" s="134"/>
      <c r="X1172" s="134">
        <f t="shared" ca="1" si="14"/>
        <v>0</v>
      </c>
      <c r="Y1172" s="134"/>
      <c r="Z1172" s="134"/>
      <c r="AA1172" s="134"/>
      <c r="AB1172" s="162" t="str">
        <f t="shared" si="15"/>
        <v/>
      </c>
      <c r="AC1172" s="134"/>
      <c r="AD1172" s="134"/>
      <c r="AE1172" s="134"/>
      <c r="AF1172" s="134"/>
      <c r="AG1172" s="134"/>
      <c r="AH1172" s="134"/>
    </row>
    <row r="1173" spans="1:34" ht="12" customHeight="1">
      <c r="A1173" s="160"/>
      <c r="B1173" s="155" t="str">
        <f t="array" ref="B1173">IF(LEN(A1173)=0,"",INDEX('Smelter Look-up'!$A:$A,MATCH($A1173,'Smelter Look-up'!$E:$E,0)))</f>
        <v/>
      </c>
      <c r="C1173" s="158" t="str">
        <f t="array" ref="C1173">IF(LEN(A1173)=0,"",INDEX('Smelter Look-up'!$C:$C,MATCH($A1173,'Smelter Look-up'!$E:$E,0)))</f>
        <v/>
      </c>
      <c r="D1173" s="155"/>
      <c r="E1173" s="155" t="str">
        <f ca="1">IF(ISERROR($V1173),"",OFFSET('Smelter Look-up'!$D$4,$V1173-4,0)&amp;"")</f>
        <v/>
      </c>
      <c r="F1173" s="155" t="str">
        <f ca="1">IF(ISERROR($V1173),"",OFFSET('Smelter Look-up'!$E$4,$V1173-4,0))</f>
        <v/>
      </c>
      <c r="G1173" s="155" t="str">
        <f ca="1">IF(C1173=$X$4,IF(ISERROR($V1173),"Enter smelter details","RMI"),IF(ISERROR($V1173),"",OFFSET('Smelter Look-up'!$F$4,$V1173-4,0)))</f>
        <v/>
      </c>
      <c r="H1173" s="156" t="str">
        <f ca="1">IF(ISERROR($V1173),"",OFFSET('Smelter Look-up'!$G$4,$V1173-4,0))</f>
        <v/>
      </c>
      <c r="I1173" s="157" t="str">
        <f ca="1">IF(ISERROR($V1173),"",OFFSET('Smelter Look-up'!$H$4,$V1173-4,0))</f>
        <v/>
      </c>
      <c r="J1173" s="157" t="str">
        <f ca="1">IF(ISERROR($V1173),"",OFFSET('Smelter Look-up'!$I$4,$V1173-4,0))</f>
        <v/>
      </c>
      <c r="K1173" s="158"/>
      <c r="L1173" s="158"/>
      <c r="M1173" s="158"/>
      <c r="N1173" s="158"/>
      <c r="O1173" s="158"/>
      <c r="P1173" s="157"/>
      <c r="Q1173" s="159"/>
      <c r="R1173" s="155" t="str">
        <f ca="1">IF(ISERROR($V1173),"",OFFSET('Smelter Look-up'!$C$4,$V1173-4,0)&amp;"")</f>
        <v/>
      </c>
      <c r="S1173" s="160" t="str">
        <f t="array" aca="1" ref="S1173" ca="1">IF(B1173="","",IF(ISERROR(MATCH($E1173,CL,0)),"Unknown",INDIRECT("'C'!$A$"&amp;MATCH($E1173,CL,0)+1)))</f>
        <v/>
      </c>
      <c r="T1173" s="160" t="str">
        <f t="array" aca="1" ref="T1173" ca="1">IF(B1173="","",IF(ISERROR(MATCH($J1173,SorP!$B$1:$B$6226,0)),"",INDIRECT("'SorP'!$A$"&amp;MATCH($S1173&amp;$J1173,SorP!C:C,0))))</f>
        <v/>
      </c>
      <c r="U1173" s="161"/>
      <c r="V1173" s="151" t="e">
        <f>IF(C1173="",NA(),IF(OR(C1173="Smelter not listed",C1173="Smelter not yet identified"),MATCH($B1173&amp;$D1173,'Smelter Look-up'!$J:$J,0),MATCH($B1173&amp;$C1173,'Smelter Look-up'!$J:$J,0)))</f>
        <v>#N/A</v>
      </c>
      <c r="W1173" s="134"/>
      <c r="X1173" s="134">
        <f t="shared" ca="1" si="14"/>
        <v>0</v>
      </c>
      <c r="Y1173" s="134"/>
      <c r="Z1173" s="134"/>
      <c r="AA1173" s="134"/>
      <c r="AB1173" s="162" t="str">
        <f t="shared" si="15"/>
        <v/>
      </c>
      <c r="AC1173" s="134"/>
      <c r="AD1173" s="134"/>
      <c r="AE1173" s="134"/>
      <c r="AF1173" s="134"/>
      <c r="AG1173" s="134"/>
      <c r="AH1173" s="134"/>
    </row>
    <row r="1174" spans="1:34" ht="12" customHeight="1">
      <c r="A1174" s="160"/>
      <c r="B1174" s="155" t="str">
        <f t="array" ref="B1174">IF(LEN(A1174)=0,"",INDEX('Smelter Look-up'!$A:$A,MATCH($A1174,'Smelter Look-up'!$E:$E,0)))</f>
        <v/>
      </c>
      <c r="C1174" s="158" t="str">
        <f t="array" ref="C1174">IF(LEN(A1174)=0,"",INDEX('Smelter Look-up'!$C:$C,MATCH($A1174,'Smelter Look-up'!$E:$E,0)))</f>
        <v/>
      </c>
      <c r="D1174" s="155"/>
      <c r="E1174" s="155" t="str">
        <f ca="1">IF(ISERROR($V1174),"",OFFSET('Smelter Look-up'!$D$4,$V1174-4,0)&amp;"")</f>
        <v/>
      </c>
      <c r="F1174" s="155" t="str">
        <f ca="1">IF(ISERROR($V1174),"",OFFSET('Smelter Look-up'!$E$4,$V1174-4,0))</f>
        <v/>
      </c>
      <c r="G1174" s="155" t="str">
        <f ca="1">IF(C1174=$X$4,IF(ISERROR($V1174),"Enter smelter details","RMI"),IF(ISERROR($V1174),"",OFFSET('Smelter Look-up'!$F$4,$V1174-4,0)))</f>
        <v/>
      </c>
      <c r="H1174" s="156" t="str">
        <f ca="1">IF(ISERROR($V1174),"",OFFSET('Smelter Look-up'!$G$4,$V1174-4,0))</f>
        <v/>
      </c>
      <c r="I1174" s="157" t="str">
        <f ca="1">IF(ISERROR($V1174),"",OFFSET('Smelter Look-up'!$H$4,$V1174-4,0))</f>
        <v/>
      </c>
      <c r="J1174" s="157" t="str">
        <f ca="1">IF(ISERROR($V1174),"",OFFSET('Smelter Look-up'!$I$4,$V1174-4,0))</f>
        <v/>
      </c>
      <c r="K1174" s="158"/>
      <c r="L1174" s="158"/>
      <c r="M1174" s="158"/>
      <c r="N1174" s="158"/>
      <c r="O1174" s="158"/>
      <c r="P1174" s="157"/>
      <c r="Q1174" s="159"/>
      <c r="R1174" s="155" t="str">
        <f ca="1">IF(ISERROR($V1174),"",OFFSET('Smelter Look-up'!$C$4,$V1174-4,0)&amp;"")</f>
        <v/>
      </c>
      <c r="S1174" s="160" t="str">
        <f t="array" aca="1" ref="S1174" ca="1">IF(B1174="","",IF(ISERROR(MATCH($E1174,CL,0)),"Unknown",INDIRECT("'C'!$A$"&amp;MATCH($E1174,CL,0)+1)))</f>
        <v/>
      </c>
      <c r="T1174" s="160" t="str">
        <f t="array" aca="1" ref="T1174" ca="1">IF(B1174="","",IF(ISERROR(MATCH($J1174,SorP!$B$1:$B$6226,0)),"",INDIRECT("'SorP'!$A$"&amp;MATCH($S1174&amp;$J1174,SorP!C:C,0))))</f>
        <v/>
      </c>
      <c r="U1174" s="161"/>
      <c r="V1174" s="151" t="e">
        <f>IF(C1174="",NA(),IF(OR(C1174="Smelter not listed",C1174="Smelter not yet identified"),MATCH($B1174&amp;$D1174,'Smelter Look-up'!$J:$J,0),MATCH($B1174&amp;$C1174,'Smelter Look-up'!$J:$J,0)))</f>
        <v>#N/A</v>
      </c>
      <c r="W1174" s="134"/>
      <c r="X1174" s="134">
        <f t="shared" ca="1" si="14"/>
        <v>0</v>
      </c>
      <c r="Y1174" s="134"/>
      <c r="Z1174" s="134"/>
      <c r="AA1174" s="134"/>
      <c r="AB1174" s="162" t="str">
        <f t="shared" si="15"/>
        <v/>
      </c>
      <c r="AC1174" s="134"/>
      <c r="AD1174" s="134"/>
      <c r="AE1174" s="134"/>
      <c r="AF1174" s="134"/>
      <c r="AG1174" s="134"/>
      <c r="AH1174" s="134"/>
    </row>
    <row r="1175" spans="1:34" ht="12" customHeight="1">
      <c r="A1175" s="160"/>
      <c r="B1175" s="155" t="str">
        <f t="array" ref="B1175">IF(LEN(A1175)=0,"",INDEX('Smelter Look-up'!$A:$A,MATCH($A1175,'Smelter Look-up'!$E:$E,0)))</f>
        <v/>
      </c>
      <c r="C1175" s="158" t="str">
        <f t="array" ref="C1175">IF(LEN(A1175)=0,"",INDEX('Smelter Look-up'!$C:$C,MATCH($A1175,'Smelter Look-up'!$E:$E,0)))</f>
        <v/>
      </c>
      <c r="D1175" s="155"/>
      <c r="E1175" s="155" t="str">
        <f ca="1">IF(ISERROR($V1175),"",OFFSET('Smelter Look-up'!$D$4,$V1175-4,0)&amp;"")</f>
        <v/>
      </c>
      <c r="F1175" s="155" t="str">
        <f ca="1">IF(ISERROR($V1175),"",OFFSET('Smelter Look-up'!$E$4,$V1175-4,0))</f>
        <v/>
      </c>
      <c r="G1175" s="155" t="str">
        <f ca="1">IF(C1175=$X$4,IF(ISERROR($V1175),"Enter smelter details","RMI"),IF(ISERROR($V1175),"",OFFSET('Smelter Look-up'!$F$4,$V1175-4,0)))</f>
        <v/>
      </c>
      <c r="H1175" s="156" t="str">
        <f ca="1">IF(ISERROR($V1175),"",OFFSET('Smelter Look-up'!$G$4,$V1175-4,0))</f>
        <v/>
      </c>
      <c r="I1175" s="157" t="str">
        <f ca="1">IF(ISERROR($V1175),"",OFFSET('Smelter Look-up'!$H$4,$V1175-4,0))</f>
        <v/>
      </c>
      <c r="J1175" s="157" t="str">
        <f ca="1">IF(ISERROR($V1175),"",OFFSET('Smelter Look-up'!$I$4,$V1175-4,0))</f>
        <v/>
      </c>
      <c r="K1175" s="158"/>
      <c r="L1175" s="158"/>
      <c r="M1175" s="158"/>
      <c r="N1175" s="158"/>
      <c r="O1175" s="158"/>
      <c r="P1175" s="157"/>
      <c r="Q1175" s="159"/>
      <c r="R1175" s="155" t="str">
        <f ca="1">IF(ISERROR($V1175),"",OFFSET('Smelter Look-up'!$C$4,$V1175-4,0)&amp;"")</f>
        <v/>
      </c>
      <c r="S1175" s="160" t="str">
        <f t="array" aca="1" ref="S1175" ca="1">IF(B1175="","",IF(ISERROR(MATCH($E1175,CL,0)),"Unknown",INDIRECT("'C'!$A$"&amp;MATCH($E1175,CL,0)+1)))</f>
        <v/>
      </c>
      <c r="T1175" s="160" t="str">
        <f t="array" aca="1" ref="T1175" ca="1">IF(B1175="","",IF(ISERROR(MATCH($J1175,SorP!$B$1:$B$6226,0)),"",INDIRECT("'SorP'!$A$"&amp;MATCH($S1175&amp;$J1175,SorP!C:C,0))))</f>
        <v/>
      </c>
      <c r="U1175" s="161"/>
      <c r="V1175" s="151" t="e">
        <f>IF(C1175="",NA(),IF(OR(C1175="Smelter not listed",C1175="Smelter not yet identified"),MATCH($B1175&amp;$D1175,'Smelter Look-up'!$J:$J,0),MATCH($B1175&amp;$C1175,'Smelter Look-up'!$J:$J,0)))</f>
        <v>#N/A</v>
      </c>
      <c r="W1175" s="134"/>
      <c r="X1175" s="134">
        <f t="shared" ca="1" si="14"/>
        <v>0</v>
      </c>
      <c r="Y1175" s="134"/>
      <c r="Z1175" s="134"/>
      <c r="AA1175" s="134"/>
      <c r="AB1175" s="162" t="str">
        <f t="shared" si="15"/>
        <v/>
      </c>
      <c r="AC1175" s="134"/>
      <c r="AD1175" s="134"/>
      <c r="AE1175" s="134"/>
      <c r="AF1175" s="134"/>
      <c r="AG1175" s="134"/>
      <c r="AH1175" s="134"/>
    </row>
    <row r="1176" spans="1:34" ht="12" customHeight="1">
      <c r="A1176" s="160"/>
      <c r="B1176" s="155" t="str">
        <f t="array" ref="B1176">IF(LEN(A1176)=0,"",INDEX('Smelter Look-up'!$A:$A,MATCH($A1176,'Smelter Look-up'!$E:$E,0)))</f>
        <v/>
      </c>
      <c r="C1176" s="158" t="str">
        <f t="array" ref="C1176">IF(LEN(A1176)=0,"",INDEX('Smelter Look-up'!$C:$C,MATCH($A1176,'Smelter Look-up'!$E:$E,0)))</f>
        <v/>
      </c>
      <c r="D1176" s="155"/>
      <c r="E1176" s="155" t="str">
        <f ca="1">IF(ISERROR($V1176),"",OFFSET('Smelter Look-up'!$D$4,$V1176-4,0)&amp;"")</f>
        <v/>
      </c>
      <c r="F1176" s="155" t="str">
        <f ca="1">IF(ISERROR($V1176),"",OFFSET('Smelter Look-up'!$E$4,$V1176-4,0))</f>
        <v/>
      </c>
      <c r="G1176" s="155" t="str">
        <f ca="1">IF(C1176=$X$4,IF(ISERROR($V1176),"Enter smelter details","RMI"),IF(ISERROR($V1176),"",OFFSET('Smelter Look-up'!$F$4,$V1176-4,0)))</f>
        <v/>
      </c>
      <c r="H1176" s="156" t="str">
        <f ca="1">IF(ISERROR($V1176),"",OFFSET('Smelter Look-up'!$G$4,$V1176-4,0))</f>
        <v/>
      </c>
      <c r="I1176" s="157" t="str">
        <f ca="1">IF(ISERROR($V1176),"",OFFSET('Smelter Look-up'!$H$4,$V1176-4,0))</f>
        <v/>
      </c>
      <c r="J1176" s="157" t="str">
        <f ca="1">IF(ISERROR($V1176),"",OFFSET('Smelter Look-up'!$I$4,$V1176-4,0))</f>
        <v/>
      </c>
      <c r="K1176" s="158"/>
      <c r="L1176" s="158"/>
      <c r="M1176" s="158"/>
      <c r="N1176" s="158"/>
      <c r="O1176" s="158"/>
      <c r="P1176" s="157"/>
      <c r="Q1176" s="159"/>
      <c r="R1176" s="155" t="str">
        <f ca="1">IF(ISERROR($V1176),"",OFFSET('Smelter Look-up'!$C$4,$V1176-4,0)&amp;"")</f>
        <v/>
      </c>
      <c r="S1176" s="160" t="str">
        <f t="array" aca="1" ref="S1176" ca="1">IF(B1176="","",IF(ISERROR(MATCH($E1176,CL,0)),"Unknown",INDIRECT("'C'!$A$"&amp;MATCH($E1176,CL,0)+1)))</f>
        <v/>
      </c>
      <c r="T1176" s="160" t="str">
        <f t="array" aca="1" ref="T1176" ca="1">IF(B1176="","",IF(ISERROR(MATCH($J1176,SorP!$B$1:$B$6226,0)),"",INDIRECT("'SorP'!$A$"&amp;MATCH($S1176&amp;$J1176,SorP!C:C,0))))</f>
        <v/>
      </c>
      <c r="U1176" s="161"/>
      <c r="V1176" s="151" t="e">
        <f>IF(C1176="",NA(),IF(OR(C1176="Smelter not listed",C1176="Smelter not yet identified"),MATCH($B1176&amp;$D1176,'Smelter Look-up'!$J:$J,0),MATCH($B1176&amp;$C1176,'Smelter Look-up'!$J:$J,0)))</f>
        <v>#N/A</v>
      </c>
      <c r="W1176" s="134"/>
      <c r="X1176" s="134">
        <f t="shared" ca="1" si="14"/>
        <v>0</v>
      </c>
      <c r="Y1176" s="134"/>
      <c r="Z1176" s="134"/>
      <c r="AA1176" s="134"/>
      <c r="AB1176" s="162" t="str">
        <f t="shared" si="15"/>
        <v/>
      </c>
      <c r="AC1176" s="134"/>
      <c r="AD1176" s="134"/>
      <c r="AE1176" s="134"/>
      <c r="AF1176" s="134"/>
      <c r="AG1176" s="134"/>
      <c r="AH1176" s="134"/>
    </row>
    <row r="1177" spans="1:34" ht="12" customHeight="1">
      <c r="A1177" s="160"/>
      <c r="B1177" s="155" t="str">
        <f t="array" ref="B1177">IF(LEN(A1177)=0,"",INDEX('Smelter Look-up'!$A:$A,MATCH($A1177,'Smelter Look-up'!$E:$E,0)))</f>
        <v/>
      </c>
      <c r="C1177" s="158" t="str">
        <f t="array" ref="C1177">IF(LEN(A1177)=0,"",INDEX('Smelter Look-up'!$C:$C,MATCH($A1177,'Smelter Look-up'!$E:$E,0)))</f>
        <v/>
      </c>
      <c r="D1177" s="155"/>
      <c r="E1177" s="155" t="str">
        <f ca="1">IF(ISERROR($V1177),"",OFFSET('Smelter Look-up'!$D$4,$V1177-4,0)&amp;"")</f>
        <v/>
      </c>
      <c r="F1177" s="155" t="str">
        <f ca="1">IF(ISERROR($V1177),"",OFFSET('Smelter Look-up'!$E$4,$V1177-4,0))</f>
        <v/>
      </c>
      <c r="G1177" s="155" t="str">
        <f ca="1">IF(C1177=$X$4,IF(ISERROR($V1177),"Enter smelter details","RMI"),IF(ISERROR($V1177),"",OFFSET('Smelter Look-up'!$F$4,$V1177-4,0)))</f>
        <v/>
      </c>
      <c r="H1177" s="156" t="str">
        <f ca="1">IF(ISERROR($V1177),"",OFFSET('Smelter Look-up'!$G$4,$V1177-4,0))</f>
        <v/>
      </c>
      <c r="I1177" s="157" t="str">
        <f ca="1">IF(ISERROR($V1177),"",OFFSET('Smelter Look-up'!$H$4,$V1177-4,0))</f>
        <v/>
      </c>
      <c r="J1177" s="157" t="str">
        <f ca="1">IF(ISERROR($V1177),"",OFFSET('Smelter Look-up'!$I$4,$V1177-4,0))</f>
        <v/>
      </c>
      <c r="K1177" s="158"/>
      <c r="L1177" s="158"/>
      <c r="M1177" s="158"/>
      <c r="N1177" s="158"/>
      <c r="O1177" s="158"/>
      <c r="P1177" s="157"/>
      <c r="Q1177" s="159"/>
      <c r="R1177" s="155" t="str">
        <f ca="1">IF(ISERROR($V1177),"",OFFSET('Smelter Look-up'!$C$4,$V1177-4,0)&amp;"")</f>
        <v/>
      </c>
      <c r="S1177" s="160" t="str">
        <f t="array" aca="1" ref="S1177" ca="1">IF(B1177="","",IF(ISERROR(MATCH($E1177,CL,0)),"Unknown",INDIRECT("'C'!$A$"&amp;MATCH($E1177,CL,0)+1)))</f>
        <v/>
      </c>
      <c r="T1177" s="160" t="str">
        <f t="array" aca="1" ref="T1177" ca="1">IF(B1177="","",IF(ISERROR(MATCH($J1177,SorP!$B$1:$B$6226,0)),"",INDIRECT("'SorP'!$A$"&amp;MATCH($S1177&amp;$J1177,SorP!C:C,0))))</f>
        <v/>
      </c>
      <c r="U1177" s="161"/>
      <c r="V1177" s="151" t="e">
        <f>IF(C1177="",NA(),IF(OR(C1177="Smelter not listed",C1177="Smelter not yet identified"),MATCH($B1177&amp;$D1177,'Smelter Look-up'!$J:$J,0),MATCH($B1177&amp;$C1177,'Smelter Look-up'!$J:$J,0)))</f>
        <v>#N/A</v>
      </c>
      <c r="W1177" s="134"/>
      <c r="X1177" s="134">
        <f t="shared" ca="1" si="14"/>
        <v>0</v>
      </c>
      <c r="Y1177" s="134"/>
      <c r="Z1177" s="134"/>
      <c r="AA1177" s="134"/>
      <c r="AB1177" s="162" t="str">
        <f t="shared" si="15"/>
        <v/>
      </c>
      <c r="AC1177" s="134"/>
      <c r="AD1177" s="134"/>
      <c r="AE1177" s="134"/>
      <c r="AF1177" s="134"/>
      <c r="AG1177" s="134"/>
      <c r="AH1177" s="134"/>
    </row>
    <row r="1178" spans="1:34" ht="12" customHeight="1">
      <c r="A1178" s="160"/>
      <c r="B1178" s="155" t="str">
        <f t="array" ref="B1178">IF(LEN(A1178)=0,"",INDEX('Smelter Look-up'!$A:$A,MATCH($A1178,'Smelter Look-up'!$E:$E,0)))</f>
        <v/>
      </c>
      <c r="C1178" s="158" t="str">
        <f t="array" ref="C1178">IF(LEN(A1178)=0,"",INDEX('Smelter Look-up'!$C:$C,MATCH($A1178,'Smelter Look-up'!$E:$E,0)))</f>
        <v/>
      </c>
      <c r="D1178" s="155"/>
      <c r="E1178" s="155" t="str">
        <f ca="1">IF(ISERROR($V1178),"",OFFSET('Smelter Look-up'!$D$4,$V1178-4,0)&amp;"")</f>
        <v/>
      </c>
      <c r="F1178" s="155" t="str">
        <f ca="1">IF(ISERROR($V1178),"",OFFSET('Smelter Look-up'!$E$4,$V1178-4,0))</f>
        <v/>
      </c>
      <c r="G1178" s="155" t="str">
        <f ca="1">IF(C1178=$X$4,IF(ISERROR($V1178),"Enter smelter details","RMI"),IF(ISERROR($V1178),"",OFFSET('Smelter Look-up'!$F$4,$V1178-4,0)))</f>
        <v/>
      </c>
      <c r="H1178" s="156" t="str">
        <f ca="1">IF(ISERROR($V1178),"",OFFSET('Smelter Look-up'!$G$4,$V1178-4,0))</f>
        <v/>
      </c>
      <c r="I1178" s="157" t="str">
        <f ca="1">IF(ISERROR($V1178),"",OFFSET('Smelter Look-up'!$H$4,$V1178-4,0))</f>
        <v/>
      </c>
      <c r="J1178" s="157" t="str">
        <f ca="1">IF(ISERROR($V1178),"",OFFSET('Smelter Look-up'!$I$4,$V1178-4,0))</f>
        <v/>
      </c>
      <c r="K1178" s="158"/>
      <c r="L1178" s="158"/>
      <c r="M1178" s="158"/>
      <c r="N1178" s="158"/>
      <c r="O1178" s="158"/>
      <c r="P1178" s="157"/>
      <c r="Q1178" s="159"/>
      <c r="R1178" s="155" t="str">
        <f ca="1">IF(ISERROR($V1178),"",OFFSET('Smelter Look-up'!$C$4,$V1178-4,0)&amp;"")</f>
        <v/>
      </c>
      <c r="S1178" s="160" t="str">
        <f t="array" aca="1" ref="S1178" ca="1">IF(B1178="","",IF(ISERROR(MATCH($E1178,CL,0)),"Unknown",INDIRECT("'C'!$A$"&amp;MATCH($E1178,CL,0)+1)))</f>
        <v/>
      </c>
      <c r="T1178" s="160" t="str">
        <f t="array" aca="1" ref="T1178" ca="1">IF(B1178="","",IF(ISERROR(MATCH($J1178,SorP!$B$1:$B$6226,0)),"",INDIRECT("'SorP'!$A$"&amp;MATCH($S1178&amp;$J1178,SorP!C:C,0))))</f>
        <v/>
      </c>
      <c r="U1178" s="161"/>
      <c r="V1178" s="151" t="e">
        <f>IF(C1178="",NA(),IF(OR(C1178="Smelter not listed",C1178="Smelter not yet identified"),MATCH($B1178&amp;$D1178,'Smelter Look-up'!$J:$J,0),MATCH($B1178&amp;$C1178,'Smelter Look-up'!$J:$J,0)))</f>
        <v>#N/A</v>
      </c>
      <c r="W1178" s="134"/>
      <c r="X1178" s="134">
        <f t="shared" ca="1" si="14"/>
        <v>0</v>
      </c>
      <c r="Y1178" s="134"/>
      <c r="Z1178" s="134"/>
      <c r="AA1178" s="134"/>
      <c r="AB1178" s="162" t="str">
        <f t="shared" si="15"/>
        <v/>
      </c>
      <c r="AC1178" s="134"/>
      <c r="AD1178" s="134"/>
      <c r="AE1178" s="134"/>
      <c r="AF1178" s="134"/>
      <c r="AG1178" s="134"/>
      <c r="AH1178" s="134"/>
    </row>
    <row r="1179" spans="1:34" ht="12" customHeight="1">
      <c r="A1179" s="160"/>
      <c r="B1179" s="155" t="str">
        <f t="array" ref="B1179">IF(LEN(A1179)=0,"",INDEX('Smelter Look-up'!$A:$A,MATCH($A1179,'Smelter Look-up'!$E:$E,0)))</f>
        <v/>
      </c>
      <c r="C1179" s="158" t="str">
        <f t="array" ref="C1179">IF(LEN(A1179)=0,"",INDEX('Smelter Look-up'!$C:$C,MATCH($A1179,'Smelter Look-up'!$E:$E,0)))</f>
        <v/>
      </c>
      <c r="D1179" s="155"/>
      <c r="E1179" s="155" t="str">
        <f ca="1">IF(ISERROR($V1179),"",OFFSET('Smelter Look-up'!$D$4,$V1179-4,0)&amp;"")</f>
        <v/>
      </c>
      <c r="F1179" s="155" t="str">
        <f ca="1">IF(ISERROR($V1179),"",OFFSET('Smelter Look-up'!$E$4,$V1179-4,0))</f>
        <v/>
      </c>
      <c r="G1179" s="155" t="str">
        <f ca="1">IF(C1179=$X$4,IF(ISERROR($V1179),"Enter smelter details","RMI"),IF(ISERROR($V1179),"",OFFSET('Smelter Look-up'!$F$4,$V1179-4,0)))</f>
        <v/>
      </c>
      <c r="H1179" s="156" t="str">
        <f ca="1">IF(ISERROR($V1179),"",OFFSET('Smelter Look-up'!$G$4,$V1179-4,0))</f>
        <v/>
      </c>
      <c r="I1179" s="157" t="str">
        <f ca="1">IF(ISERROR($V1179),"",OFFSET('Smelter Look-up'!$H$4,$V1179-4,0))</f>
        <v/>
      </c>
      <c r="J1179" s="157" t="str">
        <f ca="1">IF(ISERROR($V1179),"",OFFSET('Smelter Look-up'!$I$4,$V1179-4,0))</f>
        <v/>
      </c>
      <c r="K1179" s="158"/>
      <c r="L1179" s="158"/>
      <c r="M1179" s="158"/>
      <c r="N1179" s="158"/>
      <c r="O1179" s="158"/>
      <c r="P1179" s="157"/>
      <c r="Q1179" s="159"/>
      <c r="R1179" s="155" t="str">
        <f ca="1">IF(ISERROR($V1179),"",OFFSET('Smelter Look-up'!$C$4,$V1179-4,0)&amp;"")</f>
        <v/>
      </c>
      <c r="S1179" s="160" t="str">
        <f t="array" aca="1" ref="S1179" ca="1">IF(B1179="","",IF(ISERROR(MATCH($E1179,CL,0)),"Unknown",INDIRECT("'C'!$A$"&amp;MATCH($E1179,CL,0)+1)))</f>
        <v/>
      </c>
      <c r="T1179" s="160" t="str">
        <f t="array" aca="1" ref="T1179" ca="1">IF(B1179="","",IF(ISERROR(MATCH($J1179,SorP!$B$1:$B$6226,0)),"",INDIRECT("'SorP'!$A$"&amp;MATCH($S1179&amp;$J1179,SorP!C:C,0))))</f>
        <v/>
      </c>
      <c r="U1179" s="161"/>
      <c r="V1179" s="151" t="e">
        <f>IF(C1179="",NA(),IF(OR(C1179="Smelter not listed",C1179="Smelter not yet identified"),MATCH($B1179&amp;$D1179,'Smelter Look-up'!$J:$J,0),MATCH($B1179&amp;$C1179,'Smelter Look-up'!$J:$J,0)))</f>
        <v>#N/A</v>
      </c>
      <c r="W1179" s="134"/>
      <c r="X1179" s="134">
        <f t="shared" ca="1" si="14"/>
        <v>0</v>
      </c>
      <c r="Y1179" s="134"/>
      <c r="Z1179" s="134"/>
      <c r="AA1179" s="134"/>
      <c r="AB1179" s="162" t="str">
        <f t="shared" si="15"/>
        <v/>
      </c>
      <c r="AC1179" s="134"/>
      <c r="AD1179" s="134"/>
      <c r="AE1179" s="134"/>
      <c r="AF1179" s="134"/>
      <c r="AG1179" s="134"/>
      <c r="AH1179" s="134"/>
    </row>
    <row r="1180" spans="1:34" ht="12" customHeight="1">
      <c r="A1180" s="160"/>
      <c r="B1180" s="155" t="str">
        <f t="array" ref="B1180">IF(LEN(A1180)=0,"",INDEX('Smelter Look-up'!$A:$A,MATCH($A1180,'Smelter Look-up'!$E:$E,0)))</f>
        <v/>
      </c>
      <c r="C1180" s="158" t="str">
        <f t="array" ref="C1180">IF(LEN(A1180)=0,"",INDEX('Smelter Look-up'!$C:$C,MATCH($A1180,'Smelter Look-up'!$E:$E,0)))</f>
        <v/>
      </c>
      <c r="D1180" s="155"/>
      <c r="E1180" s="155" t="str">
        <f ca="1">IF(ISERROR($V1180),"",OFFSET('Smelter Look-up'!$D$4,$V1180-4,0)&amp;"")</f>
        <v/>
      </c>
      <c r="F1180" s="155" t="str">
        <f ca="1">IF(ISERROR($V1180),"",OFFSET('Smelter Look-up'!$E$4,$V1180-4,0))</f>
        <v/>
      </c>
      <c r="G1180" s="155" t="str">
        <f ca="1">IF(C1180=$X$4,IF(ISERROR($V1180),"Enter smelter details","RMI"),IF(ISERROR($V1180),"",OFFSET('Smelter Look-up'!$F$4,$V1180-4,0)))</f>
        <v/>
      </c>
      <c r="H1180" s="156" t="str">
        <f ca="1">IF(ISERROR($V1180),"",OFFSET('Smelter Look-up'!$G$4,$V1180-4,0))</f>
        <v/>
      </c>
      <c r="I1180" s="157" t="str">
        <f ca="1">IF(ISERROR($V1180),"",OFFSET('Smelter Look-up'!$H$4,$V1180-4,0))</f>
        <v/>
      </c>
      <c r="J1180" s="157" t="str">
        <f ca="1">IF(ISERROR($V1180),"",OFFSET('Smelter Look-up'!$I$4,$V1180-4,0))</f>
        <v/>
      </c>
      <c r="K1180" s="158"/>
      <c r="L1180" s="158"/>
      <c r="M1180" s="158"/>
      <c r="N1180" s="158"/>
      <c r="O1180" s="158"/>
      <c r="P1180" s="157"/>
      <c r="Q1180" s="159"/>
      <c r="R1180" s="155" t="str">
        <f ca="1">IF(ISERROR($V1180),"",OFFSET('Smelter Look-up'!$C$4,$V1180-4,0)&amp;"")</f>
        <v/>
      </c>
      <c r="S1180" s="160" t="str">
        <f t="array" aca="1" ref="S1180" ca="1">IF(B1180="","",IF(ISERROR(MATCH($E1180,CL,0)),"Unknown",INDIRECT("'C'!$A$"&amp;MATCH($E1180,CL,0)+1)))</f>
        <v/>
      </c>
      <c r="T1180" s="160" t="str">
        <f t="array" aca="1" ref="T1180" ca="1">IF(B1180="","",IF(ISERROR(MATCH($J1180,SorP!$B$1:$B$6226,0)),"",INDIRECT("'SorP'!$A$"&amp;MATCH($S1180&amp;$J1180,SorP!C:C,0))))</f>
        <v/>
      </c>
      <c r="U1180" s="161"/>
      <c r="V1180" s="151" t="e">
        <f>IF(C1180="",NA(),IF(OR(C1180="Smelter not listed",C1180="Smelter not yet identified"),MATCH($B1180&amp;$D1180,'Smelter Look-up'!$J:$J,0),MATCH($B1180&amp;$C1180,'Smelter Look-up'!$J:$J,0)))</f>
        <v>#N/A</v>
      </c>
      <c r="W1180" s="134"/>
      <c r="X1180" s="134">
        <f t="shared" ca="1" si="14"/>
        <v>0</v>
      </c>
      <c r="Y1180" s="134"/>
      <c r="Z1180" s="134"/>
      <c r="AA1180" s="134"/>
      <c r="AB1180" s="162" t="str">
        <f t="shared" si="15"/>
        <v/>
      </c>
      <c r="AC1180" s="134"/>
      <c r="AD1180" s="134"/>
      <c r="AE1180" s="134"/>
      <c r="AF1180" s="134"/>
      <c r="AG1180" s="134"/>
      <c r="AH1180" s="134"/>
    </row>
    <row r="1181" spans="1:34" ht="12" customHeight="1">
      <c r="A1181" s="160"/>
      <c r="B1181" s="155" t="str">
        <f t="array" ref="B1181">IF(LEN(A1181)=0,"",INDEX('Smelter Look-up'!$A:$A,MATCH($A1181,'Smelter Look-up'!$E:$E,0)))</f>
        <v/>
      </c>
      <c r="C1181" s="158" t="str">
        <f t="array" ref="C1181">IF(LEN(A1181)=0,"",INDEX('Smelter Look-up'!$C:$C,MATCH($A1181,'Smelter Look-up'!$E:$E,0)))</f>
        <v/>
      </c>
      <c r="D1181" s="155"/>
      <c r="E1181" s="155" t="str">
        <f ca="1">IF(ISERROR($V1181),"",OFFSET('Smelter Look-up'!$D$4,$V1181-4,0)&amp;"")</f>
        <v/>
      </c>
      <c r="F1181" s="155" t="str">
        <f ca="1">IF(ISERROR($V1181),"",OFFSET('Smelter Look-up'!$E$4,$V1181-4,0))</f>
        <v/>
      </c>
      <c r="G1181" s="155" t="str">
        <f ca="1">IF(C1181=$X$4,IF(ISERROR($V1181),"Enter smelter details","RMI"),IF(ISERROR($V1181),"",OFFSET('Smelter Look-up'!$F$4,$V1181-4,0)))</f>
        <v/>
      </c>
      <c r="H1181" s="156" t="str">
        <f ca="1">IF(ISERROR($V1181),"",OFFSET('Smelter Look-up'!$G$4,$V1181-4,0))</f>
        <v/>
      </c>
      <c r="I1181" s="157" t="str">
        <f ca="1">IF(ISERROR($V1181),"",OFFSET('Smelter Look-up'!$H$4,$V1181-4,0))</f>
        <v/>
      </c>
      <c r="J1181" s="157" t="str">
        <f ca="1">IF(ISERROR($V1181),"",OFFSET('Smelter Look-up'!$I$4,$V1181-4,0))</f>
        <v/>
      </c>
      <c r="K1181" s="158"/>
      <c r="L1181" s="158"/>
      <c r="M1181" s="158"/>
      <c r="N1181" s="158"/>
      <c r="O1181" s="158"/>
      <c r="P1181" s="157"/>
      <c r="Q1181" s="159"/>
      <c r="R1181" s="155" t="str">
        <f ca="1">IF(ISERROR($V1181),"",OFFSET('Smelter Look-up'!$C$4,$V1181-4,0)&amp;"")</f>
        <v/>
      </c>
      <c r="S1181" s="160" t="str">
        <f t="array" aca="1" ref="S1181" ca="1">IF(B1181="","",IF(ISERROR(MATCH($E1181,CL,0)),"Unknown",INDIRECT("'C'!$A$"&amp;MATCH($E1181,CL,0)+1)))</f>
        <v/>
      </c>
      <c r="T1181" s="160" t="str">
        <f t="array" aca="1" ref="T1181" ca="1">IF(B1181="","",IF(ISERROR(MATCH($J1181,SorP!$B$1:$B$6226,0)),"",INDIRECT("'SorP'!$A$"&amp;MATCH($S1181&amp;$J1181,SorP!C:C,0))))</f>
        <v/>
      </c>
      <c r="U1181" s="161"/>
      <c r="V1181" s="151" t="e">
        <f>IF(C1181="",NA(),IF(OR(C1181="Smelter not listed",C1181="Smelter not yet identified"),MATCH($B1181&amp;$D1181,'Smelter Look-up'!$J:$J,0),MATCH($B1181&amp;$C1181,'Smelter Look-up'!$J:$J,0)))</f>
        <v>#N/A</v>
      </c>
      <c r="W1181" s="134"/>
      <c r="X1181" s="134">
        <f t="shared" ca="1" si="14"/>
        <v>0</v>
      </c>
      <c r="Y1181" s="134"/>
      <c r="Z1181" s="134"/>
      <c r="AA1181" s="134"/>
      <c r="AB1181" s="162" t="str">
        <f t="shared" si="15"/>
        <v/>
      </c>
      <c r="AC1181" s="134"/>
      <c r="AD1181" s="134"/>
      <c r="AE1181" s="134"/>
      <c r="AF1181" s="134"/>
      <c r="AG1181" s="134"/>
      <c r="AH1181" s="134"/>
    </row>
    <row r="1182" spans="1:34" ht="12" customHeight="1">
      <c r="A1182" s="160"/>
      <c r="B1182" s="155" t="str">
        <f t="array" ref="B1182">IF(LEN(A1182)=0,"",INDEX('Smelter Look-up'!$A:$A,MATCH($A1182,'Smelter Look-up'!$E:$E,0)))</f>
        <v/>
      </c>
      <c r="C1182" s="158" t="str">
        <f t="array" ref="C1182">IF(LEN(A1182)=0,"",INDEX('Smelter Look-up'!$C:$C,MATCH($A1182,'Smelter Look-up'!$E:$E,0)))</f>
        <v/>
      </c>
      <c r="D1182" s="155"/>
      <c r="E1182" s="155" t="str">
        <f ca="1">IF(ISERROR($V1182),"",OFFSET('Smelter Look-up'!$D$4,$V1182-4,0)&amp;"")</f>
        <v/>
      </c>
      <c r="F1182" s="155" t="str">
        <f ca="1">IF(ISERROR($V1182),"",OFFSET('Smelter Look-up'!$E$4,$V1182-4,0))</f>
        <v/>
      </c>
      <c r="G1182" s="155" t="str">
        <f ca="1">IF(C1182=$X$4,IF(ISERROR($V1182),"Enter smelter details","RMI"),IF(ISERROR($V1182),"",OFFSET('Smelter Look-up'!$F$4,$V1182-4,0)))</f>
        <v/>
      </c>
      <c r="H1182" s="156" t="str">
        <f ca="1">IF(ISERROR($V1182),"",OFFSET('Smelter Look-up'!$G$4,$V1182-4,0))</f>
        <v/>
      </c>
      <c r="I1182" s="157" t="str">
        <f ca="1">IF(ISERROR($V1182),"",OFFSET('Smelter Look-up'!$H$4,$V1182-4,0))</f>
        <v/>
      </c>
      <c r="J1182" s="157" t="str">
        <f ca="1">IF(ISERROR($V1182),"",OFFSET('Smelter Look-up'!$I$4,$V1182-4,0))</f>
        <v/>
      </c>
      <c r="K1182" s="158"/>
      <c r="L1182" s="158"/>
      <c r="M1182" s="158"/>
      <c r="N1182" s="158"/>
      <c r="O1182" s="158"/>
      <c r="P1182" s="157"/>
      <c r="Q1182" s="159"/>
      <c r="R1182" s="155" t="str">
        <f ca="1">IF(ISERROR($V1182),"",OFFSET('Smelter Look-up'!$C$4,$V1182-4,0)&amp;"")</f>
        <v/>
      </c>
      <c r="S1182" s="160" t="str">
        <f t="array" aca="1" ref="S1182" ca="1">IF(B1182="","",IF(ISERROR(MATCH($E1182,CL,0)),"Unknown",INDIRECT("'C'!$A$"&amp;MATCH($E1182,CL,0)+1)))</f>
        <v/>
      </c>
      <c r="T1182" s="160" t="str">
        <f t="array" aca="1" ref="T1182" ca="1">IF(B1182="","",IF(ISERROR(MATCH($J1182,SorP!$B$1:$B$6226,0)),"",INDIRECT("'SorP'!$A$"&amp;MATCH($S1182&amp;$J1182,SorP!C:C,0))))</f>
        <v/>
      </c>
      <c r="U1182" s="161"/>
      <c r="V1182" s="151" t="e">
        <f>IF(C1182="",NA(),IF(OR(C1182="Smelter not listed",C1182="Smelter not yet identified"),MATCH($B1182&amp;$D1182,'Smelter Look-up'!$J:$J,0),MATCH($B1182&amp;$C1182,'Smelter Look-up'!$J:$J,0)))</f>
        <v>#N/A</v>
      </c>
      <c r="W1182" s="134"/>
      <c r="X1182" s="134">
        <f t="shared" ca="1" si="14"/>
        <v>0</v>
      </c>
      <c r="Y1182" s="134"/>
      <c r="Z1182" s="134"/>
      <c r="AA1182" s="134"/>
      <c r="AB1182" s="162" t="str">
        <f t="shared" si="15"/>
        <v/>
      </c>
      <c r="AC1182" s="134"/>
      <c r="AD1182" s="134"/>
      <c r="AE1182" s="134"/>
      <c r="AF1182" s="134"/>
      <c r="AG1182" s="134"/>
      <c r="AH1182" s="134"/>
    </row>
    <row r="1183" spans="1:34" ht="12" customHeight="1">
      <c r="A1183" s="160"/>
      <c r="B1183" s="155" t="str">
        <f t="array" ref="B1183">IF(LEN(A1183)=0,"",INDEX('Smelter Look-up'!$A:$A,MATCH($A1183,'Smelter Look-up'!$E:$E,0)))</f>
        <v/>
      </c>
      <c r="C1183" s="158" t="str">
        <f t="array" ref="C1183">IF(LEN(A1183)=0,"",INDEX('Smelter Look-up'!$C:$C,MATCH($A1183,'Smelter Look-up'!$E:$E,0)))</f>
        <v/>
      </c>
      <c r="D1183" s="155"/>
      <c r="E1183" s="155" t="str">
        <f ca="1">IF(ISERROR($V1183),"",OFFSET('Smelter Look-up'!$D$4,$V1183-4,0)&amp;"")</f>
        <v/>
      </c>
      <c r="F1183" s="155" t="str">
        <f ca="1">IF(ISERROR($V1183),"",OFFSET('Smelter Look-up'!$E$4,$V1183-4,0))</f>
        <v/>
      </c>
      <c r="G1183" s="155" t="str">
        <f ca="1">IF(C1183=$X$4,IF(ISERROR($V1183),"Enter smelter details","RMI"),IF(ISERROR($V1183),"",OFFSET('Smelter Look-up'!$F$4,$V1183-4,0)))</f>
        <v/>
      </c>
      <c r="H1183" s="156" t="str">
        <f ca="1">IF(ISERROR($V1183),"",OFFSET('Smelter Look-up'!$G$4,$V1183-4,0))</f>
        <v/>
      </c>
      <c r="I1183" s="157" t="str">
        <f ca="1">IF(ISERROR($V1183),"",OFFSET('Smelter Look-up'!$H$4,$V1183-4,0))</f>
        <v/>
      </c>
      <c r="J1183" s="157" t="str">
        <f ca="1">IF(ISERROR($V1183),"",OFFSET('Smelter Look-up'!$I$4,$V1183-4,0))</f>
        <v/>
      </c>
      <c r="K1183" s="158"/>
      <c r="L1183" s="158"/>
      <c r="M1183" s="158"/>
      <c r="N1183" s="158"/>
      <c r="O1183" s="158"/>
      <c r="P1183" s="157"/>
      <c r="Q1183" s="159"/>
      <c r="R1183" s="155" t="str">
        <f ca="1">IF(ISERROR($V1183),"",OFFSET('Smelter Look-up'!$C$4,$V1183-4,0)&amp;"")</f>
        <v/>
      </c>
      <c r="S1183" s="160" t="str">
        <f t="array" aca="1" ref="S1183" ca="1">IF(B1183="","",IF(ISERROR(MATCH($E1183,CL,0)),"Unknown",INDIRECT("'C'!$A$"&amp;MATCH($E1183,CL,0)+1)))</f>
        <v/>
      </c>
      <c r="T1183" s="160" t="str">
        <f t="array" aca="1" ref="T1183" ca="1">IF(B1183="","",IF(ISERROR(MATCH($J1183,SorP!$B$1:$B$6226,0)),"",INDIRECT("'SorP'!$A$"&amp;MATCH($S1183&amp;$J1183,SorP!C:C,0))))</f>
        <v/>
      </c>
      <c r="U1183" s="161"/>
      <c r="V1183" s="151" t="e">
        <f>IF(C1183="",NA(),IF(OR(C1183="Smelter not listed",C1183="Smelter not yet identified"),MATCH($B1183&amp;$D1183,'Smelter Look-up'!$J:$J,0),MATCH($B1183&amp;$C1183,'Smelter Look-up'!$J:$J,0)))</f>
        <v>#N/A</v>
      </c>
      <c r="W1183" s="134"/>
      <c r="X1183" s="134">
        <f t="shared" ca="1" si="14"/>
        <v>0</v>
      </c>
      <c r="Y1183" s="134"/>
      <c r="Z1183" s="134"/>
      <c r="AA1183" s="134"/>
      <c r="AB1183" s="162" t="str">
        <f t="shared" si="15"/>
        <v/>
      </c>
      <c r="AC1183" s="134"/>
      <c r="AD1183" s="134"/>
      <c r="AE1183" s="134"/>
      <c r="AF1183" s="134"/>
      <c r="AG1183" s="134"/>
      <c r="AH1183" s="134"/>
    </row>
    <row r="1184" spans="1:34" ht="12" customHeight="1">
      <c r="A1184" s="160"/>
      <c r="B1184" s="155" t="str">
        <f t="array" ref="B1184">IF(LEN(A1184)=0,"",INDEX('Smelter Look-up'!$A:$A,MATCH($A1184,'Smelter Look-up'!$E:$E,0)))</f>
        <v/>
      </c>
      <c r="C1184" s="158" t="str">
        <f t="array" ref="C1184">IF(LEN(A1184)=0,"",INDEX('Smelter Look-up'!$C:$C,MATCH($A1184,'Smelter Look-up'!$E:$E,0)))</f>
        <v/>
      </c>
      <c r="D1184" s="155"/>
      <c r="E1184" s="155" t="str">
        <f ca="1">IF(ISERROR($V1184),"",OFFSET('Smelter Look-up'!$D$4,$V1184-4,0)&amp;"")</f>
        <v/>
      </c>
      <c r="F1184" s="155" t="str">
        <f ca="1">IF(ISERROR($V1184),"",OFFSET('Smelter Look-up'!$E$4,$V1184-4,0))</f>
        <v/>
      </c>
      <c r="G1184" s="155" t="str">
        <f ca="1">IF(C1184=$X$4,IF(ISERROR($V1184),"Enter smelter details","RMI"),IF(ISERROR($V1184),"",OFFSET('Smelter Look-up'!$F$4,$V1184-4,0)))</f>
        <v/>
      </c>
      <c r="H1184" s="156" t="str">
        <f ca="1">IF(ISERROR($V1184),"",OFFSET('Smelter Look-up'!$G$4,$V1184-4,0))</f>
        <v/>
      </c>
      <c r="I1184" s="157" t="str">
        <f ca="1">IF(ISERROR($V1184),"",OFFSET('Smelter Look-up'!$H$4,$V1184-4,0))</f>
        <v/>
      </c>
      <c r="J1184" s="157" t="str">
        <f ca="1">IF(ISERROR($V1184),"",OFFSET('Smelter Look-up'!$I$4,$V1184-4,0))</f>
        <v/>
      </c>
      <c r="K1184" s="158"/>
      <c r="L1184" s="158"/>
      <c r="M1184" s="158"/>
      <c r="N1184" s="158"/>
      <c r="O1184" s="158"/>
      <c r="P1184" s="157"/>
      <c r="Q1184" s="159"/>
      <c r="R1184" s="155" t="str">
        <f ca="1">IF(ISERROR($V1184),"",OFFSET('Smelter Look-up'!$C$4,$V1184-4,0)&amp;"")</f>
        <v/>
      </c>
      <c r="S1184" s="160" t="str">
        <f t="array" aca="1" ref="S1184" ca="1">IF(B1184="","",IF(ISERROR(MATCH($E1184,CL,0)),"Unknown",INDIRECT("'C'!$A$"&amp;MATCH($E1184,CL,0)+1)))</f>
        <v/>
      </c>
      <c r="T1184" s="160" t="str">
        <f t="array" aca="1" ref="T1184" ca="1">IF(B1184="","",IF(ISERROR(MATCH($J1184,SorP!$B$1:$B$6226,0)),"",INDIRECT("'SorP'!$A$"&amp;MATCH($S1184&amp;$J1184,SorP!C:C,0))))</f>
        <v/>
      </c>
      <c r="U1184" s="161"/>
      <c r="V1184" s="151" t="e">
        <f>IF(C1184="",NA(),IF(OR(C1184="Smelter not listed",C1184="Smelter not yet identified"),MATCH($B1184&amp;$D1184,'Smelter Look-up'!$J:$J,0),MATCH($B1184&amp;$C1184,'Smelter Look-up'!$J:$J,0)))</f>
        <v>#N/A</v>
      </c>
      <c r="W1184" s="134"/>
      <c r="X1184" s="134">
        <f t="shared" ca="1" si="14"/>
        <v>0</v>
      </c>
      <c r="Y1184" s="134"/>
      <c r="Z1184" s="134"/>
      <c r="AA1184" s="134"/>
      <c r="AB1184" s="162" t="str">
        <f t="shared" si="15"/>
        <v/>
      </c>
      <c r="AC1184" s="134"/>
      <c r="AD1184" s="134"/>
      <c r="AE1184" s="134"/>
      <c r="AF1184" s="134"/>
      <c r="AG1184" s="134"/>
      <c r="AH1184" s="134"/>
    </row>
    <row r="1185" spans="1:34" ht="12" customHeight="1">
      <c r="A1185" s="160"/>
      <c r="B1185" s="155" t="str">
        <f t="array" ref="B1185">IF(LEN(A1185)=0,"",INDEX('Smelter Look-up'!$A:$A,MATCH($A1185,'Smelter Look-up'!$E:$E,0)))</f>
        <v/>
      </c>
      <c r="C1185" s="158" t="str">
        <f t="array" ref="C1185">IF(LEN(A1185)=0,"",INDEX('Smelter Look-up'!$C:$C,MATCH($A1185,'Smelter Look-up'!$E:$E,0)))</f>
        <v/>
      </c>
      <c r="D1185" s="155"/>
      <c r="E1185" s="155" t="str">
        <f ca="1">IF(ISERROR($V1185),"",OFFSET('Smelter Look-up'!$D$4,$V1185-4,0)&amp;"")</f>
        <v/>
      </c>
      <c r="F1185" s="155" t="str">
        <f ca="1">IF(ISERROR($V1185),"",OFFSET('Smelter Look-up'!$E$4,$V1185-4,0))</f>
        <v/>
      </c>
      <c r="G1185" s="155" t="str">
        <f ca="1">IF(C1185=$X$4,IF(ISERROR($V1185),"Enter smelter details","RMI"),IF(ISERROR($V1185),"",OFFSET('Smelter Look-up'!$F$4,$V1185-4,0)))</f>
        <v/>
      </c>
      <c r="H1185" s="156" t="str">
        <f ca="1">IF(ISERROR($V1185),"",OFFSET('Smelter Look-up'!$G$4,$V1185-4,0))</f>
        <v/>
      </c>
      <c r="I1185" s="157" t="str">
        <f ca="1">IF(ISERROR($V1185),"",OFFSET('Smelter Look-up'!$H$4,$V1185-4,0))</f>
        <v/>
      </c>
      <c r="J1185" s="157" t="str">
        <f ca="1">IF(ISERROR($V1185),"",OFFSET('Smelter Look-up'!$I$4,$V1185-4,0))</f>
        <v/>
      </c>
      <c r="K1185" s="158"/>
      <c r="L1185" s="158"/>
      <c r="M1185" s="158"/>
      <c r="N1185" s="158"/>
      <c r="O1185" s="158"/>
      <c r="P1185" s="157"/>
      <c r="Q1185" s="159"/>
      <c r="R1185" s="155" t="str">
        <f ca="1">IF(ISERROR($V1185),"",OFFSET('Smelter Look-up'!$C$4,$V1185-4,0)&amp;"")</f>
        <v/>
      </c>
      <c r="S1185" s="160" t="str">
        <f t="array" aca="1" ref="S1185" ca="1">IF(B1185="","",IF(ISERROR(MATCH($E1185,CL,0)),"Unknown",INDIRECT("'C'!$A$"&amp;MATCH($E1185,CL,0)+1)))</f>
        <v/>
      </c>
      <c r="T1185" s="160" t="str">
        <f t="array" aca="1" ref="T1185" ca="1">IF(B1185="","",IF(ISERROR(MATCH($J1185,SorP!$B$1:$B$6226,0)),"",INDIRECT("'SorP'!$A$"&amp;MATCH($S1185&amp;$J1185,SorP!C:C,0))))</f>
        <v/>
      </c>
      <c r="U1185" s="161"/>
      <c r="V1185" s="151" t="e">
        <f>IF(C1185="",NA(),IF(OR(C1185="Smelter not listed",C1185="Smelter not yet identified"),MATCH($B1185&amp;$D1185,'Smelter Look-up'!$J:$J,0),MATCH($B1185&amp;$C1185,'Smelter Look-up'!$J:$J,0)))</f>
        <v>#N/A</v>
      </c>
      <c r="W1185" s="134"/>
      <c r="X1185" s="134">
        <f t="shared" ca="1" si="14"/>
        <v>0</v>
      </c>
      <c r="Y1185" s="134"/>
      <c r="Z1185" s="134"/>
      <c r="AA1185" s="134"/>
      <c r="AB1185" s="162" t="str">
        <f t="shared" si="15"/>
        <v/>
      </c>
      <c r="AC1185" s="134"/>
      <c r="AD1185" s="134"/>
      <c r="AE1185" s="134"/>
      <c r="AF1185" s="134"/>
      <c r="AG1185" s="134"/>
      <c r="AH1185" s="134"/>
    </row>
    <row r="1186" spans="1:34" ht="12" customHeight="1">
      <c r="A1186" s="160"/>
      <c r="B1186" s="155" t="str">
        <f t="array" ref="B1186">IF(LEN(A1186)=0,"",INDEX('Smelter Look-up'!$A:$A,MATCH($A1186,'Smelter Look-up'!$E:$E,0)))</f>
        <v/>
      </c>
      <c r="C1186" s="158" t="str">
        <f t="array" ref="C1186">IF(LEN(A1186)=0,"",INDEX('Smelter Look-up'!$C:$C,MATCH($A1186,'Smelter Look-up'!$E:$E,0)))</f>
        <v/>
      </c>
      <c r="D1186" s="155"/>
      <c r="E1186" s="155" t="str">
        <f ca="1">IF(ISERROR($V1186),"",OFFSET('Smelter Look-up'!$D$4,$V1186-4,0)&amp;"")</f>
        <v/>
      </c>
      <c r="F1186" s="155" t="str">
        <f ca="1">IF(ISERROR($V1186),"",OFFSET('Smelter Look-up'!$E$4,$V1186-4,0))</f>
        <v/>
      </c>
      <c r="G1186" s="155" t="str">
        <f ca="1">IF(C1186=$X$4,IF(ISERROR($V1186),"Enter smelter details","RMI"),IF(ISERROR($V1186),"",OFFSET('Smelter Look-up'!$F$4,$V1186-4,0)))</f>
        <v/>
      </c>
      <c r="H1186" s="156" t="str">
        <f ca="1">IF(ISERROR($V1186),"",OFFSET('Smelter Look-up'!$G$4,$V1186-4,0))</f>
        <v/>
      </c>
      <c r="I1186" s="157" t="str">
        <f ca="1">IF(ISERROR($V1186),"",OFFSET('Smelter Look-up'!$H$4,$V1186-4,0))</f>
        <v/>
      </c>
      <c r="J1186" s="157" t="str">
        <f ca="1">IF(ISERROR($V1186),"",OFFSET('Smelter Look-up'!$I$4,$V1186-4,0))</f>
        <v/>
      </c>
      <c r="K1186" s="158"/>
      <c r="L1186" s="158"/>
      <c r="M1186" s="158"/>
      <c r="N1186" s="158"/>
      <c r="O1186" s="158"/>
      <c r="P1186" s="157"/>
      <c r="Q1186" s="159"/>
      <c r="R1186" s="155" t="str">
        <f ca="1">IF(ISERROR($V1186),"",OFFSET('Smelter Look-up'!$C$4,$V1186-4,0)&amp;"")</f>
        <v/>
      </c>
      <c r="S1186" s="160" t="str">
        <f t="array" aca="1" ref="S1186" ca="1">IF(B1186="","",IF(ISERROR(MATCH($E1186,CL,0)),"Unknown",INDIRECT("'C'!$A$"&amp;MATCH($E1186,CL,0)+1)))</f>
        <v/>
      </c>
      <c r="T1186" s="160" t="str">
        <f t="array" aca="1" ref="T1186" ca="1">IF(B1186="","",IF(ISERROR(MATCH($J1186,SorP!$B$1:$B$6226,0)),"",INDIRECT("'SorP'!$A$"&amp;MATCH($S1186&amp;$J1186,SorP!C:C,0))))</f>
        <v/>
      </c>
      <c r="U1186" s="161"/>
      <c r="V1186" s="151" t="e">
        <f>IF(C1186="",NA(),IF(OR(C1186="Smelter not listed",C1186="Smelter not yet identified"),MATCH($B1186&amp;$D1186,'Smelter Look-up'!$J:$J,0),MATCH($B1186&amp;$C1186,'Smelter Look-up'!$J:$J,0)))</f>
        <v>#N/A</v>
      </c>
      <c r="W1186" s="134"/>
      <c r="X1186" s="134">
        <f t="shared" ca="1" si="14"/>
        <v>0</v>
      </c>
      <c r="Y1186" s="134"/>
      <c r="Z1186" s="134"/>
      <c r="AA1186" s="134"/>
      <c r="AB1186" s="162" t="str">
        <f t="shared" si="15"/>
        <v/>
      </c>
      <c r="AC1186" s="134"/>
      <c r="AD1186" s="134"/>
      <c r="AE1186" s="134"/>
      <c r="AF1186" s="134"/>
      <c r="AG1186" s="134"/>
      <c r="AH1186" s="134"/>
    </row>
    <row r="1187" spans="1:34" ht="12" customHeight="1">
      <c r="A1187" s="160"/>
      <c r="B1187" s="155" t="str">
        <f t="array" ref="B1187">IF(LEN(A1187)=0,"",INDEX('Smelter Look-up'!$A:$A,MATCH($A1187,'Smelter Look-up'!$E:$E,0)))</f>
        <v/>
      </c>
      <c r="C1187" s="158" t="str">
        <f t="array" ref="C1187">IF(LEN(A1187)=0,"",INDEX('Smelter Look-up'!$C:$C,MATCH($A1187,'Smelter Look-up'!$E:$E,0)))</f>
        <v/>
      </c>
      <c r="D1187" s="155"/>
      <c r="E1187" s="155" t="str">
        <f ca="1">IF(ISERROR($V1187),"",OFFSET('Smelter Look-up'!$D$4,$V1187-4,0)&amp;"")</f>
        <v/>
      </c>
      <c r="F1187" s="155" t="str">
        <f ca="1">IF(ISERROR($V1187),"",OFFSET('Smelter Look-up'!$E$4,$V1187-4,0))</f>
        <v/>
      </c>
      <c r="G1187" s="155" t="str">
        <f ca="1">IF(C1187=$X$4,IF(ISERROR($V1187),"Enter smelter details","RMI"),IF(ISERROR($V1187),"",OFFSET('Smelter Look-up'!$F$4,$V1187-4,0)))</f>
        <v/>
      </c>
      <c r="H1187" s="156" t="str">
        <f ca="1">IF(ISERROR($V1187),"",OFFSET('Smelter Look-up'!$G$4,$V1187-4,0))</f>
        <v/>
      </c>
      <c r="I1187" s="157" t="str">
        <f ca="1">IF(ISERROR($V1187),"",OFFSET('Smelter Look-up'!$H$4,$V1187-4,0))</f>
        <v/>
      </c>
      <c r="J1187" s="157" t="str">
        <f ca="1">IF(ISERROR($V1187),"",OFFSET('Smelter Look-up'!$I$4,$V1187-4,0))</f>
        <v/>
      </c>
      <c r="K1187" s="158"/>
      <c r="L1187" s="158"/>
      <c r="M1187" s="158"/>
      <c r="N1187" s="158"/>
      <c r="O1187" s="158"/>
      <c r="P1187" s="157"/>
      <c r="Q1187" s="159"/>
      <c r="R1187" s="155" t="str">
        <f ca="1">IF(ISERROR($V1187),"",OFFSET('Smelter Look-up'!$C$4,$V1187-4,0)&amp;"")</f>
        <v/>
      </c>
      <c r="S1187" s="160" t="str">
        <f t="array" aca="1" ref="S1187" ca="1">IF(B1187="","",IF(ISERROR(MATCH($E1187,CL,0)),"Unknown",INDIRECT("'C'!$A$"&amp;MATCH($E1187,CL,0)+1)))</f>
        <v/>
      </c>
      <c r="T1187" s="160" t="str">
        <f t="array" aca="1" ref="T1187" ca="1">IF(B1187="","",IF(ISERROR(MATCH($J1187,SorP!$B$1:$B$6226,0)),"",INDIRECT("'SorP'!$A$"&amp;MATCH($S1187&amp;$J1187,SorP!C:C,0))))</f>
        <v/>
      </c>
      <c r="U1187" s="161"/>
      <c r="V1187" s="151" t="e">
        <f>IF(C1187="",NA(),IF(OR(C1187="Smelter not listed",C1187="Smelter not yet identified"),MATCH($B1187&amp;$D1187,'Smelter Look-up'!$J:$J,0),MATCH($B1187&amp;$C1187,'Smelter Look-up'!$J:$J,0)))</f>
        <v>#N/A</v>
      </c>
      <c r="W1187" s="134"/>
      <c r="X1187" s="134">
        <f t="shared" ca="1" si="14"/>
        <v>0</v>
      </c>
      <c r="Y1187" s="134"/>
      <c r="Z1187" s="134"/>
      <c r="AA1187" s="134"/>
      <c r="AB1187" s="162" t="str">
        <f t="shared" si="15"/>
        <v/>
      </c>
      <c r="AC1187" s="134"/>
      <c r="AD1187" s="134"/>
      <c r="AE1187" s="134"/>
      <c r="AF1187" s="134"/>
      <c r="AG1187" s="134"/>
      <c r="AH1187" s="134"/>
    </row>
    <row r="1188" spans="1:34" ht="12" customHeight="1">
      <c r="A1188" s="160"/>
      <c r="B1188" s="155" t="str">
        <f t="array" ref="B1188">IF(LEN(A1188)=0,"",INDEX('Smelter Look-up'!$A:$A,MATCH($A1188,'Smelter Look-up'!$E:$E,0)))</f>
        <v/>
      </c>
      <c r="C1188" s="158" t="str">
        <f t="array" ref="C1188">IF(LEN(A1188)=0,"",INDEX('Smelter Look-up'!$C:$C,MATCH($A1188,'Smelter Look-up'!$E:$E,0)))</f>
        <v/>
      </c>
      <c r="D1188" s="155"/>
      <c r="E1188" s="155" t="str">
        <f ca="1">IF(ISERROR($V1188),"",OFFSET('Smelter Look-up'!$D$4,$V1188-4,0)&amp;"")</f>
        <v/>
      </c>
      <c r="F1188" s="155" t="str">
        <f ca="1">IF(ISERROR($V1188),"",OFFSET('Smelter Look-up'!$E$4,$V1188-4,0))</f>
        <v/>
      </c>
      <c r="G1188" s="155" t="str">
        <f ca="1">IF(C1188=$X$4,IF(ISERROR($V1188),"Enter smelter details","RMI"),IF(ISERROR($V1188),"",OFFSET('Smelter Look-up'!$F$4,$V1188-4,0)))</f>
        <v/>
      </c>
      <c r="H1188" s="156" t="str">
        <f ca="1">IF(ISERROR($V1188),"",OFFSET('Smelter Look-up'!$G$4,$V1188-4,0))</f>
        <v/>
      </c>
      <c r="I1188" s="157" t="str">
        <f ca="1">IF(ISERROR($V1188),"",OFFSET('Smelter Look-up'!$H$4,$V1188-4,0))</f>
        <v/>
      </c>
      <c r="J1188" s="157" t="str">
        <f ca="1">IF(ISERROR($V1188),"",OFFSET('Smelter Look-up'!$I$4,$V1188-4,0))</f>
        <v/>
      </c>
      <c r="K1188" s="158"/>
      <c r="L1188" s="158"/>
      <c r="M1188" s="158"/>
      <c r="N1188" s="158"/>
      <c r="O1188" s="158"/>
      <c r="P1188" s="157"/>
      <c r="Q1188" s="159"/>
      <c r="R1188" s="155" t="str">
        <f ca="1">IF(ISERROR($V1188),"",OFFSET('Smelter Look-up'!$C$4,$V1188-4,0)&amp;"")</f>
        <v/>
      </c>
      <c r="S1188" s="160" t="str">
        <f t="array" aca="1" ref="S1188" ca="1">IF(B1188="","",IF(ISERROR(MATCH($E1188,CL,0)),"Unknown",INDIRECT("'C'!$A$"&amp;MATCH($E1188,CL,0)+1)))</f>
        <v/>
      </c>
      <c r="T1188" s="160" t="str">
        <f t="array" aca="1" ref="T1188" ca="1">IF(B1188="","",IF(ISERROR(MATCH($J1188,SorP!$B$1:$B$6226,0)),"",INDIRECT("'SorP'!$A$"&amp;MATCH($S1188&amp;$J1188,SorP!C:C,0))))</f>
        <v/>
      </c>
      <c r="U1188" s="161"/>
      <c r="V1188" s="151" t="e">
        <f>IF(C1188="",NA(),IF(OR(C1188="Smelter not listed",C1188="Smelter not yet identified"),MATCH($B1188&amp;$D1188,'Smelter Look-up'!$J:$J,0),MATCH($B1188&amp;$C1188,'Smelter Look-up'!$J:$J,0)))</f>
        <v>#N/A</v>
      </c>
      <c r="W1188" s="134"/>
      <c r="X1188" s="134">
        <f t="shared" ca="1" si="14"/>
        <v>0</v>
      </c>
      <c r="Y1188" s="134"/>
      <c r="Z1188" s="134"/>
      <c r="AA1188" s="134"/>
      <c r="AB1188" s="162" t="str">
        <f t="shared" si="15"/>
        <v/>
      </c>
      <c r="AC1188" s="134"/>
      <c r="AD1188" s="134"/>
      <c r="AE1188" s="134"/>
      <c r="AF1188" s="134"/>
      <c r="AG1188" s="134"/>
      <c r="AH1188" s="134"/>
    </row>
    <row r="1189" spans="1:34" ht="12" customHeight="1">
      <c r="A1189" s="160"/>
      <c r="B1189" s="155" t="str">
        <f t="array" ref="B1189">IF(LEN(A1189)=0,"",INDEX('Smelter Look-up'!$A:$A,MATCH($A1189,'Smelter Look-up'!$E:$E,0)))</f>
        <v/>
      </c>
      <c r="C1189" s="158" t="str">
        <f t="array" ref="C1189">IF(LEN(A1189)=0,"",INDEX('Smelter Look-up'!$C:$C,MATCH($A1189,'Smelter Look-up'!$E:$E,0)))</f>
        <v/>
      </c>
      <c r="D1189" s="155"/>
      <c r="E1189" s="155" t="str">
        <f ca="1">IF(ISERROR($V1189),"",OFFSET('Smelter Look-up'!$D$4,$V1189-4,0)&amp;"")</f>
        <v/>
      </c>
      <c r="F1189" s="155" t="str">
        <f ca="1">IF(ISERROR($V1189),"",OFFSET('Smelter Look-up'!$E$4,$V1189-4,0))</f>
        <v/>
      </c>
      <c r="G1189" s="155" t="str">
        <f ca="1">IF(C1189=$X$4,IF(ISERROR($V1189),"Enter smelter details","RMI"),IF(ISERROR($V1189),"",OFFSET('Smelter Look-up'!$F$4,$V1189-4,0)))</f>
        <v/>
      </c>
      <c r="H1189" s="156" t="str">
        <f ca="1">IF(ISERROR($V1189),"",OFFSET('Smelter Look-up'!$G$4,$V1189-4,0))</f>
        <v/>
      </c>
      <c r="I1189" s="157" t="str">
        <f ca="1">IF(ISERROR($V1189),"",OFFSET('Smelter Look-up'!$H$4,$V1189-4,0))</f>
        <v/>
      </c>
      <c r="J1189" s="157" t="str">
        <f ca="1">IF(ISERROR($V1189),"",OFFSET('Smelter Look-up'!$I$4,$V1189-4,0))</f>
        <v/>
      </c>
      <c r="K1189" s="158"/>
      <c r="L1189" s="158"/>
      <c r="M1189" s="158"/>
      <c r="N1189" s="158"/>
      <c r="O1189" s="158"/>
      <c r="P1189" s="157"/>
      <c r="Q1189" s="159"/>
      <c r="R1189" s="155" t="str">
        <f ca="1">IF(ISERROR($V1189),"",OFFSET('Smelter Look-up'!$C$4,$V1189-4,0)&amp;"")</f>
        <v/>
      </c>
      <c r="S1189" s="160" t="str">
        <f t="array" aca="1" ref="S1189" ca="1">IF(B1189="","",IF(ISERROR(MATCH($E1189,CL,0)),"Unknown",INDIRECT("'C'!$A$"&amp;MATCH($E1189,CL,0)+1)))</f>
        <v/>
      </c>
      <c r="T1189" s="160" t="str">
        <f t="array" aca="1" ref="T1189" ca="1">IF(B1189="","",IF(ISERROR(MATCH($J1189,SorP!$B$1:$B$6226,0)),"",INDIRECT("'SorP'!$A$"&amp;MATCH($S1189&amp;$J1189,SorP!C:C,0))))</f>
        <v/>
      </c>
      <c r="U1189" s="161"/>
      <c r="V1189" s="151" t="e">
        <f>IF(C1189="",NA(),IF(OR(C1189="Smelter not listed",C1189="Smelter not yet identified"),MATCH($B1189&amp;$D1189,'Smelter Look-up'!$J:$J,0),MATCH($B1189&amp;$C1189,'Smelter Look-up'!$J:$J,0)))</f>
        <v>#N/A</v>
      </c>
      <c r="W1189" s="134"/>
      <c r="X1189" s="134">
        <f t="shared" ca="1" si="14"/>
        <v>0</v>
      </c>
      <c r="Y1189" s="134"/>
      <c r="Z1189" s="134"/>
      <c r="AA1189" s="134"/>
      <c r="AB1189" s="162" t="str">
        <f t="shared" si="15"/>
        <v/>
      </c>
      <c r="AC1189" s="134"/>
      <c r="AD1189" s="134"/>
      <c r="AE1189" s="134"/>
      <c r="AF1189" s="134"/>
      <c r="AG1189" s="134"/>
      <c r="AH1189" s="134"/>
    </row>
    <row r="1190" spans="1:34" ht="12" customHeight="1">
      <c r="A1190" s="160"/>
      <c r="B1190" s="155" t="str">
        <f t="array" ref="B1190">IF(LEN(A1190)=0,"",INDEX('Smelter Look-up'!$A:$A,MATCH($A1190,'Smelter Look-up'!$E:$E,0)))</f>
        <v/>
      </c>
      <c r="C1190" s="158" t="str">
        <f t="array" ref="C1190">IF(LEN(A1190)=0,"",INDEX('Smelter Look-up'!$C:$C,MATCH($A1190,'Smelter Look-up'!$E:$E,0)))</f>
        <v/>
      </c>
      <c r="D1190" s="155"/>
      <c r="E1190" s="155" t="str">
        <f ca="1">IF(ISERROR($V1190),"",OFFSET('Smelter Look-up'!$D$4,$V1190-4,0)&amp;"")</f>
        <v/>
      </c>
      <c r="F1190" s="155" t="str">
        <f ca="1">IF(ISERROR($V1190),"",OFFSET('Smelter Look-up'!$E$4,$V1190-4,0))</f>
        <v/>
      </c>
      <c r="G1190" s="155" t="str">
        <f ca="1">IF(C1190=$X$4,IF(ISERROR($V1190),"Enter smelter details","RMI"),IF(ISERROR($V1190),"",OFFSET('Smelter Look-up'!$F$4,$V1190-4,0)))</f>
        <v/>
      </c>
      <c r="H1190" s="156" t="str">
        <f ca="1">IF(ISERROR($V1190),"",OFFSET('Smelter Look-up'!$G$4,$V1190-4,0))</f>
        <v/>
      </c>
      <c r="I1190" s="157" t="str">
        <f ca="1">IF(ISERROR($V1190),"",OFFSET('Smelter Look-up'!$H$4,$V1190-4,0))</f>
        <v/>
      </c>
      <c r="J1190" s="157" t="str">
        <f ca="1">IF(ISERROR($V1190),"",OFFSET('Smelter Look-up'!$I$4,$V1190-4,0))</f>
        <v/>
      </c>
      <c r="K1190" s="158"/>
      <c r="L1190" s="158"/>
      <c r="M1190" s="158"/>
      <c r="N1190" s="158"/>
      <c r="O1190" s="158"/>
      <c r="P1190" s="157"/>
      <c r="Q1190" s="159"/>
      <c r="R1190" s="155" t="str">
        <f ca="1">IF(ISERROR($V1190),"",OFFSET('Smelter Look-up'!$C$4,$V1190-4,0)&amp;"")</f>
        <v/>
      </c>
      <c r="S1190" s="160" t="str">
        <f t="array" aca="1" ref="S1190" ca="1">IF(B1190="","",IF(ISERROR(MATCH($E1190,CL,0)),"Unknown",INDIRECT("'C'!$A$"&amp;MATCH($E1190,CL,0)+1)))</f>
        <v/>
      </c>
      <c r="T1190" s="160" t="str">
        <f t="array" aca="1" ref="T1190" ca="1">IF(B1190="","",IF(ISERROR(MATCH($J1190,SorP!$B$1:$B$6226,0)),"",INDIRECT("'SorP'!$A$"&amp;MATCH($S1190&amp;$J1190,SorP!C:C,0))))</f>
        <v/>
      </c>
      <c r="U1190" s="161"/>
      <c r="V1190" s="151" t="e">
        <f>IF(C1190="",NA(),IF(OR(C1190="Smelter not listed",C1190="Smelter not yet identified"),MATCH($B1190&amp;$D1190,'Smelter Look-up'!$J:$J,0),MATCH($B1190&amp;$C1190,'Smelter Look-up'!$J:$J,0)))</f>
        <v>#N/A</v>
      </c>
      <c r="W1190" s="134"/>
      <c r="X1190" s="134">
        <f t="shared" ca="1" si="14"/>
        <v>0</v>
      </c>
      <c r="Y1190" s="134"/>
      <c r="Z1190" s="134"/>
      <c r="AA1190" s="134"/>
      <c r="AB1190" s="162" t="str">
        <f t="shared" si="15"/>
        <v/>
      </c>
      <c r="AC1190" s="134"/>
      <c r="AD1190" s="134"/>
      <c r="AE1190" s="134"/>
      <c r="AF1190" s="134"/>
      <c r="AG1190" s="134"/>
      <c r="AH1190" s="134"/>
    </row>
    <row r="1191" spans="1:34" ht="12" customHeight="1">
      <c r="A1191" s="160"/>
      <c r="B1191" s="155" t="str">
        <f t="array" ref="B1191">IF(LEN(A1191)=0,"",INDEX('Smelter Look-up'!$A:$A,MATCH($A1191,'Smelter Look-up'!$E:$E,0)))</f>
        <v/>
      </c>
      <c r="C1191" s="158" t="str">
        <f t="array" ref="C1191">IF(LEN(A1191)=0,"",INDEX('Smelter Look-up'!$C:$C,MATCH($A1191,'Smelter Look-up'!$E:$E,0)))</f>
        <v/>
      </c>
      <c r="D1191" s="155"/>
      <c r="E1191" s="155" t="str">
        <f ca="1">IF(ISERROR($V1191),"",OFFSET('Smelter Look-up'!$D$4,$V1191-4,0)&amp;"")</f>
        <v/>
      </c>
      <c r="F1191" s="155" t="str">
        <f ca="1">IF(ISERROR($V1191),"",OFFSET('Smelter Look-up'!$E$4,$V1191-4,0))</f>
        <v/>
      </c>
      <c r="G1191" s="155" t="str">
        <f ca="1">IF(C1191=$X$4,IF(ISERROR($V1191),"Enter smelter details","RMI"),IF(ISERROR($V1191),"",OFFSET('Smelter Look-up'!$F$4,$V1191-4,0)))</f>
        <v/>
      </c>
      <c r="H1191" s="156" t="str">
        <f ca="1">IF(ISERROR($V1191),"",OFFSET('Smelter Look-up'!$G$4,$V1191-4,0))</f>
        <v/>
      </c>
      <c r="I1191" s="157" t="str">
        <f ca="1">IF(ISERROR($V1191),"",OFFSET('Smelter Look-up'!$H$4,$V1191-4,0))</f>
        <v/>
      </c>
      <c r="J1191" s="157" t="str">
        <f ca="1">IF(ISERROR($V1191),"",OFFSET('Smelter Look-up'!$I$4,$V1191-4,0))</f>
        <v/>
      </c>
      <c r="K1191" s="158"/>
      <c r="L1191" s="158"/>
      <c r="M1191" s="158"/>
      <c r="N1191" s="158"/>
      <c r="O1191" s="158"/>
      <c r="P1191" s="157"/>
      <c r="Q1191" s="159"/>
      <c r="R1191" s="155" t="str">
        <f ca="1">IF(ISERROR($V1191),"",OFFSET('Smelter Look-up'!$C$4,$V1191-4,0)&amp;"")</f>
        <v/>
      </c>
      <c r="S1191" s="160" t="str">
        <f t="array" aca="1" ref="S1191" ca="1">IF(B1191="","",IF(ISERROR(MATCH($E1191,CL,0)),"Unknown",INDIRECT("'C'!$A$"&amp;MATCH($E1191,CL,0)+1)))</f>
        <v/>
      </c>
      <c r="T1191" s="160" t="str">
        <f t="array" aca="1" ref="T1191" ca="1">IF(B1191="","",IF(ISERROR(MATCH($J1191,SorP!$B$1:$B$6226,0)),"",INDIRECT("'SorP'!$A$"&amp;MATCH($S1191&amp;$J1191,SorP!C:C,0))))</f>
        <v/>
      </c>
      <c r="U1191" s="161"/>
      <c r="V1191" s="151" t="e">
        <f>IF(C1191="",NA(),IF(OR(C1191="Smelter not listed",C1191="Smelter not yet identified"),MATCH($B1191&amp;$D1191,'Smelter Look-up'!$J:$J,0),MATCH($B1191&amp;$C1191,'Smelter Look-up'!$J:$J,0)))</f>
        <v>#N/A</v>
      </c>
      <c r="W1191" s="134"/>
      <c r="X1191" s="134">
        <f t="shared" ca="1" si="14"/>
        <v>0</v>
      </c>
      <c r="Y1191" s="134"/>
      <c r="Z1191" s="134"/>
      <c r="AA1191" s="134"/>
      <c r="AB1191" s="162" t="str">
        <f t="shared" si="15"/>
        <v/>
      </c>
      <c r="AC1191" s="134"/>
      <c r="AD1191" s="134"/>
      <c r="AE1191" s="134"/>
      <c r="AF1191" s="134"/>
      <c r="AG1191" s="134"/>
      <c r="AH1191" s="134"/>
    </row>
    <row r="1192" spans="1:34" ht="12" customHeight="1">
      <c r="A1192" s="160"/>
      <c r="B1192" s="155" t="str">
        <f t="array" ref="B1192">IF(LEN(A1192)=0,"",INDEX('Smelter Look-up'!$A:$A,MATCH($A1192,'Smelter Look-up'!$E:$E,0)))</f>
        <v/>
      </c>
      <c r="C1192" s="158" t="str">
        <f t="array" ref="C1192">IF(LEN(A1192)=0,"",INDEX('Smelter Look-up'!$C:$C,MATCH($A1192,'Smelter Look-up'!$E:$E,0)))</f>
        <v/>
      </c>
      <c r="D1192" s="155"/>
      <c r="E1192" s="155" t="str">
        <f ca="1">IF(ISERROR($V1192),"",OFFSET('Smelter Look-up'!$D$4,$V1192-4,0)&amp;"")</f>
        <v/>
      </c>
      <c r="F1192" s="155" t="str">
        <f ca="1">IF(ISERROR($V1192),"",OFFSET('Smelter Look-up'!$E$4,$V1192-4,0))</f>
        <v/>
      </c>
      <c r="G1192" s="155" t="str">
        <f ca="1">IF(C1192=$X$4,IF(ISERROR($V1192),"Enter smelter details","RMI"),IF(ISERROR($V1192),"",OFFSET('Smelter Look-up'!$F$4,$V1192-4,0)))</f>
        <v/>
      </c>
      <c r="H1192" s="156" t="str">
        <f ca="1">IF(ISERROR($V1192),"",OFFSET('Smelter Look-up'!$G$4,$V1192-4,0))</f>
        <v/>
      </c>
      <c r="I1192" s="157" t="str">
        <f ca="1">IF(ISERROR($V1192),"",OFFSET('Smelter Look-up'!$H$4,$V1192-4,0))</f>
        <v/>
      </c>
      <c r="J1192" s="157" t="str">
        <f ca="1">IF(ISERROR($V1192),"",OFFSET('Smelter Look-up'!$I$4,$V1192-4,0))</f>
        <v/>
      </c>
      <c r="K1192" s="158"/>
      <c r="L1192" s="158"/>
      <c r="M1192" s="158"/>
      <c r="N1192" s="158"/>
      <c r="O1192" s="158"/>
      <c r="P1192" s="157"/>
      <c r="Q1192" s="159"/>
      <c r="R1192" s="155" t="str">
        <f ca="1">IF(ISERROR($V1192),"",OFFSET('Smelter Look-up'!$C$4,$V1192-4,0)&amp;"")</f>
        <v/>
      </c>
      <c r="S1192" s="160" t="str">
        <f t="array" aca="1" ref="S1192" ca="1">IF(B1192="","",IF(ISERROR(MATCH($E1192,CL,0)),"Unknown",INDIRECT("'C'!$A$"&amp;MATCH($E1192,CL,0)+1)))</f>
        <v/>
      </c>
      <c r="T1192" s="160" t="str">
        <f t="array" aca="1" ref="T1192" ca="1">IF(B1192="","",IF(ISERROR(MATCH($J1192,SorP!$B$1:$B$6226,0)),"",INDIRECT("'SorP'!$A$"&amp;MATCH($S1192&amp;$J1192,SorP!C:C,0))))</f>
        <v/>
      </c>
      <c r="U1192" s="161"/>
      <c r="V1192" s="151" t="e">
        <f>IF(C1192="",NA(),IF(OR(C1192="Smelter not listed",C1192="Smelter not yet identified"),MATCH($B1192&amp;$D1192,'Smelter Look-up'!$J:$J,0),MATCH($B1192&amp;$C1192,'Smelter Look-up'!$J:$J,0)))</f>
        <v>#N/A</v>
      </c>
      <c r="W1192" s="134"/>
      <c r="X1192" s="134">
        <f t="shared" ca="1" si="14"/>
        <v>0</v>
      </c>
      <c r="Y1192" s="134"/>
      <c r="Z1192" s="134"/>
      <c r="AA1192" s="134"/>
      <c r="AB1192" s="162" t="str">
        <f t="shared" si="15"/>
        <v/>
      </c>
      <c r="AC1192" s="134"/>
      <c r="AD1192" s="134"/>
      <c r="AE1192" s="134"/>
      <c r="AF1192" s="134"/>
      <c r="AG1192" s="134"/>
      <c r="AH1192" s="134"/>
    </row>
    <row r="1193" spans="1:34" ht="12" customHeight="1">
      <c r="A1193" s="160"/>
      <c r="B1193" s="155" t="str">
        <f t="array" ref="B1193">IF(LEN(A1193)=0,"",INDEX('Smelter Look-up'!$A:$A,MATCH($A1193,'Smelter Look-up'!$E:$E,0)))</f>
        <v/>
      </c>
      <c r="C1193" s="158" t="str">
        <f t="array" ref="C1193">IF(LEN(A1193)=0,"",INDEX('Smelter Look-up'!$C:$C,MATCH($A1193,'Smelter Look-up'!$E:$E,0)))</f>
        <v/>
      </c>
      <c r="D1193" s="155"/>
      <c r="E1193" s="155" t="str">
        <f ca="1">IF(ISERROR($V1193),"",OFFSET('Smelter Look-up'!$D$4,$V1193-4,0)&amp;"")</f>
        <v/>
      </c>
      <c r="F1193" s="155" t="str">
        <f ca="1">IF(ISERROR($V1193),"",OFFSET('Smelter Look-up'!$E$4,$V1193-4,0))</f>
        <v/>
      </c>
      <c r="G1193" s="155" t="str">
        <f ca="1">IF(C1193=$X$4,IF(ISERROR($V1193),"Enter smelter details","RMI"),IF(ISERROR($V1193),"",OFFSET('Smelter Look-up'!$F$4,$V1193-4,0)))</f>
        <v/>
      </c>
      <c r="H1193" s="156" t="str">
        <f ca="1">IF(ISERROR($V1193),"",OFFSET('Smelter Look-up'!$G$4,$V1193-4,0))</f>
        <v/>
      </c>
      <c r="I1193" s="157" t="str">
        <f ca="1">IF(ISERROR($V1193),"",OFFSET('Smelter Look-up'!$H$4,$V1193-4,0))</f>
        <v/>
      </c>
      <c r="J1193" s="157" t="str">
        <f ca="1">IF(ISERROR($V1193),"",OFFSET('Smelter Look-up'!$I$4,$V1193-4,0))</f>
        <v/>
      </c>
      <c r="K1193" s="158"/>
      <c r="L1193" s="158"/>
      <c r="M1193" s="158"/>
      <c r="N1193" s="158"/>
      <c r="O1193" s="158"/>
      <c r="P1193" s="157"/>
      <c r="Q1193" s="159"/>
      <c r="R1193" s="155" t="str">
        <f ca="1">IF(ISERROR($V1193),"",OFFSET('Smelter Look-up'!$C$4,$V1193-4,0)&amp;"")</f>
        <v/>
      </c>
      <c r="S1193" s="160" t="str">
        <f t="array" aca="1" ref="S1193" ca="1">IF(B1193="","",IF(ISERROR(MATCH($E1193,CL,0)),"Unknown",INDIRECT("'C'!$A$"&amp;MATCH($E1193,CL,0)+1)))</f>
        <v/>
      </c>
      <c r="T1193" s="160" t="str">
        <f t="array" aca="1" ref="T1193" ca="1">IF(B1193="","",IF(ISERROR(MATCH($J1193,SorP!$B$1:$B$6226,0)),"",INDIRECT("'SorP'!$A$"&amp;MATCH($S1193&amp;$J1193,SorP!C:C,0))))</f>
        <v/>
      </c>
      <c r="U1193" s="161"/>
      <c r="V1193" s="151" t="e">
        <f>IF(C1193="",NA(),IF(OR(C1193="Smelter not listed",C1193="Smelter not yet identified"),MATCH($B1193&amp;$D1193,'Smelter Look-up'!$J:$J,0),MATCH($B1193&amp;$C1193,'Smelter Look-up'!$J:$J,0)))</f>
        <v>#N/A</v>
      </c>
      <c r="W1193" s="134"/>
      <c r="X1193" s="134">
        <f t="shared" ca="1" si="14"/>
        <v>0</v>
      </c>
      <c r="Y1193" s="134"/>
      <c r="Z1193" s="134"/>
      <c r="AA1193" s="134"/>
      <c r="AB1193" s="162" t="str">
        <f t="shared" si="15"/>
        <v/>
      </c>
      <c r="AC1193" s="134"/>
      <c r="AD1193" s="134"/>
      <c r="AE1193" s="134"/>
      <c r="AF1193" s="134"/>
      <c r="AG1193" s="134"/>
      <c r="AH1193" s="134"/>
    </row>
    <row r="1194" spans="1:34" ht="12" customHeight="1">
      <c r="A1194" s="160"/>
      <c r="B1194" s="155" t="str">
        <f t="array" ref="B1194">IF(LEN(A1194)=0,"",INDEX('Smelter Look-up'!$A:$A,MATCH($A1194,'Smelter Look-up'!$E:$E,0)))</f>
        <v/>
      </c>
      <c r="C1194" s="158" t="str">
        <f t="array" ref="C1194">IF(LEN(A1194)=0,"",INDEX('Smelter Look-up'!$C:$C,MATCH($A1194,'Smelter Look-up'!$E:$E,0)))</f>
        <v/>
      </c>
      <c r="D1194" s="155"/>
      <c r="E1194" s="155" t="str">
        <f ca="1">IF(ISERROR($V1194),"",OFFSET('Smelter Look-up'!$D$4,$V1194-4,0)&amp;"")</f>
        <v/>
      </c>
      <c r="F1194" s="155" t="str">
        <f ca="1">IF(ISERROR($V1194),"",OFFSET('Smelter Look-up'!$E$4,$V1194-4,0))</f>
        <v/>
      </c>
      <c r="G1194" s="155" t="str">
        <f ca="1">IF(C1194=$X$4,IF(ISERROR($V1194),"Enter smelter details","RMI"),IF(ISERROR($V1194),"",OFFSET('Smelter Look-up'!$F$4,$V1194-4,0)))</f>
        <v/>
      </c>
      <c r="H1194" s="156" t="str">
        <f ca="1">IF(ISERROR($V1194),"",OFFSET('Smelter Look-up'!$G$4,$V1194-4,0))</f>
        <v/>
      </c>
      <c r="I1194" s="157" t="str">
        <f ca="1">IF(ISERROR($V1194),"",OFFSET('Smelter Look-up'!$H$4,$V1194-4,0))</f>
        <v/>
      </c>
      <c r="J1194" s="157" t="str">
        <f ca="1">IF(ISERROR($V1194),"",OFFSET('Smelter Look-up'!$I$4,$V1194-4,0))</f>
        <v/>
      </c>
      <c r="K1194" s="158"/>
      <c r="L1194" s="158"/>
      <c r="M1194" s="158"/>
      <c r="N1194" s="158"/>
      <c r="O1194" s="158"/>
      <c r="P1194" s="157"/>
      <c r="Q1194" s="159"/>
      <c r="R1194" s="155" t="str">
        <f ca="1">IF(ISERROR($V1194),"",OFFSET('Smelter Look-up'!$C$4,$V1194-4,0)&amp;"")</f>
        <v/>
      </c>
      <c r="S1194" s="160" t="str">
        <f t="array" aca="1" ref="S1194" ca="1">IF(B1194="","",IF(ISERROR(MATCH($E1194,CL,0)),"Unknown",INDIRECT("'C'!$A$"&amp;MATCH($E1194,CL,0)+1)))</f>
        <v/>
      </c>
      <c r="T1194" s="160" t="str">
        <f t="array" aca="1" ref="T1194" ca="1">IF(B1194="","",IF(ISERROR(MATCH($J1194,SorP!$B$1:$B$6226,0)),"",INDIRECT("'SorP'!$A$"&amp;MATCH($S1194&amp;$J1194,SorP!C:C,0))))</f>
        <v/>
      </c>
      <c r="U1194" s="161"/>
      <c r="V1194" s="151" t="e">
        <f>IF(C1194="",NA(),IF(OR(C1194="Smelter not listed",C1194="Smelter not yet identified"),MATCH($B1194&amp;$D1194,'Smelter Look-up'!$J:$J,0),MATCH($B1194&amp;$C1194,'Smelter Look-up'!$J:$J,0)))</f>
        <v>#N/A</v>
      </c>
      <c r="W1194" s="134"/>
      <c r="X1194" s="134">
        <f t="shared" ca="1" si="14"/>
        <v>0</v>
      </c>
      <c r="Y1194" s="134"/>
      <c r="Z1194" s="134"/>
      <c r="AA1194" s="134"/>
      <c r="AB1194" s="162" t="str">
        <f t="shared" si="15"/>
        <v/>
      </c>
      <c r="AC1194" s="134"/>
      <c r="AD1194" s="134"/>
      <c r="AE1194" s="134"/>
      <c r="AF1194" s="134"/>
      <c r="AG1194" s="134"/>
      <c r="AH1194" s="134"/>
    </row>
    <row r="1195" spans="1:34" ht="12" customHeight="1">
      <c r="A1195" s="160"/>
      <c r="B1195" s="155" t="str">
        <f t="array" ref="B1195">IF(LEN(A1195)=0,"",INDEX('Smelter Look-up'!$A:$A,MATCH($A1195,'Smelter Look-up'!$E:$E,0)))</f>
        <v/>
      </c>
      <c r="C1195" s="158" t="str">
        <f t="array" ref="C1195">IF(LEN(A1195)=0,"",INDEX('Smelter Look-up'!$C:$C,MATCH($A1195,'Smelter Look-up'!$E:$E,0)))</f>
        <v/>
      </c>
      <c r="D1195" s="155"/>
      <c r="E1195" s="155" t="str">
        <f ca="1">IF(ISERROR($V1195),"",OFFSET('Smelter Look-up'!$D$4,$V1195-4,0)&amp;"")</f>
        <v/>
      </c>
      <c r="F1195" s="155" t="str">
        <f ca="1">IF(ISERROR($V1195),"",OFFSET('Smelter Look-up'!$E$4,$V1195-4,0))</f>
        <v/>
      </c>
      <c r="G1195" s="155" t="str">
        <f ca="1">IF(C1195=$X$4,IF(ISERROR($V1195),"Enter smelter details","RMI"),IF(ISERROR($V1195),"",OFFSET('Smelter Look-up'!$F$4,$V1195-4,0)))</f>
        <v/>
      </c>
      <c r="H1195" s="156" t="str">
        <f ca="1">IF(ISERROR($V1195),"",OFFSET('Smelter Look-up'!$G$4,$V1195-4,0))</f>
        <v/>
      </c>
      <c r="I1195" s="157" t="str">
        <f ca="1">IF(ISERROR($V1195),"",OFFSET('Smelter Look-up'!$H$4,$V1195-4,0))</f>
        <v/>
      </c>
      <c r="J1195" s="157" t="str">
        <f ca="1">IF(ISERROR($V1195),"",OFFSET('Smelter Look-up'!$I$4,$V1195-4,0))</f>
        <v/>
      </c>
      <c r="K1195" s="158"/>
      <c r="L1195" s="158"/>
      <c r="M1195" s="158"/>
      <c r="N1195" s="158"/>
      <c r="O1195" s="158"/>
      <c r="P1195" s="157"/>
      <c r="Q1195" s="159"/>
      <c r="R1195" s="155" t="str">
        <f ca="1">IF(ISERROR($V1195),"",OFFSET('Smelter Look-up'!$C$4,$V1195-4,0)&amp;"")</f>
        <v/>
      </c>
      <c r="S1195" s="160" t="str">
        <f t="array" aca="1" ref="S1195" ca="1">IF(B1195="","",IF(ISERROR(MATCH($E1195,CL,0)),"Unknown",INDIRECT("'C'!$A$"&amp;MATCH($E1195,CL,0)+1)))</f>
        <v/>
      </c>
      <c r="T1195" s="160" t="str">
        <f t="array" aca="1" ref="T1195" ca="1">IF(B1195="","",IF(ISERROR(MATCH($J1195,SorP!$B$1:$B$6226,0)),"",INDIRECT("'SorP'!$A$"&amp;MATCH($S1195&amp;$J1195,SorP!C:C,0))))</f>
        <v/>
      </c>
      <c r="U1195" s="161"/>
      <c r="V1195" s="151" t="e">
        <f>IF(C1195="",NA(),IF(OR(C1195="Smelter not listed",C1195="Smelter not yet identified"),MATCH($B1195&amp;$D1195,'Smelter Look-up'!$J:$J,0),MATCH($B1195&amp;$C1195,'Smelter Look-up'!$J:$J,0)))</f>
        <v>#N/A</v>
      </c>
      <c r="W1195" s="134"/>
      <c r="X1195" s="134">
        <f t="shared" ca="1" si="14"/>
        <v>0</v>
      </c>
      <c r="Y1195" s="134"/>
      <c r="Z1195" s="134"/>
      <c r="AA1195" s="134"/>
      <c r="AB1195" s="162" t="str">
        <f t="shared" si="15"/>
        <v/>
      </c>
      <c r="AC1195" s="134"/>
      <c r="AD1195" s="134"/>
      <c r="AE1195" s="134"/>
      <c r="AF1195" s="134"/>
      <c r="AG1195" s="134"/>
      <c r="AH1195" s="134"/>
    </row>
    <row r="1196" spans="1:34" ht="12" customHeight="1">
      <c r="A1196" s="160"/>
      <c r="B1196" s="155" t="str">
        <f t="array" ref="B1196">IF(LEN(A1196)=0,"",INDEX('Smelter Look-up'!$A:$A,MATCH($A1196,'Smelter Look-up'!$E:$E,0)))</f>
        <v/>
      </c>
      <c r="C1196" s="158" t="str">
        <f t="array" ref="C1196">IF(LEN(A1196)=0,"",INDEX('Smelter Look-up'!$C:$C,MATCH($A1196,'Smelter Look-up'!$E:$E,0)))</f>
        <v/>
      </c>
      <c r="D1196" s="155"/>
      <c r="E1196" s="155" t="str">
        <f ca="1">IF(ISERROR($V1196),"",OFFSET('Smelter Look-up'!$D$4,$V1196-4,0)&amp;"")</f>
        <v/>
      </c>
      <c r="F1196" s="155" t="str">
        <f ca="1">IF(ISERROR($V1196),"",OFFSET('Smelter Look-up'!$E$4,$V1196-4,0))</f>
        <v/>
      </c>
      <c r="G1196" s="155" t="str">
        <f ca="1">IF(C1196=$X$4,IF(ISERROR($V1196),"Enter smelter details","RMI"),IF(ISERROR($V1196),"",OFFSET('Smelter Look-up'!$F$4,$V1196-4,0)))</f>
        <v/>
      </c>
      <c r="H1196" s="156" t="str">
        <f ca="1">IF(ISERROR($V1196),"",OFFSET('Smelter Look-up'!$G$4,$V1196-4,0))</f>
        <v/>
      </c>
      <c r="I1196" s="157" t="str">
        <f ca="1">IF(ISERROR($V1196),"",OFFSET('Smelter Look-up'!$H$4,$V1196-4,0))</f>
        <v/>
      </c>
      <c r="J1196" s="157" t="str">
        <f ca="1">IF(ISERROR($V1196),"",OFFSET('Smelter Look-up'!$I$4,$V1196-4,0))</f>
        <v/>
      </c>
      <c r="K1196" s="158"/>
      <c r="L1196" s="158"/>
      <c r="M1196" s="158"/>
      <c r="N1196" s="158"/>
      <c r="O1196" s="158"/>
      <c r="P1196" s="157"/>
      <c r="Q1196" s="159"/>
      <c r="R1196" s="155" t="str">
        <f ca="1">IF(ISERROR($V1196),"",OFFSET('Smelter Look-up'!$C$4,$V1196-4,0)&amp;"")</f>
        <v/>
      </c>
      <c r="S1196" s="160" t="str">
        <f t="array" aca="1" ref="S1196" ca="1">IF(B1196="","",IF(ISERROR(MATCH($E1196,CL,0)),"Unknown",INDIRECT("'C'!$A$"&amp;MATCH($E1196,CL,0)+1)))</f>
        <v/>
      </c>
      <c r="T1196" s="160" t="str">
        <f t="array" aca="1" ref="T1196" ca="1">IF(B1196="","",IF(ISERROR(MATCH($J1196,SorP!$B$1:$B$6226,0)),"",INDIRECT("'SorP'!$A$"&amp;MATCH($S1196&amp;$J1196,SorP!C:C,0))))</f>
        <v/>
      </c>
      <c r="U1196" s="161"/>
      <c r="V1196" s="151" t="e">
        <f>IF(C1196="",NA(),IF(OR(C1196="Smelter not listed",C1196="Smelter not yet identified"),MATCH($B1196&amp;$D1196,'Smelter Look-up'!$J:$J,0),MATCH($B1196&amp;$C1196,'Smelter Look-up'!$J:$J,0)))</f>
        <v>#N/A</v>
      </c>
      <c r="W1196" s="134"/>
      <c r="X1196" s="134">
        <f t="shared" ca="1" si="14"/>
        <v>0</v>
      </c>
      <c r="Y1196" s="134"/>
      <c r="Z1196" s="134"/>
      <c r="AA1196" s="134"/>
      <c r="AB1196" s="162" t="str">
        <f t="shared" si="15"/>
        <v/>
      </c>
      <c r="AC1196" s="134"/>
      <c r="AD1196" s="134"/>
      <c r="AE1196" s="134"/>
      <c r="AF1196" s="134"/>
      <c r="AG1196" s="134"/>
      <c r="AH1196" s="134"/>
    </row>
    <row r="1197" spans="1:34" ht="12" customHeight="1">
      <c r="A1197" s="160"/>
      <c r="B1197" s="155" t="str">
        <f t="array" ref="B1197">IF(LEN(A1197)=0,"",INDEX('Smelter Look-up'!$A:$A,MATCH($A1197,'Smelter Look-up'!$E:$E,0)))</f>
        <v/>
      </c>
      <c r="C1197" s="158" t="str">
        <f t="array" ref="C1197">IF(LEN(A1197)=0,"",INDEX('Smelter Look-up'!$C:$C,MATCH($A1197,'Smelter Look-up'!$E:$E,0)))</f>
        <v/>
      </c>
      <c r="D1197" s="155"/>
      <c r="E1197" s="155" t="str">
        <f ca="1">IF(ISERROR($V1197),"",OFFSET('Smelter Look-up'!$D$4,$V1197-4,0)&amp;"")</f>
        <v/>
      </c>
      <c r="F1197" s="155" t="str">
        <f ca="1">IF(ISERROR($V1197),"",OFFSET('Smelter Look-up'!$E$4,$V1197-4,0))</f>
        <v/>
      </c>
      <c r="G1197" s="155" t="str">
        <f ca="1">IF(C1197=$X$4,IF(ISERROR($V1197),"Enter smelter details","RMI"),IF(ISERROR($V1197),"",OFFSET('Smelter Look-up'!$F$4,$V1197-4,0)))</f>
        <v/>
      </c>
      <c r="H1197" s="156" t="str">
        <f ca="1">IF(ISERROR($V1197),"",OFFSET('Smelter Look-up'!$G$4,$V1197-4,0))</f>
        <v/>
      </c>
      <c r="I1197" s="157" t="str">
        <f ca="1">IF(ISERROR($V1197),"",OFFSET('Smelter Look-up'!$H$4,$V1197-4,0))</f>
        <v/>
      </c>
      <c r="J1197" s="157" t="str">
        <f ca="1">IF(ISERROR($V1197),"",OFFSET('Smelter Look-up'!$I$4,$V1197-4,0))</f>
        <v/>
      </c>
      <c r="K1197" s="158"/>
      <c r="L1197" s="158"/>
      <c r="M1197" s="158"/>
      <c r="N1197" s="158"/>
      <c r="O1197" s="158"/>
      <c r="P1197" s="157"/>
      <c r="Q1197" s="159"/>
      <c r="R1197" s="155" t="str">
        <f ca="1">IF(ISERROR($V1197),"",OFFSET('Smelter Look-up'!$C$4,$V1197-4,0)&amp;"")</f>
        <v/>
      </c>
      <c r="S1197" s="160" t="str">
        <f t="array" aca="1" ref="S1197" ca="1">IF(B1197="","",IF(ISERROR(MATCH($E1197,CL,0)),"Unknown",INDIRECT("'C'!$A$"&amp;MATCH($E1197,CL,0)+1)))</f>
        <v/>
      </c>
      <c r="T1197" s="160" t="str">
        <f t="array" aca="1" ref="T1197" ca="1">IF(B1197="","",IF(ISERROR(MATCH($J1197,SorP!$B$1:$B$6226,0)),"",INDIRECT("'SorP'!$A$"&amp;MATCH($S1197&amp;$J1197,SorP!C:C,0))))</f>
        <v/>
      </c>
      <c r="U1197" s="161"/>
      <c r="V1197" s="151" t="e">
        <f>IF(C1197="",NA(),IF(OR(C1197="Smelter not listed",C1197="Smelter not yet identified"),MATCH($B1197&amp;$D1197,'Smelter Look-up'!$J:$J,0),MATCH($B1197&amp;$C1197,'Smelter Look-up'!$J:$J,0)))</f>
        <v>#N/A</v>
      </c>
      <c r="W1197" s="134"/>
      <c r="X1197" s="134">
        <f t="shared" ca="1" si="14"/>
        <v>0</v>
      </c>
      <c r="Y1197" s="134"/>
      <c r="Z1197" s="134"/>
      <c r="AA1197" s="134"/>
      <c r="AB1197" s="162" t="str">
        <f t="shared" si="15"/>
        <v/>
      </c>
      <c r="AC1197" s="134"/>
      <c r="AD1197" s="134"/>
      <c r="AE1197" s="134"/>
      <c r="AF1197" s="134"/>
      <c r="AG1197" s="134"/>
      <c r="AH1197" s="134"/>
    </row>
    <row r="1198" spans="1:34" ht="12" customHeight="1">
      <c r="A1198" s="160"/>
      <c r="B1198" s="155" t="str">
        <f t="array" ref="B1198">IF(LEN(A1198)=0,"",INDEX('Smelter Look-up'!$A:$A,MATCH($A1198,'Smelter Look-up'!$E:$E,0)))</f>
        <v/>
      </c>
      <c r="C1198" s="158" t="str">
        <f t="array" ref="C1198">IF(LEN(A1198)=0,"",INDEX('Smelter Look-up'!$C:$C,MATCH($A1198,'Smelter Look-up'!$E:$E,0)))</f>
        <v/>
      </c>
      <c r="D1198" s="155"/>
      <c r="E1198" s="155" t="str">
        <f ca="1">IF(ISERROR($V1198),"",OFFSET('Smelter Look-up'!$D$4,$V1198-4,0)&amp;"")</f>
        <v/>
      </c>
      <c r="F1198" s="155" t="str">
        <f ca="1">IF(ISERROR($V1198),"",OFFSET('Smelter Look-up'!$E$4,$V1198-4,0))</f>
        <v/>
      </c>
      <c r="G1198" s="155" t="str">
        <f ca="1">IF(C1198=$X$4,IF(ISERROR($V1198),"Enter smelter details","RMI"),IF(ISERROR($V1198),"",OFFSET('Smelter Look-up'!$F$4,$V1198-4,0)))</f>
        <v/>
      </c>
      <c r="H1198" s="156" t="str">
        <f ca="1">IF(ISERROR($V1198),"",OFFSET('Smelter Look-up'!$G$4,$V1198-4,0))</f>
        <v/>
      </c>
      <c r="I1198" s="157" t="str">
        <f ca="1">IF(ISERROR($V1198),"",OFFSET('Smelter Look-up'!$H$4,$V1198-4,0))</f>
        <v/>
      </c>
      <c r="J1198" s="157" t="str">
        <f ca="1">IF(ISERROR($V1198),"",OFFSET('Smelter Look-up'!$I$4,$V1198-4,0))</f>
        <v/>
      </c>
      <c r="K1198" s="158"/>
      <c r="L1198" s="158"/>
      <c r="M1198" s="158"/>
      <c r="N1198" s="158"/>
      <c r="O1198" s="158"/>
      <c r="P1198" s="157"/>
      <c r="Q1198" s="159"/>
      <c r="R1198" s="155" t="str">
        <f ca="1">IF(ISERROR($V1198),"",OFFSET('Smelter Look-up'!$C$4,$V1198-4,0)&amp;"")</f>
        <v/>
      </c>
      <c r="S1198" s="160" t="str">
        <f t="array" aca="1" ref="S1198" ca="1">IF(B1198="","",IF(ISERROR(MATCH($E1198,CL,0)),"Unknown",INDIRECT("'C'!$A$"&amp;MATCH($E1198,CL,0)+1)))</f>
        <v/>
      </c>
      <c r="T1198" s="160" t="str">
        <f t="array" aca="1" ref="T1198" ca="1">IF(B1198="","",IF(ISERROR(MATCH($J1198,SorP!$B$1:$B$6226,0)),"",INDIRECT("'SorP'!$A$"&amp;MATCH($S1198&amp;$J1198,SorP!C:C,0))))</f>
        <v/>
      </c>
      <c r="U1198" s="161"/>
      <c r="V1198" s="151" t="e">
        <f>IF(C1198="",NA(),IF(OR(C1198="Smelter not listed",C1198="Smelter not yet identified"),MATCH($B1198&amp;$D1198,'Smelter Look-up'!$J:$J,0),MATCH($B1198&amp;$C1198,'Smelter Look-up'!$J:$J,0)))</f>
        <v>#N/A</v>
      </c>
      <c r="W1198" s="134"/>
      <c r="X1198" s="134">
        <f t="shared" ca="1" si="14"/>
        <v>0</v>
      </c>
      <c r="Y1198" s="134"/>
      <c r="Z1198" s="134"/>
      <c r="AA1198" s="134"/>
      <c r="AB1198" s="162" t="str">
        <f t="shared" si="15"/>
        <v/>
      </c>
      <c r="AC1198" s="134"/>
      <c r="AD1198" s="134"/>
      <c r="AE1198" s="134"/>
      <c r="AF1198" s="134"/>
      <c r="AG1198" s="134"/>
      <c r="AH1198" s="134"/>
    </row>
    <row r="1199" spans="1:34" ht="12" customHeight="1">
      <c r="A1199" s="160"/>
      <c r="B1199" s="155" t="str">
        <f t="array" ref="B1199">IF(LEN(A1199)=0,"",INDEX('Smelter Look-up'!$A:$A,MATCH($A1199,'Smelter Look-up'!$E:$E,0)))</f>
        <v/>
      </c>
      <c r="C1199" s="158" t="str">
        <f t="array" ref="C1199">IF(LEN(A1199)=0,"",INDEX('Smelter Look-up'!$C:$C,MATCH($A1199,'Smelter Look-up'!$E:$E,0)))</f>
        <v/>
      </c>
      <c r="D1199" s="155"/>
      <c r="E1199" s="155" t="str">
        <f ca="1">IF(ISERROR($V1199),"",OFFSET('Smelter Look-up'!$D$4,$V1199-4,0)&amp;"")</f>
        <v/>
      </c>
      <c r="F1199" s="155" t="str">
        <f ca="1">IF(ISERROR($V1199),"",OFFSET('Smelter Look-up'!$E$4,$V1199-4,0))</f>
        <v/>
      </c>
      <c r="G1199" s="155" t="str">
        <f ca="1">IF(C1199=$X$4,IF(ISERROR($V1199),"Enter smelter details","RMI"),IF(ISERROR($V1199),"",OFFSET('Smelter Look-up'!$F$4,$V1199-4,0)))</f>
        <v/>
      </c>
      <c r="H1199" s="156" t="str">
        <f ca="1">IF(ISERROR($V1199),"",OFFSET('Smelter Look-up'!$G$4,$V1199-4,0))</f>
        <v/>
      </c>
      <c r="I1199" s="157" t="str">
        <f ca="1">IF(ISERROR($V1199),"",OFFSET('Smelter Look-up'!$H$4,$V1199-4,0))</f>
        <v/>
      </c>
      <c r="J1199" s="157" t="str">
        <f ca="1">IF(ISERROR($V1199),"",OFFSET('Smelter Look-up'!$I$4,$V1199-4,0))</f>
        <v/>
      </c>
      <c r="K1199" s="158"/>
      <c r="L1199" s="158"/>
      <c r="M1199" s="158"/>
      <c r="N1199" s="158"/>
      <c r="O1199" s="158"/>
      <c r="P1199" s="157"/>
      <c r="Q1199" s="159"/>
      <c r="R1199" s="155" t="str">
        <f ca="1">IF(ISERROR($V1199),"",OFFSET('Smelter Look-up'!$C$4,$V1199-4,0)&amp;"")</f>
        <v/>
      </c>
      <c r="S1199" s="160" t="str">
        <f t="array" aca="1" ref="S1199" ca="1">IF(B1199="","",IF(ISERROR(MATCH($E1199,CL,0)),"Unknown",INDIRECT("'C'!$A$"&amp;MATCH($E1199,CL,0)+1)))</f>
        <v/>
      </c>
      <c r="T1199" s="160" t="str">
        <f t="array" aca="1" ref="T1199" ca="1">IF(B1199="","",IF(ISERROR(MATCH($J1199,SorP!$B$1:$B$6226,0)),"",INDIRECT("'SorP'!$A$"&amp;MATCH($S1199&amp;$J1199,SorP!C:C,0))))</f>
        <v/>
      </c>
      <c r="U1199" s="161"/>
      <c r="V1199" s="151" t="e">
        <f>IF(C1199="",NA(),IF(OR(C1199="Smelter not listed",C1199="Smelter not yet identified"),MATCH($B1199&amp;$D1199,'Smelter Look-up'!$J:$J,0),MATCH($B1199&amp;$C1199,'Smelter Look-up'!$J:$J,0)))</f>
        <v>#N/A</v>
      </c>
      <c r="W1199" s="134"/>
      <c r="X1199" s="134">
        <f t="shared" ca="1" si="14"/>
        <v>0</v>
      </c>
      <c r="Y1199" s="134"/>
      <c r="Z1199" s="134"/>
      <c r="AA1199" s="134"/>
      <c r="AB1199" s="162" t="str">
        <f t="shared" si="15"/>
        <v/>
      </c>
      <c r="AC1199" s="134"/>
      <c r="AD1199" s="134"/>
      <c r="AE1199" s="134"/>
      <c r="AF1199" s="134"/>
      <c r="AG1199" s="134"/>
      <c r="AH1199" s="134"/>
    </row>
    <row r="1200" spans="1:34" ht="12" customHeight="1">
      <c r="A1200" s="160"/>
      <c r="B1200" s="155" t="str">
        <f t="array" ref="B1200">IF(LEN(A1200)=0,"",INDEX('Smelter Look-up'!$A:$A,MATCH($A1200,'Smelter Look-up'!$E:$E,0)))</f>
        <v/>
      </c>
      <c r="C1200" s="158" t="str">
        <f t="array" ref="C1200">IF(LEN(A1200)=0,"",INDEX('Smelter Look-up'!$C:$C,MATCH($A1200,'Smelter Look-up'!$E:$E,0)))</f>
        <v/>
      </c>
      <c r="D1200" s="155"/>
      <c r="E1200" s="155" t="str">
        <f ca="1">IF(ISERROR($V1200),"",OFFSET('Smelter Look-up'!$D$4,$V1200-4,0)&amp;"")</f>
        <v/>
      </c>
      <c r="F1200" s="155" t="str">
        <f ca="1">IF(ISERROR($V1200),"",OFFSET('Smelter Look-up'!$E$4,$V1200-4,0))</f>
        <v/>
      </c>
      <c r="G1200" s="155" t="str">
        <f ca="1">IF(C1200=$X$4,IF(ISERROR($V1200),"Enter smelter details","RMI"),IF(ISERROR($V1200),"",OFFSET('Smelter Look-up'!$F$4,$V1200-4,0)))</f>
        <v/>
      </c>
      <c r="H1200" s="156" t="str">
        <f ca="1">IF(ISERROR($V1200),"",OFFSET('Smelter Look-up'!$G$4,$V1200-4,0))</f>
        <v/>
      </c>
      <c r="I1200" s="157" t="str">
        <f ca="1">IF(ISERROR($V1200),"",OFFSET('Smelter Look-up'!$H$4,$V1200-4,0))</f>
        <v/>
      </c>
      <c r="J1200" s="157" t="str">
        <f ca="1">IF(ISERROR($V1200),"",OFFSET('Smelter Look-up'!$I$4,$V1200-4,0))</f>
        <v/>
      </c>
      <c r="K1200" s="158"/>
      <c r="L1200" s="158"/>
      <c r="M1200" s="158"/>
      <c r="N1200" s="158"/>
      <c r="O1200" s="158"/>
      <c r="P1200" s="157"/>
      <c r="Q1200" s="159"/>
      <c r="R1200" s="155" t="str">
        <f ca="1">IF(ISERROR($V1200),"",OFFSET('Smelter Look-up'!$C$4,$V1200-4,0)&amp;"")</f>
        <v/>
      </c>
      <c r="S1200" s="160" t="str">
        <f t="array" aca="1" ref="S1200" ca="1">IF(B1200="","",IF(ISERROR(MATCH($E1200,CL,0)),"Unknown",INDIRECT("'C'!$A$"&amp;MATCH($E1200,CL,0)+1)))</f>
        <v/>
      </c>
      <c r="T1200" s="160" t="str">
        <f t="array" aca="1" ref="T1200" ca="1">IF(B1200="","",IF(ISERROR(MATCH($J1200,SorP!$B$1:$B$6226,0)),"",INDIRECT("'SorP'!$A$"&amp;MATCH($S1200&amp;$J1200,SorP!C:C,0))))</f>
        <v/>
      </c>
      <c r="U1200" s="161"/>
      <c r="V1200" s="151" t="e">
        <f>IF(C1200="",NA(),IF(OR(C1200="Smelter not listed",C1200="Smelter not yet identified"),MATCH($B1200&amp;$D1200,'Smelter Look-up'!$J:$J,0),MATCH($B1200&amp;$C1200,'Smelter Look-up'!$J:$J,0)))</f>
        <v>#N/A</v>
      </c>
      <c r="W1200" s="134"/>
      <c r="X1200" s="134">
        <f t="shared" ca="1" si="14"/>
        <v>0</v>
      </c>
      <c r="Y1200" s="134"/>
      <c r="Z1200" s="134"/>
      <c r="AA1200" s="134"/>
      <c r="AB1200" s="162" t="str">
        <f t="shared" si="15"/>
        <v/>
      </c>
      <c r="AC1200" s="134"/>
      <c r="AD1200" s="134"/>
      <c r="AE1200" s="134"/>
      <c r="AF1200" s="134"/>
      <c r="AG1200" s="134"/>
      <c r="AH1200" s="134"/>
    </row>
    <row r="1201" spans="1:34" ht="12" customHeight="1">
      <c r="A1201" s="160"/>
      <c r="B1201" s="155" t="str">
        <f t="array" ref="B1201">IF(LEN(A1201)=0,"",INDEX('Smelter Look-up'!$A:$A,MATCH($A1201,'Smelter Look-up'!$E:$E,0)))</f>
        <v/>
      </c>
      <c r="C1201" s="158" t="str">
        <f t="array" ref="C1201">IF(LEN(A1201)=0,"",INDEX('Smelter Look-up'!$C:$C,MATCH($A1201,'Smelter Look-up'!$E:$E,0)))</f>
        <v/>
      </c>
      <c r="D1201" s="155"/>
      <c r="E1201" s="155" t="str">
        <f ca="1">IF(ISERROR($V1201),"",OFFSET('Smelter Look-up'!$D$4,$V1201-4,0)&amp;"")</f>
        <v/>
      </c>
      <c r="F1201" s="155" t="str">
        <f ca="1">IF(ISERROR($V1201),"",OFFSET('Smelter Look-up'!$E$4,$V1201-4,0))</f>
        <v/>
      </c>
      <c r="G1201" s="155" t="str">
        <f ca="1">IF(C1201=$X$4,IF(ISERROR($V1201),"Enter smelter details","RMI"),IF(ISERROR($V1201),"",OFFSET('Smelter Look-up'!$F$4,$V1201-4,0)))</f>
        <v/>
      </c>
      <c r="H1201" s="156" t="str">
        <f ca="1">IF(ISERROR($V1201),"",OFFSET('Smelter Look-up'!$G$4,$V1201-4,0))</f>
        <v/>
      </c>
      <c r="I1201" s="157" t="str">
        <f ca="1">IF(ISERROR($V1201),"",OFFSET('Smelter Look-up'!$H$4,$V1201-4,0))</f>
        <v/>
      </c>
      <c r="J1201" s="157" t="str">
        <f ca="1">IF(ISERROR($V1201),"",OFFSET('Smelter Look-up'!$I$4,$V1201-4,0))</f>
        <v/>
      </c>
      <c r="K1201" s="158"/>
      <c r="L1201" s="158"/>
      <c r="M1201" s="158"/>
      <c r="N1201" s="158"/>
      <c r="O1201" s="158"/>
      <c r="P1201" s="157"/>
      <c r="Q1201" s="159"/>
      <c r="R1201" s="155" t="str">
        <f ca="1">IF(ISERROR($V1201),"",OFFSET('Smelter Look-up'!$C$4,$V1201-4,0)&amp;"")</f>
        <v/>
      </c>
      <c r="S1201" s="160" t="str">
        <f t="array" aca="1" ref="S1201" ca="1">IF(B1201="","",IF(ISERROR(MATCH($E1201,CL,0)),"Unknown",INDIRECT("'C'!$A$"&amp;MATCH($E1201,CL,0)+1)))</f>
        <v/>
      </c>
      <c r="T1201" s="160" t="str">
        <f t="array" aca="1" ref="T1201" ca="1">IF(B1201="","",IF(ISERROR(MATCH($J1201,SorP!$B$1:$B$6226,0)),"",INDIRECT("'SorP'!$A$"&amp;MATCH($S1201&amp;$J1201,SorP!C:C,0))))</f>
        <v/>
      </c>
      <c r="U1201" s="161"/>
      <c r="V1201" s="151" t="e">
        <f>IF(C1201="",NA(),IF(OR(C1201="Smelter not listed",C1201="Smelter not yet identified"),MATCH($B1201&amp;$D1201,'Smelter Look-up'!$J:$J,0),MATCH($B1201&amp;$C1201,'Smelter Look-up'!$J:$J,0)))</f>
        <v>#N/A</v>
      </c>
      <c r="W1201" s="134"/>
      <c r="X1201" s="134">
        <f t="shared" ca="1" si="14"/>
        <v>0</v>
      </c>
      <c r="Y1201" s="134"/>
      <c r="Z1201" s="134"/>
      <c r="AA1201" s="134"/>
      <c r="AB1201" s="162" t="str">
        <f t="shared" si="15"/>
        <v/>
      </c>
      <c r="AC1201" s="134"/>
      <c r="AD1201" s="134"/>
      <c r="AE1201" s="134"/>
      <c r="AF1201" s="134"/>
      <c r="AG1201" s="134"/>
      <c r="AH1201" s="134"/>
    </row>
    <row r="1202" spans="1:34" ht="12" customHeight="1">
      <c r="A1202" s="160"/>
      <c r="B1202" s="155" t="str">
        <f t="array" ref="B1202">IF(LEN(A1202)=0,"",INDEX('Smelter Look-up'!$A:$A,MATCH($A1202,'Smelter Look-up'!$E:$E,0)))</f>
        <v/>
      </c>
      <c r="C1202" s="158" t="str">
        <f t="array" ref="C1202">IF(LEN(A1202)=0,"",INDEX('Smelter Look-up'!$C:$C,MATCH($A1202,'Smelter Look-up'!$E:$E,0)))</f>
        <v/>
      </c>
      <c r="D1202" s="155"/>
      <c r="E1202" s="155" t="str">
        <f ca="1">IF(ISERROR($V1202),"",OFFSET('Smelter Look-up'!$D$4,$V1202-4,0)&amp;"")</f>
        <v/>
      </c>
      <c r="F1202" s="155" t="str">
        <f ca="1">IF(ISERROR($V1202),"",OFFSET('Smelter Look-up'!$E$4,$V1202-4,0))</f>
        <v/>
      </c>
      <c r="G1202" s="155" t="str">
        <f ca="1">IF(C1202=$X$4,IF(ISERROR($V1202),"Enter smelter details","RMI"),IF(ISERROR($V1202),"",OFFSET('Smelter Look-up'!$F$4,$V1202-4,0)))</f>
        <v/>
      </c>
      <c r="H1202" s="156" t="str">
        <f ca="1">IF(ISERROR($V1202),"",OFFSET('Smelter Look-up'!$G$4,$V1202-4,0))</f>
        <v/>
      </c>
      <c r="I1202" s="157" t="str">
        <f ca="1">IF(ISERROR($V1202),"",OFFSET('Smelter Look-up'!$H$4,$V1202-4,0))</f>
        <v/>
      </c>
      <c r="J1202" s="157" t="str">
        <f ca="1">IF(ISERROR($V1202),"",OFFSET('Smelter Look-up'!$I$4,$V1202-4,0))</f>
        <v/>
      </c>
      <c r="K1202" s="158"/>
      <c r="L1202" s="158"/>
      <c r="M1202" s="158"/>
      <c r="N1202" s="158"/>
      <c r="O1202" s="158"/>
      <c r="P1202" s="157"/>
      <c r="Q1202" s="159"/>
      <c r="R1202" s="155" t="str">
        <f ca="1">IF(ISERROR($V1202),"",OFFSET('Smelter Look-up'!$C$4,$V1202-4,0)&amp;"")</f>
        <v/>
      </c>
      <c r="S1202" s="160" t="str">
        <f t="array" aca="1" ref="S1202" ca="1">IF(B1202="","",IF(ISERROR(MATCH($E1202,CL,0)),"Unknown",INDIRECT("'C'!$A$"&amp;MATCH($E1202,CL,0)+1)))</f>
        <v/>
      </c>
      <c r="T1202" s="160" t="str">
        <f t="array" aca="1" ref="T1202" ca="1">IF(B1202="","",IF(ISERROR(MATCH($J1202,SorP!$B$1:$B$6226,0)),"",INDIRECT("'SorP'!$A$"&amp;MATCH($S1202&amp;$J1202,SorP!C:C,0))))</f>
        <v/>
      </c>
      <c r="U1202" s="161"/>
      <c r="V1202" s="151" t="e">
        <f>IF(C1202="",NA(),IF(OR(C1202="Smelter not listed",C1202="Smelter not yet identified"),MATCH($B1202&amp;$D1202,'Smelter Look-up'!$J:$J,0),MATCH($B1202&amp;$C1202,'Smelter Look-up'!$J:$J,0)))</f>
        <v>#N/A</v>
      </c>
      <c r="W1202" s="134"/>
      <c r="X1202" s="134">
        <f t="shared" ca="1" si="14"/>
        <v>0</v>
      </c>
      <c r="Y1202" s="134"/>
      <c r="Z1202" s="134"/>
      <c r="AA1202" s="134"/>
      <c r="AB1202" s="162" t="str">
        <f t="shared" si="15"/>
        <v/>
      </c>
      <c r="AC1202" s="134"/>
      <c r="AD1202" s="134"/>
      <c r="AE1202" s="134"/>
      <c r="AF1202" s="134"/>
      <c r="AG1202" s="134"/>
      <c r="AH1202" s="134"/>
    </row>
    <row r="1203" spans="1:34" ht="12" customHeight="1">
      <c r="A1203" s="160"/>
      <c r="B1203" s="155" t="str">
        <f t="array" ref="B1203">IF(LEN(A1203)=0,"",INDEX('Smelter Look-up'!$A:$A,MATCH($A1203,'Smelter Look-up'!$E:$E,0)))</f>
        <v/>
      </c>
      <c r="C1203" s="158" t="str">
        <f t="array" ref="C1203">IF(LEN(A1203)=0,"",INDEX('Smelter Look-up'!$C:$C,MATCH($A1203,'Smelter Look-up'!$E:$E,0)))</f>
        <v/>
      </c>
      <c r="D1203" s="155"/>
      <c r="E1203" s="155" t="str">
        <f ca="1">IF(ISERROR($V1203),"",OFFSET('Smelter Look-up'!$D$4,$V1203-4,0)&amp;"")</f>
        <v/>
      </c>
      <c r="F1203" s="155" t="str">
        <f ca="1">IF(ISERROR($V1203),"",OFFSET('Smelter Look-up'!$E$4,$V1203-4,0))</f>
        <v/>
      </c>
      <c r="G1203" s="155" t="str">
        <f ca="1">IF(C1203=$X$4,IF(ISERROR($V1203),"Enter smelter details","RMI"),IF(ISERROR($V1203),"",OFFSET('Smelter Look-up'!$F$4,$V1203-4,0)))</f>
        <v/>
      </c>
      <c r="H1203" s="156" t="str">
        <f ca="1">IF(ISERROR($V1203),"",OFFSET('Smelter Look-up'!$G$4,$V1203-4,0))</f>
        <v/>
      </c>
      <c r="I1203" s="157" t="str">
        <f ca="1">IF(ISERROR($V1203),"",OFFSET('Smelter Look-up'!$H$4,$V1203-4,0))</f>
        <v/>
      </c>
      <c r="J1203" s="157" t="str">
        <f ca="1">IF(ISERROR($V1203),"",OFFSET('Smelter Look-up'!$I$4,$V1203-4,0))</f>
        <v/>
      </c>
      <c r="K1203" s="158"/>
      <c r="L1203" s="158"/>
      <c r="M1203" s="158"/>
      <c r="N1203" s="158"/>
      <c r="O1203" s="158"/>
      <c r="P1203" s="157"/>
      <c r="Q1203" s="159"/>
      <c r="R1203" s="155" t="str">
        <f ca="1">IF(ISERROR($V1203),"",OFFSET('Smelter Look-up'!$C$4,$V1203-4,0)&amp;"")</f>
        <v/>
      </c>
      <c r="S1203" s="160" t="str">
        <f t="array" aca="1" ref="S1203" ca="1">IF(B1203="","",IF(ISERROR(MATCH($E1203,CL,0)),"Unknown",INDIRECT("'C'!$A$"&amp;MATCH($E1203,CL,0)+1)))</f>
        <v/>
      </c>
      <c r="T1203" s="160" t="str">
        <f t="array" aca="1" ref="T1203" ca="1">IF(B1203="","",IF(ISERROR(MATCH($J1203,SorP!$B$1:$B$6226,0)),"",INDIRECT("'SorP'!$A$"&amp;MATCH($S1203&amp;$J1203,SorP!C:C,0))))</f>
        <v/>
      </c>
      <c r="U1203" s="161"/>
      <c r="V1203" s="151" t="e">
        <f>IF(C1203="",NA(),IF(OR(C1203="Smelter not listed",C1203="Smelter not yet identified"),MATCH($B1203&amp;$D1203,'Smelter Look-up'!$J:$J,0),MATCH($B1203&amp;$C1203,'Smelter Look-up'!$J:$J,0)))</f>
        <v>#N/A</v>
      </c>
      <c r="W1203" s="134"/>
      <c r="X1203" s="134">
        <f t="shared" ca="1" si="14"/>
        <v>0</v>
      </c>
      <c r="Y1203" s="134"/>
      <c r="Z1203" s="134"/>
      <c r="AA1203" s="134"/>
      <c r="AB1203" s="162" t="str">
        <f t="shared" si="15"/>
        <v/>
      </c>
      <c r="AC1203" s="134"/>
      <c r="AD1203" s="134"/>
      <c r="AE1203" s="134"/>
      <c r="AF1203" s="134"/>
      <c r="AG1203" s="134"/>
      <c r="AH1203" s="134"/>
    </row>
    <row r="1204" spans="1:34" ht="12" customHeight="1">
      <c r="A1204" s="160"/>
      <c r="B1204" s="155" t="str">
        <f t="array" ref="B1204">IF(LEN(A1204)=0,"",INDEX('Smelter Look-up'!$A:$A,MATCH($A1204,'Smelter Look-up'!$E:$E,0)))</f>
        <v/>
      </c>
      <c r="C1204" s="158" t="str">
        <f t="array" ref="C1204">IF(LEN(A1204)=0,"",INDEX('Smelter Look-up'!$C:$C,MATCH($A1204,'Smelter Look-up'!$E:$E,0)))</f>
        <v/>
      </c>
      <c r="D1204" s="155"/>
      <c r="E1204" s="155" t="str">
        <f ca="1">IF(ISERROR($V1204),"",OFFSET('Smelter Look-up'!$D$4,$V1204-4,0)&amp;"")</f>
        <v/>
      </c>
      <c r="F1204" s="155" t="str">
        <f ca="1">IF(ISERROR($V1204),"",OFFSET('Smelter Look-up'!$E$4,$V1204-4,0))</f>
        <v/>
      </c>
      <c r="G1204" s="155" t="str">
        <f ca="1">IF(C1204=$X$4,IF(ISERROR($V1204),"Enter smelter details","RMI"),IF(ISERROR($V1204),"",OFFSET('Smelter Look-up'!$F$4,$V1204-4,0)))</f>
        <v/>
      </c>
      <c r="H1204" s="156" t="str">
        <f ca="1">IF(ISERROR($V1204),"",OFFSET('Smelter Look-up'!$G$4,$V1204-4,0))</f>
        <v/>
      </c>
      <c r="I1204" s="157" t="str">
        <f ca="1">IF(ISERROR($V1204),"",OFFSET('Smelter Look-up'!$H$4,$V1204-4,0))</f>
        <v/>
      </c>
      <c r="J1204" s="157" t="str">
        <f ca="1">IF(ISERROR($V1204),"",OFFSET('Smelter Look-up'!$I$4,$V1204-4,0))</f>
        <v/>
      </c>
      <c r="K1204" s="158"/>
      <c r="L1204" s="158"/>
      <c r="M1204" s="158"/>
      <c r="N1204" s="158"/>
      <c r="O1204" s="158"/>
      <c r="P1204" s="157"/>
      <c r="Q1204" s="159"/>
      <c r="R1204" s="155" t="str">
        <f ca="1">IF(ISERROR($V1204),"",OFFSET('Smelter Look-up'!$C$4,$V1204-4,0)&amp;"")</f>
        <v/>
      </c>
      <c r="S1204" s="160" t="str">
        <f t="array" aca="1" ref="S1204" ca="1">IF(B1204="","",IF(ISERROR(MATCH($E1204,CL,0)),"Unknown",INDIRECT("'C'!$A$"&amp;MATCH($E1204,CL,0)+1)))</f>
        <v/>
      </c>
      <c r="T1204" s="160" t="str">
        <f t="array" aca="1" ref="T1204" ca="1">IF(B1204="","",IF(ISERROR(MATCH($J1204,SorP!$B$1:$B$6226,0)),"",INDIRECT("'SorP'!$A$"&amp;MATCH($S1204&amp;$J1204,SorP!C:C,0))))</f>
        <v/>
      </c>
      <c r="U1204" s="161"/>
      <c r="V1204" s="151" t="e">
        <f>IF(C1204="",NA(),IF(OR(C1204="Smelter not listed",C1204="Smelter not yet identified"),MATCH($B1204&amp;$D1204,'Smelter Look-up'!$J:$J,0),MATCH($B1204&amp;$C1204,'Smelter Look-up'!$J:$J,0)))</f>
        <v>#N/A</v>
      </c>
      <c r="W1204" s="134"/>
      <c r="X1204" s="134">
        <f t="shared" ca="1" si="14"/>
        <v>0</v>
      </c>
      <c r="Y1204" s="134"/>
      <c r="Z1204" s="134"/>
      <c r="AA1204" s="134"/>
      <c r="AB1204" s="162" t="str">
        <f t="shared" si="15"/>
        <v/>
      </c>
      <c r="AC1204" s="134"/>
      <c r="AD1204" s="134"/>
      <c r="AE1204" s="134"/>
      <c r="AF1204" s="134"/>
      <c r="AG1204" s="134"/>
      <c r="AH1204" s="134"/>
    </row>
    <row r="1205" spans="1:34" ht="12" customHeight="1">
      <c r="A1205" s="160"/>
      <c r="B1205" s="155" t="str">
        <f t="array" ref="B1205">IF(LEN(A1205)=0,"",INDEX('Smelter Look-up'!$A:$A,MATCH($A1205,'Smelter Look-up'!$E:$E,0)))</f>
        <v/>
      </c>
      <c r="C1205" s="158" t="str">
        <f t="array" ref="C1205">IF(LEN(A1205)=0,"",INDEX('Smelter Look-up'!$C:$C,MATCH($A1205,'Smelter Look-up'!$E:$E,0)))</f>
        <v/>
      </c>
      <c r="D1205" s="155"/>
      <c r="E1205" s="155" t="str">
        <f ca="1">IF(ISERROR($V1205),"",OFFSET('Smelter Look-up'!$D$4,$V1205-4,0)&amp;"")</f>
        <v/>
      </c>
      <c r="F1205" s="155" t="str">
        <f ca="1">IF(ISERROR($V1205),"",OFFSET('Smelter Look-up'!$E$4,$V1205-4,0))</f>
        <v/>
      </c>
      <c r="G1205" s="155" t="str">
        <f ca="1">IF(C1205=$X$4,IF(ISERROR($V1205),"Enter smelter details","RMI"),IF(ISERROR($V1205),"",OFFSET('Smelter Look-up'!$F$4,$V1205-4,0)))</f>
        <v/>
      </c>
      <c r="H1205" s="156" t="str">
        <f ca="1">IF(ISERROR($V1205),"",OFFSET('Smelter Look-up'!$G$4,$V1205-4,0))</f>
        <v/>
      </c>
      <c r="I1205" s="157" t="str">
        <f ca="1">IF(ISERROR($V1205),"",OFFSET('Smelter Look-up'!$H$4,$V1205-4,0))</f>
        <v/>
      </c>
      <c r="J1205" s="157" t="str">
        <f ca="1">IF(ISERROR($V1205),"",OFFSET('Smelter Look-up'!$I$4,$V1205-4,0))</f>
        <v/>
      </c>
      <c r="K1205" s="158"/>
      <c r="L1205" s="158"/>
      <c r="M1205" s="158"/>
      <c r="N1205" s="158"/>
      <c r="O1205" s="158"/>
      <c r="P1205" s="157"/>
      <c r="Q1205" s="159"/>
      <c r="R1205" s="155" t="str">
        <f ca="1">IF(ISERROR($V1205),"",OFFSET('Smelter Look-up'!$C$4,$V1205-4,0)&amp;"")</f>
        <v/>
      </c>
      <c r="S1205" s="160" t="str">
        <f t="array" aca="1" ref="S1205" ca="1">IF(B1205="","",IF(ISERROR(MATCH($E1205,CL,0)),"Unknown",INDIRECT("'C'!$A$"&amp;MATCH($E1205,CL,0)+1)))</f>
        <v/>
      </c>
      <c r="T1205" s="160" t="str">
        <f t="array" aca="1" ref="T1205" ca="1">IF(B1205="","",IF(ISERROR(MATCH($J1205,SorP!$B$1:$B$6226,0)),"",INDIRECT("'SorP'!$A$"&amp;MATCH($S1205&amp;$J1205,SorP!C:C,0))))</f>
        <v/>
      </c>
      <c r="U1205" s="161"/>
      <c r="V1205" s="151" t="e">
        <f>IF(C1205="",NA(),IF(OR(C1205="Smelter not listed",C1205="Smelter not yet identified"),MATCH($B1205&amp;$D1205,'Smelter Look-up'!$J:$J,0),MATCH($B1205&amp;$C1205,'Smelter Look-up'!$J:$J,0)))</f>
        <v>#N/A</v>
      </c>
      <c r="W1205" s="134"/>
      <c r="X1205" s="134">
        <f t="shared" ca="1" si="14"/>
        <v>0</v>
      </c>
      <c r="Y1205" s="134"/>
      <c r="Z1205" s="134"/>
      <c r="AA1205" s="134"/>
      <c r="AB1205" s="162" t="str">
        <f t="shared" si="15"/>
        <v/>
      </c>
      <c r="AC1205" s="134"/>
      <c r="AD1205" s="134"/>
      <c r="AE1205" s="134"/>
      <c r="AF1205" s="134"/>
      <c r="AG1205" s="134"/>
      <c r="AH1205" s="134"/>
    </row>
    <row r="1206" spans="1:34" ht="12" customHeight="1">
      <c r="A1206" s="160"/>
      <c r="B1206" s="155" t="str">
        <f t="array" ref="B1206">IF(LEN(A1206)=0,"",INDEX('Smelter Look-up'!$A:$A,MATCH($A1206,'Smelter Look-up'!$E:$E,0)))</f>
        <v/>
      </c>
      <c r="C1206" s="158" t="str">
        <f t="array" ref="C1206">IF(LEN(A1206)=0,"",INDEX('Smelter Look-up'!$C:$C,MATCH($A1206,'Smelter Look-up'!$E:$E,0)))</f>
        <v/>
      </c>
      <c r="D1206" s="155"/>
      <c r="E1206" s="155" t="str">
        <f ca="1">IF(ISERROR($V1206),"",OFFSET('Smelter Look-up'!$D$4,$V1206-4,0)&amp;"")</f>
        <v/>
      </c>
      <c r="F1206" s="155" t="str">
        <f ca="1">IF(ISERROR($V1206),"",OFFSET('Smelter Look-up'!$E$4,$V1206-4,0))</f>
        <v/>
      </c>
      <c r="G1206" s="155" t="str">
        <f ca="1">IF(C1206=$X$4,IF(ISERROR($V1206),"Enter smelter details","RMI"),IF(ISERROR($V1206),"",OFFSET('Smelter Look-up'!$F$4,$V1206-4,0)))</f>
        <v/>
      </c>
      <c r="H1206" s="156" t="str">
        <f ca="1">IF(ISERROR($V1206),"",OFFSET('Smelter Look-up'!$G$4,$V1206-4,0))</f>
        <v/>
      </c>
      <c r="I1206" s="157" t="str">
        <f ca="1">IF(ISERROR($V1206),"",OFFSET('Smelter Look-up'!$H$4,$V1206-4,0))</f>
        <v/>
      </c>
      <c r="J1206" s="157" t="str">
        <f ca="1">IF(ISERROR($V1206),"",OFFSET('Smelter Look-up'!$I$4,$V1206-4,0))</f>
        <v/>
      </c>
      <c r="K1206" s="158"/>
      <c r="L1206" s="158"/>
      <c r="M1206" s="158"/>
      <c r="N1206" s="158"/>
      <c r="O1206" s="158"/>
      <c r="P1206" s="157"/>
      <c r="Q1206" s="159"/>
      <c r="R1206" s="155" t="str">
        <f ca="1">IF(ISERROR($V1206),"",OFFSET('Smelter Look-up'!$C$4,$V1206-4,0)&amp;"")</f>
        <v/>
      </c>
      <c r="S1206" s="160" t="str">
        <f t="array" aca="1" ref="S1206" ca="1">IF(B1206="","",IF(ISERROR(MATCH($E1206,CL,0)),"Unknown",INDIRECT("'C'!$A$"&amp;MATCH($E1206,CL,0)+1)))</f>
        <v/>
      </c>
      <c r="T1206" s="160" t="str">
        <f t="array" aca="1" ref="T1206" ca="1">IF(B1206="","",IF(ISERROR(MATCH($J1206,SorP!$B$1:$B$6226,0)),"",INDIRECT("'SorP'!$A$"&amp;MATCH($S1206&amp;$J1206,SorP!C:C,0))))</f>
        <v/>
      </c>
      <c r="U1206" s="161"/>
      <c r="V1206" s="151" t="e">
        <f>IF(C1206="",NA(),IF(OR(C1206="Smelter not listed",C1206="Smelter not yet identified"),MATCH($B1206&amp;$D1206,'Smelter Look-up'!$J:$J,0),MATCH($B1206&amp;$C1206,'Smelter Look-up'!$J:$J,0)))</f>
        <v>#N/A</v>
      </c>
      <c r="W1206" s="134"/>
      <c r="X1206" s="134">
        <f t="shared" ca="1" si="14"/>
        <v>0</v>
      </c>
      <c r="Y1206" s="134"/>
      <c r="Z1206" s="134"/>
      <c r="AA1206" s="134"/>
      <c r="AB1206" s="162" t="str">
        <f t="shared" si="15"/>
        <v/>
      </c>
      <c r="AC1206" s="134"/>
      <c r="AD1206" s="134"/>
      <c r="AE1206" s="134"/>
      <c r="AF1206" s="134"/>
      <c r="AG1206" s="134"/>
      <c r="AH1206" s="134"/>
    </row>
    <row r="1207" spans="1:34" ht="12" customHeight="1">
      <c r="A1207" s="160"/>
      <c r="B1207" s="155" t="str">
        <f t="array" ref="B1207">IF(LEN(A1207)=0,"",INDEX('Smelter Look-up'!$A:$A,MATCH($A1207,'Smelter Look-up'!$E:$E,0)))</f>
        <v/>
      </c>
      <c r="C1207" s="158" t="str">
        <f t="array" ref="C1207">IF(LEN(A1207)=0,"",INDEX('Smelter Look-up'!$C:$C,MATCH($A1207,'Smelter Look-up'!$E:$E,0)))</f>
        <v/>
      </c>
      <c r="D1207" s="155"/>
      <c r="E1207" s="155" t="str">
        <f ca="1">IF(ISERROR($V1207),"",OFFSET('Smelter Look-up'!$D$4,$V1207-4,0)&amp;"")</f>
        <v/>
      </c>
      <c r="F1207" s="155" t="str">
        <f ca="1">IF(ISERROR($V1207),"",OFFSET('Smelter Look-up'!$E$4,$V1207-4,0))</f>
        <v/>
      </c>
      <c r="G1207" s="155" t="str">
        <f ca="1">IF(C1207=$X$4,IF(ISERROR($V1207),"Enter smelter details","RMI"),IF(ISERROR($V1207),"",OFFSET('Smelter Look-up'!$F$4,$V1207-4,0)))</f>
        <v/>
      </c>
      <c r="H1207" s="156" t="str">
        <f ca="1">IF(ISERROR($V1207),"",OFFSET('Smelter Look-up'!$G$4,$V1207-4,0))</f>
        <v/>
      </c>
      <c r="I1207" s="157" t="str">
        <f ca="1">IF(ISERROR($V1207),"",OFFSET('Smelter Look-up'!$H$4,$V1207-4,0))</f>
        <v/>
      </c>
      <c r="J1207" s="157" t="str">
        <f ca="1">IF(ISERROR($V1207),"",OFFSET('Smelter Look-up'!$I$4,$V1207-4,0))</f>
        <v/>
      </c>
      <c r="K1207" s="158"/>
      <c r="L1207" s="158"/>
      <c r="M1207" s="158"/>
      <c r="N1207" s="158"/>
      <c r="O1207" s="158"/>
      <c r="P1207" s="157"/>
      <c r="Q1207" s="159"/>
      <c r="R1207" s="155" t="str">
        <f ca="1">IF(ISERROR($V1207),"",OFFSET('Smelter Look-up'!$C$4,$V1207-4,0)&amp;"")</f>
        <v/>
      </c>
      <c r="S1207" s="160" t="str">
        <f t="array" aca="1" ref="S1207" ca="1">IF(B1207="","",IF(ISERROR(MATCH($E1207,CL,0)),"Unknown",INDIRECT("'C'!$A$"&amp;MATCH($E1207,CL,0)+1)))</f>
        <v/>
      </c>
      <c r="T1207" s="160" t="str">
        <f t="array" aca="1" ref="T1207" ca="1">IF(B1207="","",IF(ISERROR(MATCH($J1207,SorP!$B$1:$B$6226,0)),"",INDIRECT("'SorP'!$A$"&amp;MATCH($S1207&amp;$J1207,SorP!C:C,0))))</f>
        <v/>
      </c>
      <c r="U1207" s="161"/>
      <c r="V1207" s="151" t="e">
        <f>IF(C1207="",NA(),IF(OR(C1207="Smelter not listed",C1207="Smelter not yet identified"),MATCH($B1207&amp;$D1207,'Smelter Look-up'!$J:$J,0),MATCH($B1207&amp;$C1207,'Smelter Look-up'!$J:$J,0)))</f>
        <v>#N/A</v>
      </c>
      <c r="W1207" s="134"/>
      <c r="X1207" s="134">
        <f t="shared" ca="1" si="14"/>
        <v>0</v>
      </c>
      <c r="Y1207" s="134"/>
      <c r="Z1207" s="134"/>
      <c r="AA1207" s="134"/>
      <c r="AB1207" s="162" t="str">
        <f t="shared" si="15"/>
        <v/>
      </c>
      <c r="AC1207" s="134"/>
      <c r="AD1207" s="134"/>
      <c r="AE1207" s="134"/>
      <c r="AF1207" s="134"/>
      <c r="AG1207" s="134"/>
      <c r="AH1207" s="134"/>
    </row>
    <row r="1208" spans="1:34" ht="12" customHeight="1">
      <c r="A1208" s="160"/>
      <c r="B1208" s="155" t="str">
        <f t="array" ref="B1208">IF(LEN(A1208)=0,"",INDEX('Smelter Look-up'!$A:$A,MATCH($A1208,'Smelter Look-up'!$E:$E,0)))</f>
        <v/>
      </c>
      <c r="C1208" s="158" t="str">
        <f t="array" ref="C1208">IF(LEN(A1208)=0,"",INDEX('Smelter Look-up'!$C:$C,MATCH($A1208,'Smelter Look-up'!$E:$E,0)))</f>
        <v/>
      </c>
      <c r="D1208" s="155"/>
      <c r="E1208" s="155" t="str">
        <f ca="1">IF(ISERROR($V1208),"",OFFSET('Smelter Look-up'!$D$4,$V1208-4,0)&amp;"")</f>
        <v/>
      </c>
      <c r="F1208" s="155" t="str">
        <f ca="1">IF(ISERROR($V1208),"",OFFSET('Smelter Look-up'!$E$4,$V1208-4,0))</f>
        <v/>
      </c>
      <c r="G1208" s="155" t="str">
        <f ca="1">IF(C1208=$X$4,IF(ISERROR($V1208),"Enter smelter details","RMI"),IF(ISERROR($V1208),"",OFFSET('Smelter Look-up'!$F$4,$V1208-4,0)))</f>
        <v/>
      </c>
      <c r="H1208" s="156" t="str">
        <f ca="1">IF(ISERROR($V1208),"",OFFSET('Smelter Look-up'!$G$4,$V1208-4,0))</f>
        <v/>
      </c>
      <c r="I1208" s="157" t="str">
        <f ca="1">IF(ISERROR($V1208),"",OFFSET('Smelter Look-up'!$H$4,$V1208-4,0))</f>
        <v/>
      </c>
      <c r="J1208" s="157" t="str">
        <f ca="1">IF(ISERROR($V1208),"",OFFSET('Smelter Look-up'!$I$4,$V1208-4,0))</f>
        <v/>
      </c>
      <c r="K1208" s="158"/>
      <c r="L1208" s="158"/>
      <c r="M1208" s="158"/>
      <c r="N1208" s="158"/>
      <c r="O1208" s="158"/>
      <c r="P1208" s="157"/>
      <c r="Q1208" s="159"/>
      <c r="R1208" s="155" t="str">
        <f ca="1">IF(ISERROR($V1208),"",OFFSET('Smelter Look-up'!$C$4,$V1208-4,0)&amp;"")</f>
        <v/>
      </c>
      <c r="S1208" s="160" t="str">
        <f t="array" aca="1" ref="S1208" ca="1">IF(B1208="","",IF(ISERROR(MATCH($E1208,CL,0)),"Unknown",INDIRECT("'C'!$A$"&amp;MATCH($E1208,CL,0)+1)))</f>
        <v/>
      </c>
      <c r="T1208" s="160" t="str">
        <f t="array" aca="1" ref="T1208" ca="1">IF(B1208="","",IF(ISERROR(MATCH($J1208,SorP!$B$1:$B$6226,0)),"",INDIRECT("'SorP'!$A$"&amp;MATCH($S1208&amp;$J1208,SorP!C:C,0))))</f>
        <v/>
      </c>
      <c r="U1208" s="161"/>
      <c r="V1208" s="151" t="e">
        <f>IF(C1208="",NA(),IF(OR(C1208="Smelter not listed",C1208="Smelter not yet identified"),MATCH($B1208&amp;$D1208,'Smelter Look-up'!$J:$J,0),MATCH($B1208&amp;$C1208,'Smelter Look-up'!$J:$J,0)))</f>
        <v>#N/A</v>
      </c>
      <c r="W1208" s="134"/>
      <c r="X1208" s="134">
        <f t="shared" ca="1" si="14"/>
        <v>0</v>
      </c>
      <c r="Y1208" s="134"/>
      <c r="Z1208" s="134"/>
      <c r="AA1208" s="134"/>
      <c r="AB1208" s="162" t="str">
        <f t="shared" si="15"/>
        <v/>
      </c>
      <c r="AC1208" s="134"/>
      <c r="AD1208" s="134"/>
      <c r="AE1208" s="134"/>
      <c r="AF1208" s="134"/>
      <c r="AG1208" s="134"/>
      <c r="AH1208" s="134"/>
    </row>
    <row r="1209" spans="1:34" ht="12" customHeight="1">
      <c r="A1209" s="160"/>
      <c r="B1209" s="155" t="str">
        <f t="array" ref="B1209">IF(LEN(A1209)=0,"",INDEX('Smelter Look-up'!$A:$A,MATCH($A1209,'Smelter Look-up'!$E:$E,0)))</f>
        <v/>
      </c>
      <c r="C1209" s="158" t="str">
        <f t="array" ref="C1209">IF(LEN(A1209)=0,"",INDEX('Smelter Look-up'!$C:$C,MATCH($A1209,'Smelter Look-up'!$E:$E,0)))</f>
        <v/>
      </c>
      <c r="D1209" s="155"/>
      <c r="E1209" s="155" t="str">
        <f ca="1">IF(ISERROR($V1209),"",OFFSET('Smelter Look-up'!$D$4,$V1209-4,0)&amp;"")</f>
        <v/>
      </c>
      <c r="F1209" s="155" t="str">
        <f ca="1">IF(ISERROR($V1209),"",OFFSET('Smelter Look-up'!$E$4,$V1209-4,0))</f>
        <v/>
      </c>
      <c r="G1209" s="155" t="str">
        <f ca="1">IF(C1209=$X$4,IF(ISERROR($V1209),"Enter smelter details","RMI"),IF(ISERROR($V1209),"",OFFSET('Smelter Look-up'!$F$4,$V1209-4,0)))</f>
        <v/>
      </c>
      <c r="H1209" s="156" t="str">
        <f ca="1">IF(ISERROR($V1209),"",OFFSET('Smelter Look-up'!$G$4,$V1209-4,0))</f>
        <v/>
      </c>
      <c r="I1209" s="157" t="str">
        <f ca="1">IF(ISERROR($V1209),"",OFFSET('Smelter Look-up'!$H$4,$V1209-4,0))</f>
        <v/>
      </c>
      <c r="J1209" s="157" t="str">
        <f ca="1">IF(ISERROR($V1209),"",OFFSET('Smelter Look-up'!$I$4,$V1209-4,0))</f>
        <v/>
      </c>
      <c r="K1209" s="158"/>
      <c r="L1209" s="158"/>
      <c r="M1209" s="158"/>
      <c r="N1209" s="158"/>
      <c r="O1209" s="158"/>
      <c r="P1209" s="157"/>
      <c r="Q1209" s="159"/>
      <c r="R1209" s="155" t="str">
        <f ca="1">IF(ISERROR($V1209),"",OFFSET('Smelter Look-up'!$C$4,$V1209-4,0)&amp;"")</f>
        <v/>
      </c>
      <c r="S1209" s="160" t="str">
        <f t="array" aca="1" ref="S1209" ca="1">IF(B1209="","",IF(ISERROR(MATCH($E1209,CL,0)),"Unknown",INDIRECT("'C'!$A$"&amp;MATCH($E1209,CL,0)+1)))</f>
        <v/>
      </c>
      <c r="T1209" s="160" t="str">
        <f t="array" aca="1" ref="T1209" ca="1">IF(B1209="","",IF(ISERROR(MATCH($J1209,SorP!$B$1:$B$6226,0)),"",INDIRECT("'SorP'!$A$"&amp;MATCH($S1209&amp;$J1209,SorP!C:C,0))))</f>
        <v/>
      </c>
      <c r="U1209" s="161"/>
      <c r="V1209" s="151" t="e">
        <f>IF(C1209="",NA(),IF(OR(C1209="Smelter not listed",C1209="Smelter not yet identified"),MATCH($B1209&amp;$D1209,'Smelter Look-up'!$J:$J,0),MATCH($B1209&amp;$C1209,'Smelter Look-up'!$J:$J,0)))</f>
        <v>#N/A</v>
      </c>
      <c r="W1209" s="134"/>
      <c r="X1209" s="134">
        <f t="shared" ca="1" si="14"/>
        <v>0</v>
      </c>
      <c r="Y1209" s="134"/>
      <c r="Z1209" s="134"/>
      <c r="AA1209" s="134"/>
      <c r="AB1209" s="162" t="str">
        <f t="shared" si="15"/>
        <v/>
      </c>
      <c r="AC1209" s="134"/>
      <c r="AD1209" s="134"/>
      <c r="AE1209" s="134"/>
      <c r="AF1209" s="134"/>
      <c r="AG1209" s="134"/>
      <c r="AH1209" s="134"/>
    </row>
    <row r="1210" spans="1:34" ht="12" customHeight="1">
      <c r="A1210" s="160"/>
      <c r="B1210" s="155" t="str">
        <f t="array" ref="B1210">IF(LEN(A1210)=0,"",INDEX('Smelter Look-up'!$A:$A,MATCH($A1210,'Smelter Look-up'!$E:$E,0)))</f>
        <v/>
      </c>
      <c r="C1210" s="158" t="str">
        <f t="array" ref="C1210">IF(LEN(A1210)=0,"",INDEX('Smelter Look-up'!$C:$C,MATCH($A1210,'Smelter Look-up'!$E:$E,0)))</f>
        <v/>
      </c>
      <c r="D1210" s="155"/>
      <c r="E1210" s="155" t="str">
        <f ca="1">IF(ISERROR($V1210),"",OFFSET('Smelter Look-up'!$D$4,$V1210-4,0)&amp;"")</f>
        <v/>
      </c>
      <c r="F1210" s="155" t="str">
        <f ca="1">IF(ISERROR($V1210),"",OFFSET('Smelter Look-up'!$E$4,$V1210-4,0))</f>
        <v/>
      </c>
      <c r="G1210" s="155" t="str">
        <f ca="1">IF(C1210=$X$4,IF(ISERROR($V1210),"Enter smelter details","RMI"),IF(ISERROR($V1210),"",OFFSET('Smelter Look-up'!$F$4,$V1210-4,0)))</f>
        <v/>
      </c>
      <c r="H1210" s="156" t="str">
        <f ca="1">IF(ISERROR($V1210),"",OFFSET('Smelter Look-up'!$G$4,$V1210-4,0))</f>
        <v/>
      </c>
      <c r="I1210" s="157" t="str">
        <f ca="1">IF(ISERROR($V1210),"",OFFSET('Smelter Look-up'!$H$4,$V1210-4,0))</f>
        <v/>
      </c>
      <c r="J1210" s="157" t="str">
        <f ca="1">IF(ISERROR($V1210),"",OFFSET('Smelter Look-up'!$I$4,$V1210-4,0))</f>
        <v/>
      </c>
      <c r="K1210" s="158"/>
      <c r="L1210" s="158"/>
      <c r="M1210" s="158"/>
      <c r="N1210" s="158"/>
      <c r="O1210" s="158"/>
      <c r="P1210" s="157"/>
      <c r="Q1210" s="159"/>
      <c r="R1210" s="155" t="str">
        <f ca="1">IF(ISERROR($V1210),"",OFFSET('Smelter Look-up'!$C$4,$V1210-4,0)&amp;"")</f>
        <v/>
      </c>
      <c r="S1210" s="160" t="str">
        <f t="array" aca="1" ref="S1210" ca="1">IF(B1210="","",IF(ISERROR(MATCH($E1210,CL,0)),"Unknown",INDIRECT("'C'!$A$"&amp;MATCH($E1210,CL,0)+1)))</f>
        <v/>
      </c>
      <c r="T1210" s="160" t="str">
        <f t="array" aca="1" ref="T1210" ca="1">IF(B1210="","",IF(ISERROR(MATCH($J1210,SorP!$B$1:$B$6226,0)),"",INDIRECT("'SorP'!$A$"&amp;MATCH($S1210&amp;$J1210,SorP!C:C,0))))</f>
        <v/>
      </c>
      <c r="U1210" s="161"/>
      <c r="V1210" s="151" t="e">
        <f>IF(C1210="",NA(),IF(OR(C1210="Smelter not listed",C1210="Smelter not yet identified"),MATCH($B1210&amp;$D1210,'Smelter Look-up'!$J:$J,0),MATCH($B1210&amp;$C1210,'Smelter Look-up'!$J:$J,0)))</f>
        <v>#N/A</v>
      </c>
      <c r="W1210" s="134"/>
      <c r="X1210" s="134">
        <f t="shared" ca="1" si="14"/>
        <v>0</v>
      </c>
      <c r="Y1210" s="134"/>
      <c r="Z1210" s="134"/>
      <c r="AA1210" s="134"/>
      <c r="AB1210" s="162" t="str">
        <f t="shared" si="15"/>
        <v/>
      </c>
      <c r="AC1210" s="134"/>
      <c r="AD1210" s="134"/>
      <c r="AE1210" s="134"/>
      <c r="AF1210" s="134"/>
      <c r="AG1210" s="134"/>
      <c r="AH1210" s="134"/>
    </row>
    <row r="1211" spans="1:34" ht="12" customHeight="1">
      <c r="A1211" s="160"/>
      <c r="B1211" s="155" t="str">
        <f t="array" ref="B1211">IF(LEN(A1211)=0,"",INDEX('Smelter Look-up'!$A:$A,MATCH($A1211,'Smelter Look-up'!$E:$E,0)))</f>
        <v/>
      </c>
      <c r="C1211" s="158" t="str">
        <f t="array" ref="C1211">IF(LEN(A1211)=0,"",INDEX('Smelter Look-up'!$C:$C,MATCH($A1211,'Smelter Look-up'!$E:$E,0)))</f>
        <v/>
      </c>
      <c r="D1211" s="155"/>
      <c r="E1211" s="155" t="str">
        <f ca="1">IF(ISERROR($V1211),"",OFFSET('Smelter Look-up'!$D$4,$V1211-4,0)&amp;"")</f>
        <v/>
      </c>
      <c r="F1211" s="155" t="str">
        <f ca="1">IF(ISERROR($V1211),"",OFFSET('Smelter Look-up'!$E$4,$V1211-4,0))</f>
        <v/>
      </c>
      <c r="G1211" s="155" t="str">
        <f ca="1">IF(C1211=$X$4,IF(ISERROR($V1211),"Enter smelter details","RMI"),IF(ISERROR($V1211),"",OFFSET('Smelter Look-up'!$F$4,$V1211-4,0)))</f>
        <v/>
      </c>
      <c r="H1211" s="156" t="str">
        <f ca="1">IF(ISERROR($V1211),"",OFFSET('Smelter Look-up'!$G$4,$V1211-4,0))</f>
        <v/>
      </c>
      <c r="I1211" s="157" t="str">
        <f ca="1">IF(ISERROR($V1211),"",OFFSET('Smelter Look-up'!$H$4,$V1211-4,0))</f>
        <v/>
      </c>
      <c r="J1211" s="157" t="str">
        <f ca="1">IF(ISERROR($V1211),"",OFFSET('Smelter Look-up'!$I$4,$V1211-4,0))</f>
        <v/>
      </c>
      <c r="K1211" s="158"/>
      <c r="L1211" s="158"/>
      <c r="M1211" s="158"/>
      <c r="N1211" s="158"/>
      <c r="O1211" s="158"/>
      <c r="P1211" s="157"/>
      <c r="Q1211" s="159"/>
      <c r="R1211" s="155" t="str">
        <f ca="1">IF(ISERROR($V1211),"",OFFSET('Smelter Look-up'!$C$4,$V1211-4,0)&amp;"")</f>
        <v/>
      </c>
      <c r="S1211" s="160" t="str">
        <f t="array" aca="1" ref="S1211" ca="1">IF(B1211="","",IF(ISERROR(MATCH($E1211,CL,0)),"Unknown",INDIRECT("'C'!$A$"&amp;MATCH($E1211,CL,0)+1)))</f>
        <v/>
      </c>
      <c r="T1211" s="160" t="str">
        <f t="array" aca="1" ref="T1211" ca="1">IF(B1211="","",IF(ISERROR(MATCH($J1211,SorP!$B$1:$B$6226,0)),"",INDIRECT("'SorP'!$A$"&amp;MATCH($S1211&amp;$J1211,SorP!C:C,0))))</f>
        <v/>
      </c>
      <c r="U1211" s="161"/>
      <c r="V1211" s="151" t="e">
        <f>IF(C1211="",NA(),IF(OR(C1211="Smelter not listed",C1211="Smelter not yet identified"),MATCH($B1211&amp;$D1211,'Smelter Look-up'!$J:$J,0),MATCH($B1211&amp;$C1211,'Smelter Look-up'!$J:$J,0)))</f>
        <v>#N/A</v>
      </c>
      <c r="W1211" s="134"/>
      <c r="X1211" s="134">
        <f t="shared" ca="1" si="14"/>
        <v>0</v>
      </c>
      <c r="Y1211" s="134"/>
      <c r="Z1211" s="134"/>
      <c r="AA1211" s="134"/>
      <c r="AB1211" s="162" t="str">
        <f t="shared" si="15"/>
        <v/>
      </c>
      <c r="AC1211" s="134"/>
      <c r="AD1211" s="134"/>
      <c r="AE1211" s="134"/>
      <c r="AF1211" s="134"/>
      <c r="AG1211" s="134"/>
      <c r="AH1211" s="134"/>
    </row>
    <row r="1212" spans="1:34" ht="12" customHeight="1">
      <c r="A1212" s="160"/>
      <c r="B1212" s="155" t="str">
        <f t="array" ref="B1212">IF(LEN(A1212)=0,"",INDEX('Smelter Look-up'!$A:$A,MATCH($A1212,'Smelter Look-up'!$E:$E,0)))</f>
        <v/>
      </c>
      <c r="C1212" s="158" t="str">
        <f t="array" ref="C1212">IF(LEN(A1212)=0,"",INDEX('Smelter Look-up'!$C:$C,MATCH($A1212,'Smelter Look-up'!$E:$E,0)))</f>
        <v/>
      </c>
      <c r="D1212" s="155"/>
      <c r="E1212" s="155" t="str">
        <f ca="1">IF(ISERROR($V1212),"",OFFSET('Smelter Look-up'!$D$4,$V1212-4,0)&amp;"")</f>
        <v/>
      </c>
      <c r="F1212" s="155" t="str">
        <f ca="1">IF(ISERROR($V1212),"",OFFSET('Smelter Look-up'!$E$4,$V1212-4,0))</f>
        <v/>
      </c>
      <c r="G1212" s="155" t="str">
        <f ca="1">IF(C1212=$X$4,IF(ISERROR($V1212),"Enter smelter details","RMI"),IF(ISERROR($V1212),"",OFFSET('Smelter Look-up'!$F$4,$V1212-4,0)))</f>
        <v/>
      </c>
      <c r="H1212" s="156" t="str">
        <f ca="1">IF(ISERROR($V1212),"",OFFSET('Smelter Look-up'!$G$4,$V1212-4,0))</f>
        <v/>
      </c>
      <c r="I1212" s="157" t="str">
        <f ca="1">IF(ISERROR($V1212),"",OFFSET('Smelter Look-up'!$H$4,$V1212-4,0))</f>
        <v/>
      </c>
      <c r="J1212" s="157" t="str">
        <f ca="1">IF(ISERROR($V1212),"",OFFSET('Smelter Look-up'!$I$4,$V1212-4,0))</f>
        <v/>
      </c>
      <c r="K1212" s="158"/>
      <c r="L1212" s="158"/>
      <c r="M1212" s="158"/>
      <c r="N1212" s="158"/>
      <c r="O1212" s="158"/>
      <c r="P1212" s="157"/>
      <c r="Q1212" s="159"/>
      <c r="R1212" s="155" t="str">
        <f ca="1">IF(ISERROR($V1212),"",OFFSET('Smelter Look-up'!$C$4,$V1212-4,0)&amp;"")</f>
        <v/>
      </c>
      <c r="S1212" s="160" t="str">
        <f t="array" aca="1" ref="S1212" ca="1">IF(B1212="","",IF(ISERROR(MATCH($E1212,CL,0)),"Unknown",INDIRECT("'C'!$A$"&amp;MATCH($E1212,CL,0)+1)))</f>
        <v/>
      </c>
      <c r="T1212" s="160" t="str">
        <f t="array" aca="1" ref="T1212" ca="1">IF(B1212="","",IF(ISERROR(MATCH($J1212,SorP!$B$1:$B$6226,0)),"",INDIRECT("'SorP'!$A$"&amp;MATCH($S1212&amp;$J1212,SorP!C:C,0))))</f>
        <v/>
      </c>
      <c r="U1212" s="161"/>
      <c r="V1212" s="151" t="e">
        <f>IF(C1212="",NA(),IF(OR(C1212="Smelter not listed",C1212="Smelter not yet identified"),MATCH($B1212&amp;$D1212,'Smelter Look-up'!$J:$J,0),MATCH($B1212&amp;$C1212,'Smelter Look-up'!$J:$J,0)))</f>
        <v>#N/A</v>
      </c>
      <c r="W1212" s="134"/>
      <c r="X1212" s="134">
        <f t="shared" ca="1" si="14"/>
        <v>0</v>
      </c>
      <c r="Y1212" s="134"/>
      <c r="Z1212" s="134"/>
      <c r="AA1212" s="134"/>
      <c r="AB1212" s="162" t="str">
        <f t="shared" si="15"/>
        <v/>
      </c>
      <c r="AC1212" s="134"/>
      <c r="AD1212" s="134"/>
      <c r="AE1212" s="134"/>
      <c r="AF1212" s="134"/>
      <c r="AG1212" s="134"/>
      <c r="AH1212" s="134"/>
    </row>
    <row r="1213" spans="1:34" ht="12" customHeight="1">
      <c r="A1213" s="160"/>
      <c r="B1213" s="155" t="str">
        <f t="array" ref="B1213">IF(LEN(A1213)=0,"",INDEX('Smelter Look-up'!$A:$A,MATCH($A1213,'Smelter Look-up'!$E:$E,0)))</f>
        <v/>
      </c>
      <c r="C1213" s="158" t="str">
        <f t="array" ref="C1213">IF(LEN(A1213)=0,"",INDEX('Smelter Look-up'!$C:$C,MATCH($A1213,'Smelter Look-up'!$E:$E,0)))</f>
        <v/>
      </c>
      <c r="D1213" s="155"/>
      <c r="E1213" s="155" t="str">
        <f ca="1">IF(ISERROR($V1213),"",OFFSET('Smelter Look-up'!$D$4,$V1213-4,0)&amp;"")</f>
        <v/>
      </c>
      <c r="F1213" s="155" t="str">
        <f ca="1">IF(ISERROR($V1213),"",OFFSET('Smelter Look-up'!$E$4,$V1213-4,0))</f>
        <v/>
      </c>
      <c r="G1213" s="155" t="str">
        <f ca="1">IF(C1213=$X$4,IF(ISERROR($V1213),"Enter smelter details","RMI"),IF(ISERROR($V1213),"",OFFSET('Smelter Look-up'!$F$4,$V1213-4,0)))</f>
        <v/>
      </c>
      <c r="H1213" s="156" t="str">
        <f ca="1">IF(ISERROR($V1213),"",OFFSET('Smelter Look-up'!$G$4,$V1213-4,0))</f>
        <v/>
      </c>
      <c r="I1213" s="157" t="str">
        <f ca="1">IF(ISERROR($V1213),"",OFFSET('Smelter Look-up'!$H$4,$V1213-4,0))</f>
        <v/>
      </c>
      <c r="J1213" s="157" t="str">
        <f ca="1">IF(ISERROR($V1213),"",OFFSET('Smelter Look-up'!$I$4,$V1213-4,0))</f>
        <v/>
      </c>
      <c r="K1213" s="158"/>
      <c r="L1213" s="158"/>
      <c r="M1213" s="158"/>
      <c r="N1213" s="158"/>
      <c r="O1213" s="158"/>
      <c r="P1213" s="157"/>
      <c r="Q1213" s="159"/>
      <c r="R1213" s="155" t="str">
        <f ca="1">IF(ISERROR($V1213),"",OFFSET('Smelter Look-up'!$C$4,$V1213-4,0)&amp;"")</f>
        <v/>
      </c>
      <c r="S1213" s="160" t="str">
        <f t="array" aca="1" ref="S1213" ca="1">IF(B1213="","",IF(ISERROR(MATCH($E1213,CL,0)),"Unknown",INDIRECT("'C'!$A$"&amp;MATCH($E1213,CL,0)+1)))</f>
        <v/>
      </c>
      <c r="T1213" s="160" t="str">
        <f t="array" aca="1" ref="T1213" ca="1">IF(B1213="","",IF(ISERROR(MATCH($J1213,SorP!$B$1:$B$6226,0)),"",INDIRECT("'SorP'!$A$"&amp;MATCH($S1213&amp;$J1213,SorP!C:C,0))))</f>
        <v/>
      </c>
      <c r="U1213" s="161"/>
      <c r="V1213" s="151" t="e">
        <f>IF(C1213="",NA(),IF(OR(C1213="Smelter not listed",C1213="Smelter not yet identified"),MATCH($B1213&amp;$D1213,'Smelter Look-up'!$J:$J,0),MATCH($B1213&amp;$C1213,'Smelter Look-up'!$J:$J,0)))</f>
        <v>#N/A</v>
      </c>
      <c r="W1213" s="134"/>
      <c r="X1213" s="134">
        <f t="shared" ca="1" si="14"/>
        <v>0</v>
      </c>
      <c r="Y1213" s="134"/>
      <c r="Z1213" s="134"/>
      <c r="AA1213" s="134"/>
      <c r="AB1213" s="162" t="str">
        <f t="shared" si="15"/>
        <v/>
      </c>
      <c r="AC1213" s="134"/>
      <c r="AD1213" s="134"/>
      <c r="AE1213" s="134"/>
      <c r="AF1213" s="134"/>
      <c r="AG1213" s="134"/>
      <c r="AH1213" s="134"/>
    </row>
    <row r="1214" spans="1:34" ht="12" customHeight="1">
      <c r="A1214" s="160"/>
      <c r="B1214" s="155" t="str">
        <f t="array" ref="B1214">IF(LEN(A1214)=0,"",INDEX('Smelter Look-up'!$A:$A,MATCH($A1214,'Smelter Look-up'!$E:$E,0)))</f>
        <v/>
      </c>
      <c r="C1214" s="158" t="str">
        <f t="array" ref="C1214">IF(LEN(A1214)=0,"",INDEX('Smelter Look-up'!$C:$C,MATCH($A1214,'Smelter Look-up'!$E:$E,0)))</f>
        <v/>
      </c>
      <c r="D1214" s="155"/>
      <c r="E1214" s="155" t="str">
        <f ca="1">IF(ISERROR($V1214),"",OFFSET('Smelter Look-up'!$D$4,$V1214-4,0)&amp;"")</f>
        <v/>
      </c>
      <c r="F1214" s="155" t="str">
        <f ca="1">IF(ISERROR($V1214),"",OFFSET('Smelter Look-up'!$E$4,$V1214-4,0))</f>
        <v/>
      </c>
      <c r="G1214" s="155" t="str">
        <f ca="1">IF(C1214=$X$4,IF(ISERROR($V1214),"Enter smelter details","RMI"),IF(ISERROR($V1214),"",OFFSET('Smelter Look-up'!$F$4,$V1214-4,0)))</f>
        <v/>
      </c>
      <c r="H1214" s="156" t="str">
        <f ca="1">IF(ISERROR($V1214),"",OFFSET('Smelter Look-up'!$G$4,$V1214-4,0))</f>
        <v/>
      </c>
      <c r="I1214" s="157" t="str">
        <f ca="1">IF(ISERROR($V1214),"",OFFSET('Smelter Look-up'!$H$4,$V1214-4,0))</f>
        <v/>
      </c>
      <c r="J1214" s="157" t="str">
        <f ca="1">IF(ISERROR($V1214),"",OFFSET('Smelter Look-up'!$I$4,$V1214-4,0))</f>
        <v/>
      </c>
      <c r="K1214" s="158"/>
      <c r="L1214" s="158"/>
      <c r="M1214" s="158"/>
      <c r="N1214" s="158"/>
      <c r="O1214" s="158"/>
      <c r="P1214" s="157"/>
      <c r="Q1214" s="159"/>
      <c r="R1214" s="155" t="str">
        <f ca="1">IF(ISERROR($V1214),"",OFFSET('Smelter Look-up'!$C$4,$V1214-4,0)&amp;"")</f>
        <v/>
      </c>
      <c r="S1214" s="160" t="str">
        <f t="array" aca="1" ref="S1214" ca="1">IF(B1214="","",IF(ISERROR(MATCH($E1214,CL,0)),"Unknown",INDIRECT("'C'!$A$"&amp;MATCH($E1214,CL,0)+1)))</f>
        <v/>
      </c>
      <c r="T1214" s="160" t="str">
        <f t="array" aca="1" ref="T1214" ca="1">IF(B1214="","",IF(ISERROR(MATCH($J1214,SorP!$B$1:$B$6226,0)),"",INDIRECT("'SorP'!$A$"&amp;MATCH($S1214&amp;$J1214,SorP!C:C,0))))</f>
        <v/>
      </c>
      <c r="U1214" s="161"/>
      <c r="V1214" s="151" t="e">
        <f>IF(C1214="",NA(),IF(OR(C1214="Smelter not listed",C1214="Smelter not yet identified"),MATCH($B1214&amp;$D1214,'Smelter Look-up'!$J:$J,0),MATCH($B1214&amp;$C1214,'Smelter Look-up'!$J:$J,0)))</f>
        <v>#N/A</v>
      </c>
      <c r="W1214" s="134"/>
      <c r="X1214" s="134">
        <f t="shared" ca="1" si="14"/>
        <v>0</v>
      </c>
      <c r="Y1214" s="134"/>
      <c r="Z1214" s="134"/>
      <c r="AA1214" s="134"/>
      <c r="AB1214" s="162" t="str">
        <f t="shared" si="15"/>
        <v/>
      </c>
      <c r="AC1214" s="134"/>
      <c r="AD1214" s="134"/>
      <c r="AE1214" s="134"/>
      <c r="AF1214" s="134"/>
      <c r="AG1214" s="134"/>
      <c r="AH1214" s="134"/>
    </row>
    <row r="1215" spans="1:34" ht="12" customHeight="1">
      <c r="A1215" s="160"/>
      <c r="B1215" s="155" t="str">
        <f t="array" ref="B1215">IF(LEN(A1215)=0,"",INDEX('Smelter Look-up'!$A:$A,MATCH($A1215,'Smelter Look-up'!$E:$E,0)))</f>
        <v/>
      </c>
      <c r="C1215" s="158" t="str">
        <f t="array" ref="C1215">IF(LEN(A1215)=0,"",INDEX('Smelter Look-up'!$C:$C,MATCH($A1215,'Smelter Look-up'!$E:$E,0)))</f>
        <v/>
      </c>
      <c r="D1215" s="155"/>
      <c r="E1215" s="155" t="str">
        <f ca="1">IF(ISERROR($V1215),"",OFFSET('Smelter Look-up'!$D$4,$V1215-4,0)&amp;"")</f>
        <v/>
      </c>
      <c r="F1215" s="155" t="str">
        <f ca="1">IF(ISERROR($V1215),"",OFFSET('Smelter Look-up'!$E$4,$V1215-4,0))</f>
        <v/>
      </c>
      <c r="G1215" s="155" t="str">
        <f ca="1">IF(C1215=$X$4,IF(ISERROR($V1215),"Enter smelter details","RMI"),IF(ISERROR($V1215),"",OFFSET('Smelter Look-up'!$F$4,$V1215-4,0)))</f>
        <v/>
      </c>
      <c r="H1215" s="156" t="str">
        <f ca="1">IF(ISERROR($V1215),"",OFFSET('Smelter Look-up'!$G$4,$V1215-4,0))</f>
        <v/>
      </c>
      <c r="I1215" s="157" t="str">
        <f ca="1">IF(ISERROR($V1215),"",OFFSET('Smelter Look-up'!$H$4,$V1215-4,0))</f>
        <v/>
      </c>
      <c r="J1215" s="157" t="str">
        <f ca="1">IF(ISERROR($V1215),"",OFFSET('Smelter Look-up'!$I$4,$V1215-4,0))</f>
        <v/>
      </c>
      <c r="K1215" s="158"/>
      <c r="L1215" s="158"/>
      <c r="M1215" s="158"/>
      <c r="N1215" s="158"/>
      <c r="O1215" s="158"/>
      <c r="P1215" s="157"/>
      <c r="Q1215" s="159"/>
      <c r="R1215" s="155" t="str">
        <f ca="1">IF(ISERROR($V1215),"",OFFSET('Smelter Look-up'!$C$4,$V1215-4,0)&amp;"")</f>
        <v/>
      </c>
      <c r="S1215" s="160" t="str">
        <f t="array" aca="1" ref="S1215" ca="1">IF(B1215="","",IF(ISERROR(MATCH($E1215,CL,0)),"Unknown",INDIRECT("'C'!$A$"&amp;MATCH($E1215,CL,0)+1)))</f>
        <v/>
      </c>
      <c r="T1215" s="160" t="str">
        <f t="array" aca="1" ref="T1215" ca="1">IF(B1215="","",IF(ISERROR(MATCH($J1215,SorP!$B$1:$B$6226,0)),"",INDIRECT("'SorP'!$A$"&amp;MATCH($S1215&amp;$J1215,SorP!C:C,0))))</f>
        <v/>
      </c>
      <c r="U1215" s="161"/>
      <c r="V1215" s="151" t="e">
        <f>IF(C1215="",NA(),IF(OR(C1215="Smelter not listed",C1215="Smelter not yet identified"),MATCH($B1215&amp;$D1215,'Smelter Look-up'!$J:$J,0),MATCH($B1215&amp;$C1215,'Smelter Look-up'!$J:$J,0)))</f>
        <v>#N/A</v>
      </c>
      <c r="W1215" s="134"/>
      <c r="X1215" s="134">
        <f t="shared" ca="1" si="14"/>
        <v>0</v>
      </c>
      <c r="Y1215" s="134"/>
      <c r="Z1215" s="134"/>
      <c r="AA1215" s="134"/>
      <c r="AB1215" s="162" t="str">
        <f t="shared" si="15"/>
        <v/>
      </c>
      <c r="AC1215" s="134"/>
      <c r="AD1215" s="134"/>
      <c r="AE1215" s="134"/>
      <c r="AF1215" s="134"/>
      <c r="AG1215" s="134"/>
      <c r="AH1215" s="134"/>
    </row>
    <row r="1216" spans="1:34" ht="12" customHeight="1">
      <c r="A1216" s="160"/>
      <c r="B1216" s="155" t="str">
        <f t="array" ref="B1216">IF(LEN(A1216)=0,"",INDEX('Smelter Look-up'!$A:$A,MATCH($A1216,'Smelter Look-up'!$E:$E,0)))</f>
        <v/>
      </c>
      <c r="C1216" s="158" t="str">
        <f t="array" ref="C1216">IF(LEN(A1216)=0,"",INDEX('Smelter Look-up'!$C:$C,MATCH($A1216,'Smelter Look-up'!$E:$E,0)))</f>
        <v/>
      </c>
      <c r="D1216" s="155"/>
      <c r="E1216" s="155" t="str">
        <f ca="1">IF(ISERROR($V1216),"",OFFSET('Smelter Look-up'!$D$4,$V1216-4,0)&amp;"")</f>
        <v/>
      </c>
      <c r="F1216" s="155" t="str">
        <f ca="1">IF(ISERROR($V1216),"",OFFSET('Smelter Look-up'!$E$4,$V1216-4,0))</f>
        <v/>
      </c>
      <c r="G1216" s="155" t="str">
        <f ca="1">IF(C1216=$X$4,IF(ISERROR($V1216),"Enter smelter details","RMI"),IF(ISERROR($V1216),"",OFFSET('Smelter Look-up'!$F$4,$V1216-4,0)))</f>
        <v/>
      </c>
      <c r="H1216" s="156" t="str">
        <f ca="1">IF(ISERROR($V1216),"",OFFSET('Smelter Look-up'!$G$4,$V1216-4,0))</f>
        <v/>
      </c>
      <c r="I1216" s="157" t="str">
        <f ca="1">IF(ISERROR($V1216),"",OFFSET('Smelter Look-up'!$H$4,$V1216-4,0))</f>
        <v/>
      </c>
      <c r="J1216" s="157" t="str">
        <f ca="1">IF(ISERROR($V1216),"",OFFSET('Smelter Look-up'!$I$4,$V1216-4,0))</f>
        <v/>
      </c>
      <c r="K1216" s="158"/>
      <c r="L1216" s="158"/>
      <c r="M1216" s="158"/>
      <c r="N1216" s="158"/>
      <c r="O1216" s="158"/>
      <c r="P1216" s="157"/>
      <c r="Q1216" s="159"/>
      <c r="R1216" s="155" t="str">
        <f ca="1">IF(ISERROR($V1216),"",OFFSET('Smelter Look-up'!$C$4,$V1216-4,0)&amp;"")</f>
        <v/>
      </c>
      <c r="S1216" s="160" t="str">
        <f t="array" aca="1" ref="S1216" ca="1">IF(B1216="","",IF(ISERROR(MATCH($E1216,CL,0)),"Unknown",INDIRECT("'C'!$A$"&amp;MATCH($E1216,CL,0)+1)))</f>
        <v/>
      </c>
      <c r="T1216" s="160" t="str">
        <f t="array" aca="1" ref="T1216" ca="1">IF(B1216="","",IF(ISERROR(MATCH($J1216,SorP!$B$1:$B$6226,0)),"",INDIRECT("'SorP'!$A$"&amp;MATCH($S1216&amp;$J1216,SorP!C:C,0))))</f>
        <v/>
      </c>
      <c r="U1216" s="161"/>
      <c r="V1216" s="151" t="e">
        <f>IF(C1216="",NA(),IF(OR(C1216="Smelter not listed",C1216="Smelter not yet identified"),MATCH($B1216&amp;$D1216,'Smelter Look-up'!$J:$J,0),MATCH($B1216&amp;$C1216,'Smelter Look-up'!$J:$J,0)))</f>
        <v>#N/A</v>
      </c>
      <c r="W1216" s="134"/>
      <c r="X1216" s="134">
        <f t="shared" ca="1" si="14"/>
        <v>0</v>
      </c>
      <c r="Y1216" s="134"/>
      <c r="Z1216" s="134"/>
      <c r="AA1216" s="134"/>
      <c r="AB1216" s="162" t="str">
        <f t="shared" si="15"/>
        <v/>
      </c>
      <c r="AC1216" s="134"/>
      <c r="AD1216" s="134"/>
      <c r="AE1216" s="134"/>
      <c r="AF1216" s="134"/>
      <c r="AG1216" s="134"/>
      <c r="AH1216" s="134"/>
    </row>
    <row r="1217" spans="1:34" ht="12" customHeight="1">
      <c r="A1217" s="160"/>
      <c r="B1217" s="155" t="str">
        <f t="array" ref="B1217">IF(LEN(A1217)=0,"",INDEX('Smelter Look-up'!$A:$A,MATCH($A1217,'Smelter Look-up'!$E:$E,0)))</f>
        <v/>
      </c>
      <c r="C1217" s="158" t="str">
        <f t="array" ref="C1217">IF(LEN(A1217)=0,"",INDEX('Smelter Look-up'!$C:$C,MATCH($A1217,'Smelter Look-up'!$E:$E,0)))</f>
        <v/>
      </c>
      <c r="D1217" s="155"/>
      <c r="E1217" s="155" t="str">
        <f ca="1">IF(ISERROR($V1217),"",OFFSET('Smelter Look-up'!$D$4,$V1217-4,0)&amp;"")</f>
        <v/>
      </c>
      <c r="F1217" s="155" t="str">
        <f ca="1">IF(ISERROR($V1217),"",OFFSET('Smelter Look-up'!$E$4,$V1217-4,0))</f>
        <v/>
      </c>
      <c r="G1217" s="155" t="str">
        <f ca="1">IF(C1217=$X$4,IF(ISERROR($V1217),"Enter smelter details","RMI"),IF(ISERROR($V1217),"",OFFSET('Smelter Look-up'!$F$4,$V1217-4,0)))</f>
        <v/>
      </c>
      <c r="H1217" s="156" t="str">
        <f ca="1">IF(ISERROR($V1217),"",OFFSET('Smelter Look-up'!$G$4,$V1217-4,0))</f>
        <v/>
      </c>
      <c r="I1217" s="157" t="str">
        <f ca="1">IF(ISERROR($V1217),"",OFFSET('Smelter Look-up'!$H$4,$V1217-4,0))</f>
        <v/>
      </c>
      <c r="J1217" s="157" t="str">
        <f ca="1">IF(ISERROR($V1217),"",OFFSET('Smelter Look-up'!$I$4,$V1217-4,0))</f>
        <v/>
      </c>
      <c r="K1217" s="158"/>
      <c r="L1217" s="158"/>
      <c r="M1217" s="158"/>
      <c r="N1217" s="158"/>
      <c r="O1217" s="158"/>
      <c r="P1217" s="157"/>
      <c r="Q1217" s="159"/>
      <c r="R1217" s="155" t="str">
        <f ca="1">IF(ISERROR($V1217),"",OFFSET('Smelter Look-up'!$C$4,$V1217-4,0)&amp;"")</f>
        <v/>
      </c>
      <c r="S1217" s="160" t="str">
        <f t="array" aca="1" ref="S1217" ca="1">IF(B1217="","",IF(ISERROR(MATCH($E1217,CL,0)),"Unknown",INDIRECT("'C'!$A$"&amp;MATCH($E1217,CL,0)+1)))</f>
        <v/>
      </c>
      <c r="T1217" s="160" t="str">
        <f t="array" aca="1" ref="T1217" ca="1">IF(B1217="","",IF(ISERROR(MATCH($J1217,SorP!$B$1:$B$6226,0)),"",INDIRECT("'SorP'!$A$"&amp;MATCH($S1217&amp;$J1217,SorP!C:C,0))))</f>
        <v/>
      </c>
      <c r="U1217" s="161"/>
      <c r="V1217" s="151" t="e">
        <f>IF(C1217="",NA(),IF(OR(C1217="Smelter not listed",C1217="Smelter not yet identified"),MATCH($B1217&amp;$D1217,'Smelter Look-up'!$J:$J,0),MATCH($B1217&amp;$C1217,'Smelter Look-up'!$J:$J,0)))</f>
        <v>#N/A</v>
      </c>
      <c r="W1217" s="134"/>
      <c r="X1217" s="134">
        <f t="shared" ca="1" si="14"/>
        <v>0</v>
      </c>
      <c r="Y1217" s="134"/>
      <c r="Z1217" s="134"/>
      <c r="AA1217" s="134"/>
      <c r="AB1217" s="162" t="str">
        <f t="shared" si="15"/>
        <v/>
      </c>
      <c r="AC1217" s="134"/>
      <c r="AD1217" s="134"/>
      <c r="AE1217" s="134"/>
      <c r="AF1217" s="134"/>
      <c r="AG1217" s="134"/>
      <c r="AH1217" s="134"/>
    </row>
    <row r="1218" spans="1:34" ht="12" customHeight="1">
      <c r="A1218" s="160"/>
      <c r="B1218" s="155" t="str">
        <f t="array" ref="B1218">IF(LEN(A1218)=0,"",INDEX('Smelter Look-up'!$A:$A,MATCH($A1218,'Smelter Look-up'!$E:$E,0)))</f>
        <v/>
      </c>
      <c r="C1218" s="158" t="str">
        <f t="array" ref="C1218">IF(LEN(A1218)=0,"",INDEX('Smelter Look-up'!$C:$C,MATCH($A1218,'Smelter Look-up'!$E:$E,0)))</f>
        <v/>
      </c>
      <c r="D1218" s="155"/>
      <c r="E1218" s="155" t="str">
        <f ca="1">IF(ISERROR($V1218),"",OFFSET('Smelter Look-up'!$D$4,$V1218-4,0)&amp;"")</f>
        <v/>
      </c>
      <c r="F1218" s="155" t="str">
        <f ca="1">IF(ISERROR($V1218),"",OFFSET('Smelter Look-up'!$E$4,$V1218-4,0))</f>
        <v/>
      </c>
      <c r="G1218" s="155" t="str">
        <f ca="1">IF(C1218=$X$4,IF(ISERROR($V1218),"Enter smelter details","RMI"),IF(ISERROR($V1218),"",OFFSET('Smelter Look-up'!$F$4,$V1218-4,0)))</f>
        <v/>
      </c>
      <c r="H1218" s="156" t="str">
        <f ca="1">IF(ISERROR($V1218),"",OFFSET('Smelter Look-up'!$G$4,$V1218-4,0))</f>
        <v/>
      </c>
      <c r="I1218" s="157" t="str">
        <f ca="1">IF(ISERROR($V1218),"",OFFSET('Smelter Look-up'!$H$4,$V1218-4,0))</f>
        <v/>
      </c>
      <c r="J1218" s="157" t="str">
        <f ca="1">IF(ISERROR($V1218),"",OFFSET('Smelter Look-up'!$I$4,$V1218-4,0))</f>
        <v/>
      </c>
      <c r="K1218" s="158"/>
      <c r="L1218" s="158"/>
      <c r="M1218" s="158"/>
      <c r="N1218" s="158"/>
      <c r="O1218" s="158"/>
      <c r="P1218" s="157"/>
      <c r="Q1218" s="159"/>
      <c r="R1218" s="155" t="str">
        <f ca="1">IF(ISERROR($V1218),"",OFFSET('Smelter Look-up'!$C$4,$V1218-4,0)&amp;"")</f>
        <v/>
      </c>
      <c r="S1218" s="160" t="str">
        <f t="array" aca="1" ref="S1218" ca="1">IF(B1218="","",IF(ISERROR(MATCH($E1218,CL,0)),"Unknown",INDIRECT("'C'!$A$"&amp;MATCH($E1218,CL,0)+1)))</f>
        <v/>
      </c>
      <c r="T1218" s="160" t="str">
        <f t="array" aca="1" ref="T1218" ca="1">IF(B1218="","",IF(ISERROR(MATCH($J1218,SorP!$B$1:$B$6226,0)),"",INDIRECT("'SorP'!$A$"&amp;MATCH($S1218&amp;$J1218,SorP!C:C,0))))</f>
        <v/>
      </c>
      <c r="U1218" s="161"/>
      <c r="V1218" s="151" t="e">
        <f>IF(C1218="",NA(),IF(OR(C1218="Smelter not listed",C1218="Smelter not yet identified"),MATCH($B1218&amp;$D1218,'Smelter Look-up'!$J:$J,0),MATCH($B1218&amp;$C1218,'Smelter Look-up'!$J:$J,0)))</f>
        <v>#N/A</v>
      </c>
      <c r="W1218" s="134"/>
      <c r="X1218" s="134">
        <f t="shared" ca="1" si="14"/>
        <v>0</v>
      </c>
      <c r="Y1218" s="134"/>
      <c r="Z1218" s="134"/>
      <c r="AA1218" s="134"/>
      <c r="AB1218" s="162" t="str">
        <f t="shared" si="15"/>
        <v/>
      </c>
      <c r="AC1218" s="134"/>
      <c r="AD1218" s="134"/>
      <c r="AE1218" s="134"/>
      <c r="AF1218" s="134"/>
      <c r="AG1218" s="134"/>
      <c r="AH1218" s="134"/>
    </row>
    <row r="1219" spans="1:34" ht="12" customHeight="1">
      <c r="A1219" s="160"/>
      <c r="B1219" s="155" t="str">
        <f t="array" ref="B1219">IF(LEN(A1219)=0,"",INDEX('Smelter Look-up'!$A:$A,MATCH($A1219,'Smelter Look-up'!$E:$E,0)))</f>
        <v/>
      </c>
      <c r="C1219" s="158" t="str">
        <f t="array" ref="C1219">IF(LEN(A1219)=0,"",INDEX('Smelter Look-up'!$C:$C,MATCH($A1219,'Smelter Look-up'!$E:$E,0)))</f>
        <v/>
      </c>
      <c r="D1219" s="155"/>
      <c r="E1219" s="155" t="str">
        <f ca="1">IF(ISERROR($V1219),"",OFFSET('Smelter Look-up'!$D$4,$V1219-4,0)&amp;"")</f>
        <v/>
      </c>
      <c r="F1219" s="155" t="str">
        <f ca="1">IF(ISERROR($V1219),"",OFFSET('Smelter Look-up'!$E$4,$V1219-4,0))</f>
        <v/>
      </c>
      <c r="G1219" s="155" t="str">
        <f ca="1">IF(C1219=$X$4,IF(ISERROR($V1219),"Enter smelter details","RMI"),IF(ISERROR($V1219),"",OFFSET('Smelter Look-up'!$F$4,$V1219-4,0)))</f>
        <v/>
      </c>
      <c r="H1219" s="156" t="str">
        <f ca="1">IF(ISERROR($V1219),"",OFFSET('Smelter Look-up'!$G$4,$V1219-4,0))</f>
        <v/>
      </c>
      <c r="I1219" s="157" t="str">
        <f ca="1">IF(ISERROR($V1219),"",OFFSET('Smelter Look-up'!$H$4,$V1219-4,0))</f>
        <v/>
      </c>
      <c r="J1219" s="157" t="str">
        <f ca="1">IF(ISERROR($V1219),"",OFFSET('Smelter Look-up'!$I$4,$V1219-4,0))</f>
        <v/>
      </c>
      <c r="K1219" s="158"/>
      <c r="L1219" s="158"/>
      <c r="M1219" s="158"/>
      <c r="N1219" s="158"/>
      <c r="O1219" s="158"/>
      <c r="P1219" s="157"/>
      <c r="Q1219" s="159"/>
      <c r="R1219" s="155" t="str">
        <f ca="1">IF(ISERROR($V1219),"",OFFSET('Smelter Look-up'!$C$4,$V1219-4,0)&amp;"")</f>
        <v/>
      </c>
      <c r="S1219" s="160" t="str">
        <f t="array" aca="1" ref="S1219" ca="1">IF(B1219="","",IF(ISERROR(MATCH($E1219,CL,0)),"Unknown",INDIRECT("'C'!$A$"&amp;MATCH($E1219,CL,0)+1)))</f>
        <v/>
      </c>
      <c r="T1219" s="160" t="str">
        <f t="array" aca="1" ref="T1219" ca="1">IF(B1219="","",IF(ISERROR(MATCH($J1219,SorP!$B$1:$B$6226,0)),"",INDIRECT("'SorP'!$A$"&amp;MATCH($S1219&amp;$J1219,SorP!C:C,0))))</f>
        <v/>
      </c>
      <c r="U1219" s="161"/>
      <c r="V1219" s="151" t="e">
        <f>IF(C1219="",NA(),IF(OR(C1219="Smelter not listed",C1219="Smelter not yet identified"),MATCH($B1219&amp;$D1219,'Smelter Look-up'!$J:$J,0),MATCH($B1219&amp;$C1219,'Smelter Look-up'!$J:$J,0)))</f>
        <v>#N/A</v>
      </c>
      <c r="W1219" s="134"/>
      <c r="X1219" s="134">
        <f t="shared" ca="1" si="14"/>
        <v>0</v>
      </c>
      <c r="Y1219" s="134"/>
      <c r="Z1219" s="134"/>
      <c r="AA1219" s="134"/>
      <c r="AB1219" s="162" t="str">
        <f t="shared" si="15"/>
        <v/>
      </c>
      <c r="AC1219" s="134"/>
      <c r="AD1219" s="134"/>
      <c r="AE1219" s="134"/>
      <c r="AF1219" s="134"/>
      <c r="AG1219" s="134"/>
      <c r="AH1219" s="134"/>
    </row>
    <row r="1220" spans="1:34" ht="12" customHeight="1">
      <c r="A1220" s="160"/>
      <c r="B1220" s="155" t="str">
        <f t="array" ref="B1220">IF(LEN(A1220)=0,"",INDEX('Smelter Look-up'!$A:$A,MATCH($A1220,'Smelter Look-up'!$E:$E,0)))</f>
        <v/>
      </c>
      <c r="C1220" s="158" t="str">
        <f t="array" ref="C1220">IF(LEN(A1220)=0,"",INDEX('Smelter Look-up'!$C:$C,MATCH($A1220,'Smelter Look-up'!$E:$E,0)))</f>
        <v/>
      </c>
      <c r="D1220" s="155"/>
      <c r="E1220" s="155" t="str">
        <f ca="1">IF(ISERROR($V1220),"",OFFSET('Smelter Look-up'!$D$4,$V1220-4,0)&amp;"")</f>
        <v/>
      </c>
      <c r="F1220" s="155" t="str">
        <f ca="1">IF(ISERROR($V1220),"",OFFSET('Smelter Look-up'!$E$4,$V1220-4,0))</f>
        <v/>
      </c>
      <c r="G1220" s="155" t="str">
        <f ca="1">IF(C1220=$X$4,IF(ISERROR($V1220),"Enter smelter details","RMI"),IF(ISERROR($V1220),"",OFFSET('Smelter Look-up'!$F$4,$V1220-4,0)))</f>
        <v/>
      </c>
      <c r="H1220" s="156" t="str">
        <f ca="1">IF(ISERROR($V1220),"",OFFSET('Smelter Look-up'!$G$4,$V1220-4,0))</f>
        <v/>
      </c>
      <c r="I1220" s="157" t="str">
        <f ca="1">IF(ISERROR($V1220),"",OFFSET('Smelter Look-up'!$H$4,$V1220-4,0))</f>
        <v/>
      </c>
      <c r="J1220" s="157" t="str">
        <f ca="1">IF(ISERROR($V1220),"",OFFSET('Smelter Look-up'!$I$4,$V1220-4,0))</f>
        <v/>
      </c>
      <c r="K1220" s="158"/>
      <c r="L1220" s="158"/>
      <c r="M1220" s="158"/>
      <c r="N1220" s="158"/>
      <c r="O1220" s="158"/>
      <c r="P1220" s="157"/>
      <c r="Q1220" s="159"/>
      <c r="R1220" s="155" t="str">
        <f ca="1">IF(ISERROR($V1220),"",OFFSET('Smelter Look-up'!$C$4,$V1220-4,0)&amp;"")</f>
        <v/>
      </c>
      <c r="S1220" s="160" t="str">
        <f t="array" aca="1" ref="S1220" ca="1">IF(B1220="","",IF(ISERROR(MATCH($E1220,CL,0)),"Unknown",INDIRECT("'C'!$A$"&amp;MATCH($E1220,CL,0)+1)))</f>
        <v/>
      </c>
      <c r="T1220" s="160" t="str">
        <f t="array" aca="1" ref="T1220" ca="1">IF(B1220="","",IF(ISERROR(MATCH($J1220,SorP!$B$1:$B$6226,0)),"",INDIRECT("'SorP'!$A$"&amp;MATCH($S1220&amp;$J1220,SorP!C:C,0))))</f>
        <v/>
      </c>
      <c r="U1220" s="161"/>
      <c r="V1220" s="151" t="e">
        <f>IF(C1220="",NA(),IF(OR(C1220="Smelter not listed",C1220="Smelter not yet identified"),MATCH($B1220&amp;$D1220,'Smelter Look-up'!$J:$J,0),MATCH($B1220&amp;$C1220,'Smelter Look-up'!$J:$J,0)))</f>
        <v>#N/A</v>
      </c>
      <c r="W1220" s="134"/>
      <c r="X1220" s="134">
        <f t="shared" ca="1" si="14"/>
        <v>0</v>
      </c>
      <c r="Y1220" s="134"/>
      <c r="Z1220" s="134"/>
      <c r="AA1220" s="134"/>
      <c r="AB1220" s="162" t="str">
        <f t="shared" si="15"/>
        <v/>
      </c>
      <c r="AC1220" s="134"/>
      <c r="AD1220" s="134"/>
      <c r="AE1220" s="134"/>
      <c r="AF1220" s="134"/>
      <c r="AG1220" s="134"/>
      <c r="AH1220" s="134"/>
    </row>
    <row r="1221" spans="1:34" ht="12" customHeight="1">
      <c r="A1221" s="160"/>
      <c r="B1221" s="155" t="str">
        <f t="array" ref="B1221">IF(LEN(A1221)=0,"",INDEX('Smelter Look-up'!$A:$A,MATCH($A1221,'Smelter Look-up'!$E:$E,0)))</f>
        <v/>
      </c>
      <c r="C1221" s="158" t="str">
        <f t="array" ref="C1221">IF(LEN(A1221)=0,"",INDEX('Smelter Look-up'!$C:$C,MATCH($A1221,'Smelter Look-up'!$E:$E,0)))</f>
        <v/>
      </c>
      <c r="D1221" s="155"/>
      <c r="E1221" s="155" t="str">
        <f ca="1">IF(ISERROR($V1221),"",OFFSET('Smelter Look-up'!$D$4,$V1221-4,0)&amp;"")</f>
        <v/>
      </c>
      <c r="F1221" s="155" t="str">
        <f ca="1">IF(ISERROR($V1221),"",OFFSET('Smelter Look-up'!$E$4,$V1221-4,0))</f>
        <v/>
      </c>
      <c r="G1221" s="155" t="str">
        <f ca="1">IF(C1221=$X$4,IF(ISERROR($V1221),"Enter smelter details","RMI"),IF(ISERROR($V1221),"",OFFSET('Smelter Look-up'!$F$4,$V1221-4,0)))</f>
        <v/>
      </c>
      <c r="H1221" s="156" t="str">
        <f ca="1">IF(ISERROR($V1221),"",OFFSET('Smelter Look-up'!$G$4,$V1221-4,0))</f>
        <v/>
      </c>
      <c r="I1221" s="157" t="str">
        <f ca="1">IF(ISERROR($V1221),"",OFFSET('Smelter Look-up'!$H$4,$V1221-4,0))</f>
        <v/>
      </c>
      <c r="J1221" s="157" t="str">
        <f ca="1">IF(ISERROR($V1221),"",OFFSET('Smelter Look-up'!$I$4,$V1221-4,0))</f>
        <v/>
      </c>
      <c r="K1221" s="158"/>
      <c r="L1221" s="158"/>
      <c r="M1221" s="158"/>
      <c r="N1221" s="158"/>
      <c r="O1221" s="158"/>
      <c r="P1221" s="157"/>
      <c r="Q1221" s="159"/>
      <c r="R1221" s="155" t="str">
        <f ca="1">IF(ISERROR($V1221),"",OFFSET('Smelter Look-up'!$C$4,$V1221-4,0)&amp;"")</f>
        <v/>
      </c>
      <c r="S1221" s="160" t="str">
        <f t="array" aca="1" ref="S1221" ca="1">IF(B1221="","",IF(ISERROR(MATCH($E1221,CL,0)),"Unknown",INDIRECT("'C'!$A$"&amp;MATCH($E1221,CL,0)+1)))</f>
        <v/>
      </c>
      <c r="T1221" s="160" t="str">
        <f t="array" aca="1" ref="T1221" ca="1">IF(B1221="","",IF(ISERROR(MATCH($J1221,SorP!$B$1:$B$6226,0)),"",INDIRECT("'SorP'!$A$"&amp;MATCH($S1221&amp;$J1221,SorP!C:C,0))))</f>
        <v/>
      </c>
      <c r="U1221" s="161"/>
      <c r="V1221" s="151" t="e">
        <f>IF(C1221="",NA(),IF(OR(C1221="Smelter not listed",C1221="Smelter not yet identified"),MATCH($B1221&amp;$D1221,'Smelter Look-up'!$J:$J,0),MATCH($B1221&amp;$C1221,'Smelter Look-up'!$J:$J,0)))</f>
        <v>#N/A</v>
      </c>
      <c r="W1221" s="134"/>
      <c r="X1221" s="134">
        <f t="shared" ca="1" si="14"/>
        <v>0</v>
      </c>
      <c r="Y1221" s="134"/>
      <c r="Z1221" s="134"/>
      <c r="AA1221" s="134"/>
      <c r="AB1221" s="162" t="str">
        <f t="shared" si="15"/>
        <v/>
      </c>
      <c r="AC1221" s="134"/>
      <c r="AD1221" s="134"/>
      <c r="AE1221" s="134"/>
      <c r="AF1221" s="134"/>
      <c r="AG1221" s="134"/>
      <c r="AH1221" s="134"/>
    </row>
    <row r="1222" spans="1:34" ht="12" customHeight="1">
      <c r="A1222" s="160"/>
      <c r="B1222" s="155" t="str">
        <f t="array" ref="B1222">IF(LEN(A1222)=0,"",INDEX('Smelter Look-up'!$A:$A,MATCH($A1222,'Smelter Look-up'!$E:$E,0)))</f>
        <v/>
      </c>
      <c r="C1222" s="158" t="str">
        <f t="array" ref="C1222">IF(LEN(A1222)=0,"",INDEX('Smelter Look-up'!$C:$C,MATCH($A1222,'Smelter Look-up'!$E:$E,0)))</f>
        <v/>
      </c>
      <c r="D1222" s="155"/>
      <c r="E1222" s="155" t="str">
        <f ca="1">IF(ISERROR($V1222),"",OFFSET('Smelter Look-up'!$D$4,$V1222-4,0)&amp;"")</f>
        <v/>
      </c>
      <c r="F1222" s="155" t="str">
        <f ca="1">IF(ISERROR($V1222),"",OFFSET('Smelter Look-up'!$E$4,$V1222-4,0))</f>
        <v/>
      </c>
      <c r="G1222" s="155" t="str">
        <f ca="1">IF(C1222=$X$4,IF(ISERROR($V1222),"Enter smelter details","RMI"),IF(ISERROR($V1222),"",OFFSET('Smelter Look-up'!$F$4,$V1222-4,0)))</f>
        <v/>
      </c>
      <c r="H1222" s="156" t="str">
        <f ca="1">IF(ISERROR($V1222),"",OFFSET('Smelter Look-up'!$G$4,$V1222-4,0))</f>
        <v/>
      </c>
      <c r="I1222" s="157" t="str">
        <f ca="1">IF(ISERROR($V1222),"",OFFSET('Smelter Look-up'!$H$4,$V1222-4,0))</f>
        <v/>
      </c>
      <c r="J1222" s="157" t="str">
        <f ca="1">IF(ISERROR($V1222),"",OFFSET('Smelter Look-up'!$I$4,$V1222-4,0))</f>
        <v/>
      </c>
      <c r="K1222" s="158"/>
      <c r="L1222" s="158"/>
      <c r="M1222" s="158"/>
      <c r="N1222" s="158"/>
      <c r="O1222" s="158"/>
      <c r="P1222" s="157"/>
      <c r="Q1222" s="159"/>
      <c r="R1222" s="155" t="str">
        <f ca="1">IF(ISERROR($V1222),"",OFFSET('Smelter Look-up'!$C$4,$V1222-4,0)&amp;"")</f>
        <v/>
      </c>
      <c r="S1222" s="160" t="str">
        <f t="array" aca="1" ref="S1222" ca="1">IF(B1222="","",IF(ISERROR(MATCH($E1222,CL,0)),"Unknown",INDIRECT("'C'!$A$"&amp;MATCH($E1222,CL,0)+1)))</f>
        <v/>
      </c>
      <c r="T1222" s="160" t="str">
        <f t="array" aca="1" ref="T1222" ca="1">IF(B1222="","",IF(ISERROR(MATCH($J1222,SorP!$B$1:$B$6226,0)),"",INDIRECT("'SorP'!$A$"&amp;MATCH($S1222&amp;$J1222,SorP!C:C,0))))</f>
        <v/>
      </c>
      <c r="U1222" s="161"/>
      <c r="V1222" s="151" t="e">
        <f>IF(C1222="",NA(),IF(OR(C1222="Smelter not listed",C1222="Smelter not yet identified"),MATCH($B1222&amp;$D1222,'Smelter Look-up'!$J:$J,0),MATCH($B1222&amp;$C1222,'Smelter Look-up'!$J:$J,0)))</f>
        <v>#N/A</v>
      </c>
      <c r="W1222" s="134"/>
      <c r="X1222" s="134">
        <f t="shared" ca="1" si="14"/>
        <v>0</v>
      </c>
      <c r="Y1222" s="134"/>
      <c r="Z1222" s="134"/>
      <c r="AA1222" s="134"/>
      <c r="AB1222" s="162" t="str">
        <f t="shared" si="15"/>
        <v/>
      </c>
      <c r="AC1222" s="134"/>
      <c r="AD1222" s="134"/>
      <c r="AE1222" s="134"/>
      <c r="AF1222" s="134"/>
      <c r="AG1222" s="134"/>
      <c r="AH1222" s="134"/>
    </row>
    <row r="1223" spans="1:34" ht="12" customHeight="1">
      <c r="A1223" s="160"/>
      <c r="B1223" s="155" t="str">
        <f t="array" ref="B1223">IF(LEN(A1223)=0,"",INDEX('Smelter Look-up'!$A:$A,MATCH($A1223,'Smelter Look-up'!$E:$E,0)))</f>
        <v/>
      </c>
      <c r="C1223" s="158" t="str">
        <f t="array" ref="C1223">IF(LEN(A1223)=0,"",INDEX('Smelter Look-up'!$C:$C,MATCH($A1223,'Smelter Look-up'!$E:$E,0)))</f>
        <v/>
      </c>
      <c r="D1223" s="155"/>
      <c r="E1223" s="155" t="str">
        <f ca="1">IF(ISERROR($V1223),"",OFFSET('Smelter Look-up'!$D$4,$V1223-4,0)&amp;"")</f>
        <v/>
      </c>
      <c r="F1223" s="155" t="str">
        <f ca="1">IF(ISERROR($V1223),"",OFFSET('Smelter Look-up'!$E$4,$V1223-4,0))</f>
        <v/>
      </c>
      <c r="G1223" s="155" t="str">
        <f ca="1">IF(C1223=$X$4,IF(ISERROR($V1223),"Enter smelter details","RMI"),IF(ISERROR($V1223),"",OFFSET('Smelter Look-up'!$F$4,$V1223-4,0)))</f>
        <v/>
      </c>
      <c r="H1223" s="156" t="str">
        <f ca="1">IF(ISERROR($V1223),"",OFFSET('Smelter Look-up'!$G$4,$V1223-4,0))</f>
        <v/>
      </c>
      <c r="I1223" s="157" t="str">
        <f ca="1">IF(ISERROR($V1223),"",OFFSET('Smelter Look-up'!$H$4,$V1223-4,0))</f>
        <v/>
      </c>
      <c r="J1223" s="157" t="str">
        <f ca="1">IF(ISERROR($V1223),"",OFFSET('Smelter Look-up'!$I$4,$V1223-4,0))</f>
        <v/>
      </c>
      <c r="K1223" s="158"/>
      <c r="L1223" s="158"/>
      <c r="M1223" s="158"/>
      <c r="N1223" s="158"/>
      <c r="O1223" s="158"/>
      <c r="P1223" s="157"/>
      <c r="Q1223" s="159"/>
      <c r="R1223" s="155" t="str">
        <f ca="1">IF(ISERROR($V1223),"",OFFSET('Smelter Look-up'!$C$4,$V1223-4,0)&amp;"")</f>
        <v/>
      </c>
      <c r="S1223" s="160" t="str">
        <f t="array" aca="1" ref="S1223" ca="1">IF(B1223="","",IF(ISERROR(MATCH($E1223,CL,0)),"Unknown",INDIRECT("'C'!$A$"&amp;MATCH($E1223,CL,0)+1)))</f>
        <v/>
      </c>
      <c r="T1223" s="160" t="str">
        <f t="array" aca="1" ref="T1223" ca="1">IF(B1223="","",IF(ISERROR(MATCH($J1223,SorP!$B$1:$B$6226,0)),"",INDIRECT("'SorP'!$A$"&amp;MATCH($S1223&amp;$J1223,SorP!C:C,0))))</f>
        <v/>
      </c>
      <c r="U1223" s="161"/>
      <c r="V1223" s="151" t="e">
        <f>IF(C1223="",NA(),IF(OR(C1223="Smelter not listed",C1223="Smelter not yet identified"),MATCH($B1223&amp;$D1223,'Smelter Look-up'!$J:$J,0),MATCH($B1223&amp;$C1223,'Smelter Look-up'!$J:$J,0)))</f>
        <v>#N/A</v>
      </c>
      <c r="W1223" s="134"/>
      <c r="X1223" s="134">
        <f t="shared" ca="1" si="14"/>
        <v>0</v>
      </c>
      <c r="Y1223" s="134"/>
      <c r="Z1223" s="134"/>
      <c r="AA1223" s="134"/>
      <c r="AB1223" s="162" t="str">
        <f t="shared" si="15"/>
        <v/>
      </c>
      <c r="AC1223" s="134"/>
      <c r="AD1223" s="134"/>
      <c r="AE1223" s="134"/>
      <c r="AF1223" s="134"/>
      <c r="AG1223" s="134"/>
      <c r="AH1223" s="134"/>
    </row>
    <row r="1224" spans="1:34" ht="12" customHeight="1">
      <c r="A1224" s="160"/>
      <c r="B1224" s="155" t="str">
        <f t="array" ref="B1224">IF(LEN(A1224)=0,"",INDEX('Smelter Look-up'!$A:$A,MATCH($A1224,'Smelter Look-up'!$E:$E,0)))</f>
        <v/>
      </c>
      <c r="C1224" s="158" t="str">
        <f t="array" ref="C1224">IF(LEN(A1224)=0,"",INDEX('Smelter Look-up'!$C:$C,MATCH($A1224,'Smelter Look-up'!$E:$E,0)))</f>
        <v/>
      </c>
      <c r="D1224" s="155"/>
      <c r="E1224" s="155" t="str">
        <f ca="1">IF(ISERROR($V1224),"",OFFSET('Smelter Look-up'!$D$4,$V1224-4,0)&amp;"")</f>
        <v/>
      </c>
      <c r="F1224" s="155" t="str">
        <f ca="1">IF(ISERROR($V1224),"",OFFSET('Smelter Look-up'!$E$4,$V1224-4,0))</f>
        <v/>
      </c>
      <c r="G1224" s="155" t="str">
        <f ca="1">IF(C1224=$X$4,IF(ISERROR($V1224),"Enter smelter details","RMI"),IF(ISERROR($V1224),"",OFFSET('Smelter Look-up'!$F$4,$V1224-4,0)))</f>
        <v/>
      </c>
      <c r="H1224" s="156" t="str">
        <f ca="1">IF(ISERROR($V1224),"",OFFSET('Smelter Look-up'!$G$4,$V1224-4,0))</f>
        <v/>
      </c>
      <c r="I1224" s="157" t="str">
        <f ca="1">IF(ISERROR($V1224),"",OFFSET('Smelter Look-up'!$H$4,$V1224-4,0))</f>
        <v/>
      </c>
      <c r="J1224" s="157" t="str">
        <f ca="1">IF(ISERROR($V1224),"",OFFSET('Smelter Look-up'!$I$4,$V1224-4,0))</f>
        <v/>
      </c>
      <c r="K1224" s="158"/>
      <c r="L1224" s="158"/>
      <c r="M1224" s="158"/>
      <c r="N1224" s="158"/>
      <c r="O1224" s="158"/>
      <c r="P1224" s="157"/>
      <c r="Q1224" s="159"/>
      <c r="R1224" s="155" t="str">
        <f ca="1">IF(ISERROR($V1224),"",OFFSET('Smelter Look-up'!$C$4,$V1224-4,0)&amp;"")</f>
        <v/>
      </c>
      <c r="S1224" s="160" t="str">
        <f t="array" aca="1" ref="S1224" ca="1">IF(B1224="","",IF(ISERROR(MATCH($E1224,CL,0)),"Unknown",INDIRECT("'C'!$A$"&amp;MATCH($E1224,CL,0)+1)))</f>
        <v/>
      </c>
      <c r="T1224" s="160" t="str">
        <f t="array" aca="1" ref="T1224" ca="1">IF(B1224="","",IF(ISERROR(MATCH($J1224,SorP!$B$1:$B$6226,0)),"",INDIRECT("'SorP'!$A$"&amp;MATCH($S1224&amp;$J1224,SorP!C:C,0))))</f>
        <v/>
      </c>
      <c r="U1224" s="161"/>
      <c r="V1224" s="151" t="e">
        <f>IF(C1224="",NA(),IF(OR(C1224="Smelter not listed",C1224="Smelter not yet identified"),MATCH($B1224&amp;$D1224,'Smelter Look-up'!$J:$J,0),MATCH($B1224&amp;$C1224,'Smelter Look-up'!$J:$J,0)))</f>
        <v>#N/A</v>
      </c>
      <c r="W1224" s="134"/>
      <c r="X1224" s="134">
        <f t="shared" ca="1" si="14"/>
        <v>0</v>
      </c>
      <c r="Y1224" s="134"/>
      <c r="Z1224" s="134"/>
      <c r="AA1224" s="134"/>
      <c r="AB1224" s="162" t="str">
        <f t="shared" si="15"/>
        <v/>
      </c>
      <c r="AC1224" s="134"/>
      <c r="AD1224" s="134"/>
      <c r="AE1224" s="134"/>
      <c r="AF1224" s="134"/>
      <c r="AG1224" s="134"/>
      <c r="AH1224" s="134"/>
    </row>
    <row r="1225" spans="1:34" ht="12" customHeight="1">
      <c r="A1225" s="160"/>
      <c r="B1225" s="155" t="str">
        <f t="array" ref="B1225">IF(LEN(A1225)=0,"",INDEX('Smelter Look-up'!$A:$A,MATCH($A1225,'Smelter Look-up'!$E:$E,0)))</f>
        <v/>
      </c>
      <c r="C1225" s="158" t="str">
        <f t="array" ref="C1225">IF(LEN(A1225)=0,"",INDEX('Smelter Look-up'!$C:$C,MATCH($A1225,'Smelter Look-up'!$E:$E,0)))</f>
        <v/>
      </c>
      <c r="D1225" s="155"/>
      <c r="E1225" s="155" t="str">
        <f ca="1">IF(ISERROR($V1225),"",OFFSET('Smelter Look-up'!$D$4,$V1225-4,0)&amp;"")</f>
        <v/>
      </c>
      <c r="F1225" s="155" t="str">
        <f ca="1">IF(ISERROR($V1225),"",OFFSET('Smelter Look-up'!$E$4,$V1225-4,0))</f>
        <v/>
      </c>
      <c r="G1225" s="155" t="str">
        <f ca="1">IF(C1225=$X$4,IF(ISERROR($V1225),"Enter smelter details","RMI"),IF(ISERROR($V1225),"",OFFSET('Smelter Look-up'!$F$4,$V1225-4,0)))</f>
        <v/>
      </c>
      <c r="H1225" s="156" t="str">
        <f ca="1">IF(ISERROR($V1225),"",OFFSET('Smelter Look-up'!$G$4,$V1225-4,0))</f>
        <v/>
      </c>
      <c r="I1225" s="157" t="str">
        <f ca="1">IF(ISERROR($V1225),"",OFFSET('Smelter Look-up'!$H$4,$V1225-4,0))</f>
        <v/>
      </c>
      <c r="J1225" s="157" t="str">
        <f ca="1">IF(ISERROR($V1225),"",OFFSET('Smelter Look-up'!$I$4,$V1225-4,0))</f>
        <v/>
      </c>
      <c r="K1225" s="158"/>
      <c r="L1225" s="158"/>
      <c r="M1225" s="158"/>
      <c r="N1225" s="158"/>
      <c r="O1225" s="158"/>
      <c r="P1225" s="157"/>
      <c r="Q1225" s="159"/>
      <c r="R1225" s="155" t="str">
        <f ca="1">IF(ISERROR($V1225),"",OFFSET('Smelter Look-up'!$C$4,$V1225-4,0)&amp;"")</f>
        <v/>
      </c>
      <c r="S1225" s="160" t="str">
        <f t="array" aca="1" ref="S1225" ca="1">IF(B1225="","",IF(ISERROR(MATCH($E1225,CL,0)),"Unknown",INDIRECT("'C'!$A$"&amp;MATCH($E1225,CL,0)+1)))</f>
        <v/>
      </c>
      <c r="T1225" s="160" t="str">
        <f t="array" aca="1" ref="T1225" ca="1">IF(B1225="","",IF(ISERROR(MATCH($J1225,SorP!$B$1:$B$6226,0)),"",INDIRECT("'SorP'!$A$"&amp;MATCH($S1225&amp;$J1225,SorP!C:C,0))))</f>
        <v/>
      </c>
      <c r="U1225" s="161"/>
      <c r="V1225" s="151" t="e">
        <f>IF(C1225="",NA(),IF(OR(C1225="Smelter not listed",C1225="Smelter not yet identified"),MATCH($B1225&amp;$D1225,'Smelter Look-up'!$J:$J,0),MATCH($B1225&amp;$C1225,'Smelter Look-up'!$J:$J,0)))</f>
        <v>#N/A</v>
      </c>
      <c r="W1225" s="134"/>
      <c r="X1225" s="134">
        <f t="shared" ca="1" si="14"/>
        <v>0</v>
      </c>
      <c r="Y1225" s="134"/>
      <c r="Z1225" s="134"/>
      <c r="AA1225" s="134"/>
      <c r="AB1225" s="162" t="str">
        <f t="shared" si="15"/>
        <v/>
      </c>
      <c r="AC1225" s="134"/>
      <c r="AD1225" s="134"/>
      <c r="AE1225" s="134"/>
      <c r="AF1225" s="134"/>
      <c r="AG1225" s="134"/>
      <c r="AH1225" s="134"/>
    </row>
    <row r="1226" spans="1:34" ht="12" customHeight="1">
      <c r="A1226" s="160"/>
      <c r="B1226" s="155" t="str">
        <f t="array" ref="B1226">IF(LEN(A1226)=0,"",INDEX('Smelter Look-up'!$A:$A,MATCH($A1226,'Smelter Look-up'!$E:$E,0)))</f>
        <v/>
      </c>
      <c r="C1226" s="158" t="str">
        <f t="array" ref="C1226">IF(LEN(A1226)=0,"",INDEX('Smelter Look-up'!$C:$C,MATCH($A1226,'Smelter Look-up'!$E:$E,0)))</f>
        <v/>
      </c>
      <c r="D1226" s="155"/>
      <c r="E1226" s="155" t="str">
        <f ca="1">IF(ISERROR($V1226),"",OFFSET('Smelter Look-up'!$D$4,$V1226-4,0)&amp;"")</f>
        <v/>
      </c>
      <c r="F1226" s="155" t="str">
        <f ca="1">IF(ISERROR($V1226),"",OFFSET('Smelter Look-up'!$E$4,$V1226-4,0))</f>
        <v/>
      </c>
      <c r="G1226" s="155" t="str">
        <f ca="1">IF(C1226=$X$4,IF(ISERROR($V1226),"Enter smelter details","RMI"),IF(ISERROR($V1226),"",OFFSET('Smelter Look-up'!$F$4,$V1226-4,0)))</f>
        <v/>
      </c>
      <c r="H1226" s="156" t="str">
        <f ca="1">IF(ISERROR($V1226),"",OFFSET('Smelter Look-up'!$G$4,$V1226-4,0))</f>
        <v/>
      </c>
      <c r="I1226" s="157" t="str">
        <f ca="1">IF(ISERROR($V1226),"",OFFSET('Smelter Look-up'!$H$4,$V1226-4,0))</f>
        <v/>
      </c>
      <c r="J1226" s="157" t="str">
        <f ca="1">IF(ISERROR($V1226),"",OFFSET('Smelter Look-up'!$I$4,$V1226-4,0))</f>
        <v/>
      </c>
      <c r="K1226" s="158"/>
      <c r="L1226" s="158"/>
      <c r="M1226" s="158"/>
      <c r="N1226" s="158"/>
      <c r="O1226" s="158"/>
      <c r="P1226" s="157"/>
      <c r="Q1226" s="159"/>
      <c r="R1226" s="155" t="str">
        <f ca="1">IF(ISERROR($V1226),"",OFFSET('Smelter Look-up'!$C$4,$V1226-4,0)&amp;"")</f>
        <v/>
      </c>
      <c r="S1226" s="160" t="str">
        <f t="array" aca="1" ref="S1226" ca="1">IF(B1226="","",IF(ISERROR(MATCH($E1226,CL,0)),"Unknown",INDIRECT("'C'!$A$"&amp;MATCH($E1226,CL,0)+1)))</f>
        <v/>
      </c>
      <c r="T1226" s="160" t="str">
        <f t="array" aca="1" ref="T1226" ca="1">IF(B1226="","",IF(ISERROR(MATCH($J1226,SorP!$B$1:$B$6226,0)),"",INDIRECT("'SorP'!$A$"&amp;MATCH($S1226&amp;$J1226,SorP!C:C,0))))</f>
        <v/>
      </c>
      <c r="U1226" s="161"/>
      <c r="V1226" s="151" t="e">
        <f>IF(C1226="",NA(),IF(OR(C1226="Smelter not listed",C1226="Smelter not yet identified"),MATCH($B1226&amp;$D1226,'Smelter Look-up'!$J:$J,0),MATCH($B1226&amp;$C1226,'Smelter Look-up'!$J:$J,0)))</f>
        <v>#N/A</v>
      </c>
      <c r="W1226" s="134"/>
      <c r="X1226" s="134">
        <f t="shared" ca="1" si="14"/>
        <v>0</v>
      </c>
      <c r="Y1226" s="134"/>
      <c r="Z1226" s="134"/>
      <c r="AA1226" s="134"/>
      <c r="AB1226" s="162" t="str">
        <f t="shared" si="15"/>
        <v/>
      </c>
      <c r="AC1226" s="134"/>
      <c r="AD1226" s="134"/>
      <c r="AE1226" s="134"/>
      <c r="AF1226" s="134"/>
      <c r="AG1226" s="134"/>
      <c r="AH1226" s="134"/>
    </row>
    <row r="1227" spans="1:34" ht="12" customHeight="1">
      <c r="A1227" s="160"/>
      <c r="B1227" s="155" t="str">
        <f t="array" ref="B1227">IF(LEN(A1227)=0,"",INDEX('Smelter Look-up'!$A:$A,MATCH($A1227,'Smelter Look-up'!$E:$E,0)))</f>
        <v/>
      </c>
      <c r="C1227" s="158" t="str">
        <f t="array" ref="C1227">IF(LEN(A1227)=0,"",INDEX('Smelter Look-up'!$C:$C,MATCH($A1227,'Smelter Look-up'!$E:$E,0)))</f>
        <v/>
      </c>
      <c r="D1227" s="155"/>
      <c r="E1227" s="155" t="str">
        <f ca="1">IF(ISERROR($V1227),"",OFFSET('Smelter Look-up'!$D$4,$V1227-4,0)&amp;"")</f>
        <v/>
      </c>
      <c r="F1227" s="155" t="str">
        <f ca="1">IF(ISERROR($V1227),"",OFFSET('Smelter Look-up'!$E$4,$V1227-4,0))</f>
        <v/>
      </c>
      <c r="G1227" s="155" t="str">
        <f ca="1">IF(C1227=$X$4,IF(ISERROR($V1227),"Enter smelter details","RMI"),IF(ISERROR($V1227),"",OFFSET('Smelter Look-up'!$F$4,$V1227-4,0)))</f>
        <v/>
      </c>
      <c r="H1227" s="156" t="str">
        <f ca="1">IF(ISERROR($V1227),"",OFFSET('Smelter Look-up'!$G$4,$V1227-4,0))</f>
        <v/>
      </c>
      <c r="I1227" s="157" t="str">
        <f ca="1">IF(ISERROR($V1227),"",OFFSET('Smelter Look-up'!$H$4,$V1227-4,0))</f>
        <v/>
      </c>
      <c r="J1227" s="157" t="str">
        <f ca="1">IF(ISERROR($V1227),"",OFFSET('Smelter Look-up'!$I$4,$V1227-4,0))</f>
        <v/>
      </c>
      <c r="K1227" s="158"/>
      <c r="L1227" s="158"/>
      <c r="M1227" s="158"/>
      <c r="N1227" s="158"/>
      <c r="O1227" s="158"/>
      <c r="P1227" s="157"/>
      <c r="Q1227" s="159"/>
      <c r="R1227" s="155" t="str">
        <f ca="1">IF(ISERROR($V1227),"",OFFSET('Smelter Look-up'!$C$4,$V1227-4,0)&amp;"")</f>
        <v/>
      </c>
      <c r="S1227" s="160" t="str">
        <f t="array" aca="1" ref="S1227" ca="1">IF(B1227="","",IF(ISERROR(MATCH($E1227,CL,0)),"Unknown",INDIRECT("'C'!$A$"&amp;MATCH($E1227,CL,0)+1)))</f>
        <v/>
      </c>
      <c r="T1227" s="160" t="str">
        <f t="array" aca="1" ref="T1227" ca="1">IF(B1227="","",IF(ISERROR(MATCH($J1227,SorP!$B$1:$B$6226,0)),"",INDIRECT("'SorP'!$A$"&amp;MATCH($S1227&amp;$J1227,SorP!C:C,0))))</f>
        <v/>
      </c>
      <c r="U1227" s="161"/>
      <c r="V1227" s="151" t="e">
        <f>IF(C1227="",NA(),IF(OR(C1227="Smelter not listed",C1227="Smelter not yet identified"),MATCH($B1227&amp;$D1227,'Smelter Look-up'!$J:$J,0),MATCH($B1227&amp;$C1227,'Smelter Look-up'!$J:$J,0)))</f>
        <v>#N/A</v>
      </c>
      <c r="W1227" s="134"/>
      <c r="X1227" s="134">
        <f t="shared" ca="1" si="14"/>
        <v>0</v>
      </c>
      <c r="Y1227" s="134"/>
      <c r="Z1227" s="134"/>
      <c r="AA1227" s="134"/>
      <c r="AB1227" s="162" t="str">
        <f t="shared" si="15"/>
        <v/>
      </c>
      <c r="AC1227" s="134"/>
      <c r="AD1227" s="134"/>
      <c r="AE1227" s="134"/>
      <c r="AF1227" s="134"/>
      <c r="AG1227" s="134"/>
      <c r="AH1227" s="134"/>
    </row>
    <row r="1228" spans="1:34" ht="12" customHeight="1">
      <c r="A1228" s="160"/>
      <c r="B1228" s="155" t="str">
        <f t="array" ref="B1228">IF(LEN(A1228)=0,"",INDEX('Smelter Look-up'!$A:$A,MATCH($A1228,'Smelter Look-up'!$E:$E,0)))</f>
        <v/>
      </c>
      <c r="C1228" s="158" t="str">
        <f t="array" ref="C1228">IF(LEN(A1228)=0,"",INDEX('Smelter Look-up'!$C:$C,MATCH($A1228,'Smelter Look-up'!$E:$E,0)))</f>
        <v/>
      </c>
      <c r="D1228" s="155"/>
      <c r="E1228" s="155" t="str">
        <f ca="1">IF(ISERROR($V1228),"",OFFSET('Smelter Look-up'!$D$4,$V1228-4,0)&amp;"")</f>
        <v/>
      </c>
      <c r="F1228" s="155" t="str">
        <f ca="1">IF(ISERROR($V1228),"",OFFSET('Smelter Look-up'!$E$4,$V1228-4,0))</f>
        <v/>
      </c>
      <c r="G1228" s="155" t="str">
        <f ca="1">IF(C1228=$X$4,IF(ISERROR($V1228),"Enter smelter details","RMI"),IF(ISERROR($V1228),"",OFFSET('Smelter Look-up'!$F$4,$V1228-4,0)))</f>
        <v/>
      </c>
      <c r="H1228" s="156" t="str">
        <f ca="1">IF(ISERROR($V1228),"",OFFSET('Smelter Look-up'!$G$4,$V1228-4,0))</f>
        <v/>
      </c>
      <c r="I1228" s="157" t="str">
        <f ca="1">IF(ISERROR($V1228),"",OFFSET('Smelter Look-up'!$H$4,$V1228-4,0))</f>
        <v/>
      </c>
      <c r="J1228" s="157" t="str">
        <f ca="1">IF(ISERROR($V1228),"",OFFSET('Smelter Look-up'!$I$4,$V1228-4,0))</f>
        <v/>
      </c>
      <c r="K1228" s="158"/>
      <c r="L1228" s="158"/>
      <c r="M1228" s="158"/>
      <c r="N1228" s="158"/>
      <c r="O1228" s="158"/>
      <c r="P1228" s="157"/>
      <c r="Q1228" s="159"/>
      <c r="R1228" s="155" t="str">
        <f ca="1">IF(ISERROR($V1228),"",OFFSET('Smelter Look-up'!$C$4,$V1228-4,0)&amp;"")</f>
        <v/>
      </c>
      <c r="S1228" s="160" t="str">
        <f t="array" aca="1" ref="S1228" ca="1">IF(B1228="","",IF(ISERROR(MATCH($E1228,CL,0)),"Unknown",INDIRECT("'C'!$A$"&amp;MATCH($E1228,CL,0)+1)))</f>
        <v/>
      </c>
      <c r="T1228" s="160" t="str">
        <f t="array" aca="1" ref="T1228" ca="1">IF(B1228="","",IF(ISERROR(MATCH($J1228,SorP!$B$1:$B$6226,0)),"",INDIRECT("'SorP'!$A$"&amp;MATCH($S1228&amp;$J1228,SorP!C:C,0))))</f>
        <v/>
      </c>
      <c r="U1228" s="161"/>
      <c r="V1228" s="151" t="e">
        <f>IF(C1228="",NA(),IF(OR(C1228="Smelter not listed",C1228="Smelter not yet identified"),MATCH($B1228&amp;$D1228,'Smelter Look-up'!$J:$J,0),MATCH($B1228&amp;$C1228,'Smelter Look-up'!$J:$J,0)))</f>
        <v>#N/A</v>
      </c>
      <c r="W1228" s="134"/>
      <c r="X1228" s="134">
        <f t="shared" ca="1" si="14"/>
        <v>0</v>
      </c>
      <c r="Y1228" s="134"/>
      <c r="Z1228" s="134"/>
      <c r="AA1228" s="134"/>
      <c r="AB1228" s="162" t="str">
        <f t="shared" si="15"/>
        <v/>
      </c>
      <c r="AC1228" s="134"/>
      <c r="AD1228" s="134"/>
      <c r="AE1228" s="134"/>
      <c r="AF1228" s="134"/>
      <c r="AG1228" s="134"/>
      <c r="AH1228" s="134"/>
    </row>
    <row r="1229" spans="1:34" ht="12" customHeight="1">
      <c r="A1229" s="160"/>
      <c r="B1229" s="155" t="str">
        <f t="array" ref="B1229">IF(LEN(A1229)=0,"",INDEX('Smelter Look-up'!$A:$A,MATCH($A1229,'Smelter Look-up'!$E:$E,0)))</f>
        <v/>
      </c>
      <c r="C1229" s="158" t="str">
        <f t="array" ref="C1229">IF(LEN(A1229)=0,"",INDEX('Smelter Look-up'!$C:$C,MATCH($A1229,'Smelter Look-up'!$E:$E,0)))</f>
        <v/>
      </c>
      <c r="D1229" s="155"/>
      <c r="E1229" s="155" t="str">
        <f ca="1">IF(ISERROR($V1229),"",OFFSET('Smelter Look-up'!$D$4,$V1229-4,0)&amp;"")</f>
        <v/>
      </c>
      <c r="F1229" s="155" t="str">
        <f ca="1">IF(ISERROR($V1229),"",OFFSET('Smelter Look-up'!$E$4,$V1229-4,0))</f>
        <v/>
      </c>
      <c r="G1229" s="155" t="str">
        <f ca="1">IF(C1229=$X$4,IF(ISERROR($V1229),"Enter smelter details","RMI"),IF(ISERROR($V1229),"",OFFSET('Smelter Look-up'!$F$4,$V1229-4,0)))</f>
        <v/>
      </c>
      <c r="H1229" s="156" t="str">
        <f ca="1">IF(ISERROR($V1229),"",OFFSET('Smelter Look-up'!$G$4,$V1229-4,0))</f>
        <v/>
      </c>
      <c r="I1229" s="157" t="str">
        <f ca="1">IF(ISERROR($V1229),"",OFFSET('Smelter Look-up'!$H$4,$V1229-4,0))</f>
        <v/>
      </c>
      <c r="J1229" s="157" t="str">
        <f ca="1">IF(ISERROR($V1229),"",OFFSET('Smelter Look-up'!$I$4,$V1229-4,0))</f>
        <v/>
      </c>
      <c r="K1229" s="158"/>
      <c r="L1229" s="158"/>
      <c r="M1229" s="158"/>
      <c r="N1229" s="158"/>
      <c r="O1229" s="158"/>
      <c r="P1229" s="157"/>
      <c r="Q1229" s="159"/>
      <c r="R1229" s="155" t="str">
        <f ca="1">IF(ISERROR($V1229),"",OFFSET('Smelter Look-up'!$C$4,$V1229-4,0)&amp;"")</f>
        <v/>
      </c>
      <c r="S1229" s="160" t="str">
        <f t="array" aca="1" ref="S1229" ca="1">IF(B1229="","",IF(ISERROR(MATCH($E1229,CL,0)),"Unknown",INDIRECT("'C'!$A$"&amp;MATCH($E1229,CL,0)+1)))</f>
        <v/>
      </c>
      <c r="T1229" s="160" t="str">
        <f t="array" aca="1" ref="T1229" ca="1">IF(B1229="","",IF(ISERROR(MATCH($J1229,SorP!$B$1:$B$6226,0)),"",INDIRECT("'SorP'!$A$"&amp;MATCH($S1229&amp;$J1229,SorP!C:C,0))))</f>
        <v/>
      </c>
      <c r="U1229" s="161"/>
      <c r="V1229" s="151" t="e">
        <f>IF(C1229="",NA(),IF(OR(C1229="Smelter not listed",C1229="Smelter not yet identified"),MATCH($B1229&amp;$D1229,'Smelter Look-up'!$J:$J,0),MATCH($B1229&amp;$C1229,'Smelter Look-up'!$J:$J,0)))</f>
        <v>#N/A</v>
      </c>
      <c r="W1229" s="134"/>
      <c r="X1229" s="134">
        <f t="shared" ca="1" si="14"/>
        <v>0</v>
      </c>
      <c r="Y1229" s="134"/>
      <c r="Z1229" s="134"/>
      <c r="AA1229" s="134"/>
      <c r="AB1229" s="162" t="str">
        <f t="shared" si="15"/>
        <v/>
      </c>
      <c r="AC1229" s="134"/>
      <c r="AD1229" s="134"/>
      <c r="AE1229" s="134"/>
      <c r="AF1229" s="134"/>
      <c r="AG1229" s="134"/>
      <c r="AH1229" s="134"/>
    </row>
    <row r="1230" spans="1:34" ht="12" customHeight="1">
      <c r="A1230" s="160"/>
      <c r="B1230" s="155" t="str">
        <f t="array" ref="B1230">IF(LEN(A1230)=0,"",INDEX('Smelter Look-up'!$A:$A,MATCH($A1230,'Smelter Look-up'!$E:$E,0)))</f>
        <v/>
      </c>
      <c r="C1230" s="158" t="str">
        <f t="array" ref="C1230">IF(LEN(A1230)=0,"",INDEX('Smelter Look-up'!$C:$C,MATCH($A1230,'Smelter Look-up'!$E:$E,0)))</f>
        <v/>
      </c>
      <c r="D1230" s="155"/>
      <c r="E1230" s="155" t="str">
        <f ca="1">IF(ISERROR($V1230),"",OFFSET('Smelter Look-up'!$D$4,$V1230-4,0)&amp;"")</f>
        <v/>
      </c>
      <c r="F1230" s="155" t="str">
        <f ca="1">IF(ISERROR($V1230),"",OFFSET('Smelter Look-up'!$E$4,$V1230-4,0))</f>
        <v/>
      </c>
      <c r="G1230" s="155" t="str">
        <f ca="1">IF(C1230=$X$4,IF(ISERROR($V1230),"Enter smelter details","RMI"),IF(ISERROR($V1230),"",OFFSET('Smelter Look-up'!$F$4,$V1230-4,0)))</f>
        <v/>
      </c>
      <c r="H1230" s="156" t="str">
        <f ca="1">IF(ISERROR($V1230),"",OFFSET('Smelter Look-up'!$G$4,$V1230-4,0))</f>
        <v/>
      </c>
      <c r="I1230" s="157" t="str">
        <f ca="1">IF(ISERROR($V1230),"",OFFSET('Smelter Look-up'!$H$4,$V1230-4,0))</f>
        <v/>
      </c>
      <c r="J1230" s="157" t="str">
        <f ca="1">IF(ISERROR($V1230),"",OFFSET('Smelter Look-up'!$I$4,$V1230-4,0))</f>
        <v/>
      </c>
      <c r="K1230" s="158"/>
      <c r="L1230" s="158"/>
      <c r="M1230" s="158"/>
      <c r="N1230" s="158"/>
      <c r="O1230" s="158"/>
      <c r="P1230" s="157"/>
      <c r="Q1230" s="159"/>
      <c r="R1230" s="155" t="str">
        <f ca="1">IF(ISERROR($V1230),"",OFFSET('Smelter Look-up'!$C$4,$V1230-4,0)&amp;"")</f>
        <v/>
      </c>
      <c r="S1230" s="160" t="str">
        <f t="array" aca="1" ref="S1230" ca="1">IF(B1230="","",IF(ISERROR(MATCH($E1230,CL,0)),"Unknown",INDIRECT("'C'!$A$"&amp;MATCH($E1230,CL,0)+1)))</f>
        <v/>
      </c>
      <c r="T1230" s="160" t="str">
        <f t="array" aca="1" ref="T1230" ca="1">IF(B1230="","",IF(ISERROR(MATCH($J1230,SorP!$B$1:$B$6226,0)),"",INDIRECT("'SorP'!$A$"&amp;MATCH($S1230&amp;$J1230,SorP!C:C,0))))</f>
        <v/>
      </c>
      <c r="U1230" s="161"/>
      <c r="V1230" s="151" t="e">
        <f>IF(C1230="",NA(),IF(OR(C1230="Smelter not listed",C1230="Smelter not yet identified"),MATCH($B1230&amp;$D1230,'Smelter Look-up'!$J:$J,0),MATCH($B1230&amp;$C1230,'Smelter Look-up'!$J:$J,0)))</f>
        <v>#N/A</v>
      </c>
      <c r="W1230" s="134"/>
      <c r="X1230" s="134">
        <f t="shared" ca="1" si="14"/>
        <v>0</v>
      </c>
      <c r="Y1230" s="134"/>
      <c r="Z1230" s="134"/>
      <c r="AA1230" s="134"/>
      <c r="AB1230" s="162" t="str">
        <f t="shared" si="15"/>
        <v/>
      </c>
      <c r="AC1230" s="134"/>
      <c r="AD1230" s="134"/>
      <c r="AE1230" s="134"/>
      <c r="AF1230" s="134"/>
      <c r="AG1230" s="134"/>
      <c r="AH1230" s="134"/>
    </row>
    <row r="1231" spans="1:34" ht="12" customHeight="1">
      <c r="A1231" s="160"/>
      <c r="B1231" s="155" t="str">
        <f t="array" ref="B1231">IF(LEN(A1231)=0,"",INDEX('Smelter Look-up'!$A:$A,MATCH($A1231,'Smelter Look-up'!$E:$E,0)))</f>
        <v/>
      </c>
      <c r="C1231" s="158" t="str">
        <f t="array" ref="C1231">IF(LEN(A1231)=0,"",INDEX('Smelter Look-up'!$C:$C,MATCH($A1231,'Smelter Look-up'!$E:$E,0)))</f>
        <v/>
      </c>
      <c r="D1231" s="155"/>
      <c r="E1231" s="155" t="str">
        <f ca="1">IF(ISERROR($V1231),"",OFFSET('Smelter Look-up'!$D$4,$V1231-4,0)&amp;"")</f>
        <v/>
      </c>
      <c r="F1231" s="155" t="str">
        <f ca="1">IF(ISERROR($V1231),"",OFFSET('Smelter Look-up'!$E$4,$V1231-4,0))</f>
        <v/>
      </c>
      <c r="G1231" s="155" t="str">
        <f ca="1">IF(C1231=$X$4,IF(ISERROR($V1231),"Enter smelter details","RMI"),IF(ISERROR($V1231),"",OFFSET('Smelter Look-up'!$F$4,$V1231-4,0)))</f>
        <v/>
      </c>
      <c r="H1231" s="156" t="str">
        <f ca="1">IF(ISERROR($V1231),"",OFFSET('Smelter Look-up'!$G$4,$V1231-4,0))</f>
        <v/>
      </c>
      <c r="I1231" s="157" t="str">
        <f ca="1">IF(ISERROR($V1231),"",OFFSET('Smelter Look-up'!$H$4,$V1231-4,0))</f>
        <v/>
      </c>
      <c r="J1231" s="157" t="str">
        <f ca="1">IF(ISERROR($V1231),"",OFFSET('Smelter Look-up'!$I$4,$V1231-4,0))</f>
        <v/>
      </c>
      <c r="K1231" s="158"/>
      <c r="L1231" s="158"/>
      <c r="M1231" s="158"/>
      <c r="N1231" s="158"/>
      <c r="O1231" s="158"/>
      <c r="P1231" s="157"/>
      <c r="Q1231" s="159"/>
      <c r="R1231" s="155" t="str">
        <f ca="1">IF(ISERROR($V1231),"",OFFSET('Smelter Look-up'!$C$4,$V1231-4,0)&amp;"")</f>
        <v/>
      </c>
      <c r="S1231" s="160" t="str">
        <f t="array" aca="1" ref="S1231" ca="1">IF(B1231="","",IF(ISERROR(MATCH($E1231,CL,0)),"Unknown",INDIRECT("'C'!$A$"&amp;MATCH($E1231,CL,0)+1)))</f>
        <v/>
      </c>
      <c r="T1231" s="160" t="str">
        <f t="array" aca="1" ref="T1231" ca="1">IF(B1231="","",IF(ISERROR(MATCH($J1231,SorP!$B$1:$B$6226,0)),"",INDIRECT("'SorP'!$A$"&amp;MATCH($S1231&amp;$J1231,SorP!C:C,0))))</f>
        <v/>
      </c>
      <c r="U1231" s="161"/>
      <c r="V1231" s="151" t="e">
        <f>IF(C1231="",NA(),IF(OR(C1231="Smelter not listed",C1231="Smelter not yet identified"),MATCH($B1231&amp;$D1231,'Smelter Look-up'!$J:$J,0),MATCH($B1231&amp;$C1231,'Smelter Look-up'!$J:$J,0)))</f>
        <v>#N/A</v>
      </c>
      <c r="W1231" s="134"/>
      <c r="X1231" s="134">
        <f t="shared" ca="1" si="14"/>
        <v>0</v>
      </c>
      <c r="Y1231" s="134"/>
      <c r="Z1231" s="134"/>
      <c r="AA1231" s="134"/>
      <c r="AB1231" s="162" t="str">
        <f t="shared" si="15"/>
        <v/>
      </c>
      <c r="AC1231" s="134"/>
      <c r="AD1231" s="134"/>
      <c r="AE1231" s="134"/>
      <c r="AF1231" s="134"/>
      <c r="AG1231" s="134"/>
      <c r="AH1231" s="134"/>
    </row>
    <row r="1232" spans="1:34" ht="12" customHeight="1">
      <c r="A1232" s="160"/>
      <c r="B1232" s="155" t="str">
        <f t="array" ref="B1232">IF(LEN(A1232)=0,"",INDEX('Smelter Look-up'!$A:$A,MATCH($A1232,'Smelter Look-up'!$E:$E,0)))</f>
        <v/>
      </c>
      <c r="C1232" s="158" t="str">
        <f t="array" ref="C1232">IF(LEN(A1232)=0,"",INDEX('Smelter Look-up'!$C:$C,MATCH($A1232,'Smelter Look-up'!$E:$E,0)))</f>
        <v/>
      </c>
      <c r="D1232" s="155"/>
      <c r="E1232" s="155" t="str">
        <f ca="1">IF(ISERROR($V1232),"",OFFSET('Smelter Look-up'!$D$4,$V1232-4,0)&amp;"")</f>
        <v/>
      </c>
      <c r="F1232" s="155" t="str">
        <f ca="1">IF(ISERROR($V1232),"",OFFSET('Smelter Look-up'!$E$4,$V1232-4,0))</f>
        <v/>
      </c>
      <c r="G1232" s="155" t="str">
        <f ca="1">IF(C1232=$X$4,IF(ISERROR($V1232),"Enter smelter details","RMI"),IF(ISERROR($V1232),"",OFFSET('Smelter Look-up'!$F$4,$V1232-4,0)))</f>
        <v/>
      </c>
      <c r="H1232" s="156" t="str">
        <f ca="1">IF(ISERROR($V1232),"",OFFSET('Smelter Look-up'!$G$4,$V1232-4,0))</f>
        <v/>
      </c>
      <c r="I1232" s="157" t="str">
        <f ca="1">IF(ISERROR($V1232),"",OFFSET('Smelter Look-up'!$H$4,$V1232-4,0))</f>
        <v/>
      </c>
      <c r="J1232" s="157" t="str">
        <f ca="1">IF(ISERROR($V1232),"",OFFSET('Smelter Look-up'!$I$4,$V1232-4,0))</f>
        <v/>
      </c>
      <c r="K1232" s="158"/>
      <c r="L1232" s="158"/>
      <c r="M1232" s="158"/>
      <c r="N1232" s="158"/>
      <c r="O1232" s="158"/>
      <c r="P1232" s="157"/>
      <c r="Q1232" s="159"/>
      <c r="R1232" s="155" t="str">
        <f ca="1">IF(ISERROR($V1232),"",OFFSET('Smelter Look-up'!$C$4,$V1232-4,0)&amp;"")</f>
        <v/>
      </c>
      <c r="S1232" s="160" t="str">
        <f t="array" aca="1" ref="S1232" ca="1">IF(B1232="","",IF(ISERROR(MATCH($E1232,CL,0)),"Unknown",INDIRECT("'C'!$A$"&amp;MATCH($E1232,CL,0)+1)))</f>
        <v/>
      </c>
      <c r="T1232" s="160" t="str">
        <f t="array" aca="1" ref="T1232" ca="1">IF(B1232="","",IF(ISERROR(MATCH($J1232,SorP!$B$1:$B$6226,0)),"",INDIRECT("'SorP'!$A$"&amp;MATCH($S1232&amp;$J1232,SorP!C:C,0))))</f>
        <v/>
      </c>
      <c r="U1232" s="161"/>
      <c r="V1232" s="151" t="e">
        <f>IF(C1232="",NA(),IF(OR(C1232="Smelter not listed",C1232="Smelter not yet identified"),MATCH($B1232&amp;$D1232,'Smelter Look-up'!$J:$J,0),MATCH($B1232&amp;$C1232,'Smelter Look-up'!$J:$J,0)))</f>
        <v>#N/A</v>
      </c>
      <c r="W1232" s="134"/>
      <c r="X1232" s="134">
        <f t="shared" ca="1" si="14"/>
        <v>0</v>
      </c>
      <c r="Y1232" s="134"/>
      <c r="Z1232" s="134"/>
      <c r="AA1232" s="134"/>
      <c r="AB1232" s="162" t="str">
        <f t="shared" si="15"/>
        <v/>
      </c>
      <c r="AC1232" s="134"/>
      <c r="AD1232" s="134"/>
      <c r="AE1232" s="134"/>
      <c r="AF1232" s="134"/>
      <c r="AG1232" s="134"/>
      <c r="AH1232" s="134"/>
    </row>
    <row r="1233" spans="1:34" ht="12" customHeight="1">
      <c r="A1233" s="160"/>
      <c r="B1233" s="155" t="str">
        <f t="array" ref="B1233">IF(LEN(A1233)=0,"",INDEX('Smelter Look-up'!$A:$A,MATCH($A1233,'Smelter Look-up'!$E:$E,0)))</f>
        <v/>
      </c>
      <c r="C1233" s="158" t="str">
        <f t="array" ref="C1233">IF(LEN(A1233)=0,"",INDEX('Smelter Look-up'!$C:$C,MATCH($A1233,'Smelter Look-up'!$E:$E,0)))</f>
        <v/>
      </c>
      <c r="D1233" s="155"/>
      <c r="E1233" s="155" t="str">
        <f ca="1">IF(ISERROR($V1233),"",OFFSET('Smelter Look-up'!$D$4,$V1233-4,0)&amp;"")</f>
        <v/>
      </c>
      <c r="F1233" s="155" t="str">
        <f ca="1">IF(ISERROR($V1233),"",OFFSET('Smelter Look-up'!$E$4,$V1233-4,0))</f>
        <v/>
      </c>
      <c r="G1233" s="155" t="str">
        <f ca="1">IF(C1233=$X$4,IF(ISERROR($V1233),"Enter smelter details","RMI"),IF(ISERROR($V1233),"",OFFSET('Smelter Look-up'!$F$4,$V1233-4,0)))</f>
        <v/>
      </c>
      <c r="H1233" s="156" t="str">
        <f ca="1">IF(ISERROR($V1233),"",OFFSET('Smelter Look-up'!$G$4,$V1233-4,0))</f>
        <v/>
      </c>
      <c r="I1233" s="157" t="str">
        <f ca="1">IF(ISERROR($V1233),"",OFFSET('Smelter Look-up'!$H$4,$V1233-4,0))</f>
        <v/>
      </c>
      <c r="J1233" s="157" t="str">
        <f ca="1">IF(ISERROR($V1233),"",OFFSET('Smelter Look-up'!$I$4,$V1233-4,0))</f>
        <v/>
      </c>
      <c r="K1233" s="158"/>
      <c r="L1233" s="158"/>
      <c r="M1233" s="158"/>
      <c r="N1233" s="158"/>
      <c r="O1233" s="158"/>
      <c r="P1233" s="157"/>
      <c r="Q1233" s="159"/>
      <c r="R1233" s="155" t="str">
        <f ca="1">IF(ISERROR($V1233),"",OFFSET('Smelter Look-up'!$C$4,$V1233-4,0)&amp;"")</f>
        <v/>
      </c>
      <c r="S1233" s="160" t="str">
        <f t="array" aca="1" ref="S1233" ca="1">IF(B1233="","",IF(ISERROR(MATCH($E1233,CL,0)),"Unknown",INDIRECT("'C'!$A$"&amp;MATCH($E1233,CL,0)+1)))</f>
        <v/>
      </c>
      <c r="T1233" s="160" t="str">
        <f t="array" aca="1" ref="T1233" ca="1">IF(B1233="","",IF(ISERROR(MATCH($J1233,SorP!$B$1:$B$6226,0)),"",INDIRECT("'SorP'!$A$"&amp;MATCH($S1233&amp;$J1233,SorP!C:C,0))))</f>
        <v/>
      </c>
      <c r="U1233" s="161"/>
      <c r="V1233" s="151" t="e">
        <f>IF(C1233="",NA(),IF(OR(C1233="Smelter not listed",C1233="Smelter not yet identified"),MATCH($B1233&amp;$D1233,'Smelter Look-up'!$J:$J,0),MATCH($B1233&amp;$C1233,'Smelter Look-up'!$J:$J,0)))</f>
        <v>#N/A</v>
      </c>
      <c r="W1233" s="134"/>
      <c r="X1233" s="134">
        <f t="shared" ca="1" si="14"/>
        <v>0</v>
      </c>
      <c r="Y1233" s="134"/>
      <c r="Z1233" s="134"/>
      <c r="AA1233" s="134"/>
      <c r="AB1233" s="162" t="str">
        <f t="shared" si="15"/>
        <v/>
      </c>
      <c r="AC1233" s="134"/>
      <c r="AD1233" s="134"/>
      <c r="AE1233" s="134"/>
      <c r="AF1233" s="134"/>
      <c r="AG1233" s="134"/>
      <c r="AH1233" s="134"/>
    </row>
    <row r="1234" spans="1:34" ht="12" customHeight="1">
      <c r="A1234" s="160"/>
      <c r="B1234" s="155" t="str">
        <f t="array" ref="B1234">IF(LEN(A1234)=0,"",INDEX('Smelter Look-up'!$A:$A,MATCH($A1234,'Smelter Look-up'!$E:$E,0)))</f>
        <v/>
      </c>
      <c r="C1234" s="158" t="str">
        <f t="array" ref="C1234">IF(LEN(A1234)=0,"",INDEX('Smelter Look-up'!$C:$C,MATCH($A1234,'Smelter Look-up'!$E:$E,0)))</f>
        <v/>
      </c>
      <c r="D1234" s="155"/>
      <c r="E1234" s="155" t="str">
        <f ca="1">IF(ISERROR($V1234),"",OFFSET('Smelter Look-up'!$D$4,$V1234-4,0)&amp;"")</f>
        <v/>
      </c>
      <c r="F1234" s="155" t="str">
        <f ca="1">IF(ISERROR($V1234),"",OFFSET('Smelter Look-up'!$E$4,$V1234-4,0))</f>
        <v/>
      </c>
      <c r="G1234" s="155" t="str">
        <f ca="1">IF(C1234=$X$4,IF(ISERROR($V1234),"Enter smelter details","RMI"),IF(ISERROR($V1234),"",OFFSET('Smelter Look-up'!$F$4,$V1234-4,0)))</f>
        <v/>
      </c>
      <c r="H1234" s="156" t="str">
        <f ca="1">IF(ISERROR($V1234),"",OFFSET('Smelter Look-up'!$G$4,$V1234-4,0))</f>
        <v/>
      </c>
      <c r="I1234" s="157" t="str">
        <f ca="1">IF(ISERROR($V1234),"",OFFSET('Smelter Look-up'!$H$4,$V1234-4,0))</f>
        <v/>
      </c>
      <c r="J1234" s="157" t="str">
        <f ca="1">IF(ISERROR($V1234),"",OFFSET('Smelter Look-up'!$I$4,$V1234-4,0))</f>
        <v/>
      </c>
      <c r="K1234" s="158"/>
      <c r="L1234" s="158"/>
      <c r="M1234" s="158"/>
      <c r="N1234" s="158"/>
      <c r="O1234" s="158"/>
      <c r="P1234" s="157"/>
      <c r="Q1234" s="159"/>
      <c r="R1234" s="155" t="str">
        <f ca="1">IF(ISERROR($V1234),"",OFFSET('Smelter Look-up'!$C$4,$V1234-4,0)&amp;"")</f>
        <v/>
      </c>
      <c r="S1234" s="160" t="str">
        <f t="array" aca="1" ref="S1234" ca="1">IF(B1234="","",IF(ISERROR(MATCH($E1234,CL,0)),"Unknown",INDIRECT("'C'!$A$"&amp;MATCH($E1234,CL,0)+1)))</f>
        <v/>
      </c>
      <c r="T1234" s="160" t="str">
        <f t="array" aca="1" ref="T1234" ca="1">IF(B1234="","",IF(ISERROR(MATCH($J1234,SorP!$B$1:$B$6226,0)),"",INDIRECT("'SorP'!$A$"&amp;MATCH($S1234&amp;$J1234,SorP!C:C,0))))</f>
        <v/>
      </c>
      <c r="U1234" s="161"/>
      <c r="V1234" s="151" t="e">
        <f>IF(C1234="",NA(),IF(OR(C1234="Smelter not listed",C1234="Smelter not yet identified"),MATCH($B1234&amp;$D1234,'Smelter Look-up'!$J:$J,0),MATCH($B1234&amp;$C1234,'Smelter Look-up'!$J:$J,0)))</f>
        <v>#N/A</v>
      </c>
      <c r="W1234" s="134"/>
      <c r="X1234" s="134">
        <f t="shared" ca="1" si="14"/>
        <v>0</v>
      </c>
      <c r="Y1234" s="134"/>
      <c r="Z1234" s="134"/>
      <c r="AA1234" s="134"/>
      <c r="AB1234" s="162" t="str">
        <f t="shared" si="15"/>
        <v/>
      </c>
      <c r="AC1234" s="134"/>
      <c r="AD1234" s="134"/>
      <c r="AE1234" s="134"/>
      <c r="AF1234" s="134"/>
      <c r="AG1234" s="134"/>
      <c r="AH1234" s="134"/>
    </row>
    <row r="1235" spans="1:34" ht="12" customHeight="1">
      <c r="A1235" s="160"/>
      <c r="B1235" s="155" t="str">
        <f t="array" ref="B1235">IF(LEN(A1235)=0,"",INDEX('Smelter Look-up'!$A:$A,MATCH($A1235,'Smelter Look-up'!$E:$E,0)))</f>
        <v/>
      </c>
      <c r="C1235" s="158" t="str">
        <f t="array" ref="C1235">IF(LEN(A1235)=0,"",INDEX('Smelter Look-up'!$C:$C,MATCH($A1235,'Smelter Look-up'!$E:$E,0)))</f>
        <v/>
      </c>
      <c r="D1235" s="155"/>
      <c r="E1235" s="155" t="str">
        <f ca="1">IF(ISERROR($V1235),"",OFFSET('Smelter Look-up'!$D$4,$V1235-4,0)&amp;"")</f>
        <v/>
      </c>
      <c r="F1235" s="155" t="str">
        <f ca="1">IF(ISERROR($V1235),"",OFFSET('Smelter Look-up'!$E$4,$V1235-4,0))</f>
        <v/>
      </c>
      <c r="G1235" s="155" t="str">
        <f ca="1">IF(C1235=$X$4,IF(ISERROR($V1235),"Enter smelter details","RMI"),IF(ISERROR($V1235),"",OFFSET('Smelter Look-up'!$F$4,$V1235-4,0)))</f>
        <v/>
      </c>
      <c r="H1235" s="156" t="str">
        <f ca="1">IF(ISERROR($V1235),"",OFFSET('Smelter Look-up'!$G$4,$V1235-4,0))</f>
        <v/>
      </c>
      <c r="I1235" s="157" t="str">
        <f ca="1">IF(ISERROR($V1235),"",OFFSET('Smelter Look-up'!$H$4,$V1235-4,0))</f>
        <v/>
      </c>
      <c r="J1235" s="157" t="str">
        <f ca="1">IF(ISERROR($V1235),"",OFFSET('Smelter Look-up'!$I$4,$V1235-4,0))</f>
        <v/>
      </c>
      <c r="K1235" s="158"/>
      <c r="L1235" s="158"/>
      <c r="M1235" s="158"/>
      <c r="N1235" s="158"/>
      <c r="O1235" s="158"/>
      <c r="P1235" s="157"/>
      <c r="Q1235" s="159"/>
      <c r="R1235" s="155" t="str">
        <f ca="1">IF(ISERROR($V1235),"",OFFSET('Smelter Look-up'!$C$4,$V1235-4,0)&amp;"")</f>
        <v/>
      </c>
      <c r="S1235" s="160" t="str">
        <f t="array" aca="1" ref="S1235" ca="1">IF(B1235="","",IF(ISERROR(MATCH($E1235,CL,0)),"Unknown",INDIRECT("'C'!$A$"&amp;MATCH($E1235,CL,0)+1)))</f>
        <v/>
      </c>
      <c r="T1235" s="160" t="str">
        <f t="array" aca="1" ref="T1235" ca="1">IF(B1235="","",IF(ISERROR(MATCH($J1235,SorP!$B$1:$B$6226,0)),"",INDIRECT("'SorP'!$A$"&amp;MATCH($S1235&amp;$J1235,SorP!C:C,0))))</f>
        <v/>
      </c>
      <c r="U1235" s="161"/>
      <c r="V1235" s="151" t="e">
        <f>IF(C1235="",NA(),IF(OR(C1235="Smelter not listed",C1235="Smelter not yet identified"),MATCH($B1235&amp;$D1235,'Smelter Look-up'!$J:$J,0),MATCH($B1235&amp;$C1235,'Smelter Look-up'!$J:$J,0)))</f>
        <v>#N/A</v>
      </c>
      <c r="W1235" s="134"/>
      <c r="X1235" s="134">
        <f t="shared" ca="1" si="14"/>
        <v>0</v>
      </c>
      <c r="Y1235" s="134"/>
      <c r="Z1235" s="134"/>
      <c r="AA1235" s="134"/>
      <c r="AB1235" s="162" t="str">
        <f t="shared" si="15"/>
        <v/>
      </c>
      <c r="AC1235" s="134"/>
      <c r="AD1235" s="134"/>
      <c r="AE1235" s="134"/>
      <c r="AF1235" s="134"/>
      <c r="AG1235" s="134"/>
      <c r="AH1235" s="134"/>
    </row>
    <row r="1236" spans="1:34" ht="12" customHeight="1">
      <c r="A1236" s="160"/>
      <c r="B1236" s="155" t="str">
        <f t="array" ref="B1236">IF(LEN(A1236)=0,"",INDEX('Smelter Look-up'!$A:$A,MATCH($A1236,'Smelter Look-up'!$E:$E,0)))</f>
        <v/>
      </c>
      <c r="C1236" s="158" t="str">
        <f t="array" ref="C1236">IF(LEN(A1236)=0,"",INDEX('Smelter Look-up'!$C:$C,MATCH($A1236,'Smelter Look-up'!$E:$E,0)))</f>
        <v/>
      </c>
      <c r="D1236" s="155"/>
      <c r="E1236" s="155" t="str">
        <f ca="1">IF(ISERROR($V1236),"",OFFSET('Smelter Look-up'!$D$4,$V1236-4,0)&amp;"")</f>
        <v/>
      </c>
      <c r="F1236" s="155" t="str">
        <f ca="1">IF(ISERROR($V1236),"",OFFSET('Smelter Look-up'!$E$4,$V1236-4,0))</f>
        <v/>
      </c>
      <c r="G1236" s="155" t="str">
        <f ca="1">IF(C1236=$X$4,IF(ISERROR($V1236),"Enter smelter details","RMI"),IF(ISERROR($V1236),"",OFFSET('Smelter Look-up'!$F$4,$V1236-4,0)))</f>
        <v/>
      </c>
      <c r="H1236" s="156" t="str">
        <f ca="1">IF(ISERROR($V1236),"",OFFSET('Smelter Look-up'!$G$4,$V1236-4,0))</f>
        <v/>
      </c>
      <c r="I1236" s="157" t="str">
        <f ca="1">IF(ISERROR($V1236),"",OFFSET('Smelter Look-up'!$H$4,$V1236-4,0))</f>
        <v/>
      </c>
      <c r="J1236" s="157" t="str">
        <f ca="1">IF(ISERROR($V1236),"",OFFSET('Smelter Look-up'!$I$4,$V1236-4,0))</f>
        <v/>
      </c>
      <c r="K1236" s="158"/>
      <c r="L1236" s="158"/>
      <c r="M1236" s="158"/>
      <c r="N1236" s="158"/>
      <c r="O1236" s="158"/>
      <c r="P1236" s="157"/>
      <c r="Q1236" s="159"/>
      <c r="R1236" s="155" t="str">
        <f ca="1">IF(ISERROR($V1236),"",OFFSET('Smelter Look-up'!$C$4,$V1236-4,0)&amp;"")</f>
        <v/>
      </c>
      <c r="S1236" s="160" t="str">
        <f t="array" aca="1" ref="S1236" ca="1">IF(B1236="","",IF(ISERROR(MATCH($E1236,CL,0)),"Unknown",INDIRECT("'C'!$A$"&amp;MATCH($E1236,CL,0)+1)))</f>
        <v/>
      </c>
      <c r="T1236" s="160" t="str">
        <f t="array" aca="1" ref="T1236" ca="1">IF(B1236="","",IF(ISERROR(MATCH($J1236,SorP!$B$1:$B$6226,0)),"",INDIRECT("'SorP'!$A$"&amp;MATCH($S1236&amp;$J1236,SorP!C:C,0))))</f>
        <v/>
      </c>
      <c r="U1236" s="161"/>
      <c r="V1236" s="151" t="e">
        <f>IF(C1236="",NA(),IF(OR(C1236="Smelter not listed",C1236="Smelter not yet identified"),MATCH($B1236&amp;$D1236,'Smelter Look-up'!$J:$J,0),MATCH($B1236&amp;$C1236,'Smelter Look-up'!$J:$J,0)))</f>
        <v>#N/A</v>
      </c>
      <c r="W1236" s="134"/>
      <c r="X1236" s="134">
        <f t="shared" ca="1" si="14"/>
        <v>0</v>
      </c>
      <c r="Y1236" s="134"/>
      <c r="Z1236" s="134"/>
      <c r="AA1236" s="134"/>
      <c r="AB1236" s="162" t="str">
        <f t="shared" si="15"/>
        <v/>
      </c>
      <c r="AC1236" s="134"/>
      <c r="AD1236" s="134"/>
      <c r="AE1236" s="134"/>
      <c r="AF1236" s="134"/>
      <c r="AG1236" s="134"/>
      <c r="AH1236" s="134"/>
    </row>
    <row r="1237" spans="1:34" ht="12" customHeight="1">
      <c r="A1237" s="160"/>
      <c r="B1237" s="155" t="str">
        <f t="array" ref="B1237">IF(LEN(A1237)=0,"",INDEX('Smelter Look-up'!$A:$A,MATCH($A1237,'Smelter Look-up'!$E:$E,0)))</f>
        <v/>
      </c>
      <c r="C1237" s="158" t="str">
        <f t="array" ref="C1237">IF(LEN(A1237)=0,"",INDEX('Smelter Look-up'!$C:$C,MATCH($A1237,'Smelter Look-up'!$E:$E,0)))</f>
        <v/>
      </c>
      <c r="D1237" s="155"/>
      <c r="E1237" s="155" t="str">
        <f ca="1">IF(ISERROR($V1237),"",OFFSET('Smelter Look-up'!$D$4,$V1237-4,0)&amp;"")</f>
        <v/>
      </c>
      <c r="F1237" s="155" t="str">
        <f ca="1">IF(ISERROR($V1237),"",OFFSET('Smelter Look-up'!$E$4,$V1237-4,0))</f>
        <v/>
      </c>
      <c r="G1237" s="155" t="str">
        <f ca="1">IF(C1237=$X$4,IF(ISERROR($V1237),"Enter smelter details","RMI"),IF(ISERROR($V1237),"",OFFSET('Smelter Look-up'!$F$4,$V1237-4,0)))</f>
        <v/>
      </c>
      <c r="H1237" s="156" t="str">
        <f ca="1">IF(ISERROR($V1237),"",OFFSET('Smelter Look-up'!$G$4,$V1237-4,0))</f>
        <v/>
      </c>
      <c r="I1237" s="157" t="str">
        <f ca="1">IF(ISERROR($V1237),"",OFFSET('Smelter Look-up'!$H$4,$V1237-4,0))</f>
        <v/>
      </c>
      <c r="J1237" s="157" t="str">
        <f ca="1">IF(ISERROR($V1237),"",OFFSET('Smelter Look-up'!$I$4,$V1237-4,0))</f>
        <v/>
      </c>
      <c r="K1237" s="158"/>
      <c r="L1237" s="158"/>
      <c r="M1237" s="158"/>
      <c r="N1237" s="158"/>
      <c r="O1237" s="158"/>
      <c r="P1237" s="157"/>
      <c r="Q1237" s="159"/>
      <c r="R1237" s="155" t="str">
        <f ca="1">IF(ISERROR($V1237),"",OFFSET('Smelter Look-up'!$C$4,$V1237-4,0)&amp;"")</f>
        <v/>
      </c>
      <c r="S1237" s="160" t="str">
        <f t="array" aca="1" ref="S1237" ca="1">IF(B1237="","",IF(ISERROR(MATCH($E1237,CL,0)),"Unknown",INDIRECT("'C'!$A$"&amp;MATCH($E1237,CL,0)+1)))</f>
        <v/>
      </c>
      <c r="T1237" s="160" t="str">
        <f t="array" aca="1" ref="T1237" ca="1">IF(B1237="","",IF(ISERROR(MATCH($J1237,SorP!$B$1:$B$6226,0)),"",INDIRECT("'SorP'!$A$"&amp;MATCH($S1237&amp;$J1237,SorP!C:C,0))))</f>
        <v/>
      </c>
      <c r="U1237" s="161"/>
      <c r="V1237" s="151" t="e">
        <f>IF(C1237="",NA(),IF(OR(C1237="Smelter not listed",C1237="Smelter not yet identified"),MATCH($B1237&amp;$D1237,'Smelter Look-up'!$J:$J,0),MATCH($B1237&amp;$C1237,'Smelter Look-up'!$J:$J,0)))</f>
        <v>#N/A</v>
      </c>
      <c r="W1237" s="134"/>
      <c r="X1237" s="134">
        <f t="shared" ca="1" si="14"/>
        <v>0</v>
      </c>
      <c r="Y1237" s="134"/>
      <c r="Z1237" s="134"/>
      <c r="AA1237" s="134"/>
      <c r="AB1237" s="162" t="str">
        <f t="shared" si="15"/>
        <v/>
      </c>
      <c r="AC1237" s="134"/>
      <c r="AD1237" s="134"/>
      <c r="AE1237" s="134"/>
      <c r="AF1237" s="134"/>
      <c r="AG1237" s="134"/>
      <c r="AH1237" s="134"/>
    </row>
    <row r="1238" spans="1:34" ht="12" customHeight="1">
      <c r="A1238" s="160"/>
      <c r="B1238" s="155" t="str">
        <f t="array" ref="B1238">IF(LEN(A1238)=0,"",INDEX('Smelter Look-up'!$A:$A,MATCH($A1238,'Smelter Look-up'!$E:$E,0)))</f>
        <v/>
      </c>
      <c r="C1238" s="158" t="str">
        <f t="array" ref="C1238">IF(LEN(A1238)=0,"",INDEX('Smelter Look-up'!$C:$C,MATCH($A1238,'Smelter Look-up'!$E:$E,0)))</f>
        <v/>
      </c>
      <c r="D1238" s="155"/>
      <c r="E1238" s="155" t="str">
        <f ca="1">IF(ISERROR($V1238),"",OFFSET('Smelter Look-up'!$D$4,$V1238-4,0)&amp;"")</f>
        <v/>
      </c>
      <c r="F1238" s="155" t="str">
        <f ca="1">IF(ISERROR($V1238),"",OFFSET('Smelter Look-up'!$E$4,$V1238-4,0))</f>
        <v/>
      </c>
      <c r="G1238" s="155" t="str">
        <f ca="1">IF(C1238=$X$4,IF(ISERROR($V1238),"Enter smelter details","RMI"),IF(ISERROR($V1238),"",OFFSET('Smelter Look-up'!$F$4,$V1238-4,0)))</f>
        <v/>
      </c>
      <c r="H1238" s="156" t="str">
        <f ca="1">IF(ISERROR($V1238),"",OFFSET('Smelter Look-up'!$G$4,$V1238-4,0))</f>
        <v/>
      </c>
      <c r="I1238" s="157" t="str">
        <f ca="1">IF(ISERROR($V1238),"",OFFSET('Smelter Look-up'!$H$4,$V1238-4,0))</f>
        <v/>
      </c>
      <c r="J1238" s="157" t="str">
        <f ca="1">IF(ISERROR($V1238),"",OFFSET('Smelter Look-up'!$I$4,$V1238-4,0))</f>
        <v/>
      </c>
      <c r="K1238" s="158"/>
      <c r="L1238" s="158"/>
      <c r="M1238" s="158"/>
      <c r="N1238" s="158"/>
      <c r="O1238" s="158"/>
      <c r="P1238" s="157"/>
      <c r="Q1238" s="159"/>
      <c r="R1238" s="155" t="str">
        <f ca="1">IF(ISERROR($V1238),"",OFFSET('Smelter Look-up'!$C$4,$V1238-4,0)&amp;"")</f>
        <v/>
      </c>
      <c r="S1238" s="160" t="str">
        <f t="array" aca="1" ref="S1238" ca="1">IF(B1238="","",IF(ISERROR(MATCH($E1238,CL,0)),"Unknown",INDIRECT("'C'!$A$"&amp;MATCH($E1238,CL,0)+1)))</f>
        <v/>
      </c>
      <c r="T1238" s="160" t="str">
        <f t="array" aca="1" ref="T1238" ca="1">IF(B1238="","",IF(ISERROR(MATCH($J1238,SorP!$B$1:$B$6226,0)),"",INDIRECT("'SorP'!$A$"&amp;MATCH($S1238&amp;$J1238,SorP!C:C,0))))</f>
        <v/>
      </c>
      <c r="U1238" s="161"/>
      <c r="V1238" s="151" t="e">
        <f>IF(C1238="",NA(),IF(OR(C1238="Smelter not listed",C1238="Smelter not yet identified"),MATCH($B1238&amp;$D1238,'Smelter Look-up'!$J:$J,0),MATCH($B1238&amp;$C1238,'Smelter Look-up'!$J:$J,0)))</f>
        <v>#N/A</v>
      </c>
      <c r="W1238" s="134"/>
      <c r="X1238" s="134">
        <f t="shared" ca="1" si="14"/>
        <v>0</v>
      </c>
      <c r="Y1238" s="134"/>
      <c r="Z1238" s="134"/>
      <c r="AA1238" s="134"/>
      <c r="AB1238" s="162" t="str">
        <f t="shared" si="15"/>
        <v/>
      </c>
      <c r="AC1238" s="134"/>
      <c r="AD1238" s="134"/>
      <c r="AE1238" s="134"/>
      <c r="AF1238" s="134"/>
      <c r="AG1238" s="134"/>
      <c r="AH1238" s="134"/>
    </row>
    <row r="1239" spans="1:34" ht="12" customHeight="1">
      <c r="A1239" s="160"/>
      <c r="B1239" s="155" t="str">
        <f t="array" ref="B1239">IF(LEN(A1239)=0,"",INDEX('Smelter Look-up'!$A:$A,MATCH($A1239,'Smelter Look-up'!$E:$E,0)))</f>
        <v/>
      </c>
      <c r="C1239" s="158" t="str">
        <f t="array" ref="C1239">IF(LEN(A1239)=0,"",INDEX('Smelter Look-up'!$C:$C,MATCH($A1239,'Smelter Look-up'!$E:$E,0)))</f>
        <v/>
      </c>
      <c r="D1239" s="155"/>
      <c r="E1239" s="155" t="str">
        <f ca="1">IF(ISERROR($V1239),"",OFFSET('Smelter Look-up'!$D$4,$V1239-4,0)&amp;"")</f>
        <v/>
      </c>
      <c r="F1239" s="155" t="str">
        <f ca="1">IF(ISERROR($V1239),"",OFFSET('Smelter Look-up'!$E$4,$V1239-4,0))</f>
        <v/>
      </c>
      <c r="G1239" s="155" t="str">
        <f ca="1">IF(C1239=$X$4,IF(ISERROR($V1239),"Enter smelter details","RMI"),IF(ISERROR($V1239),"",OFFSET('Smelter Look-up'!$F$4,$V1239-4,0)))</f>
        <v/>
      </c>
      <c r="H1239" s="156" t="str">
        <f ca="1">IF(ISERROR($V1239),"",OFFSET('Smelter Look-up'!$G$4,$V1239-4,0))</f>
        <v/>
      </c>
      <c r="I1239" s="157" t="str">
        <f ca="1">IF(ISERROR($V1239),"",OFFSET('Smelter Look-up'!$H$4,$V1239-4,0))</f>
        <v/>
      </c>
      <c r="J1239" s="157" t="str">
        <f ca="1">IF(ISERROR($V1239),"",OFFSET('Smelter Look-up'!$I$4,$V1239-4,0))</f>
        <v/>
      </c>
      <c r="K1239" s="158"/>
      <c r="L1239" s="158"/>
      <c r="M1239" s="158"/>
      <c r="N1239" s="158"/>
      <c r="O1239" s="158"/>
      <c r="P1239" s="157"/>
      <c r="Q1239" s="159"/>
      <c r="R1239" s="155" t="str">
        <f ca="1">IF(ISERROR($V1239),"",OFFSET('Smelter Look-up'!$C$4,$V1239-4,0)&amp;"")</f>
        <v/>
      </c>
      <c r="S1239" s="160" t="str">
        <f t="array" aca="1" ref="S1239" ca="1">IF(B1239="","",IF(ISERROR(MATCH($E1239,CL,0)),"Unknown",INDIRECT("'C'!$A$"&amp;MATCH($E1239,CL,0)+1)))</f>
        <v/>
      </c>
      <c r="T1239" s="160" t="str">
        <f t="array" aca="1" ref="T1239" ca="1">IF(B1239="","",IF(ISERROR(MATCH($J1239,SorP!$B$1:$B$6226,0)),"",INDIRECT("'SorP'!$A$"&amp;MATCH($S1239&amp;$J1239,SorP!C:C,0))))</f>
        <v/>
      </c>
      <c r="U1239" s="161"/>
      <c r="V1239" s="151" t="e">
        <f>IF(C1239="",NA(),IF(OR(C1239="Smelter not listed",C1239="Smelter not yet identified"),MATCH($B1239&amp;$D1239,'Smelter Look-up'!$J:$J,0),MATCH($B1239&amp;$C1239,'Smelter Look-up'!$J:$J,0)))</f>
        <v>#N/A</v>
      </c>
      <c r="W1239" s="134"/>
      <c r="X1239" s="134">
        <f t="shared" ca="1" si="14"/>
        <v>0</v>
      </c>
      <c r="Y1239" s="134"/>
      <c r="Z1239" s="134"/>
      <c r="AA1239" s="134"/>
      <c r="AB1239" s="162" t="str">
        <f t="shared" si="15"/>
        <v/>
      </c>
      <c r="AC1239" s="134"/>
      <c r="AD1239" s="134"/>
      <c r="AE1239" s="134"/>
      <c r="AF1239" s="134"/>
      <c r="AG1239" s="134"/>
      <c r="AH1239" s="134"/>
    </row>
    <row r="1240" spans="1:34" ht="12" customHeight="1">
      <c r="A1240" s="160"/>
      <c r="B1240" s="155" t="str">
        <f t="array" ref="B1240">IF(LEN(A1240)=0,"",INDEX('Smelter Look-up'!$A:$A,MATCH($A1240,'Smelter Look-up'!$E:$E,0)))</f>
        <v/>
      </c>
      <c r="C1240" s="158" t="str">
        <f t="array" ref="C1240">IF(LEN(A1240)=0,"",INDEX('Smelter Look-up'!$C:$C,MATCH($A1240,'Smelter Look-up'!$E:$E,0)))</f>
        <v/>
      </c>
      <c r="D1240" s="155"/>
      <c r="E1240" s="155" t="str">
        <f ca="1">IF(ISERROR($V1240),"",OFFSET('Smelter Look-up'!$D$4,$V1240-4,0)&amp;"")</f>
        <v/>
      </c>
      <c r="F1240" s="155" t="str">
        <f ca="1">IF(ISERROR($V1240),"",OFFSET('Smelter Look-up'!$E$4,$V1240-4,0))</f>
        <v/>
      </c>
      <c r="G1240" s="155" t="str">
        <f ca="1">IF(C1240=$X$4,IF(ISERROR($V1240),"Enter smelter details","RMI"),IF(ISERROR($V1240),"",OFFSET('Smelter Look-up'!$F$4,$V1240-4,0)))</f>
        <v/>
      </c>
      <c r="H1240" s="156" t="str">
        <f ca="1">IF(ISERROR($V1240),"",OFFSET('Smelter Look-up'!$G$4,$V1240-4,0))</f>
        <v/>
      </c>
      <c r="I1240" s="157" t="str">
        <f ca="1">IF(ISERROR($V1240),"",OFFSET('Smelter Look-up'!$H$4,$V1240-4,0))</f>
        <v/>
      </c>
      <c r="J1240" s="157" t="str">
        <f ca="1">IF(ISERROR($V1240),"",OFFSET('Smelter Look-up'!$I$4,$V1240-4,0))</f>
        <v/>
      </c>
      <c r="K1240" s="158"/>
      <c r="L1240" s="158"/>
      <c r="M1240" s="158"/>
      <c r="N1240" s="158"/>
      <c r="O1240" s="158"/>
      <c r="P1240" s="157"/>
      <c r="Q1240" s="159"/>
      <c r="R1240" s="155" t="str">
        <f ca="1">IF(ISERROR($V1240),"",OFFSET('Smelter Look-up'!$C$4,$V1240-4,0)&amp;"")</f>
        <v/>
      </c>
      <c r="S1240" s="160" t="str">
        <f t="array" aca="1" ref="S1240" ca="1">IF(B1240="","",IF(ISERROR(MATCH($E1240,CL,0)),"Unknown",INDIRECT("'C'!$A$"&amp;MATCH($E1240,CL,0)+1)))</f>
        <v/>
      </c>
      <c r="T1240" s="160" t="str">
        <f t="array" aca="1" ref="T1240" ca="1">IF(B1240="","",IF(ISERROR(MATCH($J1240,SorP!$B$1:$B$6226,0)),"",INDIRECT("'SorP'!$A$"&amp;MATCH($S1240&amp;$J1240,SorP!C:C,0))))</f>
        <v/>
      </c>
      <c r="U1240" s="161"/>
      <c r="V1240" s="151" t="e">
        <f>IF(C1240="",NA(),IF(OR(C1240="Smelter not listed",C1240="Smelter not yet identified"),MATCH($B1240&amp;$D1240,'Smelter Look-up'!$J:$J,0),MATCH($B1240&amp;$C1240,'Smelter Look-up'!$J:$J,0)))</f>
        <v>#N/A</v>
      </c>
      <c r="W1240" s="134"/>
      <c r="X1240" s="134">
        <f t="shared" ca="1" si="14"/>
        <v>0</v>
      </c>
      <c r="Y1240" s="134"/>
      <c r="Z1240" s="134"/>
      <c r="AA1240" s="134"/>
      <c r="AB1240" s="162" t="str">
        <f t="shared" si="15"/>
        <v/>
      </c>
      <c r="AC1240" s="134"/>
      <c r="AD1240" s="134"/>
      <c r="AE1240" s="134"/>
      <c r="AF1240" s="134"/>
      <c r="AG1240" s="134"/>
      <c r="AH1240" s="134"/>
    </row>
    <row r="1241" spans="1:34" ht="12" customHeight="1">
      <c r="A1241" s="160"/>
      <c r="B1241" s="155" t="str">
        <f t="array" ref="B1241">IF(LEN(A1241)=0,"",INDEX('Smelter Look-up'!$A:$A,MATCH($A1241,'Smelter Look-up'!$E:$E,0)))</f>
        <v/>
      </c>
      <c r="C1241" s="158" t="str">
        <f t="array" ref="C1241">IF(LEN(A1241)=0,"",INDEX('Smelter Look-up'!$C:$C,MATCH($A1241,'Smelter Look-up'!$E:$E,0)))</f>
        <v/>
      </c>
      <c r="D1241" s="155"/>
      <c r="E1241" s="155" t="str">
        <f ca="1">IF(ISERROR($V1241),"",OFFSET('Smelter Look-up'!$D$4,$V1241-4,0)&amp;"")</f>
        <v/>
      </c>
      <c r="F1241" s="155" t="str">
        <f ca="1">IF(ISERROR($V1241),"",OFFSET('Smelter Look-up'!$E$4,$V1241-4,0))</f>
        <v/>
      </c>
      <c r="G1241" s="155" t="str">
        <f ca="1">IF(C1241=$X$4,IF(ISERROR($V1241),"Enter smelter details","RMI"),IF(ISERROR($V1241),"",OFFSET('Smelter Look-up'!$F$4,$V1241-4,0)))</f>
        <v/>
      </c>
      <c r="H1241" s="156" t="str">
        <f ca="1">IF(ISERROR($V1241),"",OFFSET('Smelter Look-up'!$G$4,$V1241-4,0))</f>
        <v/>
      </c>
      <c r="I1241" s="157" t="str">
        <f ca="1">IF(ISERROR($V1241),"",OFFSET('Smelter Look-up'!$H$4,$V1241-4,0))</f>
        <v/>
      </c>
      <c r="J1241" s="157" t="str">
        <f ca="1">IF(ISERROR($V1241),"",OFFSET('Smelter Look-up'!$I$4,$V1241-4,0))</f>
        <v/>
      </c>
      <c r="K1241" s="158"/>
      <c r="L1241" s="158"/>
      <c r="M1241" s="158"/>
      <c r="N1241" s="158"/>
      <c r="O1241" s="158"/>
      <c r="P1241" s="157"/>
      <c r="Q1241" s="159"/>
      <c r="R1241" s="155" t="str">
        <f ca="1">IF(ISERROR($V1241),"",OFFSET('Smelter Look-up'!$C$4,$V1241-4,0)&amp;"")</f>
        <v/>
      </c>
      <c r="S1241" s="160" t="str">
        <f t="array" aca="1" ref="S1241" ca="1">IF(B1241="","",IF(ISERROR(MATCH($E1241,CL,0)),"Unknown",INDIRECT("'C'!$A$"&amp;MATCH($E1241,CL,0)+1)))</f>
        <v/>
      </c>
      <c r="T1241" s="160" t="str">
        <f t="array" aca="1" ref="T1241" ca="1">IF(B1241="","",IF(ISERROR(MATCH($J1241,SorP!$B$1:$B$6226,0)),"",INDIRECT("'SorP'!$A$"&amp;MATCH($S1241&amp;$J1241,SorP!C:C,0))))</f>
        <v/>
      </c>
      <c r="U1241" s="161"/>
      <c r="V1241" s="151" t="e">
        <f>IF(C1241="",NA(),IF(OR(C1241="Smelter not listed",C1241="Smelter not yet identified"),MATCH($B1241&amp;$D1241,'Smelter Look-up'!$J:$J,0),MATCH($B1241&amp;$C1241,'Smelter Look-up'!$J:$J,0)))</f>
        <v>#N/A</v>
      </c>
      <c r="W1241" s="134"/>
      <c r="X1241" s="134">
        <f t="shared" ca="1" si="14"/>
        <v>0</v>
      </c>
      <c r="Y1241" s="134"/>
      <c r="Z1241" s="134"/>
      <c r="AA1241" s="134"/>
      <c r="AB1241" s="162" t="str">
        <f t="shared" si="15"/>
        <v/>
      </c>
      <c r="AC1241" s="134"/>
      <c r="AD1241" s="134"/>
      <c r="AE1241" s="134"/>
      <c r="AF1241" s="134"/>
      <c r="AG1241" s="134"/>
      <c r="AH1241" s="134"/>
    </row>
    <row r="1242" spans="1:34" ht="12" customHeight="1">
      <c r="A1242" s="160"/>
      <c r="B1242" s="155" t="str">
        <f t="array" ref="B1242">IF(LEN(A1242)=0,"",INDEX('Smelter Look-up'!$A:$A,MATCH($A1242,'Smelter Look-up'!$E:$E,0)))</f>
        <v/>
      </c>
      <c r="C1242" s="158" t="str">
        <f t="array" ref="C1242">IF(LEN(A1242)=0,"",INDEX('Smelter Look-up'!$C:$C,MATCH($A1242,'Smelter Look-up'!$E:$E,0)))</f>
        <v/>
      </c>
      <c r="D1242" s="155"/>
      <c r="E1242" s="155" t="str">
        <f ca="1">IF(ISERROR($V1242),"",OFFSET('Smelter Look-up'!$D$4,$V1242-4,0)&amp;"")</f>
        <v/>
      </c>
      <c r="F1242" s="155" t="str">
        <f ca="1">IF(ISERROR($V1242),"",OFFSET('Smelter Look-up'!$E$4,$V1242-4,0))</f>
        <v/>
      </c>
      <c r="G1242" s="155" t="str">
        <f ca="1">IF(C1242=$X$4,IF(ISERROR($V1242),"Enter smelter details","RMI"),IF(ISERROR($V1242),"",OFFSET('Smelter Look-up'!$F$4,$V1242-4,0)))</f>
        <v/>
      </c>
      <c r="H1242" s="156" t="str">
        <f ca="1">IF(ISERROR($V1242),"",OFFSET('Smelter Look-up'!$G$4,$V1242-4,0))</f>
        <v/>
      </c>
      <c r="I1242" s="157" t="str">
        <f ca="1">IF(ISERROR($V1242),"",OFFSET('Smelter Look-up'!$H$4,$V1242-4,0))</f>
        <v/>
      </c>
      <c r="J1242" s="157" t="str">
        <f ca="1">IF(ISERROR($V1242),"",OFFSET('Smelter Look-up'!$I$4,$V1242-4,0))</f>
        <v/>
      </c>
      <c r="K1242" s="158"/>
      <c r="L1242" s="158"/>
      <c r="M1242" s="158"/>
      <c r="N1242" s="158"/>
      <c r="O1242" s="158"/>
      <c r="P1242" s="157"/>
      <c r="Q1242" s="159"/>
      <c r="R1242" s="155" t="str">
        <f ca="1">IF(ISERROR($V1242),"",OFFSET('Smelter Look-up'!$C$4,$V1242-4,0)&amp;"")</f>
        <v/>
      </c>
      <c r="S1242" s="160" t="str">
        <f t="array" aca="1" ref="S1242" ca="1">IF(B1242="","",IF(ISERROR(MATCH($E1242,CL,0)),"Unknown",INDIRECT("'C'!$A$"&amp;MATCH($E1242,CL,0)+1)))</f>
        <v/>
      </c>
      <c r="T1242" s="160" t="str">
        <f t="array" aca="1" ref="T1242" ca="1">IF(B1242="","",IF(ISERROR(MATCH($J1242,SorP!$B$1:$B$6226,0)),"",INDIRECT("'SorP'!$A$"&amp;MATCH($S1242&amp;$J1242,SorP!C:C,0))))</f>
        <v/>
      </c>
      <c r="U1242" s="161"/>
      <c r="V1242" s="151" t="e">
        <f>IF(C1242="",NA(),IF(OR(C1242="Smelter not listed",C1242="Smelter not yet identified"),MATCH($B1242&amp;$D1242,'Smelter Look-up'!$J:$J,0),MATCH($B1242&amp;$C1242,'Smelter Look-up'!$J:$J,0)))</f>
        <v>#N/A</v>
      </c>
      <c r="W1242" s="134"/>
      <c r="X1242" s="134">
        <f t="shared" ca="1" si="14"/>
        <v>0</v>
      </c>
      <c r="Y1242" s="134"/>
      <c r="Z1242" s="134"/>
      <c r="AA1242" s="134"/>
      <c r="AB1242" s="162" t="str">
        <f t="shared" si="15"/>
        <v/>
      </c>
      <c r="AC1242" s="134"/>
      <c r="AD1242" s="134"/>
      <c r="AE1242" s="134"/>
      <c r="AF1242" s="134"/>
      <c r="AG1242" s="134"/>
      <c r="AH1242" s="134"/>
    </row>
    <row r="1243" spans="1:34" ht="12" customHeight="1">
      <c r="A1243" s="160"/>
      <c r="B1243" s="155" t="str">
        <f t="array" ref="B1243">IF(LEN(A1243)=0,"",INDEX('Smelter Look-up'!$A:$A,MATCH($A1243,'Smelter Look-up'!$E:$E,0)))</f>
        <v/>
      </c>
      <c r="C1243" s="158" t="str">
        <f t="array" ref="C1243">IF(LEN(A1243)=0,"",INDEX('Smelter Look-up'!$C:$C,MATCH($A1243,'Smelter Look-up'!$E:$E,0)))</f>
        <v/>
      </c>
      <c r="D1243" s="155"/>
      <c r="E1243" s="155" t="str">
        <f ca="1">IF(ISERROR($V1243),"",OFFSET('Smelter Look-up'!$D$4,$V1243-4,0)&amp;"")</f>
        <v/>
      </c>
      <c r="F1243" s="155" t="str">
        <f ca="1">IF(ISERROR($V1243),"",OFFSET('Smelter Look-up'!$E$4,$V1243-4,0))</f>
        <v/>
      </c>
      <c r="G1243" s="155" t="str">
        <f ca="1">IF(C1243=$X$4,IF(ISERROR($V1243),"Enter smelter details","RMI"),IF(ISERROR($V1243),"",OFFSET('Smelter Look-up'!$F$4,$V1243-4,0)))</f>
        <v/>
      </c>
      <c r="H1243" s="156" t="str">
        <f ca="1">IF(ISERROR($V1243),"",OFFSET('Smelter Look-up'!$G$4,$V1243-4,0))</f>
        <v/>
      </c>
      <c r="I1243" s="157" t="str">
        <f ca="1">IF(ISERROR($V1243),"",OFFSET('Smelter Look-up'!$H$4,$V1243-4,0))</f>
        <v/>
      </c>
      <c r="J1243" s="157" t="str">
        <f ca="1">IF(ISERROR($V1243),"",OFFSET('Smelter Look-up'!$I$4,$V1243-4,0))</f>
        <v/>
      </c>
      <c r="K1243" s="158"/>
      <c r="L1243" s="158"/>
      <c r="M1243" s="158"/>
      <c r="N1243" s="158"/>
      <c r="O1243" s="158"/>
      <c r="P1243" s="157"/>
      <c r="Q1243" s="159"/>
      <c r="R1243" s="155" t="str">
        <f ca="1">IF(ISERROR($V1243),"",OFFSET('Smelter Look-up'!$C$4,$V1243-4,0)&amp;"")</f>
        <v/>
      </c>
      <c r="S1243" s="160" t="str">
        <f t="array" aca="1" ref="S1243" ca="1">IF(B1243="","",IF(ISERROR(MATCH($E1243,CL,0)),"Unknown",INDIRECT("'C'!$A$"&amp;MATCH($E1243,CL,0)+1)))</f>
        <v/>
      </c>
      <c r="T1243" s="160" t="str">
        <f t="array" aca="1" ref="T1243" ca="1">IF(B1243="","",IF(ISERROR(MATCH($J1243,SorP!$B$1:$B$6226,0)),"",INDIRECT("'SorP'!$A$"&amp;MATCH($S1243&amp;$J1243,SorP!C:C,0))))</f>
        <v/>
      </c>
      <c r="U1243" s="161"/>
      <c r="V1243" s="151" t="e">
        <f>IF(C1243="",NA(),IF(OR(C1243="Smelter not listed",C1243="Smelter not yet identified"),MATCH($B1243&amp;$D1243,'Smelter Look-up'!$J:$J,0),MATCH($B1243&amp;$C1243,'Smelter Look-up'!$J:$J,0)))</f>
        <v>#N/A</v>
      </c>
      <c r="W1243" s="134"/>
      <c r="X1243" s="134">
        <f t="shared" ca="1" si="14"/>
        <v>0</v>
      </c>
      <c r="Y1243" s="134"/>
      <c r="Z1243" s="134"/>
      <c r="AA1243" s="134"/>
      <c r="AB1243" s="162" t="str">
        <f t="shared" si="15"/>
        <v/>
      </c>
      <c r="AC1243" s="134"/>
      <c r="AD1243" s="134"/>
      <c r="AE1243" s="134"/>
      <c r="AF1243" s="134"/>
      <c r="AG1243" s="134"/>
      <c r="AH1243" s="134"/>
    </row>
    <row r="1244" spans="1:34" ht="12" customHeight="1">
      <c r="A1244" s="160"/>
      <c r="B1244" s="155" t="str">
        <f t="array" ref="B1244">IF(LEN(A1244)=0,"",INDEX('Smelter Look-up'!$A:$A,MATCH($A1244,'Smelter Look-up'!$E:$E,0)))</f>
        <v/>
      </c>
      <c r="C1244" s="158" t="str">
        <f t="array" ref="C1244">IF(LEN(A1244)=0,"",INDEX('Smelter Look-up'!$C:$C,MATCH($A1244,'Smelter Look-up'!$E:$E,0)))</f>
        <v/>
      </c>
      <c r="D1244" s="155"/>
      <c r="E1244" s="155" t="str">
        <f ca="1">IF(ISERROR($V1244),"",OFFSET('Smelter Look-up'!$D$4,$V1244-4,0)&amp;"")</f>
        <v/>
      </c>
      <c r="F1244" s="155" t="str">
        <f ca="1">IF(ISERROR($V1244),"",OFFSET('Smelter Look-up'!$E$4,$V1244-4,0))</f>
        <v/>
      </c>
      <c r="G1244" s="155" t="str">
        <f ca="1">IF(C1244=$X$4,IF(ISERROR($V1244),"Enter smelter details","RMI"),IF(ISERROR($V1244),"",OFFSET('Smelter Look-up'!$F$4,$V1244-4,0)))</f>
        <v/>
      </c>
      <c r="H1244" s="156" t="str">
        <f ca="1">IF(ISERROR($V1244),"",OFFSET('Smelter Look-up'!$G$4,$V1244-4,0))</f>
        <v/>
      </c>
      <c r="I1244" s="157" t="str">
        <f ca="1">IF(ISERROR($V1244),"",OFFSET('Smelter Look-up'!$H$4,$V1244-4,0))</f>
        <v/>
      </c>
      <c r="J1244" s="157" t="str">
        <f ca="1">IF(ISERROR($V1244),"",OFFSET('Smelter Look-up'!$I$4,$V1244-4,0))</f>
        <v/>
      </c>
      <c r="K1244" s="158"/>
      <c r="L1244" s="158"/>
      <c r="M1244" s="158"/>
      <c r="N1244" s="158"/>
      <c r="O1244" s="158"/>
      <c r="P1244" s="157"/>
      <c r="Q1244" s="159"/>
      <c r="R1244" s="155" t="str">
        <f ca="1">IF(ISERROR($V1244),"",OFFSET('Smelter Look-up'!$C$4,$V1244-4,0)&amp;"")</f>
        <v/>
      </c>
      <c r="S1244" s="160" t="str">
        <f t="array" aca="1" ref="S1244" ca="1">IF(B1244="","",IF(ISERROR(MATCH($E1244,CL,0)),"Unknown",INDIRECT("'C'!$A$"&amp;MATCH($E1244,CL,0)+1)))</f>
        <v/>
      </c>
      <c r="T1244" s="160" t="str">
        <f t="array" aca="1" ref="T1244" ca="1">IF(B1244="","",IF(ISERROR(MATCH($J1244,SorP!$B$1:$B$6226,0)),"",INDIRECT("'SorP'!$A$"&amp;MATCH($S1244&amp;$J1244,SorP!C:C,0))))</f>
        <v/>
      </c>
      <c r="U1244" s="161"/>
      <c r="V1244" s="151" t="e">
        <f>IF(C1244="",NA(),IF(OR(C1244="Smelter not listed",C1244="Smelter not yet identified"),MATCH($B1244&amp;$D1244,'Smelter Look-up'!$J:$J,0),MATCH($B1244&amp;$C1244,'Smelter Look-up'!$J:$J,0)))</f>
        <v>#N/A</v>
      </c>
      <c r="W1244" s="134"/>
      <c r="X1244" s="134">
        <f t="shared" ca="1" si="14"/>
        <v>0</v>
      </c>
      <c r="Y1244" s="134"/>
      <c r="Z1244" s="134"/>
      <c r="AA1244" s="134"/>
      <c r="AB1244" s="162" t="str">
        <f t="shared" si="15"/>
        <v/>
      </c>
      <c r="AC1244" s="134"/>
      <c r="AD1244" s="134"/>
      <c r="AE1244" s="134"/>
      <c r="AF1244" s="134"/>
      <c r="AG1244" s="134"/>
      <c r="AH1244" s="134"/>
    </row>
    <row r="1245" spans="1:34" ht="12" customHeight="1">
      <c r="A1245" s="160"/>
      <c r="B1245" s="155" t="str">
        <f t="array" ref="B1245">IF(LEN(A1245)=0,"",INDEX('Smelter Look-up'!$A:$A,MATCH($A1245,'Smelter Look-up'!$E:$E,0)))</f>
        <v/>
      </c>
      <c r="C1245" s="158" t="str">
        <f t="array" ref="C1245">IF(LEN(A1245)=0,"",INDEX('Smelter Look-up'!$C:$C,MATCH($A1245,'Smelter Look-up'!$E:$E,0)))</f>
        <v/>
      </c>
      <c r="D1245" s="155"/>
      <c r="E1245" s="155" t="str">
        <f ca="1">IF(ISERROR($V1245),"",OFFSET('Smelter Look-up'!$D$4,$V1245-4,0)&amp;"")</f>
        <v/>
      </c>
      <c r="F1245" s="155" t="str">
        <f ca="1">IF(ISERROR($V1245),"",OFFSET('Smelter Look-up'!$E$4,$V1245-4,0))</f>
        <v/>
      </c>
      <c r="G1245" s="155" t="str">
        <f ca="1">IF(C1245=$X$4,IF(ISERROR($V1245),"Enter smelter details","RMI"),IF(ISERROR($V1245),"",OFFSET('Smelter Look-up'!$F$4,$V1245-4,0)))</f>
        <v/>
      </c>
      <c r="H1245" s="156" t="str">
        <f ca="1">IF(ISERROR($V1245),"",OFFSET('Smelter Look-up'!$G$4,$V1245-4,0))</f>
        <v/>
      </c>
      <c r="I1245" s="157" t="str">
        <f ca="1">IF(ISERROR($V1245),"",OFFSET('Smelter Look-up'!$H$4,$V1245-4,0))</f>
        <v/>
      </c>
      <c r="J1245" s="157" t="str">
        <f ca="1">IF(ISERROR($V1245),"",OFFSET('Smelter Look-up'!$I$4,$V1245-4,0))</f>
        <v/>
      </c>
      <c r="K1245" s="158"/>
      <c r="L1245" s="158"/>
      <c r="M1245" s="158"/>
      <c r="N1245" s="158"/>
      <c r="O1245" s="158"/>
      <c r="P1245" s="157"/>
      <c r="Q1245" s="159"/>
      <c r="R1245" s="155" t="str">
        <f ca="1">IF(ISERROR($V1245),"",OFFSET('Smelter Look-up'!$C$4,$V1245-4,0)&amp;"")</f>
        <v/>
      </c>
      <c r="S1245" s="160" t="str">
        <f t="array" aca="1" ref="S1245" ca="1">IF(B1245="","",IF(ISERROR(MATCH($E1245,CL,0)),"Unknown",INDIRECT("'C'!$A$"&amp;MATCH($E1245,CL,0)+1)))</f>
        <v/>
      </c>
      <c r="T1245" s="160" t="str">
        <f t="array" aca="1" ref="T1245" ca="1">IF(B1245="","",IF(ISERROR(MATCH($J1245,SorP!$B$1:$B$6226,0)),"",INDIRECT("'SorP'!$A$"&amp;MATCH($S1245&amp;$J1245,SorP!C:C,0))))</f>
        <v/>
      </c>
      <c r="U1245" s="161"/>
      <c r="V1245" s="151" t="e">
        <f>IF(C1245="",NA(),IF(OR(C1245="Smelter not listed",C1245="Smelter not yet identified"),MATCH($B1245&amp;$D1245,'Smelter Look-up'!$J:$J,0),MATCH($B1245&amp;$C1245,'Smelter Look-up'!$J:$J,0)))</f>
        <v>#N/A</v>
      </c>
      <c r="W1245" s="134"/>
      <c r="X1245" s="134">
        <f t="shared" ca="1" si="14"/>
        <v>0</v>
      </c>
      <c r="Y1245" s="134"/>
      <c r="Z1245" s="134"/>
      <c r="AA1245" s="134"/>
      <c r="AB1245" s="162" t="str">
        <f t="shared" si="15"/>
        <v/>
      </c>
      <c r="AC1245" s="134"/>
      <c r="AD1245" s="134"/>
      <c r="AE1245" s="134"/>
      <c r="AF1245" s="134"/>
      <c r="AG1245" s="134"/>
      <c r="AH1245" s="134"/>
    </row>
    <row r="1246" spans="1:34" ht="12" customHeight="1">
      <c r="A1246" s="160"/>
      <c r="B1246" s="155" t="str">
        <f t="array" ref="B1246">IF(LEN(A1246)=0,"",INDEX('Smelter Look-up'!$A:$A,MATCH($A1246,'Smelter Look-up'!$E:$E,0)))</f>
        <v/>
      </c>
      <c r="C1246" s="158" t="str">
        <f t="array" ref="C1246">IF(LEN(A1246)=0,"",INDEX('Smelter Look-up'!$C:$C,MATCH($A1246,'Smelter Look-up'!$E:$E,0)))</f>
        <v/>
      </c>
      <c r="D1246" s="155"/>
      <c r="E1246" s="155" t="str">
        <f ca="1">IF(ISERROR($V1246),"",OFFSET('Smelter Look-up'!$D$4,$V1246-4,0)&amp;"")</f>
        <v/>
      </c>
      <c r="F1246" s="155" t="str">
        <f ca="1">IF(ISERROR($V1246),"",OFFSET('Smelter Look-up'!$E$4,$V1246-4,0))</f>
        <v/>
      </c>
      <c r="G1246" s="155" t="str">
        <f ca="1">IF(C1246=$X$4,IF(ISERROR($V1246),"Enter smelter details","RMI"),IF(ISERROR($V1246),"",OFFSET('Smelter Look-up'!$F$4,$V1246-4,0)))</f>
        <v/>
      </c>
      <c r="H1246" s="156" t="str">
        <f ca="1">IF(ISERROR($V1246),"",OFFSET('Smelter Look-up'!$G$4,$V1246-4,0))</f>
        <v/>
      </c>
      <c r="I1246" s="157" t="str">
        <f ca="1">IF(ISERROR($V1246),"",OFFSET('Smelter Look-up'!$H$4,$V1246-4,0))</f>
        <v/>
      </c>
      <c r="J1246" s="157" t="str">
        <f ca="1">IF(ISERROR($V1246),"",OFFSET('Smelter Look-up'!$I$4,$V1246-4,0))</f>
        <v/>
      </c>
      <c r="K1246" s="158"/>
      <c r="L1246" s="158"/>
      <c r="M1246" s="158"/>
      <c r="N1246" s="158"/>
      <c r="O1246" s="158"/>
      <c r="P1246" s="157"/>
      <c r="Q1246" s="159"/>
      <c r="R1246" s="155" t="str">
        <f ca="1">IF(ISERROR($V1246),"",OFFSET('Smelter Look-up'!$C$4,$V1246-4,0)&amp;"")</f>
        <v/>
      </c>
      <c r="S1246" s="160" t="str">
        <f t="array" aca="1" ref="S1246" ca="1">IF(B1246="","",IF(ISERROR(MATCH($E1246,CL,0)),"Unknown",INDIRECT("'C'!$A$"&amp;MATCH($E1246,CL,0)+1)))</f>
        <v/>
      </c>
      <c r="T1246" s="160" t="str">
        <f t="array" aca="1" ref="T1246" ca="1">IF(B1246="","",IF(ISERROR(MATCH($J1246,SorP!$B$1:$B$6226,0)),"",INDIRECT("'SorP'!$A$"&amp;MATCH($S1246&amp;$J1246,SorP!C:C,0))))</f>
        <v/>
      </c>
      <c r="U1246" s="161"/>
      <c r="V1246" s="151" t="e">
        <f>IF(C1246="",NA(),IF(OR(C1246="Smelter not listed",C1246="Smelter not yet identified"),MATCH($B1246&amp;$D1246,'Smelter Look-up'!$J:$J,0),MATCH($B1246&amp;$C1246,'Smelter Look-up'!$J:$J,0)))</f>
        <v>#N/A</v>
      </c>
      <c r="W1246" s="134"/>
      <c r="X1246" s="134">
        <f t="shared" ca="1" si="14"/>
        <v>0</v>
      </c>
      <c r="Y1246" s="134"/>
      <c r="Z1246" s="134"/>
      <c r="AA1246" s="134"/>
      <c r="AB1246" s="162" t="str">
        <f t="shared" si="15"/>
        <v/>
      </c>
      <c r="AC1246" s="134"/>
      <c r="AD1246" s="134"/>
      <c r="AE1246" s="134"/>
      <c r="AF1246" s="134"/>
      <c r="AG1246" s="134"/>
      <c r="AH1246" s="134"/>
    </row>
    <row r="1247" spans="1:34" ht="12" customHeight="1">
      <c r="A1247" s="160"/>
      <c r="B1247" s="155" t="str">
        <f t="array" ref="B1247">IF(LEN(A1247)=0,"",INDEX('Smelter Look-up'!$A:$A,MATCH($A1247,'Smelter Look-up'!$E:$E,0)))</f>
        <v/>
      </c>
      <c r="C1247" s="158" t="str">
        <f t="array" ref="C1247">IF(LEN(A1247)=0,"",INDEX('Smelter Look-up'!$C:$C,MATCH($A1247,'Smelter Look-up'!$E:$E,0)))</f>
        <v/>
      </c>
      <c r="D1247" s="155"/>
      <c r="E1247" s="155" t="str">
        <f ca="1">IF(ISERROR($V1247),"",OFFSET('Smelter Look-up'!$D$4,$V1247-4,0)&amp;"")</f>
        <v/>
      </c>
      <c r="F1247" s="155" t="str">
        <f ca="1">IF(ISERROR($V1247),"",OFFSET('Smelter Look-up'!$E$4,$V1247-4,0))</f>
        <v/>
      </c>
      <c r="G1247" s="155" t="str">
        <f ca="1">IF(C1247=$X$4,IF(ISERROR($V1247),"Enter smelter details","RMI"),IF(ISERROR($V1247),"",OFFSET('Smelter Look-up'!$F$4,$V1247-4,0)))</f>
        <v/>
      </c>
      <c r="H1247" s="156" t="str">
        <f ca="1">IF(ISERROR($V1247),"",OFFSET('Smelter Look-up'!$G$4,$V1247-4,0))</f>
        <v/>
      </c>
      <c r="I1247" s="157" t="str">
        <f ca="1">IF(ISERROR($V1247),"",OFFSET('Smelter Look-up'!$H$4,$V1247-4,0))</f>
        <v/>
      </c>
      <c r="J1247" s="157" t="str">
        <f ca="1">IF(ISERROR($V1247),"",OFFSET('Smelter Look-up'!$I$4,$V1247-4,0))</f>
        <v/>
      </c>
      <c r="K1247" s="158"/>
      <c r="L1247" s="158"/>
      <c r="M1247" s="158"/>
      <c r="N1247" s="158"/>
      <c r="O1247" s="158"/>
      <c r="P1247" s="157"/>
      <c r="Q1247" s="159"/>
      <c r="R1247" s="155" t="str">
        <f ca="1">IF(ISERROR($V1247),"",OFFSET('Smelter Look-up'!$C$4,$V1247-4,0)&amp;"")</f>
        <v/>
      </c>
      <c r="S1247" s="160" t="str">
        <f t="array" aca="1" ref="S1247" ca="1">IF(B1247="","",IF(ISERROR(MATCH($E1247,CL,0)),"Unknown",INDIRECT("'C'!$A$"&amp;MATCH($E1247,CL,0)+1)))</f>
        <v/>
      </c>
      <c r="T1247" s="160" t="str">
        <f t="array" aca="1" ref="T1247" ca="1">IF(B1247="","",IF(ISERROR(MATCH($J1247,SorP!$B$1:$B$6226,0)),"",INDIRECT("'SorP'!$A$"&amp;MATCH($S1247&amp;$J1247,SorP!C:C,0))))</f>
        <v/>
      </c>
      <c r="U1247" s="161"/>
      <c r="V1247" s="151" t="e">
        <f>IF(C1247="",NA(),IF(OR(C1247="Smelter not listed",C1247="Smelter not yet identified"),MATCH($B1247&amp;$D1247,'Smelter Look-up'!$J:$J,0),MATCH($B1247&amp;$C1247,'Smelter Look-up'!$J:$J,0)))</f>
        <v>#N/A</v>
      </c>
      <c r="W1247" s="134"/>
      <c r="X1247" s="134">
        <f t="shared" ca="1" si="14"/>
        <v>0</v>
      </c>
      <c r="Y1247" s="134"/>
      <c r="Z1247" s="134"/>
      <c r="AA1247" s="134"/>
      <c r="AB1247" s="162" t="str">
        <f t="shared" si="15"/>
        <v/>
      </c>
      <c r="AC1247" s="134"/>
      <c r="AD1247" s="134"/>
      <c r="AE1247" s="134"/>
      <c r="AF1247" s="134"/>
      <c r="AG1247" s="134"/>
      <c r="AH1247" s="134"/>
    </row>
    <row r="1248" spans="1:34" ht="12" customHeight="1">
      <c r="A1248" s="160"/>
      <c r="B1248" s="155" t="str">
        <f t="array" ref="B1248">IF(LEN(A1248)=0,"",INDEX('Smelter Look-up'!$A:$A,MATCH($A1248,'Smelter Look-up'!$E:$E,0)))</f>
        <v/>
      </c>
      <c r="C1248" s="158" t="str">
        <f t="array" ref="C1248">IF(LEN(A1248)=0,"",INDEX('Smelter Look-up'!$C:$C,MATCH($A1248,'Smelter Look-up'!$E:$E,0)))</f>
        <v/>
      </c>
      <c r="D1248" s="155"/>
      <c r="E1248" s="155" t="str">
        <f ca="1">IF(ISERROR($V1248),"",OFFSET('Smelter Look-up'!$D$4,$V1248-4,0)&amp;"")</f>
        <v/>
      </c>
      <c r="F1248" s="155" t="str">
        <f ca="1">IF(ISERROR($V1248),"",OFFSET('Smelter Look-up'!$E$4,$V1248-4,0))</f>
        <v/>
      </c>
      <c r="G1248" s="155" t="str">
        <f ca="1">IF(C1248=$X$4,IF(ISERROR($V1248),"Enter smelter details","RMI"),IF(ISERROR($V1248),"",OFFSET('Smelter Look-up'!$F$4,$V1248-4,0)))</f>
        <v/>
      </c>
      <c r="H1248" s="156" t="str">
        <f ca="1">IF(ISERROR($V1248),"",OFFSET('Smelter Look-up'!$G$4,$V1248-4,0))</f>
        <v/>
      </c>
      <c r="I1248" s="157" t="str">
        <f ca="1">IF(ISERROR($V1248),"",OFFSET('Smelter Look-up'!$H$4,$V1248-4,0))</f>
        <v/>
      </c>
      <c r="J1248" s="157" t="str">
        <f ca="1">IF(ISERROR($V1248),"",OFFSET('Smelter Look-up'!$I$4,$V1248-4,0))</f>
        <v/>
      </c>
      <c r="K1248" s="158"/>
      <c r="L1248" s="158"/>
      <c r="M1248" s="158"/>
      <c r="N1248" s="158"/>
      <c r="O1248" s="158"/>
      <c r="P1248" s="157"/>
      <c r="Q1248" s="159"/>
      <c r="R1248" s="155" t="str">
        <f ca="1">IF(ISERROR($V1248),"",OFFSET('Smelter Look-up'!$C$4,$V1248-4,0)&amp;"")</f>
        <v/>
      </c>
      <c r="S1248" s="160" t="str">
        <f t="array" aca="1" ref="S1248" ca="1">IF(B1248="","",IF(ISERROR(MATCH($E1248,CL,0)),"Unknown",INDIRECT("'C'!$A$"&amp;MATCH($E1248,CL,0)+1)))</f>
        <v/>
      </c>
      <c r="T1248" s="160" t="str">
        <f t="array" aca="1" ref="T1248" ca="1">IF(B1248="","",IF(ISERROR(MATCH($J1248,SorP!$B$1:$B$6226,0)),"",INDIRECT("'SorP'!$A$"&amp;MATCH($S1248&amp;$J1248,SorP!C:C,0))))</f>
        <v/>
      </c>
      <c r="U1248" s="161"/>
      <c r="V1248" s="151" t="e">
        <f>IF(C1248="",NA(),IF(OR(C1248="Smelter not listed",C1248="Smelter not yet identified"),MATCH($B1248&amp;$D1248,'Smelter Look-up'!$J:$J,0),MATCH($B1248&amp;$C1248,'Smelter Look-up'!$J:$J,0)))</f>
        <v>#N/A</v>
      </c>
      <c r="W1248" s="134"/>
      <c r="X1248" s="134">
        <f t="shared" ca="1" si="14"/>
        <v>0</v>
      </c>
      <c r="Y1248" s="134"/>
      <c r="Z1248" s="134"/>
      <c r="AA1248" s="134"/>
      <c r="AB1248" s="162" t="str">
        <f t="shared" si="15"/>
        <v/>
      </c>
      <c r="AC1248" s="134"/>
      <c r="AD1248" s="134"/>
      <c r="AE1248" s="134"/>
      <c r="AF1248" s="134"/>
      <c r="AG1248" s="134"/>
      <c r="AH1248" s="134"/>
    </row>
    <row r="1249" spans="1:34" ht="12" customHeight="1">
      <c r="A1249" s="160"/>
      <c r="B1249" s="155" t="str">
        <f t="array" ref="B1249">IF(LEN(A1249)=0,"",INDEX('Smelter Look-up'!$A:$A,MATCH($A1249,'Smelter Look-up'!$E:$E,0)))</f>
        <v/>
      </c>
      <c r="C1249" s="158" t="str">
        <f t="array" ref="C1249">IF(LEN(A1249)=0,"",INDEX('Smelter Look-up'!$C:$C,MATCH($A1249,'Smelter Look-up'!$E:$E,0)))</f>
        <v/>
      </c>
      <c r="D1249" s="155"/>
      <c r="E1249" s="155" t="str">
        <f ca="1">IF(ISERROR($V1249),"",OFFSET('Smelter Look-up'!$D$4,$V1249-4,0)&amp;"")</f>
        <v/>
      </c>
      <c r="F1249" s="155" t="str">
        <f ca="1">IF(ISERROR($V1249),"",OFFSET('Smelter Look-up'!$E$4,$V1249-4,0))</f>
        <v/>
      </c>
      <c r="G1249" s="155" t="str">
        <f ca="1">IF(C1249=$X$4,IF(ISERROR($V1249),"Enter smelter details","RMI"),IF(ISERROR($V1249),"",OFFSET('Smelter Look-up'!$F$4,$V1249-4,0)))</f>
        <v/>
      </c>
      <c r="H1249" s="156" t="str">
        <f ca="1">IF(ISERROR($V1249),"",OFFSET('Smelter Look-up'!$G$4,$V1249-4,0))</f>
        <v/>
      </c>
      <c r="I1249" s="157" t="str">
        <f ca="1">IF(ISERROR($V1249),"",OFFSET('Smelter Look-up'!$H$4,$V1249-4,0))</f>
        <v/>
      </c>
      <c r="J1249" s="157" t="str">
        <f ca="1">IF(ISERROR($V1249),"",OFFSET('Smelter Look-up'!$I$4,$V1249-4,0))</f>
        <v/>
      </c>
      <c r="K1249" s="158"/>
      <c r="L1249" s="158"/>
      <c r="M1249" s="158"/>
      <c r="N1249" s="158"/>
      <c r="O1249" s="158"/>
      <c r="P1249" s="157"/>
      <c r="Q1249" s="159"/>
      <c r="R1249" s="155" t="str">
        <f ca="1">IF(ISERROR($V1249),"",OFFSET('Smelter Look-up'!$C$4,$V1249-4,0)&amp;"")</f>
        <v/>
      </c>
      <c r="S1249" s="160" t="str">
        <f t="array" aca="1" ref="S1249" ca="1">IF(B1249="","",IF(ISERROR(MATCH($E1249,CL,0)),"Unknown",INDIRECT("'C'!$A$"&amp;MATCH($E1249,CL,0)+1)))</f>
        <v/>
      </c>
      <c r="T1249" s="160" t="str">
        <f t="array" aca="1" ref="T1249" ca="1">IF(B1249="","",IF(ISERROR(MATCH($J1249,SorP!$B$1:$B$6226,0)),"",INDIRECT("'SorP'!$A$"&amp;MATCH($S1249&amp;$J1249,SorP!C:C,0))))</f>
        <v/>
      </c>
      <c r="U1249" s="161"/>
      <c r="V1249" s="151" t="e">
        <f>IF(C1249="",NA(),IF(OR(C1249="Smelter not listed",C1249="Smelter not yet identified"),MATCH($B1249&amp;$D1249,'Smelter Look-up'!$J:$J,0),MATCH($B1249&amp;$C1249,'Smelter Look-up'!$J:$J,0)))</f>
        <v>#N/A</v>
      </c>
      <c r="W1249" s="134"/>
      <c r="X1249" s="134">
        <f t="shared" ca="1" si="14"/>
        <v>0</v>
      </c>
      <c r="Y1249" s="134"/>
      <c r="Z1249" s="134"/>
      <c r="AA1249" s="134"/>
      <c r="AB1249" s="162" t="str">
        <f t="shared" si="15"/>
        <v/>
      </c>
      <c r="AC1249" s="134"/>
      <c r="AD1249" s="134"/>
      <c r="AE1249" s="134"/>
      <c r="AF1249" s="134"/>
      <c r="AG1249" s="134"/>
      <c r="AH1249" s="134"/>
    </row>
    <row r="1250" spans="1:34" ht="12" customHeight="1">
      <c r="A1250" s="160"/>
      <c r="B1250" s="155" t="str">
        <f t="array" ref="B1250">IF(LEN(A1250)=0,"",INDEX('Smelter Look-up'!$A:$A,MATCH($A1250,'Smelter Look-up'!$E:$E,0)))</f>
        <v/>
      </c>
      <c r="C1250" s="158" t="str">
        <f t="array" ref="C1250">IF(LEN(A1250)=0,"",INDEX('Smelter Look-up'!$C:$C,MATCH($A1250,'Smelter Look-up'!$E:$E,0)))</f>
        <v/>
      </c>
      <c r="D1250" s="155"/>
      <c r="E1250" s="155" t="str">
        <f ca="1">IF(ISERROR($V1250),"",OFFSET('Smelter Look-up'!$D$4,$V1250-4,0)&amp;"")</f>
        <v/>
      </c>
      <c r="F1250" s="155" t="str">
        <f ca="1">IF(ISERROR($V1250),"",OFFSET('Smelter Look-up'!$E$4,$V1250-4,0))</f>
        <v/>
      </c>
      <c r="G1250" s="155" t="str">
        <f ca="1">IF(C1250=$X$4,IF(ISERROR($V1250),"Enter smelter details","RMI"),IF(ISERROR($V1250),"",OFFSET('Smelter Look-up'!$F$4,$V1250-4,0)))</f>
        <v/>
      </c>
      <c r="H1250" s="156" t="str">
        <f ca="1">IF(ISERROR($V1250),"",OFFSET('Smelter Look-up'!$G$4,$V1250-4,0))</f>
        <v/>
      </c>
      <c r="I1250" s="157" t="str">
        <f ca="1">IF(ISERROR($V1250),"",OFFSET('Smelter Look-up'!$H$4,$V1250-4,0))</f>
        <v/>
      </c>
      <c r="J1250" s="157" t="str">
        <f ca="1">IF(ISERROR($V1250),"",OFFSET('Smelter Look-up'!$I$4,$V1250-4,0))</f>
        <v/>
      </c>
      <c r="K1250" s="158"/>
      <c r="L1250" s="158"/>
      <c r="M1250" s="158"/>
      <c r="N1250" s="158"/>
      <c r="O1250" s="158"/>
      <c r="P1250" s="157"/>
      <c r="Q1250" s="159"/>
      <c r="R1250" s="155" t="str">
        <f ca="1">IF(ISERROR($V1250),"",OFFSET('Smelter Look-up'!$C$4,$V1250-4,0)&amp;"")</f>
        <v/>
      </c>
      <c r="S1250" s="160" t="str">
        <f t="array" aca="1" ref="S1250" ca="1">IF(B1250="","",IF(ISERROR(MATCH($E1250,CL,0)),"Unknown",INDIRECT("'C'!$A$"&amp;MATCH($E1250,CL,0)+1)))</f>
        <v/>
      </c>
      <c r="T1250" s="160" t="str">
        <f t="array" aca="1" ref="T1250" ca="1">IF(B1250="","",IF(ISERROR(MATCH($J1250,SorP!$B$1:$B$6226,0)),"",INDIRECT("'SorP'!$A$"&amp;MATCH($S1250&amp;$J1250,SorP!C:C,0))))</f>
        <v/>
      </c>
      <c r="U1250" s="161"/>
      <c r="V1250" s="151" t="e">
        <f>IF(C1250="",NA(),IF(OR(C1250="Smelter not listed",C1250="Smelter not yet identified"),MATCH($B1250&amp;$D1250,'Smelter Look-up'!$J:$J,0),MATCH($B1250&amp;$C1250,'Smelter Look-up'!$J:$J,0)))</f>
        <v>#N/A</v>
      </c>
      <c r="W1250" s="134"/>
      <c r="X1250" s="134">
        <f t="shared" ca="1" si="14"/>
        <v>0</v>
      </c>
      <c r="Y1250" s="134"/>
      <c r="Z1250" s="134"/>
      <c r="AA1250" s="134"/>
      <c r="AB1250" s="162" t="str">
        <f t="shared" si="15"/>
        <v/>
      </c>
      <c r="AC1250" s="134"/>
      <c r="AD1250" s="134"/>
      <c r="AE1250" s="134"/>
      <c r="AF1250" s="134"/>
      <c r="AG1250" s="134"/>
      <c r="AH1250" s="134"/>
    </row>
    <row r="1251" spans="1:34" ht="12" customHeight="1">
      <c r="A1251" s="160"/>
      <c r="B1251" s="155" t="str">
        <f t="array" ref="B1251">IF(LEN(A1251)=0,"",INDEX('Smelter Look-up'!$A:$A,MATCH($A1251,'Smelter Look-up'!$E:$E,0)))</f>
        <v/>
      </c>
      <c r="C1251" s="158" t="str">
        <f t="array" ref="C1251">IF(LEN(A1251)=0,"",INDEX('Smelter Look-up'!$C:$C,MATCH($A1251,'Smelter Look-up'!$E:$E,0)))</f>
        <v/>
      </c>
      <c r="D1251" s="155"/>
      <c r="E1251" s="155" t="str">
        <f ca="1">IF(ISERROR($V1251),"",OFFSET('Smelter Look-up'!$D$4,$V1251-4,0)&amp;"")</f>
        <v/>
      </c>
      <c r="F1251" s="155" t="str">
        <f ca="1">IF(ISERROR($V1251),"",OFFSET('Smelter Look-up'!$E$4,$V1251-4,0))</f>
        <v/>
      </c>
      <c r="G1251" s="155" t="str">
        <f ca="1">IF(C1251=$X$4,IF(ISERROR($V1251),"Enter smelter details","RMI"),IF(ISERROR($V1251),"",OFFSET('Smelter Look-up'!$F$4,$V1251-4,0)))</f>
        <v/>
      </c>
      <c r="H1251" s="156" t="str">
        <f ca="1">IF(ISERROR($V1251),"",OFFSET('Smelter Look-up'!$G$4,$V1251-4,0))</f>
        <v/>
      </c>
      <c r="I1251" s="157" t="str">
        <f ca="1">IF(ISERROR($V1251),"",OFFSET('Smelter Look-up'!$H$4,$V1251-4,0))</f>
        <v/>
      </c>
      <c r="J1251" s="157" t="str">
        <f ca="1">IF(ISERROR($V1251),"",OFFSET('Smelter Look-up'!$I$4,$V1251-4,0))</f>
        <v/>
      </c>
      <c r="K1251" s="158"/>
      <c r="L1251" s="158"/>
      <c r="M1251" s="158"/>
      <c r="N1251" s="158"/>
      <c r="O1251" s="158"/>
      <c r="P1251" s="157"/>
      <c r="Q1251" s="159"/>
      <c r="R1251" s="155" t="str">
        <f ca="1">IF(ISERROR($V1251),"",OFFSET('Smelter Look-up'!$C$4,$V1251-4,0)&amp;"")</f>
        <v/>
      </c>
      <c r="S1251" s="160" t="str">
        <f t="array" aca="1" ref="S1251" ca="1">IF(B1251="","",IF(ISERROR(MATCH($E1251,CL,0)),"Unknown",INDIRECT("'C'!$A$"&amp;MATCH($E1251,CL,0)+1)))</f>
        <v/>
      </c>
      <c r="T1251" s="160" t="str">
        <f t="array" aca="1" ref="T1251" ca="1">IF(B1251="","",IF(ISERROR(MATCH($J1251,SorP!$B$1:$B$6226,0)),"",INDIRECT("'SorP'!$A$"&amp;MATCH($S1251&amp;$J1251,SorP!C:C,0))))</f>
        <v/>
      </c>
      <c r="U1251" s="161"/>
      <c r="V1251" s="151" t="e">
        <f>IF(C1251="",NA(),IF(OR(C1251="Smelter not listed",C1251="Smelter not yet identified"),MATCH($B1251&amp;$D1251,'Smelter Look-up'!$J:$J,0),MATCH($B1251&amp;$C1251,'Smelter Look-up'!$J:$J,0)))</f>
        <v>#N/A</v>
      </c>
      <c r="W1251" s="134"/>
      <c r="X1251" s="134">
        <f t="shared" ca="1" si="14"/>
        <v>0</v>
      </c>
      <c r="Y1251" s="134"/>
      <c r="Z1251" s="134"/>
      <c r="AA1251" s="134"/>
      <c r="AB1251" s="162" t="str">
        <f t="shared" si="15"/>
        <v/>
      </c>
      <c r="AC1251" s="134"/>
      <c r="AD1251" s="134"/>
      <c r="AE1251" s="134"/>
      <c r="AF1251" s="134"/>
      <c r="AG1251" s="134"/>
      <c r="AH1251" s="134"/>
    </row>
    <row r="1252" spans="1:34" ht="12" customHeight="1">
      <c r="A1252" s="160"/>
      <c r="B1252" s="155" t="str">
        <f t="array" ref="B1252">IF(LEN(A1252)=0,"",INDEX('Smelter Look-up'!$A:$A,MATCH($A1252,'Smelter Look-up'!$E:$E,0)))</f>
        <v/>
      </c>
      <c r="C1252" s="158" t="str">
        <f t="array" ref="C1252">IF(LEN(A1252)=0,"",INDEX('Smelter Look-up'!$C:$C,MATCH($A1252,'Smelter Look-up'!$E:$E,0)))</f>
        <v/>
      </c>
      <c r="D1252" s="155"/>
      <c r="E1252" s="155" t="str">
        <f ca="1">IF(ISERROR($V1252),"",OFFSET('Smelter Look-up'!$D$4,$V1252-4,0)&amp;"")</f>
        <v/>
      </c>
      <c r="F1252" s="155" t="str">
        <f ca="1">IF(ISERROR($V1252),"",OFFSET('Smelter Look-up'!$E$4,$V1252-4,0))</f>
        <v/>
      </c>
      <c r="G1252" s="155" t="str">
        <f ca="1">IF(C1252=$X$4,IF(ISERROR($V1252),"Enter smelter details","RMI"),IF(ISERROR($V1252),"",OFFSET('Smelter Look-up'!$F$4,$V1252-4,0)))</f>
        <v/>
      </c>
      <c r="H1252" s="156" t="str">
        <f ca="1">IF(ISERROR($V1252),"",OFFSET('Smelter Look-up'!$G$4,$V1252-4,0))</f>
        <v/>
      </c>
      <c r="I1252" s="157" t="str">
        <f ca="1">IF(ISERROR($V1252),"",OFFSET('Smelter Look-up'!$H$4,$V1252-4,0))</f>
        <v/>
      </c>
      <c r="J1252" s="157" t="str">
        <f ca="1">IF(ISERROR($V1252),"",OFFSET('Smelter Look-up'!$I$4,$V1252-4,0))</f>
        <v/>
      </c>
      <c r="K1252" s="158"/>
      <c r="L1252" s="158"/>
      <c r="M1252" s="158"/>
      <c r="N1252" s="158"/>
      <c r="O1252" s="158"/>
      <c r="P1252" s="157"/>
      <c r="Q1252" s="159"/>
      <c r="R1252" s="155" t="str">
        <f ca="1">IF(ISERROR($V1252),"",OFFSET('Smelter Look-up'!$C$4,$V1252-4,0)&amp;"")</f>
        <v/>
      </c>
      <c r="S1252" s="160" t="str">
        <f t="array" aca="1" ref="S1252" ca="1">IF(B1252="","",IF(ISERROR(MATCH($E1252,CL,0)),"Unknown",INDIRECT("'C'!$A$"&amp;MATCH($E1252,CL,0)+1)))</f>
        <v/>
      </c>
      <c r="T1252" s="160" t="str">
        <f t="array" aca="1" ref="T1252" ca="1">IF(B1252="","",IF(ISERROR(MATCH($J1252,SorP!$B$1:$B$6226,0)),"",INDIRECT("'SorP'!$A$"&amp;MATCH($S1252&amp;$J1252,SorP!C:C,0))))</f>
        <v/>
      </c>
      <c r="U1252" s="161"/>
      <c r="V1252" s="151" t="e">
        <f>IF(C1252="",NA(),IF(OR(C1252="Smelter not listed",C1252="Smelter not yet identified"),MATCH($B1252&amp;$D1252,'Smelter Look-up'!$J:$J,0),MATCH($B1252&amp;$C1252,'Smelter Look-up'!$J:$J,0)))</f>
        <v>#N/A</v>
      </c>
      <c r="W1252" s="134"/>
      <c r="X1252" s="134">
        <f t="shared" ca="1" si="14"/>
        <v>0</v>
      </c>
      <c r="Y1252" s="134"/>
      <c r="Z1252" s="134"/>
      <c r="AA1252" s="134"/>
      <c r="AB1252" s="162" t="str">
        <f t="shared" si="15"/>
        <v/>
      </c>
      <c r="AC1252" s="134"/>
      <c r="AD1252" s="134"/>
      <c r="AE1252" s="134"/>
      <c r="AF1252" s="134"/>
      <c r="AG1252" s="134"/>
      <c r="AH1252" s="134"/>
    </row>
    <row r="1253" spans="1:34" ht="12" customHeight="1">
      <c r="A1253" s="160"/>
      <c r="B1253" s="155" t="str">
        <f t="array" ref="B1253">IF(LEN(A1253)=0,"",INDEX('Smelter Look-up'!$A:$A,MATCH($A1253,'Smelter Look-up'!$E:$E,0)))</f>
        <v/>
      </c>
      <c r="C1253" s="158" t="str">
        <f t="array" ref="C1253">IF(LEN(A1253)=0,"",INDEX('Smelter Look-up'!$C:$C,MATCH($A1253,'Smelter Look-up'!$E:$E,0)))</f>
        <v/>
      </c>
      <c r="D1253" s="155"/>
      <c r="E1253" s="155" t="str">
        <f ca="1">IF(ISERROR($V1253),"",OFFSET('Smelter Look-up'!$D$4,$V1253-4,0)&amp;"")</f>
        <v/>
      </c>
      <c r="F1253" s="155" t="str">
        <f ca="1">IF(ISERROR($V1253),"",OFFSET('Smelter Look-up'!$E$4,$V1253-4,0))</f>
        <v/>
      </c>
      <c r="G1253" s="155" t="str">
        <f ca="1">IF(C1253=$X$4,IF(ISERROR($V1253),"Enter smelter details","RMI"),IF(ISERROR($V1253),"",OFFSET('Smelter Look-up'!$F$4,$V1253-4,0)))</f>
        <v/>
      </c>
      <c r="H1253" s="156" t="str">
        <f ca="1">IF(ISERROR($V1253),"",OFFSET('Smelter Look-up'!$G$4,$V1253-4,0))</f>
        <v/>
      </c>
      <c r="I1253" s="157" t="str">
        <f ca="1">IF(ISERROR($V1253),"",OFFSET('Smelter Look-up'!$H$4,$V1253-4,0))</f>
        <v/>
      </c>
      <c r="J1253" s="157" t="str">
        <f ca="1">IF(ISERROR($V1253),"",OFFSET('Smelter Look-up'!$I$4,$V1253-4,0))</f>
        <v/>
      </c>
      <c r="K1253" s="158"/>
      <c r="L1253" s="158"/>
      <c r="M1253" s="158"/>
      <c r="N1253" s="158"/>
      <c r="O1253" s="158"/>
      <c r="P1253" s="157"/>
      <c r="Q1253" s="159"/>
      <c r="R1253" s="155" t="str">
        <f ca="1">IF(ISERROR($V1253),"",OFFSET('Smelter Look-up'!$C$4,$V1253-4,0)&amp;"")</f>
        <v/>
      </c>
      <c r="S1253" s="160" t="str">
        <f t="array" aca="1" ref="S1253" ca="1">IF(B1253="","",IF(ISERROR(MATCH($E1253,CL,0)),"Unknown",INDIRECT("'C'!$A$"&amp;MATCH($E1253,CL,0)+1)))</f>
        <v/>
      </c>
      <c r="T1253" s="160" t="str">
        <f t="array" aca="1" ref="T1253" ca="1">IF(B1253="","",IF(ISERROR(MATCH($J1253,SorP!$B$1:$B$6226,0)),"",INDIRECT("'SorP'!$A$"&amp;MATCH($S1253&amp;$J1253,SorP!C:C,0))))</f>
        <v/>
      </c>
      <c r="U1253" s="161"/>
      <c r="V1253" s="151" t="e">
        <f>IF(C1253="",NA(),IF(OR(C1253="Smelter not listed",C1253="Smelter not yet identified"),MATCH($B1253&amp;$D1253,'Smelter Look-up'!$J:$J,0),MATCH($B1253&amp;$C1253,'Smelter Look-up'!$J:$J,0)))</f>
        <v>#N/A</v>
      </c>
      <c r="W1253" s="134"/>
      <c r="X1253" s="134">
        <f t="shared" ca="1" si="14"/>
        <v>0</v>
      </c>
      <c r="Y1253" s="134"/>
      <c r="Z1253" s="134"/>
      <c r="AA1253" s="134"/>
      <c r="AB1253" s="162" t="str">
        <f t="shared" si="15"/>
        <v/>
      </c>
      <c r="AC1253" s="134"/>
      <c r="AD1253" s="134"/>
      <c r="AE1253" s="134"/>
      <c r="AF1253" s="134"/>
      <c r="AG1253" s="134"/>
      <c r="AH1253" s="134"/>
    </row>
    <row r="1254" spans="1:34" ht="12" customHeight="1">
      <c r="A1254" s="160"/>
      <c r="B1254" s="155" t="str">
        <f t="array" ref="B1254">IF(LEN(A1254)=0,"",INDEX('Smelter Look-up'!$A:$A,MATCH($A1254,'Smelter Look-up'!$E:$E,0)))</f>
        <v/>
      </c>
      <c r="C1254" s="158" t="str">
        <f t="array" ref="C1254">IF(LEN(A1254)=0,"",INDEX('Smelter Look-up'!$C:$C,MATCH($A1254,'Smelter Look-up'!$E:$E,0)))</f>
        <v/>
      </c>
      <c r="D1254" s="155"/>
      <c r="E1254" s="155" t="str">
        <f ca="1">IF(ISERROR($V1254),"",OFFSET('Smelter Look-up'!$D$4,$V1254-4,0)&amp;"")</f>
        <v/>
      </c>
      <c r="F1254" s="155" t="str">
        <f ca="1">IF(ISERROR($V1254),"",OFFSET('Smelter Look-up'!$E$4,$V1254-4,0))</f>
        <v/>
      </c>
      <c r="G1254" s="155" t="str">
        <f ca="1">IF(C1254=$X$4,IF(ISERROR($V1254),"Enter smelter details","RMI"),IF(ISERROR($V1254),"",OFFSET('Smelter Look-up'!$F$4,$V1254-4,0)))</f>
        <v/>
      </c>
      <c r="H1254" s="156" t="str">
        <f ca="1">IF(ISERROR($V1254),"",OFFSET('Smelter Look-up'!$G$4,$V1254-4,0))</f>
        <v/>
      </c>
      <c r="I1254" s="157" t="str">
        <f ca="1">IF(ISERROR($V1254),"",OFFSET('Smelter Look-up'!$H$4,$V1254-4,0))</f>
        <v/>
      </c>
      <c r="J1254" s="157" t="str">
        <f ca="1">IF(ISERROR($V1254),"",OFFSET('Smelter Look-up'!$I$4,$V1254-4,0))</f>
        <v/>
      </c>
      <c r="K1254" s="158"/>
      <c r="L1254" s="158"/>
      <c r="M1254" s="158"/>
      <c r="N1254" s="158"/>
      <c r="O1254" s="158"/>
      <c r="P1254" s="157"/>
      <c r="Q1254" s="159"/>
      <c r="R1254" s="155" t="str">
        <f ca="1">IF(ISERROR($V1254),"",OFFSET('Smelter Look-up'!$C$4,$V1254-4,0)&amp;"")</f>
        <v/>
      </c>
      <c r="S1254" s="160" t="str">
        <f t="array" aca="1" ref="S1254" ca="1">IF(B1254="","",IF(ISERROR(MATCH($E1254,CL,0)),"Unknown",INDIRECT("'C'!$A$"&amp;MATCH($E1254,CL,0)+1)))</f>
        <v/>
      </c>
      <c r="T1254" s="160" t="str">
        <f t="array" aca="1" ref="T1254" ca="1">IF(B1254="","",IF(ISERROR(MATCH($J1254,SorP!$B$1:$B$6226,0)),"",INDIRECT("'SorP'!$A$"&amp;MATCH($S1254&amp;$J1254,SorP!C:C,0))))</f>
        <v/>
      </c>
      <c r="U1254" s="161"/>
      <c r="V1254" s="151" t="e">
        <f>IF(C1254="",NA(),IF(OR(C1254="Smelter not listed",C1254="Smelter not yet identified"),MATCH($B1254&amp;$D1254,'Smelter Look-up'!$J:$J,0),MATCH($B1254&amp;$C1254,'Smelter Look-up'!$J:$J,0)))</f>
        <v>#N/A</v>
      </c>
      <c r="W1254" s="134"/>
      <c r="X1254" s="134">
        <f t="shared" ca="1" si="14"/>
        <v>0</v>
      </c>
      <c r="Y1254" s="134"/>
      <c r="Z1254" s="134"/>
      <c r="AA1254" s="134"/>
      <c r="AB1254" s="162" t="str">
        <f t="shared" si="15"/>
        <v/>
      </c>
      <c r="AC1254" s="134"/>
      <c r="AD1254" s="134"/>
      <c r="AE1254" s="134"/>
      <c r="AF1254" s="134"/>
      <c r="AG1254" s="134"/>
      <c r="AH1254" s="134"/>
    </row>
    <row r="1255" spans="1:34" ht="12" customHeight="1">
      <c r="A1255" s="160"/>
      <c r="B1255" s="155" t="str">
        <f t="array" ref="B1255">IF(LEN(A1255)=0,"",INDEX('Smelter Look-up'!$A:$A,MATCH($A1255,'Smelter Look-up'!$E:$E,0)))</f>
        <v/>
      </c>
      <c r="C1255" s="158" t="str">
        <f t="array" ref="C1255">IF(LEN(A1255)=0,"",INDEX('Smelter Look-up'!$C:$C,MATCH($A1255,'Smelter Look-up'!$E:$E,0)))</f>
        <v/>
      </c>
      <c r="D1255" s="155"/>
      <c r="E1255" s="155" t="str">
        <f ca="1">IF(ISERROR($V1255),"",OFFSET('Smelter Look-up'!$D$4,$V1255-4,0)&amp;"")</f>
        <v/>
      </c>
      <c r="F1255" s="155" t="str">
        <f ca="1">IF(ISERROR($V1255),"",OFFSET('Smelter Look-up'!$E$4,$V1255-4,0))</f>
        <v/>
      </c>
      <c r="G1255" s="155" t="str">
        <f ca="1">IF(C1255=$X$4,IF(ISERROR($V1255),"Enter smelter details","RMI"),IF(ISERROR($V1255),"",OFFSET('Smelter Look-up'!$F$4,$V1255-4,0)))</f>
        <v/>
      </c>
      <c r="H1255" s="156" t="str">
        <f ca="1">IF(ISERROR($V1255),"",OFFSET('Smelter Look-up'!$G$4,$V1255-4,0))</f>
        <v/>
      </c>
      <c r="I1255" s="157" t="str">
        <f ca="1">IF(ISERROR($V1255),"",OFFSET('Smelter Look-up'!$H$4,$V1255-4,0))</f>
        <v/>
      </c>
      <c r="J1255" s="157" t="str">
        <f ca="1">IF(ISERROR($V1255),"",OFFSET('Smelter Look-up'!$I$4,$V1255-4,0))</f>
        <v/>
      </c>
      <c r="K1255" s="158"/>
      <c r="L1255" s="158"/>
      <c r="M1255" s="158"/>
      <c r="N1255" s="158"/>
      <c r="O1255" s="158"/>
      <c r="P1255" s="157"/>
      <c r="Q1255" s="159"/>
      <c r="R1255" s="155" t="str">
        <f ca="1">IF(ISERROR($V1255),"",OFFSET('Smelter Look-up'!$C$4,$V1255-4,0)&amp;"")</f>
        <v/>
      </c>
      <c r="S1255" s="160" t="str">
        <f t="array" aca="1" ref="S1255" ca="1">IF(B1255="","",IF(ISERROR(MATCH($E1255,CL,0)),"Unknown",INDIRECT("'C'!$A$"&amp;MATCH($E1255,CL,0)+1)))</f>
        <v/>
      </c>
      <c r="T1255" s="160" t="str">
        <f t="array" aca="1" ref="T1255" ca="1">IF(B1255="","",IF(ISERROR(MATCH($J1255,SorP!$B$1:$B$6226,0)),"",INDIRECT("'SorP'!$A$"&amp;MATCH($S1255&amp;$J1255,SorP!C:C,0))))</f>
        <v/>
      </c>
      <c r="U1255" s="161"/>
      <c r="V1255" s="151" t="e">
        <f>IF(C1255="",NA(),IF(OR(C1255="Smelter not listed",C1255="Smelter not yet identified"),MATCH($B1255&amp;$D1255,'Smelter Look-up'!$J:$J,0),MATCH($B1255&amp;$C1255,'Smelter Look-up'!$J:$J,0)))</f>
        <v>#N/A</v>
      </c>
      <c r="W1255" s="134"/>
      <c r="X1255" s="134">
        <f t="shared" ca="1" si="14"/>
        <v>0</v>
      </c>
      <c r="Y1255" s="134"/>
      <c r="Z1255" s="134"/>
      <c r="AA1255" s="134"/>
      <c r="AB1255" s="162" t="str">
        <f t="shared" si="15"/>
        <v/>
      </c>
      <c r="AC1255" s="134"/>
      <c r="AD1255" s="134"/>
      <c r="AE1255" s="134"/>
      <c r="AF1255" s="134"/>
      <c r="AG1255" s="134"/>
      <c r="AH1255" s="134"/>
    </row>
    <row r="1256" spans="1:34" ht="12" customHeight="1">
      <c r="A1256" s="160"/>
      <c r="B1256" s="155" t="str">
        <f t="array" ref="B1256">IF(LEN(A1256)=0,"",INDEX('Smelter Look-up'!$A:$A,MATCH($A1256,'Smelter Look-up'!$E:$E,0)))</f>
        <v/>
      </c>
      <c r="C1256" s="158" t="str">
        <f t="array" ref="C1256">IF(LEN(A1256)=0,"",INDEX('Smelter Look-up'!$C:$C,MATCH($A1256,'Smelter Look-up'!$E:$E,0)))</f>
        <v/>
      </c>
      <c r="D1256" s="155"/>
      <c r="E1256" s="155" t="str">
        <f ca="1">IF(ISERROR($V1256),"",OFFSET('Smelter Look-up'!$D$4,$V1256-4,0)&amp;"")</f>
        <v/>
      </c>
      <c r="F1256" s="155" t="str">
        <f ca="1">IF(ISERROR($V1256),"",OFFSET('Smelter Look-up'!$E$4,$V1256-4,0))</f>
        <v/>
      </c>
      <c r="G1256" s="155" t="str">
        <f ca="1">IF(C1256=$X$4,IF(ISERROR($V1256),"Enter smelter details","RMI"),IF(ISERROR($V1256),"",OFFSET('Smelter Look-up'!$F$4,$V1256-4,0)))</f>
        <v/>
      </c>
      <c r="H1256" s="156" t="str">
        <f ca="1">IF(ISERROR($V1256),"",OFFSET('Smelter Look-up'!$G$4,$V1256-4,0))</f>
        <v/>
      </c>
      <c r="I1256" s="157" t="str">
        <f ca="1">IF(ISERROR($V1256),"",OFFSET('Smelter Look-up'!$H$4,$V1256-4,0))</f>
        <v/>
      </c>
      <c r="J1256" s="157" t="str">
        <f ca="1">IF(ISERROR($V1256),"",OFFSET('Smelter Look-up'!$I$4,$V1256-4,0))</f>
        <v/>
      </c>
      <c r="K1256" s="158"/>
      <c r="L1256" s="158"/>
      <c r="M1256" s="158"/>
      <c r="N1256" s="158"/>
      <c r="O1256" s="158"/>
      <c r="P1256" s="157"/>
      <c r="Q1256" s="159"/>
      <c r="R1256" s="155" t="str">
        <f ca="1">IF(ISERROR($V1256),"",OFFSET('Smelter Look-up'!$C$4,$V1256-4,0)&amp;"")</f>
        <v/>
      </c>
      <c r="S1256" s="160" t="str">
        <f t="array" aca="1" ref="S1256" ca="1">IF(B1256="","",IF(ISERROR(MATCH($E1256,CL,0)),"Unknown",INDIRECT("'C'!$A$"&amp;MATCH($E1256,CL,0)+1)))</f>
        <v/>
      </c>
      <c r="T1256" s="160" t="str">
        <f t="array" aca="1" ref="T1256" ca="1">IF(B1256="","",IF(ISERROR(MATCH($J1256,SorP!$B$1:$B$6226,0)),"",INDIRECT("'SorP'!$A$"&amp;MATCH($S1256&amp;$J1256,SorP!C:C,0))))</f>
        <v/>
      </c>
      <c r="U1256" s="161"/>
      <c r="V1256" s="151" t="e">
        <f>IF(C1256="",NA(),IF(OR(C1256="Smelter not listed",C1256="Smelter not yet identified"),MATCH($B1256&amp;$D1256,'Smelter Look-up'!$J:$J,0),MATCH($B1256&amp;$C1256,'Smelter Look-up'!$J:$J,0)))</f>
        <v>#N/A</v>
      </c>
      <c r="W1256" s="134"/>
      <c r="X1256" s="134">
        <f t="shared" ca="1" si="14"/>
        <v>0</v>
      </c>
      <c r="Y1256" s="134"/>
      <c r="Z1256" s="134"/>
      <c r="AA1256" s="134"/>
      <c r="AB1256" s="162" t="str">
        <f t="shared" si="15"/>
        <v/>
      </c>
      <c r="AC1256" s="134"/>
      <c r="AD1256" s="134"/>
      <c r="AE1256" s="134"/>
      <c r="AF1256" s="134"/>
      <c r="AG1256" s="134"/>
      <c r="AH1256" s="134"/>
    </row>
    <row r="1257" spans="1:34" ht="12" customHeight="1">
      <c r="A1257" s="160"/>
      <c r="B1257" s="155" t="str">
        <f t="array" ref="B1257">IF(LEN(A1257)=0,"",INDEX('Smelter Look-up'!$A:$A,MATCH($A1257,'Smelter Look-up'!$E:$E,0)))</f>
        <v/>
      </c>
      <c r="C1257" s="158" t="str">
        <f t="array" ref="C1257">IF(LEN(A1257)=0,"",INDEX('Smelter Look-up'!$C:$C,MATCH($A1257,'Smelter Look-up'!$E:$E,0)))</f>
        <v/>
      </c>
      <c r="D1257" s="155"/>
      <c r="E1257" s="155" t="str">
        <f ca="1">IF(ISERROR($V1257),"",OFFSET('Smelter Look-up'!$D$4,$V1257-4,0)&amp;"")</f>
        <v/>
      </c>
      <c r="F1257" s="155" t="str">
        <f ca="1">IF(ISERROR($V1257),"",OFFSET('Smelter Look-up'!$E$4,$V1257-4,0))</f>
        <v/>
      </c>
      <c r="G1257" s="155" t="str">
        <f ca="1">IF(C1257=$X$4,IF(ISERROR($V1257),"Enter smelter details","RMI"),IF(ISERROR($V1257),"",OFFSET('Smelter Look-up'!$F$4,$V1257-4,0)))</f>
        <v/>
      </c>
      <c r="H1257" s="156" t="str">
        <f ca="1">IF(ISERROR($V1257),"",OFFSET('Smelter Look-up'!$G$4,$V1257-4,0))</f>
        <v/>
      </c>
      <c r="I1257" s="157" t="str">
        <f ca="1">IF(ISERROR($V1257),"",OFFSET('Smelter Look-up'!$H$4,$V1257-4,0))</f>
        <v/>
      </c>
      <c r="J1257" s="157" t="str">
        <f ca="1">IF(ISERROR($V1257),"",OFFSET('Smelter Look-up'!$I$4,$V1257-4,0))</f>
        <v/>
      </c>
      <c r="K1257" s="158"/>
      <c r="L1257" s="158"/>
      <c r="M1257" s="158"/>
      <c r="N1257" s="158"/>
      <c r="O1257" s="158"/>
      <c r="P1257" s="157"/>
      <c r="Q1257" s="159"/>
      <c r="R1257" s="155" t="str">
        <f ca="1">IF(ISERROR($V1257),"",OFFSET('Smelter Look-up'!$C$4,$V1257-4,0)&amp;"")</f>
        <v/>
      </c>
      <c r="S1257" s="160" t="str">
        <f t="array" aca="1" ref="S1257" ca="1">IF(B1257="","",IF(ISERROR(MATCH($E1257,CL,0)),"Unknown",INDIRECT("'C'!$A$"&amp;MATCH($E1257,CL,0)+1)))</f>
        <v/>
      </c>
      <c r="T1257" s="160" t="str">
        <f t="array" aca="1" ref="T1257" ca="1">IF(B1257="","",IF(ISERROR(MATCH($J1257,SorP!$B$1:$B$6226,0)),"",INDIRECT("'SorP'!$A$"&amp;MATCH($S1257&amp;$J1257,SorP!C:C,0))))</f>
        <v/>
      </c>
      <c r="U1257" s="161"/>
      <c r="V1257" s="151" t="e">
        <f>IF(C1257="",NA(),IF(OR(C1257="Smelter not listed",C1257="Smelter not yet identified"),MATCH($B1257&amp;$D1257,'Smelter Look-up'!$J:$J,0),MATCH($B1257&amp;$C1257,'Smelter Look-up'!$J:$J,0)))</f>
        <v>#N/A</v>
      </c>
      <c r="W1257" s="134"/>
      <c r="X1257" s="134">
        <f t="shared" ca="1" si="14"/>
        <v>0</v>
      </c>
      <c r="Y1257" s="134"/>
      <c r="Z1257" s="134"/>
      <c r="AA1257" s="134"/>
      <c r="AB1257" s="162" t="str">
        <f t="shared" si="15"/>
        <v/>
      </c>
      <c r="AC1257" s="134"/>
      <c r="AD1257" s="134"/>
      <c r="AE1257" s="134"/>
      <c r="AF1257" s="134"/>
      <c r="AG1257" s="134"/>
      <c r="AH1257" s="134"/>
    </row>
    <row r="1258" spans="1:34" ht="12" customHeight="1">
      <c r="A1258" s="160"/>
      <c r="B1258" s="155" t="str">
        <f t="array" ref="B1258">IF(LEN(A1258)=0,"",INDEX('Smelter Look-up'!$A:$A,MATCH($A1258,'Smelter Look-up'!$E:$E,0)))</f>
        <v/>
      </c>
      <c r="C1258" s="158" t="str">
        <f t="array" ref="C1258">IF(LEN(A1258)=0,"",INDEX('Smelter Look-up'!$C:$C,MATCH($A1258,'Smelter Look-up'!$E:$E,0)))</f>
        <v/>
      </c>
      <c r="D1258" s="155"/>
      <c r="E1258" s="155" t="str">
        <f ca="1">IF(ISERROR($V1258),"",OFFSET('Smelter Look-up'!$D$4,$V1258-4,0)&amp;"")</f>
        <v/>
      </c>
      <c r="F1258" s="155" t="str">
        <f ca="1">IF(ISERROR($V1258),"",OFFSET('Smelter Look-up'!$E$4,$V1258-4,0))</f>
        <v/>
      </c>
      <c r="G1258" s="155" t="str">
        <f ca="1">IF(C1258=$X$4,IF(ISERROR($V1258),"Enter smelter details","RMI"),IF(ISERROR($V1258),"",OFFSET('Smelter Look-up'!$F$4,$V1258-4,0)))</f>
        <v/>
      </c>
      <c r="H1258" s="156" t="str">
        <f ca="1">IF(ISERROR($V1258),"",OFFSET('Smelter Look-up'!$G$4,$V1258-4,0))</f>
        <v/>
      </c>
      <c r="I1258" s="157" t="str">
        <f ca="1">IF(ISERROR($V1258),"",OFFSET('Smelter Look-up'!$H$4,$V1258-4,0))</f>
        <v/>
      </c>
      <c r="J1258" s="157" t="str">
        <f ca="1">IF(ISERROR($V1258),"",OFFSET('Smelter Look-up'!$I$4,$V1258-4,0))</f>
        <v/>
      </c>
      <c r="K1258" s="158"/>
      <c r="L1258" s="158"/>
      <c r="M1258" s="158"/>
      <c r="N1258" s="158"/>
      <c r="O1258" s="158"/>
      <c r="P1258" s="157"/>
      <c r="Q1258" s="159"/>
      <c r="R1258" s="155" t="str">
        <f ca="1">IF(ISERROR($V1258),"",OFFSET('Smelter Look-up'!$C$4,$V1258-4,0)&amp;"")</f>
        <v/>
      </c>
      <c r="S1258" s="160" t="str">
        <f t="array" aca="1" ref="S1258" ca="1">IF(B1258="","",IF(ISERROR(MATCH($E1258,CL,0)),"Unknown",INDIRECT("'C'!$A$"&amp;MATCH($E1258,CL,0)+1)))</f>
        <v/>
      </c>
      <c r="T1258" s="160" t="str">
        <f t="array" aca="1" ref="T1258" ca="1">IF(B1258="","",IF(ISERROR(MATCH($J1258,SorP!$B$1:$B$6226,0)),"",INDIRECT("'SorP'!$A$"&amp;MATCH($S1258&amp;$J1258,SorP!C:C,0))))</f>
        <v/>
      </c>
      <c r="U1258" s="161"/>
      <c r="V1258" s="151" t="e">
        <f>IF(C1258="",NA(),IF(OR(C1258="Smelter not listed",C1258="Smelter not yet identified"),MATCH($B1258&amp;$D1258,'Smelter Look-up'!$J:$J,0),MATCH($B1258&amp;$C1258,'Smelter Look-up'!$J:$J,0)))</f>
        <v>#N/A</v>
      </c>
      <c r="W1258" s="134"/>
      <c r="X1258" s="134">
        <f t="shared" ca="1" si="14"/>
        <v>0</v>
      </c>
      <c r="Y1258" s="134"/>
      <c r="Z1258" s="134"/>
      <c r="AA1258" s="134"/>
      <c r="AB1258" s="162" t="str">
        <f t="shared" si="15"/>
        <v/>
      </c>
      <c r="AC1258" s="134"/>
      <c r="AD1258" s="134"/>
      <c r="AE1258" s="134"/>
      <c r="AF1258" s="134"/>
      <c r="AG1258" s="134"/>
      <c r="AH1258" s="134"/>
    </row>
    <row r="1259" spans="1:34" ht="12" customHeight="1">
      <c r="A1259" s="160"/>
      <c r="B1259" s="155" t="str">
        <f t="array" ref="B1259">IF(LEN(A1259)=0,"",INDEX('Smelter Look-up'!$A:$A,MATCH($A1259,'Smelter Look-up'!$E:$E,0)))</f>
        <v/>
      </c>
      <c r="C1259" s="158" t="str">
        <f t="array" ref="C1259">IF(LEN(A1259)=0,"",INDEX('Smelter Look-up'!$C:$C,MATCH($A1259,'Smelter Look-up'!$E:$E,0)))</f>
        <v/>
      </c>
      <c r="D1259" s="155"/>
      <c r="E1259" s="155" t="str">
        <f ca="1">IF(ISERROR($V1259),"",OFFSET('Smelter Look-up'!$D$4,$V1259-4,0)&amp;"")</f>
        <v/>
      </c>
      <c r="F1259" s="155" t="str">
        <f ca="1">IF(ISERROR($V1259),"",OFFSET('Smelter Look-up'!$E$4,$V1259-4,0))</f>
        <v/>
      </c>
      <c r="G1259" s="155" t="str">
        <f ca="1">IF(C1259=$X$4,IF(ISERROR($V1259),"Enter smelter details","RMI"),IF(ISERROR($V1259),"",OFFSET('Smelter Look-up'!$F$4,$V1259-4,0)))</f>
        <v/>
      </c>
      <c r="H1259" s="156" t="str">
        <f ca="1">IF(ISERROR($V1259),"",OFFSET('Smelter Look-up'!$G$4,$V1259-4,0))</f>
        <v/>
      </c>
      <c r="I1259" s="157" t="str">
        <f ca="1">IF(ISERROR($V1259),"",OFFSET('Smelter Look-up'!$H$4,$V1259-4,0))</f>
        <v/>
      </c>
      <c r="J1259" s="157" t="str">
        <f ca="1">IF(ISERROR($V1259),"",OFFSET('Smelter Look-up'!$I$4,$V1259-4,0))</f>
        <v/>
      </c>
      <c r="K1259" s="158"/>
      <c r="L1259" s="158"/>
      <c r="M1259" s="158"/>
      <c r="N1259" s="158"/>
      <c r="O1259" s="158"/>
      <c r="P1259" s="157"/>
      <c r="Q1259" s="159"/>
      <c r="R1259" s="155" t="str">
        <f ca="1">IF(ISERROR($V1259),"",OFFSET('Smelter Look-up'!$C$4,$V1259-4,0)&amp;"")</f>
        <v/>
      </c>
      <c r="S1259" s="160" t="str">
        <f t="array" aca="1" ref="S1259" ca="1">IF(B1259="","",IF(ISERROR(MATCH($E1259,CL,0)),"Unknown",INDIRECT("'C'!$A$"&amp;MATCH($E1259,CL,0)+1)))</f>
        <v/>
      </c>
      <c r="T1259" s="160" t="str">
        <f t="array" aca="1" ref="T1259" ca="1">IF(B1259="","",IF(ISERROR(MATCH($J1259,SorP!$B$1:$B$6226,0)),"",INDIRECT("'SorP'!$A$"&amp;MATCH($S1259&amp;$J1259,SorP!C:C,0))))</f>
        <v/>
      </c>
      <c r="U1259" s="161"/>
      <c r="V1259" s="151" t="e">
        <f>IF(C1259="",NA(),IF(OR(C1259="Smelter not listed",C1259="Smelter not yet identified"),MATCH($B1259&amp;$D1259,'Smelter Look-up'!$J:$J,0),MATCH($B1259&amp;$C1259,'Smelter Look-up'!$J:$J,0)))</f>
        <v>#N/A</v>
      </c>
      <c r="W1259" s="134"/>
      <c r="X1259" s="134">
        <f t="shared" ca="1" si="14"/>
        <v>0</v>
      </c>
      <c r="Y1259" s="134"/>
      <c r="Z1259" s="134"/>
      <c r="AA1259" s="134"/>
      <c r="AB1259" s="162" t="str">
        <f t="shared" si="15"/>
        <v/>
      </c>
      <c r="AC1259" s="134"/>
      <c r="AD1259" s="134"/>
      <c r="AE1259" s="134"/>
      <c r="AF1259" s="134"/>
      <c r="AG1259" s="134"/>
      <c r="AH1259" s="134"/>
    </row>
    <row r="1260" spans="1:34" ht="12" customHeight="1">
      <c r="A1260" s="160"/>
      <c r="B1260" s="155" t="str">
        <f t="array" ref="B1260">IF(LEN(A1260)=0,"",INDEX('Smelter Look-up'!$A:$A,MATCH($A1260,'Smelter Look-up'!$E:$E,0)))</f>
        <v/>
      </c>
      <c r="C1260" s="158" t="str">
        <f t="array" ref="C1260">IF(LEN(A1260)=0,"",INDEX('Smelter Look-up'!$C:$C,MATCH($A1260,'Smelter Look-up'!$E:$E,0)))</f>
        <v/>
      </c>
      <c r="D1260" s="155"/>
      <c r="E1260" s="155" t="str">
        <f ca="1">IF(ISERROR($V1260),"",OFFSET('Smelter Look-up'!$D$4,$V1260-4,0)&amp;"")</f>
        <v/>
      </c>
      <c r="F1260" s="155" t="str">
        <f ca="1">IF(ISERROR($V1260),"",OFFSET('Smelter Look-up'!$E$4,$V1260-4,0))</f>
        <v/>
      </c>
      <c r="G1260" s="155" t="str">
        <f ca="1">IF(C1260=$X$4,IF(ISERROR($V1260),"Enter smelter details","RMI"),IF(ISERROR($V1260),"",OFFSET('Smelter Look-up'!$F$4,$V1260-4,0)))</f>
        <v/>
      </c>
      <c r="H1260" s="156" t="str">
        <f ca="1">IF(ISERROR($V1260),"",OFFSET('Smelter Look-up'!$G$4,$V1260-4,0))</f>
        <v/>
      </c>
      <c r="I1260" s="157" t="str">
        <f ca="1">IF(ISERROR($V1260),"",OFFSET('Smelter Look-up'!$H$4,$V1260-4,0))</f>
        <v/>
      </c>
      <c r="J1260" s="157" t="str">
        <f ca="1">IF(ISERROR($V1260),"",OFFSET('Smelter Look-up'!$I$4,$V1260-4,0))</f>
        <v/>
      </c>
      <c r="K1260" s="158"/>
      <c r="L1260" s="158"/>
      <c r="M1260" s="158"/>
      <c r="N1260" s="158"/>
      <c r="O1260" s="158"/>
      <c r="P1260" s="157"/>
      <c r="Q1260" s="159"/>
      <c r="R1260" s="155" t="str">
        <f ca="1">IF(ISERROR($V1260),"",OFFSET('Smelter Look-up'!$C$4,$V1260-4,0)&amp;"")</f>
        <v/>
      </c>
      <c r="S1260" s="160" t="str">
        <f t="array" aca="1" ref="S1260" ca="1">IF(B1260="","",IF(ISERROR(MATCH($E1260,CL,0)),"Unknown",INDIRECT("'C'!$A$"&amp;MATCH($E1260,CL,0)+1)))</f>
        <v/>
      </c>
      <c r="T1260" s="160" t="str">
        <f t="array" aca="1" ref="T1260" ca="1">IF(B1260="","",IF(ISERROR(MATCH($J1260,SorP!$B$1:$B$6226,0)),"",INDIRECT("'SorP'!$A$"&amp;MATCH($S1260&amp;$J1260,SorP!C:C,0))))</f>
        <v/>
      </c>
      <c r="U1260" s="161"/>
      <c r="V1260" s="151" t="e">
        <f>IF(C1260="",NA(),IF(OR(C1260="Smelter not listed",C1260="Smelter not yet identified"),MATCH($B1260&amp;$D1260,'Smelter Look-up'!$J:$J,0),MATCH($B1260&amp;$C1260,'Smelter Look-up'!$J:$J,0)))</f>
        <v>#N/A</v>
      </c>
      <c r="W1260" s="134"/>
      <c r="X1260" s="134">
        <f t="shared" ca="1" si="14"/>
        <v>0</v>
      </c>
      <c r="Y1260" s="134"/>
      <c r="Z1260" s="134"/>
      <c r="AA1260" s="134"/>
      <c r="AB1260" s="162" t="str">
        <f t="shared" si="15"/>
        <v/>
      </c>
      <c r="AC1260" s="134"/>
      <c r="AD1260" s="134"/>
      <c r="AE1260" s="134"/>
      <c r="AF1260" s="134"/>
      <c r="AG1260" s="134"/>
      <c r="AH1260" s="134"/>
    </row>
    <row r="1261" spans="1:34" ht="12" customHeight="1">
      <c r="A1261" s="160"/>
      <c r="B1261" s="155" t="str">
        <f t="array" ref="B1261">IF(LEN(A1261)=0,"",INDEX('Smelter Look-up'!$A:$A,MATCH($A1261,'Smelter Look-up'!$E:$E,0)))</f>
        <v/>
      </c>
      <c r="C1261" s="158" t="str">
        <f t="array" ref="C1261">IF(LEN(A1261)=0,"",INDEX('Smelter Look-up'!$C:$C,MATCH($A1261,'Smelter Look-up'!$E:$E,0)))</f>
        <v/>
      </c>
      <c r="D1261" s="155"/>
      <c r="E1261" s="155" t="str">
        <f ca="1">IF(ISERROR($V1261),"",OFFSET('Smelter Look-up'!$D$4,$V1261-4,0)&amp;"")</f>
        <v/>
      </c>
      <c r="F1261" s="155" t="str">
        <f ca="1">IF(ISERROR($V1261),"",OFFSET('Smelter Look-up'!$E$4,$V1261-4,0))</f>
        <v/>
      </c>
      <c r="G1261" s="155" t="str">
        <f ca="1">IF(C1261=$X$4,IF(ISERROR($V1261),"Enter smelter details","RMI"),IF(ISERROR($V1261),"",OFFSET('Smelter Look-up'!$F$4,$V1261-4,0)))</f>
        <v/>
      </c>
      <c r="H1261" s="156" t="str">
        <f ca="1">IF(ISERROR($V1261),"",OFFSET('Smelter Look-up'!$G$4,$V1261-4,0))</f>
        <v/>
      </c>
      <c r="I1261" s="157" t="str">
        <f ca="1">IF(ISERROR($V1261),"",OFFSET('Smelter Look-up'!$H$4,$V1261-4,0))</f>
        <v/>
      </c>
      <c r="J1261" s="157" t="str">
        <f ca="1">IF(ISERROR($V1261),"",OFFSET('Smelter Look-up'!$I$4,$V1261-4,0))</f>
        <v/>
      </c>
      <c r="K1261" s="158"/>
      <c r="L1261" s="158"/>
      <c r="M1261" s="158"/>
      <c r="N1261" s="158"/>
      <c r="O1261" s="158"/>
      <c r="P1261" s="157"/>
      <c r="Q1261" s="159"/>
      <c r="R1261" s="155" t="str">
        <f ca="1">IF(ISERROR($V1261),"",OFFSET('Smelter Look-up'!$C$4,$V1261-4,0)&amp;"")</f>
        <v/>
      </c>
      <c r="S1261" s="160" t="str">
        <f t="array" aca="1" ref="S1261" ca="1">IF(B1261="","",IF(ISERROR(MATCH($E1261,CL,0)),"Unknown",INDIRECT("'C'!$A$"&amp;MATCH($E1261,CL,0)+1)))</f>
        <v/>
      </c>
      <c r="T1261" s="160" t="str">
        <f t="array" aca="1" ref="T1261" ca="1">IF(B1261="","",IF(ISERROR(MATCH($J1261,SorP!$B$1:$B$6226,0)),"",INDIRECT("'SorP'!$A$"&amp;MATCH($S1261&amp;$J1261,SorP!C:C,0))))</f>
        <v/>
      </c>
      <c r="U1261" s="161"/>
      <c r="V1261" s="151" t="e">
        <f>IF(C1261="",NA(),IF(OR(C1261="Smelter not listed",C1261="Smelter not yet identified"),MATCH($B1261&amp;$D1261,'Smelter Look-up'!$J:$J,0),MATCH($B1261&amp;$C1261,'Smelter Look-up'!$J:$J,0)))</f>
        <v>#N/A</v>
      </c>
      <c r="W1261" s="134"/>
      <c r="X1261" s="134">
        <f t="shared" ca="1" si="14"/>
        <v>0</v>
      </c>
      <c r="Y1261" s="134"/>
      <c r="Z1261" s="134"/>
      <c r="AA1261" s="134"/>
      <c r="AB1261" s="162" t="str">
        <f t="shared" si="15"/>
        <v/>
      </c>
      <c r="AC1261" s="134"/>
      <c r="AD1261" s="134"/>
      <c r="AE1261" s="134"/>
      <c r="AF1261" s="134"/>
      <c r="AG1261" s="134"/>
      <c r="AH1261" s="134"/>
    </row>
    <row r="1262" spans="1:34" ht="12" customHeight="1">
      <c r="A1262" s="160"/>
      <c r="B1262" s="155" t="str">
        <f t="array" ref="B1262">IF(LEN(A1262)=0,"",INDEX('Smelter Look-up'!$A:$A,MATCH($A1262,'Smelter Look-up'!$E:$E,0)))</f>
        <v/>
      </c>
      <c r="C1262" s="158" t="str">
        <f t="array" ref="C1262">IF(LEN(A1262)=0,"",INDEX('Smelter Look-up'!$C:$C,MATCH($A1262,'Smelter Look-up'!$E:$E,0)))</f>
        <v/>
      </c>
      <c r="D1262" s="155"/>
      <c r="E1262" s="155" t="str">
        <f ca="1">IF(ISERROR($V1262),"",OFFSET('Smelter Look-up'!$D$4,$V1262-4,0)&amp;"")</f>
        <v/>
      </c>
      <c r="F1262" s="155" t="str">
        <f ca="1">IF(ISERROR($V1262),"",OFFSET('Smelter Look-up'!$E$4,$V1262-4,0))</f>
        <v/>
      </c>
      <c r="G1262" s="155" t="str">
        <f ca="1">IF(C1262=$X$4,IF(ISERROR($V1262),"Enter smelter details","RMI"),IF(ISERROR($V1262),"",OFFSET('Smelter Look-up'!$F$4,$V1262-4,0)))</f>
        <v/>
      </c>
      <c r="H1262" s="156" t="str">
        <f ca="1">IF(ISERROR($V1262),"",OFFSET('Smelter Look-up'!$G$4,$V1262-4,0))</f>
        <v/>
      </c>
      <c r="I1262" s="157" t="str">
        <f ca="1">IF(ISERROR($V1262),"",OFFSET('Smelter Look-up'!$H$4,$V1262-4,0))</f>
        <v/>
      </c>
      <c r="J1262" s="157" t="str">
        <f ca="1">IF(ISERROR($V1262),"",OFFSET('Smelter Look-up'!$I$4,$V1262-4,0))</f>
        <v/>
      </c>
      <c r="K1262" s="158"/>
      <c r="L1262" s="158"/>
      <c r="M1262" s="158"/>
      <c r="N1262" s="158"/>
      <c r="O1262" s="158"/>
      <c r="P1262" s="157"/>
      <c r="Q1262" s="159"/>
      <c r="R1262" s="155" t="str">
        <f ca="1">IF(ISERROR($V1262),"",OFFSET('Smelter Look-up'!$C$4,$V1262-4,0)&amp;"")</f>
        <v/>
      </c>
      <c r="S1262" s="160" t="str">
        <f t="array" aca="1" ref="S1262" ca="1">IF(B1262="","",IF(ISERROR(MATCH($E1262,CL,0)),"Unknown",INDIRECT("'C'!$A$"&amp;MATCH($E1262,CL,0)+1)))</f>
        <v/>
      </c>
      <c r="T1262" s="160" t="str">
        <f t="array" aca="1" ref="T1262" ca="1">IF(B1262="","",IF(ISERROR(MATCH($J1262,SorP!$B$1:$B$6226,0)),"",INDIRECT("'SorP'!$A$"&amp;MATCH($S1262&amp;$J1262,SorP!C:C,0))))</f>
        <v/>
      </c>
      <c r="U1262" s="161"/>
      <c r="V1262" s="151" t="e">
        <f>IF(C1262="",NA(),IF(OR(C1262="Smelter not listed",C1262="Smelter not yet identified"),MATCH($B1262&amp;$D1262,'Smelter Look-up'!$J:$J,0),MATCH($B1262&amp;$C1262,'Smelter Look-up'!$J:$J,0)))</f>
        <v>#N/A</v>
      </c>
      <c r="W1262" s="134"/>
      <c r="X1262" s="134">
        <f t="shared" ca="1" si="14"/>
        <v>0</v>
      </c>
      <c r="Y1262" s="134"/>
      <c r="Z1262" s="134"/>
      <c r="AA1262" s="134"/>
      <c r="AB1262" s="162" t="str">
        <f t="shared" si="15"/>
        <v/>
      </c>
      <c r="AC1262" s="134"/>
      <c r="AD1262" s="134"/>
      <c r="AE1262" s="134"/>
      <c r="AF1262" s="134"/>
      <c r="AG1262" s="134"/>
      <c r="AH1262" s="134"/>
    </row>
    <row r="1263" spans="1:34" ht="12" customHeight="1">
      <c r="A1263" s="160"/>
      <c r="B1263" s="155" t="str">
        <f t="array" ref="B1263">IF(LEN(A1263)=0,"",INDEX('Smelter Look-up'!$A:$A,MATCH($A1263,'Smelter Look-up'!$E:$E,0)))</f>
        <v/>
      </c>
      <c r="C1263" s="158" t="str">
        <f t="array" ref="C1263">IF(LEN(A1263)=0,"",INDEX('Smelter Look-up'!$C:$C,MATCH($A1263,'Smelter Look-up'!$E:$E,0)))</f>
        <v/>
      </c>
      <c r="D1263" s="155"/>
      <c r="E1263" s="155" t="str">
        <f ca="1">IF(ISERROR($V1263),"",OFFSET('Smelter Look-up'!$D$4,$V1263-4,0)&amp;"")</f>
        <v/>
      </c>
      <c r="F1263" s="155" t="str">
        <f ca="1">IF(ISERROR($V1263),"",OFFSET('Smelter Look-up'!$E$4,$V1263-4,0))</f>
        <v/>
      </c>
      <c r="G1263" s="155" t="str">
        <f ca="1">IF(C1263=$X$4,IF(ISERROR($V1263),"Enter smelter details","RMI"),IF(ISERROR($V1263),"",OFFSET('Smelter Look-up'!$F$4,$V1263-4,0)))</f>
        <v/>
      </c>
      <c r="H1263" s="156" t="str">
        <f ca="1">IF(ISERROR($V1263),"",OFFSET('Smelter Look-up'!$G$4,$V1263-4,0))</f>
        <v/>
      </c>
      <c r="I1263" s="157" t="str">
        <f ca="1">IF(ISERROR($V1263),"",OFFSET('Smelter Look-up'!$H$4,$V1263-4,0))</f>
        <v/>
      </c>
      <c r="J1263" s="157" t="str">
        <f ca="1">IF(ISERROR($V1263),"",OFFSET('Smelter Look-up'!$I$4,$V1263-4,0))</f>
        <v/>
      </c>
      <c r="K1263" s="158"/>
      <c r="L1263" s="158"/>
      <c r="M1263" s="158"/>
      <c r="N1263" s="158"/>
      <c r="O1263" s="158"/>
      <c r="P1263" s="157"/>
      <c r="Q1263" s="159"/>
      <c r="R1263" s="155" t="str">
        <f ca="1">IF(ISERROR($V1263),"",OFFSET('Smelter Look-up'!$C$4,$V1263-4,0)&amp;"")</f>
        <v/>
      </c>
      <c r="S1263" s="160" t="str">
        <f t="array" aca="1" ref="S1263" ca="1">IF(B1263="","",IF(ISERROR(MATCH($E1263,CL,0)),"Unknown",INDIRECT("'C'!$A$"&amp;MATCH($E1263,CL,0)+1)))</f>
        <v/>
      </c>
      <c r="T1263" s="160" t="str">
        <f t="array" aca="1" ref="T1263" ca="1">IF(B1263="","",IF(ISERROR(MATCH($J1263,SorP!$B$1:$B$6226,0)),"",INDIRECT("'SorP'!$A$"&amp;MATCH($S1263&amp;$J1263,SorP!C:C,0))))</f>
        <v/>
      </c>
      <c r="U1263" s="161"/>
      <c r="V1263" s="151" t="e">
        <f>IF(C1263="",NA(),IF(OR(C1263="Smelter not listed",C1263="Smelter not yet identified"),MATCH($B1263&amp;$D1263,'Smelter Look-up'!$J:$J,0),MATCH($B1263&amp;$C1263,'Smelter Look-up'!$J:$J,0)))</f>
        <v>#N/A</v>
      </c>
      <c r="W1263" s="134"/>
      <c r="X1263" s="134">
        <f t="shared" ca="1" si="14"/>
        <v>0</v>
      </c>
      <c r="Y1263" s="134"/>
      <c r="Z1263" s="134"/>
      <c r="AA1263" s="134"/>
      <c r="AB1263" s="162" t="str">
        <f t="shared" si="15"/>
        <v/>
      </c>
      <c r="AC1263" s="134"/>
      <c r="AD1263" s="134"/>
      <c r="AE1263" s="134"/>
      <c r="AF1263" s="134"/>
      <c r="AG1263" s="134"/>
      <c r="AH1263" s="134"/>
    </row>
    <row r="1264" spans="1:34" ht="12" customHeight="1">
      <c r="A1264" s="160"/>
      <c r="B1264" s="155" t="str">
        <f t="array" ref="B1264">IF(LEN(A1264)=0,"",INDEX('Smelter Look-up'!$A:$A,MATCH($A1264,'Smelter Look-up'!$E:$E,0)))</f>
        <v/>
      </c>
      <c r="C1264" s="158" t="str">
        <f t="array" ref="C1264">IF(LEN(A1264)=0,"",INDEX('Smelter Look-up'!$C:$C,MATCH($A1264,'Smelter Look-up'!$E:$E,0)))</f>
        <v/>
      </c>
      <c r="D1264" s="155"/>
      <c r="E1264" s="155" t="str">
        <f ca="1">IF(ISERROR($V1264),"",OFFSET('Smelter Look-up'!$D$4,$V1264-4,0)&amp;"")</f>
        <v/>
      </c>
      <c r="F1264" s="155" t="str">
        <f ca="1">IF(ISERROR($V1264),"",OFFSET('Smelter Look-up'!$E$4,$V1264-4,0))</f>
        <v/>
      </c>
      <c r="G1264" s="155" t="str">
        <f ca="1">IF(C1264=$X$4,IF(ISERROR($V1264),"Enter smelter details","RMI"),IF(ISERROR($V1264),"",OFFSET('Smelter Look-up'!$F$4,$V1264-4,0)))</f>
        <v/>
      </c>
      <c r="H1264" s="156" t="str">
        <f ca="1">IF(ISERROR($V1264),"",OFFSET('Smelter Look-up'!$G$4,$V1264-4,0))</f>
        <v/>
      </c>
      <c r="I1264" s="157" t="str">
        <f ca="1">IF(ISERROR($V1264),"",OFFSET('Smelter Look-up'!$H$4,$V1264-4,0))</f>
        <v/>
      </c>
      <c r="J1264" s="157" t="str">
        <f ca="1">IF(ISERROR($V1264),"",OFFSET('Smelter Look-up'!$I$4,$V1264-4,0))</f>
        <v/>
      </c>
      <c r="K1264" s="158"/>
      <c r="L1264" s="158"/>
      <c r="M1264" s="158"/>
      <c r="N1264" s="158"/>
      <c r="O1264" s="158"/>
      <c r="P1264" s="157"/>
      <c r="Q1264" s="159"/>
      <c r="R1264" s="155" t="str">
        <f ca="1">IF(ISERROR($V1264),"",OFFSET('Smelter Look-up'!$C$4,$V1264-4,0)&amp;"")</f>
        <v/>
      </c>
      <c r="S1264" s="160" t="str">
        <f t="array" aca="1" ref="S1264" ca="1">IF(B1264="","",IF(ISERROR(MATCH($E1264,CL,0)),"Unknown",INDIRECT("'C'!$A$"&amp;MATCH($E1264,CL,0)+1)))</f>
        <v/>
      </c>
      <c r="T1264" s="160" t="str">
        <f t="array" aca="1" ref="T1264" ca="1">IF(B1264="","",IF(ISERROR(MATCH($J1264,SorP!$B$1:$B$6226,0)),"",INDIRECT("'SorP'!$A$"&amp;MATCH($S1264&amp;$J1264,SorP!C:C,0))))</f>
        <v/>
      </c>
      <c r="U1264" s="161"/>
      <c r="V1264" s="151" t="e">
        <f>IF(C1264="",NA(),IF(OR(C1264="Smelter not listed",C1264="Smelter not yet identified"),MATCH($B1264&amp;$D1264,'Smelter Look-up'!$J:$J,0),MATCH($B1264&amp;$C1264,'Smelter Look-up'!$J:$J,0)))</f>
        <v>#N/A</v>
      </c>
      <c r="W1264" s="134"/>
      <c r="X1264" s="134">
        <f t="shared" ca="1" si="14"/>
        <v>0</v>
      </c>
      <c r="Y1264" s="134"/>
      <c r="Z1264" s="134"/>
      <c r="AA1264" s="134"/>
      <c r="AB1264" s="162" t="str">
        <f t="shared" si="15"/>
        <v/>
      </c>
      <c r="AC1264" s="134"/>
      <c r="AD1264" s="134"/>
      <c r="AE1264" s="134"/>
      <c r="AF1264" s="134"/>
      <c r="AG1264" s="134"/>
      <c r="AH1264" s="134"/>
    </row>
    <row r="1265" spans="1:34" ht="12" customHeight="1">
      <c r="A1265" s="160"/>
      <c r="B1265" s="155" t="str">
        <f t="array" ref="B1265">IF(LEN(A1265)=0,"",INDEX('Smelter Look-up'!$A:$A,MATCH($A1265,'Smelter Look-up'!$E:$E,0)))</f>
        <v/>
      </c>
      <c r="C1265" s="158" t="str">
        <f t="array" ref="C1265">IF(LEN(A1265)=0,"",INDEX('Smelter Look-up'!$C:$C,MATCH($A1265,'Smelter Look-up'!$E:$E,0)))</f>
        <v/>
      </c>
      <c r="D1265" s="155"/>
      <c r="E1265" s="155" t="str">
        <f ca="1">IF(ISERROR($V1265),"",OFFSET('Smelter Look-up'!$D$4,$V1265-4,0)&amp;"")</f>
        <v/>
      </c>
      <c r="F1265" s="155" t="str">
        <f ca="1">IF(ISERROR($V1265),"",OFFSET('Smelter Look-up'!$E$4,$V1265-4,0))</f>
        <v/>
      </c>
      <c r="G1265" s="155" t="str">
        <f ca="1">IF(C1265=$X$4,IF(ISERROR($V1265),"Enter smelter details","RMI"),IF(ISERROR($V1265),"",OFFSET('Smelter Look-up'!$F$4,$V1265-4,0)))</f>
        <v/>
      </c>
      <c r="H1265" s="156" t="str">
        <f ca="1">IF(ISERROR($V1265),"",OFFSET('Smelter Look-up'!$G$4,$V1265-4,0))</f>
        <v/>
      </c>
      <c r="I1265" s="157" t="str">
        <f ca="1">IF(ISERROR($V1265),"",OFFSET('Smelter Look-up'!$H$4,$V1265-4,0))</f>
        <v/>
      </c>
      <c r="J1265" s="157" t="str">
        <f ca="1">IF(ISERROR($V1265),"",OFFSET('Smelter Look-up'!$I$4,$V1265-4,0))</f>
        <v/>
      </c>
      <c r="K1265" s="158"/>
      <c r="L1265" s="158"/>
      <c r="M1265" s="158"/>
      <c r="N1265" s="158"/>
      <c r="O1265" s="158"/>
      <c r="P1265" s="157"/>
      <c r="Q1265" s="159"/>
      <c r="R1265" s="155" t="str">
        <f ca="1">IF(ISERROR($V1265),"",OFFSET('Smelter Look-up'!$C$4,$V1265-4,0)&amp;"")</f>
        <v/>
      </c>
      <c r="S1265" s="160" t="str">
        <f t="array" aca="1" ref="S1265" ca="1">IF(B1265="","",IF(ISERROR(MATCH($E1265,CL,0)),"Unknown",INDIRECT("'C'!$A$"&amp;MATCH($E1265,CL,0)+1)))</f>
        <v/>
      </c>
      <c r="T1265" s="160" t="str">
        <f t="array" aca="1" ref="T1265" ca="1">IF(B1265="","",IF(ISERROR(MATCH($J1265,SorP!$B$1:$B$6226,0)),"",INDIRECT("'SorP'!$A$"&amp;MATCH($S1265&amp;$J1265,SorP!C:C,0))))</f>
        <v/>
      </c>
      <c r="U1265" s="161"/>
      <c r="V1265" s="151" t="e">
        <f>IF(C1265="",NA(),IF(OR(C1265="Smelter not listed",C1265="Smelter not yet identified"),MATCH($B1265&amp;$D1265,'Smelter Look-up'!$J:$J,0),MATCH($B1265&amp;$C1265,'Smelter Look-up'!$J:$J,0)))</f>
        <v>#N/A</v>
      </c>
      <c r="W1265" s="134"/>
      <c r="X1265" s="134">
        <f t="shared" ca="1" si="14"/>
        <v>0</v>
      </c>
      <c r="Y1265" s="134"/>
      <c r="Z1265" s="134"/>
      <c r="AA1265" s="134"/>
      <c r="AB1265" s="162" t="str">
        <f t="shared" si="15"/>
        <v/>
      </c>
      <c r="AC1265" s="134"/>
      <c r="AD1265" s="134"/>
      <c r="AE1265" s="134"/>
      <c r="AF1265" s="134"/>
      <c r="AG1265" s="134"/>
      <c r="AH1265" s="134"/>
    </row>
    <row r="1266" spans="1:34" ht="12" customHeight="1">
      <c r="A1266" s="160"/>
      <c r="B1266" s="155" t="str">
        <f t="array" ref="B1266">IF(LEN(A1266)=0,"",INDEX('Smelter Look-up'!$A:$A,MATCH($A1266,'Smelter Look-up'!$E:$E,0)))</f>
        <v/>
      </c>
      <c r="C1266" s="158" t="str">
        <f t="array" ref="C1266">IF(LEN(A1266)=0,"",INDEX('Smelter Look-up'!$C:$C,MATCH($A1266,'Smelter Look-up'!$E:$E,0)))</f>
        <v/>
      </c>
      <c r="D1266" s="155"/>
      <c r="E1266" s="155" t="str">
        <f ca="1">IF(ISERROR($V1266),"",OFFSET('Smelter Look-up'!$D$4,$V1266-4,0)&amp;"")</f>
        <v/>
      </c>
      <c r="F1266" s="155" t="str">
        <f ca="1">IF(ISERROR($V1266),"",OFFSET('Smelter Look-up'!$E$4,$V1266-4,0))</f>
        <v/>
      </c>
      <c r="G1266" s="155" t="str">
        <f ca="1">IF(C1266=$X$4,IF(ISERROR($V1266),"Enter smelter details","RMI"),IF(ISERROR($V1266),"",OFFSET('Smelter Look-up'!$F$4,$V1266-4,0)))</f>
        <v/>
      </c>
      <c r="H1266" s="156" t="str">
        <f ca="1">IF(ISERROR($V1266),"",OFFSET('Smelter Look-up'!$G$4,$V1266-4,0))</f>
        <v/>
      </c>
      <c r="I1266" s="157" t="str">
        <f ca="1">IF(ISERROR($V1266),"",OFFSET('Smelter Look-up'!$H$4,$V1266-4,0))</f>
        <v/>
      </c>
      <c r="J1266" s="157" t="str">
        <f ca="1">IF(ISERROR($V1266),"",OFFSET('Smelter Look-up'!$I$4,$V1266-4,0))</f>
        <v/>
      </c>
      <c r="K1266" s="158"/>
      <c r="L1266" s="158"/>
      <c r="M1266" s="158"/>
      <c r="N1266" s="158"/>
      <c r="O1266" s="158"/>
      <c r="P1266" s="157"/>
      <c r="Q1266" s="159"/>
      <c r="R1266" s="155" t="str">
        <f ca="1">IF(ISERROR($V1266),"",OFFSET('Smelter Look-up'!$C$4,$V1266-4,0)&amp;"")</f>
        <v/>
      </c>
      <c r="S1266" s="160" t="str">
        <f t="array" aca="1" ref="S1266" ca="1">IF(B1266="","",IF(ISERROR(MATCH($E1266,CL,0)),"Unknown",INDIRECT("'C'!$A$"&amp;MATCH($E1266,CL,0)+1)))</f>
        <v/>
      </c>
      <c r="T1266" s="160" t="str">
        <f t="array" aca="1" ref="T1266" ca="1">IF(B1266="","",IF(ISERROR(MATCH($J1266,SorP!$B$1:$B$6226,0)),"",INDIRECT("'SorP'!$A$"&amp;MATCH($S1266&amp;$J1266,SorP!C:C,0))))</f>
        <v/>
      </c>
      <c r="U1266" s="161"/>
      <c r="V1266" s="151" t="e">
        <f>IF(C1266="",NA(),IF(OR(C1266="Smelter not listed",C1266="Smelter not yet identified"),MATCH($B1266&amp;$D1266,'Smelter Look-up'!$J:$J,0),MATCH($B1266&amp;$C1266,'Smelter Look-up'!$J:$J,0)))</f>
        <v>#N/A</v>
      </c>
      <c r="W1266" s="134"/>
      <c r="X1266" s="134">
        <f t="shared" ca="1" si="14"/>
        <v>0</v>
      </c>
      <c r="Y1266" s="134"/>
      <c r="Z1266" s="134"/>
      <c r="AA1266" s="134"/>
      <c r="AB1266" s="162" t="str">
        <f t="shared" si="15"/>
        <v/>
      </c>
      <c r="AC1266" s="134"/>
      <c r="AD1266" s="134"/>
      <c r="AE1266" s="134"/>
      <c r="AF1266" s="134"/>
      <c r="AG1266" s="134"/>
      <c r="AH1266" s="134"/>
    </row>
    <row r="1267" spans="1:34" ht="12" customHeight="1">
      <c r="A1267" s="160"/>
      <c r="B1267" s="155" t="str">
        <f t="array" ref="B1267">IF(LEN(A1267)=0,"",INDEX('Smelter Look-up'!$A:$A,MATCH($A1267,'Smelter Look-up'!$E:$E,0)))</f>
        <v/>
      </c>
      <c r="C1267" s="158" t="str">
        <f t="array" ref="C1267">IF(LEN(A1267)=0,"",INDEX('Smelter Look-up'!$C:$C,MATCH($A1267,'Smelter Look-up'!$E:$E,0)))</f>
        <v/>
      </c>
      <c r="D1267" s="155"/>
      <c r="E1267" s="155" t="str">
        <f ca="1">IF(ISERROR($V1267),"",OFFSET('Smelter Look-up'!$D$4,$V1267-4,0)&amp;"")</f>
        <v/>
      </c>
      <c r="F1267" s="155" t="str">
        <f ca="1">IF(ISERROR($V1267),"",OFFSET('Smelter Look-up'!$E$4,$V1267-4,0))</f>
        <v/>
      </c>
      <c r="G1267" s="155" t="str">
        <f ca="1">IF(C1267=$X$4,IF(ISERROR($V1267),"Enter smelter details","RMI"),IF(ISERROR($V1267),"",OFFSET('Smelter Look-up'!$F$4,$V1267-4,0)))</f>
        <v/>
      </c>
      <c r="H1267" s="156" t="str">
        <f ca="1">IF(ISERROR($V1267),"",OFFSET('Smelter Look-up'!$G$4,$V1267-4,0))</f>
        <v/>
      </c>
      <c r="I1267" s="157" t="str">
        <f ca="1">IF(ISERROR($V1267),"",OFFSET('Smelter Look-up'!$H$4,$V1267-4,0))</f>
        <v/>
      </c>
      <c r="J1267" s="157" t="str">
        <f ca="1">IF(ISERROR($V1267),"",OFFSET('Smelter Look-up'!$I$4,$V1267-4,0))</f>
        <v/>
      </c>
      <c r="K1267" s="158"/>
      <c r="L1267" s="158"/>
      <c r="M1267" s="158"/>
      <c r="N1267" s="158"/>
      <c r="O1267" s="158"/>
      <c r="P1267" s="157"/>
      <c r="Q1267" s="159"/>
      <c r="R1267" s="155" t="str">
        <f ca="1">IF(ISERROR($V1267),"",OFFSET('Smelter Look-up'!$C$4,$V1267-4,0)&amp;"")</f>
        <v/>
      </c>
      <c r="S1267" s="160" t="str">
        <f t="array" aca="1" ref="S1267" ca="1">IF(B1267="","",IF(ISERROR(MATCH($E1267,CL,0)),"Unknown",INDIRECT("'C'!$A$"&amp;MATCH($E1267,CL,0)+1)))</f>
        <v/>
      </c>
      <c r="T1267" s="160" t="str">
        <f t="array" aca="1" ref="T1267" ca="1">IF(B1267="","",IF(ISERROR(MATCH($J1267,SorP!$B$1:$B$6226,0)),"",INDIRECT("'SorP'!$A$"&amp;MATCH($S1267&amp;$J1267,SorP!C:C,0))))</f>
        <v/>
      </c>
      <c r="U1267" s="161"/>
      <c r="V1267" s="151" t="e">
        <f>IF(C1267="",NA(),IF(OR(C1267="Smelter not listed",C1267="Smelter not yet identified"),MATCH($B1267&amp;$D1267,'Smelter Look-up'!$J:$J,0),MATCH($B1267&amp;$C1267,'Smelter Look-up'!$J:$J,0)))</f>
        <v>#N/A</v>
      </c>
      <c r="W1267" s="134"/>
      <c r="X1267" s="134">
        <f t="shared" ca="1" si="14"/>
        <v>0</v>
      </c>
      <c r="Y1267" s="134"/>
      <c r="Z1267" s="134"/>
      <c r="AA1267" s="134"/>
      <c r="AB1267" s="162" t="str">
        <f t="shared" si="15"/>
        <v/>
      </c>
      <c r="AC1267" s="134"/>
      <c r="AD1267" s="134"/>
      <c r="AE1267" s="134"/>
      <c r="AF1267" s="134"/>
      <c r="AG1267" s="134"/>
      <c r="AH1267" s="134"/>
    </row>
    <row r="1268" spans="1:34" ht="12" customHeight="1">
      <c r="A1268" s="160"/>
      <c r="B1268" s="155" t="str">
        <f t="array" ref="B1268">IF(LEN(A1268)=0,"",INDEX('Smelter Look-up'!$A:$A,MATCH($A1268,'Smelter Look-up'!$E:$E,0)))</f>
        <v/>
      </c>
      <c r="C1268" s="158" t="str">
        <f t="array" ref="C1268">IF(LEN(A1268)=0,"",INDEX('Smelter Look-up'!$C:$C,MATCH($A1268,'Smelter Look-up'!$E:$E,0)))</f>
        <v/>
      </c>
      <c r="D1268" s="155"/>
      <c r="E1268" s="155" t="str">
        <f ca="1">IF(ISERROR($V1268),"",OFFSET('Smelter Look-up'!$D$4,$V1268-4,0)&amp;"")</f>
        <v/>
      </c>
      <c r="F1268" s="155" t="str">
        <f ca="1">IF(ISERROR($V1268),"",OFFSET('Smelter Look-up'!$E$4,$V1268-4,0))</f>
        <v/>
      </c>
      <c r="G1268" s="155" t="str">
        <f ca="1">IF(C1268=$X$4,IF(ISERROR($V1268),"Enter smelter details","RMI"),IF(ISERROR($V1268),"",OFFSET('Smelter Look-up'!$F$4,$V1268-4,0)))</f>
        <v/>
      </c>
      <c r="H1268" s="156" t="str">
        <f ca="1">IF(ISERROR($V1268),"",OFFSET('Smelter Look-up'!$G$4,$V1268-4,0))</f>
        <v/>
      </c>
      <c r="I1268" s="157" t="str">
        <f ca="1">IF(ISERROR($V1268),"",OFFSET('Smelter Look-up'!$H$4,$V1268-4,0))</f>
        <v/>
      </c>
      <c r="J1268" s="157" t="str">
        <f ca="1">IF(ISERROR($V1268),"",OFFSET('Smelter Look-up'!$I$4,$V1268-4,0))</f>
        <v/>
      </c>
      <c r="K1268" s="158"/>
      <c r="L1268" s="158"/>
      <c r="M1268" s="158"/>
      <c r="N1268" s="158"/>
      <c r="O1268" s="158"/>
      <c r="P1268" s="157"/>
      <c r="Q1268" s="159"/>
      <c r="R1268" s="155" t="str">
        <f ca="1">IF(ISERROR($V1268),"",OFFSET('Smelter Look-up'!$C$4,$V1268-4,0)&amp;"")</f>
        <v/>
      </c>
      <c r="S1268" s="160" t="str">
        <f t="array" aca="1" ref="S1268" ca="1">IF(B1268="","",IF(ISERROR(MATCH($E1268,CL,0)),"Unknown",INDIRECT("'C'!$A$"&amp;MATCH($E1268,CL,0)+1)))</f>
        <v/>
      </c>
      <c r="T1268" s="160" t="str">
        <f t="array" aca="1" ref="T1268" ca="1">IF(B1268="","",IF(ISERROR(MATCH($J1268,SorP!$B$1:$B$6226,0)),"",INDIRECT("'SorP'!$A$"&amp;MATCH($S1268&amp;$J1268,SorP!C:C,0))))</f>
        <v/>
      </c>
      <c r="U1268" s="161"/>
      <c r="V1268" s="151" t="e">
        <f>IF(C1268="",NA(),IF(OR(C1268="Smelter not listed",C1268="Smelter not yet identified"),MATCH($B1268&amp;$D1268,'Smelter Look-up'!$J:$J,0),MATCH($B1268&amp;$C1268,'Smelter Look-up'!$J:$J,0)))</f>
        <v>#N/A</v>
      </c>
      <c r="W1268" s="134"/>
      <c r="X1268" s="134">
        <f t="shared" ca="1" si="14"/>
        <v>0</v>
      </c>
      <c r="Y1268" s="134"/>
      <c r="Z1268" s="134"/>
      <c r="AA1268" s="134"/>
      <c r="AB1268" s="162" t="str">
        <f t="shared" si="15"/>
        <v/>
      </c>
      <c r="AC1268" s="134"/>
      <c r="AD1268" s="134"/>
      <c r="AE1268" s="134"/>
      <c r="AF1268" s="134"/>
      <c r="AG1268" s="134"/>
      <c r="AH1268" s="134"/>
    </row>
    <row r="1269" spans="1:34" ht="12" customHeight="1">
      <c r="A1269" s="160"/>
      <c r="B1269" s="155" t="str">
        <f t="array" ref="B1269">IF(LEN(A1269)=0,"",INDEX('Smelter Look-up'!$A:$A,MATCH($A1269,'Smelter Look-up'!$E:$E,0)))</f>
        <v/>
      </c>
      <c r="C1269" s="158" t="str">
        <f t="array" ref="C1269">IF(LEN(A1269)=0,"",INDEX('Smelter Look-up'!$C:$C,MATCH($A1269,'Smelter Look-up'!$E:$E,0)))</f>
        <v/>
      </c>
      <c r="D1269" s="155"/>
      <c r="E1269" s="155" t="str">
        <f ca="1">IF(ISERROR($V1269),"",OFFSET('Smelter Look-up'!$D$4,$V1269-4,0)&amp;"")</f>
        <v/>
      </c>
      <c r="F1269" s="155" t="str">
        <f ca="1">IF(ISERROR($V1269),"",OFFSET('Smelter Look-up'!$E$4,$V1269-4,0))</f>
        <v/>
      </c>
      <c r="G1269" s="155" t="str">
        <f ca="1">IF(C1269=$X$4,IF(ISERROR($V1269),"Enter smelter details","RMI"),IF(ISERROR($V1269),"",OFFSET('Smelter Look-up'!$F$4,$V1269-4,0)))</f>
        <v/>
      </c>
      <c r="H1269" s="156" t="str">
        <f ca="1">IF(ISERROR($V1269),"",OFFSET('Smelter Look-up'!$G$4,$V1269-4,0))</f>
        <v/>
      </c>
      <c r="I1269" s="157" t="str">
        <f ca="1">IF(ISERROR($V1269),"",OFFSET('Smelter Look-up'!$H$4,$V1269-4,0))</f>
        <v/>
      </c>
      <c r="J1269" s="157" t="str">
        <f ca="1">IF(ISERROR($V1269),"",OFFSET('Smelter Look-up'!$I$4,$V1269-4,0))</f>
        <v/>
      </c>
      <c r="K1269" s="158"/>
      <c r="L1269" s="158"/>
      <c r="M1269" s="158"/>
      <c r="N1269" s="158"/>
      <c r="O1269" s="158"/>
      <c r="P1269" s="157"/>
      <c r="Q1269" s="159"/>
      <c r="R1269" s="155" t="str">
        <f ca="1">IF(ISERROR($V1269),"",OFFSET('Smelter Look-up'!$C$4,$V1269-4,0)&amp;"")</f>
        <v/>
      </c>
      <c r="S1269" s="160" t="str">
        <f t="array" aca="1" ref="S1269" ca="1">IF(B1269="","",IF(ISERROR(MATCH($E1269,CL,0)),"Unknown",INDIRECT("'C'!$A$"&amp;MATCH($E1269,CL,0)+1)))</f>
        <v/>
      </c>
      <c r="T1269" s="160" t="str">
        <f t="array" aca="1" ref="T1269" ca="1">IF(B1269="","",IF(ISERROR(MATCH($J1269,SorP!$B$1:$B$6226,0)),"",INDIRECT("'SorP'!$A$"&amp;MATCH($S1269&amp;$J1269,SorP!C:C,0))))</f>
        <v/>
      </c>
      <c r="U1269" s="161"/>
      <c r="V1269" s="151" t="e">
        <f>IF(C1269="",NA(),IF(OR(C1269="Smelter not listed",C1269="Smelter not yet identified"),MATCH($B1269&amp;$D1269,'Smelter Look-up'!$J:$J,0),MATCH($B1269&amp;$C1269,'Smelter Look-up'!$J:$J,0)))</f>
        <v>#N/A</v>
      </c>
      <c r="W1269" s="134"/>
      <c r="X1269" s="134">
        <f t="shared" ca="1" si="14"/>
        <v>0</v>
      </c>
      <c r="Y1269" s="134"/>
      <c r="Z1269" s="134"/>
      <c r="AA1269" s="134"/>
      <c r="AB1269" s="162" t="str">
        <f t="shared" si="15"/>
        <v/>
      </c>
      <c r="AC1269" s="134"/>
      <c r="AD1269" s="134"/>
      <c r="AE1269" s="134"/>
      <c r="AF1269" s="134"/>
      <c r="AG1269" s="134"/>
      <c r="AH1269" s="134"/>
    </row>
    <row r="1270" spans="1:34" ht="12" customHeight="1">
      <c r="A1270" s="160"/>
      <c r="B1270" s="155" t="str">
        <f t="array" ref="B1270">IF(LEN(A1270)=0,"",INDEX('Smelter Look-up'!$A:$A,MATCH($A1270,'Smelter Look-up'!$E:$E,0)))</f>
        <v/>
      </c>
      <c r="C1270" s="158" t="str">
        <f t="array" ref="C1270">IF(LEN(A1270)=0,"",INDEX('Smelter Look-up'!$C:$C,MATCH($A1270,'Smelter Look-up'!$E:$E,0)))</f>
        <v/>
      </c>
      <c r="D1270" s="155"/>
      <c r="E1270" s="155" t="str">
        <f ca="1">IF(ISERROR($V1270),"",OFFSET('Smelter Look-up'!$D$4,$V1270-4,0)&amp;"")</f>
        <v/>
      </c>
      <c r="F1270" s="155" t="str">
        <f ca="1">IF(ISERROR($V1270),"",OFFSET('Smelter Look-up'!$E$4,$V1270-4,0))</f>
        <v/>
      </c>
      <c r="G1270" s="155" t="str">
        <f ca="1">IF(C1270=$X$4,IF(ISERROR($V1270),"Enter smelter details","RMI"),IF(ISERROR($V1270),"",OFFSET('Smelter Look-up'!$F$4,$V1270-4,0)))</f>
        <v/>
      </c>
      <c r="H1270" s="156" t="str">
        <f ca="1">IF(ISERROR($V1270),"",OFFSET('Smelter Look-up'!$G$4,$V1270-4,0))</f>
        <v/>
      </c>
      <c r="I1270" s="157" t="str">
        <f ca="1">IF(ISERROR($V1270),"",OFFSET('Smelter Look-up'!$H$4,$V1270-4,0))</f>
        <v/>
      </c>
      <c r="J1270" s="157" t="str">
        <f ca="1">IF(ISERROR($V1270),"",OFFSET('Smelter Look-up'!$I$4,$V1270-4,0))</f>
        <v/>
      </c>
      <c r="K1270" s="158"/>
      <c r="L1270" s="158"/>
      <c r="M1270" s="158"/>
      <c r="N1270" s="158"/>
      <c r="O1270" s="158"/>
      <c r="P1270" s="157"/>
      <c r="Q1270" s="159"/>
      <c r="R1270" s="155" t="str">
        <f ca="1">IF(ISERROR($V1270),"",OFFSET('Smelter Look-up'!$C$4,$V1270-4,0)&amp;"")</f>
        <v/>
      </c>
      <c r="S1270" s="160" t="str">
        <f t="array" aca="1" ref="S1270" ca="1">IF(B1270="","",IF(ISERROR(MATCH($E1270,CL,0)),"Unknown",INDIRECT("'C'!$A$"&amp;MATCH($E1270,CL,0)+1)))</f>
        <v/>
      </c>
      <c r="T1270" s="160" t="str">
        <f t="array" aca="1" ref="T1270" ca="1">IF(B1270="","",IF(ISERROR(MATCH($J1270,SorP!$B$1:$B$6226,0)),"",INDIRECT("'SorP'!$A$"&amp;MATCH($S1270&amp;$J1270,SorP!C:C,0))))</f>
        <v/>
      </c>
      <c r="U1270" s="161"/>
      <c r="V1270" s="151" t="e">
        <f>IF(C1270="",NA(),IF(OR(C1270="Smelter not listed",C1270="Smelter not yet identified"),MATCH($B1270&amp;$D1270,'Smelter Look-up'!$J:$J,0),MATCH($B1270&amp;$C1270,'Smelter Look-up'!$J:$J,0)))</f>
        <v>#N/A</v>
      </c>
      <c r="W1270" s="134"/>
      <c r="X1270" s="134">
        <f t="shared" ca="1" si="14"/>
        <v>0</v>
      </c>
      <c r="Y1270" s="134"/>
      <c r="Z1270" s="134"/>
      <c r="AA1270" s="134"/>
      <c r="AB1270" s="162" t="str">
        <f t="shared" si="15"/>
        <v/>
      </c>
      <c r="AC1270" s="134"/>
      <c r="AD1270" s="134"/>
      <c r="AE1270" s="134"/>
      <c r="AF1270" s="134"/>
      <c r="AG1270" s="134"/>
      <c r="AH1270" s="134"/>
    </row>
    <row r="1271" spans="1:34" ht="12" customHeight="1">
      <c r="A1271" s="160"/>
      <c r="B1271" s="155" t="str">
        <f t="array" ref="B1271">IF(LEN(A1271)=0,"",INDEX('Smelter Look-up'!$A:$A,MATCH($A1271,'Smelter Look-up'!$E:$E,0)))</f>
        <v/>
      </c>
      <c r="C1271" s="158" t="str">
        <f t="array" ref="C1271">IF(LEN(A1271)=0,"",INDEX('Smelter Look-up'!$C:$C,MATCH($A1271,'Smelter Look-up'!$E:$E,0)))</f>
        <v/>
      </c>
      <c r="D1271" s="155"/>
      <c r="E1271" s="155" t="str">
        <f ca="1">IF(ISERROR($V1271),"",OFFSET('Smelter Look-up'!$D$4,$V1271-4,0)&amp;"")</f>
        <v/>
      </c>
      <c r="F1271" s="155" t="str">
        <f ca="1">IF(ISERROR($V1271),"",OFFSET('Smelter Look-up'!$E$4,$V1271-4,0))</f>
        <v/>
      </c>
      <c r="G1271" s="155" t="str">
        <f ca="1">IF(C1271=$X$4,IF(ISERROR($V1271),"Enter smelter details","RMI"),IF(ISERROR($V1271),"",OFFSET('Smelter Look-up'!$F$4,$V1271-4,0)))</f>
        <v/>
      </c>
      <c r="H1271" s="156" t="str">
        <f ca="1">IF(ISERROR($V1271),"",OFFSET('Smelter Look-up'!$G$4,$V1271-4,0))</f>
        <v/>
      </c>
      <c r="I1271" s="157" t="str">
        <f ca="1">IF(ISERROR($V1271),"",OFFSET('Smelter Look-up'!$H$4,$V1271-4,0))</f>
        <v/>
      </c>
      <c r="J1271" s="157" t="str">
        <f ca="1">IF(ISERROR($V1271),"",OFFSET('Smelter Look-up'!$I$4,$V1271-4,0))</f>
        <v/>
      </c>
      <c r="K1271" s="158"/>
      <c r="L1271" s="158"/>
      <c r="M1271" s="158"/>
      <c r="N1271" s="158"/>
      <c r="O1271" s="158"/>
      <c r="P1271" s="157"/>
      <c r="Q1271" s="159"/>
      <c r="R1271" s="155" t="str">
        <f ca="1">IF(ISERROR($V1271),"",OFFSET('Smelter Look-up'!$C$4,$V1271-4,0)&amp;"")</f>
        <v/>
      </c>
      <c r="S1271" s="160" t="str">
        <f t="array" aca="1" ref="S1271" ca="1">IF(B1271="","",IF(ISERROR(MATCH($E1271,CL,0)),"Unknown",INDIRECT("'C'!$A$"&amp;MATCH($E1271,CL,0)+1)))</f>
        <v/>
      </c>
      <c r="T1271" s="160" t="str">
        <f t="array" aca="1" ref="T1271" ca="1">IF(B1271="","",IF(ISERROR(MATCH($J1271,SorP!$B$1:$B$6226,0)),"",INDIRECT("'SorP'!$A$"&amp;MATCH($S1271&amp;$J1271,SorP!C:C,0))))</f>
        <v/>
      </c>
      <c r="U1271" s="161"/>
      <c r="V1271" s="151" t="e">
        <f>IF(C1271="",NA(),IF(OR(C1271="Smelter not listed",C1271="Smelter not yet identified"),MATCH($B1271&amp;$D1271,'Smelter Look-up'!$J:$J,0),MATCH($B1271&amp;$C1271,'Smelter Look-up'!$J:$J,0)))</f>
        <v>#N/A</v>
      </c>
      <c r="W1271" s="134"/>
      <c r="X1271" s="134">
        <f t="shared" ca="1" si="14"/>
        <v>0</v>
      </c>
      <c r="Y1271" s="134"/>
      <c r="Z1271" s="134"/>
      <c r="AA1271" s="134"/>
      <c r="AB1271" s="162" t="str">
        <f t="shared" si="15"/>
        <v/>
      </c>
      <c r="AC1271" s="134"/>
      <c r="AD1271" s="134"/>
      <c r="AE1271" s="134"/>
      <c r="AF1271" s="134"/>
      <c r="AG1271" s="134"/>
      <c r="AH1271" s="134"/>
    </row>
    <row r="1272" spans="1:34" ht="12" customHeight="1">
      <c r="A1272" s="160"/>
      <c r="B1272" s="155" t="str">
        <f t="array" ref="B1272">IF(LEN(A1272)=0,"",INDEX('Smelter Look-up'!$A:$A,MATCH($A1272,'Smelter Look-up'!$E:$E,0)))</f>
        <v/>
      </c>
      <c r="C1272" s="158" t="str">
        <f t="array" ref="C1272">IF(LEN(A1272)=0,"",INDEX('Smelter Look-up'!$C:$C,MATCH($A1272,'Smelter Look-up'!$E:$E,0)))</f>
        <v/>
      </c>
      <c r="D1272" s="155"/>
      <c r="E1272" s="155" t="str">
        <f ca="1">IF(ISERROR($V1272),"",OFFSET('Smelter Look-up'!$D$4,$V1272-4,0)&amp;"")</f>
        <v/>
      </c>
      <c r="F1272" s="155" t="str">
        <f ca="1">IF(ISERROR($V1272),"",OFFSET('Smelter Look-up'!$E$4,$V1272-4,0))</f>
        <v/>
      </c>
      <c r="G1272" s="155" t="str">
        <f ca="1">IF(C1272=$X$4,IF(ISERROR($V1272),"Enter smelter details","RMI"),IF(ISERROR($V1272),"",OFFSET('Smelter Look-up'!$F$4,$V1272-4,0)))</f>
        <v/>
      </c>
      <c r="H1272" s="156" t="str">
        <f ca="1">IF(ISERROR($V1272),"",OFFSET('Smelter Look-up'!$G$4,$V1272-4,0))</f>
        <v/>
      </c>
      <c r="I1272" s="157" t="str">
        <f ca="1">IF(ISERROR($V1272),"",OFFSET('Smelter Look-up'!$H$4,$V1272-4,0))</f>
        <v/>
      </c>
      <c r="J1272" s="157" t="str">
        <f ca="1">IF(ISERROR($V1272),"",OFFSET('Smelter Look-up'!$I$4,$V1272-4,0))</f>
        <v/>
      </c>
      <c r="K1272" s="158"/>
      <c r="L1272" s="158"/>
      <c r="M1272" s="158"/>
      <c r="N1272" s="158"/>
      <c r="O1272" s="158"/>
      <c r="P1272" s="157"/>
      <c r="Q1272" s="159"/>
      <c r="R1272" s="155" t="str">
        <f ca="1">IF(ISERROR($V1272),"",OFFSET('Smelter Look-up'!$C$4,$V1272-4,0)&amp;"")</f>
        <v/>
      </c>
      <c r="S1272" s="160" t="str">
        <f t="array" aca="1" ref="S1272" ca="1">IF(B1272="","",IF(ISERROR(MATCH($E1272,CL,0)),"Unknown",INDIRECT("'C'!$A$"&amp;MATCH($E1272,CL,0)+1)))</f>
        <v/>
      </c>
      <c r="T1272" s="160" t="str">
        <f t="array" aca="1" ref="T1272" ca="1">IF(B1272="","",IF(ISERROR(MATCH($J1272,SorP!$B$1:$B$6226,0)),"",INDIRECT("'SorP'!$A$"&amp;MATCH($S1272&amp;$J1272,SorP!C:C,0))))</f>
        <v/>
      </c>
      <c r="U1272" s="161"/>
      <c r="V1272" s="151" t="e">
        <f>IF(C1272="",NA(),IF(OR(C1272="Smelter not listed",C1272="Smelter not yet identified"),MATCH($B1272&amp;$D1272,'Smelter Look-up'!$J:$J,0),MATCH($B1272&amp;$C1272,'Smelter Look-up'!$J:$J,0)))</f>
        <v>#N/A</v>
      </c>
      <c r="W1272" s="134"/>
      <c r="X1272" s="134">
        <f t="shared" ref="X1272:X1526" ca="1" si="16">IF(AND(C1272="Smelter not listed",OR(LEN(D1272)=0,LEN(E1272)=0)),1,0)</f>
        <v>0</v>
      </c>
      <c r="Y1272" s="134"/>
      <c r="Z1272" s="134"/>
      <c r="AA1272" s="134"/>
      <c r="AB1272" s="162" t="str">
        <f t="shared" ref="AB1272:AB1526" si="17">B1272&amp;C1272</f>
        <v/>
      </c>
      <c r="AC1272" s="134"/>
      <c r="AD1272" s="134"/>
      <c r="AE1272" s="134"/>
      <c r="AF1272" s="134"/>
      <c r="AG1272" s="134"/>
      <c r="AH1272" s="134"/>
    </row>
    <row r="1273" spans="1:34" ht="12" customHeight="1">
      <c r="A1273" s="160"/>
      <c r="B1273" s="155" t="str">
        <f t="array" ref="B1273">IF(LEN(A1273)=0,"",INDEX('Smelter Look-up'!$A:$A,MATCH($A1273,'Smelter Look-up'!$E:$E,0)))</f>
        <v/>
      </c>
      <c r="C1273" s="158" t="str">
        <f t="array" ref="C1273">IF(LEN(A1273)=0,"",INDEX('Smelter Look-up'!$C:$C,MATCH($A1273,'Smelter Look-up'!$E:$E,0)))</f>
        <v/>
      </c>
      <c r="D1273" s="155"/>
      <c r="E1273" s="155" t="str">
        <f ca="1">IF(ISERROR($V1273),"",OFFSET('Smelter Look-up'!$D$4,$V1273-4,0)&amp;"")</f>
        <v/>
      </c>
      <c r="F1273" s="155" t="str">
        <f ca="1">IF(ISERROR($V1273),"",OFFSET('Smelter Look-up'!$E$4,$V1273-4,0))</f>
        <v/>
      </c>
      <c r="G1273" s="155" t="str">
        <f ca="1">IF(C1273=$X$4,IF(ISERROR($V1273),"Enter smelter details","RMI"),IF(ISERROR($V1273),"",OFFSET('Smelter Look-up'!$F$4,$V1273-4,0)))</f>
        <v/>
      </c>
      <c r="H1273" s="156" t="str">
        <f ca="1">IF(ISERROR($V1273),"",OFFSET('Smelter Look-up'!$G$4,$V1273-4,0))</f>
        <v/>
      </c>
      <c r="I1273" s="157" t="str">
        <f ca="1">IF(ISERROR($V1273),"",OFFSET('Smelter Look-up'!$H$4,$V1273-4,0))</f>
        <v/>
      </c>
      <c r="J1273" s="157" t="str">
        <f ca="1">IF(ISERROR($V1273),"",OFFSET('Smelter Look-up'!$I$4,$V1273-4,0))</f>
        <v/>
      </c>
      <c r="K1273" s="158"/>
      <c r="L1273" s="158"/>
      <c r="M1273" s="158"/>
      <c r="N1273" s="158"/>
      <c r="O1273" s="158"/>
      <c r="P1273" s="157"/>
      <c r="Q1273" s="159"/>
      <c r="R1273" s="155" t="str">
        <f ca="1">IF(ISERROR($V1273),"",OFFSET('Smelter Look-up'!$C$4,$V1273-4,0)&amp;"")</f>
        <v/>
      </c>
      <c r="S1273" s="160" t="str">
        <f t="array" aca="1" ref="S1273" ca="1">IF(B1273="","",IF(ISERROR(MATCH($E1273,CL,0)),"Unknown",INDIRECT("'C'!$A$"&amp;MATCH($E1273,CL,0)+1)))</f>
        <v/>
      </c>
      <c r="T1273" s="160" t="str">
        <f t="array" aca="1" ref="T1273" ca="1">IF(B1273="","",IF(ISERROR(MATCH($J1273,SorP!$B$1:$B$6226,0)),"",INDIRECT("'SorP'!$A$"&amp;MATCH($S1273&amp;$J1273,SorP!C:C,0))))</f>
        <v/>
      </c>
      <c r="U1273" s="161"/>
      <c r="V1273" s="151" t="e">
        <f>IF(C1273="",NA(),IF(OR(C1273="Smelter not listed",C1273="Smelter not yet identified"),MATCH($B1273&amp;$D1273,'Smelter Look-up'!$J:$J,0),MATCH($B1273&amp;$C1273,'Smelter Look-up'!$J:$J,0)))</f>
        <v>#N/A</v>
      </c>
      <c r="W1273" s="134"/>
      <c r="X1273" s="134">
        <f t="shared" ca="1" si="16"/>
        <v>0</v>
      </c>
      <c r="Y1273" s="134"/>
      <c r="Z1273" s="134"/>
      <c r="AA1273" s="134"/>
      <c r="AB1273" s="162" t="str">
        <f t="shared" si="17"/>
        <v/>
      </c>
      <c r="AC1273" s="134"/>
      <c r="AD1273" s="134"/>
      <c r="AE1273" s="134"/>
      <c r="AF1273" s="134"/>
      <c r="AG1273" s="134"/>
      <c r="AH1273" s="134"/>
    </row>
    <row r="1274" spans="1:34" ht="12" customHeight="1">
      <c r="A1274" s="160"/>
      <c r="B1274" s="155" t="str">
        <f t="array" ref="B1274">IF(LEN(A1274)=0,"",INDEX('Smelter Look-up'!$A:$A,MATCH($A1274,'Smelter Look-up'!$E:$E,0)))</f>
        <v/>
      </c>
      <c r="C1274" s="158" t="str">
        <f t="array" ref="C1274">IF(LEN(A1274)=0,"",INDEX('Smelter Look-up'!$C:$C,MATCH($A1274,'Smelter Look-up'!$E:$E,0)))</f>
        <v/>
      </c>
      <c r="D1274" s="155"/>
      <c r="E1274" s="155" t="str">
        <f ca="1">IF(ISERROR($V1274),"",OFFSET('Smelter Look-up'!$D$4,$V1274-4,0)&amp;"")</f>
        <v/>
      </c>
      <c r="F1274" s="155" t="str">
        <f ca="1">IF(ISERROR($V1274),"",OFFSET('Smelter Look-up'!$E$4,$V1274-4,0))</f>
        <v/>
      </c>
      <c r="G1274" s="155" t="str">
        <f ca="1">IF(C1274=$X$4,IF(ISERROR($V1274),"Enter smelter details","RMI"),IF(ISERROR($V1274),"",OFFSET('Smelter Look-up'!$F$4,$V1274-4,0)))</f>
        <v/>
      </c>
      <c r="H1274" s="156" t="str">
        <f ca="1">IF(ISERROR($V1274),"",OFFSET('Smelter Look-up'!$G$4,$V1274-4,0))</f>
        <v/>
      </c>
      <c r="I1274" s="157" t="str">
        <f ca="1">IF(ISERROR($V1274),"",OFFSET('Smelter Look-up'!$H$4,$V1274-4,0))</f>
        <v/>
      </c>
      <c r="J1274" s="157" t="str">
        <f ca="1">IF(ISERROR($V1274),"",OFFSET('Smelter Look-up'!$I$4,$V1274-4,0))</f>
        <v/>
      </c>
      <c r="K1274" s="158"/>
      <c r="L1274" s="158"/>
      <c r="M1274" s="158"/>
      <c r="N1274" s="158"/>
      <c r="O1274" s="158"/>
      <c r="P1274" s="157"/>
      <c r="Q1274" s="159"/>
      <c r="R1274" s="155" t="str">
        <f ca="1">IF(ISERROR($V1274),"",OFFSET('Smelter Look-up'!$C$4,$V1274-4,0)&amp;"")</f>
        <v/>
      </c>
      <c r="S1274" s="160" t="str">
        <f t="array" aca="1" ref="S1274" ca="1">IF(B1274="","",IF(ISERROR(MATCH($E1274,CL,0)),"Unknown",INDIRECT("'C'!$A$"&amp;MATCH($E1274,CL,0)+1)))</f>
        <v/>
      </c>
      <c r="T1274" s="160" t="str">
        <f t="array" aca="1" ref="T1274" ca="1">IF(B1274="","",IF(ISERROR(MATCH($J1274,SorP!$B$1:$B$6226,0)),"",INDIRECT("'SorP'!$A$"&amp;MATCH($S1274&amp;$J1274,SorP!C:C,0))))</f>
        <v/>
      </c>
      <c r="U1274" s="161"/>
      <c r="V1274" s="151" t="e">
        <f>IF(C1274="",NA(),IF(OR(C1274="Smelter not listed",C1274="Smelter not yet identified"),MATCH($B1274&amp;$D1274,'Smelter Look-up'!$J:$J,0),MATCH($B1274&amp;$C1274,'Smelter Look-up'!$J:$J,0)))</f>
        <v>#N/A</v>
      </c>
      <c r="W1274" s="134"/>
      <c r="X1274" s="134">
        <f t="shared" ca="1" si="16"/>
        <v>0</v>
      </c>
      <c r="Y1274" s="134"/>
      <c r="Z1274" s="134"/>
      <c r="AA1274" s="134"/>
      <c r="AB1274" s="162" t="str">
        <f t="shared" si="17"/>
        <v/>
      </c>
      <c r="AC1274" s="134"/>
      <c r="AD1274" s="134"/>
      <c r="AE1274" s="134"/>
      <c r="AF1274" s="134"/>
      <c r="AG1274" s="134"/>
      <c r="AH1274" s="134"/>
    </row>
    <row r="1275" spans="1:34" ht="12" customHeight="1">
      <c r="A1275" s="160"/>
      <c r="B1275" s="155" t="str">
        <f t="array" ref="B1275">IF(LEN(A1275)=0,"",INDEX('Smelter Look-up'!$A:$A,MATCH($A1275,'Smelter Look-up'!$E:$E,0)))</f>
        <v/>
      </c>
      <c r="C1275" s="158" t="str">
        <f t="array" ref="C1275">IF(LEN(A1275)=0,"",INDEX('Smelter Look-up'!$C:$C,MATCH($A1275,'Smelter Look-up'!$E:$E,0)))</f>
        <v/>
      </c>
      <c r="D1275" s="155"/>
      <c r="E1275" s="155" t="str">
        <f ca="1">IF(ISERROR($V1275),"",OFFSET('Smelter Look-up'!$D$4,$V1275-4,0)&amp;"")</f>
        <v/>
      </c>
      <c r="F1275" s="155" t="str">
        <f ca="1">IF(ISERROR($V1275),"",OFFSET('Smelter Look-up'!$E$4,$V1275-4,0))</f>
        <v/>
      </c>
      <c r="G1275" s="155" t="str">
        <f ca="1">IF(C1275=$X$4,IF(ISERROR($V1275),"Enter smelter details","RMI"),IF(ISERROR($V1275),"",OFFSET('Smelter Look-up'!$F$4,$V1275-4,0)))</f>
        <v/>
      </c>
      <c r="H1275" s="156" t="str">
        <f ca="1">IF(ISERROR($V1275),"",OFFSET('Smelter Look-up'!$G$4,$V1275-4,0))</f>
        <v/>
      </c>
      <c r="I1275" s="157" t="str">
        <f ca="1">IF(ISERROR($V1275),"",OFFSET('Smelter Look-up'!$H$4,$V1275-4,0))</f>
        <v/>
      </c>
      <c r="J1275" s="157" t="str">
        <f ca="1">IF(ISERROR($V1275),"",OFFSET('Smelter Look-up'!$I$4,$V1275-4,0))</f>
        <v/>
      </c>
      <c r="K1275" s="158"/>
      <c r="L1275" s="158"/>
      <c r="M1275" s="158"/>
      <c r="N1275" s="158"/>
      <c r="O1275" s="158"/>
      <c r="P1275" s="157"/>
      <c r="Q1275" s="159"/>
      <c r="R1275" s="155" t="str">
        <f ca="1">IF(ISERROR($V1275),"",OFFSET('Smelter Look-up'!$C$4,$V1275-4,0)&amp;"")</f>
        <v/>
      </c>
      <c r="S1275" s="160" t="str">
        <f t="array" aca="1" ref="S1275" ca="1">IF(B1275="","",IF(ISERROR(MATCH($E1275,CL,0)),"Unknown",INDIRECT("'C'!$A$"&amp;MATCH($E1275,CL,0)+1)))</f>
        <v/>
      </c>
      <c r="T1275" s="160" t="str">
        <f t="array" aca="1" ref="T1275" ca="1">IF(B1275="","",IF(ISERROR(MATCH($J1275,SorP!$B$1:$B$6226,0)),"",INDIRECT("'SorP'!$A$"&amp;MATCH($S1275&amp;$J1275,SorP!C:C,0))))</f>
        <v/>
      </c>
      <c r="U1275" s="161"/>
      <c r="V1275" s="151" t="e">
        <f>IF(C1275="",NA(),IF(OR(C1275="Smelter not listed",C1275="Smelter not yet identified"),MATCH($B1275&amp;$D1275,'Smelter Look-up'!$J:$J,0),MATCH($B1275&amp;$C1275,'Smelter Look-up'!$J:$J,0)))</f>
        <v>#N/A</v>
      </c>
      <c r="W1275" s="134"/>
      <c r="X1275" s="134">
        <f t="shared" ca="1" si="16"/>
        <v>0</v>
      </c>
      <c r="Y1275" s="134"/>
      <c r="Z1275" s="134"/>
      <c r="AA1275" s="134"/>
      <c r="AB1275" s="162" t="str">
        <f t="shared" si="17"/>
        <v/>
      </c>
      <c r="AC1275" s="134"/>
      <c r="AD1275" s="134"/>
      <c r="AE1275" s="134"/>
      <c r="AF1275" s="134"/>
      <c r="AG1275" s="134"/>
      <c r="AH1275" s="134"/>
    </row>
    <row r="1276" spans="1:34" ht="12" customHeight="1">
      <c r="A1276" s="160"/>
      <c r="B1276" s="155" t="str">
        <f t="array" ref="B1276">IF(LEN(A1276)=0,"",INDEX('Smelter Look-up'!$A:$A,MATCH($A1276,'Smelter Look-up'!$E:$E,0)))</f>
        <v/>
      </c>
      <c r="C1276" s="158" t="str">
        <f t="array" ref="C1276">IF(LEN(A1276)=0,"",INDEX('Smelter Look-up'!$C:$C,MATCH($A1276,'Smelter Look-up'!$E:$E,0)))</f>
        <v/>
      </c>
      <c r="D1276" s="155"/>
      <c r="E1276" s="155" t="str">
        <f ca="1">IF(ISERROR($V1276),"",OFFSET('Smelter Look-up'!$D$4,$V1276-4,0)&amp;"")</f>
        <v/>
      </c>
      <c r="F1276" s="155" t="str">
        <f ca="1">IF(ISERROR($V1276),"",OFFSET('Smelter Look-up'!$E$4,$V1276-4,0))</f>
        <v/>
      </c>
      <c r="G1276" s="155" t="str">
        <f ca="1">IF(C1276=$X$4,IF(ISERROR($V1276),"Enter smelter details","RMI"),IF(ISERROR($V1276),"",OFFSET('Smelter Look-up'!$F$4,$V1276-4,0)))</f>
        <v/>
      </c>
      <c r="H1276" s="156" t="str">
        <f ca="1">IF(ISERROR($V1276),"",OFFSET('Smelter Look-up'!$G$4,$V1276-4,0))</f>
        <v/>
      </c>
      <c r="I1276" s="157" t="str">
        <f ca="1">IF(ISERROR($V1276),"",OFFSET('Smelter Look-up'!$H$4,$V1276-4,0))</f>
        <v/>
      </c>
      <c r="J1276" s="157" t="str">
        <f ca="1">IF(ISERROR($V1276),"",OFFSET('Smelter Look-up'!$I$4,$V1276-4,0))</f>
        <v/>
      </c>
      <c r="K1276" s="158"/>
      <c r="L1276" s="158"/>
      <c r="M1276" s="158"/>
      <c r="N1276" s="158"/>
      <c r="O1276" s="158"/>
      <c r="P1276" s="157"/>
      <c r="Q1276" s="159"/>
      <c r="R1276" s="155" t="str">
        <f ca="1">IF(ISERROR($V1276),"",OFFSET('Smelter Look-up'!$C$4,$V1276-4,0)&amp;"")</f>
        <v/>
      </c>
      <c r="S1276" s="160" t="str">
        <f t="array" aca="1" ref="S1276" ca="1">IF(B1276="","",IF(ISERROR(MATCH($E1276,CL,0)),"Unknown",INDIRECT("'C'!$A$"&amp;MATCH($E1276,CL,0)+1)))</f>
        <v/>
      </c>
      <c r="T1276" s="160" t="str">
        <f t="array" aca="1" ref="T1276" ca="1">IF(B1276="","",IF(ISERROR(MATCH($J1276,SorP!$B$1:$B$6226,0)),"",INDIRECT("'SorP'!$A$"&amp;MATCH($S1276&amp;$J1276,SorP!C:C,0))))</f>
        <v/>
      </c>
      <c r="U1276" s="161"/>
      <c r="V1276" s="151" t="e">
        <f>IF(C1276="",NA(),IF(OR(C1276="Smelter not listed",C1276="Smelter not yet identified"),MATCH($B1276&amp;$D1276,'Smelter Look-up'!$J:$J,0),MATCH($B1276&amp;$C1276,'Smelter Look-up'!$J:$J,0)))</f>
        <v>#N/A</v>
      </c>
      <c r="W1276" s="134"/>
      <c r="X1276" s="134">
        <f t="shared" ca="1" si="16"/>
        <v>0</v>
      </c>
      <c r="Y1276" s="134"/>
      <c r="Z1276" s="134"/>
      <c r="AA1276" s="134"/>
      <c r="AB1276" s="162" t="str">
        <f t="shared" si="17"/>
        <v/>
      </c>
      <c r="AC1276" s="134"/>
      <c r="AD1276" s="134"/>
      <c r="AE1276" s="134"/>
      <c r="AF1276" s="134"/>
      <c r="AG1276" s="134"/>
      <c r="AH1276" s="134"/>
    </row>
    <row r="1277" spans="1:34" ht="12" customHeight="1">
      <c r="A1277" s="160"/>
      <c r="B1277" s="155" t="str">
        <f t="array" ref="B1277">IF(LEN(A1277)=0,"",INDEX('Smelter Look-up'!$A:$A,MATCH($A1277,'Smelter Look-up'!$E:$E,0)))</f>
        <v/>
      </c>
      <c r="C1277" s="158" t="str">
        <f t="array" ref="C1277">IF(LEN(A1277)=0,"",INDEX('Smelter Look-up'!$C:$C,MATCH($A1277,'Smelter Look-up'!$E:$E,0)))</f>
        <v/>
      </c>
      <c r="D1277" s="155"/>
      <c r="E1277" s="155" t="str">
        <f ca="1">IF(ISERROR($V1277),"",OFFSET('Smelter Look-up'!$D$4,$V1277-4,0)&amp;"")</f>
        <v/>
      </c>
      <c r="F1277" s="155" t="str">
        <f ca="1">IF(ISERROR($V1277),"",OFFSET('Smelter Look-up'!$E$4,$V1277-4,0))</f>
        <v/>
      </c>
      <c r="G1277" s="155" t="str">
        <f ca="1">IF(C1277=$X$4,IF(ISERROR($V1277),"Enter smelter details","RMI"),IF(ISERROR($V1277),"",OFFSET('Smelter Look-up'!$F$4,$V1277-4,0)))</f>
        <v/>
      </c>
      <c r="H1277" s="156" t="str">
        <f ca="1">IF(ISERROR($V1277),"",OFFSET('Smelter Look-up'!$G$4,$V1277-4,0))</f>
        <v/>
      </c>
      <c r="I1277" s="157" t="str">
        <f ca="1">IF(ISERROR($V1277),"",OFFSET('Smelter Look-up'!$H$4,$V1277-4,0))</f>
        <v/>
      </c>
      <c r="J1277" s="157" t="str">
        <f ca="1">IF(ISERROR($V1277),"",OFFSET('Smelter Look-up'!$I$4,$V1277-4,0))</f>
        <v/>
      </c>
      <c r="K1277" s="158"/>
      <c r="L1277" s="158"/>
      <c r="M1277" s="158"/>
      <c r="N1277" s="158"/>
      <c r="O1277" s="158"/>
      <c r="P1277" s="157"/>
      <c r="Q1277" s="159"/>
      <c r="R1277" s="155" t="str">
        <f ca="1">IF(ISERROR($V1277),"",OFFSET('Smelter Look-up'!$C$4,$V1277-4,0)&amp;"")</f>
        <v/>
      </c>
      <c r="S1277" s="160" t="str">
        <f t="array" aca="1" ref="S1277" ca="1">IF(B1277="","",IF(ISERROR(MATCH($E1277,CL,0)),"Unknown",INDIRECT("'C'!$A$"&amp;MATCH($E1277,CL,0)+1)))</f>
        <v/>
      </c>
      <c r="T1277" s="160" t="str">
        <f t="array" aca="1" ref="T1277" ca="1">IF(B1277="","",IF(ISERROR(MATCH($J1277,SorP!$B$1:$B$6226,0)),"",INDIRECT("'SorP'!$A$"&amp;MATCH($S1277&amp;$J1277,SorP!C:C,0))))</f>
        <v/>
      </c>
      <c r="U1277" s="161"/>
      <c r="V1277" s="151" t="e">
        <f>IF(C1277="",NA(),IF(OR(C1277="Smelter not listed",C1277="Smelter not yet identified"),MATCH($B1277&amp;$D1277,'Smelter Look-up'!$J:$J,0),MATCH($B1277&amp;$C1277,'Smelter Look-up'!$J:$J,0)))</f>
        <v>#N/A</v>
      </c>
      <c r="W1277" s="134"/>
      <c r="X1277" s="134">
        <f t="shared" ca="1" si="16"/>
        <v>0</v>
      </c>
      <c r="Y1277" s="134"/>
      <c r="Z1277" s="134"/>
      <c r="AA1277" s="134"/>
      <c r="AB1277" s="162" t="str">
        <f t="shared" si="17"/>
        <v/>
      </c>
      <c r="AC1277" s="134"/>
      <c r="AD1277" s="134"/>
      <c r="AE1277" s="134"/>
      <c r="AF1277" s="134"/>
      <c r="AG1277" s="134"/>
      <c r="AH1277" s="134"/>
    </row>
    <row r="1278" spans="1:34" ht="12" customHeight="1">
      <c r="A1278" s="160"/>
      <c r="B1278" s="155" t="str">
        <f t="array" ref="B1278">IF(LEN(A1278)=0,"",INDEX('Smelter Look-up'!$A:$A,MATCH($A1278,'Smelter Look-up'!$E:$E,0)))</f>
        <v/>
      </c>
      <c r="C1278" s="158" t="str">
        <f t="array" ref="C1278">IF(LEN(A1278)=0,"",INDEX('Smelter Look-up'!$C:$C,MATCH($A1278,'Smelter Look-up'!$E:$E,0)))</f>
        <v/>
      </c>
      <c r="D1278" s="155"/>
      <c r="E1278" s="155" t="str">
        <f ca="1">IF(ISERROR($V1278),"",OFFSET('Smelter Look-up'!$D$4,$V1278-4,0)&amp;"")</f>
        <v/>
      </c>
      <c r="F1278" s="155" t="str">
        <f ca="1">IF(ISERROR($V1278),"",OFFSET('Smelter Look-up'!$E$4,$V1278-4,0))</f>
        <v/>
      </c>
      <c r="G1278" s="155" t="str">
        <f ca="1">IF(C1278=$X$4,IF(ISERROR($V1278),"Enter smelter details","RMI"),IF(ISERROR($V1278),"",OFFSET('Smelter Look-up'!$F$4,$V1278-4,0)))</f>
        <v/>
      </c>
      <c r="H1278" s="156" t="str">
        <f ca="1">IF(ISERROR($V1278),"",OFFSET('Smelter Look-up'!$G$4,$V1278-4,0))</f>
        <v/>
      </c>
      <c r="I1278" s="157" t="str">
        <f ca="1">IF(ISERROR($V1278),"",OFFSET('Smelter Look-up'!$H$4,$V1278-4,0))</f>
        <v/>
      </c>
      <c r="J1278" s="157" t="str">
        <f ca="1">IF(ISERROR($V1278),"",OFFSET('Smelter Look-up'!$I$4,$V1278-4,0))</f>
        <v/>
      </c>
      <c r="K1278" s="158"/>
      <c r="L1278" s="158"/>
      <c r="M1278" s="158"/>
      <c r="N1278" s="158"/>
      <c r="O1278" s="158"/>
      <c r="P1278" s="157"/>
      <c r="Q1278" s="159"/>
      <c r="R1278" s="155" t="str">
        <f ca="1">IF(ISERROR($V1278),"",OFFSET('Smelter Look-up'!$C$4,$V1278-4,0)&amp;"")</f>
        <v/>
      </c>
      <c r="S1278" s="160" t="str">
        <f t="array" aca="1" ref="S1278" ca="1">IF(B1278="","",IF(ISERROR(MATCH($E1278,CL,0)),"Unknown",INDIRECT("'C'!$A$"&amp;MATCH($E1278,CL,0)+1)))</f>
        <v/>
      </c>
      <c r="T1278" s="160" t="str">
        <f t="array" aca="1" ref="T1278" ca="1">IF(B1278="","",IF(ISERROR(MATCH($J1278,SorP!$B$1:$B$6226,0)),"",INDIRECT("'SorP'!$A$"&amp;MATCH($S1278&amp;$J1278,SorP!C:C,0))))</f>
        <v/>
      </c>
      <c r="U1278" s="161"/>
      <c r="V1278" s="151" t="e">
        <f>IF(C1278="",NA(),IF(OR(C1278="Smelter not listed",C1278="Smelter not yet identified"),MATCH($B1278&amp;$D1278,'Smelter Look-up'!$J:$J,0),MATCH($B1278&amp;$C1278,'Smelter Look-up'!$J:$J,0)))</f>
        <v>#N/A</v>
      </c>
      <c r="W1278" s="134"/>
      <c r="X1278" s="134">
        <f t="shared" ca="1" si="16"/>
        <v>0</v>
      </c>
      <c r="Y1278" s="134"/>
      <c r="Z1278" s="134"/>
      <c r="AA1278" s="134"/>
      <c r="AB1278" s="162" t="str">
        <f t="shared" si="17"/>
        <v/>
      </c>
      <c r="AC1278" s="134"/>
      <c r="AD1278" s="134"/>
      <c r="AE1278" s="134"/>
      <c r="AF1278" s="134"/>
      <c r="AG1278" s="134"/>
      <c r="AH1278" s="134"/>
    </row>
    <row r="1279" spans="1:34" ht="12" customHeight="1">
      <c r="A1279" s="160"/>
      <c r="B1279" s="155" t="str">
        <f t="array" ref="B1279">IF(LEN(A1279)=0,"",INDEX('Smelter Look-up'!$A:$A,MATCH($A1279,'Smelter Look-up'!$E:$E,0)))</f>
        <v/>
      </c>
      <c r="C1279" s="158" t="str">
        <f t="array" ref="C1279">IF(LEN(A1279)=0,"",INDEX('Smelter Look-up'!$C:$C,MATCH($A1279,'Smelter Look-up'!$E:$E,0)))</f>
        <v/>
      </c>
      <c r="D1279" s="155"/>
      <c r="E1279" s="155" t="str">
        <f ca="1">IF(ISERROR($V1279),"",OFFSET('Smelter Look-up'!$D$4,$V1279-4,0)&amp;"")</f>
        <v/>
      </c>
      <c r="F1279" s="155" t="str">
        <f ca="1">IF(ISERROR($V1279),"",OFFSET('Smelter Look-up'!$E$4,$V1279-4,0))</f>
        <v/>
      </c>
      <c r="G1279" s="155" t="str">
        <f ca="1">IF(C1279=$X$4,IF(ISERROR($V1279),"Enter smelter details","RMI"),IF(ISERROR($V1279),"",OFFSET('Smelter Look-up'!$F$4,$V1279-4,0)))</f>
        <v/>
      </c>
      <c r="H1279" s="156" t="str">
        <f ca="1">IF(ISERROR($V1279),"",OFFSET('Smelter Look-up'!$G$4,$V1279-4,0))</f>
        <v/>
      </c>
      <c r="I1279" s="157" t="str">
        <f ca="1">IF(ISERROR($V1279),"",OFFSET('Smelter Look-up'!$H$4,$V1279-4,0))</f>
        <v/>
      </c>
      <c r="J1279" s="157" t="str">
        <f ca="1">IF(ISERROR($V1279),"",OFFSET('Smelter Look-up'!$I$4,$V1279-4,0))</f>
        <v/>
      </c>
      <c r="K1279" s="158"/>
      <c r="L1279" s="158"/>
      <c r="M1279" s="158"/>
      <c r="N1279" s="158"/>
      <c r="O1279" s="158"/>
      <c r="P1279" s="157"/>
      <c r="Q1279" s="159"/>
      <c r="R1279" s="155" t="str">
        <f ca="1">IF(ISERROR($V1279),"",OFFSET('Smelter Look-up'!$C$4,$V1279-4,0)&amp;"")</f>
        <v/>
      </c>
      <c r="S1279" s="160" t="str">
        <f t="array" aca="1" ref="S1279" ca="1">IF(B1279="","",IF(ISERROR(MATCH($E1279,CL,0)),"Unknown",INDIRECT("'C'!$A$"&amp;MATCH($E1279,CL,0)+1)))</f>
        <v/>
      </c>
      <c r="T1279" s="160" t="str">
        <f t="array" aca="1" ref="T1279" ca="1">IF(B1279="","",IF(ISERROR(MATCH($J1279,SorP!$B$1:$B$6226,0)),"",INDIRECT("'SorP'!$A$"&amp;MATCH($S1279&amp;$J1279,SorP!C:C,0))))</f>
        <v/>
      </c>
      <c r="U1279" s="161"/>
      <c r="V1279" s="151" t="e">
        <f>IF(C1279="",NA(),IF(OR(C1279="Smelter not listed",C1279="Smelter not yet identified"),MATCH($B1279&amp;$D1279,'Smelter Look-up'!$J:$J,0),MATCH($B1279&amp;$C1279,'Smelter Look-up'!$J:$J,0)))</f>
        <v>#N/A</v>
      </c>
      <c r="W1279" s="134"/>
      <c r="X1279" s="134">
        <f t="shared" ca="1" si="16"/>
        <v>0</v>
      </c>
      <c r="Y1279" s="134"/>
      <c r="Z1279" s="134"/>
      <c r="AA1279" s="134"/>
      <c r="AB1279" s="162" t="str">
        <f t="shared" si="17"/>
        <v/>
      </c>
      <c r="AC1279" s="134"/>
      <c r="AD1279" s="134"/>
      <c r="AE1279" s="134"/>
      <c r="AF1279" s="134"/>
      <c r="AG1279" s="134"/>
      <c r="AH1279" s="134"/>
    </row>
    <row r="1280" spans="1:34" ht="12" customHeight="1">
      <c r="A1280" s="160"/>
      <c r="B1280" s="155" t="str">
        <f t="array" ref="B1280">IF(LEN(A1280)=0,"",INDEX('Smelter Look-up'!$A:$A,MATCH($A1280,'Smelter Look-up'!$E:$E,0)))</f>
        <v/>
      </c>
      <c r="C1280" s="158" t="str">
        <f t="array" ref="C1280">IF(LEN(A1280)=0,"",INDEX('Smelter Look-up'!$C:$C,MATCH($A1280,'Smelter Look-up'!$E:$E,0)))</f>
        <v/>
      </c>
      <c r="D1280" s="155"/>
      <c r="E1280" s="155" t="str">
        <f ca="1">IF(ISERROR($V1280),"",OFFSET('Smelter Look-up'!$D$4,$V1280-4,0)&amp;"")</f>
        <v/>
      </c>
      <c r="F1280" s="155" t="str">
        <f ca="1">IF(ISERROR($V1280),"",OFFSET('Smelter Look-up'!$E$4,$V1280-4,0))</f>
        <v/>
      </c>
      <c r="G1280" s="155" t="str">
        <f ca="1">IF(C1280=$X$4,IF(ISERROR($V1280),"Enter smelter details","RMI"),IF(ISERROR($V1280),"",OFFSET('Smelter Look-up'!$F$4,$V1280-4,0)))</f>
        <v/>
      </c>
      <c r="H1280" s="156" t="str">
        <f ca="1">IF(ISERROR($V1280),"",OFFSET('Smelter Look-up'!$G$4,$V1280-4,0))</f>
        <v/>
      </c>
      <c r="I1280" s="157" t="str">
        <f ca="1">IF(ISERROR($V1280),"",OFFSET('Smelter Look-up'!$H$4,$V1280-4,0))</f>
        <v/>
      </c>
      <c r="J1280" s="157" t="str">
        <f ca="1">IF(ISERROR($V1280),"",OFFSET('Smelter Look-up'!$I$4,$V1280-4,0))</f>
        <v/>
      </c>
      <c r="K1280" s="158"/>
      <c r="L1280" s="158"/>
      <c r="M1280" s="158"/>
      <c r="N1280" s="158"/>
      <c r="O1280" s="158"/>
      <c r="P1280" s="157"/>
      <c r="Q1280" s="159"/>
      <c r="R1280" s="155" t="str">
        <f ca="1">IF(ISERROR($V1280),"",OFFSET('Smelter Look-up'!$C$4,$V1280-4,0)&amp;"")</f>
        <v/>
      </c>
      <c r="S1280" s="160" t="str">
        <f t="array" aca="1" ref="S1280" ca="1">IF(B1280="","",IF(ISERROR(MATCH($E1280,CL,0)),"Unknown",INDIRECT("'C'!$A$"&amp;MATCH($E1280,CL,0)+1)))</f>
        <v/>
      </c>
      <c r="T1280" s="160" t="str">
        <f t="array" aca="1" ref="T1280" ca="1">IF(B1280="","",IF(ISERROR(MATCH($J1280,SorP!$B$1:$B$6226,0)),"",INDIRECT("'SorP'!$A$"&amp;MATCH($S1280&amp;$J1280,SorP!C:C,0))))</f>
        <v/>
      </c>
      <c r="U1280" s="161"/>
      <c r="V1280" s="151" t="e">
        <f>IF(C1280="",NA(),IF(OR(C1280="Smelter not listed",C1280="Smelter not yet identified"),MATCH($B1280&amp;$D1280,'Smelter Look-up'!$J:$J,0),MATCH($B1280&amp;$C1280,'Smelter Look-up'!$J:$J,0)))</f>
        <v>#N/A</v>
      </c>
      <c r="W1280" s="134"/>
      <c r="X1280" s="134">
        <f t="shared" ca="1" si="16"/>
        <v>0</v>
      </c>
      <c r="Y1280" s="134"/>
      <c r="Z1280" s="134"/>
      <c r="AA1280" s="134"/>
      <c r="AB1280" s="162" t="str">
        <f t="shared" si="17"/>
        <v/>
      </c>
      <c r="AC1280" s="134"/>
      <c r="AD1280" s="134"/>
      <c r="AE1280" s="134"/>
      <c r="AF1280" s="134"/>
      <c r="AG1280" s="134"/>
      <c r="AH1280" s="134"/>
    </row>
    <row r="1281" spans="1:34" ht="12" customHeight="1">
      <c r="A1281" s="160"/>
      <c r="B1281" s="155" t="str">
        <f t="array" ref="B1281">IF(LEN(A1281)=0,"",INDEX('Smelter Look-up'!$A:$A,MATCH($A1281,'Smelter Look-up'!$E:$E,0)))</f>
        <v/>
      </c>
      <c r="C1281" s="158" t="str">
        <f t="array" ref="C1281">IF(LEN(A1281)=0,"",INDEX('Smelter Look-up'!$C:$C,MATCH($A1281,'Smelter Look-up'!$E:$E,0)))</f>
        <v/>
      </c>
      <c r="D1281" s="155"/>
      <c r="E1281" s="155" t="str">
        <f ca="1">IF(ISERROR($V1281),"",OFFSET('Smelter Look-up'!$D$4,$V1281-4,0)&amp;"")</f>
        <v/>
      </c>
      <c r="F1281" s="155" t="str">
        <f ca="1">IF(ISERROR($V1281),"",OFFSET('Smelter Look-up'!$E$4,$V1281-4,0))</f>
        <v/>
      </c>
      <c r="G1281" s="155" t="str">
        <f ca="1">IF(C1281=$X$4,IF(ISERROR($V1281),"Enter smelter details","RMI"),IF(ISERROR($V1281),"",OFFSET('Smelter Look-up'!$F$4,$V1281-4,0)))</f>
        <v/>
      </c>
      <c r="H1281" s="156" t="str">
        <f ca="1">IF(ISERROR($V1281),"",OFFSET('Smelter Look-up'!$G$4,$V1281-4,0))</f>
        <v/>
      </c>
      <c r="I1281" s="157" t="str">
        <f ca="1">IF(ISERROR($V1281),"",OFFSET('Smelter Look-up'!$H$4,$V1281-4,0))</f>
        <v/>
      </c>
      <c r="J1281" s="157" t="str">
        <f ca="1">IF(ISERROR($V1281),"",OFFSET('Smelter Look-up'!$I$4,$V1281-4,0))</f>
        <v/>
      </c>
      <c r="K1281" s="158"/>
      <c r="L1281" s="158"/>
      <c r="M1281" s="158"/>
      <c r="N1281" s="158"/>
      <c r="O1281" s="158"/>
      <c r="P1281" s="157"/>
      <c r="Q1281" s="159"/>
      <c r="R1281" s="155" t="str">
        <f ca="1">IF(ISERROR($V1281),"",OFFSET('Smelter Look-up'!$C$4,$V1281-4,0)&amp;"")</f>
        <v/>
      </c>
      <c r="S1281" s="160" t="str">
        <f t="array" aca="1" ref="S1281" ca="1">IF(B1281="","",IF(ISERROR(MATCH($E1281,CL,0)),"Unknown",INDIRECT("'C'!$A$"&amp;MATCH($E1281,CL,0)+1)))</f>
        <v/>
      </c>
      <c r="T1281" s="160" t="str">
        <f t="array" aca="1" ref="T1281" ca="1">IF(B1281="","",IF(ISERROR(MATCH($J1281,SorP!$B$1:$B$6226,0)),"",INDIRECT("'SorP'!$A$"&amp;MATCH($S1281&amp;$J1281,SorP!C:C,0))))</f>
        <v/>
      </c>
      <c r="U1281" s="161"/>
      <c r="V1281" s="151" t="e">
        <f>IF(C1281="",NA(),IF(OR(C1281="Smelter not listed",C1281="Smelter not yet identified"),MATCH($B1281&amp;$D1281,'Smelter Look-up'!$J:$J,0),MATCH($B1281&amp;$C1281,'Smelter Look-up'!$J:$J,0)))</f>
        <v>#N/A</v>
      </c>
      <c r="W1281" s="134"/>
      <c r="X1281" s="134">
        <f t="shared" ca="1" si="16"/>
        <v>0</v>
      </c>
      <c r="Y1281" s="134"/>
      <c r="Z1281" s="134"/>
      <c r="AA1281" s="134"/>
      <c r="AB1281" s="162" t="str">
        <f t="shared" si="17"/>
        <v/>
      </c>
      <c r="AC1281" s="134"/>
      <c r="AD1281" s="134"/>
      <c r="AE1281" s="134"/>
      <c r="AF1281" s="134"/>
      <c r="AG1281" s="134"/>
      <c r="AH1281" s="134"/>
    </row>
    <row r="1282" spans="1:34" ht="12" customHeight="1">
      <c r="A1282" s="160"/>
      <c r="B1282" s="155" t="str">
        <f t="array" ref="B1282">IF(LEN(A1282)=0,"",INDEX('Smelter Look-up'!$A:$A,MATCH($A1282,'Smelter Look-up'!$E:$E,0)))</f>
        <v/>
      </c>
      <c r="C1282" s="158" t="str">
        <f t="array" ref="C1282">IF(LEN(A1282)=0,"",INDEX('Smelter Look-up'!$C:$C,MATCH($A1282,'Smelter Look-up'!$E:$E,0)))</f>
        <v/>
      </c>
      <c r="D1282" s="155"/>
      <c r="E1282" s="155" t="str">
        <f ca="1">IF(ISERROR($V1282),"",OFFSET('Smelter Look-up'!$D$4,$V1282-4,0)&amp;"")</f>
        <v/>
      </c>
      <c r="F1282" s="155" t="str">
        <f ca="1">IF(ISERROR($V1282),"",OFFSET('Smelter Look-up'!$E$4,$V1282-4,0))</f>
        <v/>
      </c>
      <c r="G1282" s="155" t="str">
        <f ca="1">IF(C1282=$X$4,IF(ISERROR($V1282),"Enter smelter details","RMI"),IF(ISERROR($V1282),"",OFFSET('Smelter Look-up'!$F$4,$V1282-4,0)))</f>
        <v/>
      </c>
      <c r="H1282" s="156" t="str">
        <f ca="1">IF(ISERROR($V1282),"",OFFSET('Smelter Look-up'!$G$4,$V1282-4,0))</f>
        <v/>
      </c>
      <c r="I1282" s="157" t="str">
        <f ca="1">IF(ISERROR($V1282),"",OFFSET('Smelter Look-up'!$H$4,$V1282-4,0))</f>
        <v/>
      </c>
      <c r="J1282" s="157" t="str">
        <f ca="1">IF(ISERROR($V1282),"",OFFSET('Smelter Look-up'!$I$4,$V1282-4,0))</f>
        <v/>
      </c>
      <c r="K1282" s="158"/>
      <c r="L1282" s="158"/>
      <c r="M1282" s="158"/>
      <c r="N1282" s="158"/>
      <c r="O1282" s="158"/>
      <c r="P1282" s="157"/>
      <c r="Q1282" s="159"/>
      <c r="R1282" s="155" t="str">
        <f ca="1">IF(ISERROR($V1282),"",OFFSET('Smelter Look-up'!$C$4,$V1282-4,0)&amp;"")</f>
        <v/>
      </c>
      <c r="S1282" s="160" t="str">
        <f t="array" aca="1" ref="S1282" ca="1">IF(B1282="","",IF(ISERROR(MATCH($E1282,CL,0)),"Unknown",INDIRECT("'C'!$A$"&amp;MATCH($E1282,CL,0)+1)))</f>
        <v/>
      </c>
      <c r="T1282" s="160" t="str">
        <f t="array" aca="1" ref="T1282" ca="1">IF(B1282="","",IF(ISERROR(MATCH($J1282,SorP!$B$1:$B$6226,0)),"",INDIRECT("'SorP'!$A$"&amp;MATCH($S1282&amp;$J1282,SorP!C:C,0))))</f>
        <v/>
      </c>
      <c r="U1282" s="161"/>
      <c r="V1282" s="151" t="e">
        <f>IF(C1282="",NA(),IF(OR(C1282="Smelter not listed",C1282="Smelter not yet identified"),MATCH($B1282&amp;$D1282,'Smelter Look-up'!$J:$J,0),MATCH($B1282&amp;$C1282,'Smelter Look-up'!$J:$J,0)))</f>
        <v>#N/A</v>
      </c>
      <c r="W1282" s="134"/>
      <c r="X1282" s="134">
        <f t="shared" ca="1" si="16"/>
        <v>0</v>
      </c>
      <c r="Y1282" s="134"/>
      <c r="Z1282" s="134"/>
      <c r="AA1282" s="134"/>
      <c r="AB1282" s="162" t="str">
        <f t="shared" si="17"/>
        <v/>
      </c>
      <c r="AC1282" s="134"/>
      <c r="AD1282" s="134"/>
      <c r="AE1282" s="134"/>
      <c r="AF1282" s="134"/>
      <c r="AG1282" s="134"/>
      <c r="AH1282" s="134"/>
    </row>
    <row r="1283" spans="1:34" ht="12" customHeight="1">
      <c r="A1283" s="160"/>
      <c r="B1283" s="155" t="str">
        <f t="array" ref="B1283">IF(LEN(A1283)=0,"",INDEX('Smelter Look-up'!$A:$A,MATCH($A1283,'Smelter Look-up'!$E:$E,0)))</f>
        <v/>
      </c>
      <c r="C1283" s="158" t="str">
        <f t="array" ref="C1283">IF(LEN(A1283)=0,"",INDEX('Smelter Look-up'!$C:$C,MATCH($A1283,'Smelter Look-up'!$E:$E,0)))</f>
        <v/>
      </c>
      <c r="D1283" s="155"/>
      <c r="E1283" s="155" t="str">
        <f ca="1">IF(ISERROR($V1283),"",OFFSET('Smelter Look-up'!$D$4,$V1283-4,0)&amp;"")</f>
        <v/>
      </c>
      <c r="F1283" s="155" t="str">
        <f ca="1">IF(ISERROR($V1283),"",OFFSET('Smelter Look-up'!$E$4,$V1283-4,0))</f>
        <v/>
      </c>
      <c r="G1283" s="155" t="str">
        <f ca="1">IF(C1283=$X$4,IF(ISERROR($V1283),"Enter smelter details","RMI"),IF(ISERROR($V1283),"",OFFSET('Smelter Look-up'!$F$4,$V1283-4,0)))</f>
        <v/>
      </c>
      <c r="H1283" s="156" t="str">
        <f ca="1">IF(ISERROR($V1283),"",OFFSET('Smelter Look-up'!$G$4,$V1283-4,0))</f>
        <v/>
      </c>
      <c r="I1283" s="157" t="str">
        <f ca="1">IF(ISERROR($V1283),"",OFFSET('Smelter Look-up'!$H$4,$V1283-4,0))</f>
        <v/>
      </c>
      <c r="J1283" s="157" t="str">
        <f ca="1">IF(ISERROR($V1283),"",OFFSET('Smelter Look-up'!$I$4,$V1283-4,0))</f>
        <v/>
      </c>
      <c r="K1283" s="158"/>
      <c r="L1283" s="158"/>
      <c r="M1283" s="158"/>
      <c r="N1283" s="158"/>
      <c r="O1283" s="158"/>
      <c r="P1283" s="157"/>
      <c r="Q1283" s="159"/>
      <c r="R1283" s="155" t="str">
        <f ca="1">IF(ISERROR($V1283),"",OFFSET('Smelter Look-up'!$C$4,$V1283-4,0)&amp;"")</f>
        <v/>
      </c>
      <c r="S1283" s="160" t="str">
        <f t="array" aca="1" ref="S1283" ca="1">IF(B1283="","",IF(ISERROR(MATCH($E1283,CL,0)),"Unknown",INDIRECT("'C'!$A$"&amp;MATCH($E1283,CL,0)+1)))</f>
        <v/>
      </c>
      <c r="T1283" s="160" t="str">
        <f t="array" aca="1" ref="T1283" ca="1">IF(B1283="","",IF(ISERROR(MATCH($J1283,SorP!$B$1:$B$6226,0)),"",INDIRECT("'SorP'!$A$"&amp;MATCH($S1283&amp;$J1283,SorP!C:C,0))))</f>
        <v/>
      </c>
      <c r="U1283" s="161"/>
      <c r="V1283" s="151" t="e">
        <f>IF(C1283="",NA(),IF(OR(C1283="Smelter not listed",C1283="Smelter not yet identified"),MATCH($B1283&amp;$D1283,'Smelter Look-up'!$J:$J,0),MATCH($B1283&amp;$C1283,'Smelter Look-up'!$J:$J,0)))</f>
        <v>#N/A</v>
      </c>
      <c r="W1283" s="134"/>
      <c r="X1283" s="134">
        <f t="shared" ca="1" si="16"/>
        <v>0</v>
      </c>
      <c r="Y1283" s="134"/>
      <c r="Z1283" s="134"/>
      <c r="AA1283" s="134"/>
      <c r="AB1283" s="162" t="str">
        <f t="shared" si="17"/>
        <v/>
      </c>
      <c r="AC1283" s="134"/>
      <c r="AD1283" s="134"/>
      <c r="AE1283" s="134"/>
      <c r="AF1283" s="134"/>
      <c r="AG1283" s="134"/>
      <c r="AH1283" s="134"/>
    </row>
    <row r="1284" spans="1:34" ht="12" customHeight="1">
      <c r="A1284" s="160"/>
      <c r="B1284" s="155" t="str">
        <f t="array" ref="B1284">IF(LEN(A1284)=0,"",INDEX('Smelter Look-up'!$A:$A,MATCH($A1284,'Smelter Look-up'!$E:$E,0)))</f>
        <v/>
      </c>
      <c r="C1284" s="158" t="str">
        <f t="array" ref="C1284">IF(LEN(A1284)=0,"",INDEX('Smelter Look-up'!$C:$C,MATCH($A1284,'Smelter Look-up'!$E:$E,0)))</f>
        <v/>
      </c>
      <c r="D1284" s="155"/>
      <c r="E1284" s="155" t="str">
        <f ca="1">IF(ISERROR($V1284),"",OFFSET('Smelter Look-up'!$D$4,$V1284-4,0)&amp;"")</f>
        <v/>
      </c>
      <c r="F1284" s="155" t="str">
        <f ca="1">IF(ISERROR($V1284),"",OFFSET('Smelter Look-up'!$E$4,$V1284-4,0))</f>
        <v/>
      </c>
      <c r="G1284" s="155" t="str">
        <f ca="1">IF(C1284=$X$4,IF(ISERROR($V1284),"Enter smelter details","RMI"),IF(ISERROR($V1284),"",OFFSET('Smelter Look-up'!$F$4,$V1284-4,0)))</f>
        <v/>
      </c>
      <c r="H1284" s="156" t="str">
        <f ca="1">IF(ISERROR($V1284),"",OFFSET('Smelter Look-up'!$G$4,$V1284-4,0))</f>
        <v/>
      </c>
      <c r="I1284" s="157" t="str">
        <f ca="1">IF(ISERROR($V1284),"",OFFSET('Smelter Look-up'!$H$4,$V1284-4,0))</f>
        <v/>
      </c>
      <c r="J1284" s="157" t="str">
        <f ca="1">IF(ISERROR($V1284),"",OFFSET('Smelter Look-up'!$I$4,$V1284-4,0))</f>
        <v/>
      </c>
      <c r="K1284" s="158"/>
      <c r="L1284" s="158"/>
      <c r="M1284" s="158"/>
      <c r="N1284" s="158"/>
      <c r="O1284" s="158"/>
      <c r="P1284" s="157"/>
      <c r="Q1284" s="159"/>
      <c r="R1284" s="155" t="str">
        <f ca="1">IF(ISERROR($V1284),"",OFFSET('Smelter Look-up'!$C$4,$V1284-4,0)&amp;"")</f>
        <v/>
      </c>
      <c r="S1284" s="160" t="str">
        <f t="array" aca="1" ref="S1284" ca="1">IF(B1284="","",IF(ISERROR(MATCH($E1284,CL,0)),"Unknown",INDIRECT("'C'!$A$"&amp;MATCH($E1284,CL,0)+1)))</f>
        <v/>
      </c>
      <c r="T1284" s="160" t="str">
        <f t="array" aca="1" ref="T1284" ca="1">IF(B1284="","",IF(ISERROR(MATCH($J1284,SorP!$B$1:$B$6226,0)),"",INDIRECT("'SorP'!$A$"&amp;MATCH($S1284&amp;$J1284,SorP!C:C,0))))</f>
        <v/>
      </c>
      <c r="U1284" s="161"/>
      <c r="V1284" s="151" t="e">
        <f>IF(C1284="",NA(),IF(OR(C1284="Smelter not listed",C1284="Smelter not yet identified"),MATCH($B1284&amp;$D1284,'Smelter Look-up'!$J:$J,0),MATCH($B1284&amp;$C1284,'Smelter Look-up'!$J:$J,0)))</f>
        <v>#N/A</v>
      </c>
      <c r="W1284" s="134"/>
      <c r="X1284" s="134">
        <f t="shared" ca="1" si="16"/>
        <v>0</v>
      </c>
      <c r="Y1284" s="134"/>
      <c r="Z1284" s="134"/>
      <c r="AA1284" s="134"/>
      <c r="AB1284" s="162" t="str">
        <f t="shared" si="17"/>
        <v/>
      </c>
      <c r="AC1284" s="134"/>
      <c r="AD1284" s="134"/>
      <c r="AE1284" s="134"/>
      <c r="AF1284" s="134"/>
      <c r="AG1284" s="134"/>
      <c r="AH1284" s="134"/>
    </row>
    <row r="1285" spans="1:34" ht="12" customHeight="1">
      <c r="A1285" s="160"/>
      <c r="B1285" s="155" t="str">
        <f t="array" ref="B1285">IF(LEN(A1285)=0,"",INDEX('Smelter Look-up'!$A:$A,MATCH($A1285,'Smelter Look-up'!$E:$E,0)))</f>
        <v/>
      </c>
      <c r="C1285" s="158" t="str">
        <f t="array" ref="C1285">IF(LEN(A1285)=0,"",INDEX('Smelter Look-up'!$C:$C,MATCH($A1285,'Smelter Look-up'!$E:$E,0)))</f>
        <v/>
      </c>
      <c r="D1285" s="155"/>
      <c r="E1285" s="155" t="str">
        <f ca="1">IF(ISERROR($V1285),"",OFFSET('Smelter Look-up'!$D$4,$V1285-4,0)&amp;"")</f>
        <v/>
      </c>
      <c r="F1285" s="155" t="str">
        <f ca="1">IF(ISERROR($V1285),"",OFFSET('Smelter Look-up'!$E$4,$V1285-4,0))</f>
        <v/>
      </c>
      <c r="G1285" s="155" t="str">
        <f ca="1">IF(C1285=$X$4,IF(ISERROR($V1285),"Enter smelter details","RMI"),IF(ISERROR($V1285),"",OFFSET('Smelter Look-up'!$F$4,$V1285-4,0)))</f>
        <v/>
      </c>
      <c r="H1285" s="156" t="str">
        <f ca="1">IF(ISERROR($V1285),"",OFFSET('Smelter Look-up'!$G$4,$V1285-4,0))</f>
        <v/>
      </c>
      <c r="I1285" s="157" t="str">
        <f ca="1">IF(ISERROR($V1285),"",OFFSET('Smelter Look-up'!$H$4,$V1285-4,0))</f>
        <v/>
      </c>
      <c r="J1285" s="157" t="str">
        <f ca="1">IF(ISERROR($V1285),"",OFFSET('Smelter Look-up'!$I$4,$V1285-4,0))</f>
        <v/>
      </c>
      <c r="K1285" s="158"/>
      <c r="L1285" s="158"/>
      <c r="M1285" s="158"/>
      <c r="N1285" s="158"/>
      <c r="O1285" s="158"/>
      <c r="P1285" s="157"/>
      <c r="Q1285" s="159"/>
      <c r="R1285" s="155" t="str">
        <f ca="1">IF(ISERROR($V1285),"",OFFSET('Smelter Look-up'!$C$4,$V1285-4,0)&amp;"")</f>
        <v/>
      </c>
      <c r="S1285" s="160" t="str">
        <f t="array" aca="1" ref="S1285" ca="1">IF(B1285="","",IF(ISERROR(MATCH($E1285,CL,0)),"Unknown",INDIRECT("'C'!$A$"&amp;MATCH($E1285,CL,0)+1)))</f>
        <v/>
      </c>
      <c r="T1285" s="160" t="str">
        <f t="array" aca="1" ref="T1285" ca="1">IF(B1285="","",IF(ISERROR(MATCH($J1285,SorP!$B$1:$B$6226,0)),"",INDIRECT("'SorP'!$A$"&amp;MATCH($S1285&amp;$J1285,SorP!C:C,0))))</f>
        <v/>
      </c>
      <c r="U1285" s="161"/>
      <c r="V1285" s="151" t="e">
        <f>IF(C1285="",NA(),IF(OR(C1285="Smelter not listed",C1285="Smelter not yet identified"),MATCH($B1285&amp;$D1285,'Smelter Look-up'!$J:$J,0),MATCH($B1285&amp;$C1285,'Smelter Look-up'!$J:$J,0)))</f>
        <v>#N/A</v>
      </c>
      <c r="W1285" s="134"/>
      <c r="X1285" s="134">
        <f t="shared" ca="1" si="16"/>
        <v>0</v>
      </c>
      <c r="Y1285" s="134"/>
      <c r="Z1285" s="134"/>
      <c r="AA1285" s="134"/>
      <c r="AB1285" s="162" t="str">
        <f t="shared" si="17"/>
        <v/>
      </c>
      <c r="AC1285" s="134"/>
      <c r="AD1285" s="134"/>
      <c r="AE1285" s="134"/>
      <c r="AF1285" s="134"/>
      <c r="AG1285" s="134"/>
      <c r="AH1285" s="134"/>
    </row>
    <row r="1286" spans="1:34" ht="12" customHeight="1">
      <c r="A1286" s="160"/>
      <c r="B1286" s="155" t="str">
        <f t="array" ref="B1286">IF(LEN(A1286)=0,"",INDEX('Smelter Look-up'!$A:$A,MATCH($A1286,'Smelter Look-up'!$E:$E,0)))</f>
        <v/>
      </c>
      <c r="C1286" s="158" t="str">
        <f t="array" ref="C1286">IF(LEN(A1286)=0,"",INDEX('Smelter Look-up'!$C:$C,MATCH($A1286,'Smelter Look-up'!$E:$E,0)))</f>
        <v/>
      </c>
      <c r="D1286" s="155"/>
      <c r="E1286" s="155" t="str">
        <f ca="1">IF(ISERROR($V1286),"",OFFSET('Smelter Look-up'!$D$4,$V1286-4,0)&amp;"")</f>
        <v/>
      </c>
      <c r="F1286" s="155" t="str">
        <f ca="1">IF(ISERROR($V1286),"",OFFSET('Smelter Look-up'!$E$4,$V1286-4,0))</f>
        <v/>
      </c>
      <c r="G1286" s="155" t="str">
        <f ca="1">IF(C1286=$X$4,IF(ISERROR($V1286),"Enter smelter details","RMI"),IF(ISERROR($V1286),"",OFFSET('Smelter Look-up'!$F$4,$V1286-4,0)))</f>
        <v/>
      </c>
      <c r="H1286" s="156" t="str">
        <f ca="1">IF(ISERROR($V1286),"",OFFSET('Smelter Look-up'!$G$4,$V1286-4,0))</f>
        <v/>
      </c>
      <c r="I1286" s="157" t="str">
        <f ca="1">IF(ISERROR($V1286),"",OFFSET('Smelter Look-up'!$H$4,$V1286-4,0))</f>
        <v/>
      </c>
      <c r="J1286" s="157" t="str">
        <f ca="1">IF(ISERROR($V1286),"",OFFSET('Smelter Look-up'!$I$4,$V1286-4,0))</f>
        <v/>
      </c>
      <c r="K1286" s="158"/>
      <c r="L1286" s="158"/>
      <c r="M1286" s="158"/>
      <c r="N1286" s="158"/>
      <c r="O1286" s="158"/>
      <c r="P1286" s="157"/>
      <c r="Q1286" s="159"/>
      <c r="R1286" s="155" t="str">
        <f ca="1">IF(ISERROR($V1286),"",OFFSET('Smelter Look-up'!$C$4,$V1286-4,0)&amp;"")</f>
        <v/>
      </c>
      <c r="S1286" s="160" t="str">
        <f t="array" aca="1" ref="S1286" ca="1">IF(B1286="","",IF(ISERROR(MATCH($E1286,CL,0)),"Unknown",INDIRECT("'C'!$A$"&amp;MATCH($E1286,CL,0)+1)))</f>
        <v/>
      </c>
      <c r="T1286" s="160" t="str">
        <f t="array" aca="1" ref="T1286" ca="1">IF(B1286="","",IF(ISERROR(MATCH($J1286,SorP!$B$1:$B$6226,0)),"",INDIRECT("'SorP'!$A$"&amp;MATCH($S1286&amp;$J1286,SorP!C:C,0))))</f>
        <v/>
      </c>
      <c r="U1286" s="161"/>
      <c r="V1286" s="151" t="e">
        <f>IF(C1286="",NA(),IF(OR(C1286="Smelter not listed",C1286="Smelter not yet identified"),MATCH($B1286&amp;$D1286,'Smelter Look-up'!$J:$J,0),MATCH($B1286&amp;$C1286,'Smelter Look-up'!$J:$J,0)))</f>
        <v>#N/A</v>
      </c>
      <c r="W1286" s="134"/>
      <c r="X1286" s="134">
        <f t="shared" ca="1" si="16"/>
        <v>0</v>
      </c>
      <c r="Y1286" s="134"/>
      <c r="Z1286" s="134"/>
      <c r="AA1286" s="134"/>
      <c r="AB1286" s="162" t="str">
        <f t="shared" si="17"/>
        <v/>
      </c>
      <c r="AC1286" s="134"/>
      <c r="AD1286" s="134"/>
      <c r="AE1286" s="134"/>
      <c r="AF1286" s="134"/>
      <c r="AG1286" s="134"/>
      <c r="AH1286" s="134"/>
    </row>
    <row r="1287" spans="1:34" ht="12" customHeight="1">
      <c r="A1287" s="160"/>
      <c r="B1287" s="155" t="str">
        <f t="array" ref="B1287">IF(LEN(A1287)=0,"",INDEX('Smelter Look-up'!$A:$A,MATCH($A1287,'Smelter Look-up'!$E:$E,0)))</f>
        <v/>
      </c>
      <c r="C1287" s="158" t="str">
        <f t="array" ref="C1287">IF(LEN(A1287)=0,"",INDEX('Smelter Look-up'!$C:$C,MATCH($A1287,'Smelter Look-up'!$E:$E,0)))</f>
        <v/>
      </c>
      <c r="D1287" s="155"/>
      <c r="E1287" s="155" t="str">
        <f ca="1">IF(ISERROR($V1287),"",OFFSET('Smelter Look-up'!$D$4,$V1287-4,0)&amp;"")</f>
        <v/>
      </c>
      <c r="F1287" s="155" t="str">
        <f ca="1">IF(ISERROR($V1287),"",OFFSET('Smelter Look-up'!$E$4,$V1287-4,0))</f>
        <v/>
      </c>
      <c r="G1287" s="155" t="str">
        <f ca="1">IF(C1287=$X$4,IF(ISERROR($V1287),"Enter smelter details","RMI"),IF(ISERROR($V1287),"",OFFSET('Smelter Look-up'!$F$4,$V1287-4,0)))</f>
        <v/>
      </c>
      <c r="H1287" s="156" t="str">
        <f ca="1">IF(ISERROR($V1287),"",OFFSET('Smelter Look-up'!$G$4,$V1287-4,0))</f>
        <v/>
      </c>
      <c r="I1287" s="157" t="str">
        <f ca="1">IF(ISERROR($V1287),"",OFFSET('Smelter Look-up'!$H$4,$V1287-4,0))</f>
        <v/>
      </c>
      <c r="J1287" s="157" t="str">
        <f ca="1">IF(ISERROR($V1287),"",OFFSET('Smelter Look-up'!$I$4,$V1287-4,0))</f>
        <v/>
      </c>
      <c r="K1287" s="158"/>
      <c r="L1287" s="158"/>
      <c r="M1287" s="158"/>
      <c r="N1287" s="158"/>
      <c r="O1287" s="158"/>
      <c r="P1287" s="157"/>
      <c r="Q1287" s="159"/>
      <c r="R1287" s="155" t="str">
        <f ca="1">IF(ISERROR($V1287),"",OFFSET('Smelter Look-up'!$C$4,$V1287-4,0)&amp;"")</f>
        <v/>
      </c>
      <c r="S1287" s="160" t="str">
        <f t="array" aca="1" ref="S1287" ca="1">IF(B1287="","",IF(ISERROR(MATCH($E1287,CL,0)),"Unknown",INDIRECT("'C'!$A$"&amp;MATCH($E1287,CL,0)+1)))</f>
        <v/>
      </c>
      <c r="T1287" s="160" t="str">
        <f t="array" aca="1" ref="T1287" ca="1">IF(B1287="","",IF(ISERROR(MATCH($J1287,SorP!$B$1:$B$6226,0)),"",INDIRECT("'SorP'!$A$"&amp;MATCH($S1287&amp;$J1287,SorP!C:C,0))))</f>
        <v/>
      </c>
      <c r="U1287" s="161"/>
      <c r="V1287" s="151" t="e">
        <f>IF(C1287="",NA(),IF(OR(C1287="Smelter not listed",C1287="Smelter not yet identified"),MATCH($B1287&amp;$D1287,'Smelter Look-up'!$J:$J,0),MATCH($B1287&amp;$C1287,'Smelter Look-up'!$J:$J,0)))</f>
        <v>#N/A</v>
      </c>
      <c r="W1287" s="134"/>
      <c r="X1287" s="134">
        <f t="shared" ca="1" si="16"/>
        <v>0</v>
      </c>
      <c r="Y1287" s="134"/>
      <c r="Z1287" s="134"/>
      <c r="AA1287" s="134"/>
      <c r="AB1287" s="162" t="str">
        <f t="shared" si="17"/>
        <v/>
      </c>
      <c r="AC1287" s="134"/>
      <c r="AD1287" s="134"/>
      <c r="AE1287" s="134"/>
      <c r="AF1287" s="134"/>
      <c r="AG1287" s="134"/>
      <c r="AH1287" s="134"/>
    </row>
    <row r="1288" spans="1:34" ht="12" customHeight="1">
      <c r="A1288" s="160"/>
      <c r="B1288" s="155" t="str">
        <f t="array" ref="B1288">IF(LEN(A1288)=0,"",INDEX('Smelter Look-up'!$A:$A,MATCH($A1288,'Smelter Look-up'!$E:$E,0)))</f>
        <v/>
      </c>
      <c r="C1288" s="158" t="str">
        <f t="array" ref="C1288">IF(LEN(A1288)=0,"",INDEX('Smelter Look-up'!$C:$C,MATCH($A1288,'Smelter Look-up'!$E:$E,0)))</f>
        <v/>
      </c>
      <c r="D1288" s="155"/>
      <c r="E1288" s="155" t="str">
        <f ca="1">IF(ISERROR($V1288),"",OFFSET('Smelter Look-up'!$D$4,$V1288-4,0)&amp;"")</f>
        <v/>
      </c>
      <c r="F1288" s="155" t="str">
        <f ca="1">IF(ISERROR($V1288),"",OFFSET('Smelter Look-up'!$E$4,$V1288-4,0))</f>
        <v/>
      </c>
      <c r="G1288" s="155" t="str">
        <f ca="1">IF(C1288=$X$4,IF(ISERROR($V1288),"Enter smelter details","RMI"),IF(ISERROR($V1288),"",OFFSET('Smelter Look-up'!$F$4,$V1288-4,0)))</f>
        <v/>
      </c>
      <c r="H1288" s="156" t="str">
        <f ca="1">IF(ISERROR($V1288),"",OFFSET('Smelter Look-up'!$G$4,$V1288-4,0))</f>
        <v/>
      </c>
      <c r="I1288" s="157" t="str">
        <f ca="1">IF(ISERROR($V1288),"",OFFSET('Smelter Look-up'!$H$4,$V1288-4,0))</f>
        <v/>
      </c>
      <c r="J1288" s="157" t="str">
        <f ca="1">IF(ISERROR($V1288),"",OFFSET('Smelter Look-up'!$I$4,$V1288-4,0))</f>
        <v/>
      </c>
      <c r="K1288" s="158"/>
      <c r="L1288" s="158"/>
      <c r="M1288" s="158"/>
      <c r="N1288" s="158"/>
      <c r="O1288" s="158"/>
      <c r="P1288" s="157"/>
      <c r="Q1288" s="159"/>
      <c r="R1288" s="155" t="str">
        <f ca="1">IF(ISERROR($V1288),"",OFFSET('Smelter Look-up'!$C$4,$V1288-4,0)&amp;"")</f>
        <v/>
      </c>
      <c r="S1288" s="160" t="str">
        <f t="array" aca="1" ref="S1288" ca="1">IF(B1288="","",IF(ISERROR(MATCH($E1288,CL,0)),"Unknown",INDIRECT("'C'!$A$"&amp;MATCH($E1288,CL,0)+1)))</f>
        <v/>
      </c>
      <c r="T1288" s="160" t="str">
        <f t="array" aca="1" ref="T1288" ca="1">IF(B1288="","",IF(ISERROR(MATCH($J1288,SorP!$B$1:$B$6226,0)),"",INDIRECT("'SorP'!$A$"&amp;MATCH($S1288&amp;$J1288,SorP!C:C,0))))</f>
        <v/>
      </c>
      <c r="U1288" s="161"/>
      <c r="V1288" s="151" t="e">
        <f>IF(C1288="",NA(),IF(OR(C1288="Smelter not listed",C1288="Smelter not yet identified"),MATCH($B1288&amp;$D1288,'Smelter Look-up'!$J:$J,0),MATCH($B1288&amp;$C1288,'Smelter Look-up'!$J:$J,0)))</f>
        <v>#N/A</v>
      </c>
      <c r="W1288" s="134"/>
      <c r="X1288" s="134">
        <f t="shared" ca="1" si="16"/>
        <v>0</v>
      </c>
      <c r="Y1288" s="134"/>
      <c r="Z1288" s="134"/>
      <c r="AA1288" s="134"/>
      <c r="AB1288" s="162" t="str">
        <f t="shared" si="17"/>
        <v/>
      </c>
      <c r="AC1288" s="134"/>
      <c r="AD1288" s="134"/>
      <c r="AE1288" s="134"/>
      <c r="AF1288" s="134"/>
      <c r="AG1288" s="134"/>
      <c r="AH1288" s="134"/>
    </row>
    <row r="1289" spans="1:34" ht="12" customHeight="1">
      <c r="A1289" s="160"/>
      <c r="B1289" s="155" t="str">
        <f t="array" ref="B1289">IF(LEN(A1289)=0,"",INDEX('Smelter Look-up'!$A:$A,MATCH($A1289,'Smelter Look-up'!$E:$E,0)))</f>
        <v/>
      </c>
      <c r="C1289" s="158" t="str">
        <f t="array" ref="C1289">IF(LEN(A1289)=0,"",INDEX('Smelter Look-up'!$C:$C,MATCH($A1289,'Smelter Look-up'!$E:$E,0)))</f>
        <v/>
      </c>
      <c r="D1289" s="155"/>
      <c r="E1289" s="155" t="str">
        <f ca="1">IF(ISERROR($V1289),"",OFFSET('Smelter Look-up'!$D$4,$V1289-4,0)&amp;"")</f>
        <v/>
      </c>
      <c r="F1289" s="155" t="str">
        <f ca="1">IF(ISERROR($V1289),"",OFFSET('Smelter Look-up'!$E$4,$V1289-4,0))</f>
        <v/>
      </c>
      <c r="G1289" s="155" t="str">
        <f ca="1">IF(C1289=$X$4,IF(ISERROR($V1289),"Enter smelter details","RMI"),IF(ISERROR($V1289),"",OFFSET('Smelter Look-up'!$F$4,$V1289-4,0)))</f>
        <v/>
      </c>
      <c r="H1289" s="156" t="str">
        <f ca="1">IF(ISERROR($V1289),"",OFFSET('Smelter Look-up'!$G$4,$V1289-4,0))</f>
        <v/>
      </c>
      <c r="I1289" s="157" t="str">
        <f ca="1">IF(ISERROR($V1289),"",OFFSET('Smelter Look-up'!$H$4,$V1289-4,0))</f>
        <v/>
      </c>
      <c r="J1289" s="157" t="str">
        <f ca="1">IF(ISERROR($V1289),"",OFFSET('Smelter Look-up'!$I$4,$V1289-4,0))</f>
        <v/>
      </c>
      <c r="K1289" s="158"/>
      <c r="L1289" s="158"/>
      <c r="M1289" s="158"/>
      <c r="N1289" s="158"/>
      <c r="O1289" s="158"/>
      <c r="P1289" s="157"/>
      <c r="Q1289" s="159"/>
      <c r="R1289" s="155" t="str">
        <f ca="1">IF(ISERROR($V1289),"",OFFSET('Smelter Look-up'!$C$4,$V1289-4,0)&amp;"")</f>
        <v/>
      </c>
      <c r="S1289" s="160" t="str">
        <f t="array" aca="1" ref="S1289" ca="1">IF(B1289="","",IF(ISERROR(MATCH($E1289,CL,0)),"Unknown",INDIRECT("'C'!$A$"&amp;MATCH($E1289,CL,0)+1)))</f>
        <v/>
      </c>
      <c r="T1289" s="160" t="str">
        <f t="array" aca="1" ref="T1289" ca="1">IF(B1289="","",IF(ISERROR(MATCH($J1289,SorP!$B$1:$B$6226,0)),"",INDIRECT("'SorP'!$A$"&amp;MATCH($S1289&amp;$J1289,SorP!C:C,0))))</f>
        <v/>
      </c>
      <c r="U1289" s="161"/>
      <c r="V1289" s="151" t="e">
        <f>IF(C1289="",NA(),IF(OR(C1289="Smelter not listed",C1289="Smelter not yet identified"),MATCH($B1289&amp;$D1289,'Smelter Look-up'!$J:$J,0),MATCH($B1289&amp;$C1289,'Smelter Look-up'!$J:$J,0)))</f>
        <v>#N/A</v>
      </c>
      <c r="W1289" s="134"/>
      <c r="X1289" s="134">
        <f t="shared" ca="1" si="16"/>
        <v>0</v>
      </c>
      <c r="Y1289" s="134"/>
      <c r="Z1289" s="134"/>
      <c r="AA1289" s="134"/>
      <c r="AB1289" s="162" t="str">
        <f t="shared" si="17"/>
        <v/>
      </c>
      <c r="AC1289" s="134"/>
      <c r="AD1289" s="134"/>
      <c r="AE1289" s="134"/>
      <c r="AF1289" s="134"/>
      <c r="AG1289" s="134"/>
      <c r="AH1289" s="134"/>
    </row>
    <row r="1290" spans="1:34" ht="12" customHeight="1">
      <c r="A1290" s="160"/>
      <c r="B1290" s="155" t="str">
        <f t="array" ref="B1290">IF(LEN(A1290)=0,"",INDEX('Smelter Look-up'!$A:$A,MATCH($A1290,'Smelter Look-up'!$E:$E,0)))</f>
        <v/>
      </c>
      <c r="C1290" s="158" t="str">
        <f t="array" ref="C1290">IF(LEN(A1290)=0,"",INDEX('Smelter Look-up'!$C:$C,MATCH($A1290,'Smelter Look-up'!$E:$E,0)))</f>
        <v/>
      </c>
      <c r="D1290" s="155"/>
      <c r="E1290" s="155" t="str">
        <f ca="1">IF(ISERROR($V1290),"",OFFSET('Smelter Look-up'!$D$4,$V1290-4,0)&amp;"")</f>
        <v/>
      </c>
      <c r="F1290" s="155" t="str">
        <f ca="1">IF(ISERROR($V1290),"",OFFSET('Smelter Look-up'!$E$4,$V1290-4,0))</f>
        <v/>
      </c>
      <c r="G1290" s="155" t="str">
        <f ca="1">IF(C1290=$X$4,IF(ISERROR($V1290),"Enter smelter details","RMI"),IF(ISERROR($V1290),"",OFFSET('Smelter Look-up'!$F$4,$V1290-4,0)))</f>
        <v/>
      </c>
      <c r="H1290" s="156" t="str">
        <f ca="1">IF(ISERROR($V1290),"",OFFSET('Smelter Look-up'!$G$4,$V1290-4,0))</f>
        <v/>
      </c>
      <c r="I1290" s="157" t="str">
        <f ca="1">IF(ISERROR($V1290),"",OFFSET('Smelter Look-up'!$H$4,$V1290-4,0))</f>
        <v/>
      </c>
      <c r="J1290" s="157" t="str">
        <f ca="1">IF(ISERROR($V1290),"",OFFSET('Smelter Look-up'!$I$4,$V1290-4,0))</f>
        <v/>
      </c>
      <c r="K1290" s="158"/>
      <c r="L1290" s="158"/>
      <c r="M1290" s="158"/>
      <c r="N1290" s="158"/>
      <c r="O1290" s="158"/>
      <c r="P1290" s="157"/>
      <c r="Q1290" s="159"/>
      <c r="R1290" s="155" t="str">
        <f ca="1">IF(ISERROR($V1290),"",OFFSET('Smelter Look-up'!$C$4,$V1290-4,0)&amp;"")</f>
        <v/>
      </c>
      <c r="S1290" s="160" t="str">
        <f t="array" aca="1" ref="S1290" ca="1">IF(B1290="","",IF(ISERROR(MATCH($E1290,CL,0)),"Unknown",INDIRECT("'C'!$A$"&amp;MATCH($E1290,CL,0)+1)))</f>
        <v/>
      </c>
      <c r="T1290" s="160" t="str">
        <f t="array" aca="1" ref="T1290" ca="1">IF(B1290="","",IF(ISERROR(MATCH($J1290,SorP!$B$1:$B$6226,0)),"",INDIRECT("'SorP'!$A$"&amp;MATCH($S1290&amp;$J1290,SorP!C:C,0))))</f>
        <v/>
      </c>
      <c r="U1290" s="161"/>
      <c r="V1290" s="151" t="e">
        <f>IF(C1290="",NA(),IF(OR(C1290="Smelter not listed",C1290="Smelter not yet identified"),MATCH($B1290&amp;$D1290,'Smelter Look-up'!$J:$J,0),MATCH($B1290&amp;$C1290,'Smelter Look-up'!$J:$J,0)))</f>
        <v>#N/A</v>
      </c>
      <c r="W1290" s="134"/>
      <c r="X1290" s="134">
        <f t="shared" ca="1" si="16"/>
        <v>0</v>
      </c>
      <c r="Y1290" s="134"/>
      <c r="Z1290" s="134"/>
      <c r="AA1290" s="134"/>
      <c r="AB1290" s="162" t="str">
        <f t="shared" si="17"/>
        <v/>
      </c>
      <c r="AC1290" s="134"/>
      <c r="AD1290" s="134"/>
      <c r="AE1290" s="134"/>
      <c r="AF1290" s="134"/>
      <c r="AG1290" s="134"/>
      <c r="AH1290" s="134"/>
    </row>
    <row r="1291" spans="1:34" ht="12" customHeight="1">
      <c r="A1291" s="160"/>
      <c r="B1291" s="155" t="str">
        <f t="array" ref="B1291">IF(LEN(A1291)=0,"",INDEX('Smelter Look-up'!$A:$A,MATCH($A1291,'Smelter Look-up'!$E:$E,0)))</f>
        <v/>
      </c>
      <c r="C1291" s="158" t="str">
        <f t="array" ref="C1291">IF(LEN(A1291)=0,"",INDEX('Smelter Look-up'!$C:$C,MATCH($A1291,'Smelter Look-up'!$E:$E,0)))</f>
        <v/>
      </c>
      <c r="D1291" s="155"/>
      <c r="E1291" s="155" t="str">
        <f ca="1">IF(ISERROR($V1291),"",OFFSET('Smelter Look-up'!$D$4,$V1291-4,0)&amp;"")</f>
        <v/>
      </c>
      <c r="F1291" s="155" t="str">
        <f ca="1">IF(ISERROR($V1291),"",OFFSET('Smelter Look-up'!$E$4,$V1291-4,0))</f>
        <v/>
      </c>
      <c r="G1291" s="155" t="str">
        <f ca="1">IF(C1291=$X$4,IF(ISERROR($V1291),"Enter smelter details","RMI"),IF(ISERROR($V1291),"",OFFSET('Smelter Look-up'!$F$4,$V1291-4,0)))</f>
        <v/>
      </c>
      <c r="H1291" s="156" t="str">
        <f ca="1">IF(ISERROR($V1291),"",OFFSET('Smelter Look-up'!$G$4,$V1291-4,0))</f>
        <v/>
      </c>
      <c r="I1291" s="157" t="str">
        <f ca="1">IF(ISERROR($V1291),"",OFFSET('Smelter Look-up'!$H$4,$V1291-4,0))</f>
        <v/>
      </c>
      <c r="J1291" s="157" t="str">
        <f ca="1">IF(ISERROR($V1291),"",OFFSET('Smelter Look-up'!$I$4,$V1291-4,0))</f>
        <v/>
      </c>
      <c r="K1291" s="158"/>
      <c r="L1291" s="158"/>
      <c r="M1291" s="158"/>
      <c r="N1291" s="158"/>
      <c r="O1291" s="158"/>
      <c r="P1291" s="157"/>
      <c r="Q1291" s="159"/>
      <c r="R1291" s="155" t="str">
        <f ca="1">IF(ISERROR($V1291),"",OFFSET('Smelter Look-up'!$C$4,$V1291-4,0)&amp;"")</f>
        <v/>
      </c>
      <c r="S1291" s="160" t="str">
        <f t="array" aca="1" ref="S1291" ca="1">IF(B1291="","",IF(ISERROR(MATCH($E1291,CL,0)),"Unknown",INDIRECT("'C'!$A$"&amp;MATCH($E1291,CL,0)+1)))</f>
        <v/>
      </c>
      <c r="T1291" s="160" t="str">
        <f t="array" aca="1" ref="T1291" ca="1">IF(B1291="","",IF(ISERROR(MATCH($J1291,SorP!$B$1:$B$6226,0)),"",INDIRECT("'SorP'!$A$"&amp;MATCH($S1291&amp;$J1291,SorP!C:C,0))))</f>
        <v/>
      </c>
      <c r="U1291" s="161"/>
      <c r="V1291" s="151" t="e">
        <f>IF(C1291="",NA(),IF(OR(C1291="Smelter not listed",C1291="Smelter not yet identified"),MATCH($B1291&amp;$D1291,'Smelter Look-up'!$J:$J,0),MATCH($B1291&amp;$C1291,'Smelter Look-up'!$J:$J,0)))</f>
        <v>#N/A</v>
      </c>
      <c r="W1291" s="134"/>
      <c r="X1291" s="134">
        <f t="shared" ca="1" si="16"/>
        <v>0</v>
      </c>
      <c r="Y1291" s="134"/>
      <c r="Z1291" s="134"/>
      <c r="AA1291" s="134"/>
      <c r="AB1291" s="162" t="str">
        <f t="shared" si="17"/>
        <v/>
      </c>
      <c r="AC1291" s="134"/>
      <c r="AD1291" s="134"/>
      <c r="AE1291" s="134"/>
      <c r="AF1291" s="134"/>
      <c r="AG1291" s="134"/>
      <c r="AH1291" s="134"/>
    </row>
    <row r="1292" spans="1:34" ht="12" customHeight="1">
      <c r="A1292" s="160"/>
      <c r="B1292" s="155" t="str">
        <f t="array" ref="B1292">IF(LEN(A1292)=0,"",INDEX('Smelter Look-up'!$A:$A,MATCH($A1292,'Smelter Look-up'!$E:$E,0)))</f>
        <v/>
      </c>
      <c r="C1292" s="158" t="str">
        <f t="array" ref="C1292">IF(LEN(A1292)=0,"",INDEX('Smelter Look-up'!$C:$C,MATCH($A1292,'Smelter Look-up'!$E:$E,0)))</f>
        <v/>
      </c>
      <c r="D1292" s="155"/>
      <c r="E1292" s="155" t="str">
        <f ca="1">IF(ISERROR($V1292),"",OFFSET('Smelter Look-up'!$D$4,$V1292-4,0)&amp;"")</f>
        <v/>
      </c>
      <c r="F1292" s="155" t="str">
        <f ca="1">IF(ISERROR($V1292),"",OFFSET('Smelter Look-up'!$E$4,$V1292-4,0))</f>
        <v/>
      </c>
      <c r="G1292" s="155" t="str">
        <f ca="1">IF(C1292=$X$4,IF(ISERROR($V1292),"Enter smelter details","RMI"),IF(ISERROR($V1292),"",OFFSET('Smelter Look-up'!$F$4,$V1292-4,0)))</f>
        <v/>
      </c>
      <c r="H1292" s="156" t="str">
        <f ca="1">IF(ISERROR($V1292),"",OFFSET('Smelter Look-up'!$G$4,$V1292-4,0))</f>
        <v/>
      </c>
      <c r="I1292" s="157" t="str">
        <f ca="1">IF(ISERROR($V1292),"",OFFSET('Smelter Look-up'!$H$4,$V1292-4,0))</f>
        <v/>
      </c>
      <c r="J1292" s="157" t="str">
        <f ca="1">IF(ISERROR($V1292),"",OFFSET('Smelter Look-up'!$I$4,$V1292-4,0))</f>
        <v/>
      </c>
      <c r="K1292" s="158"/>
      <c r="L1292" s="158"/>
      <c r="M1292" s="158"/>
      <c r="N1292" s="158"/>
      <c r="O1292" s="158"/>
      <c r="P1292" s="157"/>
      <c r="Q1292" s="159"/>
      <c r="R1292" s="155" t="str">
        <f ca="1">IF(ISERROR($V1292),"",OFFSET('Smelter Look-up'!$C$4,$V1292-4,0)&amp;"")</f>
        <v/>
      </c>
      <c r="S1292" s="160" t="str">
        <f t="array" aca="1" ref="S1292" ca="1">IF(B1292="","",IF(ISERROR(MATCH($E1292,CL,0)),"Unknown",INDIRECT("'C'!$A$"&amp;MATCH($E1292,CL,0)+1)))</f>
        <v/>
      </c>
      <c r="T1292" s="160" t="str">
        <f t="array" aca="1" ref="T1292" ca="1">IF(B1292="","",IF(ISERROR(MATCH($J1292,SorP!$B$1:$B$6226,0)),"",INDIRECT("'SorP'!$A$"&amp;MATCH($S1292&amp;$J1292,SorP!C:C,0))))</f>
        <v/>
      </c>
      <c r="U1292" s="161"/>
      <c r="V1292" s="151" t="e">
        <f>IF(C1292="",NA(),IF(OR(C1292="Smelter not listed",C1292="Smelter not yet identified"),MATCH($B1292&amp;$D1292,'Smelter Look-up'!$J:$J,0),MATCH($B1292&amp;$C1292,'Smelter Look-up'!$J:$J,0)))</f>
        <v>#N/A</v>
      </c>
      <c r="W1292" s="134"/>
      <c r="X1292" s="134">
        <f t="shared" ca="1" si="16"/>
        <v>0</v>
      </c>
      <c r="Y1292" s="134"/>
      <c r="Z1292" s="134"/>
      <c r="AA1292" s="134"/>
      <c r="AB1292" s="162" t="str">
        <f t="shared" si="17"/>
        <v/>
      </c>
      <c r="AC1292" s="134"/>
      <c r="AD1292" s="134"/>
      <c r="AE1292" s="134"/>
      <c r="AF1292" s="134"/>
      <c r="AG1292" s="134"/>
      <c r="AH1292" s="134"/>
    </row>
    <row r="1293" spans="1:34" ht="12" customHeight="1">
      <c r="A1293" s="160"/>
      <c r="B1293" s="155" t="str">
        <f t="array" ref="B1293">IF(LEN(A1293)=0,"",INDEX('Smelter Look-up'!$A:$A,MATCH($A1293,'Smelter Look-up'!$E:$E,0)))</f>
        <v/>
      </c>
      <c r="C1293" s="158" t="str">
        <f t="array" ref="C1293">IF(LEN(A1293)=0,"",INDEX('Smelter Look-up'!$C:$C,MATCH($A1293,'Smelter Look-up'!$E:$E,0)))</f>
        <v/>
      </c>
      <c r="D1293" s="155"/>
      <c r="E1293" s="155" t="str">
        <f ca="1">IF(ISERROR($V1293),"",OFFSET('Smelter Look-up'!$D$4,$V1293-4,0)&amp;"")</f>
        <v/>
      </c>
      <c r="F1293" s="155" t="str">
        <f ca="1">IF(ISERROR($V1293),"",OFFSET('Smelter Look-up'!$E$4,$V1293-4,0))</f>
        <v/>
      </c>
      <c r="G1293" s="155" t="str">
        <f ca="1">IF(C1293=$X$4,IF(ISERROR($V1293),"Enter smelter details","RMI"),IF(ISERROR($V1293),"",OFFSET('Smelter Look-up'!$F$4,$V1293-4,0)))</f>
        <v/>
      </c>
      <c r="H1293" s="156" t="str">
        <f ca="1">IF(ISERROR($V1293),"",OFFSET('Smelter Look-up'!$G$4,$V1293-4,0))</f>
        <v/>
      </c>
      <c r="I1293" s="157" t="str">
        <f ca="1">IF(ISERROR($V1293),"",OFFSET('Smelter Look-up'!$H$4,$V1293-4,0))</f>
        <v/>
      </c>
      <c r="J1293" s="157" t="str">
        <f ca="1">IF(ISERROR($V1293),"",OFFSET('Smelter Look-up'!$I$4,$V1293-4,0))</f>
        <v/>
      </c>
      <c r="K1293" s="158"/>
      <c r="L1293" s="158"/>
      <c r="M1293" s="158"/>
      <c r="N1293" s="158"/>
      <c r="O1293" s="158"/>
      <c r="P1293" s="157"/>
      <c r="Q1293" s="159"/>
      <c r="R1293" s="155" t="str">
        <f ca="1">IF(ISERROR($V1293),"",OFFSET('Smelter Look-up'!$C$4,$V1293-4,0)&amp;"")</f>
        <v/>
      </c>
      <c r="S1293" s="160" t="str">
        <f t="array" aca="1" ref="S1293" ca="1">IF(B1293="","",IF(ISERROR(MATCH($E1293,CL,0)),"Unknown",INDIRECT("'C'!$A$"&amp;MATCH($E1293,CL,0)+1)))</f>
        <v/>
      </c>
      <c r="T1293" s="160" t="str">
        <f t="array" aca="1" ref="T1293" ca="1">IF(B1293="","",IF(ISERROR(MATCH($J1293,SorP!$B$1:$B$6226,0)),"",INDIRECT("'SorP'!$A$"&amp;MATCH($S1293&amp;$J1293,SorP!C:C,0))))</f>
        <v/>
      </c>
      <c r="U1293" s="161"/>
      <c r="V1293" s="151" t="e">
        <f>IF(C1293="",NA(),IF(OR(C1293="Smelter not listed",C1293="Smelter not yet identified"),MATCH($B1293&amp;$D1293,'Smelter Look-up'!$J:$J,0),MATCH($B1293&amp;$C1293,'Smelter Look-up'!$J:$J,0)))</f>
        <v>#N/A</v>
      </c>
      <c r="W1293" s="134"/>
      <c r="X1293" s="134">
        <f t="shared" ca="1" si="16"/>
        <v>0</v>
      </c>
      <c r="Y1293" s="134"/>
      <c r="Z1293" s="134"/>
      <c r="AA1293" s="134"/>
      <c r="AB1293" s="162" t="str">
        <f t="shared" si="17"/>
        <v/>
      </c>
      <c r="AC1293" s="134"/>
      <c r="AD1293" s="134"/>
      <c r="AE1293" s="134"/>
      <c r="AF1293" s="134"/>
      <c r="AG1293" s="134"/>
      <c r="AH1293" s="134"/>
    </row>
    <row r="1294" spans="1:34" ht="12" customHeight="1">
      <c r="A1294" s="160"/>
      <c r="B1294" s="155" t="str">
        <f t="array" ref="B1294">IF(LEN(A1294)=0,"",INDEX('Smelter Look-up'!$A:$A,MATCH($A1294,'Smelter Look-up'!$E:$E,0)))</f>
        <v/>
      </c>
      <c r="C1294" s="158" t="str">
        <f t="array" ref="C1294">IF(LEN(A1294)=0,"",INDEX('Smelter Look-up'!$C:$C,MATCH($A1294,'Smelter Look-up'!$E:$E,0)))</f>
        <v/>
      </c>
      <c r="D1294" s="155"/>
      <c r="E1294" s="155" t="str">
        <f ca="1">IF(ISERROR($V1294),"",OFFSET('Smelter Look-up'!$D$4,$V1294-4,0)&amp;"")</f>
        <v/>
      </c>
      <c r="F1294" s="155" t="str">
        <f ca="1">IF(ISERROR($V1294),"",OFFSET('Smelter Look-up'!$E$4,$V1294-4,0))</f>
        <v/>
      </c>
      <c r="G1294" s="155" t="str">
        <f ca="1">IF(C1294=$X$4,IF(ISERROR($V1294),"Enter smelter details","RMI"),IF(ISERROR($V1294),"",OFFSET('Smelter Look-up'!$F$4,$V1294-4,0)))</f>
        <v/>
      </c>
      <c r="H1294" s="156" t="str">
        <f ca="1">IF(ISERROR($V1294),"",OFFSET('Smelter Look-up'!$G$4,$V1294-4,0))</f>
        <v/>
      </c>
      <c r="I1294" s="157" t="str">
        <f ca="1">IF(ISERROR($V1294),"",OFFSET('Smelter Look-up'!$H$4,$V1294-4,0))</f>
        <v/>
      </c>
      <c r="J1294" s="157" t="str">
        <f ca="1">IF(ISERROR($V1294),"",OFFSET('Smelter Look-up'!$I$4,$V1294-4,0))</f>
        <v/>
      </c>
      <c r="K1294" s="158"/>
      <c r="L1294" s="158"/>
      <c r="M1294" s="158"/>
      <c r="N1294" s="158"/>
      <c r="O1294" s="158"/>
      <c r="P1294" s="157"/>
      <c r="Q1294" s="159"/>
      <c r="R1294" s="155" t="str">
        <f ca="1">IF(ISERROR($V1294),"",OFFSET('Smelter Look-up'!$C$4,$V1294-4,0)&amp;"")</f>
        <v/>
      </c>
      <c r="S1294" s="160" t="str">
        <f t="array" aca="1" ref="S1294" ca="1">IF(B1294="","",IF(ISERROR(MATCH($E1294,CL,0)),"Unknown",INDIRECT("'C'!$A$"&amp;MATCH($E1294,CL,0)+1)))</f>
        <v/>
      </c>
      <c r="T1294" s="160" t="str">
        <f t="array" aca="1" ref="T1294" ca="1">IF(B1294="","",IF(ISERROR(MATCH($J1294,SorP!$B$1:$B$6226,0)),"",INDIRECT("'SorP'!$A$"&amp;MATCH($S1294&amp;$J1294,SorP!C:C,0))))</f>
        <v/>
      </c>
      <c r="U1294" s="161"/>
      <c r="V1294" s="151" t="e">
        <f>IF(C1294="",NA(),IF(OR(C1294="Smelter not listed",C1294="Smelter not yet identified"),MATCH($B1294&amp;$D1294,'Smelter Look-up'!$J:$J,0),MATCH($B1294&amp;$C1294,'Smelter Look-up'!$J:$J,0)))</f>
        <v>#N/A</v>
      </c>
      <c r="W1294" s="134"/>
      <c r="X1294" s="134">
        <f t="shared" ca="1" si="16"/>
        <v>0</v>
      </c>
      <c r="Y1294" s="134"/>
      <c r="Z1294" s="134"/>
      <c r="AA1294" s="134"/>
      <c r="AB1294" s="162" t="str">
        <f t="shared" si="17"/>
        <v/>
      </c>
      <c r="AC1294" s="134"/>
      <c r="AD1294" s="134"/>
      <c r="AE1294" s="134"/>
      <c r="AF1294" s="134"/>
      <c r="AG1294" s="134"/>
      <c r="AH1294" s="134"/>
    </row>
    <row r="1295" spans="1:34" ht="12" customHeight="1">
      <c r="A1295" s="160"/>
      <c r="B1295" s="155" t="str">
        <f t="array" ref="B1295">IF(LEN(A1295)=0,"",INDEX('Smelter Look-up'!$A:$A,MATCH($A1295,'Smelter Look-up'!$E:$E,0)))</f>
        <v/>
      </c>
      <c r="C1295" s="158" t="str">
        <f t="array" ref="C1295">IF(LEN(A1295)=0,"",INDEX('Smelter Look-up'!$C:$C,MATCH($A1295,'Smelter Look-up'!$E:$E,0)))</f>
        <v/>
      </c>
      <c r="D1295" s="155"/>
      <c r="E1295" s="155" t="str">
        <f ca="1">IF(ISERROR($V1295),"",OFFSET('Smelter Look-up'!$D$4,$V1295-4,0)&amp;"")</f>
        <v/>
      </c>
      <c r="F1295" s="155" t="str">
        <f ca="1">IF(ISERROR($V1295),"",OFFSET('Smelter Look-up'!$E$4,$V1295-4,0))</f>
        <v/>
      </c>
      <c r="G1295" s="155" t="str">
        <f ca="1">IF(C1295=$X$4,IF(ISERROR($V1295),"Enter smelter details","RMI"),IF(ISERROR($V1295),"",OFFSET('Smelter Look-up'!$F$4,$V1295-4,0)))</f>
        <v/>
      </c>
      <c r="H1295" s="156" t="str">
        <f ca="1">IF(ISERROR($V1295),"",OFFSET('Smelter Look-up'!$G$4,$V1295-4,0))</f>
        <v/>
      </c>
      <c r="I1295" s="157" t="str">
        <f ca="1">IF(ISERROR($V1295),"",OFFSET('Smelter Look-up'!$H$4,$V1295-4,0))</f>
        <v/>
      </c>
      <c r="J1295" s="157" t="str">
        <f ca="1">IF(ISERROR($V1295),"",OFFSET('Smelter Look-up'!$I$4,$V1295-4,0))</f>
        <v/>
      </c>
      <c r="K1295" s="158"/>
      <c r="L1295" s="158"/>
      <c r="M1295" s="158"/>
      <c r="N1295" s="158"/>
      <c r="O1295" s="158"/>
      <c r="P1295" s="157"/>
      <c r="Q1295" s="159"/>
      <c r="R1295" s="155" t="str">
        <f ca="1">IF(ISERROR($V1295),"",OFFSET('Smelter Look-up'!$C$4,$V1295-4,0)&amp;"")</f>
        <v/>
      </c>
      <c r="S1295" s="160" t="str">
        <f t="array" aca="1" ref="S1295" ca="1">IF(B1295="","",IF(ISERROR(MATCH($E1295,CL,0)),"Unknown",INDIRECT("'C'!$A$"&amp;MATCH($E1295,CL,0)+1)))</f>
        <v/>
      </c>
      <c r="T1295" s="160" t="str">
        <f t="array" aca="1" ref="T1295" ca="1">IF(B1295="","",IF(ISERROR(MATCH($J1295,SorP!$B$1:$B$6226,0)),"",INDIRECT("'SorP'!$A$"&amp;MATCH($S1295&amp;$J1295,SorP!C:C,0))))</f>
        <v/>
      </c>
      <c r="U1295" s="161"/>
      <c r="V1295" s="151" t="e">
        <f>IF(C1295="",NA(),IF(OR(C1295="Smelter not listed",C1295="Smelter not yet identified"),MATCH($B1295&amp;$D1295,'Smelter Look-up'!$J:$J,0),MATCH($B1295&amp;$C1295,'Smelter Look-up'!$J:$J,0)))</f>
        <v>#N/A</v>
      </c>
      <c r="W1295" s="134"/>
      <c r="X1295" s="134">
        <f t="shared" ca="1" si="16"/>
        <v>0</v>
      </c>
      <c r="Y1295" s="134"/>
      <c r="Z1295" s="134"/>
      <c r="AA1295" s="134"/>
      <c r="AB1295" s="162" t="str">
        <f t="shared" si="17"/>
        <v/>
      </c>
      <c r="AC1295" s="134"/>
      <c r="AD1295" s="134"/>
      <c r="AE1295" s="134"/>
      <c r="AF1295" s="134"/>
      <c r="AG1295" s="134"/>
      <c r="AH1295" s="134"/>
    </row>
    <row r="1296" spans="1:34" ht="12" customHeight="1">
      <c r="A1296" s="160"/>
      <c r="B1296" s="155" t="str">
        <f t="array" ref="B1296">IF(LEN(A1296)=0,"",INDEX('Smelter Look-up'!$A:$A,MATCH($A1296,'Smelter Look-up'!$E:$E,0)))</f>
        <v/>
      </c>
      <c r="C1296" s="158" t="str">
        <f t="array" ref="C1296">IF(LEN(A1296)=0,"",INDEX('Smelter Look-up'!$C:$C,MATCH($A1296,'Smelter Look-up'!$E:$E,0)))</f>
        <v/>
      </c>
      <c r="D1296" s="155"/>
      <c r="E1296" s="155" t="str">
        <f ca="1">IF(ISERROR($V1296),"",OFFSET('Smelter Look-up'!$D$4,$V1296-4,0)&amp;"")</f>
        <v/>
      </c>
      <c r="F1296" s="155" t="str">
        <f ca="1">IF(ISERROR($V1296),"",OFFSET('Smelter Look-up'!$E$4,$V1296-4,0))</f>
        <v/>
      </c>
      <c r="G1296" s="155" t="str">
        <f ca="1">IF(C1296=$X$4,IF(ISERROR($V1296),"Enter smelter details","RMI"),IF(ISERROR($V1296),"",OFFSET('Smelter Look-up'!$F$4,$V1296-4,0)))</f>
        <v/>
      </c>
      <c r="H1296" s="156" t="str">
        <f ca="1">IF(ISERROR($V1296),"",OFFSET('Smelter Look-up'!$G$4,$V1296-4,0))</f>
        <v/>
      </c>
      <c r="I1296" s="157" t="str">
        <f ca="1">IF(ISERROR($V1296),"",OFFSET('Smelter Look-up'!$H$4,$V1296-4,0))</f>
        <v/>
      </c>
      <c r="J1296" s="157" t="str">
        <f ca="1">IF(ISERROR($V1296),"",OFFSET('Smelter Look-up'!$I$4,$V1296-4,0))</f>
        <v/>
      </c>
      <c r="K1296" s="158"/>
      <c r="L1296" s="158"/>
      <c r="M1296" s="158"/>
      <c r="N1296" s="158"/>
      <c r="O1296" s="158"/>
      <c r="P1296" s="157"/>
      <c r="Q1296" s="159"/>
      <c r="R1296" s="155" t="str">
        <f ca="1">IF(ISERROR($V1296),"",OFFSET('Smelter Look-up'!$C$4,$V1296-4,0)&amp;"")</f>
        <v/>
      </c>
      <c r="S1296" s="160" t="str">
        <f t="array" aca="1" ref="S1296" ca="1">IF(B1296="","",IF(ISERROR(MATCH($E1296,CL,0)),"Unknown",INDIRECT("'C'!$A$"&amp;MATCH($E1296,CL,0)+1)))</f>
        <v/>
      </c>
      <c r="T1296" s="160" t="str">
        <f t="array" aca="1" ref="T1296" ca="1">IF(B1296="","",IF(ISERROR(MATCH($J1296,SorP!$B$1:$B$6226,0)),"",INDIRECT("'SorP'!$A$"&amp;MATCH($S1296&amp;$J1296,SorP!C:C,0))))</f>
        <v/>
      </c>
      <c r="U1296" s="161"/>
      <c r="V1296" s="151" t="e">
        <f>IF(C1296="",NA(),IF(OR(C1296="Smelter not listed",C1296="Smelter not yet identified"),MATCH($B1296&amp;$D1296,'Smelter Look-up'!$J:$J,0),MATCH($B1296&amp;$C1296,'Smelter Look-up'!$J:$J,0)))</f>
        <v>#N/A</v>
      </c>
      <c r="W1296" s="134"/>
      <c r="X1296" s="134">
        <f t="shared" ca="1" si="16"/>
        <v>0</v>
      </c>
      <c r="Y1296" s="134"/>
      <c r="Z1296" s="134"/>
      <c r="AA1296" s="134"/>
      <c r="AB1296" s="162" t="str">
        <f t="shared" si="17"/>
        <v/>
      </c>
      <c r="AC1296" s="134"/>
      <c r="AD1296" s="134"/>
      <c r="AE1296" s="134"/>
      <c r="AF1296" s="134"/>
      <c r="AG1296" s="134"/>
      <c r="AH1296" s="134"/>
    </row>
    <row r="1297" spans="1:34" ht="12" customHeight="1">
      <c r="A1297" s="160"/>
      <c r="B1297" s="155" t="str">
        <f t="array" ref="B1297">IF(LEN(A1297)=0,"",INDEX('Smelter Look-up'!$A:$A,MATCH($A1297,'Smelter Look-up'!$E:$E,0)))</f>
        <v/>
      </c>
      <c r="C1297" s="158" t="str">
        <f t="array" ref="C1297">IF(LEN(A1297)=0,"",INDEX('Smelter Look-up'!$C:$C,MATCH($A1297,'Smelter Look-up'!$E:$E,0)))</f>
        <v/>
      </c>
      <c r="D1297" s="155"/>
      <c r="E1297" s="155" t="str">
        <f ca="1">IF(ISERROR($V1297),"",OFFSET('Smelter Look-up'!$D$4,$V1297-4,0)&amp;"")</f>
        <v/>
      </c>
      <c r="F1297" s="155" t="str">
        <f ca="1">IF(ISERROR($V1297),"",OFFSET('Smelter Look-up'!$E$4,$V1297-4,0))</f>
        <v/>
      </c>
      <c r="G1297" s="155" t="str">
        <f ca="1">IF(C1297=$X$4,IF(ISERROR($V1297),"Enter smelter details","RMI"),IF(ISERROR($V1297),"",OFFSET('Smelter Look-up'!$F$4,$V1297-4,0)))</f>
        <v/>
      </c>
      <c r="H1297" s="156" t="str">
        <f ca="1">IF(ISERROR($V1297),"",OFFSET('Smelter Look-up'!$G$4,$V1297-4,0))</f>
        <v/>
      </c>
      <c r="I1297" s="157" t="str">
        <f ca="1">IF(ISERROR($V1297),"",OFFSET('Smelter Look-up'!$H$4,$V1297-4,0))</f>
        <v/>
      </c>
      <c r="J1297" s="157" t="str">
        <f ca="1">IF(ISERROR($V1297),"",OFFSET('Smelter Look-up'!$I$4,$V1297-4,0))</f>
        <v/>
      </c>
      <c r="K1297" s="158"/>
      <c r="L1297" s="158"/>
      <c r="M1297" s="158"/>
      <c r="N1297" s="158"/>
      <c r="O1297" s="158"/>
      <c r="P1297" s="157"/>
      <c r="Q1297" s="159"/>
      <c r="R1297" s="155" t="str">
        <f ca="1">IF(ISERROR($V1297),"",OFFSET('Smelter Look-up'!$C$4,$V1297-4,0)&amp;"")</f>
        <v/>
      </c>
      <c r="S1297" s="160" t="str">
        <f t="array" aca="1" ref="S1297" ca="1">IF(B1297="","",IF(ISERROR(MATCH($E1297,CL,0)),"Unknown",INDIRECT("'C'!$A$"&amp;MATCH($E1297,CL,0)+1)))</f>
        <v/>
      </c>
      <c r="T1297" s="160" t="str">
        <f t="array" aca="1" ref="T1297" ca="1">IF(B1297="","",IF(ISERROR(MATCH($J1297,SorP!$B$1:$B$6226,0)),"",INDIRECT("'SorP'!$A$"&amp;MATCH($S1297&amp;$J1297,SorP!C:C,0))))</f>
        <v/>
      </c>
      <c r="U1297" s="161"/>
      <c r="V1297" s="151" t="e">
        <f>IF(C1297="",NA(),IF(OR(C1297="Smelter not listed",C1297="Smelter not yet identified"),MATCH($B1297&amp;$D1297,'Smelter Look-up'!$J:$J,0),MATCH($B1297&amp;$C1297,'Smelter Look-up'!$J:$J,0)))</f>
        <v>#N/A</v>
      </c>
      <c r="W1297" s="134"/>
      <c r="X1297" s="134">
        <f t="shared" ca="1" si="16"/>
        <v>0</v>
      </c>
      <c r="Y1297" s="134"/>
      <c r="Z1297" s="134"/>
      <c r="AA1297" s="134"/>
      <c r="AB1297" s="162" t="str">
        <f t="shared" si="17"/>
        <v/>
      </c>
      <c r="AC1297" s="134"/>
      <c r="AD1297" s="134"/>
      <c r="AE1297" s="134"/>
      <c r="AF1297" s="134"/>
      <c r="AG1297" s="134"/>
      <c r="AH1297" s="134"/>
    </row>
    <row r="1298" spans="1:34" ht="12" customHeight="1">
      <c r="A1298" s="160"/>
      <c r="B1298" s="155" t="str">
        <f t="array" ref="B1298">IF(LEN(A1298)=0,"",INDEX('Smelter Look-up'!$A:$A,MATCH($A1298,'Smelter Look-up'!$E:$E,0)))</f>
        <v/>
      </c>
      <c r="C1298" s="158" t="str">
        <f t="array" ref="C1298">IF(LEN(A1298)=0,"",INDEX('Smelter Look-up'!$C:$C,MATCH($A1298,'Smelter Look-up'!$E:$E,0)))</f>
        <v/>
      </c>
      <c r="D1298" s="155"/>
      <c r="E1298" s="155" t="str">
        <f ca="1">IF(ISERROR($V1298),"",OFFSET('Smelter Look-up'!$D$4,$V1298-4,0)&amp;"")</f>
        <v/>
      </c>
      <c r="F1298" s="155" t="str">
        <f ca="1">IF(ISERROR($V1298),"",OFFSET('Smelter Look-up'!$E$4,$V1298-4,0))</f>
        <v/>
      </c>
      <c r="G1298" s="155" t="str">
        <f ca="1">IF(C1298=$X$4,IF(ISERROR($V1298),"Enter smelter details","RMI"),IF(ISERROR($V1298),"",OFFSET('Smelter Look-up'!$F$4,$V1298-4,0)))</f>
        <v/>
      </c>
      <c r="H1298" s="156" t="str">
        <f ca="1">IF(ISERROR($V1298),"",OFFSET('Smelter Look-up'!$G$4,$V1298-4,0))</f>
        <v/>
      </c>
      <c r="I1298" s="157" t="str">
        <f ca="1">IF(ISERROR($V1298),"",OFFSET('Smelter Look-up'!$H$4,$V1298-4,0))</f>
        <v/>
      </c>
      <c r="J1298" s="157" t="str">
        <f ca="1">IF(ISERROR($V1298),"",OFFSET('Smelter Look-up'!$I$4,$V1298-4,0))</f>
        <v/>
      </c>
      <c r="K1298" s="158"/>
      <c r="L1298" s="158"/>
      <c r="M1298" s="158"/>
      <c r="N1298" s="158"/>
      <c r="O1298" s="158"/>
      <c r="P1298" s="157"/>
      <c r="Q1298" s="159"/>
      <c r="R1298" s="155" t="str">
        <f ca="1">IF(ISERROR($V1298),"",OFFSET('Smelter Look-up'!$C$4,$V1298-4,0)&amp;"")</f>
        <v/>
      </c>
      <c r="S1298" s="160" t="str">
        <f t="array" aca="1" ref="S1298" ca="1">IF(B1298="","",IF(ISERROR(MATCH($E1298,CL,0)),"Unknown",INDIRECT("'C'!$A$"&amp;MATCH($E1298,CL,0)+1)))</f>
        <v/>
      </c>
      <c r="T1298" s="160" t="str">
        <f t="array" aca="1" ref="T1298" ca="1">IF(B1298="","",IF(ISERROR(MATCH($J1298,SorP!$B$1:$B$6226,0)),"",INDIRECT("'SorP'!$A$"&amp;MATCH($S1298&amp;$J1298,SorP!C:C,0))))</f>
        <v/>
      </c>
      <c r="U1298" s="161"/>
      <c r="V1298" s="151" t="e">
        <f>IF(C1298="",NA(),IF(OR(C1298="Smelter not listed",C1298="Smelter not yet identified"),MATCH($B1298&amp;$D1298,'Smelter Look-up'!$J:$J,0),MATCH($B1298&amp;$C1298,'Smelter Look-up'!$J:$J,0)))</f>
        <v>#N/A</v>
      </c>
      <c r="W1298" s="134"/>
      <c r="X1298" s="134">
        <f t="shared" ca="1" si="16"/>
        <v>0</v>
      </c>
      <c r="Y1298" s="134"/>
      <c r="Z1298" s="134"/>
      <c r="AA1298" s="134"/>
      <c r="AB1298" s="162" t="str">
        <f t="shared" si="17"/>
        <v/>
      </c>
      <c r="AC1298" s="134"/>
      <c r="AD1298" s="134"/>
      <c r="AE1298" s="134"/>
      <c r="AF1298" s="134"/>
      <c r="AG1298" s="134"/>
      <c r="AH1298" s="134"/>
    </row>
    <row r="1299" spans="1:34" ht="12" customHeight="1">
      <c r="A1299" s="160"/>
      <c r="B1299" s="155" t="str">
        <f t="array" ref="B1299">IF(LEN(A1299)=0,"",INDEX('Smelter Look-up'!$A:$A,MATCH($A1299,'Smelter Look-up'!$E:$E,0)))</f>
        <v/>
      </c>
      <c r="C1299" s="158" t="str">
        <f t="array" ref="C1299">IF(LEN(A1299)=0,"",INDEX('Smelter Look-up'!$C:$C,MATCH($A1299,'Smelter Look-up'!$E:$E,0)))</f>
        <v/>
      </c>
      <c r="D1299" s="155"/>
      <c r="E1299" s="155" t="str">
        <f ca="1">IF(ISERROR($V1299),"",OFFSET('Smelter Look-up'!$D$4,$V1299-4,0)&amp;"")</f>
        <v/>
      </c>
      <c r="F1299" s="155" t="str">
        <f ca="1">IF(ISERROR($V1299),"",OFFSET('Smelter Look-up'!$E$4,$V1299-4,0))</f>
        <v/>
      </c>
      <c r="G1299" s="155" t="str">
        <f ca="1">IF(C1299=$X$4,IF(ISERROR($V1299),"Enter smelter details","RMI"),IF(ISERROR($V1299),"",OFFSET('Smelter Look-up'!$F$4,$V1299-4,0)))</f>
        <v/>
      </c>
      <c r="H1299" s="156" t="str">
        <f ca="1">IF(ISERROR($V1299),"",OFFSET('Smelter Look-up'!$G$4,$V1299-4,0))</f>
        <v/>
      </c>
      <c r="I1299" s="157" t="str">
        <f ca="1">IF(ISERROR($V1299),"",OFFSET('Smelter Look-up'!$H$4,$V1299-4,0))</f>
        <v/>
      </c>
      <c r="J1299" s="157" t="str">
        <f ca="1">IF(ISERROR($V1299),"",OFFSET('Smelter Look-up'!$I$4,$V1299-4,0))</f>
        <v/>
      </c>
      <c r="K1299" s="158"/>
      <c r="L1299" s="158"/>
      <c r="M1299" s="158"/>
      <c r="N1299" s="158"/>
      <c r="O1299" s="158"/>
      <c r="P1299" s="157"/>
      <c r="Q1299" s="159"/>
      <c r="R1299" s="155" t="str">
        <f ca="1">IF(ISERROR($V1299),"",OFFSET('Smelter Look-up'!$C$4,$V1299-4,0)&amp;"")</f>
        <v/>
      </c>
      <c r="S1299" s="160" t="str">
        <f t="array" aca="1" ref="S1299" ca="1">IF(B1299="","",IF(ISERROR(MATCH($E1299,CL,0)),"Unknown",INDIRECT("'C'!$A$"&amp;MATCH($E1299,CL,0)+1)))</f>
        <v/>
      </c>
      <c r="T1299" s="160" t="str">
        <f t="array" aca="1" ref="T1299" ca="1">IF(B1299="","",IF(ISERROR(MATCH($J1299,SorP!$B$1:$B$6226,0)),"",INDIRECT("'SorP'!$A$"&amp;MATCH($S1299&amp;$J1299,SorP!C:C,0))))</f>
        <v/>
      </c>
      <c r="U1299" s="161"/>
      <c r="V1299" s="151" t="e">
        <f>IF(C1299="",NA(),IF(OR(C1299="Smelter not listed",C1299="Smelter not yet identified"),MATCH($B1299&amp;$D1299,'Smelter Look-up'!$J:$J,0),MATCH($B1299&amp;$C1299,'Smelter Look-up'!$J:$J,0)))</f>
        <v>#N/A</v>
      </c>
      <c r="W1299" s="134"/>
      <c r="X1299" s="134">
        <f t="shared" ca="1" si="16"/>
        <v>0</v>
      </c>
      <c r="Y1299" s="134"/>
      <c r="Z1299" s="134"/>
      <c r="AA1299" s="134"/>
      <c r="AB1299" s="162" t="str">
        <f t="shared" si="17"/>
        <v/>
      </c>
      <c r="AC1299" s="134"/>
      <c r="AD1299" s="134"/>
      <c r="AE1299" s="134"/>
      <c r="AF1299" s="134"/>
      <c r="AG1299" s="134"/>
      <c r="AH1299" s="134"/>
    </row>
    <row r="1300" spans="1:34" ht="12" customHeight="1">
      <c r="A1300" s="160"/>
      <c r="B1300" s="155" t="str">
        <f t="array" ref="B1300">IF(LEN(A1300)=0,"",INDEX('Smelter Look-up'!$A:$A,MATCH($A1300,'Smelter Look-up'!$E:$E,0)))</f>
        <v/>
      </c>
      <c r="C1300" s="158" t="str">
        <f t="array" ref="C1300">IF(LEN(A1300)=0,"",INDEX('Smelter Look-up'!$C:$C,MATCH($A1300,'Smelter Look-up'!$E:$E,0)))</f>
        <v/>
      </c>
      <c r="D1300" s="155"/>
      <c r="E1300" s="155" t="str">
        <f ca="1">IF(ISERROR($V1300),"",OFFSET('Smelter Look-up'!$D$4,$V1300-4,0)&amp;"")</f>
        <v/>
      </c>
      <c r="F1300" s="155" t="str">
        <f ca="1">IF(ISERROR($V1300),"",OFFSET('Smelter Look-up'!$E$4,$V1300-4,0))</f>
        <v/>
      </c>
      <c r="G1300" s="155" t="str">
        <f ca="1">IF(C1300=$X$4,IF(ISERROR($V1300),"Enter smelter details","RMI"),IF(ISERROR($V1300),"",OFFSET('Smelter Look-up'!$F$4,$V1300-4,0)))</f>
        <v/>
      </c>
      <c r="H1300" s="156" t="str">
        <f ca="1">IF(ISERROR($V1300),"",OFFSET('Smelter Look-up'!$G$4,$V1300-4,0))</f>
        <v/>
      </c>
      <c r="I1300" s="157" t="str">
        <f ca="1">IF(ISERROR($V1300),"",OFFSET('Smelter Look-up'!$H$4,$V1300-4,0))</f>
        <v/>
      </c>
      <c r="J1300" s="157" t="str">
        <f ca="1">IF(ISERROR($V1300),"",OFFSET('Smelter Look-up'!$I$4,$V1300-4,0))</f>
        <v/>
      </c>
      <c r="K1300" s="158"/>
      <c r="L1300" s="158"/>
      <c r="M1300" s="158"/>
      <c r="N1300" s="158"/>
      <c r="O1300" s="158"/>
      <c r="P1300" s="157"/>
      <c r="Q1300" s="159"/>
      <c r="R1300" s="155" t="str">
        <f ca="1">IF(ISERROR($V1300),"",OFFSET('Smelter Look-up'!$C$4,$V1300-4,0)&amp;"")</f>
        <v/>
      </c>
      <c r="S1300" s="160" t="str">
        <f t="array" aca="1" ref="S1300" ca="1">IF(B1300="","",IF(ISERROR(MATCH($E1300,CL,0)),"Unknown",INDIRECT("'C'!$A$"&amp;MATCH($E1300,CL,0)+1)))</f>
        <v/>
      </c>
      <c r="T1300" s="160" t="str">
        <f t="array" aca="1" ref="T1300" ca="1">IF(B1300="","",IF(ISERROR(MATCH($J1300,SorP!$B$1:$B$6226,0)),"",INDIRECT("'SorP'!$A$"&amp;MATCH($S1300&amp;$J1300,SorP!C:C,0))))</f>
        <v/>
      </c>
      <c r="U1300" s="161"/>
      <c r="V1300" s="151" t="e">
        <f>IF(C1300="",NA(),IF(OR(C1300="Smelter not listed",C1300="Smelter not yet identified"),MATCH($B1300&amp;$D1300,'Smelter Look-up'!$J:$J,0),MATCH($B1300&amp;$C1300,'Smelter Look-up'!$J:$J,0)))</f>
        <v>#N/A</v>
      </c>
      <c r="W1300" s="134"/>
      <c r="X1300" s="134">
        <f t="shared" ca="1" si="16"/>
        <v>0</v>
      </c>
      <c r="Y1300" s="134"/>
      <c r="Z1300" s="134"/>
      <c r="AA1300" s="134"/>
      <c r="AB1300" s="162" t="str">
        <f t="shared" si="17"/>
        <v/>
      </c>
      <c r="AC1300" s="134"/>
      <c r="AD1300" s="134"/>
      <c r="AE1300" s="134"/>
      <c r="AF1300" s="134"/>
      <c r="AG1300" s="134"/>
      <c r="AH1300" s="134"/>
    </row>
    <row r="1301" spans="1:34" ht="12" customHeight="1">
      <c r="A1301" s="160"/>
      <c r="B1301" s="155" t="str">
        <f t="array" ref="B1301">IF(LEN(A1301)=0,"",INDEX('Smelter Look-up'!$A:$A,MATCH($A1301,'Smelter Look-up'!$E:$E,0)))</f>
        <v/>
      </c>
      <c r="C1301" s="158" t="str">
        <f t="array" ref="C1301">IF(LEN(A1301)=0,"",INDEX('Smelter Look-up'!$C:$C,MATCH($A1301,'Smelter Look-up'!$E:$E,0)))</f>
        <v/>
      </c>
      <c r="D1301" s="155"/>
      <c r="E1301" s="155" t="str">
        <f ca="1">IF(ISERROR($V1301),"",OFFSET('Smelter Look-up'!$D$4,$V1301-4,0)&amp;"")</f>
        <v/>
      </c>
      <c r="F1301" s="155" t="str">
        <f ca="1">IF(ISERROR($V1301),"",OFFSET('Smelter Look-up'!$E$4,$V1301-4,0))</f>
        <v/>
      </c>
      <c r="G1301" s="155" t="str">
        <f ca="1">IF(C1301=$X$4,IF(ISERROR($V1301),"Enter smelter details","RMI"),IF(ISERROR($V1301),"",OFFSET('Smelter Look-up'!$F$4,$V1301-4,0)))</f>
        <v/>
      </c>
      <c r="H1301" s="156" t="str">
        <f ca="1">IF(ISERROR($V1301),"",OFFSET('Smelter Look-up'!$G$4,$V1301-4,0))</f>
        <v/>
      </c>
      <c r="I1301" s="157" t="str">
        <f ca="1">IF(ISERROR($V1301),"",OFFSET('Smelter Look-up'!$H$4,$V1301-4,0))</f>
        <v/>
      </c>
      <c r="J1301" s="157" t="str">
        <f ca="1">IF(ISERROR($V1301),"",OFFSET('Smelter Look-up'!$I$4,$V1301-4,0))</f>
        <v/>
      </c>
      <c r="K1301" s="158"/>
      <c r="L1301" s="158"/>
      <c r="M1301" s="158"/>
      <c r="N1301" s="158"/>
      <c r="O1301" s="158"/>
      <c r="P1301" s="157"/>
      <c r="Q1301" s="159"/>
      <c r="R1301" s="155" t="str">
        <f ca="1">IF(ISERROR($V1301),"",OFFSET('Smelter Look-up'!$C$4,$V1301-4,0)&amp;"")</f>
        <v/>
      </c>
      <c r="S1301" s="160" t="str">
        <f t="array" aca="1" ref="S1301" ca="1">IF(B1301="","",IF(ISERROR(MATCH($E1301,CL,0)),"Unknown",INDIRECT("'C'!$A$"&amp;MATCH($E1301,CL,0)+1)))</f>
        <v/>
      </c>
      <c r="T1301" s="160" t="str">
        <f t="array" aca="1" ref="T1301" ca="1">IF(B1301="","",IF(ISERROR(MATCH($J1301,SorP!$B$1:$B$6226,0)),"",INDIRECT("'SorP'!$A$"&amp;MATCH($S1301&amp;$J1301,SorP!C:C,0))))</f>
        <v/>
      </c>
      <c r="U1301" s="161"/>
      <c r="V1301" s="151" t="e">
        <f>IF(C1301="",NA(),IF(OR(C1301="Smelter not listed",C1301="Smelter not yet identified"),MATCH($B1301&amp;$D1301,'Smelter Look-up'!$J:$J,0),MATCH($B1301&amp;$C1301,'Smelter Look-up'!$J:$J,0)))</f>
        <v>#N/A</v>
      </c>
      <c r="W1301" s="134"/>
      <c r="X1301" s="134">
        <f t="shared" ca="1" si="16"/>
        <v>0</v>
      </c>
      <c r="Y1301" s="134"/>
      <c r="Z1301" s="134"/>
      <c r="AA1301" s="134"/>
      <c r="AB1301" s="162" t="str">
        <f t="shared" si="17"/>
        <v/>
      </c>
      <c r="AC1301" s="134"/>
      <c r="AD1301" s="134"/>
      <c r="AE1301" s="134"/>
      <c r="AF1301" s="134"/>
      <c r="AG1301" s="134"/>
      <c r="AH1301" s="134"/>
    </row>
    <row r="1302" spans="1:34" ht="12" customHeight="1">
      <c r="A1302" s="160"/>
      <c r="B1302" s="155" t="str">
        <f t="array" ref="B1302">IF(LEN(A1302)=0,"",INDEX('Smelter Look-up'!$A:$A,MATCH($A1302,'Smelter Look-up'!$E:$E,0)))</f>
        <v/>
      </c>
      <c r="C1302" s="158" t="str">
        <f t="array" ref="C1302">IF(LEN(A1302)=0,"",INDEX('Smelter Look-up'!$C:$C,MATCH($A1302,'Smelter Look-up'!$E:$E,0)))</f>
        <v/>
      </c>
      <c r="D1302" s="155"/>
      <c r="E1302" s="155" t="str">
        <f ca="1">IF(ISERROR($V1302),"",OFFSET('Smelter Look-up'!$D$4,$V1302-4,0)&amp;"")</f>
        <v/>
      </c>
      <c r="F1302" s="155" t="str">
        <f ca="1">IF(ISERROR($V1302),"",OFFSET('Smelter Look-up'!$E$4,$V1302-4,0))</f>
        <v/>
      </c>
      <c r="G1302" s="155" t="str">
        <f ca="1">IF(C1302=$X$4,IF(ISERROR($V1302),"Enter smelter details","RMI"),IF(ISERROR($V1302),"",OFFSET('Smelter Look-up'!$F$4,$V1302-4,0)))</f>
        <v/>
      </c>
      <c r="H1302" s="156" t="str">
        <f ca="1">IF(ISERROR($V1302),"",OFFSET('Smelter Look-up'!$G$4,$V1302-4,0))</f>
        <v/>
      </c>
      <c r="I1302" s="157" t="str">
        <f ca="1">IF(ISERROR($V1302),"",OFFSET('Smelter Look-up'!$H$4,$V1302-4,0))</f>
        <v/>
      </c>
      <c r="J1302" s="157" t="str">
        <f ca="1">IF(ISERROR($V1302),"",OFFSET('Smelter Look-up'!$I$4,$V1302-4,0))</f>
        <v/>
      </c>
      <c r="K1302" s="158"/>
      <c r="L1302" s="158"/>
      <c r="M1302" s="158"/>
      <c r="N1302" s="158"/>
      <c r="O1302" s="158"/>
      <c r="P1302" s="157"/>
      <c r="Q1302" s="159"/>
      <c r="R1302" s="155" t="str">
        <f ca="1">IF(ISERROR($V1302),"",OFFSET('Smelter Look-up'!$C$4,$V1302-4,0)&amp;"")</f>
        <v/>
      </c>
      <c r="S1302" s="160" t="str">
        <f t="array" aca="1" ref="S1302" ca="1">IF(B1302="","",IF(ISERROR(MATCH($E1302,CL,0)),"Unknown",INDIRECT("'C'!$A$"&amp;MATCH($E1302,CL,0)+1)))</f>
        <v/>
      </c>
      <c r="T1302" s="160" t="str">
        <f t="array" aca="1" ref="T1302" ca="1">IF(B1302="","",IF(ISERROR(MATCH($J1302,SorP!$B$1:$B$6226,0)),"",INDIRECT("'SorP'!$A$"&amp;MATCH($S1302&amp;$J1302,SorP!C:C,0))))</f>
        <v/>
      </c>
      <c r="U1302" s="161"/>
      <c r="V1302" s="151" t="e">
        <f>IF(C1302="",NA(),IF(OR(C1302="Smelter not listed",C1302="Smelter not yet identified"),MATCH($B1302&amp;$D1302,'Smelter Look-up'!$J:$J,0),MATCH($B1302&amp;$C1302,'Smelter Look-up'!$J:$J,0)))</f>
        <v>#N/A</v>
      </c>
      <c r="W1302" s="134"/>
      <c r="X1302" s="134">
        <f t="shared" ca="1" si="16"/>
        <v>0</v>
      </c>
      <c r="Y1302" s="134"/>
      <c r="Z1302" s="134"/>
      <c r="AA1302" s="134"/>
      <c r="AB1302" s="162" t="str">
        <f t="shared" si="17"/>
        <v/>
      </c>
      <c r="AC1302" s="134"/>
      <c r="AD1302" s="134"/>
      <c r="AE1302" s="134"/>
      <c r="AF1302" s="134"/>
      <c r="AG1302" s="134"/>
      <c r="AH1302" s="134"/>
    </row>
    <row r="1303" spans="1:34" ht="12" customHeight="1">
      <c r="A1303" s="160"/>
      <c r="B1303" s="155" t="str">
        <f t="array" ref="B1303">IF(LEN(A1303)=0,"",INDEX('Smelter Look-up'!$A:$A,MATCH($A1303,'Smelter Look-up'!$E:$E,0)))</f>
        <v/>
      </c>
      <c r="C1303" s="158" t="str">
        <f t="array" ref="C1303">IF(LEN(A1303)=0,"",INDEX('Smelter Look-up'!$C:$C,MATCH($A1303,'Smelter Look-up'!$E:$E,0)))</f>
        <v/>
      </c>
      <c r="D1303" s="155"/>
      <c r="E1303" s="155" t="str">
        <f ca="1">IF(ISERROR($V1303),"",OFFSET('Smelter Look-up'!$D$4,$V1303-4,0)&amp;"")</f>
        <v/>
      </c>
      <c r="F1303" s="155" t="str">
        <f ca="1">IF(ISERROR($V1303),"",OFFSET('Smelter Look-up'!$E$4,$V1303-4,0))</f>
        <v/>
      </c>
      <c r="G1303" s="155" t="str">
        <f ca="1">IF(C1303=$X$4,IF(ISERROR($V1303),"Enter smelter details","RMI"),IF(ISERROR($V1303),"",OFFSET('Smelter Look-up'!$F$4,$V1303-4,0)))</f>
        <v/>
      </c>
      <c r="H1303" s="156" t="str">
        <f ca="1">IF(ISERROR($V1303),"",OFFSET('Smelter Look-up'!$G$4,$V1303-4,0))</f>
        <v/>
      </c>
      <c r="I1303" s="157" t="str">
        <f ca="1">IF(ISERROR($V1303),"",OFFSET('Smelter Look-up'!$H$4,$V1303-4,0))</f>
        <v/>
      </c>
      <c r="J1303" s="157" t="str">
        <f ca="1">IF(ISERROR($V1303),"",OFFSET('Smelter Look-up'!$I$4,$V1303-4,0))</f>
        <v/>
      </c>
      <c r="K1303" s="158"/>
      <c r="L1303" s="158"/>
      <c r="M1303" s="158"/>
      <c r="N1303" s="158"/>
      <c r="O1303" s="158"/>
      <c r="P1303" s="157"/>
      <c r="Q1303" s="159"/>
      <c r="R1303" s="155" t="str">
        <f ca="1">IF(ISERROR($V1303),"",OFFSET('Smelter Look-up'!$C$4,$V1303-4,0)&amp;"")</f>
        <v/>
      </c>
      <c r="S1303" s="160" t="str">
        <f t="array" aca="1" ref="S1303" ca="1">IF(B1303="","",IF(ISERROR(MATCH($E1303,CL,0)),"Unknown",INDIRECT("'C'!$A$"&amp;MATCH($E1303,CL,0)+1)))</f>
        <v/>
      </c>
      <c r="T1303" s="160" t="str">
        <f t="array" aca="1" ref="T1303" ca="1">IF(B1303="","",IF(ISERROR(MATCH($J1303,SorP!$B$1:$B$6226,0)),"",INDIRECT("'SorP'!$A$"&amp;MATCH($S1303&amp;$J1303,SorP!C:C,0))))</f>
        <v/>
      </c>
      <c r="U1303" s="161"/>
      <c r="V1303" s="151" t="e">
        <f>IF(C1303="",NA(),IF(OR(C1303="Smelter not listed",C1303="Smelter not yet identified"),MATCH($B1303&amp;$D1303,'Smelter Look-up'!$J:$J,0),MATCH($B1303&amp;$C1303,'Smelter Look-up'!$J:$J,0)))</f>
        <v>#N/A</v>
      </c>
      <c r="W1303" s="134"/>
      <c r="X1303" s="134">
        <f t="shared" ca="1" si="16"/>
        <v>0</v>
      </c>
      <c r="Y1303" s="134"/>
      <c r="Z1303" s="134"/>
      <c r="AA1303" s="134"/>
      <c r="AB1303" s="162" t="str">
        <f t="shared" si="17"/>
        <v/>
      </c>
      <c r="AC1303" s="134"/>
      <c r="AD1303" s="134"/>
      <c r="AE1303" s="134"/>
      <c r="AF1303" s="134"/>
      <c r="AG1303" s="134"/>
      <c r="AH1303" s="134"/>
    </row>
    <row r="1304" spans="1:34" ht="12" customHeight="1">
      <c r="A1304" s="160"/>
      <c r="B1304" s="155" t="str">
        <f t="array" ref="B1304">IF(LEN(A1304)=0,"",INDEX('Smelter Look-up'!$A:$A,MATCH($A1304,'Smelter Look-up'!$E:$E,0)))</f>
        <v/>
      </c>
      <c r="C1304" s="158" t="str">
        <f t="array" ref="C1304">IF(LEN(A1304)=0,"",INDEX('Smelter Look-up'!$C:$C,MATCH($A1304,'Smelter Look-up'!$E:$E,0)))</f>
        <v/>
      </c>
      <c r="D1304" s="155"/>
      <c r="E1304" s="155" t="str">
        <f ca="1">IF(ISERROR($V1304),"",OFFSET('Smelter Look-up'!$D$4,$V1304-4,0)&amp;"")</f>
        <v/>
      </c>
      <c r="F1304" s="155" t="str">
        <f ca="1">IF(ISERROR($V1304),"",OFFSET('Smelter Look-up'!$E$4,$V1304-4,0))</f>
        <v/>
      </c>
      <c r="G1304" s="155" t="str">
        <f ca="1">IF(C1304=$X$4,IF(ISERROR($V1304),"Enter smelter details","RMI"),IF(ISERROR($V1304),"",OFFSET('Smelter Look-up'!$F$4,$V1304-4,0)))</f>
        <v/>
      </c>
      <c r="H1304" s="156" t="str">
        <f ca="1">IF(ISERROR($V1304),"",OFFSET('Smelter Look-up'!$G$4,$V1304-4,0))</f>
        <v/>
      </c>
      <c r="I1304" s="157" t="str">
        <f ca="1">IF(ISERROR($V1304),"",OFFSET('Smelter Look-up'!$H$4,$V1304-4,0))</f>
        <v/>
      </c>
      <c r="J1304" s="157" t="str">
        <f ca="1">IF(ISERROR($V1304),"",OFFSET('Smelter Look-up'!$I$4,$V1304-4,0))</f>
        <v/>
      </c>
      <c r="K1304" s="158"/>
      <c r="L1304" s="158"/>
      <c r="M1304" s="158"/>
      <c r="N1304" s="158"/>
      <c r="O1304" s="158"/>
      <c r="P1304" s="157"/>
      <c r="Q1304" s="159"/>
      <c r="R1304" s="155" t="str">
        <f ca="1">IF(ISERROR($V1304),"",OFFSET('Smelter Look-up'!$C$4,$V1304-4,0)&amp;"")</f>
        <v/>
      </c>
      <c r="S1304" s="160" t="str">
        <f t="array" aca="1" ref="S1304" ca="1">IF(B1304="","",IF(ISERROR(MATCH($E1304,CL,0)),"Unknown",INDIRECT("'C'!$A$"&amp;MATCH($E1304,CL,0)+1)))</f>
        <v/>
      </c>
      <c r="T1304" s="160" t="str">
        <f t="array" aca="1" ref="T1304" ca="1">IF(B1304="","",IF(ISERROR(MATCH($J1304,SorP!$B$1:$B$6226,0)),"",INDIRECT("'SorP'!$A$"&amp;MATCH($S1304&amp;$J1304,SorP!C:C,0))))</f>
        <v/>
      </c>
      <c r="U1304" s="161"/>
      <c r="V1304" s="151" t="e">
        <f>IF(C1304="",NA(),IF(OR(C1304="Smelter not listed",C1304="Smelter not yet identified"),MATCH($B1304&amp;$D1304,'Smelter Look-up'!$J:$J,0),MATCH($B1304&amp;$C1304,'Smelter Look-up'!$J:$J,0)))</f>
        <v>#N/A</v>
      </c>
      <c r="W1304" s="134"/>
      <c r="X1304" s="134">
        <f t="shared" ca="1" si="16"/>
        <v>0</v>
      </c>
      <c r="Y1304" s="134"/>
      <c r="Z1304" s="134"/>
      <c r="AA1304" s="134"/>
      <c r="AB1304" s="162" t="str">
        <f t="shared" si="17"/>
        <v/>
      </c>
      <c r="AC1304" s="134"/>
      <c r="AD1304" s="134"/>
      <c r="AE1304" s="134"/>
      <c r="AF1304" s="134"/>
      <c r="AG1304" s="134"/>
      <c r="AH1304" s="134"/>
    </row>
    <row r="1305" spans="1:34" ht="12" customHeight="1">
      <c r="A1305" s="160"/>
      <c r="B1305" s="155" t="str">
        <f t="array" ref="B1305">IF(LEN(A1305)=0,"",INDEX('Smelter Look-up'!$A:$A,MATCH($A1305,'Smelter Look-up'!$E:$E,0)))</f>
        <v/>
      </c>
      <c r="C1305" s="158" t="str">
        <f t="array" ref="C1305">IF(LEN(A1305)=0,"",INDEX('Smelter Look-up'!$C:$C,MATCH($A1305,'Smelter Look-up'!$E:$E,0)))</f>
        <v/>
      </c>
      <c r="D1305" s="155"/>
      <c r="E1305" s="155" t="str">
        <f ca="1">IF(ISERROR($V1305),"",OFFSET('Smelter Look-up'!$D$4,$V1305-4,0)&amp;"")</f>
        <v/>
      </c>
      <c r="F1305" s="155" t="str">
        <f ca="1">IF(ISERROR($V1305),"",OFFSET('Smelter Look-up'!$E$4,$V1305-4,0))</f>
        <v/>
      </c>
      <c r="G1305" s="155" t="str">
        <f ca="1">IF(C1305=$X$4,IF(ISERROR($V1305),"Enter smelter details","RMI"),IF(ISERROR($V1305),"",OFFSET('Smelter Look-up'!$F$4,$V1305-4,0)))</f>
        <v/>
      </c>
      <c r="H1305" s="156" t="str">
        <f ca="1">IF(ISERROR($V1305),"",OFFSET('Smelter Look-up'!$G$4,$V1305-4,0))</f>
        <v/>
      </c>
      <c r="I1305" s="157" t="str">
        <f ca="1">IF(ISERROR($V1305),"",OFFSET('Smelter Look-up'!$H$4,$V1305-4,0))</f>
        <v/>
      </c>
      <c r="J1305" s="157" t="str">
        <f ca="1">IF(ISERROR($V1305),"",OFFSET('Smelter Look-up'!$I$4,$V1305-4,0))</f>
        <v/>
      </c>
      <c r="K1305" s="158"/>
      <c r="L1305" s="158"/>
      <c r="M1305" s="158"/>
      <c r="N1305" s="158"/>
      <c r="O1305" s="158"/>
      <c r="P1305" s="157"/>
      <c r="Q1305" s="159"/>
      <c r="R1305" s="155" t="str">
        <f ca="1">IF(ISERROR($V1305),"",OFFSET('Smelter Look-up'!$C$4,$V1305-4,0)&amp;"")</f>
        <v/>
      </c>
      <c r="S1305" s="160" t="str">
        <f t="array" aca="1" ref="S1305" ca="1">IF(B1305="","",IF(ISERROR(MATCH($E1305,CL,0)),"Unknown",INDIRECT("'C'!$A$"&amp;MATCH($E1305,CL,0)+1)))</f>
        <v/>
      </c>
      <c r="T1305" s="160" t="str">
        <f t="array" aca="1" ref="T1305" ca="1">IF(B1305="","",IF(ISERROR(MATCH($J1305,SorP!$B$1:$B$6226,0)),"",INDIRECT("'SorP'!$A$"&amp;MATCH($S1305&amp;$J1305,SorP!C:C,0))))</f>
        <v/>
      </c>
      <c r="U1305" s="161"/>
      <c r="V1305" s="151" t="e">
        <f>IF(C1305="",NA(),IF(OR(C1305="Smelter not listed",C1305="Smelter not yet identified"),MATCH($B1305&amp;$D1305,'Smelter Look-up'!$J:$J,0),MATCH($B1305&amp;$C1305,'Smelter Look-up'!$J:$J,0)))</f>
        <v>#N/A</v>
      </c>
      <c r="W1305" s="134"/>
      <c r="X1305" s="134">
        <f t="shared" ca="1" si="16"/>
        <v>0</v>
      </c>
      <c r="Y1305" s="134"/>
      <c r="Z1305" s="134"/>
      <c r="AA1305" s="134"/>
      <c r="AB1305" s="162" t="str">
        <f t="shared" si="17"/>
        <v/>
      </c>
      <c r="AC1305" s="134"/>
      <c r="AD1305" s="134"/>
      <c r="AE1305" s="134"/>
      <c r="AF1305" s="134"/>
      <c r="AG1305" s="134"/>
      <c r="AH1305" s="134"/>
    </row>
    <row r="1306" spans="1:34" ht="12" customHeight="1">
      <c r="A1306" s="160"/>
      <c r="B1306" s="155" t="str">
        <f t="array" ref="B1306">IF(LEN(A1306)=0,"",INDEX('Smelter Look-up'!$A:$A,MATCH($A1306,'Smelter Look-up'!$E:$E,0)))</f>
        <v/>
      </c>
      <c r="C1306" s="158" t="str">
        <f t="array" ref="C1306">IF(LEN(A1306)=0,"",INDEX('Smelter Look-up'!$C:$C,MATCH($A1306,'Smelter Look-up'!$E:$E,0)))</f>
        <v/>
      </c>
      <c r="D1306" s="155"/>
      <c r="E1306" s="155" t="str">
        <f ca="1">IF(ISERROR($V1306),"",OFFSET('Smelter Look-up'!$D$4,$V1306-4,0)&amp;"")</f>
        <v/>
      </c>
      <c r="F1306" s="155" t="str">
        <f ca="1">IF(ISERROR($V1306),"",OFFSET('Smelter Look-up'!$E$4,$V1306-4,0))</f>
        <v/>
      </c>
      <c r="G1306" s="155" t="str">
        <f ca="1">IF(C1306=$X$4,IF(ISERROR($V1306),"Enter smelter details","RMI"),IF(ISERROR($V1306),"",OFFSET('Smelter Look-up'!$F$4,$V1306-4,0)))</f>
        <v/>
      </c>
      <c r="H1306" s="156" t="str">
        <f ca="1">IF(ISERROR($V1306),"",OFFSET('Smelter Look-up'!$G$4,$V1306-4,0))</f>
        <v/>
      </c>
      <c r="I1306" s="157" t="str">
        <f ca="1">IF(ISERROR($V1306),"",OFFSET('Smelter Look-up'!$H$4,$V1306-4,0))</f>
        <v/>
      </c>
      <c r="J1306" s="157" t="str">
        <f ca="1">IF(ISERROR($V1306),"",OFFSET('Smelter Look-up'!$I$4,$V1306-4,0))</f>
        <v/>
      </c>
      <c r="K1306" s="158"/>
      <c r="L1306" s="158"/>
      <c r="M1306" s="158"/>
      <c r="N1306" s="158"/>
      <c r="O1306" s="158"/>
      <c r="P1306" s="157"/>
      <c r="Q1306" s="159"/>
      <c r="R1306" s="155" t="str">
        <f ca="1">IF(ISERROR($V1306),"",OFFSET('Smelter Look-up'!$C$4,$V1306-4,0)&amp;"")</f>
        <v/>
      </c>
      <c r="S1306" s="160" t="str">
        <f t="array" aca="1" ref="S1306" ca="1">IF(B1306="","",IF(ISERROR(MATCH($E1306,CL,0)),"Unknown",INDIRECT("'C'!$A$"&amp;MATCH($E1306,CL,0)+1)))</f>
        <v/>
      </c>
      <c r="T1306" s="160" t="str">
        <f t="array" aca="1" ref="T1306" ca="1">IF(B1306="","",IF(ISERROR(MATCH($J1306,SorP!$B$1:$B$6226,0)),"",INDIRECT("'SorP'!$A$"&amp;MATCH($S1306&amp;$J1306,SorP!C:C,0))))</f>
        <v/>
      </c>
      <c r="U1306" s="161"/>
      <c r="V1306" s="151" t="e">
        <f>IF(C1306="",NA(),IF(OR(C1306="Smelter not listed",C1306="Smelter not yet identified"),MATCH($B1306&amp;$D1306,'Smelter Look-up'!$J:$J,0),MATCH($B1306&amp;$C1306,'Smelter Look-up'!$J:$J,0)))</f>
        <v>#N/A</v>
      </c>
      <c r="W1306" s="134"/>
      <c r="X1306" s="134">
        <f t="shared" ca="1" si="16"/>
        <v>0</v>
      </c>
      <c r="Y1306" s="134"/>
      <c r="Z1306" s="134"/>
      <c r="AA1306" s="134"/>
      <c r="AB1306" s="162" t="str">
        <f t="shared" si="17"/>
        <v/>
      </c>
      <c r="AC1306" s="134"/>
      <c r="AD1306" s="134"/>
      <c r="AE1306" s="134"/>
      <c r="AF1306" s="134"/>
      <c r="AG1306" s="134"/>
      <c r="AH1306" s="134"/>
    </row>
    <row r="1307" spans="1:34" ht="12" customHeight="1">
      <c r="A1307" s="160"/>
      <c r="B1307" s="155" t="str">
        <f t="array" ref="B1307">IF(LEN(A1307)=0,"",INDEX('Smelter Look-up'!$A:$A,MATCH($A1307,'Smelter Look-up'!$E:$E,0)))</f>
        <v/>
      </c>
      <c r="C1307" s="158" t="str">
        <f t="array" ref="C1307">IF(LEN(A1307)=0,"",INDEX('Smelter Look-up'!$C:$C,MATCH($A1307,'Smelter Look-up'!$E:$E,0)))</f>
        <v/>
      </c>
      <c r="D1307" s="155"/>
      <c r="E1307" s="155" t="str">
        <f ca="1">IF(ISERROR($V1307),"",OFFSET('Smelter Look-up'!$D$4,$V1307-4,0)&amp;"")</f>
        <v/>
      </c>
      <c r="F1307" s="155" t="str">
        <f ca="1">IF(ISERROR($V1307),"",OFFSET('Smelter Look-up'!$E$4,$V1307-4,0))</f>
        <v/>
      </c>
      <c r="G1307" s="155" t="str">
        <f ca="1">IF(C1307=$X$4,IF(ISERROR($V1307),"Enter smelter details","RMI"),IF(ISERROR($V1307),"",OFFSET('Smelter Look-up'!$F$4,$V1307-4,0)))</f>
        <v/>
      </c>
      <c r="H1307" s="156" t="str">
        <f ca="1">IF(ISERROR($V1307),"",OFFSET('Smelter Look-up'!$G$4,$V1307-4,0))</f>
        <v/>
      </c>
      <c r="I1307" s="157" t="str">
        <f ca="1">IF(ISERROR($V1307),"",OFFSET('Smelter Look-up'!$H$4,$V1307-4,0))</f>
        <v/>
      </c>
      <c r="J1307" s="157" t="str">
        <f ca="1">IF(ISERROR($V1307),"",OFFSET('Smelter Look-up'!$I$4,$V1307-4,0))</f>
        <v/>
      </c>
      <c r="K1307" s="158"/>
      <c r="L1307" s="158"/>
      <c r="M1307" s="158"/>
      <c r="N1307" s="158"/>
      <c r="O1307" s="158"/>
      <c r="P1307" s="157"/>
      <c r="Q1307" s="159"/>
      <c r="R1307" s="155" t="str">
        <f ca="1">IF(ISERROR($V1307),"",OFFSET('Smelter Look-up'!$C$4,$V1307-4,0)&amp;"")</f>
        <v/>
      </c>
      <c r="S1307" s="160" t="str">
        <f t="array" aca="1" ref="S1307" ca="1">IF(B1307="","",IF(ISERROR(MATCH($E1307,CL,0)),"Unknown",INDIRECT("'C'!$A$"&amp;MATCH($E1307,CL,0)+1)))</f>
        <v/>
      </c>
      <c r="T1307" s="160" t="str">
        <f t="array" aca="1" ref="T1307" ca="1">IF(B1307="","",IF(ISERROR(MATCH($J1307,SorP!$B$1:$B$6226,0)),"",INDIRECT("'SorP'!$A$"&amp;MATCH($S1307&amp;$J1307,SorP!C:C,0))))</f>
        <v/>
      </c>
      <c r="U1307" s="161"/>
      <c r="V1307" s="151" t="e">
        <f>IF(C1307="",NA(),IF(OR(C1307="Smelter not listed",C1307="Smelter not yet identified"),MATCH($B1307&amp;$D1307,'Smelter Look-up'!$J:$J,0),MATCH($B1307&amp;$C1307,'Smelter Look-up'!$J:$J,0)))</f>
        <v>#N/A</v>
      </c>
      <c r="W1307" s="134"/>
      <c r="X1307" s="134">
        <f t="shared" ca="1" si="16"/>
        <v>0</v>
      </c>
      <c r="Y1307" s="134"/>
      <c r="Z1307" s="134"/>
      <c r="AA1307" s="134"/>
      <c r="AB1307" s="162" t="str">
        <f t="shared" si="17"/>
        <v/>
      </c>
      <c r="AC1307" s="134"/>
      <c r="AD1307" s="134"/>
      <c r="AE1307" s="134"/>
      <c r="AF1307" s="134"/>
      <c r="AG1307" s="134"/>
      <c r="AH1307" s="134"/>
    </row>
    <row r="1308" spans="1:34" ht="12" customHeight="1">
      <c r="A1308" s="160"/>
      <c r="B1308" s="155" t="str">
        <f t="array" ref="B1308">IF(LEN(A1308)=0,"",INDEX('Smelter Look-up'!$A:$A,MATCH($A1308,'Smelter Look-up'!$E:$E,0)))</f>
        <v/>
      </c>
      <c r="C1308" s="158" t="str">
        <f t="array" ref="C1308">IF(LEN(A1308)=0,"",INDEX('Smelter Look-up'!$C:$C,MATCH($A1308,'Smelter Look-up'!$E:$E,0)))</f>
        <v/>
      </c>
      <c r="D1308" s="155"/>
      <c r="E1308" s="155" t="str">
        <f ca="1">IF(ISERROR($V1308),"",OFFSET('Smelter Look-up'!$D$4,$V1308-4,0)&amp;"")</f>
        <v/>
      </c>
      <c r="F1308" s="155" t="str">
        <f ca="1">IF(ISERROR($V1308),"",OFFSET('Smelter Look-up'!$E$4,$V1308-4,0))</f>
        <v/>
      </c>
      <c r="G1308" s="155" t="str">
        <f ca="1">IF(C1308=$X$4,IF(ISERROR($V1308),"Enter smelter details","RMI"),IF(ISERROR($V1308),"",OFFSET('Smelter Look-up'!$F$4,$V1308-4,0)))</f>
        <v/>
      </c>
      <c r="H1308" s="156" t="str">
        <f ca="1">IF(ISERROR($V1308),"",OFFSET('Smelter Look-up'!$G$4,$V1308-4,0))</f>
        <v/>
      </c>
      <c r="I1308" s="157" t="str">
        <f ca="1">IF(ISERROR($V1308),"",OFFSET('Smelter Look-up'!$H$4,$V1308-4,0))</f>
        <v/>
      </c>
      <c r="J1308" s="157" t="str">
        <f ca="1">IF(ISERROR($V1308),"",OFFSET('Smelter Look-up'!$I$4,$V1308-4,0))</f>
        <v/>
      </c>
      <c r="K1308" s="158"/>
      <c r="L1308" s="158"/>
      <c r="M1308" s="158"/>
      <c r="N1308" s="158"/>
      <c r="O1308" s="158"/>
      <c r="P1308" s="157"/>
      <c r="Q1308" s="159"/>
      <c r="R1308" s="155" t="str">
        <f ca="1">IF(ISERROR($V1308),"",OFFSET('Smelter Look-up'!$C$4,$V1308-4,0)&amp;"")</f>
        <v/>
      </c>
      <c r="S1308" s="160" t="str">
        <f t="array" aca="1" ref="S1308" ca="1">IF(B1308="","",IF(ISERROR(MATCH($E1308,CL,0)),"Unknown",INDIRECT("'C'!$A$"&amp;MATCH($E1308,CL,0)+1)))</f>
        <v/>
      </c>
      <c r="T1308" s="160" t="str">
        <f t="array" aca="1" ref="T1308" ca="1">IF(B1308="","",IF(ISERROR(MATCH($J1308,SorP!$B$1:$B$6226,0)),"",INDIRECT("'SorP'!$A$"&amp;MATCH($S1308&amp;$J1308,SorP!C:C,0))))</f>
        <v/>
      </c>
      <c r="U1308" s="161"/>
      <c r="V1308" s="151" t="e">
        <f>IF(C1308="",NA(),IF(OR(C1308="Smelter not listed",C1308="Smelter not yet identified"),MATCH($B1308&amp;$D1308,'Smelter Look-up'!$J:$J,0),MATCH($B1308&amp;$C1308,'Smelter Look-up'!$J:$J,0)))</f>
        <v>#N/A</v>
      </c>
      <c r="W1308" s="134"/>
      <c r="X1308" s="134">
        <f t="shared" ca="1" si="16"/>
        <v>0</v>
      </c>
      <c r="Y1308" s="134"/>
      <c r="Z1308" s="134"/>
      <c r="AA1308" s="134"/>
      <c r="AB1308" s="162" t="str">
        <f t="shared" si="17"/>
        <v/>
      </c>
      <c r="AC1308" s="134"/>
      <c r="AD1308" s="134"/>
      <c r="AE1308" s="134"/>
      <c r="AF1308" s="134"/>
      <c r="AG1308" s="134"/>
      <c r="AH1308" s="134"/>
    </row>
    <row r="1309" spans="1:34" ht="12" customHeight="1">
      <c r="A1309" s="160"/>
      <c r="B1309" s="155" t="str">
        <f t="array" ref="B1309">IF(LEN(A1309)=0,"",INDEX('Smelter Look-up'!$A:$A,MATCH($A1309,'Smelter Look-up'!$E:$E,0)))</f>
        <v/>
      </c>
      <c r="C1309" s="158" t="str">
        <f t="array" ref="C1309">IF(LEN(A1309)=0,"",INDEX('Smelter Look-up'!$C:$C,MATCH($A1309,'Smelter Look-up'!$E:$E,0)))</f>
        <v/>
      </c>
      <c r="D1309" s="155"/>
      <c r="E1309" s="155" t="str">
        <f ca="1">IF(ISERROR($V1309),"",OFFSET('Smelter Look-up'!$D$4,$V1309-4,0)&amp;"")</f>
        <v/>
      </c>
      <c r="F1309" s="155" t="str">
        <f ca="1">IF(ISERROR($V1309),"",OFFSET('Smelter Look-up'!$E$4,$V1309-4,0))</f>
        <v/>
      </c>
      <c r="G1309" s="155" t="str">
        <f ca="1">IF(C1309=$X$4,IF(ISERROR($V1309),"Enter smelter details","RMI"),IF(ISERROR($V1309),"",OFFSET('Smelter Look-up'!$F$4,$V1309-4,0)))</f>
        <v/>
      </c>
      <c r="H1309" s="156" t="str">
        <f ca="1">IF(ISERROR($V1309),"",OFFSET('Smelter Look-up'!$G$4,$V1309-4,0))</f>
        <v/>
      </c>
      <c r="I1309" s="157" t="str">
        <f ca="1">IF(ISERROR($V1309),"",OFFSET('Smelter Look-up'!$H$4,$V1309-4,0))</f>
        <v/>
      </c>
      <c r="J1309" s="157" t="str">
        <f ca="1">IF(ISERROR($V1309),"",OFFSET('Smelter Look-up'!$I$4,$V1309-4,0))</f>
        <v/>
      </c>
      <c r="K1309" s="158"/>
      <c r="L1309" s="158"/>
      <c r="M1309" s="158"/>
      <c r="N1309" s="158"/>
      <c r="O1309" s="158"/>
      <c r="P1309" s="157"/>
      <c r="Q1309" s="159"/>
      <c r="R1309" s="155" t="str">
        <f ca="1">IF(ISERROR($V1309),"",OFFSET('Smelter Look-up'!$C$4,$V1309-4,0)&amp;"")</f>
        <v/>
      </c>
      <c r="S1309" s="160" t="str">
        <f t="array" aca="1" ref="S1309" ca="1">IF(B1309="","",IF(ISERROR(MATCH($E1309,CL,0)),"Unknown",INDIRECT("'C'!$A$"&amp;MATCH($E1309,CL,0)+1)))</f>
        <v/>
      </c>
      <c r="T1309" s="160" t="str">
        <f t="array" aca="1" ref="T1309" ca="1">IF(B1309="","",IF(ISERROR(MATCH($J1309,SorP!$B$1:$B$6226,0)),"",INDIRECT("'SorP'!$A$"&amp;MATCH($S1309&amp;$J1309,SorP!C:C,0))))</f>
        <v/>
      </c>
      <c r="U1309" s="161"/>
      <c r="V1309" s="151" t="e">
        <f>IF(C1309="",NA(),IF(OR(C1309="Smelter not listed",C1309="Smelter not yet identified"),MATCH($B1309&amp;$D1309,'Smelter Look-up'!$J:$J,0),MATCH($B1309&amp;$C1309,'Smelter Look-up'!$J:$J,0)))</f>
        <v>#N/A</v>
      </c>
      <c r="W1309" s="134"/>
      <c r="X1309" s="134">
        <f t="shared" ca="1" si="16"/>
        <v>0</v>
      </c>
      <c r="Y1309" s="134"/>
      <c r="Z1309" s="134"/>
      <c r="AA1309" s="134"/>
      <c r="AB1309" s="162" t="str">
        <f t="shared" si="17"/>
        <v/>
      </c>
      <c r="AC1309" s="134"/>
      <c r="AD1309" s="134"/>
      <c r="AE1309" s="134"/>
      <c r="AF1309" s="134"/>
      <c r="AG1309" s="134"/>
      <c r="AH1309" s="134"/>
    </row>
    <row r="1310" spans="1:34" ht="12" customHeight="1">
      <c r="A1310" s="160"/>
      <c r="B1310" s="155" t="str">
        <f t="array" ref="B1310">IF(LEN(A1310)=0,"",INDEX('Smelter Look-up'!$A:$A,MATCH($A1310,'Smelter Look-up'!$E:$E,0)))</f>
        <v/>
      </c>
      <c r="C1310" s="158" t="str">
        <f t="array" ref="C1310">IF(LEN(A1310)=0,"",INDEX('Smelter Look-up'!$C:$C,MATCH($A1310,'Smelter Look-up'!$E:$E,0)))</f>
        <v/>
      </c>
      <c r="D1310" s="155"/>
      <c r="E1310" s="155" t="str">
        <f ca="1">IF(ISERROR($V1310),"",OFFSET('Smelter Look-up'!$D$4,$V1310-4,0)&amp;"")</f>
        <v/>
      </c>
      <c r="F1310" s="155" t="str">
        <f ca="1">IF(ISERROR($V1310),"",OFFSET('Smelter Look-up'!$E$4,$V1310-4,0))</f>
        <v/>
      </c>
      <c r="G1310" s="155" t="str">
        <f ca="1">IF(C1310=$X$4,IF(ISERROR($V1310),"Enter smelter details","RMI"),IF(ISERROR($V1310),"",OFFSET('Smelter Look-up'!$F$4,$V1310-4,0)))</f>
        <v/>
      </c>
      <c r="H1310" s="156" t="str">
        <f ca="1">IF(ISERROR($V1310),"",OFFSET('Smelter Look-up'!$G$4,$V1310-4,0))</f>
        <v/>
      </c>
      <c r="I1310" s="157" t="str">
        <f ca="1">IF(ISERROR($V1310),"",OFFSET('Smelter Look-up'!$H$4,$V1310-4,0))</f>
        <v/>
      </c>
      <c r="J1310" s="157" t="str">
        <f ca="1">IF(ISERROR($V1310),"",OFFSET('Smelter Look-up'!$I$4,$V1310-4,0))</f>
        <v/>
      </c>
      <c r="K1310" s="158"/>
      <c r="L1310" s="158"/>
      <c r="M1310" s="158"/>
      <c r="N1310" s="158"/>
      <c r="O1310" s="158"/>
      <c r="P1310" s="157"/>
      <c r="Q1310" s="159"/>
      <c r="R1310" s="155" t="str">
        <f ca="1">IF(ISERROR($V1310),"",OFFSET('Smelter Look-up'!$C$4,$V1310-4,0)&amp;"")</f>
        <v/>
      </c>
      <c r="S1310" s="160" t="str">
        <f t="array" aca="1" ref="S1310" ca="1">IF(B1310="","",IF(ISERROR(MATCH($E1310,CL,0)),"Unknown",INDIRECT("'C'!$A$"&amp;MATCH($E1310,CL,0)+1)))</f>
        <v/>
      </c>
      <c r="T1310" s="160" t="str">
        <f t="array" aca="1" ref="T1310" ca="1">IF(B1310="","",IF(ISERROR(MATCH($J1310,SorP!$B$1:$B$6226,0)),"",INDIRECT("'SorP'!$A$"&amp;MATCH($S1310&amp;$J1310,SorP!C:C,0))))</f>
        <v/>
      </c>
      <c r="U1310" s="161"/>
      <c r="V1310" s="151" t="e">
        <f>IF(C1310="",NA(),IF(OR(C1310="Smelter not listed",C1310="Smelter not yet identified"),MATCH($B1310&amp;$D1310,'Smelter Look-up'!$J:$J,0),MATCH($B1310&amp;$C1310,'Smelter Look-up'!$J:$J,0)))</f>
        <v>#N/A</v>
      </c>
      <c r="W1310" s="134"/>
      <c r="X1310" s="134">
        <f t="shared" ca="1" si="16"/>
        <v>0</v>
      </c>
      <c r="Y1310" s="134"/>
      <c r="Z1310" s="134"/>
      <c r="AA1310" s="134"/>
      <c r="AB1310" s="162" t="str">
        <f t="shared" si="17"/>
        <v/>
      </c>
      <c r="AC1310" s="134"/>
      <c r="AD1310" s="134"/>
      <c r="AE1310" s="134"/>
      <c r="AF1310" s="134"/>
      <c r="AG1310" s="134"/>
      <c r="AH1310" s="134"/>
    </row>
    <row r="1311" spans="1:34" ht="12" customHeight="1">
      <c r="A1311" s="160"/>
      <c r="B1311" s="155" t="str">
        <f t="array" ref="B1311">IF(LEN(A1311)=0,"",INDEX('Smelter Look-up'!$A:$A,MATCH($A1311,'Smelter Look-up'!$E:$E,0)))</f>
        <v/>
      </c>
      <c r="C1311" s="158" t="str">
        <f t="array" ref="C1311">IF(LEN(A1311)=0,"",INDEX('Smelter Look-up'!$C:$C,MATCH($A1311,'Smelter Look-up'!$E:$E,0)))</f>
        <v/>
      </c>
      <c r="D1311" s="155"/>
      <c r="E1311" s="155" t="str">
        <f ca="1">IF(ISERROR($V1311),"",OFFSET('Smelter Look-up'!$D$4,$V1311-4,0)&amp;"")</f>
        <v/>
      </c>
      <c r="F1311" s="155" t="str">
        <f ca="1">IF(ISERROR($V1311),"",OFFSET('Smelter Look-up'!$E$4,$V1311-4,0))</f>
        <v/>
      </c>
      <c r="G1311" s="155" t="str">
        <f ca="1">IF(C1311=$X$4,IF(ISERROR($V1311),"Enter smelter details","RMI"),IF(ISERROR($V1311),"",OFFSET('Smelter Look-up'!$F$4,$V1311-4,0)))</f>
        <v/>
      </c>
      <c r="H1311" s="156" t="str">
        <f ca="1">IF(ISERROR($V1311),"",OFFSET('Smelter Look-up'!$G$4,$V1311-4,0))</f>
        <v/>
      </c>
      <c r="I1311" s="157" t="str">
        <f ca="1">IF(ISERROR($V1311),"",OFFSET('Smelter Look-up'!$H$4,$V1311-4,0))</f>
        <v/>
      </c>
      <c r="J1311" s="157" t="str">
        <f ca="1">IF(ISERROR($V1311),"",OFFSET('Smelter Look-up'!$I$4,$V1311-4,0))</f>
        <v/>
      </c>
      <c r="K1311" s="158"/>
      <c r="L1311" s="158"/>
      <c r="M1311" s="158"/>
      <c r="N1311" s="158"/>
      <c r="O1311" s="158"/>
      <c r="P1311" s="157"/>
      <c r="Q1311" s="159"/>
      <c r="R1311" s="155" t="str">
        <f ca="1">IF(ISERROR($V1311),"",OFFSET('Smelter Look-up'!$C$4,$V1311-4,0)&amp;"")</f>
        <v/>
      </c>
      <c r="S1311" s="160" t="str">
        <f t="array" aca="1" ref="S1311" ca="1">IF(B1311="","",IF(ISERROR(MATCH($E1311,CL,0)),"Unknown",INDIRECT("'C'!$A$"&amp;MATCH($E1311,CL,0)+1)))</f>
        <v/>
      </c>
      <c r="T1311" s="160" t="str">
        <f t="array" aca="1" ref="T1311" ca="1">IF(B1311="","",IF(ISERROR(MATCH($J1311,SorP!$B$1:$B$6226,0)),"",INDIRECT("'SorP'!$A$"&amp;MATCH($S1311&amp;$J1311,SorP!C:C,0))))</f>
        <v/>
      </c>
      <c r="U1311" s="161"/>
      <c r="V1311" s="151" t="e">
        <f>IF(C1311="",NA(),IF(OR(C1311="Smelter not listed",C1311="Smelter not yet identified"),MATCH($B1311&amp;$D1311,'Smelter Look-up'!$J:$J,0),MATCH($B1311&amp;$C1311,'Smelter Look-up'!$J:$J,0)))</f>
        <v>#N/A</v>
      </c>
      <c r="W1311" s="134"/>
      <c r="X1311" s="134">
        <f t="shared" ca="1" si="16"/>
        <v>0</v>
      </c>
      <c r="Y1311" s="134"/>
      <c r="Z1311" s="134"/>
      <c r="AA1311" s="134"/>
      <c r="AB1311" s="162" t="str">
        <f t="shared" si="17"/>
        <v/>
      </c>
      <c r="AC1311" s="134"/>
      <c r="AD1311" s="134"/>
      <c r="AE1311" s="134"/>
      <c r="AF1311" s="134"/>
      <c r="AG1311" s="134"/>
      <c r="AH1311" s="134"/>
    </row>
    <row r="1312" spans="1:34" ht="12" customHeight="1">
      <c r="A1312" s="160"/>
      <c r="B1312" s="155" t="str">
        <f t="array" ref="B1312">IF(LEN(A1312)=0,"",INDEX('Smelter Look-up'!$A:$A,MATCH($A1312,'Smelter Look-up'!$E:$E,0)))</f>
        <v/>
      </c>
      <c r="C1312" s="158" t="str">
        <f t="array" ref="C1312">IF(LEN(A1312)=0,"",INDEX('Smelter Look-up'!$C:$C,MATCH($A1312,'Smelter Look-up'!$E:$E,0)))</f>
        <v/>
      </c>
      <c r="D1312" s="155"/>
      <c r="E1312" s="155" t="str">
        <f ca="1">IF(ISERROR($V1312),"",OFFSET('Smelter Look-up'!$D$4,$V1312-4,0)&amp;"")</f>
        <v/>
      </c>
      <c r="F1312" s="155" t="str">
        <f ca="1">IF(ISERROR($V1312),"",OFFSET('Smelter Look-up'!$E$4,$V1312-4,0))</f>
        <v/>
      </c>
      <c r="G1312" s="155" t="str">
        <f ca="1">IF(C1312=$X$4,IF(ISERROR($V1312),"Enter smelter details","RMI"),IF(ISERROR($V1312),"",OFFSET('Smelter Look-up'!$F$4,$V1312-4,0)))</f>
        <v/>
      </c>
      <c r="H1312" s="156" t="str">
        <f ca="1">IF(ISERROR($V1312),"",OFFSET('Smelter Look-up'!$G$4,$V1312-4,0))</f>
        <v/>
      </c>
      <c r="I1312" s="157" t="str">
        <f ca="1">IF(ISERROR($V1312),"",OFFSET('Smelter Look-up'!$H$4,$V1312-4,0))</f>
        <v/>
      </c>
      <c r="J1312" s="157" t="str">
        <f ca="1">IF(ISERROR($V1312),"",OFFSET('Smelter Look-up'!$I$4,$V1312-4,0))</f>
        <v/>
      </c>
      <c r="K1312" s="158"/>
      <c r="L1312" s="158"/>
      <c r="M1312" s="158"/>
      <c r="N1312" s="158"/>
      <c r="O1312" s="158"/>
      <c r="P1312" s="157"/>
      <c r="Q1312" s="159"/>
      <c r="R1312" s="155" t="str">
        <f ca="1">IF(ISERROR($V1312),"",OFFSET('Smelter Look-up'!$C$4,$V1312-4,0)&amp;"")</f>
        <v/>
      </c>
      <c r="S1312" s="160" t="str">
        <f t="array" aca="1" ref="S1312" ca="1">IF(B1312="","",IF(ISERROR(MATCH($E1312,CL,0)),"Unknown",INDIRECT("'C'!$A$"&amp;MATCH($E1312,CL,0)+1)))</f>
        <v/>
      </c>
      <c r="T1312" s="160" t="str">
        <f t="array" aca="1" ref="T1312" ca="1">IF(B1312="","",IF(ISERROR(MATCH($J1312,SorP!$B$1:$B$6226,0)),"",INDIRECT("'SorP'!$A$"&amp;MATCH($S1312&amp;$J1312,SorP!C:C,0))))</f>
        <v/>
      </c>
      <c r="U1312" s="161"/>
      <c r="V1312" s="151" t="e">
        <f>IF(C1312="",NA(),IF(OR(C1312="Smelter not listed",C1312="Smelter not yet identified"),MATCH($B1312&amp;$D1312,'Smelter Look-up'!$J:$J,0),MATCH($B1312&amp;$C1312,'Smelter Look-up'!$J:$J,0)))</f>
        <v>#N/A</v>
      </c>
      <c r="W1312" s="134"/>
      <c r="X1312" s="134">
        <f t="shared" ca="1" si="16"/>
        <v>0</v>
      </c>
      <c r="Y1312" s="134"/>
      <c r="Z1312" s="134"/>
      <c r="AA1312" s="134"/>
      <c r="AB1312" s="162" t="str">
        <f t="shared" si="17"/>
        <v/>
      </c>
      <c r="AC1312" s="134"/>
      <c r="AD1312" s="134"/>
      <c r="AE1312" s="134"/>
      <c r="AF1312" s="134"/>
      <c r="AG1312" s="134"/>
      <c r="AH1312" s="134"/>
    </row>
    <row r="1313" spans="1:34" ht="12" customHeight="1">
      <c r="A1313" s="160"/>
      <c r="B1313" s="155" t="str">
        <f t="array" ref="B1313">IF(LEN(A1313)=0,"",INDEX('Smelter Look-up'!$A:$A,MATCH($A1313,'Smelter Look-up'!$E:$E,0)))</f>
        <v/>
      </c>
      <c r="C1313" s="158" t="str">
        <f t="array" ref="C1313">IF(LEN(A1313)=0,"",INDEX('Smelter Look-up'!$C:$C,MATCH($A1313,'Smelter Look-up'!$E:$E,0)))</f>
        <v/>
      </c>
      <c r="D1313" s="155"/>
      <c r="E1313" s="155" t="str">
        <f ca="1">IF(ISERROR($V1313),"",OFFSET('Smelter Look-up'!$D$4,$V1313-4,0)&amp;"")</f>
        <v/>
      </c>
      <c r="F1313" s="155" t="str">
        <f ca="1">IF(ISERROR($V1313),"",OFFSET('Smelter Look-up'!$E$4,$V1313-4,0))</f>
        <v/>
      </c>
      <c r="G1313" s="155" t="str">
        <f ca="1">IF(C1313=$X$4,IF(ISERROR($V1313),"Enter smelter details","RMI"),IF(ISERROR($V1313),"",OFFSET('Smelter Look-up'!$F$4,$V1313-4,0)))</f>
        <v/>
      </c>
      <c r="H1313" s="156" t="str">
        <f ca="1">IF(ISERROR($V1313),"",OFFSET('Smelter Look-up'!$G$4,$V1313-4,0))</f>
        <v/>
      </c>
      <c r="I1313" s="157" t="str">
        <f ca="1">IF(ISERROR($V1313),"",OFFSET('Smelter Look-up'!$H$4,$V1313-4,0))</f>
        <v/>
      </c>
      <c r="J1313" s="157" t="str">
        <f ca="1">IF(ISERROR($V1313),"",OFFSET('Smelter Look-up'!$I$4,$V1313-4,0))</f>
        <v/>
      </c>
      <c r="K1313" s="158"/>
      <c r="L1313" s="158"/>
      <c r="M1313" s="158"/>
      <c r="N1313" s="158"/>
      <c r="O1313" s="158"/>
      <c r="P1313" s="157"/>
      <c r="Q1313" s="159"/>
      <c r="R1313" s="155" t="str">
        <f ca="1">IF(ISERROR($V1313),"",OFFSET('Smelter Look-up'!$C$4,$V1313-4,0)&amp;"")</f>
        <v/>
      </c>
      <c r="S1313" s="160" t="str">
        <f t="array" aca="1" ref="S1313" ca="1">IF(B1313="","",IF(ISERROR(MATCH($E1313,CL,0)),"Unknown",INDIRECT("'C'!$A$"&amp;MATCH($E1313,CL,0)+1)))</f>
        <v/>
      </c>
      <c r="T1313" s="160" t="str">
        <f t="array" aca="1" ref="T1313" ca="1">IF(B1313="","",IF(ISERROR(MATCH($J1313,SorP!$B$1:$B$6226,0)),"",INDIRECT("'SorP'!$A$"&amp;MATCH($S1313&amp;$J1313,SorP!C:C,0))))</f>
        <v/>
      </c>
      <c r="U1313" s="161"/>
      <c r="V1313" s="151" t="e">
        <f>IF(C1313="",NA(),IF(OR(C1313="Smelter not listed",C1313="Smelter not yet identified"),MATCH($B1313&amp;$D1313,'Smelter Look-up'!$J:$J,0),MATCH($B1313&amp;$C1313,'Smelter Look-up'!$J:$J,0)))</f>
        <v>#N/A</v>
      </c>
      <c r="W1313" s="134"/>
      <c r="X1313" s="134">
        <f t="shared" ca="1" si="16"/>
        <v>0</v>
      </c>
      <c r="Y1313" s="134"/>
      <c r="Z1313" s="134"/>
      <c r="AA1313" s="134"/>
      <c r="AB1313" s="162" t="str">
        <f t="shared" si="17"/>
        <v/>
      </c>
      <c r="AC1313" s="134"/>
      <c r="AD1313" s="134"/>
      <c r="AE1313" s="134"/>
      <c r="AF1313" s="134"/>
      <c r="AG1313" s="134"/>
      <c r="AH1313" s="134"/>
    </row>
    <row r="1314" spans="1:34" ht="12" customHeight="1">
      <c r="A1314" s="160"/>
      <c r="B1314" s="155" t="str">
        <f t="array" ref="B1314">IF(LEN(A1314)=0,"",INDEX('Smelter Look-up'!$A:$A,MATCH($A1314,'Smelter Look-up'!$E:$E,0)))</f>
        <v/>
      </c>
      <c r="C1314" s="158" t="str">
        <f t="array" ref="C1314">IF(LEN(A1314)=0,"",INDEX('Smelter Look-up'!$C:$C,MATCH($A1314,'Smelter Look-up'!$E:$E,0)))</f>
        <v/>
      </c>
      <c r="D1314" s="155"/>
      <c r="E1314" s="155" t="str">
        <f ca="1">IF(ISERROR($V1314),"",OFFSET('Smelter Look-up'!$D$4,$V1314-4,0)&amp;"")</f>
        <v/>
      </c>
      <c r="F1314" s="155" t="str">
        <f ca="1">IF(ISERROR($V1314),"",OFFSET('Smelter Look-up'!$E$4,$V1314-4,0))</f>
        <v/>
      </c>
      <c r="G1314" s="155" t="str">
        <f ca="1">IF(C1314=$X$4,IF(ISERROR($V1314),"Enter smelter details","RMI"),IF(ISERROR($V1314),"",OFFSET('Smelter Look-up'!$F$4,$V1314-4,0)))</f>
        <v/>
      </c>
      <c r="H1314" s="156" t="str">
        <f ca="1">IF(ISERROR($V1314),"",OFFSET('Smelter Look-up'!$G$4,$V1314-4,0))</f>
        <v/>
      </c>
      <c r="I1314" s="157" t="str">
        <f ca="1">IF(ISERROR($V1314),"",OFFSET('Smelter Look-up'!$H$4,$V1314-4,0))</f>
        <v/>
      </c>
      <c r="J1314" s="157" t="str">
        <f ca="1">IF(ISERROR($V1314),"",OFFSET('Smelter Look-up'!$I$4,$V1314-4,0))</f>
        <v/>
      </c>
      <c r="K1314" s="158"/>
      <c r="L1314" s="158"/>
      <c r="M1314" s="158"/>
      <c r="N1314" s="158"/>
      <c r="O1314" s="158"/>
      <c r="P1314" s="157"/>
      <c r="Q1314" s="159"/>
      <c r="R1314" s="155" t="str">
        <f ca="1">IF(ISERROR($V1314),"",OFFSET('Smelter Look-up'!$C$4,$V1314-4,0)&amp;"")</f>
        <v/>
      </c>
      <c r="S1314" s="160" t="str">
        <f t="array" aca="1" ref="S1314" ca="1">IF(B1314="","",IF(ISERROR(MATCH($E1314,CL,0)),"Unknown",INDIRECT("'C'!$A$"&amp;MATCH($E1314,CL,0)+1)))</f>
        <v/>
      </c>
      <c r="T1314" s="160" t="str">
        <f t="array" aca="1" ref="T1314" ca="1">IF(B1314="","",IF(ISERROR(MATCH($J1314,SorP!$B$1:$B$6226,0)),"",INDIRECT("'SorP'!$A$"&amp;MATCH($S1314&amp;$J1314,SorP!C:C,0))))</f>
        <v/>
      </c>
      <c r="U1314" s="161"/>
      <c r="V1314" s="151" t="e">
        <f>IF(C1314="",NA(),IF(OR(C1314="Smelter not listed",C1314="Smelter not yet identified"),MATCH($B1314&amp;$D1314,'Smelter Look-up'!$J:$J,0),MATCH($B1314&amp;$C1314,'Smelter Look-up'!$J:$J,0)))</f>
        <v>#N/A</v>
      </c>
      <c r="W1314" s="134"/>
      <c r="X1314" s="134">
        <f t="shared" ca="1" si="16"/>
        <v>0</v>
      </c>
      <c r="Y1314" s="134"/>
      <c r="Z1314" s="134"/>
      <c r="AA1314" s="134"/>
      <c r="AB1314" s="162" t="str">
        <f t="shared" si="17"/>
        <v/>
      </c>
      <c r="AC1314" s="134"/>
      <c r="AD1314" s="134"/>
      <c r="AE1314" s="134"/>
      <c r="AF1314" s="134"/>
      <c r="AG1314" s="134"/>
      <c r="AH1314" s="134"/>
    </row>
    <row r="1315" spans="1:34" ht="12" customHeight="1">
      <c r="A1315" s="160"/>
      <c r="B1315" s="155" t="str">
        <f t="array" ref="B1315">IF(LEN(A1315)=0,"",INDEX('Smelter Look-up'!$A:$A,MATCH($A1315,'Smelter Look-up'!$E:$E,0)))</f>
        <v/>
      </c>
      <c r="C1315" s="158" t="str">
        <f t="array" ref="C1315">IF(LEN(A1315)=0,"",INDEX('Smelter Look-up'!$C:$C,MATCH($A1315,'Smelter Look-up'!$E:$E,0)))</f>
        <v/>
      </c>
      <c r="D1315" s="155"/>
      <c r="E1315" s="155" t="str">
        <f ca="1">IF(ISERROR($V1315),"",OFFSET('Smelter Look-up'!$D$4,$V1315-4,0)&amp;"")</f>
        <v/>
      </c>
      <c r="F1315" s="155" t="str">
        <f ca="1">IF(ISERROR($V1315),"",OFFSET('Smelter Look-up'!$E$4,$V1315-4,0))</f>
        <v/>
      </c>
      <c r="G1315" s="155" t="str">
        <f ca="1">IF(C1315=$X$4,IF(ISERROR($V1315),"Enter smelter details","RMI"),IF(ISERROR($V1315),"",OFFSET('Smelter Look-up'!$F$4,$V1315-4,0)))</f>
        <v/>
      </c>
      <c r="H1315" s="156" t="str">
        <f ca="1">IF(ISERROR($V1315),"",OFFSET('Smelter Look-up'!$G$4,$V1315-4,0))</f>
        <v/>
      </c>
      <c r="I1315" s="157" t="str">
        <f ca="1">IF(ISERROR($V1315),"",OFFSET('Smelter Look-up'!$H$4,$V1315-4,0))</f>
        <v/>
      </c>
      <c r="J1315" s="157" t="str">
        <f ca="1">IF(ISERROR($V1315),"",OFFSET('Smelter Look-up'!$I$4,$V1315-4,0))</f>
        <v/>
      </c>
      <c r="K1315" s="158"/>
      <c r="L1315" s="158"/>
      <c r="M1315" s="158"/>
      <c r="N1315" s="158"/>
      <c r="O1315" s="158"/>
      <c r="P1315" s="157"/>
      <c r="Q1315" s="159"/>
      <c r="R1315" s="155" t="str">
        <f ca="1">IF(ISERROR($V1315),"",OFFSET('Smelter Look-up'!$C$4,$V1315-4,0)&amp;"")</f>
        <v/>
      </c>
      <c r="S1315" s="160" t="str">
        <f t="array" aca="1" ref="S1315" ca="1">IF(B1315="","",IF(ISERROR(MATCH($E1315,CL,0)),"Unknown",INDIRECT("'C'!$A$"&amp;MATCH($E1315,CL,0)+1)))</f>
        <v/>
      </c>
      <c r="T1315" s="160" t="str">
        <f t="array" aca="1" ref="T1315" ca="1">IF(B1315="","",IF(ISERROR(MATCH($J1315,SorP!$B$1:$B$6226,0)),"",INDIRECT("'SorP'!$A$"&amp;MATCH($S1315&amp;$J1315,SorP!C:C,0))))</f>
        <v/>
      </c>
      <c r="U1315" s="161"/>
      <c r="V1315" s="151" t="e">
        <f>IF(C1315="",NA(),IF(OR(C1315="Smelter not listed",C1315="Smelter not yet identified"),MATCH($B1315&amp;$D1315,'Smelter Look-up'!$J:$J,0),MATCH($B1315&amp;$C1315,'Smelter Look-up'!$J:$J,0)))</f>
        <v>#N/A</v>
      </c>
      <c r="W1315" s="134"/>
      <c r="X1315" s="134">
        <f t="shared" ca="1" si="16"/>
        <v>0</v>
      </c>
      <c r="Y1315" s="134"/>
      <c r="Z1315" s="134"/>
      <c r="AA1315" s="134"/>
      <c r="AB1315" s="162" t="str">
        <f t="shared" si="17"/>
        <v/>
      </c>
      <c r="AC1315" s="134"/>
      <c r="AD1315" s="134"/>
      <c r="AE1315" s="134"/>
      <c r="AF1315" s="134"/>
      <c r="AG1315" s="134"/>
      <c r="AH1315" s="134"/>
    </row>
    <row r="1316" spans="1:34" ht="12" customHeight="1">
      <c r="A1316" s="160"/>
      <c r="B1316" s="155" t="str">
        <f t="array" ref="B1316">IF(LEN(A1316)=0,"",INDEX('Smelter Look-up'!$A:$A,MATCH($A1316,'Smelter Look-up'!$E:$E,0)))</f>
        <v/>
      </c>
      <c r="C1316" s="158" t="str">
        <f t="array" ref="C1316">IF(LEN(A1316)=0,"",INDEX('Smelter Look-up'!$C:$C,MATCH($A1316,'Smelter Look-up'!$E:$E,0)))</f>
        <v/>
      </c>
      <c r="D1316" s="155"/>
      <c r="E1316" s="155" t="str">
        <f ca="1">IF(ISERROR($V1316),"",OFFSET('Smelter Look-up'!$D$4,$V1316-4,0)&amp;"")</f>
        <v/>
      </c>
      <c r="F1316" s="155" t="str">
        <f ca="1">IF(ISERROR($V1316),"",OFFSET('Smelter Look-up'!$E$4,$V1316-4,0))</f>
        <v/>
      </c>
      <c r="G1316" s="155" t="str">
        <f ca="1">IF(C1316=$X$4,IF(ISERROR($V1316),"Enter smelter details","RMI"),IF(ISERROR($V1316),"",OFFSET('Smelter Look-up'!$F$4,$V1316-4,0)))</f>
        <v/>
      </c>
      <c r="H1316" s="156" t="str">
        <f ca="1">IF(ISERROR($V1316),"",OFFSET('Smelter Look-up'!$G$4,$V1316-4,0))</f>
        <v/>
      </c>
      <c r="I1316" s="157" t="str">
        <f ca="1">IF(ISERROR($V1316),"",OFFSET('Smelter Look-up'!$H$4,$V1316-4,0))</f>
        <v/>
      </c>
      <c r="J1316" s="157" t="str">
        <f ca="1">IF(ISERROR($V1316),"",OFFSET('Smelter Look-up'!$I$4,$V1316-4,0))</f>
        <v/>
      </c>
      <c r="K1316" s="158"/>
      <c r="L1316" s="158"/>
      <c r="M1316" s="158"/>
      <c r="N1316" s="158"/>
      <c r="O1316" s="158"/>
      <c r="P1316" s="157"/>
      <c r="Q1316" s="159"/>
      <c r="R1316" s="155" t="str">
        <f ca="1">IF(ISERROR($V1316),"",OFFSET('Smelter Look-up'!$C$4,$V1316-4,0)&amp;"")</f>
        <v/>
      </c>
      <c r="S1316" s="160" t="str">
        <f t="array" aca="1" ref="S1316" ca="1">IF(B1316="","",IF(ISERROR(MATCH($E1316,CL,0)),"Unknown",INDIRECT("'C'!$A$"&amp;MATCH($E1316,CL,0)+1)))</f>
        <v/>
      </c>
      <c r="T1316" s="160" t="str">
        <f t="array" aca="1" ref="T1316" ca="1">IF(B1316="","",IF(ISERROR(MATCH($J1316,SorP!$B$1:$B$6226,0)),"",INDIRECT("'SorP'!$A$"&amp;MATCH($S1316&amp;$J1316,SorP!C:C,0))))</f>
        <v/>
      </c>
      <c r="U1316" s="161"/>
      <c r="V1316" s="151" t="e">
        <f>IF(C1316="",NA(),IF(OR(C1316="Smelter not listed",C1316="Smelter not yet identified"),MATCH($B1316&amp;$D1316,'Smelter Look-up'!$J:$J,0),MATCH($B1316&amp;$C1316,'Smelter Look-up'!$J:$J,0)))</f>
        <v>#N/A</v>
      </c>
      <c r="W1316" s="134"/>
      <c r="X1316" s="134">
        <f t="shared" ca="1" si="16"/>
        <v>0</v>
      </c>
      <c r="Y1316" s="134"/>
      <c r="Z1316" s="134"/>
      <c r="AA1316" s="134"/>
      <c r="AB1316" s="162" t="str">
        <f t="shared" si="17"/>
        <v/>
      </c>
      <c r="AC1316" s="134"/>
      <c r="AD1316" s="134"/>
      <c r="AE1316" s="134"/>
      <c r="AF1316" s="134"/>
      <c r="AG1316" s="134"/>
      <c r="AH1316" s="134"/>
    </row>
    <row r="1317" spans="1:34" ht="12" customHeight="1">
      <c r="A1317" s="160"/>
      <c r="B1317" s="155" t="str">
        <f t="array" ref="B1317">IF(LEN(A1317)=0,"",INDEX('Smelter Look-up'!$A:$A,MATCH($A1317,'Smelter Look-up'!$E:$E,0)))</f>
        <v/>
      </c>
      <c r="C1317" s="158" t="str">
        <f t="array" ref="C1317">IF(LEN(A1317)=0,"",INDEX('Smelter Look-up'!$C:$C,MATCH($A1317,'Smelter Look-up'!$E:$E,0)))</f>
        <v/>
      </c>
      <c r="D1317" s="155"/>
      <c r="E1317" s="155" t="str">
        <f ca="1">IF(ISERROR($V1317),"",OFFSET('Smelter Look-up'!$D$4,$V1317-4,0)&amp;"")</f>
        <v/>
      </c>
      <c r="F1317" s="155" t="str">
        <f ca="1">IF(ISERROR($V1317),"",OFFSET('Smelter Look-up'!$E$4,$V1317-4,0))</f>
        <v/>
      </c>
      <c r="G1317" s="155" t="str">
        <f ca="1">IF(C1317=$X$4,IF(ISERROR($V1317),"Enter smelter details","RMI"),IF(ISERROR($V1317),"",OFFSET('Smelter Look-up'!$F$4,$V1317-4,0)))</f>
        <v/>
      </c>
      <c r="H1317" s="156" t="str">
        <f ca="1">IF(ISERROR($V1317),"",OFFSET('Smelter Look-up'!$G$4,$V1317-4,0))</f>
        <v/>
      </c>
      <c r="I1317" s="157" t="str">
        <f ca="1">IF(ISERROR($V1317),"",OFFSET('Smelter Look-up'!$H$4,$V1317-4,0))</f>
        <v/>
      </c>
      <c r="J1317" s="157" t="str">
        <f ca="1">IF(ISERROR($V1317),"",OFFSET('Smelter Look-up'!$I$4,$V1317-4,0))</f>
        <v/>
      </c>
      <c r="K1317" s="158"/>
      <c r="L1317" s="158"/>
      <c r="M1317" s="158"/>
      <c r="N1317" s="158"/>
      <c r="O1317" s="158"/>
      <c r="P1317" s="157"/>
      <c r="Q1317" s="159"/>
      <c r="R1317" s="155" t="str">
        <f ca="1">IF(ISERROR($V1317),"",OFFSET('Smelter Look-up'!$C$4,$V1317-4,0)&amp;"")</f>
        <v/>
      </c>
      <c r="S1317" s="160" t="str">
        <f t="array" aca="1" ref="S1317" ca="1">IF(B1317="","",IF(ISERROR(MATCH($E1317,CL,0)),"Unknown",INDIRECT("'C'!$A$"&amp;MATCH($E1317,CL,0)+1)))</f>
        <v/>
      </c>
      <c r="T1317" s="160" t="str">
        <f t="array" aca="1" ref="T1317" ca="1">IF(B1317="","",IF(ISERROR(MATCH($J1317,SorP!$B$1:$B$6226,0)),"",INDIRECT("'SorP'!$A$"&amp;MATCH($S1317&amp;$J1317,SorP!C:C,0))))</f>
        <v/>
      </c>
      <c r="U1317" s="161"/>
      <c r="V1317" s="151" t="e">
        <f>IF(C1317="",NA(),IF(OR(C1317="Smelter not listed",C1317="Smelter not yet identified"),MATCH($B1317&amp;$D1317,'Smelter Look-up'!$J:$J,0),MATCH($B1317&amp;$C1317,'Smelter Look-up'!$J:$J,0)))</f>
        <v>#N/A</v>
      </c>
      <c r="W1317" s="134"/>
      <c r="X1317" s="134">
        <f t="shared" ca="1" si="16"/>
        <v>0</v>
      </c>
      <c r="Y1317" s="134"/>
      <c r="Z1317" s="134"/>
      <c r="AA1317" s="134"/>
      <c r="AB1317" s="162" t="str">
        <f t="shared" si="17"/>
        <v/>
      </c>
      <c r="AC1317" s="134"/>
      <c r="AD1317" s="134"/>
      <c r="AE1317" s="134"/>
      <c r="AF1317" s="134"/>
      <c r="AG1317" s="134"/>
      <c r="AH1317" s="134"/>
    </row>
    <row r="1318" spans="1:34" ht="12" customHeight="1">
      <c r="A1318" s="160"/>
      <c r="B1318" s="155" t="str">
        <f t="array" ref="B1318">IF(LEN(A1318)=0,"",INDEX('Smelter Look-up'!$A:$A,MATCH($A1318,'Smelter Look-up'!$E:$E,0)))</f>
        <v/>
      </c>
      <c r="C1318" s="158" t="str">
        <f t="array" ref="C1318">IF(LEN(A1318)=0,"",INDEX('Smelter Look-up'!$C:$C,MATCH($A1318,'Smelter Look-up'!$E:$E,0)))</f>
        <v/>
      </c>
      <c r="D1318" s="155"/>
      <c r="E1318" s="155" t="str">
        <f ca="1">IF(ISERROR($V1318),"",OFFSET('Smelter Look-up'!$D$4,$V1318-4,0)&amp;"")</f>
        <v/>
      </c>
      <c r="F1318" s="155" t="str">
        <f ca="1">IF(ISERROR($V1318),"",OFFSET('Smelter Look-up'!$E$4,$V1318-4,0))</f>
        <v/>
      </c>
      <c r="G1318" s="155" t="str">
        <f ca="1">IF(C1318=$X$4,IF(ISERROR($V1318),"Enter smelter details","RMI"),IF(ISERROR($V1318),"",OFFSET('Smelter Look-up'!$F$4,$V1318-4,0)))</f>
        <v/>
      </c>
      <c r="H1318" s="156" t="str">
        <f ca="1">IF(ISERROR($V1318),"",OFFSET('Smelter Look-up'!$G$4,$V1318-4,0))</f>
        <v/>
      </c>
      <c r="I1318" s="157" t="str">
        <f ca="1">IF(ISERROR($V1318),"",OFFSET('Smelter Look-up'!$H$4,$V1318-4,0))</f>
        <v/>
      </c>
      <c r="J1318" s="157" t="str">
        <f ca="1">IF(ISERROR($V1318),"",OFFSET('Smelter Look-up'!$I$4,$V1318-4,0))</f>
        <v/>
      </c>
      <c r="K1318" s="158"/>
      <c r="L1318" s="158"/>
      <c r="M1318" s="158"/>
      <c r="N1318" s="158"/>
      <c r="O1318" s="158"/>
      <c r="P1318" s="157"/>
      <c r="Q1318" s="159"/>
      <c r="R1318" s="155" t="str">
        <f ca="1">IF(ISERROR($V1318),"",OFFSET('Smelter Look-up'!$C$4,$V1318-4,0)&amp;"")</f>
        <v/>
      </c>
      <c r="S1318" s="160" t="str">
        <f t="array" aca="1" ref="S1318" ca="1">IF(B1318="","",IF(ISERROR(MATCH($E1318,CL,0)),"Unknown",INDIRECT("'C'!$A$"&amp;MATCH($E1318,CL,0)+1)))</f>
        <v/>
      </c>
      <c r="T1318" s="160" t="str">
        <f t="array" aca="1" ref="T1318" ca="1">IF(B1318="","",IF(ISERROR(MATCH($J1318,SorP!$B$1:$B$6226,0)),"",INDIRECT("'SorP'!$A$"&amp;MATCH($S1318&amp;$J1318,SorP!C:C,0))))</f>
        <v/>
      </c>
      <c r="U1318" s="161"/>
      <c r="V1318" s="151" t="e">
        <f>IF(C1318="",NA(),IF(OR(C1318="Smelter not listed",C1318="Smelter not yet identified"),MATCH($B1318&amp;$D1318,'Smelter Look-up'!$J:$J,0),MATCH($B1318&amp;$C1318,'Smelter Look-up'!$J:$J,0)))</f>
        <v>#N/A</v>
      </c>
      <c r="W1318" s="134"/>
      <c r="X1318" s="134">
        <f t="shared" ca="1" si="16"/>
        <v>0</v>
      </c>
      <c r="Y1318" s="134"/>
      <c r="Z1318" s="134"/>
      <c r="AA1318" s="134"/>
      <c r="AB1318" s="162" t="str">
        <f t="shared" si="17"/>
        <v/>
      </c>
      <c r="AC1318" s="134"/>
      <c r="AD1318" s="134"/>
      <c r="AE1318" s="134"/>
      <c r="AF1318" s="134"/>
      <c r="AG1318" s="134"/>
      <c r="AH1318" s="134"/>
    </row>
    <row r="1319" spans="1:34" ht="12" customHeight="1">
      <c r="A1319" s="160"/>
      <c r="B1319" s="155" t="str">
        <f t="array" ref="B1319">IF(LEN(A1319)=0,"",INDEX('Smelter Look-up'!$A:$A,MATCH($A1319,'Smelter Look-up'!$E:$E,0)))</f>
        <v/>
      </c>
      <c r="C1319" s="158" t="str">
        <f t="array" ref="C1319">IF(LEN(A1319)=0,"",INDEX('Smelter Look-up'!$C:$C,MATCH($A1319,'Smelter Look-up'!$E:$E,0)))</f>
        <v/>
      </c>
      <c r="D1319" s="155"/>
      <c r="E1319" s="155" t="str">
        <f ca="1">IF(ISERROR($V1319),"",OFFSET('Smelter Look-up'!$D$4,$V1319-4,0)&amp;"")</f>
        <v/>
      </c>
      <c r="F1319" s="155" t="str">
        <f ca="1">IF(ISERROR($V1319),"",OFFSET('Smelter Look-up'!$E$4,$V1319-4,0))</f>
        <v/>
      </c>
      <c r="G1319" s="155" t="str">
        <f ca="1">IF(C1319=$X$4,IF(ISERROR($V1319),"Enter smelter details","RMI"),IF(ISERROR($V1319),"",OFFSET('Smelter Look-up'!$F$4,$V1319-4,0)))</f>
        <v/>
      </c>
      <c r="H1319" s="156" t="str">
        <f ca="1">IF(ISERROR($V1319),"",OFFSET('Smelter Look-up'!$G$4,$V1319-4,0))</f>
        <v/>
      </c>
      <c r="I1319" s="157" t="str">
        <f ca="1">IF(ISERROR($V1319),"",OFFSET('Smelter Look-up'!$H$4,$V1319-4,0))</f>
        <v/>
      </c>
      <c r="J1319" s="157" t="str">
        <f ca="1">IF(ISERROR($V1319),"",OFFSET('Smelter Look-up'!$I$4,$V1319-4,0))</f>
        <v/>
      </c>
      <c r="K1319" s="158"/>
      <c r="L1319" s="158"/>
      <c r="M1319" s="158"/>
      <c r="N1319" s="158"/>
      <c r="O1319" s="158"/>
      <c r="P1319" s="157"/>
      <c r="Q1319" s="159"/>
      <c r="R1319" s="155" t="str">
        <f ca="1">IF(ISERROR($V1319),"",OFFSET('Smelter Look-up'!$C$4,$V1319-4,0)&amp;"")</f>
        <v/>
      </c>
      <c r="S1319" s="160" t="str">
        <f t="array" aca="1" ref="S1319" ca="1">IF(B1319="","",IF(ISERROR(MATCH($E1319,CL,0)),"Unknown",INDIRECT("'C'!$A$"&amp;MATCH($E1319,CL,0)+1)))</f>
        <v/>
      </c>
      <c r="T1319" s="160" t="str">
        <f t="array" aca="1" ref="T1319" ca="1">IF(B1319="","",IF(ISERROR(MATCH($J1319,SorP!$B$1:$B$6226,0)),"",INDIRECT("'SorP'!$A$"&amp;MATCH($S1319&amp;$J1319,SorP!C:C,0))))</f>
        <v/>
      </c>
      <c r="U1319" s="161"/>
      <c r="V1319" s="151" t="e">
        <f>IF(C1319="",NA(),IF(OR(C1319="Smelter not listed",C1319="Smelter not yet identified"),MATCH($B1319&amp;$D1319,'Smelter Look-up'!$J:$J,0),MATCH($B1319&amp;$C1319,'Smelter Look-up'!$J:$J,0)))</f>
        <v>#N/A</v>
      </c>
      <c r="W1319" s="134"/>
      <c r="X1319" s="134">
        <f t="shared" ca="1" si="16"/>
        <v>0</v>
      </c>
      <c r="Y1319" s="134"/>
      <c r="Z1319" s="134"/>
      <c r="AA1319" s="134"/>
      <c r="AB1319" s="162" t="str">
        <f t="shared" si="17"/>
        <v/>
      </c>
      <c r="AC1319" s="134"/>
      <c r="AD1319" s="134"/>
      <c r="AE1319" s="134"/>
      <c r="AF1319" s="134"/>
      <c r="AG1319" s="134"/>
      <c r="AH1319" s="134"/>
    </row>
    <row r="1320" spans="1:34" ht="12" customHeight="1">
      <c r="A1320" s="160"/>
      <c r="B1320" s="155" t="str">
        <f t="array" ref="B1320">IF(LEN(A1320)=0,"",INDEX('Smelter Look-up'!$A:$A,MATCH($A1320,'Smelter Look-up'!$E:$E,0)))</f>
        <v/>
      </c>
      <c r="C1320" s="158" t="str">
        <f t="array" ref="C1320">IF(LEN(A1320)=0,"",INDEX('Smelter Look-up'!$C:$C,MATCH($A1320,'Smelter Look-up'!$E:$E,0)))</f>
        <v/>
      </c>
      <c r="D1320" s="155"/>
      <c r="E1320" s="155" t="str">
        <f ca="1">IF(ISERROR($V1320),"",OFFSET('Smelter Look-up'!$D$4,$V1320-4,0)&amp;"")</f>
        <v/>
      </c>
      <c r="F1320" s="155" t="str">
        <f ca="1">IF(ISERROR($V1320),"",OFFSET('Smelter Look-up'!$E$4,$V1320-4,0))</f>
        <v/>
      </c>
      <c r="G1320" s="155" t="str">
        <f ca="1">IF(C1320=$X$4,IF(ISERROR($V1320),"Enter smelter details","RMI"),IF(ISERROR($V1320),"",OFFSET('Smelter Look-up'!$F$4,$V1320-4,0)))</f>
        <v/>
      </c>
      <c r="H1320" s="156" t="str">
        <f ca="1">IF(ISERROR($V1320),"",OFFSET('Smelter Look-up'!$G$4,$V1320-4,0))</f>
        <v/>
      </c>
      <c r="I1320" s="157" t="str">
        <f ca="1">IF(ISERROR($V1320),"",OFFSET('Smelter Look-up'!$H$4,$V1320-4,0))</f>
        <v/>
      </c>
      <c r="J1320" s="157" t="str">
        <f ca="1">IF(ISERROR($V1320),"",OFFSET('Smelter Look-up'!$I$4,$V1320-4,0))</f>
        <v/>
      </c>
      <c r="K1320" s="158"/>
      <c r="L1320" s="158"/>
      <c r="M1320" s="158"/>
      <c r="N1320" s="158"/>
      <c r="O1320" s="158"/>
      <c r="P1320" s="157"/>
      <c r="Q1320" s="159"/>
      <c r="R1320" s="155" t="str">
        <f ca="1">IF(ISERROR($V1320),"",OFFSET('Smelter Look-up'!$C$4,$V1320-4,0)&amp;"")</f>
        <v/>
      </c>
      <c r="S1320" s="160" t="str">
        <f t="array" aca="1" ref="S1320" ca="1">IF(B1320="","",IF(ISERROR(MATCH($E1320,CL,0)),"Unknown",INDIRECT("'C'!$A$"&amp;MATCH($E1320,CL,0)+1)))</f>
        <v/>
      </c>
      <c r="T1320" s="160" t="str">
        <f t="array" aca="1" ref="T1320" ca="1">IF(B1320="","",IF(ISERROR(MATCH($J1320,SorP!$B$1:$B$6226,0)),"",INDIRECT("'SorP'!$A$"&amp;MATCH($S1320&amp;$J1320,SorP!C:C,0))))</f>
        <v/>
      </c>
      <c r="U1320" s="161"/>
      <c r="V1320" s="151" t="e">
        <f>IF(C1320="",NA(),IF(OR(C1320="Smelter not listed",C1320="Smelter not yet identified"),MATCH($B1320&amp;$D1320,'Smelter Look-up'!$J:$J,0),MATCH($B1320&amp;$C1320,'Smelter Look-up'!$J:$J,0)))</f>
        <v>#N/A</v>
      </c>
      <c r="W1320" s="134"/>
      <c r="X1320" s="134">
        <f t="shared" ca="1" si="16"/>
        <v>0</v>
      </c>
      <c r="Y1320" s="134"/>
      <c r="Z1320" s="134"/>
      <c r="AA1320" s="134"/>
      <c r="AB1320" s="162" t="str">
        <f t="shared" si="17"/>
        <v/>
      </c>
      <c r="AC1320" s="134"/>
      <c r="AD1320" s="134"/>
      <c r="AE1320" s="134"/>
      <c r="AF1320" s="134"/>
      <c r="AG1320" s="134"/>
      <c r="AH1320" s="134"/>
    </row>
    <row r="1321" spans="1:34" ht="12" customHeight="1">
      <c r="A1321" s="160"/>
      <c r="B1321" s="155" t="str">
        <f t="array" ref="B1321">IF(LEN(A1321)=0,"",INDEX('Smelter Look-up'!$A:$A,MATCH($A1321,'Smelter Look-up'!$E:$E,0)))</f>
        <v/>
      </c>
      <c r="C1321" s="158" t="str">
        <f t="array" ref="C1321">IF(LEN(A1321)=0,"",INDEX('Smelter Look-up'!$C:$C,MATCH($A1321,'Smelter Look-up'!$E:$E,0)))</f>
        <v/>
      </c>
      <c r="D1321" s="155"/>
      <c r="E1321" s="155" t="str">
        <f ca="1">IF(ISERROR($V1321),"",OFFSET('Smelter Look-up'!$D$4,$V1321-4,0)&amp;"")</f>
        <v/>
      </c>
      <c r="F1321" s="155" t="str">
        <f ca="1">IF(ISERROR($V1321),"",OFFSET('Smelter Look-up'!$E$4,$V1321-4,0))</f>
        <v/>
      </c>
      <c r="G1321" s="155" t="str">
        <f ca="1">IF(C1321=$X$4,IF(ISERROR($V1321),"Enter smelter details","RMI"),IF(ISERROR($V1321),"",OFFSET('Smelter Look-up'!$F$4,$V1321-4,0)))</f>
        <v/>
      </c>
      <c r="H1321" s="156" t="str">
        <f ca="1">IF(ISERROR($V1321),"",OFFSET('Smelter Look-up'!$G$4,$V1321-4,0))</f>
        <v/>
      </c>
      <c r="I1321" s="157" t="str">
        <f ca="1">IF(ISERROR($V1321),"",OFFSET('Smelter Look-up'!$H$4,$V1321-4,0))</f>
        <v/>
      </c>
      <c r="J1321" s="157" t="str">
        <f ca="1">IF(ISERROR($V1321),"",OFFSET('Smelter Look-up'!$I$4,$V1321-4,0))</f>
        <v/>
      </c>
      <c r="K1321" s="158"/>
      <c r="L1321" s="158"/>
      <c r="M1321" s="158"/>
      <c r="N1321" s="158"/>
      <c r="O1321" s="158"/>
      <c r="P1321" s="157"/>
      <c r="Q1321" s="159"/>
      <c r="R1321" s="155" t="str">
        <f ca="1">IF(ISERROR($V1321),"",OFFSET('Smelter Look-up'!$C$4,$V1321-4,0)&amp;"")</f>
        <v/>
      </c>
      <c r="S1321" s="160" t="str">
        <f t="array" aca="1" ref="S1321" ca="1">IF(B1321="","",IF(ISERROR(MATCH($E1321,CL,0)),"Unknown",INDIRECT("'C'!$A$"&amp;MATCH($E1321,CL,0)+1)))</f>
        <v/>
      </c>
      <c r="T1321" s="160" t="str">
        <f t="array" aca="1" ref="T1321" ca="1">IF(B1321="","",IF(ISERROR(MATCH($J1321,SorP!$B$1:$B$6226,0)),"",INDIRECT("'SorP'!$A$"&amp;MATCH($S1321&amp;$J1321,SorP!C:C,0))))</f>
        <v/>
      </c>
      <c r="U1321" s="161"/>
      <c r="V1321" s="151" t="e">
        <f>IF(C1321="",NA(),IF(OR(C1321="Smelter not listed",C1321="Smelter not yet identified"),MATCH($B1321&amp;$D1321,'Smelter Look-up'!$J:$J,0),MATCH($B1321&amp;$C1321,'Smelter Look-up'!$J:$J,0)))</f>
        <v>#N/A</v>
      </c>
      <c r="W1321" s="134"/>
      <c r="X1321" s="134">
        <f t="shared" ca="1" si="16"/>
        <v>0</v>
      </c>
      <c r="Y1321" s="134"/>
      <c r="Z1321" s="134"/>
      <c r="AA1321" s="134"/>
      <c r="AB1321" s="162" t="str">
        <f t="shared" si="17"/>
        <v/>
      </c>
      <c r="AC1321" s="134"/>
      <c r="AD1321" s="134"/>
      <c r="AE1321" s="134"/>
      <c r="AF1321" s="134"/>
      <c r="AG1321" s="134"/>
      <c r="AH1321" s="134"/>
    </row>
    <row r="1322" spans="1:34" ht="12" customHeight="1">
      <c r="A1322" s="160"/>
      <c r="B1322" s="155" t="str">
        <f t="array" ref="B1322">IF(LEN(A1322)=0,"",INDEX('Smelter Look-up'!$A:$A,MATCH($A1322,'Smelter Look-up'!$E:$E,0)))</f>
        <v/>
      </c>
      <c r="C1322" s="158" t="str">
        <f t="array" ref="C1322">IF(LEN(A1322)=0,"",INDEX('Smelter Look-up'!$C:$C,MATCH($A1322,'Smelter Look-up'!$E:$E,0)))</f>
        <v/>
      </c>
      <c r="D1322" s="155"/>
      <c r="E1322" s="155" t="str">
        <f ca="1">IF(ISERROR($V1322),"",OFFSET('Smelter Look-up'!$D$4,$V1322-4,0)&amp;"")</f>
        <v/>
      </c>
      <c r="F1322" s="155" t="str">
        <f ca="1">IF(ISERROR($V1322),"",OFFSET('Smelter Look-up'!$E$4,$V1322-4,0))</f>
        <v/>
      </c>
      <c r="G1322" s="155" t="str">
        <f ca="1">IF(C1322=$X$4,IF(ISERROR($V1322),"Enter smelter details","RMI"),IF(ISERROR($V1322),"",OFFSET('Smelter Look-up'!$F$4,$V1322-4,0)))</f>
        <v/>
      </c>
      <c r="H1322" s="156" t="str">
        <f ca="1">IF(ISERROR($V1322),"",OFFSET('Smelter Look-up'!$G$4,$V1322-4,0))</f>
        <v/>
      </c>
      <c r="I1322" s="157" t="str">
        <f ca="1">IF(ISERROR($V1322),"",OFFSET('Smelter Look-up'!$H$4,$V1322-4,0))</f>
        <v/>
      </c>
      <c r="J1322" s="157" t="str">
        <f ca="1">IF(ISERROR($V1322),"",OFFSET('Smelter Look-up'!$I$4,$V1322-4,0))</f>
        <v/>
      </c>
      <c r="K1322" s="158"/>
      <c r="L1322" s="158"/>
      <c r="M1322" s="158"/>
      <c r="N1322" s="158"/>
      <c r="O1322" s="158"/>
      <c r="P1322" s="157"/>
      <c r="Q1322" s="159"/>
      <c r="R1322" s="155" t="str">
        <f ca="1">IF(ISERROR($V1322),"",OFFSET('Smelter Look-up'!$C$4,$V1322-4,0)&amp;"")</f>
        <v/>
      </c>
      <c r="S1322" s="160" t="str">
        <f t="array" aca="1" ref="S1322" ca="1">IF(B1322="","",IF(ISERROR(MATCH($E1322,CL,0)),"Unknown",INDIRECT("'C'!$A$"&amp;MATCH($E1322,CL,0)+1)))</f>
        <v/>
      </c>
      <c r="T1322" s="160" t="str">
        <f t="array" aca="1" ref="T1322" ca="1">IF(B1322="","",IF(ISERROR(MATCH($J1322,SorP!$B$1:$B$6226,0)),"",INDIRECT("'SorP'!$A$"&amp;MATCH($S1322&amp;$J1322,SorP!C:C,0))))</f>
        <v/>
      </c>
      <c r="U1322" s="161"/>
      <c r="V1322" s="151" t="e">
        <f>IF(C1322="",NA(),IF(OR(C1322="Smelter not listed",C1322="Smelter not yet identified"),MATCH($B1322&amp;$D1322,'Smelter Look-up'!$J:$J,0),MATCH($B1322&amp;$C1322,'Smelter Look-up'!$J:$J,0)))</f>
        <v>#N/A</v>
      </c>
      <c r="W1322" s="134"/>
      <c r="X1322" s="134">
        <f t="shared" ca="1" si="16"/>
        <v>0</v>
      </c>
      <c r="Y1322" s="134"/>
      <c r="Z1322" s="134"/>
      <c r="AA1322" s="134"/>
      <c r="AB1322" s="162" t="str">
        <f t="shared" si="17"/>
        <v/>
      </c>
      <c r="AC1322" s="134"/>
      <c r="AD1322" s="134"/>
      <c r="AE1322" s="134"/>
      <c r="AF1322" s="134"/>
      <c r="AG1322" s="134"/>
      <c r="AH1322" s="134"/>
    </row>
    <row r="1323" spans="1:34" ht="12" customHeight="1">
      <c r="A1323" s="160"/>
      <c r="B1323" s="155" t="str">
        <f t="array" ref="B1323">IF(LEN(A1323)=0,"",INDEX('Smelter Look-up'!$A:$A,MATCH($A1323,'Smelter Look-up'!$E:$E,0)))</f>
        <v/>
      </c>
      <c r="C1323" s="158" t="str">
        <f t="array" ref="C1323">IF(LEN(A1323)=0,"",INDEX('Smelter Look-up'!$C:$C,MATCH($A1323,'Smelter Look-up'!$E:$E,0)))</f>
        <v/>
      </c>
      <c r="D1323" s="155"/>
      <c r="E1323" s="155" t="str">
        <f ca="1">IF(ISERROR($V1323),"",OFFSET('Smelter Look-up'!$D$4,$V1323-4,0)&amp;"")</f>
        <v/>
      </c>
      <c r="F1323" s="155" t="str">
        <f ca="1">IF(ISERROR($V1323),"",OFFSET('Smelter Look-up'!$E$4,$V1323-4,0))</f>
        <v/>
      </c>
      <c r="G1323" s="155" t="str">
        <f ca="1">IF(C1323=$X$4,IF(ISERROR($V1323),"Enter smelter details","RMI"),IF(ISERROR($V1323),"",OFFSET('Smelter Look-up'!$F$4,$V1323-4,0)))</f>
        <v/>
      </c>
      <c r="H1323" s="156" t="str">
        <f ca="1">IF(ISERROR($V1323),"",OFFSET('Smelter Look-up'!$G$4,$V1323-4,0))</f>
        <v/>
      </c>
      <c r="I1323" s="157" t="str">
        <f ca="1">IF(ISERROR($V1323),"",OFFSET('Smelter Look-up'!$H$4,$V1323-4,0))</f>
        <v/>
      </c>
      <c r="J1323" s="157" t="str">
        <f ca="1">IF(ISERROR($V1323),"",OFFSET('Smelter Look-up'!$I$4,$V1323-4,0))</f>
        <v/>
      </c>
      <c r="K1323" s="158"/>
      <c r="L1323" s="158"/>
      <c r="M1323" s="158"/>
      <c r="N1323" s="158"/>
      <c r="O1323" s="158"/>
      <c r="P1323" s="157"/>
      <c r="Q1323" s="159"/>
      <c r="R1323" s="155" t="str">
        <f ca="1">IF(ISERROR($V1323),"",OFFSET('Smelter Look-up'!$C$4,$V1323-4,0)&amp;"")</f>
        <v/>
      </c>
      <c r="S1323" s="160" t="str">
        <f t="array" aca="1" ref="S1323" ca="1">IF(B1323="","",IF(ISERROR(MATCH($E1323,CL,0)),"Unknown",INDIRECT("'C'!$A$"&amp;MATCH($E1323,CL,0)+1)))</f>
        <v/>
      </c>
      <c r="T1323" s="160" t="str">
        <f t="array" aca="1" ref="T1323" ca="1">IF(B1323="","",IF(ISERROR(MATCH($J1323,SorP!$B$1:$B$6226,0)),"",INDIRECT("'SorP'!$A$"&amp;MATCH($S1323&amp;$J1323,SorP!C:C,0))))</f>
        <v/>
      </c>
      <c r="U1323" s="161"/>
      <c r="V1323" s="151" t="e">
        <f>IF(C1323="",NA(),IF(OR(C1323="Smelter not listed",C1323="Smelter not yet identified"),MATCH($B1323&amp;$D1323,'Smelter Look-up'!$J:$J,0),MATCH($B1323&amp;$C1323,'Smelter Look-up'!$J:$J,0)))</f>
        <v>#N/A</v>
      </c>
      <c r="W1323" s="134"/>
      <c r="X1323" s="134">
        <f t="shared" ca="1" si="16"/>
        <v>0</v>
      </c>
      <c r="Y1323" s="134"/>
      <c r="Z1323" s="134"/>
      <c r="AA1323" s="134"/>
      <c r="AB1323" s="162" t="str">
        <f t="shared" si="17"/>
        <v/>
      </c>
      <c r="AC1323" s="134"/>
      <c r="AD1323" s="134"/>
      <c r="AE1323" s="134"/>
      <c r="AF1323" s="134"/>
      <c r="AG1323" s="134"/>
      <c r="AH1323" s="134"/>
    </row>
    <row r="1324" spans="1:34" ht="12" customHeight="1">
      <c r="A1324" s="160"/>
      <c r="B1324" s="155" t="str">
        <f t="array" ref="B1324">IF(LEN(A1324)=0,"",INDEX('Smelter Look-up'!$A:$A,MATCH($A1324,'Smelter Look-up'!$E:$E,0)))</f>
        <v/>
      </c>
      <c r="C1324" s="158" t="str">
        <f t="array" ref="C1324">IF(LEN(A1324)=0,"",INDEX('Smelter Look-up'!$C:$C,MATCH($A1324,'Smelter Look-up'!$E:$E,0)))</f>
        <v/>
      </c>
      <c r="D1324" s="155"/>
      <c r="E1324" s="155" t="str">
        <f ca="1">IF(ISERROR($V1324),"",OFFSET('Smelter Look-up'!$D$4,$V1324-4,0)&amp;"")</f>
        <v/>
      </c>
      <c r="F1324" s="155" t="str">
        <f ca="1">IF(ISERROR($V1324),"",OFFSET('Smelter Look-up'!$E$4,$V1324-4,0))</f>
        <v/>
      </c>
      <c r="G1324" s="155" t="str">
        <f ca="1">IF(C1324=$X$4,IF(ISERROR($V1324),"Enter smelter details","RMI"),IF(ISERROR($V1324),"",OFFSET('Smelter Look-up'!$F$4,$V1324-4,0)))</f>
        <v/>
      </c>
      <c r="H1324" s="156" t="str">
        <f ca="1">IF(ISERROR($V1324),"",OFFSET('Smelter Look-up'!$G$4,$V1324-4,0))</f>
        <v/>
      </c>
      <c r="I1324" s="157" t="str">
        <f ca="1">IF(ISERROR($V1324),"",OFFSET('Smelter Look-up'!$H$4,$V1324-4,0))</f>
        <v/>
      </c>
      <c r="J1324" s="157" t="str">
        <f ca="1">IF(ISERROR($V1324),"",OFFSET('Smelter Look-up'!$I$4,$V1324-4,0))</f>
        <v/>
      </c>
      <c r="K1324" s="158"/>
      <c r="L1324" s="158"/>
      <c r="M1324" s="158"/>
      <c r="N1324" s="158"/>
      <c r="O1324" s="158"/>
      <c r="P1324" s="157"/>
      <c r="Q1324" s="159"/>
      <c r="R1324" s="155" t="str">
        <f ca="1">IF(ISERROR($V1324),"",OFFSET('Smelter Look-up'!$C$4,$V1324-4,0)&amp;"")</f>
        <v/>
      </c>
      <c r="S1324" s="160" t="str">
        <f t="array" aca="1" ref="S1324" ca="1">IF(B1324="","",IF(ISERROR(MATCH($E1324,CL,0)),"Unknown",INDIRECT("'C'!$A$"&amp;MATCH($E1324,CL,0)+1)))</f>
        <v/>
      </c>
      <c r="T1324" s="160" t="str">
        <f t="array" aca="1" ref="T1324" ca="1">IF(B1324="","",IF(ISERROR(MATCH($J1324,SorP!$B$1:$B$6226,0)),"",INDIRECT("'SorP'!$A$"&amp;MATCH($S1324&amp;$J1324,SorP!C:C,0))))</f>
        <v/>
      </c>
      <c r="U1324" s="161"/>
      <c r="V1324" s="151" t="e">
        <f>IF(C1324="",NA(),IF(OR(C1324="Smelter not listed",C1324="Smelter not yet identified"),MATCH($B1324&amp;$D1324,'Smelter Look-up'!$J:$J,0),MATCH($B1324&amp;$C1324,'Smelter Look-up'!$J:$J,0)))</f>
        <v>#N/A</v>
      </c>
      <c r="W1324" s="134"/>
      <c r="X1324" s="134">
        <f t="shared" ca="1" si="16"/>
        <v>0</v>
      </c>
      <c r="Y1324" s="134"/>
      <c r="Z1324" s="134"/>
      <c r="AA1324" s="134"/>
      <c r="AB1324" s="162" t="str">
        <f t="shared" si="17"/>
        <v/>
      </c>
      <c r="AC1324" s="134"/>
      <c r="AD1324" s="134"/>
      <c r="AE1324" s="134"/>
      <c r="AF1324" s="134"/>
      <c r="AG1324" s="134"/>
      <c r="AH1324" s="134"/>
    </row>
    <row r="1325" spans="1:34" ht="12" customHeight="1">
      <c r="A1325" s="160"/>
      <c r="B1325" s="155" t="str">
        <f t="array" ref="B1325">IF(LEN(A1325)=0,"",INDEX('Smelter Look-up'!$A:$A,MATCH($A1325,'Smelter Look-up'!$E:$E,0)))</f>
        <v/>
      </c>
      <c r="C1325" s="158" t="str">
        <f t="array" ref="C1325">IF(LEN(A1325)=0,"",INDEX('Smelter Look-up'!$C:$C,MATCH($A1325,'Smelter Look-up'!$E:$E,0)))</f>
        <v/>
      </c>
      <c r="D1325" s="155"/>
      <c r="E1325" s="155" t="str">
        <f ca="1">IF(ISERROR($V1325),"",OFFSET('Smelter Look-up'!$D$4,$V1325-4,0)&amp;"")</f>
        <v/>
      </c>
      <c r="F1325" s="155" t="str">
        <f ca="1">IF(ISERROR($V1325),"",OFFSET('Smelter Look-up'!$E$4,$V1325-4,0))</f>
        <v/>
      </c>
      <c r="G1325" s="155" t="str">
        <f ca="1">IF(C1325=$X$4,IF(ISERROR($V1325),"Enter smelter details","RMI"),IF(ISERROR($V1325),"",OFFSET('Smelter Look-up'!$F$4,$V1325-4,0)))</f>
        <v/>
      </c>
      <c r="H1325" s="156" t="str">
        <f ca="1">IF(ISERROR($V1325),"",OFFSET('Smelter Look-up'!$G$4,$V1325-4,0))</f>
        <v/>
      </c>
      <c r="I1325" s="157" t="str">
        <f ca="1">IF(ISERROR($V1325),"",OFFSET('Smelter Look-up'!$H$4,$V1325-4,0))</f>
        <v/>
      </c>
      <c r="J1325" s="157" t="str">
        <f ca="1">IF(ISERROR($V1325),"",OFFSET('Smelter Look-up'!$I$4,$V1325-4,0))</f>
        <v/>
      </c>
      <c r="K1325" s="158"/>
      <c r="L1325" s="158"/>
      <c r="M1325" s="158"/>
      <c r="N1325" s="158"/>
      <c r="O1325" s="158"/>
      <c r="P1325" s="157"/>
      <c r="Q1325" s="159"/>
      <c r="R1325" s="155" t="str">
        <f ca="1">IF(ISERROR($V1325),"",OFFSET('Smelter Look-up'!$C$4,$V1325-4,0)&amp;"")</f>
        <v/>
      </c>
      <c r="S1325" s="160" t="str">
        <f t="array" aca="1" ref="S1325" ca="1">IF(B1325="","",IF(ISERROR(MATCH($E1325,CL,0)),"Unknown",INDIRECT("'C'!$A$"&amp;MATCH($E1325,CL,0)+1)))</f>
        <v/>
      </c>
      <c r="T1325" s="160" t="str">
        <f t="array" aca="1" ref="T1325" ca="1">IF(B1325="","",IF(ISERROR(MATCH($J1325,SorP!$B$1:$B$6226,0)),"",INDIRECT("'SorP'!$A$"&amp;MATCH($S1325&amp;$J1325,SorP!C:C,0))))</f>
        <v/>
      </c>
      <c r="U1325" s="161"/>
      <c r="V1325" s="151" t="e">
        <f>IF(C1325="",NA(),IF(OR(C1325="Smelter not listed",C1325="Smelter not yet identified"),MATCH($B1325&amp;$D1325,'Smelter Look-up'!$J:$J,0),MATCH($B1325&amp;$C1325,'Smelter Look-up'!$J:$J,0)))</f>
        <v>#N/A</v>
      </c>
      <c r="W1325" s="134"/>
      <c r="X1325" s="134">
        <f t="shared" ca="1" si="16"/>
        <v>0</v>
      </c>
      <c r="Y1325" s="134"/>
      <c r="Z1325" s="134"/>
      <c r="AA1325" s="134"/>
      <c r="AB1325" s="162" t="str">
        <f t="shared" si="17"/>
        <v/>
      </c>
      <c r="AC1325" s="134"/>
      <c r="AD1325" s="134"/>
      <c r="AE1325" s="134"/>
      <c r="AF1325" s="134"/>
      <c r="AG1325" s="134"/>
      <c r="AH1325" s="134"/>
    </row>
    <row r="1326" spans="1:34" ht="12" customHeight="1">
      <c r="A1326" s="160"/>
      <c r="B1326" s="155" t="str">
        <f t="array" ref="B1326">IF(LEN(A1326)=0,"",INDEX('Smelter Look-up'!$A:$A,MATCH($A1326,'Smelter Look-up'!$E:$E,0)))</f>
        <v/>
      </c>
      <c r="C1326" s="158" t="str">
        <f t="array" ref="C1326">IF(LEN(A1326)=0,"",INDEX('Smelter Look-up'!$C:$C,MATCH($A1326,'Smelter Look-up'!$E:$E,0)))</f>
        <v/>
      </c>
      <c r="D1326" s="155"/>
      <c r="E1326" s="155" t="str">
        <f ca="1">IF(ISERROR($V1326),"",OFFSET('Smelter Look-up'!$D$4,$V1326-4,0)&amp;"")</f>
        <v/>
      </c>
      <c r="F1326" s="155" t="str">
        <f ca="1">IF(ISERROR($V1326),"",OFFSET('Smelter Look-up'!$E$4,$V1326-4,0))</f>
        <v/>
      </c>
      <c r="G1326" s="155" t="str">
        <f ca="1">IF(C1326=$X$4,IF(ISERROR($V1326),"Enter smelter details","RMI"),IF(ISERROR($V1326),"",OFFSET('Smelter Look-up'!$F$4,$V1326-4,0)))</f>
        <v/>
      </c>
      <c r="H1326" s="156" t="str">
        <f ca="1">IF(ISERROR($V1326),"",OFFSET('Smelter Look-up'!$G$4,$V1326-4,0))</f>
        <v/>
      </c>
      <c r="I1326" s="157" t="str">
        <f ca="1">IF(ISERROR($V1326),"",OFFSET('Smelter Look-up'!$H$4,$V1326-4,0))</f>
        <v/>
      </c>
      <c r="J1326" s="157" t="str">
        <f ca="1">IF(ISERROR($V1326),"",OFFSET('Smelter Look-up'!$I$4,$V1326-4,0))</f>
        <v/>
      </c>
      <c r="K1326" s="158"/>
      <c r="L1326" s="158"/>
      <c r="M1326" s="158"/>
      <c r="N1326" s="158"/>
      <c r="O1326" s="158"/>
      <c r="P1326" s="157"/>
      <c r="Q1326" s="159"/>
      <c r="R1326" s="155" t="str">
        <f ca="1">IF(ISERROR($V1326),"",OFFSET('Smelter Look-up'!$C$4,$V1326-4,0)&amp;"")</f>
        <v/>
      </c>
      <c r="S1326" s="160" t="str">
        <f t="array" aca="1" ref="S1326" ca="1">IF(B1326="","",IF(ISERROR(MATCH($E1326,CL,0)),"Unknown",INDIRECT("'C'!$A$"&amp;MATCH($E1326,CL,0)+1)))</f>
        <v/>
      </c>
      <c r="T1326" s="160" t="str">
        <f t="array" aca="1" ref="T1326" ca="1">IF(B1326="","",IF(ISERROR(MATCH($J1326,SorP!$B$1:$B$6226,0)),"",INDIRECT("'SorP'!$A$"&amp;MATCH($S1326&amp;$J1326,SorP!C:C,0))))</f>
        <v/>
      </c>
      <c r="U1326" s="161"/>
      <c r="V1326" s="151" t="e">
        <f>IF(C1326="",NA(),IF(OR(C1326="Smelter not listed",C1326="Smelter not yet identified"),MATCH($B1326&amp;$D1326,'Smelter Look-up'!$J:$J,0),MATCH($B1326&amp;$C1326,'Smelter Look-up'!$J:$J,0)))</f>
        <v>#N/A</v>
      </c>
      <c r="W1326" s="134"/>
      <c r="X1326" s="134">
        <f t="shared" ca="1" si="16"/>
        <v>0</v>
      </c>
      <c r="Y1326" s="134"/>
      <c r="Z1326" s="134"/>
      <c r="AA1326" s="134"/>
      <c r="AB1326" s="162" t="str">
        <f t="shared" si="17"/>
        <v/>
      </c>
      <c r="AC1326" s="134"/>
      <c r="AD1326" s="134"/>
      <c r="AE1326" s="134"/>
      <c r="AF1326" s="134"/>
      <c r="AG1326" s="134"/>
      <c r="AH1326" s="134"/>
    </row>
    <row r="1327" spans="1:34" ht="12" customHeight="1">
      <c r="A1327" s="160"/>
      <c r="B1327" s="155" t="str">
        <f t="array" ref="B1327">IF(LEN(A1327)=0,"",INDEX('Smelter Look-up'!$A:$A,MATCH($A1327,'Smelter Look-up'!$E:$E,0)))</f>
        <v/>
      </c>
      <c r="C1327" s="158" t="str">
        <f t="array" ref="C1327">IF(LEN(A1327)=0,"",INDEX('Smelter Look-up'!$C:$C,MATCH($A1327,'Smelter Look-up'!$E:$E,0)))</f>
        <v/>
      </c>
      <c r="D1327" s="155"/>
      <c r="E1327" s="155" t="str">
        <f ca="1">IF(ISERROR($V1327),"",OFFSET('Smelter Look-up'!$D$4,$V1327-4,0)&amp;"")</f>
        <v/>
      </c>
      <c r="F1327" s="155" t="str">
        <f ca="1">IF(ISERROR($V1327),"",OFFSET('Smelter Look-up'!$E$4,$V1327-4,0))</f>
        <v/>
      </c>
      <c r="G1327" s="155" t="str">
        <f ca="1">IF(C1327=$X$4,IF(ISERROR($V1327),"Enter smelter details","RMI"),IF(ISERROR($V1327),"",OFFSET('Smelter Look-up'!$F$4,$V1327-4,0)))</f>
        <v/>
      </c>
      <c r="H1327" s="156" t="str">
        <f ca="1">IF(ISERROR($V1327),"",OFFSET('Smelter Look-up'!$G$4,$V1327-4,0))</f>
        <v/>
      </c>
      <c r="I1327" s="157" t="str">
        <f ca="1">IF(ISERROR($V1327),"",OFFSET('Smelter Look-up'!$H$4,$V1327-4,0))</f>
        <v/>
      </c>
      <c r="J1327" s="157" t="str">
        <f ca="1">IF(ISERROR($V1327),"",OFFSET('Smelter Look-up'!$I$4,$V1327-4,0))</f>
        <v/>
      </c>
      <c r="K1327" s="158"/>
      <c r="L1327" s="158"/>
      <c r="M1327" s="158"/>
      <c r="N1327" s="158"/>
      <c r="O1327" s="158"/>
      <c r="P1327" s="157"/>
      <c r="Q1327" s="159"/>
      <c r="R1327" s="155" t="str">
        <f ca="1">IF(ISERROR($V1327),"",OFFSET('Smelter Look-up'!$C$4,$V1327-4,0)&amp;"")</f>
        <v/>
      </c>
      <c r="S1327" s="160" t="str">
        <f t="array" aca="1" ref="S1327" ca="1">IF(B1327="","",IF(ISERROR(MATCH($E1327,CL,0)),"Unknown",INDIRECT("'C'!$A$"&amp;MATCH($E1327,CL,0)+1)))</f>
        <v/>
      </c>
      <c r="T1327" s="160" t="str">
        <f t="array" aca="1" ref="T1327" ca="1">IF(B1327="","",IF(ISERROR(MATCH($J1327,SorP!$B$1:$B$6226,0)),"",INDIRECT("'SorP'!$A$"&amp;MATCH($S1327&amp;$J1327,SorP!C:C,0))))</f>
        <v/>
      </c>
      <c r="U1327" s="161"/>
      <c r="V1327" s="151" t="e">
        <f>IF(C1327="",NA(),IF(OR(C1327="Smelter not listed",C1327="Smelter not yet identified"),MATCH($B1327&amp;$D1327,'Smelter Look-up'!$J:$J,0),MATCH($B1327&amp;$C1327,'Smelter Look-up'!$J:$J,0)))</f>
        <v>#N/A</v>
      </c>
      <c r="W1327" s="134"/>
      <c r="X1327" s="134">
        <f t="shared" ca="1" si="16"/>
        <v>0</v>
      </c>
      <c r="Y1327" s="134"/>
      <c r="Z1327" s="134"/>
      <c r="AA1327" s="134"/>
      <c r="AB1327" s="162" t="str">
        <f t="shared" si="17"/>
        <v/>
      </c>
      <c r="AC1327" s="134"/>
      <c r="AD1327" s="134"/>
      <c r="AE1327" s="134"/>
      <c r="AF1327" s="134"/>
      <c r="AG1327" s="134"/>
      <c r="AH1327" s="134"/>
    </row>
    <row r="1328" spans="1:34" ht="12" customHeight="1">
      <c r="A1328" s="160"/>
      <c r="B1328" s="155" t="str">
        <f t="array" ref="B1328">IF(LEN(A1328)=0,"",INDEX('Smelter Look-up'!$A:$A,MATCH($A1328,'Smelter Look-up'!$E:$E,0)))</f>
        <v/>
      </c>
      <c r="C1328" s="158" t="str">
        <f t="array" ref="C1328">IF(LEN(A1328)=0,"",INDEX('Smelter Look-up'!$C:$C,MATCH($A1328,'Smelter Look-up'!$E:$E,0)))</f>
        <v/>
      </c>
      <c r="D1328" s="155"/>
      <c r="E1328" s="155" t="str">
        <f ca="1">IF(ISERROR($V1328),"",OFFSET('Smelter Look-up'!$D$4,$V1328-4,0)&amp;"")</f>
        <v/>
      </c>
      <c r="F1328" s="155" t="str">
        <f ca="1">IF(ISERROR($V1328),"",OFFSET('Smelter Look-up'!$E$4,$V1328-4,0))</f>
        <v/>
      </c>
      <c r="G1328" s="155" t="str">
        <f ca="1">IF(C1328=$X$4,IF(ISERROR($V1328),"Enter smelter details","RMI"),IF(ISERROR($V1328),"",OFFSET('Smelter Look-up'!$F$4,$V1328-4,0)))</f>
        <v/>
      </c>
      <c r="H1328" s="156" t="str">
        <f ca="1">IF(ISERROR($V1328),"",OFFSET('Smelter Look-up'!$G$4,$V1328-4,0))</f>
        <v/>
      </c>
      <c r="I1328" s="157" t="str">
        <f ca="1">IF(ISERROR($V1328),"",OFFSET('Smelter Look-up'!$H$4,$V1328-4,0))</f>
        <v/>
      </c>
      <c r="J1328" s="157" t="str">
        <f ca="1">IF(ISERROR($V1328),"",OFFSET('Smelter Look-up'!$I$4,$V1328-4,0))</f>
        <v/>
      </c>
      <c r="K1328" s="158"/>
      <c r="L1328" s="158"/>
      <c r="M1328" s="158"/>
      <c r="N1328" s="158"/>
      <c r="O1328" s="158"/>
      <c r="P1328" s="157"/>
      <c r="Q1328" s="159"/>
      <c r="R1328" s="155" t="str">
        <f ca="1">IF(ISERROR($V1328),"",OFFSET('Smelter Look-up'!$C$4,$V1328-4,0)&amp;"")</f>
        <v/>
      </c>
      <c r="S1328" s="160" t="str">
        <f t="array" aca="1" ref="S1328" ca="1">IF(B1328="","",IF(ISERROR(MATCH($E1328,CL,0)),"Unknown",INDIRECT("'C'!$A$"&amp;MATCH($E1328,CL,0)+1)))</f>
        <v/>
      </c>
      <c r="T1328" s="160" t="str">
        <f t="array" aca="1" ref="T1328" ca="1">IF(B1328="","",IF(ISERROR(MATCH($J1328,SorP!$B$1:$B$6226,0)),"",INDIRECT("'SorP'!$A$"&amp;MATCH($S1328&amp;$J1328,SorP!C:C,0))))</f>
        <v/>
      </c>
      <c r="U1328" s="161"/>
      <c r="V1328" s="151" t="e">
        <f>IF(C1328="",NA(),IF(OR(C1328="Smelter not listed",C1328="Smelter not yet identified"),MATCH($B1328&amp;$D1328,'Smelter Look-up'!$J:$J,0),MATCH($B1328&amp;$C1328,'Smelter Look-up'!$J:$J,0)))</f>
        <v>#N/A</v>
      </c>
      <c r="W1328" s="134"/>
      <c r="X1328" s="134">
        <f t="shared" ca="1" si="16"/>
        <v>0</v>
      </c>
      <c r="Y1328" s="134"/>
      <c r="Z1328" s="134"/>
      <c r="AA1328" s="134"/>
      <c r="AB1328" s="162" t="str">
        <f t="shared" si="17"/>
        <v/>
      </c>
      <c r="AC1328" s="134"/>
      <c r="AD1328" s="134"/>
      <c r="AE1328" s="134"/>
      <c r="AF1328" s="134"/>
      <c r="AG1328" s="134"/>
      <c r="AH1328" s="134"/>
    </row>
    <row r="1329" spans="1:34" ht="12" customHeight="1">
      <c r="A1329" s="160"/>
      <c r="B1329" s="155" t="str">
        <f t="array" ref="B1329">IF(LEN(A1329)=0,"",INDEX('Smelter Look-up'!$A:$A,MATCH($A1329,'Smelter Look-up'!$E:$E,0)))</f>
        <v/>
      </c>
      <c r="C1329" s="158" t="str">
        <f t="array" ref="C1329">IF(LEN(A1329)=0,"",INDEX('Smelter Look-up'!$C:$C,MATCH($A1329,'Smelter Look-up'!$E:$E,0)))</f>
        <v/>
      </c>
      <c r="D1329" s="155"/>
      <c r="E1329" s="155" t="str">
        <f ca="1">IF(ISERROR($V1329),"",OFFSET('Smelter Look-up'!$D$4,$V1329-4,0)&amp;"")</f>
        <v/>
      </c>
      <c r="F1329" s="155" t="str">
        <f ca="1">IF(ISERROR($V1329),"",OFFSET('Smelter Look-up'!$E$4,$V1329-4,0))</f>
        <v/>
      </c>
      <c r="G1329" s="155" t="str">
        <f ca="1">IF(C1329=$X$4,IF(ISERROR($V1329),"Enter smelter details","RMI"),IF(ISERROR($V1329),"",OFFSET('Smelter Look-up'!$F$4,$V1329-4,0)))</f>
        <v/>
      </c>
      <c r="H1329" s="156" t="str">
        <f ca="1">IF(ISERROR($V1329),"",OFFSET('Smelter Look-up'!$G$4,$V1329-4,0))</f>
        <v/>
      </c>
      <c r="I1329" s="157" t="str">
        <f ca="1">IF(ISERROR($V1329),"",OFFSET('Smelter Look-up'!$H$4,$V1329-4,0))</f>
        <v/>
      </c>
      <c r="J1329" s="157" t="str">
        <f ca="1">IF(ISERROR($V1329),"",OFFSET('Smelter Look-up'!$I$4,$V1329-4,0))</f>
        <v/>
      </c>
      <c r="K1329" s="158"/>
      <c r="L1329" s="158"/>
      <c r="M1329" s="158"/>
      <c r="N1329" s="158"/>
      <c r="O1329" s="158"/>
      <c r="P1329" s="157"/>
      <c r="Q1329" s="159"/>
      <c r="R1329" s="155" t="str">
        <f ca="1">IF(ISERROR($V1329),"",OFFSET('Smelter Look-up'!$C$4,$V1329-4,0)&amp;"")</f>
        <v/>
      </c>
      <c r="S1329" s="160" t="str">
        <f t="array" aca="1" ref="S1329" ca="1">IF(B1329="","",IF(ISERROR(MATCH($E1329,CL,0)),"Unknown",INDIRECT("'C'!$A$"&amp;MATCH($E1329,CL,0)+1)))</f>
        <v/>
      </c>
      <c r="T1329" s="160" t="str">
        <f t="array" aca="1" ref="T1329" ca="1">IF(B1329="","",IF(ISERROR(MATCH($J1329,SorP!$B$1:$B$6226,0)),"",INDIRECT("'SorP'!$A$"&amp;MATCH($S1329&amp;$J1329,SorP!C:C,0))))</f>
        <v/>
      </c>
      <c r="U1329" s="161"/>
      <c r="V1329" s="151" t="e">
        <f>IF(C1329="",NA(),IF(OR(C1329="Smelter not listed",C1329="Smelter not yet identified"),MATCH($B1329&amp;$D1329,'Smelter Look-up'!$J:$J,0),MATCH($B1329&amp;$C1329,'Smelter Look-up'!$J:$J,0)))</f>
        <v>#N/A</v>
      </c>
      <c r="W1329" s="134"/>
      <c r="X1329" s="134">
        <f t="shared" ca="1" si="16"/>
        <v>0</v>
      </c>
      <c r="Y1329" s="134"/>
      <c r="Z1329" s="134"/>
      <c r="AA1329" s="134"/>
      <c r="AB1329" s="162" t="str">
        <f t="shared" si="17"/>
        <v/>
      </c>
      <c r="AC1329" s="134"/>
      <c r="AD1329" s="134"/>
      <c r="AE1329" s="134"/>
      <c r="AF1329" s="134"/>
      <c r="AG1329" s="134"/>
      <c r="AH1329" s="134"/>
    </row>
    <row r="1330" spans="1:34" ht="12" customHeight="1">
      <c r="A1330" s="160"/>
      <c r="B1330" s="155" t="str">
        <f t="array" ref="B1330">IF(LEN(A1330)=0,"",INDEX('Smelter Look-up'!$A:$A,MATCH($A1330,'Smelter Look-up'!$E:$E,0)))</f>
        <v/>
      </c>
      <c r="C1330" s="158" t="str">
        <f t="array" ref="C1330">IF(LEN(A1330)=0,"",INDEX('Smelter Look-up'!$C:$C,MATCH($A1330,'Smelter Look-up'!$E:$E,0)))</f>
        <v/>
      </c>
      <c r="D1330" s="155"/>
      <c r="E1330" s="155" t="str">
        <f ca="1">IF(ISERROR($V1330),"",OFFSET('Smelter Look-up'!$D$4,$V1330-4,0)&amp;"")</f>
        <v/>
      </c>
      <c r="F1330" s="155" t="str">
        <f ca="1">IF(ISERROR($V1330),"",OFFSET('Smelter Look-up'!$E$4,$V1330-4,0))</f>
        <v/>
      </c>
      <c r="G1330" s="155" t="str">
        <f ca="1">IF(C1330=$X$4,IF(ISERROR($V1330),"Enter smelter details","RMI"),IF(ISERROR($V1330),"",OFFSET('Smelter Look-up'!$F$4,$V1330-4,0)))</f>
        <v/>
      </c>
      <c r="H1330" s="156" t="str">
        <f ca="1">IF(ISERROR($V1330),"",OFFSET('Smelter Look-up'!$G$4,$V1330-4,0))</f>
        <v/>
      </c>
      <c r="I1330" s="157" t="str">
        <f ca="1">IF(ISERROR($V1330),"",OFFSET('Smelter Look-up'!$H$4,$V1330-4,0))</f>
        <v/>
      </c>
      <c r="J1330" s="157" t="str">
        <f ca="1">IF(ISERROR($V1330),"",OFFSET('Smelter Look-up'!$I$4,$V1330-4,0))</f>
        <v/>
      </c>
      <c r="K1330" s="158"/>
      <c r="L1330" s="158"/>
      <c r="M1330" s="158"/>
      <c r="N1330" s="158"/>
      <c r="O1330" s="158"/>
      <c r="P1330" s="157"/>
      <c r="Q1330" s="159"/>
      <c r="R1330" s="155" t="str">
        <f ca="1">IF(ISERROR($V1330),"",OFFSET('Smelter Look-up'!$C$4,$V1330-4,0)&amp;"")</f>
        <v/>
      </c>
      <c r="S1330" s="160" t="str">
        <f t="array" aca="1" ref="S1330" ca="1">IF(B1330="","",IF(ISERROR(MATCH($E1330,CL,0)),"Unknown",INDIRECT("'C'!$A$"&amp;MATCH($E1330,CL,0)+1)))</f>
        <v/>
      </c>
      <c r="T1330" s="160" t="str">
        <f t="array" aca="1" ref="T1330" ca="1">IF(B1330="","",IF(ISERROR(MATCH($J1330,SorP!$B$1:$B$6226,0)),"",INDIRECT("'SorP'!$A$"&amp;MATCH($S1330&amp;$J1330,SorP!C:C,0))))</f>
        <v/>
      </c>
      <c r="U1330" s="161"/>
      <c r="V1330" s="151" t="e">
        <f>IF(C1330="",NA(),IF(OR(C1330="Smelter not listed",C1330="Smelter not yet identified"),MATCH($B1330&amp;$D1330,'Smelter Look-up'!$J:$J,0),MATCH($B1330&amp;$C1330,'Smelter Look-up'!$J:$J,0)))</f>
        <v>#N/A</v>
      </c>
      <c r="W1330" s="134"/>
      <c r="X1330" s="134">
        <f t="shared" ca="1" si="16"/>
        <v>0</v>
      </c>
      <c r="Y1330" s="134"/>
      <c r="Z1330" s="134"/>
      <c r="AA1330" s="134"/>
      <c r="AB1330" s="162" t="str">
        <f t="shared" si="17"/>
        <v/>
      </c>
      <c r="AC1330" s="134"/>
      <c r="AD1330" s="134"/>
      <c r="AE1330" s="134"/>
      <c r="AF1330" s="134"/>
      <c r="AG1330" s="134"/>
      <c r="AH1330" s="134"/>
    </row>
    <row r="1331" spans="1:34" ht="12" customHeight="1">
      <c r="A1331" s="160"/>
      <c r="B1331" s="155" t="str">
        <f t="array" ref="B1331">IF(LEN(A1331)=0,"",INDEX('Smelter Look-up'!$A:$A,MATCH($A1331,'Smelter Look-up'!$E:$E,0)))</f>
        <v/>
      </c>
      <c r="C1331" s="158" t="str">
        <f t="array" ref="C1331">IF(LEN(A1331)=0,"",INDEX('Smelter Look-up'!$C:$C,MATCH($A1331,'Smelter Look-up'!$E:$E,0)))</f>
        <v/>
      </c>
      <c r="D1331" s="155"/>
      <c r="E1331" s="155" t="str">
        <f ca="1">IF(ISERROR($V1331),"",OFFSET('Smelter Look-up'!$D$4,$V1331-4,0)&amp;"")</f>
        <v/>
      </c>
      <c r="F1331" s="155" t="str">
        <f ca="1">IF(ISERROR($V1331),"",OFFSET('Smelter Look-up'!$E$4,$V1331-4,0))</f>
        <v/>
      </c>
      <c r="G1331" s="155" t="str">
        <f ca="1">IF(C1331=$X$4,IF(ISERROR($V1331),"Enter smelter details","RMI"),IF(ISERROR($V1331),"",OFFSET('Smelter Look-up'!$F$4,$V1331-4,0)))</f>
        <v/>
      </c>
      <c r="H1331" s="156" t="str">
        <f ca="1">IF(ISERROR($V1331),"",OFFSET('Smelter Look-up'!$G$4,$V1331-4,0))</f>
        <v/>
      </c>
      <c r="I1331" s="157" t="str">
        <f ca="1">IF(ISERROR($V1331),"",OFFSET('Smelter Look-up'!$H$4,$V1331-4,0))</f>
        <v/>
      </c>
      <c r="J1331" s="157" t="str">
        <f ca="1">IF(ISERROR($V1331),"",OFFSET('Smelter Look-up'!$I$4,$V1331-4,0))</f>
        <v/>
      </c>
      <c r="K1331" s="158"/>
      <c r="L1331" s="158"/>
      <c r="M1331" s="158"/>
      <c r="N1331" s="158"/>
      <c r="O1331" s="158"/>
      <c r="P1331" s="157"/>
      <c r="Q1331" s="159"/>
      <c r="R1331" s="155" t="str">
        <f ca="1">IF(ISERROR($V1331),"",OFFSET('Smelter Look-up'!$C$4,$V1331-4,0)&amp;"")</f>
        <v/>
      </c>
      <c r="S1331" s="160" t="str">
        <f t="array" aca="1" ref="S1331" ca="1">IF(B1331="","",IF(ISERROR(MATCH($E1331,CL,0)),"Unknown",INDIRECT("'C'!$A$"&amp;MATCH($E1331,CL,0)+1)))</f>
        <v/>
      </c>
      <c r="T1331" s="160" t="str">
        <f t="array" aca="1" ref="T1331" ca="1">IF(B1331="","",IF(ISERROR(MATCH($J1331,SorP!$B$1:$B$6226,0)),"",INDIRECT("'SorP'!$A$"&amp;MATCH($S1331&amp;$J1331,SorP!C:C,0))))</f>
        <v/>
      </c>
      <c r="U1331" s="161"/>
      <c r="V1331" s="151" t="e">
        <f>IF(C1331="",NA(),IF(OR(C1331="Smelter not listed",C1331="Smelter not yet identified"),MATCH($B1331&amp;$D1331,'Smelter Look-up'!$J:$J,0),MATCH($B1331&amp;$C1331,'Smelter Look-up'!$J:$J,0)))</f>
        <v>#N/A</v>
      </c>
      <c r="W1331" s="134"/>
      <c r="X1331" s="134">
        <f t="shared" ca="1" si="16"/>
        <v>0</v>
      </c>
      <c r="Y1331" s="134"/>
      <c r="Z1331" s="134"/>
      <c r="AA1331" s="134"/>
      <c r="AB1331" s="162" t="str">
        <f t="shared" si="17"/>
        <v/>
      </c>
      <c r="AC1331" s="134"/>
      <c r="AD1331" s="134"/>
      <c r="AE1331" s="134"/>
      <c r="AF1331" s="134"/>
      <c r="AG1331" s="134"/>
      <c r="AH1331" s="134"/>
    </row>
    <row r="1332" spans="1:34" ht="12" customHeight="1">
      <c r="A1332" s="160"/>
      <c r="B1332" s="155" t="str">
        <f t="array" ref="B1332">IF(LEN(A1332)=0,"",INDEX('Smelter Look-up'!$A:$A,MATCH($A1332,'Smelter Look-up'!$E:$E,0)))</f>
        <v/>
      </c>
      <c r="C1332" s="158" t="str">
        <f t="array" ref="C1332">IF(LEN(A1332)=0,"",INDEX('Smelter Look-up'!$C:$C,MATCH($A1332,'Smelter Look-up'!$E:$E,0)))</f>
        <v/>
      </c>
      <c r="D1332" s="155"/>
      <c r="E1332" s="155" t="str">
        <f ca="1">IF(ISERROR($V1332),"",OFFSET('Smelter Look-up'!$D$4,$V1332-4,0)&amp;"")</f>
        <v/>
      </c>
      <c r="F1332" s="155" t="str">
        <f ca="1">IF(ISERROR($V1332),"",OFFSET('Smelter Look-up'!$E$4,$V1332-4,0))</f>
        <v/>
      </c>
      <c r="G1332" s="155" t="str">
        <f ca="1">IF(C1332=$X$4,IF(ISERROR($V1332),"Enter smelter details","RMI"),IF(ISERROR($V1332),"",OFFSET('Smelter Look-up'!$F$4,$V1332-4,0)))</f>
        <v/>
      </c>
      <c r="H1332" s="156" t="str">
        <f ca="1">IF(ISERROR($V1332),"",OFFSET('Smelter Look-up'!$G$4,$V1332-4,0))</f>
        <v/>
      </c>
      <c r="I1332" s="157" t="str">
        <f ca="1">IF(ISERROR($V1332),"",OFFSET('Smelter Look-up'!$H$4,$V1332-4,0))</f>
        <v/>
      </c>
      <c r="J1332" s="157" t="str">
        <f ca="1">IF(ISERROR($V1332),"",OFFSET('Smelter Look-up'!$I$4,$V1332-4,0))</f>
        <v/>
      </c>
      <c r="K1332" s="158"/>
      <c r="L1332" s="158"/>
      <c r="M1332" s="158"/>
      <c r="N1332" s="158"/>
      <c r="O1332" s="158"/>
      <c r="P1332" s="157"/>
      <c r="Q1332" s="159"/>
      <c r="R1332" s="155" t="str">
        <f ca="1">IF(ISERROR($V1332),"",OFFSET('Smelter Look-up'!$C$4,$V1332-4,0)&amp;"")</f>
        <v/>
      </c>
      <c r="S1332" s="160" t="str">
        <f t="array" aca="1" ref="S1332" ca="1">IF(B1332="","",IF(ISERROR(MATCH($E1332,CL,0)),"Unknown",INDIRECT("'C'!$A$"&amp;MATCH($E1332,CL,0)+1)))</f>
        <v/>
      </c>
      <c r="T1332" s="160" t="str">
        <f t="array" aca="1" ref="T1332" ca="1">IF(B1332="","",IF(ISERROR(MATCH($J1332,SorP!$B$1:$B$6226,0)),"",INDIRECT("'SorP'!$A$"&amp;MATCH($S1332&amp;$J1332,SorP!C:C,0))))</f>
        <v/>
      </c>
      <c r="U1332" s="161"/>
      <c r="V1332" s="151" t="e">
        <f>IF(C1332="",NA(),IF(OR(C1332="Smelter not listed",C1332="Smelter not yet identified"),MATCH($B1332&amp;$D1332,'Smelter Look-up'!$J:$J,0),MATCH($B1332&amp;$C1332,'Smelter Look-up'!$J:$J,0)))</f>
        <v>#N/A</v>
      </c>
      <c r="W1332" s="134"/>
      <c r="X1332" s="134">
        <f t="shared" ca="1" si="16"/>
        <v>0</v>
      </c>
      <c r="Y1332" s="134"/>
      <c r="Z1332" s="134"/>
      <c r="AA1332" s="134"/>
      <c r="AB1332" s="162" t="str">
        <f t="shared" si="17"/>
        <v/>
      </c>
      <c r="AC1332" s="134"/>
      <c r="AD1332" s="134"/>
      <c r="AE1332" s="134"/>
      <c r="AF1332" s="134"/>
      <c r="AG1332" s="134"/>
      <c r="AH1332" s="134"/>
    </row>
    <row r="1333" spans="1:34" ht="12" customHeight="1">
      <c r="A1333" s="160"/>
      <c r="B1333" s="155" t="str">
        <f t="array" ref="B1333">IF(LEN(A1333)=0,"",INDEX('Smelter Look-up'!$A:$A,MATCH($A1333,'Smelter Look-up'!$E:$E,0)))</f>
        <v/>
      </c>
      <c r="C1333" s="158" t="str">
        <f t="array" ref="C1333">IF(LEN(A1333)=0,"",INDEX('Smelter Look-up'!$C:$C,MATCH($A1333,'Smelter Look-up'!$E:$E,0)))</f>
        <v/>
      </c>
      <c r="D1333" s="155"/>
      <c r="E1333" s="155" t="str">
        <f ca="1">IF(ISERROR($V1333),"",OFFSET('Smelter Look-up'!$D$4,$V1333-4,0)&amp;"")</f>
        <v/>
      </c>
      <c r="F1333" s="155" t="str">
        <f ca="1">IF(ISERROR($V1333),"",OFFSET('Smelter Look-up'!$E$4,$V1333-4,0))</f>
        <v/>
      </c>
      <c r="G1333" s="155" t="str">
        <f ca="1">IF(C1333=$X$4,IF(ISERROR($V1333),"Enter smelter details","RMI"),IF(ISERROR($V1333),"",OFFSET('Smelter Look-up'!$F$4,$V1333-4,0)))</f>
        <v/>
      </c>
      <c r="H1333" s="156" t="str">
        <f ca="1">IF(ISERROR($V1333),"",OFFSET('Smelter Look-up'!$G$4,$V1333-4,0))</f>
        <v/>
      </c>
      <c r="I1333" s="157" t="str">
        <f ca="1">IF(ISERROR($V1333),"",OFFSET('Smelter Look-up'!$H$4,$V1333-4,0))</f>
        <v/>
      </c>
      <c r="J1333" s="157" t="str">
        <f ca="1">IF(ISERROR($V1333),"",OFFSET('Smelter Look-up'!$I$4,$V1333-4,0))</f>
        <v/>
      </c>
      <c r="K1333" s="158"/>
      <c r="L1333" s="158"/>
      <c r="M1333" s="158"/>
      <c r="N1333" s="158"/>
      <c r="O1333" s="158"/>
      <c r="P1333" s="157"/>
      <c r="Q1333" s="159"/>
      <c r="R1333" s="155" t="str">
        <f ca="1">IF(ISERROR($V1333),"",OFFSET('Smelter Look-up'!$C$4,$V1333-4,0)&amp;"")</f>
        <v/>
      </c>
      <c r="S1333" s="160" t="str">
        <f t="array" aca="1" ref="S1333" ca="1">IF(B1333="","",IF(ISERROR(MATCH($E1333,CL,0)),"Unknown",INDIRECT("'C'!$A$"&amp;MATCH($E1333,CL,0)+1)))</f>
        <v/>
      </c>
      <c r="T1333" s="160" t="str">
        <f t="array" aca="1" ref="T1333" ca="1">IF(B1333="","",IF(ISERROR(MATCH($J1333,SorP!$B$1:$B$6226,0)),"",INDIRECT("'SorP'!$A$"&amp;MATCH($S1333&amp;$J1333,SorP!C:C,0))))</f>
        <v/>
      </c>
      <c r="U1333" s="161"/>
      <c r="V1333" s="151" t="e">
        <f>IF(C1333="",NA(),IF(OR(C1333="Smelter not listed",C1333="Smelter not yet identified"),MATCH($B1333&amp;$D1333,'Smelter Look-up'!$J:$J,0),MATCH($B1333&amp;$C1333,'Smelter Look-up'!$J:$J,0)))</f>
        <v>#N/A</v>
      </c>
      <c r="W1333" s="134"/>
      <c r="X1333" s="134">
        <f t="shared" ca="1" si="16"/>
        <v>0</v>
      </c>
      <c r="Y1333" s="134"/>
      <c r="Z1333" s="134"/>
      <c r="AA1333" s="134"/>
      <c r="AB1333" s="162" t="str">
        <f t="shared" si="17"/>
        <v/>
      </c>
      <c r="AC1333" s="134"/>
      <c r="AD1333" s="134"/>
      <c r="AE1333" s="134"/>
      <c r="AF1333" s="134"/>
      <c r="AG1333" s="134"/>
      <c r="AH1333" s="134"/>
    </row>
    <row r="1334" spans="1:34" ht="12" customHeight="1">
      <c r="A1334" s="160"/>
      <c r="B1334" s="155" t="str">
        <f t="array" ref="B1334">IF(LEN(A1334)=0,"",INDEX('Smelter Look-up'!$A:$A,MATCH($A1334,'Smelter Look-up'!$E:$E,0)))</f>
        <v/>
      </c>
      <c r="C1334" s="158" t="str">
        <f t="array" ref="C1334">IF(LEN(A1334)=0,"",INDEX('Smelter Look-up'!$C:$C,MATCH($A1334,'Smelter Look-up'!$E:$E,0)))</f>
        <v/>
      </c>
      <c r="D1334" s="155"/>
      <c r="E1334" s="155" t="str">
        <f ca="1">IF(ISERROR($V1334),"",OFFSET('Smelter Look-up'!$D$4,$V1334-4,0)&amp;"")</f>
        <v/>
      </c>
      <c r="F1334" s="155" t="str">
        <f ca="1">IF(ISERROR($V1334),"",OFFSET('Smelter Look-up'!$E$4,$V1334-4,0))</f>
        <v/>
      </c>
      <c r="G1334" s="155" t="str">
        <f ca="1">IF(C1334=$X$4,IF(ISERROR($V1334),"Enter smelter details","RMI"),IF(ISERROR($V1334),"",OFFSET('Smelter Look-up'!$F$4,$V1334-4,0)))</f>
        <v/>
      </c>
      <c r="H1334" s="156" t="str">
        <f ca="1">IF(ISERROR($V1334),"",OFFSET('Smelter Look-up'!$G$4,$V1334-4,0))</f>
        <v/>
      </c>
      <c r="I1334" s="157" t="str">
        <f ca="1">IF(ISERROR($V1334),"",OFFSET('Smelter Look-up'!$H$4,$V1334-4,0))</f>
        <v/>
      </c>
      <c r="J1334" s="157" t="str">
        <f ca="1">IF(ISERROR($V1334),"",OFFSET('Smelter Look-up'!$I$4,$V1334-4,0))</f>
        <v/>
      </c>
      <c r="K1334" s="158"/>
      <c r="L1334" s="158"/>
      <c r="M1334" s="158"/>
      <c r="N1334" s="158"/>
      <c r="O1334" s="158"/>
      <c r="P1334" s="157"/>
      <c r="Q1334" s="159"/>
      <c r="R1334" s="155" t="str">
        <f ca="1">IF(ISERROR($V1334),"",OFFSET('Smelter Look-up'!$C$4,$V1334-4,0)&amp;"")</f>
        <v/>
      </c>
      <c r="S1334" s="160" t="str">
        <f t="array" aca="1" ref="S1334" ca="1">IF(B1334="","",IF(ISERROR(MATCH($E1334,CL,0)),"Unknown",INDIRECT("'C'!$A$"&amp;MATCH($E1334,CL,0)+1)))</f>
        <v/>
      </c>
      <c r="T1334" s="160" t="str">
        <f t="array" aca="1" ref="T1334" ca="1">IF(B1334="","",IF(ISERROR(MATCH($J1334,SorP!$B$1:$B$6226,0)),"",INDIRECT("'SorP'!$A$"&amp;MATCH($S1334&amp;$J1334,SorP!C:C,0))))</f>
        <v/>
      </c>
      <c r="U1334" s="161"/>
      <c r="V1334" s="151" t="e">
        <f>IF(C1334="",NA(),IF(OR(C1334="Smelter not listed",C1334="Smelter not yet identified"),MATCH($B1334&amp;$D1334,'Smelter Look-up'!$J:$J,0),MATCH($B1334&amp;$C1334,'Smelter Look-up'!$J:$J,0)))</f>
        <v>#N/A</v>
      </c>
      <c r="W1334" s="134"/>
      <c r="X1334" s="134">
        <f t="shared" ca="1" si="16"/>
        <v>0</v>
      </c>
      <c r="Y1334" s="134"/>
      <c r="Z1334" s="134"/>
      <c r="AA1334" s="134"/>
      <c r="AB1334" s="162" t="str">
        <f t="shared" si="17"/>
        <v/>
      </c>
      <c r="AC1334" s="134"/>
      <c r="AD1334" s="134"/>
      <c r="AE1334" s="134"/>
      <c r="AF1334" s="134"/>
      <c r="AG1334" s="134"/>
      <c r="AH1334" s="134"/>
    </row>
    <row r="1335" spans="1:34" ht="12" customHeight="1">
      <c r="A1335" s="160"/>
      <c r="B1335" s="155" t="str">
        <f t="array" ref="B1335">IF(LEN(A1335)=0,"",INDEX('Smelter Look-up'!$A:$A,MATCH($A1335,'Smelter Look-up'!$E:$E,0)))</f>
        <v/>
      </c>
      <c r="C1335" s="158" t="str">
        <f t="array" ref="C1335">IF(LEN(A1335)=0,"",INDEX('Smelter Look-up'!$C:$C,MATCH($A1335,'Smelter Look-up'!$E:$E,0)))</f>
        <v/>
      </c>
      <c r="D1335" s="155"/>
      <c r="E1335" s="155" t="str">
        <f ca="1">IF(ISERROR($V1335),"",OFFSET('Smelter Look-up'!$D$4,$V1335-4,0)&amp;"")</f>
        <v/>
      </c>
      <c r="F1335" s="155" t="str">
        <f ca="1">IF(ISERROR($V1335),"",OFFSET('Smelter Look-up'!$E$4,$V1335-4,0))</f>
        <v/>
      </c>
      <c r="G1335" s="155" t="str">
        <f ca="1">IF(C1335=$X$4,IF(ISERROR($V1335),"Enter smelter details","RMI"),IF(ISERROR($V1335),"",OFFSET('Smelter Look-up'!$F$4,$V1335-4,0)))</f>
        <v/>
      </c>
      <c r="H1335" s="156" t="str">
        <f ca="1">IF(ISERROR($V1335),"",OFFSET('Smelter Look-up'!$G$4,$V1335-4,0))</f>
        <v/>
      </c>
      <c r="I1335" s="157" t="str">
        <f ca="1">IF(ISERROR($V1335),"",OFFSET('Smelter Look-up'!$H$4,$V1335-4,0))</f>
        <v/>
      </c>
      <c r="J1335" s="157" t="str">
        <f ca="1">IF(ISERROR($V1335),"",OFFSET('Smelter Look-up'!$I$4,$V1335-4,0))</f>
        <v/>
      </c>
      <c r="K1335" s="158"/>
      <c r="L1335" s="158"/>
      <c r="M1335" s="158"/>
      <c r="N1335" s="158"/>
      <c r="O1335" s="158"/>
      <c r="P1335" s="157"/>
      <c r="Q1335" s="159"/>
      <c r="R1335" s="155" t="str">
        <f ca="1">IF(ISERROR($V1335),"",OFFSET('Smelter Look-up'!$C$4,$V1335-4,0)&amp;"")</f>
        <v/>
      </c>
      <c r="S1335" s="160" t="str">
        <f t="array" aca="1" ref="S1335" ca="1">IF(B1335="","",IF(ISERROR(MATCH($E1335,CL,0)),"Unknown",INDIRECT("'C'!$A$"&amp;MATCH($E1335,CL,0)+1)))</f>
        <v/>
      </c>
      <c r="T1335" s="160" t="str">
        <f t="array" aca="1" ref="T1335" ca="1">IF(B1335="","",IF(ISERROR(MATCH($J1335,SorP!$B$1:$B$6226,0)),"",INDIRECT("'SorP'!$A$"&amp;MATCH($S1335&amp;$J1335,SorP!C:C,0))))</f>
        <v/>
      </c>
      <c r="U1335" s="161"/>
      <c r="V1335" s="151" t="e">
        <f>IF(C1335="",NA(),IF(OR(C1335="Smelter not listed",C1335="Smelter not yet identified"),MATCH($B1335&amp;$D1335,'Smelter Look-up'!$J:$J,0),MATCH($B1335&amp;$C1335,'Smelter Look-up'!$J:$J,0)))</f>
        <v>#N/A</v>
      </c>
      <c r="W1335" s="134"/>
      <c r="X1335" s="134">
        <f t="shared" ca="1" si="16"/>
        <v>0</v>
      </c>
      <c r="Y1335" s="134"/>
      <c r="Z1335" s="134"/>
      <c r="AA1335" s="134"/>
      <c r="AB1335" s="162" t="str">
        <f t="shared" si="17"/>
        <v/>
      </c>
      <c r="AC1335" s="134"/>
      <c r="AD1335" s="134"/>
      <c r="AE1335" s="134"/>
      <c r="AF1335" s="134"/>
      <c r="AG1335" s="134"/>
      <c r="AH1335" s="134"/>
    </row>
    <row r="1336" spans="1:34" ht="12" customHeight="1">
      <c r="A1336" s="160"/>
      <c r="B1336" s="155" t="str">
        <f t="array" ref="B1336">IF(LEN(A1336)=0,"",INDEX('Smelter Look-up'!$A:$A,MATCH($A1336,'Smelter Look-up'!$E:$E,0)))</f>
        <v/>
      </c>
      <c r="C1336" s="158" t="str">
        <f t="array" ref="C1336">IF(LEN(A1336)=0,"",INDEX('Smelter Look-up'!$C:$C,MATCH($A1336,'Smelter Look-up'!$E:$E,0)))</f>
        <v/>
      </c>
      <c r="D1336" s="155"/>
      <c r="E1336" s="155" t="str">
        <f ca="1">IF(ISERROR($V1336),"",OFFSET('Smelter Look-up'!$D$4,$V1336-4,0)&amp;"")</f>
        <v/>
      </c>
      <c r="F1336" s="155" t="str">
        <f ca="1">IF(ISERROR($V1336),"",OFFSET('Smelter Look-up'!$E$4,$V1336-4,0))</f>
        <v/>
      </c>
      <c r="G1336" s="155" t="str">
        <f ca="1">IF(C1336=$X$4,IF(ISERROR($V1336),"Enter smelter details","RMI"),IF(ISERROR($V1336),"",OFFSET('Smelter Look-up'!$F$4,$V1336-4,0)))</f>
        <v/>
      </c>
      <c r="H1336" s="156" t="str">
        <f ca="1">IF(ISERROR($V1336),"",OFFSET('Smelter Look-up'!$G$4,$V1336-4,0))</f>
        <v/>
      </c>
      <c r="I1336" s="157" t="str">
        <f ca="1">IF(ISERROR($V1336),"",OFFSET('Smelter Look-up'!$H$4,$V1336-4,0))</f>
        <v/>
      </c>
      <c r="J1336" s="157" t="str">
        <f ca="1">IF(ISERROR($V1336),"",OFFSET('Smelter Look-up'!$I$4,$V1336-4,0))</f>
        <v/>
      </c>
      <c r="K1336" s="158"/>
      <c r="L1336" s="158"/>
      <c r="M1336" s="158"/>
      <c r="N1336" s="158"/>
      <c r="O1336" s="158"/>
      <c r="P1336" s="157"/>
      <c r="Q1336" s="159"/>
      <c r="R1336" s="155" t="str">
        <f ca="1">IF(ISERROR($V1336),"",OFFSET('Smelter Look-up'!$C$4,$V1336-4,0)&amp;"")</f>
        <v/>
      </c>
      <c r="S1336" s="160" t="str">
        <f t="array" aca="1" ref="S1336" ca="1">IF(B1336="","",IF(ISERROR(MATCH($E1336,CL,0)),"Unknown",INDIRECT("'C'!$A$"&amp;MATCH($E1336,CL,0)+1)))</f>
        <v/>
      </c>
      <c r="T1336" s="160" t="str">
        <f t="array" aca="1" ref="T1336" ca="1">IF(B1336="","",IF(ISERROR(MATCH($J1336,SorP!$B$1:$B$6226,0)),"",INDIRECT("'SorP'!$A$"&amp;MATCH($S1336&amp;$J1336,SorP!C:C,0))))</f>
        <v/>
      </c>
      <c r="U1336" s="161"/>
      <c r="V1336" s="151" t="e">
        <f>IF(C1336="",NA(),IF(OR(C1336="Smelter not listed",C1336="Smelter not yet identified"),MATCH($B1336&amp;$D1336,'Smelter Look-up'!$J:$J,0),MATCH($B1336&amp;$C1336,'Smelter Look-up'!$J:$J,0)))</f>
        <v>#N/A</v>
      </c>
      <c r="W1336" s="134"/>
      <c r="X1336" s="134">
        <f t="shared" ca="1" si="16"/>
        <v>0</v>
      </c>
      <c r="Y1336" s="134"/>
      <c r="Z1336" s="134"/>
      <c r="AA1336" s="134"/>
      <c r="AB1336" s="162" t="str">
        <f t="shared" si="17"/>
        <v/>
      </c>
      <c r="AC1336" s="134"/>
      <c r="AD1336" s="134"/>
      <c r="AE1336" s="134"/>
      <c r="AF1336" s="134"/>
      <c r="AG1336" s="134"/>
      <c r="AH1336" s="134"/>
    </row>
    <row r="1337" spans="1:34" ht="12" customHeight="1">
      <c r="A1337" s="160"/>
      <c r="B1337" s="155" t="str">
        <f t="array" ref="B1337">IF(LEN(A1337)=0,"",INDEX('Smelter Look-up'!$A:$A,MATCH($A1337,'Smelter Look-up'!$E:$E,0)))</f>
        <v/>
      </c>
      <c r="C1337" s="158" t="str">
        <f t="array" ref="C1337">IF(LEN(A1337)=0,"",INDEX('Smelter Look-up'!$C:$C,MATCH($A1337,'Smelter Look-up'!$E:$E,0)))</f>
        <v/>
      </c>
      <c r="D1337" s="155"/>
      <c r="E1337" s="155" t="str">
        <f ca="1">IF(ISERROR($V1337),"",OFFSET('Smelter Look-up'!$D$4,$V1337-4,0)&amp;"")</f>
        <v/>
      </c>
      <c r="F1337" s="155" t="str">
        <f ca="1">IF(ISERROR($V1337),"",OFFSET('Smelter Look-up'!$E$4,$V1337-4,0))</f>
        <v/>
      </c>
      <c r="G1337" s="155" t="str">
        <f ca="1">IF(C1337=$X$4,IF(ISERROR($V1337),"Enter smelter details","RMI"),IF(ISERROR($V1337),"",OFFSET('Smelter Look-up'!$F$4,$V1337-4,0)))</f>
        <v/>
      </c>
      <c r="H1337" s="156" t="str">
        <f ca="1">IF(ISERROR($V1337),"",OFFSET('Smelter Look-up'!$G$4,$V1337-4,0))</f>
        <v/>
      </c>
      <c r="I1337" s="157" t="str">
        <f ca="1">IF(ISERROR($V1337),"",OFFSET('Smelter Look-up'!$H$4,$V1337-4,0))</f>
        <v/>
      </c>
      <c r="J1337" s="157" t="str">
        <f ca="1">IF(ISERROR($V1337),"",OFFSET('Smelter Look-up'!$I$4,$V1337-4,0))</f>
        <v/>
      </c>
      <c r="K1337" s="158"/>
      <c r="L1337" s="158"/>
      <c r="M1337" s="158"/>
      <c r="N1337" s="158"/>
      <c r="O1337" s="158"/>
      <c r="P1337" s="157"/>
      <c r="Q1337" s="159"/>
      <c r="R1337" s="155" t="str">
        <f ca="1">IF(ISERROR($V1337),"",OFFSET('Smelter Look-up'!$C$4,$V1337-4,0)&amp;"")</f>
        <v/>
      </c>
      <c r="S1337" s="160" t="str">
        <f t="array" aca="1" ref="S1337" ca="1">IF(B1337="","",IF(ISERROR(MATCH($E1337,CL,0)),"Unknown",INDIRECT("'C'!$A$"&amp;MATCH($E1337,CL,0)+1)))</f>
        <v/>
      </c>
      <c r="T1337" s="160" t="str">
        <f t="array" aca="1" ref="T1337" ca="1">IF(B1337="","",IF(ISERROR(MATCH($J1337,SorP!$B$1:$B$6226,0)),"",INDIRECT("'SorP'!$A$"&amp;MATCH($S1337&amp;$J1337,SorP!C:C,0))))</f>
        <v/>
      </c>
      <c r="U1337" s="161"/>
      <c r="V1337" s="151" t="e">
        <f>IF(C1337="",NA(),IF(OR(C1337="Smelter not listed",C1337="Smelter not yet identified"),MATCH($B1337&amp;$D1337,'Smelter Look-up'!$J:$J,0),MATCH($B1337&amp;$C1337,'Smelter Look-up'!$J:$J,0)))</f>
        <v>#N/A</v>
      </c>
      <c r="W1337" s="134"/>
      <c r="X1337" s="134">
        <f t="shared" ca="1" si="16"/>
        <v>0</v>
      </c>
      <c r="Y1337" s="134"/>
      <c r="Z1337" s="134"/>
      <c r="AA1337" s="134"/>
      <c r="AB1337" s="162" t="str">
        <f t="shared" si="17"/>
        <v/>
      </c>
      <c r="AC1337" s="134"/>
      <c r="AD1337" s="134"/>
      <c r="AE1337" s="134"/>
      <c r="AF1337" s="134"/>
      <c r="AG1337" s="134"/>
      <c r="AH1337" s="134"/>
    </row>
    <row r="1338" spans="1:34" ht="12" customHeight="1">
      <c r="A1338" s="160"/>
      <c r="B1338" s="155" t="str">
        <f t="array" ref="B1338">IF(LEN(A1338)=0,"",INDEX('Smelter Look-up'!$A:$A,MATCH($A1338,'Smelter Look-up'!$E:$E,0)))</f>
        <v/>
      </c>
      <c r="C1338" s="158" t="str">
        <f t="array" ref="C1338">IF(LEN(A1338)=0,"",INDEX('Smelter Look-up'!$C:$C,MATCH($A1338,'Smelter Look-up'!$E:$E,0)))</f>
        <v/>
      </c>
      <c r="D1338" s="155"/>
      <c r="E1338" s="155" t="str">
        <f ca="1">IF(ISERROR($V1338),"",OFFSET('Smelter Look-up'!$D$4,$V1338-4,0)&amp;"")</f>
        <v/>
      </c>
      <c r="F1338" s="155" t="str">
        <f ca="1">IF(ISERROR($V1338),"",OFFSET('Smelter Look-up'!$E$4,$V1338-4,0))</f>
        <v/>
      </c>
      <c r="G1338" s="155" t="str">
        <f ca="1">IF(C1338=$X$4,IF(ISERROR($V1338),"Enter smelter details","RMI"),IF(ISERROR($V1338),"",OFFSET('Smelter Look-up'!$F$4,$V1338-4,0)))</f>
        <v/>
      </c>
      <c r="H1338" s="156" t="str">
        <f ca="1">IF(ISERROR($V1338),"",OFFSET('Smelter Look-up'!$G$4,$V1338-4,0))</f>
        <v/>
      </c>
      <c r="I1338" s="157" t="str">
        <f ca="1">IF(ISERROR($V1338),"",OFFSET('Smelter Look-up'!$H$4,$V1338-4,0))</f>
        <v/>
      </c>
      <c r="J1338" s="157" t="str">
        <f ca="1">IF(ISERROR($V1338),"",OFFSET('Smelter Look-up'!$I$4,$V1338-4,0))</f>
        <v/>
      </c>
      <c r="K1338" s="158"/>
      <c r="L1338" s="158"/>
      <c r="M1338" s="158"/>
      <c r="N1338" s="158"/>
      <c r="O1338" s="158"/>
      <c r="P1338" s="157"/>
      <c r="Q1338" s="159"/>
      <c r="R1338" s="155" t="str">
        <f ca="1">IF(ISERROR($V1338),"",OFFSET('Smelter Look-up'!$C$4,$V1338-4,0)&amp;"")</f>
        <v/>
      </c>
      <c r="S1338" s="160" t="str">
        <f t="array" aca="1" ref="S1338" ca="1">IF(B1338="","",IF(ISERROR(MATCH($E1338,CL,0)),"Unknown",INDIRECT("'C'!$A$"&amp;MATCH($E1338,CL,0)+1)))</f>
        <v/>
      </c>
      <c r="T1338" s="160" t="str">
        <f t="array" aca="1" ref="T1338" ca="1">IF(B1338="","",IF(ISERROR(MATCH($J1338,SorP!$B$1:$B$6226,0)),"",INDIRECT("'SorP'!$A$"&amp;MATCH($S1338&amp;$J1338,SorP!C:C,0))))</f>
        <v/>
      </c>
      <c r="U1338" s="161"/>
      <c r="V1338" s="151" t="e">
        <f>IF(C1338="",NA(),IF(OR(C1338="Smelter not listed",C1338="Smelter not yet identified"),MATCH($B1338&amp;$D1338,'Smelter Look-up'!$J:$J,0),MATCH($B1338&amp;$C1338,'Smelter Look-up'!$J:$J,0)))</f>
        <v>#N/A</v>
      </c>
      <c r="W1338" s="134"/>
      <c r="X1338" s="134">
        <f t="shared" ca="1" si="16"/>
        <v>0</v>
      </c>
      <c r="Y1338" s="134"/>
      <c r="Z1338" s="134"/>
      <c r="AA1338" s="134"/>
      <c r="AB1338" s="162" t="str">
        <f t="shared" si="17"/>
        <v/>
      </c>
      <c r="AC1338" s="134"/>
      <c r="AD1338" s="134"/>
      <c r="AE1338" s="134"/>
      <c r="AF1338" s="134"/>
      <c r="AG1338" s="134"/>
      <c r="AH1338" s="134"/>
    </row>
    <row r="1339" spans="1:34" ht="12" customHeight="1">
      <c r="A1339" s="160"/>
      <c r="B1339" s="155" t="str">
        <f t="array" ref="B1339">IF(LEN(A1339)=0,"",INDEX('Smelter Look-up'!$A:$A,MATCH($A1339,'Smelter Look-up'!$E:$E,0)))</f>
        <v/>
      </c>
      <c r="C1339" s="158" t="str">
        <f t="array" ref="C1339">IF(LEN(A1339)=0,"",INDEX('Smelter Look-up'!$C:$C,MATCH($A1339,'Smelter Look-up'!$E:$E,0)))</f>
        <v/>
      </c>
      <c r="D1339" s="155"/>
      <c r="E1339" s="155" t="str">
        <f ca="1">IF(ISERROR($V1339),"",OFFSET('Smelter Look-up'!$D$4,$V1339-4,0)&amp;"")</f>
        <v/>
      </c>
      <c r="F1339" s="155" t="str">
        <f ca="1">IF(ISERROR($V1339),"",OFFSET('Smelter Look-up'!$E$4,$V1339-4,0))</f>
        <v/>
      </c>
      <c r="G1339" s="155" t="str">
        <f ca="1">IF(C1339=$X$4,IF(ISERROR($V1339),"Enter smelter details","RMI"),IF(ISERROR($V1339),"",OFFSET('Smelter Look-up'!$F$4,$V1339-4,0)))</f>
        <v/>
      </c>
      <c r="H1339" s="156" t="str">
        <f ca="1">IF(ISERROR($V1339),"",OFFSET('Smelter Look-up'!$G$4,$V1339-4,0))</f>
        <v/>
      </c>
      <c r="I1339" s="157" t="str">
        <f ca="1">IF(ISERROR($V1339),"",OFFSET('Smelter Look-up'!$H$4,$V1339-4,0))</f>
        <v/>
      </c>
      <c r="J1339" s="157" t="str">
        <f ca="1">IF(ISERROR($V1339),"",OFFSET('Smelter Look-up'!$I$4,$V1339-4,0))</f>
        <v/>
      </c>
      <c r="K1339" s="158"/>
      <c r="L1339" s="158"/>
      <c r="M1339" s="158"/>
      <c r="N1339" s="158"/>
      <c r="O1339" s="158"/>
      <c r="P1339" s="157"/>
      <c r="Q1339" s="159"/>
      <c r="R1339" s="155" t="str">
        <f ca="1">IF(ISERROR($V1339),"",OFFSET('Smelter Look-up'!$C$4,$V1339-4,0)&amp;"")</f>
        <v/>
      </c>
      <c r="S1339" s="160" t="str">
        <f t="array" aca="1" ref="S1339" ca="1">IF(B1339="","",IF(ISERROR(MATCH($E1339,CL,0)),"Unknown",INDIRECT("'C'!$A$"&amp;MATCH($E1339,CL,0)+1)))</f>
        <v/>
      </c>
      <c r="T1339" s="160" t="str">
        <f t="array" aca="1" ref="T1339" ca="1">IF(B1339="","",IF(ISERROR(MATCH($J1339,SorP!$B$1:$B$6226,0)),"",INDIRECT("'SorP'!$A$"&amp;MATCH($S1339&amp;$J1339,SorP!C:C,0))))</f>
        <v/>
      </c>
      <c r="U1339" s="161"/>
      <c r="V1339" s="151" t="e">
        <f>IF(C1339="",NA(),IF(OR(C1339="Smelter not listed",C1339="Smelter not yet identified"),MATCH($B1339&amp;$D1339,'Smelter Look-up'!$J:$J,0),MATCH($B1339&amp;$C1339,'Smelter Look-up'!$J:$J,0)))</f>
        <v>#N/A</v>
      </c>
      <c r="W1339" s="134"/>
      <c r="X1339" s="134">
        <f t="shared" ca="1" si="16"/>
        <v>0</v>
      </c>
      <c r="Y1339" s="134"/>
      <c r="Z1339" s="134"/>
      <c r="AA1339" s="134"/>
      <c r="AB1339" s="162" t="str">
        <f t="shared" si="17"/>
        <v/>
      </c>
      <c r="AC1339" s="134"/>
      <c r="AD1339" s="134"/>
      <c r="AE1339" s="134"/>
      <c r="AF1339" s="134"/>
      <c r="AG1339" s="134"/>
      <c r="AH1339" s="134"/>
    </row>
    <row r="1340" spans="1:34" ht="12" customHeight="1">
      <c r="A1340" s="160"/>
      <c r="B1340" s="155" t="str">
        <f t="array" ref="B1340">IF(LEN(A1340)=0,"",INDEX('Smelter Look-up'!$A:$A,MATCH($A1340,'Smelter Look-up'!$E:$E,0)))</f>
        <v/>
      </c>
      <c r="C1340" s="158" t="str">
        <f t="array" ref="C1340">IF(LEN(A1340)=0,"",INDEX('Smelter Look-up'!$C:$C,MATCH($A1340,'Smelter Look-up'!$E:$E,0)))</f>
        <v/>
      </c>
      <c r="D1340" s="155"/>
      <c r="E1340" s="155" t="str">
        <f ca="1">IF(ISERROR($V1340),"",OFFSET('Smelter Look-up'!$D$4,$V1340-4,0)&amp;"")</f>
        <v/>
      </c>
      <c r="F1340" s="155" t="str">
        <f ca="1">IF(ISERROR($V1340),"",OFFSET('Smelter Look-up'!$E$4,$V1340-4,0))</f>
        <v/>
      </c>
      <c r="G1340" s="155" t="str">
        <f ca="1">IF(C1340=$X$4,IF(ISERROR($V1340),"Enter smelter details","RMI"),IF(ISERROR($V1340),"",OFFSET('Smelter Look-up'!$F$4,$V1340-4,0)))</f>
        <v/>
      </c>
      <c r="H1340" s="156" t="str">
        <f ca="1">IF(ISERROR($V1340),"",OFFSET('Smelter Look-up'!$G$4,$V1340-4,0))</f>
        <v/>
      </c>
      <c r="I1340" s="157" t="str">
        <f ca="1">IF(ISERROR($V1340),"",OFFSET('Smelter Look-up'!$H$4,$V1340-4,0))</f>
        <v/>
      </c>
      <c r="J1340" s="157" t="str">
        <f ca="1">IF(ISERROR($V1340),"",OFFSET('Smelter Look-up'!$I$4,$V1340-4,0))</f>
        <v/>
      </c>
      <c r="K1340" s="158"/>
      <c r="L1340" s="158"/>
      <c r="M1340" s="158"/>
      <c r="N1340" s="158"/>
      <c r="O1340" s="158"/>
      <c r="P1340" s="157"/>
      <c r="Q1340" s="159"/>
      <c r="R1340" s="155" t="str">
        <f ca="1">IF(ISERROR($V1340),"",OFFSET('Smelter Look-up'!$C$4,$V1340-4,0)&amp;"")</f>
        <v/>
      </c>
      <c r="S1340" s="160" t="str">
        <f t="array" aca="1" ref="S1340" ca="1">IF(B1340="","",IF(ISERROR(MATCH($E1340,CL,0)),"Unknown",INDIRECT("'C'!$A$"&amp;MATCH($E1340,CL,0)+1)))</f>
        <v/>
      </c>
      <c r="T1340" s="160" t="str">
        <f t="array" aca="1" ref="T1340" ca="1">IF(B1340="","",IF(ISERROR(MATCH($J1340,SorP!$B$1:$B$6226,0)),"",INDIRECT("'SorP'!$A$"&amp;MATCH($S1340&amp;$J1340,SorP!C:C,0))))</f>
        <v/>
      </c>
      <c r="U1340" s="161"/>
      <c r="V1340" s="151" t="e">
        <f>IF(C1340="",NA(),IF(OR(C1340="Smelter not listed",C1340="Smelter not yet identified"),MATCH($B1340&amp;$D1340,'Smelter Look-up'!$J:$J,0),MATCH($B1340&amp;$C1340,'Smelter Look-up'!$J:$J,0)))</f>
        <v>#N/A</v>
      </c>
      <c r="W1340" s="134"/>
      <c r="X1340" s="134">
        <f t="shared" ca="1" si="16"/>
        <v>0</v>
      </c>
      <c r="Y1340" s="134"/>
      <c r="Z1340" s="134"/>
      <c r="AA1340" s="134"/>
      <c r="AB1340" s="162" t="str">
        <f t="shared" si="17"/>
        <v/>
      </c>
      <c r="AC1340" s="134"/>
      <c r="AD1340" s="134"/>
      <c r="AE1340" s="134"/>
      <c r="AF1340" s="134"/>
      <c r="AG1340" s="134"/>
      <c r="AH1340" s="134"/>
    </row>
    <row r="1341" spans="1:34" ht="12" customHeight="1">
      <c r="A1341" s="160"/>
      <c r="B1341" s="155" t="str">
        <f t="array" ref="B1341">IF(LEN(A1341)=0,"",INDEX('Smelter Look-up'!$A:$A,MATCH($A1341,'Smelter Look-up'!$E:$E,0)))</f>
        <v/>
      </c>
      <c r="C1341" s="158" t="str">
        <f t="array" ref="C1341">IF(LEN(A1341)=0,"",INDEX('Smelter Look-up'!$C:$C,MATCH($A1341,'Smelter Look-up'!$E:$E,0)))</f>
        <v/>
      </c>
      <c r="D1341" s="155"/>
      <c r="E1341" s="155" t="str">
        <f ca="1">IF(ISERROR($V1341),"",OFFSET('Smelter Look-up'!$D$4,$V1341-4,0)&amp;"")</f>
        <v/>
      </c>
      <c r="F1341" s="155" t="str">
        <f ca="1">IF(ISERROR($V1341),"",OFFSET('Smelter Look-up'!$E$4,$V1341-4,0))</f>
        <v/>
      </c>
      <c r="G1341" s="155" t="str">
        <f ca="1">IF(C1341=$X$4,IF(ISERROR($V1341),"Enter smelter details","RMI"),IF(ISERROR($V1341),"",OFFSET('Smelter Look-up'!$F$4,$V1341-4,0)))</f>
        <v/>
      </c>
      <c r="H1341" s="156" t="str">
        <f ca="1">IF(ISERROR($V1341),"",OFFSET('Smelter Look-up'!$G$4,$V1341-4,0))</f>
        <v/>
      </c>
      <c r="I1341" s="157" t="str">
        <f ca="1">IF(ISERROR($V1341),"",OFFSET('Smelter Look-up'!$H$4,$V1341-4,0))</f>
        <v/>
      </c>
      <c r="J1341" s="157" t="str">
        <f ca="1">IF(ISERROR($V1341),"",OFFSET('Smelter Look-up'!$I$4,$V1341-4,0))</f>
        <v/>
      </c>
      <c r="K1341" s="158"/>
      <c r="L1341" s="158"/>
      <c r="M1341" s="158"/>
      <c r="N1341" s="158"/>
      <c r="O1341" s="158"/>
      <c r="P1341" s="157"/>
      <c r="Q1341" s="159"/>
      <c r="R1341" s="155" t="str">
        <f ca="1">IF(ISERROR($V1341),"",OFFSET('Smelter Look-up'!$C$4,$V1341-4,0)&amp;"")</f>
        <v/>
      </c>
      <c r="S1341" s="160" t="str">
        <f t="array" aca="1" ref="S1341" ca="1">IF(B1341="","",IF(ISERROR(MATCH($E1341,CL,0)),"Unknown",INDIRECT("'C'!$A$"&amp;MATCH($E1341,CL,0)+1)))</f>
        <v/>
      </c>
      <c r="T1341" s="160" t="str">
        <f t="array" aca="1" ref="T1341" ca="1">IF(B1341="","",IF(ISERROR(MATCH($J1341,SorP!$B$1:$B$6226,0)),"",INDIRECT("'SorP'!$A$"&amp;MATCH($S1341&amp;$J1341,SorP!C:C,0))))</f>
        <v/>
      </c>
      <c r="U1341" s="161"/>
      <c r="V1341" s="151" t="e">
        <f>IF(C1341="",NA(),IF(OR(C1341="Smelter not listed",C1341="Smelter not yet identified"),MATCH($B1341&amp;$D1341,'Smelter Look-up'!$J:$J,0),MATCH($B1341&amp;$C1341,'Smelter Look-up'!$J:$J,0)))</f>
        <v>#N/A</v>
      </c>
      <c r="W1341" s="134"/>
      <c r="X1341" s="134">
        <f t="shared" ca="1" si="16"/>
        <v>0</v>
      </c>
      <c r="Y1341" s="134"/>
      <c r="Z1341" s="134"/>
      <c r="AA1341" s="134"/>
      <c r="AB1341" s="162" t="str">
        <f t="shared" si="17"/>
        <v/>
      </c>
      <c r="AC1341" s="134"/>
      <c r="AD1341" s="134"/>
      <c r="AE1341" s="134"/>
      <c r="AF1341" s="134"/>
      <c r="AG1341" s="134"/>
      <c r="AH1341" s="134"/>
    </row>
    <row r="1342" spans="1:34" ht="12" customHeight="1">
      <c r="A1342" s="160"/>
      <c r="B1342" s="155" t="str">
        <f t="array" ref="B1342">IF(LEN(A1342)=0,"",INDEX('Smelter Look-up'!$A:$A,MATCH($A1342,'Smelter Look-up'!$E:$E,0)))</f>
        <v/>
      </c>
      <c r="C1342" s="158" t="str">
        <f t="array" ref="C1342">IF(LEN(A1342)=0,"",INDEX('Smelter Look-up'!$C:$C,MATCH($A1342,'Smelter Look-up'!$E:$E,0)))</f>
        <v/>
      </c>
      <c r="D1342" s="155"/>
      <c r="E1342" s="155" t="str">
        <f ca="1">IF(ISERROR($V1342),"",OFFSET('Smelter Look-up'!$D$4,$V1342-4,0)&amp;"")</f>
        <v/>
      </c>
      <c r="F1342" s="155" t="str">
        <f ca="1">IF(ISERROR($V1342),"",OFFSET('Smelter Look-up'!$E$4,$V1342-4,0))</f>
        <v/>
      </c>
      <c r="G1342" s="155" t="str">
        <f ca="1">IF(C1342=$X$4,IF(ISERROR($V1342),"Enter smelter details","RMI"),IF(ISERROR($V1342),"",OFFSET('Smelter Look-up'!$F$4,$V1342-4,0)))</f>
        <v/>
      </c>
      <c r="H1342" s="156" t="str">
        <f ca="1">IF(ISERROR($V1342),"",OFFSET('Smelter Look-up'!$G$4,$V1342-4,0))</f>
        <v/>
      </c>
      <c r="I1342" s="157" t="str">
        <f ca="1">IF(ISERROR($V1342),"",OFFSET('Smelter Look-up'!$H$4,$V1342-4,0))</f>
        <v/>
      </c>
      <c r="J1342" s="157" t="str">
        <f ca="1">IF(ISERROR($V1342),"",OFFSET('Smelter Look-up'!$I$4,$V1342-4,0))</f>
        <v/>
      </c>
      <c r="K1342" s="158"/>
      <c r="L1342" s="158"/>
      <c r="M1342" s="158"/>
      <c r="N1342" s="158"/>
      <c r="O1342" s="158"/>
      <c r="P1342" s="157"/>
      <c r="Q1342" s="159"/>
      <c r="R1342" s="155" t="str">
        <f ca="1">IF(ISERROR($V1342),"",OFFSET('Smelter Look-up'!$C$4,$V1342-4,0)&amp;"")</f>
        <v/>
      </c>
      <c r="S1342" s="160" t="str">
        <f t="array" aca="1" ref="S1342" ca="1">IF(B1342="","",IF(ISERROR(MATCH($E1342,CL,0)),"Unknown",INDIRECT("'C'!$A$"&amp;MATCH($E1342,CL,0)+1)))</f>
        <v/>
      </c>
      <c r="T1342" s="160" t="str">
        <f t="array" aca="1" ref="T1342" ca="1">IF(B1342="","",IF(ISERROR(MATCH($J1342,SorP!$B$1:$B$6226,0)),"",INDIRECT("'SorP'!$A$"&amp;MATCH($S1342&amp;$J1342,SorP!C:C,0))))</f>
        <v/>
      </c>
      <c r="U1342" s="161"/>
      <c r="V1342" s="151" t="e">
        <f>IF(C1342="",NA(),IF(OR(C1342="Smelter not listed",C1342="Smelter not yet identified"),MATCH($B1342&amp;$D1342,'Smelter Look-up'!$J:$J,0),MATCH($B1342&amp;$C1342,'Smelter Look-up'!$J:$J,0)))</f>
        <v>#N/A</v>
      </c>
      <c r="W1342" s="134"/>
      <c r="X1342" s="134">
        <f t="shared" ca="1" si="16"/>
        <v>0</v>
      </c>
      <c r="Y1342" s="134"/>
      <c r="Z1342" s="134"/>
      <c r="AA1342" s="134"/>
      <c r="AB1342" s="162" t="str">
        <f t="shared" si="17"/>
        <v/>
      </c>
      <c r="AC1342" s="134"/>
      <c r="AD1342" s="134"/>
      <c r="AE1342" s="134"/>
      <c r="AF1342" s="134"/>
      <c r="AG1342" s="134"/>
      <c r="AH1342" s="134"/>
    </row>
    <row r="1343" spans="1:34" ht="12" customHeight="1">
      <c r="A1343" s="160"/>
      <c r="B1343" s="155" t="str">
        <f t="array" ref="B1343">IF(LEN(A1343)=0,"",INDEX('Smelter Look-up'!$A:$A,MATCH($A1343,'Smelter Look-up'!$E:$E,0)))</f>
        <v/>
      </c>
      <c r="C1343" s="158" t="str">
        <f t="array" ref="C1343">IF(LEN(A1343)=0,"",INDEX('Smelter Look-up'!$C:$C,MATCH($A1343,'Smelter Look-up'!$E:$E,0)))</f>
        <v/>
      </c>
      <c r="D1343" s="155"/>
      <c r="E1343" s="155" t="str">
        <f ca="1">IF(ISERROR($V1343),"",OFFSET('Smelter Look-up'!$D$4,$V1343-4,0)&amp;"")</f>
        <v/>
      </c>
      <c r="F1343" s="155" t="str">
        <f ca="1">IF(ISERROR($V1343),"",OFFSET('Smelter Look-up'!$E$4,$V1343-4,0))</f>
        <v/>
      </c>
      <c r="G1343" s="155" t="str">
        <f ca="1">IF(C1343=$X$4,IF(ISERROR($V1343),"Enter smelter details","RMI"),IF(ISERROR($V1343),"",OFFSET('Smelter Look-up'!$F$4,$V1343-4,0)))</f>
        <v/>
      </c>
      <c r="H1343" s="156" t="str">
        <f ca="1">IF(ISERROR($V1343),"",OFFSET('Smelter Look-up'!$G$4,$V1343-4,0))</f>
        <v/>
      </c>
      <c r="I1343" s="157" t="str">
        <f ca="1">IF(ISERROR($V1343),"",OFFSET('Smelter Look-up'!$H$4,$V1343-4,0))</f>
        <v/>
      </c>
      <c r="J1343" s="157" t="str">
        <f ca="1">IF(ISERROR($V1343),"",OFFSET('Smelter Look-up'!$I$4,$V1343-4,0))</f>
        <v/>
      </c>
      <c r="K1343" s="158"/>
      <c r="L1343" s="158"/>
      <c r="M1343" s="158"/>
      <c r="N1343" s="158"/>
      <c r="O1343" s="158"/>
      <c r="P1343" s="157"/>
      <c r="Q1343" s="159"/>
      <c r="R1343" s="155" t="str">
        <f ca="1">IF(ISERROR($V1343),"",OFFSET('Smelter Look-up'!$C$4,$V1343-4,0)&amp;"")</f>
        <v/>
      </c>
      <c r="S1343" s="160" t="str">
        <f t="array" aca="1" ref="S1343" ca="1">IF(B1343="","",IF(ISERROR(MATCH($E1343,CL,0)),"Unknown",INDIRECT("'C'!$A$"&amp;MATCH($E1343,CL,0)+1)))</f>
        <v/>
      </c>
      <c r="T1343" s="160" t="str">
        <f t="array" aca="1" ref="T1343" ca="1">IF(B1343="","",IF(ISERROR(MATCH($J1343,SorP!$B$1:$B$6226,0)),"",INDIRECT("'SorP'!$A$"&amp;MATCH($S1343&amp;$J1343,SorP!C:C,0))))</f>
        <v/>
      </c>
      <c r="U1343" s="161"/>
      <c r="V1343" s="151" t="e">
        <f>IF(C1343="",NA(),IF(OR(C1343="Smelter not listed",C1343="Smelter not yet identified"),MATCH($B1343&amp;$D1343,'Smelter Look-up'!$J:$J,0),MATCH($B1343&amp;$C1343,'Smelter Look-up'!$J:$J,0)))</f>
        <v>#N/A</v>
      </c>
      <c r="W1343" s="134"/>
      <c r="X1343" s="134">
        <f t="shared" ca="1" si="16"/>
        <v>0</v>
      </c>
      <c r="Y1343" s="134"/>
      <c r="Z1343" s="134"/>
      <c r="AA1343" s="134"/>
      <c r="AB1343" s="162" t="str">
        <f t="shared" si="17"/>
        <v/>
      </c>
      <c r="AC1343" s="134"/>
      <c r="AD1343" s="134"/>
      <c r="AE1343" s="134"/>
      <c r="AF1343" s="134"/>
      <c r="AG1343" s="134"/>
      <c r="AH1343" s="134"/>
    </row>
    <row r="1344" spans="1:34" ht="12" customHeight="1">
      <c r="A1344" s="160"/>
      <c r="B1344" s="155" t="str">
        <f t="array" ref="B1344">IF(LEN(A1344)=0,"",INDEX('Smelter Look-up'!$A:$A,MATCH($A1344,'Smelter Look-up'!$E:$E,0)))</f>
        <v/>
      </c>
      <c r="C1344" s="158" t="str">
        <f t="array" ref="C1344">IF(LEN(A1344)=0,"",INDEX('Smelter Look-up'!$C:$C,MATCH($A1344,'Smelter Look-up'!$E:$E,0)))</f>
        <v/>
      </c>
      <c r="D1344" s="155"/>
      <c r="E1344" s="155" t="str">
        <f ca="1">IF(ISERROR($V1344),"",OFFSET('Smelter Look-up'!$D$4,$V1344-4,0)&amp;"")</f>
        <v/>
      </c>
      <c r="F1344" s="155" t="str">
        <f ca="1">IF(ISERROR($V1344),"",OFFSET('Smelter Look-up'!$E$4,$V1344-4,0))</f>
        <v/>
      </c>
      <c r="G1344" s="155" t="str">
        <f ca="1">IF(C1344=$X$4,IF(ISERROR($V1344),"Enter smelter details","RMI"),IF(ISERROR($V1344),"",OFFSET('Smelter Look-up'!$F$4,$V1344-4,0)))</f>
        <v/>
      </c>
      <c r="H1344" s="156" t="str">
        <f ca="1">IF(ISERROR($V1344),"",OFFSET('Smelter Look-up'!$G$4,$V1344-4,0))</f>
        <v/>
      </c>
      <c r="I1344" s="157" t="str">
        <f ca="1">IF(ISERROR($V1344),"",OFFSET('Smelter Look-up'!$H$4,$V1344-4,0))</f>
        <v/>
      </c>
      <c r="J1344" s="157" t="str">
        <f ca="1">IF(ISERROR($V1344),"",OFFSET('Smelter Look-up'!$I$4,$V1344-4,0))</f>
        <v/>
      </c>
      <c r="K1344" s="158"/>
      <c r="L1344" s="158"/>
      <c r="M1344" s="158"/>
      <c r="N1344" s="158"/>
      <c r="O1344" s="158"/>
      <c r="P1344" s="157"/>
      <c r="Q1344" s="159"/>
      <c r="R1344" s="155" t="str">
        <f ca="1">IF(ISERROR($V1344),"",OFFSET('Smelter Look-up'!$C$4,$V1344-4,0)&amp;"")</f>
        <v/>
      </c>
      <c r="S1344" s="160" t="str">
        <f t="array" aca="1" ref="S1344" ca="1">IF(B1344="","",IF(ISERROR(MATCH($E1344,CL,0)),"Unknown",INDIRECT("'C'!$A$"&amp;MATCH($E1344,CL,0)+1)))</f>
        <v/>
      </c>
      <c r="T1344" s="160" t="str">
        <f t="array" aca="1" ref="T1344" ca="1">IF(B1344="","",IF(ISERROR(MATCH($J1344,SorP!$B$1:$B$6226,0)),"",INDIRECT("'SorP'!$A$"&amp;MATCH($S1344&amp;$J1344,SorP!C:C,0))))</f>
        <v/>
      </c>
      <c r="U1344" s="161"/>
      <c r="V1344" s="151" t="e">
        <f>IF(C1344="",NA(),IF(OR(C1344="Smelter not listed",C1344="Smelter not yet identified"),MATCH($B1344&amp;$D1344,'Smelter Look-up'!$J:$J,0),MATCH($B1344&amp;$C1344,'Smelter Look-up'!$J:$J,0)))</f>
        <v>#N/A</v>
      </c>
      <c r="W1344" s="134"/>
      <c r="X1344" s="134">
        <f t="shared" ca="1" si="16"/>
        <v>0</v>
      </c>
      <c r="Y1344" s="134"/>
      <c r="Z1344" s="134"/>
      <c r="AA1344" s="134"/>
      <c r="AB1344" s="162" t="str">
        <f t="shared" si="17"/>
        <v/>
      </c>
      <c r="AC1344" s="134"/>
      <c r="AD1344" s="134"/>
      <c r="AE1344" s="134"/>
      <c r="AF1344" s="134"/>
      <c r="AG1344" s="134"/>
      <c r="AH1344" s="134"/>
    </row>
    <row r="1345" spans="1:34" ht="12" customHeight="1">
      <c r="A1345" s="160"/>
      <c r="B1345" s="155" t="str">
        <f t="array" ref="B1345">IF(LEN(A1345)=0,"",INDEX('Smelter Look-up'!$A:$A,MATCH($A1345,'Smelter Look-up'!$E:$E,0)))</f>
        <v/>
      </c>
      <c r="C1345" s="158" t="str">
        <f t="array" ref="C1345">IF(LEN(A1345)=0,"",INDEX('Smelter Look-up'!$C:$C,MATCH($A1345,'Smelter Look-up'!$E:$E,0)))</f>
        <v/>
      </c>
      <c r="D1345" s="155"/>
      <c r="E1345" s="155" t="str">
        <f ca="1">IF(ISERROR($V1345),"",OFFSET('Smelter Look-up'!$D$4,$V1345-4,0)&amp;"")</f>
        <v/>
      </c>
      <c r="F1345" s="155" t="str">
        <f ca="1">IF(ISERROR($V1345),"",OFFSET('Smelter Look-up'!$E$4,$V1345-4,0))</f>
        <v/>
      </c>
      <c r="G1345" s="155" t="str">
        <f ca="1">IF(C1345=$X$4,IF(ISERROR($V1345),"Enter smelter details","RMI"),IF(ISERROR($V1345),"",OFFSET('Smelter Look-up'!$F$4,$V1345-4,0)))</f>
        <v/>
      </c>
      <c r="H1345" s="156" t="str">
        <f ca="1">IF(ISERROR($V1345),"",OFFSET('Smelter Look-up'!$G$4,$V1345-4,0))</f>
        <v/>
      </c>
      <c r="I1345" s="157" t="str">
        <f ca="1">IF(ISERROR($V1345),"",OFFSET('Smelter Look-up'!$H$4,$V1345-4,0))</f>
        <v/>
      </c>
      <c r="J1345" s="157" t="str">
        <f ca="1">IF(ISERROR($V1345),"",OFFSET('Smelter Look-up'!$I$4,$V1345-4,0))</f>
        <v/>
      </c>
      <c r="K1345" s="158"/>
      <c r="L1345" s="158"/>
      <c r="M1345" s="158"/>
      <c r="N1345" s="158"/>
      <c r="O1345" s="158"/>
      <c r="P1345" s="157"/>
      <c r="Q1345" s="159"/>
      <c r="R1345" s="155" t="str">
        <f ca="1">IF(ISERROR($V1345),"",OFFSET('Smelter Look-up'!$C$4,$V1345-4,0)&amp;"")</f>
        <v/>
      </c>
      <c r="S1345" s="160" t="str">
        <f t="array" aca="1" ref="S1345" ca="1">IF(B1345="","",IF(ISERROR(MATCH($E1345,CL,0)),"Unknown",INDIRECT("'C'!$A$"&amp;MATCH($E1345,CL,0)+1)))</f>
        <v/>
      </c>
      <c r="T1345" s="160" t="str">
        <f t="array" aca="1" ref="T1345" ca="1">IF(B1345="","",IF(ISERROR(MATCH($J1345,SorP!$B$1:$B$6226,0)),"",INDIRECT("'SorP'!$A$"&amp;MATCH($S1345&amp;$J1345,SorP!C:C,0))))</f>
        <v/>
      </c>
      <c r="U1345" s="161"/>
      <c r="V1345" s="151" t="e">
        <f>IF(C1345="",NA(),IF(OR(C1345="Smelter not listed",C1345="Smelter not yet identified"),MATCH($B1345&amp;$D1345,'Smelter Look-up'!$J:$J,0),MATCH($B1345&amp;$C1345,'Smelter Look-up'!$J:$J,0)))</f>
        <v>#N/A</v>
      </c>
      <c r="W1345" s="134"/>
      <c r="X1345" s="134">
        <f t="shared" ca="1" si="16"/>
        <v>0</v>
      </c>
      <c r="Y1345" s="134"/>
      <c r="Z1345" s="134"/>
      <c r="AA1345" s="134"/>
      <c r="AB1345" s="162" t="str">
        <f t="shared" si="17"/>
        <v/>
      </c>
      <c r="AC1345" s="134"/>
      <c r="AD1345" s="134"/>
      <c r="AE1345" s="134"/>
      <c r="AF1345" s="134"/>
      <c r="AG1345" s="134"/>
      <c r="AH1345" s="134"/>
    </row>
    <row r="1346" spans="1:34" ht="12" customHeight="1">
      <c r="A1346" s="160"/>
      <c r="B1346" s="155" t="str">
        <f t="array" ref="B1346">IF(LEN(A1346)=0,"",INDEX('Smelter Look-up'!$A:$A,MATCH($A1346,'Smelter Look-up'!$E:$E,0)))</f>
        <v/>
      </c>
      <c r="C1346" s="158" t="str">
        <f t="array" ref="C1346">IF(LEN(A1346)=0,"",INDEX('Smelter Look-up'!$C:$C,MATCH($A1346,'Smelter Look-up'!$E:$E,0)))</f>
        <v/>
      </c>
      <c r="D1346" s="155"/>
      <c r="E1346" s="155" t="str">
        <f ca="1">IF(ISERROR($V1346),"",OFFSET('Smelter Look-up'!$D$4,$V1346-4,0)&amp;"")</f>
        <v/>
      </c>
      <c r="F1346" s="155" t="str">
        <f ca="1">IF(ISERROR($V1346),"",OFFSET('Smelter Look-up'!$E$4,$V1346-4,0))</f>
        <v/>
      </c>
      <c r="G1346" s="155" t="str">
        <f ca="1">IF(C1346=$X$4,IF(ISERROR($V1346),"Enter smelter details","RMI"),IF(ISERROR($V1346),"",OFFSET('Smelter Look-up'!$F$4,$V1346-4,0)))</f>
        <v/>
      </c>
      <c r="H1346" s="156" t="str">
        <f ca="1">IF(ISERROR($V1346),"",OFFSET('Smelter Look-up'!$G$4,$V1346-4,0))</f>
        <v/>
      </c>
      <c r="I1346" s="157" t="str">
        <f ca="1">IF(ISERROR($V1346),"",OFFSET('Smelter Look-up'!$H$4,$V1346-4,0))</f>
        <v/>
      </c>
      <c r="J1346" s="157" t="str">
        <f ca="1">IF(ISERROR($V1346),"",OFFSET('Smelter Look-up'!$I$4,$V1346-4,0))</f>
        <v/>
      </c>
      <c r="K1346" s="158"/>
      <c r="L1346" s="158"/>
      <c r="M1346" s="158"/>
      <c r="N1346" s="158"/>
      <c r="O1346" s="158"/>
      <c r="P1346" s="157"/>
      <c r="Q1346" s="159"/>
      <c r="R1346" s="155" t="str">
        <f ca="1">IF(ISERROR($V1346),"",OFFSET('Smelter Look-up'!$C$4,$V1346-4,0)&amp;"")</f>
        <v/>
      </c>
      <c r="S1346" s="160" t="str">
        <f t="array" aca="1" ref="S1346" ca="1">IF(B1346="","",IF(ISERROR(MATCH($E1346,CL,0)),"Unknown",INDIRECT("'C'!$A$"&amp;MATCH($E1346,CL,0)+1)))</f>
        <v/>
      </c>
      <c r="T1346" s="160" t="str">
        <f t="array" aca="1" ref="T1346" ca="1">IF(B1346="","",IF(ISERROR(MATCH($J1346,SorP!$B$1:$B$6226,0)),"",INDIRECT("'SorP'!$A$"&amp;MATCH($S1346&amp;$J1346,SorP!C:C,0))))</f>
        <v/>
      </c>
      <c r="U1346" s="161"/>
      <c r="V1346" s="151" t="e">
        <f>IF(C1346="",NA(),IF(OR(C1346="Smelter not listed",C1346="Smelter not yet identified"),MATCH($B1346&amp;$D1346,'Smelter Look-up'!$J:$J,0),MATCH($B1346&amp;$C1346,'Smelter Look-up'!$J:$J,0)))</f>
        <v>#N/A</v>
      </c>
      <c r="W1346" s="134"/>
      <c r="X1346" s="134">
        <f t="shared" ca="1" si="16"/>
        <v>0</v>
      </c>
      <c r="Y1346" s="134"/>
      <c r="Z1346" s="134"/>
      <c r="AA1346" s="134"/>
      <c r="AB1346" s="162" t="str">
        <f t="shared" si="17"/>
        <v/>
      </c>
      <c r="AC1346" s="134"/>
      <c r="AD1346" s="134"/>
      <c r="AE1346" s="134"/>
      <c r="AF1346" s="134"/>
      <c r="AG1346" s="134"/>
      <c r="AH1346" s="134"/>
    </row>
    <row r="1347" spans="1:34" ht="12" customHeight="1">
      <c r="A1347" s="160"/>
      <c r="B1347" s="155" t="str">
        <f t="array" ref="B1347">IF(LEN(A1347)=0,"",INDEX('Smelter Look-up'!$A:$A,MATCH($A1347,'Smelter Look-up'!$E:$E,0)))</f>
        <v/>
      </c>
      <c r="C1347" s="158" t="str">
        <f t="array" ref="C1347">IF(LEN(A1347)=0,"",INDEX('Smelter Look-up'!$C:$C,MATCH($A1347,'Smelter Look-up'!$E:$E,0)))</f>
        <v/>
      </c>
      <c r="D1347" s="155"/>
      <c r="E1347" s="155" t="str">
        <f ca="1">IF(ISERROR($V1347),"",OFFSET('Smelter Look-up'!$D$4,$V1347-4,0)&amp;"")</f>
        <v/>
      </c>
      <c r="F1347" s="155" t="str">
        <f ca="1">IF(ISERROR($V1347),"",OFFSET('Smelter Look-up'!$E$4,$V1347-4,0))</f>
        <v/>
      </c>
      <c r="G1347" s="155" t="str">
        <f ca="1">IF(C1347=$X$4,IF(ISERROR($V1347),"Enter smelter details","RMI"),IF(ISERROR($V1347),"",OFFSET('Smelter Look-up'!$F$4,$V1347-4,0)))</f>
        <v/>
      </c>
      <c r="H1347" s="156" t="str">
        <f ca="1">IF(ISERROR($V1347),"",OFFSET('Smelter Look-up'!$G$4,$V1347-4,0))</f>
        <v/>
      </c>
      <c r="I1347" s="157" t="str">
        <f ca="1">IF(ISERROR($V1347),"",OFFSET('Smelter Look-up'!$H$4,$V1347-4,0))</f>
        <v/>
      </c>
      <c r="J1347" s="157" t="str">
        <f ca="1">IF(ISERROR($V1347),"",OFFSET('Smelter Look-up'!$I$4,$V1347-4,0))</f>
        <v/>
      </c>
      <c r="K1347" s="158"/>
      <c r="L1347" s="158"/>
      <c r="M1347" s="158"/>
      <c r="N1347" s="158"/>
      <c r="O1347" s="158"/>
      <c r="P1347" s="157"/>
      <c r="Q1347" s="159"/>
      <c r="R1347" s="155" t="str">
        <f ca="1">IF(ISERROR($V1347),"",OFFSET('Smelter Look-up'!$C$4,$V1347-4,0)&amp;"")</f>
        <v/>
      </c>
      <c r="S1347" s="160" t="str">
        <f t="array" aca="1" ref="S1347" ca="1">IF(B1347="","",IF(ISERROR(MATCH($E1347,CL,0)),"Unknown",INDIRECT("'C'!$A$"&amp;MATCH($E1347,CL,0)+1)))</f>
        <v/>
      </c>
      <c r="T1347" s="160" t="str">
        <f t="array" aca="1" ref="T1347" ca="1">IF(B1347="","",IF(ISERROR(MATCH($J1347,SorP!$B$1:$B$6226,0)),"",INDIRECT("'SorP'!$A$"&amp;MATCH($S1347&amp;$J1347,SorP!C:C,0))))</f>
        <v/>
      </c>
      <c r="U1347" s="161"/>
      <c r="V1347" s="151" t="e">
        <f>IF(C1347="",NA(),IF(OR(C1347="Smelter not listed",C1347="Smelter not yet identified"),MATCH($B1347&amp;$D1347,'Smelter Look-up'!$J:$J,0),MATCH($B1347&amp;$C1347,'Smelter Look-up'!$J:$J,0)))</f>
        <v>#N/A</v>
      </c>
      <c r="W1347" s="134"/>
      <c r="X1347" s="134">
        <f t="shared" ca="1" si="16"/>
        <v>0</v>
      </c>
      <c r="Y1347" s="134"/>
      <c r="Z1347" s="134"/>
      <c r="AA1347" s="134"/>
      <c r="AB1347" s="162" t="str">
        <f t="shared" si="17"/>
        <v/>
      </c>
      <c r="AC1347" s="134"/>
      <c r="AD1347" s="134"/>
      <c r="AE1347" s="134"/>
      <c r="AF1347" s="134"/>
      <c r="AG1347" s="134"/>
      <c r="AH1347" s="134"/>
    </row>
    <row r="1348" spans="1:34" ht="12" customHeight="1">
      <c r="A1348" s="160"/>
      <c r="B1348" s="155" t="str">
        <f t="array" ref="B1348">IF(LEN(A1348)=0,"",INDEX('Smelter Look-up'!$A:$A,MATCH($A1348,'Smelter Look-up'!$E:$E,0)))</f>
        <v/>
      </c>
      <c r="C1348" s="158" t="str">
        <f t="array" ref="C1348">IF(LEN(A1348)=0,"",INDEX('Smelter Look-up'!$C:$C,MATCH($A1348,'Smelter Look-up'!$E:$E,0)))</f>
        <v/>
      </c>
      <c r="D1348" s="155"/>
      <c r="E1348" s="155" t="str">
        <f ca="1">IF(ISERROR($V1348),"",OFFSET('Smelter Look-up'!$D$4,$V1348-4,0)&amp;"")</f>
        <v/>
      </c>
      <c r="F1348" s="155" t="str">
        <f ca="1">IF(ISERROR($V1348),"",OFFSET('Smelter Look-up'!$E$4,$V1348-4,0))</f>
        <v/>
      </c>
      <c r="G1348" s="155" t="str">
        <f ca="1">IF(C1348=$X$4,IF(ISERROR($V1348),"Enter smelter details","RMI"),IF(ISERROR($V1348),"",OFFSET('Smelter Look-up'!$F$4,$V1348-4,0)))</f>
        <v/>
      </c>
      <c r="H1348" s="156" t="str">
        <f ca="1">IF(ISERROR($V1348),"",OFFSET('Smelter Look-up'!$G$4,$V1348-4,0))</f>
        <v/>
      </c>
      <c r="I1348" s="157" t="str">
        <f ca="1">IF(ISERROR($V1348),"",OFFSET('Smelter Look-up'!$H$4,$V1348-4,0))</f>
        <v/>
      </c>
      <c r="J1348" s="157" t="str">
        <f ca="1">IF(ISERROR($V1348),"",OFFSET('Smelter Look-up'!$I$4,$V1348-4,0))</f>
        <v/>
      </c>
      <c r="K1348" s="158"/>
      <c r="L1348" s="158"/>
      <c r="M1348" s="158"/>
      <c r="N1348" s="158"/>
      <c r="O1348" s="158"/>
      <c r="P1348" s="157"/>
      <c r="Q1348" s="159"/>
      <c r="R1348" s="155" t="str">
        <f ca="1">IF(ISERROR($V1348),"",OFFSET('Smelter Look-up'!$C$4,$V1348-4,0)&amp;"")</f>
        <v/>
      </c>
      <c r="S1348" s="160" t="str">
        <f t="array" aca="1" ref="S1348" ca="1">IF(B1348="","",IF(ISERROR(MATCH($E1348,CL,0)),"Unknown",INDIRECT("'C'!$A$"&amp;MATCH($E1348,CL,0)+1)))</f>
        <v/>
      </c>
      <c r="T1348" s="160" t="str">
        <f t="array" aca="1" ref="T1348" ca="1">IF(B1348="","",IF(ISERROR(MATCH($J1348,SorP!$B$1:$B$6226,0)),"",INDIRECT("'SorP'!$A$"&amp;MATCH($S1348&amp;$J1348,SorP!C:C,0))))</f>
        <v/>
      </c>
      <c r="U1348" s="161"/>
      <c r="V1348" s="151" t="e">
        <f>IF(C1348="",NA(),IF(OR(C1348="Smelter not listed",C1348="Smelter not yet identified"),MATCH($B1348&amp;$D1348,'Smelter Look-up'!$J:$J,0),MATCH($B1348&amp;$C1348,'Smelter Look-up'!$J:$J,0)))</f>
        <v>#N/A</v>
      </c>
      <c r="W1348" s="134"/>
      <c r="X1348" s="134">
        <f t="shared" ca="1" si="16"/>
        <v>0</v>
      </c>
      <c r="Y1348" s="134"/>
      <c r="Z1348" s="134"/>
      <c r="AA1348" s="134"/>
      <c r="AB1348" s="162" t="str">
        <f t="shared" si="17"/>
        <v/>
      </c>
      <c r="AC1348" s="134"/>
      <c r="AD1348" s="134"/>
      <c r="AE1348" s="134"/>
      <c r="AF1348" s="134"/>
      <c r="AG1348" s="134"/>
      <c r="AH1348" s="134"/>
    </row>
    <row r="1349" spans="1:34" ht="12" customHeight="1">
      <c r="A1349" s="160"/>
      <c r="B1349" s="155" t="str">
        <f t="array" ref="B1349">IF(LEN(A1349)=0,"",INDEX('Smelter Look-up'!$A:$A,MATCH($A1349,'Smelter Look-up'!$E:$E,0)))</f>
        <v/>
      </c>
      <c r="C1349" s="158" t="str">
        <f t="array" ref="C1349">IF(LEN(A1349)=0,"",INDEX('Smelter Look-up'!$C:$C,MATCH($A1349,'Smelter Look-up'!$E:$E,0)))</f>
        <v/>
      </c>
      <c r="D1349" s="155"/>
      <c r="E1349" s="155" t="str">
        <f ca="1">IF(ISERROR($V1349),"",OFFSET('Smelter Look-up'!$D$4,$V1349-4,0)&amp;"")</f>
        <v/>
      </c>
      <c r="F1349" s="155" t="str">
        <f ca="1">IF(ISERROR($V1349),"",OFFSET('Smelter Look-up'!$E$4,$V1349-4,0))</f>
        <v/>
      </c>
      <c r="G1349" s="155" t="str">
        <f ca="1">IF(C1349=$X$4,IF(ISERROR($V1349),"Enter smelter details","RMI"),IF(ISERROR($V1349),"",OFFSET('Smelter Look-up'!$F$4,$V1349-4,0)))</f>
        <v/>
      </c>
      <c r="H1349" s="156" t="str">
        <f ca="1">IF(ISERROR($V1349),"",OFFSET('Smelter Look-up'!$G$4,$V1349-4,0))</f>
        <v/>
      </c>
      <c r="I1349" s="157" t="str">
        <f ca="1">IF(ISERROR($V1349),"",OFFSET('Smelter Look-up'!$H$4,$V1349-4,0))</f>
        <v/>
      </c>
      <c r="J1349" s="157" t="str">
        <f ca="1">IF(ISERROR($V1349),"",OFFSET('Smelter Look-up'!$I$4,$V1349-4,0))</f>
        <v/>
      </c>
      <c r="K1349" s="158"/>
      <c r="L1349" s="158"/>
      <c r="M1349" s="158"/>
      <c r="N1349" s="158"/>
      <c r="O1349" s="158"/>
      <c r="P1349" s="157"/>
      <c r="Q1349" s="159"/>
      <c r="R1349" s="155" t="str">
        <f ca="1">IF(ISERROR($V1349),"",OFFSET('Smelter Look-up'!$C$4,$V1349-4,0)&amp;"")</f>
        <v/>
      </c>
      <c r="S1349" s="160" t="str">
        <f t="array" aca="1" ref="S1349" ca="1">IF(B1349="","",IF(ISERROR(MATCH($E1349,CL,0)),"Unknown",INDIRECT("'C'!$A$"&amp;MATCH($E1349,CL,0)+1)))</f>
        <v/>
      </c>
      <c r="T1349" s="160" t="str">
        <f t="array" aca="1" ref="T1349" ca="1">IF(B1349="","",IF(ISERROR(MATCH($J1349,SorP!$B$1:$B$6226,0)),"",INDIRECT("'SorP'!$A$"&amp;MATCH($S1349&amp;$J1349,SorP!C:C,0))))</f>
        <v/>
      </c>
      <c r="U1349" s="161"/>
      <c r="V1349" s="151" t="e">
        <f>IF(C1349="",NA(),IF(OR(C1349="Smelter not listed",C1349="Smelter not yet identified"),MATCH($B1349&amp;$D1349,'Smelter Look-up'!$J:$J,0),MATCH($B1349&amp;$C1349,'Smelter Look-up'!$J:$J,0)))</f>
        <v>#N/A</v>
      </c>
      <c r="W1349" s="134"/>
      <c r="X1349" s="134">
        <f t="shared" ca="1" si="16"/>
        <v>0</v>
      </c>
      <c r="Y1349" s="134"/>
      <c r="Z1349" s="134"/>
      <c r="AA1349" s="134"/>
      <c r="AB1349" s="162" t="str">
        <f t="shared" si="17"/>
        <v/>
      </c>
      <c r="AC1349" s="134"/>
      <c r="AD1349" s="134"/>
      <c r="AE1349" s="134"/>
      <c r="AF1349" s="134"/>
      <c r="AG1349" s="134"/>
      <c r="AH1349" s="134"/>
    </row>
    <row r="1350" spans="1:34" ht="12" customHeight="1">
      <c r="A1350" s="160"/>
      <c r="B1350" s="155" t="str">
        <f t="array" ref="B1350">IF(LEN(A1350)=0,"",INDEX('Smelter Look-up'!$A:$A,MATCH($A1350,'Smelter Look-up'!$E:$E,0)))</f>
        <v/>
      </c>
      <c r="C1350" s="158" t="str">
        <f t="array" ref="C1350">IF(LEN(A1350)=0,"",INDEX('Smelter Look-up'!$C:$C,MATCH($A1350,'Smelter Look-up'!$E:$E,0)))</f>
        <v/>
      </c>
      <c r="D1350" s="155"/>
      <c r="E1350" s="155" t="str">
        <f ca="1">IF(ISERROR($V1350),"",OFFSET('Smelter Look-up'!$D$4,$V1350-4,0)&amp;"")</f>
        <v/>
      </c>
      <c r="F1350" s="155" t="str">
        <f ca="1">IF(ISERROR($V1350),"",OFFSET('Smelter Look-up'!$E$4,$V1350-4,0))</f>
        <v/>
      </c>
      <c r="G1350" s="155" t="str">
        <f ca="1">IF(C1350=$X$4,IF(ISERROR($V1350),"Enter smelter details","RMI"),IF(ISERROR($V1350),"",OFFSET('Smelter Look-up'!$F$4,$V1350-4,0)))</f>
        <v/>
      </c>
      <c r="H1350" s="156" t="str">
        <f ca="1">IF(ISERROR($V1350),"",OFFSET('Smelter Look-up'!$G$4,$V1350-4,0))</f>
        <v/>
      </c>
      <c r="I1350" s="157" t="str">
        <f ca="1">IF(ISERROR($V1350),"",OFFSET('Smelter Look-up'!$H$4,$V1350-4,0))</f>
        <v/>
      </c>
      <c r="J1350" s="157" t="str">
        <f ca="1">IF(ISERROR($V1350),"",OFFSET('Smelter Look-up'!$I$4,$V1350-4,0))</f>
        <v/>
      </c>
      <c r="K1350" s="158"/>
      <c r="L1350" s="158"/>
      <c r="M1350" s="158"/>
      <c r="N1350" s="158"/>
      <c r="O1350" s="158"/>
      <c r="P1350" s="157"/>
      <c r="Q1350" s="159"/>
      <c r="R1350" s="155" t="str">
        <f ca="1">IF(ISERROR($V1350),"",OFFSET('Smelter Look-up'!$C$4,$V1350-4,0)&amp;"")</f>
        <v/>
      </c>
      <c r="S1350" s="160" t="str">
        <f t="array" aca="1" ref="S1350" ca="1">IF(B1350="","",IF(ISERROR(MATCH($E1350,CL,0)),"Unknown",INDIRECT("'C'!$A$"&amp;MATCH($E1350,CL,0)+1)))</f>
        <v/>
      </c>
      <c r="T1350" s="160" t="str">
        <f t="array" aca="1" ref="T1350" ca="1">IF(B1350="","",IF(ISERROR(MATCH($J1350,SorP!$B$1:$B$6226,0)),"",INDIRECT("'SorP'!$A$"&amp;MATCH($S1350&amp;$J1350,SorP!C:C,0))))</f>
        <v/>
      </c>
      <c r="U1350" s="161"/>
      <c r="V1350" s="151" t="e">
        <f>IF(C1350="",NA(),IF(OR(C1350="Smelter not listed",C1350="Smelter not yet identified"),MATCH($B1350&amp;$D1350,'Smelter Look-up'!$J:$J,0),MATCH($B1350&amp;$C1350,'Smelter Look-up'!$J:$J,0)))</f>
        <v>#N/A</v>
      </c>
      <c r="W1350" s="134"/>
      <c r="X1350" s="134">
        <f t="shared" ca="1" si="16"/>
        <v>0</v>
      </c>
      <c r="Y1350" s="134"/>
      <c r="Z1350" s="134"/>
      <c r="AA1350" s="134"/>
      <c r="AB1350" s="162" t="str">
        <f t="shared" si="17"/>
        <v/>
      </c>
      <c r="AC1350" s="134"/>
      <c r="AD1350" s="134"/>
      <c r="AE1350" s="134"/>
      <c r="AF1350" s="134"/>
      <c r="AG1350" s="134"/>
      <c r="AH1350" s="134"/>
    </row>
    <row r="1351" spans="1:34" ht="12" customHeight="1">
      <c r="A1351" s="160"/>
      <c r="B1351" s="155" t="str">
        <f t="array" ref="B1351">IF(LEN(A1351)=0,"",INDEX('Smelter Look-up'!$A:$A,MATCH($A1351,'Smelter Look-up'!$E:$E,0)))</f>
        <v/>
      </c>
      <c r="C1351" s="158" t="str">
        <f t="array" ref="C1351">IF(LEN(A1351)=0,"",INDEX('Smelter Look-up'!$C:$C,MATCH($A1351,'Smelter Look-up'!$E:$E,0)))</f>
        <v/>
      </c>
      <c r="D1351" s="155"/>
      <c r="E1351" s="155" t="str">
        <f ca="1">IF(ISERROR($V1351),"",OFFSET('Smelter Look-up'!$D$4,$V1351-4,0)&amp;"")</f>
        <v/>
      </c>
      <c r="F1351" s="155" t="str">
        <f ca="1">IF(ISERROR($V1351),"",OFFSET('Smelter Look-up'!$E$4,$V1351-4,0))</f>
        <v/>
      </c>
      <c r="G1351" s="155" t="str">
        <f ca="1">IF(C1351=$X$4,IF(ISERROR($V1351),"Enter smelter details","RMI"),IF(ISERROR($V1351),"",OFFSET('Smelter Look-up'!$F$4,$V1351-4,0)))</f>
        <v/>
      </c>
      <c r="H1351" s="156" t="str">
        <f ca="1">IF(ISERROR($V1351),"",OFFSET('Smelter Look-up'!$G$4,$V1351-4,0))</f>
        <v/>
      </c>
      <c r="I1351" s="157" t="str">
        <f ca="1">IF(ISERROR($V1351),"",OFFSET('Smelter Look-up'!$H$4,$V1351-4,0))</f>
        <v/>
      </c>
      <c r="J1351" s="157" t="str">
        <f ca="1">IF(ISERROR($V1351),"",OFFSET('Smelter Look-up'!$I$4,$V1351-4,0))</f>
        <v/>
      </c>
      <c r="K1351" s="158"/>
      <c r="L1351" s="158"/>
      <c r="M1351" s="158"/>
      <c r="N1351" s="158"/>
      <c r="O1351" s="158"/>
      <c r="P1351" s="157"/>
      <c r="Q1351" s="159"/>
      <c r="R1351" s="155" t="str">
        <f ca="1">IF(ISERROR($V1351),"",OFFSET('Smelter Look-up'!$C$4,$V1351-4,0)&amp;"")</f>
        <v/>
      </c>
      <c r="S1351" s="160" t="str">
        <f t="array" aca="1" ref="S1351" ca="1">IF(B1351="","",IF(ISERROR(MATCH($E1351,CL,0)),"Unknown",INDIRECT("'C'!$A$"&amp;MATCH($E1351,CL,0)+1)))</f>
        <v/>
      </c>
      <c r="T1351" s="160" t="str">
        <f t="array" aca="1" ref="T1351" ca="1">IF(B1351="","",IF(ISERROR(MATCH($J1351,SorP!$B$1:$B$6226,0)),"",INDIRECT("'SorP'!$A$"&amp;MATCH($S1351&amp;$J1351,SorP!C:C,0))))</f>
        <v/>
      </c>
      <c r="U1351" s="161"/>
      <c r="V1351" s="151" t="e">
        <f>IF(C1351="",NA(),IF(OR(C1351="Smelter not listed",C1351="Smelter not yet identified"),MATCH($B1351&amp;$D1351,'Smelter Look-up'!$J:$J,0),MATCH($B1351&amp;$C1351,'Smelter Look-up'!$J:$J,0)))</f>
        <v>#N/A</v>
      </c>
      <c r="W1351" s="134"/>
      <c r="X1351" s="134">
        <f t="shared" ca="1" si="16"/>
        <v>0</v>
      </c>
      <c r="Y1351" s="134"/>
      <c r="Z1351" s="134"/>
      <c r="AA1351" s="134"/>
      <c r="AB1351" s="162" t="str">
        <f t="shared" si="17"/>
        <v/>
      </c>
      <c r="AC1351" s="134"/>
      <c r="AD1351" s="134"/>
      <c r="AE1351" s="134"/>
      <c r="AF1351" s="134"/>
      <c r="AG1351" s="134"/>
      <c r="AH1351" s="134"/>
    </row>
    <row r="1352" spans="1:34" ht="12" customHeight="1">
      <c r="A1352" s="160"/>
      <c r="B1352" s="155" t="str">
        <f t="array" ref="B1352">IF(LEN(A1352)=0,"",INDEX('Smelter Look-up'!$A:$A,MATCH($A1352,'Smelter Look-up'!$E:$E,0)))</f>
        <v/>
      </c>
      <c r="C1352" s="158" t="str">
        <f t="array" ref="C1352">IF(LEN(A1352)=0,"",INDEX('Smelter Look-up'!$C:$C,MATCH($A1352,'Smelter Look-up'!$E:$E,0)))</f>
        <v/>
      </c>
      <c r="D1352" s="155"/>
      <c r="E1352" s="155" t="str">
        <f ca="1">IF(ISERROR($V1352),"",OFFSET('Smelter Look-up'!$D$4,$V1352-4,0)&amp;"")</f>
        <v/>
      </c>
      <c r="F1352" s="155" t="str">
        <f ca="1">IF(ISERROR($V1352),"",OFFSET('Smelter Look-up'!$E$4,$V1352-4,0))</f>
        <v/>
      </c>
      <c r="G1352" s="155" t="str">
        <f ca="1">IF(C1352=$X$4,IF(ISERROR($V1352),"Enter smelter details","RMI"),IF(ISERROR($V1352),"",OFFSET('Smelter Look-up'!$F$4,$V1352-4,0)))</f>
        <v/>
      </c>
      <c r="H1352" s="156" t="str">
        <f ca="1">IF(ISERROR($V1352),"",OFFSET('Smelter Look-up'!$G$4,$V1352-4,0))</f>
        <v/>
      </c>
      <c r="I1352" s="157" t="str">
        <f ca="1">IF(ISERROR($V1352),"",OFFSET('Smelter Look-up'!$H$4,$V1352-4,0))</f>
        <v/>
      </c>
      <c r="J1352" s="157" t="str">
        <f ca="1">IF(ISERROR($V1352),"",OFFSET('Smelter Look-up'!$I$4,$V1352-4,0))</f>
        <v/>
      </c>
      <c r="K1352" s="158"/>
      <c r="L1352" s="158"/>
      <c r="M1352" s="158"/>
      <c r="N1352" s="158"/>
      <c r="O1352" s="158"/>
      <c r="P1352" s="157"/>
      <c r="Q1352" s="159"/>
      <c r="R1352" s="155" t="str">
        <f ca="1">IF(ISERROR($V1352),"",OFFSET('Smelter Look-up'!$C$4,$V1352-4,0)&amp;"")</f>
        <v/>
      </c>
      <c r="S1352" s="160" t="str">
        <f t="array" aca="1" ref="S1352" ca="1">IF(B1352="","",IF(ISERROR(MATCH($E1352,CL,0)),"Unknown",INDIRECT("'C'!$A$"&amp;MATCH($E1352,CL,0)+1)))</f>
        <v/>
      </c>
      <c r="T1352" s="160" t="str">
        <f t="array" aca="1" ref="T1352" ca="1">IF(B1352="","",IF(ISERROR(MATCH($J1352,SorP!$B$1:$B$6226,0)),"",INDIRECT("'SorP'!$A$"&amp;MATCH($S1352&amp;$J1352,SorP!C:C,0))))</f>
        <v/>
      </c>
      <c r="U1352" s="161"/>
      <c r="V1352" s="151" t="e">
        <f>IF(C1352="",NA(),IF(OR(C1352="Smelter not listed",C1352="Smelter not yet identified"),MATCH($B1352&amp;$D1352,'Smelter Look-up'!$J:$J,0),MATCH($B1352&amp;$C1352,'Smelter Look-up'!$J:$J,0)))</f>
        <v>#N/A</v>
      </c>
      <c r="W1352" s="134"/>
      <c r="X1352" s="134">
        <f t="shared" ca="1" si="16"/>
        <v>0</v>
      </c>
      <c r="Y1352" s="134"/>
      <c r="Z1352" s="134"/>
      <c r="AA1352" s="134"/>
      <c r="AB1352" s="162" t="str">
        <f t="shared" si="17"/>
        <v/>
      </c>
      <c r="AC1352" s="134"/>
      <c r="AD1352" s="134"/>
      <c r="AE1352" s="134"/>
      <c r="AF1352" s="134"/>
      <c r="AG1352" s="134"/>
      <c r="AH1352" s="134"/>
    </row>
    <row r="1353" spans="1:34" ht="12" customHeight="1">
      <c r="A1353" s="160"/>
      <c r="B1353" s="155" t="str">
        <f t="array" ref="B1353">IF(LEN(A1353)=0,"",INDEX('Smelter Look-up'!$A:$A,MATCH($A1353,'Smelter Look-up'!$E:$E,0)))</f>
        <v/>
      </c>
      <c r="C1353" s="158" t="str">
        <f t="array" ref="C1353">IF(LEN(A1353)=0,"",INDEX('Smelter Look-up'!$C:$C,MATCH($A1353,'Smelter Look-up'!$E:$E,0)))</f>
        <v/>
      </c>
      <c r="D1353" s="155"/>
      <c r="E1353" s="155" t="str">
        <f ca="1">IF(ISERROR($V1353),"",OFFSET('Smelter Look-up'!$D$4,$V1353-4,0)&amp;"")</f>
        <v/>
      </c>
      <c r="F1353" s="155" t="str">
        <f ca="1">IF(ISERROR($V1353),"",OFFSET('Smelter Look-up'!$E$4,$V1353-4,0))</f>
        <v/>
      </c>
      <c r="G1353" s="155" t="str">
        <f ca="1">IF(C1353=$X$4,IF(ISERROR($V1353),"Enter smelter details","RMI"),IF(ISERROR($V1353),"",OFFSET('Smelter Look-up'!$F$4,$V1353-4,0)))</f>
        <v/>
      </c>
      <c r="H1353" s="156" t="str">
        <f ca="1">IF(ISERROR($V1353),"",OFFSET('Smelter Look-up'!$G$4,$V1353-4,0))</f>
        <v/>
      </c>
      <c r="I1353" s="157" t="str">
        <f ca="1">IF(ISERROR($V1353),"",OFFSET('Smelter Look-up'!$H$4,$V1353-4,0))</f>
        <v/>
      </c>
      <c r="J1353" s="157" t="str">
        <f ca="1">IF(ISERROR($V1353),"",OFFSET('Smelter Look-up'!$I$4,$V1353-4,0))</f>
        <v/>
      </c>
      <c r="K1353" s="158"/>
      <c r="L1353" s="158"/>
      <c r="M1353" s="158"/>
      <c r="N1353" s="158"/>
      <c r="O1353" s="158"/>
      <c r="P1353" s="157"/>
      <c r="Q1353" s="159"/>
      <c r="R1353" s="155" t="str">
        <f ca="1">IF(ISERROR($V1353),"",OFFSET('Smelter Look-up'!$C$4,$V1353-4,0)&amp;"")</f>
        <v/>
      </c>
      <c r="S1353" s="160" t="str">
        <f t="array" aca="1" ref="S1353" ca="1">IF(B1353="","",IF(ISERROR(MATCH($E1353,CL,0)),"Unknown",INDIRECT("'C'!$A$"&amp;MATCH($E1353,CL,0)+1)))</f>
        <v/>
      </c>
      <c r="T1353" s="160" t="str">
        <f t="array" aca="1" ref="T1353" ca="1">IF(B1353="","",IF(ISERROR(MATCH($J1353,SorP!$B$1:$B$6226,0)),"",INDIRECT("'SorP'!$A$"&amp;MATCH($S1353&amp;$J1353,SorP!C:C,0))))</f>
        <v/>
      </c>
      <c r="U1353" s="161"/>
      <c r="V1353" s="151" t="e">
        <f>IF(C1353="",NA(),IF(OR(C1353="Smelter not listed",C1353="Smelter not yet identified"),MATCH($B1353&amp;$D1353,'Smelter Look-up'!$J:$J,0),MATCH($B1353&amp;$C1353,'Smelter Look-up'!$J:$J,0)))</f>
        <v>#N/A</v>
      </c>
      <c r="W1353" s="134"/>
      <c r="X1353" s="134">
        <f t="shared" ca="1" si="16"/>
        <v>0</v>
      </c>
      <c r="Y1353" s="134"/>
      <c r="Z1353" s="134"/>
      <c r="AA1353" s="134"/>
      <c r="AB1353" s="162" t="str">
        <f t="shared" si="17"/>
        <v/>
      </c>
      <c r="AC1353" s="134"/>
      <c r="AD1353" s="134"/>
      <c r="AE1353" s="134"/>
      <c r="AF1353" s="134"/>
      <c r="AG1353" s="134"/>
      <c r="AH1353" s="134"/>
    </row>
    <row r="1354" spans="1:34" ht="12" customHeight="1">
      <c r="A1354" s="160"/>
      <c r="B1354" s="155" t="str">
        <f t="array" ref="B1354">IF(LEN(A1354)=0,"",INDEX('Smelter Look-up'!$A:$A,MATCH($A1354,'Smelter Look-up'!$E:$E,0)))</f>
        <v/>
      </c>
      <c r="C1354" s="158" t="str">
        <f t="array" ref="C1354">IF(LEN(A1354)=0,"",INDEX('Smelter Look-up'!$C:$C,MATCH($A1354,'Smelter Look-up'!$E:$E,0)))</f>
        <v/>
      </c>
      <c r="D1354" s="155"/>
      <c r="E1354" s="155" t="str">
        <f ca="1">IF(ISERROR($V1354),"",OFFSET('Smelter Look-up'!$D$4,$V1354-4,0)&amp;"")</f>
        <v/>
      </c>
      <c r="F1354" s="155" t="str">
        <f ca="1">IF(ISERROR($V1354),"",OFFSET('Smelter Look-up'!$E$4,$V1354-4,0))</f>
        <v/>
      </c>
      <c r="G1354" s="155" t="str">
        <f ca="1">IF(C1354=$X$4,IF(ISERROR($V1354),"Enter smelter details","RMI"),IF(ISERROR($V1354),"",OFFSET('Smelter Look-up'!$F$4,$V1354-4,0)))</f>
        <v/>
      </c>
      <c r="H1354" s="156" t="str">
        <f ca="1">IF(ISERROR($V1354),"",OFFSET('Smelter Look-up'!$G$4,$V1354-4,0))</f>
        <v/>
      </c>
      <c r="I1354" s="157" t="str">
        <f ca="1">IF(ISERROR($V1354),"",OFFSET('Smelter Look-up'!$H$4,$V1354-4,0))</f>
        <v/>
      </c>
      <c r="J1354" s="157" t="str">
        <f ca="1">IF(ISERROR($V1354),"",OFFSET('Smelter Look-up'!$I$4,$V1354-4,0))</f>
        <v/>
      </c>
      <c r="K1354" s="158"/>
      <c r="L1354" s="158"/>
      <c r="M1354" s="158"/>
      <c r="N1354" s="158"/>
      <c r="O1354" s="158"/>
      <c r="P1354" s="157"/>
      <c r="Q1354" s="159"/>
      <c r="R1354" s="155" t="str">
        <f ca="1">IF(ISERROR($V1354),"",OFFSET('Smelter Look-up'!$C$4,$V1354-4,0)&amp;"")</f>
        <v/>
      </c>
      <c r="S1354" s="160" t="str">
        <f t="array" aca="1" ref="S1354" ca="1">IF(B1354="","",IF(ISERROR(MATCH($E1354,CL,0)),"Unknown",INDIRECT("'C'!$A$"&amp;MATCH($E1354,CL,0)+1)))</f>
        <v/>
      </c>
      <c r="T1354" s="160" t="str">
        <f t="array" aca="1" ref="T1354" ca="1">IF(B1354="","",IF(ISERROR(MATCH($J1354,SorP!$B$1:$B$6226,0)),"",INDIRECT("'SorP'!$A$"&amp;MATCH($S1354&amp;$J1354,SorP!C:C,0))))</f>
        <v/>
      </c>
      <c r="U1354" s="161"/>
      <c r="V1354" s="151" t="e">
        <f>IF(C1354="",NA(),IF(OR(C1354="Smelter not listed",C1354="Smelter not yet identified"),MATCH($B1354&amp;$D1354,'Smelter Look-up'!$J:$J,0),MATCH($B1354&amp;$C1354,'Smelter Look-up'!$J:$J,0)))</f>
        <v>#N/A</v>
      </c>
      <c r="W1354" s="134"/>
      <c r="X1354" s="134">
        <f t="shared" ca="1" si="16"/>
        <v>0</v>
      </c>
      <c r="Y1354" s="134"/>
      <c r="Z1354" s="134"/>
      <c r="AA1354" s="134"/>
      <c r="AB1354" s="162" t="str">
        <f t="shared" si="17"/>
        <v/>
      </c>
      <c r="AC1354" s="134"/>
      <c r="AD1354" s="134"/>
      <c r="AE1354" s="134"/>
      <c r="AF1354" s="134"/>
      <c r="AG1354" s="134"/>
      <c r="AH1354" s="134"/>
    </row>
    <row r="1355" spans="1:34" ht="12" customHeight="1">
      <c r="A1355" s="160"/>
      <c r="B1355" s="155" t="str">
        <f t="array" ref="B1355">IF(LEN(A1355)=0,"",INDEX('Smelter Look-up'!$A:$A,MATCH($A1355,'Smelter Look-up'!$E:$E,0)))</f>
        <v/>
      </c>
      <c r="C1355" s="158" t="str">
        <f t="array" ref="C1355">IF(LEN(A1355)=0,"",INDEX('Smelter Look-up'!$C:$C,MATCH($A1355,'Smelter Look-up'!$E:$E,0)))</f>
        <v/>
      </c>
      <c r="D1355" s="155"/>
      <c r="E1355" s="155" t="str">
        <f ca="1">IF(ISERROR($V1355),"",OFFSET('Smelter Look-up'!$D$4,$V1355-4,0)&amp;"")</f>
        <v/>
      </c>
      <c r="F1355" s="155" t="str">
        <f ca="1">IF(ISERROR($V1355),"",OFFSET('Smelter Look-up'!$E$4,$V1355-4,0))</f>
        <v/>
      </c>
      <c r="G1355" s="155" t="str">
        <f ca="1">IF(C1355=$X$4,IF(ISERROR($V1355),"Enter smelter details","RMI"),IF(ISERROR($V1355),"",OFFSET('Smelter Look-up'!$F$4,$V1355-4,0)))</f>
        <v/>
      </c>
      <c r="H1355" s="156" t="str">
        <f ca="1">IF(ISERROR($V1355),"",OFFSET('Smelter Look-up'!$G$4,$V1355-4,0))</f>
        <v/>
      </c>
      <c r="I1355" s="157" t="str">
        <f ca="1">IF(ISERROR($V1355),"",OFFSET('Smelter Look-up'!$H$4,$V1355-4,0))</f>
        <v/>
      </c>
      <c r="J1355" s="157" t="str">
        <f ca="1">IF(ISERROR($V1355),"",OFFSET('Smelter Look-up'!$I$4,$V1355-4,0))</f>
        <v/>
      </c>
      <c r="K1355" s="158"/>
      <c r="L1355" s="158"/>
      <c r="M1355" s="158"/>
      <c r="N1355" s="158"/>
      <c r="O1355" s="158"/>
      <c r="P1355" s="157"/>
      <c r="Q1355" s="159"/>
      <c r="R1355" s="155" t="str">
        <f ca="1">IF(ISERROR($V1355),"",OFFSET('Smelter Look-up'!$C$4,$V1355-4,0)&amp;"")</f>
        <v/>
      </c>
      <c r="S1355" s="160" t="str">
        <f t="array" aca="1" ref="S1355" ca="1">IF(B1355="","",IF(ISERROR(MATCH($E1355,CL,0)),"Unknown",INDIRECT("'C'!$A$"&amp;MATCH($E1355,CL,0)+1)))</f>
        <v/>
      </c>
      <c r="T1355" s="160" t="str">
        <f t="array" aca="1" ref="T1355" ca="1">IF(B1355="","",IF(ISERROR(MATCH($J1355,SorP!$B$1:$B$6226,0)),"",INDIRECT("'SorP'!$A$"&amp;MATCH($S1355&amp;$J1355,SorP!C:C,0))))</f>
        <v/>
      </c>
      <c r="U1355" s="161"/>
      <c r="V1355" s="151" t="e">
        <f>IF(C1355="",NA(),IF(OR(C1355="Smelter not listed",C1355="Smelter not yet identified"),MATCH($B1355&amp;$D1355,'Smelter Look-up'!$J:$J,0),MATCH($B1355&amp;$C1355,'Smelter Look-up'!$J:$J,0)))</f>
        <v>#N/A</v>
      </c>
      <c r="W1355" s="134"/>
      <c r="X1355" s="134">
        <f t="shared" ca="1" si="16"/>
        <v>0</v>
      </c>
      <c r="Y1355" s="134"/>
      <c r="Z1355" s="134"/>
      <c r="AA1355" s="134"/>
      <c r="AB1355" s="162" t="str">
        <f t="shared" si="17"/>
        <v/>
      </c>
      <c r="AC1355" s="134"/>
      <c r="AD1355" s="134"/>
      <c r="AE1355" s="134"/>
      <c r="AF1355" s="134"/>
      <c r="AG1355" s="134"/>
      <c r="AH1355" s="134"/>
    </row>
    <row r="1356" spans="1:34" ht="12" customHeight="1">
      <c r="A1356" s="160"/>
      <c r="B1356" s="155" t="str">
        <f t="array" ref="B1356">IF(LEN(A1356)=0,"",INDEX('Smelter Look-up'!$A:$A,MATCH($A1356,'Smelter Look-up'!$E:$E,0)))</f>
        <v/>
      </c>
      <c r="C1356" s="158" t="str">
        <f t="array" ref="C1356">IF(LEN(A1356)=0,"",INDEX('Smelter Look-up'!$C:$C,MATCH($A1356,'Smelter Look-up'!$E:$E,0)))</f>
        <v/>
      </c>
      <c r="D1356" s="155"/>
      <c r="E1356" s="155" t="str">
        <f ca="1">IF(ISERROR($V1356),"",OFFSET('Smelter Look-up'!$D$4,$V1356-4,0)&amp;"")</f>
        <v/>
      </c>
      <c r="F1356" s="155" t="str">
        <f ca="1">IF(ISERROR($V1356),"",OFFSET('Smelter Look-up'!$E$4,$V1356-4,0))</f>
        <v/>
      </c>
      <c r="G1356" s="155" t="str">
        <f ca="1">IF(C1356=$X$4,IF(ISERROR($V1356),"Enter smelter details","RMI"),IF(ISERROR($V1356),"",OFFSET('Smelter Look-up'!$F$4,$V1356-4,0)))</f>
        <v/>
      </c>
      <c r="H1356" s="156" t="str">
        <f ca="1">IF(ISERROR($V1356),"",OFFSET('Smelter Look-up'!$G$4,$V1356-4,0))</f>
        <v/>
      </c>
      <c r="I1356" s="157" t="str">
        <f ca="1">IF(ISERROR($V1356),"",OFFSET('Smelter Look-up'!$H$4,$V1356-4,0))</f>
        <v/>
      </c>
      <c r="J1356" s="157" t="str">
        <f ca="1">IF(ISERROR($V1356),"",OFFSET('Smelter Look-up'!$I$4,$V1356-4,0))</f>
        <v/>
      </c>
      <c r="K1356" s="158"/>
      <c r="L1356" s="158"/>
      <c r="M1356" s="158"/>
      <c r="N1356" s="158"/>
      <c r="O1356" s="158"/>
      <c r="P1356" s="157"/>
      <c r="Q1356" s="159"/>
      <c r="R1356" s="155" t="str">
        <f ca="1">IF(ISERROR($V1356),"",OFFSET('Smelter Look-up'!$C$4,$V1356-4,0)&amp;"")</f>
        <v/>
      </c>
      <c r="S1356" s="160" t="str">
        <f t="array" aca="1" ref="S1356" ca="1">IF(B1356="","",IF(ISERROR(MATCH($E1356,CL,0)),"Unknown",INDIRECT("'C'!$A$"&amp;MATCH($E1356,CL,0)+1)))</f>
        <v/>
      </c>
      <c r="T1356" s="160" t="str">
        <f t="array" aca="1" ref="T1356" ca="1">IF(B1356="","",IF(ISERROR(MATCH($J1356,SorP!$B$1:$B$6226,0)),"",INDIRECT("'SorP'!$A$"&amp;MATCH($S1356&amp;$J1356,SorP!C:C,0))))</f>
        <v/>
      </c>
      <c r="U1356" s="161"/>
      <c r="V1356" s="151" t="e">
        <f>IF(C1356="",NA(),IF(OR(C1356="Smelter not listed",C1356="Smelter not yet identified"),MATCH($B1356&amp;$D1356,'Smelter Look-up'!$J:$J,0),MATCH($B1356&amp;$C1356,'Smelter Look-up'!$J:$J,0)))</f>
        <v>#N/A</v>
      </c>
      <c r="W1356" s="134"/>
      <c r="X1356" s="134">
        <f t="shared" ca="1" si="16"/>
        <v>0</v>
      </c>
      <c r="Y1356" s="134"/>
      <c r="Z1356" s="134"/>
      <c r="AA1356" s="134"/>
      <c r="AB1356" s="162" t="str">
        <f t="shared" si="17"/>
        <v/>
      </c>
      <c r="AC1356" s="134"/>
      <c r="AD1356" s="134"/>
      <c r="AE1356" s="134"/>
      <c r="AF1356" s="134"/>
      <c r="AG1356" s="134"/>
      <c r="AH1356" s="134"/>
    </row>
    <row r="1357" spans="1:34" ht="12" customHeight="1">
      <c r="A1357" s="160"/>
      <c r="B1357" s="155" t="str">
        <f t="array" ref="B1357">IF(LEN(A1357)=0,"",INDEX('Smelter Look-up'!$A:$A,MATCH($A1357,'Smelter Look-up'!$E:$E,0)))</f>
        <v/>
      </c>
      <c r="C1357" s="158" t="str">
        <f t="array" ref="C1357">IF(LEN(A1357)=0,"",INDEX('Smelter Look-up'!$C:$C,MATCH($A1357,'Smelter Look-up'!$E:$E,0)))</f>
        <v/>
      </c>
      <c r="D1357" s="155"/>
      <c r="E1357" s="155" t="str">
        <f ca="1">IF(ISERROR($V1357),"",OFFSET('Smelter Look-up'!$D$4,$V1357-4,0)&amp;"")</f>
        <v/>
      </c>
      <c r="F1357" s="155" t="str">
        <f ca="1">IF(ISERROR($V1357),"",OFFSET('Smelter Look-up'!$E$4,$V1357-4,0))</f>
        <v/>
      </c>
      <c r="G1357" s="155" t="str">
        <f ca="1">IF(C1357=$X$4,IF(ISERROR($V1357),"Enter smelter details","RMI"),IF(ISERROR($V1357),"",OFFSET('Smelter Look-up'!$F$4,$V1357-4,0)))</f>
        <v/>
      </c>
      <c r="H1357" s="156" t="str">
        <f ca="1">IF(ISERROR($V1357),"",OFFSET('Smelter Look-up'!$G$4,$V1357-4,0))</f>
        <v/>
      </c>
      <c r="I1357" s="157" t="str">
        <f ca="1">IF(ISERROR($V1357),"",OFFSET('Smelter Look-up'!$H$4,$V1357-4,0))</f>
        <v/>
      </c>
      <c r="J1357" s="157" t="str">
        <f ca="1">IF(ISERROR($V1357),"",OFFSET('Smelter Look-up'!$I$4,$V1357-4,0))</f>
        <v/>
      </c>
      <c r="K1357" s="158"/>
      <c r="L1357" s="158"/>
      <c r="M1357" s="158"/>
      <c r="N1357" s="158"/>
      <c r="O1357" s="158"/>
      <c r="P1357" s="157"/>
      <c r="Q1357" s="159"/>
      <c r="R1357" s="155" t="str">
        <f ca="1">IF(ISERROR($V1357),"",OFFSET('Smelter Look-up'!$C$4,$V1357-4,0)&amp;"")</f>
        <v/>
      </c>
      <c r="S1357" s="160" t="str">
        <f t="array" aca="1" ref="S1357" ca="1">IF(B1357="","",IF(ISERROR(MATCH($E1357,CL,0)),"Unknown",INDIRECT("'C'!$A$"&amp;MATCH($E1357,CL,0)+1)))</f>
        <v/>
      </c>
      <c r="T1357" s="160" t="str">
        <f t="array" aca="1" ref="T1357" ca="1">IF(B1357="","",IF(ISERROR(MATCH($J1357,SorP!$B$1:$B$6226,0)),"",INDIRECT("'SorP'!$A$"&amp;MATCH($S1357&amp;$J1357,SorP!C:C,0))))</f>
        <v/>
      </c>
      <c r="U1357" s="161"/>
      <c r="V1357" s="151" t="e">
        <f>IF(C1357="",NA(),IF(OR(C1357="Smelter not listed",C1357="Smelter not yet identified"),MATCH($B1357&amp;$D1357,'Smelter Look-up'!$J:$J,0),MATCH($B1357&amp;$C1357,'Smelter Look-up'!$J:$J,0)))</f>
        <v>#N/A</v>
      </c>
      <c r="W1357" s="134"/>
      <c r="X1357" s="134">
        <f t="shared" ca="1" si="16"/>
        <v>0</v>
      </c>
      <c r="Y1357" s="134"/>
      <c r="Z1357" s="134"/>
      <c r="AA1357" s="134"/>
      <c r="AB1357" s="162" t="str">
        <f t="shared" si="17"/>
        <v/>
      </c>
      <c r="AC1357" s="134"/>
      <c r="AD1357" s="134"/>
      <c r="AE1357" s="134"/>
      <c r="AF1357" s="134"/>
      <c r="AG1357" s="134"/>
      <c r="AH1357" s="134"/>
    </row>
    <row r="1358" spans="1:34" ht="12" customHeight="1">
      <c r="A1358" s="160"/>
      <c r="B1358" s="155" t="str">
        <f t="array" ref="B1358">IF(LEN(A1358)=0,"",INDEX('Smelter Look-up'!$A:$A,MATCH($A1358,'Smelter Look-up'!$E:$E,0)))</f>
        <v/>
      </c>
      <c r="C1358" s="158" t="str">
        <f t="array" ref="C1358">IF(LEN(A1358)=0,"",INDEX('Smelter Look-up'!$C:$C,MATCH($A1358,'Smelter Look-up'!$E:$E,0)))</f>
        <v/>
      </c>
      <c r="D1358" s="155"/>
      <c r="E1358" s="155" t="str">
        <f ca="1">IF(ISERROR($V1358),"",OFFSET('Smelter Look-up'!$D$4,$V1358-4,0)&amp;"")</f>
        <v/>
      </c>
      <c r="F1358" s="155" t="str">
        <f ca="1">IF(ISERROR($V1358),"",OFFSET('Smelter Look-up'!$E$4,$V1358-4,0))</f>
        <v/>
      </c>
      <c r="G1358" s="155" t="str">
        <f ca="1">IF(C1358=$X$4,IF(ISERROR($V1358),"Enter smelter details","RMI"),IF(ISERROR($V1358),"",OFFSET('Smelter Look-up'!$F$4,$V1358-4,0)))</f>
        <v/>
      </c>
      <c r="H1358" s="156" t="str">
        <f ca="1">IF(ISERROR($V1358),"",OFFSET('Smelter Look-up'!$G$4,$V1358-4,0))</f>
        <v/>
      </c>
      <c r="I1358" s="157" t="str">
        <f ca="1">IF(ISERROR($V1358),"",OFFSET('Smelter Look-up'!$H$4,$V1358-4,0))</f>
        <v/>
      </c>
      <c r="J1358" s="157" t="str">
        <f ca="1">IF(ISERROR($V1358),"",OFFSET('Smelter Look-up'!$I$4,$V1358-4,0))</f>
        <v/>
      </c>
      <c r="K1358" s="158"/>
      <c r="L1358" s="158"/>
      <c r="M1358" s="158"/>
      <c r="N1358" s="158"/>
      <c r="O1358" s="158"/>
      <c r="P1358" s="157"/>
      <c r="Q1358" s="159"/>
      <c r="R1358" s="155" t="str">
        <f ca="1">IF(ISERROR($V1358),"",OFFSET('Smelter Look-up'!$C$4,$V1358-4,0)&amp;"")</f>
        <v/>
      </c>
      <c r="S1358" s="160" t="str">
        <f t="array" aca="1" ref="S1358" ca="1">IF(B1358="","",IF(ISERROR(MATCH($E1358,CL,0)),"Unknown",INDIRECT("'C'!$A$"&amp;MATCH($E1358,CL,0)+1)))</f>
        <v/>
      </c>
      <c r="T1358" s="160" t="str">
        <f t="array" aca="1" ref="T1358" ca="1">IF(B1358="","",IF(ISERROR(MATCH($J1358,SorP!$B$1:$B$6226,0)),"",INDIRECT("'SorP'!$A$"&amp;MATCH($S1358&amp;$J1358,SorP!C:C,0))))</f>
        <v/>
      </c>
      <c r="U1358" s="161"/>
      <c r="V1358" s="151" t="e">
        <f>IF(C1358="",NA(),IF(OR(C1358="Smelter not listed",C1358="Smelter not yet identified"),MATCH($B1358&amp;$D1358,'Smelter Look-up'!$J:$J,0),MATCH($B1358&amp;$C1358,'Smelter Look-up'!$J:$J,0)))</f>
        <v>#N/A</v>
      </c>
      <c r="W1358" s="134"/>
      <c r="X1358" s="134">
        <f t="shared" ca="1" si="16"/>
        <v>0</v>
      </c>
      <c r="Y1358" s="134"/>
      <c r="Z1358" s="134"/>
      <c r="AA1358" s="134"/>
      <c r="AB1358" s="162" t="str">
        <f t="shared" si="17"/>
        <v/>
      </c>
      <c r="AC1358" s="134"/>
      <c r="AD1358" s="134"/>
      <c r="AE1358" s="134"/>
      <c r="AF1358" s="134"/>
      <c r="AG1358" s="134"/>
      <c r="AH1358" s="134"/>
    </row>
    <row r="1359" spans="1:34" ht="12" customHeight="1">
      <c r="A1359" s="160"/>
      <c r="B1359" s="155" t="str">
        <f t="array" ref="B1359">IF(LEN(A1359)=0,"",INDEX('Smelter Look-up'!$A:$A,MATCH($A1359,'Smelter Look-up'!$E:$E,0)))</f>
        <v/>
      </c>
      <c r="C1359" s="158" t="str">
        <f t="array" ref="C1359">IF(LEN(A1359)=0,"",INDEX('Smelter Look-up'!$C:$C,MATCH($A1359,'Smelter Look-up'!$E:$E,0)))</f>
        <v/>
      </c>
      <c r="D1359" s="155"/>
      <c r="E1359" s="155" t="str">
        <f ca="1">IF(ISERROR($V1359),"",OFFSET('Smelter Look-up'!$D$4,$V1359-4,0)&amp;"")</f>
        <v/>
      </c>
      <c r="F1359" s="155" t="str">
        <f ca="1">IF(ISERROR($V1359),"",OFFSET('Smelter Look-up'!$E$4,$V1359-4,0))</f>
        <v/>
      </c>
      <c r="G1359" s="155" t="str">
        <f ca="1">IF(C1359=$X$4,IF(ISERROR($V1359),"Enter smelter details","RMI"),IF(ISERROR($V1359),"",OFFSET('Smelter Look-up'!$F$4,$V1359-4,0)))</f>
        <v/>
      </c>
      <c r="H1359" s="156" t="str">
        <f ca="1">IF(ISERROR($V1359),"",OFFSET('Smelter Look-up'!$G$4,$V1359-4,0))</f>
        <v/>
      </c>
      <c r="I1359" s="157" t="str">
        <f ca="1">IF(ISERROR($V1359),"",OFFSET('Smelter Look-up'!$H$4,$V1359-4,0))</f>
        <v/>
      </c>
      <c r="J1359" s="157" t="str">
        <f ca="1">IF(ISERROR($V1359),"",OFFSET('Smelter Look-up'!$I$4,$V1359-4,0))</f>
        <v/>
      </c>
      <c r="K1359" s="158"/>
      <c r="L1359" s="158"/>
      <c r="M1359" s="158"/>
      <c r="N1359" s="158"/>
      <c r="O1359" s="158"/>
      <c r="P1359" s="157"/>
      <c r="Q1359" s="159"/>
      <c r="R1359" s="155" t="str">
        <f ca="1">IF(ISERROR($V1359),"",OFFSET('Smelter Look-up'!$C$4,$V1359-4,0)&amp;"")</f>
        <v/>
      </c>
      <c r="S1359" s="160" t="str">
        <f t="array" aca="1" ref="S1359" ca="1">IF(B1359="","",IF(ISERROR(MATCH($E1359,CL,0)),"Unknown",INDIRECT("'C'!$A$"&amp;MATCH($E1359,CL,0)+1)))</f>
        <v/>
      </c>
      <c r="T1359" s="160" t="str">
        <f t="array" aca="1" ref="T1359" ca="1">IF(B1359="","",IF(ISERROR(MATCH($J1359,SorP!$B$1:$B$6226,0)),"",INDIRECT("'SorP'!$A$"&amp;MATCH($S1359&amp;$J1359,SorP!C:C,0))))</f>
        <v/>
      </c>
      <c r="U1359" s="161"/>
      <c r="V1359" s="151" t="e">
        <f>IF(C1359="",NA(),IF(OR(C1359="Smelter not listed",C1359="Smelter not yet identified"),MATCH($B1359&amp;$D1359,'Smelter Look-up'!$J:$J,0),MATCH($B1359&amp;$C1359,'Smelter Look-up'!$J:$J,0)))</f>
        <v>#N/A</v>
      </c>
      <c r="W1359" s="134"/>
      <c r="X1359" s="134">
        <f t="shared" ca="1" si="16"/>
        <v>0</v>
      </c>
      <c r="Y1359" s="134"/>
      <c r="Z1359" s="134"/>
      <c r="AA1359" s="134"/>
      <c r="AB1359" s="162" t="str">
        <f t="shared" si="17"/>
        <v/>
      </c>
      <c r="AC1359" s="134"/>
      <c r="AD1359" s="134"/>
      <c r="AE1359" s="134"/>
      <c r="AF1359" s="134"/>
      <c r="AG1359" s="134"/>
      <c r="AH1359" s="134"/>
    </row>
    <row r="1360" spans="1:34" ht="12" customHeight="1">
      <c r="A1360" s="160"/>
      <c r="B1360" s="155" t="str">
        <f t="array" ref="B1360">IF(LEN(A1360)=0,"",INDEX('Smelter Look-up'!$A:$A,MATCH($A1360,'Smelter Look-up'!$E:$E,0)))</f>
        <v/>
      </c>
      <c r="C1360" s="158" t="str">
        <f t="array" ref="C1360">IF(LEN(A1360)=0,"",INDEX('Smelter Look-up'!$C:$C,MATCH($A1360,'Smelter Look-up'!$E:$E,0)))</f>
        <v/>
      </c>
      <c r="D1360" s="155"/>
      <c r="E1360" s="155" t="str">
        <f ca="1">IF(ISERROR($V1360),"",OFFSET('Smelter Look-up'!$D$4,$V1360-4,0)&amp;"")</f>
        <v/>
      </c>
      <c r="F1360" s="155" t="str">
        <f ca="1">IF(ISERROR($V1360),"",OFFSET('Smelter Look-up'!$E$4,$V1360-4,0))</f>
        <v/>
      </c>
      <c r="G1360" s="155" t="str">
        <f ca="1">IF(C1360=$X$4,IF(ISERROR($V1360),"Enter smelter details","RMI"),IF(ISERROR($V1360),"",OFFSET('Smelter Look-up'!$F$4,$V1360-4,0)))</f>
        <v/>
      </c>
      <c r="H1360" s="156" t="str">
        <f ca="1">IF(ISERROR($V1360),"",OFFSET('Smelter Look-up'!$G$4,$V1360-4,0))</f>
        <v/>
      </c>
      <c r="I1360" s="157" t="str">
        <f ca="1">IF(ISERROR($V1360),"",OFFSET('Smelter Look-up'!$H$4,$V1360-4,0))</f>
        <v/>
      </c>
      <c r="J1360" s="157" t="str">
        <f ca="1">IF(ISERROR($V1360),"",OFFSET('Smelter Look-up'!$I$4,$V1360-4,0))</f>
        <v/>
      </c>
      <c r="K1360" s="158"/>
      <c r="L1360" s="158"/>
      <c r="M1360" s="158"/>
      <c r="N1360" s="158"/>
      <c r="O1360" s="158"/>
      <c r="P1360" s="157"/>
      <c r="Q1360" s="159"/>
      <c r="R1360" s="155" t="str">
        <f ca="1">IF(ISERROR($V1360),"",OFFSET('Smelter Look-up'!$C$4,$V1360-4,0)&amp;"")</f>
        <v/>
      </c>
      <c r="S1360" s="160" t="str">
        <f t="array" aca="1" ref="S1360" ca="1">IF(B1360="","",IF(ISERROR(MATCH($E1360,CL,0)),"Unknown",INDIRECT("'C'!$A$"&amp;MATCH($E1360,CL,0)+1)))</f>
        <v/>
      </c>
      <c r="T1360" s="160" t="str">
        <f t="array" aca="1" ref="T1360" ca="1">IF(B1360="","",IF(ISERROR(MATCH($J1360,SorP!$B$1:$B$6226,0)),"",INDIRECT("'SorP'!$A$"&amp;MATCH($S1360&amp;$J1360,SorP!C:C,0))))</f>
        <v/>
      </c>
      <c r="U1360" s="161"/>
      <c r="V1360" s="151" t="e">
        <f>IF(C1360="",NA(),IF(OR(C1360="Smelter not listed",C1360="Smelter not yet identified"),MATCH($B1360&amp;$D1360,'Smelter Look-up'!$J:$J,0),MATCH($B1360&amp;$C1360,'Smelter Look-up'!$J:$J,0)))</f>
        <v>#N/A</v>
      </c>
      <c r="W1360" s="134"/>
      <c r="X1360" s="134">
        <f t="shared" ca="1" si="16"/>
        <v>0</v>
      </c>
      <c r="Y1360" s="134"/>
      <c r="Z1360" s="134"/>
      <c r="AA1360" s="134"/>
      <c r="AB1360" s="162" t="str">
        <f t="shared" si="17"/>
        <v/>
      </c>
      <c r="AC1360" s="134"/>
      <c r="AD1360" s="134"/>
      <c r="AE1360" s="134"/>
      <c r="AF1360" s="134"/>
      <c r="AG1360" s="134"/>
      <c r="AH1360" s="134"/>
    </row>
    <row r="1361" spans="1:34" ht="12" customHeight="1">
      <c r="A1361" s="160"/>
      <c r="B1361" s="155" t="str">
        <f t="array" ref="B1361">IF(LEN(A1361)=0,"",INDEX('Smelter Look-up'!$A:$A,MATCH($A1361,'Smelter Look-up'!$E:$E,0)))</f>
        <v/>
      </c>
      <c r="C1361" s="158" t="str">
        <f t="array" ref="C1361">IF(LEN(A1361)=0,"",INDEX('Smelter Look-up'!$C:$C,MATCH($A1361,'Smelter Look-up'!$E:$E,0)))</f>
        <v/>
      </c>
      <c r="D1361" s="155"/>
      <c r="E1361" s="155" t="str">
        <f ca="1">IF(ISERROR($V1361),"",OFFSET('Smelter Look-up'!$D$4,$V1361-4,0)&amp;"")</f>
        <v/>
      </c>
      <c r="F1361" s="155" t="str">
        <f ca="1">IF(ISERROR($V1361),"",OFFSET('Smelter Look-up'!$E$4,$V1361-4,0))</f>
        <v/>
      </c>
      <c r="G1361" s="155" t="str">
        <f ca="1">IF(C1361=$X$4,IF(ISERROR($V1361),"Enter smelter details","RMI"),IF(ISERROR($V1361),"",OFFSET('Smelter Look-up'!$F$4,$V1361-4,0)))</f>
        <v/>
      </c>
      <c r="H1361" s="156" t="str">
        <f ca="1">IF(ISERROR($V1361),"",OFFSET('Smelter Look-up'!$G$4,$V1361-4,0))</f>
        <v/>
      </c>
      <c r="I1361" s="157" t="str">
        <f ca="1">IF(ISERROR($V1361),"",OFFSET('Smelter Look-up'!$H$4,$V1361-4,0))</f>
        <v/>
      </c>
      <c r="J1361" s="157" t="str">
        <f ca="1">IF(ISERROR($V1361),"",OFFSET('Smelter Look-up'!$I$4,$V1361-4,0))</f>
        <v/>
      </c>
      <c r="K1361" s="158"/>
      <c r="L1361" s="158"/>
      <c r="M1361" s="158"/>
      <c r="N1361" s="158"/>
      <c r="O1361" s="158"/>
      <c r="P1361" s="157"/>
      <c r="Q1361" s="159"/>
      <c r="R1361" s="155" t="str">
        <f ca="1">IF(ISERROR($V1361),"",OFFSET('Smelter Look-up'!$C$4,$V1361-4,0)&amp;"")</f>
        <v/>
      </c>
      <c r="S1361" s="160" t="str">
        <f t="array" aca="1" ref="S1361" ca="1">IF(B1361="","",IF(ISERROR(MATCH($E1361,CL,0)),"Unknown",INDIRECT("'C'!$A$"&amp;MATCH($E1361,CL,0)+1)))</f>
        <v/>
      </c>
      <c r="T1361" s="160" t="str">
        <f t="array" aca="1" ref="T1361" ca="1">IF(B1361="","",IF(ISERROR(MATCH($J1361,SorP!$B$1:$B$6226,0)),"",INDIRECT("'SorP'!$A$"&amp;MATCH($S1361&amp;$J1361,SorP!C:C,0))))</f>
        <v/>
      </c>
      <c r="U1361" s="161"/>
      <c r="V1361" s="151" t="e">
        <f>IF(C1361="",NA(),IF(OR(C1361="Smelter not listed",C1361="Smelter not yet identified"),MATCH($B1361&amp;$D1361,'Smelter Look-up'!$J:$J,0),MATCH($B1361&amp;$C1361,'Smelter Look-up'!$J:$J,0)))</f>
        <v>#N/A</v>
      </c>
      <c r="W1361" s="134"/>
      <c r="X1361" s="134">
        <f t="shared" ca="1" si="16"/>
        <v>0</v>
      </c>
      <c r="Y1361" s="134"/>
      <c r="Z1361" s="134"/>
      <c r="AA1361" s="134"/>
      <c r="AB1361" s="162" t="str">
        <f t="shared" si="17"/>
        <v/>
      </c>
      <c r="AC1361" s="134"/>
      <c r="AD1361" s="134"/>
      <c r="AE1361" s="134"/>
      <c r="AF1361" s="134"/>
      <c r="AG1361" s="134"/>
      <c r="AH1361" s="134"/>
    </row>
    <row r="1362" spans="1:34" ht="12" customHeight="1">
      <c r="A1362" s="160"/>
      <c r="B1362" s="155" t="str">
        <f t="array" ref="B1362">IF(LEN(A1362)=0,"",INDEX('Smelter Look-up'!$A:$A,MATCH($A1362,'Smelter Look-up'!$E:$E,0)))</f>
        <v/>
      </c>
      <c r="C1362" s="158" t="str">
        <f t="array" ref="C1362">IF(LEN(A1362)=0,"",INDEX('Smelter Look-up'!$C:$C,MATCH($A1362,'Smelter Look-up'!$E:$E,0)))</f>
        <v/>
      </c>
      <c r="D1362" s="155"/>
      <c r="E1362" s="155" t="str">
        <f ca="1">IF(ISERROR($V1362),"",OFFSET('Smelter Look-up'!$D$4,$V1362-4,0)&amp;"")</f>
        <v/>
      </c>
      <c r="F1362" s="155" t="str">
        <f ca="1">IF(ISERROR($V1362),"",OFFSET('Smelter Look-up'!$E$4,$V1362-4,0))</f>
        <v/>
      </c>
      <c r="G1362" s="155" t="str">
        <f ca="1">IF(C1362=$X$4,IF(ISERROR($V1362),"Enter smelter details","RMI"),IF(ISERROR($V1362),"",OFFSET('Smelter Look-up'!$F$4,$V1362-4,0)))</f>
        <v/>
      </c>
      <c r="H1362" s="156" t="str">
        <f ca="1">IF(ISERROR($V1362),"",OFFSET('Smelter Look-up'!$G$4,$V1362-4,0))</f>
        <v/>
      </c>
      <c r="I1362" s="157" t="str">
        <f ca="1">IF(ISERROR($V1362),"",OFFSET('Smelter Look-up'!$H$4,$V1362-4,0))</f>
        <v/>
      </c>
      <c r="J1362" s="157" t="str">
        <f ca="1">IF(ISERROR($V1362),"",OFFSET('Smelter Look-up'!$I$4,$V1362-4,0))</f>
        <v/>
      </c>
      <c r="K1362" s="158"/>
      <c r="L1362" s="158"/>
      <c r="M1362" s="158"/>
      <c r="N1362" s="158"/>
      <c r="O1362" s="158"/>
      <c r="P1362" s="157"/>
      <c r="Q1362" s="159"/>
      <c r="R1362" s="155" t="str">
        <f ca="1">IF(ISERROR($V1362),"",OFFSET('Smelter Look-up'!$C$4,$V1362-4,0)&amp;"")</f>
        <v/>
      </c>
      <c r="S1362" s="160" t="str">
        <f t="array" aca="1" ref="S1362" ca="1">IF(B1362="","",IF(ISERROR(MATCH($E1362,CL,0)),"Unknown",INDIRECT("'C'!$A$"&amp;MATCH($E1362,CL,0)+1)))</f>
        <v/>
      </c>
      <c r="T1362" s="160" t="str">
        <f t="array" aca="1" ref="T1362" ca="1">IF(B1362="","",IF(ISERROR(MATCH($J1362,SorP!$B$1:$B$6226,0)),"",INDIRECT("'SorP'!$A$"&amp;MATCH($S1362&amp;$J1362,SorP!C:C,0))))</f>
        <v/>
      </c>
      <c r="U1362" s="161"/>
      <c r="V1362" s="151" t="e">
        <f>IF(C1362="",NA(),IF(OR(C1362="Smelter not listed",C1362="Smelter not yet identified"),MATCH($B1362&amp;$D1362,'Smelter Look-up'!$J:$J,0),MATCH($B1362&amp;$C1362,'Smelter Look-up'!$J:$J,0)))</f>
        <v>#N/A</v>
      </c>
      <c r="W1362" s="134"/>
      <c r="X1362" s="134">
        <f t="shared" ca="1" si="16"/>
        <v>0</v>
      </c>
      <c r="Y1362" s="134"/>
      <c r="Z1362" s="134"/>
      <c r="AA1362" s="134"/>
      <c r="AB1362" s="162" t="str">
        <f t="shared" si="17"/>
        <v/>
      </c>
      <c r="AC1362" s="134"/>
      <c r="AD1362" s="134"/>
      <c r="AE1362" s="134"/>
      <c r="AF1362" s="134"/>
      <c r="AG1362" s="134"/>
      <c r="AH1362" s="134"/>
    </row>
    <row r="1363" spans="1:34" ht="12" customHeight="1">
      <c r="A1363" s="160"/>
      <c r="B1363" s="155" t="str">
        <f t="array" ref="B1363">IF(LEN(A1363)=0,"",INDEX('Smelter Look-up'!$A:$A,MATCH($A1363,'Smelter Look-up'!$E:$E,0)))</f>
        <v/>
      </c>
      <c r="C1363" s="158" t="str">
        <f t="array" ref="C1363">IF(LEN(A1363)=0,"",INDEX('Smelter Look-up'!$C:$C,MATCH($A1363,'Smelter Look-up'!$E:$E,0)))</f>
        <v/>
      </c>
      <c r="D1363" s="155"/>
      <c r="E1363" s="155" t="str">
        <f ca="1">IF(ISERROR($V1363),"",OFFSET('Smelter Look-up'!$D$4,$V1363-4,0)&amp;"")</f>
        <v/>
      </c>
      <c r="F1363" s="155" t="str">
        <f ca="1">IF(ISERROR($V1363),"",OFFSET('Smelter Look-up'!$E$4,$V1363-4,0))</f>
        <v/>
      </c>
      <c r="G1363" s="155" t="str">
        <f ca="1">IF(C1363=$X$4,IF(ISERROR($V1363),"Enter smelter details","RMI"),IF(ISERROR($V1363),"",OFFSET('Smelter Look-up'!$F$4,$V1363-4,0)))</f>
        <v/>
      </c>
      <c r="H1363" s="156" t="str">
        <f ca="1">IF(ISERROR($V1363),"",OFFSET('Smelter Look-up'!$G$4,$V1363-4,0))</f>
        <v/>
      </c>
      <c r="I1363" s="157" t="str">
        <f ca="1">IF(ISERROR($V1363),"",OFFSET('Smelter Look-up'!$H$4,$V1363-4,0))</f>
        <v/>
      </c>
      <c r="J1363" s="157" t="str">
        <f ca="1">IF(ISERROR($V1363),"",OFFSET('Smelter Look-up'!$I$4,$V1363-4,0))</f>
        <v/>
      </c>
      <c r="K1363" s="158"/>
      <c r="L1363" s="158"/>
      <c r="M1363" s="158"/>
      <c r="N1363" s="158"/>
      <c r="O1363" s="158"/>
      <c r="P1363" s="157"/>
      <c r="Q1363" s="159"/>
      <c r="R1363" s="155" t="str">
        <f ca="1">IF(ISERROR($V1363),"",OFFSET('Smelter Look-up'!$C$4,$V1363-4,0)&amp;"")</f>
        <v/>
      </c>
      <c r="S1363" s="160" t="str">
        <f t="array" aca="1" ref="S1363" ca="1">IF(B1363="","",IF(ISERROR(MATCH($E1363,CL,0)),"Unknown",INDIRECT("'C'!$A$"&amp;MATCH($E1363,CL,0)+1)))</f>
        <v/>
      </c>
      <c r="T1363" s="160" t="str">
        <f t="array" aca="1" ref="T1363" ca="1">IF(B1363="","",IF(ISERROR(MATCH($J1363,SorP!$B$1:$B$6226,0)),"",INDIRECT("'SorP'!$A$"&amp;MATCH($S1363&amp;$J1363,SorP!C:C,0))))</f>
        <v/>
      </c>
      <c r="U1363" s="161"/>
      <c r="V1363" s="151" t="e">
        <f>IF(C1363="",NA(),IF(OR(C1363="Smelter not listed",C1363="Smelter not yet identified"),MATCH($B1363&amp;$D1363,'Smelter Look-up'!$J:$J,0),MATCH($B1363&amp;$C1363,'Smelter Look-up'!$J:$J,0)))</f>
        <v>#N/A</v>
      </c>
      <c r="W1363" s="134"/>
      <c r="X1363" s="134">
        <f t="shared" ca="1" si="16"/>
        <v>0</v>
      </c>
      <c r="Y1363" s="134"/>
      <c r="Z1363" s="134"/>
      <c r="AA1363" s="134"/>
      <c r="AB1363" s="162" t="str">
        <f t="shared" si="17"/>
        <v/>
      </c>
      <c r="AC1363" s="134"/>
      <c r="AD1363" s="134"/>
      <c r="AE1363" s="134"/>
      <c r="AF1363" s="134"/>
      <c r="AG1363" s="134"/>
      <c r="AH1363" s="134"/>
    </row>
    <row r="1364" spans="1:34" ht="12" customHeight="1">
      <c r="A1364" s="160"/>
      <c r="B1364" s="155" t="str">
        <f t="array" ref="B1364">IF(LEN(A1364)=0,"",INDEX('Smelter Look-up'!$A:$A,MATCH($A1364,'Smelter Look-up'!$E:$E,0)))</f>
        <v/>
      </c>
      <c r="C1364" s="158" t="str">
        <f t="array" ref="C1364">IF(LEN(A1364)=0,"",INDEX('Smelter Look-up'!$C:$C,MATCH($A1364,'Smelter Look-up'!$E:$E,0)))</f>
        <v/>
      </c>
      <c r="D1364" s="155"/>
      <c r="E1364" s="155" t="str">
        <f ca="1">IF(ISERROR($V1364),"",OFFSET('Smelter Look-up'!$D$4,$V1364-4,0)&amp;"")</f>
        <v/>
      </c>
      <c r="F1364" s="155" t="str">
        <f ca="1">IF(ISERROR($V1364),"",OFFSET('Smelter Look-up'!$E$4,$V1364-4,0))</f>
        <v/>
      </c>
      <c r="G1364" s="155" t="str">
        <f ca="1">IF(C1364=$X$4,IF(ISERROR($V1364),"Enter smelter details","RMI"),IF(ISERROR($V1364),"",OFFSET('Smelter Look-up'!$F$4,$V1364-4,0)))</f>
        <v/>
      </c>
      <c r="H1364" s="156" t="str">
        <f ca="1">IF(ISERROR($V1364),"",OFFSET('Smelter Look-up'!$G$4,$V1364-4,0))</f>
        <v/>
      </c>
      <c r="I1364" s="157" t="str">
        <f ca="1">IF(ISERROR($V1364),"",OFFSET('Smelter Look-up'!$H$4,$V1364-4,0))</f>
        <v/>
      </c>
      <c r="J1364" s="157" t="str">
        <f ca="1">IF(ISERROR($V1364),"",OFFSET('Smelter Look-up'!$I$4,$V1364-4,0))</f>
        <v/>
      </c>
      <c r="K1364" s="158"/>
      <c r="L1364" s="158"/>
      <c r="M1364" s="158"/>
      <c r="N1364" s="158"/>
      <c r="O1364" s="158"/>
      <c r="P1364" s="157"/>
      <c r="Q1364" s="159"/>
      <c r="R1364" s="155" t="str">
        <f ca="1">IF(ISERROR($V1364),"",OFFSET('Smelter Look-up'!$C$4,$V1364-4,0)&amp;"")</f>
        <v/>
      </c>
      <c r="S1364" s="160" t="str">
        <f t="array" aca="1" ref="S1364" ca="1">IF(B1364="","",IF(ISERROR(MATCH($E1364,CL,0)),"Unknown",INDIRECT("'C'!$A$"&amp;MATCH($E1364,CL,0)+1)))</f>
        <v/>
      </c>
      <c r="T1364" s="160" t="str">
        <f t="array" aca="1" ref="T1364" ca="1">IF(B1364="","",IF(ISERROR(MATCH($J1364,SorP!$B$1:$B$6226,0)),"",INDIRECT("'SorP'!$A$"&amp;MATCH($S1364&amp;$J1364,SorP!C:C,0))))</f>
        <v/>
      </c>
      <c r="U1364" s="161"/>
      <c r="V1364" s="151" t="e">
        <f>IF(C1364="",NA(),IF(OR(C1364="Smelter not listed",C1364="Smelter not yet identified"),MATCH($B1364&amp;$D1364,'Smelter Look-up'!$J:$J,0),MATCH($B1364&amp;$C1364,'Smelter Look-up'!$J:$J,0)))</f>
        <v>#N/A</v>
      </c>
      <c r="W1364" s="134"/>
      <c r="X1364" s="134">
        <f t="shared" ca="1" si="16"/>
        <v>0</v>
      </c>
      <c r="Y1364" s="134"/>
      <c r="Z1364" s="134"/>
      <c r="AA1364" s="134"/>
      <c r="AB1364" s="162" t="str">
        <f t="shared" si="17"/>
        <v/>
      </c>
      <c r="AC1364" s="134"/>
      <c r="AD1364" s="134"/>
      <c r="AE1364" s="134"/>
      <c r="AF1364" s="134"/>
      <c r="AG1364" s="134"/>
      <c r="AH1364" s="134"/>
    </row>
    <row r="1365" spans="1:34" ht="12" customHeight="1">
      <c r="A1365" s="160"/>
      <c r="B1365" s="155" t="str">
        <f t="array" ref="B1365">IF(LEN(A1365)=0,"",INDEX('Smelter Look-up'!$A:$A,MATCH($A1365,'Smelter Look-up'!$E:$E,0)))</f>
        <v/>
      </c>
      <c r="C1365" s="158" t="str">
        <f t="array" ref="C1365">IF(LEN(A1365)=0,"",INDEX('Smelter Look-up'!$C:$C,MATCH($A1365,'Smelter Look-up'!$E:$E,0)))</f>
        <v/>
      </c>
      <c r="D1365" s="155"/>
      <c r="E1365" s="155" t="str">
        <f ca="1">IF(ISERROR($V1365),"",OFFSET('Smelter Look-up'!$D$4,$V1365-4,0)&amp;"")</f>
        <v/>
      </c>
      <c r="F1365" s="155" t="str">
        <f ca="1">IF(ISERROR($V1365),"",OFFSET('Smelter Look-up'!$E$4,$V1365-4,0))</f>
        <v/>
      </c>
      <c r="G1365" s="155" t="str">
        <f ca="1">IF(C1365=$X$4,IF(ISERROR($V1365),"Enter smelter details","RMI"),IF(ISERROR($V1365),"",OFFSET('Smelter Look-up'!$F$4,$V1365-4,0)))</f>
        <v/>
      </c>
      <c r="H1365" s="156" t="str">
        <f ca="1">IF(ISERROR($V1365),"",OFFSET('Smelter Look-up'!$G$4,$V1365-4,0))</f>
        <v/>
      </c>
      <c r="I1365" s="157" t="str">
        <f ca="1">IF(ISERROR($V1365),"",OFFSET('Smelter Look-up'!$H$4,$V1365-4,0))</f>
        <v/>
      </c>
      <c r="J1365" s="157" t="str">
        <f ca="1">IF(ISERROR($V1365),"",OFFSET('Smelter Look-up'!$I$4,$V1365-4,0))</f>
        <v/>
      </c>
      <c r="K1365" s="158"/>
      <c r="L1365" s="158"/>
      <c r="M1365" s="158"/>
      <c r="N1365" s="158"/>
      <c r="O1365" s="158"/>
      <c r="P1365" s="157"/>
      <c r="Q1365" s="159"/>
      <c r="R1365" s="155" t="str">
        <f ca="1">IF(ISERROR($V1365),"",OFFSET('Smelter Look-up'!$C$4,$V1365-4,0)&amp;"")</f>
        <v/>
      </c>
      <c r="S1365" s="160" t="str">
        <f t="array" aca="1" ref="S1365" ca="1">IF(B1365="","",IF(ISERROR(MATCH($E1365,CL,0)),"Unknown",INDIRECT("'C'!$A$"&amp;MATCH($E1365,CL,0)+1)))</f>
        <v/>
      </c>
      <c r="T1365" s="160" t="str">
        <f t="array" aca="1" ref="T1365" ca="1">IF(B1365="","",IF(ISERROR(MATCH($J1365,SorP!$B$1:$B$6226,0)),"",INDIRECT("'SorP'!$A$"&amp;MATCH($S1365&amp;$J1365,SorP!C:C,0))))</f>
        <v/>
      </c>
      <c r="U1365" s="161"/>
      <c r="V1365" s="151" t="e">
        <f>IF(C1365="",NA(),IF(OR(C1365="Smelter not listed",C1365="Smelter not yet identified"),MATCH($B1365&amp;$D1365,'Smelter Look-up'!$J:$J,0),MATCH($B1365&amp;$C1365,'Smelter Look-up'!$J:$J,0)))</f>
        <v>#N/A</v>
      </c>
      <c r="W1365" s="134"/>
      <c r="X1365" s="134">
        <f t="shared" ca="1" si="16"/>
        <v>0</v>
      </c>
      <c r="Y1365" s="134"/>
      <c r="Z1365" s="134"/>
      <c r="AA1365" s="134"/>
      <c r="AB1365" s="162" t="str">
        <f t="shared" si="17"/>
        <v/>
      </c>
      <c r="AC1365" s="134"/>
      <c r="AD1365" s="134"/>
      <c r="AE1365" s="134"/>
      <c r="AF1365" s="134"/>
      <c r="AG1365" s="134"/>
      <c r="AH1365" s="134"/>
    </row>
    <row r="1366" spans="1:34" ht="12" customHeight="1">
      <c r="A1366" s="160"/>
      <c r="B1366" s="155" t="str">
        <f t="array" ref="B1366">IF(LEN(A1366)=0,"",INDEX('Smelter Look-up'!$A:$A,MATCH($A1366,'Smelter Look-up'!$E:$E,0)))</f>
        <v/>
      </c>
      <c r="C1366" s="158" t="str">
        <f t="array" ref="C1366">IF(LEN(A1366)=0,"",INDEX('Smelter Look-up'!$C:$C,MATCH($A1366,'Smelter Look-up'!$E:$E,0)))</f>
        <v/>
      </c>
      <c r="D1366" s="155"/>
      <c r="E1366" s="155" t="str">
        <f ca="1">IF(ISERROR($V1366),"",OFFSET('Smelter Look-up'!$D$4,$V1366-4,0)&amp;"")</f>
        <v/>
      </c>
      <c r="F1366" s="155" t="str">
        <f ca="1">IF(ISERROR($V1366),"",OFFSET('Smelter Look-up'!$E$4,$V1366-4,0))</f>
        <v/>
      </c>
      <c r="G1366" s="155" t="str">
        <f ca="1">IF(C1366=$X$4,IF(ISERROR($V1366),"Enter smelter details","RMI"),IF(ISERROR($V1366),"",OFFSET('Smelter Look-up'!$F$4,$V1366-4,0)))</f>
        <v/>
      </c>
      <c r="H1366" s="156" t="str">
        <f ca="1">IF(ISERROR($V1366),"",OFFSET('Smelter Look-up'!$G$4,$V1366-4,0))</f>
        <v/>
      </c>
      <c r="I1366" s="157" t="str">
        <f ca="1">IF(ISERROR($V1366),"",OFFSET('Smelter Look-up'!$H$4,$V1366-4,0))</f>
        <v/>
      </c>
      <c r="J1366" s="157" t="str">
        <f ca="1">IF(ISERROR($V1366),"",OFFSET('Smelter Look-up'!$I$4,$V1366-4,0))</f>
        <v/>
      </c>
      <c r="K1366" s="158"/>
      <c r="L1366" s="158"/>
      <c r="M1366" s="158"/>
      <c r="N1366" s="158"/>
      <c r="O1366" s="158"/>
      <c r="P1366" s="157"/>
      <c r="Q1366" s="159"/>
      <c r="R1366" s="155" t="str">
        <f ca="1">IF(ISERROR($V1366),"",OFFSET('Smelter Look-up'!$C$4,$V1366-4,0)&amp;"")</f>
        <v/>
      </c>
      <c r="S1366" s="160" t="str">
        <f t="array" aca="1" ref="S1366" ca="1">IF(B1366="","",IF(ISERROR(MATCH($E1366,CL,0)),"Unknown",INDIRECT("'C'!$A$"&amp;MATCH($E1366,CL,0)+1)))</f>
        <v/>
      </c>
      <c r="T1366" s="160" t="str">
        <f t="array" aca="1" ref="T1366" ca="1">IF(B1366="","",IF(ISERROR(MATCH($J1366,SorP!$B$1:$B$6226,0)),"",INDIRECT("'SorP'!$A$"&amp;MATCH($S1366&amp;$J1366,SorP!C:C,0))))</f>
        <v/>
      </c>
      <c r="U1366" s="161"/>
      <c r="V1366" s="151" t="e">
        <f>IF(C1366="",NA(),IF(OR(C1366="Smelter not listed",C1366="Smelter not yet identified"),MATCH($B1366&amp;$D1366,'Smelter Look-up'!$J:$J,0),MATCH($B1366&amp;$C1366,'Smelter Look-up'!$J:$J,0)))</f>
        <v>#N/A</v>
      </c>
      <c r="W1366" s="134"/>
      <c r="X1366" s="134">
        <f t="shared" ca="1" si="16"/>
        <v>0</v>
      </c>
      <c r="Y1366" s="134"/>
      <c r="Z1366" s="134"/>
      <c r="AA1366" s="134"/>
      <c r="AB1366" s="162" t="str">
        <f t="shared" si="17"/>
        <v/>
      </c>
      <c r="AC1366" s="134"/>
      <c r="AD1366" s="134"/>
      <c r="AE1366" s="134"/>
      <c r="AF1366" s="134"/>
      <c r="AG1366" s="134"/>
      <c r="AH1366" s="134"/>
    </row>
    <row r="1367" spans="1:34" ht="12" customHeight="1">
      <c r="A1367" s="160"/>
      <c r="B1367" s="155" t="str">
        <f t="array" ref="B1367">IF(LEN(A1367)=0,"",INDEX('Smelter Look-up'!$A:$A,MATCH($A1367,'Smelter Look-up'!$E:$E,0)))</f>
        <v/>
      </c>
      <c r="C1367" s="158" t="str">
        <f t="array" ref="C1367">IF(LEN(A1367)=0,"",INDEX('Smelter Look-up'!$C:$C,MATCH($A1367,'Smelter Look-up'!$E:$E,0)))</f>
        <v/>
      </c>
      <c r="D1367" s="155"/>
      <c r="E1367" s="155" t="str">
        <f ca="1">IF(ISERROR($V1367),"",OFFSET('Smelter Look-up'!$D$4,$V1367-4,0)&amp;"")</f>
        <v/>
      </c>
      <c r="F1367" s="155" t="str">
        <f ca="1">IF(ISERROR($V1367),"",OFFSET('Smelter Look-up'!$E$4,$V1367-4,0))</f>
        <v/>
      </c>
      <c r="G1367" s="155" t="str">
        <f ca="1">IF(C1367=$X$4,IF(ISERROR($V1367),"Enter smelter details","RMI"),IF(ISERROR($V1367),"",OFFSET('Smelter Look-up'!$F$4,$V1367-4,0)))</f>
        <v/>
      </c>
      <c r="H1367" s="156" t="str">
        <f ca="1">IF(ISERROR($V1367),"",OFFSET('Smelter Look-up'!$G$4,$V1367-4,0))</f>
        <v/>
      </c>
      <c r="I1367" s="157" t="str">
        <f ca="1">IF(ISERROR($V1367),"",OFFSET('Smelter Look-up'!$H$4,$V1367-4,0))</f>
        <v/>
      </c>
      <c r="J1367" s="157" t="str">
        <f ca="1">IF(ISERROR($V1367),"",OFFSET('Smelter Look-up'!$I$4,$V1367-4,0))</f>
        <v/>
      </c>
      <c r="K1367" s="158"/>
      <c r="L1367" s="158"/>
      <c r="M1367" s="158"/>
      <c r="N1367" s="158"/>
      <c r="O1367" s="158"/>
      <c r="P1367" s="157"/>
      <c r="Q1367" s="159"/>
      <c r="R1367" s="155" t="str">
        <f ca="1">IF(ISERROR($V1367),"",OFFSET('Smelter Look-up'!$C$4,$V1367-4,0)&amp;"")</f>
        <v/>
      </c>
      <c r="S1367" s="160" t="str">
        <f t="array" aca="1" ref="S1367" ca="1">IF(B1367="","",IF(ISERROR(MATCH($E1367,CL,0)),"Unknown",INDIRECT("'C'!$A$"&amp;MATCH($E1367,CL,0)+1)))</f>
        <v/>
      </c>
      <c r="T1367" s="160" t="str">
        <f t="array" aca="1" ref="T1367" ca="1">IF(B1367="","",IF(ISERROR(MATCH($J1367,SorP!$B$1:$B$6226,0)),"",INDIRECT("'SorP'!$A$"&amp;MATCH($S1367&amp;$J1367,SorP!C:C,0))))</f>
        <v/>
      </c>
      <c r="U1367" s="161"/>
      <c r="V1367" s="151" t="e">
        <f>IF(C1367="",NA(),IF(OR(C1367="Smelter not listed",C1367="Smelter not yet identified"),MATCH($B1367&amp;$D1367,'Smelter Look-up'!$J:$J,0),MATCH($B1367&amp;$C1367,'Smelter Look-up'!$J:$J,0)))</f>
        <v>#N/A</v>
      </c>
      <c r="W1367" s="134"/>
      <c r="X1367" s="134">
        <f t="shared" ca="1" si="16"/>
        <v>0</v>
      </c>
      <c r="Y1367" s="134"/>
      <c r="Z1367" s="134"/>
      <c r="AA1367" s="134"/>
      <c r="AB1367" s="162" t="str">
        <f t="shared" si="17"/>
        <v/>
      </c>
      <c r="AC1367" s="134"/>
      <c r="AD1367" s="134"/>
      <c r="AE1367" s="134"/>
      <c r="AF1367" s="134"/>
      <c r="AG1367" s="134"/>
      <c r="AH1367" s="134"/>
    </row>
    <row r="1368" spans="1:34" ht="12" customHeight="1">
      <c r="A1368" s="160"/>
      <c r="B1368" s="155" t="str">
        <f t="array" ref="B1368">IF(LEN(A1368)=0,"",INDEX('Smelter Look-up'!$A:$A,MATCH($A1368,'Smelter Look-up'!$E:$E,0)))</f>
        <v/>
      </c>
      <c r="C1368" s="158" t="str">
        <f t="array" ref="C1368">IF(LEN(A1368)=0,"",INDEX('Smelter Look-up'!$C:$C,MATCH($A1368,'Smelter Look-up'!$E:$E,0)))</f>
        <v/>
      </c>
      <c r="D1368" s="155"/>
      <c r="E1368" s="155" t="str">
        <f ca="1">IF(ISERROR($V1368),"",OFFSET('Smelter Look-up'!$D$4,$V1368-4,0)&amp;"")</f>
        <v/>
      </c>
      <c r="F1368" s="155" t="str">
        <f ca="1">IF(ISERROR($V1368),"",OFFSET('Smelter Look-up'!$E$4,$V1368-4,0))</f>
        <v/>
      </c>
      <c r="G1368" s="155" t="str">
        <f ca="1">IF(C1368=$X$4,IF(ISERROR($V1368),"Enter smelter details","RMI"),IF(ISERROR($V1368),"",OFFSET('Smelter Look-up'!$F$4,$V1368-4,0)))</f>
        <v/>
      </c>
      <c r="H1368" s="156" t="str">
        <f ca="1">IF(ISERROR($V1368),"",OFFSET('Smelter Look-up'!$G$4,$V1368-4,0))</f>
        <v/>
      </c>
      <c r="I1368" s="157" t="str">
        <f ca="1">IF(ISERROR($V1368),"",OFFSET('Smelter Look-up'!$H$4,$V1368-4,0))</f>
        <v/>
      </c>
      <c r="J1368" s="157" t="str">
        <f ca="1">IF(ISERROR($V1368),"",OFFSET('Smelter Look-up'!$I$4,$V1368-4,0))</f>
        <v/>
      </c>
      <c r="K1368" s="158"/>
      <c r="L1368" s="158"/>
      <c r="M1368" s="158"/>
      <c r="N1368" s="158"/>
      <c r="O1368" s="158"/>
      <c r="P1368" s="157"/>
      <c r="Q1368" s="159"/>
      <c r="R1368" s="155" t="str">
        <f ca="1">IF(ISERROR($V1368),"",OFFSET('Smelter Look-up'!$C$4,$V1368-4,0)&amp;"")</f>
        <v/>
      </c>
      <c r="S1368" s="160" t="str">
        <f t="array" aca="1" ref="S1368" ca="1">IF(B1368="","",IF(ISERROR(MATCH($E1368,CL,0)),"Unknown",INDIRECT("'C'!$A$"&amp;MATCH($E1368,CL,0)+1)))</f>
        <v/>
      </c>
      <c r="T1368" s="160" t="str">
        <f t="array" aca="1" ref="T1368" ca="1">IF(B1368="","",IF(ISERROR(MATCH($J1368,SorP!$B$1:$B$6226,0)),"",INDIRECT("'SorP'!$A$"&amp;MATCH($S1368&amp;$J1368,SorP!C:C,0))))</f>
        <v/>
      </c>
      <c r="U1368" s="161"/>
      <c r="V1368" s="151" t="e">
        <f>IF(C1368="",NA(),IF(OR(C1368="Smelter not listed",C1368="Smelter not yet identified"),MATCH($B1368&amp;$D1368,'Smelter Look-up'!$J:$J,0),MATCH($B1368&amp;$C1368,'Smelter Look-up'!$J:$J,0)))</f>
        <v>#N/A</v>
      </c>
      <c r="W1368" s="134"/>
      <c r="X1368" s="134">
        <f t="shared" ca="1" si="16"/>
        <v>0</v>
      </c>
      <c r="Y1368" s="134"/>
      <c r="Z1368" s="134"/>
      <c r="AA1368" s="134"/>
      <c r="AB1368" s="162" t="str">
        <f t="shared" si="17"/>
        <v/>
      </c>
      <c r="AC1368" s="134"/>
      <c r="AD1368" s="134"/>
      <c r="AE1368" s="134"/>
      <c r="AF1368" s="134"/>
      <c r="AG1368" s="134"/>
      <c r="AH1368" s="134"/>
    </row>
    <row r="1369" spans="1:34" ht="12" customHeight="1">
      <c r="A1369" s="160"/>
      <c r="B1369" s="155" t="str">
        <f t="array" ref="B1369">IF(LEN(A1369)=0,"",INDEX('Smelter Look-up'!$A:$A,MATCH($A1369,'Smelter Look-up'!$E:$E,0)))</f>
        <v/>
      </c>
      <c r="C1369" s="158" t="str">
        <f t="array" ref="C1369">IF(LEN(A1369)=0,"",INDEX('Smelter Look-up'!$C:$C,MATCH($A1369,'Smelter Look-up'!$E:$E,0)))</f>
        <v/>
      </c>
      <c r="D1369" s="155"/>
      <c r="E1369" s="155" t="str">
        <f ca="1">IF(ISERROR($V1369),"",OFFSET('Smelter Look-up'!$D$4,$V1369-4,0)&amp;"")</f>
        <v/>
      </c>
      <c r="F1369" s="155" t="str">
        <f ca="1">IF(ISERROR($V1369),"",OFFSET('Smelter Look-up'!$E$4,$V1369-4,0))</f>
        <v/>
      </c>
      <c r="G1369" s="155" t="str">
        <f ca="1">IF(C1369=$X$4,IF(ISERROR($V1369),"Enter smelter details","RMI"),IF(ISERROR($V1369),"",OFFSET('Smelter Look-up'!$F$4,$V1369-4,0)))</f>
        <v/>
      </c>
      <c r="H1369" s="156" t="str">
        <f ca="1">IF(ISERROR($V1369),"",OFFSET('Smelter Look-up'!$G$4,$V1369-4,0))</f>
        <v/>
      </c>
      <c r="I1369" s="157" t="str">
        <f ca="1">IF(ISERROR($V1369),"",OFFSET('Smelter Look-up'!$H$4,$V1369-4,0))</f>
        <v/>
      </c>
      <c r="J1369" s="157" t="str">
        <f ca="1">IF(ISERROR($V1369),"",OFFSET('Smelter Look-up'!$I$4,$V1369-4,0))</f>
        <v/>
      </c>
      <c r="K1369" s="158"/>
      <c r="L1369" s="158"/>
      <c r="M1369" s="158"/>
      <c r="N1369" s="158"/>
      <c r="O1369" s="158"/>
      <c r="P1369" s="157"/>
      <c r="Q1369" s="159"/>
      <c r="R1369" s="155" t="str">
        <f ca="1">IF(ISERROR($V1369),"",OFFSET('Smelter Look-up'!$C$4,$V1369-4,0)&amp;"")</f>
        <v/>
      </c>
      <c r="S1369" s="160" t="str">
        <f t="array" aca="1" ref="S1369" ca="1">IF(B1369="","",IF(ISERROR(MATCH($E1369,CL,0)),"Unknown",INDIRECT("'C'!$A$"&amp;MATCH($E1369,CL,0)+1)))</f>
        <v/>
      </c>
      <c r="T1369" s="160" t="str">
        <f t="array" aca="1" ref="T1369" ca="1">IF(B1369="","",IF(ISERROR(MATCH($J1369,SorP!$B$1:$B$6226,0)),"",INDIRECT("'SorP'!$A$"&amp;MATCH($S1369&amp;$J1369,SorP!C:C,0))))</f>
        <v/>
      </c>
      <c r="U1369" s="161"/>
      <c r="V1369" s="151" t="e">
        <f>IF(C1369="",NA(),IF(OR(C1369="Smelter not listed",C1369="Smelter not yet identified"),MATCH($B1369&amp;$D1369,'Smelter Look-up'!$J:$J,0),MATCH($B1369&amp;$C1369,'Smelter Look-up'!$J:$J,0)))</f>
        <v>#N/A</v>
      </c>
      <c r="W1369" s="134"/>
      <c r="X1369" s="134">
        <f t="shared" ca="1" si="16"/>
        <v>0</v>
      </c>
      <c r="Y1369" s="134"/>
      <c r="Z1369" s="134"/>
      <c r="AA1369" s="134"/>
      <c r="AB1369" s="162" t="str">
        <f t="shared" si="17"/>
        <v/>
      </c>
      <c r="AC1369" s="134"/>
      <c r="AD1369" s="134"/>
      <c r="AE1369" s="134"/>
      <c r="AF1369" s="134"/>
      <c r="AG1369" s="134"/>
      <c r="AH1369" s="134"/>
    </row>
    <row r="1370" spans="1:34" ht="12" customHeight="1">
      <c r="A1370" s="160"/>
      <c r="B1370" s="155" t="str">
        <f t="array" ref="B1370">IF(LEN(A1370)=0,"",INDEX('Smelter Look-up'!$A:$A,MATCH($A1370,'Smelter Look-up'!$E:$E,0)))</f>
        <v/>
      </c>
      <c r="C1370" s="158" t="str">
        <f t="array" ref="C1370">IF(LEN(A1370)=0,"",INDEX('Smelter Look-up'!$C:$C,MATCH($A1370,'Smelter Look-up'!$E:$E,0)))</f>
        <v/>
      </c>
      <c r="D1370" s="155"/>
      <c r="E1370" s="155" t="str">
        <f ca="1">IF(ISERROR($V1370),"",OFFSET('Smelter Look-up'!$D$4,$V1370-4,0)&amp;"")</f>
        <v/>
      </c>
      <c r="F1370" s="155" t="str">
        <f ca="1">IF(ISERROR($V1370),"",OFFSET('Smelter Look-up'!$E$4,$V1370-4,0))</f>
        <v/>
      </c>
      <c r="G1370" s="155" t="str">
        <f ca="1">IF(C1370=$X$4,IF(ISERROR($V1370),"Enter smelter details","RMI"),IF(ISERROR($V1370),"",OFFSET('Smelter Look-up'!$F$4,$V1370-4,0)))</f>
        <v/>
      </c>
      <c r="H1370" s="156" t="str">
        <f ca="1">IF(ISERROR($V1370),"",OFFSET('Smelter Look-up'!$G$4,$V1370-4,0))</f>
        <v/>
      </c>
      <c r="I1370" s="157" t="str">
        <f ca="1">IF(ISERROR($V1370),"",OFFSET('Smelter Look-up'!$H$4,$V1370-4,0))</f>
        <v/>
      </c>
      <c r="J1370" s="157" t="str">
        <f ca="1">IF(ISERROR($V1370),"",OFFSET('Smelter Look-up'!$I$4,$V1370-4,0))</f>
        <v/>
      </c>
      <c r="K1370" s="158"/>
      <c r="L1370" s="158"/>
      <c r="M1370" s="158"/>
      <c r="N1370" s="158"/>
      <c r="O1370" s="158"/>
      <c r="P1370" s="157"/>
      <c r="Q1370" s="159"/>
      <c r="R1370" s="155" t="str">
        <f ca="1">IF(ISERROR($V1370),"",OFFSET('Smelter Look-up'!$C$4,$V1370-4,0)&amp;"")</f>
        <v/>
      </c>
      <c r="S1370" s="160" t="str">
        <f t="array" aca="1" ref="S1370" ca="1">IF(B1370="","",IF(ISERROR(MATCH($E1370,CL,0)),"Unknown",INDIRECT("'C'!$A$"&amp;MATCH($E1370,CL,0)+1)))</f>
        <v/>
      </c>
      <c r="T1370" s="160" t="str">
        <f t="array" aca="1" ref="T1370" ca="1">IF(B1370="","",IF(ISERROR(MATCH($J1370,SorP!$B$1:$B$6226,0)),"",INDIRECT("'SorP'!$A$"&amp;MATCH($S1370&amp;$J1370,SorP!C:C,0))))</f>
        <v/>
      </c>
      <c r="U1370" s="161"/>
      <c r="V1370" s="151" t="e">
        <f>IF(C1370="",NA(),IF(OR(C1370="Smelter not listed",C1370="Smelter not yet identified"),MATCH($B1370&amp;$D1370,'Smelter Look-up'!$J:$J,0),MATCH($B1370&amp;$C1370,'Smelter Look-up'!$J:$J,0)))</f>
        <v>#N/A</v>
      </c>
      <c r="W1370" s="134"/>
      <c r="X1370" s="134">
        <f t="shared" ca="1" si="16"/>
        <v>0</v>
      </c>
      <c r="Y1370" s="134"/>
      <c r="Z1370" s="134"/>
      <c r="AA1370" s="134"/>
      <c r="AB1370" s="162" t="str">
        <f t="shared" si="17"/>
        <v/>
      </c>
      <c r="AC1370" s="134"/>
      <c r="AD1370" s="134"/>
      <c r="AE1370" s="134"/>
      <c r="AF1370" s="134"/>
      <c r="AG1370" s="134"/>
      <c r="AH1370" s="134"/>
    </row>
    <row r="1371" spans="1:34" ht="12" customHeight="1">
      <c r="A1371" s="160"/>
      <c r="B1371" s="155" t="str">
        <f t="array" ref="B1371">IF(LEN(A1371)=0,"",INDEX('Smelter Look-up'!$A:$A,MATCH($A1371,'Smelter Look-up'!$E:$E,0)))</f>
        <v/>
      </c>
      <c r="C1371" s="158" t="str">
        <f t="array" ref="C1371">IF(LEN(A1371)=0,"",INDEX('Smelter Look-up'!$C:$C,MATCH($A1371,'Smelter Look-up'!$E:$E,0)))</f>
        <v/>
      </c>
      <c r="D1371" s="155"/>
      <c r="E1371" s="155" t="str">
        <f ca="1">IF(ISERROR($V1371),"",OFFSET('Smelter Look-up'!$D$4,$V1371-4,0)&amp;"")</f>
        <v/>
      </c>
      <c r="F1371" s="155" t="str">
        <f ca="1">IF(ISERROR($V1371),"",OFFSET('Smelter Look-up'!$E$4,$V1371-4,0))</f>
        <v/>
      </c>
      <c r="G1371" s="155" t="str">
        <f ca="1">IF(C1371=$X$4,IF(ISERROR($V1371),"Enter smelter details","RMI"),IF(ISERROR($V1371),"",OFFSET('Smelter Look-up'!$F$4,$V1371-4,0)))</f>
        <v/>
      </c>
      <c r="H1371" s="156" t="str">
        <f ca="1">IF(ISERROR($V1371),"",OFFSET('Smelter Look-up'!$G$4,$V1371-4,0))</f>
        <v/>
      </c>
      <c r="I1371" s="157" t="str">
        <f ca="1">IF(ISERROR($V1371),"",OFFSET('Smelter Look-up'!$H$4,$V1371-4,0))</f>
        <v/>
      </c>
      <c r="J1371" s="157" t="str">
        <f ca="1">IF(ISERROR($V1371),"",OFFSET('Smelter Look-up'!$I$4,$V1371-4,0))</f>
        <v/>
      </c>
      <c r="K1371" s="158"/>
      <c r="L1371" s="158"/>
      <c r="M1371" s="158"/>
      <c r="N1371" s="158"/>
      <c r="O1371" s="158"/>
      <c r="P1371" s="157"/>
      <c r="Q1371" s="159"/>
      <c r="R1371" s="155" t="str">
        <f ca="1">IF(ISERROR($V1371),"",OFFSET('Smelter Look-up'!$C$4,$V1371-4,0)&amp;"")</f>
        <v/>
      </c>
      <c r="S1371" s="160" t="str">
        <f t="array" aca="1" ref="S1371" ca="1">IF(B1371="","",IF(ISERROR(MATCH($E1371,CL,0)),"Unknown",INDIRECT("'C'!$A$"&amp;MATCH($E1371,CL,0)+1)))</f>
        <v/>
      </c>
      <c r="T1371" s="160" t="str">
        <f t="array" aca="1" ref="T1371" ca="1">IF(B1371="","",IF(ISERROR(MATCH($J1371,SorP!$B$1:$B$6226,0)),"",INDIRECT("'SorP'!$A$"&amp;MATCH($S1371&amp;$J1371,SorP!C:C,0))))</f>
        <v/>
      </c>
      <c r="U1371" s="161"/>
      <c r="V1371" s="151" t="e">
        <f>IF(C1371="",NA(),IF(OR(C1371="Smelter not listed",C1371="Smelter not yet identified"),MATCH($B1371&amp;$D1371,'Smelter Look-up'!$J:$J,0),MATCH($B1371&amp;$C1371,'Smelter Look-up'!$J:$J,0)))</f>
        <v>#N/A</v>
      </c>
      <c r="W1371" s="134"/>
      <c r="X1371" s="134">
        <f t="shared" ca="1" si="16"/>
        <v>0</v>
      </c>
      <c r="Y1371" s="134"/>
      <c r="Z1371" s="134"/>
      <c r="AA1371" s="134"/>
      <c r="AB1371" s="162" t="str">
        <f t="shared" si="17"/>
        <v/>
      </c>
      <c r="AC1371" s="134"/>
      <c r="AD1371" s="134"/>
      <c r="AE1371" s="134"/>
      <c r="AF1371" s="134"/>
      <c r="AG1371" s="134"/>
      <c r="AH1371" s="134"/>
    </row>
    <row r="1372" spans="1:34" ht="12" customHeight="1">
      <c r="A1372" s="160"/>
      <c r="B1372" s="155" t="str">
        <f t="array" ref="B1372">IF(LEN(A1372)=0,"",INDEX('Smelter Look-up'!$A:$A,MATCH($A1372,'Smelter Look-up'!$E:$E,0)))</f>
        <v/>
      </c>
      <c r="C1372" s="158" t="str">
        <f t="array" ref="C1372">IF(LEN(A1372)=0,"",INDEX('Smelter Look-up'!$C:$C,MATCH($A1372,'Smelter Look-up'!$E:$E,0)))</f>
        <v/>
      </c>
      <c r="D1372" s="155"/>
      <c r="E1372" s="155" t="str">
        <f ca="1">IF(ISERROR($V1372),"",OFFSET('Smelter Look-up'!$D$4,$V1372-4,0)&amp;"")</f>
        <v/>
      </c>
      <c r="F1372" s="155" t="str">
        <f ca="1">IF(ISERROR($V1372),"",OFFSET('Smelter Look-up'!$E$4,$V1372-4,0))</f>
        <v/>
      </c>
      <c r="G1372" s="155" t="str">
        <f ca="1">IF(C1372=$X$4,IF(ISERROR($V1372),"Enter smelter details","RMI"),IF(ISERROR($V1372),"",OFFSET('Smelter Look-up'!$F$4,$V1372-4,0)))</f>
        <v/>
      </c>
      <c r="H1372" s="156" t="str">
        <f ca="1">IF(ISERROR($V1372),"",OFFSET('Smelter Look-up'!$G$4,$V1372-4,0))</f>
        <v/>
      </c>
      <c r="I1372" s="157" t="str">
        <f ca="1">IF(ISERROR($V1372),"",OFFSET('Smelter Look-up'!$H$4,$V1372-4,0))</f>
        <v/>
      </c>
      <c r="J1372" s="157" t="str">
        <f ca="1">IF(ISERROR($V1372),"",OFFSET('Smelter Look-up'!$I$4,$V1372-4,0))</f>
        <v/>
      </c>
      <c r="K1372" s="158"/>
      <c r="L1372" s="158"/>
      <c r="M1372" s="158"/>
      <c r="N1372" s="158"/>
      <c r="O1372" s="158"/>
      <c r="P1372" s="157"/>
      <c r="Q1372" s="159"/>
      <c r="R1372" s="155" t="str">
        <f ca="1">IF(ISERROR($V1372),"",OFFSET('Smelter Look-up'!$C$4,$V1372-4,0)&amp;"")</f>
        <v/>
      </c>
      <c r="S1372" s="160" t="str">
        <f t="array" aca="1" ref="S1372" ca="1">IF(B1372="","",IF(ISERROR(MATCH($E1372,CL,0)),"Unknown",INDIRECT("'C'!$A$"&amp;MATCH($E1372,CL,0)+1)))</f>
        <v/>
      </c>
      <c r="T1372" s="160" t="str">
        <f t="array" aca="1" ref="T1372" ca="1">IF(B1372="","",IF(ISERROR(MATCH($J1372,SorP!$B$1:$B$6226,0)),"",INDIRECT("'SorP'!$A$"&amp;MATCH($S1372&amp;$J1372,SorP!C:C,0))))</f>
        <v/>
      </c>
      <c r="U1372" s="161"/>
      <c r="V1372" s="151" t="e">
        <f>IF(C1372="",NA(),IF(OR(C1372="Smelter not listed",C1372="Smelter not yet identified"),MATCH($B1372&amp;$D1372,'Smelter Look-up'!$J:$J,0),MATCH($B1372&amp;$C1372,'Smelter Look-up'!$J:$J,0)))</f>
        <v>#N/A</v>
      </c>
      <c r="W1372" s="134"/>
      <c r="X1372" s="134">
        <f t="shared" ca="1" si="16"/>
        <v>0</v>
      </c>
      <c r="Y1372" s="134"/>
      <c r="Z1372" s="134"/>
      <c r="AA1372" s="134"/>
      <c r="AB1372" s="162" t="str">
        <f t="shared" si="17"/>
        <v/>
      </c>
      <c r="AC1372" s="134"/>
      <c r="AD1372" s="134"/>
      <c r="AE1372" s="134"/>
      <c r="AF1372" s="134"/>
      <c r="AG1372" s="134"/>
      <c r="AH1372" s="134"/>
    </row>
    <row r="1373" spans="1:34" ht="12" customHeight="1">
      <c r="A1373" s="160"/>
      <c r="B1373" s="155" t="str">
        <f t="array" ref="B1373">IF(LEN(A1373)=0,"",INDEX('Smelter Look-up'!$A:$A,MATCH($A1373,'Smelter Look-up'!$E:$E,0)))</f>
        <v/>
      </c>
      <c r="C1373" s="158" t="str">
        <f t="array" ref="C1373">IF(LEN(A1373)=0,"",INDEX('Smelter Look-up'!$C:$C,MATCH($A1373,'Smelter Look-up'!$E:$E,0)))</f>
        <v/>
      </c>
      <c r="D1373" s="155"/>
      <c r="E1373" s="155" t="str">
        <f ca="1">IF(ISERROR($V1373),"",OFFSET('Smelter Look-up'!$D$4,$V1373-4,0)&amp;"")</f>
        <v/>
      </c>
      <c r="F1373" s="155" t="str">
        <f ca="1">IF(ISERROR($V1373),"",OFFSET('Smelter Look-up'!$E$4,$V1373-4,0))</f>
        <v/>
      </c>
      <c r="G1373" s="155" t="str">
        <f ca="1">IF(C1373=$X$4,IF(ISERROR($V1373),"Enter smelter details","RMI"),IF(ISERROR($V1373),"",OFFSET('Smelter Look-up'!$F$4,$V1373-4,0)))</f>
        <v/>
      </c>
      <c r="H1373" s="156" t="str">
        <f ca="1">IF(ISERROR($V1373),"",OFFSET('Smelter Look-up'!$G$4,$V1373-4,0))</f>
        <v/>
      </c>
      <c r="I1373" s="157" t="str">
        <f ca="1">IF(ISERROR($V1373),"",OFFSET('Smelter Look-up'!$H$4,$V1373-4,0))</f>
        <v/>
      </c>
      <c r="J1373" s="157" t="str">
        <f ca="1">IF(ISERROR($V1373),"",OFFSET('Smelter Look-up'!$I$4,$V1373-4,0))</f>
        <v/>
      </c>
      <c r="K1373" s="158"/>
      <c r="L1373" s="158"/>
      <c r="M1373" s="158"/>
      <c r="N1373" s="158"/>
      <c r="O1373" s="158"/>
      <c r="P1373" s="157"/>
      <c r="Q1373" s="159"/>
      <c r="R1373" s="155" t="str">
        <f ca="1">IF(ISERROR($V1373),"",OFFSET('Smelter Look-up'!$C$4,$V1373-4,0)&amp;"")</f>
        <v/>
      </c>
      <c r="S1373" s="160" t="str">
        <f t="array" aca="1" ref="S1373" ca="1">IF(B1373="","",IF(ISERROR(MATCH($E1373,CL,0)),"Unknown",INDIRECT("'C'!$A$"&amp;MATCH($E1373,CL,0)+1)))</f>
        <v/>
      </c>
      <c r="T1373" s="160" t="str">
        <f t="array" aca="1" ref="T1373" ca="1">IF(B1373="","",IF(ISERROR(MATCH($J1373,SorP!$B$1:$B$6226,0)),"",INDIRECT("'SorP'!$A$"&amp;MATCH($S1373&amp;$J1373,SorP!C:C,0))))</f>
        <v/>
      </c>
      <c r="U1373" s="161"/>
      <c r="V1373" s="151" t="e">
        <f>IF(C1373="",NA(),IF(OR(C1373="Smelter not listed",C1373="Smelter not yet identified"),MATCH($B1373&amp;$D1373,'Smelter Look-up'!$J:$J,0),MATCH($B1373&amp;$C1373,'Smelter Look-up'!$J:$J,0)))</f>
        <v>#N/A</v>
      </c>
      <c r="W1373" s="134"/>
      <c r="X1373" s="134">
        <f t="shared" ca="1" si="16"/>
        <v>0</v>
      </c>
      <c r="Y1373" s="134"/>
      <c r="Z1373" s="134"/>
      <c r="AA1373" s="134"/>
      <c r="AB1373" s="162" t="str">
        <f t="shared" si="17"/>
        <v/>
      </c>
      <c r="AC1373" s="134"/>
      <c r="AD1373" s="134"/>
      <c r="AE1373" s="134"/>
      <c r="AF1373" s="134"/>
      <c r="AG1373" s="134"/>
      <c r="AH1373" s="134"/>
    </row>
    <row r="1374" spans="1:34" ht="12" customHeight="1">
      <c r="A1374" s="160"/>
      <c r="B1374" s="155" t="str">
        <f t="array" ref="B1374">IF(LEN(A1374)=0,"",INDEX('Smelter Look-up'!$A:$A,MATCH($A1374,'Smelter Look-up'!$E:$E,0)))</f>
        <v/>
      </c>
      <c r="C1374" s="158" t="str">
        <f t="array" ref="C1374">IF(LEN(A1374)=0,"",INDEX('Smelter Look-up'!$C:$C,MATCH($A1374,'Smelter Look-up'!$E:$E,0)))</f>
        <v/>
      </c>
      <c r="D1374" s="155"/>
      <c r="E1374" s="155" t="str">
        <f ca="1">IF(ISERROR($V1374),"",OFFSET('Smelter Look-up'!$D$4,$V1374-4,0)&amp;"")</f>
        <v/>
      </c>
      <c r="F1374" s="155" t="str">
        <f ca="1">IF(ISERROR($V1374),"",OFFSET('Smelter Look-up'!$E$4,$V1374-4,0))</f>
        <v/>
      </c>
      <c r="G1374" s="155" t="str">
        <f ca="1">IF(C1374=$X$4,IF(ISERROR($V1374),"Enter smelter details","RMI"),IF(ISERROR($V1374),"",OFFSET('Smelter Look-up'!$F$4,$V1374-4,0)))</f>
        <v/>
      </c>
      <c r="H1374" s="156" t="str">
        <f ca="1">IF(ISERROR($V1374),"",OFFSET('Smelter Look-up'!$G$4,$V1374-4,0))</f>
        <v/>
      </c>
      <c r="I1374" s="157" t="str">
        <f ca="1">IF(ISERROR($V1374),"",OFFSET('Smelter Look-up'!$H$4,$V1374-4,0))</f>
        <v/>
      </c>
      <c r="J1374" s="157" t="str">
        <f ca="1">IF(ISERROR($V1374),"",OFFSET('Smelter Look-up'!$I$4,$V1374-4,0))</f>
        <v/>
      </c>
      <c r="K1374" s="158"/>
      <c r="L1374" s="158"/>
      <c r="M1374" s="158"/>
      <c r="N1374" s="158"/>
      <c r="O1374" s="158"/>
      <c r="P1374" s="157"/>
      <c r="Q1374" s="159"/>
      <c r="R1374" s="155" t="str">
        <f ca="1">IF(ISERROR($V1374),"",OFFSET('Smelter Look-up'!$C$4,$V1374-4,0)&amp;"")</f>
        <v/>
      </c>
      <c r="S1374" s="160" t="str">
        <f t="array" aca="1" ref="S1374" ca="1">IF(B1374="","",IF(ISERROR(MATCH($E1374,CL,0)),"Unknown",INDIRECT("'C'!$A$"&amp;MATCH($E1374,CL,0)+1)))</f>
        <v/>
      </c>
      <c r="T1374" s="160" t="str">
        <f t="array" aca="1" ref="T1374" ca="1">IF(B1374="","",IF(ISERROR(MATCH($J1374,SorP!$B$1:$B$6226,0)),"",INDIRECT("'SorP'!$A$"&amp;MATCH($S1374&amp;$J1374,SorP!C:C,0))))</f>
        <v/>
      </c>
      <c r="U1374" s="161"/>
      <c r="V1374" s="151" t="e">
        <f>IF(C1374="",NA(),IF(OR(C1374="Smelter not listed",C1374="Smelter not yet identified"),MATCH($B1374&amp;$D1374,'Smelter Look-up'!$J:$J,0),MATCH($B1374&amp;$C1374,'Smelter Look-up'!$J:$J,0)))</f>
        <v>#N/A</v>
      </c>
      <c r="W1374" s="134"/>
      <c r="X1374" s="134">
        <f t="shared" ca="1" si="16"/>
        <v>0</v>
      </c>
      <c r="Y1374" s="134"/>
      <c r="Z1374" s="134"/>
      <c r="AA1374" s="134"/>
      <c r="AB1374" s="162" t="str">
        <f t="shared" si="17"/>
        <v/>
      </c>
      <c r="AC1374" s="134"/>
      <c r="AD1374" s="134"/>
      <c r="AE1374" s="134"/>
      <c r="AF1374" s="134"/>
      <c r="AG1374" s="134"/>
      <c r="AH1374" s="134"/>
    </row>
    <row r="1375" spans="1:34" ht="12" customHeight="1">
      <c r="A1375" s="160"/>
      <c r="B1375" s="155" t="str">
        <f t="array" ref="B1375">IF(LEN(A1375)=0,"",INDEX('Smelter Look-up'!$A:$A,MATCH($A1375,'Smelter Look-up'!$E:$E,0)))</f>
        <v/>
      </c>
      <c r="C1375" s="158" t="str">
        <f t="array" ref="C1375">IF(LEN(A1375)=0,"",INDEX('Smelter Look-up'!$C:$C,MATCH($A1375,'Smelter Look-up'!$E:$E,0)))</f>
        <v/>
      </c>
      <c r="D1375" s="155"/>
      <c r="E1375" s="155" t="str">
        <f ca="1">IF(ISERROR($V1375),"",OFFSET('Smelter Look-up'!$D$4,$V1375-4,0)&amp;"")</f>
        <v/>
      </c>
      <c r="F1375" s="155" t="str">
        <f ca="1">IF(ISERROR($V1375),"",OFFSET('Smelter Look-up'!$E$4,$V1375-4,0))</f>
        <v/>
      </c>
      <c r="G1375" s="155" t="str">
        <f ca="1">IF(C1375=$X$4,IF(ISERROR($V1375),"Enter smelter details","RMI"),IF(ISERROR($V1375),"",OFFSET('Smelter Look-up'!$F$4,$V1375-4,0)))</f>
        <v/>
      </c>
      <c r="H1375" s="156" t="str">
        <f ca="1">IF(ISERROR($V1375),"",OFFSET('Smelter Look-up'!$G$4,$V1375-4,0))</f>
        <v/>
      </c>
      <c r="I1375" s="157" t="str">
        <f ca="1">IF(ISERROR($V1375),"",OFFSET('Smelter Look-up'!$H$4,$V1375-4,0))</f>
        <v/>
      </c>
      <c r="J1375" s="157" t="str">
        <f ca="1">IF(ISERROR($V1375),"",OFFSET('Smelter Look-up'!$I$4,$V1375-4,0))</f>
        <v/>
      </c>
      <c r="K1375" s="158"/>
      <c r="L1375" s="158"/>
      <c r="M1375" s="158"/>
      <c r="N1375" s="158"/>
      <c r="O1375" s="158"/>
      <c r="P1375" s="157"/>
      <c r="Q1375" s="159"/>
      <c r="R1375" s="155" t="str">
        <f ca="1">IF(ISERROR($V1375),"",OFFSET('Smelter Look-up'!$C$4,$V1375-4,0)&amp;"")</f>
        <v/>
      </c>
      <c r="S1375" s="160" t="str">
        <f t="array" aca="1" ref="S1375" ca="1">IF(B1375="","",IF(ISERROR(MATCH($E1375,CL,0)),"Unknown",INDIRECT("'C'!$A$"&amp;MATCH($E1375,CL,0)+1)))</f>
        <v/>
      </c>
      <c r="T1375" s="160" t="str">
        <f t="array" aca="1" ref="T1375" ca="1">IF(B1375="","",IF(ISERROR(MATCH($J1375,SorP!$B$1:$B$6226,0)),"",INDIRECT("'SorP'!$A$"&amp;MATCH($S1375&amp;$J1375,SorP!C:C,0))))</f>
        <v/>
      </c>
      <c r="U1375" s="161"/>
      <c r="V1375" s="151" t="e">
        <f>IF(C1375="",NA(),IF(OR(C1375="Smelter not listed",C1375="Smelter not yet identified"),MATCH($B1375&amp;$D1375,'Smelter Look-up'!$J:$J,0),MATCH($B1375&amp;$C1375,'Smelter Look-up'!$J:$J,0)))</f>
        <v>#N/A</v>
      </c>
      <c r="W1375" s="134"/>
      <c r="X1375" s="134">
        <f t="shared" ca="1" si="16"/>
        <v>0</v>
      </c>
      <c r="Y1375" s="134"/>
      <c r="Z1375" s="134"/>
      <c r="AA1375" s="134"/>
      <c r="AB1375" s="162" t="str">
        <f t="shared" si="17"/>
        <v/>
      </c>
      <c r="AC1375" s="134"/>
      <c r="AD1375" s="134"/>
      <c r="AE1375" s="134"/>
      <c r="AF1375" s="134"/>
      <c r="AG1375" s="134"/>
      <c r="AH1375" s="134"/>
    </row>
    <row r="1376" spans="1:34" ht="12" customHeight="1">
      <c r="A1376" s="160"/>
      <c r="B1376" s="155" t="str">
        <f t="array" ref="B1376">IF(LEN(A1376)=0,"",INDEX('Smelter Look-up'!$A:$A,MATCH($A1376,'Smelter Look-up'!$E:$E,0)))</f>
        <v/>
      </c>
      <c r="C1376" s="158" t="str">
        <f t="array" ref="C1376">IF(LEN(A1376)=0,"",INDEX('Smelter Look-up'!$C:$C,MATCH($A1376,'Smelter Look-up'!$E:$E,0)))</f>
        <v/>
      </c>
      <c r="D1376" s="155"/>
      <c r="E1376" s="155" t="str">
        <f ca="1">IF(ISERROR($V1376),"",OFFSET('Smelter Look-up'!$D$4,$V1376-4,0)&amp;"")</f>
        <v/>
      </c>
      <c r="F1376" s="155" t="str">
        <f ca="1">IF(ISERROR($V1376),"",OFFSET('Smelter Look-up'!$E$4,$V1376-4,0))</f>
        <v/>
      </c>
      <c r="G1376" s="155" t="str">
        <f ca="1">IF(C1376=$X$4,IF(ISERROR($V1376),"Enter smelter details","RMI"),IF(ISERROR($V1376),"",OFFSET('Smelter Look-up'!$F$4,$V1376-4,0)))</f>
        <v/>
      </c>
      <c r="H1376" s="156" t="str">
        <f ca="1">IF(ISERROR($V1376),"",OFFSET('Smelter Look-up'!$G$4,$V1376-4,0))</f>
        <v/>
      </c>
      <c r="I1376" s="157" t="str">
        <f ca="1">IF(ISERROR($V1376),"",OFFSET('Smelter Look-up'!$H$4,$V1376-4,0))</f>
        <v/>
      </c>
      <c r="J1376" s="157" t="str">
        <f ca="1">IF(ISERROR($V1376),"",OFFSET('Smelter Look-up'!$I$4,$V1376-4,0))</f>
        <v/>
      </c>
      <c r="K1376" s="158"/>
      <c r="L1376" s="158"/>
      <c r="M1376" s="158"/>
      <c r="N1376" s="158"/>
      <c r="O1376" s="158"/>
      <c r="P1376" s="157"/>
      <c r="Q1376" s="159"/>
      <c r="R1376" s="155" t="str">
        <f ca="1">IF(ISERROR($V1376),"",OFFSET('Smelter Look-up'!$C$4,$V1376-4,0)&amp;"")</f>
        <v/>
      </c>
      <c r="S1376" s="160" t="str">
        <f t="array" aca="1" ref="S1376" ca="1">IF(B1376="","",IF(ISERROR(MATCH($E1376,CL,0)),"Unknown",INDIRECT("'C'!$A$"&amp;MATCH($E1376,CL,0)+1)))</f>
        <v/>
      </c>
      <c r="T1376" s="160" t="str">
        <f t="array" aca="1" ref="T1376" ca="1">IF(B1376="","",IF(ISERROR(MATCH($J1376,SorP!$B$1:$B$6226,0)),"",INDIRECT("'SorP'!$A$"&amp;MATCH($S1376&amp;$J1376,SorP!C:C,0))))</f>
        <v/>
      </c>
      <c r="U1376" s="161"/>
      <c r="V1376" s="151" t="e">
        <f>IF(C1376="",NA(),IF(OR(C1376="Smelter not listed",C1376="Smelter not yet identified"),MATCH($B1376&amp;$D1376,'Smelter Look-up'!$J:$J,0),MATCH($B1376&amp;$C1376,'Smelter Look-up'!$J:$J,0)))</f>
        <v>#N/A</v>
      </c>
      <c r="W1376" s="134"/>
      <c r="X1376" s="134">
        <f t="shared" ca="1" si="16"/>
        <v>0</v>
      </c>
      <c r="Y1376" s="134"/>
      <c r="Z1376" s="134"/>
      <c r="AA1376" s="134"/>
      <c r="AB1376" s="162" t="str">
        <f t="shared" si="17"/>
        <v/>
      </c>
      <c r="AC1376" s="134"/>
      <c r="AD1376" s="134"/>
      <c r="AE1376" s="134"/>
      <c r="AF1376" s="134"/>
      <c r="AG1376" s="134"/>
      <c r="AH1376" s="134"/>
    </row>
    <row r="1377" spans="1:34" ht="12" customHeight="1">
      <c r="A1377" s="160"/>
      <c r="B1377" s="155" t="str">
        <f t="array" ref="B1377">IF(LEN(A1377)=0,"",INDEX('Smelter Look-up'!$A:$A,MATCH($A1377,'Smelter Look-up'!$E:$E,0)))</f>
        <v/>
      </c>
      <c r="C1377" s="158" t="str">
        <f t="array" ref="C1377">IF(LEN(A1377)=0,"",INDEX('Smelter Look-up'!$C:$C,MATCH($A1377,'Smelter Look-up'!$E:$E,0)))</f>
        <v/>
      </c>
      <c r="D1377" s="155"/>
      <c r="E1377" s="155" t="str">
        <f ca="1">IF(ISERROR($V1377),"",OFFSET('Smelter Look-up'!$D$4,$V1377-4,0)&amp;"")</f>
        <v/>
      </c>
      <c r="F1377" s="155" t="str">
        <f ca="1">IF(ISERROR($V1377),"",OFFSET('Smelter Look-up'!$E$4,$V1377-4,0))</f>
        <v/>
      </c>
      <c r="G1377" s="155" t="str">
        <f ca="1">IF(C1377=$X$4,IF(ISERROR($V1377),"Enter smelter details","RMI"),IF(ISERROR($V1377),"",OFFSET('Smelter Look-up'!$F$4,$V1377-4,0)))</f>
        <v/>
      </c>
      <c r="H1377" s="156" t="str">
        <f ca="1">IF(ISERROR($V1377),"",OFFSET('Smelter Look-up'!$G$4,$V1377-4,0))</f>
        <v/>
      </c>
      <c r="I1377" s="157" t="str">
        <f ca="1">IF(ISERROR($V1377),"",OFFSET('Smelter Look-up'!$H$4,$V1377-4,0))</f>
        <v/>
      </c>
      <c r="J1377" s="157" t="str">
        <f ca="1">IF(ISERROR($V1377),"",OFFSET('Smelter Look-up'!$I$4,$V1377-4,0))</f>
        <v/>
      </c>
      <c r="K1377" s="158"/>
      <c r="L1377" s="158"/>
      <c r="M1377" s="158"/>
      <c r="N1377" s="158"/>
      <c r="O1377" s="158"/>
      <c r="P1377" s="157"/>
      <c r="Q1377" s="159"/>
      <c r="R1377" s="155" t="str">
        <f ca="1">IF(ISERROR($V1377),"",OFFSET('Smelter Look-up'!$C$4,$V1377-4,0)&amp;"")</f>
        <v/>
      </c>
      <c r="S1377" s="160" t="str">
        <f t="array" aca="1" ref="S1377" ca="1">IF(B1377="","",IF(ISERROR(MATCH($E1377,CL,0)),"Unknown",INDIRECT("'C'!$A$"&amp;MATCH($E1377,CL,0)+1)))</f>
        <v/>
      </c>
      <c r="T1377" s="160" t="str">
        <f t="array" aca="1" ref="T1377" ca="1">IF(B1377="","",IF(ISERROR(MATCH($J1377,SorP!$B$1:$B$6226,0)),"",INDIRECT("'SorP'!$A$"&amp;MATCH($S1377&amp;$J1377,SorP!C:C,0))))</f>
        <v/>
      </c>
      <c r="U1377" s="161"/>
      <c r="V1377" s="151" t="e">
        <f>IF(C1377="",NA(),IF(OR(C1377="Smelter not listed",C1377="Smelter not yet identified"),MATCH($B1377&amp;$D1377,'Smelter Look-up'!$J:$J,0),MATCH($B1377&amp;$C1377,'Smelter Look-up'!$J:$J,0)))</f>
        <v>#N/A</v>
      </c>
      <c r="W1377" s="134"/>
      <c r="X1377" s="134">
        <f t="shared" ca="1" si="16"/>
        <v>0</v>
      </c>
      <c r="Y1377" s="134"/>
      <c r="Z1377" s="134"/>
      <c r="AA1377" s="134"/>
      <c r="AB1377" s="162" t="str">
        <f t="shared" si="17"/>
        <v/>
      </c>
      <c r="AC1377" s="134"/>
      <c r="AD1377" s="134"/>
      <c r="AE1377" s="134"/>
      <c r="AF1377" s="134"/>
      <c r="AG1377" s="134"/>
      <c r="AH1377" s="134"/>
    </row>
    <row r="1378" spans="1:34" ht="12" customHeight="1">
      <c r="A1378" s="160"/>
      <c r="B1378" s="155" t="str">
        <f t="array" ref="B1378">IF(LEN(A1378)=0,"",INDEX('Smelter Look-up'!$A:$A,MATCH($A1378,'Smelter Look-up'!$E:$E,0)))</f>
        <v/>
      </c>
      <c r="C1378" s="158" t="str">
        <f t="array" ref="C1378">IF(LEN(A1378)=0,"",INDEX('Smelter Look-up'!$C:$C,MATCH($A1378,'Smelter Look-up'!$E:$E,0)))</f>
        <v/>
      </c>
      <c r="D1378" s="155"/>
      <c r="E1378" s="155" t="str">
        <f ca="1">IF(ISERROR($V1378),"",OFFSET('Smelter Look-up'!$D$4,$V1378-4,0)&amp;"")</f>
        <v/>
      </c>
      <c r="F1378" s="155" t="str">
        <f ca="1">IF(ISERROR($V1378),"",OFFSET('Smelter Look-up'!$E$4,$V1378-4,0))</f>
        <v/>
      </c>
      <c r="G1378" s="155" t="str">
        <f ca="1">IF(C1378=$X$4,IF(ISERROR($V1378),"Enter smelter details","RMI"),IF(ISERROR($V1378),"",OFFSET('Smelter Look-up'!$F$4,$V1378-4,0)))</f>
        <v/>
      </c>
      <c r="H1378" s="156" t="str">
        <f ca="1">IF(ISERROR($V1378),"",OFFSET('Smelter Look-up'!$G$4,$V1378-4,0))</f>
        <v/>
      </c>
      <c r="I1378" s="157" t="str">
        <f ca="1">IF(ISERROR($V1378),"",OFFSET('Smelter Look-up'!$H$4,$V1378-4,0))</f>
        <v/>
      </c>
      <c r="J1378" s="157" t="str">
        <f ca="1">IF(ISERROR($V1378),"",OFFSET('Smelter Look-up'!$I$4,$V1378-4,0))</f>
        <v/>
      </c>
      <c r="K1378" s="158"/>
      <c r="L1378" s="158"/>
      <c r="M1378" s="158"/>
      <c r="N1378" s="158"/>
      <c r="O1378" s="158"/>
      <c r="P1378" s="157"/>
      <c r="Q1378" s="159"/>
      <c r="R1378" s="155" t="str">
        <f ca="1">IF(ISERROR($V1378),"",OFFSET('Smelter Look-up'!$C$4,$V1378-4,0)&amp;"")</f>
        <v/>
      </c>
      <c r="S1378" s="160" t="str">
        <f t="array" aca="1" ref="S1378" ca="1">IF(B1378="","",IF(ISERROR(MATCH($E1378,CL,0)),"Unknown",INDIRECT("'C'!$A$"&amp;MATCH($E1378,CL,0)+1)))</f>
        <v/>
      </c>
      <c r="T1378" s="160" t="str">
        <f t="array" aca="1" ref="T1378" ca="1">IF(B1378="","",IF(ISERROR(MATCH($J1378,SorP!$B$1:$B$6226,0)),"",INDIRECT("'SorP'!$A$"&amp;MATCH($S1378&amp;$J1378,SorP!C:C,0))))</f>
        <v/>
      </c>
      <c r="U1378" s="161"/>
      <c r="V1378" s="151" t="e">
        <f>IF(C1378="",NA(),IF(OR(C1378="Smelter not listed",C1378="Smelter not yet identified"),MATCH($B1378&amp;$D1378,'Smelter Look-up'!$J:$J,0),MATCH($B1378&amp;$C1378,'Smelter Look-up'!$J:$J,0)))</f>
        <v>#N/A</v>
      </c>
      <c r="W1378" s="134"/>
      <c r="X1378" s="134">
        <f t="shared" ca="1" si="16"/>
        <v>0</v>
      </c>
      <c r="Y1378" s="134"/>
      <c r="Z1378" s="134"/>
      <c r="AA1378" s="134"/>
      <c r="AB1378" s="162" t="str">
        <f t="shared" si="17"/>
        <v/>
      </c>
      <c r="AC1378" s="134"/>
      <c r="AD1378" s="134"/>
      <c r="AE1378" s="134"/>
      <c r="AF1378" s="134"/>
      <c r="AG1378" s="134"/>
      <c r="AH1378" s="134"/>
    </row>
    <row r="1379" spans="1:34" ht="12" customHeight="1">
      <c r="A1379" s="160"/>
      <c r="B1379" s="155" t="str">
        <f t="array" ref="B1379">IF(LEN(A1379)=0,"",INDEX('Smelter Look-up'!$A:$A,MATCH($A1379,'Smelter Look-up'!$E:$E,0)))</f>
        <v/>
      </c>
      <c r="C1379" s="158" t="str">
        <f t="array" ref="C1379">IF(LEN(A1379)=0,"",INDEX('Smelter Look-up'!$C:$C,MATCH($A1379,'Smelter Look-up'!$E:$E,0)))</f>
        <v/>
      </c>
      <c r="D1379" s="155"/>
      <c r="E1379" s="155" t="str">
        <f ca="1">IF(ISERROR($V1379),"",OFFSET('Smelter Look-up'!$D$4,$V1379-4,0)&amp;"")</f>
        <v/>
      </c>
      <c r="F1379" s="155" t="str">
        <f ca="1">IF(ISERROR($V1379),"",OFFSET('Smelter Look-up'!$E$4,$V1379-4,0))</f>
        <v/>
      </c>
      <c r="G1379" s="155" t="str">
        <f ca="1">IF(C1379=$X$4,IF(ISERROR($V1379),"Enter smelter details","RMI"),IF(ISERROR($V1379),"",OFFSET('Smelter Look-up'!$F$4,$V1379-4,0)))</f>
        <v/>
      </c>
      <c r="H1379" s="156" t="str">
        <f ca="1">IF(ISERROR($V1379),"",OFFSET('Smelter Look-up'!$G$4,$V1379-4,0))</f>
        <v/>
      </c>
      <c r="I1379" s="157" t="str">
        <f ca="1">IF(ISERROR($V1379),"",OFFSET('Smelter Look-up'!$H$4,$V1379-4,0))</f>
        <v/>
      </c>
      <c r="J1379" s="157" t="str">
        <f ca="1">IF(ISERROR($V1379),"",OFFSET('Smelter Look-up'!$I$4,$V1379-4,0))</f>
        <v/>
      </c>
      <c r="K1379" s="158"/>
      <c r="L1379" s="158"/>
      <c r="M1379" s="158"/>
      <c r="N1379" s="158"/>
      <c r="O1379" s="158"/>
      <c r="P1379" s="157"/>
      <c r="Q1379" s="159"/>
      <c r="R1379" s="155" t="str">
        <f ca="1">IF(ISERROR($V1379),"",OFFSET('Smelter Look-up'!$C$4,$V1379-4,0)&amp;"")</f>
        <v/>
      </c>
      <c r="S1379" s="160" t="str">
        <f t="array" aca="1" ref="S1379" ca="1">IF(B1379="","",IF(ISERROR(MATCH($E1379,CL,0)),"Unknown",INDIRECT("'C'!$A$"&amp;MATCH($E1379,CL,0)+1)))</f>
        <v/>
      </c>
      <c r="T1379" s="160" t="str">
        <f t="array" aca="1" ref="T1379" ca="1">IF(B1379="","",IF(ISERROR(MATCH($J1379,SorP!$B$1:$B$6226,0)),"",INDIRECT("'SorP'!$A$"&amp;MATCH($S1379&amp;$J1379,SorP!C:C,0))))</f>
        <v/>
      </c>
      <c r="U1379" s="161"/>
      <c r="V1379" s="151" t="e">
        <f>IF(C1379="",NA(),IF(OR(C1379="Smelter not listed",C1379="Smelter not yet identified"),MATCH($B1379&amp;$D1379,'Smelter Look-up'!$J:$J,0),MATCH($B1379&amp;$C1379,'Smelter Look-up'!$J:$J,0)))</f>
        <v>#N/A</v>
      </c>
      <c r="W1379" s="134"/>
      <c r="X1379" s="134">
        <f t="shared" ca="1" si="16"/>
        <v>0</v>
      </c>
      <c r="Y1379" s="134"/>
      <c r="Z1379" s="134"/>
      <c r="AA1379" s="134"/>
      <c r="AB1379" s="162" t="str">
        <f t="shared" si="17"/>
        <v/>
      </c>
      <c r="AC1379" s="134"/>
      <c r="AD1379" s="134"/>
      <c r="AE1379" s="134"/>
      <c r="AF1379" s="134"/>
      <c r="AG1379" s="134"/>
      <c r="AH1379" s="134"/>
    </row>
    <row r="1380" spans="1:34" ht="12" customHeight="1">
      <c r="A1380" s="160"/>
      <c r="B1380" s="155" t="str">
        <f t="array" ref="B1380">IF(LEN(A1380)=0,"",INDEX('Smelter Look-up'!$A:$A,MATCH($A1380,'Smelter Look-up'!$E:$E,0)))</f>
        <v/>
      </c>
      <c r="C1380" s="158" t="str">
        <f t="array" ref="C1380">IF(LEN(A1380)=0,"",INDEX('Smelter Look-up'!$C:$C,MATCH($A1380,'Smelter Look-up'!$E:$E,0)))</f>
        <v/>
      </c>
      <c r="D1380" s="155"/>
      <c r="E1380" s="155" t="str">
        <f ca="1">IF(ISERROR($V1380),"",OFFSET('Smelter Look-up'!$D$4,$V1380-4,0)&amp;"")</f>
        <v/>
      </c>
      <c r="F1380" s="155" t="str">
        <f ca="1">IF(ISERROR($V1380),"",OFFSET('Smelter Look-up'!$E$4,$V1380-4,0))</f>
        <v/>
      </c>
      <c r="G1380" s="155" t="str">
        <f ca="1">IF(C1380=$X$4,IF(ISERROR($V1380),"Enter smelter details","RMI"),IF(ISERROR($V1380),"",OFFSET('Smelter Look-up'!$F$4,$V1380-4,0)))</f>
        <v/>
      </c>
      <c r="H1380" s="156" t="str">
        <f ca="1">IF(ISERROR($V1380),"",OFFSET('Smelter Look-up'!$G$4,$V1380-4,0))</f>
        <v/>
      </c>
      <c r="I1380" s="157" t="str">
        <f ca="1">IF(ISERROR($V1380),"",OFFSET('Smelter Look-up'!$H$4,$V1380-4,0))</f>
        <v/>
      </c>
      <c r="J1380" s="157" t="str">
        <f ca="1">IF(ISERROR($V1380),"",OFFSET('Smelter Look-up'!$I$4,$V1380-4,0))</f>
        <v/>
      </c>
      <c r="K1380" s="158"/>
      <c r="L1380" s="158"/>
      <c r="M1380" s="158"/>
      <c r="N1380" s="158"/>
      <c r="O1380" s="158"/>
      <c r="P1380" s="157"/>
      <c r="Q1380" s="159"/>
      <c r="R1380" s="155" t="str">
        <f ca="1">IF(ISERROR($V1380),"",OFFSET('Smelter Look-up'!$C$4,$V1380-4,0)&amp;"")</f>
        <v/>
      </c>
      <c r="S1380" s="160" t="str">
        <f t="array" aca="1" ref="S1380" ca="1">IF(B1380="","",IF(ISERROR(MATCH($E1380,CL,0)),"Unknown",INDIRECT("'C'!$A$"&amp;MATCH($E1380,CL,0)+1)))</f>
        <v/>
      </c>
      <c r="T1380" s="160" t="str">
        <f t="array" aca="1" ref="T1380" ca="1">IF(B1380="","",IF(ISERROR(MATCH($J1380,SorP!$B$1:$B$6226,0)),"",INDIRECT("'SorP'!$A$"&amp;MATCH($S1380&amp;$J1380,SorP!C:C,0))))</f>
        <v/>
      </c>
      <c r="U1380" s="161"/>
      <c r="V1380" s="151" t="e">
        <f>IF(C1380="",NA(),IF(OR(C1380="Smelter not listed",C1380="Smelter not yet identified"),MATCH($B1380&amp;$D1380,'Smelter Look-up'!$J:$J,0),MATCH($B1380&amp;$C1380,'Smelter Look-up'!$J:$J,0)))</f>
        <v>#N/A</v>
      </c>
      <c r="W1380" s="134"/>
      <c r="X1380" s="134">
        <f t="shared" ca="1" si="16"/>
        <v>0</v>
      </c>
      <c r="Y1380" s="134"/>
      <c r="Z1380" s="134"/>
      <c r="AA1380" s="134"/>
      <c r="AB1380" s="162" t="str">
        <f t="shared" si="17"/>
        <v/>
      </c>
      <c r="AC1380" s="134"/>
      <c r="AD1380" s="134"/>
      <c r="AE1380" s="134"/>
      <c r="AF1380" s="134"/>
      <c r="AG1380" s="134"/>
      <c r="AH1380" s="134"/>
    </row>
    <row r="1381" spans="1:34" ht="12" customHeight="1">
      <c r="A1381" s="160"/>
      <c r="B1381" s="155" t="str">
        <f t="array" ref="B1381">IF(LEN(A1381)=0,"",INDEX('Smelter Look-up'!$A:$A,MATCH($A1381,'Smelter Look-up'!$E:$E,0)))</f>
        <v/>
      </c>
      <c r="C1381" s="158" t="str">
        <f t="array" ref="C1381">IF(LEN(A1381)=0,"",INDEX('Smelter Look-up'!$C:$C,MATCH($A1381,'Smelter Look-up'!$E:$E,0)))</f>
        <v/>
      </c>
      <c r="D1381" s="155"/>
      <c r="E1381" s="155" t="str">
        <f ca="1">IF(ISERROR($V1381),"",OFFSET('Smelter Look-up'!$D$4,$V1381-4,0)&amp;"")</f>
        <v/>
      </c>
      <c r="F1381" s="155" t="str">
        <f ca="1">IF(ISERROR($V1381),"",OFFSET('Smelter Look-up'!$E$4,$V1381-4,0))</f>
        <v/>
      </c>
      <c r="G1381" s="155" t="str">
        <f ca="1">IF(C1381=$X$4,IF(ISERROR($V1381),"Enter smelter details","RMI"),IF(ISERROR($V1381),"",OFFSET('Smelter Look-up'!$F$4,$V1381-4,0)))</f>
        <v/>
      </c>
      <c r="H1381" s="156" t="str">
        <f ca="1">IF(ISERROR($V1381),"",OFFSET('Smelter Look-up'!$G$4,$V1381-4,0))</f>
        <v/>
      </c>
      <c r="I1381" s="157" t="str">
        <f ca="1">IF(ISERROR($V1381),"",OFFSET('Smelter Look-up'!$H$4,$V1381-4,0))</f>
        <v/>
      </c>
      <c r="J1381" s="157" t="str">
        <f ca="1">IF(ISERROR($V1381),"",OFFSET('Smelter Look-up'!$I$4,$V1381-4,0))</f>
        <v/>
      </c>
      <c r="K1381" s="158"/>
      <c r="L1381" s="158"/>
      <c r="M1381" s="158"/>
      <c r="N1381" s="158"/>
      <c r="O1381" s="158"/>
      <c r="P1381" s="157"/>
      <c r="Q1381" s="159"/>
      <c r="R1381" s="155" t="str">
        <f ca="1">IF(ISERROR($V1381),"",OFFSET('Smelter Look-up'!$C$4,$V1381-4,0)&amp;"")</f>
        <v/>
      </c>
      <c r="S1381" s="160" t="str">
        <f t="array" aca="1" ref="S1381" ca="1">IF(B1381="","",IF(ISERROR(MATCH($E1381,CL,0)),"Unknown",INDIRECT("'C'!$A$"&amp;MATCH($E1381,CL,0)+1)))</f>
        <v/>
      </c>
      <c r="T1381" s="160" t="str">
        <f t="array" aca="1" ref="T1381" ca="1">IF(B1381="","",IF(ISERROR(MATCH($J1381,SorP!$B$1:$B$6226,0)),"",INDIRECT("'SorP'!$A$"&amp;MATCH($S1381&amp;$J1381,SorP!C:C,0))))</f>
        <v/>
      </c>
      <c r="U1381" s="161"/>
      <c r="V1381" s="151" t="e">
        <f>IF(C1381="",NA(),IF(OR(C1381="Smelter not listed",C1381="Smelter not yet identified"),MATCH($B1381&amp;$D1381,'Smelter Look-up'!$J:$J,0),MATCH($B1381&amp;$C1381,'Smelter Look-up'!$J:$J,0)))</f>
        <v>#N/A</v>
      </c>
      <c r="W1381" s="134"/>
      <c r="X1381" s="134">
        <f t="shared" ca="1" si="16"/>
        <v>0</v>
      </c>
      <c r="Y1381" s="134"/>
      <c r="Z1381" s="134"/>
      <c r="AA1381" s="134"/>
      <c r="AB1381" s="162" t="str">
        <f t="shared" si="17"/>
        <v/>
      </c>
      <c r="AC1381" s="134"/>
      <c r="AD1381" s="134"/>
      <c r="AE1381" s="134"/>
      <c r="AF1381" s="134"/>
      <c r="AG1381" s="134"/>
      <c r="AH1381" s="134"/>
    </row>
    <row r="1382" spans="1:34" ht="12" customHeight="1">
      <c r="A1382" s="160"/>
      <c r="B1382" s="155" t="str">
        <f t="array" ref="B1382">IF(LEN(A1382)=0,"",INDEX('Smelter Look-up'!$A:$A,MATCH($A1382,'Smelter Look-up'!$E:$E,0)))</f>
        <v/>
      </c>
      <c r="C1382" s="158" t="str">
        <f t="array" ref="C1382">IF(LEN(A1382)=0,"",INDEX('Smelter Look-up'!$C:$C,MATCH($A1382,'Smelter Look-up'!$E:$E,0)))</f>
        <v/>
      </c>
      <c r="D1382" s="155"/>
      <c r="E1382" s="155" t="str">
        <f ca="1">IF(ISERROR($V1382),"",OFFSET('Smelter Look-up'!$D$4,$V1382-4,0)&amp;"")</f>
        <v/>
      </c>
      <c r="F1382" s="155" t="str">
        <f ca="1">IF(ISERROR($V1382),"",OFFSET('Smelter Look-up'!$E$4,$V1382-4,0))</f>
        <v/>
      </c>
      <c r="G1382" s="155" t="str">
        <f ca="1">IF(C1382=$X$4,IF(ISERROR($V1382),"Enter smelter details","RMI"),IF(ISERROR($V1382),"",OFFSET('Smelter Look-up'!$F$4,$V1382-4,0)))</f>
        <v/>
      </c>
      <c r="H1382" s="156" t="str">
        <f ca="1">IF(ISERROR($V1382),"",OFFSET('Smelter Look-up'!$G$4,$V1382-4,0))</f>
        <v/>
      </c>
      <c r="I1382" s="157" t="str">
        <f ca="1">IF(ISERROR($V1382),"",OFFSET('Smelter Look-up'!$H$4,$V1382-4,0))</f>
        <v/>
      </c>
      <c r="J1382" s="157" t="str">
        <f ca="1">IF(ISERROR($V1382),"",OFFSET('Smelter Look-up'!$I$4,$V1382-4,0))</f>
        <v/>
      </c>
      <c r="K1382" s="158"/>
      <c r="L1382" s="158"/>
      <c r="M1382" s="158"/>
      <c r="N1382" s="158"/>
      <c r="O1382" s="158"/>
      <c r="P1382" s="157"/>
      <c r="Q1382" s="159"/>
      <c r="R1382" s="155" t="str">
        <f ca="1">IF(ISERROR($V1382),"",OFFSET('Smelter Look-up'!$C$4,$V1382-4,0)&amp;"")</f>
        <v/>
      </c>
      <c r="S1382" s="160" t="str">
        <f t="array" aca="1" ref="S1382" ca="1">IF(B1382="","",IF(ISERROR(MATCH($E1382,CL,0)),"Unknown",INDIRECT("'C'!$A$"&amp;MATCH($E1382,CL,0)+1)))</f>
        <v/>
      </c>
      <c r="T1382" s="160" t="str">
        <f t="array" aca="1" ref="T1382" ca="1">IF(B1382="","",IF(ISERROR(MATCH($J1382,SorP!$B$1:$B$6226,0)),"",INDIRECT("'SorP'!$A$"&amp;MATCH($S1382&amp;$J1382,SorP!C:C,0))))</f>
        <v/>
      </c>
      <c r="U1382" s="161"/>
      <c r="V1382" s="151" t="e">
        <f>IF(C1382="",NA(),IF(OR(C1382="Smelter not listed",C1382="Smelter not yet identified"),MATCH($B1382&amp;$D1382,'Smelter Look-up'!$J:$J,0),MATCH($B1382&amp;$C1382,'Smelter Look-up'!$J:$J,0)))</f>
        <v>#N/A</v>
      </c>
      <c r="W1382" s="134"/>
      <c r="X1382" s="134">
        <f t="shared" ca="1" si="16"/>
        <v>0</v>
      </c>
      <c r="Y1382" s="134"/>
      <c r="Z1382" s="134"/>
      <c r="AA1382" s="134"/>
      <c r="AB1382" s="162" t="str">
        <f t="shared" si="17"/>
        <v/>
      </c>
      <c r="AC1382" s="134"/>
      <c r="AD1382" s="134"/>
      <c r="AE1382" s="134"/>
      <c r="AF1382" s="134"/>
      <c r="AG1382" s="134"/>
      <c r="AH1382" s="134"/>
    </row>
    <row r="1383" spans="1:34" ht="12" customHeight="1">
      <c r="A1383" s="160"/>
      <c r="B1383" s="155" t="str">
        <f t="array" ref="B1383">IF(LEN(A1383)=0,"",INDEX('Smelter Look-up'!$A:$A,MATCH($A1383,'Smelter Look-up'!$E:$E,0)))</f>
        <v/>
      </c>
      <c r="C1383" s="158" t="str">
        <f t="array" ref="C1383">IF(LEN(A1383)=0,"",INDEX('Smelter Look-up'!$C:$C,MATCH($A1383,'Smelter Look-up'!$E:$E,0)))</f>
        <v/>
      </c>
      <c r="D1383" s="155"/>
      <c r="E1383" s="155" t="str">
        <f ca="1">IF(ISERROR($V1383),"",OFFSET('Smelter Look-up'!$D$4,$V1383-4,0)&amp;"")</f>
        <v/>
      </c>
      <c r="F1383" s="155" t="str">
        <f ca="1">IF(ISERROR($V1383),"",OFFSET('Smelter Look-up'!$E$4,$V1383-4,0))</f>
        <v/>
      </c>
      <c r="G1383" s="155" t="str">
        <f ca="1">IF(C1383=$X$4,IF(ISERROR($V1383),"Enter smelter details","RMI"),IF(ISERROR($V1383),"",OFFSET('Smelter Look-up'!$F$4,$V1383-4,0)))</f>
        <v/>
      </c>
      <c r="H1383" s="156" t="str">
        <f ca="1">IF(ISERROR($V1383),"",OFFSET('Smelter Look-up'!$G$4,$V1383-4,0))</f>
        <v/>
      </c>
      <c r="I1383" s="157" t="str">
        <f ca="1">IF(ISERROR($V1383),"",OFFSET('Smelter Look-up'!$H$4,$V1383-4,0))</f>
        <v/>
      </c>
      <c r="J1383" s="157" t="str">
        <f ca="1">IF(ISERROR($V1383),"",OFFSET('Smelter Look-up'!$I$4,$V1383-4,0))</f>
        <v/>
      </c>
      <c r="K1383" s="158"/>
      <c r="L1383" s="158"/>
      <c r="M1383" s="158"/>
      <c r="N1383" s="158"/>
      <c r="O1383" s="158"/>
      <c r="P1383" s="157"/>
      <c r="Q1383" s="159"/>
      <c r="R1383" s="155" t="str">
        <f ca="1">IF(ISERROR($V1383),"",OFFSET('Smelter Look-up'!$C$4,$V1383-4,0)&amp;"")</f>
        <v/>
      </c>
      <c r="S1383" s="160" t="str">
        <f t="array" aca="1" ref="S1383" ca="1">IF(B1383="","",IF(ISERROR(MATCH($E1383,CL,0)),"Unknown",INDIRECT("'C'!$A$"&amp;MATCH($E1383,CL,0)+1)))</f>
        <v/>
      </c>
      <c r="T1383" s="160" t="str">
        <f t="array" aca="1" ref="T1383" ca="1">IF(B1383="","",IF(ISERROR(MATCH($J1383,SorP!$B$1:$B$6226,0)),"",INDIRECT("'SorP'!$A$"&amp;MATCH($S1383&amp;$J1383,SorP!C:C,0))))</f>
        <v/>
      </c>
      <c r="U1383" s="161"/>
      <c r="V1383" s="151" t="e">
        <f>IF(C1383="",NA(),IF(OR(C1383="Smelter not listed",C1383="Smelter not yet identified"),MATCH($B1383&amp;$D1383,'Smelter Look-up'!$J:$J,0),MATCH($B1383&amp;$C1383,'Smelter Look-up'!$J:$J,0)))</f>
        <v>#N/A</v>
      </c>
      <c r="W1383" s="134"/>
      <c r="X1383" s="134">
        <f t="shared" ca="1" si="16"/>
        <v>0</v>
      </c>
      <c r="Y1383" s="134"/>
      <c r="Z1383" s="134"/>
      <c r="AA1383" s="134"/>
      <c r="AB1383" s="162" t="str">
        <f t="shared" si="17"/>
        <v/>
      </c>
      <c r="AC1383" s="134"/>
      <c r="AD1383" s="134"/>
      <c r="AE1383" s="134"/>
      <c r="AF1383" s="134"/>
      <c r="AG1383" s="134"/>
      <c r="AH1383" s="134"/>
    </row>
    <row r="1384" spans="1:34" ht="12" customHeight="1">
      <c r="A1384" s="160"/>
      <c r="B1384" s="155" t="str">
        <f t="array" ref="B1384">IF(LEN(A1384)=0,"",INDEX('Smelter Look-up'!$A:$A,MATCH($A1384,'Smelter Look-up'!$E:$E,0)))</f>
        <v/>
      </c>
      <c r="C1384" s="158" t="str">
        <f t="array" ref="C1384">IF(LEN(A1384)=0,"",INDEX('Smelter Look-up'!$C:$C,MATCH($A1384,'Smelter Look-up'!$E:$E,0)))</f>
        <v/>
      </c>
      <c r="D1384" s="155"/>
      <c r="E1384" s="155" t="str">
        <f ca="1">IF(ISERROR($V1384),"",OFFSET('Smelter Look-up'!$D$4,$V1384-4,0)&amp;"")</f>
        <v/>
      </c>
      <c r="F1384" s="155" t="str">
        <f ca="1">IF(ISERROR($V1384),"",OFFSET('Smelter Look-up'!$E$4,$V1384-4,0))</f>
        <v/>
      </c>
      <c r="G1384" s="155" t="str">
        <f ca="1">IF(C1384=$X$4,IF(ISERROR($V1384),"Enter smelter details","RMI"),IF(ISERROR($V1384),"",OFFSET('Smelter Look-up'!$F$4,$V1384-4,0)))</f>
        <v/>
      </c>
      <c r="H1384" s="156" t="str">
        <f ca="1">IF(ISERROR($V1384),"",OFFSET('Smelter Look-up'!$G$4,$V1384-4,0))</f>
        <v/>
      </c>
      <c r="I1384" s="157" t="str">
        <f ca="1">IF(ISERROR($V1384),"",OFFSET('Smelter Look-up'!$H$4,$V1384-4,0))</f>
        <v/>
      </c>
      <c r="J1384" s="157" t="str">
        <f ca="1">IF(ISERROR($V1384),"",OFFSET('Smelter Look-up'!$I$4,$V1384-4,0))</f>
        <v/>
      </c>
      <c r="K1384" s="158"/>
      <c r="L1384" s="158"/>
      <c r="M1384" s="158"/>
      <c r="N1384" s="158"/>
      <c r="O1384" s="158"/>
      <c r="P1384" s="157"/>
      <c r="Q1384" s="159"/>
      <c r="R1384" s="155" t="str">
        <f ca="1">IF(ISERROR($V1384),"",OFFSET('Smelter Look-up'!$C$4,$V1384-4,0)&amp;"")</f>
        <v/>
      </c>
      <c r="S1384" s="160" t="str">
        <f t="array" aca="1" ref="S1384" ca="1">IF(B1384="","",IF(ISERROR(MATCH($E1384,CL,0)),"Unknown",INDIRECT("'C'!$A$"&amp;MATCH($E1384,CL,0)+1)))</f>
        <v/>
      </c>
      <c r="T1384" s="160" t="str">
        <f t="array" aca="1" ref="T1384" ca="1">IF(B1384="","",IF(ISERROR(MATCH($J1384,SorP!$B$1:$B$6226,0)),"",INDIRECT("'SorP'!$A$"&amp;MATCH($S1384&amp;$J1384,SorP!C:C,0))))</f>
        <v/>
      </c>
      <c r="U1384" s="161"/>
      <c r="V1384" s="151" t="e">
        <f>IF(C1384="",NA(),IF(OR(C1384="Smelter not listed",C1384="Smelter not yet identified"),MATCH($B1384&amp;$D1384,'Smelter Look-up'!$J:$J,0),MATCH($B1384&amp;$C1384,'Smelter Look-up'!$J:$J,0)))</f>
        <v>#N/A</v>
      </c>
      <c r="W1384" s="134"/>
      <c r="X1384" s="134">
        <f t="shared" ca="1" si="16"/>
        <v>0</v>
      </c>
      <c r="Y1384" s="134"/>
      <c r="Z1384" s="134"/>
      <c r="AA1384" s="134"/>
      <c r="AB1384" s="162" t="str">
        <f t="shared" si="17"/>
        <v/>
      </c>
      <c r="AC1384" s="134"/>
      <c r="AD1384" s="134"/>
      <c r="AE1384" s="134"/>
      <c r="AF1384" s="134"/>
      <c r="AG1384" s="134"/>
      <c r="AH1384" s="134"/>
    </row>
    <row r="1385" spans="1:34" ht="12" customHeight="1">
      <c r="A1385" s="160"/>
      <c r="B1385" s="155" t="str">
        <f t="array" ref="B1385">IF(LEN(A1385)=0,"",INDEX('Smelter Look-up'!$A:$A,MATCH($A1385,'Smelter Look-up'!$E:$E,0)))</f>
        <v/>
      </c>
      <c r="C1385" s="158" t="str">
        <f t="array" ref="C1385">IF(LEN(A1385)=0,"",INDEX('Smelter Look-up'!$C:$C,MATCH($A1385,'Smelter Look-up'!$E:$E,0)))</f>
        <v/>
      </c>
      <c r="D1385" s="155"/>
      <c r="E1385" s="155" t="str">
        <f ca="1">IF(ISERROR($V1385),"",OFFSET('Smelter Look-up'!$D$4,$V1385-4,0)&amp;"")</f>
        <v/>
      </c>
      <c r="F1385" s="155" t="str">
        <f ca="1">IF(ISERROR($V1385),"",OFFSET('Smelter Look-up'!$E$4,$V1385-4,0))</f>
        <v/>
      </c>
      <c r="G1385" s="155" t="str">
        <f ca="1">IF(C1385=$X$4,IF(ISERROR($V1385),"Enter smelter details","RMI"),IF(ISERROR($V1385),"",OFFSET('Smelter Look-up'!$F$4,$V1385-4,0)))</f>
        <v/>
      </c>
      <c r="H1385" s="156" t="str">
        <f ca="1">IF(ISERROR($V1385),"",OFFSET('Smelter Look-up'!$G$4,$V1385-4,0))</f>
        <v/>
      </c>
      <c r="I1385" s="157" t="str">
        <f ca="1">IF(ISERROR($V1385),"",OFFSET('Smelter Look-up'!$H$4,$V1385-4,0))</f>
        <v/>
      </c>
      <c r="J1385" s="157" t="str">
        <f ca="1">IF(ISERROR($V1385),"",OFFSET('Smelter Look-up'!$I$4,$V1385-4,0))</f>
        <v/>
      </c>
      <c r="K1385" s="158"/>
      <c r="L1385" s="158"/>
      <c r="M1385" s="158"/>
      <c r="N1385" s="158"/>
      <c r="O1385" s="158"/>
      <c r="P1385" s="157"/>
      <c r="Q1385" s="159"/>
      <c r="R1385" s="155" t="str">
        <f ca="1">IF(ISERROR($V1385),"",OFFSET('Smelter Look-up'!$C$4,$V1385-4,0)&amp;"")</f>
        <v/>
      </c>
      <c r="S1385" s="160" t="str">
        <f t="array" aca="1" ref="S1385" ca="1">IF(B1385="","",IF(ISERROR(MATCH($E1385,CL,0)),"Unknown",INDIRECT("'C'!$A$"&amp;MATCH($E1385,CL,0)+1)))</f>
        <v/>
      </c>
      <c r="T1385" s="160" t="str">
        <f t="array" aca="1" ref="T1385" ca="1">IF(B1385="","",IF(ISERROR(MATCH($J1385,SorP!$B$1:$B$6226,0)),"",INDIRECT("'SorP'!$A$"&amp;MATCH($S1385&amp;$J1385,SorP!C:C,0))))</f>
        <v/>
      </c>
      <c r="U1385" s="161"/>
      <c r="V1385" s="151" t="e">
        <f>IF(C1385="",NA(),IF(OR(C1385="Smelter not listed",C1385="Smelter not yet identified"),MATCH($B1385&amp;$D1385,'Smelter Look-up'!$J:$J,0),MATCH($B1385&amp;$C1385,'Smelter Look-up'!$J:$J,0)))</f>
        <v>#N/A</v>
      </c>
      <c r="W1385" s="134"/>
      <c r="X1385" s="134">
        <f t="shared" ca="1" si="16"/>
        <v>0</v>
      </c>
      <c r="Y1385" s="134"/>
      <c r="Z1385" s="134"/>
      <c r="AA1385" s="134"/>
      <c r="AB1385" s="162" t="str">
        <f t="shared" si="17"/>
        <v/>
      </c>
      <c r="AC1385" s="134"/>
      <c r="AD1385" s="134"/>
      <c r="AE1385" s="134"/>
      <c r="AF1385" s="134"/>
      <c r="AG1385" s="134"/>
      <c r="AH1385" s="134"/>
    </row>
    <row r="1386" spans="1:34" ht="12" customHeight="1">
      <c r="A1386" s="160"/>
      <c r="B1386" s="155" t="str">
        <f t="array" ref="B1386">IF(LEN(A1386)=0,"",INDEX('Smelter Look-up'!$A:$A,MATCH($A1386,'Smelter Look-up'!$E:$E,0)))</f>
        <v/>
      </c>
      <c r="C1386" s="158" t="str">
        <f t="array" ref="C1386">IF(LEN(A1386)=0,"",INDEX('Smelter Look-up'!$C:$C,MATCH($A1386,'Smelter Look-up'!$E:$E,0)))</f>
        <v/>
      </c>
      <c r="D1386" s="155"/>
      <c r="E1386" s="155" t="str">
        <f ca="1">IF(ISERROR($V1386),"",OFFSET('Smelter Look-up'!$D$4,$V1386-4,0)&amp;"")</f>
        <v/>
      </c>
      <c r="F1386" s="155" t="str">
        <f ca="1">IF(ISERROR($V1386),"",OFFSET('Smelter Look-up'!$E$4,$V1386-4,0))</f>
        <v/>
      </c>
      <c r="G1386" s="155" t="str">
        <f ca="1">IF(C1386=$X$4,IF(ISERROR($V1386),"Enter smelter details","RMI"),IF(ISERROR($V1386),"",OFFSET('Smelter Look-up'!$F$4,$V1386-4,0)))</f>
        <v/>
      </c>
      <c r="H1386" s="156" t="str">
        <f ca="1">IF(ISERROR($V1386),"",OFFSET('Smelter Look-up'!$G$4,$V1386-4,0))</f>
        <v/>
      </c>
      <c r="I1386" s="157" t="str">
        <f ca="1">IF(ISERROR($V1386),"",OFFSET('Smelter Look-up'!$H$4,$V1386-4,0))</f>
        <v/>
      </c>
      <c r="J1386" s="157" t="str">
        <f ca="1">IF(ISERROR($V1386),"",OFFSET('Smelter Look-up'!$I$4,$V1386-4,0))</f>
        <v/>
      </c>
      <c r="K1386" s="158"/>
      <c r="L1386" s="158"/>
      <c r="M1386" s="158"/>
      <c r="N1386" s="158"/>
      <c r="O1386" s="158"/>
      <c r="P1386" s="157"/>
      <c r="Q1386" s="159"/>
      <c r="R1386" s="155" t="str">
        <f ca="1">IF(ISERROR($V1386),"",OFFSET('Smelter Look-up'!$C$4,$V1386-4,0)&amp;"")</f>
        <v/>
      </c>
      <c r="S1386" s="160" t="str">
        <f t="array" aca="1" ref="S1386" ca="1">IF(B1386="","",IF(ISERROR(MATCH($E1386,CL,0)),"Unknown",INDIRECT("'C'!$A$"&amp;MATCH($E1386,CL,0)+1)))</f>
        <v/>
      </c>
      <c r="T1386" s="160" t="str">
        <f t="array" aca="1" ref="T1386" ca="1">IF(B1386="","",IF(ISERROR(MATCH($J1386,SorP!$B$1:$B$6226,0)),"",INDIRECT("'SorP'!$A$"&amp;MATCH($S1386&amp;$J1386,SorP!C:C,0))))</f>
        <v/>
      </c>
      <c r="U1386" s="161"/>
      <c r="V1386" s="151" t="e">
        <f>IF(C1386="",NA(),IF(OR(C1386="Smelter not listed",C1386="Smelter not yet identified"),MATCH($B1386&amp;$D1386,'Smelter Look-up'!$J:$J,0),MATCH($B1386&amp;$C1386,'Smelter Look-up'!$J:$J,0)))</f>
        <v>#N/A</v>
      </c>
      <c r="W1386" s="134"/>
      <c r="X1386" s="134">
        <f t="shared" ca="1" si="16"/>
        <v>0</v>
      </c>
      <c r="Y1386" s="134"/>
      <c r="Z1386" s="134"/>
      <c r="AA1386" s="134"/>
      <c r="AB1386" s="162" t="str">
        <f t="shared" si="17"/>
        <v/>
      </c>
      <c r="AC1386" s="134"/>
      <c r="AD1386" s="134"/>
      <c r="AE1386" s="134"/>
      <c r="AF1386" s="134"/>
      <c r="AG1386" s="134"/>
      <c r="AH1386" s="134"/>
    </row>
    <row r="1387" spans="1:34" ht="12" customHeight="1">
      <c r="A1387" s="160"/>
      <c r="B1387" s="155" t="str">
        <f t="array" ref="B1387">IF(LEN(A1387)=0,"",INDEX('Smelter Look-up'!$A:$A,MATCH($A1387,'Smelter Look-up'!$E:$E,0)))</f>
        <v/>
      </c>
      <c r="C1387" s="158" t="str">
        <f t="array" ref="C1387">IF(LEN(A1387)=0,"",INDEX('Smelter Look-up'!$C:$C,MATCH($A1387,'Smelter Look-up'!$E:$E,0)))</f>
        <v/>
      </c>
      <c r="D1387" s="155"/>
      <c r="E1387" s="155" t="str">
        <f ca="1">IF(ISERROR($V1387),"",OFFSET('Smelter Look-up'!$D$4,$V1387-4,0)&amp;"")</f>
        <v/>
      </c>
      <c r="F1387" s="155" t="str">
        <f ca="1">IF(ISERROR($V1387),"",OFFSET('Smelter Look-up'!$E$4,$V1387-4,0))</f>
        <v/>
      </c>
      <c r="G1387" s="155" t="str">
        <f ca="1">IF(C1387=$X$4,IF(ISERROR($V1387),"Enter smelter details","RMI"),IF(ISERROR($V1387),"",OFFSET('Smelter Look-up'!$F$4,$V1387-4,0)))</f>
        <v/>
      </c>
      <c r="H1387" s="156" t="str">
        <f ca="1">IF(ISERROR($V1387),"",OFFSET('Smelter Look-up'!$G$4,$V1387-4,0))</f>
        <v/>
      </c>
      <c r="I1387" s="157" t="str">
        <f ca="1">IF(ISERROR($V1387),"",OFFSET('Smelter Look-up'!$H$4,$V1387-4,0))</f>
        <v/>
      </c>
      <c r="J1387" s="157" t="str">
        <f ca="1">IF(ISERROR($V1387),"",OFFSET('Smelter Look-up'!$I$4,$V1387-4,0))</f>
        <v/>
      </c>
      <c r="K1387" s="158"/>
      <c r="L1387" s="158"/>
      <c r="M1387" s="158"/>
      <c r="N1387" s="158"/>
      <c r="O1387" s="158"/>
      <c r="P1387" s="157"/>
      <c r="Q1387" s="159"/>
      <c r="R1387" s="155" t="str">
        <f ca="1">IF(ISERROR($V1387),"",OFFSET('Smelter Look-up'!$C$4,$V1387-4,0)&amp;"")</f>
        <v/>
      </c>
      <c r="S1387" s="160" t="str">
        <f t="array" aca="1" ref="S1387" ca="1">IF(B1387="","",IF(ISERROR(MATCH($E1387,CL,0)),"Unknown",INDIRECT("'C'!$A$"&amp;MATCH($E1387,CL,0)+1)))</f>
        <v/>
      </c>
      <c r="T1387" s="160" t="str">
        <f t="array" aca="1" ref="T1387" ca="1">IF(B1387="","",IF(ISERROR(MATCH($J1387,SorP!$B$1:$B$6226,0)),"",INDIRECT("'SorP'!$A$"&amp;MATCH($S1387&amp;$J1387,SorP!C:C,0))))</f>
        <v/>
      </c>
      <c r="U1387" s="161"/>
      <c r="V1387" s="151" t="e">
        <f>IF(C1387="",NA(),IF(OR(C1387="Smelter not listed",C1387="Smelter not yet identified"),MATCH($B1387&amp;$D1387,'Smelter Look-up'!$J:$J,0),MATCH($B1387&amp;$C1387,'Smelter Look-up'!$J:$J,0)))</f>
        <v>#N/A</v>
      </c>
      <c r="W1387" s="134"/>
      <c r="X1387" s="134">
        <f t="shared" ca="1" si="16"/>
        <v>0</v>
      </c>
      <c r="Y1387" s="134"/>
      <c r="Z1387" s="134"/>
      <c r="AA1387" s="134"/>
      <c r="AB1387" s="162" t="str">
        <f t="shared" si="17"/>
        <v/>
      </c>
      <c r="AC1387" s="134"/>
      <c r="AD1387" s="134"/>
      <c r="AE1387" s="134"/>
      <c r="AF1387" s="134"/>
      <c r="AG1387" s="134"/>
      <c r="AH1387" s="134"/>
    </row>
    <row r="1388" spans="1:34" ht="12" customHeight="1">
      <c r="A1388" s="160"/>
      <c r="B1388" s="155" t="str">
        <f t="array" ref="B1388">IF(LEN(A1388)=0,"",INDEX('Smelter Look-up'!$A:$A,MATCH($A1388,'Smelter Look-up'!$E:$E,0)))</f>
        <v/>
      </c>
      <c r="C1388" s="158" t="str">
        <f t="array" ref="C1388">IF(LEN(A1388)=0,"",INDEX('Smelter Look-up'!$C:$C,MATCH($A1388,'Smelter Look-up'!$E:$E,0)))</f>
        <v/>
      </c>
      <c r="D1388" s="155"/>
      <c r="E1388" s="155" t="str">
        <f ca="1">IF(ISERROR($V1388),"",OFFSET('Smelter Look-up'!$D$4,$V1388-4,0)&amp;"")</f>
        <v/>
      </c>
      <c r="F1388" s="155" t="str">
        <f ca="1">IF(ISERROR($V1388),"",OFFSET('Smelter Look-up'!$E$4,$V1388-4,0))</f>
        <v/>
      </c>
      <c r="G1388" s="155" t="str">
        <f ca="1">IF(C1388=$X$4,IF(ISERROR($V1388),"Enter smelter details","RMI"),IF(ISERROR($V1388),"",OFFSET('Smelter Look-up'!$F$4,$V1388-4,0)))</f>
        <v/>
      </c>
      <c r="H1388" s="156" t="str">
        <f ca="1">IF(ISERROR($V1388),"",OFFSET('Smelter Look-up'!$G$4,$V1388-4,0))</f>
        <v/>
      </c>
      <c r="I1388" s="157" t="str">
        <f ca="1">IF(ISERROR($V1388),"",OFFSET('Smelter Look-up'!$H$4,$V1388-4,0))</f>
        <v/>
      </c>
      <c r="J1388" s="157" t="str">
        <f ca="1">IF(ISERROR($V1388),"",OFFSET('Smelter Look-up'!$I$4,$V1388-4,0))</f>
        <v/>
      </c>
      <c r="K1388" s="158"/>
      <c r="L1388" s="158"/>
      <c r="M1388" s="158"/>
      <c r="N1388" s="158"/>
      <c r="O1388" s="158"/>
      <c r="P1388" s="157"/>
      <c r="Q1388" s="159"/>
      <c r="R1388" s="155" t="str">
        <f ca="1">IF(ISERROR($V1388),"",OFFSET('Smelter Look-up'!$C$4,$V1388-4,0)&amp;"")</f>
        <v/>
      </c>
      <c r="S1388" s="160" t="str">
        <f t="array" aca="1" ref="S1388" ca="1">IF(B1388="","",IF(ISERROR(MATCH($E1388,CL,0)),"Unknown",INDIRECT("'C'!$A$"&amp;MATCH($E1388,CL,0)+1)))</f>
        <v/>
      </c>
      <c r="T1388" s="160" t="str">
        <f t="array" aca="1" ref="T1388" ca="1">IF(B1388="","",IF(ISERROR(MATCH($J1388,SorP!$B$1:$B$6226,0)),"",INDIRECT("'SorP'!$A$"&amp;MATCH($S1388&amp;$J1388,SorP!C:C,0))))</f>
        <v/>
      </c>
      <c r="U1388" s="161"/>
      <c r="V1388" s="151" t="e">
        <f>IF(C1388="",NA(),IF(OR(C1388="Smelter not listed",C1388="Smelter not yet identified"),MATCH($B1388&amp;$D1388,'Smelter Look-up'!$J:$J,0),MATCH($B1388&amp;$C1388,'Smelter Look-up'!$J:$J,0)))</f>
        <v>#N/A</v>
      </c>
      <c r="W1388" s="134"/>
      <c r="X1388" s="134">
        <f t="shared" ca="1" si="16"/>
        <v>0</v>
      </c>
      <c r="Y1388" s="134"/>
      <c r="Z1388" s="134"/>
      <c r="AA1388" s="134"/>
      <c r="AB1388" s="162" t="str">
        <f t="shared" si="17"/>
        <v/>
      </c>
      <c r="AC1388" s="134"/>
      <c r="AD1388" s="134"/>
      <c r="AE1388" s="134"/>
      <c r="AF1388" s="134"/>
      <c r="AG1388" s="134"/>
      <c r="AH1388" s="134"/>
    </row>
    <row r="1389" spans="1:34" ht="12" customHeight="1">
      <c r="A1389" s="160"/>
      <c r="B1389" s="155" t="str">
        <f t="array" ref="B1389">IF(LEN(A1389)=0,"",INDEX('Smelter Look-up'!$A:$A,MATCH($A1389,'Smelter Look-up'!$E:$E,0)))</f>
        <v/>
      </c>
      <c r="C1389" s="158" t="str">
        <f t="array" ref="C1389">IF(LEN(A1389)=0,"",INDEX('Smelter Look-up'!$C:$C,MATCH($A1389,'Smelter Look-up'!$E:$E,0)))</f>
        <v/>
      </c>
      <c r="D1389" s="155"/>
      <c r="E1389" s="155" t="str">
        <f ca="1">IF(ISERROR($V1389),"",OFFSET('Smelter Look-up'!$D$4,$V1389-4,0)&amp;"")</f>
        <v/>
      </c>
      <c r="F1389" s="155" t="str">
        <f ca="1">IF(ISERROR($V1389),"",OFFSET('Smelter Look-up'!$E$4,$V1389-4,0))</f>
        <v/>
      </c>
      <c r="G1389" s="155" t="str">
        <f ca="1">IF(C1389=$X$4,IF(ISERROR($V1389),"Enter smelter details","RMI"),IF(ISERROR($V1389),"",OFFSET('Smelter Look-up'!$F$4,$V1389-4,0)))</f>
        <v/>
      </c>
      <c r="H1389" s="156" t="str">
        <f ca="1">IF(ISERROR($V1389),"",OFFSET('Smelter Look-up'!$G$4,$V1389-4,0))</f>
        <v/>
      </c>
      <c r="I1389" s="157" t="str">
        <f ca="1">IF(ISERROR($V1389),"",OFFSET('Smelter Look-up'!$H$4,$V1389-4,0))</f>
        <v/>
      </c>
      <c r="J1389" s="157" t="str">
        <f ca="1">IF(ISERROR($V1389),"",OFFSET('Smelter Look-up'!$I$4,$V1389-4,0))</f>
        <v/>
      </c>
      <c r="K1389" s="158"/>
      <c r="L1389" s="158"/>
      <c r="M1389" s="158"/>
      <c r="N1389" s="158"/>
      <c r="O1389" s="158"/>
      <c r="P1389" s="157"/>
      <c r="Q1389" s="159"/>
      <c r="R1389" s="155" t="str">
        <f ca="1">IF(ISERROR($V1389),"",OFFSET('Smelter Look-up'!$C$4,$V1389-4,0)&amp;"")</f>
        <v/>
      </c>
      <c r="S1389" s="160" t="str">
        <f t="array" aca="1" ref="S1389" ca="1">IF(B1389="","",IF(ISERROR(MATCH($E1389,CL,0)),"Unknown",INDIRECT("'C'!$A$"&amp;MATCH($E1389,CL,0)+1)))</f>
        <v/>
      </c>
      <c r="T1389" s="160" t="str">
        <f t="array" aca="1" ref="T1389" ca="1">IF(B1389="","",IF(ISERROR(MATCH($J1389,SorP!$B$1:$B$6226,0)),"",INDIRECT("'SorP'!$A$"&amp;MATCH($S1389&amp;$J1389,SorP!C:C,0))))</f>
        <v/>
      </c>
      <c r="U1389" s="161"/>
      <c r="V1389" s="151" t="e">
        <f>IF(C1389="",NA(),IF(OR(C1389="Smelter not listed",C1389="Smelter not yet identified"),MATCH($B1389&amp;$D1389,'Smelter Look-up'!$J:$J,0),MATCH($B1389&amp;$C1389,'Smelter Look-up'!$J:$J,0)))</f>
        <v>#N/A</v>
      </c>
      <c r="W1389" s="134"/>
      <c r="X1389" s="134">
        <f t="shared" ca="1" si="16"/>
        <v>0</v>
      </c>
      <c r="Y1389" s="134"/>
      <c r="Z1389" s="134"/>
      <c r="AA1389" s="134"/>
      <c r="AB1389" s="162" t="str">
        <f t="shared" si="17"/>
        <v/>
      </c>
      <c r="AC1389" s="134"/>
      <c r="AD1389" s="134"/>
      <c r="AE1389" s="134"/>
      <c r="AF1389" s="134"/>
      <c r="AG1389" s="134"/>
      <c r="AH1389" s="134"/>
    </row>
    <row r="1390" spans="1:34" ht="12" customHeight="1">
      <c r="A1390" s="160"/>
      <c r="B1390" s="155" t="str">
        <f t="array" ref="B1390">IF(LEN(A1390)=0,"",INDEX('Smelter Look-up'!$A:$A,MATCH($A1390,'Smelter Look-up'!$E:$E,0)))</f>
        <v/>
      </c>
      <c r="C1390" s="158" t="str">
        <f t="array" ref="C1390">IF(LEN(A1390)=0,"",INDEX('Smelter Look-up'!$C:$C,MATCH($A1390,'Smelter Look-up'!$E:$E,0)))</f>
        <v/>
      </c>
      <c r="D1390" s="155"/>
      <c r="E1390" s="155" t="str">
        <f ca="1">IF(ISERROR($V1390),"",OFFSET('Smelter Look-up'!$D$4,$V1390-4,0)&amp;"")</f>
        <v/>
      </c>
      <c r="F1390" s="155" t="str">
        <f ca="1">IF(ISERROR($V1390),"",OFFSET('Smelter Look-up'!$E$4,$V1390-4,0))</f>
        <v/>
      </c>
      <c r="G1390" s="155" t="str">
        <f ca="1">IF(C1390=$X$4,IF(ISERROR($V1390),"Enter smelter details","RMI"),IF(ISERROR($V1390),"",OFFSET('Smelter Look-up'!$F$4,$V1390-4,0)))</f>
        <v/>
      </c>
      <c r="H1390" s="156" t="str">
        <f ca="1">IF(ISERROR($V1390),"",OFFSET('Smelter Look-up'!$G$4,$V1390-4,0))</f>
        <v/>
      </c>
      <c r="I1390" s="157" t="str">
        <f ca="1">IF(ISERROR($V1390),"",OFFSET('Smelter Look-up'!$H$4,$V1390-4,0))</f>
        <v/>
      </c>
      <c r="J1390" s="157" t="str">
        <f ca="1">IF(ISERROR($V1390),"",OFFSET('Smelter Look-up'!$I$4,$V1390-4,0))</f>
        <v/>
      </c>
      <c r="K1390" s="158"/>
      <c r="L1390" s="158"/>
      <c r="M1390" s="158"/>
      <c r="N1390" s="158"/>
      <c r="O1390" s="158"/>
      <c r="P1390" s="157"/>
      <c r="Q1390" s="159"/>
      <c r="R1390" s="155" t="str">
        <f ca="1">IF(ISERROR($V1390),"",OFFSET('Smelter Look-up'!$C$4,$V1390-4,0)&amp;"")</f>
        <v/>
      </c>
      <c r="S1390" s="160" t="str">
        <f t="array" aca="1" ref="S1390" ca="1">IF(B1390="","",IF(ISERROR(MATCH($E1390,CL,0)),"Unknown",INDIRECT("'C'!$A$"&amp;MATCH($E1390,CL,0)+1)))</f>
        <v/>
      </c>
      <c r="T1390" s="160" t="str">
        <f t="array" aca="1" ref="T1390" ca="1">IF(B1390="","",IF(ISERROR(MATCH($J1390,SorP!$B$1:$B$6226,0)),"",INDIRECT("'SorP'!$A$"&amp;MATCH($S1390&amp;$J1390,SorP!C:C,0))))</f>
        <v/>
      </c>
      <c r="U1390" s="161"/>
      <c r="V1390" s="151" t="e">
        <f>IF(C1390="",NA(),IF(OR(C1390="Smelter not listed",C1390="Smelter not yet identified"),MATCH($B1390&amp;$D1390,'Smelter Look-up'!$J:$J,0),MATCH($B1390&amp;$C1390,'Smelter Look-up'!$J:$J,0)))</f>
        <v>#N/A</v>
      </c>
      <c r="W1390" s="134"/>
      <c r="X1390" s="134">
        <f t="shared" ca="1" si="16"/>
        <v>0</v>
      </c>
      <c r="Y1390" s="134"/>
      <c r="Z1390" s="134"/>
      <c r="AA1390" s="134"/>
      <c r="AB1390" s="162" t="str">
        <f t="shared" si="17"/>
        <v/>
      </c>
      <c r="AC1390" s="134"/>
      <c r="AD1390" s="134"/>
      <c r="AE1390" s="134"/>
      <c r="AF1390" s="134"/>
      <c r="AG1390" s="134"/>
      <c r="AH1390" s="134"/>
    </row>
    <row r="1391" spans="1:34" ht="12" customHeight="1">
      <c r="A1391" s="160"/>
      <c r="B1391" s="155" t="str">
        <f t="array" ref="B1391">IF(LEN(A1391)=0,"",INDEX('Smelter Look-up'!$A:$A,MATCH($A1391,'Smelter Look-up'!$E:$E,0)))</f>
        <v/>
      </c>
      <c r="C1391" s="158" t="str">
        <f t="array" ref="C1391">IF(LEN(A1391)=0,"",INDEX('Smelter Look-up'!$C:$C,MATCH($A1391,'Smelter Look-up'!$E:$E,0)))</f>
        <v/>
      </c>
      <c r="D1391" s="155"/>
      <c r="E1391" s="155" t="str">
        <f ca="1">IF(ISERROR($V1391),"",OFFSET('Smelter Look-up'!$D$4,$V1391-4,0)&amp;"")</f>
        <v/>
      </c>
      <c r="F1391" s="155" t="str">
        <f ca="1">IF(ISERROR($V1391),"",OFFSET('Smelter Look-up'!$E$4,$V1391-4,0))</f>
        <v/>
      </c>
      <c r="G1391" s="155" t="str">
        <f ca="1">IF(C1391=$X$4,IF(ISERROR($V1391),"Enter smelter details","RMI"),IF(ISERROR($V1391),"",OFFSET('Smelter Look-up'!$F$4,$V1391-4,0)))</f>
        <v/>
      </c>
      <c r="H1391" s="156" t="str">
        <f ca="1">IF(ISERROR($V1391),"",OFFSET('Smelter Look-up'!$G$4,$V1391-4,0))</f>
        <v/>
      </c>
      <c r="I1391" s="157" t="str">
        <f ca="1">IF(ISERROR($V1391),"",OFFSET('Smelter Look-up'!$H$4,$V1391-4,0))</f>
        <v/>
      </c>
      <c r="J1391" s="157" t="str">
        <f ca="1">IF(ISERROR($V1391),"",OFFSET('Smelter Look-up'!$I$4,$V1391-4,0))</f>
        <v/>
      </c>
      <c r="K1391" s="158"/>
      <c r="L1391" s="158"/>
      <c r="M1391" s="158"/>
      <c r="N1391" s="158"/>
      <c r="O1391" s="158"/>
      <c r="P1391" s="157"/>
      <c r="Q1391" s="159"/>
      <c r="R1391" s="155" t="str">
        <f ca="1">IF(ISERROR($V1391),"",OFFSET('Smelter Look-up'!$C$4,$V1391-4,0)&amp;"")</f>
        <v/>
      </c>
      <c r="S1391" s="160" t="str">
        <f t="array" aca="1" ref="S1391" ca="1">IF(B1391="","",IF(ISERROR(MATCH($E1391,CL,0)),"Unknown",INDIRECT("'C'!$A$"&amp;MATCH($E1391,CL,0)+1)))</f>
        <v/>
      </c>
      <c r="T1391" s="160" t="str">
        <f t="array" aca="1" ref="T1391" ca="1">IF(B1391="","",IF(ISERROR(MATCH($J1391,SorP!$B$1:$B$6226,0)),"",INDIRECT("'SorP'!$A$"&amp;MATCH($S1391&amp;$J1391,SorP!C:C,0))))</f>
        <v/>
      </c>
      <c r="U1391" s="161"/>
      <c r="V1391" s="151" t="e">
        <f>IF(C1391="",NA(),IF(OR(C1391="Smelter not listed",C1391="Smelter not yet identified"),MATCH($B1391&amp;$D1391,'Smelter Look-up'!$J:$J,0),MATCH($B1391&amp;$C1391,'Smelter Look-up'!$J:$J,0)))</f>
        <v>#N/A</v>
      </c>
      <c r="W1391" s="134"/>
      <c r="X1391" s="134">
        <f t="shared" ca="1" si="16"/>
        <v>0</v>
      </c>
      <c r="Y1391" s="134"/>
      <c r="Z1391" s="134"/>
      <c r="AA1391" s="134"/>
      <c r="AB1391" s="162" t="str">
        <f t="shared" si="17"/>
        <v/>
      </c>
      <c r="AC1391" s="134"/>
      <c r="AD1391" s="134"/>
      <c r="AE1391" s="134"/>
      <c r="AF1391" s="134"/>
      <c r="AG1391" s="134"/>
      <c r="AH1391" s="134"/>
    </row>
    <row r="1392" spans="1:34" ht="12" customHeight="1">
      <c r="A1392" s="160"/>
      <c r="B1392" s="155" t="str">
        <f t="array" ref="B1392">IF(LEN(A1392)=0,"",INDEX('Smelter Look-up'!$A:$A,MATCH($A1392,'Smelter Look-up'!$E:$E,0)))</f>
        <v/>
      </c>
      <c r="C1392" s="158" t="str">
        <f t="array" ref="C1392">IF(LEN(A1392)=0,"",INDEX('Smelter Look-up'!$C:$C,MATCH($A1392,'Smelter Look-up'!$E:$E,0)))</f>
        <v/>
      </c>
      <c r="D1392" s="155"/>
      <c r="E1392" s="155" t="str">
        <f ca="1">IF(ISERROR($V1392),"",OFFSET('Smelter Look-up'!$D$4,$V1392-4,0)&amp;"")</f>
        <v/>
      </c>
      <c r="F1392" s="155" t="str">
        <f ca="1">IF(ISERROR($V1392),"",OFFSET('Smelter Look-up'!$E$4,$V1392-4,0))</f>
        <v/>
      </c>
      <c r="G1392" s="155" t="str">
        <f ca="1">IF(C1392=$X$4,IF(ISERROR($V1392),"Enter smelter details","RMI"),IF(ISERROR($V1392),"",OFFSET('Smelter Look-up'!$F$4,$V1392-4,0)))</f>
        <v/>
      </c>
      <c r="H1392" s="156" t="str">
        <f ca="1">IF(ISERROR($V1392),"",OFFSET('Smelter Look-up'!$G$4,$V1392-4,0))</f>
        <v/>
      </c>
      <c r="I1392" s="157" t="str">
        <f ca="1">IF(ISERROR($V1392),"",OFFSET('Smelter Look-up'!$H$4,$V1392-4,0))</f>
        <v/>
      </c>
      <c r="J1392" s="157" t="str">
        <f ca="1">IF(ISERROR($V1392),"",OFFSET('Smelter Look-up'!$I$4,$V1392-4,0))</f>
        <v/>
      </c>
      <c r="K1392" s="158"/>
      <c r="L1392" s="158"/>
      <c r="M1392" s="158"/>
      <c r="N1392" s="158"/>
      <c r="O1392" s="158"/>
      <c r="P1392" s="157"/>
      <c r="Q1392" s="159"/>
      <c r="R1392" s="155" t="str">
        <f ca="1">IF(ISERROR($V1392),"",OFFSET('Smelter Look-up'!$C$4,$V1392-4,0)&amp;"")</f>
        <v/>
      </c>
      <c r="S1392" s="160" t="str">
        <f t="array" aca="1" ref="S1392" ca="1">IF(B1392="","",IF(ISERROR(MATCH($E1392,CL,0)),"Unknown",INDIRECT("'C'!$A$"&amp;MATCH($E1392,CL,0)+1)))</f>
        <v/>
      </c>
      <c r="T1392" s="160" t="str">
        <f t="array" aca="1" ref="T1392" ca="1">IF(B1392="","",IF(ISERROR(MATCH($J1392,SorP!$B$1:$B$6226,0)),"",INDIRECT("'SorP'!$A$"&amp;MATCH($S1392&amp;$J1392,SorP!C:C,0))))</f>
        <v/>
      </c>
      <c r="U1392" s="161"/>
      <c r="V1392" s="151" t="e">
        <f>IF(C1392="",NA(),IF(OR(C1392="Smelter not listed",C1392="Smelter not yet identified"),MATCH($B1392&amp;$D1392,'Smelter Look-up'!$J:$J,0),MATCH($B1392&amp;$C1392,'Smelter Look-up'!$J:$J,0)))</f>
        <v>#N/A</v>
      </c>
      <c r="W1392" s="134"/>
      <c r="X1392" s="134">
        <f t="shared" ca="1" si="16"/>
        <v>0</v>
      </c>
      <c r="Y1392" s="134"/>
      <c r="Z1392" s="134"/>
      <c r="AA1392" s="134"/>
      <c r="AB1392" s="162" t="str">
        <f t="shared" si="17"/>
        <v/>
      </c>
      <c r="AC1392" s="134"/>
      <c r="AD1392" s="134"/>
      <c r="AE1392" s="134"/>
      <c r="AF1392" s="134"/>
      <c r="AG1392" s="134"/>
      <c r="AH1392" s="134"/>
    </row>
    <row r="1393" spans="1:34" ht="12" customHeight="1">
      <c r="A1393" s="160"/>
      <c r="B1393" s="155" t="str">
        <f t="array" ref="B1393">IF(LEN(A1393)=0,"",INDEX('Smelter Look-up'!$A:$A,MATCH($A1393,'Smelter Look-up'!$E:$E,0)))</f>
        <v/>
      </c>
      <c r="C1393" s="158" t="str">
        <f t="array" ref="C1393">IF(LEN(A1393)=0,"",INDEX('Smelter Look-up'!$C:$C,MATCH($A1393,'Smelter Look-up'!$E:$E,0)))</f>
        <v/>
      </c>
      <c r="D1393" s="155"/>
      <c r="E1393" s="155" t="str">
        <f ca="1">IF(ISERROR($V1393),"",OFFSET('Smelter Look-up'!$D$4,$V1393-4,0)&amp;"")</f>
        <v/>
      </c>
      <c r="F1393" s="155" t="str">
        <f ca="1">IF(ISERROR($V1393),"",OFFSET('Smelter Look-up'!$E$4,$V1393-4,0))</f>
        <v/>
      </c>
      <c r="G1393" s="155" t="str">
        <f ca="1">IF(C1393=$X$4,IF(ISERROR($V1393),"Enter smelter details","RMI"),IF(ISERROR($V1393),"",OFFSET('Smelter Look-up'!$F$4,$V1393-4,0)))</f>
        <v/>
      </c>
      <c r="H1393" s="156" t="str">
        <f ca="1">IF(ISERROR($V1393),"",OFFSET('Smelter Look-up'!$G$4,$V1393-4,0))</f>
        <v/>
      </c>
      <c r="I1393" s="157" t="str">
        <f ca="1">IF(ISERROR($V1393),"",OFFSET('Smelter Look-up'!$H$4,$V1393-4,0))</f>
        <v/>
      </c>
      <c r="J1393" s="157" t="str">
        <f ca="1">IF(ISERROR($V1393),"",OFFSET('Smelter Look-up'!$I$4,$V1393-4,0))</f>
        <v/>
      </c>
      <c r="K1393" s="158"/>
      <c r="L1393" s="158"/>
      <c r="M1393" s="158"/>
      <c r="N1393" s="158"/>
      <c r="O1393" s="158"/>
      <c r="P1393" s="157"/>
      <c r="Q1393" s="159"/>
      <c r="R1393" s="155" t="str">
        <f ca="1">IF(ISERROR($V1393),"",OFFSET('Smelter Look-up'!$C$4,$V1393-4,0)&amp;"")</f>
        <v/>
      </c>
      <c r="S1393" s="160" t="str">
        <f t="array" aca="1" ref="S1393" ca="1">IF(B1393="","",IF(ISERROR(MATCH($E1393,CL,0)),"Unknown",INDIRECT("'C'!$A$"&amp;MATCH($E1393,CL,0)+1)))</f>
        <v/>
      </c>
      <c r="T1393" s="160" t="str">
        <f t="array" aca="1" ref="T1393" ca="1">IF(B1393="","",IF(ISERROR(MATCH($J1393,SorP!$B$1:$B$6226,0)),"",INDIRECT("'SorP'!$A$"&amp;MATCH($S1393&amp;$J1393,SorP!C:C,0))))</f>
        <v/>
      </c>
      <c r="U1393" s="161"/>
      <c r="V1393" s="151" t="e">
        <f>IF(C1393="",NA(),IF(OR(C1393="Smelter not listed",C1393="Smelter not yet identified"),MATCH($B1393&amp;$D1393,'Smelter Look-up'!$J:$J,0),MATCH($B1393&amp;$C1393,'Smelter Look-up'!$J:$J,0)))</f>
        <v>#N/A</v>
      </c>
      <c r="W1393" s="134"/>
      <c r="X1393" s="134">
        <f t="shared" ca="1" si="16"/>
        <v>0</v>
      </c>
      <c r="Y1393" s="134"/>
      <c r="Z1393" s="134"/>
      <c r="AA1393" s="134"/>
      <c r="AB1393" s="162" t="str">
        <f t="shared" si="17"/>
        <v/>
      </c>
      <c r="AC1393" s="134"/>
      <c r="AD1393" s="134"/>
      <c r="AE1393" s="134"/>
      <c r="AF1393" s="134"/>
      <c r="AG1393" s="134"/>
      <c r="AH1393" s="134"/>
    </row>
    <row r="1394" spans="1:34" ht="12" customHeight="1">
      <c r="A1394" s="160"/>
      <c r="B1394" s="155" t="str">
        <f t="array" ref="B1394">IF(LEN(A1394)=0,"",INDEX('Smelter Look-up'!$A:$A,MATCH($A1394,'Smelter Look-up'!$E:$E,0)))</f>
        <v/>
      </c>
      <c r="C1394" s="158" t="str">
        <f t="array" ref="C1394">IF(LEN(A1394)=0,"",INDEX('Smelter Look-up'!$C:$C,MATCH($A1394,'Smelter Look-up'!$E:$E,0)))</f>
        <v/>
      </c>
      <c r="D1394" s="155"/>
      <c r="E1394" s="155" t="str">
        <f ca="1">IF(ISERROR($V1394),"",OFFSET('Smelter Look-up'!$D$4,$V1394-4,0)&amp;"")</f>
        <v/>
      </c>
      <c r="F1394" s="155" t="str">
        <f ca="1">IF(ISERROR($V1394),"",OFFSET('Smelter Look-up'!$E$4,$V1394-4,0))</f>
        <v/>
      </c>
      <c r="G1394" s="155" t="str">
        <f ca="1">IF(C1394=$X$4,IF(ISERROR($V1394),"Enter smelter details","RMI"),IF(ISERROR($V1394),"",OFFSET('Smelter Look-up'!$F$4,$V1394-4,0)))</f>
        <v/>
      </c>
      <c r="H1394" s="156" t="str">
        <f ca="1">IF(ISERROR($V1394),"",OFFSET('Smelter Look-up'!$G$4,$V1394-4,0))</f>
        <v/>
      </c>
      <c r="I1394" s="157" t="str">
        <f ca="1">IF(ISERROR($V1394),"",OFFSET('Smelter Look-up'!$H$4,$V1394-4,0))</f>
        <v/>
      </c>
      <c r="J1394" s="157" t="str">
        <f ca="1">IF(ISERROR($V1394),"",OFFSET('Smelter Look-up'!$I$4,$V1394-4,0))</f>
        <v/>
      </c>
      <c r="K1394" s="158"/>
      <c r="L1394" s="158"/>
      <c r="M1394" s="158"/>
      <c r="N1394" s="158"/>
      <c r="O1394" s="158"/>
      <c r="P1394" s="157"/>
      <c r="Q1394" s="159"/>
      <c r="R1394" s="155" t="str">
        <f ca="1">IF(ISERROR($V1394),"",OFFSET('Smelter Look-up'!$C$4,$V1394-4,0)&amp;"")</f>
        <v/>
      </c>
      <c r="S1394" s="160" t="str">
        <f t="array" aca="1" ref="S1394" ca="1">IF(B1394="","",IF(ISERROR(MATCH($E1394,CL,0)),"Unknown",INDIRECT("'C'!$A$"&amp;MATCH($E1394,CL,0)+1)))</f>
        <v/>
      </c>
      <c r="T1394" s="160" t="str">
        <f t="array" aca="1" ref="T1394" ca="1">IF(B1394="","",IF(ISERROR(MATCH($J1394,SorP!$B$1:$B$6226,0)),"",INDIRECT("'SorP'!$A$"&amp;MATCH($S1394&amp;$J1394,SorP!C:C,0))))</f>
        <v/>
      </c>
      <c r="U1394" s="161"/>
      <c r="V1394" s="151" t="e">
        <f>IF(C1394="",NA(),IF(OR(C1394="Smelter not listed",C1394="Smelter not yet identified"),MATCH($B1394&amp;$D1394,'Smelter Look-up'!$J:$J,0),MATCH($B1394&amp;$C1394,'Smelter Look-up'!$J:$J,0)))</f>
        <v>#N/A</v>
      </c>
      <c r="W1394" s="134"/>
      <c r="X1394" s="134">
        <f t="shared" ca="1" si="16"/>
        <v>0</v>
      </c>
      <c r="Y1394" s="134"/>
      <c r="Z1394" s="134"/>
      <c r="AA1394" s="134"/>
      <c r="AB1394" s="162" t="str">
        <f t="shared" si="17"/>
        <v/>
      </c>
      <c r="AC1394" s="134"/>
      <c r="AD1394" s="134"/>
      <c r="AE1394" s="134"/>
      <c r="AF1394" s="134"/>
      <c r="AG1394" s="134"/>
      <c r="AH1394" s="134"/>
    </row>
    <row r="1395" spans="1:34" ht="12" customHeight="1">
      <c r="A1395" s="160"/>
      <c r="B1395" s="155" t="str">
        <f t="array" ref="B1395">IF(LEN(A1395)=0,"",INDEX('Smelter Look-up'!$A:$A,MATCH($A1395,'Smelter Look-up'!$E:$E,0)))</f>
        <v/>
      </c>
      <c r="C1395" s="158" t="str">
        <f t="array" ref="C1395">IF(LEN(A1395)=0,"",INDEX('Smelter Look-up'!$C:$C,MATCH($A1395,'Smelter Look-up'!$E:$E,0)))</f>
        <v/>
      </c>
      <c r="D1395" s="155"/>
      <c r="E1395" s="155" t="str">
        <f ca="1">IF(ISERROR($V1395),"",OFFSET('Smelter Look-up'!$D$4,$V1395-4,0)&amp;"")</f>
        <v/>
      </c>
      <c r="F1395" s="155" t="str">
        <f ca="1">IF(ISERROR($V1395),"",OFFSET('Smelter Look-up'!$E$4,$V1395-4,0))</f>
        <v/>
      </c>
      <c r="G1395" s="155" t="str">
        <f ca="1">IF(C1395=$X$4,IF(ISERROR($V1395),"Enter smelter details","RMI"),IF(ISERROR($V1395),"",OFFSET('Smelter Look-up'!$F$4,$V1395-4,0)))</f>
        <v/>
      </c>
      <c r="H1395" s="156" t="str">
        <f ca="1">IF(ISERROR($V1395),"",OFFSET('Smelter Look-up'!$G$4,$V1395-4,0))</f>
        <v/>
      </c>
      <c r="I1395" s="157" t="str">
        <f ca="1">IF(ISERROR($V1395),"",OFFSET('Smelter Look-up'!$H$4,$V1395-4,0))</f>
        <v/>
      </c>
      <c r="J1395" s="157" t="str">
        <f ca="1">IF(ISERROR($V1395),"",OFFSET('Smelter Look-up'!$I$4,$V1395-4,0))</f>
        <v/>
      </c>
      <c r="K1395" s="158"/>
      <c r="L1395" s="158"/>
      <c r="M1395" s="158"/>
      <c r="N1395" s="158"/>
      <c r="O1395" s="158"/>
      <c r="P1395" s="157"/>
      <c r="Q1395" s="159"/>
      <c r="R1395" s="155" t="str">
        <f ca="1">IF(ISERROR($V1395),"",OFFSET('Smelter Look-up'!$C$4,$V1395-4,0)&amp;"")</f>
        <v/>
      </c>
      <c r="S1395" s="160" t="str">
        <f t="array" aca="1" ref="S1395" ca="1">IF(B1395="","",IF(ISERROR(MATCH($E1395,CL,0)),"Unknown",INDIRECT("'C'!$A$"&amp;MATCH($E1395,CL,0)+1)))</f>
        <v/>
      </c>
      <c r="T1395" s="160" t="str">
        <f t="array" aca="1" ref="T1395" ca="1">IF(B1395="","",IF(ISERROR(MATCH($J1395,SorP!$B$1:$B$6226,0)),"",INDIRECT("'SorP'!$A$"&amp;MATCH($S1395&amp;$J1395,SorP!C:C,0))))</f>
        <v/>
      </c>
      <c r="U1395" s="161"/>
      <c r="V1395" s="151" t="e">
        <f>IF(C1395="",NA(),IF(OR(C1395="Smelter not listed",C1395="Smelter not yet identified"),MATCH($B1395&amp;$D1395,'Smelter Look-up'!$J:$J,0),MATCH($B1395&amp;$C1395,'Smelter Look-up'!$J:$J,0)))</f>
        <v>#N/A</v>
      </c>
      <c r="W1395" s="134"/>
      <c r="X1395" s="134">
        <f t="shared" ca="1" si="16"/>
        <v>0</v>
      </c>
      <c r="Y1395" s="134"/>
      <c r="Z1395" s="134"/>
      <c r="AA1395" s="134"/>
      <c r="AB1395" s="162" t="str">
        <f t="shared" si="17"/>
        <v/>
      </c>
      <c r="AC1395" s="134"/>
      <c r="AD1395" s="134"/>
      <c r="AE1395" s="134"/>
      <c r="AF1395" s="134"/>
      <c r="AG1395" s="134"/>
      <c r="AH1395" s="134"/>
    </row>
    <row r="1396" spans="1:34" ht="12" customHeight="1">
      <c r="A1396" s="160"/>
      <c r="B1396" s="155" t="str">
        <f t="array" ref="B1396">IF(LEN(A1396)=0,"",INDEX('Smelter Look-up'!$A:$A,MATCH($A1396,'Smelter Look-up'!$E:$E,0)))</f>
        <v/>
      </c>
      <c r="C1396" s="158" t="str">
        <f t="array" ref="C1396">IF(LEN(A1396)=0,"",INDEX('Smelter Look-up'!$C:$C,MATCH($A1396,'Smelter Look-up'!$E:$E,0)))</f>
        <v/>
      </c>
      <c r="D1396" s="155"/>
      <c r="E1396" s="155" t="str">
        <f ca="1">IF(ISERROR($V1396),"",OFFSET('Smelter Look-up'!$D$4,$V1396-4,0)&amp;"")</f>
        <v/>
      </c>
      <c r="F1396" s="155" t="str">
        <f ca="1">IF(ISERROR($V1396),"",OFFSET('Smelter Look-up'!$E$4,$V1396-4,0))</f>
        <v/>
      </c>
      <c r="G1396" s="155" t="str">
        <f ca="1">IF(C1396=$X$4,IF(ISERROR($V1396),"Enter smelter details","RMI"),IF(ISERROR($V1396),"",OFFSET('Smelter Look-up'!$F$4,$V1396-4,0)))</f>
        <v/>
      </c>
      <c r="H1396" s="156" t="str">
        <f ca="1">IF(ISERROR($V1396),"",OFFSET('Smelter Look-up'!$G$4,$V1396-4,0))</f>
        <v/>
      </c>
      <c r="I1396" s="157" t="str">
        <f ca="1">IF(ISERROR($V1396),"",OFFSET('Smelter Look-up'!$H$4,$V1396-4,0))</f>
        <v/>
      </c>
      <c r="J1396" s="157" t="str">
        <f ca="1">IF(ISERROR($V1396),"",OFFSET('Smelter Look-up'!$I$4,$V1396-4,0))</f>
        <v/>
      </c>
      <c r="K1396" s="158"/>
      <c r="L1396" s="158"/>
      <c r="M1396" s="158"/>
      <c r="N1396" s="158"/>
      <c r="O1396" s="158"/>
      <c r="P1396" s="157"/>
      <c r="Q1396" s="159"/>
      <c r="R1396" s="155" t="str">
        <f ca="1">IF(ISERROR($V1396),"",OFFSET('Smelter Look-up'!$C$4,$V1396-4,0)&amp;"")</f>
        <v/>
      </c>
      <c r="S1396" s="160" t="str">
        <f t="array" aca="1" ref="S1396" ca="1">IF(B1396="","",IF(ISERROR(MATCH($E1396,CL,0)),"Unknown",INDIRECT("'C'!$A$"&amp;MATCH($E1396,CL,0)+1)))</f>
        <v/>
      </c>
      <c r="T1396" s="160" t="str">
        <f t="array" aca="1" ref="T1396" ca="1">IF(B1396="","",IF(ISERROR(MATCH($J1396,SorP!$B$1:$B$6226,0)),"",INDIRECT("'SorP'!$A$"&amp;MATCH($S1396&amp;$J1396,SorP!C:C,0))))</f>
        <v/>
      </c>
      <c r="U1396" s="161"/>
      <c r="V1396" s="151" t="e">
        <f>IF(C1396="",NA(),IF(OR(C1396="Smelter not listed",C1396="Smelter not yet identified"),MATCH($B1396&amp;$D1396,'Smelter Look-up'!$J:$J,0),MATCH($B1396&amp;$C1396,'Smelter Look-up'!$J:$J,0)))</f>
        <v>#N/A</v>
      </c>
      <c r="W1396" s="134"/>
      <c r="X1396" s="134">
        <f t="shared" ca="1" si="16"/>
        <v>0</v>
      </c>
      <c r="Y1396" s="134"/>
      <c r="Z1396" s="134"/>
      <c r="AA1396" s="134"/>
      <c r="AB1396" s="162" t="str">
        <f t="shared" si="17"/>
        <v/>
      </c>
      <c r="AC1396" s="134"/>
      <c r="AD1396" s="134"/>
      <c r="AE1396" s="134"/>
      <c r="AF1396" s="134"/>
      <c r="AG1396" s="134"/>
      <c r="AH1396" s="134"/>
    </row>
    <row r="1397" spans="1:34" ht="12" customHeight="1">
      <c r="A1397" s="160"/>
      <c r="B1397" s="155" t="str">
        <f t="array" ref="B1397">IF(LEN(A1397)=0,"",INDEX('Smelter Look-up'!$A:$A,MATCH($A1397,'Smelter Look-up'!$E:$E,0)))</f>
        <v/>
      </c>
      <c r="C1397" s="158" t="str">
        <f t="array" ref="C1397">IF(LEN(A1397)=0,"",INDEX('Smelter Look-up'!$C:$C,MATCH($A1397,'Smelter Look-up'!$E:$E,0)))</f>
        <v/>
      </c>
      <c r="D1397" s="155"/>
      <c r="E1397" s="155" t="str">
        <f ca="1">IF(ISERROR($V1397),"",OFFSET('Smelter Look-up'!$D$4,$V1397-4,0)&amp;"")</f>
        <v/>
      </c>
      <c r="F1397" s="155" t="str">
        <f ca="1">IF(ISERROR($V1397),"",OFFSET('Smelter Look-up'!$E$4,$V1397-4,0))</f>
        <v/>
      </c>
      <c r="G1397" s="155" t="str">
        <f ca="1">IF(C1397=$X$4,IF(ISERROR($V1397),"Enter smelter details","RMI"),IF(ISERROR($V1397),"",OFFSET('Smelter Look-up'!$F$4,$V1397-4,0)))</f>
        <v/>
      </c>
      <c r="H1397" s="156" t="str">
        <f ca="1">IF(ISERROR($V1397),"",OFFSET('Smelter Look-up'!$G$4,$V1397-4,0))</f>
        <v/>
      </c>
      <c r="I1397" s="157" t="str">
        <f ca="1">IF(ISERROR($V1397),"",OFFSET('Smelter Look-up'!$H$4,$V1397-4,0))</f>
        <v/>
      </c>
      <c r="J1397" s="157" t="str">
        <f ca="1">IF(ISERROR($V1397),"",OFFSET('Smelter Look-up'!$I$4,$V1397-4,0))</f>
        <v/>
      </c>
      <c r="K1397" s="158"/>
      <c r="L1397" s="158"/>
      <c r="M1397" s="158"/>
      <c r="N1397" s="158"/>
      <c r="O1397" s="158"/>
      <c r="P1397" s="157"/>
      <c r="Q1397" s="159"/>
      <c r="R1397" s="155" t="str">
        <f ca="1">IF(ISERROR($V1397),"",OFFSET('Smelter Look-up'!$C$4,$V1397-4,0)&amp;"")</f>
        <v/>
      </c>
      <c r="S1397" s="160" t="str">
        <f t="array" aca="1" ref="S1397" ca="1">IF(B1397="","",IF(ISERROR(MATCH($E1397,CL,0)),"Unknown",INDIRECT("'C'!$A$"&amp;MATCH($E1397,CL,0)+1)))</f>
        <v/>
      </c>
      <c r="T1397" s="160" t="str">
        <f t="array" aca="1" ref="T1397" ca="1">IF(B1397="","",IF(ISERROR(MATCH($J1397,SorP!$B$1:$B$6226,0)),"",INDIRECT("'SorP'!$A$"&amp;MATCH($S1397&amp;$J1397,SorP!C:C,0))))</f>
        <v/>
      </c>
      <c r="U1397" s="161"/>
      <c r="V1397" s="151" t="e">
        <f>IF(C1397="",NA(),IF(OR(C1397="Smelter not listed",C1397="Smelter not yet identified"),MATCH($B1397&amp;$D1397,'Smelter Look-up'!$J:$J,0),MATCH($B1397&amp;$C1397,'Smelter Look-up'!$J:$J,0)))</f>
        <v>#N/A</v>
      </c>
      <c r="W1397" s="134"/>
      <c r="X1397" s="134">
        <f t="shared" ca="1" si="16"/>
        <v>0</v>
      </c>
      <c r="Y1397" s="134"/>
      <c r="Z1397" s="134"/>
      <c r="AA1397" s="134"/>
      <c r="AB1397" s="162" t="str">
        <f t="shared" si="17"/>
        <v/>
      </c>
      <c r="AC1397" s="134"/>
      <c r="AD1397" s="134"/>
      <c r="AE1397" s="134"/>
      <c r="AF1397" s="134"/>
      <c r="AG1397" s="134"/>
      <c r="AH1397" s="134"/>
    </row>
    <row r="1398" spans="1:34" ht="12" customHeight="1">
      <c r="A1398" s="160"/>
      <c r="B1398" s="155" t="str">
        <f t="array" ref="B1398">IF(LEN(A1398)=0,"",INDEX('Smelter Look-up'!$A:$A,MATCH($A1398,'Smelter Look-up'!$E:$E,0)))</f>
        <v/>
      </c>
      <c r="C1398" s="158" t="str">
        <f t="array" ref="C1398">IF(LEN(A1398)=0,"",INDEX('Smelter Look-up'!$C:$C,MATCH($A1398,'Smelter Look-up'!$E:$E,0)))</f>
        <v/>
      </c>
      <c r="D1398" s="155"/>
      <c r="E1398" s="155" t="str">
        <f ca="1">IF(ISERROR($V1398),"",OFFSET('Smelter Look-up'!$D$4,$V1398-4,0)&amp;"")</f>
        <v/>
      </c>
      <c r="F1398" s="155" t="str">
        <f ca="1">IF(ISERROR($V1398),"",OFFSET('Smelter Look-up'!$E$4,$V1398-4,0))</f>
        <v/>
      </c>
      <c r="G1398" s="155" t="str">
        <f ca="1">IF(C1398=$X$4,IF(ISERROR($V1398),"Enter smelter details","RMI"),IF(ISERROR($V1398),"",OFFSET('Smelter Look-up'!$F$4,$V1398-4,0)))</f>
        <v/>
      </c>
      <c r="H1398" s="156" t="str">
        <f ca="1">IF(ISERROR($V1398),"",OFFSET('Smelter Look-up'!$G$4,$V1398-4,0))</f>
        <v/>
      </c>
      <c r="I1398" s="157" t="str">
        <f ca="1">IF(ISERROR($V1398),"",OFFSET('Smelter Look-up'!$H$4,$V1398-4,0))</f>
        <v/>
      </c>
      <c r="J1398" s="157" t="str">
        <f ca="1">IF(ISERROR($V1398),"",OFFSET('Smelter Look-up'!$I$4,$V1398-4,0))</f>
        <v/>
      </c>
      <c r="K1398" s="158"/>
      <c r="L1398" s="158"/>
      <c r="M1398" s="158"/>
      <c r="N1398" s="158"/>
      <c r="O1398" s="158"/>
      <c r="P1398" s="157"/>
      <c r="Q1398" s="159"/>
      <c r="R1398" s="155" t="str">
        <f ca="1">IF(ISERROR($V1398),"",OFFSET('Smelter Look-up'!$C$4,$V1398-4,0)&amp;"")</f>
        <v/>
      </c>
      <c r="S1398" s="160" t="str">
        <f t="array" aca="1" ref="S1398" ca="1">IF(B1398="","",IF(ISERROR(MATCH($E1398,CL,0)),"Unknown",INDIRECT("'C'!$A$"&amp;MATCH($E1398,CL,0)+1)))</f>
        <v/>
      </c>
      <c r="T1398" s="160" t="str">
        <f t="array" aca="1" ref="T1398" ca="1">IF(B1398="","",IF(ISERROR(MATCH($J1398,SorP!$B$1:$B$6226,0)),"",INDIRECT("'SorP'!$A$"&amp;MATCH($S1398&amp;$J1398,SorP!C:C,0))))</f>
        <v/>
      </c>
      <c r="U1398" s="161"/>
      <c r="V1398" s="151" t="e">
        <f>IF(C1398="",NA(),IF(OR(C1398="Smelter not listed",C1398="Smelter not yet identified"),MATCH($B1398&amp;$D1398,'Smelter Look-up'!$J:$J,0),MATCH($B1398&amp;$C1398,'Smelter Look-up'!$J:$J,0)))</f>
        <v>#N/A</v>
      </c>
      <c r="W1398" s="134"/>
      <c r="X1398" s="134">
        <f t="shared" ca="1" si="16"/>
        <v>0</v>
      </c>
      <c r="Y1398" s="134"/>
      <c r="Z1398" s="134"/>
      <c r="AA1398" s="134"/>
      <c r="AB1398" s="162" t="str">
        <f t="shared" si="17"/>
        <v/>
      </c>
      <c r="AC1398" s="134"/>
      <c r="AD1398" s="134"/>
      <c r="AE1398" s="134"/>
      <c r="AF1398" s="134"/>
      <c r="AG1398" s="134"/>
      <c r="AH1398" s="134"/>
    </row>
    <row r="1399" spans="1:34" ht="12" customHeight="1">
      <c r="A1399" s="160"/>
      <c r="B1399" s="155" t="str">
        <f t="array" ref="B1399">IF(LEN(A1399)=0,"",INDEX('Smelter Look-up'!$A:$A,MATCH($A1399,'Smelter Look-up'!$E:$E,0)))</f>
        <v/>
      </c>
      <c r="C1399" s="158" t="str">
        <f t="array" ref="C1399">IF(LEN(A1399)=0,"",INDEX('Smelter Look-up'!$C:$C,MATCH($A1399,'Smelter Look-up'!$E:$E,0)))</f>
        <v/>
      </c>
      <c r="D1399" s="155"/>
      <c r="E1399" s="155" t="str">
        <f ca="1">IF(ISERROR($V1399),"",OFFSET('Smelter Look-up'!$D$4,$V1399-4,0)&amp;"")</f>
        <v/>
      </c>
      <c r="F1399" s="155" t="str">
        <f ca="1">IF(ISERROR($V1399),"",OFFSET('Smelter Look-up'!$E$4,$V1399-4,0))</f>
        <v/>
      </c>
      <c r="G1399" s="155" t="str">
        <f ca="1">IF(C1399=$X$4,IF(ISERROR($V1399),"Enter smelter details","RMI"),IF(ISERROR($V1399),"",OFFSET('Smelter Look-up'!$F$4,$V1399-4,0)))</f>
        <v/>
      </c>
      <c r="H1399" s="156" t="str">
        <f ca="1">IF(ISERROR($V1399),"",OFFSET('Smelter Look-up'!$G$4,$V1399-4,0))</f>
        <v/>
      </c>
      <c r="I1399" s="157" t="str">
        <f ca="1">IF(ISERROR($V1399),"",OFFSET('Smelter Look-up'!$H$4,$V1399-4,0))</f>
        <v/>
      </c>
      <c r="J1399" s="157" t="str">
        <f ca="1">IF(ISERROR($V1399),"",OFFSET('Smelter Look-up'!$I$4,$V1399-4,0))</f>
        <v/>
      </c>
      <c r="K1399" s="158"/>
      <c r="L1399" s="158"/>
      <c r="M1399" s="158"/>
      <c r="N1399" s="158"/>
      <c r="O1399" s="158"/>
      <c r="P1399" s="157"/>
      <c r="Q1399" s="159"/>
      <c r="R1399" s="155" t="str">
        <f ca="1">IF(ISERROR($V1399),"",OFFSET('Smelter Look-up'!$C$4,$V1399-4,0)&amp;"")</f>
        <v/>
      </c>
      <c r="S1399" s="160" t="str">
        <f t="array" aca="1" ref="S1399" ca="1">IF(B1399="","",IF(ISERROR(MATCH($E1399,CL,0)),"Unknown",INDIRECT("'C'!$A$"&amp;MATCH($E1399,CL,0)+1)))</f>
        <v/>
      </c>
      <c r="T1399" s="160" t="str">
        <f t="array" aca="1" ref="T1399" ca="1">IF(B1399="","",IF(ISERROR(MATCH($J1399,SorP!$B$1:$B$6226,0)),"",INDIRECT("'SorP'!$A$"&amp;MATCH($S1399&amp;$J1399,SorP!C:C,0))))</f>
        <v/>
      </c>
      <c r="U1399" s="161"/>
      <c r="V1399" s="151" t="e">
        <f>IF(C1399="",NA(),IF(OR(C1399="Smelter not listed",C1399="Smelter not yet identified"),MATCH($B1399&amp;$D1399,'Smelter Look-up'!$J:$J,0),MATCH($B1399&amp;$C1399,'Smelter Look-up'!$J:$J,0)))</f>
        <v>#N/A</v>
      </c>
      <c r="W1399" s="134"/>
      <c r="X1399" s="134">
        <f t="shared" ca="1" si="16"/>
        <v>0</v>
      </c>
      <c r="Y1399" s="134"/>
      <c r="Z1399" s="134"/>
      <c r="AA1399" s="134"/>
      <c r="AB1399" s="162" t="str">
        <f t="shared" si="17"/>
        <v/>
      </c>
      <c r="AC1399" s="134"/>
      <c r="AD1399" s="134"/>
      <c r="AE1399" s="134"/>
      <c r="AF1399" s="134"/>
      <c r="AG1399" s="134"/>
      <c r="AH1399" s="134"/>
    </row>
    <row r="1400" spans="1:34" ht="12" customHeight="1">
      <c r="A1400" s="160"/>
      <c r="B1400" s="155" t="str">
        <f t="array" ref="B1400">IF(LEN(A1400)=0,"",INDEX('Smelter Look-up'!$A:$A,MATCH($A1400,'Smelter Look-up'!$E:$E,0)))</f>
        <v/>
      </c>
      <c r="C1400" s="158" t="str">
        <f t="array" ref="C1400">IF(LEN(A1400)=0,"",INDEX('Smelter Look-up'!$C:$C,MATCH($A1400,'Smelter Look-up'!$E:$E,0)))</f>
        <v/>
      </c>
      <c r="D1400" s="155"/>
      <c r="E1400" s="155" t="str">
        <f ca="1">IF(ISERROR($V1400),"",OFFSET('Smelter Look-up'!$D$4,$V1400-4,0)&amp;"")</f>
        <v/>
      </c>
      <c r="F1400" s="155" t="str">
        <f ca="1">IF(ISERROR($V1400),"",OFFSET('Smelter Look-up'!$E$4,$V1400-4,0))</f>
        <v/>
      </c>
      <c r="G1400" s="155" t="str">
        <f ca="1">IF(C1400=$X$4,IF(ISERROR($V1400),"Enter smelter details","RMI"),IF(ISERROR($V1400),"",OFFSET('Smelter Look-up'!$F$4,$V1400-4,0)))</f>
        <v/>
      </c>
      <c r="H1400" s="156" t="str">
        <f ca="1">IF(ISERROR($V1400),"",OFFSET('Smelter Look-up'!$G$4,$V1400-4,0))</f>
        <v/>
      </c>
      <c r="I1400" s="157" t="str">
        <f ca="1">IF(ISERROR($V1400),"",OFFSET('Smelter Look-up'!$H$4,$V1400-4,0))</f>
        <v/>
      </c>
      <c r="J1400" s="157" t="str">
        <f ca="1">IF(ISERROR($V1400),"",OFFSET('Smelter Look-up'!$I$4,$V1400-4,0))</f>
        <v/>
      </c>
      <c r="K1400" s="158"/>
      <c r="L1400" s="158"/>
      <c r="M1400" s="158"/>
      <c r="N1400" s="158"/>
      <c r="O1400" s="158"/>
      <c r="P1400" s="157"/>
      <c r="Q1400" s="159"/>
      <c r="R1400" s="155" t="str">
        <f ca="1">IF(ISERROR($V1400),"",OFFSET('Smelter Look-up'!$C$4,$V1400-4,0)&amp;"")</f>
        <v/>
      </c>
      <c r="S1400" s="160" t="str">
        <f t="array" aca="1" ref="S1400" ca="1">IF(B1400="","",IF(ISERROR(MATCH($E1400,CL,0)),"Unknown",INDIRECT("'C'!$A$"&amp;MATCH($E1400,CL,0)+1)))</f>
        <v/>
      </c>
      <c r="T1400" s="160" t="str">
        <f t="array" aca="1" ref="T1400" ca="1">IF(B1400="","",IF(ISERROR(MATCH($J1400,SorP!$B$1:$B$6226,0)),"",INDIRECT("'SorP'!$A$"&amp;MATCH($S1400&amp;$J1400,SorP!C:C,0))))</f>
        <v/>
      </c>
      <c r="U1400" s="161"/>
      <c r="V1400" s="151" t="e">
        <f>IF(C1400="",NA(),IF(OR(C1400="Smelter not listed",C1400="Smelter not yet identified"),MATCH($B1400&amp;$D1400,'Smelter Look-up'!$J:$J,0),MATCH($B1400&amp;$C1400,'Smelter Look-up'!$J:$J,0)))</f>
        <v>#N/A</v>
      </c>
      <c r="W1400" s="134"/>
      <c r="X1400" s="134">
        <f t="shared" ca="1" si="16"/>
        <v>0</v>
      </c>
      <c r="Y1400" s="134"/>
      <c r="Z1400" s="134"/>
      <c r="AA1400" s="134"/>
      <c r="AB1400" s="162" t="str">
        <f t="shared" si="17"/>
        <v/>
      </c>
      <c r="AC1400" s="134"/>
      <c r="AD1400" s="134"/>
      <c r="AE1400" s="134"/>
      <c r="AF1400" s="134"/>
      <c r="AG1400" s="134"/>
      <c r="AH1400" s="134"/>
    </row>
    <row r="1401" spans="1:34" ht="12" customHeight="1">
      <c r="A1401" s="160"/>
      <c r="B1401" s="155" t="str">
        <f t="array" ref="B1401">IF(LEN(A1401)=0,"",INDEX('Smelter Look-up'!$A:$A,MATCH($A1401,'Smelter Look-up'!$E:$E,0)))</f>
        <v/>
      </c>
      <c r="C1401" s="158" t="str">
        <f t="array" ref="C1401">IF(LEN(A1401)=0,"",INDEX('Smelter Look-up'!$C:$C,MATCH($A1401,'Smelter Look-up'!$E:$E,0)))</f>
        <v/>
      </c>
      <c r="D1401" s="155"/>
      <c r="E1401" s="155" t="str">
        <f ca="1">IF(ISERROR($V1401),"",OFFSET('Smelter Look-up'!$D$4,$V1401-4,0)&amp;"")</f>
        <v/>
      </c>
      <c r="F1401" s="155" t="str">
        <f ca="1">IF(ISERROR($V1401),"",OFFSET('Smelter Look-up'!$E$4,$V1401-4,0))</f>
        <v/>
      </c>
      <c r="G1401" s="155" t="str">
        <f ca="1">IF(C1401=$X$4,IF(ISERROR($V1401),"Enter smelter details","RMI"),IF(ISERROR($V1401),"",OFFSET('Smelter Look-up'!$F$4,$V1401-4,0)))</f>
        <v/>
      </c>
      <c r="H1401" s="156" t="str">
        <f ca="1">IF(ISERROR($V1401),"",OFFSET('Smelter Look-up'!$G$4,$V1401-4,0))</f>
        <v/>
      </c>
      <c r="I1401" s="157" t="str">
        <f ca="1">IF(ISERROR($V1401),"",OFFSET('Smelter Look-up'!$H$4,$V1401-4,0))</f>
        <v/>
      </c>
      <c r="J1401" s="157" t="str">
        <f ca="1">IF(ISERROR($V1401),"",OFFSET('Smelter Look-up'!$I$4,$V1401-4,0))</f>
        <v/>
      </c>
      <c r="K1401" s="158"/>
      <c r="L1401" s="158"/>
      <c r="M1401" s="158"/>
      <c r="N1401" s="158"/>
      <c r="O1401" s="158"/>
      <c r="P1401" s="157"/>
      <c r="Q1401" s="159"/>
      <c r="R1401" s="155" t="str">
        <f ca="1">IF(ISERROR($V1401),"",OFFSET('Smelter Look-up'!$C$4,$V1401-4,0)&amp;"")</f>
        <v/>
      </c>
      <c r="S1401" s="160" t="str">
        <f t="array" aca="1" ref="S1401" ca="1">IF(B1401="","",IF(ISERROR(MATCH($E1401,CL,0)),"Unknown",INDIRECT("'C'!$A$"&amp;MATCH($E1401,CL,0)+1)))</f>
        <v/>
      </c>
      <c r="T1401" s="160" t="str">
        <f t="array" aca="1" ref="T1401" ca="1">IF(B1401="","",IF(ISERROR(MATCH($J1401,SorP!$B$1:$B$6226,0)),"",INDIRECT("'SorP'!$A$"&amp;MATCH($S1401&amp;$J1401,SorP!C:C,0))))</f>
        <v/>
      </c>
      <c r="U1401" s="161"/>
      <c r="V1401" s="151" t="e">
        <f>IF(C1401="",NA(),IF(OR(C1401="Smelter not listed",C1401="Smelter not yet identified"),MATCH($B1401&amp;$D1401,'Smelter Look-up'!$J:$J,0),MATCH($B1401&amp;$C1401,'Smelter Look-up'!$J:$J,0)))</f>
        <v>#N/A</v>
      </c>
      <c r="W1401" s="134"/>
      <c r="X1401" s="134">
        <f t="shared" ca="1" si="16"/>
        <v>0</v>
      </c>
      <c r="Y1401" s="134"/>
      <c r="Z1401" s="134"/>
      <c r="AA1401" s="134"/>
      <c r="AB1401" s="162" t="str">
        <f t="shared" si="17"/>
        <v/>
      </c>
      <c r="AC1401" s="134"/>
      <c r="AD1401" s="134"/>
      <c r="AE1401" s="134"/>
      <c r="AF1401" s="134"/>
      <c r="AG1401" s="134"/>
      <c r="AH1401" s="134"/>
    </row>
    <row r="1402" spans="1:34" ht="12" customHeight="1">
      <c r="A1402" s="160"/>
      <c r="B1402" s="155" t="str">
        <f t="array" ref="B1402">IF(LEN(A1402)=0,"",INDEX('Smelter Look-up'!$A:$A,MATCH($A1402,'Smelter Look-up'!$E:$E,0)))</f>
        <v/>
      </c>
      <c r="C1402" s="158" t="str">
        <f t="array" ref="C1402">IF(LEN(A1402)=0,"",INDEX('Smelter Look-up'!$C:$C,MATCH($A1402,'Smelter Look-up'!$E:$E,0)))</f>
        <v/>
      </c>
      <c r="D1402" s="155"/>
      <c r="E1402" s="155" t="str">
        <f ca="1">IF(ISERROR($V1402),"",OFFSET('Smelter Look-up'!$D$4,$V1402-4,0)&amp;"")</f>
        <v/>
      </c>
      <c r="F1402" s="155" t="str">
        <f ca="1">IF(ISERROR($V1402),"",OFFSET('Smelter Look-up'!$E$4,$V1402-4,0))</f>
        <v/>
      </c>
      <c r="G1402" s="155" t="str">
        <f ca="1">IF(C1402=$X$4,IF(ISERROR($V1402),"Enter smelter details","RMI"),IF(ISERROR($V1402),"",OFFSET('Smelter Look-up'!$F$4,$V1402-4,0)))</f>
        <v/>
      </c>
      <c r="H1402" s="156" t="str">
        <f ca="1">IF(ISERROR($V1402),"",OFFSET('Smelter Look-up'!$G$4,$V1402-4,0))</f>
        <v/>
      </c>
      <c r="I1402" s="157" t="str">
        <f ca="1">IF(ISERROR($V1402),"",OFFSET('Smelter Look-up'!$H$4,$V1402-4,0))</f>
        <v/>
      </c>
      <c r="J1402" s="157" t="str">
        <f ca="1">IF(ISERROR($V1402),"",OFFSET('Smelter Look-up'!$I$4,$V1402-4,0))</f>
        <v/>
      </c>
      <c r="K1402" s="158"/>
      <c r="L1402" s="158"/>
      <c r="M1402" s="158"/>
      <c r="N1402" s="158"/>
      <c r="O1402" s="158"/>
      <c r="P1402" s="157"/>
      <c r="Q1402" s="159"/>
      <c r="R1402" s="155" t="str">
        <f ca="1">IF(ISERROR($V1402),"",OFFSET('Smelter Look-up'!$C$4,$V1402-4,0)&amp;"")</f>
        <v/>
      </c>
      <c r="S1402" s="160" t="str">
        <f t="array" aca="1" ref="S1402" ca="1">IF(B1402="","",IF(ISERROR(MATCH($E1402,CL,0)),"Unknown",INDIRECT("'C'!$A$"&amp;MATCH($E1402,CL,0)+1)))</f>
        <v/>
      </c>
      <c r="T1402" s="160" t="str">
        <f t="array" aca="1" ref="T1402" ca="1">IF(B1402="","",IF(ISERROR(MATCH($J1402,SorP!$B$1:$B$6226,0)),"",INDIRECT("'SorP'!$A$"&amp;MATCH($S1402&amp;$J1402,SorP!C:C,0))))</f>
        <v/>
      </c>
      <c r="U1402" s="161"/>
      <c r="V1402" s="151" t="e">
        <f>IF(C1402="",NA(),IF(OR(C1402="Smelter not listed",C1402="Smelter not yet identified"),MATCH($B1402&amp;$D1402,'Smelter Look-up'!$J:$J,0),MATCH($B1402&amp;$C1402,'Smelter Look-up'!$J:$J,0)))</f>
        <v>#N/A</v>
      </c>
      <c r="W1402" s="134"/>
      <c r="X1402" s="134">
        <f t="shared" ca="1" si="16"/>
        <v>0</v>
      </c>
      <c r="Y1402" s="134"/>
      <c r="Z1402" s="134"/>
      <c r="AA1402" s="134"/>
      <c r="AB1402" s="162" t="str">
        <f t="shared" si="17"/>
        <v/>
      </c>
      <c r="AC1402" s="134"/>
      <c r="AD1402" s="134"/>
      <c r="AE1402" s="134"/>
      <c r="AF1402" s="134"/>
      <c r="AG1402" s="134"/>
      <c r="AH1402" s="134"/>
    </row>
    <row r="1403" spans="1:34" ht="12" customHeight="1">
      <c r="A1403" s="160"/>
      <c r="B1403" s="155" t="str">
        <f t="array" ref="B1403">IF(LEN(A1403)=0,"",INDEX('Smelter Look-up'!$A:$A,MATCH($A1403,'Smelter Look-up'!$E:$E,0)))</f>
        <v/>
      </c>
      <c r="C1403" s="158" t="str">
        <f t="array" ref="C1403">IF(LEN(A1403)=0,"",INDEX('Smelter Look-up'!$C:$C,MATCH($A1403,'Smelter Look-up'!$E:$E,0)))</f>
        <v/>
      </c>
      <c r="D1403" s="155"/>
      <c r="E1403" s="155" t="str">
        <f ca="1">IF(ISERROR($V1403),"",OFFSET('Smelter Look-up'!$D$4,$V1403-4,0)&amp;"")</f>
        <v/>
      </c>
      <c r="F1403" s="155" t="str">
        <f ca="1">IF(ISERROR($V1403),"",OFFSET('Smelter Look-up'!$E$4,$V1403-4,0))</f>
        <v/>
      </c>
      <c r="G1403" s="155" t="str">
        <f ca="1">IF(C1403=$X$4,IF(ISERROR($V1403),"Enter smelter details","RMI"),IF(ISERROR($V1403),"",OFFSET('Smelter Look-up'!$F$4,$V1403-4,0)))</f>
        <v/>
      </c>
      <c r="H1403" s="156" t="str">
        <f ca="1">IF(ISERROR($V1403),"",OFFSET('Smelter Look-up'!$G$4,$V1403-4,0))</f>
        <v/>
      </c>
      <c r="I1403" s="157" t="str">
        <f ca="1">IF(ISERROR($V1403),"",OFFSET('Smelter Look-up'!$H$4,$V1403-4,0))</f>
        <v/>
      </c>
      <c r="J1403" s="157" t="str">
        <f ca="1">IF(ISERROR($V1403),"",OFFSET('Smelter Look-up'!$I$4,$V1403-4,0))</f>
        <v/>
      </c>
      <c r="K1403" s="158"/>
      <c r="L1403" s="158"/>
      <c r="M1403" s="158"/>
      <c r="N1403" s="158"/>
      <c r="O1403" s="158"/>
      <c r="P1403" s="157"/>
      <c r="Q1403" s="159"/>
      <c r="R1403" s="155" t="str">
        <f ca="1">IF(ISERROR($V1403),"",OFFSET('Smelter Look-up'!$C$4,$V1403-4,0)&amp;"")</f>
        <v/>
      </c>
      <c r="S1403" s="160" t="str">
        <f t="array" aca="1" ref="S1403" ca="1">IF(B1403="","",IF(ISERROR(MATCH($E1403,CL,0)),"Unknown",INDIRECT("'C'!$A$"&amp;MATCH($E1403,CL,0)+1)))</f>
        <v/>
      </c>
      <c r="T1403" s="160" t="str">
        <f t="array" aca="1" ref="T1403" ca="1">IF(B1403="","",IF(ISERROR(MATCH($J1403,SorP!$B$1:$B$6226,0)),"",INDIRECT("'SorP'!$A$"&amp;MATCH($S1403&amp;$J1403,SorP!C:C,0))))</f>
        <v/>
      </c>
      <c r="U1403" s="161"/>
      <c r="V1403" s="151" t="e">
        <f>IF(C1403="",NA(),IF(OR(C1403="Smelter not listed",C1403="Smelter not yet identified"),MATCH($B1403&amp;$D1403,'Smelter Look-up'!$J:$J,0),MATCH($B1403&amp;$C1403,'Smelter Look-up'!$J:$J,0)))</f>
        <v>#N/A</v>
      </c>
      <c r="W1403" s="134"/>
      <c r="X1403" s="134">
        <f t="shared" ca="1" si="16"/>
        <v>0</v>
      </c>
      <c r="Y1403" s="134"/>
      <c r="Z1403" s="134"/>
      <c r="AA1403" s="134"/>
      <c r="AB1403" s="162" t="str">
        <f t="shared" si="17"/>
        <v/>
      </c>
      <c r="AC1403" s="134"/>
      <c r="AD1403" s="134"/>
      <c r="AE1403" s="134"/>
      <c r="AF1403" s="134"/>
      <c r="AG1403" s="134"/>
      <c r="AH1403" s="134"/>
    </row>
    <row r="1404" spans="1:34" ht="12" customHeight="1">
      <c r="A1404" s="160"/>
      <c r="B1404" s="155" t="str">
        <f t="array" ref="B1404">IF(LEN(A1404)=0,"",INDEX('Smelter Look-up'!$A:$A,MATCH($A1404,'Smelter Look-up'!$E:$E,0)))</f>
        <v/>
      </c>
      <c r="C1404" s="158" t="str">
        <f t="array" ref="C1404">IF(LEN(A1404)=0,"",INDEX('Smelter Look-up'!$C:$C,MATCH($A1404,'Smelter Look-up'!$E:$E,0)))</f>
        <v/>
      </c>
      <c r="D1404" s="155"/>
      <c r="E1404" s="155" t="str">
        <f ca="1">IF(ISERROR($V1404),"",OFFSET('Smelter Look-up'!$D$4,$V1404-4,0)&amp;"")</f>
        <v/>
      </c>
      <c r="F1404" s="155" t="str">
        <f ca="1">IF(ISERROR($V1404),"",OFFSET('Smelter Look-up'!$E$4,$V1404-4,0))</f>
        <v/>
      </c>
      <c r="G1404" s="155" t="str">
        <f ca="1">IF(C1404=$X$4,IF(ISERROR($V1404),"Enter smelter details","RMI"),IF(ISERROR($V1404),"",OFFSET('Smelter Look-up'!$F$4,$V1404-4,0)))</f>
        <v/>
      </c>
      <c r="H1404" s="156" t="str">
        <f ca="1">IF(ISERROR($V1404),"",OFFSET('Smelter Look-up'!$G$4,$V1404-4,0))</f>
        <v/>
      </c>
      <c r="I1404" s="157" t="str">
        <f ca="1">IF(ISERROR($V1404),"",OFFSET('Smelter Look-up'!$H$4,$V1404-4,0))</f>
        <v/>
      </c>
      <c r="J1404" s="157" t="str">
        <f ca="1">IF(ISERROR($V1404),"",OFFSET('Smelter Look-up'!$I$4,$V1404-4,0))</f>
        <v/>
      </c>
      <c r="K1404" s="158"/>
      <c r="L1404" s="158"/>
      <c r="M1404" s="158"/>
      <c r="N1404" s="158"/>
      <c r="O1404" s="158"/>
      <c r="P1404" s="157"/>
      <c r="Q1404" s="159"/>
      <c r="R1404" s="155" t="str">
        <f ca="1">IF(ISERROR($V1404),"",OFFSET('Smelter Look-up'!$C$4,$V1404-4,0)&amp;"")</f>
        <v/>
      </c>
      <c r="S1404" s="160" t="str">
        <f t="array" aca="1" ref="S1404" ca="1">IF(B1404="","",IF(ISERROR(MATCH($E1404,CL,0)),"Unknown",INDIRECT("'C'!$A$"&amp;MATCH($E1404,CL,0)+1)))</f>
        <v/>
      </c>
      <c r="T1404" s="160" t="str">
        <f t="array" aca="1" ref="T1404" ca="1">IF(B1404="","",IF(ISERROR(MATCH($J1404,SorP!$B$1:$B$6226,0)),"",INDIRECT("'SorP'!$A$"&amp;MATCH($S1404&amp;$J1404,SorP!C:C,0))))</f>
        <v/>
      </c>
      <c r="U1404" s="161"/>
      <c r="V1404" s="151" t="e">
        <f>IF(C1404="",NA(),IF(OR(C1404="Smelter not listed",C1404="Smelter not yet identified"),MATCH($B1404&amp;$D1404,'Smelter Look-up'!$J:$J,0),MATCH($B1404&amp;$C1404,'Smelter Look-up'!$J:$J,0)))</f>
        <v>#N/A</v>
      </c>
      <c r="W1404" s="134"/>
      <c r="X1404" s="134">
        <f t="shared" ca="1" si="16"/>
        <v>0</v>
      </c>
      <c r="Y1404" s="134"/>
      <c r="Z1404" s="134"/>
      <c r="AA1404" s="134"/>
      <c r="AB1404" s="162" t="str">
        <f t="shared" si="17"/>
        <v/>
      </c>
      <c r="AC1404" s="134"/>
      <c r="AD1404" s="134"/>
      <c r="AE1404" s="134"/>
      <c r="AF1404" s="134"/>
      <c r="AG1404" s="134"/>
      <c r="AH1404" s="134"/>
    </row>
    <row r="1405" spans="1:34" ht="12" customHeight="1">
      <c r="A1405" s="160"/>
      <c r="B1405" s="155" t="str">
        <f t="array" ref="B1405">IF(LEN(A1405)=0,"",INDEX('Smelter Look-up'!$A:$A,MATCH($A1405,'Smelter Look-up'!$E:$E,0)))</f>
        <v/>
      </c>
      <c r="C1405" s="158" t="str">
        <f t="array" ref="C1405">IF(LEN(A1405)=0,"",INDEX('Smelter Look-up'!$C:$C,MATCH($A1405,'Smelter Look-up'!$E:$E,0)))</f>
        <v/>
      </c>
      <c r="D1405" s="155"/>
      <c r="E1405" s="155" t="str">
        <f ca="1">IF(ISERROR($V1405),"",OFFSET('Smelter Look-up'!$D$4,$V1405-4,0)&amp;"")</f>
        <v/>
      </c>
      <c r="F1405" s="155" t="str">
        <f ca="1">IF(ISERROR($V1405),"",OFFSET('Smelter Look-up'!$E$4,$V1405-4,0))</f>
        <v/>
      </c>
      <c r="G1405" s="155" t="str">
        <f ca="1">IF(C1405=$X$4,IF(ISERROR($V1405),"Enter smelter details","RMI"),IF(ISERROR($V1405),"",OFFSET('Smelter Look-up'!$F$4,$V1405-4,0)))</f>
        <v/>
      </c>
      <c r="H1405" s="156" t="str">
        <f ca="1">IF(ISERROR($V1405),"",OFFSET('Smelter Look-up'!$G$4,$V1405-4,0))</f>
        <v/>
      </c>
      <c r="I1405" s="157" t="str">
        <f ca="1">IF(ISERROR($V1405),"",OFFSET('Smelter Look-up'!$H$4,$V1405-4,0))</f>
        <v/>
      </c>
      <c r="J1405" s="157" t="str">
        <f ca="1">IF(ISERROR($V1405),"",OFFSET('Smelter Look-up'!$I$4,$V1405-4,0))</f>
        <v/>
      </c>
      <c r="K1405" s="158"/>
      <c r="L1405" s="158"/>
      <c r="M1405" s="158"/>
      <c r="N1405" s="158"/>
      <c r="O1405" s="158"/>
      <c r="P1405" s="157"/>
      <c r="Q1405" s="159"/>
      <c r="R1405" s="155" t="str">
        <f ca="1">IF(ISERROR($V1405),"",OFFSET('Smelter Look-up'!$C$4,$V1405-4,0)&amp;"")</f>
        <v/>
      </c>
      <c r="S1405" s="160" t="str">
        <f t="array" aca="1" ref="S1405" ca="1">IF(B1405="","",IF(ISERROR(MATCH($E1405,CL,0)),"Unknown",INDIRECT("'C'!$A$"&amp;MATCH($E1405,CL,0)+1)))</f>
        <v/>
      </c>
      <c r="T1405" s="160" t="str">
        <f t="array" aca="1" ref="T1405" ca="1">IF(B1405="","",IF(ISERROR(MATCH($J1405,SorP!$B$1:$B$6226,0)),"",INDIRECT("'SorP'!$A$"&amp;MATCH($S1405&amp;$J1405,SorP!C:C,0))))</f>
        <v/>
      </c>
      <c r="U1405" s="161"/>
      <c r="V1405" s="151" t="e">
        <f>IF(C1405="",NA(),IF(OR(C1405="Smelter not listed",C1405="Smelter not yet identified"),MATCH($B1405&amp;$D1405,'Smelter Look-up'!$J:$J,0),MATCH($B1405&amp;$C1405,'Smelter Look-up'!$J:$J,0)))</f>
        <v>#N/A</v>
      </c>
      <c r="W1405" s="134"/>
      <c r="X1405" s="134">
        <f t="shared" ca="1" si="16"/>
        <v>0</v>
      </c>
      <c r="Y1405" s="134"/>
      <c r="Z1405" s="134"/>
      <c r="AA1405" s="134"/>
      <c r="AB1405" s="162" t="str">
        <f t="shared" si="17"/>
        <v/>
      </c>
      <c r="AC1405" s="134"/>
      <c r="AD1405" s="134"/>
      <c r="AE1405" s="134"/>
      <c r="AF1405" s="134"/>
      <c r="AG1405" s="134"/>
      <c r="AH1405" s="134"/>
    </row>
    <row r="1406" spans="1:34" ht="12" customHeight="1">
      <c r="A1406" s="160"/>
      <c r="B1406" s="155" t="str">
        <f t="array" ref="B1406">IF(LEN(A1406)=0,"",INDEX('Smelter Look-up'!$A:$A,MATCH($A1406,'Smelter Look-up'!$E:$E,0)))</f>
        <v/>
      </c>
      <c r="C1406" s="158" t="str">
        <f t="array" ref="C1406">IF(LEN(A1406)=0,"",INDEX('Smelter Look-up'!$C:$C,MATCH($A1406,'Smelter Look-up'!$E:$E,0)))</f>
        <v/>
      </c>
      <c r="D1406" s="155"/>
      <c r="E1406" s="155" t="str">
        <f ca="1">IF(ISERROR($V1406),"",OFFSET('Smelter Look-up'!$D$4,$V1406-4,0)&amp;"")</f>
        <v/>
      </c>
      <c r="F1406" s="155" t="str">
        <f ca="1">IF(ISERROR($V1406),"",OFFSET('Smelter Look-up'!$E$4,$V1406-4,0))</f>
        <v/>
      </c>
      <c r="G1406" s="155" t="str">
        <f ca="1">IF(C1406=$X$4,IF(ISERROR($V1406),"Enter smelter details","RMI"),IF(ISERROR($V1406),"",OFFSET('Smelter Look-up'!$F$4,$V1406-4,0)))</f>
        <v/>
      </c>
      <c r="H1406" s="156" t="str">
        <f ca="1">IF(ISERROR($V1406),"",OFFSET('Smelter Look-up'!$G$4,$V1406-4,0))</f>
        <v/>
      </c>
      <c r="I1406" s="157" t="str">
        <f ca="1">IF(ISERROR($V1406),"",OFFSET('Smelter Look-up'!$H$4,$V1406-4,0))</f>
        <v/>
      </c>
      <c r="J1406" s="157" t="str">
        <f ca="1">IF(ISERROR($V1406),"",OFFSET('Smelter Look-up'!$I$4,$V1406-4,0))</f>
        <v/>
      </c>
      <c r="K1406" s="158"/>
      <c r="L1406" s="158"/>
      <c r="M1406" s="158"/>
      <c r="N1406" s="158"/>
      <c r="O1406" s="158"/>
      <c r="P1406" s="157"/>
      <c r="Q1406" s="159"/>
      <c r="R1406" s="155" t="str">
        <f ca="1">IF(ISERROR($V1406),"",OFFSET('Smelter Look-up'!$C$4,$V1406-4,0)&amp;"")</f>
        <v/>
      </c>
      <c r="S1406" s="160" t="str">
        <f t="array" aca="1" ref="S1406" ca="1">IF(B1406="","",IF(ISERROR(MATCH($E1406,CL,0)),"Unknown",INDIRECT("'C'!$A$"&amp;MATCH($E1406,CL,0)+1)))</f>
        <v/>
      </c>
      <c r="T1406" s="160" t="str">
        <f t="array" aca="1" ref="T1406" ca="1">IF(B1406="","",IF(ISERROR(MATCH($J1406,SorP!$B$1:$B$6226,0)),"",INDIRECT("'SorP'!$A$"&amp;MATCH($S1406&amp;$J1406,SorP!C:C,0))))</f>
        <v/>
      </c>
      <c r="U1406" s="161"/>
      <c r="V1406" s="151" t="e">
        <f>IF(C1406="",NA(),IF(OR(C1406="Smelter not listed",C1406="Smelter not yet identified"),MATCH($B1406&amp;$D1406,'Smelter Look-up'!$J:$J,0),MATCH($B1406&amp;$C1406,'Smelter Look-up'!$J:$J,0)))</f>
        <v>#N/A</v>
      </c>
      <c r="W1406" s="134"/>
      <c r="X1406" s="134">
        <f t="shared" ca="1" si="16"/>
        <v>0</v>
      </c>
      <c r="Y1406" s="134"/>
      <c r="Z1406" s="134"/>
      <c r="AA1406" s="134"/>
      <c r="AB1406" s="162" t="str">
        <f t="shared" si="17"/>
        <v/>
      </c>
      <c r="AC1406" s="134"/>
      <c r="AD1406" s="134"/>
      <c r="AE1406" s="134"/>
      <c r="AF1406" s="134"/>
      <c r="AG1406" s="134"/>
      <c r="AH1406" s="134"/>
    </row>
    <row r="1407" spans="1:34" ht="12" customHeight="1">
      <c r="A1407" s="160"/>
      <c r="B1407" s="155" t="str">
        <f t="array" ref="B1407">IF(LEN(A1407)=0,"",INDEX('Smelter Look-up'!$A:$A,MATCH($A1407,'Smelter Look-up'!$E:$E,0)))</f>
        <v/>
      </c>
      <c r="C1407" s="158" t="str">
        <f t="array" ref="C1407">IF(LEN(A1407)=0,"",INDEX('Smelter Look-up'!$C:$C,MATCH($A1407,'Smelter Look-up'!$E:$E,0)))</f>
        <v/>
      </c>
      <c r="D1407" s="155"/>
      <c r="E1407" s="155" t="str">
        <f ca="1">IF(ISERROR($V1407),"",OFFSET('Smelter Look-up'!$D$4,$V1407-4,0)&amp;"")</f>
        <v/>
      </c>
      <c r="F1407" s="155" t="str">
        <f ca="1">IF(ISERROR($V1407),"",OFFSET('Smelter Look-up'!$E$4,$V1407-4,0))</f>
        <v/>
      </c>
      <c r="G1407" s="155" t="str">
        <f ca="1">IF(C1407=$X$4,IF(ISERROR($V1407),"Enter smelter details","RMI"),IF(ISERROR($V1407),"",OFFSET('Smelter Look-up'!$F$4,$V1407-4,0)))</f>
        <v/>
      </c>
      <c r="H1407" s="156" t="str">
        <f ca="1">IF(ISERROR($V1407),"",OFFSET('Smelter Look-up'!$G$4,$V1407-4,0))</f>
        <v/>
      </c>
      <c r="I1407" s="157" t="str">
        <f ca="1">IF(ISERROR($V1407),"",OFFSET('Smelter Look-up'!$H$4,$V1407-4,0))</f>
        <v/>
      </c>
      <c r="J1407" s="157" t="str">
        <f ca="1">IF(ISERROR($V1407),"",OFFSET('Smelter Look-up'!$I$4,$V1407-4,0))</f>
        <v/>
      </c>
      <c r="K1407" s="158"/>
      <c r="L1407" s="158"/>
      <c r="M1407" s="158"/>
      <c r="N1407" s="158"/>
      <c r="O1407" s="158"/>
      <c r="P1407" s="157"/>
      <c r="Q1407" s="159"/>
      <c r="R1407" s="155" t="str">
        <f ca="1">IF(ISERROR($V1407),"",OFFSET('Smelter Look-up'!$C$4,$V1407-4,0)&amp;"")</f>
        <v/>
      </c>
      <c r="S1407" s="160" t="str">
        <f t="array" aca="1" ref="S1407" ca="1">IF(B1407="","",IF(ISERROR(MATCH($E1407,CL,0)),"Unknown",INDIRECT("'C'!$A$"&amp;MATCH($E1407,CL,0)+1)))</f>
        <v/>
      </c>
      <c r="T1407" s="160" t="str">
        <f t="array" aca="1" ref="T1407" ca="1">IF(B1407="","",IF(ISERROR(MATCH($J1407,SorP!$B$1:$B$6226,0)),"",INDIRECT("'SorP'!$A$"&amp;MATCH($S1407&amp;$J1407,SorP!C:C,0))))</f>
        <v/>
      </c>
      <c r="U1407" s="161"/>
      <c r="V1407" s="151" t="e">
        <f>IF(C1407="",NA(),IF(OR(C1407="Smelter not listed",C1407="Smelter not yet identified"),MATCH($B1407&amp;$D1407,'Smelter Look-up'!$J:$J,0),MATCH($B1407&amp;$C1407,'Smelter Look-up'!$J:$J,0)))</f>
        <v>#N/A</v>
      </c>
      <c r="W1407" s="134"/>
      <c r="X1407" s="134">
        <f t="shared" ca="1" si="16"/>
        <v>0</v>
      </c>
      <c r="Y1407" s="134"/>
      <c r="Z1407" s="134"/>
      <c r="AA1407" s="134"/>
      <c r="AB1407" s="162" t="str">
        <f t="shared" si="17"/>
        <v/>
      </c>
      <c r="AC1407" s="134"/>
      <c r="AD1407" s="134"/>
      <c r="AE1407" s="134"/>
      <c r="AF1407" s="134"/>
      <c r="AG1407" s="134"/>
      <c r="AH1407" s="134"/>
    </row>
    <row r="1408" spans="1:34" ht="12" customHeight="1">
      <c r="A1408" s="160"/>
      <c r="B1408" s="155" t="str">
        <f t="array" ref="B1408">IF(LEN(A1408)=0,"",INDEX('Smelter Look-up'!$A:$A,MATCH($A1408,'Smelter Look-up'!$E:$E,0)))</f>
        <v/>
      </c>
      <c r="C1408" s="158" t="str">
        <f t="array" ref="C1408">IF(LEN(A1408)=0,"",INDEX('Smelter Look-up'!$C:$C,MATCH($A1408,'Smelter Look-up'!$E:$E,0)))</f>
        <v/>
      </c>
      <c r="D1408" s="155"/>
      <c r="E1408" s="155" t="str">
        <f ca="1">IF(ISERROR($V1408),"",OFFSET('Smelter Look-up'!$D$4,$V1408-4,0)&amp;"")</f>
        <v/>
      </c>
      <c r="F1408" s="155" t="str">
        <f ca="1">IF(ISERROR($V1408),"",OFFSET('Smelter Look-up'!$E$4,$V1408-4,0))</f>
        <v/>
      </c>
      <c r="G1408" s="155" t="str">
        <f ca="1">IF(C1408=$X$4,IF(ISERROR($V1408),"Enter smelter details","RMI"),IF(ISERROR($V1408),"",OFFSET('Smelter Look-up'!$F$4,$V1408-4,0)))</f>
        <v/>
      </c>
      <c r="H1408" s="156" t="str">
        <f ca="1">IF(ISERROR($V1408),"",OFFSET('Smelter Look-up'!$G$4,$V1408-4,0))</f>
        <v/>
      </c>
      <c r="I1408" s="157" t="str">
        <f ca="1">IF(ISERROR($V1408),"",OFFSET('Smelter Look-up'!$H$4,$V1408-4,0))</f>
        <v/>
      </c>
      <c r="J1408" s="157" t="str">
        <f ca="1">IF(ISERROR($V1408),"",OFFSET('Smelter Look-up'!$I$4,$V1408-4,0))</f>
        <v/>
      </c>
      <c r="K1408" s="158"/>
      <c r="L1408" s="158"/>
      <c r="M1408" s="158"/>
      <c r="N1408" s="158"/>
      <c r="O1408" s="158"/>
      <c r="P1408" s="157"/>
      <c r="Q1408" s="159"/>
      <c r="R1408" s="155" t="str">
        <f ca="1">IF(ISERROR($V1408),"",OFFSET('Smelter Look-up'!$C$4,$V1408-4,0)&amp;"")</f>
        <v/>
      </c>
      <c r="S1408" s="160" t="str">
        <f t="array" aca="1" ref="S1408" ca="1">IF(B1408="","",IF(ISERROR(MATCH($E1408,CL,0)),"Unknown",INDIRECT("'C'!$A$"&amp;MATCH($E1408,CL,0)+1)))</f>
        <v/>
      </c>
      <c r="T1408" s="160" t="str">
        <f t="array" aca="1" ref="T1408" ca="1">IF(B1408="","",IF(ISERROR(MATCH($J1408,SorP!$B$1:$B$6226,0)),"",INDIRECT("'SorP'!$A$"&amp;MATCH($S1408&amp;$J1408,SorP!C:C,0))))</f>
        <v/>
      </c>
      <c r="U1408" s="161"/>
      <c r="V1408" s="151" t="e">
        <f>IF(C1408="",NA(),IF(OR(C1408="Smelter not listed",C1408="Smelter not yet identified"),MATCH($B1408&amp;$D1408,'Smelter Look-up'!$J:$J,0),MATCH($B1408&amp;$C1408,'Smelter Look-up'!$J:$J,0)))</f>
        <v>#N/A</v>
      </c>
      <c r="W1408" s="134"/>
      <c r="X1408" s="134">
        <f t="shared" ca="1" si="16"/>
        <v>0</v>
      </c>
      <c r="Y1408" s="134"/>
      <c r="Z1408" s="134"/>
      <c r="AA1408" s="134"/>
      <c r="AB1408" s="162" t="str">
        <f t="shared" si="17"/>
        <v/>
      </c>
      <c r="AC1408" s="134"/>
      <c r="AD1408" s="134"/>
      <c r="AE1408" s="134"/>
      <c r="AF1408" s="134"/>
      <c r="AG1408" s="134"/>
      <c r="AH1408" s="134"/>
    </row>
    <row r="1409" spans="1:34" ht="12" customHeight="1">
      <c r="A1409" s="160"/>
      <c r="B1409" s="155" t="str">
        <f t="array" ref="B1409">IF(LEN(A1409)=0,"",INDEX('Smelter Look-up'!$A:$A,MATCH($A1409,'Smelter Look-up'!$E:$E,0)))</f>
        <v/>
      </c>
      <c r="C1409" s="158" t="str">
        <f t="array" ref="C1409">IF(LEN(A1409)=0,"",INDEX('Smelter Look-up'!$C:$C,MATCH($A1409,'Smelter Look-up'!$E:$E,0)))</f>
        <v/>
      </c>
      <c r="D1409" s="155"/>
      <c r="E1409" s="155" t="str">
        <f ca="1">IF(ISERROR($V1409),"",OFFSET('Smelter Look-up'!$D$4,$V1409-4,0)&amp;"")</f>
        <v/>
      </c>
      <c r="F1409" s="155" t="str">
        <f ca="1">IF(ISERROR($V1409),"",OFFSET('Smelter Look-up'!$E$4,$V1409-4,0))</f>
        <v/>
      </c>
      <c r="G1409" s="155" t="str">
        <f ca="1">IF(C1409=$X$4,IF(ISERROR($V1409),"Enter smelter details","RMI"),IF(ISERROR($V1409),"",OFFSET('Smelter Look-up'!$F$4,$V1409-4,0)))</f>
        <v/>
      </c>
      <c r="H1409" s="156" t="str">
        <f ca="1">IF(ISERROR($V1409),"",OFFSET('Smelter Look-up'!$G$4,$V1409-4,0))</f>
        <v/>
      </c>
      <c r="I1409" s="157" t="str">
        <f ca="1">IF(ISERROR($V1409),"",OFFSET('Smelter Look-up'!$H$4,$V1409-4,0))</f>
        <v/>
      </c>
      <c r="J1409" s="157" t="str">
        <f ca="1">IF(ISERROR($V1409),"",OFFSET('Smelter Look-up'!$I$4,$V1409-4,0))</f>
        <v/>
      </c>
      <c r="K1409" s="158"/>
      <c r="L1409" s="158"/>
      <c r="M1409" s="158"/>
      <c r="N1409" s="158"/>
      <c r="O1409" s="158"/>
      <c r="P1409" s="157"/>
      <c r="Q1409" s="159"/>
      <c r="R1409" s="155" t="str">
        <f ca="1">IF(ISERROR($V1409),"",OFFSET('Smelter Look-up'!$C$4,$V1409-4,0)&amp;"")</f>
        <v/>
      </c>
      <c r="S1409" s="160" t="str">
        <f t="array" aca="1" ref="S1409" ca="1">IF(B1409="","",IF(ISERROR(MATCH($E1409,CL,0)),"Unknown",INDIRECT("'C'!$A$"&amp;MATCH($E1409,CL,0)+1)))</f>
        <v/>
      </c>
      <c r="T1409" s="160" t="str">
        <f t="array" aca="1" ref="T1409" ca="1">IF(B1409="","",IF(ISERROR(MATCH($J1409,SorP!$B$1:$B$6226,0)),"",INDIRECT("'SorP'!$A$"&amp;MATCH($S1409&amp;$J1409,SorP!C:C,0))))</f>
        <v/>
      </c>
      <c r="U1409" s="161"/>
      <c r="V1409" s="151" t="e">
        <f>IF(C1409="",NA(),IF(OR(C1409="Smelter not listed",C1409="Smelter not yet identified"),MATCH($B1409&amp;$D1409,'Smelter Look-up'!$J:$J,0),MATCH($B1409&amp;$C1409,'Smelter Look-up'!$J:$J,0)))</f>
        <v>#N/A</v>
      </c>
      <c r="W1409" s="134"/>
      <c r="X1409" s="134">
        <f t="shared" ca="1" si="16"/>
        <v>0</v>
      </c>
      <c r="Y1409" s="134"/>
      <c r="Z1409" s="134"/>
      <c r="AA1409" s="134"/>
      <c r="AB1409" s="162" t="str">
        <f t="shared" si="17"/>
        <v/>
      </c>
      <c r="AC1409" s="134"/>
      <c r="AD1409" s="134"/>
      <c r="AE1409" s="134"/>
      <c r="AF1409" s="134"/>
      <c r="AG1409" s="134"/>
      <c r="AH1409" s="134"/>
    </row>
    <row r="1410" spans="1:34" ht="12" customHeight="1">
      <c r="A1410" s="160"/>
      <c r="B1410" s="155" t="str">
        <f t="array" ref="B1410">IF(LEN(A1410)=0,"",INDEX('Smelter Look-up'!$A:$A,MATCH($A1410,'Smelter Look-up'!$E:$E,0)))</f>
        <v/>
      </c>
      <c r="C1410" s="158" t="str">
        <f t="array" ref="C1410">IF(LEN(A1410)=0,"",INDEX('Smelter Look-up'!$C:$C,MATCH($A1410,'Smelter Look-up'!$E:$E,0)))</f>
        <v/>
      </c>
      <c r="D1410" s="155"/>
      <c r="E1410" s="155" t="str">
        <f ca="1">IF(ISERROR($V1410),"",OFFSET('Smelter Look-up'!$D$4,$V1410-4,0)&amp;"")</f>
        <v/>
      </c>
      <c r="F1410" s="155" t="str">
        <f ca="1">IF(ISERROR($V1410),"",OFFSET('Smelter Look-up'!$E$4,$V1410-4,0))</f>
        <v/>
      </c>
      <c r="G1410" s="155" t="str">
        <f ca="1">IF(C1410=$X$4,IF(ISERROR($V1410),"Enter smelter details","RMI"),IF(ISERROR($V1410),"",OFFSET('Smelter Look-up'!$F$4,$V1410-4,0)))</f>
        <v/>
      </c>
      <c r="H1410" s="156" t="str">
        <f ca="1">IF(ISERROR($V1410),"",OFFSET('Smelter Look-up'!$G$4,$V1410-4,0))</f>
        <v/>
      </c>
      <c r="I1410" s="157" t="str">
        <f ca="1">IF(ISERROR($V1410),"",OFFSET('Smelter Look-up'!$H$4,$V1410-4,0))</f>
        <v/>
      </c>
      <c r="J1410" s="157" t="str">
        <f ca="1">IF(ISERROR($V1410),"",OFFSET('Smelter Look-up'!$I$4,$V1410-4,0))</f>
        <v/>
      </c>
      <c r="K1410" s="158"/>
      <c r="L1410" s="158"/>
      <c r="M1410" s="158"/>
      <c r="N1410" s="158"/>
      <c r="O1410" s="158"/>
      <c r="P1410" s="157"/>
      <c r="Q1410" s="159"/>
      <c r="R1410" s="155" t="str">
        <f ca="1">IF(ISERROR($V1410),"",OFFSET('Smelter Look-up'!$C$4,$V1410-4,0)&amp;"")</f>
        <v/>
      </c>
      <c r="S1410" s="160" t="str">
        <f t="array" aca="1" ref="S1410" ca="1">IF(B1410="","",IF(ISERROR(MATCH($E1410,CL,0)),"Unknown",INDIRECT("'C'!$A$"&amp;MATCH($E1410,CL,0)+1)))</f>
        <v/>
      </c>
      <c r="T1410" s="160" t="str">
        <f t="array" aca="1" ref="T1410" ca="1">IF(B1410="","",IF(ISERROR(MATCH($J1410,SorP!$B$1:$B$6226,0)),"",INDIRECT("'SorP'!$A$"&amp;MATCH($S1410&amp;$J1410,SorP!C:C,0))))</f>
        <v/>
      </c>
      <c r="U1410" s="161"/>
      <c r="V1410" s="151" t="e">
        <f>IF(C1410="",NA(),IF(OR(C1410="Smelter not listed",C1410="Smelter not yet identified"),MATCH($B1410&amp;$D1410,'Smelter Look-up'!$J:$J,0),MATCH($B1410&amp;$C1410,'Smelter Look-up'!$J:$J,0)))</f>
        <v>#N/A</v>
      </c>
      <c r="W1410" s="134"/>
      <c r="X1410" s="134">
        <f t="shared" ca="1" si="16"/>
        <v>0</v>
      </c>
      <c r="Y1410" s="134"/>
      <c r="Z1410" s="134"/>
      <c r="AA1410" s="134"/>
      <c r="AB1410" s="162" t="str">
        <f t="shared" si="17"/>
        <v/>
      </c>
      <c r="AC1410" s="134"/>
      <c r="AD1410" s="134"/>
      <c r="AE1410" s="134"/>
      <c r="AF1410" s="134"/>
      <c r="AG1410" s="134"/>
      <c r="AH1410" s="134"/>
    </row>
    <row r="1411" spans="1:34" ht="12" customHeight="1">
      <c r="A1411" s="160"/>
      <c r="B1411" s="155" t="str">
        <f t="array" ref="B1411">IF(LEN(A1411)=0,"",INDEX('Smelter Look-up'!$A:$A,MATCH($A1411,'Smelter Look-up'!$E:$E,0)))</f>
        <v/>
      </c>
      <c r="C1411" s="158" t="str">
        <f t="array" ref="C1411">IF(LEN(A1411)=0,"",INDEX('Smelter Look-up'!$C:$C,MATCH($A1411,'Smelter Look-up'!$E:$E,0)))</f>
        <v/>
      </c>
      <c r="D1411" s="155"/>
      <c r="E1411" s="155" t="str">
        <f ca="1">IF(ISERROR($V1411),"",OFFSET('Smelter Look-up'!$D$4,$V1411-4,0)&amp;"")</f>
        <v/>
      </c>
      <c r="F1411" s="155" t="str">
        <f ca="1">IF(ISERROR($V1411),"",OFFSET('Smelter Look-up'!$E$4,$V1411-4,0))</f>
        <v/>
      </c>
      <c r="G1411" s="155" t="str">
        <f ca="1">IF(C1411=$X$4,IF(ISERROR($V1411),"Enter smelter details","RMI"),IF(ISERROR($V1411),"",OFFSET('Smelter Look-up'!$F$4,$V1411-4,0)))</f>
        <v/>
      </c>
      <c r="H1411" s="156" t="str">
        <f ca="1">IF(ISERROR($V1411),"",OFFSET('Smelter Look-up'!$G$4,$V1411-4,0))</f>
        <v/>
      </c>
      <c r="I1411" s="157" t="str">
        <f ca="1">IF(ISERROR($V1411),"",OFFSET('Smelter Look-up'!$H$4,$V1411-4,0))</f>
        <v/>
      </c>
      <c r="J1411" s="157" t="str">
        <f ca="1">IF(ISERROR($V1411),"",OFFSET('Smelter Look-up'!$I$4,$V1411-4,0))</f>
        <v/>
      </c>
      <c r="K1411" s="158"/>
      <c r="L1411" s="158"/>
      <c r="M1411" s="158"/>
      <c r="N1411" s="158"/>
      <c r="O1411" s="158"/>
      <c r="P1411" s="157"/>
      <c r="Q1411" s="159"/>
      <c r="R1411" s="155" t="str">
        <f ca="1">IF(ISERROR($V1411),"",OFFSET('Smelter Look-up'!$C$4,$V1411-4,0)&amp;"")</f>
        <v/>
      </c>
      <c r="S1411" s="160" t="str">
        <f t="array" aca="1" ref="S1411" ca="1">IF(B1411="","",IF(ISERROR(MATCH($E1411,CL,0)),"Unknown",INDIRECT("'C'!$A$"&amp;MATCH($E1411,CL,0)+1)))</f>
        <v/>
      </c>
      <c r="T1411" s="160" t="str">
        <f t="array" aca="1" ref="T1411" ca="1">IF(B1411="","",IF(ISERROR(MATCH($J1411,SorP!$B$1:$B$6226,0)),"",INDIRECT("'SorP'!$A$"&amp;MATCH($S1411&amp;$J1411,SorP!C:C,0))))</f>
        <v/>
      </c>
      <c r="U1411" s="161"/>
      <c r="V1411" s="151" t="e">
        <f>IF(C1411="",NA(),IF(OR(C1411="Smelter not listed",C1411="Smelter not yet identified"),MATCH($B1411&amp;$D1411,'Smelter Look-up'!$J:$J,0),MATCH($B1411&amp;$C1411,'Smelter Look-up'!$J:$J,0)))</f>
        <v>#N/A</v>
      </c>
      <c r="W1411" s="134"/>
      <c r="X1411" s="134">
        <f t="shared" ca="1" si="16"/>
        <v>0</v>
      </c>
      <c r="Y1411" s="134"/>
      <c r="Z1411" s="134"/>
      <c r="AA1411" s="134"/>
      <c r="AB1411" s="162" t="str">
        <f t="shared" si="17"/>
        <v/>
      </c>
      <c r="AC1411" s="134"/>
      <c r="AD1411" s="134"/>
      <c r="AE1411" s="134"/>
      <c r="AF1411" s="134"/>
      <c r="AG1411" s="134"/>
      <c r="AH1411" s="134"/>
    </row>
    <row r="1412" spans="1:34" ht="12" customHeight="1">
      <c r="A1412" s="160"/>
      <c r="B1412" s="155" t="str">
        <f t="array" ref="B1412">IF(LEN(A1412)=0,"",INDEX('Smelter Look-up'!$A:$A,MATCH($A1412,'Smelter Look-up'!$E:$E,0)))</f>
        <v/>
      </c>
      <c r="C1412" s="158" t="str">
        <f t="array" ref="C1412">IF(LEN(A1412)=0,"",INDEX('Smelter Look-up'!$C:$C,MATCH($A1412,'Smelter Look-up'!$E:$E,0)))</f>
        <v/>
      </c>
      <c r="D1412" s="155"/>
      <c r="E1412" s="155" t="str">
        <f ca="1">IF(ISERROR($V1412),"",OFFSET('Smelter Look-up'!$D$4,$V1412-4,0)&amp;"")</f>
        <v/>
      </c>
      <c r="F1412" s="155" t="str">
        <f ca="1">IF(ISERROR($V1412),"",OFFSET('Smelter Look-up'!$E$4,$V1412-4,0))</f>
        <v/>
      </c>
      <c r="G1412" s="155" t="str">
        <f ca="1">IF(C1412=$X$4,IF(ISERROR($V1412),"Enter smelter details","RMI"),IF(ISERROR($V1412),"",OFFSET('Smelter Look-up'!$F$4,$V1412-4,0)))</f>
        <v/>
      </c>
      <c r="H1412" s="156" t="str">
        <f ca="1">IF(ISERROR($V1412),"",OFFSET('Smelter Look-up'!$G$4,$V1412-4,0))</f>
        <v/>
      </c>
      <c r="I1412" s="157" t="str">
        <f ca="1">IF(ISERROR($V1412),"",OFFSET('Smelter Look-up'!$H$4,$V1412-4,0))</f>
        <v/>
      </c>
      <c r="J1412" s="157" t="str">
        <f ca="1">IF(ISERROR($V1412),"",OFFSET('Smelter Look-up'!$I$4,$V1412-4,0))</f>
        <v/>
      </c>
      <c r="K1412" s="158"/>
      <c r="L1412" s="158"/>
      <c r="M1412" s="158"/>
      <c r="N1412" s="158"/>
      <c r="O1412" s="158"/>
      <c r="P1412" s="157"/>
      <c r="Q1412" s="159"/>
      <c r="R1412" s="155" t="str">
        <f ca="1">IF(ISERROR($V1412),"",OFFSET('Smelter Look-up'!$C$4,$V1412-4,0)&amp;"")</f>
        <v/>
      </c>
      <c r="S1412" s="160" t="str">
        <f t="array" aca="1" ref="S1412" ca="1">IF(B1412="","",IF(ISERROR(MATCH($E1412,CL,0)),"Unknown",INDIRECT("'C'!$A$"&amp;MATCH($E1412,CL,0)+1)))</f>
        <v/>
      </c>
      <c r="T1412" s="160" t="str">
        <f t="array" aca="1" ref="T1412" ca="1">IF(B1412="","",IF(ISERROR(MATCH($J1412,SorP!$B$1:$B$6226,0)),"",INDIRECT("'SorP'!$A$"&amp;MATCH($S1412&amp;$J1412,SorP!C:C,0))))</f>
        <v/>
      </c>
      <c r="U1412" s="161"/>
      <c r="V1412" s="151" t="e">
        <f>IF(C1412="",NA(),IF(OR(C1412="Smelter not listed",C1412="Smelter not yet identified"),MATCH($B1412&amp;$D1412,'Smelter Look-up'!$J:$J,0),MATCH($B1412&amp;$C1412,'Smelter Look-up'!$J:$J,0)))</f>
        <v>#N/A</v>
      </c>
      <c r="W1412" s="134"/>
      <c r="X1412" s="134">
        <f t="shared" ca="1" si="16"/>
        <v>0</v>
      </c>
      <c r="Y1412" s="134"/>
      <c r="Z1412" s="134"/>
      <c r="AA1412" s="134"/>
      <c r="AB1412" s="162" t="str">
        <f t="shared" si="17"/>
        <v/>
      </c>
      <c r="AC1412" s="134"/>
      <c r="AD1412" s="134"/>
      <c r="AE1412" s="134"/>
      <c r="AF1412" s="134"/>
      <c r="AG1412" s="134"/>
      <c r="AH1412" s="134"/>
    </row>
    <row r="1413" spans="1:34" ht="12" customHeight="1">
      <c r="A1413" s="160"/>
      <c r="B1413" s="155" t="str">
        <f t="array" ref="B1413">IF(LEN(A1413)=0,"",INDEX('Smelter Look-up'!$A:$A,MATCH($A1413,'Smelter Look-up'!$E:$E,0)))</f>
        <v/>
      </c>
      <c r="C1413" s="158" t="str">
        <f t="array" ref="C1413">IF(LEN(A1413)=0,"",INDEX('Smelter Look-up'!$C:$C,MATCH($A1413,'Smelter Look-up'!$E:$E,0)))</f>
        <v/>
      </c>
      <c r="D1413" s="155"/>
      <c r="E1413" s="155" t="str">
        <f ca="1">IF(ISERROR($V1413),"",OFFSET('Smelter Look-up'!$D$4,$V1413-4,0)&amp;"")</f>
        <v/>
      </c>
      <c r="F1413" s="155" t="str">
        <f ca="1">IF(ISERROR($V1413),"",OFFSET('Smelter Look-up'!$E$4,$V1413-4,0))</f>
        <v/>
      </c>
      <c r="G1413" s="155" t="str">
        <f ca="1">IF(C1413=$X$4,IF(ISERROR($V1413),"Enter smelter details","RMI"),IF(ISERROR($V1413),"",OFFSET('Smelter Look-up'!$F$4,$V1413-4,0)))</f>
        <v/>
      </c>
      <c r="H1413" s="156" t="str">
        <f ca="1">IF(ISERROR($V1413),"",OFFSET('Smelter Look-up'!$G$4,$V1413-4,0))</f>
        <v/>
      </c>
      <c r="I1413" s="157" t="str">
        <f ca="1">IF(ISERROR($V1413),"",OFFSET('Smelter Look-up'!$H$4,$V1413-4,0))</f>
        <v/>
      </c>
      <c r="J1413" s="157" t="str">
        <f ca="1">IF(ISERROR($V1413),"",OFFSET('Smelter Look-up'!$I$4,$V1413-4,0))</f>
        <v/>
      </c>
      <c r="K1413" s="158"/>
      <c r="L1413" s="158"/>
      <c r="M1413" s="158"/>
      <c r="N1413" s="158"/>
      <c r="O1413" s="158"/>
      <c r="P1413" s="157"/>
      <c r="Q1413" s="159"/>
      <c r="R1413" s="155" t="str">
        <f ca="1">IF(ISERROR($V1413),"",OFFSET('Smelter Look-up'!$C$4,$V1413-4,0)&amp;"")</f>
        <v/>
      </c>
      <c r="S1413" s="160" t="str">
        <f t="array" aca="1" ref="S1413" ca="1">IF(B1413="","",IF(ISERROR(MATCH($E1413,CL,0)),"Unknown",INDIRECT("'C'!$A$"&amp;MATCH($E1413,CL,0)+1)))</f>
        <v/>
      </c>
      <c r="T1413" s="160" t="str">
        <f t="array" aca="1" ref="T1413" ca="1">IF(B1413="","",IF(ISERROR(MATCH($J1413,SorP!$B$1:$B$6226,0)),"",INDIRECT("'SorP'!$A$"&amp;MATCH($S1413&amp;$J1413,SorP!C:C,0))))</f>
        <v/>
      </c>
      <c r="U1413" s="161"/>
      <c r="V1413" s="151" t="e">
        <f>IF(C1413="",NA(),IF(OR(C1413="Smelter not listed",C1413="Smelter not yet identified"),MATCH($B1413&amp;$D1413,'Smelter Look-up'!$J:$J,0),MATCH($B1413&amp;$C1413,'Smelter Look-up'!$J:$J,0)))</f>
        <v>#N/A</v>
      </c>
      <c r="W1413" s="134"/>
      <c r="X1413" s="134">
        <f t="shared" ca="1" si="16"/>
        <v>0</v>
      </c>
      <c r="Y1413" s="134"/>
      <c r="Z1413" s="134"/>
      <c r="AA1413" s="134"/>
      <c r="AB1413" s="162" t="str">
        <f t="shared" si="17"/>
        <v/>
      </c>
      <c r="AC1413" s="134"/>
      <c r="AD1413" s="134"/>
      <c r="AE1413" s="134"/>
      <c r="AF1413" s="134"/>
      <c r="AG1413" s="134"/>
      <c r="AH1413" s="134"/>
    </row>
    <row r="1414" spans="1:34" ht="12" customHeight="1">
      <c r="A1414" s="160"/>
      <c r="B1414" s="155" t="str">
        <f t="array" ref="B1414">IF(LEN(A1414)=0,"",INDEX('Smelter Look-up'!$A:$A,MATCH($A1414,'Smelter Look-up'!$E:$E,0)))</f>
        <v/>
      </c>
      <c r="C1414" s="158" t="str">
        <f t="array" ref="C1414">IF(LEN(A1414)=0,"",INDEX('Smelter Look-up'!$C:$C,MATCH($A1414,'Smelter Look-up'!$E:$E,0)))</f>
        <v/>
      </c>
      <c r="D1414" s="155"/>
      <c r="E1414" s="155" t="str">
        <f ca="1">IF(ISERROR($V1414),"",OFFSET('Smelter Look-up'!$D$4,$V1414-4,0)&amp;"")</f>
        <v/>
      </c>
      <c r="F1414" s="155" t="str">
        <f ca="1">IF(ISERROR($V1414),"",OFFSET('Smelter Look-up'!$E$4,$V1414-4,0))</f>
        <v/>
      </c>
      <c r="G1414" s="155" t="str">
        <f ca="1">IF(C1414=$X$4,IF(ISERROR($V1414),"Enter smelter details","RMI"),IF(ISERROR($V1414),"",OFFSET('Smelter Look-up'!$F$4,$V1414-4,0)))</f>
        <v/>
      </c>
      <c r="H1414" s="156" t="str">
        <f ca="1">IF(ISERROR($V1414),"",OFFSET('Smelter Look-up'!$G$4,$V1414-4,0))</f>
        <v/>
      </c>
      <c r="I1414" s="157" t="str">
        <f ca="1">IF(ISERROR($V1414),"",OFFSET('Smelter Look-up'!$H$4,$V1414-4,0))</f>
        <v/>
      </c>
      <c r="J1414" s="157" t="str">
        <f ca="1">IF(ISERROR($V1414),"",OFFSET('Smelter Look-up'!$I$4,$V1414-4,0))</f>
        <v/>
      </c>
      <c r="K1414" s="158"/>
      <c r="L1414" s="158"/>
      <c r="M1414" s="158"/>
      <c r="N1414" s="158"/>
      <c r="O1414" s="158"/>
      <c r="P1414" s="157"/>
      <c r="Q1414" s="159"/>
      <c r="R1414" s="155" t="str">
        <f ca="1">IF(ISERROR($V1414),"",OFFSET('Smelter Look-up'!$C$4,$V1414-4,0)&amp;"")</f>
        <v/>
      </c>
      <c r="S1414" s="160" t="str">
        <f t="array" aca="1" ref="S1414" ca="1">IF(B1414="","",IF(ISERROR(MATCH($E1414,CL,0)),"Unknown",INDIRECT("'C'!$A$"&amp;MATCH($E1414,CL,0)+1)))</f>
        <v/>
      </c>
      <c r="T1414" s="160" t="str">
        <f t="array" aca="1" ref="T1414" ca="1">IF(B1414="","",IF(ISERROR(MATCH($J1414,SorP!$B$1:$B$6226,0)),"",INDIRECT("'SorP'!$A$"&amp;MATCH($S1414&amp;$J1414,SorP!C:C,0))))</f>
        <v/>
      </c>
      <c r="U1414" s="161"/>
      <c r="V1414" s="151" t="e">
        <f>IF(C1414="",NA(),IF(OR(C1414="Smelter not listed",C1414="Smelter not yet identified"),MATCH($B1414&amp;$D1414,'Smelter Look-up'!$J:$J,0),MATCH($B1414&amp;$C1414,'Smelter Look-up'!$J:$J,0)))</f>
        <v>#N/A</v>
      </c>
      <c r="W1414" s="134"/>
      <c r="X1414" s="134">
        <f t="shared" ca="1" si="16"/>
        <v>0</v>
      </c>
      <c r="Y1414" s="134"/>
      <c r="Z1414" s="134"/>
      <c r="AA1414" s="134"/>
      <c r="AB1414" s="162" t="str">
        <f t="shared" si="17"/>
        <v/>
      </c>
      <c r="AC1414" s="134"/>
      <c r="AD1414" s="134"/>
      <c r="AE1414" s="134"/>
      <c r="AF1414" s="134"/>
      <c r="AG1414" s="134"/>
      <c r="AH1414" s="134"/>
    </row>
    <row r="1415" spans="1:34" ht="12" customHeight="1">
      <c r="A1415" s="160"/>
      <c r="B1415" s="155" t="str">
        <f t="array" ref="B1415">IF(LEN(A1415)=0,"",INDEX('Smelter Look-up'!$A:$A,MATCH($A1415,'Smelter Look-up'!$E:$E,0)))</f>
        <v/>
      </c>
      <c r="C1415" s="158" t="str">
        <f t="array" ref="C1415">IF(LEN(A1415)=0,"",INDEX('Smelter Look-up'!$C:$C,MATCH($A1415,'Smelter Look-up'!$E:$E,0)))</f>
        <v/>
      </c>
      <c r="D1415" s="155"/>
      <c r="E1415" s="155" t="str">
        <f ca="1">IF(ISERROR($V1415),"",OFFSET('Smelter Look-up'!$D$4,$V1415-4,0)&amp;"")</f>
        <v/>
      </c>
      <c r="F1415" s="155" t="str">
        <f ca="1">IF(ISERROR($V1415),"",OFFSET('Smelter Look-up'!$E$4,$V1415-4,0))</f>
        <v/>
      </c>
      <c r="G1415" s="155" t="str">
        <f ca="1">IF(C1415=$X$4,IF(ISERROR($V1415),"Enter smelter details","RMI"),IF(ISERROR($V1415),"",OFFSET('Smelter Look-up'!$F$4,$V1415-4,0)))</f>
        <v/>
      </c>
      <c r="H1415" s="156" t="str">
        <f ca="1">IF(ISERROR($V1415),"",OFFSET('Smelter Look-up'!$G$4,$V1415-4,0))</f>
        <v/>
      </c>
      <c r="I1415" s="157" t="str">
        <f ca="1">IF(ISERROR($V1415),"",OFFSET('Smelter Look-up'!$H$4,$V1415-4,0))</f>
        <v/>
      </c>
      <c r="J1415" s="157" t="str">
        <f ca="1">IF(ISERROR($V1415),"",OFFSET('Smelter Look-up'!$I$4,$V1415-4,0))</f>
        <v/>
      </c>
      <c r="K1415" s="158"/>
      <c r="L1415" s="158"/>
      <c r="M1415" s="158"/>
      <c r="N1415" s="158"/>
      <c r="O1415" s="158"/>
      <c r="P1415" s="157"/>
      <c r="Q1415" s="159"/>
      <c r="R1415" s="155" t="str">
        <f ca="1">IF(ISERROR($V1415),"",OFFSET('Smelter Look-up'!$C$4,$V1415-4,0)&amp;"")</f>
        <v/>
      </c>
      <c r="S1415" s="160" t="str">
        <f t="array" aca="1" ref="S1415" ca="1">IF(B1415="","",IF(ISERROR(MATCH($E1415,CL,0)),"Unknown",INDIRECT("'C'!$A$"&amp;MATCH($E1415,CL,0)+1)))</f>
        <v/>
      </c>
      <c r="T1415" s="160" t="str">
        <f t="array" aca="1" ref="T1415" ca="1">IF(B1415="","",IF(ISERROR(MATCH($J1415,SorP!$B$1:$B$6226,0)),"",INDIRECT("'SorP'!$A$"&amp;MATCH($S1415&amp;$J1415,SorP!C:C,0))))</f>
        <v/>
      </c>
      <c r="U1415" s="161"/>
      <c r="V1415" s="151" t="e">
        <f>IF(C1415="",NA(),IF(OR(C1415="Smelter not listed",C1415="Smelter not yet identified"),MATCH($B1415&amp;$D1415,'Smelter Look-up'!$J:$J,0),MATCH($B1415&amp;$C1415,'Smelter Look-up'!$J:$J,0)))</f>
        <v>#N/A</v>
      </c>
      <c r="W1415" s="134"/>
      <c r="X1415" s="134">
        <f t="shared" ca="1" si="16"/>
        <v>0</v>
      </c>
      <c r="Y1415" s="134"/>
      <c r="Z1415" s="134"/>
      <c r="AA1415" s="134"/>
      <c r="AB1415" s="162" t="str">
        <f t="shared" si="17"/>
        <v/>
      </c>
      <c r="AC1415" s="134"/>
      <c r="AD1415" s="134"/>
      <c r="AE1415" s="134"/>
      <c r="AF1415" s="134"/>
      <c r="AG1415" s="134"/>
      <c r="AH1415" s="134"/>
    </row>
    <row r="1416" spans="1:34" ht="12" customHeight="1">
      <c r="A1416" s="160"/>
      <c r="B1416" s="155" t="str">
        <f t="array" ref="B1416">IF(LEN(A1416)=0,"",INDEX('Smelter Look-up'!$A:$A,MATCH($A1416,'Smelter Look-up'!$E:$E,0)))</f>
        <v/>
      </c>
      <c r="C1416" s="158" t="str">
        <f t="array" ref="C1416">IF(LEN(A1416)=0,"",INDEX('Smelter Look-up'!$C:$C,MATCH($A1416,'Smelter Look-up'!$E:$E,0)))</f>
        <v/>
      </c>
      <c r="D1416" s="155"/>
      <c r="E1416" s="155" t="str">
        <f ca="1">IF(ISERROR($V1416),"",OFFSET('Smelter Look-up'!$D$4,$V1416-4,0)&amp;"")</f>
        <v/>
      </c>
      <c r="F1416" s="155" t="str">
        <f ca="1">IF(ISERROR($V1416),"",OFFSET('Smelter Look-up'!$E$4,$V1416-4,0))</f>
        <v/>
      </c>
      <c r="G1416" s="155" t="str">
        <f ca="1">IF(C1416=$X$4,IF(ISERROR($V1416),"Enter smelter details","RMI"),IF(ISERROR($V1416),"",OFFSET('Smelter Look-up'!$F$4,$V1416-4,0)))</f>
        <v/>
      </c>
      <c r="H1416" s="156" t="str">
        <f ca="1">IF(ISERROR($V1416),"",OFFSET('Smelter Look-up'!$G$4,$V1416-4,0))</f>
        <v/>
      </c>
      <c r="I1416" s="157" t="str">
        <f ca="1">IF(ISERROR($V1416),"",OFFSET('Smelter Look-up'!$H$4,$V1416-4,0))</f>
        <v/>
      </c>
      <c r="J1416" s="157" t="str">
        <f ca="1">IF(ISERROR($V1416),"",OFFSET('Smelter Look-up'!$I$4,$V1416-4,0))</f>
        <v/>
      </c>
      <c r="K1416" s="158"/>
      <c r="L1416" s="158"/>
      <c r="M1416" s="158"/>
      <c r="N1416" s="158"/>
      <c r="O1416" s="158"/>
      <c r="P1416" s="157"/>
      <c r="Q1416" s="159"/>
      <c r="R1416" s="155" t="str">
        <f ca="1">IF(ISERROR($V1416),"",OFFSET('Smelter Look-up'!$C$4,$V1416-4,0)&amp;"")</f>
        <v/>
      </c>
      <c r="S1416" s="160" t="str">
        <f t="array" aca="1" ref="S1416" ca="1">IF(B1416="","",IF(ISERROR(MATCH($E1416,CL,0)),"Unknown",INDIRECT("'C'!$A$"&amp;MATCH($E1416,CL,0)+1)))</f>
        <v/>
      </c>
      <c r="T1416" s="160" t="str">
        <f t="array" aca="1" ref="T1416" ca="1">IF(B1416="","",IF(ISERROR(MATCH($J1416,SorP!$B$1:$B$6226,0)),"",INDIRECT("'SorP'!$A$"&amp;MATCH($S1416&amp;$J1416,SorP!C:C,0))))</f>
        <v/>
      </c>
      <c r="U1416" s="161"/>
      <c r="V1416" s="151" t="e">
        <f>IF(C1416="",NA(),IF(OR(C1416="Smelter not listed",C1416="Smelter not yet identified"),MATCH($B1416&amp;$D1416,'Smelter Look-up'!$J:$J,0),MATCH($B1416&amp;$C1416,'Smelter Look-up'!$J:$J,0)))</f>
        <v>#N/A</v>
      </c>
      <c r="W1416" s="134"/>
      <c r="X1416" s="134">
        <f t="shared" ca="1" si="16"/>
        <v>0</v>
      </c>
      <c r="Y1416" s="134"/>
      <c r="Z1416" s="134"/>
      <c r="AA1416" s="134"/>
      <c r="AB1416" s="162" t="str">
        <f t="shared" si="17"/>
        <v/>
      </c>
      <c r="AC1416" s="134"/>
      <c r="AD1416" s="134"/>
      <c r="AE1416" s="134"/>
      <c r="AF1416" s="134"/>
      <c r="AG1416" s="134"/>
      <c r="AH1416" s="134"/>
    </row>
    <row r="1417" spans="1:34" ht="12" customHeight="1">
      <c r="A1417" s="160"/>
      <c r="B1417" s="155" t="str">
        <f t="array" ref="B1417">IF(LEN(A1417)=0,"",INDEX('Smelter Look-up'!$A:$A,MATCH($A1417,'Smelter Look-up'!$E:$E,0)))</f>
        <v/>
      </c>
      <c r="C1417" s="158" t="str">
        <f t="array" ref="C1417">IF(LEN(A1417)=0,"",INDEX('Smelter Look-up'!$C:$C,MATCH($A1417,'Smelter Look-up'!$E:$E,0)))</f>
        <v/>
      </c>
      <c r="D1417" s="155"/>
      <c r="E1417" s="155" t="str">
        <f ca="1">IF(ISERROR($V1417),"",OFFSET('Smelter Look-up'!$D$4,$V1417-4,0)&amp;"")</f>
        <v/>
      </c>
      <c r="F1417" s="155" t="str">
        <f ca="1">IF(ISERROR($V1417),"",OFFSET('Smelter Look-up'!$E$4,$V1417-4,0))</f>
        <v/>
      </c>
      <c r="G1417" s="155" t="str">
        <f ca="1">IF(C1417=$X$4,IF(ISERROR($V1417),"Enter smelter details","RMI"),IF(ISERROR($V1417),"",OFFSET('Smelter Look-up'!$F$4,$V1417-4,0)))</f>
        <v/>
      </c>
      <c r="H1417" s="156" t="str">
        <f ca="1">IF(ISERROR($V1417),"",OFFSET('Smelter Look-up'!$G$4,$V1417-4,0))</f>
        <v/>
      </c>
      <c r="I1417" s="157" t="str">
        <f ca="1">IF(ISERROR($V1417),"",OFFSET('Smelter Look-up'!$H$4,$V1417-4,0))</f>
        <v/>
      </c>
      <c r="J1417" s="157" t="str">
        <f ca="1">IF(ISERROR($V1417),"",OFFSET('Smelter Look-up'!$I$4,$V1417-4,0))</f>
        <v/>
      </c>
      <c r="K1417" s="158"/>
      <c r="L1417" s="158"/>
      <c r="M1417" s="158"/>
      <c r="N1417" s="158"/>
      <c r="O1417" s="158"/>
      <c r="P1417" s="157"/>
      <c r="Q1417" s="159"/>
      <c r="R1417" s="155" t="str">
        <f ca="1">IF(ISERROR($V1417),"",OFFSET('Smelter Look-up'!$C$4,$V1417-4,0)&amp;"")</f>
        <v/>
      </c>
      <c r="S1417" s="160" t="str">
        <f t="array" aca="1" ref="S1417" ca="1">IF(B1417="","",IF(ISERROR(MATCH($E1417,CL,0)),"Unknown",INDIRECT("'C'!$A$"&amp;MATCH($E1417,CL,0)+1)))</f>
        <v/>
      </c>
      <c r="T1417" s="160" t="str">
        <f t="array" aca="1" ref="T1417" ca="1">IF(B1417="","",IF(ISERROR(MATCH($J1417,SorP!$B$1:$B$6226,0)),"",INDIRECT("'SorP'!$A$"&amp;MATCH($S1417&amp;$J1417,SorP!C:C,0))))</f>
        <v/>
      </c>
      <c r="U1417" s="161"/>
      <c r="V1417" s="151" t="e">
        <f>IF(C1417="",NA(),IF(OR(C1417="Smelter not listed",C1417="Smelter not yet identified"),MATCH($B1417&amp;$D1417,'Smelter Look-up'!$J:$J,0),MATCH($B1417&amp;$C1417,'Smelter Look-up'!$J:$J,0)))</f>
        <v>#N/A</v>
      </c>
      <c r="W1417" s="134"/>
      <c r="X1417" s="134">
        <f t="shared" ca="1" si="16"/>
        <v>0</v>
      </c>
      <c r="Y1417" s="134"/>
      <c r="Z1417" s="134"/>
      <c r="AA1417" s="134"/>
      <c r="AB1417" s="162" t="str">
        <f t="shared" si="17"/>
        <v/>
      </c>
      <c r="AC1417" s="134"/>
      <c r="AD1417" s="134"/>
      <c r="AE1417" s="134"/>
      <c r="AF1417" s="134"/>
      <c r="AG1417" s="134"/>
      <c r="AH1417" s="134"/>
    </row>
    <row r="1418" spans="1:34" ht="12" customHeight="1">
      <c r="A1418" s="160"/>
      <c r="B1418" s="155" t="str">
        <f t="array" ref="B1418">IF(LEN(A1418)=0,"",INDEX('Smelter Look-up'!$A:$A,MATCH($A1418,'Smelter Look-up'!$E:$E,0)))</f>
        <v/>
      </c>
      <c r="C1418" s="158" t="str">
        <f t="array" ref="C1418">IF(LEN(A1418)=0,"",INDEX('Smelter Look-up'!$C:$C,MATCH($A1418,'Smelter Look-up'!$E:$E,0)))</f>
        <v/>
      </c>
      <c r="D1418" s="155"/>
      <c r="E1418" s="155" t="str">
        <f ca="1">IF(ISERROR($V1418),"",OFFSET('Smelter Look-up'!$D$4,$V1418-4,0)&amp;"")</f>
        <v/>
      </c>
      <c r="F1418" s="155" t="str">
        <f ca="1">IF(ISERROR($V1418),"",OFFSET('Smelter Look-up'!$E$4,$V1418-4,0))</f>
        <v/>
      </c>
      <c r="G1418" s="155" t="str">
        <f ca="1">IF(C1418=$X$4,IF(ISERROR($V1418),"Enter smelter details","RMI"),IF(ISERROR($V1418),"",OFFSET('Smelter Look-up'!$F$4,$V1418-4,0)))</f>
        <v/>
      </c>
      <c r="H1418" s="156" t="str">
        <f ca="1">IF(ISERROR($V1418),"",OFFSET('Smelter Look-up'!$G$4,$V1418-4,0))</f>
        <v/>
      </c>
      <c r="I1418" s="157" t="str">
        <f ca="1">IF(ISERROR($V1418),"",OFFSET('Smelter Look-up'!$H$4,$V1418-4,0))</f>
        <v/>
      </c>
      <c r="J1418" s="157" t="str">
        <f ca="1">IF(ISERROR($V1418),"",OFFSET('Smelter Look-up'!$I$4,$V1418-4,0))</f>
        <v/>
      </c>
      <c r="K1418" s="158"/>
      <c r="L1418" s="158"/>
      <c r="M1418" s="158"/>
      <c r="N1418" s="158"/>
      <c r="O1418" s="158"/>
      <c r="P1418" s="157"/>
      <c r="Q1418" s="159"/>
      <c r="R1418" s="155" t="str">
        <f ca="1">IF(ISERROR($V1418),"",OFFSET('Smelter Look-up'!$C$4,$V1418-4,0)&amp;"")</f>
        <v/>
      </c>
      <c r="S1418" s="160" t="str">
        <f t="array" aca="1" ref="S1418" ca="1">IF(B1418="","",IF(ISERROR(MATCH($E1418,CL,0)),"Unknown",INDIRECT("'C'!$A$"&amp;MATCH($E1418,CL,0)+1)))</f>
        <v/>
      </c>
      <c r="T1418" s="160" t="str">
        <f t="array" aca="1" ref="T1418" ca="1">IF(B1418="","",IF(ISERROR(MATCH($J1418,SorP!$B$1:$B$6226,0)),"",INDIRECT("'SorP'!$A$"&amp;MATCH($S1418&amp;$J1418,SorP!C:C,0))))</f>
        <v/>
      </c>
      <c r="U1418" s="161"/>
      <c r="V1418" s="151" t="e">
        <f>IF(C1418="",NA(),IF(OR(C1418="Smelter not listed",C1418="Smelter not yet identified"),MATCH($B1418&amp;$D1418,'Smelter Look-up'!$J:$J,0),MATCH($B1418&amp;$C1418,'Smelter Look-up'!$J:$J,0)))</f>
        <v>#N/A</v>
      </c>
      <c r="W1418" s="134"/>
      <c r="X1418" s="134">
        <f t="shared" ca="1" si="16"/>
        <v>0</v>
      </c>
      <c r="Y1418" s="134"/>
      <c r="Z1418" s="134"/>
      <c r="AA1418" s="134"/>
      <c r="AB1418" s="162" t="str">
        <f t="shared" si="17"/>
        <v/>
      </c>
      <c r="AC1418" s="134"/>
      <c r="AD1418" s="134"/>
      <c r="AE1418" s="134"/>
      <c r="AF1418" s="134"/>
      <c r="AG1418" s="134"/>
      <c r="AH1418" s="134"/>
    </row>
    <row r="1419" spans="1:34" ht="12" customHeight="1">
      <c r="A1419" s="160"/>
      <c r="B1419" s="155" t="str">
        <f t="array" ref="B1419">IF(LEN(A1419)=0,"",INDEX('Smelter Look-up'!$A:$A,MATCH($A1419,'Smelter Look-up'!$E:$E,0)))</f>
        <v/>
      </c>
      <c r="C1419" s="158" t="str">
        <f t="array" ref="C1419">IF(LEN(A1419)=0,"",INDEX('Smelter Look-up'!$C:$C,MATCH($A1419,'Smelter Look-up'!$E:$E,0)))</f>
        <v/>
      </c>
      <c r="D1419" s="155"/>
      <c r="E1419" s="155" t="str">
        <f ca="1">IF(ISERROR($V1419),"",OFFSET('Smelter Look-up'!$D$4,$V1419-4,0)&amp;"")</f>
        <v/>
      </c>
      <c r="F1419" s="155" t="str">
        <f ca="1">IF(ISERROR($V1419),"",OFFSET('Smelter Look-up'!$E$4,$V1419-4,0))</f>
        <v/>
      </c>
      <c r="G1419" s="155" t="str">
        <f ca="1">IF(C1419=$X$4,IF(ISERROR($V1419),"Enter smelter details","RMI"),IF(ISERROR($V1419),"",OFFSET('Smelter Look-up'!$F$4,$V1419-4,0)))</f>
        <v/>
      </c>
      <c r="H1419" s="156" t="str">
        <f ca="1">IF(ISERROR($V1419),"",OFFSET('Smelter Look-up'!$G$4,$V1419-4,0))</f>
        <v/>
      </c>
      <c r="I1419" s="157" t="str">
        <f ca="1">IF(ISERROR($V1419),"",OFFSET('Smelter Look-up'!$H$4,$V1419-4,0))</f>
        <v/>
      </c>
      <c r="J1419" s="157" t="str">
        <f ca="1">IF(ISERROR($V1419),"",OFFSET('Smelter Look-up'!$I$4,$V1419-4,0))</f>
        <v/>
      </c>
      <c r="K1419" s="158"/>
      <c r="L1419" s="158"/>
      <c r="M1419" s="158"/>
      <c r="N1419" s="158"/>
      <c r="O1419" s="158"/>
      <c r="P1419" s="157"/>
      <c r="Q1419" s="159"/>
      <c r="R1419" s="155" t="str">
        <f ca="1">IF(ISERROR($V1419),"",OFFSET('Smelter Look-up'!$C$4,$V1419-4,0)&amp;"")</f>
        <v/>
      </c>
      <c r="S1419" s="160" t="str">
        <f t="array" aca="1" ref="S1419" ca="1">IF(B1419="","",IF(ISERROR(MATCH($E1419,CL,0)),"Unknown",INDIRECT("'C'!$A$"&amp;MATCH($E1419,CL,0)+1)))</f>
        <v/>
      </c>
      <c r="T1419" s="160" t="str">
        <f t="array" aca="1" ref="T1419" ca="1">IF(B1419="","",IF(ISERROR(MATCH($J1419,SorP!$B$1:$B$6226,0)),"",INDIRECT("'SorP'!$A$"&amp;MATCH($S1419&amp;$J1419,SorP!C:C,0))))</f>
        <v/>
      </c>
      <c r="U1419" s="161"/>
      <c r="V1419" s="151" t="e">
        <f>IF(C1419="",NA(),IF(OR(C1419="Smelter not listed",C1419="Smelter not yet identified"),MATCH($B1419&amp;$D1419,'Smelter Look-up'!$J:$J,0),MATCH($B1419&amp;$C1419,'Smelter Look-up'!$J:$J,0)))</f>
        <v>#N/A</v>
      </c>
      <c r="W1419" s="134"/>
      <c r="X1419" s="134">
        <f t="shared" ca="1" si="16"/>
        <v>0</v>
      </c>
      <c r="Y1419" s="134"/>
      <c r="Z1419" s="134"/>
      <c r="AA1419" s="134"/>
      <c r="AB1419" s="162" t="str">
        <f t="shared" si="17"/>
        <v/>
      </c>
      <c r="AC1419" s="134"/>
      <c r="AD1419" s="134"/>
      <c r="AE1419" s="134"/>
      <c r="AF1419" s="134"/>
      <c r="AG1419" s="134"/>
      <c r="AH1419" s="134"/>
    </row>
    <row r="1420" spans="1:34" ht="12" customHeight="1">
      <c r="A1420" s="160"/>
      <c r="B1420" s="155" t="str">
        <f t="array" ref="B1420">IF(LEN(A1420)=0,"",INDEX('Smelter Look-up'!$A:$A,MATCH($A1420,'Smelter Look-up'!$E:$E,0)))</f>
        <v/>
      </c>
      <c r="C1420" s="158" t="str">
        <f t="array" ref="C1420">IF(LEN(A1420)=0,"",INDEX('Smelter Look-up'!$C:$C,MATCH($A1420,'Smelter Look-up'!$E:$E,0)))</f>
        <v/>
      </c>
      <c r="D1420" s="155"/>
      <c r="E1420" s="155" t="str">
        <f ca="1">IF(ISERROR($V1420),"",OFFSET('Smelter Look-up'!$D$4,$V1420-4,0)&amp;"")</f>
        <v/>
      </c>
      <c r="F1420" s="155" t="str">
        <f ca="1">IF(ISERROR($V1420),"",OFFSET('Smelter Look-up'!$E$4,$V1420-4,0))</f>
        <v/>
      </c>
      <c r="G1420" s="155" t="str">
        <f ca="1">IF(C1420=$X$4,IF(ISERROR($V1420),"Enter smelter details","RMI"),IF(ISERROR($V1420),"",OFFSET('Smelter Look-up'!$F$4,$V1420-4,0)))</f>
        <v/>
      </c>
      <c r="H1420" s="156" t="str">
        <f ca="1">IF(ISERROR($V1420),"",OFFSET('Smelter Look-up'!$G$4,$V1420-4,0))</f>
        <v/>
      </c>
      <c r="I1420" s="157" t="str">
        <f ca="1">IF(ISERROR($V1420),"",OFFSET('Smelter Look-up'!$H$4,$V1420-4,0))</f>
        <v/>
      </c>
      <c r="J1420" s="157" t="str">
        <f ca="1">IF(ISERROR($V1420),"",OFFSET('Smelter Look-up'!$I$4,$V1420-4,0))</f>
        <v/>
      </c>
      <c r="K1420" s="158"/>
      <c r="L1420" s="158"/>
      <c r="M1420" s="158"/>
      <c r="N1420" s="158"/>
      <c r="O1420" s="158"/>
      <c r="P1420" s="157"/>
      <c r="Q1420" s="159"/>
      <c r="R1420" s="155" t="str">
        <f ca="1">IF(ISERROR($V1420),"",OFFSET('Smelter Look-up'!$C$4,$V1420-4,0)&amp;"")</f>
        <v/>
      </c>
      <c r="S1420" s="160" t="str">
        <f t="array" aca="1" ref="S1420" ca="1">IF(B1420="","",IF(ISERROR(MATCH($E1420,CL,0)),"Unknown",INDIRECT("'C'!$A$"&amp;MATCH($E1420,CL,0)+1)))</f>
        <v/>
      </c>
      <c r="T1420" s="160" t="str">
        <f t="array" aca="1" ref="T1420" ca="1">IF(B1420="","",IF(ISERROR(MATCH($J1420,SorP!$B$1:$B$6226,0)),"",INDIRECT("'SorP'!$A$"&amp;MATCH($S1420&amp;$J1420,SorP!C:C,0))))</f>
        <v/>
      </c>
      <c r="U1420" s="161"/>
      <c r="V1420" s="151" t="e">
        <f>IF(C1420="",NA(),IF(OR(C1420="Smelter not listed",C1420="Smelter not yet identified"),MATCH($B1420&amp;$D1420,'Smelter Look-up'!$J:$J,0),MATCH($B1420&amp;$C1420,'Smelter Look-up'!$J:$J,0)))</f>
        <v>#N/A</v>
      </c>
      <c r="W1420" s="134"/>
      <c r="X1420" s="134">
        <f t="shared" ca="1" si="16"/>
        <v>0</v>
      </c>
      <c r="Y1420" s="134"/>
      <c r="Z1420" s="134"/>
      <c r="AA1420" s="134"/>
      <c r="AB1420" s="162" t="str">
        <f t="shared" si="17"/>
        <v/>
      </c>
      <c r="AC1420" s="134"/>
      <c r="AD1420" s="134"/>
      <c r="AE1420" s="134"/>
      <c r="AF1420" s="134"/>
      <c r="AG1420" s="134"/>
      <c r="AH1420" s="134"/>
    </row>
    <row r="1421" spans="1:34" ht="12" customHeight="1">
      <c r="A1421" s="160"/>
      <c r="B1421" s="155" t="str">
        <f t="array" ref="B1421">IF(LEN(A1421)=0,"",INDEX('Smelter Look-up'!$A:$A,MATCH($A1421,'Smelter Look-up'!$E:$E,0)))</f>
        <v/>
      </c>
      <c r="C1421" s="158" t="str">
        <f t="array" ref="C1421">IF(LEN(A1421)=0,"",INDEX('Smelter Look-up'!$C:$C,MATCH($A1421,'Smelter Look-up'!$E:$E,0)))</f>
        <v/>
      </c>
      <c r="D1421" s="155"/>
      <c r="E1421" s="155" t="str">
        <f ca="1">IF(ISERROR($V1421),"",OFFSET('Smelter Look-up'!$D$4,$V1421-4,0)&amp;"")</f>
        <v/>
      </c>
      <c r="F1421" s="155" t="str">
        <f ca="1">IF(ISERROR($V1421),"",OFFSET('Smelter Look-up'!$E$4,$V1421-4,0))</f>
        <v/>
      </c>
      <c r="G1421" s="155" t="str">
        <f ca="1">IF(C1421=$X$4,IF(ISERROR($V1421),"Enter smelter details","RMI"),IF(ISERROR($V1421),"",OFFSET('Smelter Look-up'!$F$4,$V1421-4,0)))</f>
        <v/>
      </c>
      <c r="H1421" s="156" t="str">
        <f ca="1">IF(ISERROR($V1421),"",OFFSET('Smelter Look-up'!$G$4,$V1421-4,0))</f>
        <v/>
      </c>
      <c r="I1421" s="157" t="str">
        <f ca="1">IF(ISERROR($V1421),"",OFFSET('Smelter Look-up'!$H$4,$V1421-4,0))</f>
        <v/>
      </c>
      <c r="J1421" s="157" t="str">
        <f ca="1">IF(ISERROR($V1421),"",OFFSET('Smelter Look-up'!$I$4,$V1421-4,0))</f>
        <v/>
      </c>
      <c r="K1421" s="158"/>
      <c r="L1421" s="158"/>
      <c r="M1421" s="158"/>
      <c r="N1421" s="158"/>
      <c r="O1421" s="158"/>
      <c r="P1421" s="157"/>
      <c r="Q1421" s="159"/>
      <c r="R1421" s="155" t="str">
        <f ca="1">IF(ISERROR($V1421),"",OFFSET('Smelter Look-up'!$C$4,$V1421-4,0)&amp;"")</f>
        <v/>
      </c>
      <c r="S1421" s="160" t="str">
        <f t="array" aca="1" ref="S1421" ca="1">IF(B1421="","",IF(ISERROR(MATCH($E1421,CL,0)),"Unknown",INDIRECT("'C'!$A$"&amp;MATCH($E1421,CL,0)+1)))</f>
        <v/>
      </c>
      <c r="T1421" s="160" t="str">
        <f t="array" aca="1" ref="T1421" ca="1">IF(B1421="","",IF(ISERROR(MATCH($J1421,SorP!$B$1:$B$6226,0)),"",INDIRECT("'SorP'!$A$"&amp;MATCH($S1421&amp;$J1421,SorP!C:C,0))))</f>
        <v/>
      </c>
      <c r="U1421" s="161"/>
      <c r="V1421" s="151" t="e">
        <f>IF(C1421="",NA(),IF(OR(C1421="Smelter not listed",C1421="Smelter not yet identified"),MATCH($B1421&amp;$D1421,'Smelter Look-up'!$J:$J,0),MATCH($B1421&amp;$C1421,'Smelter Look-up'!$J:$J,0)))</f>
        <v>#N/A</v>
      </c>
      <c r="W1421" s="134"/>
      <c r="X1421" s="134">
        <f t="shared" ca="1" si="16"/>
        <v>0</v>
      </c>
      <c r="Y1421" s="134"/>
      <c r="Z1421" s="134"/>
      <c r="AA1421" s="134"/>
      <c r="AB1421" s="162" t="str">
        <f t="shared" si="17"/>
        <v/>
      </c>
      <c r="AC1421" s="134"/>
      <c r="AD1421" s="134"/>
      <c r="AE1421" s="134"/>
      <c r="AF1421" s="134"/>
      <c r="AG1421" s="134"/>
      <c r="AH1421" s="134"/>
    </row>
    <row r="1422" spans="1:34" ht="12" customHeight="1">
      <c r="A1422" s="160"/>
      <c r="B1422" s="155" t="str">
        <f t="array" ref="B1422">IF(LEN(A1422)=0,"",INDEX('Smelter Look-up'!$A:$A,MATCH($A1422,'Smelter Look-up'!$E:$E,0)))</f>
        <v/>
      </c>
      <c r="C1422" s="158" t="str">
        <f t="array" ref="C1422">IF(LEN(A1422)=0,"",INDEX('Smelter Look-up'!$C:$C,MATCH($A1422,'Smelter Look-up'!$E:$E,0)))</f>
        <v/>
      </c>
      <c r="D1422" s="155"/>
      <c r="E1422" s="155" t="str">
        <f ca="1">IF(ISERROR($V1422),"",OFFSET('Smelter Look-up'!$D$4,$V1422-4,0)&amp;"")</f>
        <v/>
      </c>
      <c r="F1422" s="155" t="str">
        <f ca="1">IF(ISERROR($V1422),"",OFFSET('Smelter Look-up'!$E$4,$V1422-4,0))</f>
        <v/>
      </c>
      <c r="G1422" s="155" t="str">
        <f ca="1">IF(C1422=$X$4,IF(ISERROR($V1422),"Enter smelter details","RMI"),IF(ISERROR($V1422),"",OFFSET('Smelter Look-up'!$F$4,$V1422-4,0)))</f>
        <v/>
      </c>
      <c r="H1422" s="156" t="str">
        <f ca="1">IF(ISERROR($V1422),"",OFFSET('Smelter Look-up'!$G$4,$V1422-4,0))</f>
        <v/>
      </c>
      <c r="I1422" s="157" t="str">
        <f ca="1">IF(ISERROR($V1422),"",OFFSET('Smelter Look-up'!$H$4,$V1422-4,0))</f>
        <v/>
      </c>
      <c r="J1422" s="157" t="str">
        <f ca="1">IF(ISERROR($V1422),"",OFFSET('Smelter Look-up'!$I$4,$V1422-4,0))</f>
        <v/>
      </c>
      <c r="K1422" s="158"/>
      <c r="L1422" s="158"/>
      <c r="M1422" s="158"/>
      <c r="N1422" s="158"/>
      <c r="O1422" s="158"/>
      <c r="P1422" s="157"/>
      <c r="Q1422" s="159"/>
      <c r="R1422" s="155" t="str">
        <f ca="1">IF(ISERROR($V1422),"",OFFSET('Smelter Look-up'!$C$4,$V1422-4,0)&amp;"")</f>
        <v/>
      </c>
      <c r="S1422" s="160" t="str">
        <f t="array" aca="1" ref="S1422" ca="1">IF(B1422="","",IF(ISERROR(MATCH($E1422,CL,0)),"Unknown",INDIRECT("'C'!$A$"&amp;MATCH($E1422,CL,0)+1)))</f>
        <v/>
      </c>
      <c r="T1422" s="160" t="str">
        <f t="array" aca="1" ref="T1422" ca="1">IF(B1422="","",IF(ISERROR(MATCH($J1422,SorP!$B$1:$B$6226,0)),"",INDIRECT("'SorP'!$A$"&amp;MATCH($S1422&amp;$J1422,SorP!C:C,0))))</f>
        <v/>
      </c>
      <c r="U1422" s="161"/>
      <c r="V1422" s="151" t="e">
        <f>IF(C1422="",NA(),IF(OR(C1422="Smelter not listed",C1422="Smelter not yet identified"),MATCH($B1422&amp;$D1422,'Smelter Look-up'!$J:$J,0),MATCH($B1422&amp;$C1422,'Smelter Look-up'!$J:$J,0)))</f>
        <v>#N/A</v>
      </c>
      <c r="W1422" s="134"/>
      <c r="X1422" s="134">
        <f t="shared" ca="1" si="16"/>
        <v>0</v>
      </c>
      <c r="Y1422" s="134"/>
      <c r="Z1422" s="134"/>
      <c r="AA1422" s="134"/>
      <c r="AB1422" s="162" t="str">
        <f t="shared" si="17"/>
        <v/>
      </c>
      <c r="AC1422" s="134"/>
      <c r="AD1422" s="134"/>
      <c r="AE1422" s="134"/>
      <c r="AF1422" s="134"/>
      <c r="AG1422" s="134"/>
      <c r="AH1422" s="134"/>
    </row>
    <row r="1423" spans="1:34" ht="12" customHeight="1">
      <c r="A1423" s="160"/>
      <c r="B1423" s="155" t="str">
        <f t="array" ref="B1423">IF(LEN(A1423)=0,"",INDEX('Smelter Look-up'!$A:$A,MATCH($A1423,'Smelter Look-up'!$E:$E,0)))</f>
        <v/>
      </c>
      <c r="C1423" s="158" t="str">
        <f t="array" ref="C1423">IF(LEN(A1423)=0,"",INDEX('Smelter Look-up'!$C:$C,MATCH($A1423,'Smelter Look-up'!$E:$E,0)))</f>
        <v/>
      </c>
      <c r="D1423" s="155"/>
      <c r="E1423" s="155" t="str">
        <f ca="1">IF(ISERROR($V1423),"",OFFSET('Smelter Look-up'!$D$4,$V1423-4,0)&amp;"")</f>
        <v/>
      </c>
      <c r="F1423" s="155" t="str">
        <f ca="1">IF(ISERROR($V1423),"",OFFSET('Smelter Look-up'!$E$4,$V1423-4,0))</f>
        <v/>
      </c>
      <c r="G1423" s="155" t="str">
        <f ca="1">IF(C1423=$X$4,IF(ISERROR($V1423),"Enter smelter details","RMI"),IF(ISERROR($V1423),"",OFFSET('Smelter Look-up'!$F$4,$V1423-4,0)))</f>
        <v/>
      </c>
      <c r="H1423" s="156" t="str">
        <f ca="1">IF(ISERROR($V1423),"",OFFSET('Smelter Look-up'!$G$4,$V1423-4,0))</f>
        <v/>
      </c>
      <c r="I1423" s="157" t="str">
        <f ca="1">IF(ISERROR($V1423),"",OFFSET('Smelter Look-up'!$H$4,$V1423-4,0))</f>
        <v/>
      </c>
      <c r="J1423" s="157" t="str">
        <f ca="1">IF(ISERROR($V1423),"",OFFSET('Smelter Look-up'!$I$4,$V1423-4,0))</f>
        <v/>
      </c>
      <c r="K1423" s="158"/>
      <c r="L1423" s="158"/>
      <c r="M1423" s="158"/>
      <c r="N1423" s="158"/>
      <c r="O1423" s="158"/>
      <c r="P1423" s="157"/>
      <c r="Q1423" s="159"/>
      <c r="R1423" s="155" t="str">
        <f ca="1">IF(ISERROR($V1423),"",OFFSET('Smelter Look-up'!$C$4,$V1423-4,0)&amp;"")</f>
        <v/>
      </c>
      <c r="S1423" s="160" t="str">
        <f t="array" aca="1" ref="S1423" ca="1">IF(B1423="","",IF(ISERROR(MATCH($E1423,CL,0)),"Unknown",INDIRECT("'C'!$A$"&amp;MATCH($E1423,CL,0)+1)))</f>
        <v/>
      </c>
      <c r="T1423" s="160" t="str">
        <f t="array" aca="1" ref="T1423" ca="1">IF(B1423="","",IF(ISERROR(MATCH($J1423,SorP!$B$1:$B$6226,0)),"",INDIRECT("'SorP'!$A$"&amp;MATCH($S1423&amp;$J1423,SorP!C:C,0))))</f>
        <v/>
      </c>
      <c r="U1423" s="161"/>
      <c r="V1423" s="151" t="e">
        <f>IF(C1423="",NA(),IF(OR(C1423="Smelter not listed",C1423="Smelter not yet identified"),MATCH($B1423&amp;$D1423,'Smelter Look-up'!$J:$J,0),MATCH($B1423&amp;$C1423,'Smelter Look-up'!$J:$J,0)))</f>
        <v>#N/A</v>
      </c>
      <c r="W1423" s="134"/>
      <c r="X1423" s="134">
        <f t="shared" ca="1" si="16"/>
        <v>0</v>
      </c>
      <c r="Y1423" s="134"/>
      <c r="Z1423" s="134"/>
      <c r="AA1423" s="134"/>
      <c r="AB1423" s="162" t="str">
        <f t="shared" si="17"/>
        <v/>
      </c>
      <c r="AC1423" s="134"/>
      <c r="AD1423" s="134"/>
      <c r="AE1423" s="134"/>
      <c r="AF1423" s="134"/>
      <c r="AG1423" s="134"/>
      <c r="AH1423" s="134"/>
    </row>
    <row r="1424" spans="1:34" ht="12" customHeight="1">
      <c r="A1424" s="160"/>
      <c r="B1424" s="155" t="str">
        <f t="array" ref="B1424">IF(LEN(A1424)=0,"",INDEX('Smelter Look-up'!$A:$A,MATCH($A1424,'Smelter Look-up'!$E:$E,0)))</f>
        <v/>
      </c>
      <c r="C1424" s="158" t="str">
        <f t="array" ref="C1424">IF(LEN(A1424)=0,"",INDEX('Smelter Look-up'!$C:$C,MATCH($A1424,'Smelter Look-up'!$E:$E,0)))</f>
        <v/>
      </c>
      <c r="D1424" s="155"/>
      <c r="E1424" s="155" t="str">
        <f ca="1">IF(ISERROR($V1424),"",OFFSET('Smelter Look-up'!$D$4,$V1424-4,0)&amp;"")</f>
        <v/>
      </c>
      <c r="F1424" s="155" t="str">
        <f ca="1">IF(ISERROR($V1424),"",OFFSET('Smelter Look-up'!$E$4,$V1424-4,0))</f>
        <v/>
      </c>
      <c r="G1424" s="155" t="str">
        <f ca="1">IF(C1424=$X$4,IF(ISERROR($V1424),"Enter smelter details","RMI"),IF(ISERROR($V1424),"",OFFSET('Smelter Look-up'!$F$4,$V1424-4,0)))</f>
        <v/>
      </c>
      <c r="H1424" s="156" t="str">
        <f ca="1">IF(ISERROR($V1424),"",OFFSET('Smelter Look-up'!$G$4,$V1424-4,0))</f>
        <v/>
      </c>
      <c r="I1424" s="157" t="str">
        <f ca="1">IF(ISERROR($V1424),"",OFFSET('Smelter Look-up'!$H$4,$V1424-4,0))</f>
        <v/>
      </c>
      <c r="J1424" s="157" t="str">
        <f ca="1">IF(ISERROR($V1424),"",OFFSET('Smelter Look-up'!$I$4,$V1424-4,0))</f>
        <v/>
      </c>
      <c r="K1424" s="158"/>
      <c r="L1424" s="158"/>
      <c r="M1424" s="158"/>
      <c r="N1424" s="158"/>
      <c r="O1424" s="158"/>
      <c r="P1424" s="157"/>
      <c r="Q1424" s="159"/>
      <c r="R1424" s="155" t="str">
        <f ca="1">IF(ISERROR($V1424),"",OFFSET('Smelter Look-up'!$C$4,$V1424-4,0)&amp;"")</f>
        <v/>
      </c>
      <c r="S1424" s="160" t="str">
        <f t="array" aca="1" ref="S1424" ca="1">IF(B1424="","",IF(ISERROR(MATCH($E1424,CL,0)),"Unknown",INDIRECT("'C'!$A$"&amp;MATCH($E1424,CL,0)+1)))</f>
        <v/>
      </c>
      <c r="T1424" s="160" t="str">
        <f t="array" aca="1" ref="T1424" ca="1">IF(B1424="","",IF(ISERROR(MATCH($J1424,SorP!$B$1:$B$6226,0)),"",INDIRECT("'SorP'!$A$"&amp;MATCH($S1424&amp;$J1424,SorP!C:C,0))))</f>
        <v/>
      </c>
      <c r="U1424" s="161"/>
      <c r="V1424" s="151" t="e">
        <f>IF(C1424="",NA(),IF(OR(C1424="Smelter not listed",C1424="Smelter not yet identified"),MATCH($B1424&amp;$D1424,'Smelter Look-up'!$J:$J,0),MATCH($B1424&amp;$C1424,'Smelter Look-up'!$J:$J,0)))</f>
        <v>#N/A</v>
      </c>
      <c r="W1424" s="134"/>
      <c r="X1424" s="134">
        <f t="shared" ca="1" si="16"/>
        <v>0</v>
      </c>
      <c r="Y1424" s="134"/>
      <c r="Z1424" s="134"/>
      <c r="AA1424" s="134"/>
      <c r="AB1424" s="162" t="str">
        <f t="shared" si="17"/>
        <v/>
      </c>
      <c r="AC1424" s="134"/>
      <c r="AD1424" s="134"/>
      <c r="AE1424" s="134"/>
      <c r="AF1424" s="134"/>
      <c r="AG1424" s="134"/>
      <c r="AH1424" s="134"/>
    </row>
    <row r="1425" spans="1:34" ht="12" customHeight="1">
      <c r="A1425" s="160"/>
      <c r="B1425" s="155" t="str">
        <f t="array" ref="B1425">IF(LEN(A1425)=0,"",INDEX('Smelter Look-up'!$A:$A,MATCH($A1425,'Smelter Look-up'!$E:$E,0)))</f>
        <v/>
      </c>
      <c r="C1425" s="158" t="str">
        <f t="array" ref="C1425">IF(LEN(A1425)=0,"",INDEX('Smelter Look-up'!$C:$C,MATCH($A1425,'Smelter Look-up'!$E:$E,0)))</f>
        <v/>
      </c>
      <c r="D1425" s="155"/>
      <c r="E1425" s="155" t="str">
        <f ca="1">IF(ISERROR($V1425),"",OFFSET('Smelter Look-up'!$D$4,$V1425-4,0)&amp;"")</f>
        <v/>
      </c>
      <c r="F1425" s="155" t="str">
        <f ca="1">IF(ISERROR($V1425),"",OFFSET('Smelter Look-up'!$E$4,$V1425-4,0))</f>
        <v/>
      </c>
      <c r="G1425" s="155" t="str">
        <f ca="1">IF(C1425=$X$4,IF(ISERROR($V1425),"Enter smelter details","RMI"),IF(ISERROR($V1425),"",OFFSET('Smelter Look-up'!$F$4,$V1425-4,0)))</f>
        <v/>
      </c>
      <c r="H1425" s="156" t="str">
        <f ca="1">IF(ISERROR($V1425),"",OFFSET('Smelter Look-up'!$G$4,$V1425-4,0))</f>
        <v/>
      </c>
      <c r="I1425" s="157" t="str">
        <f ca="1">IF(ISERROR($V1425),"",OFFSET('Smelter Look-up'!$H$4,$V1425-4,0))</f>
        <v/>
      </c>
      <c r="J1425" s="157" t="str">
        <f ca="1">IF(ISERROR($V1425),"",OFFSET('Smelter Look-up'!$I$4,$V1425-4,0))</f>
        <v/>
      </c>
      <c r="K1425" s="158"/>
      <c r="L1425" s="158"/>
      <c r="M1425" s="158"/>
      <c r="N1425" s="158"/>
      <c r="O1425" s="158"/>
      <c r="P1425" s="157"/>
      <c r="Q1425" s="159"/>
      <c r="R1425" s="155" t="str">
        <f ca="1">IF(ISERROR($V1425),"",OFFSET('Smelter Look-up'!$C$4,$V1425-4,0)&amp;"")</f>
        <v/>
      </c>
      <c r="S1425" s="160" t="str">
        <f t="array" aca="1" ref="S1425" ca="1">IF(B1425="","",IF(ISERROR(MATCH($E1425,CL,0)),"Unknown",INDIRECT("'C'!$A$"&amp;MATCH($E1425,CL,0)+1)))</f>
        <v/>
      </c>
      <c r="T1425" s="160" t="str">
        <f t="array" aca="1" ref="T1425" ca="1">IF(B1425="","",IF(ISERROR(MATCH($J1425,SorP!$B$1:$B$6226,0)),"",INDIRECT("'SorP'!$A$"&amp;MATCH($S1425&amp;$J1425,SorP!C:C,0))))</f>
        <v/>
      </c>
      <c r="U1425" s="161"/>
      <c r="V1425" s="151" t="e">
        <f>IF(C1425="",NA(),IF(OR(C1425="Smelter not listed",C1425="Smelter not yet identified"),MATCH($B1425&amp;$D1425,'Smelter Look-up'!$J:$J,0),MATCH($B1425&amp;$C1425,'Smelter Look-up'!$J:$J,0)))</f>
        <v>#N/A</v>
      </c>
      <c r="W1425" s="134"/>
      <c r="X1425" s="134">
        <f t="shared" ca="1" si="16"/>
        <v>0</v>
      </c>
      <c r="Y1425" s="134"/>
      <c r="Z1425" s="134"/>
      <c r="AA1425" s="134"/>
      <c r="AB1425" s="162" t="str">
        <f t="shared" si="17"/>
        <v/>
      </c>
      <c r="AC1425" s="134"/>
      <c r="AD1425" s="134"/>
      <c r="AE1425" s="134"/>
      <c r="AF1425" s="134"/>
      <c r="AG1425" s="134"/>
      <c r="AH1425" s="134"/>
    </row>
    <row r="1426" spans="1:34" ht="12" customHeight="1">
      <c r="A1426" s="160"/>
      <c r="B1426" s="155" t="str">
        <f t="array" ref="B1426">IF(LEN(A1426)=0,"",INDEX('Smelter Look-up'!$A:$A,MATCH($A1426,'Smelter Look-up'!$E:$E,0)))</f>
        <v/>
      </c>
      <c r="C1426" s="158" t="str">
        <f t="array" ref="C1426">IF(LEN(A1426)=0,"",INDEX('Smelter Look-up'!$C:$C,MATCH($A1426,'Smelter Look-up'!$E:$E,0)))</f>
        <v/>
      </c>
      <c r="D1426" s="155"/>
      <c r="E1426" s="155" t="str">
        <f ca="1">IF(ISERROR($V1426),"",OFFSET('Smelter Look-up'!$D$4,$V1426-4,0)&amp;"")</f>
        <v/>
      </c>
      <c r="F1426" s="155" t="str">
        <f ca="1">IF(ISERROR($V1426),"",OFFSET('Smelter Look-up'!$E$4,$V1426-4,0))</f>
        <v/>
      </c>
      <c r="G1426" s="155" t="str">
        <f ca="1">IF(C1426=$X$4,IF(ISERROR($V1426),"Enter smelter details","RMI"),IF(ISERROR($V1426),"",OFFSET('Smelter Look-up'!$F$4,$V1426-4,0)))</f>
        <v/>
      </c>
      <c r="H1426" s="156" t="str">
        <f ca="1">IF(ISERROR($V1426),"",OFFSET('Smelter Look-up'!$G$4,$V1426-4,0))</f>
        <v/>
      </c>
      <c r="I1426" s="157" t="str">
        <f ca="1">IF(ISERROR($V1426),"",OFFSET('Smelter Look-up'!$H$4,$V1426-4,0))</f>
        <v/>
      </c>
      <c r="J1426" s="157" t="str">
        <f ca="1">IF(ISERROR($V1426),"",OFFSET('Smelter Look-up'!$I$4,$V1426-4,0))</f>
        <v/>
      </c>
      <c r="K1426" s="158"/>
      <c r="L1426" s="158"/>
      <c r="M1426" s="158"/>
      <c r="N1426" s="158"/>
      <c r="O1426" s="158"/>
      <c r="P1426" s="157"/>
      <c r="Q1426" s="159"/>
      <c r="R1426" s="155" t="str">
        <f ca="1">IF(ISERROR($V1426),"",OFFSET('Smelter Look-up'!$C$4,$V1426-4,0)&amp;"")</f>
        <v/>
      </c>
      <c r="S1426" s="160" t="str">
        <f t="array" aca="1" ref="S1426" ca="1">IF(B1426="","",IF(ISERROR(MATCH($E1426,CL,0)),"Unknown",INDIRECT("'C'!$A$"&amp;MATCH($E1426,CL,0)+1)))</f>
        <v/>
      </c>
      <c r="T1426" s="160" t="str">
        <f t="array" aca="1" ref="T1426" ca="1">IF(B1426="","",IF(ISERROR(MATCH($J1426,SorP!$B$1:$B$6226,0)),"",INDIRECT("'SorP'!$A$"&amp;MATCH($S1426&amp;$J1426,SorP!C:C,0))))</f>
        <v/>
      </c>
      <c r="U1426" s="161"/>
      <c r="V1426" s="151" t="e">
        <f>IF(C1426="",NA(),IF(OR(C1426="Smelter not listed",C1426="Smelter not yet identified"),MATCH($B1426&amp;$D1426,'Smelter Look-up'!$J:$J,0),MATCH($B1426&amp;$C1426,'Smelter Look-up'!$J:$J,0)))</f>
        <v>#N/A</v>
      </c>
      <c r="W1426" s="134"/>
      <c r="X1426" s="134">
        <f t="shared" ca="1" si="16"/>
        <v>0</v>
      </c>
      <c r="Y1426" s="134"/>
      <c r="Z1426" s="134"/>
      <c r="AA1426" s="134"/>
      <c r="AB1426" s="162" t="str">
        <f t="shared" si="17"/>
        <v/>
      </c>
      <c r="AC1426" s="134"/>
      <c r="AD1426" s="134"/>
      <c r="AE1426" s="134"/>
      <c r="AF1426" s="134"/>
      <c r="AG1426" s="134"/>
      <c r="AH1426" s="134"/>
    </row>
    <row r="1427" spans="1:34" ht="12" customHeight="1">
      <c r="A1427" s="160"/>
      <c r="B1427" s="155" t="str">
        <f t="array" ref="B1427">IF(LEN(A1427)=0,"",INDEX('Smelter Look-up'!$A:$A,MATCH($A1427,'Smelter Look-up'!$E:$E,0)))</f>
        <v/>
      </c>
      <c r="C1427" s="158" t="str">
        <f t="array" ref="C1427">IF(LEN(A1427)=0,"",INDEX('Smelter Look-up'!$C:$C,MATCH($A1427,'Smelter Look-up'!$E:$E,0)))</f>
        <v/>
      </c>
      <c r="D1427" s="155"/>
      <c r="E1427" s="155" t="str">
        <f ca="1">IF(ISERROR($V1427),"",OFFSET('Smelter Look-up'!$D$4,$V1427-4,0)&amp;"")</f>
        <v/>
      </c>
      <c r="F1427" s="155" t="str">
        <f ca="1">IF(ISERROR($V1427),"",OFFSET('Smelter Look-up'!$E$4,$V1427-4,0))</f>
        <v/>
      </c>
      <c r="G1427" s="155" t="str">
        <f ca="1">IF(C1427=$X$4,IF(ISERROR($V1427),"Enter smelter details","RMI"),IF(ISERROR($V1427),"",OFFSET('Smelter Look-up'!$F$4,$V1427-4,0)))</f>
        <v/>
      </c>
      <c r="H1427" s="156" t="str">
        <f ca="1">IF(ISERROR($V1427),"",OFFSET('Smelter Look-up'!$G$4,$V1427-4,0))</f>
        <v/>
      </c>
      <c r="I1427" s="157" t="str">
        <f ca="1">IF(ISERROR($V1427),"",OFFSET('Smelter Look-up'!$H$4,$V1427-4,0))</f>
        <v/>
      </c>
      <c r="J1427" s="157" t="str">
        <f ca="1">IF(ISERROR($V1427),"",OFFSET('Smelter Look-up'!$I$4,$V1427-4,0))</f>
        <v/>
      </c>
      <c r="K1427" s="158"/>
      <c r="L1427" s="158"/>
      <c r="M1427" s="158"/>
      <c r="N1427" s="158"/>
      <c r="O1427" s="158"/>
      <c r="P1427" s="157"/>
      <c r="Q1427" s="159"/>
      <c r="R1427" s="155" t="str">
        <f ca="1">IF(ISERROR($V1427),"",OFFSET('Smelter Look-up'!$C$4,$V1427-4,0)&amp;"")</f>
        <v/>
      </c>
      <c r="S1427" s="160" t="str">
        <f t="array" aca="1" ref="S1427" ca="1">IF(B1427="","",IF(ISERROR(MATCH($E1427,CL,0)),"Unknown",INDIRECT("'C'!$A$"&amp;MATCH($E1427,CL,0)+1)))</f>
        <v/>
      </c>
      <c r="T1427" s="160" t="str">
        <f t="array" aca="1" ref="T1427" ca="1">IF(B1427="","",IF(ISERROR(MATCH($J1427,SorP!$B$1:$B$6226,0)),"",INDIRECT("'SorP'!$A$"&amp;MATCH($S1427&amp;$J1427,SorP!C:C,0))))</f>
        <v/>
      </c>
      <c r="U1427" s="161"/>
      <c r="V1427" s="151" t="e">
        <f>IF(C1427="",NA(),IF(OR(C1427="Smelter not listed",C1427="Smelter not yet identified"),MATCH($B1427&amp;$D1427,'Smelter Look-up'!$J:$J,0),MATCH($B1427&amp;$C1427,'Smelter Look-up'!$J:$J,0)))</f>
        <v>#N/A</v>
      </c>
      <c r="W1427" s="134"/>
      <c r="X1427" s="134">
        <f t="shared" ca="1" si="16"/>
        <v>0</v>
      </c>
      <c r="Y1427" s="134"/>
      <c r="Z1427" s="134"/>
      <c r="AA1427" s="134"/>
      <c r="AB1427" s="162" t="str">
        <f t="shared" si="17"/>
        <v/>
      </c>
      <c r="AC1427" s="134"/>
      <c r="AD1427" s="134"/>
      <c r="AE1427" s="134"/>
      <c r="AF1427" s="134"/>
      <c r="AG1427" s="134"/>
      <c r="AH1427" s="134"/>
    </row>
    <row r="1428" spans="1:34" ht="12" customHeight="1">
      <c r="A1428" s="160"/>
      <c r="B1428" s="155" t="str">
        <f t="array" ref="B1428">IF(LEN(A1428)=0,"",INDEX('Smelter Look-up'!$A:$A,MATCH($A1428,'Smelter Look-up'!$E:$E,0)))</f>
        <v/>
      </c>
      <c r="C1428" s="158" t="str">
        <f t="array" ref="C1428">IF(LEN(A1428)=0,"",INDEX('Smelter Look-up'!$C:$C,MATCH($A1428,'Smelter Look-up'!$E:$E,0)))</f>
        <v/>
      </c>
      <c r="D1428" s="155"/>
      <c r="E1428" s="155" t="str">
        <f ca="1">IF(ISERROR($V1428),"",OFFSET('Smelter Look-up'!$D$4,$V1428-4,0)&amp;"")</f>
        <v/>
      </c>
      <c r="F1428" s="155" t="str">
        <f ca="1">IF(ISERROR($V1428),"",OFFSET('Smelter Look-up'!$E$4,$V1428-4,0))</f>
        <v/>
      </c>
      <c r="G1428" s="155" t="str">
        <f ca="1">IF(C1428=$X$4,IF(ISERROR($V1428),"Enter smelter details","RMI"),IF(ISERROR($V1428),"",OFFSET('Smelter Look-up'!$F$4,$V1428-4,0)))</f>
        <v/>
      </c>
      <c r="H1428" s="156" t="str">
        <f ca="1">IF(ISERROR($V1428),"",OFFSET('Smelter Look-up'!$G$4,$V1428-4,0))</f>
        <v/>
      </c>
      <c r="I1428" s="157" t="str">
        <f ca="1">IF(ISERROR($V1428),"",OFFSET('Smelter Look-up'!$H$4,$V1428-4,0))</f>
        <v/>
      </c>
      <c r="J1428" s="157" t="str">
        <f ca="1">IF(ISERROR($V1428),"",OFFSET('Smelter Look-up'!$I$4,$V1428-4,0))</f>
        <v/>
      </c>
      <c r="K1428" s="158"/>
      <c r="L1428" s="158"/>
      <c r="M1428" s="158"/>
      <c r="N1428" s="158"/>
      <c r="O1428" s="158"/>
      <c r="P1428" s="157"/>
      <c r="Q1428" s="159"/>
      <c r="R1428" s="155" t="str">
        <f ca="1">IF(ISERROR($V1428),"",OFFSET('Smelter Look-up'!$C$4,$V1428-4,0)&amp;"")</f>
        <v/>
      </c>
      <c r="S1428" s="160" t="str">
        <f t="array" aca="1" ref="S1428" ca="1">IF(B1428="","",IF(ISERROR(MATCH($E1428,CL,0)),"Unknown",INDIRECT("'C'!$A$"&amp;MATCH($E1428,CL,0)+1)))</f>
        <v/>
      </c>
      <c r="T1428" s="160" t="str">
        <f t="array" aca="1" ref="T1428" ca="1">IF(B1428="","",IF(ISERROR(MATCH($J1428,SorP!$B$1:$B$6226,0)),"",INDIRECT("'SorP'!$A$"&amp;MATCH($S1428&amp;$J1428,SorP!C:C,0))))</f>
        <v/>
      </c>
      <c r="U1428" s="161"/>
      <c r="V1428" s="151" t="e">
        <f>IF(C1428="",NA(),IF(OR(C1428="Smelter not listed",C1428="Smelter not yet identified"),MATCH($B1428&amp;$D1428,'Smelter Look-up'!$J:$J,0),MATCH($B1428&amp;$C1428,'Smelter Look-up'!$J:$J,0)))</f>
        <v>#N/A</v>
      </c>
      <c r="W1428" s="134"/>
      <c r="X1428" s="134">
        <f t="shared" ca="1" si="16"/>
        <v>0</v>
      </c>
      <c r="Y1428" s="134"/>
      <c r="Z1428" s="134"/>
      <c r="AA1428" s="134"/>
      <c r="AB1428" s="162" t="str">
        <f t="shared" si="17"/>
        <v/>
      </c>
      <c r="AC1428" s="134"/>
      <c r="AD1428" s="134"/>
      <c r="AE1428" s="134"/>
      <c r="AF1428" s="134"/>
      <c r="AG1428" s="134"/>
      <c r="AH1428" s="134"/>
    </row>
    <row r="1429" spans="1:34" ht="12" customHeight="1">
      <c r="A1429" s="160"/>
      <c r="B1429" s="155" t="str">
        <f t="array" ref="B1429">IF(LEN(A1429)=0,"",INDEX('Smelter Look-up'!$A:$A,MATCH($A1429,'Smelter Look-up'!$E:$E,0)))</f>
        <v/>
      </c>
      <c r="C1429" s="158" t="str">
        <f t="array" ref="C1429">IF(LEN(A1429)=0,"",INDEX('Smelter Look-up'!$C:$C,MATCH($A1429,'Smelter Look-up'!$E:$E,0)))</f>
        <v/>
      </c>
      <c r="D1429" s="155"/>
      <c r="E1429" s="155" t="str">
        <f ca="1">IF(ISERROR($V1429),"",OFFSET('Smelter Look-up'!$D$4,$V1429-4,0)&amp;"")</f>
        <v/>
      </c>
      <c r="F1429" s="155" t="str">
        <f ca="1">IF(ISERROR($V1429),"",OFFSET('Smelter Look-up'!$E$4,$V1429-4,0))</f>
        <v/>
      </c>
      <c r="G1429" s="155" t="str">
        <f ca="1">IF(C1429=$X$4,IF(ISERROR($V1429),"Enter smelter details","RMI"),IF(ISERROR($V1429),"",OFFSET('Smelter Look-up'!$F$4,$V1429-4,0)))</f>
        <v/>
      </c>
      <c r="H1429" s="156" t="str">
        <f ca="1">IF(ISERROR($V1429),"",OFFSET('Smelter Look-up'!$G$4,$V1429-4,0))</f>
        <v/>
      </c>
      <c r="I1429" s="157" t="str">
        <f ca="1">IF(ISERROR($V1429),"",OFFSET('Smelter Look-up'!$H$4,$V1429-4,0))</f>
        <v/>
      </c>
      <c r="J1429" s="157" t="str">
        <f ca="1">IF(ISERROR($V1429),"",OFFSET('Smelter Look-up'!$I$4,$V1429-4,0))</f>
        <v/>
      </c>
      <c r="K1429" s="158"/>
      <c r="L1429" s="158"/>
      <c r="M1429" s="158"/>
      <c r="N1429" s="158"/>
      <c r="O1429" s="158"/>
      <c r="P1429" s="157"/>
      <c r="Q1429" s="159"/>
      <c r="R1429" s="155" t="str">
        <f ca="1">IF(ISERROR($V1429),"",OFFSET('Smelter Look-up'!$C$4,$V1429-4,0)&amp;"")</f>
        <v/>
      </c>
      <c r="S1429" s="160" t="str">
        <f t="array" aca="1" ref="S1429" ca="1">IF(B1429="","",IF(ISERROR(MATCH($E1429,CL,0)),"Unknown",INDIRECT("'C'!$A$"&amp;MATCH($E1429,CL,0)+1)))</f>
        <v/>
      </c>
      <c r="T1429" s="160" t="str">
        <f t="array" aca="1" ref="T1429" ca="1">IF(B1429="","",IF(ISERROR(MATCH($J1429,SorP!$B$1:$B$6226,0)),"",INDIRECT("'SorP'!$A$"&amp;MATCH($S1429&amp;$J1429,SorP!C:C,0))))</f>
        <v/>
      </c>
      <c r="U1429" s="161"/>
      <c r="V1429" s="151" t="e">
        <f>IF(C1429="",NA(),IF(OR(C1429="Smelter not listed",C1429="Smelter not yet identified"),MATCH($B1429&amp;$D1429,'Smelter Look-up'!$J:$J,0),MATCH($B1429&amp;$C1429,'Smelter Look-up'!$J:$J,0)))</f>
        <v>#N/A</v>
      </c>
      <c r="W1429" s="134"/>
      <c r="X1429" s="134">
        <f t="shared" ca="1" si="16"/>
        <v>0</v>
      </c>
      <c r="Y1429" s="134"/>
      <c r="Z1429" s="134"/>
      <c r="AA1429" s="134"/>
      <c r="AB1429" s="162" t="str">
        <f t="shared" si="17"/>
        <v/>
      </c>
      <c r="AC1429" s="134"/>
      <c r="AD1429" s="134"/>
      <c r="AE1429" s="134"/>
      <c r="AF1429" s="134"/>
      <c r="AG1429" s="134"/>
      <c r="AH1429" s="134"/>
    </row>
    <row r="1430" spans="1:34" ht="12" customHeight="1">
      <c r="A1430" s="160"/>
      <c r="B1430" s="155" t="str">
        <f t="array" ref="B1430">IF(LEN(A1430)=0,"",INDEX('Smelter Look-up'!$A:$A,MATCH($A1430,'Smelter Look-up'!$E:$E,0)))</f>
        <v/>
      </c>
      <c r="C1430" s="158" t="str">
        <f t="array" ref="C1430">IF(LEN(A1430)=0,"",INDEX('Smelter Look-up'!$C:$C,MATCH($A1430,'Smelter Look-up'!$E:$E,0)))</f>
        <v/>
      </c>
      <c r="D1430" s="155"/>
      <c r="E1430" s="155" t="str">
        <f ca="1">IF(ISERROR($V1430),"",OFFSET('Smelter Look-up'!$D$4,$V1430-4,0)&amp;"")</f>
        <v/>
      </c>
      <c r="F1430" s="155" t="str">
        <f ca="1">IF(ISERROR($V1430),"",OFFSET('Smelter Look-up'!$E$4,$V1430-4,0))</f>
        <v/>
      </c>
      <c r="G1430" s="155" t="str">
        <f ca="1">IF(C1430=$X$4,IF(ISERROR($V1430),"Enter smelter details","RMI"),IF(ISERROR($V1430),"",OFFSET('Smelter Look-up'!$F$4,$V1430-4,0)))</f>
        <v/>
      </c>
      <c r="H1430" s="156" t="str">
        <f ca="1">IF(ISERROR($V1430),"",OFFSET('Smelter Look-up'!$G$4,$V1430-4,0))</f>
        <v/>
      </c>
      <c r="I1430" s="157" t="str">
        <f ca="1">IF(ISERROR($V1430),"",OFFSET('Smelter Look-up'!$H$4,$V1430-4,0))</f>
        <v/>
      </c>
      <c r="J1430" s="157" t="str">
        <f ca="1">IF(ISERROR($V1430),"",OFFSET('Smelter Look-up'!$I$4,$V1430-4,0))</f>
        <v/>
      </c>
      <c r="K1430" s="158"/>
      <c r="L1430" s="158"/>
      <c r="M1430" s="158"/>
      <c r="N1430" s="158"/>
      <c r="O1430" s="158"/>
      <c r="P1430" s="157"/>
      <c r="Q1430" s="159"/>
      <c r="R1430" s="155" t="str">
        <f ca="1">IF(ISERROR($V1430),"",OFFSET('Smelter Look-up'!$C$4,$V1430-4,0)&amp;"")</f>
        <v/>
      </c>
      <c r="S1430" s="160" t="str">
        <f t="array" aca="1" ref="S1430" ca="1">IF(B1430="","",IF(ISERROR(MATCH($E1430,CL,0)),"Unknown",INDIRECT("'C'!$A$"&amp;MATCH($E1430,CL,0)+1)))</f>
        <v/>
      </c>
      <c r="T1430" s="160" t="str">
        <f t="array" aca="1" ref="T1430" ca="1">IF(B1430="","",IF(ISERROR(MATCH($J1430,SorP!$B$1:$B$6226,0)),"",INDIRECT("'SorP'!$A$"&amp;MATCH($S1430&amp;$J1430,SorP!C:C,0))))</f>
        <v/>
      </c>
      <c r="U1430" s="161"/>
      <c r="V1430" s="151" t="e">
        <f>IF(C1430="",NA(),IF(OR(C1430="Smelter not listed",C1430="Smelter not yet identified"),MATCH($B1430&amp;$D1430,'Smelter Look-up'!$J:$J,0),MATCH($B1430&amp;$C1430,'Smelter Look-up'!$J:$J,0)))</f>
        <v>#N/A</v>
      </c>
      <c r="W1430" s="134"/>
      <c r="X1430" s="134">
        <f t="shared" ca="1" si="16"/>
        <v>0</v>
      </c>
      <c r="Y1430" s="134"/>
      <c r="Z1430" s="134"/>
      <c r="AA1430" s="134"/>
      <c r="AB1430" s="162" t="str">
        <f t="shared" si="17"/>
        <v/>
      </c>
      <c r="AC1430" s="134"/>
      <c r="AD1430" s="134"/>
      <c r="AE1430" s="134"/>
      <c r="AF1430" s="134"/>
      <c r="AG1430" s="134"/>
      <c r="AH1430" s="134"/>
    </row>
    <row r="1431" spans="1:34" ht="12" customHeight="1">
      <c r="A1431" s="160"/>
      <c r="B1431" s="155" t="str">
        <f t="array" ref="B1431">IF(LEN(A1431)=0,"",INDEX('Smelter Look-up'!$A:$A,MATCH($A1431,'Smelter Look-up'!$E:$E,0)))</f>
        <v/>
      </c>
      <c r="C1431" s="158" t="str">
        <f t="array" ref="C1431">IF(LEN(A1431)=0,"",INDEX('Smelter Look-up'!$C:$C,MATCH($A1431,'Smelter Look-up'!$E:$E,0)))</f>
        <v/>
      </c>
      <c r="D1431" s="155"/>
      <c r="E1431" s="155" t="str">
        <f ca="1">IF(ISERROR($V1431),"",OFFSET('Smelter Look-up'!$D$4,$V1431-4,0)&amp;"")</f>
        <v/>
      </c>
      <c r="F1431" s="155" t="str">
        <f ca="1">IF(ISERROR($V1431),"",OFFSET('Smelter Look-up'!$E$4,$V1431-4,0))</f>
        <v/>
      </c>
      <c r="G1431" s="155" t="str">
        <f ca="1">IF(C1431=$X$4,IF(ISERROR($V1431),"Enter smelter details","RMI"),IF(ISERROR($V1431),"",OFFSET('Smelter Look-up'!$F$4,$V1431-4,0)))</f>
        <v/>
      </c>
      <c r="H1431" s="156" t="str">
        <f ca="1">IF(ISERROR($V1431),"",OFFSET('Smelter Look-up'!$G$4,$V1431-4,0))</f>
        <v/>
      </c>
      <c r="I1431" s="157" t="str">
        <f ca="1">IF(ISERROR($V1431),"",OFFSET('Smelter Look-up'!$H$4,$V1431-4,0))</f>
        <v/>
      </c>
      <c r="J1431" s="157" t="str">
        <f ca="1">IF(ISERROR($V1431),"",OFFSET('Smelter Look-up'!$I$4,$V1431-4,0))</f>
        <v/>
      </c>
      <c r="K1431" s="158"/>
      <c r="L1431" s="158"/>
      <c r="M1431" s="158"/>
      <c r="N1431" s="158"/>
      <c r="O1431" s="158"/>
      <c r="P1431" s="157"/>
      <c r="Q1431" s="159"/>
      <c r="R1431" s="155" t="str">
        <f ca="1">IF(ISERROR($V1431),"",OFFSET('Smelter Look-up'!$C$4,$V1431-4,0)&amp;"")</f>
        <v/>
      </c>
      <c r="S1431" s="160" t="str">
        <f t="array" aca="1" ref="S1431" ca="1">IF(B1431="","",IF(ISERROR(MATCH($E1431,CL,0)),"Unknown",INDIRECT("'C'!$A$"&amp;MATCH($E1431,CL,0)+1)))</f>
        <v/>
      </c>
      <c r="T1431" s="160" t="str">
        <f t="array" aca="1" ref="T1431" ca="1">IF(B1431="","",IF(ISERROR(MATCH($J1431,SorP!$B$1:$B$6226,0)),"",INDIRECT("'SorP'!$A$"&amp;MATCH($S1431&amp;$J1431,SorP!C:C,0))))</f>
        <v/>
      </c>
      <c r="U1431" s="161"/>
      <c r="V1431" s="151" t="e">
        <f>IF(C1431="",NA(),IF(OR(C1431="Smelter not listed",C1431="Smelter not yet identified"),MATCH($B1431&amp;$D1431,'Smelter Look-up'!$J:$J,0),MATCH($B1431&amp;$C1431,'Smelter Look-up'!$J:$J,0)))</f>
        <v>#N/A</v>
      </c>
      <c r="W1431" s="134"/>
      <c r="X1431" s="134">
        <f t="shared" ca="1" si="16"/>
        <v>0</v>
      </c>
      <c r="Y1431" s="134"/>
      <c r="Z1431" s="134"/>
      <c r="AA1431" s="134"/>
      <c r="AB1431" s="162" t="str">
        <f t="shared" si="17"/>
        <v/>
      </c>
      <c r="AC1431" s="134"/>
      <c r="AD1431" s="134"/>
      <c r="AE1431" s="134"/>
      <c r="AF1431" s="134"/>
      <c r="AG1431" s="134"/>
      <c r="AH1431" s="134"/>
    </row>
    <row r="1432" spans="1:34" ht="12" customHeight="1">
      <c r="A1432" s="160"/>
      <c r="B1432" s="155" t="str">
        <f t="array" ref="B1432">IF(LEN(A1432)=0,"",INDEX('Smelter Look-up'!$A:$A,MATCH($A1432,'Smelter Look-up'!$E:$E,0)))</f>
        <v/>
      </c>
      <c r="C1432" s="158" t="str">
        <f t="array" ref="C1432">IF(LEN(A1432)=0,"",INDEX('Smelter Look-up'!$C:$C,MATCH($A1432,'Smelter Look-up'!$E:$E,0)))</f>
        <v/>
      </c>
      <c r="D1432" s="155"/>
      <c r="E1432" s="155" t="str">
        <f ca="1">IF(ISERROR($V1432),"",OFFSET('Smelter Look-up'!$D$4,$V1432-4,0)&amp;"")</f>
        <v/>
      </c>
      <c r="F1432" s="155" t="str">
        <f ca="1">IF(ISERROR($V1432),"",OFFSET('Smelter Look-up'!$E$4,$V1432-4,0))</f>
        <v/>
      </c>
      <c r="G1432" s="155" t="str">
        <f ca="1">IF(C1432=$X$4,IF(ISERROR($V1432),"Enter smelter details","RMI"),IF(ISERROR($V1432),"",OFFSET('Smelter Look-up'!$F$4,$V1432-4,0)))</f>
        <v/>
      </c>
      <c r="H1432" s="156" t="str">
        <f ca="1">IF(ISERROR($V1432),"",OFFSET('Smelter Look-up'!$G$4,$V1432-4,0))</f>
        <v/>
      </c>
      <c r="I1432" s="157" t="str">
        <f ca="1">IF(ISERROR($V1432),"",OFFSET('Smelter Look-up'!$H$4,$V1432-4,0))</f>
        <v/>
      </c>
      <c r="J1432" s="157" t="str">
        <f ca="1">IF(ISERROR($V1432),"",OFFSET('Smelter Look-up'!$I$4,$V1432-4,0))</f>
        <v/>
      </c>
      <c r="K1432" s="158"/>
      <c r="L1432" s="158"/>
      <c r="M1432" s="158"/>
      <c r="N1432" s="158"/>
      <c r="O1432" s="158"/>
      <c r="P1432" s="157"/>
      <c r="Q1432" s="159"/>
      <c r="R1432" s="155" t="str">
        <f ca="1">IF(ISERROR($V1432),"",OFFSET('Smelter Look-up'!$C$4,$V1432-4,0)&amp;"")</f>
        <v/>
      </c>
      <c r="S1432" s="160" t="str">
        <f t="array" aca="1" ref="S1432" ca="1">IF(B1432="","",IF(ISERROR(MATCH($E1432,CL,0)),"Unknown",INDIRECT("'C'!$A$"&amp;MATCH($E1432,CL,0)+1)))</f>
        <v/>
      </c>
      <c r="T1432" s="160" t="str">
        <f t="array" aca="1" ref="T1432" ca="1">IF(B1432="","",IF(ISERROR(MATCH($J1432,SorP!$B$1:$B$6226,0)),"",INDIRECT("'SorP'!$A$"&amp;MATCH($S1432&amp;$J1432,SorP!C:C,0))))</f>
        <v/>
      </c>
      <c r="U1432" s="161"/>
      <c r="V1432" s="151" t="e">
        <f>IF(C1432="",NA(),IF(OR(C1432="Smelter not listed",C1432="Smelter not yet identified"),MATCH($B1432&amp;$D1432,'Smelter Look-up'!$J:$J,0),MATCH($B1432&amp;$C1432,'Smelter Look-up'!$J:$J,0)))</f>
        <v>#N/A</v>
      </c>
      <c r="W1432" s="134"/>
      <c r="X1432" s="134">
        <f t="shared" ca="1" si="16"/>
        <v>0</v>
      </c>
      <c r="Y1432" s="134"/>
      <c r="Z1432" s="134"/>
      <c r="AA1432" s="134"/>
      <c r="AB1432" s="162" t="str">
        <f t="shared" si="17"/>
        <v/>
      </c>
      <c r="AC1432" s="134"/>
      <c r="AD1432" s="134"/>
      <c r="AE1432" s="134"/>
      <c r="AF1432" s="134"/>
      <c r="AG1432" s="134"/>
      <c r="AH1432" s="134"/>
    </row>
    <row r="1433" spans="1:34" ht="12" customHeight="1">
      <c r="A1433" s="160"/>
      <c r="B1433" s="155" t="str">
        <f t="array" ref="B1433">IF(LEN(A1433)=0,"",INDEX('Smelter Look-up'!$A:$A,MATCH($A1433,'Smelter Look-up'!$E:$E,0)))</f>
        <v/>
      </c>
      <c r="C1433" s="158" t="str">
        <f t="array" ref="C1433">IF(LEN(A1433)=0,"",INDEX('Smelter Look-up'!$C:$C,MATCH($A1433,'Smelter Look-up'!$E:$E,0)))</f>
        <v/>
      </c>
      <c r="D1433" s="155"/>
      <c r="E1433" s="155" t="str">
        <f ca="1">IF(ISERROR($V1433),"",OFFSET('Smelter Look-up'!$D$4,$V1433-4,0)&amp;"")</f>
        <v/>
      </c>
      <c r="F1433" s="155" t="str">
        <f ca="1">IF(ISERROR($V1433),"",OFFSET('Smelter Look-up'!$E$4,$V1433-4,0))</f>
        <v/>
      </c>
      <c r="G1433" s="155" t="str">
        <f ca="1">IF(C1433=$X$4,IF(ISERROR($V1433),"Enter smelter details","RMI"),IF(ISERROR($V1433),"",OFFSET('Smelter Look-up'!$F$4,$V1433-4,0)))</f>
        <v/>
      </c>
      <c r="H1433" s="156" t="str">
        <f ca="1">IF(ISERROR($V1433),"",OFFSET('Smelter Look-up'!$G$4,$V1433-4,0))</f>
        <v/>
      </c>
      <c r="I1433" s="157" t="str">
        <f ca="1">IF(ISERROR($V1433),"",OFFSET('Smelter Look-up'!$H$4,$V1433-4,0))</f>
        <v/>
      </c>
      <c r="J1433" s="157" t="str">
        <f ca="1">IF(ISERROR($V1433),"",OFFSET('Smelter Look-up'!$I$4,$V1433-4,0))</f>
        <v/>
      </c>
      <c r="K1433" s="158"/>
      <c r="L1433" s="158"/>
      <c r="M1433" s="158"/>
      <c r="N1433" s="158"/>
      <c r="O1433" s="158"/>
      <c r="P1433" s="157"/>
      <c r="Q1433" s="159"/>
      <c r="R1433" s="155" t="str">
        <f ca="1">IF(ISERROR($V1433),"",OFFSET('Smelter Look-up'!$C$4,$V1433-4,0)&amp;"")</f>
        <v/>
      </c>
      <c r="S1433" s="160" t="str">
        <f t="array" aca="1" ref="S1433" ca="1">IF(B1433="","",IF(ISERROR(MATCH($E1433,CL,0)),"Unknown",INDIRECT("'C'!$A$"&amp;MATCH($E1433,CL,0)+1)))</f>
        <v/>
      </c>
      <c r="T1433" s="160" t="str">
        <f t="array" aca="1" ref="T1433" ca="1">IF(B1433="","",IF(ISERROR(MATCH($J1433,SorP!$B$1:$B$6226,0)),"",INDIRECT("'SorP'!$A$"&amp;MATCH($S1433&amp;$J1433,SorP!C:C,0))))</f>
        <v/>
      </c>
      <c r="U1433" s="161"/>
      <c r="V1433" s="151" t="e">
        <f>IF(C1433="",NA(),IF(OR(C1433="Smelter not listed",C1433="Smelter not yet identified"),MATCH($B1433&amp;$D1433,'Smelter Look-up'!$J:$J,0),MATCH($B1433&amp;$C1433,'Smelter Look-up'!$J:$J,0)))</f>
        <v>#N/A</v>
      </c>
      <c r="W1433" s="134"/>
      <c r="X1433" s="134">
        <f t="shared" ca="1" si="16"/>
        <v>0</v>
      </c>
      <c r="Y1433" s="134"/>
      <c r="Z1433" s="134"/>
      <c r="AA1433" s="134"/>
      <c r="AB1433" s="162" t="str">
        <f t="shared" si="17"/>
        <v/>
      </c>
      <c r="AC1433" s="134"/>
      <c r="AD1433" s="134"/>
      <c r="AE1433" s="134"/>
      <c r="AF1433" s="134"/>
      <c r="AG1433" s="134"/>
      <c r="AH1433" s="134"/>
    </row>
    <row r="1434" spans="1:34" ht="12" customHeight="1">
      <c r="A1434" s="160"/>
      <c r="B1434" s="155" t="str">
        <f t="array" ref="B1434">IF(LEN(A1434)=0,"",INDEX('Smelter Look-up'!$A:$A,MATCH($A1434,'Smelter Look-up'!$E:$E,0)))</f>
        <v/>
      </c>
      <c r="C1434" s="158" t="str">
        <f t="array" ref="C1434">IF(LEN(A1434)=0,"",INDEX('Smelter Look-up'!$C:$C,MATCH($A1434,'Smelter Look-up'!$E:$E,0)))</f>
        <v/>
      </c>
      <c r="D1434" s="155"/>
      <c r="E1434" s="155" t="str">
        <f ca="1">IF(ISERROR($V1434),"",OFFSET('Smelter Look-up'!$D$4,$V1434-4,0)&amp;"")</f>
        <v/>
      </c>
      <c r="F1434" s="155" t="str">
        <f ca="1">IF(ISERROR($V1434),"",OFFSET('Smelter Look-up'!$E$4,$V1434-4,0))</f>
        <v/>
      </c>
      <c r="G1434" s="155" t="str">
        <f ca="1">IF(C1434=$X$4,IF(ISERROR($V1434),"Enter smelter details","RMI"),IF(ISERROR($V1434),"",OFFSET('Smelter Look-up'!$F$4,$V1434-4,0)))</f>
        <v/>
      </c>
      <c r="H1434" s="156" t="str">
        <f ca="1">IF(ISERROR($V1434),"",OFFSET('Smelter Look-up'!$G$4,$V1434-4,0))</f>
        <v/>
      </c>
      <c r="I1434" s="157" t="str">
        <f ca="1">IF(ISERROR($V1434),"",OFFSET('Smelter Look-up'!$H$4,$V1434-4,0))</f>
        <v/>
      </c>
      <c r="J1434" s="157" t="str">
        <f ca="1">IF(ISERROR($V1434),"",OFFSET('Smelter Look-up'!$I$4,$V1434-4,0))</f>
        <v/>
      </c>
      <c r="K1434" s="158"/>
      <c r="L1434" s="158"/>
      <c r="M1434" s="158"/>
      <c r="N1434" s="158"/>
      <c r="O1434" s="158"/>
      <c r="P1434" s="157"/>
      <c r="Q1434" s="159"/>
      <c r="R1434" s="155" t="str">
        <f ca="1">IF(ISERROR($V1434),"",OFFSET('Smelter Look-up'!$C$4,$V1434-4,0)&amp;"")</f>
        <v/>
      </c>
      <c r="S1434" s="160" t="str">
        <f t="array" aca="1" ref="S1434" ca="1">IF(B1434="","",IF(ISERROR(MATCH($E1434,CL,0)),"Unknown",INDIRECT("'C'!$A$"&amp;MATCH($E1434,CL,0)+1)))</f>
        <v/>
      </c>
      <c r="T1434" s="160" t="str">
        <f t="array" aca="1" ref="T1434" ca="1">IF(B1434="","",IF(ISERROR(MATCH($J1434,SorP!$B$1:$B$6226,0)),"",INDIRECT("'SorP'!$A$"&amp;MATCH($S1434&amp;$J1434,SorP!C:C,0))))</f>
        <v/>
      </c>
      <c r="U1434" s="161"/>
      <c r="V1434" s="151" t="e">
        <f>IF(C1434="",NA(),IF(OR(C1434="Smelter not listed",C1434="Smelter not yet identified"),MATCH($B1434&amp;$D1434,'Smelter Look-up'!$J:$J,0),MATCH($B1434&amp;$C1434,'Smelter Look-up'!$J:$J,0)))</f>
        <v>#N/A</v>
      </c>
      <c r="W1434" s="134"/>
      <c r="X1434" s="134">
        <f t="shared" ca="1" si="16"/>
        <v>0</v>
      </c>
      <c r="Y1434" s="134"/>
      <c r="Z1434" s="134"/>
      <c r="AA1434" s="134"/>
      <c r="AB1434" s="162" t="str">
        <f t="shared" si="17"/>
        <v/>
      </c>
      <c r="AC1434" s="134"/>
      <c r="AD1434" s="134"/>
      <c r="AE1434" s="134"/>
      <c r="AF1434" s="134"/>
      <c r="AG1434" s="134"/>
      <c r="AH1434" s="134"/>
    </row>
    <row r="1435" spans="1:34" ht="12" customHeight="1">
      <c r="A1435" s="160"/>
      <c r="B1435" s="155" t="str">
        <f t="array" ref="B1435">IF(LEN(A1435)=0,"",INDEX('Smelter Look-up'!$A:$A,MATCH($A1435,'Smelter Look-up'!$E:$E,0)))</f>
        <v/>
      </c>
      <c r="C1435" s="158" t="str">
        <f t="array" ref="C1435">IF(LEN(A1435)=0,"",INDEX('Smelter Look-up'!$C:$C,MATCH($A1435,'Smelter Look-up'!$E:$E,0)))</f>
        <v/>
      </c>
      <c r="D1435" s="155"/>
      <c r="E1435" s="155" t="str">
        <f ca="1">IF(ISERROR($V1435),"",OFFSET('Smelter Look-up'!$D$4,$V1435-4,0)&amp;"")</f>
        <v/>
      </c>
      <c r="F1435" s="155" t="str">
        <f ca="1">IF(ISERROR($V1435),"",OFFSET('Smelter Look-up'!$E$4,$V1435-4,0))</f>
        <v/>
      </c>
      <c r="G1435" s="155" t="str">
        <f ca="1">IF(C1435=$X$4,IF(ISERROR($V1435),"Enter smelter details","RMI"),IF(ISERROR($V1435),"",OFFSET('Smelter Look-up'!$F$4,$V1435-4,0)))</f>
        <v/>
      </c>
      <c r="H1435" s="156" t="str">
        <f ca="1">IF(ISERROR($V1435),"",OFFSET('Smelter Look-up'!$G$4,$V1435-4,0))</f>
        <v/>
      </c>
      <c r="I1435" s="157" t="str">
        <f ca="1">IF(ISERROR($V1435),"",OFFSET('Smelter Look-up'!$H$4,$V1435-4,0))</f>
        <v/>
      </c>
      <c r="J1435" s="157" t="str">
        <f ca="1">IF(ISERROR($V1435),"",OFFSET('Smelter Look-up'!$I$4,$V1435-4,0))</f>
        <v/>
      </c>
      <c r="K1435" s="158"/>
      <c r="L1435" s="158"/>
      <c r="M1435" s="158"/>
      <c r="N1435" s="158"/>
      <c r="O1435" s="158"/>
      <c r="P1435" s="157"/>
      <c r="Q1435" s="159"/>
      <c r="R1435" s="155" t="str">
        <f ca="1">IF(ISERROR($V1435),"",OFFSET('Smelter Look-up'!$C$4,$V1435-4,0)&amp;"")</f>
        <v/>
      </c>
      <c r="S1435" s="160" t="str">
        <f t="array" aca="1" ref="S1435" ca="1">IF(B1435="","",IF(ISERROR(MATCH($E1435,CL,0)),"Unknown",INDIRECT("'C'!$A$"&amp;MATCH($E1435,CL,0)+1)))</f>
        <v/>
      </c>
      <c r="T1435" s="160" t="str">
        <f t="array" aca="1" ref="T1435" ca="1">IF(B1435="","",IF(ISERROR(MATCH($J1435,SorP!$B$1:$B$6226,0)),"",INDIRECT("'SorP'!$A$"&amp;MATCH($S1435&amp;$J1435,SorP!C:C,0))))</f>
        <v/>
      </c>
      <c r="U1435" s="161"/>
      <c r="V1435" s="151" t="e">
        <f>IF(C1435="",NA(),IF(OR(C1435="Smelter not listed",C1435="Smelter not yet identified"),MATCH($B1435&amp;$D1435,'Smelter Look-up'!$J:$J,0),MATCH($B1435&amp;$C1435,'Smelter Look-up'!$J:$J,0)))</f>
        <v>#N/A</v>
      </c>
      <c r="W1435" s="134"/>
      <c r="X1435" s="134">
        <f t="shared" ca="1" si="16"/>
        <v>0</v>
      </c>
      <c r="Y1435" s="134"/>
      <c r="Z1435" s="134"/>
      <c r="AA1435" s="134"/>
      <c r="AB1435" s="162" t="str">
        <f t="shared" si="17"/>
        <v/>
      </c>
      <c r="AC1435" s="134"/>
      <c r="AD1435" s="134"/>
      <c r="AE1435" s="134"/>
      <c r="AF1435" s="134"/>
      <c r="AG1435" s="134"/>
      <c r="AH1435" s="134"/>
    </row>
    <row r="1436" spans="1:34" ht="12" customHeight="1">
      <c r="A1436" s="160"/>
      <c r="B1436" s="155" t="str">
        <f t="array" ref="B1436">IF(LEN(A1436)=0,"",INDEX('Smelter Look-up'!$A:$A,MATCH($A1436,'Smelter Look-up'!$E:$E,0)))</f>
        <v/>
      </c>
      <c r="C1436" s="158" t="str">
        <f t="array" ref="C1436">IF(LEN(A1436)=0,"",INDEX('Smelter Look-up'!$C:$C,MATCH($A1436,'Smelter Look-up'!$E:$E,0)))</f>
        <v/>
      </c>
      <c r="D1436" s="155"/>
      <c r="E1436" s="155" t="str">
        <f ca="1">IF(ISERROR($V1436),"",OFFSET('Smelter Look-up'!$D$4,$V1436-4,0)&amp;"")</f>
        <v/>
      </c>
      <c r="F1436" s="155" t="str">
        <f ca="1">IF(ISERROR($V1436),"",OFFSET('Smelter Look-up'!$E$4,$V1436-4,0))</f>
        <v/>
      </c>
      <c r="G1436" s="155" t="str">
        <f ca="1">IF(C1436=$X$4,IF(ISERROR($V1436),"Enter smelter details","RMI"),IF(ISERROR($V1436),"",OFFSET('Smelter Look-up'!$F$4,$V1436-4,0)))</f>
        <v/>
      </c>
      <c r="H1436" s="156" t="str">
        <f ca="1">IF(ISERROR($V1436),"",OFFSET('Smelter Look-up'!$G$4,$V1436-4,0))</f>
        <v/>
      </c>
      <c r="I1436" s="157" t="str">
        <f ca="1">IF(ISERROR($V1436),"",OFFSET('Smelter Look-up'!$H$4,$V1436-4,0))</f>
        <v/>
      </c>
      <c r="J1436" s="157" t="str">
        <f ca="1">IF(ISERROR($V1436),"",OFFSET('Smelter Look-up'!$I$4,$V1436-4,0))</f>
        <v/>
      </c>
      <c r="K1436" s="158"/>
      <c r="L1436" s="158"/>
      <c r="M1436" s="158"/>
      <c r="N1436" s="158"/>
      <c r="O1436" s="158"/>
      <c r="P1436" s="157"/>
      <c r="Q1436" s="159"/>
      <c r="R1436" s="155" t="str">
        <f ca="1">IF(ISERROR($V1436),"",OFFSET('Smelter Look-up'!$C$4,$V1436-4,0)&amp;"")</f>
        <v/>
      </c>
      <c r="S1436" s="160" t="str">
        <f t="array" aca="1" ref="S1436" ca="1">IF(B1436="","",IF(ISERROR(MATCH($E1436,CL,0)),"Unknown",INDIRECT("'C'!$A$"&amp;MATCH($E1436,CL,0)+1)))</f>
        <v/>
      </c>
      <c r="T1436" s="160" t="str">
        <f t="array" aca="1" ref="T1436" ca="1">IF(B1436="","",IF(ISERROR(MATCH($J1436,SorP!$B$1:$B$6226,0)),"",INDIRECT("'SorP'!$A$"&amp;MATCH($S1436&amp;$J1436,SorP!C:C,0))))</f>
        <v/>
      </c>
      <c r="U1436" s="161"/>
      <c r="V1436" s="151" t="e">
        <f>IF(C1436="",NA(),IF(OR(C1436="Smelter not listed",C1436="Smelter not yet identified"),MATCH($B1436&amp;$D1436,'Smelter Look-up'!$J:$J,0),MATCH($B1436&amp;$C1436,'Smelter Look-up'!$J:$J,0)))</f>
        <v>#N/A</v>
      </c>
      <c r="W1436" s="134"/>
      <c r="X1436" s="134">
        <f t="shared" ca="1" si="16"/>
        <v>0</v>
      </c>
      <c r="Y1436" s="134"/>
      <c r="Z1436" s="134"/>
      <c r="AA1436" s="134"/>
      <c r="AB1436" s="162" t="str">
        <f t="shared" si="17"/>
        <v/>
      </c>
      <c r="AC1436" s="134"/>
      <c r="AD1436" s="134"/>
      <c r="AE1436" s="134"/>
      <c r="AF1436" s="134"/>
      <c r="AG1436" s="134"/>
      <c r="AH1436" s="134"/>
    </row>
    <row r="1437" spans="1:34" ht="12" customHeight="1">
      <c r="A1437" s="160"/>
      <c r="B1437" s="155" t="str">
        <f t="array" ref="B1437">IF(LEN(A1437)=0,"",INDEX('Smelter Look-up'!$A:$A,MATCH($A1437,'Smelter Look-up'!$E:$E,0)))</f>
        <v/>
      </c>
      <c r="C1437" s="158" t="str">
        <f t="array" ref="C1437">IF(LEN(A1437)=0,"",INDEX('Smelter Look-up'!$C:$C,MATCH($A1437,'Smelter Look-up'!$E:$E,0)))</f>
        <v/>
      </c>
      <c r="D1437" s="155"/>
      <c r="E1437" s="155" t="str">
        <f ca="1">IF(ISERROR($V1437),"",OFFSET('Smelter Look-up'!$D$4,$V1437-4,0)&amp;"")</f>
        <v/>
      </c>
      <c r="F1437" s="155" t="str">
        <f ca="1">IF(ISERROR($V1437),"",OFFSET('Smelter Look-up'!$E$4,$V1437-4,0))</f>
        <v/>
      </c>
      <c r="G1437" s="155" t="str">
        <f ca="1">IF(C1437=$X$4,IF(ISERROR($V1437),"Enter smelter details","RMI"),IF(ISERROR($V1437),"",OFFSET('Smelter Look-up'!$F$4,$V1437-4,0)))</f>
        <v/>
      </c>
      <c r="H1437" s="156" t="str">
        <f ca="1">IF(ISERROR($V1437),"",OFFSET('Smelter Look-up'!$G$4,$V1437-4,0))</f>
        <v/>
      </c>
      <c r="I1437" s="157" t="str">
        <f ca="1">IF(ISERROR($V1437),"",OFFSET('Smelter Look-up'!$H$4,$V1437-4,0))</f>
        <v/>
      </c>
      <c r="J1437" s="157" t="str">
        <f ca="1">IF(ISERROR($V1437),"",OFFSET('Smelter Look-up'!$I$4,$V1437-4,0))</f>
        <v/>
      </c>
      <c r="K1437" s="158"/>
      <c r="L1437" s="158"/>
      <c r="M1437" s="158"/>
      <c r="N1437" s="158"/>
      <c r="O1437" s="158"/>
      <c r="P1437" s="157"/>
      <c r="Q1437" s="159"/>
      <c r="R1437" s="155" t="str">
        <f ca="1">IF(ISERROR($V1437),"",OFFSET('Smelter Look-up'!$C$4,$V1437-4,0)&amp;"")</f>
        <v/>
      </c>
      <c r="S1437" s="160" t="str">
        <f t="array" aca="1" ref="S1437" ca="1">IF(B1437="","",IF(ISERROR(MATCH($E1437,CL,0)),"Unknown",INDIRECT("'C'!$A$"&amp;MATCH($E1437,CL,0)+1)))</f>
        <v/>
      </c>
      <c r="T1437" s="160" t="str">
        <f t="array" aca="1" ref="T1437" ca="1">IF(B1437="","",IF(ISERROR(MATCH($J1437,SorP!$B$1:$B$6226,0)),"",INDIRECT("'SorP'!$A$"&amp;MATCH($S1437&amp;$J1437,SorP!C:C,0))))</f>
        <v/>
      </c>
      <c r="U1437" s="161"/>
      <c r="V1437" s="151" t="e">
        <f>IF(C1437="",NA(),IF(OR(C1437="Smelter not listed",C1437="Smelter not yet identified"),MATCH($B1437&amp;$D1437,'Smelter Look-up'!$J:$J,0),MATCH($B1437&amp;$C1437,'Smelter Look-up'!$J:$J,0)))</f>
        <v>#N/A</v>
      </c>
      <c r="W1437" s="134"/>
      <c r="X1437" s="134">
        <f t="shared" ca="1" si="16"/>
        <v>0</v>
      </c>
      <c r="Y1437" s="134"/>
      <c r="Z1437" s="134"/>
      <c r="AA1437" s="134"/>
      <c r="AB1437" s="162" t="str">
        <f t="shared" si="17"/>
        <v/>
      </c>
      <c r="AC1437" s="134"/>
      <c r="AD1437" s="134"/>
      <c r="AE1437" s="134"/>
      <c r="AF1437" s="134"/>
      <c r="AG1437" s="134"/>
      <c r="AH1437" s="134"/>
    </row>
    <row r="1438" spans="1:34" ht="12" customHeight="1">
      <c r="A1438" s="160"/>
      <c r="B1438" s="155" t="str">
        <f t="array" ref="B1438">IF(LEN(A1438)=0,"",INDEX('Smelter Look-up'!$A:$A,MATCH($A1438,'Smelter Look-up'!$E:$E,0)))</f>
        <v/>
      </c>
      <c r="C1438" s="158" t="str">
        <f t="array" ref="C1438">IF(LEN(A1438)=0,"",INDEX('Smelter Look-up'!$C:$C,MATCH($A1438,'Smelter Look-up'!$E:$E,0)))</f>
        <v/>
      </c>
      <c r="D1438" s="155"/>
      <c r="E1438" s="155" t="str">
        <f ca="1">IF(ISERROR($V1438),"",OFFSET('Smelter Look-up'!$D$4,$V1438-4,0)&amp;"")</f>
        <v/>
      </c>
      <c r="F1438" s="155" t="str">
        <f ca="1">IF(ISERROR($V1438),"",OFFSET('Smelter Look-up'!$E$4,$V1438-4,0))</f>
        <v/>
      </c>
      <c r="G1438" s="155" t="str">
        <f ca="1">IF(C1438=$X$4,IF(ISERROR($V1438),"Enter smelter details","RMI"),IF(ISERROR($V1438),"",OFFSET('Smelter Look-up'!$F$4,$V1438-4,0)))</f>
        <v/>
      </c>
      <c r="H1438" s="156" t="str">
        <f ca="1">IF(ISERROR($V1438),"",OFFSET('Smelter Look-up'!$G$4,$V1438-4,0))</f>
        <v/>
      </c>
      <c r="I1438" s="157" t="str">
        <f ca="1">IF(ISERROR($V1438),"",OFFSET('Smelter Look-up'!$H$4,$V1438-4,0))</f>
        <v/>
      </c>
      <c r="J1438" s="157" t="str">
        <f ca="1">IF(ISERROR($V1438),"",OFFSET('Smelter Look-up'!$I$4,$V1438-4,0))</f>
        <v/>
      </c>
      <c r="K1438" s="158"/>
      <c r="L1438" s="158"/>
      <c r="M1438" s="158"/>
      <c r="N1438" s="158"/>
      <c r="O1438" s="158"/>
      <c r="P1438" s="157"/>
      <c r="Q1438" s="159"/>
      <c r="R1438" s="155" t="str">
        <f ca="1">IF(ISERROR($V1438),"",OFFSET('Smelter Look-up'!$C$4,$V1438-4,0)&amp;"")</f>
        <v/>
      </c>
      <c r="S1438" s="160" t="str">
        <f t="array" aca="1" ref="S1438" ca="1">IF(B1438="","",IF(ISERROR(MATCH($E1438,CL,0)),"Unknown",INDIRECT("'C'!$A$"&amp;MATCH($E1438,CL,0)+1)))</f>
        <v/>
      </c>
      <c r="T1438" s="160" t="str">
        <f t="array" aca="1" ref="T1438" ca="1">IF(B1438="","",IF(ISERROR(MATCH($J1438,SorP!$B$1:$B$6226,0)),"",INDIRECT("'SorP'!$A$"&amp;MATCH($S1438&amp;$J1438,SorP!C:C,0))))</f>
        <v/>
      </c>
      <c r="U1438" s="161"/>
      <c r="V1438" s="151" t="e">
        <f>IF(C1438="",NA(),IF(OR(C1438="Smelter not listed",C1438="Smelter not yet identified"),MATCH($B1438&amp;$D1438,'Smelter Look-up'!$J:$J,0),MATCH($B1438&amp;$C1438,'Smelter Look-up'!$J:$J,0)))</f>
        <v>#N/A</v>
      </c>
      <c r="W1438" s="134"/>
      <c r="X1438" s="134">
        <f t="shared" ca="1" si="16"/>
        <v>0</v>
      </c>
      <c r="Y1438" s="134"/>
      <c r="Z1438" s="134"/>
      <c r="AA1438" s="134"/>
      <c r="AB1438" s="162" t="str">
        <f t="shared" si="17"/>
        <v/>
      </c>
      <c r="AC1438" s="134"/>
      <c r="AD1438" s="134"/>
      <c r="AE1438" s="134"/>
      <c r="AF1438" s="134"/>
      <c r="AG1438" s="134"/>
      <c r="AH1438" s="134"/>
    </row>
    <row r="1439" spans="1:34" ht="12" customHeight="1">
      <c r="A1439" s="160"/>
      <c r="B1439" s="155" t="str">
        <f t="array" ref="B1439">IF(LEN(A1439)=0,"",INDEX('Smelter Look-up'!$A:$A,MATCH($A1439,'Smelter Look-up'!$E:$E,0)))</f>
        <v/>
      </c>
      <c r="C1439" s="158" t="str">
        <f t="array" ref="C1439">IF(LEN(A1439)=0,"",INDEX('Smelter Look-up'!$C:$C,MATCH($A1439,'Smelter Look-up'!$E:$E,0)))</f>
        <v/>
      </c>
      <c r="D1439" s="155"/>
      <c r="E1439" s="155" t="str">
        <f ca="1">IF(ISERROR($V1439),"",OFFSET('Smelter Look-up'!$D$4,$V1439-4,0)&amp;"")</f>
        <v/>
      </c>
      <c r="F1439" s="155" t="str">
        <f ca="1">IF(ISERROR($V1439),"",OFFSET('Smelter Look-up'!$E$4,$V1439-4,0))</f>
        <v/>
      </c>
      <c r="G1439" s="155" t="str">
        <f ca="1">IF(C1439=$X$4,IF(ISERROR($V1439),"Enter smelter details","RMI"),IF(ISERROR($V1439),"",OFFSET('Smelter Look-up'!$F$4,$V1439-4,0)))</f>
        <v/>
      </c>
      <c r="H1439" s="156" t="str">
        <f ca="1">IF(ISERROR($V1439),"",OFFSET('Smelter Look-up'!$G$4,$V1439-4,0))</f>
        <v/>
      </c>
      <c r="I1439" s="157" t="str">
        <f ca="1">IF(ISERROR($V1439),"",OFFSET('Smelter Look-up'!$H$4,$V1439-4,0))</f>
        <v/>
      </c>
      <c r="J1439" s="157" t="str">
        <f ca="1">IF(ISERROR($V1439),"",OFFSET('Smelter Look-up'!$I$4,$V1439-4,0))</f>
        <v/>
      </c>
      <c r="K1439" s="158"/>
      <c r="L1439" s="158"/>
      <c r="M1439" s="158"/>
      <c r="N1439" s="158"/>
      <c r="O1439" s="158"/>
      <c r="P1439" s="157"/>
      <c r="Q1439" s="159"/>
      <c r="R1439" s="155" t="str">
        <f ca="1">IF(ISERROR($V1439),"",OFFSET('Smelter Look-up'!$C$4,$V1439-4,0)&amp;"")</f>
        <v/>
      </c>
      <c r="S1439" s="160" t="str">
        <f t="array" aca="1" ref="S1439" ca="1">IF(B1439="","",IF(ISERROR(MATCH($E1439,CL,0)),"Unknown",INDIRECT("'C'!$A$"&amp;MATCH($E1439,CL,0)+1)))</f>
        <v/>
      </c>
      <c r="T1439" s="160" t="str">
        <f t="array" aca="1" ref="T1439" ca="1">IF(B1439="","",IF(ISERROR(MATCH($J1439,SorP!$B$1:$B$6226,0)),"",INDIRECT("'SorP'!$A$"&amp;MATCH($S1439&amp;$J1439,SorP!C:C,0))))</f>
        <v/>
      </c>
      <c r="U1439" s="161"/>
      <c r="V1439" s="151" t="e">
        <f>IF(C1439="",NA(),IF(OR(C1439="Smelter not listed",C1439="Smelter not yet identified"),MATCH($B1439&amp;$D1439,'Smelter Look-up'!$J:$J,0),MATCH($B1439&amp;$C1439,'Smelter Look-up'!$J:$J,0)))</f>
        <v>#N/A</v>
      </c>
      <c r="W1439" s="134"/>
      <c r="X1439" s="134">
        <f t="shared" ca="1" si="16"/>
        <v>0</v>
      </c>
      <c r="Y1439" s="134"/>
      <c r="Z1439" s="134"/>
      <c r="AA1439" s="134"/>
      <c r="AB1439" s="162" t="str">
        <f t="shared" si="17"/>
        <v/>
      </c>
      <c r="AC1439" s="134"/>
      <c r="AD1439" s="134"/>
      <c r="AE1439" s="134"/>
      <c r="AF1439" s="134"/>
      <c r="AG1439" s="134"/>
      <c r="AH1439" s="134"/>
    </row>
    <row r="1440" spans="1:34" ht="12" customHeight="1">
      <c r="A1440" s="160"/>
      <c r="B1440" s="155" t="str">
        <f t="array" ref="B1440">IF(LEN(A1440)=0,"",INDEX('Smelter Look-up'!$A:$A,MATCH($A1440,'Smelter Look-up'!$E:$E,0)))</f>
        <v/>
      </c>
      <c r="C1440" s="158" t="str">
        <f t="array" ref="C1440">IF(LEN(A1440)=0,"",INDEX('Smelter Look-up'!$C:$C,MATCH($A1440,'Smelter Look-up'!$E:$E,0)))</f>
        <v/>
      </c>
      <c r="D1440" s="155"/>
      <c r="E1440" s="155" t="str">
        <f ca="1">IF(ISERROR($V1440),"",OFFSET('Smelter Look-up'!$D$4,$V1440-4,0)&amp;"")</f>
        <v/>
      </c>
      <c r="F1440" s="155" t="str">
        <f ca="1">IF(ISERROR($V1440),"",OFFSET('Smelter Look-up'!$E$4,$V1440-4,0))</f>
        <v/>
      </c>
      <c r="G1440" s="155" t="str">
        <f ca="1">IF(C1440=$X$4,IF(ISERROR($V1440),"Enter smelter details","RMI"),IF(ISERROR($V1440),"",OFFSET('Smelter Look-up'!$F$4,$V1440-4,0)))</f>
        <v/>
      </c>
      <c r="H1440" s="156" t="str">
        <f ca="1">IF(ISERROR($V1440),"",OFFSET('Smelter Look-up'!$G$4,$V1440-4,0))</f>
        <v/>
      </c>
      <c r="I1440" s="157" t="str">
        <f ca="1">IF(ISERROR($V1440),"",OFFSET('Smelter Look-up'!$H$4,$V1440-4,0))</f>
        <v/>
      </c>
      <c r="J1440" s="157" t="str">
        <f ca="1">IF(ISERROR($V1440),"",OFFSET('Smelter Look-up'!$I$4,$V1440-4,0))</f>
        <v/>
      </c>
      <c r="K1440" s="158"/>
      <c r="L1440" s="158"/>
      <c r="M1440" s="158"/>
      <c r="N1440" s="158"/>
      <c r="O1440" s="158"/>
      <c r="P1440" s="157"/>
      <c r="Q1440" s="159"/>
      <c r="R1440" s="155" t="str">
        <f ca="1">IF(ISERROR($V1440),"",OFFSET('Smelter Look-up'!$C$4,$V1440-4,0)&amp;"")</f>
        <v/>
      </c>
      <c r="S1440" s="160" t="str">
        <f t="array" aca="1" ref="S1440" ca="1">IF(B1440="","",IF(ISERROR(MATCH($E1440,CL,0)),"Unknown",INDIRECT("'C'!$A$"&amp;MATCH($E1440,CL,0)+1)))</f>
        <v/>
      </c>
      <c r="T1440" s="160" t="str">
        <f t="array" aca="1" ref="T1440" ca="1">IF(B1440="","",IF(ISERROR(MATCH($J1440,SorP!$B$1:$B$6226,0)),"",INDIRECT("'SorP'!$A$"&amp;MATCH($S1440&amp;$J1440,SorP!C:C,0))))</f>
        <v/>
      </c>
      <c r="U1440" s="161"/>
      <c r="V1440" s="151" t="e">
        <f>IF(C1440="",NA(),IF(OR(C1440="Smelter not listed",C1440="Smelter not yet identified"),MATCH($B1440&amp;$D1440,'Smelter Look-up'!$J:$J,0),MATCH($B1440&amp;$C1440,'Smelter Look-up'!$J:$J,0)))</f>
        <v>#N/A</v>
      </c>
      <c r="W1440" s="134"/>
      <c r="X1440" s="134">
        <f t="shared" ca="1" si="16"/>
        <v>0</v>
      </c>
      <c r="Y1440" s="134"/>
      <c r="Z1440" s="134"/>
      <c r="AA1440" s="134"/>
      <c r="AB1440" s="162" t="str">
        <f t="shared" si="17"/>
        <v/>
      </c>
      <c r="AC1440" s="134"/>
      <c r="AD1440" s="134"/>
      <c r="AE1440" s="134"/>
      <c r="AF1440" s="134"/>
      <c r="AG1440" s="134"/>
      <c r="AH1440" s="134"/>
    </row>
    <row r="1441" spans="1:34" ht="12" customHeight="1">
      <c r="A1441" s="160"/>
      <c r="B1441" s="155" t="str">
        <f t="array" ref="B1441">IF(LEN(A1441)=0,"",INDEX('Smelter Look-up'!$A:$A,MATCH($A1441,'Smelter Look-up'!$E:$E,0)))</f>
        <v/>
      </c>
      <c r="C1441" s="158" t="str">
        <f t="array" ref="C1441">IF(LEN(A1441)=0,"",INDEX('Smelter Look-up'!$C:$C,MATCH($A1441,'Smelter Look-up'!$E:$E,0)))</f>
        <v/>
      </c>
      <c r="D1441" s="155"/>
      <c r="E1441" s="155" t="str">
        <f ca="1">IF(ISERROR($V1441),"",OFFSET('Smelter Look-up'!$D$4,$V1441-4,0)&amp;"")</f>
        <v/>
      </c>
      <c r="F1441" s="155" t="str">
        <f ca="1">IF(ISERROR($V1441),"",OFFSET('Smelter Look-up'!$E$4,$V1441-4,0))</f>
        <v/>
      </c>
      <c r="G1441" s="155" t="str">
        <f ca="1">IF(C1441=$X$4,IF(ISERROR($V1441),"Enter smelter details","RMI"),IF(ISERROR($V1441),"",OFFSET('Smelter Look-up'!$F$4,$V1441-4,0)))</f>
        <v/>
      </c>
      <c r="H1441" s="156" t="str">
        <f ca="1">IF(ISERROR($V1441),"",OFFSET('Smelter Look-up'!$G$4,$V1441-4,0))</f>
        <v/>
      </c>
      <c r="I1441" s="157" t="str">
        <f ca="1">IF(ISERROR($V1441),"",OFFSET('Smelter Look-up'!$H$4,$V1441-4,0))</f>
        <v/>
      </c>
      <c r="J1441" s="157" t="str">
        <f ca="1">IF(ISERROR($V1441),"",OFFSET('Smelter Look-up'!$I$4,$V1441-4,0))</f>
        <v/>
      </c>
      <c r="K1441" s="158"/>
      <c r="L1441" s="158"/>
      <c r="M1441" s="158"/>
      <c r="N1441" s="158"/>
      <c r="O1441" s="158"/>
      <c r="P1441" s="157"/>
      <c r="Q1441" s="159"/>
      <c r="R1441" s="155" t="str">
        <f ca="1">IF(ISERROR($V1441),"",OFFSET('Smelter Look-up'!$C$4,$V1441-4,0)&amp;"")</f>
        <v/>
      </c>
      <c r="S1441" s="160" t="str">
        <f t="array" aca="1" ref="S1441" ca="1">IF(B1441="","",IF(ISERROR(MATCH($E1441,CL,0)),"Unknown",INDIRECT("'C'!$A$"&amp;MATCH($E1441,CL,0)+1)))</f>
        <v/>
      </c>
      <c r="T1441" s="160" t="str">
        <f t="array" aca="1" ref="T1441" ca="1">IF(B1441="","",IF(ISERROR(MATCH($J1441,SorP!$B$1:$B$6226,0)),"",INDIRECT("'SorP'!$A$"&amp;MATCH($S1441&amp;$J1441,SorP!C:C,0))))</f>
        <v/>
      </c>
      <c r="U1441" s="161"/>
      <c r="V1441" s="151" t="e">
        <f>IF(C1441="",NA(),IF(OR(C1441="Smelter not listed",C1441="Smelter not yet identified"),MATCH($B1441&amp;$D1441,'Smelter Look-up'!$J:$J,0),MATCH($B1441&amp;$C1441,'Smelter Look-up'!$J:$J,0)))</f>
        <v>#N/A</v>
      </c>
      <c r="W1441" s="134"/>
      <c r="X1441" s="134">
        <f t="shared" ca="1" si="16"/>
        <v>0</v>
      </c>
      <c r="Y1441" s="134"/>
      <c r="Z1441" s="134"/>
      <c r="AA1441" s="134"/>
      <c r="AB1441" s="162" t="str">
        <f t="shared" si="17"/>
        <v/>
      </c>
      <c r="AC1441" s="134"/>
      <c r="AD1441" s="134"/>
      <c r="AE1441" s="134"/>
      <c r="AF1441" s="134"/>
      <c r="AG1441" s="134"/>
      <c r="AH1441" s="134"/>
    </row>
    <row r="1442" spans="1:34" ht="12" customHeight="1">
      <c r="A1442" s="160"/>
      <c r="B1442" s="155" t="str">
        <f t="array" ref="B1442">IF(LEN(A1442)=0,"",INDEX('Smelter Look-up'!$A:$A,MATCH($A1442,'Smelter Look-up'!$E:$E,0)))</f>
        <v/>
      </c>
      <c r="C1442" s="158" t="str">
        <f t="array" ref="C1442">IF(LEN(A1442)=0,"",INDEX('Smelter Look-up'!$C:$C,MATCH($A1442,'Smelter Look-up'!$E:$E,0)))</f>
        <v/>
      </c>
      <c r="D1442" s="155"/>
      <c r="E1442" s="155" t="str">
        <f ca="1">IF(ISERROR($V1442),"",OFFSET('Smelter Look-up'!$D$4,$V1442-4,0)&amp;"")</f>
        <v/>
      </c>
      <c r="F1442" s="155" t="str">
        <f ca="1">IF(ISERROR($V1442),"",OFFSET('Smelter Look-up'!$E$4,$V1442-4,0))</f>
        <v/>
      </c>
      <c r="G1442" s="155" t="str">
        <f ca="1">IF(C1442=$X$4,IF(ISERROR($V1442),"Enter smelter details","RMI"),IF(ISERROR($V1442),"",OFFSET('Smelter Look-up'!$F$4,$V1442-4,0)))</f>
        <v/>
      </c>
      <c r="H1442" s="156" t="str">
        <f ca="1">IF(ISERROR($V1442),"",OFFSET('Smelter Look-up'!$G$4,$V1442-4,0))</f>
        <v/>
      </c>
      <c r="I1442" s="157" t="str">
        <f ca="1">IF(ISERROR($V1442),"",OFFSET('Smelter Look-up'!$H$4,$V1442-4,0))</f>
        <v/>
      </c>
      <c r="J1442" s="157" t="str">
        <f ca="1">IF(ISERROR($V1442),"",OFFSET('Smelter Look-up'!$I$4,$V1442-4,0))</f>
        <v/>
      </c>
      <c r="K1442" s="158"/>
      <c r="L1442" s="158"/>
      <c r="M1442" s="158"/>
      <c r="N1442" s="158"/>
      <c r="O1442" s="158"/>
      <c r="P1442" s="157"/>
      <c r="Q1442" s="159"/>
      <c r="R1442" s="155" t="str">
        <f ca="1">IF(ISERROR($V1442),"",OFFSET('Smelter Look-up'!$C$4,$V1442-4,0)&amp;"")</f>
        <v/>
      </c>
      <c r="S1442" s="160" t="str">
        <f t="array" aca="1" ref="S1442" ca="1">IF(B1442="","",IF(ISERROR(MATCH($E1442,CL,0)),"Unknown",INDIRECT("'C'!$A$"&amp;MATCH($E1442,CL,0)+1)))</f>
        <v/>
      </c>
      <c r="T1442" s="160" t="str">
        <f t="array" aca="1" ref="T1442" ca="1">IF(B1442="","",IF(ISERROR(MATCH($J1442,SorP!$B$1:$B$6226,0)),"",INDIRECT("'SorP'!$A$"&amp;MATCH($S1442&amp;$J1442,SorP!C:C,0))))</f>
        <v/>
      </c>
      <c r="U1442" s="161"/>
      <c r="V1442" s="151" t="e">
        <f>IF(C1442="",NA(),IF(OR(C1442="Smelter not listed",C1442="Smelter not yet identified"),MATCH($B1442&amp;$D1442,'Smelter Look-up'!$J:$J,0),MATCH($B1442&amp;$C1442,'Smelter Look-up'!$J:$J,0)))</f>
        <v>#N/A</v>
      </c>
      <c r="W1442" s="134"/>
      <c r="X1442" s="134">
        <f t="shared" ca="1" si="16"/>
        <v>0</v>
      </c>
      <c r="Y1442" s="134"/>
      <c r="Z1442" s="134"/>
      <c r="AA1442" s="134"/>
      <c r="AB1442" s="162" t="str">
        <f t="shared" si="17"/>
        <v/>
      </c>
      <c r="AC1442" s="134"/>
      <c r="AD1442" s="134"/>
      <c r="AE1442" s="134"/>
      <c r="AF1442" s="134"/>
      <c r="AG1442" s="134"/>
      <c r="AH1442" s="134"/>
    </row>
    <row r="1443" spans="1:34" ht="12" customHeight="1">
      <c r="A1443" s="160"/>
      <c r="B1443" s="155" t="str">
        <f t="array" ref="B1443">IF(LEN(A1443)=0,"",INDEX('Smelter Look-up'!$A:$A,MATCH($A1443,'Smelter Look-up'!$E:$E,0)))</f>
        <v/>
      </c>
      <c r="C1443" s="158" t="str">
        <f t="array" ref="C1443">IF(LEN(A1443)=0,"",INDEX('Smelter Look-up'!$C:$C,MATCH($A1443,'Smelter Look-up'!$E:$E,0)))</f>
        <v/>
      </c>
      <c r="D1443" s="155"/>
      <c r="E1443" s="155" t="str">
        <f ca="1">IF(ISERROR($V1443),"",OFFSET('Smelter Look-up'!$D$4,$V1443-4,0)&amp;"")</f>
        <v/>
      </c>
      <c r="F1443" s="155" t="str">
        <f ca="1">IF(ISERROR($V1443),"",OFFSET('Smelter Look-up'!$E$4,$V1443-4,0))</f>
        <v/>
      </c>
      <c r="G1443" s="155" t="str">
        <f ca="1">IF(C1443=$X$4,IF(ISERROR($V1443),"Enter smelter details","RMI"),IF(ISERROR($V1443),"",OFFSET('Smelter Look-up'!$F$4,$V1443-4,0)))</f>
        <v/>
      </c>
      <c r="H1443" s="156" t="str">
        <f ca="1">IF(ISERROR($V1443),"",OFFSET('Smelter Look-up'!$G$4,$V1443-4,0))</f>
        <v/>
      </c>
      <c r="I1443" s="157" t="str">
        <f ca="1">IF(ISERROR($V1443),"",OFFSET('Smelter Look-up'!$H$4,$V1443-4,0))</f>
        <v/>
      </c>
      <c r="J1443" s="157" t="str">
        <f ca="1">IF(ISERROR($V1443),"",OFFSET('Smelter Look-up'!$I$4,$V1443-4,0))</f>
        <v/>
      </c>
      <c r="K1443" s="158"/>
      <c r="L1443" s="158"/>
      <c r="M1443" s="158"/>
      <c r="N1443" s="158"/>
      <c r="O1443" s="158"/>
      <c r="P1443" s="157"/>
      <c r="Q1443" s="159"/>
      <c r="R1443" s="155" t="str">
        <f ca="1">IF(ISERROR($V1443),"",OFFSET('Smelter Look-up'!$C$4,$V1443-4,0)&amp;"")</f>
        <v/>
      </c>
      <c r="S1443" s="160" t="str">
        <f t="array" aca="1" ref="S1443" ca="1">IF(B1443="","",IF(ISERROR(MATCH($E1443,CL,0)),"Unknown",INDIRECT("'C'!$A$"&amp;MATCH($E1443,CL,0)+1)))</f>
        <v/>
      </c>
      <c r="T1443" s="160" t="str">
        <f t="array" aca="1" ref="T1443" ca="1">IF(B1443="","",IF(ISERROR(MATCH($J1443,SorP!$B$1:$B$6226,0)),"",INDIRECT("'SorP'!$A$"&amp;MATCH($S1443&amp;$J1443,SorP!C:C,0))))</f>
        <v/>
      </c>
      <c r="U1443" s="161"/>
      <c r="V1443" s="151" t="e">
        <f>IF(C1443="",NA(),IF(OR(C1443="Smelter not listed",C1443="Smelter not yet identified"),MATCH($B1443&amp;$D1443,'Smelter Look-up'!$J:$J,0),MATCH($B1443&amp;$C1443,'Smelter Look-up'!$J:$J,0)))</f>
        <v>#N/A</v>
      </c>
      <c r="W1443" s="134"/>
      <c r="X1443" s="134">
        <f t="shared" ca="1" si="16"/>
        <v>0</v>
      </c>
      <c r="Y1443" s="134"/>
      <c r="Z1443" s="134"/>
      <c r="AA1443" s="134"/>
      <c r="AB1443" s="162" t="str">
        <f t="shared" si="17"/>
        <v/>
      </c>
      <c r="AC1443" s="134"/>
      <c r="AD1443" s="134"/>
      <c r="AE1443" s="134"/>
      <c r="AF1443" s="134"/>
      <c r="AG1443" s="134"/>
      <c r="AH1443" s="134"/>
    </row>
    <row r="1444" spans="1:34" ht="12" customHeight="1">
      <c r="A1444" s="160"/>
      <c r="B1444" s="155" t="str">
        <f t="array" ref="B1444">IF(LEN(A1444)=0,"",INDEX('Smelter Look-up'!$A:$A,MATCH($A1444,'Smelter Look-up'!$E:$E,0)))</f>
        <v/>
      </c>
      <c r="C1444" s="158" t="str">
        <f t="array" ref="C1444">IF(LEN(A1444)=0,"",INDEX('Smelter Look-up'!$C:$C,MATCH($A1444,'Smelter Look-up'!$E:$E,0)))</f>
        <v/>
      </c>
      <c r="D1444" s="155"/>
      <c r="E1444" s="155" t="str">
        <f ca="1">IF(ISERROR($V1444),"",OFFSET('Smelter Look-up'!$D$4,$V1444-4,0)&amp;"")</f>
        <v/>
      </c>
      <c r="F1444" s="155" t="str">
        <f ca="1">IF(ISERROR($V1444),"",OFFSET('Smelter Look-up'!$E$4,$V1444-4,0))</f>
        <v/>
      </c>
      <c r="G1444" s="155" t="str">
        <f ca="1">IF(C1444=$X$4,IF(ISERROR($V1444),"Enter smelter details","RMI"),IF(ISERROR($V1444),"",OFFSET('Smelter Look-up'!$F$4,$V1444-4,0)))</f>
        <v/>
      </c>
      <c r="H1444" s="156" t="str">
        <f ca="1">IF(ISERROR($V1444),"",OFFSET('Smelter Look-up'!$G$4,$V1444-4,0))</f>
        <v/>
      </c>
      <c r="I1444" s="157" t="str">
        <f ca="1">IF(ISERROR($V1444),"",OFFSET('Smelter Look-up'!$H$4,$V1444-4,0))</f>
        <v/>
      </c>
      <c r="J1444" s="157" t="str">
        <f ca="1">IF(ISERROR($V1444),"",OFFSET('Smelter Look-up'!$I$4,$V1444-4,0))</f>
        <v/>
      </c>
      <c r="K1444" s="158"/>
      <c r="L1444" s="158"/>
      <c r="M1444" s="158"/>
      <c r="N1444" s="158"/>
      <c r="O1444" s="158"/>
      <c r="P1444" s="157"/>
      <c r="Q1444" s="159"/>
      <c r="R1444" s="155" t="str">
        <f ca="1">IF(ISERROR($V1444),"",OFFSET('Smelter Look-up'!$C$4,$V1444-4,0)&amp;"")</f>
        <v/>
      </c>
      <c r="S1444" s="160" t="str">
        <f t="array" aca="1" ref="S1444" ca="1">IF(B1444="","",IF(ISERROR(MATCH($E1444,CL,0)),"Unknown",INDIRECT("'C'!$A$"&amp;MATCH($E1444,CL,0)+1)))</f>
        <v/>
      </c>
      <c r="T1444" s="160" t="str">
        <f t="array" aca="1" ref="T1444" ca="1">IF(B1444="","",IF(ISERROR(MATCH($J1444,SorP!$B$1:$B$6226,0)),"",INDIRECT("'SorP'!$A$"&amp;MATCH($S1444&amp;$J1444,SorP!C:C,0))))</f>
        <v/>
      </c>
      <c r="U1444" s="161"/>
      <c r="V1444" s="151" t="e">
        <f>IF(C1444="",NA(),IF(OR(C1444="Smelter not listed",C1444="Smelter not yet identified"),MATCH($B1444&amp;$D1444,'Smelter Look-up'!$J:$J,0),MATCH($B1444&amp;$C1444,'Smelter Look-up'!$J:$J,0)))</f>
        <v>#N/A</v>
      </c>
      <c r="W1444" s="134"/>
      <c r="X1444" s="134">
        <f t="shared" ca="1" si="16"/>
        <v>0</v>
      </c>
      <c r="Y1444" s="134"/>
      <c r="Z1444" s="134"/>
      <c r="AA1444" s="134"/>
      <c r="AB1444" s="162" t="str">
        <f t="shared" si="17"/>
        <v/>
      </c>
      <c r="AC1444" s="134"/>
      <c r="AD1444" s="134"/>
      <c r="AE1444" s="134"/>
      <c r="AF1444" s="134"/>
      <c r="AG1444" s="134"/>
      <c r="AH1444" s="134"/>
    </row>
    <row r="1445" spans="1:34" ht="12" customHeight="1">
      <c r="A1445" s="160"/>
      <c r="B1445" s="155" t="str">
        <f t="array" ref="B1445">IF(LEN(A1445)=0,"",INDEX('Smelter Look-up'!$A:$A,MATCH($A1445,'Smelter Look-up'!$E:$E,0)))</f>
        <v/>
      </c>
      <c r="C1445" s="158" t="str">
        <f t="array" ref="C1445">IF(LEN(A1445)=0,"",INDEX('Smelter Look-up'!$C:$C,MATCH($A1445,'Smelter Look-up'!$E:$E,0)))</f>
        <v/>
      </c>
      <c r="D1445" s="155"/>
      <c r="E1445" s="155" t="str">
        <f ca="1">IF(ISERROR($V1445),"",OFFSET('Smelter Look-up'!$D$4,$V1445-4,0)&amp;"")</f>
        <v/>
      </c>
      <c r="F1445" s="155" t="str">
        <f ca="1">IF(ISERROR($V1445),"",OFFSET('Smelter Look-up'!$E$4,$V1445-4,0))</f>
        <v/>
      </c>
      <c r="G1445" s="155" t="str">
        <f ca="1">IF(C1445=$X$4,IF(ISERROR($V1445),"Enter smelter details","RMI"),IF(ISERROR($V1445),"",OFFSET('Smelter Look-up'!$F$4,$V1445-4,0)))</f>
        <v/>
      </c>
      <c r="H1445" s="156" t="str">
        <f ca="1">IF(ISERROR($V1445),"",OFFSET('Smelter Look-up'!$G$4,$V1445-4,0))</f>
        <v/>
      </c>
      <c r="I1445" s="157" t="str">
        <f ca="1">IF(ISERROR($V1445),"",OFFSET('Smelter Look-up'!$H$4,$V1445-4,0))</f>
        <v/>
      </c>
      <c r="J1445" s="157" t="str">
        <f ca="1">IF(ISERROR($V1445),"",OFFSET('Smelter Look-up'!$I$4,$V1445-4,0))</f>
        <v/>
      </c>
      <c r="K1445" s="158"/>
      <c r="L1445" s="158"/>
      <c r="M1445" s="158"/>
      <c r="N1445" s="158"/>
      <c r="O1445" s="158"/>
      <c r="P1445" s="157"/>
      <c r="Q1445" s="159"/>
      <c r="R1445" s="155" t="str">
        <f ca="1">IF(ISERROR($V1445),"",OFFSET('Smelter Look-up'!$C$4,$V1445-4,0)&amp;"")</f>
        <v/>
      </c>
      <c r="S1445" s="160" t="str">
        <f t="array" aca="1" ref="S1445" ca="1">IF(B1445="","",IF(ISERROR(MATCH($E1445,CL,0)),"Unknown",INDIRECT("'C'!$A$"&amp;MATCH($E1445,CL,0)+1)))</f>
        <v/>
      </c>
      <c r="T1445" s="160" t="str">
        <f t="array" aca="1" ref="T1445" ca="1">IF(B1445="","",IF(ISERROR(MATCH($J1445,SorP!$B$1:$B$6226,0)),"",INDIRECT("'SorP'!$A$"&amp;MATCH($S1445&amp;$J1445,SorP!C:C,0))))</f>
        <v/>
      </c>
      <c r="U1445" s="161"/>
      <c r="V1445" s="151" t="e">
        <f>IF(C1445="",NA(),IF(OR(C1445="Smelter not listed",C1445="Smelter not yet identified"),MATCH($B1445&amp;$D1445,'Smelter Look-up'!$J:$J,0),MATCH($B1445&amp;$C1445,'Smelter Look-up'!$J:$J,0)))</f>
        <v>#N/A</v>
      </c>
      <c r="W1445" s="134"/>
      <c r="X1445" s="134">
        <f t="shared" ca="1" si="16"/>
        <v>0</v>
      </c>
      <c r="Y1445" s="134"/>
      <c r="Z1445" s="134"/>
      <c r="AA1445" s="134"/>
      <c r="AB1445" s="162" t="str">
        <f t="shared" si="17"/>
        <v/>
      </c>
      <c r="AC1445" s="134"/>
      <c r="AD1445" s="134"/>
      <c r="AE1445" s="134"/>
      <c r="AF1445" s="134"/>
      <c r="AG1445" s="134"/>
      <c r="AH1445" s="134"/>
    </row>
    <row r="1446" spans="1:34" ht="12" customHeight="1">
      <c r="A1446" s="160"/>
      <c r="B1446" s="155" t="str">
        <f t="array" ref="B1446">IF(LEN(A1446)=0,"",INDEX('Smelter Look-up'!$A:$A,MATCH($A1446,'Smelter Look-up'!$E:$E,0)))</f>
        <v/>
      </c>
      <c r="C1446" s="158" t="str">
        <f t="array" ref="C1446">IF(LEN(A1446)=0,"",INDEX('Smelter Look-up'!$C:$C,MATCH($A1446,'Smelter Look-up'!$E:$E,0)))</f>
        <v/>
      </c>
      <c r="D1446" s="155"/>
      <c r="E1446" s="155" t="str">
        <f ca="1">IF(ISERROR($V1446),"",OFFSET('Smelter Look-up'!$D$4,$V1446-4,0)&amp;"")</f>
        <v/>
      </c>
      <c r="F1446" s="155" t="str">
        <f ca="1">IF(ISERROR($V1446),"",OFFSET('Smelter Look-up'!$E$4,$V1446-4,0))</f>
        <v/>
      </c>
      <c r="G1446" s="155" t="str">
        <f ca="1">IF(C1446=$X$4,IF(ISERROR($V1446),"Enter smelter details","RMI"),IF(ISERROR($V1446),"",OFFSET('Smelter Look-up'!$F$4,$V1446-4,0)))</f>
        <v/>
      </c>
      <c r="H1446" s="156" t="str">
        <f ca="1">IF(ISERROR($V1446),"",OFFSET('Smelter Look-up'!$G$4,$V1446-4,0))</f>
        <v/>
      </c>
      <c r="I1446" s="157" t="str">
        <f ca="1">IF(ISERROR($V1446),"",OFFSET('Smelter Look-up'!$H$4,$V1446-4,0))</f>
        <v/>
      </c>
      <c r="J1446" s="157" t="str">
        <f ca="1">IF(ISERROR($V1446),"",OFFSET('Smelter Look-up'!$I$4,$V1446-4,0))</f>
        <v/>
      </c>
      <c r="K1446" s="158"/>
      <c r="L1446" s="158"/>
      <c r="M1446" s="158"/>
      <c r="N1446" s="158"/>
      <c r="O1446" s="158"/>
      <c r="P1446" s="157"/>
      <c r="Q1446" s="159"/>
      <c r="R1446" s="155" t="str">
        <f ca="1">IF(ISERROR($V1446),"",OFFSET('Smelter Look-up'!$C$4,$V1446-4,0)&amp;"")</f>
        <v/>
      </c>
      <c r="S1446" s="160" t="str">
        <f t="array" aca="1" ref="S1446" ca="1">IF(B1446="","",IF(ISERROR(MATCH($E1446,CL,0)),"Unknown",INDIRECT("'C'!$A$"&amp;MATCH($E1446,CL,0)+1)))</f>
        <v/>
      </c>
      <c r="T1446" s="160" t="str">
        <f t="array" aca="1" ref="T1446" ca="1">IF(B1446="","",IF(ISERROR(MATCH($J1446,SorP!$B$1:$B$6226,0)),"",INDIRECT("'SorP'!$A$"&amp;MATCH($S1446&amp;$J1446,SorP!C:C,0))))</f>
        <v/>
      </c>
      <c r="U1446" s="161"/>
      <c r="V1446" s="151" t="e">
        <f>IF(C1446="",NA(),IF(OR(C1446="Smelter not listed",C1446="Smelter not yet identified"),MATCH($B1446&amp;$D1446,'Smelter Look-up'!$J:$J,0),MATCH($B1446&amp;$C1446,'Smelter Look-up'!$J:$J,0)))</f>
        <v>#N/A</v>
      </c>
      <c r="W1446" s="134"/>
      <c r="X1446" s="134">
        <f t="shared" ca="1" si="16"/>
        <v>0</v>
      </c>
      <c r="Y1446" s="134"/>
      <c r="Z1446" s="134"/>
      <c r="AA1446" s="134"/>
      <c r="AB1446" s="162" t="str">
        <f t="shared" si="17"/>
        <v/>
      </c>
      <c r="AC1446" s="134"/>
      <c r="AD1446" s="134"/>
      <c r="AE1446" s="134"/>
      <c r="AF1446" s="134"/>
      <c r="AG1446" s="134"/>
      <c r="AH1446" s="134"/>
    </row>
    <row r="1447" spans="1:34" ht="12" customHeight="1">
      <c r="A1447" s="160"/>
      <c r="B1447" s="155" t="str">
        <f t="array" ref="B1447">IF(LEN(A1447)=0,"",INDEX('Smelter Look-up'!$A:$A,MATCH($A1447,'Smelter Look-up'!$E:$E,0)))</f>
        <v/>
      </c>
      <c r="C1447" s="158" t="str">
        <f t="array" ref="C1447">IF(LEN(A1447)=0,"",INDEX('Smelter Look-up'!$C:$C,MATCH($A1447,'Smelter Look-up'!$E:$E,0)))</f>
        <v/>
      </c>
      <c r="D1447" s="155"/>
      <c r="E1447" s="155" t="str">
        <f ca="1">IF(ISERROR($V1447),"",OFFSET('Smelter Look-up'!$D$4,$V1447-4,0)&amp;"")</f>
        <v/>
      </c>
      <c r="F1447" s="155" t="str">
        <f ca="1">IF(ISERROR($V1447),"",OFFSET('Smelter Look-up'!$E$4,$V1447-4,0))</f>
        <v/>
      </c>
      <c r="G1447" s="155" t="str">
        <f ca="1">IF(C1447=$X$4,IF(ISERROR($V1447),"Enter smelter details","RMI"),IF(ISERROR($V1447),"",OFFSET('Smelter Look-up'!$F$4,$V1447-4,0)))</f>
        <v/>
      </c>
      <c r="H1447" s="156" t="str">
        <f ca="1">IF(ISERROR($V1447),"",OFFSET('Smelter Look-up'!$G$4,$V1447-4,0))</f>
        <v/>
      </c>
      <c r="I1447" s="157" t="str">
        <f ca="1">IF(ISERROR($V1447),"",OFFSET('Smelter Look-up'!$H$4,$V1447-4,0))</f>
        <v/>
      </c>
      <c r="J1447" s="157" t="str">
        <f ca="1">IF(ISERROR($V1447),"",OFFSET('Smelter Look-up'!$I$4,$V1447-4,0))</f>
        <v/>
      </c>
      <c r="K1447" s="158"/>
      <c r="L1447" s="158"/>
      <c r="M1447" s="158"/>
      <c r="N1447" s="158"/>
      <c r="O1447" s="158"/>
      <c r="P1447" s="157"/>
      <c r="Q1447" s="159"/>
      <c r="R1447" s="155" t="str">
        <f ca="1">IF(ISERROR($V1447),"",OFFSET('Smelter Look-up'!$C$4,$V1447-4,0)&amp;"")</f>
        <v/>
      </c>
      <c r="S1447" s="160" t="str">
        <f t="array" aca="1" ref="S1447" ca="1">IF(B1447="","",IF(ISERROR(MATCH($E1447,CL,0)),"Unknown",INDIRECT("'C'!$A$"&amp;MATCH($E1447,CL,0)+1)))</f>
        <v/>
      </c>
      <c r="T1447" s="160" t="str">
        <f t="array" aca="1" ref="T1447" ca="1">IF(B1447="","",IF(ISERROR(MATCH($J1447,SorP!$B$1:$B$6226,0)),"",INDIRECT("'SorP'!$A$"&amp;MATCH($S1447&amp;$J1447,SorP!C:C,0))))</f>
        <v/>
      </c>
      <c r="U1447" s="161"/>
      <c r="V1447" s="151" t="e">
        <f>IF(C1447="",NA(),IF(OR(C1447="Smelter not listed",C1447="Smelter not yet identified"),MATCH($B1447&amp;$D1447,'Smelter Look-up'!$J:$J,0),MATCH($B1447&amp;$C1447,'Smelter Look-up'!$J:$J,0)))</f>
        <v>#N/A</v>
      </c>
      <c r="W1447" s="134"/>
      <c r="X1447" s="134">
        <f t="shared" ca="1" si="16"/>
        <v>0</v>
      </c>
      <c r="Y1447" s="134"/>
      <c r="Z1447" s="134"/>
      <c r="AA1447" s="134"/>
      <c r="AB1447" s="162" t="str">
        <f t="shared" si="17"/>
        <v/>
      </c>
      <c r="AC1447" s="134"/>
      <c r="AD1447" s="134"/>
      <c r="AE1447" s="134"/>
      <c r="AF1447" s="134"/>
      <c r="AG1447" s="134"/>
      <c r="AH1447" s="134"/>
    </row>
    <row r="1448" spans="1:34" ht="12" customHeight="1">
      <c r="A1448" s="160"/>
      <c r="B1448" s="155" t="str">
        <f t="array" ref="B1448">IF(LEN(A1448)=0,"",INDEX('Smelter Look-up'!$A:$A,MATCH($A1448,'Smelter Look-up'!$E:$E,0)))</f>
        <v/>
      </c>
      <c r="C1448" s="158" t="str">
        <f t="array" ref="C1448">IF(LEN(A1448)=0,"",INDEX('Smelter Look-up'!$C:$C,MATCH($A1448,'Smelter Look-up'!$E:$E,0)))</f>
        <v/>
      </c>
      <c r="D1448" s="155"/>
      <c r="E1448" s="155" t="str">
        <f ca="1">IF(ISERROR($V1448),"",OFFSET('Smelter Look-up'!$D$4,$V1448-4,0)&amp;"")</f>
        <v/>
      </c>
      <c r="F1448" s="155" t="str">
        <f ca="1">IF(ISERROR($V1448),"",OFFSET('Smelter Look-up'!$E$4,$V1448-4,0))</f>
        <v/>
      </c>
      <c r="G1448" s="155" t="str">
        <f ca="1">IF(C1448=$X$4,IF(ISERROR($V1448),"Enter smelter details","RMI"),IF(ISERROR($V1448),"",OFFSET('Smelter Look-up'!$F$4,$V1448-4,0)))</f>
        <v/>
      </c>
      <c r="H1448" s="156" t="str">
        <f ca="1">IF(ISERROR($V1448),"",OFFSET('Smelter Look-up'!$G$4,$V1448-4,0))</f>
        <v/>
      </c>
      <c r="I1448" s="157" t="str">
        <f ca="1">IF(ISERROR($V1448),"",OFFSET('Smelter Look-up'!$H$4,$V1448-4,0))</f>
        <v/>
      </c>
      <c r="J1448" s="157" t="str">
        <f ca="1">IF(ISERROR($V1448),"",OFFSET('Smelter Look-up'!$I$4,$V1448-4,0))</f>
        <v/>
      </c>
      <c r="K1448" s="158"/>
      <c r="L1448" s="158"/>
      <c r="M1448" s="158"/>
      <c r="N1448" s="158"/>
      <c r="O1448" s="158"/>
      <c r="P1448" s="157"/>
      <c r="Q1448" s="159"/>
      <c r="R1448" s="155" t="str">
        <f ca="1">IF(ISERROR($V1448),"",OFFSET('Smelter Look-up'!$C$4,$V1448-4,0)&amp;"")</f>
        <v/>
      </c>
      <c r="S1448" s="160" t="str">
        <f t="array" aca="1" ref="S1448" ca="1">IF(B1448="","",IF(ISERROR(MATCH($E1448,CL,0)),"Unknown",INDIRECT("'C'!$A$"&amp;MATCH($E1448,CL,0)+1)))</f>
        <v/>
      </c>
      <c r="T1448" s="160" t="str">
        <f t="array" aca="1" ref="T1448" ca="1">IF(B1448="","",IF(ISERROR(MATCH($J1448,SorP!$B$1:$B$6226,0)),"",INDIRECT("'SorP'!$A$"&amp;MATCH($S1448&amp;$J1448,SorP!C:C,0))))</f>
        <v/>
      </c>
      <c r="U1448" s="161"/>
      <c r="V1448" s="151" t="e">
        <f>IF(C1448="",NA(),IF(OR(C1448="Smelter not listed",C1448="Smelter not yet identified"),MATCH($B1448&amp;$D1448,'Smelter Look-up'!$J:$J,0),MATCH($B1448&amp;$C1448,'Smelter Look-up'!$J:$J,0)))</f>
        <v>#N/A</v>
      </c>
      <c r="W1448" s="134"/>
      <c r="X1448" s="134">
        <f t="shared" ca="1" si="16"/>
        <v>0</v>
      </c>
      <c r="Y1448" s="134"/>
      <c r="Z1448" s="134"/>
      <c r="AA1448" s="134"/>
      <c r="AB1448" s="162" t="str">
        <f t="shared" si="17"/>
        <v/>
      </c>
      <c r="AC1448" s="134"/>
      <c r="AD1448" s="134"/>
      <c r="AE1448" s="134"/>
      <c r="AF1448" s="134"/>
      <c r="AG1448" s="134"/>
      <c r="AH1448" s="134"/>
    </row>
    <row r="1449" spans="1:34" ht="12" customHeight="1">
      <c r="A1449" s="160"/>
      <c r="B1449" s="155" t="str">
        <f t="array" ref="B1449">IF(LEN(A1449)=0,"",INDEX('Smelter Look-up'!$A:$A,MATCH($A1449,'Smelter Look-up'!$E:$E,0)))</f>
        <v/>
      </c>
      <c r="C1449" s="158" t="str">
        <f t="array" ref="C1449">IF(LEN(A1449)=0,"",INDEX('Smelter Look-up'!$C:$C,MATCH($A1449,'Smelter Look-up'!$E:$E,0)))</f>
        <v/>
      </c>
      <c r="D1449" s="155"/>
      <c r="E1449" s="155" t="str">
        <f ca="1">IF(ISERROR($V1449),"",OFFSET('Smelter Look-up'!$D$4,$V1449-4,0)&amp;"")</f>
        <v/>
      </c>
      <c r="F1449" s="155" t="str">
        <f ca="1">IF(ISERROR($V1449),"",OFFSET('Smelter Look-up'!$E$4,$V1449-4,0))</f>
        <v/>
      </c>
      <c r="G1449" s="155" t="str">
        <f ca="1">IF(C1449=$X$4,IF(ISERROR($V1449),"Enter smelter details","RMI"),IF(ISERROR($V1449),"",OFFSET('Smelter Look-up'!$F$4,$V1449-4,0)))</f>
        <v/>
      </c>
      <c r="H1449" s="156" t="str">
        <f ca="1">IF(ISERROR($V1449),"",OFFSET('Smelter Look-up'!$G$4,$V1449-4,0))</f>
        <v/>
      </c>
      <c r="I1449" s="157" t="str">
        <f ca="1">IF(ISERROR($V1449),"",OFFSET('Smelter Look-up'!$H$4,$V1449-4,0))</f>
        <v/>
      </c>
      <c r="J1449" s="157" t="str">
        <f ca="1">IF(ISERROR($V1449),"",OFFSET('Smelter Look-up'!$I$4,$V1449-4,0))</f>
        <v/>
      </c>
      <c r="K1449" s="158"/>
      <c r="L1449" s="158"/>
      <c r="M1449" s="158"/>
      <c r="N1449" s="158"/>
      <c r="O1449" s="158"/>
      <c r="P1449" s="157"/>
      <c r="Q1449" s="159"/>
      <c r="R1449" s="155" t="str">
        <f ca="1">IF(ISERROR($V1449),"",OFFSET('Smelter Look-up'!$C$4,$V1449-4,0)&amp;"")</f>
        <v/>
      </c>
      <c r="S1449" s="160" t="str">
        <f t="array" aca="1" ref="S1449" ca="1">IF(B1449="","",IF(ISERROR(MATCH($E1449,CL,0)),"Unknown",INDIRECT("'C'!$A$"&amp;MATCH($E1449,CL,0)+1)))</f>
        <v/>
      </c>
      <c r="T1449" s="160" t="str">
        <f t="array" aca="1" ref="T1449" ca="1">IF(B1449="","",IF(ISERROR(MATCH($J1449,SorP!$B$1:$B$6226,0)),"",INDIRECT("'SorP'!$A$"&amp;MATCH($S1449&amp;$J1449,SorP!C:C,0))))</f>
        <v/>
      </c>
      <c r="U1449" s="161"/>
      <c r="V1449" s="151" t="e">
        <f>IF(C1449="",NA(),IF(OR(C1449="Smelter not listed",C1449="Smelter not yet identified"),MATCH($B1449&amp;$D1449,'Smelter Look-up'!$J:$J,0),MATCH($B1449&amp;$C1449,'Smelter Look-up'!$J:$J,0)))</f>
        <v>#N/A</v>
      </c>
      <c r="W1449" s="134"/>
      <c r="X1449" s="134">
        <f t="shared" ca="1" si="16"/>
        <v>0</v>
      </c>
      <c r="Y1449" s="134"/>
      <c r="Z1449" s="134"/>
      <c r="AA1449" s="134"/>
      <c r="AB1449" s="162" t="str">
        <f t="shared" si="17"/>
        <v/>
      </c>
      <c r="AC1449" s="134"/>
      <c r="AD1449" s="134"/>
      <c r="AE1449" s="134"/>
      <c r="AF1449" s="134"/>
      <c r="AG1449" s="134"/>
      <c r="AH1449" s="134"/>
    </row>
    <row r="1450" spans="1:34" ht="12" customHeight="1">
      <c r="A1450" s="160"/>
      <c r="B1450" s="155" t="str">
        <f t="array" ref="B1450">IF(LEN(A1450)=0,"",INDEX('Smelter Look-up'!$A:$A,MATCH($A1450,'Smelter Look-up'!$E:$E,0)))</f>
        <v/>
      </c>
      <c r="C1450" s="158" t="str">
        <f t="array" ref="C1450">IF(LEN(A1450)=0,"",INDEX('Smelter Look-up'!$C:$C,MATCH($A1450,'Smelter Look-up'!$E:$E,0)))</f>
        <v/>
      </c>
      <c r="D1450" s="155"/>
      <c r="E1450" s="155" t="str">
        <f ca="1">IF(ISERROR($V1450),"",OFFSET('Smelter Look-up'!$D$4,$V1450-4,0)&amp;"")</f>
        <v/>
      </c>
      <c r="F1450" s="155" t="str">
        <f ca="1">IF(ISERROR($V1450),"",OFFSET('Smelter Look-up'!$E$4,$V1450-4,0))</f>
        <v/>
      </c>
      <c r="G1450" s="155" t="str">
        <f ca="1">IF(C1450=$X$4,IF(ISERROR($V1450),"Enter smelter details","RMI"),IF(ISERROR($V1450),"",OFFSET('Smelter Look-up'!$F$4,$V1450-4,0)))</f>
        <v/>
      </c>
      <c r="H1450" s="156" t="str">
        <f ca="1">IF(ISERROR($V1450),"",OFFSET('Smelter Look-up'!$G$4,$V1450-4,0))</f>
        <v/>
      </c>
      <c r="I1450" s="157" t="str">
        <f ca="1">IF(ISERROR($V1450),"",OFFSET('Smelter Look-up'!$H$4,$V1450-4,0))</f>
        <v/>
      </c>
      <c r="J1450" s="157" t="str">
        <f ca="1">IF(ISERROR($V1450),"",OFFSET('Smelter Look-up'!$I$4,$V1450-4,0))</f>
        <v/>
      </c>
      <c r="K1450" s="158"/>
      <c r="L1450" s="158"/>
      <c r="M1450" s="158"/>
      <c r="N1450" s="158"/>
      <c r="O1450" s="158"/>
      <c r="P1450" s="157"/>
      <c r="Q1450" s="159"/>
      <c r="R1450" s="155" t="str">
        <f ca="1">IF(ISERROR($V1450),"",OFFSET('Smelter Look-up'!$C$4,$V1450-4,0)&amp;"")</f>
        <v/>
      </c>
      <c r="S1450" s="160" t="str">
        <f t="array" aca="1" ref="S1450" ca="1">IF(B1450="","",IF(ISERROR(MATCH($E1450,CL,0)),"Unknown",INDIRECT("'C'!$A$"&amp;MATCH($E1450,CL,0)+1)))</f>
        <v/>
      </c>
      <c r="T1450" s="160" t="str">
        <f t="array" aca="1" ref="T1450" ca="1">IF(B1450="","",IF(ISERROR(MATCH($J1450,SorP!$B$1:$B$6226,0)),"",INDIRECT("'SorP'!$A$"&amp;MATCH($S1450&amp;$J1450,SorP!C:C,0))))</f>
        <v/>
      </c>
      <c r="U1450" s="161"/>
      <c r="V1450" s="151" t="e">
        <f>IF(C1450="",NA(),IF(OR(C1450="Smelter not listed",C1450="Smelter not yet identified"),MATCH($B1450&amp;$D1450,'Smelter Look-up'!$J:$J,0),MATCH($B1450&amp;$C1450,'Smelter Look-up'!$J:$J,0)))</f>
        <v>#N/A</v>
      </c>
      <c r="W1450" s="134"/>
      <c r="X1450" s="134">
        <f t="shared" ca="1" si="16"/>
        <v>0</v>
      </c>
      <c r="Y1450" s="134"/>
      <c r="Z1450" s="134"/>
      <c r="AA1450" s="134"/>
      <c r="AB1450" s="162" t="str">
        <f t="shared" si="17"/>
        <v/>
      </c>
      <c r="AC1450" s="134"/>
      <c r="AD1450" s="134"/>
      <c r="AE1450" s="134"/>
      <c r="AF1450" s="134"/>
      <c r="AG1450" s="134"/>
      <c r="AH1450" s="134"/>
    </row>
    <row r="1451" spans="1:34" ht="12" customHeight="1">
      <c r="A1451" s="160"/>
      <c r="B1451" s="155" t="str">
        <f t="array" ref="B1451">IF(LEN(A1451)=0,"",INDEX('Smelter Look-up'!$A:$A,MATCH($A1451,'Smelter Look-up'!$E:$E,0)))</f>
        <v/>
      </c>
      <c r="C1451" s="158" t="str">
        <f t="array" ref="C1451">IF(LEN(A1451)=0,"",INDEX('Smelter Look-up'!$C:$C,MATCH($A1451,'Smelter Look-up'!$E:$E,0)))</f>
        <v/>
      </c>
      <c r="D1451" s="155"/>
      <c r="E1451" s="155" t="str">
        <f ca="1">IF(ISERROR($V1451),"",OFFSET('Smelter Look-up'!$D$4,$V1451-4,0)&amp;"")</f>
        <v/>
      </c>
      <c r="F1451" s="155" t="str">
        <f ca="1">IF(ISERROR($V1451),"",OFFSET('Smelter Look-up'!$E$4,$V1451-4,0))</f>
        <v/>
      </c>
      <c r="G1451" s="155" t="str">
        <f ca="1">IF(C1451=$X$4,IF(ISERROR($V1451),"Enter smelter details","RMI"),IF(ISERROR($V1451),"",OFFSET('Smelter Look-up'!$F$4,$V1451-4,0)))</f>
        <v/>
      </c>
      <c r="H1451" s="156" t="str">
        <f ca="1">IF(ISERROR($V1451),"",OFFSET('Smelter Look-up'!$G$4,$V1451-4,0))</f>
        <v/>
      </c>
      <c r="I1451" s="157" t="str">
        <f ca="1">IF(ISERROR($V1451),"",OFFSET('Smelter Look-up'!$H$4,$V1451-4,0))</f>
        <v/>
      </c>
      <c r="J1451" s="157" t="str">
        <f ca="1">IF(ISERROR($V1451),"",OFFSET('Smelter Look-up'!$I$4,$V1451-4,0))</f>
        <v/>
      </c>
      <c r="K1451" s="158"/>
      <c r="L1451" s="158"/>
      <c r="M1451" s="158"/>
      <c r="N1451" s="158"/>
      <c r="O1451" s="158"/>
      <c r="P1451" s="157"/>
      <c r="Q1451" s="159"/>
      <c r="R1451" s="155" t="str">
        <f ca="1">IF(ISERROR($V1451),"",OFFSET('Smelter Look-up'!$C$4,$V1451-4,0)&amp;"")</f>
        <v/>
      </c>
      <c r="S1451" s="160" t="str">
        <f t="array" aca="1" ref="S1451" ca="1">IF(B1451="","",IF(ISERROR(MATCH($E1451,CL,0)),"Unknown",INDIRECT("'C'!$A$"&amp;MATCH($E1451,CL,0)+1)))</f>
        <v/>
      </c>
      <c r="T1451" s="160" t="str">
        <f t="array" aca="1" ref="T1451" ca="1">IF(B1451="","",IF(ISERROR(MATCH($J1451,SorP!$B$1:$B$6226,0)),"",INDIRECT("'SorP'!$A$"&amp;MATCH($S1451&amp;$J1451,SorP!C:C,0))))</f>
        <v/>
      </c>
      <c r="U1451" s="161"/>
      <c r="V1451" s="151" t="e">
        <f>IF(C1451="",NA(),IF(OR(C1451="Smelter not listed",C1451="Smelter not yet identified"),MATCH($B1451&amp;$D1451,'Smelter Look-up'!$J:$J,0),MATCH($B1451&amp;$C1451,'Smelter Look-up'!$J:$J,0)))</f>
        <v>#N/A</v>
      </c>
      <c r="W1451" s="134"/>
      <c r="X1451" s="134">
        <f t="shared" ca="1" si="16"/>
        <v>0</v>
      </c>
      <c r="Y1451" s="134"/>
      <c r="Z1451" s="134"/>
      <c r="AA1451" s="134"/>
      <c r="AB1451" s="162" t="str">
        <f t="shared" si="17"/>
        <v/>
      </c>
      <c r="AC1451" s="134"/>
      <c r="AD1451" s="134"/>
      <c r="AE1451" s="134"/>
      <c r="AF1451" s="134"/>
      <c r="AG1451" s="134"/>
      <c r="AH1451" s="134"/>
    </row>
    <row r="1452" spans="1:34" ht="12" customHeight="1">
      <c r="A1452" s="160"/>
      <c r="B1452" s="155" t="str">
        <f t="array" ref="B1452">IF(LEN(A1452)=0,"",INDEX('Smelter Look-up'!$A:$A,MATCH($A1452,'Smelter Look-up'!$E:$E,0)))</f>
        <v/>
      </c>
      <c r="C1452" s="158" t="str">
        <f t="array" ref="C1452">IF(LEN(A1452)=0,"",INDEX('Smelter Look-up'!$C:$C,MATCH($A1452,'Smelter Look-up'!$E:$E,0)))</f>
        <v/>
      </c>
      <c r="D1452" s="155"/>
      <c r="E1452" s="155" t="str">
        <f ca="1">IF(ISERROR($V1452),"",OFFSET('Smelter Look-up'!$D$4,$V1452-4,0)&amp;"")</f>
        <v/>
      </c>
      <c r="F1452" s="155" t="str">
        <f ca="1">IF(ISERROR($V1452),"",OFFSET('Smelter Look-up'!$E$4,$V1452-4,0))</f>
        <v/>
      </c>
      <c r="G1452" s="155" t="str">
        <f ca="1">IF(C1452=$X$4,IF(ISERROR($V1452),"Enter smelter details","RMI"),IF(ISERROR($V1452),"",OFFSET('Smelter Look-up'!$F$4,$V1452-4,0)))</f>
        <v/>
      </c>
      <c r="H1452" s="156" t="str">
        <f ca="1">IF(ISERROR($V1452),"",OFFSET('Smelter Look-up'!$G$4,$V1452-4,0))</f>
        <v/>
      </c>
      <c r="I1452" s="157" t="str">
        <f ca="1">IF(ISERROR($V1452),"",OFFSET('Smelter Look-up'!$H$4,$V1452-4,0))</f>
        <v/>
      </c>
      <c r="J1452" s="157" t="str">
        <f ca="1">IF(ISERROR($V1452),"",OFFSET('Smelter Look-up'!$I$4,$V1452-4,0))</f>
        <v/>
      </c>
      <c r="K1452" s="158"/>
      <c r="L1452" s="158"/>
      <c r="M1452" s="158"/>
      <c r="N1452" s="158"/>
      <c r="O1452" s="158"/>
      <c r="P1452" s="157"/>
      <c r="Q1452" s="159"/>
      <c r="R1452" s="155" t="str">
        <f ca="1">IF(ISERROR($V1452),"",OFFSET('Smelter Look-up'!$C$4,$V1452-4,0)&amp;"")</f>
        <v/>
      </c>
      <c r="S1452" s="160" t="str">
        <f t="array" aca="1" ref="S1452" ca="1">IF(B1452="","",IF(ISERROR(MATCH($E1452,CL,0)),"Unknown",INDIRECT("'C'!$A$"&amp;MATCH($E1452,CL,0)+1)))</f>
        <v/>
      </c>
      <c r="T1452" s="160" t="str">
        <f t="array" aca="1" ref="T1452" ca="1">IF(B1452="","",IF(ISERROR(MATCH($J1452,SorP!$B$1:$B$6226,0)),"",INDIRECT("'SorP'!$A$"&amp;MATCH($S1452&amp;$J1452,SorP!C:C,0))))</f>
        <v/>
      </c>
      <c r="U1452" s="161"/>
      <c r="V1452" s="151" t="e">
        <f>IF(C1452="",NA(),IF(OR(C1452="Smelter not listed",C1452="Smelter not yet identified"),MATCH($B1452&amp;$D1452,'Smelter Look-up'!$J:$J,0),MATCH($B1452&amp;$C1452,'Smelter Look-up'!$J:$J,0)))</f>
        <v>#N/A</v>
      </c>
      <c r="W1452" s="134"/>
      <c r="X1452" s="134">
        <f t="shared" ca="1" si="16"/>
        <v>0</v>
      </c>
      <c r="Y1452" s="134"/>
      <c r="Z1452" s="134"/>
      <c r="AA1452" s="134"/>
      <c r="AB1452" s="162" t="str">
        <f t="shared" si="17"/>
        <v/>
      </c>
      <c r="AC1452" s="134"/>
      <c r="AD1452" s="134"/>
      <c r="AE1452" s="134"/>
      <c r="AF1452" s="134"/>
      <c r="AG1452" s="134"/>
      <c r="AH1452" s="134"/>
    </row>
    <row r="1453" spans="1:34" ht="12" customHeight="1">
      <c r="A1453" s="160"/>
      <c r="B1453" s="155" t="str">
        <f t="array" ref="B1453">IF(LEN(A1453)=0,"",INDEX('Smelter Look-up'!$A:$A,MATCH($A1453,'Smelter Look-up'!$E:$E,0)))</f>
        <v/>
      </c>
      <c r="C1453" s="158" t="str">
        <f t="array" ref="C1453">IF(LEN(A1453)=0,"",INDEX('Smelter Look-up'!$C:$C,MATCH($A1453,'Smelter Look-up'!$E:$E,0)))</f>
        <v/>
      </c>
      <c r="D1453" s="155"/>
      <c r="E1453" s="155" t="str">
        <f ca="1">IF(ISERROR($V1453),"",OFFSET('Smelter Look-up'!$D$4,$V1453-4,0)&amp;"")</f>
        <v/>
      </c>
      <c r="F1453" s="155" t="str">
        <f ca="1">IF(ISERROR($V1453),"",OFFSET('Smelter Look-up'!$E$4,$V1453-4,0))</f>
        <v/>
      </c>
      <c r="G1453" s="155" t="str">
        <f ca="1">IF(C1453=$X$4,IF(ISERROR($V1453),"Enter smelter details","RMI"),IF(ISERROR($V1453),"",OFFSET('Smelter Look-up'!$F$4,$V1453-4,0)))</f>
        <v/>
      </c>
      <c r="H1453" s="156" t="str">
        <f ca="1">IF(ISERROR($V1453),"",OFFSET('Smelter Look-up'!$G$4,$V1453-4,0))</f>
        <v/>
      </c>
      <c r="I1453" s="157" t="str">
        <f ca="1">IF(ISERROR($V1453),"",OFFSET('Smelter Look-up'!$H$4,$V1453-4,0))</f>
        <v/>
      </c>
      <c r="J1453" s="157" t="str">
        <f ca="1">IF(ISERROR($V1453),"",OFFSET('Smelter Look-up'!$I$4,$V1453-4,0))</f>
        <v/>
      </c>
      <c r="K1453" s="158"/>
      <c r="L1453" s="158"/>
      <c r="M1453" s="158"/>
      <c r="N1453" s="158"/>
      <c r="O1453" s="158"/>
      <c r="P1453" s="157"/>
      <c r="Q1453" s="159"/>
      <c r="R1453" s="155" t="str">
        <f ca="1">IF(ISERROR($V1453),"",OFFSET('Smelter Look-up'!$C$4,$V1453-4,0)&amp;"")</f>
        <v/>
      </c>
      <c r="S1453" s="160" t="str">
        <f t="array" aca="1" ref="S1453" ca="1">IF(B1453="","",IF(ISERROR(MATCH($E1453,CL,0)),"Unknown",INDIRECT("'C'!$A$"&amp;MATCH($E1453,CL,0)+1)))</f>
        <v/>
      </c>
      <c r="T1453" s="160" t="str">
        <f t="array" aca="1" ref="T1453" ca="1">IF(B1453="","",IF(ISERROR(MATCH($J1453,SorP!$B$1:$B$6226,0)),"",INDIRECT("'SorP'!$A$"&amp;MATCH($S1453&amp;$J1453,SorP!C:C,0))))</f>
        <v/>
      </c>
      <c r="U1453" s="161"/>
      <c r="V1453" s="151" t="e">
        <f>IF(C1453="",NA(),IF(OR(C1453="Smelter not listed",C1453="Smelter not yet identified"),MATCH($B1453&amp;$D1453,'Smelter Look-up'!$J:$J,0),MATCH($B1453&amp;$C1453,'Smelter Look-up'!$J:$J,0)))</f>
        <v>#N/A</v>
      </c>
      <c r="W1453" s="134"/>
      <c r="X1453" s="134">
        <f t="shared" ca="1" si="16"/>
        <v>0</v>
      </c>
      <c r="Y1453" s="134"/>
      <c r="Z1453" s="134"/>
      <c r="AA1453" s="134"/>
      <c r="AB1453" s="162" t="str">
        <f t="shared" si="17"/>
        <v/>
      </c>
      <c r="AC1453" s="134"/>
      <c r="AD1453" s="134"/>
      <c r="AE1453" s="134"/>
      <c r="AF1453" s="134"/>
      <c r="AG1453" s="134"/>
      <c r="AH1453" s="134"/>
    </row>
    <row r="1454" spans="1:34" ht="12" customHeight="1">
      <c r="A1454" s="160"/>
      <c r="B1454" s="155" t="str">
        <f t="array" ref="B1454">IF(LEN(A1454)=0,"",INDEX('Smelter Look-up'!$A:$A,MATCH($A1454,'Smelter Look-up'!$E:$E,0)))</f>
        <v/>
      </c>
      <c r="C1454" s="158" t="str">
        <f t="array" ref="C1454">IF(LEN(A1454)=0,"",INDEX('Smelter Look-up'!$C:$C,MATCH($A1454,'Smelter Look-up'!$E:$E,0)))</f>
        <v/>
      </c>
      <c r="D1454" s="155"/>
      <c r="E1454" s="155" t="str">
        <f ca="1">IF(ISERROR($V1454),"",OFFSET('Smelter Look-up'!$D$4,$V1454-4,0)&amp;"")</f>
        <v/>
      </c>
      <c r="F1454" s="155" t="str">
        <f ca="1">IF(ISERROR($V1454),"",OFFSET('Smelter Look-up'!$E$4,$V1454-4,0))</f>
        <v/>
      </c>
      <c r="G1454" s="155" t="str">
        <f ca="1">IF(C1454=$X$4,IF(ISERROR($V1454),"Enter smelter details","RMI"),IF(ISERROR($V1454),"",OFFSET('Smelter Look-up'!$F$4,$V1454-4,0)))</f>
        <v/>
      </c>
      <c r="H1454" s="156" t="str">
        <f ca="1">IF(ISERROR($V1454),"",OFFSET('Smelter Look-up'!$G$4,$V1454-4,0))</f>
        <v/>
      </c>
      <c r="I1454" s="157" t="str">
        <f ca="1">IF(ISERROR($V1454),"",OFFSET('Smelter Look-up'!$H$4,$V1454-4,0))</f>
        <v/>
      </c>
      <c r="J1454" s="157" t="str">
        <f ca="1">IF(ISERROR($V1454),"",OFFSET('Smelter Look-up'!$I$4,$V1454-4,0))</f>
        <v/>
      </c>
      <c r="K1454" s="158"/>
      <c r="L1454" s="158"/>
      <c r="M1454" s="158"/>
      <c r="N1454" s="158"/>
      <c r="O1454" s="158"/>
      <c r="P1454" s="157"/>
      <c r="Q1454" s="159"/>
      <c r="R1454" s="155" t="str">
        <f ca="1">IF(ISERROR($V1454),"",OFFSET('Smelter Look-up'!$C$4,$V1454-4,0)&amp;"")</f>
        <v/>
      </c>
      <c r="S1454" s="160" t="str">
        <f t="array" aca="1" ref="S1454" ca="1">IF(B1454="","",IF(ISERROR(MATCH($E1454,CL,0)),"Unknown",INDIRECT("'C'!$A$"&amp;MATCH($E1454,CL,0)+1)))</f>
        <v/>
      </c>
      <c r="T1454" s="160" t="str">
        <f t="array" aca="1" ref="T1454" ca="1">IF(B1454="","",IF(ISERROR(MATCH($J1454,SorP!$B$1:$B$6226,0)),"",INDIRECT("'SorP'!$A$"&amp;MATCH($S1454&amp;$J1454,SorP!C:C,0))))</f>
        <v/>
      </c>
      <c r="U1454" s="161"/>
      <c r="V1454" s="151" t="e">
        <f>IF(C1454="",NA(),IF(OR(C1454="Smelter not listed",C1454="Smelter not yet identified"),MATCH($B1454&amp;$D1454,'Smelter Look-up'!$J:$J,0),MATCH($B1454&amp;$C1454,'Smelter Look-up'!$J:$J,0)))</f>
        <v>#N/A</v>
      </c>
      <c r="W1454" s="134"/>
      <c r="X1454" s="134">
        <f t="shared" ca="1" si="16"/>
        <v>0</v>
      </c>
      <c r="Y1454" s="134"/>
      <c r="Z1454" s="134"/>
      <c r="AA1454" s="134"/>
      <c r="AB1454" s="162" t="str">
        <f t="shared" si="17"/>
        <v/>
      </c>
      <c r="AC1454" s="134"/>
      <c r="AD1454" s="134"/>
      <c r="AE1454" s="134"/>
      <c r="AF1454" s="134"/>
      <c r="AG1454" s="134"/>
      <c r="AH1454" s="134"/>
    </row>
    <row r="1455" spans="1:34" ht="12" customHeight="1">
      <c r="A1455" s="160"/>
      <c r="B1455" s="155" t="str">
        <f t="array" ref="B1455">IF(LEN(A1455)=0,"",INDEX('Smelter Look-up'!$A:$A,MATCH($A1455,'Smelter Look-up'!$E:$E,0)))</f>
        <v/>
      </c>
      <c r="C1455" s="158" t="str">
        <f t="array" ref="C1455">IF(LEN(A1455)=0,"",INDEX('Smelter Look-up'!$C:$C,MATCH($A1455,'Smelter Look-up'!$E:$E,0)))</f>
        <v/>
      </c>
      <c r="D1455" s="155"/>
      <c r="E1455" s="155" t="str">
        <f ca="1">IF(ISERROR($V1455),"",OFFSET('Smelter Look-up'!$D$4,$V1455-4,0)&amp;"")</f>
        <v/>
      </c>
      <c r="F1455" s="155" t="str">
        <f ca="1">IF(ISERROR($V1455),"",OFFSET('Smelter Look-up'!$E$4,$V1455-4,0))</f>
        <v/>
      </c>
      <c r="G1455" s="155" t="str">
        <f ca="1">IF(C1455=$X$4,IF(ISERROR($V1455),"Enter smelter details","RMI"),IF(ISERROR($V1455),"",OFFSET('Smelter Look-up'!$F$4,$V1455-4,0)))</f>
        <v/>
      </c>
      <c r="H1455" s="156" t="str">
        <f ca="1">IF(ISERROR($V1455),"",OFFSET('Smelter Look-up'!$G$4,$V1455-4,0))</f>
        <v/>
      </c>
      <c r="I1455" s="157" t="str">
        <f ca="1">IF(ISERROR($V1455),"",OFFSET('Smelter Look-up'!$H$4,$V1455-4,0))</f>
        <v/>
      </c>
      <c r="J1455" s="157" t="str">
        <f ca="1">IF(ISERROR($V1455),"",OFFSET('Smelter Look-up'!$I$4,$V1455-4,0))</f>
        <v/>
      </c>
      <c r="K1455" s="158"/>
      <c r="L1455" s="158"/>
      <c r="M1455" s="158"/>
      <c r="N1455" s="158"/>
      <c r="O1455" s="158"/>
      <c r="P1455" s="157"/>
      <c r="Q1455" s="159"/>
      <c r="R1455" s="155" t="str">
        <f ca="1">IF(ISERROR($V1455),"",OFFSET('Smelter Look-up'!$C$4,$V1455-4,0)&amp;"")</f>
        <v/>
      </c>
      <c r="S1455" s="160" t="str">
        <f t="array" aca="1" ref="S1455" ca="1">IF(B1455="","",IF(ISERROR(MATCH($E1455,CL,0)),"Unknown",INDIRECT("'C'!$A$"&amp;MATCH($E1455,CL,0)+1)))</f>
        <v/>
      </c>
      <c r="T1455" s="160" t="str">
        <f t="array" aca="1" ref="T1455" ca="1">IF(B1455="","",IF(ISERROR(MATCH($J1455,SorP!$B$1:$B$6226,0)),"",INDIRECT("'SorP'!$A$"&amp;MATCH($S1455&amp;$J1455,SorP!C:C,0))))</f>
        <v/>
      </c>
      <c r="U1455" s="161"/>
      <c r="V1455" s="151" t="e">
        <f>IF(C1455="",NA(),IF(OR(C1455="Smelter not listed",C1455="Smelter not yet identified"),MATCH($B1455&amp;$D1455,'Smelter Look-up'!$J:$J,0),MATCH($B1455&amp;$C1455,'Smelter Look-up'!$J:$J,0)))</f>
        <v>#N/A</v>
      </c>
      <c r="W1455" s="134"/>
      <c r="X1455" s="134">
        <f t="shared" ca="1" si="16"/>
        <v>0</v>
      </c>
      <c r="Y1455" s="134"/>
      <c r="Z1455" s="134"/>
      <c r="AA1455" s="134"/>
      <c r="AB1455" s="162" t="str">
        <f t="shared" si="17"/>
        <v/>
      </c>
      <c r="AC1455" s="134"/>
      <c r="AD1455" s="134"/>
      <c r="AE1455" s="134"/>
      <c r="AF1455" s="134"/>
      <c r="AG1455" s="134"/>
      <c r="AH1455" s="134"/>
    </row>
    <row r="1456" spans="1:34" ht="12" customHeight="1">
      <c r="A1456" s="160"/>
      <c r="B1456" s="155" t="str">
        <f t="array" ref="B1456">IF(LEN(A1456)=0,"",INDEX('Smelter Look-up'!$A:$A,MATCH($A1456,'Smelter Look-up'!$E:$E,0)))</f>
        <v/>
      </c>
      <c r="C1456" s="158" t="str">
        <f t="array" ref="C1456">IF(LEN(A1456)=0,"",INDEX('Smelter Look-up'!$C:$C,MATCH($A1456,'Smelter Look-up'!$E:$E,0)))</f>
        <v/>
      </c>
      <c r="D1456" s="155"/>
      <c r="E1456" s="155" t="str">
        <f ca="1">IF(ISERROR($V1456),"",OFFSET('Smelter Look-up'!$D$4,$V1456-4,0)&amp;"")</f>
        <v/>
      </c>
      <c r="F1456" s="155" t="str">
        <f ca="1">IF(ISERROR($V1456),"",OFFSET('Smelter Look-up'!$E$4,$V1456-4,0))</f>
        <v/>
      </c>
      <c r="G1456" s="155" t="str">
        <f ca="1">IF(C1456=$X$4,IF(ISERROR($V1456),"Enter smelter details","RMI"),IF(ISERROR($V1456),"",OFFSET('Smelter Look-up'!$F$4,$V1456-4,0)))</f>
        <v/>
      </c>
      <c r="H1456" s="156" t="str">
        <f ca="1">IF(ISERROR($V1456),"",OFFSET('Smelter Look-up'!$G$4,$V1456-4,0))</f>
        <v/>
      </c>
      <c r="I1456" s="157" t="str">
        <f ca="1">IF(ISERROR($V1456),"",OFFSET('Smelter Look-up'!$H$4,$V1456-4,0))</f>
        <v/>
      </c>
      <c r="J1456" s="157" t="str">
        <f ca="1">IF(ISERROR($V1456),"",OFFSET('Smelter Look-up'!$I$4,$V1456-4,0))</f>
        <v/>
      </c>
      <c r="K1456" s="158"/>
      <c r="L1456" s="158"/>
      <c r="M1456" s="158"/>
      <c r="N1456" s="158"/>
      <c r="O1456" s="158"/>
      <c r="P1456" s="157"/>
      <c r="Q1456" s="159"/>
      <c r="R1456" s="155" t="str">
        <f ca="1">IF(ISERROR($V1456),"",OFFSET('Smelter Look-up'!$C$4,$V1456-4,0)&amp;"")</f>
        <v/>
      </c>
      <c r="S1456" s="160" t="str">
        <f t="array" aca="1" ref="S1456" ca="1">IF(B1456="","",IF(ISERROR(MATCH($E1456,CL,0)),"Unknown",INDIRECT("'C'!$A$"&amp;MATCH($E1456,CL,0)+1)))</f>
        <v/>
      </c>
      <c r="T1456" s="160" t="str">
        <f t="array" aca="1" ref="T1456" ca="1">IF(B1456="","",IF(ISERROR(MATCH($J1456,SorP!$B$1:$B$6226,0)),"",INDIRECT("'SorP'!$A$"&amp;MATCH($S1456&amp;$J1456,SorP!C:C,0))))</f>
        <v/>
      </c>
      <c r="U1456" s="161"/>
      <c r="V1456" s="151" t="e">
        <f>IF(C1456="",NA(),IF(OR(C1456="Smelter not listed",C1456="Smelter not yet identified"),MATCH($B1456&amp;$D1456,'Smelter Look-up'!$J:$J,0),MATCH($B1456&amp;$C1456,'Smelter Look-up'!$J:$J,0)))</f>
        <v>#N/A</v>
      </c>
      <c r="W1456" s="134"/>
      <c r="X1456" s="134">
        <f t="shared" ca="1" si="16"/>
        <v>0</v>
      </c>
      <c r="Y1456" s="134"/>
      <c r="Z1456" s="134"/>
      <c r="AA1456" s="134"/>
      <c r="AB1456" s="162" t="str">
        <f t="shared" si="17"/>
        <v/>
      </c>
      <c r="AC1456" s="134"/>
      <c r="AD1456" s="134"/>
      <c r="AE1456" s="134"/>
      <c r="AF1456" s="134"/>
      <c r="AG1456" s="134"/>
      <c r="AH1456" s="134"/>
    </row>
    <row r="1457" spans="1:34" ht="12" customHeight="1">
      <c r="A1457" s="160"/>
      <c r="B1457" s="155" t="str">
        <f t="array" ref="B1457">IF(LEN(A1457)=0,"",INDEX('Smelter Look-up'!$A:$A,MATCH($A1457,'Smelter Look-up'!$E:$E,0)))</f>
        <v/>
      </c>
      <c r="C1457" s="158" t="str">
        <f t="array" ref="C1457">IF(LEN(A1457)=0,"",INDEX('Smelter Look-up'!$C:$C,MATCH($A1457,'Smelter Look-up'!$E:$E,0)))</f>
        <v/>
      </c>
      <c r="D1457" s="155"/>
      <c r="E1457" s="155" t="str">
        <f ca="1">IF(ISERROR($V1457),"",OFFSET('Smelter Look-up'!$D$4,$V1457-4,0)&amp;"")</f>
        <v/>
      </c>
      <c r="F1457" s="155" t="str">
        <f ca="1">IF(ISERROR($V1457),"",OFFSET('Smelter Look-up'!$E$4,$V1457-4,0))</f>
        <v/>
      </c>
      <c r="G1457" s="155" t="str">
        <f ca="1">IF(C1457=$X$4,IF(ISERROR($V1457),"Enter smelter details","RMI"),IF(ISERROR($V1457),"",OFFSET('Smelter Look-up'!$F$4,$V1457-4,0)))</f>
        <v/>
      </c>
      <c r="H1457" s="156" t="str">
        <f ca="1">IF(ISERROR($V1457),"",OFFSET('Smelter Look-up'!$G$4,$V1457-4,0))</f>
        <v/>
      </c>
      <c r="I1457" s="157" t="str">
        <f ca="1">IF(ISERROR($V1457),"",OFFSET('Smelter Look-up'!$H$4,$V1457-4,0))</f>
        <v/>
      </c>
      <c r="J1457" s="157" t="str">
        <f ca="1">IF(ISERROR($V1457),"",OFFSET('Smelter Look-up'!$I$4,$V1457-4,0))</f>
        <v/>
      </c>
      <c r="K1457" s="158"/>
      <c r="L1457" s="158"/>
      <c r="M1457" s="158"/>
      <c r="N1457" s="158"/>
      <c r="O1457" s="158"/>
      <c r="P1457" s="157"/>
      <c r="Q1457" s="159"/>
      <c r="R1457" s="155" t="str">
        <f ca="1">IF(ISERROR($V1457),"",OFFSET('Smelter Look-up'!$C$4,$V1457-4,0)&amp;"")</f>
        <v/>
      </c>
      <c r="S1457" s="160" t="str">
        <f t="array" aca="1" ref="S1457" ca="1">IF(B1457="","",IF(ISERROR(MATCH($E1457,CL,0)),"Unknown",INDIRECT("'C'!$A$"&amp;MATCH($E1457,CL,0)+1)))</f>
        <v/>
      </c>
      <c r="T1457" s="160" t="str">
        <f t="array" aca="1" ref="T1457" ca="1">IF(B1457="","",IF(ISERROR(MATCH($J1457,SorP!$B$1:$B$6226,0)),"",INDIRECT("'SorP'!$A$"&amp;MATCH($S1457&amp;$J1457,SorP!C:C,0))))</f>
        <v/>
      </c>
      <c r="U1457" s="161"/>
      <c r="V1457" s="151" t="e">
        <f>IF(C1457="",NA(),IF(OR(C1457="Smelter not listed",C1457="Smelter not yet identified"),MATCH($B1457&amp;$D1457,'Smelter Look-up'!$J:$J,0),MATCH($B1457&amp;$C1457,'Smelter Look-up'!$J:$J,0)))</f>
        <v>#N/A</v>
      </c>
      <c r="W1457" s="134"/>
      <c r="X1457" s="134">
        <f t="shared" ca="1" si="16"/>
        <v>0</v>
      </c>
      <c r="Y1457" s="134"/>
      <c r="Z1457" s="134"/>
      <c r="AA1457" s="134"/>
      <c r="AB1457" s="162" t="str">
        <f t="shared" si="17"/>
        <v/>
      </c>
      <c r="AC1457" s="134"/>
      <c r="AD1457" s="134"/>
      <c r="AE1457" s="134"/>
      <c r="AF1457" s="134"/>
      <c r="AG1457" s="134"/>
      <c r="AH1457" s="134"/>
    </row>
    <row r="1458" spans="1:34" ht="12" customHeight="1">
      <c r="A1458" s="160"/>
      <c r="B1458" s="155" t="str">
        <f t="array" ref="B1458">IF(LEN(A1458)=0,"",INDEX('Smelter Look-up'!$A:$A,MATCH($A1458,'Smelter Look-up'!$E:$E,0)))</f>
        <v/>
      </c>
      <c r="C1458" s="158" t="str">
        <f t="array" ref="C1458">IF(LEN(A1458)=0,"",INDEX('Smelter Look-up'!$C:$C,MATCH($A1458,'Smelter Look-up'!$E:$E,0)))</f>
        <v/>
      </c>
      <c r="D1458" s="155"/>
      <c r="E1458" s="155" t="str">
        <f ca="1">IF(ISERROR($V1458),"",OFFSET('Smelter Look-up'!$D$4,$V1458-4,0)&amp;"")</f>
        <v/>
      </c>
      <c r="F1458" s="155" t="str">
        <f ca="1">IF(ISERROR($V1458),"",OFFSET('Smelter Look-up'!$E$4,$V1458-4,0))</f>
        <v/>
      </c>
      <c r="G1458" s="155" t="str">
        <f ca="1">IF(C1458=$X$4,IF(ISERROR($V1458),"Enter smelter details","RMI"),IF(ISERROR($V1458),"",OFFSET('Smelter Look-up'!$F$4,$V1458-4,0)))</f>
        <v/>
      </c>
      <c r="H1458" s="156" t="str">
        <f ca="1">IF(ISERROR($V1458),"",OFFSET('Smelter Look-up'!$G$4,$V1458-4,0))</f>
        <v/>
      </c>
      <c r="I1458" s="157" t="str">
        <f ca="1">IF(ISERROR($V1458),"",OFFSET('Smelter Look-up'!$H$4,$V1458-4,0))</f>
        <v/>
      </c>
      <c r="J1458" s="157" t="str">
        <f ca="1">IF(ISERROR($V1458),"",OFFSET('Smelter Look-up'!$I$4,$V1458-4,0))</f>
        <v/>
      </c>
      <c r="K1458" s="158"/>
      <c r="L1458" s="158"/>
      <c r="M1458" s="158"/>
      <c r="N1458" s="158"/>
      <c r="O1458" s="158"/>
      <c r="P1458" s="157"/>
      <c r="Q1458" s="159"/>
      <c r="R1458" s="155" t="str">
        <f ca="1">IF(ISERROR($V1458),"",OFFSET('Smelter Look-up'!$C$4,$V1458-4,0)&amp;"")</f>
        <v/>
      </c>
      <c r="S1458" s="160" t="str">
        <f t="array" aca="1" ref="S1458" ca="1">IF(B1458="","",IF(ISERROR(MATCH($E1458,CL,0)),"Unknown",INDIRECT("'C'!$A$"&amp;MATCH($E1458,CL,0)+1)))</f>
        <v/>
      </c>
      <c r="T1458" s="160" t="str">
        <f t="array" aca="1" ref="T1458" ca="1">IF(B1458="","",IF(ISERROR(MATCH($J1458,SorP!$B$1:$B$6226,0)),"",INDIRECT("'SorP'!$A$"&amp;MATCH($S1458&amp;$J1458,SorP!C:C,0))))</f>
        <v/>
      </c>
      <c r="U1458" s="161"/>
      <c r="V1458" s="151" t="e">
        <f>IF(C1458="",NA(),IF(OR(C1458="Smelter not listed",C1458="Smelter not yet identified"),MATCH($B1458&amp;$D1458,'Smelter Look-up'!$J:$J,0),MATCH($B1458&amp;$C1458,'Smelter Look-up'!$J:$J,0)))</f>
        <v>#N/A</v>
      </c>
      <c r="W1458" s="134"/>
      <c r="X1458" s="134">
        <f t="shared" ca="1" si="16"/>
        <v>0</v>
      </c>
      <c r="Y1458" s="134"/>
      <c r="Z1458" s="134"/>
      <c r="AA1458" s="134"/>
      <c r="AB1458" s="162" t="str">
        <f t="shared" si="17"/>
        <v/>
      </c>
      <c r="AC1458" s="134"/>
      <c r="AD1458" s="134"/>
      <c r="AE1458" s="134"/>
      <c r="AF1458" s="134"/>
      <c r="AG1458" s="134"/>
      <c r="AH1458" s="134"/>
    </row>
    <row r="1459" spans="1:34" ht="12" customHeight="1">
      <c r="A1459" s="160"/>
      <c r="B1459" s="155" t="str">
        <f t="array" ref="B1459">IF(LEN(A1459)=0,"",INDEX('Smelter Look-up'!$A:$A,MATCH($A1459,'Smelter Look-up'!$E:$E,0)))</f>
        <v/>
      </c>
      <c r="C1459" s="158" t="str">
        <f t="array" ref="C1459">IF(LEN(A1459)=0,"",INDEX('Smelter Look-up'!$C:$C,MATCH($A1459,'Smelter Look-up'!$E:$E,0)))</f>
        <v/>
      </c>
      <c r="D1459" s="155"/>
      <c r="E1459" s="155" t="str">
        <f ca="1">IF(ISERROR($V1459),"",OFFSET('Smelter Look-up'!$D$4,$V1459-4,0)&amp;"")</f>
        <v/>
      </c>
      <c r="F1459" s="155" t="str">
        <f ca="1">IF(ISERROR($V1459),"",OFFSET('Smelter Look-up'!$E$4,$V1459-4,0))</f>
        <v/>
      </c>
      <c r="G1459" s="155" t="str">
        <f ca="1">IF(C1459=$X$4,IF(ISERROR($V1459),"Enter smelter details","RMI"),IF(ISERROR($V1459),"",OFFSET('Smelter Look-up'!$F$4,$V1459-4,0)))</f>
        <v/>
      </c>
      <c r="H1459" s="156" t="str">
        <f ca="1">IF(ISERROR($V1459),"",OFFSET('Smelter Look-up'!$G$4,$V1459-4,0))</f>
        <v/>
      </c>
      <c r="I1459" s="157" t="str">
        <f ca="1">IF(ISERROR($V1459),"",OFFSET('Smelter Look-up'!$H$4,$V1459-4,0))</f>
        <v/>
      </c>
      <c r="J1459" s="157" t="str">
        <f ca="1">IF(ISERROR($V1459),"",OFFSET('Smelter Look-up'!$I$4,$V1459-4,0))</f>
        <v/>
      </c>
      <c r="K1459" s="158"/>
      <c r="L1459" s="158"/>
      <c r="M1459" s="158"/>
      <c r="N1459" s="158"/>
      <c r="O1459" s="158"/>
      <c r="P1459" s="157"/>
      <c r="Q1459" s="159"/>
      <c r="R1459" s="155" t="str">
        <f ca="1">IF(ISERROR($V1459),"",OFFSET('Smelter Look-up'!$C$4,$V1459-4,0)&amp;"")</f>
        <v/>
      </c>
      <c r="S1459" s="160" t="str">
        <f t="array" aca="1" ref="S1459" ca="1">IF(B1459="","",IF(ISERROR(MATCH($E1459,CL,0)),"Unknown",INDIRECT("'C'!$A$"&amp;MATCH($E1459,CL,0)+1)))</f>
        <v/>
      </c>
      <c r="T1459" s="160" t="str">
        <f t="array" aca="1" ref="T1459" ca="1">IF(B1459="","",IF(ISERROR(MATCH($J1459,SorP!$B$1:$B$6226,0)),"",INDIRECT("'SorP'!$A$"&amp;MATCH($S1459&amp;$J1459,SorP!C:C,0))))</f>
        <v/>
      </c>
      <c r="U1459" s="161"/>
      <c r="V1459" s="151" t="e">
        <f>IF(C1459="",NA(),IF(OR(C1459="Smelter not listed",C1459="Smelter not yet identified"),MATCH($B1459&amp;$D1459,'Smelter Look-up'!$J:$J,0),MATCH($B1459&amp;$C1459,'Smelter Look-up'!$J:$J,0)))</f>
        <v>#N/A</v>
      </c>
      <c r="W1459" s="134"/>
      <c r="X1459" s="134">
        <f t="shared" ca="1" si="16"/>
        <v>0</v>
      </c>
      <c r="Y1459" s="134"/>
      <c r="Z1459" s="134"/>
      <c r="AA1459" s="134"/>
      <c r="AB1459" s="162" t="str">
        <f t="shared" si="17"/>
        <v/>
      </c>
      <c r="AC1459" s="134"/>
      <c r="AD1459" s="134"/>
      <c r="AE1459" s="134"/>
      <c r="AF1459" s="134"/>
      <c r="AG1459" s="134"/>
      <c r="AH1459" s="134"/>
    </row>
    <row r="1460" spans="1:34" ht="12" customHeight="1">
      <c r="A1460" s="160"/>
      <c r="B1460" s="155" t="str">
        <f t="array" ref="B1460">IF(LEN(A1460)=0,"",INDEX('Smelter Look-up'!$A:$A,MATCH($A1460,'Smelter Look-up'!$E:$E,0)))</f>
        <v/>
      </c>
      <c r="C1460" s="158" t="str">
        <f t="array" ref="C1460">IF(LEN(A1460)=0,"",INDEX('Smelter Look-up'!$C:$C,MATCH($A1460,'Smelter Look-up'!$E:$E,0)))</f>
        <v/>
      </c>
      <c r="D1460" s="155"/>
      <c r="E1460" s="155" t="str">
        <f ca="1">IF(ISERROR($V1460),"",OFFSET('Smelter Look-up'!$D$4,$V1460-4,0)&amp;"")</f>
        <v/>
      </c>
      <c r="F1460" s="155" t="str">
        <f ca="1">IF(ISERROR($V1460),"",OFFSET('Smelter Look-up'!$E$4,$V1460-4,0))</f>
        <v/>
      </c>
      <c r="G1460" s="155" t="str">
        <f ca="1">IF(C1460=$X$4,IF(ISERROR($V1460),"Enter smelter details","RMI"),IF(ISERROR($V1460),"",OFFSET('Smelter Look-up'!$F$4,$V1460-4,0)))</f>
        <v/>
      </c>
      <c r="H1460" s="156" t="str">
        <f ca="1">IF(ISERROR($V1460),"",OFFSET('Smelter Look-up'!$G$4,$V1460-4,0))</f>
        <v/>
      </c>
      <c r="I1460" s="157" t="str">
        <f ca="1">IF(ISERROR($V1460),"",OFFSET('Smelter Look-up'!$H$4,$V1460-4,0))</f>
        <v/>
      </c>
      <c r="J1460" s="157" t="str">
        <f ca="1">IF(ISERROR($V1460),"",OFFSET('Smelter Look-up'!$I$4,$V1460-4,0))</f>
        <v/>
      </c>
      <c r="K1460" s="158"/>
      <c r="L1460" s="158"/>
      <c r="M1460" s="158"/>
      <c r="N1460" s="158"/>
      <c r="O1460" s="158"/>
      <c r="P1460" s="157"/>
      <c r="Q1460" s="159"/>
      <c r="R1460" s="155" t="str">
        <f ca="1">IF(ISERROR($V1460),"",OFFSET('Smelter Look-up'!$C$4,$V1460-4,0)&amp;"")</f>
        <v/>
      </c>
      <c r="S1460" s="160" t="str">
        <f t="array" aca="1" ref="S1460" ca="1">IF(B1460="","",IF(ISERROR(MATCH($E1460,CL,0)),"Unknown",INDIRECT("'C'!$A$"&amp;MATCH($E1460,CL,0)+1)))</f>
        <v/>
      </c>
      <c r="T1460" s="160" t="str">
        <f t="array" aca="1" ref="T1460" ca="1">IF(B1460="","",IF(ISERROR(MATCH($J1460,SorP!$B$1:$B$6226,0)),"",INDIRECT("'SorP'!$A$"&amp;MATCH($S1460&amp;$J1460,SorP!C:C,0))))</f>
        <v/>
      </c>
      <c r="U1460" s="161"/>
      <c r="V1460" s="151" t="e">
        <f>IF(C1460="",NA(),IF(OR(C1460="Smelter not listed",C1460="Smelter not yet identified"),MATCH($B1460&amp;$D1460,'Smelter Look-up'!$J:$J,0),MATCH($B1460&amp;$C1460,'Smelter Look-up'!$J:$J,0)))</f>
        <v>#N/A</v>
      </c>
      <c r="W1460" s="134"/>
      <c r="X1460" s="134">
        <f t="shared" ca="1" si="16"/>
        <v>0</v>
      </c>
      <c r="Y1460" s="134"/>
      <c r="Z1460" s="134"/>
      <c r="AA1460" s="134"/>
      <c r="AB1460" s="162" t="str">
        <f t="shared" si="17"/>
        <v/>
      </c>
      <c r="AC1460" s="134"/>
      <c r="AD1460" s="134"/>
      <c r="AE1460" s="134"/>
      <c r="AF1460" s="134"/>
      <c r="AG1460" s="134"/>
      <c r="AH1460" s="134"/>
    </row>
    <row r="1461" spans="1:34" ht="12" customHeight="1">
      <c r="A1461" s="160"/>
      <c r="B1461" s="155" t="str">
        <f t="array" ref="B1461">IF(LEN(A1461)=0,"",INDEX('Smelter Look-up'!$A:$A,MATCH($A1461,'Smelter Look-up'!$E:$E,0)))</f>
        <v/>
      </c>
      <c r="C1461" s="158" t="str">
        <f t="array" ref="C1461">IF(LEN(A1461)=0,"",INDEX('Smelter Look-up'!$C:$C,MATCH($A1461,'Smelter Look-up'!$E:$E,0)))</f>
        <v/>
      </c>
      <c r="D1461" s="155"/>
      <c r="E1461" s="155" t="str">
        <f ca="1">IF(ISERROR($V1461),"",OFFSET('Smelter Look-up'!$D$4,$V1461-4,0)&amp;"")</f>
        <v/>
      </c>
      <c r="F1461" s="155" t="str">
        <f ca="1">IF(ISERROR($V1461),"",OFFSET('Smelter Look-up'!$E$4,$V1461-4,0))</f>
        <v/>
      </c>
      <c r="G1461" s="155" t="str">
        <f ca="1">IF(C1461=$X$4,IF(ISERROR($V1461),"Enter smelter details","RMI"),IF(ISERROR($V1461),"",OFFSET('Smelter Look-up'!$F$4,$V1461-4,0)))</f>
        <v/>
      </c>
      <c r="H1461" s="156" t="str">
        <f ca="1">IF(ISERROR($V1461),"",OFFSET('Smelter Look-up'!$G$4,$V1461-4,0))</f>
        <v/>
      </c>
      <c r="I1461" s="157" t="str">
        <f ca="1">IF(ISERROR($V1461),"",OFFSET('Smelter Look-up'!$H$4,$V1461-4,0))</f>
        <v/>
      </c>
      <c r="J1461" s="157" t="str">
        <f ca="1">IF(ISERROR($V1461),"",OFFSET('Smelter Look-up'!$I$4,$V1461-4,0))</f>
        <v/>
      </c>
      <c r="K1461" s="158"/>
      <c r="L1461" s="158"/>
      <c r="M1461" s="158"/>
      <c r="N1461" s="158"/>
      <c r="O1461" s="158"/>
      <c r="P1461" s="157"/>
      <c r="Q1461" s="159"/>
      <c r="R1461" s="155" t="str">
        <f ca="1">IF(ISERROR($V1461),"",OFFSET('Smelter Look-up'!$C$4,$V1461-4,0)&amp;"")</f>
        <v/>
      </c>
      <c r="S1461" s="160" t="str">
        <f t="array" aca="1" ref="S1461" ca="1">IF(B1461="","",IF(ISERROR(MATCH($E1461,CL,0)),"Unknown",INDIRECT("'C'!$A$"&amp;MATCH($E1461,CL,0)+1)))</f>
        <v/>
      </c>
      <c r="T1461" s="160" t="str">
        <f t="array" aca="1" ref="T1461" ca="1">IF(B1461="","",IF(ISERROR(MATCH($J1461,SorP!$B$1:$B$6226,0)),"",INDIRECT("'SorP'!$A$"&amp;MATCH($S1461&amp;$J1461,SorP!C:C,0))))</f>
        <v/>
      </c>
      <c r="U1461" s="161"/>
      <c r="V1461" s="151" t="e">
        <f>IF(C1461="",NA(),IF(OR(C1461="Smelter not listed",C1461="Smelter not yet identified"),MATCH($B1461&amp;$D1461,'Smelter Look-up'!$J:$J,0),MATCH($B1461&amp;$C1461,'Smelter Look-up'!$J:$J,0)))</f>
        <v>#N/A</v>
      </c>
      <c r="W1461" s="134"/>
      <c r="X1461" s="134">
        <f t="shared" ca="1" si="16"/>
        <v>0</v>
      </c>
      <c r="Y1461" s="134"/>
      <c r="Z1461" s="134"/>
      <c r="AA1461" s="134"/>
      <c r="AB1461" s="162" t="str">
        <f t="shared" si="17"/>
        <v/>
      </c>
      <c r="AC1461" s="134"/>
      <c r="AD1461" s="134"/>
      <c r="AE1461" s="134"/>
      <c r="AF1461" s="134"/>
      <c r="AG1461" s="134"/>
      <c r="AH1461" s="134"/>
    </row>
    <row r="1462" spans="1:34" ht="12" customHeight="1">
      <c r="A1462" s="160"/>
      <c r="B1462" s="155" t="str">
        <f t="array" ref="B1462">IF(LEN(A1462)=0,"",INDEX('Smelter Look-up'!$A:$A,MATCH($A1462,'Smelter Look-up'!$E:$E,0)))</f>
        <v/>
      </c>
      <c r="C1462" s="158" t="str">
        <f t="array" ref="C1462">IF(LEN(A1462)=0,"",INDEX('Smelter Look-up'!$C:$C,MATCH($A1462,'Smelter Look-up'!$E:$E,0)))</f>
        <v/>
      </c>
      <c r="D1462" s="155"/>
      <c r="E1462" s="155" t="str">
        <f ca="1">IF(ISERROR($V1462),"",OFFSET('Smelter Look-up'!$D$4,$V1462-4,0)&amp;"")</f>
        <v/>
      </c>
      <c r="F1462" s="155" t="str">
        <f ca="1">IF(ISERROR($V1462),"",OFFSET('Smelter Look-up'!$E$4,$V1462-4,0))</f>
        <v/>
      </c>
      <c r="G1462" s="155" t="str">
        <f ca="1">IF(C1462=$X$4,IF(ISERROR($V1462),"Enter smelter details","RMI"),IF(ISERROR($V1462),"",OFFSET('Smelter Look-up'!$F$4,$V1462-4,0)))</f>
        <v/>
      </c>
      <c r="H1462" s="156" t="str">
        <f ca="1">IF(ISERROR($V1462),"",OFFSET('Smelter Look-up'!$G$4,$V1462-4,0))</f>
        <v/>
      </c>
      <c r="I1462" s="157" t="str">
        <f ca="1">IF(ISERROR($V1462),"",OFFSET('Smelter Look-up'!$H$4,$V1462-4,0))</f>
        <v/>
      </c>
      <c r="J1462" s="157" t="str">
        <f ca="1">IF(ISERROR($V1462),"",OFFSET('Smelter Look-up'!$I$4,$V1462-4,0))</f>
        <v/>
      </c>
      <c r="K1462" s="158"/>
      <c r="L1462" s="158"/>
      <c r="M1462" s="158"/>
      <c r="N1462" s="158"/>
      <c r="O1462" s="158"/>
      <c r="P1462" s="157"/>
      <c r="Q1462" s="159"/>
      <c r="R1462" s="155" t="str">
        <f ca="1">IF(ISERROR($V1462),"",OFFSET('Smelter Look-up'!$C$4,$V1462-4,0)&amp;"")</f>
        <v/>
      </c>
      <c r="S1462" s="160" t="str">
        <f t="array" aca="1" ref="S1462" ca="1">IF(B1462="","",IF(ISERROR(MATCH($E1462,CL,0)),"Unknown",INDIRECT("'C'!$A$"&amp;MATCH($E1462,CL,0)+1)))</f>
        <v/>
      </c>
      <c r="T1462" s="160" t="str">
        <f t="array" aca="1" ref="T1462" ca="1">IF(B1462="","",IF(ISERROR(MATCH($J1462,SorP!$B$1:$B$6226,0)),"",INDIRECT("'SorP'!$A$"&amp;MATCH($S1462&amp;$J1462,SorP!C:C,0))))</f>
        <v/>
      </c>
      <c r="U1462" s="161"/>
      <c r="V1462" s="151" t="e">
        <f>IF(C1462="",NA(),IF(OR(C1462="Smelter not listed",C1462="Smelter not yet identified"),MATCH($B1462&amp;$D1462,'Smelter Look-up'!$J:$J,0),MATCH($B1462&amp;$C1462,'Smelter Look-up'!$J:$J,0)))</f>
        <v>#N/A</v>
      </c>
      <c r="W1462" s="134"/>
      <c r="X1462" s="134">
        <f t="shared" ca="1" si="16"/>
        <v>0</v>
      </c>
      <c r="Y1462" s="134"/>
      <c r="Z1462" s="134"/>
      <c r="AA1462" s="134"/>
      <c r="AB1462" s="162" t="str">
        <f t="shared" si="17"/>
        <v/>
      </c>
      <c r="AC1462" s="134"/>
      <c r="AD1462" s="134"/>
      <c r="AE1462" s="134"/>
      <c r="AF1462" s="134"/>
      <c r="AG1462" s="134"/>
      <c r="AH1462" s="134"/>
    </row>
    <row r="1463" spans="1:34" ht="12" customHeight="1">
      <c r="A1463" s="160"/>
      <c r="B1463" s="155" t="str">
        <f t="array" ref="B1463">IF(LEN(A1463)=0,"",INDEX('Smelter Look-up'!$A:$A,MATCH($A1463,'Smelter Look-up'!$E:$E,0)))</f>
        <v/>
      </c>
      <c r="C1463" s="158" t="str">
        <f t="array" ref="C1463">IF(LEN(A1463)=0,"",INDEX('Smelter Look-up'!$C:$C,MATCH($A1463,'Smelter Look-up'!$E:$E,0)))</f>
        <v/>
      </c>
      <c r="D1463" s="155"/>
      <c r="E1463" s="155" t="str">
        <f ca="1">IF(ISERROR($V1463),"",OFFSET('Smelter Look-up'!$D$4,$V1463-4,0)&amp;"")</f>
        <v/>
      </c>
      <c r="F1463" s="155" t="str">
        <f ca="1">IF(ISERROR($V1463),"",OFFSET('Smelter Look-up'!$E$4,$V1463-4,0))</f>
        <v/>
      </c>
      <c r="G1463" s="155" t="str">
        <f ca="1">IF(C1463=$X$4,IF(ISERROR($V1463),"Enter smelter details","RMI"),IF(ISERROR($V1463),"",OFFSET('Smelter Look-up'!$F$4,$V1463-4,0)))</f>
        <v/>
      </c>
      <c r="H1463" s="156" t="str">
        <f ca="1">IF(ISERROR($V1463),"",OFFSET('Smelter Look-up'!$G$4,$V1463-4,0))</f>
        <v/>
      </c>
      <c r="I1463" s="157" t="str">
        <f ca="1">IF(ISERROR($V1463),"",OFFSET('Smelter Look-up'!$H$4,$V1463-4,0))</f>
        <v/>
      </c>
      <c r="J1463" s="157" t="str">
        <f ca="1">IF(ISERROR($V1463),"",OFFSET('Smelter Look-up'!$I$4,$V1463-4,0))</f>
        <v/>
      </c>
      <c r="K1463" s="158"/>
      <c r="L1463" s="158"/>
      <c r="M1463" s="158"/>
      <c r="N1463" s="158"/>
      <c r="O1463" s="158"/>
      <c r="P1463" s="157"/>
      <c r="Q1463" s="159"/>
      <c r="R1463" s="155" t="str">
        <f ca="1">IF(ISERROR($V1463),"",OFFSET('Smelter Look-up'!$C$4,$V1463-4,0)&amp;"")</f>
        <v/>
      </c>
      <c r="S1463" s="160" t="str">
        <f t="array" aca="1" ref="S1463" ca="1">IF(B1463="","",IF(ISERROR(MATCH($E1463,CL,0)),"Unknown",INDIRECT("'C'!$A$"&amp;MATCH($E1463,CL,0)+1)))</f>
        <v/>
      </c>
      <c r="T1463" s="160" t="str">
        <f t="array" aca="1" ref="T1463" ca="1">IF(B1463="","",IF(ISERROR(MATCH($J1463,SorP!$B$1:$B$6226,0)),"",INDIRECT("'SorP'!$A$"&amp;MATCH($S1463&amp;$J1463,SorP!C:C,0))))</f>
        <v/>
      </c>
      <c r="U1463" s="161"/>
      <c r="V1463" s="151" t="e">
        <f>IF(C1463="",NA(),IF(OR(C1463="Smelter not listed",C1463="Smelter not yet identified"),MATCH($B1463&amp;$D1463,'Smelter Look-up'!$J:$J,0),MATCH($B1463&amp;$C1463,'Smelter Look-up'!$J:$J,0)))</f>
        <v>#N/A</v>
      </c>
      <c r="W1463" s="134"/>
      <c r="X1463" s="134">
        <f t="shared" ca="1" si="16"/>
        <v>0</v>
      </c>
      <c r="Y1463" s="134"/>
      <c r="Z1463" s="134"/>
      <c r="AA1463" s="134"/>
      <c r="AB1463" s="162" t="str">
        <f t="shared" si="17"/>
        <v/>
      </c>
      <c r="AC1463" s="134"/>
      <c r="AD1463" s="134"/>
      <c r="AE1463" s="134"/>
      <c r="AF1463" s="134"/>
      <c r="AG1463" s="134"/>
      <c r="AH1463" s="134"/>
    </row>
    <row r="1464" spans="1:34" ht="12" customHeight="1">
      <c r="A1464" s="160"/>
      <c r="B1464" s="155" t="str">
        <f t="array" ref="B1464">IF(LEN(A1464)=0,"",INDEX('Smelter Look-up'!$A:$A,MATCH($A1464,'Smelter Look-up'!$E:$E,0)))</f>
        <v/>
      </c>
      <c r="C1464" s="158" t="str">
        <f t="array" ref="C1464">IF(LEN(A1464)=0,"",INDEX('Smelter Look-up'!$C:$C,MATCH($A1464,'Smelter Look-up'!$E:$E,0)))</f>
        <v/>
      </c>
      <c r="D1464" s="155"/>
      <c r="E1464" s="155" t="str">
        <f ca="1">IF(ISERROR($V1464),"",OFFSET('Smelter Look-up'!$D$4,$V1464-4,0)&amp;"")</f>
        <v/>
      </c>
      <c r="F1464" s="155" t="str">
        <f ca="1">IF(ISERROR($V1464),"",OFFSET('Smelter Look-up'!$E$4,$V1464-4,0))</f>
        <v/>
      </c>
      <c r="G1464" s="155" t="str">
        <f ca="1">IF(C1464=$X$4,IF(ISERROR($V1464),"Enter smelter details","RMI"),IF(ISERROR($V1464),"",OFFSET('Smelter Look-up'!$F$4,$V1464-4,0)))</f>
        <v/>
      </c>
      <c r="H1464" s="156" t="str">
        <f ca="1">IF(ISERROR($V1464),"",OFFSET('Smelter Look-up'!$G$4,$V1464-4,0))</f>
        <v/>
      </c>
      <c r="I1464" s="157" t="str">
        <f ca="1">IF(ISERROR($V1464),"",OFFSET('Smelter Look-up'!$H$4,$V1464-4,0))</f>
        <v/>
      </c>
      <c r="J1464" s="157" t="str">
        <f ca="1">IF(ISERROR($V1464),"",OFFSET('Smelter Look-up'!$I$4,$V1464-4,0))</f>
        <v/>
      </c>
      <c r="K1464" s="158"/>
      <c r="L1464" s="158"/>
      <c r="M1464" s="158"/>
      <c r="N1464" s="158"/>
      <c r="O1464" s="158"/>
      <c r="P1464" s="157"/>
      <c r="Q1464" s="159"/>
      <c r="R1464" s="155" t="str">
        <f ca="1">IF(ISERROR($V1464),"",OFFSET('Smelter Look-up'!$C$4,$V1464-4,0)&amp;"")</f>
        <v/>
      </c>
      <c r="S1464" s="160" t="str">
        <f t="array" aca="1" ref="S1464" ca="1">IF(B1464="","",IF(ISERROR(MATCH($E1464,CL,0)),"Unknown",INDIRECT("'C'!$A$"&amp;MATCH($E1464,CL,0)+1)))</f>
        <v/>
      </c>
      <c r="T1464" s="160" t="str">
        <f t="array" aca="1" ref="T1464" ca="1">IF(B1464="","",IF(ISERROR(MATCH($J1464,SorP!$B$1:$B$6226,0)),"",INDIRECT("'SorP'!$A$"&amp;MATCH($S1464&amp;$J1464,SorP!C:C,0))))</f>
        <v/>
      </c>
      <c r="U1464" s="161"/>
      <c r="V1464" s="151" t="e">
        <f>IF(C1464="",NA(),IF(OR(C1464="Smelter not listed",C1464="Smelter not yet identified"),MATCH($B1464&amp;$D1464,'Smelter Look-up'!$J:$J,0),MATCH($B1464&amp;$C1464,'Smelter Look-up'!$J:$J,0)))</f>
        <v>#N/A</v>
      </c>
      <c r="W1464" s="134"/>
      <c r="X1464" s="134">
        <f t="shared" ca="1" si="16"/>
        <v>0</v>
      </c>
      <c r="Y1464" s="134"/>
      <c r="Z1464" s="134"/>
      <c r="AA1464" s="134"/>
      <c r="AB1464" s="162" t="str">
        <f t="shared" si="17"/>
        <v/>
      </c>
      <c r="AC1464" s="134"/>
      <c r="AD1464" s="134"/>
      <c r="AE1464" s="134"/>
      <c r="AF1464" s="134"/>
      <c r="AG1464" s="134"/>
      <c r="AH1464" s="134"/>
    </row>
    <row r="1465" spans="1:34" ht="12" customHeight="1">
      <c r="A1465" s="160"/>
      <c r="B1465" s="155" t="str">
        <f t="array" ref="B1465">IF(LEN(A1465)=0,"",INDEX('Smelter Look-up'!$A:$A,MATCH($A1465,'Smelter Look-up'!$E:$E,0)))</f>
        <v/>
      </c>
      <c r="C1465" s="158" t="str">
        <f t="array" ref="C1465">IF(LEN(A1465)=0,"",INDEX('Smelter Look-up'!$C:$C,MATCH($A1465,'Smelter Look-up'!$E:$E,0)))</f>
        <v/>
      </c>
      <c r="D1465" s="155"/>
      <c r="E1465" s="155" t="str">
        <f ca="1">IF(ISERROR($V1465),"",OFFSET('Smelter Look-up'!$D$4,$V1465-4,0)&amp;"")</f>
        <v/>
      </c>
      <c r="F1465" s="155" t="str">
        <f ca="1">IF(ISERROR($V1465),"",OFFSET('Smelter Look-up'!$E$4,$V1465-4,0))</f>
        <v/>
      </c>
      <c r="G1465" s="155" t="str">
        <f ca="1">IF(C1465=$X$4,IF(ISERROR($V1465),"Enter smelter details","RMI"),IF(ISERROR($V1465),"",OFFSET('Smelter Look-up'!$F$4,$V1465-4,0)))</f>
        <v/>
      </c>
      <c r="H1465" s="156" t="str">
        <f ca="1">IF(ISERROR($V1465),"",OFFSET('Smelter Look-up'!$G$4,$V1465-4,0))</f>
        <v/>
      </c>
      <c r="I1465" s="157" t="str">
        <f ca="1">IF(ISERROR($V1465),"",OFFSET('Smelter Look-up'!$H$4,$V1465-4,0))</f>
        <v/>
      </c>
      <c r="J1465" s="157" t="str">
        <f ca="1">IF(ISERROR($V1465),"",OFFSET('Smelter Look-up'!$I$4,$V1465-4,0))</f>
        <v/>
      </c>
      <c r="K1465" s="158"/>
      <c r="L1465" s="158"/>
      <c r="M1465" s="158"/>
      <c r="N1465" s="158"/>
      <c r="O1465" s="158"/>
      <c r="P1465" s="157"/>
      <c r="Q1465" s="159"/>
      <c r="R1465" s="155" t="str">
        <f ca="1">IF(ISERROR($V1465),"",OFFSET('Smelter Look-up'!$C$4,$V1465-4,0)&amp;"")</f>
        <v/>
      </c>
      <c r="S1465" s="160" t="str">
        <f t="array" aca="1" ref="S1465" ca="1">IF(B1465="","",IF(ISERROR(MATCH($E1465,CL,0)),"Unknown",INDIRECT("'C'!$A$"&amp;MATCH($E1465,CL,0)+1)))</f>
        <v/>
      </c>
      <c r="T1465" s="160" t="str">
        <f t="array" aca="1" ref="T1465" ca="1">IF(B1465="","",IF(ISERROR(MATCH($J1465,SorP!$B$1:$B$6226,0)),"",INDIRECT("'SorP'!$A$"&amp;MATCH($S1465&amp;$J1465,SorP!C:C,0))))</f>
        <v/>
      </c>
      <c r="U1465" s="161"/>
      <c r="V1465" s="151" t="e">
        <f>IF(C1465="",NA(),IF(OR(C1465="Smelter not listed",C1465="Smelter not yet identified"),MATCH($B1465&amp;$D1465,'Smelter Look-up'!$J:$J,0),MATCH($B1465&amp;$C1465,'Smelter Look-up'!$J:$J,0)))</f>
        <v>#N/A</v>
      </c>
      <c r="W1465" s="134"/>
      <c r="X1465" s="134">
        <f t="shared" ca="1" si="16"/>
        <v>0</v>
      </c>
      <c r="Y1465" s="134"/>
      <c r="Z1465" s="134"/>
      <c r="AA1465" s="134"/>
      <c r="AB1465" s="162" t="str">
        <f t="shared" si="17"/>
        <v/>
      </c>
      <c r="AC1465" s="134"/>
      <c r="AD1465" s="134"/>
      <c r="AE1465" s="134"/>
      <c r="AF1465" s="134"/>
      <c r="AG1465" s="134"/>
      <c r="AH1465" s="134"/>
    </row>
    <row r="1466" spans="1:34" ht="12" customHeight="1">
      <c r="A1466" s="160"/>
      <c r="B1466" s="155" t="str">
        <f t="array" ref="B1466">IF(LEN(A1466)=0,"",INDEX('Smelter Look-up'!$A:$A,MATCH($A1466,'Smelter Look-up'!$E:$E,0)))</f>
        <v/>
      </c>
      <c r="C1466" s="158" t="str">
        <f t="array" ref="C1466">IF(LEN(A1466)=0,"",INDEX('Smelter Look-up'!$C:$C,MATCH($A1466,'Smelter Look-up'!$E:$E,0)))</f>
        <v/>
      </c>
      <c r="D1466" s="155"/>
      <c r="E1466" s="155" t="str">
        <f ca="1">IF(ISERROR($V1466),"",OFFSET('Smelter Look-up'!$D$4,$V1466-4,0)&amp;"")</f>
        <v/>
      </c>
      <c r="F1466" s="155" t="str">
        <f ca="1">IF(ISERROR($V1466),"",OFFSET('Smelter Look-up'!$E$4,$V1466-4,0))</f>
        <v/>
      </c>
      <c r="G1466" s="155" t="str">
        <f ca="1">IF(C1466=$X$4,IF(ISERROR($V1466),"Enter smelter details","RMI"),IF(ISERROR($V1466),"",OFFSET('Smelter Look-up'!$F$4,$V1466-4,0)))</f>
        <v/>
      </c>
      <c r="H1466" s="156" t="str">
        <f ca="1">IF(ISERROR($V1466),"",OFFSET('Smelter Look-up'!$G$4,$V1466-4,0))</f>
        <v/>
      </c>
      <c r="I1466" s="157" t="str">
        <f ca="1">IF(ISERROR($V1466),"",OFFSET('Smelter Look-up'!$H$4,$V1466-4,0))</f>
        <v/>
      </c>
      <c r="J1466" s="157" t="str">
        <f ca="1">IF(ISERROR($V1466),"",OFFSET('Smelter Look-up'!$I$4,$V1466-4,0))</f>
        <v/>
      </c>
      <c r="K1466" s="158"/>
      <c r="L1466" s="158"/>
      <c r="M1466" s="158"/>
      <c r="N1466" s="158"/>
      <c r="O1466" s="158"/>
      <c r="P1466" s="157"/>
      <c r="Q1466" s="159"/>
      <c r="R1466" s="155" t="str">
        <f ca="1">IF(ISERROR($V1466),"",OFFSET('Smelter Look-up'!$C$4,$V1466-4,0)&amp;"")</f>
        <v/>
      </c>
      <c r="S1466" s="160" t="str">
        <f t="array" aca="1" ref="S1466" ca="1">IF(B1466="","",IF(ISERROR(MATCH($E1466,CL,0)),"Unknown",INDIRECT("'C'!$A$"&amp;MATCH($E1466,CL,0)+1)))</f>
        <v/>
      </c>
      <c r="T1466" s="160" t="str">
        <f t="array" aca="1" ref="T1466" ca="1">IF(B1466="","",IF(ISERROR(MATCH($J1466,SorP!$B$1:$B$6226,0)),"",INDIRECT("'SorP'!$A$"&amp;MATCH($S1466&amp;$J1466,SorP!C:C,0))))</f>
        <v/>
      </c>
      <c r="U1466" s="161"/>
      <c r="V1466" s="151" t="e">
        <f>IF(C1466="",NA(),IF(OR(C1466="Smelter not listed",C1466="Smelter not yet identified"),MATCH($B1466&amp;$D1466,'Smelter Look-up'!$J:$J,0),MATCH($B1466&amp;$C1466,'Smelter Look-up'!$J:$J,0)))</f>
        <v>#N/A</v>
      </c>
      <c r="W1466" s="134"/>
      <c r="X1466" s="134">
        <f t="shared" ca="1" si="16"/>
        <v>0</v>
      </c>
      <c r="Y1466" s="134"/>
      <c r="Z1466" s="134"/>
      <c r="AA1466" s="134"/>
      <c r="AB1466" s="162" t="str">
        <f t="shared" si="17"/>
        <v/>
      </c>
      <c r="AC1466" s="134"/>
      <c r="AD1466" s="134"/>
      <c r="AE1466" s="134"/>
      <c r="AF1466" s="134"/>
      <c r="AG1466" s="134"/>
      <c r="AH1466" s="134"/>
    </row>
    <row r="1467" spans="1:34" ht="12" customHeight="1">
      <c r="A1467" s="160"/>
      <c r="B1467" s="155" t="str">
        <f t="array" ref="B1467">IF(LEN(A1467)=0,"",INDEX('Smelter Look-up'!$A:$A,MATCH($A1467,'Smelter Look-up'!$E:$E,0)))</f>
        <v/>
      </c>
      <c r="C1467" s="158" t="str">
        <f t="array" ref="C1467">IF(LEN(A1467)=0,"",INDEX('Smelter Look-up'!$C:$C,MATCH($A1467,'Smelter Look-up'!$E:$E,0)))</f>
        <v/>
      </c>
      <c r="D1467" s="155"/>
      <c r="E1467" s="155" t="str">
        <f ca="1">IF(ISERROR($V1467),"",OFFSET('Smelter Look-up'!$D$4,$V1467-4,0)&amp;"")</f>
        <v/>
      </c>
      <c r="F1467" s="155" t="str">
        <f ca="1">IF(ISERROR($V1467),"",OFFSET('Smelter Look-up'!$E$4,$V1467-4,0))</f>
        <v/>
      </c>
      <c r="G1467" s="155" t="str">
        <f ca="1">IF(C1467=$X$4,IF(ISERROR($V1467),"Enter smelter details","RMI"),IF(ISERROR($V1467),"",OFFSET('Smelter Look-up'!$F$4,$V1467-4,0)))</f>
        <v/>
      </c>
      <c r="H1467" s="156" t="str">
        <f ca="1">IF(ISERROR($V1467),"",OFFSET('Smelter Look-up'!$G$4,$V1467-4,0))</f>
        <v/>
      </c>
      <c r="I1467" s="157" t="str">
        <f ca="1">IF(ISERROR($V1467),"",OFFSET('Smelter Look-up'!$H$4,$V1467-4,0))</f>
        <v/>
      </c>
      <c r="J1467" s="157" t="str">
        <f ca="1">IF(ISERROR($V1467),"",OFFSET('Smelter Look-up'!$I$4,$V1467-4,0))</f>
        <v/>
      </c>
      <c r="K1467" s="158"/>
      <c r="L1467" s="158"/>
      <c r="M1467" s="158"/>
      <c r="N1467" s="158"/>
      <c r="O1467" s="158"/>
      <c r="P1467" s="157"/>
      <c r="Q1467" s="159"/>
      <c r="R1467" s="155" t="str">
        <f ca="1">IF(ISERROR($V1467),"",OFFSET('Smelter Look-up'!$C$4,$V1467-4,0)&amp;"")</f>
        <v/>
      </c>
      <c r="S1467" s="160" t="str">
        <f t="array" aca="1" ref="S1467" ca="1">IF(B1467="","",IF(ISERROR(MATCH($E1467,CL,0)),"Unknown",INDIRECT("'C'!$A$"&amp;MATCH($E1467,CL,0)+1)))</f>
        <v/>
      </c>
      <c r="T1467" s="160" t="str">
        <f t="array" aca="1" ref="T1467" ca="1">IF(B1467="","",IF(ISERROR(MATCH($J1467,SorP!$B$1:$B$6226,0)),"",INDIRECT("'SorP'!$A$"&amp;MATCH($S1467&amp;$J1467,SorP!C:C,0))))</f>
        <v/>
      </c>
      <c r="U1467" s="161"/>
      <c r="V1467" s="151" t="e">
        <f>IF(C1467="",NA(),IF(OR(C1467="Smelter not listed",C1467="Smelter not yet identified"),MATCH($B1467&amp;$D1467,'Smelter Look-up'!$J:$J,0),MATCH($B1467&amp;$C1467,'Smelter Look-up'!$J:$J,0)))</f>
        <v>#N/A</v>
      </c>
      <c r="W1467" s="134"/>
      <c r="X1467" s="134">
        <f t="shared" ca="1" si="16"/>
        <v>0</v>
      </c>
      <c r="Y1467" s="134"/>
      <c r="Z1467" s="134"/>
      <c r="AA1467" s="134"/>
      <c r="AB1467" s="162" t="str">
        <f t="shared" si="17"/>
        <v/>
      </c>
      <c r="AC1467" s="134"/>
      <c r="AD1467" s="134"/>
      <c r="AE1467" s="134"/>
      <c r="AF1467" s="134"/>
      <c r="AG1467" s="134"/>
      <c r="AH1467" s="134"/>
    </row>
    <row r="1468" spans="1:34" ht="12" customHeight="1">
      <c r="A1468" s="160"/>
      <c r="B1468" s="155" t="str">
        <f t="array" ref="B1468">IF(LEN(A1468)=0,"",INDEX('Smelter Look-up'!$A:$A,MATCH($A1468,'Smelter Look-up'!$E:$E,0)))</f>
        <v/>
      </c>
      <c r="C1468" s="158" t="str">
        <f t="array" ref="C1468">IF(LEN(A1468)=0,"",INDEX('Smelter Look-up'!$C:$C,MATCH($A1468,'Smelter Look-up'!$E:$E,0)))</f>
        <v/>
      </c>
      <c r="D1468" s="155"/>
      <c r="E1468" s="155" t="str">
        <f ca="1">IF(ISERROR($V1468),"",OFFSET('Smelter Look-up'!$D$4,$V1468-4,0)&amp;"")</f>
        <v/>
      </c>
      <c r="F1468" s="155" t="str">
        <f ca="1">IF(ISERROR($V1468),"",OFFSET('Smelter Look-up'!$E$4,$V1468-4,0))</f>
        <v/>
      </c>
      <c r="G1468" s="155" t="str">
        <f ca="1">IF(C1468=$X$4,IF(ISERROR($V1468),"Enter smelter details","RMI"),IF(ISERROR($V1468),"",OFFSET('Smelter Look-up'!$F$4,$V1468-4,0)))</f>
        <v/>
      </c>
      <c r="H1468" s="156" t="str">
        <f ca="1">IF(ISERROR($V1468),"",OFFSET('Smelter Look-up'!$G$4,$V1468-4,0))</f>
        <v/>
      </c>
      <c r="I1468" s="157" t="str">
        <f ca="1">IF(ISERROR($V1468),"",OFFSET('Smelter Look-up'!$H$4,$V1468-4,0))</f>
        <v/>
      </c>
      <c r="J1468" s="157" t="str">
        <f ca="1">IF(ISERROR($V1468),"",OFFSET('Smelter Look-up'!$I$4,$V1468-4,0))</f>
        <v/>
      </c>
      <c r="K1468" s="158"/>
      <c r="L1468" s="158"/>
      <c r="M1468" s="158"/>
      <c r="N1468" s="158"/>
      <c r="O1468" s="158"/>
      <c r="P1468" s="157"/>
      <c r="Q1468" s="159"/>
      <c r="R1468" s="155" t="str">
        <f ca="1">IF(ISERROR($V1468),"",OFFSET('Smelter Look-up'!$C$4,$V1468-4,0)&amp;"")</f>
        <v/>
      </c>
      <c r="S1468" s="160" t="str">
        <f t="array" aca="1" ref="S1468" ca="1">IF(B1468="","",IF(ISERROR(MATCH($E1468,CL,0)),"Unknown",INDIRECT("'C'!$A$"&amp;MATCH($E1468,CL,0)+1)))</f>
        <v/>
      </c>
      <c r="T1468" s="160" t="str">
        <f t="array" aca="1" ref="T1468" ca="1">IF(B1468="","",IF(ISERROR(MATCH($J1468,SorP!$B$1:$B$6226,0)),"",INDIRECT("'SorP'!$A$"&amp;MATCH($S1468&amp;$J1468,SorP!C:C,0))))</f>
        <v/>
      </c>
      <c r="U1468" s="161"/>
      <c r="V1468" s="151" t="e">
        <f>IF(C1468="",NA(),IF(OR(C1468="Smelter not listed",C1468="Smelter not yet identified"),MATCH($B1468&amp;$D1468,'Smelter Look-up'!$J:$J,0),MATCH($B1468&amp;$C1468,'Smelter Look-up'!$J:$J,0)))</f>
        <v>#N/A</v>
      </c>
      <c r="W1468" s="134"/>
      <c r="X1468" s="134">
        <f t="shared" ca="1" si="16"/>
        <v>0</v>
      </c>
      <c r="Y1468" s="134"/>
      <c r="Z1468" s="134"/>
      <c r="AA1468" s="134"/>
      <c r="AB1468" s="162" t="str">
        <f t="shared" si="17"/>
        <v/>
      </c>
      <c r="AC1468" s="134"/>
      <c r="AD1468" s="134"/>
      <c r="AE1468" s="134"/>
      <c r="AF1468" s="134"/>
      <c r="AG1468" s="134"/>
      <c r="AH1468" s="134"/>
    </row>
    <row r="1469" spans="1:34" ht="12" customHeight="1">
      <c r="A1469" s="160"/>
      <c r="B1469" s="155" t="str">
        <f t="array" ref="B1469">IF(LEN(A1469)=0,"",INDEX('Smelter Look-up'!$A:$A,MATCH($A1469,'Smelter Look-up'!$E:$E,0)))</f>
        <v/>
      </c>
      <c r="C1469" s="158" t="str">
        <f t="array" ref="C1469">IF(LEN(A1469)=0,"",INDEX('Smelter Look-up'!$C:$C,MATCH($A1469,'Smelter Look-up'!$E:$E,0)))</f>
        <v/>
      </c>
      <c r="D1469" s="155"/>
      <c r="E1469" s="155" t="str">
        <f ca="1">IF(ISERROR($V1469),"",OFFSET('Smelter Look-up'!$D$4,$V1469-4,0)&amp;"")</f>
        <v/>
      </c>
      <c r="F1469" s="155" t="str">
        <f ca="1">IF(ISERROR($V1469),"",OFFSET('Smelter Look-up'!$E$4,$V1469-4,0))</f>
        <v/>
      </c>
      <c r="G1469" s="155" t="str">
        <f ca="1">IF(C1469=$X$4,IF(ISERROR($V1469),"Enter smelter details","RMI"),IF(ISERROR($V1469),"",OFFSET('Smelter Look-up'!$F$4,$V1469-4,0)))</f>
        <v/>
      </c>
      <c r="H1469" s="156" t="str">
        <f ca="1">IF(ISERROR($V1469),"",OFFSET('Smelter Look-up'!$G$4,$V1469-4,0))</f>
        <v/>
      </c>
      <c r="I1469" s="157" t="str">
        <f ca="1">IF(ISERROR($V1469),"",OFFSET('Smelter Look-up'!$H$4,$V1469-4,0))</f>
        <v/>
      </c>
      <c r="J1469" s="157" t="str">
        <f ca="1">IF(ISERROR($V1469),"",OFFSET('Smelter Look-up'!$I$4,$V1469-4,0))</f>
        <v/>
      </c>
      <c r="K1469" s="158"/>
      <c r="L1469" s="158"/>
      <c r="M1469" s="158"/>
      <c r="N1469" s="158"/>
      <c r="O1469" s="158"/>
      <c r="P1469" s="157"/>
      <c r="Q1469" s="159"/>
      <c r="R1469" s="155" t="str">
        <f ca="1">IF(ISERROR($V1469),"",OFFSET('Smelter Look-up'!$C$4,$V1469-4,0)&amp;"")</f>
        <v/>
      </c>
      <c r="S1469" s="160" t="str">
        <f t="array" aca="1" ref="S1469" ca="1">IF(B1469="","",IF(ISERROR(MATCH($E1469,CL,0)),"Unknown",INDIRECT("'C'!$A$"&amp;MATCH($E1469,CL,0)+1)))</f>
        <v/>
      </c>
      <c r="T1469" s="160" t="str">
        <f t="array" aca="1" ref="T1469" ca="1">IF(B1469="","",IF(ISERROR(MATCH($J1469,SorP!$B$1:$B$6226,0)),"",INDIRECT("'SorP'!$A$"&amp;MATCH($S1469&amp;$J1469,SorP!C:C,0))))</f>
        <v/>
      </c>
      <c r="U1469" s="161"/>
      <c r="V1469" s="151" t="e">
        <f>IF(C1469="",NA(),IF(OR(C1469="Smelter not listed",C1469="Smelter not yet identified"),MATCH($B1469&amp;$D1469,'Smelter Look-up'!$J:$J,0),MATCH($B1469&amp;$C1469,'Smelter Look-up'!$J:$J,0)))</f>
        <v>#N/A</v>
      </c>
      <c r="W1469" s="134"/>
      <c r="X1469" s="134">
        <f t="shared" ca="1" si="16"/>
        <v>0</v>
      </c>
      <c r="Y1469" s="134"/>
      <c r="Z1469" s="134"/>
      <c r="AA1469" s="134"/>
      <c r="AB1469" s="162" t="str">
        <f t="shared" si="17"/>
        <v/>
      </c>
      <c r="AC1469" s="134"/>
      <c r="AD1469" s="134"/>
      <c r="AE1469" s="134"/>
      <c r="AF1469" s="134"/>
      <c r="AG1469" s="134"/>
      <c r="AH1469" s="134"/>
    </row>
    <row r="1470" spans="1:34" ht="12" customHeight="1">
      <c r="A1470" s="160"/>
      <c r="B1470" s="155" t="str">
        <f t="array" ref="B1470">IF(LEN(A1470)=0,"",INDEX('Smelter Look-up'!$A:$A,MATCH($A1470,'Smelter Look-up'!$E:$E,0)))</f>
        <v/>
      </c>
      <c r="C1470" s="158" t="str">
        <f t="array" ref="C1470">IF(LEN(A1470)=0,"",INDEX('Smelter Look-up'!$C:$C,MATCH($A1470,'Smelter Look-up'!$E:$E,0)))</f>
        <v/>
      </c>
      <c r="D1470" s="155"/>
      <c r="E1470" s="155" t="str">
        <f ca="1">IF(ISERROR($V1470),"",OFFSET('Smelter Look-up'!$D$4,$V1470-4,0)&amp;"")</f>
        <v/>
      </c>
      <c r="F1470" s="155" t="str">
        <f ca="1">IF(ISERROR($V1470),"",OFFSET('Smelter Look-up'!$E$4,$V1470-4,0))</f>
        <v/>
      </c>
      <c r="G1470" s="155" t="str">
        <f ca="1">IF(C1470=$X$4,IF(ISERROR($V1470),"Enter smelter details","RMI"),IF(ISERROR($V1470),"",OFFSET('Smelter Look-up'!$F$4,$V1470-4,0)))</f>
        <v/>
      </c>
      <c r="H1470" s="156" t="str">
        <f ca="1">IF(ISERROR($V1470),"",OFFSET('Smelter Look-up'!$G$4,$V1470-4,0))</f>
        <v/>
      </c>
      <c r="I1470" s="157" t="str">
        <f ca="1">IF(ISERROR($V1470),"",OFFSET('Smelter Look-up'!$H$4,$V1470-4,0))</f>
        <v/>
      </c>
      <c r="J1470" s="157" t="str">
        <f ca="1">IF(ISERROR($V1470),"",OFFSET('Smelter Look-up'!$I$4,$V1470-4,0))</f>
        <v/>
      </c>
      <c r="K1470" s="158"/>
      <c r="L1470" s="158"/>
      <c r="M1470" s="158"/>
      <c r="N1470" s="158"/>
      <c r="O1470" s="158"/>
      <c r="P1470" s="157"/>
      <c r="Q1470" s="159"/>
      <c r="R1470" s="155" t="str">
        <f ca="1">IF(ISERROR($V1470),"",OFFSET('Smelter Look-up'!$C$4,$V1470-4,0)&amp;"")</f>
        <v/>
      </c>
      <c r="S1470" s="160" t="str">
        <f t="array" aca="1" ref="S1470" ca="1">IF(B1470="","",IF(ISERROR(MATCH($E1470,CL,0)),"Unknown",INDIRECT("'C'!$A$"&amp;MATCH($E1470,CL,0)+1)))</f>
        <v/>
      </c>
      <c r="T1470" s="160" t="str">
        <f t="array" aca="1" ref="T1470" ca="1">IF(B1470="","",IF(ISERROR(MATCH($J1470,SorP!$B$1:$B$6226,0)),"",INDIRECT("'SorP'!$A$"&amp;MATCH($S1470&amp;$J1470,SorP!C:C,0))))</f>
        <v/>
      </c>
      <c r="U1470" s="161"/>
      <c r="V1470" s="151" t="e">
        <f>IF(C1470="",NA(),IF(OR(C1470="Smelter not listed",C1470="Smelter not yet identified"),MATCH($B1470&amp;$D1470,'Smelter Look-up'!$J:$J,0),MATCH($B1470&amp;$C1470,'Smelter Look-up'!$J:$J,0)))</f>
        <v>#N/A</v>
      </c>
      <c r="W1470" s="134"/>
      <c r="X1470" s="134">
        <f t="shared" ca="1" si="16"/>
        <v>0</v>
      </c>
      <c r="Y1470" s="134"/>
      <c r="Z1470" s="134"/>
      <c r="AA1470" s="134"/>
      <c r="AB1470" s="162" t="str">
        <f t="shared" si="17"/>
        <v/>
      </c>
      <c r="AC1470" s="134"/>
      <c r="AD1470" s="134"/>
      <c r="AE1470" s="134"/>
      <c r="AF1470" s="134"/>
      <c r="AG1470" s="134"/>
      <c r="AH1470" s="134"/>
    </row>
    <row r="1471" spans="1:34" ht="12" customHeight="1">
      <c r="A1471" s="160"/>
      <c r="B1471" s="155" t="str">
        <f t="array" ref="B1471">IF(LEN(A1471)=0,"",INDEX('Smelter Look-up'!$A:$A,MATCH($A1471,'Smelter Look-up'!$E:$E,0)))</f>
        <v/>
      </c>
      <c r="C1471" s="158" t="str">
        <f t="array" ref="C1471">IF(LEN(A1471)=0,"",INDEX('Smelter Look-up'!$C:$C,MATCH($A1471,'Smelter Look-up'!$E:$E,0)))</f>
        <v/>
      </c>
      <c r="D1471" s="155"/>
      <c r="E1471" s="155" t="str">
        <f ca="1">IF(ISERROR($V1471),"",OFFSET('Smelter Look-up'!$D$4,$V1471-4,0)&amp;"")</f>
        <v/>
      </c>
      <c r="F1471" s="155" t="str">
        <f ca="1">IF(ISERROR($V1471),"",OFFSET('Smelter Look-up'!$E$4,$V1471-4,0))</f>
        <v/>
      </c>
      <c r="G1471" s="155" t="str">
        <f ca="1">IF(C1471=$X$4,IF(ISERROR($V1471),"Enter smelter details","RMI"),IF(ISERROR($V1471),"",OFFSET('Smelter Look-up'!$F$4,$V1471-4,0)))</f>
        <v/>
      </c>
      <c r="H1471" s="156" t="str">
        <f ca="1">IF(ISERROR($V1471),"",OFFSET('Smelter Look-up'!$G$4,$V1471-4,0))</f>
        <v/>
      </c>
      <c r="I1471" s="157" t="str">
        <f ca="1">IF(ISERROR($V1471),"",OFFSET('Smelter Look-up'!$H$4,$V1471-4,0))</f>
        <v/>
      </c>
      <c r="J1471" s="157" t="str">
        <f ca="1">IF(ISERROR($V1471),"",OFFSET('Smelter Look-up'!$I$4,$V1471-4,0))</f>
        <v/>
      </c>
      <c r="K1471" s="158"/>
      <c r="L1471" s="158"/>
      <c r="M1471" s="158"/>
      <c r="N1471" s="158"/>
      <c r="O1471" s="158"/>
      <c r="P1471" s="157"/>
      <c r="Q1471" s="159"/>
      <c r="R1471" s="155" t="str">
        <f ca="1">IF(ISERROR($V1471),"",OFFSET('Smelter Look-up'!$C$4,$V1471-4,0)&amp;"")</f>
        <v/>
      </c>
      <c r="S1471" s="160" t="str">
        <f t="array" aca="1" ref="S1471" ca="1">IF(B1471="","",IF(ISERROR(MATCH($E1471,CL,0)),"Unknown",INDIRECT("'C'!$A$"&amp;MATCH($E1471,CL,0)+1)))</f>
        <v/>
      </c>
      <c r="T1471" s="160" t="str">
        <f t="array" aca="1" ref="T1471" ca="1">IF(B1471="","",IF(ISERROR(MATCH($J1471,SorP!$B$1:$B$6226,0)),"",INDIRECT("'SorP'!$A$"&amp;MATCH($S1471&amp;$J1471,SorP!C:C,0))))</f>
        <v/>
      </c>
      <c r="U1471" s="161"/>
      <c r="V1471" s="151" t="e">
        <f>IF(C1471="",NA(),IF(OR(C1471="Smelter not listed",C1471="Smelter not yet identified"),MATCH($B1471&amp;$D1471,'Smelter Look-up'!$J:$J,0),MATCH($B1471&amp;$C1471,'Smelter Look-up'!$J:$J,0)))</f>
        <v>#N/A</v>
      </c>
      <c r="W1471" s="134"/>
      <c r="X1471" s="134">
        <f t="shared" ca="1" si="16"/>
        <v>0</v>
      </c>
      <c r="Y1471" s="134"/>
      <c r="Z1471" s="134"/>
      <c r="AA1471" s="134"/>
      <c r="AB1471" s="162" t="str">
        <f t="shared" si="17"/>
        <v/>
      </c>
      <c r="AC1471" s="134"/>
      <c r="AD1471" s="134"/>
      <c r="AE1471" s="134"/>
      <c r="AF1471" s="134"/>
      <c r="AG1471" s="134"/>
      <c r="AH1471" s="134"/>
    </row>
    <row r="1472" spans="1:34" ht="12" customHeight="1">
      <c r="A1472" s="160"/>
      <c r="B1472" s="155" t="str">
        <f t="array" ref="B1472">IF(LEN(A1472)=0,"",INDEX('Smelter Look-up'!$A:$A,MATCH($A1472,'Smelter Look-up'!$E:$E,0)))</f>
        <v/>
      </c>
      <c r="C1472" s="158" t="str">
        <f t="array" ref="C1472">IF(LEN(A1472)=0,"",INDEX('Smelter Look-up'!$C:$C,MATCH($A1472,'Smelter Look-up'!$E:$E,0)))</f>
        <v/>
      </c>
      <c r="D1472" s="155"/>
      <c r="E1472" s="155" t="str">
        <f ca="1">IF(ISERROR($V1472),"",OFFSET('Smelter Look-up'!$D$4,$V1472-4,0)&amp;"")</f>
        <v/>
      </c>
      <c r="F1472" s="155" t="str">
        <f ca="1">IF(ISERROR($V1472),"",OFFSET('Smelter Look-up'!$E$4,$V1472-4,0))</f>
        <v/>
      </c>
      <c r="G1472" s="155" t="str">
        <f ca="1">IF(C1472=$X$4,IF(ISERROR($V1472),"Enter smelter details","RMI"),IF(ISERROR($V1472),"",OFFSET('Smelter Look-up'!$F$4,$V1472-4,0)))</f>
        <v/>
      </c>
      <c r="H1472" s="156" t="str">
        <f ca="1">IF(ISERROR($V1472),"",OFFSET('Smelter Look-up'!$G$4,$V1472-4,0))</f>
        <v/>
      </c>
      <c r="I1472" s="157" t="str">
        <f ca="1">IF(ISERROR($V1472),"",OFFSET('Smelter Look-up'!$H$4,$V1472-4,0))</f>
        <v/>
      </c>
      <c r="J1472" s="157" t="str">
        <f ca="1">IF(ISERROR($V1472),"",OFFSET('Smelter Look-up'!$I$4,$V1472-4,0))</f>
        <v/>
      </c>
      <c r="K1472" s="158"/>
      <c r="L1472" s="158"/>
      <c r="M1472" s="158"/>
      <c r="N1472" s="158"/>
      <c r="O1472" s="158"/>
      <c r="P1472" s="157"/>
      <c r="Q1472" s="159"/>
      <c r="R1472" s="155" t="str">
        <f ca="1">IF(ISERROR($V1472),"",OFFSET('Smelter Look-up'!$C$4,$V1472-4,0)&amp;"")</f>
        <v/>
      </c>
      <c r="S1472" s="160" t="str">
        <f t="array" aca="1" ref="S1472" ca="1">IF(B1472="","",IF(ISERROR(MATCH($E1472,CL,0)),"Unknown",INDIRECT("'C'!$A$"&amp;MATCH($E1472,CL,0)+1)))</f>
        <v/>
      </c>
      <c r="T1472" s="160" t="str">
        <f t="array" aca="1" ref="T1472" ca="1">IF(B1472="","",IF(ISERROR(MATCH($J1472,SorP!$B$1:$B$6226,0)),"",INDIRECT("'SorP'!$A$"&amp;MATCH($S1472&amp;$J1472,SorP!C:C,0))))</f>
        <v/>
      </c>
      <c r="U1472" s="161"/>
      <c r="V1472" s="151" t="e">
        <f>IF(C1472="",NA(),IF(OR(C1472="Smelter not listed",C1472="Smelter not yet identified"),MATCH($B1472&amp;$D1472,'Smelter Look-up'!$J:$J,0),MATCH($B1472&amp;$C1472,'Smelter Look-up'!$J:$J,0)))</f>
        <v>#N/A</v>
      </c>
      <c r="W1472" s="134"/>
      <c r="X1472" s="134">
        <f t="shared" ca="1" si="16"/>
        <v>0</v>
      </c>
      <c r="Y1472" s="134"/>
      <c r="Z1472" s="134"/>
      <c r="AA1472" s="134"/>
      <c r="AB1472" s="162" t="str">
        <f t="shared" si="17"/>
        <v/>
      </c>
      <c r="AC1472" s="134"/>
      <c r="AD1472" s="134"/>
      <c r="AE1472" s="134"/>
      <c r="AF1472" s="134"/>
      <c r="AG1472" s="134"/>
      <c r="AH1472" s="134"/>
    </row>
    <row r="1473" spans="1:34" ht="12" customHeight="1">
      <c r="A1473" s="160"/>
      <c r="B1473" s="155" t="str">
        <f t="array" ref="B1473">IF(LEN(A1473)=0,"",INDEX('Smelter Look-up'!$A:$A,MATCH($A1473,'Smelter Look-up'!$E:$E,0)))</f>
        <v/>
      </c>
      <c r="C1473" s="158" t="str">
        <f t="array" ref="C1473">IF(LEN(A1473)=0,"",INDEX('Smelter Look-up'!$C:$C,MATCH($A1473,'Smelter Look-up'!$E:$E,0)))</f>
        <v/>
      </c>
      <c r="D1473" s="155"/>
      <c r="E1473" s="155" t="str">
        <f ca="1">IF(ISERROR($V1473),"",OFFSET('Smelter Look-up'!$D$4,$V1473-4,0)&amp;"")</f>
        <v/>
      </c>
      <c r="F1473" s="155" t="str">
        <f ca="1">IF(ISERROR($V1473),"",OFFSET('Smelter Look-up'!$E$4,$V1473-4,0))</f>
        <v/>
      </c>
      <c r="G1473" s="155" t="str">
        <f ca="1">IF(C1473=$X$4,IF(ISERROR($V1473),"Enter smelter details","RMI"),IF(ISERROR($V1473),"",OFFSET('Smelter Look-up'!$F$4,$V1473-4,0)))</f>
        <v/>
      </c>
      <c r="H1473" s="156" t="str">
        <f ca="1">IF(ISERROR($V1473),"",OFFSET('Smelter Look-up'!$G$4,$V1473-4,0))</f>
        <v/>
      </c>
      <c r="I1473" s="157" t="str">
        <f ca="1">IF(ISERROR($V1473),"",OFFSET('Smelter Look-up'!$H$4,$V1473-4,0))</f>
        <v/>
      </c>
      <c r="J1473" s="157" t="str">
        <f ca="1">IF(ISERROR($V1473),"",OFFSET('Smelter Look-up'!$I$4,$V1473-4,0))</f>
        <v/>
      </c>
      <c r="K1473" s="158"/>
      <c r="L1473" s="158"/>
      <c r="M1473" s="158"/>
      <c r="N1473" s="158"/>
      <c r="O1473" s="158"/>
      <c r="P1473" s="157"/>
      <c r="Q1473" s="159"/>
      <c r="R1473" s="155" t="str">
        <f ca="1">IF(ISERROR($V1473),"",OFFSET('Smelter Look-up'!$C$4,$V1473-4,0)&amp;"")</f>
        <v/>
      </c>
      <c r="S1473" s="160" t="str">
        <f t="array" aca="1" ref="S1473" ca="1">IF(B1473="","",IF(ISERROR(MATCH($E1473,CL,0)),"Unknown",INDIRECT("'C'!$A$"&amp;MATCH($E1473,CL,0)+1)))</f>
        <v/>
      </c>
      <c r="T1473" s="160" t="str">
        <f t="array" aca="1" ref="T1473" ca="1">IF(B1473="","",IF(ISERROR(MATCH($J1473,SorP!$B$1:$B$6226,0)),"",INDIRECT("'SorP'!$A$"&amp;MATCH($S1473&amp;$J1473,SorP!C:C,0))))</f>
        <v/>
      </c>
      <c r="U1473" s="161"/>
      <c r="V1473" s="151" t="e">
        <f>IF(C1473="",NA(),IF(OR(C1473="Smelter not listed",C1473="Smelter not yet identified"),MATCH($B1473&amp;$D1473,'Smelter Look-up'!$J:$J,0),MATCH($B1473&amp;$C1473,'Smelter Look-up'!$J:$J,0)))</f>
        <v>#N/A</v>
      </c>
      <c r="W1473" s="134"/>
      <c r="X1473" s="134">
        <f t="shared" ca="1" si="16"/>
        <v>0</v>
      </c>
      <c r="Y1473" s="134"/>
      <c r="Z1473" s="134"/>
      <c r="AA1473" s="134"/>
      <c r="AB1473" s="162" t="str">
        <f t="shared" si="17"/>
        <v/>
      </c>
      <c r="AC1473" s="134"/>
      <c r="AD1473" s="134"/>
      <c r="AE1473" s="134"/>
      <c r="AF1473" s="134"/>
      <c r="AG1473" s="134"/>
      <c r="AH1473" s="134"/>
    </row>
    <row r="1474" spans="1:34" ht="12" customHeight="1">
      <c r="A1474" s="160"/>
      <c r="B1474" s="155" t="str">
        <f t="array" ref="B1474">IF(LEN(A1474)=0,"",INDEX('Smelter Look-up'!$A:$A,MATCH($A1474,'Smelter Look-up'!$E:$E,0)))</f>
        <v/>
      </c>
      <c r="C1474" s="158" t="str">
        <f t="array" ref="C1474">IF(LEN(A1474)=0,"",INDEX('Smelter Look-up'!$C:$C,MATCH($A1474,'Smelter Look-up'!$E:$E,0)))</f>
        <v/>
      </c>
      <c r="D1474" s="155"/>
      <c r="E1474" s="155" t="str">
        <f ca="1">IF(ISERROR($V1474),"",OFFSET('Smelter Look-up'!$D$4,$V1474-4,0)&amp;"")</f>
        <v/>
      </c>
      <c r="F1474" s="155" t="str">
        <f ca="1">IF(ISERROR($V1474),"",OFFSET('Smelter Look-up'!$E$4,$V1474-4,0))</f>
        <v/>
      </c>
      <c r="G1474" s="155" t="str">
        <f ca="1">IF(C1474=$X$4,IF(ISERROR($V1474),"Enter smelter details","RMI"),IF(ISERROR($V1474),"",OFFSET('Smelter Look-up'!$F$4,$V1474-4,0)))</f>
        <v/>
      </c>
      <c r="H1474" s="156" t="str">
        <f ca="1">IF(ISERROR($V1474),"",OFFSET('Smelter Look-up'!$G$4,$V1474-4,0))</f>
        <v/>
      </c>
      <c r="I1474" s="157" t="str">
        <f ca="1">IF(ISERROR($V1474),"",OFFSET('Smelter Look-up'!$H$4,$V1474-4,0))</f>
        <v/>
      </c>
      <c r="J1474" s="157" t="str">
        <f ca="1">IF(ISERROR($V1474),"",OFFSET('Smelter Look-up'!$I$4,$V1474-4,0))</f>
        <v/>
      </c>
      <c r="K1474" s="158"/>
      <c r="L1474" s="158"/>
      <c r="M1474" s="158"/>
      <c r="N1474" s="158"/>
      <c r="O1474" s="158"/>
      <c r="P1474" s="157"/>
      <c r="Q1474" s="159"/>
      <c r="R1474" s="155" t="str">
        <f ca="1">IF(ISERROR($V1474),"",OFFSET('Smelter Look-up'!$C$4,$V1474-4,0)&amp;"")</f>
        <v/>
      </c>
      <c r="S1474" s="160" t="str">
        <f t="array" aca="1" ref="S1474" ca="1">IF(B1474="","",IF(ISERROR(MATCH($E1474,CL,0)),"Unknown",INDIRECT("'C'!$A$"&amp;MATCH($E1474,CL,0)+1)))</f>
        <v/>
      </c>
      <c r="T1474" s="160" t="str">
        <f t="array" aca="1" ref="T1474" ca="1">IF(B1474="","",IF(ISERROR(MATCH($J1474,SorP!$B$1:$B$6226,0)),"",INDIRECT("'SorP'!$A$"&amp;MATCH($S1474&amp;$J1474,SorP!C:C,0))))</f>
        <v/>
      </c>
      <c r="U1474" s="161"/>
      <c r="V1474" s="151" t="e">
        <f>IF(C1474="",NA(),IF(OR(C1474="Smelter not listed",C1474="Smelter not yet identified"),MATCH($B1474&amp;$D1474,'Smelter Look-up'!$J:$J,0),MATCH($B1474&amp;$C1474,'Smelter Look-up'!$J:$J,0)))</f>
        <v>#N/A</v>
      </c>
      <c r="W1474" s="134"/>
      <c r="X1474" s="134">
        <f t="shared" ca="1" si="16"/>
        <v>0</v>
      </c>
      <c r="Y1474" s="134"/>
      <c r="Z1474" s="134"/>
      <c r="AA1474" s="134"/>
      <c r="AB1474" s="162" t="str">
        <f t="shared" si="17"/>
        <v/>
      </c>
      <c r="AC1474" s="134"/>
      <c r="AD1474" s="134"/>
      <c r="AE1474" s="134"/>
      <c r="AF1474" s="134"/>
      <c r="AG1474" s="134"/>
      <c r="AH1474" s="134"/>
    </row>
    <row r="1475" spans="1:34" ht="12" customHeight="1">
      <c r="A1475" s="160"/>
      <c r="B1475" s="155" t="str">
        <f t="array" ref="B1475">IF(LEN(A1475)=0,"",INDEX('Smelter Look-up'!$A:$A,MATCH($A1475,'Smelter Look-up'!$E:$E,0)))</f>
        <v/>
      </c>
      <c r="C1475" s="158" t="str">
        <f t="array" ref="C1475">IF(LEN(A1475)=0,"",INDEX('Smelter Look-up'!$C:$C,MATCH($A1475,'Smelter Look-up'!$E:$E,0)))</f>
        <v/>
      </c>
      <c r="D1475" s="155"/>
      <c r="E1475" s="155" t="str">
        <f ca="1">IF(ISERROR($V1475),"",OFFSET('Smelter Look-up'!$D$4,$V1475-4,0)&amp;"")</f>
        <v/>
      </c>
      <c r="F1475" s="155" t="str">
        <f ca="1">IF(ISERROR($V1475),"",OFFSET('Smelter Look-up'!$E$4,$V1475-4,0))</f>
        <v/>
      </c>
      <c r="G1475" s="155" t="str">
        <f ca="1">IF(C1475=$X$4,IF(ISERROR($V1475),"Enter smelter details","RMI"),IF(ISERROR($V1475),"",OFFSET('Smelter Look-up'!$F$4,$V1475-4,0)))</f>
        <v/>
      </c>
      <c r="H1475" s="156" t="str">
        <f ca="1">IF(ISERROR($V1475),"",OFFSET('Smelter Look-up'!$G$4,$V1475-4,0))</f>
        <v/>
      </c>
      <c r="I1475" s="157" t="str">
        <f ca="1">IF(ISERROR($V1475),"",OFFSET('Smelter Look-up'!$H$4,$V1475-4,0))</f>
        <v/>
      </c>
      <c r="J1475" s="157" t="str">
        <f ca="1">IF(ISERROR($V1475),"",OFFSET('Smelter Look-up'!$I$4,$V1475-4,0))</f>
        <v/>
      </c>
      <c r="K1475" s="158"/>
      <c r="L1475" s="158"/>
      <c r="M1475" s="158"/>
      <c r="N1475" s="158"/>
      <c r="O1475" s="158"/>
      <c r="P1475" s="157"/>
      <c r="Q1475" s="159"/>
      <c r="R1475" s="155" t="str">
        <f ca="1">IF(ISERROR($V1475),"",OFFSET('Smelter Look-up'!$C$4,$V1475-4,0)&amp;"")</f>
        <v/>
      </c>
      <c r="S1475" s="160" t="str">
        <f t="array" aca="1" ref="S1475" ca="1">IF(B1475="","",IF(ISERROR(MATCH($E1475,CL,0)),"Unknown",INDIRECT("'C'!$A$"&amp;MATCH($E1475,CL,0)+1)))</f>
        <v/>
      </c>
      <c r="T1475" s="160" t="str">
        <f t="array" aca="1" ref="T1475" ca="1">IF(B1475="","",IF(ISERROR(MATCH($J1475,SorP!$B$1:$B$6226,0)),"",INDIRECT("'SorP'!$A$"&amp;MATCH($S1475&amp;$J1475,SorP!C:C,0))))</f>
        <v/>
      </c>
      <c r="U1475" s="161"/>
      <c r="V1475" s="151" t="e">
        <f>IF(C1475="",NA(),IF(OR(C1475="Smelter not listed",C1475="Smelter not yet identified"),MATCH($B1475&amp;$D1475,'Smelter Look-up'!$J:$J,0),MATCH($B1475&amp;$C1475,'Smelter Look-up'!$J:$J,0)))</f>
        <v>#N/A</v>
      </c>
      <c r="W1475" s="134"/>
      <c r="X1475" s="134">
        <f t="shared" ca="1" si="16"/>
        <v>0</v>
      </c>
      <c r="Y1475" s="134"/>
      <c r="Z1475" s="134"/>
      <c r="AA1475" s="134"/>
      <c r="AB1475" s="162" t="str">
        <f t="shared" si="17"/>
        <v/>
      </c>
      <c r="AC1475" s="134"/>
      <c r="AD1475" s="134"/>
      <c r="AE1475" s="134"/>
      <c r="AF1475" s="134"/>
      <c r="AG1475" s="134"/>
      <c r="AH1475" s="134"/>
    </row>
    <row r="1476" spans="1:34" ht="12" customHeight="1">
      <c r="A1476" s="160"/>
      <c r="B1476" s="155" t="str">
        <f t="array" ref="B1476">IF(LEN(A1476)=0,"",INDEX('Smelter Look-up'!$A:$A,MATCH($A1476,'Smelter Look-up'!$E:$E,0)))</f>
        <v/>
      </c>
      <c r="C1476" s="158" t="str">
        <f t="array" ref="C1476">IF(LEN(A1476)=0,"",INDEX('Smelter Look-up'!$C:$C,MATCH($A1476,'Smelter Look-up'!$E:$E,0)))</f>
        <v/>
      </c>
      <c r="D1476" s="155"/>
      <c r="E1476" s="155" t="str">
        <f ca="1">IF(ISERROR($V1476),"",OFFSET('Smelter Look-up'!$D$4,$V1476-4,0)&amp;"")</f>
        <v/>
      </c>
      <c r="F1476" s="155" t="str">
        <f ca="1">IF(ISERROR($V1476),"",OFFSET('Smelter Look-up'!$E$4,$V1476-4,0))</f>
        <v/>
      </c>
      <c r="G1476" s="155" t="str">
        <f ca="1">IF(C1476=$X$4,IF(ISERROR($V1476),"Enter smelter details","RMI"),IF(ISERROR($V1476),"",OFFSET('Smelter Look-up'!$F$4,$V1476-4,0)))</f>
        <v/>
      </c>
      <c r="H1476" s="156" t="str">
        <f ca="1">IF(ISERROR($V1476),"",OFFSET('Smelter Look-up'!$G$4,$V1476-4,0))</f>
        <v/>
      </c>
      <c r="I1476" s="157" t="str">
        <f ca="1">IF(ISERROR($V1476),"",OFFSET('Smelter Look-up'!$H$4,$V1476-4,0))</f>
        <v/>
      </c>
      <c r="J1476" s="157" t="str">
        <f ca="1">IF(ISERROR($V1476),"",OFFSET('Smelter Look-up'!$I$4,$V1476-4,0))</f>
        <v/>
      </c>
      <c r="K1476" s="158"/>
      <c r="L1476" s="158"/>
      <c r="M1476" s="158"/>
      <c r="N1476" s="158"/>
      <c r="O1476" s="158"/>
      <c r="P1476" s="157"/>
      <c r="Q1476" s="159"/>
      <c r="R1476" s="155" t="str">
        <f ca="1">IF(ISERROR($V1476),"",OFFSET('Smelter Look-up'!$C$4,$V1476-4,0)&amp;"")</f>
        <v/>
      </c>
      <c r="S1476" s="160" t="str">
        <f t="array" aca="1" ref="S1476" ca="1">IF(B1476="","",IF(ISERROR(MATCH($E1476,CL,0)),"Unknown",INDIRECT("'C'!$A$"&amp;MATCH($E1476,CL,0)+1)))</f>
        <v/>
      </c>
      <c r="T1476" s="160" t="str">
        <f t="array" aca="1" ref="T1476" ca="1">IF(B1476="","",IF(ISERROR(MATCH($J1476,SorP!$B$1:$B$6226,0)),"",INDIRECT("'SorP'!$A$"&amp;MATCH($S1476&amp;$J1476,SorP!C:C,0))))</f>
        <v/>
      </c>
      <c r="U1476" s="161"/>
      <c r="V1476" s="151" t="e">
        <f>IF(C1476="",NA(),IF(OR(C1476="Smelter not listed",C1476="Smelter not yet identified"),MATCH($B1476&amp;$D1476,'Smelter Look-up'!$J:$J,0),MATCH($B1476&amp;$C1476,'Smelter Look-up'!$J:$J,0)))</f>
        <v>#N/A</v>
      </c>
      <c r="W1476" s="134"/>
      <c r="X1476" s="134">
        <f t="shared" ca="1" si="16"/>
        <v>0</v>
      </c>
      <c r="Y1476" s="134"/>
      <c r="Z1476" s="134"/>
      <c r="AA1476" s="134"/>
      <c r="AB1476" s="162" t="str">
        <f t="shared" si="17"/>
        <v/>
      </c>
      <c r="AC1476" s="134"/>
      <c r="AD1476" s="134"/>
      <c r="AE1476" s="134"/>
      <c r="AF1476" s="134"/>
      <c r="AG1476" s="134"/>
      <c r="AH1476" s="134"/>
    </row>
    <row r="1477" spans="1:34" ht="12" customHeight="1">
      <c r="A1477" s="160"/>
      <c r="B1477" s="155" t="str">
        <f t="array" ref="B1477">IF(LEN(A1477)=0,"",INDEX('Smelter Look-up'!$A:$A,MATCH($A1477,'Smelter Look-up'!$E:$E,0)))</f>
        <v/>
      </c>
      <c r="C1477" s="158" t="str">
        <f t="array" ref="C1477">IF(LEN(A1477)=0,"",INDEX('Smelter Look-up'!$C:$C,MATCH($A1477,'Smelter Look-up'!$E:$E,0)))</f>
        <v/>
      </c>
      <c r="D1477" s="155"/>
      <c r="E1477" s="155" t="str">
        <f ca="1">IF(ISERROR($V1477),"",OFFSET('Smelter Look-up'!$D$4,$V1477-4,0)&amp;"")</f>
        <v/>
      </c>
      <c r="F1477" s="155" t="str">
        <f ca="1">IF(ISERROR($V1477),"",OFFSET('Smelter Look-up'!$E$4,$V1477-4,0))</f>
        <v/>
      </c>
      <c r="G1477" s="155" t="str">
        <f ca="1">IF(C1477=$X$4,IF(ISERROR($V1477),"Enter smelter details","RMI"),IF(ISERROR($V1477),"",OFFSET('Smelter Look-up'!$F$4,$V1477-4,0)))</f>
        <v/>
      </c>
      <c r="H1477" s="156" t="str">
        <f ca="1">IF(ISERROR($V1477),"",OFFSET('Smelter Look-up'!$G$4,$V1477-4,0))</f>
        <v/>
      </c>
      <c r="I1477" s="157" t="str">
        <f ca="1">IF(ISERROR($V1477),"",OFFSET('Smelter Look-up'!$H$4,$V1477-4,0))</f>
        <v/>
      </c>
      <c r="J1477" s="157" t="str">
        <f ca="1">IF(ISERROR($V1477),"",OFFSET('Smelter Look-up'!$I$4,$V1477-4,0))</f>
        <v/>
      </c>
      <c r="K1477" s="158"/>
      <c r="L1477" s="158"/>
      <c r="M1477" s="158"/>
      <c r="N1477" s="158"/>
      <c r="O1477" s="158"/>
      <c r="P1477" s="157"/>
      <c r="Q1477" s="159"/>
      <c r="R1477" s="155" t="str">
        <f ca="1">IF(ISERROR($V1477),"",OFFSET('Smelter Look-up'!$C$4,$V1477-4,0)&amp;"")</f>
        <v/>
      </c>
      <c r="S1477" s="160" t="str">
        <f t="array" aca="1" ref="S1477" ca="1">IF(B1477="","",IF(ISERROR(MATCH($E1477,CL,0)),"Unknown",INDIRECT("'C'!$A$"&amp;MATCH($E1477,CL,0)+1)))</f>
        <v/>
      </c>
      <c r="T1477" s="160" t="str">
        <f t="array" aca="1" ref="T1477" ca="1">IF(B1477="","",IF(ISERROR(MATCH($J1477,SorP!$B$1:$B$6226,0)),"",INDIRECT("'SorP'!$A$"&amp;MATCH($S1477&amp;$J1477,SorP!C:C,0))))</f>
        <v/>
      </c>
      <c r="U1477" s="161"/>
      <c r="V1477" s="151" t="e">
        <f>IF(C1477="",NA(),IF(OR(C1477="Smelter not listed",C1477="Smelter not yet identified"),MATCH($B1477&amp;$D1477,'Smelter Look-up'!$J:$J,0),MATCH($B1477&amp;$C1477,'Smelter Look-up'!$J:$J,0)))</f>
        <v>#N/A</v>
      </c>
      <c r="W1477" s="134"/>
      <c r="X1477" s="134">
        <f t="shared" ca="1" si="16"/>
        <v>0</v>
      </c>
      <c r="Y1477" s="134"/>
      <c r="Z1477" s="134"/>
      <c r="AA1477" s="134"/>
      <c r="AB1477" s="162" t="str">
        <f t="shared" si="17"/>
        <v/>
      </c>
      <c r="AC1477" s="134"/>
      <c r="AD1477" s="134"/>
      <c r="AE1477" s="134"/>
      <c r="AF1477" s="134"/>
      <c r="AG1477" s="134"/>
      <c r="AH1477" s="134"/>
    </row>
    <row r="1478" spans="1:34" ht="12" customHeight="1">
      <c r="A1478" s="160"/>
      <c r="B1478" s="155" t="str">
        <f t="array" ref="B1478">IF(LEN(A1478)=0,"",INDEX('Smelter Look-up'!$A:$A,MATCH($A1478,'Smelter Look-up'!$E:$E,0)))</f>
        <v/>
      </c>
      <c r="C1478" s="158" t="str">
        <f t="array" ref="C1478">IF(LEN(A1478)=0,"",INDEX('Smelter Look-up'!$C:$C,MATCH($A1478,'Smelter Look-up'!$E:$E,0)))</f>
        <v/>
      </c>
      <c r="D1478" s="155"/>
      <c r="E1478" s="155" t="str">
        <f ca="1">IF(ISERROR($V1478),"",OFFSET('Smelter Look-up'!$D$4,$V1478-4,0)&amp;"")</f>
        <v/>
      </c>
      <c r="F1478" s="155" t="str">
        <f ca="1">IF(ISERROR($V1478),"",OFFSET('Smelter Look-up'!$E$4,$V1478-4,0))</f>
        <v/>
      </c>
      <c r="G1478" s="155" t="str">
        <f ca="1">IF(C1478=$X$4,IF(ISERROR($V1478),"Enter smelter details","RMI"),IF(ISERROR($V1478),"",OFFSET('Smelter Look-up'!$F$4,$V1478-4,0)))</f>
        <v/>
      </c>
      <c r="H1478" s="156" t="str">
        <f ca="1">IF(ISERROR($V1478),"",OFFSET('Smelter Look-up'!$G$4,$V1478-4,0))</f>
        <v/>
      </c>
      <c r="I1478" s="157" t="str">
        <f ca="1">IF(ISERROR($V1478),"",OFFSET('Smelter Look-up'!$H$4,$V1478-4,0))</f>
        <v/>
      </c>
      <c r="J1478" s="157" t="str">
        <f ca="1">IF(ISERROR($V1478),"",OFFSET('Smelter Look-up'!$I$4,$V1478-4,0))</f>
        <v/>
      </c>
      <c r="K1478" s="158"/>
      <c r="L1478" s="158"/>
      <c r="M1478" s="158"/>
      <c r="N1478" s="158"/>
      <c r="O1478" s="158"/>
      <c r="P1478" s="157"/>
      <c r="Q1478" s="159"/>
      <c r="R1478" s="155" t="str">
        <f ca="1">IF(ISERROR($V1478),"",OFFSET('Smelter Look-up'!$C$4,$V1478-4,0)&amp;"")</f>
        <v/>
      </c>
      <c r="S1478" s="160" t="str">
        <f t="array" aca="1" ref="S1478" ca="1">IF(B1478="","",IF(ISERROR(MATCH($E1478,CL,0)),"Unknown",INDIRECT("'C'!$A$"&amp;MATCH($E1478,CL,0)+1)))</f>
        <v/>
      </c>
      <c r="T1478" s="160" t="str">
        <f t="array" aca="1" ref="T1478" ca="1">IF(B1478="","",IF(ISERROR(MATCH($J1478,SorP!$B$1:$B$6226,0)),"",INDIRECT("'SorP'!$A$"&amp;MATCH($S1478&amp;$J1478,SorP!C:C,0))))</f>
        <v/>
      </c>
      <c r="U1478" s="161"/>
      <c r="V1478" s="151" t="e">
        <f>IF(C1478="",NA(),IF(OR(C1478="Smelter not listed",C1478="Smelter not yet identified"),MATCH($B1478&amp;$D1478,'Smelter Look-up'!$J:$J,0),MATCH($B1478&amp;$C1478,'Smelter Look-up'!$J:$J,0)))</f>
        <v>#N/A</v>
      </c>
      <c r="W1478" s="134"/>
      <c r="X1478" s="134">
        <f t="shared" ca="1" si="16"/>
        <v>0</v>
      </c>
      <c r="Y1478" s="134"/>
      <c r="Z1478" s="134"/>
      <c r="AA1478" s="134"/>
      <c r="AB1478" s="162" t="str">
        <f t="shared" si="17"/>
        <v/>
      </c>
      <c r="AC1478" s="134"/>
      <c r="AD1478" s="134"/>
      <c r="AE1478" s="134"/>
      <c r="AF1478" s="134"/>
      <c r="AG1478" s="134"/>
      <c r="AH1478" s="134"/>
    </row>
    <row r="1479" spans="1:34" ht="12" customHeight="1">
      <c r="A1479" s="160"/>
      <c r="B1479" s="155" t="str">
        <f t="array" ref="B1479">IF(LEN(A1479)=0,"",INDEX('Smelter Look-up'!$A:$A,MATCH($A1479,'Smelter Look-up'!$E:$E,0)))</f>
        <v/>
      </c>
      <c r="C1479" s="158" t="str">
        <f t="array" ref="C1479">IF(LEN(A1479)=0,"",INDEX('Smelter Look-up'!$C:$C,MATCH($A1479,'Smelter Look-up'!$E:$E,0)))</f>
        <v/>
      </c>
      <c r="D1479" s="155"/>
      <c r="E1479" s="155" t="str">
        <f ca="1">IF(ISERROR($V1479),"",OFFSET('Smelter Look-up'!$D$4,$V1479-4,0)&amp;"")</f>
        <v/>
      </c>
      <c r="F1479" s="155" t="str">
        <f ca="1">IF(ISERROR($V1479),"",OFFSET('Smelter Look-up'!$E$4,$V1479-4,0))</f>
        <v/>
      </c>
      <c r="G1479" s="155" t="str">
        <f ca="1">IF(C1479=$X$4,IF(ISERROR($V1479),"Enter smelter details","RMI"),IF(ISERROR($V1479),"",OFFSET('Smelter Look-up'!$F$4,$V1479-4,0)))</f>
        <v/>
      </c>
      <c r="H1479" s="156" t="str">
        <f ca="1">IF(ISERROR($V1479),"",OFFSET('Smelter Look-up'!$G$4,$V1479-4,0))</f>
        <v/>
      </c>
      <c r="I1479" s="157" t="str">
        <f ca="1">IF(ISERROR($V1479),"",OFFSET('Smelter Look-up'!$H$4,$V1479-4,0))</f>
        <v/>
      </c>
      <c r="J1479" s="157" t="str">
        <f ca="1">IF(ISERROR($V1479),"",OFFSET('Smelter Look-up'!$I$4,$V1479-4,0))</f>
        <v/>
      </c>
      <c r="K1479" s="158"/>
      <c r="L1479" s="158"/>
      <c r="M1479" s="158"/>
      <c r="N1479" s="158"/>
      <c r="O1479" s="158"/>
      <c r="P1479" s="157"/>
      <c r="Q1479" s="159"/>
      <c r="R1479" s="155" t="str">
        <f ca="1">IF(ISERROR($V1479),"",OFFSET('Smelter Look-up'!$C$4,$V1479-4,0)&amp;"")</f>
        <v/>
      </c>
      <c r="S1479" s="160" t="str">
        <f t="array" aca="1" ref="S1479" ca="1">IF(B1479="","",IF(ISERROR(MATCH($E1479,CL,0)),"Unknown",INDIRECT("'C'!$A$"&amp;MATCH($E1479,CL,0)+1)))</f>
        <v/>
      </c>
      <c r="T1479" s="160" t="str">
        <f t="array" aca="1" ref="T1479" ca="1">IF(B1479="","",IF(ISERROR(MATCH($J1479,SorP!$B$1:$B$6226,0)),"",INDIRECT("'SorP'!$A$"&amp;MATCH($S1479&amp;$J1479,SorP!C:C,0))))</f>
        <v/>
      </c>
      <c r="U1479" s="161"/>
      <c r="V1479" s="151" t="e">
        <f>IF(C1479="",NA(),IF(OR(C1479="Smelter not listed",C1479="Smelter not yet identified"),MATCH($B1479&amp;$D1479,'Smelter Look-up'!$J:$J,0),MATCH($B1479&amp;$C1479,'Smelter Look-up'!$J:$J,0)))</f>
        <v>#N/A</v>
      </c>
      <c r="W1479" s="134"/>
      <c r="X1479" s="134">
        <f t="shared" ca="1" si="16"/>
        <v>0</v>
      </c>
      <c r="Y1479" s="134"/>
      <c r="Z1479" s="134"/>
      <c r="AA1479" s="134"/>
      <c r="AB1479" s="162" t="str">
        <f t="shared" si="17"/>
        <v/>
      </c>
      <c r="AC1479" s="134"/>
      <c r="AD1479" s="134"/>
      <c r="AE1479" s="134"/>
      <c r="AF1479" s="134"/>
      <c r="AG1479" s="134"/>
      <c r="AH1479" s="134"/>
    </row>
    <row r="1480" spans="1:34" ht="12" customHeight="1">
      <c r="A1480" s="160"/>
      <c r="B1480" s="155" t="str">
        <f t="array" ref="B1480">IF(LEN(A1480)=0,"",INDEX('Smelter Look-up'!$A:$A,MATCH($A1480,'Smelter Look-up'!$E:$E,0)))</f>
        <v/>
      </c>
      <c r="C1480" s="158" t="str">
        <f t="array" ref="C1480">IF(LEN(A1480)=0,"",INDEX('Smelter Look-up'!$C:$C,MATCH($A1480,'Smelter Look-up'!$E:$E,0)))</f>
        <v/>
      </c>
      <c r="D1480" s="155"/>
      <c r="E1480" s="155" t="str">
        <f ca="1">IF(ISERROR($V1480),"",OFFSET('Smelter Look-up'!$D$4,$V1480-4,0)&amp;"")</f>
        <v/>
      </c>
      <c r="F1480" s="155" t="str">
        <f ca="1">IF(ISERROR($V1480),"",OFFSET('Smelter Look-up'!$E$4,$V1480-4,0))</f>
        <v/>
      </c>
      <c r="G1480" s="155" t="str">
        <f ca="1">IF(C1480=$X$4,IF(ISERROR($V1480),"Enter smelter details","RMI"),IF(ISERROR($V1480),"",OFFSET('Smelter Look-up'!$F$4,$V1480-4,0)))</f>
        <v/>
      </c>
      <c r="H1480" s="156" t="str">
        <f ca="1">IF(ISERROR($V1480),"",OFFSET('Smelter Look-up'!$G$4,$V1480-4,0))</f>
        <v/>
      </c>
      <c r="I1480" s="157" t="str">
        <f ca="1">IF(ISERROR($V1480),"",OFFSET('Smelter Look-up'!$H$4,$V1480-4,0))</f>
        <v/>
      </c>
      <c r="J1480" s="157" t="str">
        <f ca="1">IF(ISERROR($V1480),"",OFFSET('Smelter Look-up'!$I$4,$V1480-4,0))</f>
        <v/>
      </c>
      <c r="K1480" s="158"/>
      <c r="L1480" s="158"/>
      <c r="M1480" s="158"/>
      <c r="N1480" s="158"/>
      <c r="O1480" s="158"/>
      <c r="P1480" s="157"/>
      <c r="Q1480" s="159"/>
      <c r="R1480" s="155" t="str">
        <f ca="1">IF(ISERROR($V1480),"",OFFSET('Smelter Look-up'!$C$4,$V1480-4,0)&amp;"")</f>
        <v/>
      </c>
      <c r="S1480" s="160" t="str">
        <f t="array" aca="1" ref="S1480" ca="1">IF(B1480="","",IF(ISERROR(MATCH($E1480,CL,0)),"Unknown",INDIRECT("'C'!$A$"&amp;MATCH($E1480,CL,0)+1)))</f>
        <v/>
      </c>
      <c r="T1480" s="160" t="str">
        <f t="array" aca="1" ref="T1480" ca="1">IF(B1480="","",IF(ISERROR(MATCH($J1480,SorP!$B$1:$B$6226,0)),"",INDIRECT("'SorP'!$A$"&amp;MATCH($S1480&amp;$J1480,SorP!C:C,0))))</f>
        <v/>
      </c>
      <c r="U1480" s="161"/>
      <c r="V1480" s="151" t="e">
        <f>IF(C1480="",NA(),IF(OR(C1480="Smelter not listed",C1480="Smelter not yet identified"),MATCH($B1480&amp;$D1480,'Smelter Look-up'!$J:$J,0),MATCH($B1480&amp;$C1480,'Smelter Look-up'!$J:$J,0)))</f>
        <v>#N/A</v>
      </c>
      <c r="W1480" s="134"/>
      <c r="X1480" s="134">
        <f t="shared" ca="1" si="16"/>
        <v>0</v>
      </c>
      <c r="Y1480" s="134"/>
      <c r="Z1480" s="134"/>
      <c r="AA1480" s="134"/>
      <c r="AB1480" s="162" t="str">
        <f t="shared" si="17"/>
        <v/>
      </c>
      <c r="AC1480" s="134"/>
      <c r="AD1480" s="134"/>
      <c r="AE1480" s="134"/>
      <c r="AF1480" s="134"/>
      <c r="AG1480" s="134"/>
      <c r="AH1480" s="134"/>
    </row>
    <row r="1481" spans="1:34" ht="12" customHeight="1">
      <c r="A1481" s="160"/>
      <c r="B1481" s="155" t="str">
        <f t="array" ref="B1481">IF(LEN(A1481)=0,"",INDEX('Smelter Look-up'!$A:$A,MATCH($A1481,'Smelter Look-up'!$E:$E,0)))</f>
        <v/>
      </c>
      <c r="C1481" s="158" t="str">
        <f t="array" ref="C1481">IF(LEN(A1481)=0,"",INDEX('Smelter Look-up'!$C:$C,MATCH($A1481,'Smelter Look-up'!$E:$E,0)))</f>
        <v/>
      </c>
      <c r="D1481" s="155"/>
      <c r="E1481" s="155" t="str">
        <f ca="1">IF(ISERROR($V1481),"",OFFSET('Smelter Look-up'!$D$4,$V1481-4,0)&amp;"")</f>
        <v/>
      </c>
      <c r="F1481" s="155" t="str">
        <f ca="1">IF(ISERROR($V1481),"",OFFSET('Smelter Look-up'!$E$4,$V1481-4,0))</f>
        <v/>
      </c>
      <c r="G1481" s="155" t="str">
        <f ca="1">IF(C1481=$X$4,IF(ISERROR($V1481),"Enter smelter details","RMI"),IF(ISERROR($V1481),"",OFFSET('Smelter Look-up'!$F$4,$V1481-4,0)))</f>
        <v/>
      </c>
      <c r="H1481" s="156" t="str">
        <f ca="1">IF(ISERROR($V1481),"",OFFSET('Smelter Look-up'!$G$4,$V1481-4,0))</f>
        <v/>
      </c>
      <c r="I1481" s="157" t="str">
        <f ca="1">IF(ISERROR($V1481),"",OFFSET('Smelter Look-up'!$H$4,$V1481-4,0))</f>
        <v/>
      </c>
      <c r="J1481" s="157" t="str">
        <f ca="1">IF(ISERROR($V1481),"",OFFSET('Smelter Look-up'!$I$4,$V1481-4,0))</f>
        <v/>
      </c>
      <c r="K1481" s="158"/>
      <c r="L1481" s="158"/>
      <c r="M1481" s="158"/>
      <c r="N1481" s="158"/>
      <c r="O1481" s="158"/>
      <c r="P1481" s="157"/>
      <c r="Q1481" s="159"/>
      <c r="R1481" s="155" t="str">
        <f ca="1">IF(ISERROR($V1481),"",OFFSET('Smelter Look-up'!$C$4,$V1481-4,0)&amp;"")</f>
        <v/>
      </c>
      <c r="S1481" s="160" t="str">
        <f t="array" aca="1" ref="S1481" ca="1">IF(B1481="","",IF(ISERROR(MATCH($E1481,CL,0)),"Unknown",INDIRECT("'C'!$A$"&amp;MATCH($E1481,CL,0)+1)))</f>
        <v/>
      </c>
      <c r="T1481" s="160" t="str">
        <f t="array" aca="1" ref="T1481" ca="1">IF(B1481="","",IF(ISERROR(MATCH($J1481,SorP!$B$1:$B$6226,0)),"",INDIRECT("'SorP'!$A$"&amp;MATCH($S1481&amp;$J1481,SorP!C:C,0))))</f>
        <v/>
      </c>
      <c r="U1481" s="161"/>
      <c r="V1481" s="151" t="e">
        <f>IF(C1481="",NA(),IF(OR(C1481="Smelter not listed",C1481="Smelter not yet identified"),MATCH($B1481&amp;$D1481,'Smelter Look-up'!$J:$J,0),MATCH($B1481&amp;$C1481,'Smelter Look-up'!$J:$J,0)))</f>
        <v>#N/A</v>
      </c>
      <c r="W1481" s="134"/>
      <c r="X1481" s="134">
        <f t="shared" ca="1" si="16"/>
        <v>0</v>
      </c>
      <c r="Y1481" s="134"/>
      <c r="Z1481" s="134"/>
      <c r="AA1481" s="134"/>
      <c r="AB1481" s="162" t="str">
        <f t="shared" si="17"/>
        <v/>
      </c>
      <c r="AC1481" s="134"/>
      <c r="AD1481" s="134"/>
      <c r="AE1481" s="134"/>
      <c r="AF1481" s="134"/>
      <c r="AG1481" s="134"/>
      <c r="AH1481" s="134"/>
    </row>
    <row r="1482" spans="1:34" ht="12" customHeight="1">
      <c r="A1482" s="160"/>
      <c r="B1482" s="155" t="str">
        <f t="array" ref="B1482">IF(LEN(A1482)=0,"",INDEX('Smelter Look-up'!$A:$A,MATCH($A1482,'Smelter Look-up'!$E:$E,0)))</f>
        <v/>
      </c>
      <c r="C1482" s="158" t="str">
        <f t="array" ref="C1482">IF(LEN(A1482)=0,"",INDEX('Smelter Look-up'!$C:$C,MATCH($A1482,'Smelter Look-up'!$E:$E,0)))</f>
        <v/>
      </c>
      <c r="D1482" s="155"/>
      <c r="E1482" s="155" t="str">
        <f ca="1">IF(ISERROR($V1482),"",OFFSET('Smelter Look-up'!$D$4,$V1482-4,0)&amp;"")</f>
        <v/>
      </c>
      <c r="F1482" s="155" t="str">
        <f ca="1">IF(ISERROR($V1482),"",OFFSET('Smelter Look-up'!$E$4,$V1482-4,0))</f>
        <v/>
      </c>
      <c r="G1482" s="155" t="str">
        <f ca="1">IF(C1482=$X$4,IF(ISERROR($V1482),"Enter smelter details","RMI"),IF(ISERROR($V1482),"",OFFSET('Smelter Look-up'!$F$4,$V1482-4,0)))</f>
        <v/>
      </c>
      <c r="H1482" s="156" t="str">
        <f ca="1">IF(ISERROR($V1482),"",OFFSET('Smelter Look-up'!$G$4,$V1482-4,0))</f>
        <v/>
      </c>
      <c r="I1482" s="157" t="str">
        <f ca="1">IF(ISERROR($V1482),"",OFFSET('Smelter Look-up'!$H$4,$V1482-4,0))</f>
        <v/>
      </c>
      <c r="J1482" s="157" t="str">
        <f ca="1">IF(ISERROR($V1482),"",OFFSET('Smelter Look-up'!$I$4,$V1482-4,0))</f>
        <v/>
      </c>
      <c r="K1482" s="158"/>
      <c r="L1482" s="158"/>
      <c r="M1482" s="158"/>
      <c r="N1482" s="158"/>
      <c r="O1482" s="158"/>
      <c r="P1482" s="157"/>
      <c r="Q1482" s="159"/>
      <c r="R1482" s="155" t="str">
        <f ca="1">IF(ISERROR($V1482),"",OFFSET('Smelter Look-up'!$C$4,$V1482-4,0)&amp;"")</f>
        <v/>
      </c>
      <c r="S1482" s="160" t="str">
        <f t="array" aca="1" ref="S1482" ca="1">IF(B1482="","",IF(ISERROR(MATCH($E1482,CL,0)),"Unknown",INDIRECT("'C'!$A$"&amp;MATCH($E1482,CL,0)+1)))</f>
        <v/>
      </c>
      <c r="T1482" s="160" t="str">
        <f t="array" aca="1" ref="T1482" ca="1">IF(B1482="","",IF(ISERROR(MATCH($J1482,SorP!$B$1:$B$6226,0)),"",INDIRECT("'SorP'!$A$"&amp;MATCH($S1482&amp;$J1482,SorP!C:C,0))))</f>
        <v/>
      </c>
      <c r="U1482" s="161"/>
      <c r="V1482" s="151" t="e">
        <f>IF(C1482="",NA(),IF(OR(C1482="Smelter not listed",C1482="Smelter not yet identified"),MATCH($B1482&amp;$D1482,'Smelter Look-up'!$J:$J,0),MATCH($B1482&amp;$C1482,'Smelter Look-up'!$J:$J,0)))</f>
        <v>#N/A</v>
      </c>
      <c r="W1482" s="134"/>
      <c r="X1482" s="134">
        <f t="shared" ca="1" si="16"/>
        <v>0</v>
      </c>
      <c r="Y1482" s="134"/>
      <c r="Z1482" s="134"/>
      <c r="AA1482" s="134"/>
      <c r="AB1482" s="162" t="str">
        <f t="shared" si="17"/>
        <v/>
      </c>
      <c r="AC1482" s="134"/>
      <c r="AD1482" s="134"/>
      <c r="AE1482" s="134"/>
      <c r="AF1482" s="134"/>
      <c r="AG1482" s="134"/>
      <c r="AH1482" s="134"/>
    </row>
    <row r="1483" spans="1:34" ht="12" customHeight="1">
      <c r="A1483" s="160"/>
      <c r="B1483" s="155" t="str">
        <f t="array" ref="B1483">IF(LEN(A1483)=0,"",INDEX('Smelter Look-up'!$A:$A,MATCH($A1483,'Smelter Look-up'!$E:$E,0)))</f>
        <v/>
      </c>
      <c r="C1483" s="158" t="str">
        <f t="array" ref="C1483">IF(LEN(A1483)=0,"",INDEX('Smelter Look-up'!$C:$C,MATCH($A1483,'Smelter Look-up'!$E:$E,0)))</f>
        <v/>
      </c>
      <c r="D1483" s="155"/>
      <c r="E1483" s="155" t="str">
        <f ca="1">IF(ISERROR($V1483),"",OFFSET('Smelter Look-up'!$D$4,$V1483-4,0)&amp;"")</f>
        <v/>
      </c>
      <c r="F1483" s="155" t="str">
        <f ca="1">IF(ISERROR($V1483),"",OFFSET('Smelter Look-up'!$E$4,$V1483-4,0))</f>
        <v/>
      </c>
      <c r="G1483" s="155" t="str">
        <f ca="1">IF(C1483=$X$4,IF(ISERROR($V1483),"Enter smelter details","RMI"),IF(ISERROR($V1483),"",OFFSET('Smelter Look-up'!$F$4,$V1483-4,0)))</f>
        <v/>
      </c>
      <c r="H1483" s="156" t="str">
        <f ca="1">IF(ISERROR($V1483),"",OFFSET('Smelter Look-up'!$G$4,$V1483-4,0))</f>
        <v/>
      </c>
      <c r="I1483" s="157" t="str">
        <f ca="1">IF(ISERROR($V1483),"",OFFSET('Smelter Look-up'!$H$4,$V1483-4,0))</f>
        <v/>
      </c>
      <c r="J1483" s="157" t="str">
        <f ca="1">IF(ISERROR($V1483),"",OFFSET('Smelter Look-up'!$I$4,$V1483-4,0))</f>
        <v/>
      </c>
      <c r="K1483" s="158"/>
      <c r="L1483" s="158"/>
      <c r="M1483" s="158"/>
      <c r="N1483" s="158"/>
      <c r="O1483" s="158"/>
      <c r="P1483" s="157"/>
      <c r="Q1483" s="159"/>
      <c r="R1483" s="155" t="str">
        <f ca="1">IF(ISERROR($V1483),"",OFFSET('Smelter Look-up'!$C$4,$V1483-4,0)&amp;"")</f>
        <v/>
      </c>
      <c r="S1483" s="160" t="str">
        <f t="array" aca="1" ref="S1483" ca="1">IF(B1483="","",IF(ISERROR(MATCH($E1483,CL,0)),"Unknown",INDIRECT("'C'!$A$"&amp;MATCH($E1483,CL,0)+1)))</f>
        <v/>
      </c>
      <c r="T1483" s="160" t="str">
        <f t="array" aca="1" ref="T1483" ca="1">IF(B1483="","",IF(ISERROR(MATCH($J1483,SorP!$B$1:$B$6226,0)),"",INDIRECT("'SorP'!$A$"&amp;MATCH($S1483&amp;$J1483,SorP!C:C,0))))</f>
        <v/>
      </c>
      <c r="U1483" s="161"/>
      <c r="V1483" s="151" t="e">
        <f>IF(C1483="",NA(),IF(OR(C1483="Smelter not listed",C1483="Smelter not yet identified"),MATCH($B1483&amp;$D1483,'Smelter Look-up'!$J:$J,0),MATCH($B1483&amp;$C1483,'Smelter Look-up'!$J:$J,0)))</f>
        <v>#N/A</v>
      </c>
      <c r="W1483" s="134"/>
      <c r="X1483" s="134">
        <f t="shared" ca="1" si="16"/>
        <v>0</v>
      </c>
      <c r="Y1483" s="134"/>
      <c r="Z1483" s="134"/>
      <c r="AA1483" s="134"/>
      <c r="AB1483" s="162" t="str">
        <f t="shared" si="17"/>
        <v/>
      </c>
      <c r="AC1483" s="134"/>
      <c r="AD1483" s="134"/>
      <c r="AE1483" s="134"/>
      <c r="AF1483" s="134"/>
      <c r="AG1483" s="134"/>
      <c r="AH1483" s="134"/>
    </row>
    <row r="1484" spans="1:34" ht="12" customHeight="1">
      <c r="A1484" s="160"/>
      <c r="B1484" s="155" t="str">
        <f t="array" ref="B1484">IF(LEN(A1484)=0,"",INDEX('Smelter Look-up'!$A:$A,MATCH($A1484,'Smelter Look-up'!$E:$E,0)))</f>
        <v/>
      </c>
      <c r="C1484" s="158" t="str">
        <f t="array" ref="C1484">IF(LEN(A1484)=0,"",INDEX('Smelter Look-up'!$C:$C,MATCH($A1484,'Smelter Look-up'!$E:$E,0)))</f>
        <v/>
      </c>
      <c r="D1484" s="155"/>
      <c r="E1484" s="155" t="str">
        <f ca="1">IF(ISERROR($V1484),"",OFFSET('Smelter Look-up'!$D$4,$V1484-4,0)&amp;"")</f>
        <v/>
      </c>
      <c r="F1484" s="155" t="str">
        <f ca="1">IF(ISERROR($V1484),"",OFFSET('Smelter Look-up'!$E$4,$V1484-4,0))</f>
        <v/>
      </c>
      <c r="G1484" s="155" t="str">
        <f ca="1">IF(C1484=$X$4,IF(ISERROR($V1484),"Enter smelter details","RMI"),IF(ISERROR($V1484),"",OFFSET('Smelter Look-up'!$F$4,$V1484-4,0)))</f>
        <v/>
      </c>
      <c r="H1484" s="156" t="str">
        <f ca="1">IF(ISERROR($V1484),"",OFFSET('Smelter Look-up'!$G$4,$V1484-4,0))</f>
        <v/>
      </c>
      <c r="I1484" s="157" t="str">
        <f ca="1">IF(ISERROR($V1484),"",OFFSET('Smelter Look-up'!$H$4,$V1484-4,0))</f>
        <v/>
      </c>
      <c r="J1484" s="157" t="str">
        <f ca="1">IF(ISERROR($V1484),"",OFFSET('Smelter Look-up'!$I$4,$V1484-4,0))</f>
        <v/>
      </c>
      <c r="K1484" s="158"/>
      <c r="L1484" s="158"/>
      <c r="M1484" s="158"/>
      <c r="N1484" s="158"/>
      <c r="O1484" s="158"/>
      <c r="P1484" s="157"/>
      <c r="Q1484" s="159"/>
      <c r="R1484" s="155" t="str">
        <f ca="1">IF(ISERROR($V1484),"",OFFSET('Smelter Look-up'!$C$4,$V1484-4,0)&amp;"")</f>
        <v/>
      </c>
      <c r="S1484" s="160" t="str">
        <f t="array" aca="1" ref="S1484" ca="1">IF(B1484="","",IF(ISERROR(MATCH($E1484,CL,0)),"Unknown",INDIRECT("'C'!$A$"&amp;MATCH($E1484,CL,0)+1)))</f>
        <v/>
      </c>
      <c r="T1484" s="160" t="str">
        <f t="array" aca="1" ref="T1484" ca="1">IF(B1484="","",IF(ISERROR(MATCH($J1484,SorP!$B$1:$B$6226,0)),"",INDIRECT("'SorP'!$A$"&amp;MATCH($S1484&amp;$J1484,SorP!C:C,0))))</f>
        <v/>
      </c>
      <c r="U1484" s="161"/>
      <c r="V1484" s="151" t="e">
        <f>IF(C1484="",NA(),IF(OR(C1484="Smelter not listed",C1484="Smelter not yet identified"),MATCH($B1484&amp;$D1484,'Smelter Look-up'!$J:$J,0),MATCH($B1484&amp;$C1484,'Smelter Look-up'!$J:$J,0)))</f>
        <v>#N/A</v>
      </c>
      <c r="W1484" s="134"/>
      <c r="X1484" s="134">
        <f t="shared" ca="1" si="16"/>
        <v>0</v>
      </c>
      <c r="Y1484" s="134"/>
      <c r="Z1484" s="134"/>
      <c r="AA1484" s="134"/>
      <c r="AB1484" s="162" t="str">
        <f t="shared" si="17"/>
        <v/>
      </c>
      <c r="AC1484" s="134"/>
      <c r="AD1484" s="134"/>
      <c r="AE1484" s="134"/>
      <c r="AF1484" s="134"/>
      <c r="AG1484" s="134"/>
      <c r="AH1484" s="134"/>
    </row>
    <row r="1485" spans="1:34" ht="12" customHeight="1">
      <c r="A1485" s="160"/>
      <c r="B1485" s="155" t="str">
        <f t="array" ref="B1485">IF(LEN(A1485)=0,"",INDEX('Smelter Look-up'!$A:$A,MATCH($A1485,'Smelter Look-up'!$E:$E,0)))</f>
        <v/>
      </c>
      <c r="C1485" s="158" t="str">
        <f t="array" ref="C1485">IF(LEN(A1485)=0,"",INDEX('Smelter Look-up'!$C:$C,MATCH($A1485,'Smelter Look-up'!$E:$E,0)))</f>
        <v/>
      </c>
      <c r="D1485" s="155"/>
      <c r="E1485" s="155" t="str">
        <f ca="1">IF(ISERROR($V1485),"",OFFSET('Smelter Look-up'!$D$4,$V1485-4,0)&amp;"")</f>
        <v/>
      </c>
      <c r="F1485" s="155" t="str">
        <f ca="1">IF(ISERROR($V1485),"",OFFSET('Smelter Look-up'!$E$4,$V1485-4,0))</f>
        <v/>
      </c>
      <c r="G1485" s="155" t="str">
        <f ca="1">IF(C1485=$X$4,IF(ISERROR($V1485),"Enter smelter details","RMI"),IF(ISERROR($V1485),"",OFFSET('Smelter Look-up'!$F$4,$V1485-4,0)))</f>
        <v/>
      </c>
      <c r="H1485" s="156" t="str">
        <f ca="1">IF(ISERROR($V1485),"",OFFSET('Smelter Look-up'!$G$4,$V1485-4,0))</f>
        <v/>
      </c>
      <c r="I1485" s="157" t="str">
        <f ca="1">IF(ISERROR($V1485),"",OFFSET('Smelter Look-up'!$H$4,$V1485-4,0))</f>
        <v/>
      </c>
      <c r="J1485" s="157" t="str">
        <f ca="1">IF(ISERROR($V1485),"",OFFSET('Smelter Look-up'!$I$4,$V1485-4,0))</f>
        <v/>
      </c>
      <c r="K1485" s="158"/>
      <c r="L1485" s="158"/>
      <c r="M1485" s="158"/>
      <c r="N1485" s="158"/>
      <c r="O1485" s="158"/>
      <c r="P1485" s="157"/>
      <c r="Q1485" s="159"/>
      <c r="R1485" s="155" t="str">
        <f ca="1">IF(ISERROR($V1485),"",OFFSET('Smelter Look-up'!$C$4,$V1485-4,0)&amp;"")</f>
        <v/>
      </c>
      <c r="S1485" s="160" t="str">
        <f t="array" aca="1" ref="S1485" ca="1">IF(B1485="","",IF(ISERROR(MATCH($E1485,CL,0)),"Unknown",INDIRECT("'C'!$A$"&amp;MATCH($E1485,CL,0)+1)))</f>
        <v/>
      </c>
      <c r="T1485" s="160" t="str">
        <f t="array" aca="1" ref="T1485" ca="1">IF(B1485="","",IF(ISERROR(MATCH($J1485,SorP!$B$1:$B$6226,0)),"",INDIRECT("'SorP'!$A$"&amp;MATCH($S1485&amp;$J1485,SorP!C:C,0))))</f>
        <v/>
      </c>
      <c r="U1485" s="161"/>
      <c r="V1485" s="151" t="e">
        <f>IF(C1485="",NA(),IF(OR(C1485="Smelter not listed",C1485="Smelter not yet identified"),MATCH($B1485&amp;$D1485,'Smelter Look-up'!$J:$J,0),MATCH($B1485&amp;$C1485,'Smelter Look-up'!$J:$J,0)))</f>
        <v>#N/A</v>
      </c>
      <c r="W1485" s="134"/>
      <c r="X1485" s="134">
        <f t="shared" ca="1" si="16"/>
        <v>0</v>
      </c>
      <c r="Y1485" s="134"/>
      <c r="Z1485" s="134"/>
      <c r="AA1485" s="134"/>
      <c r="AB1485" s="162" t="str">
        <f t="shared" si="17"/>
        <v/>
      </c>
      <c r="AC1485" s="134"/>
      <c r="AD1485" s="134"/>
      <c r="AE1485" s="134"/>
      <c r="AF1485" s="134"/>
      <c r="AG1485" s="134"/>
      <c r="AH1485" s="134"/>
    </row>
    <row r="1486" spans="1:34" ht="12" customHeight="1">
      <c r="A1486" s="160"/>
      <c r="B1486" s="155" t="str">
        <f t="array" ref="B1486">IF(LEN(A1486)=0,"",INDEX('Smelter Look-up'!$A:$A,MATCH($A1486,'Smelter Look-up'!$E:$E,0)))</f>
        <v/>
      </c>
      <c r="C1486" s="158" t="str">
        <f t="array" ref="C1486">IF(LEN(A1486)=0,"",INDEX('Smelter Look-up'!$C:$C,MATCH($A1486,'Smelter Look-up'!$E:$E,0)))</f>
        <v/>
      </c>
      <c r="D1486" s="155"/>
      <c r="E1486" s="155" t="str">
        <f ca="1">IF(ISERROR($V1486),"",OFFSET('Smelter Look-up'!$D$4,$V1486-4,0)&amp;"")</f>
        <v/>
      </c>
      <c r="F1486" s="155" t="str">
        <f ca="1">IF(ISERROR($V1486),"",OFFSET('Smelter Look-up'!$E$4,$V1486-4,0))</f>
        <v/>
      </c>
      <c r="G1486" s="155" t="str">
        <f ca="1">IF(C1486=$X$4,IF(ISERROR($V1486),"Enter smelter details","RMI"),IF(ISERROR($V1486),"",OFFSET('Smelter Look-up'!$F$4,$V1486-4,0)))</f>
        <v/>
      </c>
      <c r="H1486" s="156" t="str">
        <f ca="1">IF(ISERROR($V1486),"",OFFSET('Smelter Look-up'!$G$4,$V1486-4,0))</f>
        <v/>
      </c>
      <c r="I1486" s="157" t="str">
        <f ca="1">IF(ISERROR($V1486),"",OFFSET('Smelter Look-up'!$H$4,$V1486-4,0))</f>
        <v/>
      </c>
      <c r="J1486" s="157" t="str">
        <f ca="1">IF(ISERROR($V1486),"",OFFSET('Smelter Look-up'!$I$4,$V1486-4,0))</f>
        <v/>
      </c>
      <c r="K1486" s="158"/>
      <c r="L1486" s="158"/>
      <c r="M1486" s="158"/>
      <c r="N1486" s="158"/>
      <c r="O1486" s="158"/>
      <c r="P1486" s="157"/>
      <c r="Q1486" s="159"/>
      <c r="R1486" s="155" t="str">
        <f ca="1">IF(ISERROR($V1486),"",OFFSET('Smelter Look-up'!$C$4,$V1486-4,0)&amp;"")</f>
        <v/>
      </c>
      <c r="S1486" s="160" t="str">
        <f t="array" aca="1" ref="S1486" ca="1">IF(B1486="","",IF(ISERROR(MATCH($E1486,CL,0)),"Unknown",INDIRECT("'C'!$A$"&amp;MATCH($E1486,CL,0)+1)))</f>
        <v/>
      </c>
      <c r="T1486" s="160" t="str">
        <f t="array" aca="1" ref="T1486" ca="1">IF(B1486="","",IF(ISERROR(MATCH($J1486,SorP!$B$1:$B$6226,0)),"",INDIRECT("'SorP'!$A$"&amp;MATCH($S1486&amp;$J1486,SorP!C:C,0))))</f>
        <v/>
      </c>
      <c r="U1486" s="161"/>
      <c r="V1486" s="151" t="e">
        <f>IF(C1486="",NA(),IF(OR(C1486="Smelter not listed",C1486="Smelter not yet identified"),MATCH($B1486&amp;$D1486,'Smelter Look-up'!$J:$J,0),MATCH($B1486&amp;$C1486,'Smelter Look-up'!$J:$J,0)))</f>
        <v>#N/A</v>
      </c>
      <c r="W1486" s="134"/>
      <c r="X1486" s="134">
        <f t="shared" ca="1" si="16"/>
        <v>0</v>
      </c>
      <c r="Y1486" s="134"/>
      <c r="Z1486" s="134"/>
      <c r="AA1486" s="134"/>
      <c r="AB1486" s="162" t="str">
        <f t="shared" si="17"/>
        <v/>
      </c>
      <c r="AC1486" s="134"/>
      <c r="AD1486" s="134"/>
      <c r="AE1486" s="134"/>
      <c r="AF1486" s="134"/>
      <c r="AG1486" s="134"/>
      <c r="AH1486" s="134"/>
    </row>
    <row r="1487" spans="1:34" ht="12" customHeight="1">
      <c r="A1487" s="160"/>
      <c r="B1487" s="155" t="str">
        <f t="array" ref="B1487">IF(LEN(A1487)=0,"",INDEX('Smelter Look-up'!$A:$A,MATCH($A1487,'Smelter Look-up'!$E:$E,0)))</f>
        <v/>
      </c>
      <c r="C1487" s="158" t="str">
        <f t="array" ref="C1487">IF(LEN(A1487)=0,"",INDEX('Smelter Look-up'!$C:$C,MATCH($A1487,'Smelter Look-up'!$E:$E,0)))</f>
        <v/>
      </c>
      <c r="D1487" s="155"/>
      <c r="E1487" s="155" t="str">
        <f ca="1">IF(ISERROR($V1487),"",OFFSET('Smelter Look-up'!$D$4,$V1487-4,0)&amp;"")</f>
        <v/>
      </c>
      <c r="F1487" s="155" t="str">
        <f ca="1">IF(ISERROR($V1487),"",OFFSET('Smelter Look-up'!$E$4,$V1487-4,0))</f>
        <v/>
      </c>
      <c r="G1487" s="155" t="str">
        <f ca="1">IF(C1487=$X$4,IF(ISERROR($V1487),"Enter smelter details","RMI"),IF(ISERROR($V1487),"",OFFSET('Smelter Look-up'!$F$4,$V1487-4,0)))</f>
        <v/>
      </c>
      <c r="H1487" s="156" t="str">
        <f ca="1">IF(ISERROR($V1487),"",OFFSET('Smelter Look-up'!$G$4,$V1487-4,0))</f>
        <v/>
      </c>
      <c r="I1487" s="157" t="str">
        <f ca="1">IF(ISERROR($V1487),"",OFFSET('Smelter Look-up'!$H$4,$V1487-4,0))</f>
        <v/>
      </c>
      <c r="J1487" s="157" t="str">
        <f ca="1">IF(ISERROR($V1487),"",OFFSET('Smelter Look-up'!$I$4,$V1487-4,0))</f>
        <v/>
      </c>
      <c r="K1487" s="158"/>
      <c r="L1487" s="158"/>
      <c r="M1487" s="158"/>
      <c r="N1487" s="158"/>
      <c r="O1487" s="158"/>
      <c r="P1487" s="157"/>
      <c r="Q1487" s="159"/>
      <c r="R1487" s="155" t="str">
        <f ca="1">IF(ISERROR($V1487),"",OFFSET('Smelter Look-up'!$C$4,$V1487-4,0)&amp;"")</f>
        <v/>
      </c>
      <c r="S1487" s="160" t="str">
        <f t="array" aca="1" ref="S1487" ca="1">IF(B1487="","",IF(ISERROR(MATCH($E1487,CL,0)),"Unknown",INDIRECT("'C'!$A$"&amp;MATCH($E1487,CL,0)+1)))</f>
        <v/>
      </c>
      <c r="T1487" s="160" t="str">
        <f t="array" aca="1" ref="T1487" ca="1">IF(B1487="","",IF(ISERROR(MATCH($J1487,SorP!$B$1:$B$6226,0)),"",INDIRECT("'SorP'!$A$"&amp;MATCH($S1487&amp;$J1487,SorP!C:C,0))))</f>
        <v/>
      </c>
      <c r="U1487" s="161"/>
      <c r="V1487" s="151" t="e">
        <f>IF(C1487="",NA(),IF(OR(C1487="Smelter not listed",C1487="Smelter not yet identified"),MATCH($B1487&amp;$D1487,'Smelter Look-up'!$J:$J,0),MATCH($B1487&amp;$C1487,'Smelter Look-up'!$J:$J,0)))</f>
        <v>#N/A</v>
      </c>
      <c r="W1487" s="134"/>
      <c r="X1487" s="134">
        <f t="shared" ca="1" si="16"/>
        <v>0</v>
      </c>
      <c r="Y1487" s="134"/>
      <c r="Z1487" s="134"/>
      <c r="AA1487" s="134"/>
      <c r="AB1487" s="162" t="str">
        <f t="shared" si="17"/>
        <v/>
      </c>
      <c r="AC1487" s="134"/>
      <c r="AD1487" s="134"/>
      <c r="AE1487" s="134"/>
      <c r="AF1487" s="134"/>
      <c r="AG1487" s="134"/>
      <c r="AH1487" s="134"/>
    </row>
    <row r="1488" spans="1:34" ht="12" customHeight="1">
      <c r="A1488" s="160"/>
      <c r="B1488" s="155" t="str">
        <f t="array" ref="B1488">IF(LEN(A1488)=0,"",INDEX('Smelter Look-up'!$A:$A,MATCH($A1488,'Smelter Look-up'!$E:$E,0)))</f>
        <v/>
      </c>
      <c r="C1488" s="158" t="str">
        <f t="array" ref="C1488">IF(LEN(A1488)=0,"",INDEX('Smelter Look-up'!$C:$C,MATCH($A1488,'Smelter Look-up'!$E:$E,0)))</f>
        <v/>
      </c>
      <c r="D1488" s="155"/>
      <c r="E1488" s="155" t="str">
        <f ca="1">IF(ISERROR($V1488),"",OFFSET('Smelter Look-up'!$D$4,$V1488-4,0)&amp;"")</f>
        <v/>
      </c>
      <c r="F1488" s="155" t="str">
        <f ca="1">IF(ISERROR($V1488),"",OFFSET('Smelter Look-up'!$E$4,$V1488-4,0))</f>
        <v/>
      </c>
      <c r="G1488" s="155" t="str">
        <f ca="1">IF(C1488=$X$4,IF(ISERROR($V1488),"Enter smelter details","RMI"),IF(ISERROR($V1488),"",OFFSET('Smelter Look-up'!$F$4,$V1488-4,0)))</f>
        <v/>
      </c>
      <c r="H1488" s="156" t="str">
        <f ca="1">IF(ISERROR($V1488),"",OFFSET('Smelter Look-up'!$G$4,$V1488-4,0))</f>
        <v/>
      </c>
      <c r="I1488" s="157" t="str">
        <f ca="1">IF(ISERROR($V1488),"",OFFSET('Smelter Look-up'!$H$4,$V1488-4,0))</f>
        <v/>
      </c>
      <c r="J1488" s="157" t="str">
        <f ca="1">IF(ISERROR($V1488),"",OFFSET('Smelter Look-up'!$I$4,$V1488-4,0))</f>
        <v/>
      </c>
      <c r="K1488" s="158"/>
      <c r="L1488" s="158"/>
      <c r="M1488" s="158"/>
      <c r="N1488" s="158"/>
      <c r="O1488" s="158"/>
      <c r="P1488" s="157"/>
      <c r="Q1488" s="159"/>
      <c r="R1488" s="155" t="str">
        <f ca="1">IF(ISERROR($V1488),"",OFFSET('Smelter Look-up'!$C$4,$V1488-4,0)&amp;"")</f>
        <v/>
      </c>
      <c r="S1488" s="160" t="str">
        <f t="array" aca="1" ref="S1488" ca="1">IF(B1488="","",IF(ISERROR(MATCH($E1488,CL,0)),"Unknown",INDIRECT("'C'!$A$"&amp;MATCH($E1488,CL,0)+1)))</f>
        <v/>
      </c>
      <c r="T1488" s="160" t="str">
        <f t="array" aca="1" ref="T1488" ca="1">IF(B1488="","",IF(ISERROR(MATCH($J1488,SorP!$B$1:$B$6226,0)),"",INDIRECT("'SorP'!$A$"&amp;MATCH($S1488&amp;$J1488,SorP!C:C,0))))</f>
        <v/>
      </c>
      <c r="U1488" s="161"/>
      <c r="V1488" s="151" t="e">
        <f>IF(C1488="",NA(),IF(OR(C1488="Smelter not listed",C1488="Smelter not yet identified"),MATCH($B1488&amp;$D1488,'Smelter Look-up'!$J:$J,0),MATCH($B1488&amp;$C1488,'Smelter Look-up'!$J:$J,0)))</f>
        <v>#N/A</v>
      </c>
      <c r="W1488" s="134"/>
      <c r="X1488" s="134">
        <f t="shared" ca="1" si="16"/>
        <v>0</v>
      </c>
      <c r="Y1488" s="134"/>
      <c r="Z1488" s="134"/>
      <c r="AA1488" s="134"/>
      <c r="AB1488" s="162" t="str">
        <f t="shared" si="17"/>
        <v/>
      </c>
      <c r="AC1488" s="134"/>
      <c r="AD1488" s="134"/>
      <c r="AE1488" s="134"/>
      <c r="AF1488" s="134"/>
      <c r="AG1488" s="134"/>
      <c r="AH1488" s="134"/>
    </row>
    <row r="1489" spans="1:34" ht="12" customHeight="1">
      <c r="A1489" s="160"/>
      <c r="B1489" s="155" t="str">
        <f t="array" ref="B1489">IF(LEN(A1489)=0,"",INDEX('Smelter Look-up'!$A:$A,MATCH($A1489,'Smelter Look-up'!$E:$E,0)))</f>
        <v/>
      </c>
      <c r="C1489" s="158" t="str">
        <f t="array" ref="C1489">IF(LEN(A1489)=0,"",INDEX('Smelter Look-up'!$C:$C,MATCH($A1489,'Smelter Look-up'!$E:$E,0)))</f>
        <v/>
      </c>
      <c r="D1489" s="155"/>
      <c r="E1489" s="155" t="str">
        <f ca="1">IF(ISERROR($V1489),"",OFFSET('Smelter Look-up'!$D$4,$V1489-4,0)&amp;"")</f>
        <v/>
      </c>
      <c r="F1489" s="155" t="str">
        <f ca="1">IF(ISERROR($V1489),"",OFFSET('Smelter Look-up'!$E$4,$V1489-4,0))</f>
        <v/>
      </c>
      <c r="G1489" s="155" t="str">
        <f ca="1">IF(C1489=$X$4,IF(ISERROR($V1489),"Enter smelter details","RMI"),IF(ISERROR($V1489),"",OFFSET('Smelter Look-up'!$F$4,$V1489-4,0)))</f>
        <v/>
      </c>
      <c r="H1489" s="156" t="str">
        <f ca="1">IF(ISERROR($V1489),"",OFFSET('Smelter Look-up'!$G$4,$V1489-4,0))</f>
        <v/>
      </c>
      <c r="I1489" s="157" t="str">
        <f ca="1">IF(ISERROR($V1489),"",OFFSET('Smelter Look-up'!$H$4,$V1489-4,0))</f>
        <v/>
      </c>
      <c r="J1489" s="157" t="str">
        <f ca="1">IF(ISERROR($V1489),"",OFFSET('Smelter Look-up'!$I$4,$V1489-4,0))</f>
        <v/>
      </c>
      <c r="K1489" s="158"/>
      <c r="L1489" s="158"/>
      <c r="M1489" s="158"/>
      <c r="N1489" s="158"/>
      <c r="O1489" s="158"/>
      <c r="P1489" s="157"/>
      <c r="Q1489" s="159"/>
      <c r="R1489" s="155" t="str">
        <f ca="1">IF(ISERROR($V1489),"",OFFSET('Smelter Look-up'!$C$4,$V1489-4,0)&amp;"")</f>
        <v/>
      </c>
      <c r="S1489" s="160" t="str">
        <f t="array" aca="1" ref="S1489" ca="1">IF(B1489="","",IF(ISERROR(MATCH($E1489,CL,0)),"Unknown",INDIRECT("'C'!$A$"&amp;MATCH($E1489,CL,0)+1)))</f>
        <v/>
      </c>
      <c r="T1489" s="160" t="str">
        <f t="array" aca="1" ref="T1489" ca="1">IF(B1489="","",IF(ISERROR(MATCH($J1489,SorP!$B$1:$B$6226,0)),"",INDIRECT("'SorP'!$A$"&amp;MATCH($S1489&amp;$J1489,SorP!C:C,0))))</f>
        <v/>
      </c>
      <c r="U1489" s="161"/>
      <c r="V1489" s="151" t="e">
        <f>IF(C1489="",NA(),IF(OR(C1489="Smelter not listed",C1489="Smelter not yet identified"),MATCH($B1489&amp;$D1489,'Smelter Look-up'!$J:$J,0),MATCH($B1489&amp;$C1489,'Smelter Look-up'!$J:$J,0)))</f>
        <v>#N/A</v>
      </c>
      <c r="W1489" s="134"/>
      <c r="X1489" s="134">
        <f t="shared" ca="1" si="16"/>
        <v>0</v>
      </c>
      <c r="Y1489" s="134"/>
      <c r="Z1489" s="134"/>
      <c r="AA1489" s="134"/>
      <c r="AB1489" s="162" t="str">
        <f t="shared" si="17"/>
        <v/>
      </c>
      <c r="AC1489" s="134"/>
      <c r="AD1489" s="134"/>
      <c r="AE1489" s="134"/>
      <c r="AF1489" s="134"/>
      <c r="AG1489" s="134"/>
      <c r="AH1489" s="134"/>
    </row>
    <row r="1490" spans="1:34" ht="12" customHeight="1">
      <c r="A1490" s="160"/>
      <c r="B1490" s="155" t="str">
        <f t="array" ref="B1490">IF(LEN(A1490)=0,"",INDEX('Smelter Look-up'!$A:$A,MATCH($A1490,'Smelter Look-up'!$E:$E,0)))</f>
        <v/>
      </c>
      <c r="C1490" s="158" t="str">
        <f t="array" ref="C1490">IF(LEN(A1490)=0,"",INDEX('Smelter Look-up'!$C:$C,MATCH($A1490,'Smelter Look-up'!$E:$E,0)))</f>
        <v/>
      </c>
      <c r="D1490" s="155"/>
      <c r="E1490" s="155" t="str">
        <f ca="1">IF(ISERROR($V1490),"",OFFSET('Smelter Look-up'!$D$4,$V1490-4,0)&amp;"")</f>
        <v/>
      </c>
      <c r="F1490" s="155" t="str">
        <f ca="1">IF(ISERROR($V1490),"",OFFSET('Smelter Look-up'!$E$4,$V1490-4,0))</f>
        <v/>
      </c>
      <c r="G1490" s="155" t="str">
        <f ca="1">IF(C1490=$X$4,IF(ISERROR($V1490),"Enter smelter details","RMI"),IF(ISERROR($V1490),"",OFFSET('Smelter Look-up'!$F$4,$V1490-4,0)))</f>
        <v/>
      </c>
      <c r="H1490" s="156" t="str">
        <f ca="1">IF(ISERROR($V1490),"",OFFSET('Smelter Look-up'!$G$4,$V1490-4,0))</f>
        <v/>
      </c>
      <c r="I1490" s="157" t="str">
        <f ca="1">IF(ISERROR($V1490),"",OFFSET('Smelter Look-up'!$H$4,$V1490-4,0))</f>
        <v/>
      </c>
      <c r="J1490" s="157" t="str">
        <f ca="1">IF(ISERROR($V1490),"",OFFSET('Smelter Look-up'!$I$4,$V1490-4,0))</f>
        <v/>
      </c>
      <c r="K1490" s="158"/>
      <c r="L1490" s="158"/>
      <c r="M1490" s="158"/>
      <c r="N1490" s="158"/>
      <c r="O1490" s="158"/>
      <c r="P1490" s="157"/>
      <c r="Q1490" s="159"/>
      <c r="R1490" s="155" t="str">
        <f ca="1">IF(ISERROR($V1490),"",OFFSET('Smelter Look-up'!$C$4,$V1490-4,0)&amp;"")</f>
        <v/>
      </c>
      <c r="S1490" s="160" t="str">
        <f t="array" aca="1" ref="S1490" ca="1">IF(B1490="","",IF(ISERROR(MATCH($E1490,CL,0)),"Unknown",INDIRECT("'C'!$A$"&amp;MATCH($E1490,CL,0)+1)))</f>
        <v/>
      </c>
      <c r="T1490" s="160" t="str">
        <f t="array" aca="1" ref="T1490" ca="1">IF(B1490="","",IF(ISERROR(MATCH($J1490,SorP!$B$1:$B$6226,0)),"",INDIRECT("'SorP'!$A$"&amp;MATCH($S1490&amp;$J1490,SorP!C:C,0))))</f>
        <v/>
      </c>
      <c r="U1490" s="161"/>
      <c r="V1490" s="151" t="e">
        <f>IF(C1490="",NA(),IF(OR(C1490="Smelter not listed",C1490="Smelter not yet identified"),MATCH($B1490&amp;$D1490,'Smelter Look-up'!$J:$J,0),MATCH($B1490&amp;$C1490,'Smelter Look-up'!$J:$J,0)))</f>
        <v>#N/A</v>
      </c>
      <c r="W1490" s="134"/>
      <c r="X1490" s="134">
        <f t="shared" ca="1" si="16"/>
        <v>0</v>
      </c>
      <c r="Y1490" s="134"/>
      <c r="Z1490" s="134"/>
      <c r="AA1490" s="134"/>
      <c r="AB1490" s="162" t="str">
        <f t="shared" si="17"/>
        <v/>
      </c>
      <c r="AC1490" s="134"/>
      <c r="AD1490" s="134"/>
      <c r="AE1490" s="134"/>
      <c r="AF1490" s="134"/>
      <c r="AG1490" s="134"/>
      <c r="AH1490" s="134"/>
    </row>
    <row r="1491" spans="1:34" ht="12" customHeight="1">
      <c r="A1491" s="160"/>
      <c r="B1491" s="155" t="str">
        <f t="array" ref="B1491">IF(LEN(A1491)=0,"",INDEX('Smelter Look-up'!$A:$A,MATCH($A1491,'Smelter Look-up'!$E:$E,0)))</f>
        <v/>
      </c>
      <c r="C1491" s="158" t="str">
        <f t="array" ref="C1491">IF(LEN(A1491)=0,"",INDEX('Smelter Look-up'!$C:$C,MATCH($A1491,'Smelter Look-up'!$E:$E,0)))</f>
        <v/>
      </c>
      <c r="D1491" s="155"/>
      <c r="E1491" s="155" t="str">
        <f ca="1">IF(ISERROR($V1491),"",OFFSET('Smelter Look-up'!$D$4,$V1491-4,0)&amp;"")</f>
        <v/>
      </c>
      <c r="F1491" s="155" t="str">
        <f ca="1">IF(ISERROR($V1491),"",OFFSET('Smelter Look-up'!$E$4,$V1491-4,0))</f>
        <v/>
      </c>
      <c r="G1491" s="155" t="str">
        <f ca="1">IF(C1491=$X$4,IF(ISERROR($V1491),"Enter smelter details","RMI"),IF(ISERROR($V1491),"",OFFSET('Smelter Look-up'!$F$4,$V1491-4,0)))</f>
        <v/>
      </c>
      <c r="H1491" s="156" t="str">
        <f ca="1">IF(ISERROR($V1491),"",OFFSET('Smelter Look-up'!$G$4,$V1491-4,0))</f>
        <v/>
      </c>
      <c r="I1491" s="157" t="str">
        <f ca="1">IF(ISERROR($V1491),"",OFFSET('Smelter Look-up'!$H$4,$V1491-4,0))</f>
        <v/>
      </c>
      <c r="J1491" s="157" t="str">
        <f ca="1">IF(ISERROR($V1491),"",OFFSET('Smelter Look-up'!$I$4,$V1491-4,0))</f>
        <v/>
      </c>
      <c r="K1491" s="158"/>
      <c r="L1491" s="158"/>
      <c r="M1491" s="158"/>
      <c r="N1491" s="158"/>
      <c r="O1491" s="158"/>
      <c r="P1491" s="157"/>
      <c r="Q1491" s="159"/>
      <c r="R1491" s="155" t="str">
        <f ca="1">IF(ISERROR($V1491),"",OFFSET('Smelter Look-up'!$C$4,$V1491-4,0)&amp;"")</f>
        <v/>
      </c>
      <c r="S1491" s="160" t="str">
        <f t="array" aca="1" ref="S1491" ca="1">IF(B1491="","",IF(ISERROR(MATCH($E1491,CL,0)),"Unknown",INDIRECT("'C'!$A$"&amp;MATCH($E1491,CL,0)+1)))</f>
        <v/>
      </c>
      <c r="T1491" s="160" t="str">
        <f t="array" aca="1" ref="T1491" ca="1">IF(B1491="","",IF(ISERROR(MATCH($J1491,SorP!$B$1:$B$6226,0)),"",INDIRECT("'SorP'!$A$"&amp;MATCH($S1491&amp;$J1491,SorP!C:C,0))))</f>
        <v/>
      </c>
      <c r="U1491" s="161"/>
      <c r="V1491" s="151" t="e">
        <f>IF(C1491="",NA(),IF(OR(C1491="Smelter not listed",C1491="Smelter not yet identified"),MATCH($B1491&amp;$D1491,'Smelter Look-up'!$J:$J,0),MATCH($B1491&amp;$C1491,'Smelter Look-up'!$J:$J,0)))</f>
        <v>#N/A</v>
      </c>
      <c r="W1491" s="134"/>
      <c r="X1491" s="134">
        <f t="shared" ca="1" si="16"/>
        <v>0</v>
      </c>
      <c r="Y1491" s="134"/>
      <c r="Z1491" s="134"/>
      <c r="AA1491" s="134"/>
      <c r="AB1491" s="162" t="str">
        <f t="shared" si="17"/>
        <v/>
      </c>
      <c r="AC1491" s="134"/>
      <c r="AD1491" s="134"/>
      <c r="AE1491" s="134"/>
      <c r="AF1491" s="134"/>
      <c r="AG1491" s="134"/>
      <c r="AH1491" s="134"/>
    </row>
    <row r="1492" spans="1:34" ht="12" customHeight="1">
      <c r="A1492" s="160"/>
      <c r="B1492" s="155" t="str">
        <f t="array" ref="B1492">IF(LEN(A1492)=0,"",INDEX('Smelter Look-up'!$A:$A,MATCH($A1492,'Smelter Look-up'!$E:$E,0)))</f>
        <v/>
      </c>
      <c r="C1492" s="158" t="str">
        <f t="array" ref="C1492">IF(LEN(A1492)=0,"",INDEX('Smelter Look-up'!$C:$C,MATCH($A1492,'Smelter Look-up'!$E:$E,0)))</f>
        <v/>
      </c>
      <c r="D1492" s="155"/>
      <c r="E1492" s="155" t="str">
        <f ca="1">IF(ISERROR($V1492),"",OFFSET('Smelter Look-up'!$D$4,$V1492-4,0)&amp;"")</f>
        <v/>
      </c>
      <c r="F1492" s="155" t="str">
        <f ca="1">IF(ISERROR($V1492),"",OFFSET('Smelter Look-up'!$E$4,$V1492-4,0))</f>
        <v/>
      </c>
      <c r="G1492" s="155" t="str">
        <f ca="1">IF(C1492=$X$4,IF(ISERROR($V1492),"Enter smelter details","RMI"),IF(ISERROR($V1492),"",OFFSET('Smelter Look-up'!$F$4,$V1492-4,0)))</f>
        <v/>
      </c>
      <c r="H1492" s="156" t="str">
        <f ca="1">IF(ISERROR($V1492),"",OFFSET('Smelter Look-up'!$G$4,$V1492-4,0))</f>
        <v/>
      </c>
      <c r="I1492" s="157" t="str">
        <f ca="1">IF(ISERROR($V1492),"",OFFSET('Smelter Look-up'!$H$4,$V1492-4,0))</f>
        <v/>
      </c>
      <c r="J1492" s="157" t="str">
        <f ca="1">IF(ISERROR($V1492),"",OFFSET('Smelter Look-up'!$I$4,$V1492-4,0))</f>
        <v/>
      </c>
      <c r="K1492" s="158"/>
      <c r="L1492" s="158"/>
      <c r="M1492" s="158"/>
      <c r="N1492" s="158"/>
      <c r="O1492" s="158"/>
      <c r="P1492" s="157"/>
      <c r="Q1492" s="159"/>
      <c r="R1492" s="155" t="str">
        <f ca="1">IF(ISERROR($V1492),"",OFFSET('Smelter Look-up'!$C$4,$V1492-4,0)&amp;"")</f>
        <v/>
      </c>
      <c r="S1492" s="160" t="str">
        <f t="array" aca="1" ref="S1492" ca="1">IF(B1492="","",IF(ISERROR(MATCH($E1492,CL,0)),"Unknown",INDIRECT("'C'!$A$"&amp;MATCH($E1492,CL,0)+1)))</f>
        <v/>
      </c>
      <c r="T1492" s="160" t="str">
        <f t="array" aca="1" ref="T1492" ca="1">IF(B1492="","",IF(ISERROR(MATCH($J1492,SorP!$B$1:$B$6226,0)),"",INDIRECT("'SorP'!$A$"&amp;MATCH($S1492&amp;$J1492,SorP!C:C,0))))</f>
        <v/>
      </c>
      <c r="U1492" s="161"/>
      <c r="V1492" s="151" t="e">
        <f>IF(C1492="",NA(),IF(OR(C1492="Smelter not listed",C1492="Smelter not yet identified"),MATCH($B1492&amp;$D1492,'Smelter Look-up'!$J:$J,0),MATCH($B1492&amp;$C1492,'Smelter Look-up'!$J:$J,0)))</f>
        <v>#N/A</v>
      </c>
      <c r="W1492" s="134"/>
      <c r="X1492" s="134">
        <f t="shared" ca="1" si="16"/>
        <v>0</v>
      </c>
      <c r="Y1492" s="134"/>
      <c r="Z1492" s="134"/>
      <c r="AA1492" s="134"/>
      <c r="AB1492" s="162" t="str">
        <f t="shared" si="17"/>
        <v/>
      </c>
      <c r="AC1492" s="134"/>
      <c r="AD1492" s="134"/>
      <c r="AE1492" s="134"/>
      <c r="AF1492" s="134"/>
      <c r="AG1492" s="134"/>
      <c r="AH1492" s="134"/>
    </row>
    <row r="1493" spans="1:34" ht="12" customHeight="1">
      <c r="A1493" s="160"/>
      <c r="B1493" s="155" t="str">
        <f t="array" ref="B1493">IF(LEN(A1493)=0,"",INDEX('Smelter Look-up'!$A:$A,MATCH($A1493,'Smelter Look-up'!$E:$E,0)))</f>
        <v/>
      </c>
      <c r="C1493" s="158" t="str">
        <f t="array" ref="C1493">IF(LEN(A1493)=0,"",INDEX('Smelter Look-up'!$C:$C,MATCH($A1493,'Smelter Look-up'!$E:$E,0)))</f>
        <v/>
      </c>
      <c r="D1493" s="155"/>
      <c r="E1493" s="155" t="str">
        <f ca="1">IF(ISERROR($V1493),"",OFFSET('Smelter Look-up'!$D$4,$V1493-4,0)&amp;"")</f>
        <v/>
      </c>
      <c r="F1493" s="155" t="str">
        <f ca="1">IF(ISERROR($V1493),"",OFFSET('Smelter Look-up'!$E$4,$V1493-4,0))</f>
        <v/>
      </c>
      <c r="G1493" s="155" t="str">
        <f ca="1">IF(C1493=$X$4,IF(ISERROR($V1493),"Enter smelter details","RMI"),IF(ISERROR($V1493),"",OFFSET('Smelter Look-up'!$F$4,$V1493-4,0)))</f>
        <v/>
      </c>
      <c r="H1493" s="156" t="str">
        <f ca="1">IF(ISERROR($V1493),"",OFFSET('Smelter Look-up'!$G$4,$V1493-4,0))</f>
        <v/>
      </c>
      <c r="I1493" s="157" t="str">
        <f ca="1">IF(ISERROR($V1493),"",OFFSET('Smelter Look-up'!$H$4,$V1493-4,0))</f>
        <v/>
      </c>
      <c r="J1493" s="157" t="str">
        <f ca="1">IF(ISERROR($V1493),"",OFFSET('Smelter Look-up'!$I$4,$V1493-4,0))</f>
        <v/>
      </c>
      <c r="K1493" s="158"/>
      <c r="L1493" s="158"/>
      <c r="M1493" s="158"/>
      <c r="N1493" s="158"/>
      <c r="O1493" s="158"/>
      <c r="P1493" s="157"/>
      <c r="Q1493" s="159"/>
      <c r="R1493" s="155" t="str">
        <f ca="1">IF(ISERROR($V1493),"",OFFSET('Smelter Look-up'!$C$4,$V1493-4,0)&amp;"")</f>
        <v/>
      </c>
      <c r="S1493" s="160" t="str">
        <f t="array" aca="1" ref="S1493" ca="1">IF(B1493="","",IF(ISERROR(MATCH($E1493,CL,0)),"Unknown",INDIRECT("'C'!$A$"&amp;MATCH($E1493,CL,0)+1)))</f>
        <v/>
      </c>
      <c r="T1493" s="160" t="str">
        <f t="array" aca="1" ref="T1493" ca="1">IF(B1493="","",IF(ISERROR(MATCH($J1493,SorP!$B$1:$B$6226,0)),"",INDIRECT("'SorP'!$A$"&amp;MATCH($S1493&amp;$J1493,SorP!C:C,0))))</f>
        <v/>
      </c>
      <c r="U1493" s="161"/>
      <c r="V1493" s="151" t="e">
        <f>IF(C1493="",NA(),IF(OR(C1493="Smelter not listed",C1493="Smelter not yet identified"),MATCH($B1493&amp;$D1493,'Smelter Look-up'!$J:$J,0),MATCH($B1493&amp;$C1493,'Smelter Look-up'!$J:$J,0)))</f>
        <v>#N/A</v>
      </c>
      <c r="W1493" s="134"/>
      <c r="X1493" s="134">
        <f t="shared" ca="1" si="16"/>
        <v>0</v>
      </c>
      <c r="Y1493" s="134"/>
      <c r="Z1493" s="134"/>
      <c r="AA1493" s="134"/>
      <c r="AB1493" s="162" t="str">
        <f t="shared" si="17"/>
        <v/>
      </c>
      <c r="AC1493" s="134"/>
      <c r="AD1493" s="134"/>
      <c r="AE1493" s="134"/>
      <c r="AF1493" s="134"/>
      <c r="AG1493" s="134"/>
      <c r="AH1493" s="134"/>
    </row>
    <row r="1494" spans="1:34" ht="12" customHeight="1">
      <c r="A1494" s="160"/>
      <c r="B1494" s="155" t="str">
        <f t="array" ref="B1494">IF(LEN(A1494)=0,"",INDEX('Smelter Look-up'!$A:$A,MATCH($A1494,'Smelter Look-up'!$E:$E,0)))</f>
        <v/>
      </c>
      <c r="C1494" s="158" t="str">
        <f t="array" ref="C1494">IF(LEN(A1494)=0,"",INDEX('Smelter Look-up'!$C:$C,MATCH($A1494,'Smelter Look-up'!$E:$E,0)))</f>
        <v/>
      </c>
      <c r="D1494" s="155"/>
      <c r="E1494" s="155" t="str">
        <f ca="1">IF(ISERROR($V1494),"",OFFSET('Smelter Look-up'!$D$4,$V1494-4,0)&amp;"")</f>
        <v/>
      </c>
      <c r="F1494" s="155" t="str">
        <f ca="1">IF(ISERROR($V1494),"",OFFSET('Smelter Look-up'!$E$4,$V1494-4,0))</f>
        <v/>
      </c>
      <c r="G1494" s="155" t="str">
        <f ca="1">IF(C1494=$X$4,IF(ISERROR($V1494),"Enter smelter details","RMI"),IF(ISERROR($V1494),"",OFFSET('Smelter Look-up'!$F$4,$V1494-4,0)))</f>
        <v/>
      </c>
      <c r="H1494" s="156" t="str">
        <f ca="1">IF(ISERROR($V1494),"",OFFSET('Smelter Look-up'!$G$4,$V1494-4,0))</f>
        <v/>
      </c>
      <c r="I1494" s="157" t="str">
        <f ca="1">IF(ISERROR($V1494),"",OFFSET('Smelter Look-up'!$H$4,$V1494-4,0))</f>
        <v/>
      </c>
      <c r="J1494" s="157" t="str">
        <f ca="1">IF(ISERROR($V1494),"",OFFSET('Smelter Look-up'!$I$4,$V1494-4,0))</f>
        <v/>
      </c>
      <c r="K1494" s="158"/>
      <c r="L1494" s="158"/>
      <c r="M1494" s="158"/>
      <c r="N1494" s="158"/>
      <c r="O1494" s="158"/>
      <c r="P1494" s="157"/>
      <c r="Q1494" s="159"/>
      <c r="R1494" s="155" t="str">
        <f ca="1">IF(ISERROR($V1494),"",OFFSET('Smelter Look-up'!$C$4,$V1494-4,0)&amp;"")</f>
        <v/>
      </c>
      <c r="S1494" s="160" t="str">
        <f t="array" aca="1" ref="S1494" ca="1">IF(B1494="","",IF(ISERROR(MATCH($E1494,CL,0)),"Unknown",INDIRECT("'C'!$A$"&amp;MATCH($E1494,CL,0)+1)))</f>
        <v/>
      </c>
      <c r="T1494" s="160" t="str">
        <f t="array" aca="1" ref="T1494" ca="1">IF(B1494="","",IF(ISERROR(MATCH($J1494,SorP!$B$1:$B$6226,0)),"",INDIRECT("'SorP'!$A$"&amp;MATCH($S1494&amp;$J1494,SorP!C:C,0))))</f>
        <v/>
      </c>
      <c r="U1494" s="161"/>
      <c r="V1494" s="151" t="e">
        <f>IF(C1494="",NA(),IF(OR(C1494="Smelter not listed",C1494="Smelter not yet identified"),MATCH($B1494&amp;$D1494,'Smelter Look-up'!$J:$J,0),MATCH($B1494&amp;$C1494,'Smelter Look-up'!$J:$J,0)))</f>
        <v>#N/A</v>
      </c>
      <c r="W1494" s="134"/>
      <c r="X1494" s="134">
        <f t="shared" ca="1" si="16"/>
        <v>0</v>
      </c>
      <c r="Y1494" s="134"/>
      <c r="Z1494" s="134"/>
      <c r="AA1494" s="134"/>
      <c r="AB1494" s="162" t="str">
        <f t="shared" si="17"/>
        <v/>
      </c>
      <c r="AC1494" s="134"/>
      <c r="AD1494" s="134"/>
      <c r="AE1494" s="134"/>
      <c r="AF1494" s="134"/>
      <c r="AG1494" s="134"/>
      <c r="AH1494" s="134"/>
    </row>
    <row r="1495" spans="1:34" ht="12" customHeight="1">
      <c r="A1495" s="160"/>
      <c r="B1495" s="155" t="str">
        <f t="array" ref="B1495">IF(LEN(A1495)=0,"",INDEX('Smelter Look-up'!$A:$A,MATCH($A1495,'Smelter Look-up'!$E:$E,0)))</f>
        <v/>
      </c>
      <c r="C1495" s="158" t="str">
        <f t="array" ref="C1495">IF(LEN(A1495)=0,"",INDEX('Smelter Look-up'!$C:$C,MATCH($A1495,'Smelter Look-up'!$E:$E,0)))</f>
        <v/>
      </c>
      <c r="D1495" s="155"/>
      <c r="E1495" s="155" t="str">
        <f ca="1">IF(ISERROR($V1495),"",OFFSET('Smelter Look-up'!$D$4,$V1495-4,0)&amp;"")</f>
        <v/>
      </c>
      <c r="F1495" s="155" t="str">
        <f ca="1">IF(ISERROR($V1495),"",OFFSET('Smelter Look-up'!$E$4,$V1495-4,0))</f>
        <v/>
      </c>
      <c r="G1495" s="155" t="str">
        <f ca="1">IF(C1495=$X$4,IF(ISERROR($V1495),"Enter smelter details","RMI"),IF(ISERROR($V1495),"",OFFSET('Smelter Look-up'!$F$4,$V1495-4,0)))</f>
        <v/>
      </c>
      <c r="H1495" s="156" t="str">
        <f ca="1">IF(ISERROR($V1495),"",OFFSET('Smelter Look-up'!$G$4,$V1495-4,0))</f>
        <v/>
      </c>
      <c r="I1495" s="157" t="str">
        <f ca="1">IF(ISERROR($V1495),"",OFFSET('Smelter Look-up'!$H$4,$V1495-4,0))</f>
        <v/>
      </c>
      <c r="J1495" s="157" t="str">
        <f ca="1">IF(ISERROR($V1495),"",OFFSET('Smelter Look-up'!$I$4,$V1495-4,0))</f>
        <v/>
      </c>
      <c r="K1495" s="158"/>
      <c r="L1495" s="158"/>
      <c r="M1495" s="158"/>
      <c r="N1495" s="158"/>
      <c r="O1495" s="158"/>
      <c r="P1495" s="157"/>
      <c r="Q1495" s="159"/>
      <c r="R1495" s="155" t="str">
        <f ca="1">IF(ISERROR($V1495),"",OFFSET('Smelter Look-up'!$C$4,$V1495-4,0)&amp;"")</f>
        <v/>
      </c>
      <c r="S1495" s="160" t="str">
        <f t="array" aca="1" ref="S1495" ca="1">IF(B1495="","",IF(ISERROR(MATCH($E1495,CL,0)),"Unknown",INDIRECT("'C'!$A$"&amp;MATCH($E1495,CL,0)+1)))</f>
        <v/>
      </c>
      <c r="T1495" s="160" t="str">
        <f t="array" aca="1" ref="T1495" ca="1">IF(B1495="","",IF(ISERROR(MATCH($J1495,SorP!$B$1:$B$6226,0)),"",INDIRECT("'SorP'!$A$"&amp;MATCH($S1495&amp;$J1495,SorP!C:C,0))))</f>
        <v/>
      </c>
      <c r="U1495" s="161"/>
      <c r="V1495" s="151" t="e">
        <f>IF(C1495="",NA(),IF(OR(C1495="Smelter not listed",C1495="Smelter not yet identified"),MATCH($B1495&amp;$D1495,'Smelter Look-up'!$J:$J,0),MATCH($B1495&amp;$C1495,'Smelter Look-up'!$J:$J,0)))</f>
        <v>#N/A</v>
      </c>
      <c r="W1495" s="134"/>
      <c r="X1495" s="134">
        <f t="shared" ca="1" si="16"/>
        <v>0</v>
      </c>
      <c r="Y1495" s="134"/>
      <c r="Z1495" s="134"/>
      <c r="AA1495" s="134"/>
      <c r="AB1495" s="162" t="str">
        <f t="shared" si="17"/>
        <v/>
      </c>
      <c r="AC1495" s="134"/>
      <c r="AD1495" s="134"/>
      <c r="AE1495" s="134"/>
      <c r="AF1495" s="134"/>
      <c r="AG1495" s="134"/>
      <c r="AH1495" s="134"/>
    </row>
    <row r="1496" spans="1:34" ht="12" customHeight="1">
      <c r="A1496" s="160"/>
      <c r="B1496" s="155" t="str">
        <f t="array" ref="B1496">IF(LEN(A1496)=0,"",INDEX('Smelter Look-up'!$A:$A,MATCH($A1496,'Smelter Look-up'!$E:$E,0)))</f>
        <v/>
      </c>
      <c r="C1496" s="158" t="str">
        <f t="array" ref="C1496">IF(LEN(A1496)=0,"",INDEX('Smelter Look-up'!$C:$C,MATCH($A1496,'Smelter Look-up'!$E:$E,0)))</f>
        <v/>
      </c>
      <c r="D1496" s="155"/>
      <c r="E1496" s="155" t="str">
        <f ca="1">IF(ISERROR($V1496),"",OFFSET('Smelter Look-up'!$D$4,$V1496-4,0)&amp;"")</f>
        <v/>
      </c>
      <c r="F1496" s="155" t="str">
        <f ca="1">IF(ISERROR($V1496),"",OFFSET('Smelter Look-up'!$E$4,$V1496-4,0))</f>
        <v/>
      </c>
      <c r="G1496" s="155" t="str">
        <f ca="1">IF(C1496=$X$4,IF(ISERROR($V1496),"Enter smelter details","RMI"),IF(ISERROR($V1496),"",OFFSET('Smelter Look-up'!$F$4,$V1496-4,0)))</f>
        <v/>
      </c>
      <c r="H1496" s="156" t="str">
        <f ca="1">IF(ISERROR($V1496),"",OFFSET('Smelter Look-up'!$G$4,$V1496-4,0))</f>
        <v/>
      </c>
      <c r="I1496" s="157" t="str">
        <f ca="1">IF(ISERROR($V1496),"",OFFSET('Smelter Look-up'!$H$4,$V1496-4,0))</f>
        <v/>
      </c>
      <c r="J1496" s="157" t="str">
        <f ca="1">IF(ISERROR($V1496),"",OFFSET('Smelter Look-up'!$I$4,$V1496-4,0))</f>
        <v/>
      </c>
      <c r="K1496" s="158"/>
      <c r="L1496" s="158"/>
      <c r="M1496" s="158"/>
      <c r="N1496" s="158"/>
      <c r="O1496" s="158"/>
      <c r="P1496" s="157"/>
      <c r="Q1496" s="159"/>
      <c r="R1496" s="155" t="str">
        <f ca="1">IF(ISERROR($V1496),"",OFFSET('Smelter Look-up'!$C$4,$V1496-4,0)&amp;"")</f>
        <v/>
      </c>
      <c r="S1496" s="160" t="str">
        <f t="array" aca="1" ref="S1496" ca="1">IF(B1496="","",IF(ISERROR(MATCH($E1496,CL,0)),"Unknown",INDIRECT("'C'!$A$"&amp;MATCH($E1496,CL,0)+1)))</f>
        <v/>
      </c>
      <c r="T1496" s="160" t="str">
        <f t="array" aca="1" ref="T1496" ca="1">IF(B1496="","",IF(ISERROR(MATCH($J1496,SorP!$B$1:$B$6226,0)),"",INDIRECT("'SorP'!$A$"&amp;MATCH($S1496&amp;$J1496,SorP!C:C,0))))</f>
        <v/>
      </c>
      <c r="U1496" s="161"/>
      <c r="V1496" s="151" t="e">
        <f>IF(C1496="",NA(),IF(OR(C1496="Smelter not listed",C1496="Smelter not yet identified"),MATCH($B1496&amp;$D1496,'Smelter Look-up'!$J:$J,0),MATCH($B1496&amp;$C1496,'Smelter Look-up'!$J:$J,0)))</f>
        <v>#N/A</v>
      </c>
      <c r="W1496" s="134"/>
      <c r="X1496" s="134">
        <f t="shared" ca="1" si="16"/>
        <v>0</v>
      </c>
      <c r="Y1496" s="134"/>
      <c r="Z1496" s="134"/>
      <c r="AA1496" s="134"/>
      <c r="AB1496" s="162" t="str">
        <f t="shared" si="17"/>
        <v/>
      </c>
      <c r="AC1496" s="134"/>
      <c r="AD1496" s="134"/>
      <c r="AE1496" s="134"/>
      <c r="AF1496" s="134"/>
      <c r="AG1496" s="134"/>
      <c r="AH1496" s="134"/>
    </row>
    <row r="1497" spans="1:34" ht="12" customHeight="1">
      <c r="A1497" s="160"/>
      <c r="B1497" s="155" t="str">
        <f t="array" ref="B1497">IF(LEN(A1497)=0,"",INDEX('Smelter Look-up'!$A:$A,MATCH($A1497,'Smelter Look-up'!$E:$E,0)))</f>
        <v/>
      </c>
      <c r="C1497" s="158" t="str">
        <f t="array" ref="C1497">IF(LEN(A1497)=0,"",INDEX('Smelter Look-up'!$C:$C,MATCH($A1497,'Smelter Look-up'!$E:$E,0)))</f>
        <v/>
      </c>
      <c r="D1497" s="155"/>
      <c r="E1497" s="155" t="str">
        <f ca="1">IF(ISERROR($V1497),"",OFFSET('Smelter Look-up'!$D$4,$V1497-4,0)&amp;"")</f>
        <v/>
      </c>
      <c r="F1497" s="155" t="str">
        <f ca="1">IF(ISERROR($V1497),"",OFFSET('Smelter Look-up'!$E$4,$V1497-4,0))</f>
        <v/>
      </c>
      <c r="G1497" s="155" t="str">
        <f ca="1">IF(C1497=$X$4,IF(ISERROR($V1497),"Enter smelter details","RMI"),IF(ISERROR($V1497),"",OFFSET('Smelter Look-up'!$F$4,$V1497-4,0)))</f>
        <v/>
      </c>
      <c r="H1497" s="156" t="str">
        <f ca="1">IF(ISERROR($V1497),"",OFFSET('Smelter Look-up'!$G$4,$V1497-4,0))</f>
        <v/>
      </c>
      <c r="I1497" s="157" t="str">
        <f ca="1">IF(ISERROR($V1497),"",OFFSET('Smelter Look-up'!$H$4,$V1497-4,0))</f>
        <v/>
      </c>
      <c r="J1497" s="157" t="str">
        <f ca="1">IF(ISERROR($V1497),"",OFFSET('Smelter Look-up'!$I$4,$V1497-4,0))</f>
        <v/>
      </c>
      <c r="K1497" s="158"/>
      <c r="L1497" s="158"/>
      <c r="M1497" s="158"/>
      <c r="N1497" s="158"/>
      <c r="O1497" s="158"/>
      <c r="P1497" s="157"/>
      <c r="Q1497" s="159"/>
      <c r="R1497" s="155" t="str">
        <f ca="1">IF(ISERROR($V1497),"",OFFSET('Smelter Look-up'!$C$4,$V1497-4,0)&amp;"")</f>
        <v/>
      </c>
      <c r="S1497" s="160" t="str">
        <f t="array" aca="1" ref="S1497" ca="1">IF(B1497="","",IF(ISERROR(MATCH($E1497,CL,0)),"Unknown",INDIRECT("'C'!$A$"&amp;MATCH($E1497,CL,0)+1)))</f>
        <v/>
      </c>
      <c r="T1497" s="160" t="str">
        <f t="array" aca="1" ref="T1497" ca="1">IF(B1497="","",IF(ISERROR(MATCH($J1497,SorP!$B$1:$B$6226,0)),"",INDIRECT("'SorP'!$A$"&amp;MATCH($S1497&amp;$J1497,SorP!C:C,0))))</f>
        <v/>
      </c>
      <c r="U1497" s="161"/>
      <c r="V1497" s="151" t="e">
        <f>IF(C1497="",NA(),IF(OR(C1497="Smelter not listed",C1497="Smelter not yet identified"),MATCH($B1497&amp;$D1497,'Smelter Look-up'!$J:$J,0),MATCH($B1497&amp;$C1497,'Smelter Look-up'!$J:$J,0)))</f>
        <v>#N/A</v>
      </c>
      <c r="W1497" s="134"/>
      <c r="X1497" s="134">
        <f t="shared" ca="1" si="16"/>
        <v>0</v>
      </c>
      <c r="Y1497" s="134"/>
      <c r="Z1497" s="134"/>
      <c r="AA1497" s="134"/>
      <c r="AB1497" s="162" t="str">
        <f t="shared" si="17"/>
        <v/>
      </c>
      <c r="AC1497" s="134"/>
      <c r="AD1497" s="134"/>
      <c r="AE1497" s="134"/>
      <c r="AF1497" s="134"/>
      <c r="AG1497" s="134"/>
      <c r="AH1497" s="134"/>
    </row>
    <row r="1498" spans="1:34" ht="12" customHeight="1">
      <c r="A1498" s="160"/>
      <c r="B1498" s="155" t="str">
        <f t="array" ref="B1498">IF(LEN(A1498)=0,"",INDEX('Smelter Look-up'!$A:$A,MATCH($A1498,'Smelter Look-up'!$E:$E,0)))</f>
        <v/>
      </c>
      <c r="C1498" s="158" t="str">
        <f t="array" ref="C1498">IF(LEN(A1498)=0,"",INDEX('Smelter Look-up'!$C:$C,MATCH($A1498,'Smelter Look-up'!$E:$E,0)))</f>
        <v/>
      </c>
      <c r="D1498" s="155"/>
      <c r="E1498" s="155" t="str">
        <f ca="1">IF(ISERROR($V1498),"",OFFSET('Smelter Look-up'!$D$4,$V1498-4,0)&amp;"")</f>
        <v/>
      </c>
      <c r="F1498" s="155" t="str">
        <f ca="1">IF(ISERROR($V1498),"",OFFSET('Smelter Look-up'!$E$4,$V1498-4,0))</f>
        <v/>
      </c>
      <c r="G1498" s="155" t="str">
        <f ca="1">IF(C1498=$X$4,IF(ISERROR($V1498),"Enter smelter details","RMI"),IF(ISERROR($V1498),"",OFFSET('Smelter Look-up'!$F$4,$V1498-4,0)))</f>
        <v/>
      </c>
      <c r="H1498" s="156" t="str">
        <f ca="1">IF(ISERROR($V1498),"",OFFSET('Smelter Look-up'!$G$4,$V1498-4,0))</f>
        <v/>
      </c>
      <c r="I1498" s="157" t="str">
        <f ca="1">IF(ISERROR($V1498),"",OFFSET('Smelter Look-up'!$H$4,$V1498-4,0))</f>
        <v/>
      </c>
      <c r="J1498" s="157" t="str">
        <f ca="1">IF(ISERROR($V1498),"",OFFSET('Smelter Look-up'!$I$4,$V1498-4,0))</f>
        <v/>
      </c>
      <c r="K1498" s="158"/>
      <c r="L1498" s="158"/>
      <c r="M1498" s="158"/>
      <c r="N1498" s="158"/>
      <c r="O1498" s="158"/>
      <c r="P1498" s="157"/>
      <c r="Q1498" s="159"/>
      <c r="R1498" s="155" t="str">
        <f ca="1">IF(ISERROR($V1498),"",OFFSET('Smelter Look-up'!$C$4,$V1498-4,0)&amp;"")</f>
        <v/>
      </c>
      <c r="S1498" s="160" t="str">
        <f t="array" aca="1" ref="S1498" ca="1">IF(B1498="","",IF(ISERROR(MATCH($E1498,CL,0)),"Unknown",INDIRECT("'C'!$A$"&amp;MATCH($E1498,CL,0)+1)))</f>
        <v/>
      </c>
      <c r="T1498" s="160" t="str">
        <f t="array" aca="1" ref="T1498" ca="1">IF(B1498="","",IF(ISERROR(MATCH($J1498,SorP!$B$1:$B$6226,0)),"",INDIRECT("'SorP'!$A$"&amp;MATCH($S1498&amp;$J1498,SorP!C:C,0))))</f>
        <v/>
      </c>
      <c r="U1498" s="161"/>
      <c r="V1498" s="151" t="e">
        <f>IF(C1498="",NA(),IF(OR(C1498="Smelter not listed",C1498="Smelter not yet identified"),MATCH($B1498&amp;$D1498,'Smelter Look-up'!$J:$J,0),MATCH($B1498&amp;$C1498,'Smelter Look-up'!$J:$J,0)))</f>
        <v>#N/A</v>
      </c>
      <c r="W1498" s="134"/>
      <c r="X1498" s="134">
        <f t="shared" ca="1" si="16"/>
        <v>0</v>
      </c>
      <c r="Y1498" s="134"/>
      <c r="Z1498" s="134"/>
      <c r="AA1498" s="134"/>
      <c r="AB1498" s="162" t="str">
        <f t="shared" si="17"/>
        <v/>
      </c>
      <c r="AC1498" s="134"/>
      <c r="AD1498" s="134"/>
      <c r="AE1498" s="134"/>
      <c r="AF1498" s="134"/>
      <c r="AG1498" s="134"/>
      <c r="AH1498" s="134"/>
    </row>
    <row r="1499" spans="1:34" ht="12" customHeight="1">
      <c r="A1499" s="160"/>
      <c r="B1499" s="155" t="str">
        <f t="array" ref="B1499">IF(LEN(A1499)=0,"",INDEX('Smelter Look-up'!$A:$A,MATCH($A1499,'Smelter Look-up'!$E:$E,0)))</f>
        <v/>
      </c>
      <c r="C1499" s="158" t="str">
        <f t="array" ref="C1499">IF(LEN(A1499)=0,"",INDEX('Smelter Look-up'!$C:$C,MATCH($A1499,'Smelter Look-up'!$E:$E,0)))</f>
        <v/>
      </c>
      <c r="D1499" s="155"/>
      <c r="E1499" s="155" t="str">
        <f ca="1">IF(ISERROR($V1499),"",OFFSET('Smelter Look-up'!$D$4,$V1499-4,0)&amp;"")</f>
        <v/>
      </c>
      <c r="F1499" s="155" t="str">
        <f ca="1">IF(ISERROR($V1499),"",OFFSET('Smelter Look-up'!$E$4,$V1499-4,0))</f>
        <v/>
      </c>
      <c r="G1499" s="155" t="str">
        <f ca="1">IF(C1499=$X$4,IF(ISERROR($V1499),"Enter smelter details","RMI"),IF(ISERROR($V1499),"",OFFSET('Smelter Look-up'!$F$4,$V1499-4,0)))</f>
        <v/>
      </c>
      <c r="H1499" s="156" t="str">
        <f ca="1">IF(ISERROR($V1499),"",OFFSET('Smelter Look-up'!$G$4,$V1499-4,0))</f>
        <v/>
      </c>
      <c r="I1499" s="157" t="str">
        <f ca="1">IF(ISERROR($V1499),"",OFFSET('Smelter Look-up'!$H$4,$V1499-4,0))</f>
        <v/>
      </c>
      <c r="J1499" s="157" t="str">
        <f ca="1">IF(ISERROR($V1499),"",OFFSET('Smelter Look-up'!$I$4,$V1499-4,0))</f>
        <v/>
      </c>
      <c r="K1499" s="158"/>
      <c r="L1499" s="158"/>
      <c r="M1499" s="158"/>
      <c r="N1499" s="158"/>
      <c r="O1499" s="158"/>
      <c r="P1499" s="157"/>
      <c r="Q1499" s="159"/>
      <c r="R1499" s="155" t="str">
        <f ca="1">IF(ISERROR($V1499),"",OFFSET('Smelter Look-up'!$C$4,$V1499-4,0)&amp;"")</f>
        <v/>
      </c>
      <c r="S1499" s="160" t="str">
        <f t="array" aca="1" ref="S1499" ca="1">IF(B1499="","",IF(ISERROR(MATCH($E1499,CL,0)),"Unknown",INDIRECT("'C'!$A$"&amp;MATCH($E1499,CL,0)+1)))</f>
        <v/>
      </c>
      <c r="T1499" s="160" t="str">
        <f t="array" aca="1" ref="T1499" ca="1">IF(B1499="","",IF(ISERROR(MATCH($J1499,SorP!$B$1:$B$6226,0)),"",INDIRECT("'SorP'!$A$"&amp;MATCH($S1499&amp;$J1499,SorP!C:C,0))))</f>
        <v/>
      </c>
      <c r="U1499" s="161"/>
      <c r="V1499" s="151" t="e">
        <f>IF(C1499="",NA(),IF(OR(C1499="Smelter not listed",C1499="Smelter not yet identified"),MATCH($B1499&amp;$D1499,'Smelter Look-up'!$J:$J,0),MATCH($B1499&amp;$C1499,'Smelter Look-up'!$J:$J,0)))</f>
        <v>#N/A</v>
      </c>
      <c r="W1499" s="134"/>
      <c r="X1499" s="134">
        <f t="shared" ca="1" si="16"/>
        <v>0</v>
      </c>
      <c r="Y1499" s="134"/>
      <c r="Z1499" s="134"/>
      <c r="AA1499" s="134"/>
      <c r="AB1499" s="162" t="str">
        <f t="shared" si="17"/>
        <v/>
      </c>
      <c r="AC1499" s="134"/>
      <c r="AD1499" s="134"/>
      <c r="AE1499" s="134"/>
      <c r="AF1499" s="134"/>
      <c r="AG1499" s="134"/>
      <c r="AH1499" s="134"/>
    </row>
    <row r="1500" spans="1:34" ht="12" customHeight="1">
      <c r="A1500" s="160"/>
      <c r="B1500" s="155" t="str">
        <f t="array" ref="B1500">IF(LEN(A1500)=0,"",INDEX('Smelter Look-up'!$A:$A,MATCH($A1500,'Smelter Look-up'!$E:$E,0)))</f>
        <v/>
      </c>
      <c r="C1500" s="158" t="str">
        <f t="array" ref="C1500">IF(LEN(A1500)=0,"",INDEX('Smelter Look-up'!$C:$C,MATCH($A1500,'Smelter Look-up'!$E:$E,0)))</f>
        <v/>
      </c>
      <c r="D1500" s="155"/>
      <c r="E1500" s="155" t="str">
        <f ca="1">IF(ISERROR($V1500),"",OFFSET('Smelter Look-up'!$D$4,$V1500-4,0)&amp;"")</f>
        <v/>
      </c>
      <c r="F1500" s="155" t="str">
        <f ca="1">IF(ISERROR($V1500),"",OFFSET('Smelter Look-up'!$E$4,$V1500-4,0))</f>
        <v/>
      </c>
      <c r="G1500" s="155" t="str">
        <f ca="1">IF(C1500=$X$4,IF(ISERROR($V1500),"Enter smelter details","RMI"),IF(ISERROR($V1500),"",OFFSET('Smelter Look-up'!$F$4,$V1500-4,0)))</f>
        <v/>
      </c>
      <c r="H1500" s="156" t="str">
        <f ca="1">IF(ISERROR($V1500),"",OFFSET('Smelter Look-up'!$G$4,$V1500-4,0))</f>
        <v/>
      </c>
      <c r="I1500" s="157" t="str">
        <f ca="1">IF(ISERROR($V1500),"",OFFSET('Smelter Look-up'!$H$4,$V1500-4,0))</f>
        <v/>
      </c>
      <c r="J1500" s="157" t="str">
        <f ca="1">IF(ISERROR($V1500),"",OFFSET('Smelter Look-up'!$I$4,$V1500-4,0))</f>
        <v/>
      </c>
      <c r="K1500" s="158"/>
      <c r="L1500" s="158"/>
      <c r="M1500" s="158"/>
      <c r="N1500" s="158"/>
      <c r="O1500" s="158"/>
      <c r="P1500" s="157"/>
      <c r="Q1500" s="159"/>
      <c r="R1500" s="155" t="str">
        <f ca="1">IF(ISERROR($V1500),"",OFFSET('Smelter Look-up'!$C$4,$V1500-4,0)&amp;"")</f>
        <v/>
      </c>
      <c r="S1500" s="160" t="str">
        <f t="array" aca="1" ref="S1500" ca="1">IF(B1500="","",IF(ISERROR(MATCH($E1500,CL,0)),"Unknown",INDIRECT("'C'!$A$"&amp;MATCH($E1500,CL,0)+1)))</f>
        <v/>
      </c>
      <c r="T1500" s="160" t="str">
        <f t="array" aca="1" ref="T1500" ca="1">IF(B1500="","",IF(ISERROR(MATCH($J1500,SorP!$B$1:$B$6226,0)),"",INDIRECT("'SorP'!$A$"&amp;MATCH($S1500&amp;$J1500,SorP!C:C,0))))</f>
        <v/>
      </c>
      <c r="U1500" s="161"/>
      <c r="V1500" s="151" t="e">
        <f>IF(C1500="",NA(),IF(OR(C1500="Smelter not listed",C1500="Smelter not yet identified"),MATCH($B1500&amp;$D1500,'Smelter Look-up'!$J:$J,0),MATCH($B1500&amp;$C1500,'Smelter Look-up'!$J:$J,0)))</f>
        <v>#N/A</v>
      </c>
      <c r="W1500" s="134"/>
      <c r="X1500" s="134">
        <f t="shared" ca="1" si="16"/>
        <v>0</v>
      </c>
      <c r="Y1500" s="134"/>
      <c r="Z1500" s="134"/>
      <c r="AA1500" s="134"/>
      <c r="AB1500" s="162" t="str">
        <f t="shared" si="17"/>
        <v/>
      </c>
      <c r="AC1500" s="134"/>
      <c r="AD1500" s="134"/>
      <c r="AE1500" s="134"/>
      <c r="AF1500" s="134"/>
      <c r="AG1500" s="134"/>
      <c r="AH1500" s="134"/>
    </row>
    <row r="1501" spans="1:34" ht="12" customHeight="1">
      <c r="A1501" s="160"/>
      <c r="B1501" s="155" t="str">
        <f t="array" ref="B1501">IF(LEN(A1501)=0,"",INDEX('Smelter Look-up'!$A:$A,MATCH($A1501,'Smelter Look-up'!$E:$E,0)))</f>
        <v/>
      </c>
      <c r="C1501" s="158" t="str">
        <f t="array" ref="C1501">IF(LEN(A1501)=0,"",INDEX('Smelter Look-up'!$C:$C,MATCH($A1501,'Smelter Look-up'!$E:$E,0)))</f>
        <v/>
      </c>
      <c r="D1501" s="155"/>
      <c r="E1501" s="155" t="str">
        <f ca="1">IF(ISERROR($V1501),"",OFFSET('Smelter Look-up'!$D$4,$V1501-4,0)&amp;"")</f>
        <v/>
      </c>
      <c r="F1501" s="155" t="str">
        <f ca="1">IF(ISERROR($V1501),"",OFFSET('Smelter Look-up'!$E$4,$V1501-4,0))</f>
        <v/>
      </c>
      <c r="G1501" s="155" t="str">
        <f ca="1">IF(C1501=$X$4,IF(ISERROR($V1501),"Enter smelter details","RMI"),IF(ISERROR($V1501),"",OFFSET('Smelter Look-up'!$F$4,$V1501-4,0)))</f>
        <v/>
      </c>
      <c r="H1501" s="156" t="str">
        <f ca="1">IF(ISERROR($V1501),"",OFFSET('Smelter Look-up'!$G$4,$V1501-4,0))</f>
        <v/>
      </c>
      <c r="I1501" s="157" t="str">
        <f ca="1">IF(ISERROR($V1501),"",OFFSET('Smelter Look-up'!$H$4,$V1501-4,0))</f>
        <v/>
      </c>
      <c r="J1501" s="157" t="str">
        <f ca="1">IF(ISERROR($V1501),"",OFFSET('Smelter Look-up'!$I$4,$V1501-4,0))</f>
        <v/>
      </c>
      <c r="K1501" s="158"/>
      <c r="L1501" s="158"/>
      <c r="M1501" s="158"/>
      <c r="N1501" s="158"/>
      <c r="O1501" s="158"/>
      <c r="P1501" s="157"/>
      <c r="Q1501" s="159"/>
      <c r="R1501" s="155" t="str">
        <f ca="1">IF(ISERROR($V1501),"",OFFSET('Smelter Look-up'!$C$4,$V1501-4,0)&amp;"")</f>
        <v/>
      </c>
      <c r="S1501" s="160" t="str">
        <f t="array" aca="1" ref="S1501" ca="1">IF(B1501="","",IF(ISERROR(MATCH($E1501,CL,0)),"Unknown",INDIRECT("'C'!$A$"&amp;MATCH($E1501,CL,0)+1)))</f>
        <v/>
      </c>
      <c r="T1501" s="160" t="str">
        <f t="array" aca="1" ref="T1501" ca="1">IF(B1501="","",IF(ISERROR(MATCH($J1501,SorP!$B$1:$B$6226,0)),"",INDIRECT("'SorP'!$A$"&amp;MATCH($S1501&amp;$J1501,SorP!C:C,0))))</f>
        <v/>
      </c>
      <c r="U1501" s="161"/>
      <c r="V1501" s="151" t="e">
        <f>IF(C1501="",NA(),IF(OR(C1501="Smelter not listed",C1501="Smelter not yet identified"),MATCH($B1501&amp;$D1501,'Smelter Look-up'!$J:$J,0),MATCH($B1501&amp;$C1501,'Smelter Look-up'!$J:$J,0)))</f>
        <v>#N/A</v>
      </c>
      <c r="W1501" s="134"/>
      <c r="X1501" s="134">
        <f t="shared" ca="1" si="16"/>
        <v>0</v>
      </c>
      <c r="Y1501" s="134"/>
      <c r="Z1501" s="134"/>
      <c r="AA1501" s="134"/>
      <c r="AB1501" s="162" t="str">
        <f t="shared" si="17"/>
        <v/>
      </c>
      <c r="AC1501" s="134"/>
      <c r="AD1501" s="134"/>
      <c r="AE1501" s="134"/>
      <c r="AF1501" s="134"/>
      <c r="AG1501" s="134"/>
      <c r="AH1501" s="134"/>
    </row>
    <row r="1502" spans="1:34" ht="12" customHeight="1">
      <c r="A1502" s="160"/>
      <c r="B1502" s="155" t="str">
        <f t="array" ref="B1502">IF(LEN(A1502)=0,"",INDEX('Smelter Look-up'!$A:$A,MATCH($A1502,'Smelter Look-up'!$E:$E,0)))</f>
        <v/>
      </c>
      <c r="C1502" s="158" t="str">
        <f t="array" ref="C1502">IF(LEN(A1502)=0,"",INDEX('Smelter Look-up'!$C:$C,MATCH($A1502,'Smelter Look-up'!$E:$E,0)))</f>
        <v/>
      </c>
      <c r="D1502" s="155"/>
      <c r="E1502" s="155" t="str">
        <f ca="1">IF(ISERROR($V1502),"",OFFSET('Smelter Look-up'!$D$4,$V1502-4,0)&amp;"")</f>
        <v/>
      </c>
      <c r="F1502" s="155" t="str">
        <f ca="1">IF(ISERROR($V1502),"",OFFSET('Smelter Look-up'!$E$4,$V1502-4,0))</f>
        <v/>
      </c>
      <c r="G1502" s="155" t="str">
        <f ca="1">IF(C1502=$X$4,IF(ISERROR($V1502),"Enter smelter details","RMI"),IF(ISERROR($V1502),"",OFFSET('Smelter Look-up'!$F$4,$V1502-4,0)))</f>
        <v/>
      </c>
      <c r="H1502" s="156" t="str">
        <f ca="1">IF(ISERROR($V1502),"",OFFSET('Smelter Look-up'!$G$4,$V1502-4,0))</f>
        <v/>
      </c>
      <c r="I1502" s="157" t="str">
        <f ca="1">IF(ISERROR($V1502),"",OFFSET('Smelter Look-up'!$H$4,$V1502-4,0))</f>
        <v/>
      </c>
      <c r="J1502" s="157" t="str">
        <f ca="1">IF(ISERROR($V1502),"",OFFSET('Smelter Look-up'!$I$4,$V1502-4,0))</f>
        <v/>
      </c>
      <c r="K1502" s="158"/>
      <c r="L1502" s="158"/>
      <c r="M1502" s="158"/>
      <c r="N1502" s="158"/>
      <c r="O1502" s="158"/>
      <c r="P1502" s="157"/>
      <c r="Q1502" s="159"/>
      <c r="R1502" s="155" t="str">
        <f ca="1">IF(ISERROR($V1502),"",OFFSET('Smelter Look-up'!$C$4,$V1502-4,0)&amp;"")</f>
        <v/>
      </c>
      <c r="S1502" s="160" t="str">
        <f t="array" aca="1" ref="S1502" ca="1">IF(B1502="","",IF(ISERROR(MATCH($E1502,CL,0)),"Unknown",INDIRECT("'C'!$A$"&amp;MATCH($E1502,CL,0)+1)))</f>
        <v/>
      </c>
      <c r="T1502" s="160" t="str">
        <f t="array" aca="1" ref="T1502" ca="1">IF(B1502="","",IF(ISERROR(MATCH($J1502,SorP!$B$1:$B$6226,0)),"",INDIRECT("'SorP'!$A$"&amp;MATCH($S1502&amp;$J1502,SorP!C:C,0))))</f>
        <v/>
      </c>
      <c r="U1502" s="161"/>
      <c r="V1502" s="151" t="e">
        <f>IF(C1502="",NA(),IF(OR(C1502="Smelter not listed",C1502="Smelter not yet identified"),MATCH($B1502&amp;$D1502,'Smelter Look-up'!$J:$J,0),MATCH($B1502&amp;$C1502,'Smelter Look-up'!$J:$J,0)))</f>
        <v>#N/A</v>
      </c>
      <c r="W1502" s="134"/>
      <c r="X1502" s="134">
        <f t="shared" ca="1" si="16"/>
        <v>0</v>
      </c>
      <c r="Y1502" s="134"/>
      <c r="Z1502" s="134"/>
      <c r="AA1502" s="134"/>
      <c r="AB1502" s="162" t="str">
        <f t="shared" si="17"/>
        <v/>
      </c>
      <c r="AC1502" s="134"/>
      <c r="AD1502" s="134"/>
      <c r="AE1502" s="134"/>
      <c r="AF1502" s="134"/>
      <c r="AG1502" s="134"/>
      <c r="AH1502" s="134"/>
    </row>
    <row r="1503" spans="1:34" ht="12" customHeight="1">
      <c r="A1503" s="160"/>
      <c r="B1503" s="155" t="str">
        <f t="array" ref="B1503">IF(LEN(A1503)=0,"",INDEX('Smelter Look-up'!$A:$A,MATCH($A1503,'Smelter Look-up'!$E:$E,0)))</f>
        <v/>
      </c>
      <c r="C1503" s="158" t="str">
        <f t="array" ref="C1503">IF(LEN(A1503)=0,"",INDEX('Smelter Look-up'!$C:$C,MATCH($A1503,'Smelter Look-up'!$E:$E,0)))</f>
        <v/>
      </c>
      <c r="D1503" s="155"/>
      <c r="E1503" s="155" t="str">
        <f ca="1">IF(ISERROR($V1503),"",OFFSET('Smelter Look-up'!$D$4,$V1503-4,0)&amp;"")</f>
        <v/>
      </c>
      <c r="F1503" s="155" t="str">
        <f ca="1">IF(ISERROR($V1503),"",OFFSET('Smelter Look-up'!$E$4,$V1503-4,0))</f>
        <v/>
      </c>
      <c r="G1503" s="155" t="str">
        <f ca="1">IF(C1503=$X$4,IF(ISERROR($V1503),"Enter smelter details","RMI"),IF(ISERROR($V1503),"",OFFSET('Smelter Look-up'!$F$4,$V1503-4,0)))</f>
        <v/>
      </c>
      <c r="H1503" s="156" t="str">
        <f ca="1">IF(ISERROR($V1503),"",OFFSET('Smelter Look-up'!$G$4,$V1503-4,0))</f>
        <v/>
      </c>
      <c r="I1503" s="157" t="str">
        <f ca="1">IF(ISERROR($V1503),"",OFFSET('Smelter Look-up'!$H$4,$V1503-4,0))</f>
        <v/>
      </c>
      <c r="J1503" s="157" t="str">
        <f ca="1">IF(ISERROR($V1503),"",OFFSET('Smelter Look-up'!$I$4,$V1503-4,0))</f>
        <v/>
      </c>
      <c r="K1503" s="158"/>
      <c r="L1503" s="158"/>
      <c r="M1503" s="158"/>
      <c r="N1503" s="158"/>
      <c r="O1503" s="158"/>
      <c r="P1503" s="157"/>
      <c r="Q1503" s="159"/>
      <c r="R1503" s="155" t="str">
        <f ca="1">IF(ISERROR($V1503),"",OFFSET('Smelter Look-up'!$C$4,$V1503-4,0)&amp;"")</f>
        <v/>
      </c>
      <c r="S1503" s="160" t="str">
        <f t="array" aca="1" ref="S1503" ca="1">IF(B1503="","",IF(ISERROR(MATCH($E1503,CL,0)),"Unknown",INDIRECT("'C'!$A$"&amp;MATCH($E1503,CL,0)+1)))</f>
        <v/>
      </c>
      <c r="T1503" s="160" t="str">
        <f t="array" aca="1" ref="T1503" ca="1">IF(B1503="","",IF(ISERROR(MATCH($J1503,SorP!$B$1:$B$6226,0)),"",INDIRECT("'SorP'!$A$"&amp;MATCH($S1503&amp;$J1503,SorP!C:C,0))))</f>
        <v/>
      </c>
      <c r="U1503" s="161"/>
      <c r="V1503" s="151" t="e">
        <f>IF(C1503="",NA(),IF(OR(C1503="Smelter not listed",C1503="Smelter not yet identified"),MATCH($B1503&amp;$D1503,'Smelter Look-up'!$J:$J,0),MATCH($B1503&amp;$C1503,'Smelter Look-up'!$J:$J,0)))</f>
        <v>#N/A</v>
      </c>
      <c r="W1503" s="134"/>
      <c r="X1503" s="134">
        <f t="shared" ca="1" si="16"/>
        <v>0</v>
      </c>
      <c r="Y1503" s="134"/>
      <c r="Z1503" s="134"/>
      <c r="AA1503" s="134"/>
      <c r="AB1503" s="162" t="str">
        <f t="shared" si="17"/>
        <v/>
      </c>
      <c r="AC1503" s="134"/>
      <c r="AD1503" s="134"/>
      <c r="AE1503" s="134"/>
      <c r="AF1503" s="134"/>
      <c r="AG1503" s="134"/>
      <c r="AH1503" s="134"/>
    </row>
    <row r="1504" spans="1:34" ht="12" customHeight="1">
      <c r="A1504" s="160"/>
      <c r="B1504" s="155" t="str">
        <f t="array" ref="B1504">IF(LEN(A1504)=0,"",INDEX('Smelter Look-up'!$A:$A,MATCH($A1504,'Smelter Look-up'!$E:$E,0)))</f>
        <v/>
      </c>
      <c r="C1504" s="158" t="str">
        <f t="array" ref="C1504">IF(LEN(A1504)=0,"",INDEX('Smelter Look-up'!$C:$C,MATCH($A1504,'Smelter Look-up'!$E:$E,0)))</f>
        <v/>
      </c>
      <c r="D1504" s="155"/>
      <c r="E1504" s="155" t="str">
        <f ca="1">IF(ISERROR($V1504),"",OFFSET('Smelter Look-up'!$D$4,$V1504-4,0)&amp;"")</f>
        <v/>
      </c>
      <c r="F1504" s="155" t="str">
        <f ca="1">IF(ISERROR($V1504),"",OFFSET('Smelter Look-up'!$E$4,$V1504-4,0))</f>
        <v/>
      </c>
      <c r="G1504" s="155" t="str">
        <f ca="1">IF(C1504=$X$4,IF(ISERROR($V1504),"Enter smelter details","RMI"),IF(ISERROR($V1504),"",OFFSET('Smelter Look-up'!$F$4,$V1504-4,0)))</f>
        <v/>
      </c>
      <c r="H1504" s="156" t="str">
        <f ca="1">IF(ISERROR($V1504),"",OFFSET('Smelter Look-up'!$G$4,$V1504-4,0))</f>
        <v/>
      </c>
      <c r="I1504" s="157" t="str">
        <f ca="1">IF(ISERROR($V1504),"",OFFSET('Smelter Look-up'!$H$4,$V1504-4,0))</f>
        <v/>
      </c>
      <c r="J1504" s="157" t="str">
        <f ca="1">IF(ISERROR($V1504),"",OFFSET('Smelter Look-up'!$I$4,$V1504-4,0))</f>
        <v/>
      </c>
      <c r="K1504" s="158"/>
      <c r="L1504" s="158"/>
      <c r="M1504" s="158"/>
      <c r="N1504" s="158"/>
      <c r="O1504" s="158"/>
      <c r="P1504" s="157"/>
      <c r="Q1504" s="159"/>
      <c r="R1504" s="155" t="str">
        <f ca="1">IF(ISERROR($V1504),"",OFFSET('Smelter Look-up'!$C$4,$V1504-4,0)&amp;"")</f>
        <v/>
      </c>
      <c r="S1504" s="160" t="str">
        <f t="array" aca="1" ref="S1504" ca="1">IF(B1504="","",IF(ISERROR(MATCH($E1504,CL,0)),"Unknown",INDIRECT("'C'!$A$"&amp;MATCH($E1504,CL,0)+1)))</f>
        <v/>
      </c>
      <c r="T1504" s="160" t="str">
        <f t="array" aca="1" ref="T1504" ca="1">IF(B1504="","",IF(ISERROR(MATCH($J1504,SorP!$B$1:$B$6226,0)),"",INDIRECT("'SorP'!$A$"&amp;MATCH($S1504&amp;$J1504,SorP!C:C,0))))</f>
        <v/>
      </c>
      <c r="U1504" s="161"/>
      <c r="V1504" s="151" t="e">
        <f>IF(C1504="",NA(),IF(OR(C1504="Smelter not listed",C1504="Smelter not yet identified"),MATCH($B1504&amp;$D1504,'Smelter Look-up'!$J:$J,0),MATCH($B1504&amp;$C1504,'Smelter Look-up'!$J:$J,0)))</f>
        <v>#N/A</v>
      </c>
      <c r="W1504" s="134"/>
      <c r="X1504" s="134">
        <f t="shared" ca="1" si="16"/>
        <v>0</v>
      </c>
      <c r="Y1504" s="134"/>
      <c r="Z1504" s="134"/>
      <c r="AA1504" s="134"/>
      <c r="AB1504" s="162" t="str">
        <f t="shared" si="17"/>
        <v/>
      </c>
      <c r="AC1504" s="134"/>
      <c r="AD1504" s="134"/>
      <c r="AE1504" s="134"/>
      <c r="AF1504" s="134"/>
      <c r="AG1504" s="134"/>
      <c r="AH1504" s="134"/>
    </row>
    <row r="1505" spans="1:34" ht="12" customHeight="1">
      <c r="A1505" s="160"/>
      <c r="B1505" s="155" t="str">
        <f t="array" ref="B1505">IF(LEN(A1505)=0,"",INDEX('Smelter Look-up'!$A:$A,MATCH($A1505,'Smelter Look-up'!$E:$E,0)))</f>
        <v/>
      </c>
      <c r="C1505" s="158" t="str">
        <f t="array" ref="C1505">IF(LEN(A1505)=0,"",INDEX('Smelter Look-up'!$C:$C,MATCH($A1505,'Smelter Look-up'!$E:$E,0)))</f>
        <v/>
      </c>
      <c r="D1505" s="155"/>
      <c r="E1505" s="155" t="str">
        <f ca="1">IF(ISERROR($V1505),"",OFFSET('Smelter Look-up'!$D$4,$V1505-4,0)&amp;"")</f>
        <v/>
      </c>
      <c r="F1505" s="155" t="str">
        <f ca="1">IF(ISERROR($V1505),"",OFFSET('Smelter Look-up'!$E$4,$V1505-4,0))</f>
        <v/>
      </c>
      <c r="G1505" s="155" t="str">
        <f ca="1">IF(C1505=$X$4,IF(ISERROR($V1505),"Enter smelter details","RMI"),IF(ISERROR($V1505),"",OFFSET('Smelter Look-up'!$F$4,$V1505-4,0)))</f>
        <v/>
      </c>
      <c r="H1505" s="156" t="str">
        <f ca="1">IF(ISERROR($V1505),"",OFFSET('Smelter Look-up'!$G$4,$V1505-4,0))</f>
        <v/>
      </c>
      <c r="I1505" s="157" t="str">
        <f ca="1">IF(ISERROR($V1505),"",OFFSET('Smelter Look-up'!$H$4,$V1505-4,0))</f>
        <v/>
      </c>
      <c r="J1505" s="157" t="str">
        <f ca="1">IF(ISERROR($V1505),"",OFFSET('Smelter Look-up'!$I$4,$V1505-4,0))</f>
        <v/>
      </c>
      <c r="K1505" s="158"/>
      <c r="L1505" s="158"/>
      <c r="M1505" s="158"/>
      <c r="N1505" s="158"/>
      <c r="O1505" s="158"/>
      <c r="P1505" s="157"/>
      <c r="Q1505" s="159"/>
      <c r="R1505" s="155" t="str">
        <f ca="1">IF(ISERROR($V1505),"",OFFSET('Smelter Look-up'!$C$4,$V1505-4,0)&amp;"")</f>
        <v/>
      </c>
      <c r="S1505" s="160" t="str">
        <f t="array" aca="1" ref="S1505" ca="1">IF(B1505="","",IF(ISERROR(MATCH($E1505,CL,0)),"Unknown",INDIRECT("'C'!$A$"&amp;MATCH($E1505,CL,0)+1)))</f>
        <v/>
      </c>
      <c r="T1505" s="160" t="str">
        <f t="array" aca="1" ref="T1505" ca="1">IF(B1505="","",IF(ISERROR(MATCH($J1505,SorP!$B$1:$B$6226,0)),"",INDIRECT("'SorP'!$A$"&amp;MATCH($S1505&amp;$J1505,SorP!C:C,0))))</f>
        <v/>
      </c>
      <c r="U1505" s="161"/>
      <c r="V1505" s="151" t="e">
        <f>IF(C1505="",NA(),IF(OR(C1505="Smelter not listed",C1505="Smelter not yet identified"),MATCH($B1505&amp;$D1505,'Smelter Look-up'!$J:$J,0),MATCH($B1505&amp;$C1505,'Smelter Look-up'!$J:$J,0)))</f>
        <v>#N/A</v>
      </c>
      <c r="W1505" s="134"/>
      <c r="X1505" s="134">
        <f t="shared" ca="1" si="16"/>
        <v>0</v>
      </c>
      <c r="Y1505" s="134"/>
      <c r="Z1505" s="134"/>
      <c r="AA1505" s="134"/>
      <c r="AB1505" s="162" t="str">
        <f t="shared" si="17"/>
        <v/>
      </c>
      <c r="AC1505" s="134"/>
      <c r="AD1505" s="134"/>
      <c r="AE1505" s="134"/>
      <c r="AF1505" s="134"/>
      <c r="AG1505" s="134"/>
      <c r="AH1505" s="134"/>
    </row>
    <row r="1506" spans="1:34" ht="12" customHeight="1">
      <c r="A1506" s="160"/>
      <c r="B1506" s="155" t="str">
        <f t="array" ref="B1506">IF(LEN(A1506)=0,"",INDEX('Smelter Look-up'!$A:$A,MATCH($A1506,'Smelter Look-up'!$E:$E,0)))</f>
        <v/>
      </c>
      <c r="C1506" s="158" t="str">
        <f t="array" ref="C1506">IF(LEN(A1506)=0,"",INDEX('Smelter Look-up'!$C:$C,MATCH($A1506,'Smelter Look-up'!$E:$E,0)))</f>
        <v/>
      </c>
      <c r="D1506" s="155"/>
      <c r="E1506" s="155" t="str">
        <f ca="1">IF(ISERROR($V1506),"",OFFSET('Smelter Look-up'!$D$4,$V1506-4,0)&amp;"")</f>
        <v/>
      </c>
      <c r="F1506" s="155" t="str">
        <f ca="1">IF(ISERROR($V1506),"",OFFSET('Smelter Look-up'!$E$4,$V1506-4,0))</f>
        <v/>
      </c>
      <c r="G1506" s="155" t="str">
        <f ca="1">IF(C1506=$X$4,IF(ISERROR($V1506),"Enter smelter details","RMI"),IF(ISERROR($V1506),"",OFFSET('Smelter Look-up'!$F$4,$V1506-4,0)))</f>
        <v/>
      </c>
      <c r="H1506" s="156" t="str">
        <f ca="1">IF(ISERROR($V1506),"",OFFSET('Smelter Look-up'!$G$4,$V1506-4,0))</f>
        <v/>
      </c>
      <c r="I1506" s="157" t="str">
        <f ca="1">IF(ISERROR($V1506),"",OFFSET('Smelter Look-up'!$H$4,$V1506-4,0))</f>
        <v/>
      </c>
      <c r="J1506" s="157" t="str">
        <f ca="1">IF(ISERROR($V1506),"",OFFSET('Smelter Look-up'!$I$4,$V1506-4,0))</f>
        <v/>
      </c>
      <c r="K1506" s="158"/>
      <c r="L1506" s="158"/>
      <c r="M1506" s="158"/>
      <c r="N1506" s="158"/>
      <c r="O1506" s="158"/>
      <c r="P1506" s="157"/>
      <c r="Q1506" s="159"/>
      <c r="R1506" s="155" t="str">
        <f ca="1">IF(ISERROR($V1506),"",OFFSET('Smelter Look-up'!$C$4,$V1506-4,0)&amp;"")</f>
        <v/>
      </c>
      <c r="S1506" s="160" t="str">
        <f t="array" aca="1" ref="S1506" ca="1">IF(B1506="","",IF(ISERROR(MATCH($E1506,CL,0)),"Unknown",INDIRECT("'C'!$A$"&amp;MATCH($E1506,CL,0)+1)))</f>
        <v/>
      </c>
      <c r="T1506" s="160" t="str">
        <f t="array" aca="1" ref="T1506" ca="1">IF(B1506="","",IF(ISERROR(MATCH($J1506,SorP!$B$1:$B$6226,0)),"",INDIRECT("'SorP'!$A$"&amp;MATCH($S1506&amp;$J1506,SorP!C:C,0))))</f>
        <v/>
      </c>
      <c r="U1506" s="161"/>
      <c r="V1506" s="151" t="e">
        <f>IF(C1506="",NA(),IF(OR(C1506="Smelter not listed",C1506="Smelter not yet identified"),MATCH($B1506&amp;$D1506,'Smelter Look-up'!$J:$J,0),MATCH($B1506&amp;$C1506,'Smelter Look-up'!$J:$J,0)))</f>
        <v>#N/A</v>
      </c>
      <c r="W1506" s="134"/>
      <c r="X1506" s="134">
        <f t="shared" ca="1" si="16"/>
        <v>0</v>
      </c>
      <c r="Y1506" s="134"/>
      <c r="Z1506" s="134"/>
      <c r="AA1506" s="134"/>
      <c r="AB1506" s="162" t="str">
        <f t="shared" si="17"/>
        <v/>
      </c>
      <c r="AC1506" s="134"/>
      <c r="AD1506" s="134"/>
      <c r="AE1506" s="134"/>
      <c r="AF1506" s="134"/>
      <c r="AG1506" s="134"/>
      <c r="AH1506" s="134"/>
    </row>
    <row r="1507" spans="1:34" ht="12" customHeight="1">
      <c r="A1507" s="160"/>
      <c r="B1507" s="155" t="str">
        <f t="array" ref="B1507">IF(LEN(A1507)=0,"",INDEX('Smelter Look-up'!$A:$A,MATCH($A1507,'Smelter Look-up'!$E:$E,0)))</f>
        <v/>
      </c>
      <c r="C1507" s="158" t="str">
        <f t="array" ref="C1507">IF(LEN(A1507)=0,"",INDEX('Smelter Look-up'!$C:$C,MATCH($A1507,'Smelter Look-up'!$E:$E,0)))</f>
        <v/>
      </c>
      <c r="D1507" s="155"/>
      <c r="E1507" s="155" t="str">
        <f ca="1">IF(ISERROR($V1507),"",OFFSET('Smelter Look-up'!$D$4,$V1507-4,0)&amp;"")</f>
        <v/>
      </c>
      <c r="F1507" s="155" t="str">
        <f ca="1">IF(ISERROR($V1507),"",OFFSET('Smelter Look-up'!$E$4,$V1507-4,0))</f>
        <v/>
      </c>
      <c r="G1507" s="155" t="str">
        <f ca="1">IF(C1507=$X$4,IF(ISERROR($V1507),"Enter smelter details","RMI"),IF(ISERROR($V1507),"",OFFSET('Smelter Look-up'!$F$4,$V1507-4,0)))</f>
        <v/>
      </c>
      <c r="H1507" s="156" t="str">
        <f ca="1">IF(ISERROR($V1507),"",OFFSET('Smelter Look-up'!$G$4,$V1507-4,0))</f>
        <v/>
      </c>
      <c r="I1507" s="157" t="str">
        <f ca="1">IF(ISERROR($V1507),"",OFFSET('Smelter Look-up'!$H$4,$V1507-4,0))</f>
        <v/>
      </c>
      <c r="J1507" s="157" t="str">
        <f ca="1">IF(ISERROR($V1507),"",OFFSET('Smelter Look-up'!$I$4,$V1507-4,0))</f>
        <v/>
      </c>
      <c r="K1507" s="158"/>
      <c r="L1507" s="158"/>
      <c r="M1507" s="158"/>
      <c r="N1507" s="158"/>
      <c r="O1507" s="158"/>
      <c r="P1507" s="157"/>
      <c r="Q1507" s="159"/>
      <c r="R1507" s="155" t="str">
        <f ca="1">IF(ISERROR($V1507),"",OFFSET('Smelter Look-up'!$C$4,$V1507-4,0)&amp;"")</f>
        <v/>
      </c>
      <c r="S1507" s="160" t="str">
        <f t="array" aca="1" ref="S1507" ca="1">IF(B1507="","",IF(ISERROR(MATCH($E1507,CL,0)),"Unknown",INDIRECT("'C'!$A$"&amp;MATCH($E1507,CL,0)+1)))</f>
        <v/>
      </c>
      <c r="T1507" s="160" t="str">
        <f t="array" aca="1" ref="T1507" ca="1">IF(B1507="","",IF(ISERROR(MATCH($J1507,SorP!$B$1:$B$6226,0)),"",INDIRECT("'SorP'!$A$"&amp;MATCH($S1507&amp;$J1507,SorP!C:C,0))))</f>
        <v/>
      </c>
      <c r="U1507" s="161"/>
      <c r="V1507" s="151" t="e">
        <f>IF(C1507="",NA(),IF(OR(C1507="Smelter not listed",C1507="Smelter not yet identified"),MATCH($B1507&amp;$D1507,'Smelter Look-up'!$J:$J,0),MATCH($B1507&amp;$C1507,'Smelter Look-up'!$J:$J,0)))</f>
        <v>#N/A</v>
      </c>
      <c r="W1507" s="134"/>
      <c r="X1507" s="134">
        <f t="shared" ca="1" si="16"/>
        <v>0</v>
      </c>
      <c r="Y1507" s="134"/>
      <c r="Z1507" s="134"/>
      <c r="AA1507" s="134"/>
      <c r="AB1507" s="162" t="str">
        <f t="shared" si="17"/>
        <v/>
      </c>
      <c r="AC1507" s="134"/>
      <c r="AD1507" s="134"/>
      <c r="AE1507" s="134"/>
      <c r="AF1507" s="134"/>
      <c r="AG1507" s="134"/>
      <c r="AH1507" s="134"/>
    </row>
    <row r="1508" spans="1:34" ht="12" customHeight="1">
      <c r="A1508" s="160"/>
      <c r="B1508" s="155" t="str">
        <f t="array" ref="B1508">IF(LEN(A1508)=0,"",INDEX('Smelter Look-up'!$A:$A,MATCH($A1508,'Smelter Look-up'!$E:$E,0)))</f>
        <v/>
      </c>
      <c r="C1508" s="158" t="str">
        <f t="array" ref="C1508">IF(LEN(A1508)=0,"",INDEX('Smelter Look-up'!$C:$C,MATCH($A1508,'Smelter Look-up'!$E:$E,0)))</f>
        <v/>
      </c>
      <c r="D1508" s="155"/>
      <c r="E1508" s="155" t="str">
        <f ca="1">IF(ISERROR($V1508),"",OFFSET('Smelter Look-up'!$D$4,$V1508-4,0)&amp;"")</f>
        <v/>
      </c>
      <c r="F1508" s="155" t="str">
        <f ca="1">IF(ISERROR($V1508),"",OFFSET('Smelter Look-up'!$E$4,$V1508-4,0))</f>
        <v/>
      </c>
      <c r="G1508" s="155" t="str">
        <f ca="1">IF(C1508=$X$4,IF(ISERROR($V1508),"Enter smelter details","RMI"),IF(ISERROR($V1508),"",OFFSET('Smelter Look-up'!$F$4,$V1508-4,0)))</f>
        <v/>
      </c>
      <c r="H1508" s="156" t="str">
        <f ca="1">IF(ISERROR($V1508),"",OFFSET('Smelter Look-up'!$G$4,$V1508-4,0))</f>
        <v/>
      </c>
      <c r="I1508" s="157" t="str">
        <f ca="1">IF(ISERROR($V1508),"",OFFSET('Smelter Look-up'!$H$4,$V1508-4,0))</f>
        <v/>
      </c>
      <c r="J1508" s="157" t="str">
        <f ca="1">IF(ISERROR($V1508),"",OFFSET('Smelter Look-up'!$I$4,$V1508-4,0))</f>
        <v/>
      </c>
      <c r="K1508" s="158"/>
      <c r="L1508" s="158"/>
      <c r="M1508" s="158"/>
      <c r="N1508" s="158"/>
      <c r="O1508" s="158"/>
      <c r="P1508" s="157"/>
      <c r="Q1508" s="159"/>
      <c r="R1508" s="155" t="str">
        <f ca="1">IF(ISERROR($V1508),"",OFFSET('Smelter Look-up'!$C$4,$V1508-4,0)&amp;"")</f>
        <v/>
      </c>
      <c r="S1508" s="160" t="str">
        <f t="array" aca="1" ref="S1508" ca="1">IF(B1508="","",IF(ISERROR(MATCH($E1508,CL,0)),"Unknown",INDIRECT("'C'!$A$"&amp;MATCH($E1508,CL,0)+1)))</f>
        <v/>
      </c>
      <c r="T1508" s="160" t="str">
        <f t="array" aca="1" ref="T1508" ca="1">IF(B1508="","",IF(ISERROR(MATCH($J1508,SorP!$B$1:$B$6226,0)),"",INDIRECT("'SorP'!$A$"&amp;MATCH($S1508&amp;$J1508,SorP!C:C,0))))</f>
        <v/>
      </c>
      <c r="U1508" s="161"/>
      <c r="V1508" s="151" t="e">
        <f>IF(C1508="",NA(),IF(OR(C1508="Smelter not listed",C1508="Smelter not yet identified"),MATCH($B1508&amp;$D1508,'Smelter Look-up'!$J:$J,0),MATCH($B1508&amp;$C1508,'Smelter Look-up'!$J:$J,0)))</f>
        <v>#N/A</v>
      </c>
      <c r="W1508" s="134"/>
      <c r="X1508" s="134">
        <f t="shared" ca="1" si="16"/>
        <v>0</v>
      </c>
      <c r="Y1508" s="134"/>
      <c r="Z1508" s="134"/>
      <c r="AA1508" s="134"/>
      <c r="AB1508" s="162" t="str">
        <f t="shared" si="17"/>
        <v/>
      </c>
      <c r="AC1508" s="134"/>
      <c r="AD1508" s="134"/>
      <c r="AE1508" s="134"/>
      <c r="AF1508" s="134"/>
      <c r="AG1508" s="134"/>
      <c r="AH1508" s="134"/>
    </row>
    <row r="1509" spans="1:34" ht="12" customHeight="1">
      <c r="A1509" s="160"/>
      <c r="B1509" s="155" t="str">
        <f t="array" ref="B1509">IF(LEN(A1509)=0,"",INDEX('Smelter Look-up'!$A:$A,MATCH($A1509,'Smelter Look-up'!$E:$E,0)))</f>
        <v/>
      </c>
      <c r="C1509" s="158" t="str">
        <f t="array" ref="C1509">IF(LEN(A1509)=0,"",INDEX('Smelter Look-up'!$C:$C,MATCH($A1509,'Smelter Look-up'!$E:$E,0)))</f>
        <v/>
      </c>
      <c r="D1509" s="155"/>
      <c r="E1509" s="155" t="str">
        <f ca="1">IF(ISERROR($V1509),"",OFFSET('Smelter Look-up'!$D$4,$V1509-4,0)&amp;"")</f>
        <v/>
      </c>
      <c r="F1509" s="155" t="str">
        <f ca="1">IF(ISERROR($V1509),"",OFFSET('Smelter Look-up'!$E$4,$V1509-4,0))</f>
        <v/>
      </c>
      <c r="G1509" s="155" t="str">
        <f ca="1">IF(C1509=$X$4,IF(ISERROR($V1509),"Enter smelter details","RMI"),IF(ISERROR($V1509),"",OFFSET('Smelter Look-up'!$F$4,$V1509-4,0)))</f>
        <v/>
      </c>
      <c r="H1509" s="156" t="str">
        <f ca="1">IF(ISERROR($V1509),"",OFFSET('Smelter Look-up'!$G$4,$V1509-4,0))</f>
        <v/>
      </c>
      <c r="I1509" s="157" t="str">
        <f ca="1">IF(ISERROR($V1509),"",OFFSET('Smelter Look-up'!$H$4,$V1509-4,0))</f>
        <v/>
      </c>
      <c r="J1509" s="157" t="str">
        <f ca="1">IF(ISERROR($V1509),"",OFFSET('Smelter Look-up'!$I$4,$V1509-4,0))</f>
        <v/>
      </c>
      <c r="K1509" s="158"/>
      <c r="L1509" s="158"/>
      <c r="M1509" s="158"/>
      <c r="N1509" s="158"/>
      <c r="O1509" s="158"/>
      <c r="P1509" s="157"/>
      <c r="Q1509" s="159"/>
      <c r="R1509" s="155" t="str">
        <f ca="1">IF(ISERROR($V1509),"",OFFSET('Smelter Look-up'!$C$4,$V1509-4,0)&amp;"")</f>
        <v/>
      </c>
      <c r="S1509" s="160" t="str">
        <f t="array" aca="1" ref="S1509" ca="1">IF(B1509="","",IF(ISERROR(MATCH($E1509,CL,0)),"Unknown",INDIRECT("'C'!$A$"&amp;MATCH($E1509,CL,0)+1)))</f>
        <v/>
      </c>
      <c r="T1509" s="160" t="str">
        <f t="array" aca="1" ref="T1509" ca="1">IF(B1509="","",IF(ISERROR(MATCH($J1509,SorP!$B$1:$B$6226,0)),"",INDIRECT("'SorP'!$A$"&amp;MATCH($S1509&amp;$J1509,SorP!C:C,0))))</f>
        <v/>
      </c>
      <c r="U1509" s="161"/>
      <c r="V1509" s="151" t="e">
        <f>IF(C1509="",NA(),IF(OR(C1509="Smelter not listed",C1509="Smelter not yet identified"),MATCH($B1509&amp;$D1509,'Smelter Look-up'!$J:$J,0),MATCH($B1509&amp;$C1509,'Smelter Look-up'!$J:$J,0)))</f>
        <v>#N/A</v>
      </c>
      <c r="W1509" s="134"/>
      <c r="X1509" s="134">
        <f t="shared" ca="1" si="16"/>
        <v>0</v>
      </c>
      <c r="Y1509" s="134"/>
      <c r="Z1509" s="134"/>
      <c r="AA1509" s="134"/>
      <c r="AB1509" s="162" t="str">
        <f t="shared" si="17"/>
        <v/>
      </c>
      <c r="AC1509" s="134"/>
      <c r="AD1509" s="134"/>
      <c r="AE1509" s="134"/>
      <c r="AF1509" s="134"/>
      <c r="AG1509" s="134"/>
      <c r="AH1509" s="134"/>
    </row>
    <row r="1510" spans="1:34" ht="12" customHeight="1">
      <c r="A1510" s="160"/>
      <c r="B1510" s="155" t="str">
        <f t="array" ref="B1510">IF(LEN(A1510)=0,"",INDEX('Smelter Look-up'!$A:$A,MATCH($A1510,'Smelter Look-up'!$E:$E,0)))</f>
        <v/>
      </c>
      <c r="C1510" s="158" t="str">
        <f t="array" ref="C1510">IF(LEN(A1510)=0,"",INDEX('Smelter Look-up'!$C:$C,MATCH($A1510,'Smelter Look-up'!$E:$E,0)))</f>
        <v/>
      </c>
      <c r="D1510" s="155"/>
      <c r="E1510" s="155" t="str">
        <f ca="1">IF(ISERROR($V1510),"",OFFSET('Smelter Look-up'!$D$4,$V1510-4,0)&amp;"")</f>
        <v/>
      </c>
      <c r="F1510" s="155" t="str">
        <f ca="1">IF(ISERROR($V1510),"",OFFSET('Smelter Look-up'!$E$4,$V1510-4,0))</f>
        <v/>
      </c>
      <c r="G1510" s="155" t="str">
        <f ca="1">IF(C1510=$X$4,IF(ISERROR($V1510),"Enter smelter details","RMI"),IF(ISERROR($V1510),"",OFFSET('Smelter Look-up'!$F$4,$V1510-4,0)))</f>
        <v/>
      </c>
      <c r="H1510" s="156" t="str">
        <f ca="1">IF(ISERROR($V1510),"",OFFSET('Smelter Look-up'!$G$4,$V1510-4,0))</f>
        <v/>
      </c>
      <c r="I1510" s="157" t="str">
        <f ca="1">IF(ISERROR($V1510),"",OFFSET('Smelter Look-up'!$H$4,$V1510-4,0))</f>
        <v/>
      </c>
      <c r="J1510" s="157" t="str">
        <f ca="1">IF(ISERROR($V1510),"",OFFSET('Smelter Look-up'!$I$4,$V1510-4,0))</f>
        <v/>
      </c>
      <c r="K1510" s="158"/>
      <c r="L1510" s="158"/>
      <c r="M1510" s="158"/>
      <c r="N1510" s="158"/>
      <c r="O1510" s="158"/>
      <c r="P1510" s="157"/>
      <c r="Q1510" s="159"/>
      <c r="R1510" s="155" t="str">
        <f ca="1">IF(ISERROR($V1510),"",OFFSET('Smelter Look-up'!$C$4,$V1510-4,0)&amp;"")</f>
        <v/>
      </c>
      <c r="S1510" s="160" t="str">
        <f t="array" aca="1" ref="S1510" ca="1">IF(B1510="","",IF(ISERROR(MATCH($E1510,CL,0)),"Unknown",INDIRECT("'C'!$A$"&amp;MATCH($E1510,CL,0)+1)))</f>
        <v/>
      </c>
      <c r="T1510" s="160" t="str">
        <f t="array" aca="1" ref="T1510" ca="1">IF(B1510="","",IF(ISERROR(MATCH($J1510,SorP!$B$1:$B$6226,0)),"",INDIRECT("'SorP'!$A$"&amp;MATCH($S1510&amp;$J1510,SorP!C:C,0))))</f>
        <v/>
      </c>
      <c r="U1510" s="161"/>
      <c r="V1510" s="151" t="e">
        <f>IF(C1510="",NA(),IF(OR(C1510="Smelter not listed",C1510="Smelter not yet identified"),MATCH($B1510&amp;$D1510,'Smelter Look-up'!$J:$J,0),MATCH($B1510&amp;$C1510,'Smelter Look-up'!$J:$J,0)))</f>
        <v>#N/A</v>
      </c>
      <c r="W1510" s="134"/>
      <c r="X1510" s="134">
        <f t="shared" ca="1" si="16"/>
        <v>0</v>
      </c>
      <c r="Y1510" s="134"/>
      <c r="Z1510" s="134"/>
      <c r="AA1510" s="134"/>
      <c r="AB1510" s="162" t="str">
        <f t="shared" si="17"/>
        <v/>
      </c>
      <c r="AC1510" s="134"/>
      <c r="AD1510" s="134"/>
      <c r="AE1510" s="134"/>
      <c r="AF1510" s="134"/>
      <c r="AG1510" s="134"/>
      <c r="AH1510" s="134"/>
    </row>
    <row r="1511" spans="1:34" ht="12" customHeight="1">
      <c r="A1511" s="160"/>
      <c r="B1511" s="155" t="str">
        <f t="array" ref="B1511">IF(LEN(A1511)=0,"",INDEX('Smelter Look-up'!$A:$A,MATCH($A1511,'Smelter Look-up'!$E:$E,0)))</f>
        <v/>
      </c>
      <c r="C1511" s="158" t="str">
        <f t="array" ref="C1511">IF(LEN(A1511)=0,"",INDEX('Smelter Look-up'!$C:$C,MATCH($A1511,'Smelter Look-up'!$E:$E,0)))</f>
        <v/>
      </c>
      <c r="D1511" s="155"/>
      <c r="E1511" s="155" t="str">
        <f ca="1">IF(ISERROR($V1511),"",OFFSET('Smelter Look-up'!$D$4,$V1511-4,0)&amp;"")</f>
        <v/>
      </c>
      <c r="F1511" s="155" t="str">
        <f ca="1">IF(ISERROR($V1511),"",OFFSET('Smelter Look-up'!$E$4,$V1511-4,0))</f>
        <v/>
      </c>
      <c r="G1511" s="155" t="str">
        <f ca="1">IF(C1511=$X$4,IF(ISERROR($V1511),"Enter smelter details","RMI"),IF(ISERROR($V1511),"",OFFSET('Smelter Look-up'!$F$4,$V1511-4,0)))</f>
        <v/>
      </c>
      <c r="H1511" s="156" t="str">
        <f ca="1">IF(ISERROR($V1511),"",OFFSET('Smelter Look-up'!$G$4,$V1511-4,0))</f>
        <v/>
      </c>
      <c r="I1511" s="157" t="str">
        <f ca="1">IF(ISERROR($V1511),"",OFFSET('Smelter Look-up'!$H$4,$V1511-4,0))</f>
        <v/>
      </c>
      <c r="J1511" s="157" t="str">
        <f ca="1">IF(ISERROR($V1511),"",OFFSET('Smelter Look-up'!$I$4,$V1511-4,0))</f>
        <v/>
      </c>
      <c r="K1511" s="158"/>
      <c r="L1511" s="158"/>
      <c r="M1511" s="158"/>
      <c r="N1511" s="158"/>
      <c r="O1511" s="158"/>
      <c r="P1511" s="157"/>
      <c r="Q1511" s="159"/>
      <c r="R1511" s="155" t="str">
        <f ca="1">IF(ISERROR($V1511),"",OFFSET('Smelter Look-up'!$C$4,$V1511-4,0)&amp;"")</f>
        <v/>
      </c>
      <c r="S1511" s="160" t="str">
        <f t="array" aca="1" ref="S1511" ca="1">IF(B1511="","",IF(ISERROR(MATCH($E1511,CL,0)),"Unknown",INDIRECT("'C'!$A$"&amp;MATCH($E1511,CL,0)+1)))</f>
        <v/>
      </c>
      <c r="T1511" s="160" t="str">
        <f t="array" aca="1" ref="T1511" ca="1">IF(B1511="","",IF(ISERROR(MATCH($J1511,SorP!$B$1:$B$6226,0)),"",INDIRECT("'SorP'!$A$"&amp;MATCH($S1511&amp;$J1511,SorP!C:C,0))))</f>
        <v/>
      </c>
      <c r="U1511" s="161"/>
      <c r="V1511" s="151" t="e">
        <f>IF(C1511="",NA(),IF(OR(C1511="Smelter not listed",C1511="Smelter not yet identified"),MATCH($B1511&amp;$D1511,'Smelter Look-up'!$J:$J,0),MATCH($B1511&amp;$C1511,'Smelter Look-up'!$J:$J,0)))</f>
        <v>#N/A</v>
      </c>
      <c r="W1511" s="134"/>
      <c r="X1511" s="134">
        <f t="shared" ca="1" si="16"/>
        <v>0</v>
      </c>
      <c r="Y1511" s="134"/>
      <c r="Z1511" s="134"/>
      <c r="AA1511" s="134"/>
      <c r="AB1511" s="162" t="str">
        <f t="shared" si="17"/>
        <v/>
      </c>
      <c r="AC1511" s="134"/>
      <c r="AD1511" s="134"/>
      <c r="AE1511" s="134"/>
      <c r="AF1511" s="134"/>
      <c r="AG1511" s="134"/>
      <c r="AH1511" s="134"/>
    </row>
    <row r="1512" spans="1:34" ht="12" customHeight="1">
      <c r="A1512" s="160"/>
      <c r="B1512" s="155" t="str">
        <f t="array" ref="B1512">IF(LEN(A1512)=0,"",INDEX('Smelter Look-up'!$A:$A,MATCH($A1512,'Smelter Look-up'!$E:$E,0)))</f>
        <v/>
      </c>
      <c r="C1512" s="158" t="str">
        <f t="array" ref="C1512">IF(LEN(A1512)=0,"",INDEX('Smelter Look-up'!$C:$C,MATCH($A1512,'Smelter Look-up'!$E:$E,0)))</f>
        <v/>
      </c>
      <c r="D1512" s="155"/>
      <c r="E1512" s="155" t="str">
        <f ca="1">IF(ISERROR($V1512),"",OFFSET('Smelter Look-up'!$D$4,$V1512-4,0)&amp;"")</f>
        <v/>
      </c>
      <c r="F1512" s="155" t="str">
        <f ca="1">IF(ISERROR($V1512),"",OFFSET('Smelter Look-up'!$E$4,$V1512-4,0))</f>
        <v/>
      </c>
      <c r="G1512" s="155" t="str">
        <f ca="1">IF(C1512=$X$4,IF(ISERROR($V1512),"Enter smelter details","RMI"),IF(ISERROR($V1512),"",OFFSET('Smelter Look-up'!$F$4,$V1512-4,0)))</f>
        <v/>
      </c>
      <c r="H1512" s="156" t="str">
        <f ca="1">IF(ISERROR($V1512),"",OFFSET('Smelter Look-up'!$G$4,$V1512-4,0))</f>
        <v/>
      </c>
      <c r="I1512" s="157" t="str">
        <f ca="1">IF(ISERROR($V1512),"",OFFSET('Smelter Look-up'!$H$4,$V1512-4,0))</f>
        <v/>
      </c>
      <c r="J1512" s="157" t="str">
        <f ca="1">IF(ISERROR($V1512),"",OFFSET('Smelter Look-up'!$I$4,$V1512-4,0))</f>
        <v/>
      </c>
      <c r="K1512" s="158"/>
      <c r="L1512" s="158"/>
      <c r="M1512" s="158"/>
      <c r="N1512" s="158"/>
      <c r="O1512" s="158"/>
      <c r="P1512" s="157"/>
      <c r="Q1512" s="159"/>
      <c r="R1512" s="155" t="str">
        <f ca="1">IF(ISERROR($V1512),"",OFFSET('Smelter Look-up'!$C$4,$V1512-4,0)&amp;"")</f>
        <v/>
      </c>
      <c r="S1512" s="160" t="str">
        <f t="array" aca="1" ref="S1512" ca="1">IF(B1512="","",IF(ISERROR(MATCH($E1512,CL,0)),"Unknown",INDIRECT("'C'!$A$"&amp;MATCH($E1512,CL,0)+1)))</f>
        <v/>
      </c>
      <c r="T1512" s="160" t="str">
        <f t="array" aca="1" ref="T1512" ca="1">IF(B1512="","",IF(ISERROR(MATCH($J1512,SorP!$B$1:$B$6226,0)),"",INDIRECT("'SorP'!$A$"&amp;MATCH($S1512&amp;$J1512,SorP!C:C,0))))</f>
        <v/>
      </c>
      <c r="U1512" s="161"/>
      <c r="V1512" s="151" t="e">
        <f>IF(C1512="",NA(),IF(OR(C1512="Smelter not listed",C1512="Smelter not yet identified"),MATCH($B1512&amp;$D1512,'Smelter Look-up'!$J:$J,0),MATCH($B1512&amp;$C1512,'Smelter Look-up'!$J:$J,0)))</f>
        <v>#N/A</v>
      </c>
      <c r="W1512" s="134"/>
      <c r="X1512" s="134">
        <f t="shared" ca="1" si="16"/>
        <v>0</v>
      </c>
      <c r="Y1512" s="134"/>
      <c r="Z1512" s="134"/>
      <c r="AA1512" s="134"/>
      <c r="AB1512" s="162" t="str">
        <f t="shared" si="17"/>
        <v/>
      </c>
      <c r="AC1512" s="134"/>
      <c r="AD1512" s="134"/>
      <c r="AE1512" s="134"/>
      <c r="AF1512" s="134"/>
      <c r="AG1512" s="134"/>
      <c r="AH1512" s="134"/>
    </row>
    <row r="1513" spans="1:34" ht="12" customHeight="1">
      <c r="A1513" s="160"/>
      <c r="B1513" s="155" t="str">
        <f t="array" ref="B1513">IF(LEN(A1513)=0,"",INDEX('Smelter Look-up'!$A:$A,MATCH($A1513,'Smelter Look-up'!$E:$E,0)))</f>
        <v/>
      </c>
      <c r="C1513" s="158" t="str">
        <f t="array" ref="C1513">IF(LEN(A1513)=0,"",INDEX('Smelter Look-up'!$C:$C,MATCH($A1513,'Smelter Look-up'!$E:$E,0)))</f>
        <v/>
      </c>
      <c r="D1513" s="155"/>
      <c r="E1513" s="155" t="str">
        <f ca="1">IF(ISERROR($V1513),"",OFFSET('Smelter Look-up'!$D$4,$V1513-4,0)&amp;"")</f>
        <v/>
      </c>
      <c r="F1513" s="155" t="str">
        <f ca="1">IF(ISERROR($V1513),"",OFFSET('Smelter Look-up'!$E$4,$V1513-4,0))</f>
        <v/>
      </c>
      <c r="G1513" s="155" t="str">
        <f ca="1">IF(C1513=$X$4,IF(ISERROR($V1513),"Enter smelter details","RMI"),IF(ISERROR($V1513),"",OFFSET('Smelter Look-up'!$F$4,$V1513-4,0)))</f>
        <v/>
      </c>
      <c r="H1513" s="156" t="str">
        <f ca="1">IF(ISERROR($V1513),"",OFFSET('Smelter Look-up'!$G$4,$V1513-4,0))</f>
        <v/>
      </c>
      <c r="I1513" s="157" t="str">
        <f ca="1">IF(ISERROR($V1513),"",OFFSET('Smelter Look-up'!$H$4,$V1513-4,0))</f>
        <v/>
      </c>
      <c r="J1513" s="157" t="str">
        <f ca="1">IF(ISERROR($V1513),"",OFFSET('Smelter Look-up'!$I$4,$V1513-4,0))</f>
        <v/>
      </c>
      <c r="K1513" s="158"/>
      <c r="L1513" s="158"/>
      <c r="M1513" s="158"/>
      <c r="N1513" s="158"/>
      <c r="O1513" s="158"/>
      <c r="P1513" s="157"/>
      <c r="Q1513" s="159"/>
      <c r="R1513" s="155" t="str">
        <f ca="1">IF(ISERROR($V1513),"",OFFSET('Smelter Look-up'!$C$4,$V1513-4,0)&amp;"")</f>
        <v/>
      </c>
      <c r="S1513" s="160" t="str">
        <f t="array" aca="1" ref="S1513" ca="1">IF(B1513="","",IF(ISERROR(MATCH($E1513,CL,0)),"Unknown",INDIRECT("'C'!$A$"&amp;MATCH($E1513,CL,0)+1)))</f>
        <v/>
      </c>
      <c r="T1513" s="160" t="str">
        <f t="array" aca="1" ref="T1513" ca="1">IF(B1513="","",IF(ISERROR(MATCH($J1513,SorP!$B$1:$B$6226,0)),"",INDIRECT("'SorP'!$A$"&amp;MATCH($S1513&amp;$J1513,SorP!C:C,0))))</f>
        <v/>
      </c>
      <c r="U1513" s="161"/>
      <c r="V1513" s="151" t="e">
        <f>IF(C1513="",NA(),IF(OR(C1513="Smelter not listed",C1513="Smelter not yet identified"),MATCH($B1513&amp;$D1513,'Smelter Look-up'!$J:$J,0),MATCH($B1513&amp;$C1513,'Smelter Look-up'!$J:$J,0)))</f>
        <v>#N/A</v>
      </c>
      <c r="W1513" s="134"/>
      <c r="X1513" s="134">
        <f t="shared" ca="1" si="16"/>
        <v>0</v>
      </c>
      <c r="Y1513" s="134"/>
      <c r="Z1513" s="134"/>
      <c r="AA1513" s="134"/>
      <c r="AB1513" s="162" t="str">
        <f t="shared" si="17"/>
        <v/>
      </c>
      <c r="AC1513" s="134"/>
      <c r="AD1513" s="134"/>
      <c r="AE1513" s="134"/>
      <c r="AF1513" s="134"/>
      <c r="AG1513" s="134"/>
      <c r="AH1513" s="134"/>
    </row>
    <row r="1514" spans="1:34" ht="12" customHeight="1">
      <c r="A1514" s="160"/>
      <c r="B1514" s="155" t="str">
        <f t="array" ref="B1514">IF(LEN(A1514)=0,"",INDEX('Smelter Look-up'!$A:$A,MATCH($A1514,'Smelter Look-up'!$E:$E,0)))</f>
        <v/>
      </c>
      <c r="C1514" s="158" t="str">
        <f t="array" ref="C1514">IF(LEN(A1514)=0,"",INDEX('Smelter Look-up'!$C:$C,MATCH($A1514,'Smelter Look-up'!$E:$E,0)))</f>
        <v/>
      </c>
      <c r="D1514" s="155"/>
      <c r="E1514" s="155" t="str">
        <f ca="1">IF(ISERROR($V1514),"",OFFSET('Smelter Look-up'!$D$4,$V1514-4,0)&amp;"")</f>
        <v/>
      </c>
      <c r="F1514" s="155" t="str">
        <f ca="1">IF(ISERROR($V1514),"",OFFSET('Smelter Look-up'!$E$4,$V1514-4,0))</f>
        <v/>
      </c>
      <c r="G1514" s="155" t="str">
        <f ca="1">IF(C1514=$X$4,IF(ISERROR($V1514),"Enter smelter details","RMI"),IF(ISERROR($V1514),"",OFFSET('Smelter Look-up'!$F$4,$V1514-4,0)))</f>
        <v/>
      </c>
      <c r="H1514" s="156" t="str">
        <f ca="1">IF(ISERROR($V1514),"",OFFSET('Smelter Look-up'!$G$4,$V1514-4,0))</f>
        <v/>
      </c>
      <c r="I1514" s="157" t="str">
        <f ca="1">IF(ISERROR($V1514),"",OFFSET('Smelter Look-up'!$H$4,$V1514-4,0))</f>
        <v/>
      </c>
      <c r="J1514" s="157" t="str">
        <f ca="1">IF(ISERROR($V1514),"",OFFSET('Smelter Look-up'!$I$4,$V1514-4,0))</f>
        <v/>
      </c>
      <c r="K1514" s="158"/>
      <c r="L1514" s="158"/>
      <c r="M1514" s="158"/>
      <c r="N1514" s="158"/>
      <c r="O1514" s="158"/>
      <c r="P1514" s="157"/>
      <c r="Q1514" s="159"/>
      <c r="R1514" s="155" t="str">
        <f ca="1">IF(ISERROR($V1514),"",OFFSET('Smelter Look-up'!$C$4,$V1514-4,0)&amp;"")</f>
        <v/>
      </c>
      <c r="S1514" s="160" t="str">
        <f t="array" aca="1" ref="S1514" ca="1">IF(B1514="","",IF(ISERROR(MATCH($E1514,CL,0)),"Unknown",INDIRECT("'C'!$A$"&amp;MATCH($E1514,CL,0)+1)))</f>
        <v/>
      </c>
      <c r="T1514" s="160" t="str">
        <f t="array" aca="1" ref="T1514" ca="1">IF(B1514="","",IF(ISERROR(MATCH($J1514,SorP!$B$1:$B$6226,0)),"",INDIRECT("'SorP'!$A$"&amp;MATCH($S1514&amp;$J1514,SorP!C:C,0))))</f>
        <v/>
      </c>
      <c r="U1514" s="161"/>
      <c r="V1514" s="151" t="e">
        <f>IF(C1514="",NA(),IF(OR(C1514="Smelter not listed",C1514="Smelter not yet identified"),MATCH($B1514&amp;$D1514,'Smelter Look-up'!$J:$J,0),MATCH($B1514&amp;$C1514,'Smelter Look-up'!$J:$J,0)))</f>
        <v>#N/A</v>
      </c>
      <c r="W1514" s="134"/>
      <c r="X1514" s="134">
        <f t="shared" ca="1" si="16"/>
        <v>0</v>
      </c>
      <c r="Y1514" s="134"/>
      <c r="Z1514" s="134"/>
      <c r="AA1514" s="134"/>
      <c r="AB1514" s="162" t="str">
        <f t="shared" si="17"/>
        <v/>
      </c>
      <c r="AC1514" s="134"/>
      <c r="AD1514" s="134"/>
      <c r="AE1514" s="134"/>
      <c r="AF1514" s="134"/>
      <c r="AG1514" s="134"/>
      <c r="AH1514" s="134"/>
    </row>
    <row r="1515" spans="1:34" ht="12" customHeight="1">
      <c r="A1515" s="160"/>
      <c r="B1515" s="155" t="str">
        <f t="array" ref="B1515">IF(LEN(A1515)=0,"",INDEX('Smelter Look-up'!$A:$A,MATCH($A1515,'Smelter Look-up'!$E:$E,0)))</f>
        <v/>
      </c>
      <c r="C1515" s="158" t="str">
        <f t="array" ref="C1515">IF(LEN(A1515)=0,"",INDEX('Smelter Look-up'!$C:$C,MATCH($A1515,'Smelter Look-up'!$E:$E,0)))</f>
        <v/>
      </c>
      <c r="D1515" s="155"/>
      <c r="E1515" s="155" t="str">
        <f ca="1">IF(ISERROR($V1515),"",OFFSET('Smelter Look-up'!$D$4,$V1515-4,0)&amp;"")</f>
        <v/>
      </c>
      <c r="F1515" s="155" t="str">
        <f ca="1">IF(ISERROR($V1515),"",OFFSET('Smelter Look-up'!$E$4,$V1515-4,0))</f>
        <v/>
      </c>
      <c r="G1515" s="155" t="str">
        <f ca="1">IF(C1515=$X$4,IF(ISERROR($V1515),"Enter smelter details","RMI"),IF(ISERROR($V1515),"",OFFSET('Smelter Look-up'!$F$4,$V1515-4,0)))</f>
        <v/>
      </c>
      <c r="H1515" s="156" t="str">
        <f ca="1">IF(ISERROR($V1515),"",OFFSET('Smelter Look-up'!$G$4,$V1515-4,0))</f>
        <v/>
      </c>
      <c r="I1515" s="157" t="str">
        <f ca="1">IF(ISERROR($V1515),"",OFFSET('Smelter Look-up'!$H$4,$V1515-4,0))</f>
        <v/>
      </c>
      <c r="J1515" s="157" t="str">
        <f ca="1">IF(ISERROR($V1515),"",OFFSET('Smelter Look-up'!$I$4,$V1515-4,0))</f>
        <v/>
      </c>
      <c r="K1515" s="158"/>
      <c r="L1515" s="158"/>
      <c r="M1515" s="158"/>
      <c r="N1515" s="158"/>
      <c r="O1515" s="158"/>
      <c r="P1515" s="157"/>
      <c r="Q1515" s="159"/>
      <c r="R1515" s="155" t="str">
        <f ca="1">IF(ISERROR($V1515),"",OFFSET('Smelter Look-up'!$C$4,$V1515-4,0)&amp;"")</f>
        <v/>
      </c>
      <c r="S1515" s="160" t="str">
        <f t="array" aca="1" ref="S1515" ca="1">IF(B1515="","",IF(ISERROR(MATCH($E1515,CL,0)),"Unknown",INDIRECT("'C'!$A$"&amp;MATCH($E1515,CL,0)+1)))</f>
        <v/>
      </c>
      <c r="T1515" s="160" t="str">
        <f t="array" aca="1" ref="T1515" ca="1">IF(B1515="","",IF(ISERROR(MATCH($J1515,SorP!$B$1:$B$6226,0)),"",INDIRECT("'SorP'!$A$"&amp;MATCH($S1515&amp;$J1515,SorP!C:C,0))))</f>
        <v/>
      </c>
      <c r="U1515" s="161"/>
      <c r="V1515" s="151" t="e">
        <f>IF(C1515="",NA(),IF(OR(C1515="Smelter not listed",C1515="Smelter not yet identified"),MATCH($B1515&amp;$D1515,'Smelter Look-up'!$J:$J,0),MATCH($B1515&amp;$C1515,'Smelter Look-up'!$J:$J,0)))</f>
        <v>#N/A</v>
      </c>
      <c r="W1515" s="134"/>
      <c r="X1515" s="134">
        <f t="shared" ca="1" si="16"/>
        <v>0</v>
      </c>
      <c r="Y1515" s="134"/>
      <c r="Z1515" s="134"/>
      <c r="AA1515" s="134"/>
      <c r="AB1515" s="162" t="str">
        <f t="shared" si="17"/>
        <v/>
      </c>
      <c r="AC1515" s="134"/>
      <c r="AD1515" s="134"/>
      <c r="AE1515" s="134"/>
      <c r="AF1515" s="134"/>
      <c r="AG1515" s="134"/>
      <c r="AH1515" s="134"/>
    </row>
    <row r="1516" spans="1:34" ht="12" customHeight="1">
      <c r="A1516" s="160"/>
      <c r="B1516" s="155" t="str">
        <f t="array" ref="B1516">IF(LEN(A1516)=0,"",INDEX('Smelter Look-up'!$A:$A,MATCH($A1516,'Smelter Look-up'!$E:$E,0)))</f>
        <v/>
      </c>
      <c r="C1516" s="158" t="str">
        <f t="array" ref="C1516">IF(LEN(A1516)=0,"",INDEX('Smelter Look-up'!$C:$C,MATCH($A1516,'Smelter Look-up'!$E:$E,0)))</f>
        <v/>
      </c>
      <c r="D1516" s="155"/>
      <c r="E1516" s="155" t="str">
        <f ca="1">IF(ISERROR($V1516),"",OFFSET('Smelter Look-up'!$D$4,$V1516-4,0)&amp;"")</f>
        <v/>
      </c>
      <c r="F1516" s="155" t="str">
        <f ca="1">IF(ISERROR($V1516),"",OFFSET('Smelter Look-up'!$E$4,$V1516-4,0))</f>
        <v/>
      </c>
      <c r="G1516" s="155" t="str">
        <f ca="1">IF(C1516=$X$4,IF(ISERROR($V1516),"Enter smelter details","RMI"),IF(ISERROR($V1516),"",OFFSET('Smelter Look-up'!$F$4,$V1516-4,0)))</f>
        <v/>
      </c>
      <c r="H1516" s="156" t="str">
        <f ca="1">IF(ISERROR($V1516),"",OFFSET('Smelter Look-up'!$G$4,$V1516-4,0))</f>
        <v/>
      </c>
      <c r="I1516" s="157" t="str">
        <f ca="1">IF(ISERROR($V1516),"",OFFSET('Smelter Look-up'!$H$4,$V1516-4,0))</f>
        <v/>
      </c>
      <c r="J1516" s="157" t="str">
        <f ca="1">IF(ISERROR($V1516),"",OFFSET('Smelter Look-up'!$I$4,$V1516-4,0))</f>
        <v/>
      </c>
      <c r="K1516" s="158"/>
      <c r="L1516" s="158"/>
      <c r="M1516" s="158"/>
      <c r="N1516" s="158"/>
      <c r="O1516" s="158"/>
      <c r="P1516" s="157"/>
      <c r="Q1516" s="159"/>
      <c r="R1516" s="155" t="str">
        <f ca="1">IF(ISERROR($V1516),"",OFFSET('Smelter Look-up'!$C$4,$V1516-4,0)&amp;"")</f>
        <v/>
      </c>
      <c r="S1516" s="160" t="str">
        <f t="array" aca="1" ref="S1516" ca="1">IF(B1516="","",IF(ISERROR(MATCH($E1516,CL,0)),"Unknown",INDIRECT("'C'!$A$"&amp;MATCH($E1516,CL,0)+1)))</f>
        <v/>
      </c>
      <c r="T1516" s="160" t="str">
        <f t="array" aca="1" ref="T1516" ca="1">IF(B1516="","",IF(ISERROR(MATCH($J1516,SorP!$B$1:$B$6226,0)),"",INDIRECT("'SorP'!$A$"&amp;MATCH($S1516&amp;$J1516,SorP!C:C,0))))</f>
        <v/>
      </c>
      <c r="U1516" s="161"/>
      <c r="V1516" s="151" t="e">
        <f>IF(C1516="",NA(),IF(OR(C1516="Smelter not listed",C1516="Smelter not yet identified"),MATCH($B1516&amp;$D1516,'Smelter Look-up'!$J:$J,0),MATCH($B1516&amp;$C1516,'Smelter Look-up'!$J:$J,0)))</f>
        <v>#N/A</v>
      </c>
      <c r="W1516" s="134"/>
      <c r="X1516" s="134">
        <f t="shared" ca="1" si="16"/>
        <v>0</v>
      </c>
      <c r="Y1516" s="134"/>
      <c r="Z1516" s="134"/>
      <c r="AA1516" s="134"/>
      <c r="AB1516" s="162" t="str">
        <f t="shared" si="17"/>
        <v/>
      </c>
      <c r="AC1516" s="134"/>
      <c r="AD1516" s="134"/>
      <c r="AE1516" s="134"/>
      <c r="AF1516" s="134"/>
      <c r="AG1516" s="134"/>
      <c r="AH1516" s="134"/>
    </row>
    <row r="1517" spans="1:34" ht="12" customHeight="1">
      <c r="A1517" s="160"/>
      <c r="B1517" s="155" t="str">
        <f t="array" ref="B1517">IF(LEN(A1517)=0,"",INDEX('Smelter Look-up'!$A:$A,MATCH($A1517,'Smelter Look-up'!$E:$E,0)))</f>
        <v/>
      </c>
      <c r="C1517" s="158" t="str">
        <f t="array" ref="C1517">IF(LEN(A1517)=0,"",INDEX('Smelter Look-up'!$C:$C,MATCH($A1517,'Smelter Look-up'!$E:$E,0)))</f>
        <v/>
      </c>
      <c r="D1517" s="155"/>
      <c r="E1517" s="155" t="str">
        <f ca="1">IF(ISERROR($V1517),"",OFFSET('Smelter Look-up'!$D$4,$V1517-4,0)&amp;"")</f>
        <v/>
      </c>
      <c r="F1517" s="155" t="str">
        <f ca="1">IF(ISERROR($V1517),"",OFFSET('Smelter Look-up'!$E$4,$V1517-4,0))</f>
        <v/>
      </c>
      <c r="G1517" s="155" t="str">
        <f ca="1">IF(C1517=$X$4,IF(ISERROR($V1517),"Enter smelter details","RMI"),IF(ISERROR($V1517),"",OFFSET('Smelter Look-up'!$F$4,$V1517-4,0)))</f>
        <v/>
      </c>
      <c r="H1517" s="156" t="str">
        <f ca="1">IF(ISERROR($V1517),"",OFFSET('Smelter Look-up'!$G$4,$V1517-4,0))</f>
        <v/>
      </c>
      <c r="I1517" s="157" t="str">
        <f ca="1">IF(ISERROR($V1517),"",OFFSET('Smelter Look-up'!$H$4,$V1517-4,0))</f>
        <v/>
      </c>
      <c r="J1517" s="157" t="str">
        <f ca="1">IF(ISERROR($V1517),"",OFFSET('Smelter Look-up'!$I$4,$V1517-4,0))</f>
        <v/>
      </c>
      <c r="K1517" s="158"/>
      <c r="L1517" s="158"/>
      <c r="M1517" s="158"/>
      <c r="N1517" s="158"/>
      <c r="O1517" s="158"/>
      <c r="P1517" s="157"/>
      <c r="Q1517" s="159"/>
      <c r="R1517" s="155" t="str">
        <f ca="1">IF(ISERROR($V1517),"",OFFSET('Smelter Look-up'!$C$4,$V1517-4,0)&amp;"")</f>
        <v/>
      </c>
      <c r="S1517" s="160" t="str">
        <f t="array" aca="1" ref="S1517" ca="1">IF(B1517="","",IF(ISERROR(MATCH($E1517,CL,0)),"Unknown",INDIRECT("'C'!$A$"&amp;MATCH($E1517,CL,0)+1)))</f>
        <v/>
      </c>
      <c r="T1517" s="160" t="str">
        <f t="array" aca="1" ref="T1517" ca="1">IF(B1517="","",IF(ISERROR(MATCH($J1517,SorP!$B$1:$B$6226,0)),"",INDIRECT("'SorP'!$A$"&amp;MATCH($S1517&amp;$J1517,SorP!C:C,0))))</f>
        <v/>
      </c>
      <c r="U1517" s="161"/>
      <c r="V1517" s="151" t="e">
        <f>IF(C1517="",NA(),IF(OR(C1517="Smelter not listed",C1517="Smelter not yet identified"),MATCH($B1517&amp;$D1517,'Smelter Look-up'!$J:$J,0),MATCH($B1517&amp;$C1517,'Smelter Look-up'!$J:$J,0)))</f>
        <v>#N/A</v>
      </c>
      <c r="W1517" s="134"/>
      <c r="X1517" s="134">
        <f t="shared" ca="1" si="16"/>
        <v>0</v>
      </c>
      <c r="Y1517" s="134"/>
      <c r="Z1517" s="134"/>
      <c r="AA1517" s="134"/>
      <c r="AB1517" s="162" t="str">
        <f t="shared" si="17"/>
        <v/>
      </c>
      <c r="AC1517" s="134"/>
      <c r="AD1517" s="134"/>
      <c r="AE1517" s="134"/>
      <c r="AF1517" s="134"/>
      <c r="AG1517" s="134"/>
      <c r="AH1517" s="134"/>
    </row>
    <row r="1518" spans="1:34" ht="12" customHeight="1">
      <c r="A1518" s="160"/>
      <c r="B1518" s="155" t="str">
        <f t="array" ref="B1518">IF(LEN(A1518)=0,"",INDEX('Smelter Look-up'!$A:$A,MATCH($A1518,'Smelter Look-up'!$E:$E,0)))</f>
        <v/>
      </c>
      <c r="C1518" s="158" t="str">
        <f t="array" ref="C1518">IF(LEN(A1518)=0,"",INDEX('Smelter Look-up'!$C:$C,MATCH($A1518,'Smelter Look-up'!$E:$E,0)))</f>
        <v/>
      </c>
      <c r="D1518" s="155"/>
      <c r="E1518" s="155" t="str">
        <f ca="1">IF(ISERROR($V1518),"",OFFSET('Smelter Look-up'!$D$4,$V1518-4,0)&amp;"")</f>
        <v/>
      </c>
      <c r="F1518" s="155" t="str">
        <f ca="1">IF(ISERROR($V1518),"",OFFSET('Smelter Look-up'!$E$4,$V1518-4,0))</f>
        <v/>
      </c>
      <c r="G1518" s="155" t="str">
        <f ca="1">IF(C1518=$X$4,IF(ISERROR($V1518),"Enter smelter details","RMI"),IF(ISERROR($V1518),"",OFFSET('Smelter Look-up'!$F$4,$V1518-4,0)))</f>
        <v/>
      </c>
      <c r="H1518" s="156" t="str">
        <f ca="1">IF(ISERROR($V1518),"",OFFSET('Smelter Look-up'!$G$4,$V1518-4,0))</f>
        <v/>
      </c>
      <c r="I1518" s="157" t="str">
        <f ca="1">IF(ISERROR($V1518),"",OFFSET('Smelter Look-up'!$H$4,$V1518-4,0))</f>
        <v/>
      </c>
      <c r="J1518" s="157" t="str">
        <f ca="1">IF(ISERROR($V1518),"",OFFSET('Smelter Look-up'!$I$4,$V1518-4,0))</f>
        <v/>
      </c>
      <c r="K1518" s="158"/>
      <c r="L1518" s="158"/>
      <c r="M1518" s="158"/>
      <c r="N1518" s="158"/>
      <c r="O1518" s="158"/>
      <c r="P1518" s="157"/>
      <c r="Q1518" s="159"/>
      <c r="R1518" s="155" t="str">
        <f ca="1">IF(ISERROR($V1518),"",OFFSET('Smelter Look-up'!$C$4,$V1518-4,0)&amp;"")</f>
        <v/>
      </c>
      <c r="S1518" s="160" t="str">
        <f t="array" aca="1" ref="S1518" ca="1">IF(B1518="","",IF(ISERROR(MATCH($E1518,CL,0)),"Unknown",INDIRECT("'C'!$A$"&amp;MATCH($E1518,CL,0)+1)))</f>
        <v/>
      </c>
      <c r="T1518" s="160" t="str">
        <f t="array" aca="1" ref="T1518" ca="1">IF(B1518="","",IF(ISERROR(MATCH($J1518,SorP!$B$1:$B$6226,0)),"",INDIRECT("'SorP'!$A$"&amp;MATCH($S1518&amp;$J1518,SorP!C:C,0))))</f>
        <v/>
      </c>
      <c r="U1518" s="161"/>
      <c r="V1518" s="151" t="e">
        <f>IF(C1518="",NA(),IF(OR(C1518="Smelter not listed",C1518="Smelter not yet identified"),MATCH($B1518&amp;$D1518,'Smelter Look-up'!$J:$J,0),MATCH($B1518&amp;$C1518,'Smelter Look-up'!$J:$J,0)))</f>
        <v>#N/A</v>
      </c>
      <c r="W1518" s="134"/>
      <c r="X1518" s="134">
        <f t="shared" ca="1" si="16"/>
        <v>0</v>
      </c>
      <c r="Y1518" s="134"/>
      <c r="Z1518" s="134"/>
      <c r="AA1518" s="134"/>
      <c r="AB1518" s="162" t="str">
        <f t="shared" si="17"/>
        <v/>
      </c>
      <c r="AC1518" s="134"/>
      <c r="AD1518" s="134"/>
      <c r="AE1518" s="134"/>
      <c r="AF1518" s="134"/>
      <c r="AG1518" s="134"/>
      <c r="AH1518" s="134"/>
    </row>
    <row r="1519" spans="1:34" ht="12" customHeight="1">
      <c r="A1519" s="160"/>
      <c r="B1519" s="155" t="str">
        <f t="array" ref="B1519">IF(LEN(A1519)=0,"",INDEX('Smelter Look-up'!$A:$A,MATCH($A1519,'Smelter Look-up'!$E:$E,0)))</f>
        <v/>
      </c>
      <c r="C1519" s="158" t="str">
        <f t="array" ref="C1519">IF(LEN(A1519)=0,"",INDEX('Smelter Look-up'!$C:$C,MATCH($A1519,'Smelter Look-up'!$E:$E,0)))</f>
        <v/>
      </c>
      <c r="D1519" s="155"/>
      <c r="E1519" s="155" t="str">
        <f ca="1">IF(ISERROR($V1519),"",OFFSET('Smelter Look-up'!$D$4,$V1519-4,0)&amp;"")</f>
        <v/>
      </c>
      <c r="F1519" s="155" t="str">
        <f ca="1">IF(ISERROR($V1519),"",OFFSET('Smelter Look-up'!$E$4,$V1519-4,0))</f>
        <v/>
      </c>
      <c r="G1519" s="155" t="str">
        <f ca="1">IF(C1519=$X$4,IF(ISERROR($V1519),"Enter smelter details","RMI"),IF(ISERROR($V1519),"",OFFSET('Smelter Look-up'!$F$4,$V1519-4,0)))</f>
        <v/>
      </c>
      <c r="H1519" s="156" t="str">
        <f ca="1">IF(ISERROR($V1519),"",OFFSET('Smelter Look-up'!$G$4,$V1519-4,0))</f>
        <v/>
      </c>
      <c r="I1519" s="157" t="str">
        <f ca="1">IF(ISERROR($V1519),"",OFFSET('Smelter Look-up'!$H$4,$V1519-4,0))</f>
        <v/>
      </c>
      <c r="J1519" s="157" t="str">
        <f ca="1">IF(ISERROR($V1519),"",OFFSET('Smelter Look-up'!$I$4,$V1519-4,0))</f>
        <v/>
      </c>
      <c r="K1519" s="158"/>
      <c r="L1519" s="158"/>
      <c r="M1519" s="158"/>
      <c r="N1519" s="158"/>
      <c r="O1519" s="158"/>
      <c r="P1519" s="157"/>
      <c r="Q1519" s="159"/>
      <c r="R1519" s="155" t="str">
        <f ca="1">IF(ISERROR($V1519),"",OFFSET('Smelter Look-up'!$C$4,$V1519-4,0)&amp;"")</f>
        <v/>
      </c>
      <c r="S1519" s="160" t="str">
        <f t="array" aca="1" ref="S1519" ca="1">IF(B1519="","",IF(ISERROR(MATCH($E1519,CL,0)),"Unknown",INDIRECT("'C'!$A$"&amp;MATCH($E1519,CL,0)+1)))</f>
        <v/>
      </c>
      <c r="T1519" s="160" t="str">
        <f t="array" aca="1" ref="T1519" ca="1">IF(B1519="","",IF(ISERROR(MATCH($J1519,SorP!$B$1:$B$6226,0)),"",INDIRECT("'SorP'!$A$"&amp;MATCH($S1519&amp;$J1519,SorP!C:C,0))))</f>
        <v/>
      </c>
      <c r="U1519" s="161"/>
      <c r="V1519" s="151" t="e">
        <f>IF(C1519="",NA(),IF(OR(C1519="Smelter not listed",C1519="Smelter not yet identified"),MATCH($B1519&amp;$D1519,'Smelter Look-up'!$J:$J,0),MATCH($B1519&amp;$C1519,'Smelter Look-up'!$J:$J,0)))</f>
        <v>#N/A</v>
      </c>
      <c r="W1519" s="134"/>
      <c r="X1519" s="134">
        <f t="shared" ca="1" si="16"/>
        <v>0</v>
      </c>
      <c r="Y1519" s="134"/>
      <c r="Z1519" s="134"/>
      <c r="AA1519" s="134"/>
      <c r="AB1519" s="162" t="str">
        <f t="shared" si="17"/>
        <v/>
      </c>
      <c r="AC1519" s="134"/>
      <c r="AD1519" s="134"/>
      <c r="AE1519" s="134"/>
      <c r="AF1519" s="134"/>
      <c r="AG1519" s="134"/>
      <c r="AH1519" s="134"/>
    </row>
    <row r="1520" spans="1:34" ht="12" customHeight="1">
      <c r="A1520" s="160"/>
      <c r="B1520" s="155" t="str">
        <f t="array" ref="B1520">IF(LEN(A1520)=0,"",INDEX('Smelter Look-up'!$A:$A,MATCH($A1520,'Smelter Look-up'!$E:$E,0)))</f>
        <v/>
      </c>
      <c r="C1520" s="158" t="str">
        <f t="array" ref="C1520">IF(LEN(A1520)=0,"",INDEX('Smelter Look-up'!$C:$C,MATCH($A1520,'Smelter Look-up'!$E:$E,0)))</f>
        <v/>
      </c>
      <c r="D1520" s="155"/>
      <c r="E1520" s="155" t="str">
        <f ca="1">IF(ISERROR($V1520),"",OFFSET('Smelter Look-up'!$D$4,$V1520-4,0)&amp;"")</f>
        <v/>
      </c>
      <c r="F1520" s="155" t="str">
        <f ca="1">IF(ISERROR($V1520),"",OFFSET('Smelter Look-up'!$E$4,$V1520-4,0))</f>
        <v/>
      </c>
      <c r="G1520" s="155" t="str">
        <f ca="1">IF(C1520=$X$4,IF(ISERROR($V1520),"Enter smelter details","RMI"),IF(ISERROR($V1520),"",OFFSET('Smelter Look-up'!$F$4,$V1520-4,0)))</f>
        <v/>
      </c>
      <c r="H1520" s="156" t="str">
        <f ca="1">IF(ISERROR($V1520),"",OFFSET('Smelter Look-up'!$G$4,$V1520-4,0))</f>
        <v/>
      </c>
      <c r="I1520" s="157" t="str">
        <f ca="1">IF(ISERROR($V1520),"",OFFSET('Smelter Look-up'!$H$4,$V1520-4,0))</f>
        <v/>
      </c>
      <c r="J1520" s="157" t="str">
        <f ca="1">IF(ISERROR($V1520),"",OFFSET('Smelter Look-up'!$I$4,$V1520-4,0))</f>
        <v/>
      </c>
      <c r="K1520" s="158"/>
      <c r="L1520" s="158"/>
      <c r="M1520" s="158"/>
      <c r="N1520" s="158"/>
      <c r="O1520" s="158"/>
      <c r="P1520" s="157"/>
      <c r="Q1520" s="159"/>
      <c r="R1520" s="155" t="str">
        <f ca="1">IF(ISERROR($V1520),"",OFFSET('Smelter Look-up'!$C$4,$V1520-4,0)&amp;"")</f>
        <v/>
      </c>
      <c r="S1520" s="160" t="str">
        <f t="array" aca="1" ref="S1520" ca="1">IF(B1520="","",IF(ISERROR(MATCH($E1520,CL,0)),"Unknown",INDIRECT("'C'!$A$"&amp;MATCH($E1520,CL,0)+1)))</f>
        <v/>
      </c>
      <c r="T1520" s="160" t="str">
        <f t="array" aca="1" ref="T1520" ca="1">IF(B1520="","",IF(ISERROR(MATCH($J1520,SorP!$B$1:$B$6226,0)),"",INDIRECT("'SorP'!$A$"&amp;MATCH($S1520&amp;$J1520,SorP!C:C,0))))</f>
        <v/>
      </c>
      <c r="U1520" s="161"/>
      <c r="V1520" s="151" t="e">
        <f>IF(C1520="",NA(),IF(OR(C1520="Smelter not listed",C1520="Smelter not yet identified"),MATCH($B1520&amp;$D1520,'Smelter Look-up'!$J:$J,0),MATCH($B1520&amp;$C1520,'Smelter Look-up'!$J:$J,0)))</f>
        <v>#N/A</v>
      </c>
      <c r="W1520" s="134"/>
      <c r="X1520" s="134">
        <f t="shared" ca="1" si="16"/>
        <v>0</v>
      </c>
      <c r="Y1520" s="134"/>
      <c r="Z1520" s="134"/>
      <c r="AA1520" s="134"/>
      <c r="AB1520" s="162" t="str">
        <f t="shared" si="17"/>
        <v/>
      </c>
      <c r="AC1520" s="134"/>
      <c r="AD1520" s="134"/>
      <c r="AE1520" s="134"/>
      <c r="AF1520" s="134"/>
      <c r="AG1520" s="134"/>
      <c r="AH1520" s="134"/>
    </row>
    <row r="1521" spans="1:34" ht="12" customHeight="1">
      <c r="A1521" s="160"/>
      <c r="B1521" s="155" t="str">
        <f t="array" ref="B1521">IF(LEN(A1521)=0,"",INDEX('Smelter Look-up'!$A:$A,MATCH($A1521,'Smelter Look-up'!$E:$E,0)))</f>
        <v/>
      </c>
      <c r="C1521" s="158" t="str">
        <f t="array" ref="C1521">IF(LEN(A1521)=0,"",INDEX('Smelter Look-up'!$C:$C,MATCH($A1521,'Smelter Look-up'!$E:$E,0)))</f>
        <v/>
      </c>
      <c r="D1521" s="155"/>
      <c r="E1521" s="155" t="str">
        <f ca="1">IF(ISERROR($V1521),"",OFFSET('Smelter Look-up'!$D$4,$V1521-4,0)&amp;"")</f>
        <v/>
      </c>
      <c r="F1521" s="155" t="str">
        <f ca="1">IF(ISERROR($V1521),"",OFFSET('Smelter Look-up'!$E$4,$V1521-4,0))</f>
        <v/>
      </c>
      <c r="G1521" s="155" t="str">
        <f ca="1">IF(C1521=$X$4,IF(ISERROR($V1521),"Enter smelter details","RMI"),IF(ISERROR($V1521),"",OFFSET('Smelter Look-up'!$F$4,$V1521-4,0)))</f>
        <v/>
      </c>
      <c r="H1521" s="156" t="str">
        <f ca="1">IF(ISERROR($V1521),"",OFFSET('Smelter Look-up'!$G$4,$V1521-4,0))</f>
        <v/>
      </c>
      <c r="I1521" s="157" t="str">
        <f ca="1">IF(ISERROR($V1521),"",OFFSET('Smelter Look-up'!$H$4,$V1521-4,0))</f>
        <v/>
      </c>
      <c r="J1521" s="157" t="str">
        <f ca="1">IF(ISERROR($V1521),"",OFFSET('Smelter Look-up'!$I$4,$V1521-4,0))</f>
        <v/>
      </c>
      <c r="K1521" s="158"/>
      <c r="L1521" s="158"/>
      <c r="M1521" s="158"/>
      <c r="N1521" s="158"/>
      <c r="O1521" s="158"/>
      <c r="P1521" s="157"/>
      <c r="Q1521" s="159"/>
      <c r="R1521" s="155" t="str">
        <f ca="1">IF(ISERROR($V1521),"",OFFSET('Smelter Look-up'!$C$4,$V1521-4,0)&amp;"")</f>
        <v/>
      </c>
      <c r="S1521" s="160" t="str">
        <f t="array" aca="1" ref="S1521" ca="1">IF(B1521="","",IF(ISERROR(MATCH($E1521,CL,0)),"Unknown",INDIRECT("'C'!$A$"&amp;MATCH($E1521,CL,0)+1)))</f>
        <v/>
      </c>
      <c r="T1521" s="160" t="str">
        <f t="array" aca="1" ref="T1521" ca="1">IF(B1521="","",IF(ISERROR(MATCH($J1521,SorP!$B$1:$B$6226,0)),"",INDIRECT("'SorP'!$A$"&amp;MATCH($S1521&amp;$J1521,SorP!C:C,0))))</f>
        <v/>
      </c>
      <c r="U1521" s="161"/>
      <c r="V1521" s="151" t="e">
        <f>IF(C1521="",NA(),IF(OR(C1521="Smelter not listed",C1521="Smelter not yet identified"),MATCH($B1521&amp;$D1521,'Smelter Look-up'!$J:$J,0),MATCH($B1521&amp;$C1521,'Smelter Look-up'!$J:$J,0)))</f>
        <v>#N/A</v>
      </c>
      <c r="W1521" s="134"/>
      <c r="X1521" s="134">
        <f t="shared" ca="1" si="16"/>
        <v>0</v>
      </c>
      <c r="Y1521" s="134"/>
      <c r="Z1521" s="134"/>
      <c r="AA1521" s="134"/>
      <c r="AB1521" s="162" t="str">
        <f t="shared" si="17"/>
        <v/>
      </c>
      <c r="AC1521" s="134"/>
      <c r="AD1521" s="134"/>
      <c r="AE1521" s="134"/>
      <c r="AF1521" s="134"/>
      <c r="AG1521" s="134"/>
      <c r="AH1521" s="134"/>
    </row>
    <row r="1522" spans="1:34" ht="12" customHeight="1">
      <c r="A1522" s="160"/>
      <c r="B1522" s="155" t="str">
        <f t="array" ref="B1522">IF(LEN(A1522)=0,"",INDEX('Smelter Look-up'!$A:$A,MATCH($A1522,'Smelter Look-up'!$E:$E,0)))</f>
        <v/>
      </c>
      <c r="C1522" s="158" t="str">
        <f t="array" ref="C1522">IF(LEN(A1522)=0,"",INDEX('Smelter Look-up'!$C:$C,MATCH($A1522,'Smelter Look-up'!$E:$E,0)))</f>
        <v/>
      </c>
      <c r="D1522" s="155"/>
      <c r="E1522" s="155" t="str">
        <f ca="1">IF(ISERROR($V1522),"",OFFSET('Smelter Look-up'!$D$4,$V1522-4,0)&amp;"")</f>
        <v/>
      </c>
      <c r="F1522" s="155" t="str">
        <f ca="1">IF(ISERROR($V1522),"",OFFSET('Smelter Look-up'!$E$4,$V1522-4,0))</f>
        <v/>
      </c>
      <c r="G1522" s="155" t="str">
        <f ca="1">IF(C1522=$X$4,IF(ISERROR($V1522),"Enter smelter details","RMI"),IF(ISERROR($V1522),"",OFFSET('Smelter Look-up'!$F$4,$V1522-4,0)))</f>
        <v/>
      </c>
      <c r="H1522" s="156" t="str">
        <f ca="1">IF(ISERROR($V1522),"",OFFSET('Smelter Look-up'!$G$4,$V1522-4,0))</f>
        <v/>
      </c>
      <c r="I1522" s="157" t="str">
        <f ca="1">IF(ISERROR($V1522),"",OFFSET('Smelter Look-up'!$H$4,$V1522-4,0))</f>
        <v/>
      </c>
      <c r="J1522" s="157" t="str">
        <f ca="1">IF(ISERROR($V1522),"",OFFSET('Smelter Look-up'!$I$4,$V1522-4,0))</f>
        <v/>
      </c>
      <c r="K1522" s="158"/>
      <c r="L1522" s="158"/>
      <c r="M1522" s="158"/>
      <c r="N1522" s="158"/>
      <c r="O1522" s="158"/>
      <c r="P1522" s="157"/>
      <c r="Q1522" s="159"/>
      <c r="R1522" s="155" t="str">
        <f ca="1">IF(ISERROR($V1522),"",OFFSET('Smelter Look-up'!$C$4,$V1522-4,0)&amp;"")</f>
        <v/>
      </c>
      <c r="S1522" s="160" t="str">
        <f t="array" aca="1" ref="S1522" ca="1">IF(B1522="","",IF(ISERROR(MATCH($E1522,CL,0)),"Unknown",INDIRECT("'C'!$A$"&amp;MATCH($E1522,CL,0)+1)))</f>
        <v/>
      </c>
      <c r="T1522" s="160" t="str">
        <f t="array" aca="1" ref="T1522" ca="1">IF(B1522="","",IF(ISERROR(MATCH($J1522,SorP!$B$1:$B$6226,0)),"",INDIRECT("'SorP'!$A$"&amp;MATCH($S1522&amp;$J1522,SorP!C:C,0))))</f>
        <v/>
      </c>
      <c r="U1522" s="161"/>
      <c r="V1522" s="151" t="e">
        <f>IF(C1522="",NA(),IF(OR(C1522="Smelter not listed",C1522="Smelter not yet identified"),MATCH($B1522&amp;$D1522,'Smelter Look-up'!$J:$J,0),MATCH($B1522&amp;$C1522,'Smelter Look-up'!$J:$J,0)))</f>
        <v>#N/A</v>
      </c>
      <c r="W1522" s="134"/>
      <c r="X1522" s="134">
        <f t="shared" ca="1" si="16"/>
        <v>0</v>
      </c>
      <c r="Y1522" s="134"/>
      <c r="Z1522" s="134"/>
      <c r="AA1522" s="134"/>
      <c r="AB1522" s="162" t="str">
        <f t="shared" si="17"/>
        <v/>
      </c>
      <c r="AC1522" s="134"/>
      <c r="AD1522" s="134"/>
      <c r="AE1522" s="134"/>
      <c r="AF1522" s="134"/>
      <c r="AG1522" s="134"/>
      <c r="AH1522" s="134"/>
    </row>
    <row r="1523" spans="1:34" ht="12" customHeight="1">
      <c r="A1523" s="160"/>
      <c r="B1523" s="155" t="str">
        <f t="array" ref="B1523">IF(LEN(A1523)=0,"",INDEX('Smelter Look-up'!$A:$A,MATCH($A1523,'Smelter Look-up'!$E:$E,0)))</f>
        <v/>
      </c>
      <c r="C1523" s="158" t="str">
        <f t="array" ref="C1523">IF(LEN(A1523)=0,"",INDEX('Smelter Look-up'!$C:$C,MATCH($A1523,'Smelter Look-up'!$E:$E,0)))</f>
        <v/>
      </c>
      <c r="D1523" s="155"/>
      <c r="E1523" s="155" t="str">
        <f ca="1">IF(ISERROR($V1523),"",OFFSET('Smelter Look-up'!$D$4,$V1523-4,0)&amp;"")</f>
        <v/>
      </c>
      <c r="F1523" s="155" t="str">
        <f ca="1">IF(ISERROR($V1523),"",OFFSET('Smelter Look-up'!$E$4,$V1523-4,0))</f>
        <v/>
      </c>
      <c r="G1523" s="155" t="str">
        <f ca="1">IF(C1523=$X$4,IF(ISERROR($V1523),"Enter smelter details","RMI"),IF(ISERROR($V1523),"",OFFSET('Smelter Look-up'!$F$4,$V1523-4,0)))</f>
        <v/>
      </c>
      <c r="H1523" s="156" t="str">
        <f ca="1">IF(ISERROR($V1523),"",OFFSET('Smelter Look-up'!$G$4,$V1523-4,0))</f>
        <v/>
      </c>
      <c r="I1523" s="157" t="str">
        <f ca="1">IF(ISERROR($V1523),"",OFFSET('Smelter Look-up'!$H$4,$V1523-4,0))</f>
        <v/>
      </c>
      <c r="J1523" s="157" t="str">
        <f ca="1">IF(ISERROR($V1523),"",OFFSET('Smelter Look-up'!$I$4,$V1523-4,0))</f>
        <v/>
      </c>
      <c r="K1523" s="158"/>
      <c r="L1523" s="158"/>
      <c r="M1523" s="158"/>
      <c r="N1523" s="158"/>
      <c r="O1523" s="158"/>
      <c r="P1523" s="157"/>
      <c r="Q1523" s="159"/>
      <c r="R1523" s="155" t="str">
        <f ca="1">IF(ISERROR($V1523),"",OFFSET('Smelter Look-up'!$C$4,$V1523-4,0)&amp;"")</f>
        <v/>
      </c>
      <c r="S1523" s="160" t="str">
        <f t="array" aca="1" ref="S1523" ca="1">IF(B1523="","",IF(ISERROR(MATCH($E1523,CL,0)),"Unknown",INDIRECT("'C'!$A$"&amp;MATCH($E1523,CL,0)+1)))</f>
        <v/>
      </c>
      <c r="T1523" s="160" t="str">
        <f t="array" aca="1" ref="T1523" ca="1">IF(B1523="","",IF(ISERROR(MATCH($J1523,SorP!$B$1:$B$6226,0)),"",INDIRECT("'SorP'!$A$"&amp;MATCH($S1523&amp;$J1523,SorP!C:C,0))))</f>
        <v/>
      </c>
      <c r="U1523" s="161"/>
      <c r="V1523" s="151" t="e">
        <f>IF(C1523="",NA(),IF(OR(C1523="Smelter not listed",C1523="Smelter not yet identified"),MATCH($B1523&amp;$D1523,'Smelter Look-up'!$J:$J,0),MATCH($B1523&amp;$C1523,'Smelter Look-up'!$J:$J,0)))</f>
        <v>#N/A</v>
      </c>
      <c r="W1523" s="134"/>
      <c r="X1523" s="134">
        <f t="shared" ca="1" si="16"/>
        <v>0</v>
      </c>
      <c r="Y1523" s="134"/>
      <c r="Z1523" s="134"/>
      <c r="AA1523" s="134"/>
      <c r="AB1523" s="162" t="str">
        <f t="shared" si="17"/>
        <v/>
      </c>
      <c r="AC1523" s="134"/>
      <c r="AD1523" s="134"/>
      <c r="AE1523" s="134"/>
      <c r="AF1523" s="134"/>
      <c r="AG1523" s="134"/>
      <c r="AH1523" s="134"/>
    </row>
    <row r="1524" spans="1:34" ht="12" customHeight="1">
      <c r="A1524" s="160"/>
      <c r="B1524" s="155" t="str">
        <f t="array" ref="B1524">IF(LEN(A1524)=0,"",INDEX('Smelter Look-up'!$A:$A,MATCH($A1524,'Smelter Look-up'!$E:$E,0)))</f>
        <v/>
      </c>
      <c r="C1524" s="158" t="str">
        <f t="array" ref="C1524">IF(LEN(A1524)=0,"",INDEX('Smelter Look-up'!$C:$C,MATCH($A1524,'Smelter Look-up'!$E:$E,0)))</f>
        <v/>
      </c>
      <c r="D1524" s="155"/>
      <c r="E1524" s="155" t="str">
        <f ca="1">IF(ISERROR($V1524),"",OFFSET('Smelter Look-up'!$D$4,$V1524-4,0)&amp;"")</f>
        <v/>
      </c>
      <c r="F1524" s="155" t="str">
        <f ca="1">IF(ISERROR($V1524),"",OFFSET('Smelter Look-up'!$E$4,$V1524-4,0))</f>
        <v/>
      </c>
      <c r="G1524" s="155" t="str">
        <f ca="1">IF(C1524=$X$4,IF(ISERROR($V1524),"Enter smelter details","RMI"),IF(ISERROR($V1524),"",OFFSET('Smelter Look-up'!$F$4,$V1524-4,0)))</f>
        <v/>
      </c>
      <c r="H1524" s="156" t="str">
        <f ca="1">IF(ISERROR($V1524),"",OFFSET('Smelter Look-up'!$G$4,$V1524-4,0))</f>
        <v/>
      </c>
      <c r="I1524" s="157" t="str">
        <f ca="1">IF(ISERROR($V1524),"",OFFSET('Smelter Look-up'!$H$4,$V1524-4,0))</f>
        <v/>
      </c>
      <c r="J1524" s="157" t="str">
        <f ca="1">IF(ISERROR($V1524),"",OFFSET('Smelter Look-up'!$I$4,$V1524-4,0))</f>
        <v/>
      </c>
      <c r="K1524" s="158"/>
      <c r="L1524" s="158"/>
      <c r="M1524" s="158"/>
      <c r="N1524" s="158"/>
      <c r="O1524" s="158"/>
      <c r="P1524" s="157"/>
      <c r="Q1524" s="159"/>
      <c r="R1524" s="155" t="str">
        <f ca="1">IF(ISERROR($V1524),"",OFFSET('Smelter Look-up'!$C$4,$V1524-4,0)&amp;"")</f>
        <v/>
      </c>
      <c r="S1524" s="160" t="str">
        <f t="array" aca="1" ref="S1524" ca="1">IF(B1524="","",IF(ISERROR(MATCH($E1524,CL,0)),"Unknown",INDIRECT("'C'!$A$"&amp;MATCH($E1524,CL,0)+1)))</f>
        <v/>
      </c>
      <c r="T1524" s="160" t="str">
        <f t="array" aca="1" ref="T1524" ca="1">IF(B1524="","",IF(ISERROR(MATCH($J1524,SorP!$B$1:$B$6226,0)),"",INDIRECT("'SorP'!$A$"&amp;MATCH($S1524&amp;$J1524,SorP!C:C,0))))</f>
        <v/>
      </c>
      <c r="U1524" s="161"/>
      <c r="V1524" s="151" t="e">
        <f>IF(C1524="",NA(),IF(OR(C1524="Smelter not listed",C1524="Smelter not yet identified"),MATCH($B1524&amp;$D1524,'Smelter Look-up'!$J:$J,0),MATCH($B1524&amp;$C1524,'Smelter Look-up'!$J:$J,0)))</f>
        <v>#N/A</v>
      </c>
      <c r="W1524" s="134"/>
      <c r="X1524" s="134">
        <f t="shared" ca="1" si="16"/>
        <v>0</v>
      </c>
      <c r="Y1524" s="134"/>
      <c r="Z1524" s="134"/>
      <c r="AA1524" s="134"/>
      <c r="AB1524" s="162" t="str">
        <f t="shared" si="17"/>
        <v/>
      </c>
      <c r="AC1524" s="134"/>
      <c r="AD1524" s="134"/>
      <c r="AE1524" s="134"/>
      <c r="AF1524" s="134"/>
      <c r="AG1524" s="134"/>
      <c r="AH1524" s="134"/>
    </row>
    <row r="1525" spans="1:34" ht="12" customHeight="1">
      <c r="A1525" s="160"/>
      <c r="B1525" s="155" t="str">
        <f t="array" ref="B1525">IF(LEN(A1525)=0,"",INDEX('Smelter Look-up'!$A:$A,MATCH($A1525,'Smelter Look-up'!$E:$E,0)))</f>
        <v/>
      </c>
      <c r="C1525" s="158" t="str">
        <f t="array" ref="C1525">IF(LEN(A1525)=0,"",INDEX('Smelter Look-up'!$C:$C,MATCH($A1525,'Smelter Look-up'!$E:$E,0)))</f>
        <v/>
      </c>
      <c r="D1525" s="155"/>
      <c r="E1525" s="155" t="str">
        <f ca="1">IF(ISERROR($V1525),"",OFFSET('Smelter Look-up'!$D$4,$V1525-4,0)&amp;"")</f>
        <v/>
      </c>
      <c r="F1525" s="155" t="str">
        <f ca="1">IF(ISERROR($V1525),"",OFFSET('Smelter Look-up'!$E$4,$V1525-4,0))</f>
        <v/>
      </c>
      <c r="G1525" s="155" t="str">
        <f ca="1">IF(C1525=$X$4,IF(ISERROR($V1525),"Enter smelter details","RMI"),IF(ISERROR($V1525),"",OFFSET('Smelter Look-up'!$F$4,$V1525-4,0)))</f>
        <v/>
      </c>
      <c r="H1525" s="156" t="str">
        <f ca="1">IF(ISERROR($V1525),"",OFFSET('Smelter Look-up'!$G$4,$V1525-4,0))</f>
        <v/>
      </c>
      <c r="I1525" s="157" t="str">
        <f ca="1">IF(ISERROR($V1525),"",OFFSET('Smelter Look-up'!$H$4,$V1525-4,0))</f>
        <v/>
      </c>
      <c r="J1525" s="157" t="str">
        <f ca="1">IF(ISERROR($V1525),"",OFFSET('Smelter Look-up'!$I$4,$V1525-4,0))</f>
        <v/>
      </c>
      <c r="K1525" s="158"/>
      <c r="L1525" s="158"/>
      <c r="M1525" s="158"/>
      <c r="N1525" s="158"/>
      <c r="O1525" s="158"/>
      <c r="P1525" s="157"/>
      <c r="Q1525" s="159"/>
      <c r="R1525" s="155" t="str">
        <f ca="1">IF(ISERROR($V1525),"",OFFSET('Smelter Look-up'!$C$4,$V1525-4,0)&amp;"")</f>
        <v/>
      </c>
      <c r="S1525" s="160" t="str">
        <f t="array" aca="1" ref="S1525" ca="1">IF(B1525="","",IF(ISERROR(MATCH($E1525,CL,0)),"Unknown",INDIRECT("'C'!$A$"&amp;MATCH($E1525,CL,0)+1)))</f>
        <v/>
      </c>
      <c r="T1525" s="160" t="str">
        <f t="array" aca="1" ref="T1525" ca="1">IF(B1525="","",IF(ISERROR(MATCH($J1525,SorP!$B$1:$B$6226,0)),"",INDIRECT("'SorP'!$A$"&amp;MATCH($S1525&amp;$J1525,SorP!C:C,0))))</f>
        <v/>
      </c>
      <c r="U1525" s="161"/>
      <c r="V1525" s="151" t="e">
        <f>IF(C1525="",NA(),IF(OR(C1525="Smelter not listed",C1525="Smelter not yet identified"),MATCH($B1525&amp;$D1525,'Smelter Look-up'!$J:$J,0),MATCH($B1525&amp;$C1525,'Smelter Look-up'!$J:$J,0)))</f>
        <v>#N/A</v>
      </c>
      <c r="W1525" s="134"/>
      <c r="X1525" s="134">
        <f t="shared" ca="1" si="16"/>
        <v>0</v>
      </c>
      <c r="Y1525" s="134"/>
      <c r="Z1525" s="134"/>
      <c r="AA1525" s="134"/>
      <c r="AB1525" s="162" t="str">
        <f t="shared" si="17"/>
        <v/>
      </c>
      <c r="AC1525" s="134"/>
      <c r="AD1525" s="134"/>
      <c r="AE1525" s="134"/>
      <c r="AF1525" s="134"/>
      <c r="AG1525" s="134"/>
      <c r="AH1525" s="134"/>
    </row>
    <row r="1526" spans="1:34" ht="12" customHeight="1">
      <c r="A1526" s="160"/>
      <c r="B1526" s="155" t="str">
        <f t="array" ref="B1526">IF(LEN(A1526)=0,"",INDEX('Smelter Look-up'!$A:$A,MATCH($A1526,'Smelter Look-up'!$E:$E,0)))</f>
        <v/>
      </c>
      <c r="C1526" s="158" t="str">
        <f t="array" ref="C1526">IF(LEN(A1526)=0,"",INDEX('Smelter Look-up'!$C:$C,MATCH($A1526,'Smelter Look-up'!$E:$E,0)))</f>
        <v/>
      </c>
      <c r="D1526" s="155"/>
      <c r="E1526" s="155" t="str">
        <f ca="1">IF(ISERROR($V1526),"",OFFSET('Smelter Look-up'!$D$4,$V1526-4,0)&amp;"")</f>
        <v/>
      </c>
      <c r="F1526" s="155" t="str">
        <f ca="1">IF(ISERROR($V1526),"",OFFSET('Smelter Look-up'!$E$4,$V1526-4,0))</f>
        <v/>
      </c>
      <c r="G1526" s="155" t="str">
        <f ca="1">IF(C1526=$X$4,IF(ISERROR($V1526),"Enter smelter details","RMI"),IF(ISERROR($V1526),"",OFFSET('Smelter Look-up'!$F$4,$V1526-4,0)))</f>
        <v/>
      </c>
      <c r="H1526" s="156" t="str">
        <f ca="1">IF(ISERROR($V1526),"",OFFSET('Smelter Look-up'!$G$4,$V1526-4,0))</f>
        <v/>
      </c>
      <c r="I1526" s="157" t="str">
        <f ca="1">IF(ISERROR($V1526),"",OFFSET('Smelter Look-up'!$H$4,$V1526-4,0))</f>
        <v/>
      </c>
      <c r="J1526" s="157" t="str">
        <f ca="1">IF(ISERROR($V1526),"",OFFSET('Smelter Look-up'!$I$4,$V1526-4,0))</f>
        <v/>
      </c>
      <c r="K1526" s="158"/>
      <c r="L1526" s="158"/>
      <c r="M1526" s="158"/>
      <c r="N1526" s="158"/>
      <c r="O1526" s="158"/>
      <c r="P1526" s="157"/>
      <c r="Q1526" s="159"/>
      <c r="R1526" s="155" t="str">
        <f ca="1">IF(ISERROR($V1526),"",OFFSET('Smelter Look-up'!$C$4,$V1526-4,0)&amp;"")</f>
        <v/>
      </c>
      <c r="S1526" s="160" t="str">
        <f t="array" aca="1" ref="S1526" ca="1">IF(B1526="","",IF(ISERROR(MATCH($E1526,CL,0)),"Unknown",INDIRECT("'C'!$A$"&amp;MATCH($E1526,CL,0)+1)))</f>
        <v/>
      </c>
      <c r="T1526" s="160" t="str">
        <f t="array" aca="1" ref="T1526" ca="1">IF(B1526="","",IF(ISERROR(MATCH($J1526,SorP!$B$1:$B$6226,0)),"",INDIRECT("'SorP'!$A$"&amp;MATCH($S1526&amp;$J1526,SorP!C:C,0))))</f>
        <v/>
      </c>
      <c r="U1526" s="161"/>
      <c r="V1526" s="151" t="e">
        <f>IF(C1526="",NA(),IF(OR(C1526="Smelter not listed",C1526="Smelter not yet identified"),MATCH($B1526&amp;$D1526,'Smelter Look-up'!$J:$J,0),MATCH($B1526&amp;$C1526,'Smelter Look-up'!$J:$J,0)))</f>
        <v>#N/A</v>
      </c>
      <c r="W1526" s="134"/>
      <c r="X1526" s="134">
        <f t="shared" ca="1" si="16"/>
        <v>0</v>
      </c>
      <c r="Y1526" s="134"/>
      <c r="Z1526" s="134"/>
      <c r="AA1526" s="134"/>
      <c r="AB1526" s="162" t="str">
        <f t="shared" si="17"/>
        <v/>
      </c>
      <c r="AC1526" s="134"/>
      <c r="AD1526" s="134"/>
      <c r="AE1526" s="134"/>
      <c r="AF1526" s="134"/>
      <c r="AG1526" s="134"/>
      <c r="AH1526" s="134"/>
    </row>
    <row r="1527" spans="1:34" ht="12" customHeight="1">
      <c r="A1527" s="160"/>
      <c r="B1527" s="155" t="str">
        <f t="array" ref="B1527">IF(LEN(A1527)=0,"",INDEX('Smelter Look-up'!$A:$A,MATCH($A1527,'Smelter Look-up'!$E:$E,0)))</f>
        <v/>
      </c>
      <c r="C1527" s="158" t="str">
        <f t="array" ref="C1527">IF(LEN(A1527)=0,"",INDEX('Smelter Look-up'!$C:$C,MATCH($A1527,'Smelter Look-up'!$E:$E,0)))</f>
        <v/>
      </c>
      <c r="D1527" s="155"/>
      <c r="E1527" s="155" t="str">
        <f ca="1">IF(ISERROR($V1527),"",OFFSET('Smelter Look-up'!$D$4,$V1527-4,0)&amp;"")</f>
        <v/>
      </c>
      <c r="F1527" s="155" t="str">
        <f ca="1">IF(ISERROR($V1527),"",OFFSET('Smelter Look-up'!$E$4,$V1527-4,0))</f>
        <v/>
      </c>
      <c r="G1527" s="155" t="str">
        <f ca="1">IF(C1527=$X$4,IF(ISERROR($V1527),"Enter smelter details","RMI"),IF(ISERROR($V1527),"",OFFSET('Smelter Look-up'!$F$4,$V1527-4,0)))</f>
        <v/>
      </c>
      <c r="H1527" s="156" t="str">
        <f ca="1">IF(ISERROR($V1527),"",OFFSET('Smelter Look-up'!$G$4,$V1527-4,0))</f>
        <v/>
      </c>
      <c r="I1527" s="157" t="str">
        <f ca="1">IF(ISERROR($V1527),"",OFFSET('Smelter Look-up'!$H$4,$V1527-4,0))</f>
        <v/>
      </c>
      <c r="J1527" s="157" t="str">
        <f ca="1">IF(ISERROR($V1527),"",OFFSET('Smelter Look-up'!$I$4,$V1527-4,0))</f>
        <v/>
      </c>
      <c r="K1527" s="158"/>
      <c r="L1527" s="158"/>
      <c r="M1527" s="158"/>
      <c r="N1527" s="158"/>
      <c r="O1527" s="158"/>
      <c r="P1527" s="157"/>
      <c r="Q1527" s="159"/>
      <c r="R1527" s="155" t="str">
        <f ca="1">IF(ISERROR($V1527),"",OFFSET('Smelter Look-up'!$C$4,$V1527-4,0)&amp;"")</f>
        <v/>
      </c>
      <c r="S1527" s="160" t="str">
        <f t="array" aca="1" ref="S1527" ca="1">IF(B1527="","",IF(ISERROR(MATCH($E1527,CL,0)),"Unknown",INDIRECT("'C'!$A$"&amp;MATCH($E1527,CL,0)+1)))</f>
        <v/>
      </c>
      <c r="T1527" s="160" t="str">
        <f t="array" aca="1" ref="T1527" ca="1">IF(B1527="","",IF(ISERROR(MATCH($J1527,SorP!$B$1:$B$6226,0)),"",INDIRECT("'SorP'!$A$"&amp;MATCH($S1527&amp;$J1527,SorP!C:C,0))))</f>
        <v/>
      </c>
      <c r="U1527" s="161"/>
      <c r="V1527" s="151" t="e">
        <f>IF(C1527="",NA(),IF(OR(C1527="Smelter not listed",C1527="Smelter not yet identified"),MATCH($B1527&amp;$D1527,'Smelter Look-up'!$J:$J,0),MATCH($B1527&amp;$C1527,'Smelter Look-up'!$J:$J,0)))</f>
        <v>#N/A</v>
      </c>
      <c r="W1527" s="134"/>
      <c r="X1527" s="134">
        <f t="shared" ref="X1527:X1781" ca="1" si="18">IF(AND(C1527="Smelter not listed",OR(LEN(D1527)=0,LEN(E1527)=0)),1,0)</f>
        <v>0</v>
      </c>
      <c r="Y1527" s="134"/>
      <c r="Z1527" s="134"/>
      <c r="AA1527" s="134"/>
      <c r="AB1527" s="162" t="str">
        <f t="shared" ref="AB1527:AB1781" si="19">B1527&amp;C1527</f>
        <v/>
      </c>
      <c r="AC1527" s="134"/>
      <c r="AD1527" s="134"/>
      <c r="AE1527" s="134"/>
      <c r="AF1527" s="134"/>
      <c r="AG1527" s="134"/>
      <c r="AH1527" s="134"/>
    </row>
    <row r="1528" spans="1:34" ht="12" customHeight="1">
      <c r="A1528" s="160"/>
      <c r="B1528" s="155" t="str">
        <f t="array" ref="B1528">IF(LEN(A1528)=0,"",INDEX('Smelter Look-up'!$A:$A,MATCH($A1528,'Smelter Look-up'!$E:$E,0)))</f>
        <v/>
      </c>
      <c r="C1528" s="158" t="str">
        <f t="array" ref="C1528">IF(LEN(A1528)=0,"",INDEX('Smelter Look-up'!$C:$C,MATCH($A1528,'Smelter Look-up'!$E:$E,0)))</f>
        <v/>
      </c>
      <c r="D1528" s="155"/>
      <c r="E1528" s="155" t="str">
        <f ca="1">IF(ISERROR($V1528),"",OFFSET('Smelter Look-up'!$D$4,$V1528-4,0)&amp;"")</f>
        <v/>
      </c>
      <c r="F1528" s="155" t="str">
        <f ca="1">IF(ISERROR($V1528),"",OFFSET('Smelter Look-up'!$E$4,$V1528-4,0))</f>
        <v/>
      </c>
      <c r="G1528" s="155" t="str">
        <f ca="1">IF(C1528=$X$4,IF(ISERROR($V1528),"Enter smelter details","RMI"),IF(ISERROR($V1528),"",OFFSET('Smelter Look-up'!$F$4,$V1528-4,0)))</f>
        <v/>
      </c>
      <c r="H1528" s="156" t="str">
        <f ca="1">IF(ISERROR($V1528),"",OFFSET('Smelter Look-up'!$G$4,$V1528-4,0))</f>
        <v/>
      </c>
      <c r="I1528" s="157" t="str">
        <f ca="1">IF(ISERROR($V1528),"",OFFSET('Smelter Look-up'!$H$4,$V1528-4,0))</f>
        <v/>
      </c>
      <c r="J1528" s="157" t="str">
        <f ca="1">IF(ISERROR($V1528),"",OFFSET('Smelter Look-up'!$I$4,$V1528-4,0))</f>
        <v/>
      </c>
      <c r="K1528" s="158"/>
      <c r="L1528" s="158"/>
      <c r="M1528" s="158"/>
      <c r="N1528" s="158"/>
      <c r="O1528" s="158"/>
      <c r="P1528" s="157"/>
      <c r="Q1528" s="159"/>
      <c r="R1528" s="155" t="str">
        <f ca="1">IF(ISERROR($V1528),"",OFFSET('Smelter Look-up'!$C$4,$V1528-4,0)&amp;"")</f>
        <v/>
      </c>
      <c r="S1528" s="160" t="str">
        <f t="array" aca="1" ref="S1528" ca="1">IF(B1528="","",IF(ISERROR(MATCH($E1528,CL,0)),"Unknown",INDIRECT("'C'!$A$"&amp;MATCH($E1528,CL,0)+1)))</f>
        <v/>
      </c>
      <c r="T1528" s="160" t="str">
        <f t="array" aca="1" ref="T1528" ca="1">IF(B1528="","",IF(ISERROR(MATCH($J1528,SorP!$B$1:$B$6226,0)),"",INDIRECT("'SorP'!$A$"&amp;MATCH($S1528&amp;$J1528,SorP!C:C,0))))</f>
        <v/>
      </c>
      <c r="U1528" s="161"/>
      <c r="V1528" s="151" t="e">
        <f>IF(C1528="",NA(),IF(OR(C1528="Smelter not listed",C1528="Smelter not yet identified"),MATCH($B1528&amp;$D1528,'Smelter Look-up'!$J:$J,0),MATCH($B1528&amp;$C1528,'Smelter Look-up'!$J:$J,0)))</f>
        <v>#N/A</v>
      </c>
      <c r="W1528" s="134"/>
      <c r="X1528" s="134">
        <f t="shared" ca="1" si="18"/>
        <v>0</v>
      </c>
      <c r="Y1528" s="134"/>
      <c r="Z1528" s="134"/>
      <c r="AA1528" s="134"/>
      <c r="AB1528" s="162" t="str">
        <f t="shared" si="19"/>
        <v/>
      </c>
      <c r="AC1528" s="134"/>
      <c r="AD1528" s="134"/>
      <c r="AE1528" s="134"/>
      <c r="AF1528" s="134"/>
      <c r="AG1528" s="134"/>
      <c r="AH1528" s="134"/>
    </row>
    <row r="1529" spans="1:34" ht="12" customHeight="1">
      <c r="A1529" s="160"/>
      <c r="B1529" s="155" t="str">
        <f t="array" ref="B1529">IF(LEN(A1529)=0,"",INDEX('Smelter Look-up'!$A:$A,MATCH($A1529,'Smelter Look-up'!$E:$E,0)))</f>
        <v/>
      </c>
      <c r="C1529" s="158" t="str">
        <f t="array" ref="C1529">IF(LEN(A1529)=0,"",INDEX('Smelter Look-up'!$C:$C,MATCH($A1529,'Smelter Look-up'!$E:$E,0)))</f>
        <v/>
      </c>
      <c r="D1529" s="155"/>
      <c r="E1529" s="155" t="str">
        <f ca="1">IF(ISERROR($V1529),"",OFFSET('Smelter Look-up'!$D$4,$V1529-4,0)&amp;"")</f>
        <v/>
      </c>
      <c r="F1529" s="155" t="str">
        <f ca="1">IF(ISERROR($V1529),"",OFFSET('Smelter Look-up'!$E$4,$V1529-4,0))</f>
        <v/>
      </c>
      <c r="G1529" s="155" t="str">
        <f ca="1">IF(C1529=$X$4,IF(ISERROR($V1529),"Enter smelter details","RMI"),IF(ISERROR($V1529),"",OFFSET('Smelter Look-up'!$F$4,$V1529-4,0)))</f>
        <v/>
      </c>
      <c r="H1529" s="156" t="str">
        <f ca="1">IF(ISERROR($V1529),"",OFFSET('Smelter Look-up'!$G$4,$V1529-4,0))</f>
        <v/>
      </c>
      <c r="I1529" s="157" t="str">
        <f ca="1">IF(ISERROR($V1529),"",OFFSET('Smelter Look-up'!$H$4,$V1529-4,0))</f>
        <v/>
      </c>
      <c r="J1529" s="157" t="str">
        <f ca="1">IF(ISERROR($V1529),"",OFFSET('Smelter Look-up'!$I$4,$V1529-4,0))</f>
        <v/>
      </c>
      <c r="K1529" s="158"/>
      <c r="L1529" s="158"/>
      <c r="M1529" s="158"/>
      <c r="N1529" s="158"/>
      <c r="O1529" s="158"/>
      <c r="P1529" s="157"/>
      <c r="Q1529" s="159"/>
      <c r="R1529" s="155" t="str">
        <f ca="1">IF(ISERROR($V1529),"",OFFSET('Smelter Look-up'!$C$4,$V1529-4,0)&amp;"")</f>
        <v/>
      </c>
      <c r="S1529" s="160" t="str">
        <f t="array" aca="1" ref="S1529" ca="1">IF(B1529="","",IF(ISERROR(MATCH($E1529,CL,0)),"Unknown",INDIRECT("'C'!$A$"&amp;MATCH($E1529,CL,0)+1)))</f>
        <v/>
      </c>
      <c r="T1529" s="160" t="str">
        <f t="array" aca="1" ref="T1529" ca="1">IF(B1529="","",IF(ISERROR(MATCH($J1529,SorP!$B$1:$B$6226,0)),"",INDIRECT("'SorP'!$A$"&amp;MATCH($S1529&amp;$J1529,SorP!C:C,0))))</f>
        <v/>
      </c>
      <c r="U1529" s="161"/>
      <c r="V1529" s="151" t="e">
        <f>IF(C1529="",NA(),IF(OR(C1529="Smelter not listed",C1529="Smelter not yet identified"),MATCH($B1529&amp;$D1529,'Smelter Look-up'!$J:$J,0),MATCH($B1529&amp;$C1529,'Smelter Look-up'!$J:$J,0)))</f>
        <v>#N/A</v>
      </c>
      <c r="W1529" s="134"/>
      <c r="X1529" s="134">
        <f t="shared" ca="1" si="18"/>
        <v>0</v>
      </c>
      <c r="Y1529" s="134"/>
      <c r="Z1529" s="134"/>
      <c r="AA1529" s="134"/>
      <c r="AB1529" s="162" t="str">
        <f t="shared" si="19"/>
        <v/>
      </c>
      <c r="AC1529" s="134"/>
      <c r="AD1529" s="134"/>
      <c r="AE1529" s="134"/>
      <c r="AF1529" s="134"/>
      <c r="AG1529" s="134"/>
      <c r="AH1529" s="134"/>
    </row>
    <row r="1530" spans="1:34" ht="12" customHeight="1">
      <c r="A1530" s="160"/>
      <c r="B1530" s="155" t="str">
        <f t="array" ref="B1530">IF(LEN(A1530)=0,"",INDEX('Smelter Look-up'!$A:$A,MATCH($A1530,'Smelter Look-up'!$E:$E,0)))</f>
        <v/>
      </c>
      <c r="C1530" s="158" t="str">
        <f t="array" ref="C1530">IF(LEN(A1530)=0,"",INDEX('Smelter Look-up'!$C:$C,MATCH($A1530,'Smelter Look-up'!$E:$E,0)))</f>
        <v/>
      </c>
      <c r="D1530" s="155"/>
      <c r="E1530" s="155" t="str">
        <f ca="1">IF(ISERROR($V1530),"",OFFSET('Smelter Look-up'!$D$4,$V1530-4,0)&amp;"")</f>
        <v/>
      </c>
      <c r="F1530" s="155" t="str">
        <f ca="1">IF(ISERROR($V1530),"",OFFSET('Smelter Look-up'!$E$4,$V1530-4,0))</f>
        <v/>
      </c>
      <c r="G1530" s="155" t="str">
        <f ca="1">IF(C1530=$X$4,IF(ISERROR($V1530),"Enter smelter details","RMI"),IF(ISERROR($V1530),"",OFFSET('Smelter Look-up'!$F$4,$V1530-4,0)))</f>
        <v/>
      </c>
      <c r="H1530" s="156" t="str">
        <f ca="1">IF(ISERROR($V1530),"",OFFSET('Smelter Look-up'!$G$4,$V1530-4,0))</f>
        <v/>
      </c>
      <c r="I1530" s="157" t="str">
        <f ca="1">IF(ISERROR($V1530),"",OFFSET('Smelter Look-up'!$H$4,$V1530-4,0))</f>
        <v/>
      </c>
      <c r="J1530" s="157" t="str">
        <f ca="1">IF(ISERROR($V1530),"",OFFSET('Smelter Look-up'!$I$4,$V1530-4,0))</f>
        <v/>
      </c>
      <c r="K1530" s="158"/>
      <c r="L1530" s="158"/>
      <c r="M1530" s="158"/>
      <c r="N1530" s="158"/>
      <c r="O1530" s="158"/>
      <c r="P1530" s="157"/>
      <c r="Q1530" s="159"/>
      <c r="R1530" s="155" t="str">
        <f ca="1">IF(ISERROR($V1530),"",OFFSET('Smelter Look-up'!$C$4,$V1530-4,0)&amp;"")</f>
        <v/>
      </c>
      <c r="S1530" s="160" t="str">
        <f t="array" aca="1" ref="S1530" ca="1">IF(B1530="","",IF(ISERROR(MATCH($E1530,CL,0)),"Unknown",INDIRECT("'C'!$A$"&amp;MATCH($E1530,CL,0)+1)))</f>
        <v/>
      </c>
      <c r="T1530" s="160" t="str">
        <f t="array" aca="1" ref="T1530" ca="1">IF(B1530="","",IF(ISERROR(MATCH($J1530,SorP!$B$1:$B$6226,0)),"",INDIRECT("'SorP'!$A$"&amp;MATCH($S1530&amp;$J1530,SorP!C:C,0))))</f>
        <v/>
      </c>
      <c r="U1530" s="161"/>
      <c r="V1530" s="151" t="e">
        <f>IF(C1530="",NA(),IF(OR(C1530="Smelter not listed",C1530="Smelter not yet identified"),MATCH($B1530&amp;$D1530,'Smelter Look-up'!$J:$J,0),MATCH($B1530&amp;$C1530,'Smelter Look-up'!$J:$J,0)))</f>
        <v>#N/A</v>
      </c>
      <c r="W1530" s="134"/>
      <c r="X1530" s="134">
        <f t="shared" ca="1" si="18"/>
        <v>0</v>
      </c>
      <c r="Y1530" s="134"/>
      <c r="Z1530" s="134"/>
      <c r="AA1530" s="134"/>
      <c r="AB1530" s="162" t="str">
        <f t="shared" si="19"/>
        <v/>
      </c>
      <c r="AC1530" s="134"/>
      <c r="AD1530" s="134"/>
      <c r="AE1530" s="134"/>
      <c r="AF1530" s="134"/>
      <c r="AG1530" s="134"/>
      <c r="AH1530" s="134"/>
    </row>
    <row r="1531" spans="1:34" ht="12" customHeight="1">
      <c r="A1531" s="160"/>
      <c r="B1531" s="155" t="str">
        <f t="array" ref="B1531">IF(LEN(A1531)=0,"",INDEX('Smelter Look-up'!$A:$A,MATCH($A1531,'Smelter Look-up'!$E:$E,0)))</f>
        <v/>
      </c>
      <c r="C1531" s="158" t="str">
        <f t="array" ref="C1531">IF(LEN(A1531)=0,"",INDEX('Smelter Look-up'!$C:$C,MATCH($A1531,'Smelter Look-up'!$E:$E,0)))</f>
        <v/>
      </c>
      <c r="D1531" s="155"/>
      <c r="E1531" s="155" t="str">
        <f ca="1">IF(ISERROR($V1531),"",OFFSET('Smelter Look-up'!$D$4,$V1531-4,0)&amp;"")</f>
        <v/>
      </c>
      <c r="F1531" s="155" t="str">
        <f ca="1">IF(ISERROR($V1531),"",OFFSET('Smelter Look-up'!$E$4,$V1531-4,0))</f>
        <v/>
      </c>
      <c r="G1531" s="155" t="str">
        <f ca="1">IF(C1531=$X$4,IF(ISERROR($V1531),"Enter smelter details","RMI"),IF(ISERROR($V1531),"",OFFSET('Smelter Look-up'!$F$4,$V1531-4,0)))</f>
        <v/>
      </c>
      <c r="H1531" s="156" t="str">
        <f ca="1">IF(ISERROR($V1531),"",OFFSET('Smelter Look-up'!$G$4,$V1531-4,0))</f>
        <v/>
      </c>
      <c r="I1531" s="157" t="str">
        <f ca="1">IF(ISERROR($V1531),"",OFFSET('Smelter Look-up'!$H$4,$V1531-4,0))</f>
        <v/>
      </c>
      <c r="J1531" s="157" t="str">
        <f ca="1">IF(ISERROR($V1531),"",OFFSET('Smelter Look-up'!$I$4,$V1531-4,0))</f>
        <v/>
      </c>
      <c r="K1531" s="158"/>
      <c r="L1531" s="158"/>
      <c r="M1531" s="158"/>
      <c r="N1531" s="158"/>
      <c r="O1531" s="158"/>
      <c r="P1531" s="157"/>
      <c r="Q1531" s="159"/>
      <c r="R1531" s="155" t="str">
        <f ca="1">IF(ISERROR($V1531),"",OFFSET('Smelter Look-up'!$C$4,$V1531-4,0)&amp;"")</f>
        <v/>
      </c>
      <c r="S1531" s="160" t="str">
        <f t="array" aca="1" ref="S1531" ca="1">IF(B1531="","",IF(ISERROR(MATCH($E1531,CL,0)),"Unknown",INDIRECT("'C'!$A$"&amp;MATCH($E1531,CL,0)+1)))</f>
        <v/>
      </c>
      <c r="T1531" s="160" t="str">
        <f t="array" aca="1" ref="T1531" ca="1">IF(B1531="","",IF(ISERROR(MATCH($J1531,SorP!$B$1:$B$6226,0)),"",INDIRECT("'SorP'!$A$"&amp;MATCH($S1531&amp;$J1531,SorP!C:C,0))))</f>
        <v/>
      </c>
      <c r="U1531" s="161"/>
      <c r="V1531" s="151" t="e">
        <f>IF(C1531="",NA(),IF(OR(C1531="Smelter not listed",C1531="Smelter not yet identified"),MATCH($B1531&amp;$D1531,'Smelter Look-up'!$J:$J,0),MATCH($B1531&amp;$C1531,'Smelter Look-up'!$J:$J,0)))</f>
        <v>#N/A</v>
      </c>
      <c r="W1531" s="134"/>
      <c r="X1531" s="134">
        <f t="shared" ca="1" si="18"/>
        <v>0</v>
      </c>
      <c r="Y1531" s="134"/>
      <c r="Z1531" s="134"/>
      <c r="AA1531" s="134"/>
      <c r="AB1531" s="162" t="str">
        <f t="shared" si="19"/>
        <v/>
      </c>
      <c r="AC1531" s="134"/>
      <c r="AD1531" s="134"/>
      <c r="AE1531" s="134"/>
      <c r="AF1531" s="134"/>
      <c r="AG1531" s="134"/>
      <c r="AH1531" s="134"/>
    </row>
    <row r="1532" spans="1:34" ht="12" customHeight="1">
      <c r="A1532" s="160"/>
      <c r="B1532" s="155" t="str">
        <f t="array" ref="B1532">IF(LEN(A1532)=0,"",INDEX('Smelter Look-up'!$A:$A,MATCH($A1532,'Smelter Look-up'!$E:$E,0)))</f>
        <v/>
      </c>
      <c r="C1532" s="158" t="str">
        <f t="array" ref="C1532">IF(LEN(A1532)=0,"",INDEX('Smelter Look-up'!$C:$C,MATCH($A1532,'Smelter Look-up'!$E:$E,0)))</f>
        <v/>
      </c>
      <c r="D1532" s="155"/>
      <c r="E1532" s="155" t="str">
        <f ca="1">IF(ISERROR($V1532),"",OFFSET('Smelter Look-up'!$D$4,$V1532-4,0)&amp;"")</f>
        <v/>
      </c>
      <c r="F1532" s="155" t="str">
        <f ca="1">IF(ISERROR($V1532),"",OFFSET('Smelter Look-up'!$E$4,$V1532-4,0))</f>
        <v/>
      </c>
      <c r="G1532" s="155" t="str">
        <f ca="1">IF(C1532=$X$4,IF(ISERROR($V1532),"Enter smelter details","RMI"),IF(ISERROR($V1532),"",OFFSET('Smelter Look-up'!$F$4,$V1532-4,0)))</f>
        <v/>
      </c>
      <c r="H1532" s="156" t="str">
        <f ca="1">IF(ISERROR($V1532),"",OFFSET('Smelter Look-up'!$G$4,$V1532-4,0))</f>
        <v/>
      </c>
      <c r="I1532" s="157" t="str">
        <f ca="1">IF(ISERROR($V1532),"",OFFSET('Smelter Look-up'!$H$4,$V1532-4,0))</f>
        <v/>
      </c>
      <c r="J1532" s="157" t="str">
        <f ca="1">IF(ISERROR($V1532),"",OFFSET('Smelter Look-up'!$I$4,$V1532-4,0))</f>
        <v/>
      </c>
      <c r="K1532" s="158"/>
      <c r="L1532" s="158"/>
      <c r="M1532" s="158"/>
      <c r="N1532" s="158"/>
      <c r="O1532" s="158"/>
      <c r="P1532" s="157"/>
      <c r="Q1532" s="159"/>
      <c r="R1532" s="155" t="str">
        <f ca="1">IF(ISERROR($V1532),"",OFFSET('Smelter Look-up'!$C$4,$V1532-4,0)&amp;"")</f>
        <v/>
      </c>
      <c r="S1532" s="160" t="str">
        <f t="array" aca="1" ref="S1532" ca="1">IF(B1532="","",IF(ISERROR(MATCH($E1532,CL,0)),"Unknown",INDIRECT("'C'!$A$"&amp;MATCH($E1532,CL,0)+1)))</f>
        <v/>
      </c>
      <c r="T1532" s="160" t="str">
        <f t="array" aca="1" ref="T1532" ca="1">IF(B1532="","",IF(ISERROR(MATCH($J1532,SorP!$B$1:$B$6226,0)),"",INDIRECT("'SorP'!$A$"&amp;MATCH($S1532&amp;$J1532,SorP!C:C,0))))</f>
        <v/>
      </c>
      <c r="U1532" s="161"/>
      <c r="V1532" s="151" t="e">
        <f>IF(C1532="",NA(),IF(OR(C1532="Smelter not listed",C1532="Smelter not yet identified"),MATCH($B1532&amp;$D1532,'Smelter Look-up'!$J:$J,0),MATCH($B1532&amp;$C1532,'Smelter Look-up'!$J:$J,0)))</f>
        <v>#N/A</v>
      </c>
      <c r="W1532" s="134"/>
      <c r="X1532" s="134">
        <f t="shared" ca="1" si="18"/>
        <v>0</v>
      </c>
      <c r="Y1532" s="134"/>
      <c r="Z1532" s="134"/>
      <c r="AA1532" s="134"/>
      <c r="AB1532" s="162" t="str">
        <f t="shared" si="19"/>
        <v/>
      </c>
      <c r="AC1532" s="134"/>
      <c r="AD1532" s="134"/>
      <c r="AE1532" s="134"/>
      <c r="AF1532" s="134"/>
      <c r="AG1532" s="134"/>
      <c r="AH1532" s="134"/>
    </row>
    <row r="1533" spans="1:34" ht="12" customHeight="1">
      <c r="A1533" s="160"/>
      <c r="B1533" s="155" t="str">
        <f t="array" ref="B1533">IF(LEN(A1533)=0,"",INDEX('Smelter Look-up'!$A:$A,MATCH($A1533,'Smelter Look-up'!$E:$E,0)))</f>
        <v/>
      </c>
      <c r="C1533" s="158" t="str">
        <f t="array" ref="C1533">IF(LEN(A1533)=0,"",INDEX('Smelter Look-up'!$C:$C,MATCH($A1533,'Smelter Look-up'!$E:$E,0)))</f>
        <v/>
      </c>
      <c r="D1533" s="155"/>
      <c r="E1533" s="155" t="str">
        <f ca="1">IF(ISERROR($V1533),"",OFFSET('Smelter Look-up'!$D$4,$V1533-4,0)&amp;"")</f>
        <v/>
      </c>
      <c r="F1533" s="155" t="str">
        <f ca="1">IF(ISERROR($V1533),"",OFFSET('Smelter Look-up'!$E$4,$V1533-4,0))</f>
        <v/>
      </c>
      <c r="G1533" s="155" t="str">
        <f ca="1">IF(C1533=$X$4,IF(ISERROR($V1533),"Enter smelter details","RMI"),IF(ISERROR($V1533),"",OFFSET('Smelter Look-up'!$F$4,$V1533-4,0)))</f>
        <v/>
      </c>
      <c r="H1533" s="156" t="str">
        <f ca="1">IF(ISERROR($V1533),"",OFFSET('Smelter Look-up'!$G$4,$V1533-4,0))</f>
        <v/>
      </c>
      <c r="I1533" s="157" t="str">
        <f ca="1">IF(ISERROR($V1533),"",OFFSET('Smelter Look-up'!$H$4,$V1533-4,0))</f>
        <v/>
      </c>
      <c r="J1533" s="157" t="str">
        <f ca="1">IF(ISERROR($V1533),"",OFFSET('Smelter Look-up'!$I$4,$V1533-4,0))</f>
        <v/>
      </c>
      <c r="K1533" s="158"/>
      <c r="L1533" s="158"/>
      <c r="M1533" s="158"/>
      <c r="N1533" s="158"/>
      <c r="O1533" s="158"/>
      <c r="P1533" s="157"/>
      <c r="Q1533" s="159"/>
      <c r="R1533" s="155" t="str">
        <f ca="1">IF(ISERROR($V1533),"",OFFSET('Smelter Look-up'!$C$4,$V1533-4,0)&amp;"")</f>
        <v/>
      </c>
      <c r="S1533" s="160" t="str">
        <f t="array" aca="1" ref="S1533" ca="1">IF(B1533="","",IF(ISERROR(MATCH($E1533,CL,0)),"Unknown",INDIRECT("'C'!$A$"&amp;MATCH($E1533,CL,0)+1)))</f>
        <v/>
      </c>
      <c r="T1533" s="160" t="str">
        <f t="array" aca="1" ref="T1533" ca="1">IF(B1533="","",IF(ISERROR(MATCH($J1533,SorP!$B$1:$B$6226,0)),"",INDIRECT("'SorP'!$A$"&amp;MATCH($S1533&amp;$J1533,SorP!C:C,0))))</f>
        <v/>
      </c>
      <c r="U1533" s="161"/>
      <c r="V1533" s="151" t="e">
        <f>IF(C1533="",NA(),IF(OR(C1533="Smelter not listed",C1533="Smelter not yet identified"),MATCH($B1533&amp;$D1533,'Smelter Look-up'!$J:$J,0),MATCH($B1533&amp;$C1533,'Smelter Look-up'!$J:$J,0)))</f>
        <v>#N/A</v>
      </c>
      <c r="W1533" s="134"/>
      <c r="X1533" s="134">
        <f t="shared" ca="1" si="18"/>
        <v>0</v>
      </c>
      <c r="Y1533" s="134"/>
      <c r="Z1533" s="134"/>
      <c r="AA1533" s="134"/>
      <c r="AB1533" s="162" t="str">
        <f t="shared" si="19"/>
        <v/>
      </c>
      <c r="AC1533" s="134"/>
      <c r="AD1533" s="134"/>
      <c r="AE1533" s="134"/>
      <c r="AF1533" s="134"/>
      <c r="AG1533" s="134"/>
      <c r="AH1533" s="134"/>
    </row>
    <row r="1534" spans="1:34" ht="12" customHeight="1">
      <c r="A1534" s="160"/>
      <c r="B1534" s="155" t="str">
        <f t="array" ref="B1534">IF(LEN(A1534)=0,"",INDEX('Smelter Look-up'!$A:$A,MATCH($A1534,'Smelter Look-up'!$E:$E,0)))</f>
        <v/>
      </c>
      <c r="C1534" s="158" t="str">
        <f t="array" ref="C1534">IF(LEN(A1534)=0,"",INDEX('Smelter Look-up'!$C:$C,MATCH($A1534,'Smelter Look-up'!$E:$E,0)))</f>
        <v/>
      </c>
      <c r="D1534" s="155"/>
      <c r="E1534" s="155" t="str">
        <f ca="1">IF(ISERROR($V1534),"",OFFSET('Smelter Look-up'!$D$4,$V1534-4,0)&amp;"")</f>
        <v/>
      </c>
      <c r="F1534" s="155" t="str">
        <f ca="1">IF(ISERROR($V1534),"",OFFSET('Smelter Look-up'!$E$4,$V1534-4,0))</f>
        <v/>
      </c>
      <c r="G1534" s="155" t="str">
        <f ca="1">IF(C1534=$X$4,IF(ISERROR($V1534),"Enter smelter details","RMI"),IF(ISERROR($V1534),"",OFFSET('Smelter Look-up'!$F$4,$V1534-4,0)))</f>
        <v/>
      </c>
      <c r="H1534" s="156" t="str">
        <f ca="1">IF(ISERROR($V1534),"",OFFSET('Smelter Look-up'!$G$4,$V1534-4,0))</f>
        <v/>
      </c>
      <c r="I1534" s="157" t="str">
        <f ca="1">IF(ISERROR($V1534),"",OFFSET('Smelter Look-up'!$H$4,$V1534-4,0))</f>
        <v/>
      </c>
      <c r="J1534" s="157" t="str">
        <f ca="1">IF(ISERROR($V1534),"",OFFSET('Smelter Look-up'!$I$4,$V1534-4,0))</f>
        <v/>
      </c>
      <c r="K1534" s="158"/>
      <c r="L1534" s="158"/>
      <c r="M1534" s="158"/>
      <c r="N1534" s="158"/>
      <c r="O1534" s="158"/>
      <c r="P1534" s="157"/>
      <c r="Q1534" s="159"/>
      <c r="R1534" s="155" t="str">
        <f ca="1">IF(ISERROR($V1534),"",OFFSET('Smelter Look-up'!$C$4,$V1534-4,0)&amp;"")</f>
        <v/>
      </c>
      <c r="S1534" s="160" t="str">
        <f t="array" aca="1" ref="S1534" ca="1">IF(B1534="","",IF(ISERROR(MATCH($E1534,CL,0)),"Unknown",INDIRECT("'C'!$A$"&amp;MATCH($E1534,CL,0)+1)))</f>
        <v/>
      </c>
      <c r="T1534" s="160" t="str">
        <f t="array" aca="1" ref="T1534" ca="1">IF(B1534="","",IF(ISERROR(MATCH($J1534,SorP!$B$1:$B$6226,0)),"",INDIRECT("'SorP'!$A$"&amp;MATCH($S1534&amp;$J1534,SorP!C:C,0))))</f>
        <v/>
      </c>
      <c r="U1534" s="161"/>
      <c r="V1534" s="151" t="e">
        <f>IF(C1534="",NA(),IF(OR(C1534="Smelter not listed",C1534="Smelter not yet identified"),MATCH($B1534&amp;$D1534,'Smelter Look-up'!$J:$J,0),MATCH($B1534&amp;$C1534,'Smelter Look-up'!$J:$J,0)))</f>
        <v>#N/A</v>
      </c>
      <c r="W1534" s="134"/>
      <c r="X1534" s="134">
        <f t="shared" ca="1" si="18"/>
        <v>0</v>
      </c>
      <c r="Y1534" s="134"/>
      <c r="Z1534" s="134"/>
      <c r="AA1534" s="134"/>
      <c r="AB1534" s="162" t="str">
        <f t="shared" si="19"/>
        <v/>
      </c>
      <c r="AC1534" s="134"/>
      <c r="AD1534" s="134"/>
      <c r="AE1534" s="134"/>
      <c r="AF1534" s="134"/>
      <c r="AG1534" s="134"/>
      <c r="AH1534" s="134"/>
    </row>
    <row r="1535" spans="1:34" ht="12" customHeight="1">
      <c r="A1535" s="160"/>
      <c r="B1535" s="155" t="str">
        <f t="array" ref="B1535">IF(LEN(A1535)=0,"",INDEX('Smelter Look-up'!$A:$A,MATCH($A1535,'Smelter Look-up'!$E:$E,0)))</f>
        <v/>
      </c>
      <c r="C1535" s="158" t="str">
        <f t="array" ref="C1535">IF(LEN(A1535)=0,"",INDEX('Smelter Look-up'!$C:$C,MATCH($A1535,'Smelter Look-up'!$E:$E,0)))</f>
        <v/>
      </c>
      <c r="D1535" s="155"/>
      <c r="E1535" s="155" t="str">
        <f ca="1">IF(ISERROR($V1535),"",OFFSET('Smelter Look-up'!$D$4,$V1535-4,0)&amp;"")</f>
        <v/>
      </c>
      <c r="F1535" s="155" t="str">
        <f ca="1">IF(ISERROR($V1535),"",OFFSET('Smelter Look-up'!$E$4,$V1535-4,0))</f>
        <v/>
      </c>
      <c r="G1535" s="155" t="str">
        <f ca="1">IF(C1535=$X$4,IF(ISERROR($V1535),"Enter smelter details","RMI"),IF(ISERROR($V1535),"",OFFSET('Smelter Look-up'!$F$4,$V1535-4,0)))</f>
        <v/>
      </c>
      <c r="H1535" s="156" t="str">
        <f ca="1">IF(ISERROR($V1535),"",OFFSET('Smelter Look-up'!$G$4,$V1535-4,0))</f>
        <v/>
      </c>
      <c r="I1535" s="157" t="str">
        <f ca="1">IF(ISERROR($V1535),"",OFFSET('Smelter Look-up'!$H$4,$V1535-4,0))</f>
        <v/>
      </c>
      <c r="J1535" s="157" t="str">
        <f ca="1">IF(ISERROR($V1535),"",OFFSET('Smelter Look-up'!$I$4,$V1535-4,0))</f>
        <v/>
      </c>
      <c r="K1535" s="158"/>
      <c r="L1535" s="158"/>
      <c r="M1535" s="158"/>
      <c r="N1535" s="158"/>
      <c r="O1535" s="158"/>
      <c r="P1535" s="157"/>
      <c r="Q1535" s="159"/>
      <c r="R1535" s="155" t="str">
        <f ca="1">IF(ISERROR($V1535),"",OFFSET('Smelter Look-up'!$C$4,$V1535-4,0)&amp;"")</f>
        <v/>
      </c>
      <c r="S1535" s="160" t="str">
        <f t="array" aca="1" ref="S1535" ca="1">IF(B1535="","",IF(ISERROR(MATCH($E1535,CL,0)),"Unknown",INDIRECT("'C'!$A$"&amp;MATCH($E1535,CL,0)+1)))</f>
        <v/>
      </c>
      <c r="T1535" s="160" t="str">
        <f t="array" aca="1" ref="T1535" ca="1">IF(B1535="","",IF(ISERROR(MATCH($J1535,SorP!$B$1:$B$6226,0)),"",INDIRECT("'SorP'!$A$"&amp;MATCH($S1535&amp;$J1535,SorP!C:C,0))))</f>
        <v/>
      </c>
      <c r="U1535" s="161"/>
      <c r="V1535" s="151" t="e">
        <f>IF(C1535="",NA(),IF(OR(C1535="Smelter not listed",C1535="Smelter not yet identified"),MATCH($B1535&amp;$D1535,'Smelter Look-up'!$J:$J,0),MATCH($B1535&amp;$C1535,'Smelter Look-up'!$J:$J,0)))</f>
        <v>#N/A</v>
      </c>
      <c r="W1535" s="134"/>
      <c r="X1535" s="134">
        <f t="shared" ca="1" si="18"/>
        <v>0</v>
      </c>
      <c r="Y1535" s="134"/>
      <c r="Z1535" s="134"/>
      <c r="AA1535" s="134"/>
      <c r="AB1535" s="162" t="str">
        <f t="shared" si="19"/>
        <v/>
      </c>
      <c r="AC1535" s="134"/>
      <c r="AD1535" s="134"/>
      <c r="AE1535" s="134"/>
      <c r="AF1535" s="134"/>
      <c r="AG1535" s="134"/>
      <c r="AH1535" s="134"/>
    </row>
    <row r="1536" spans="1:34" ht="12" customHeight="1">
      <c r="A1536" s="160"/>
      <c r="B1536" s="155" t="str">
        <f t="array" ref="B1536">IF(LEN(A1536)=0,"",INDEX('Smelter Look-up'!$A:$A,MATCH($A1536,'Smelter Look-up'!$E:$E,0)))</f>
        <v/>
      </c>
      <c r="C1536" s="158" t="str">
        <f t="array" ref="C1536">IF(LEN(A1536)=0,"",INDEX('Smelter Look-up'!$C:$C,MATCH($A1536,'Smelter Look-up'!$E:$E,0)))</f>
        <v/>
      </c>
      <c r="D1536" s="155"/>
      <c r="E1536" s="155" t="str">
        <f ca="1">IF(ISERROR($V1536),"",OFFSET('Smelter Look-up'!$D$4,$V1536-4,0)&amp;"")</f>
        <v/>
      </c>
      <c r="F1536" s="155" t="str">
        <f ca="1">IF(ISERROR($V1536),"",OFFSET('Smelter Look-up'!$E$4,$V1536-4,0))</f>
        <v/>
      </c>
      <c r="G1536" s="155" t="str">
        <f ca="1">IF(C1536=$X$4,IF(ISERROR($V1536),"Enter smelter details","RMI"),IF(ISERROR($V1536),"",OFFSET('Smelter Look-up'!$F$4,$V1536-4,0)))</f>
        <v/>
      </c>
      <c r="H1536" s="156" t="str">
        <f ca="1">IF(ISERROR($V1536),"",OFFSET('Smelter Look-up'!$G$4,$V1536-4,0))</f>
        <v/>
      </c>
      <c r="I1536" s="157" t="str">
        <f ca="1">IF(ISERROR($V1536),"",OFFSET('Smelter Look-up'!$H$4,$V1536-4,0))</f>
        <v/>
      </c>
      <c r="J1536" s="157" t="str">
        <f ca="1">IF(ISERROR($V1536),"",OFFSET('Smelter Look-up'!$I$4,$V1536-4,0))</f>
        <v/>
      </c>
      <c r="K1536" s="158"/>
      <c r="L1536" s="158"/>
      <c r="M1536" s="158"/>
      <c r="N1536" s="158"/>
      <c r="O1536" s="158"/>
      <c r="P1536" s="157"/>
      <c r="Q1536" s="159"/>
      <c r="R1536" s="155" t="str">
        <f ca="1">IF(ISERROR($V1536),"",OFFSET('Smelter Look-up'!$C$4,$V1536-4,0)&amp;"")</f>
        <v/>
      </c>
      <c r="S1536" s="160" t="str">
        <f t="array" aca="1" ref="S1536" ca="1">IF(B1536="","",IF(ISERROR(MATCH($E1536,CL,0)),"Unknown",INDIRECT("'C'!$A$"&amp;MATCH($E1536,CL,0)+1)))</f>
        <v/>
      </c>
      <c r="T1536" s="160" t="str">
        <f t="array" aca="1" ref="T1536" ca="1">IF(B1536="","",IF(ISERROR(MATCH($J1536,SorP!$B$1:$B$6226,0)),"",INDIRECT("'SorP'!$A$"&amp;MATCH($S1536&amp;$J1536,SorP!C:C,0))))</f>
        <v/>
      </c>
      <c r="U1536" s="161"/>
      <c r="V1536" s="151" t="e">
        <f>IF(C1536="",NA(),IF(OR(C1536="Smelter not listed",C1536="Smelter not yet identified"),MATCH($B1536&amp;$D1536,'Smelter Look-up'!$J:$J,0),MATCH($B1536&amp;$C1536,'Smelter Look-up'!$J:$J,0)))</f>
        <v>#N/A</v>
      </c>
      <c r="W1536" s="134"/>
      <c r="X1536" s="134">
        <f t="shared" ca="1" si="18"/>
        <v>0</v>
      </c>
      <c r="Y1536" s="134"/>
      <c r="Z1536" s="134"/>
      <c r="AA1536" s="134"/>
      <c r="AB1536" s="162" t="str">
        <f t="shared" si="19"/>
        <v/>
      </c>
      <c r="AC1536" s="134"/>
      <c r="AD1536" s="134"/>
      <c r="AE1536" s="134"/>
      <c r="AF1536" s="134"/>
      <c r="AG1536" s="134"/>
      <c r="AH1536" s="134"/>
    </row>
    <row r="1537" spans="1:34" ht="12" customHeight="1">
      <c r="A1537" s="160"/>
      <c r="B1537" s="155" t="str">
        <f t="array" ref="B1537">IF(LEN(A1537)=0,"",INDEX('Smelter Look-up'!$A:$A,MATCH($A1537,'Smelter Look-up'!$E:$E,0)))</f>
        <v/>
      </c>
      <c r="C1537" s="158" t="str">
        <f t="array" ref="C1537">IF(LEN(A1537)=0,"",INDEX('Smelter Look-up'!$C:$C,MATCH($A1537,'Smelter Look-up'!$E:$E,0)))</f>
        <v/>
      </c>
      <c r="D1537" s="155"/>
      <c r="E1537" s="155" t="str">
        <f ca="1">IF(ISERROR($V1537),"",OFFSET('Smelter Look-up'!$D$4,$V1537-4,0)&amp;"")</f>
        <v/>
      </c>
      <c r="F1537" s="155" t="str">
        <f ca="1">IF(ISERROR($V1537),"",OFFSET('Smelter Look-up'!$E$4,$V1537-4,0))</f>
        <v/>
      </c>
      <c r="G1537" s="155" t="str">
        <f ca="1">IF(C1537=$X$4,IF(ISERROR($V1537),"Enter smelter details","RMI"),IF(ISERROR($V1537),"",OFFSET('Smelter Look-up'!$F$4,$V1537-4,0)))</f>
        <v/>
      </c>
      <c r="H1537" s="156" t="str">
        <f ca="1">IF(ISERROR($V1537),"",OFFSET('Smelter Look-up'!$G$4,$V1537-4,0))</f>
        <v/>
      </c>
      <c r="I1537" s="157" t="str">
        <f ca="1">IF(ISERROR($V1537),"",OFFSET('Smelter Look-up'!$H$4,$V1537-4,0))</f>
        <v/>
      </c>
      <c r="J1537" s="157" t="str">
        <f ca="1">IF(ISERROR($V1537),"",OFFSET('Smelter Look-up'!$I$4,$V1537-4,0))</f>
        <v/>
      </c>
      <c r="K1537" s="158"/>
      <c r="L1537" s="158"/>
      <c r="M1537" s="158"/>
      <c r="N1537" s="158"/>
      <c r="O1537" s="158"/>
      <c r="P1537" s="157"/>
      <c r="Q1537" s="159"/>
      <c r="R1537" s="155" t="str">
        <f ca="1">IF(ISERROR($V1537),"",OFFSET('Smelter Look-up'!$C$4,$V1537-4,0)&amp;"")</f>
        <v/>
      </c>
      <c r="S1537" s="160" t="str">
        <f t="array" aca="1" ref="S1537" ca="1">IF(B1537="","",IF(ISERROR(MATCH($E1537,CL,0)),"Unknown",INDIRECT("'C'!$A$"&amp;MATCH($E1537,CL,0)+1)))</f>
        <v/>
      </c>
      <c r="T1537" s="160" t="str">
        <f t="array" aca="1" ref="T1537" ca="1">IF(B1537="","",IF(ISERROR(MATCH($J1537,SorP!$B$1:$B$6226,0)),"",INDIRECT("'SorP'!$A$"&amp;MATCH($S1537&amp;$J1537,SorP!C:C,0))))</f>
        <v/>
      </c>
      <c r="U1537" s="161"/>
      <c r="V1537" s="151" t="e">
        <f>IF(C1537="",NA(),IF(OR(C1537="Smelter not listed",C1537="Smelter not yet identified"),MATCH($B1537&amp;$D1537,'Smelter Look-up'!$J:$J,0),MATCH($B1537&amp;$C1537,'Smelter Look-up'!$J:$J,0)))</f>
        <v>#N/A</v>
      </c>
      <c r="W1537" s="134"/>
      <c r="X1537" s="134">
        <f t="shared" ca="1" si="18"/>
        <v>0</v>
      </c>
      <c r="Y1537" s="134"/>
      <c r="Z1537" s="134"/>
      <c r="AA1537" s="134"/>
      <c r="AB1537" s="162" t="str">
        <f t="shared" si="19"/>
        <v/>
      </c>
      <c r="AC1537" s="134"/>
      <c r="AD1537" s="134"/>
      <c r="AE1537" s="134"/>
      <c r="AF1537" s="134"/>
      <c r="AG1537" s="134"/>
      <c r="AH1537" s="134"/>
    </row>
    <row r="1538" spans="1:34" ht="12" customHeight="1">
      <c r="A1538" s="160"/>
      <c r="B1538" s="155" t="str">
        <f t="array" ref="B1538">IF(LEN(A1538)=0,"",INDEX('Smelter Look-up'!$A:$A,MATCH($A1538,'Smelter Look-up'!$E:$E,0)))</f>
        <v/>
      </c>
      <c r="C1538" s="158" t="str">
        <f t="array" ref="C1538">IF(LEN(A1538)=0,"",INDEX('Smelter Look-up'!$C:$C,MATCH($A1538,'Smelter Look-up'!$E:$E,0)))</f>
        <v/>
      </c>
      <c r="D1538" s="155"/>
      <c r="E1538" s="155" t="str">
        <f ca="1">IF(ISERROR($V1538),"",OFFSET('Smelter Look-up'!$D$4,$V1538-4,0)&amp;"")</f>
        <v/>
      </c>
      <c r="F1538" s="155" t="str">
        <f ca="1">IF(ISERROR($V1538),"",OFFSET('Smelter Look-up'!$E$4,$V1538-4,0))</f>
        <v/>
      </c>
      <c r="G1538" s="155" t="str">
        <f ca="1">IF(C1538=$X$4,IF(ISERROR($V1538),"Enter smelter details","RMI"),IF(ISERROR($V1538),"",OFFSET('Smelter Look-up'!$F$4,$V1538-4,0)))</f>
        <v/>
      </c>
      <c r="H1538" s="156" t="str">
        <f ca="1">IF(ISERROR($V1538),"",OFFSET('Smelter Look-up'!$G$4,$V1538-4,0))</f>
        <v/>
      </c>
      <c r="I1538" s="157" t="str">
        <f ca="1">IF(ISERROR($V1538),"",OFFSET('Smelter Look-up'!$H$4,$V1538-4,0))</f>
        <v/>
      </c>
      <c r="J1538" s="157" t="str">
        <f ca="1">IF(ISERROR($V1538),"",OFFSET('Smelter Look-up'!$I$4,$V1538-4,0))</f>
        <v/>
      </c>
      <c r="K1538" s="158"/>
      <c r="L1538" s="158"/>
      <c r="M1538" s="158"/>
      <c r="N1538" s="158"/>
      <c r="O1538" s="158"/>
      <c r="P1538" s="157"/>
      <c r="Q1538" s="159"/>
      <c r="R1538" s="155" t="str">
        <f ca="1">IF(ISERROR($V1538),"",OFFSET('Smelter Look-up'!$C$4,$V1538-4,0)&amp;"")</f>
        <v/>
      </c>
      <c r="S1538" s="160" t="str">
        <f t="array" aca="1" ref="S1538" ca="1">IF(B1538="","",IF(ISERROR(MATCH($E1538,CL,0)),"Unknown",INDIRECT("'C'!$A$"&amp;MATCH($E1538,CL,0)+1)))</f>
        <v/>
      </c>
      <c r="T1538" s="160" t="str">
        <f t="array" aca="1" ref="T1538" ca="1">IF(B1538="","",IF(ISERROR(MATCH($J1538,SorP!$B$1:$B$6226,0)),"",INDIRECT("'SorP'!$A$"&amp;MATCH($S1538&amp;$J1538,SorP!C:C,0))))</f>
        <v/>
      </c>
      <c r="U1538" s="161"/>
      <c r="V1538" s="151" t="e">
        <f>IF(C1538="",NA(),IF(OR(C1538="Smelter not listed",C1538="Smelter not yet identified"),MATCH($B1538&amp;$D1538,'Smelter Look-up'!$J:$J,0),MATCH($B1538&amp;$C1538,'Smelter Look-up'!$J:$J,0)))</f>
        <v>#N/A</v>
      </c>
      <c r="W1538" s="134"/>
      <c r="X1538" s="134">
        <f t="shared" ca="1" si="18"/>
        <v>0</v>
      </c>
      <c r="Y1538" s="134"/>
      <c r="Z1538" s="134"/>
      <c r="AA1538" s="134"/>
      <c r="AB1538" s="162" t="str">
        <f t="shared" si="19"/>
        <v/>
      </c>
      <c r="AC1538" s="134"/>
      <c r="AD1538" s="134"/>
      <c r="AE1538" s="134"/>
      <c r="AF1538" s="134"/>
      <c r="AG1538" s="134"/>
      <c r="AH1538" s="134"/>
    </row>
    <row r="1539" spans="1:34" ht="12" customHeight="1">
      <c r="A1539" s="160"/>
      <c r="B1539" s="155" t="str">
        <f t="array" ref="B1539">IF(LEN(A1539)=0,"",INDEX('Smelter Look-up'!$A:$A,MATCH($A1539,'Smelter Look-up'!$E:$E,0)))</f>
        <v/>
      </c>
      <c r="C1539" s="158" t="str">
        <f t="array" ref="C1539">IF(LEN(A1539)=0,"",INDEX('Smelter Look-up'!$C:$C,MATCH($A1539,'Smelter Look-up'!$E:$E,0)))</f>
        <v/>
      </c>
      <c r="D1539" s="155"/>
      <c r="E1539" s="155" t="str">
        <f ca="1">IF(ISERROR($V1539),"",OFFSET('Smelter Look-up'!$D$4,$V1539-4,0)&amp;"")</f>
        <v/>
      </c>
      <c r="F1539" s="155" t="str">
        <f ca="1">IF(ISERROR($V1539),"",OFFSET('Smelter Look-up'!$E$4,$V1539-4,0))</f>
        <v/>
      </c>
      <c r="G1539" s="155" t="str">
        <f ca="1">IF(C1539=$X$4,IF(ISERROR($V1539),"Enter smelter details","RMI"),IF(ISERROR($V1539),"",OFFSET('Smelter Look-up'!$F$4,$V1539-4,0)))</f>
        <v/>
      </c>
      <c r="H1539" s="156" t="str">
        <f ca="1">IF(ISERROR($V1539),"",OFFSET('Smelter Look-up'!$G$4,$V1539-4,0))</f>
        <v/>
      </c>
      <c r="I1539" s="157" t="str">
        <f ca="1">IF(ISERROR($V1539),"",OFFSET('Smelter Look-up'!$H$4,$V1539-4,0))</f>
        <v/>
      </c>
      <c r="J1539" s="157" t="str">
        <f ca="1">IF(ISERROR($V1539),"",OFFSET('Smelter Look-up'!$I$4,$V1539-4,0))</f>
        <v/>
      </c>
      <c r="K1539" s="158"/>
      <c r="L1539" s="158"/>
      <c r="M1539" s="158"/>
      <c r="N1539" s="158"/>
      <c r="O1539" s="158"/>
      <c r="P1539" s="157"/>
      <c r="Q1539" s="159"/>
      <c r="R1539" s="155" t="str">
        <f ca="1">IF(ISERROR($V1539),"",OFFSET('Smelter Look-up'!$C$4,$V1539-4,0)&amp;"")</f>
        <v/>
      </c>
      <c r="S1539" s="160" t="str">
        <f t="array" aca="1" ref="S1539" ca="1">IF(B1539="","",IF(ISERROR(MATCH($E1539,CL,0)),"Unknown",INDIRECT("'C'!$A$"&amp;MATCH($E1539,CL,0)+1)))</f>
        <v/>
      </c>
      <c r="T1539" s="160" t="str">
        <f t="array" aca="1" ref="T1539" ca="1">IF(B1539="","",IF(ISERROR(MATCH($J1539,SorP!$B$1:$B$6226,0)),"",INDIRECT("'SorP'!$A$"&amp;MATCH($S1539&amp;$J1539,SorP!C:C,0))))</f>
        <v/>
      </c>
      <c r="U1539" s="161"/>
      <c r="V1539" s="151" t="e">
        <f>IF(C1539="",NA(),IF(OR(C1539="Smelter not listed",C1539="Smelter not yet identified"),MATCH($B1539&amp;$D1539,'Smelter Look-up'!$J:$J,0),MATCH($B1539&amp;$C1539,'Smelter Look-up'!$J:$J,0)))</f>
        <v>#N/A</v>
      </c>
      <c r="W1539" s="134"/>
      <c r="X1539" s="134">
        <f t="shared" ca="1" si="18"/>
        <v>0</v>
      </c>
      <c r="Y1539" s="134"/>
      <c r="Z1539" s="134"/>
      <c r="AA1539" s="134"/>
      <c r="AB1539" s="162" t="str">
        <f t="shared" si="19"/>
        <v/>
      </c>
      <c r="AC1539" s="134"/>
      <c r="AD1539" s="134"/>
      <c r="AE1539" s="134"/>
      <c r="AF1539" s="134"/>
      <c r="AG1539" s="134"/>
      <c r="AH1539" s="134"/>
    </row>
    <row r="1540" spans="1:34" ht="12" customHeight="1">
      <c r="A1540" s="160"/>
      <c r="B1540" s="155" t="str">
        <f t="array" ref="B1540">IF(LEN(A1540)=0,"",INDEX('Smelter Look-up'!$A:$A,MATCH($A1540,'Smelter Look-up'!$E:$E,0)))</f>
        <v/>
      </c>
      <c r="C1540" s="158" t="str">
        <f t="array" ref="C1540">IF(LEN(A1540)=0,"",INDEX('Smelter Look-up'!$C:$C,MATCH($A1540,'Smelter Look-up'!$E:$E,0)))</f>
        <v/>
      </c>
      <c r="D1540" s="155"/>
      <c r="E1540" s="155" t="str">
        <f ca="1">IF(ISERROR($V1540),"",OFFSET('Smelter Look-up'!$D$4,$V1540-4,0)&amp;"")</f>
        <v/>
      </c>
      <c r="F1540" s="155" t="str">
        <f ca="1">IF(ISERROR($V1540),"",OFFSET('Smelter Look-up'!$E$4,$V1540-4,0))</f>
        <v/>
      </c>
      <c r="G1540" s="155" t="str">
        <f ca="1">IF(C1540=$X$4,IF(ISERROR($V1540),"Enter smelter details","RMI"),IF(ISERROR($V1540),"",OFFSET('Smelter Look-up'!$F$4,$V1540-4,0)))</f>
        <v/>
      </c>
      <c r="H1540" s="156" t="str">
        <f ca="1">IF(ISERROR($V1540),"",OFFSET('Smelter Look-up'!$G$4,$V1540-4,0))</f>
        <v/>
      </c>
      <c r="I1540" s="157" t="str">
        <f ca="1">IF(ISERROR($V1540),"",OFFSET('Smelter Look-up'!$H$4,$V1540-4,0))</f>
        <v/>
      </c>
      <c r="J1540" s="157" t="str">
        <f ca="1">IF(ISERROR($V1540),"",OFFSET('Smelter Look-up'!$I$4,$V1540-4,0))</f>
        <v/>
      </c>
      <c r="K1540" s="158"/>
      <c r="L1540" s="158"/>
      <c r="M1540" s="158"/>
      <c r="N1540" s="158"/>
      <c r="O1540" s="158"/>
      <c r="P1540" s="157"/>
      <c r="Q1540" s="159"/>
      <c r="R1540" s="155" t="str">
        <f ca="1">IF(ISERROR($V1540),"",OFFSET('Smelter Look-up'!$C$4,$V1540-4,0)&amp;"")</f>
        <v/>
      </c>
      <c r="S1540" s="160" t="str">
        <f t="array" aca="1" ref="S1540" ca="1">IF(B1540="","",IF(ISERROR(MATCH($E1540,CL,0)),"Unknown",INDIRECT("'C'!$A$"&amp;MATCH($E1540,CL,0)+1)))</f>
        <v/>
      </c>
      <c r="T1540" s="160" t="str">
        <f t="array" aca="1" ref="T1540" ca="1">IF(B1540="","",IF(ISERROR(MATCH($J1540,SorP!$B$1:$B$6226,0)),"",INDIRECT("'SorP'!$A$"&amp;MATCH($S1540&amp;$J1540,SorP!C:C,0))))</f>
        <v/>
      </c>
      <c r="U1540" s="161"/>
      <c r="V1540" s="151" t="e">
        <f>IF(C1540="",NA(),IF(OR(C1540="Smelter not listed",C1540="Smelter not yet identified"),MATCH($B1540&amp;$D1540,'Smelter Look-up'!$J:$J,0),MATCH($B1540&amp;$C1540,'Smelter Look-up'!$J:$J,0)))</f>
        <v>#N/A</v>
      </c>
      <c r="W1540" s="134"/>
      <c r="X1540" s="134">
        <f t="shared" ca="1" si="18"/>
        <v>0</v>
      </c>
      <c r="Y1540" s="134"/>
      <c r="Z1540" s="134"/>
      <c r="AA1540" s="134"/>
      <c r="AB1540" s="162" t="str">
        <f t="shared" si="19"/>
        <v/>
      </c>
      <c r="AC1540" s="134"/>
      <c r="AD1540" s="134"/>
      <c r="AE1540" s="134"/>
      <c r="AF1540" s="134"/>
      <c r="AG1540" s="134"/>
      <c r="AH1540" s="134"/>
    </row>
    <row r="1541" spans="1:34" ht="12" customHeight="1">
      <c r="A1541" s="160"/>
      <c r="B1541" s="155" t="str">
        <f t="array" ref="B1541">IF(LEN(A1541)=0,"",INDEX('Smelter Look-up'!$A:$A,MATCH($A1541,'Smelter Look-up'!$E:$E,0)))</f>
        <v/>
      </c>
      <c r="C1541" s="158" t="str">
        <f t="array" ref="C1541">IF(LEN(A1541)=0,"",INDEX('Smelter Look-up'!$C:$C,MATCH($A1541,'Smelter Look-up'!$E:$E,0)))</f>
        <v/>
      </c>
      <c r="D1541" s="155"/>
      <c r="E1541" s="155" t="str">
        <f ca="1">IF(ISERROR($V1541),"",OFFSET('Smelter Look-up'!$D$4,$V1541-4,0)&amp;"")</f>
        <v/>
      </c>
      <c r="F1541" s="155" t="str">
        <f ca="1">IF(ISERROR($V1541),"",OFFSET('Smelter Look-up'!$E$4,$V1541-4,0))</f>
        <v/>
      </c>
      <c r="G1541" s="155" t="str">
        <f ca="1">IF(C1541=$X$4,IF(ISERROR($V1541),"Enter smelter details","RMI"),IF(ISERROR($V1541),"",OFFSET('Smelter Look-up'!$F$4,$V1541-4,0)))</f>
        <v/>
      </c>
      <c r="H1541" s="156" t="str">
        <f ca="1">IF(ISERROR($V1541),"",OFFSET('Smelter Look-up'!$G$4,$V1541-4,0))</f>
        <v/>
      </c>
      <c r="I1541" s="157" t="str">
        <f ca="1">IF(ISERROR($V1541),"",OFFSET('Smelter Look-up'!$H$4,$V1541-4,0))</f>
        <v/>
      </c>
      <c r="J1541" s="157" t="str">
        <f ca="1">IF(ISERROR($V1541),"",OFFSET('Smelter Look-up'!$I$4,$V1541-4,0))</f>
        <v/>
      </c>
      <c r="K1541" s="158"/>
      <c r="L1541" s="158"/>
      <c r="M1541" s="158"/>
      <c r="N1541" s="158"/>
      <c r="O1541" s="158"/>
      <c r="P1541" s="157"/>
      <c r="Q1541" s="159"/>
      <c r="R1541" s="155" t="str">
        <f ca="1">IF(ISERROR($V1541),"",OFFSET('Smelter Look-up'!$C$4,$V1541-4,0)&amp;"")</f>
        <v/>
      </c>
      <c r="S1541" s="160" t="str">
        <f t="array" aca="1" ref="S1541" ca="1">IF(B1541="","",IF(ISERROR(MATCH($E1541,CL,0)),"Unknown",INDIRECT("'C'!$A$"&amp;MATCH($E1541,CL,0)+1)))</f>
        <v/>
      </c>
      <c r="T1541" s="160" t="str">
        <f t="array" aca="1" ref="T1541" ca="1">IF(B1541="","",IF(ISERROR(MATCH($J1541,SorP!$B$1:$B$6226,0)),"",INDIRECT("'SorP'!$A$"&amp;MATCH($S1541&amp;$J1541,SorP!C:C,0))))</f>
        <v/>
      </c>
      <c r="U1541" s="161"/>
      <c r="V1541" s="151" t="e">
        <f>IF(C1541="",NA(),IF(OR(C1541="Smelter not listed",C1541="Smelter not yet identified"),MATCH($B1541&amp;$D1541,'Smelter Look-up'!$J:$J,0),MATCH($B1541&amp;$C1541,'Smelter Look-up'!$J:$J,0)))</f>
        <v>#N/A</v>
      </c>
      <c r="W1541" s="134"/>
      <c r="X1541" s="134">
        <f t="shared" ca="1" si="18"/>
        <v>0</v>
      </c>
      <c r="Y1541" s="134"/>
      <c r="Z1541" s="134"/>
      <c r="AA1541" s="134"/>
      <c r="AB1541" s="162" t="str">
        <f t="shared" si="19"/>
        <v/>
      </c>
      <c r="AC1541" s="134"/>
      <c r="AD1541" s="134"/>
      <c r="AE1541" s="134"/>
      <c r="AF1541" s="134"/>
      <c r="AG1541" s="134"/>
      <c r="AH1541" s="134"/>
    </row>
    <row r="1542" spans="1:34" ht="12" customHeight="1">
      <c r="A1542" s="160"/>
      <c r="B1542" s="155" t="str">
        <f t="array" ref="B1542">IF(LEN(A1542)=0,"",INDEX('Smelter Look-up'!$A:$A,MATCH($A1542,'Smelter Look-up'!$E:$E,0)))</f>
        <v/>
      </c>
      <c r="C1542" s="158" t="str">
        <f t="array" ref="C1542">IF(LEN(A1542)=0,"",INDEX('Smelter Look-up'!$C:$C,MATCH($A1542,'Smelter Look-up'!$E:$E,0)))</f>
        <v/>
      </c>
      <c r="D1542" s="155"/>
      <c r="E1542" s="155" t="str">
        <f ca="1">IF(ISERROR($V1542),"",OFFSET('Smelter Look-up'!$D$4,$V1542-4,0)&amp;"")</f>
        <v/>
      </c>
      <c r="F1542" s="155" t="str">
        <f ca="1">IF(ISERROR($V1542),"",OFFSET('Smelter Look-up'!$E$4,$V1542-4,0))</f>
        <v/>
      </c>
      <c r="G1542" s="155" t="str">
        <f ca="1">IF(C1542=$X$4,IF(ISERROR($V1542),"Enter smelter details","RMI"),IF(ISERROR($V1542),"",OFFSET('Smelter Look-up'!$F$4,$V1542-4,0)))</f>
        <v/>
      </c>
      <c r="H1542" s="156" t="str">
        <f ca="1">IF(ISERROR($V1542),"",OFFSET('Smelter Look-up'!$G$4,$V1542-4,0))</f>
        <v/>
      </c>
      <c r="I1542" s="157" t="str">
        <f ca="1">IF(ISERROR($V1542),"",OFFSET('Smelter Look-up'!$H$4,$V1542-4,0))</f>
        <v/>
      </c>
      <c r="J1542" s="157" t="str">
        <f ca="1">IF(ISERROR($V1542),"",OFFSET('Smelter Look-up'!$I$4,$V1542-4,0))</f>
        <v/>
      </c>
      <c r="K1542" s="158"/>
      <c r="L1542" s="158"/>
      <c r="M1542" s="158"/>
      <c r="N1542" s="158"/>
      <c r="O1542" s="158"/>
      <c r="P1542" s="157"/>
      <c r="Q1542" s="159"/>
      <c r="R1542" s="155" t="str">
        <f ca="1">IF(ISERROR($V1542),"",OFFSET('Smelter Look-up'!$C$4,$V1542-4,0)&amp;"")</f>
        <v/>
      </c>
      <c r="S1542" s="160" t="str">
        <f t="array" aca="1" ref="S1542" ca="1">IF(B1542="","",IF(ISERROR(MATCH($E1542,CL,0)),"Unknown",INDIRECT("'C'!$A$"&amp;MATCH($E1542,CL,0)+1)))</f>
        <v/>
      </c>
      <c r="T1542" s="160" t="str">
        <f t="array" aca="1" ref="T1542" ca="1">IF(B1542="","",IF(ISERROR(MATCH($J1542,SorP!$B$1:$B$6226,0)),"",INDIRECT("'SorP'!$A$"&amp;MATCH($S1542&amp;$J1542,SorP!C:C,0))))</f>
        <v/>
      </c>
      <c r="U1542" s="161"/>
      <c r="V1542" s="151" t="e">
        <f>IF(C1542="",NA(),IF(OR(C1542="Smelter not listed",C1542="Smelter not yet identified"),MATCH($B1542&amp;$D1542,'Smelter Look-up'!$J:$J,0),MATCH($B1542&amp;$C1542,'Smelter Look-up'!$J:$J,0)))</f>
        <v>#N/A</v>
      </c>
      <c r="W1542" s="134"/>
      <c r="X1542" s="134">
        <f t="shared" ca="1" si="18"/>
        <v>0</v>
      </c>
      <c r="Y1542" s="134"/>
      <c r="Z1542" s="134"/>
      <c r="AA1542" s="134"/>
      <c r="AB1542" s="162" t="str">
        <f t="shared" si="19"/>
        <v/>
      </c>
      <c r="AC1542" s="134"/>
      <c r="AD1542" s="134"/>
      <c r="AE1542" s="134"/>
      <c r="AF1542" s="134"/>
      <c r="AG1542" s="134"/>
      <c r="AH1542" s="134"/>
    </row>
    <row r="1543" spans="1:34" ht="12" customHeight="1">
      <c r="A1543" s="160"/>
      <c r="B1543" s="155" t="str">
        <f t="array" ref="B1543">IF(LEN(A1543)=0,"",INDEX('Smelter Look-up'!$A:$A,MATCH($A1543,'Smelter Look-up'!$E:$E,0)))</f>
        <v/>
      </c>
      <c r="C1543" s="158" t="str">
        <f t="array" ref="C1543">IF(LEN(A1543)=0,"",INDEX('Smelter Look-up'!$C:$C,MATCH($A1543,'Smelter Look-up'!$E:$E,0)))</f>
        <v/>
      </c>
      <c r="D1543" s="155"/>
      <c r="E1543" s="155" t="str">
        <f ca="1">IF(ISERROR($V1543),"",OFFSET('Smelter Look-up'!$D$4,$V1543-4,0)&amp;"")</f>
        <v/>
      </c>
      <c r="F1543" s="155" t="str">
        <f ca="1">IF(ISERROR($V1543),"",OFFSET('Smelter Look-up'!$E$4,$V1543-4,0))</f>
        <v/>
      </c>
      <c r="G1543" s="155" t="str">
        <f ca="1">IF(C1543=$X$4,IF(ISERROR($V1543),"Enter smelter details","RMI"),IF(ISERROR($V1543),"",OFFSET('Smelter Look-up'!$F$4,$V1543-4,0)))</f>
        <v/>
      </c>
      <c r="H1543" s="156" t="str">
        <f ca="1">IF(ISERROR($V1543),"",OFFSET('Smelter Look-up'!$G$4,$V1543-4,0))</f>
        <v/>
      </c>
      <c r="I1543" s="157" t="str">
        <f ca="1">IF(ISERROR($V1543),"",OFFSET('Smelter Look-up'!$H$4,$V1543-4,0))</f>
        <v/>
      </c>
      <c r="J1543" s="157" t="str">
        <f ca="1">IF(ISERROR($V1543),"",OFFSET('Smelter Look-up'!$I$4,$V1543-4,0))</f>
        <v/>
      </c>
      <c r="K1543" s="158"/>
      <c r="L1543" s="158"/>
      <c r="M1543" s="158"/>
      <c r="N1543" s="158"/>
      <c r="O1543" s="158"/>
      <c r="P1543" s="157"/>
      <c r="Q1543" s="159"/>
      <c r="R1543" s="155" t="str">
        <f ca="1">IF(ISERROR($V1543),"",OFFSET('Smelter Look-up'!$C$4,$V1543-4,0)&amp;"")</f>
        <v/>
      </c>
      <c r="S1543" s="160" t="str">
        <f t="array" aca="1" ref="S1543" ca="1">IF(B1543="","",IF(ISERROR(MATCH($E1543,CL,0)),"Unknown",INDIRECT("'C'!$A$"&amp;MATCH($E1543,CL,0)+1)))</f>
        <v/>
      </c>
      <c r="T1543" s="160" t="str">
        <f t="array" aca="1" ref="T1543" ca="1">IF(B1543="","",IF(ISERROR(MATCH($J1543,SorP!$B$1:$B$6226,0)),"",INDIRECT("'SorP'!$A$"&amp;MATCH($S1543&amp;$J1543,SorP!C:C,0))))</f>
        <v/>
      </c>
      <c r="U1543" s="161"/>
      <c r="V1543" s="151" t="e">
        <f>IF(C1543="",NA(),IF(OR(C1543="Smelter not listed",C1543="Smelter not yet identified"),MATCH($B1543&amp;$D1543,'Smelter Look-up'!$J:$J,0),MATCH($B1543&amp;$C1543,'Smelter Look-up'!$J:$J,0)))</f>
        <v>#N/A</v>
      </c>
      <c r="W1543" s="134"/>
      <c r="X1543" s="134">
        <f t="shared" ca="1" si="18"/>
        <v>0</v>
      </c>
      <c r="Y1543" s="134"/>
      <c r="Z1543" s="134"/>
      <c r="AA1543" s="134"/>
      <c r="AB1543" s="162" t="str">
        <f t="shared" si="19"/>
        <v/>
      </c>
      <c r="AC1543" s="134"/>
      <c r="AD1543" s="134"/>
      <c r="AE1543" s="134"/>
      <c r="AF1543" s="134"/>
      <c r="AG1543" s="134"/>
      <c r="AH1543" s="134"/>
    </row>
    <row r="1544" spans="1:34" ht="12" customHeight="1">
      <c r="A1544" s="160"/>
      <c r="B1544" s="155" t="str">
        <f t="array" ref="B1544">IF(LEN(A1544)=0,"",INDEX('Smelter Look-up'!$A:$A,MATCH($A1544,'Smelter Look-up'!$E:$E,0)))</f>
        <v/>
      </c>
      <c r="C1544" s="158" t="str">
        <f t="array" ref="C1544">IF(LEN(A1544)=0,"",INDEX('Smelter Look-up'!$C:$C,MATCH($A1544,'Smelter Look-up'!$E:$E,0)))</f>
        <v/>
      </c>
      <c r="D1544" s="155"/>
      <c r="E1544" s="155" t="str">
        <f ca="1">IF(ISERROR($V1544),"",OFFSET('Smelter Look-up'!$D$4,$V1544-4,0)&amp;"")</f>
        <v/>
      </c>
      <c r="F1544" s="155" t="str">
        <f ca="1">IF(ISERROR($V1544),"",OFFSET('Smelter Look-up'!$E$4,$V1544-4,0))</f>
        <v/>
      </c>
      <c r="G1544" s="155" t="str">
        <f ca="1">IF(C1544=$X$4,IF(ISERROR($V1544),"Enter smelter details","RMI"),IF(ISERROR($V1544),"",OFFSET('Smelter Look-up'!$F$4,$V1544-4,0)))</f>
        <v/>
      </c>
      <c r="H1544" s="156" t="str">
        <f ca="1">IF(ISERROR($V1544),"",OFFSET('Smelter Look-up'!$G$4,$V1544-4,0))</f>
        <v/>
      </c>
      <c r="I1544" s="157" t="str">
        <f ca="1">IF(ISERROR($V1544),"",OFFSET('Smelter Look-up'!$H$4,$V1544-4,0))</f>
        <v/>
      </c>
      <c r="J1544" s="157" t="str">
        <f ca="1">IF(ISERROR($V1544),"",OFFSET('Smelter Look-up'!$I$4,$V1544-4,0))</f>
        <v/>
      </c>
      <c r="K1544" s="158"/>
      <c r="L1544" s="158"/>
      <c r="M1544" s="158"/>
      <c r="N1544" s="158"/>
      <c r="O1544" s="158"/>
      <c r="P1544" s="157"/>
      <c r="Q1544" s="159"/>
      <c r="R1544" s="155" t="str">
        <f ca="1">IF(ISERROR($V1544),"",OFFSET('Smelter Look-up'!$C$4,$V1544-4,0)&amp;"")</f>
        <v/>
      </c>
      <c r="S1544" s="160" t="str">
        <f t="array" aca="1" ref="S1544" ca="1">IF(B1544="","",IF(ISERROR(MATCH($E1544,CL,0)),"Unknown",INDIRECT("'C'!$A$"&amp;MATCH($E1544,CL,0)+1)))</f>
        <v/>
      </c>
      <c r="T1544" s="160" t="str">
        <f t="array" aca="1" ref="T1544" ca="1">IF(B1544="","",IF(ISERROR(MATCH($J1544,SorP!$B$1:$B$6226,0)),"",INDIRECT("'SorP'!$A$"&amp;MATCH($S1544&amp;$J1544,SorP!C:C,0))))</f>
        <v/>
      </c>
      <c r="U1544" s="161"/>
      <c r="V1544" s="151" t="e">
        <f>IF(C1544="",NA(),IF(OR(C1544="Smelter not listed",C1544="Smelter not yet identified"),MATCH($B1544&amp;$D1544,'Smelter Look-up'!$J:$J,0),MATCH($B1544&amp;$C1544,'Smelter Look-up'!$J:$J,0)))</f>
        <v>#N/A</v>
      </c>
      <c r="W1544" s="134"/>
      <c r="X1544" s="134">
        <f t="shared" ca="1" si="18"/>
        <v>0</v>
      </c>
      <c r="Y1544" s="134"/>
      <c r="Z1544" s="134"/>
      <c r="AA1544" s="134"/>
      <c r="AB1544" s="162" t="str">
        <f t="shared" si="19"/>
        <v/>
      </c>
      <c r="AC1544" s="134"/>
      <c r="AD1544" s="134"/>
      <c r="AE1544" s="134"/>
      <c r="AF1544" s="134"/>
      <c r="AG1544" s="134"/>
      <c r="AH1544" s="134"/>
    </row>
    <row r="1545" spans="1:34" ht="12" customHeight="1">
      <c r="A1545" s="160"/>
      <c r="B1545" s="155" t="str">
        <f t="array" ref="B1545">IF(LEN(A1545)=0,"",INDEX('Smelter Look-up'!$A:$A,MATCH($A1545,'Smelter Look-up'!$E:$E,0)))</f>
        <v/>
      </c>
      <c r="C1545" s="158" t="str">
        <f t="array" ref="C1545">IF(LEN(A1545)=0,"",INDEX('Smelter Look-up'!$C:$C,MATCH($A1545,'Smelter Look-up'!$E:$E,0)))</f>
        <v/>
      </c>
      <c r="D1545" s="155"/>
      <c r="E1545" s="155" t="str">
        <f ca="1">IF(ISERROR($V1545),"",OFFSET('Smelter Look-up'!$D$4,$V1545-4,0)&amp;"")</f>
        <v/>
      </c>
      <c r="F1545" s="155" t="str">
        <f ca="1">IF(ISERROR($V1545),"",OFFSET('Smelter Look-up'!$E$4,$V1545-4,0))</f>
        <v/>
      </c>
      <c r="G1545" s="155" t="str">
        <f ca="1">IF(C1545=$X$4,IF(ISERROR($V1545),"Enter smelter details","RMI"),IF(ISERROR($V1545),"",OFFSET('Smelter Look-up'!$F$4,$V1545-4,0)))</f>
        <v/>
      </c>
      <c r="H1545" s="156" t="str">
        <f ca="1">IF(ISERROR($V1545),"",OFFSET('Smelter Look-up'!$G$4,$V1545-4,0))</f>
        <v/>
      </c>
      <c r="I1545" s="157" t="str">
        <f ca="1">IF(ISERROR($V1545),"",OFFSET('Smelter Look-up'!$H$4,$V1545-4,0))</f>
        <v/>
      </c>
      <c r="J1545" s="157" t="str">
        <f ca="1">IF(ISERROR($V1545),"",OFFSET('Smelter Look-up'!$I$4,$V1545-4,0))</f>
        <v/>
      </c>
      <c r="K1545" s="158"/>
      <c r="L1545" s="158"/>
      <c r="M1545" s="158"/>
      <c r="N1545" s="158"/>
      <c r="O1545" s="158"/>
      <c r="P1545" s="157"/>
      <c r="Q1545" s="159"/>
      <c r="R1545" s="155" t="str">
        <f ca="1">IF(ISERROR($V1545),"",OFFSET('Smelter Look-up'!$C$4,$V1545-4,0)&amp;"")</f>
        <v/>
      </c>
      <c r="S1545" s="160" t="str">
        <f t="array" aca="1" ref="S1545" ca="1">IF(B1545="","",IF(ISERROR(MATCH($E1545,CL,0)),"Unknown",INDIRECT("'C'!$A$"&amp;MATCH($E1545,CL,0)+1)))</f>
        <v/>
      </c>
      <c r="T1545" s="160" t="str">
        <f t="array" aca="1" ref="T1545" ca="1">IF(B1545="","",IF(ISERROR(MATCH($J1545,SorP!$B$1:$B$6226,0)),"",INDIRECT("'SorP'!$A$"&amp;MATCH($S1545&amp;$J1545,SorP!C:C,0))))</f>
        <v/>
      </c>
      <c r="U1545" s="161"/>
      <c r="V1545" s="151" t="e">
        <f>IF(C1545="",NA(),IF(OR(C1545="Smelter not listed",C1545="Smelter not yet identified"),MATCH($B1545&amp;$D1545,'Smelter Look-up'!$J:$J,0),MATCH($B1545&amp;$C1545,'Smelter Look-up'!$J:$J,0)))</f>
        <v>#N/A</v>
      </c>
      <c r="W1545" s="134"/>
      <c r="X1545" s="134">
        <f t="shared" ca="1" si="18"/>
        <v>0</v>
      </c>
      <c r="Y1545" s="134"/>
      <c r="Z1545" s="134"/>
      <c r="AA1545" s="134"/>
      <c r="AB1545" s="162" t="str">
        <f t="shared" si="19"/>
        <v/>
      </c>
      <c r="AC1545" s="134"/>
      <c r="AD1545" s="134"/>
      <c r="AE1545" s="134"/>
      <c r="AF1545" s="134"/>
      <c r="AG1545" s="134"/>
      <c r="AH1545" s="134"/>
    </row>
    <row r="1546" spans="1:34" ht="12" customHeight="1">
      <c r="A1546" s="160"/>
      <c r="B1546" s="155" t="str">
        <f t="array" ref="B1546">IF(LEN(A1546)=0,"",INDEX('Smelter Look-up'!$A:$A,MATCH($A1546,'Smelter Look-up'!$E:$E,0)))</f>
        <v/>
      </c>
      <c r="C1546" s="158" t="str">
        <f t="array" ref="C1546">IF(LEN(A1546)=0,"",INDEX('Smelter Look-up'!$C:$C,MATCH($A1546,'Smelter Look-up'!$E:$E,0)))</f>
        <v/>
      </c>
      <c r="D1546" s="155"/>
      <c r="E1546" s="155" t="str">
        <f ca="1">IF(ISERROR($V1546),"",OFFSET('Smelter Look-up'!$D$4,$V1546-4,0)&amp;"")</f>
        <v/>
      </c>
      <c r="F1546" s="155" t="str">
        <f ca="1">IF(ISERROR($V1546),"",OFFSET('Smelter Look-up'!$E$4,$V1546-4,0))</f>
        <v/>
      </c>
      <c r="G1546" s="155" t="str">
        <f ca="1">IF(C1546=$X$4,IF(ISERROR($V1546),"Enter smelter details","RMI"),IF(ISERROR($V1546),"",OFFSET('Smelter Look-up'!$F$4,$V1546-4,0)))</f>
        <v/>
      </c>
      <c r="H1546" s="156" t="str">
        <f ca="1">IF(ISERROR($V1546),"",OFFSET('Smelter Look-up'!$G$4,$V1546-4,0))</f>
        <v/>
      </c>
      <c r="I1546" s="157" t="str">
        <f ca="1">IF(ISERROR($V1546),"",OFFSET('Smelter Look-up'!$H$4,$V1546-4,0))</f>
        <v/>
      </c>
      <c r="J1546" s="157" t="str">
        <f ca="1">IF(ISERROR($V1546),"",OFFSET('Smelter Look-up'!$I$4,$V1546-4,0))</f>
        <v/>
      </c>
      <c r="K1546" s="158"/>
      <c r="L1546" s="158"/>
      <c r="M1546" s="158"/>
      <c r="N1546" s="158"/>
      <c r="O1546" s="158"/>
      <c r="P1546" s="157"/>
      <c r="Q1546" s="159"/>
      <c r="R1546" s="155" t="str">
        <f ca="1">IF(ISERROR($V1546),"",OFFSET('Smelter Look-up'!$C$4,$V1546-4,0)&amp;"")</f>
        <v/>
      </c>
      <c r="S1546" s="160" t="str">
        <f t="array" aca="1" ref="S1546" ca="1">IF(B1546="","",IF(ISERROR(MATCH($E1546,CL,0)),"Unknown",INDIRECT("'C'!$A$"&amp;MATCH($E1546,CL,0)+1)))</f>
        <v/>
      </c>
      <c r="T1546" s="160" t="str">
        <f t="array" aca="1" ref="T1546" ca="1">IF(B1546="","",IF(ISERROR(MATCH($J1546,SorP!$B$1:$B$6226,0)),"",INDIRECT("'SorP'!$A$"&amp;MATCH($S1546&amp;$J1546,SorP!C:C,0))))</f>
        <v/>
      </c>
      <c r="U1546" s="161"/>
      <c r="V1546" s="151" t="e">
        <f>IF(C1546="",NA(),IF(OR(C1546="Smelter not listed",C1546="Smelter not yet identified"),MATCH($B1546&amp;$D1546,'Smelter Look-up'!$J:$J,0),MATCH($B1546&amp;$C1546,'Smelter Look-up'!$J:$J,0)))</f>
        <v>#N/A</v>
      </c>
      <c r="W1546" s="134"/>
      <c r="X1546" s="134">
        <f t="shared" ca="1" si="18"/>
        <v>0</v>
      </c>
      <c r="Y1546" s="134"/>
      <c r="Z1546" s="134"/>
      <c r="AA1546" s="134"/>
      <c r="AB1546" s="162" t="str">
        <f t="shared" si="19"/>
        <v/>
      </c>
      <c r="AC1546" s="134"/>
      <c r="AD1546" s="134"/>
      <c r="AE1546" s="134"/>
      <c r="AF1546" s="134"/>
      <c r="AG1546" s="134"/>
      <c r="AH1546" s="134"/>
    </row>
    <row r="1547" spans="1:34" ht="12" customHeight="1">
      <c r="A1547" s="160"/>
      <c r="B1547" s="155" t="str">
        <f t="array" ref="B1547">IF(LEN(A1547)=0,"",INDEX('Smelter Look-up'!$A:$A,MATCH($A1547,'Smelter Look-up'!$E:$E,0)))</f>
        <v/>
      </c>
      <c r="C1547" s="158" t="str">
        <f t="array" ref="C1547">IF(LEN(A1547)=0,"",INDEX('Smelter Look-up'!$C:$C,MATCH($A1547,'Smelter Look-up'!$E:$E,0)))</f>
        <v/>
      </c>
      <c r="D1547" s="155"/>
      <c r="E1547" s="155" t="str">
        <f ca="1">IF(ISERROR($V1547),"",OFFSET('Smelter Look-up'!$D$4,$V1547-4,0)&amp;"")</f>
        <v/>
      </c>
      <c r="F1547" s="155" t="str">
        <f ca="1">IF(ISERROR($V1547),"",OFFSET('Smelter Look-up'!$E$4,$V1547-4,0))</f>
        <v/>
      </c>
      <c r="G1547" s="155" t="str">
        <f ca="1">IF(C1547=$X$4,IF(ISERROR($V1547),"Enter smelter details","RMI"),IF(ISERROR($V1547),"",OFFSET('Smelter Look-up'!$F$4,$V1547-4,0)))</f>
        <v/>
      </c>
      <c r="H1547" s="156" t="str">
        <f ca="1">IF(ISERROR($V1547),"",OFFSET('Smelter Look-up'!$G$4,$V1547-4,0))</f>
        <v/>
      </c>
      <c r="I1547" s="157" t="str">
        <f ca="1">IF(ISERROR($V1547),"",OFFSET('Smelter Look-up'!$H$4,$V1547-4,0))</f>
        <v/>
      </c>
      <c r="J1547" s="157" t="str">
        <f ca="1">IF(ISERROR($V1547),"",OFFSET('Smelter Look-up'!$I$4,$V1547-4,0))</f>
        <v/>
      </c>
      <c r="K1547" s="158"/>
      <c r="L1547" s="158"/>
      <c r="M1547" s="158"/>
      <c r="N1547" s="158"/>
      <c r="O1547" s="158"/>
      <c r="P1547" s="157"/>
      <c r="Q1547" s="159"/>
      <c r="R1547" s="155" t="str">
        <f ca="1">IF(ISERROR($V1547),"",OFFSET('Smelter Look-up'!$C$4,$V1547-4,0)&amp;"")</f>
        <v/>
      </c>
      <c r="S1547" s="160" t="str">
        <f t="array" aca="1" ref="S1547" ca="1">IF(B1547="","",IF(ISERROR(MATCH($E1547,CL,0)),"Unknown",INDIRECT("'C'!$A$"&amp;MATCH($E1547,CL,0)+1)))</f>
        <v/>
      </c>
      <c r="T1547" s="160" t="str">
        <f t="array" aca="1" ref="T1547" ca="1">IF(B1547="","",IF(ISERROR(MATCH($J1547,SorP!$B$1:$B$6226,0)),"",INDIRECT("'SorP'!$A$"&amp;MATCH($S1547&amp;$J1547,SorP!C:C,0))))</f>
        <v/>
      </c>
      <c r="U1547" s="161"/>
      <c r="V1547" s="151" t="e">
        <f>IF(C1547="",NA(),IF(OR(C1547="Smelter not listed",C1547="Smelter not yet identified"),MATCH($B1547&amp;$D1547,'Smelter Look-up'!$J:$J,0),MATCH($B1547&amp;$C1547,'Smelter Look-up'!$J:$J,0)))</f>
        <v>#N/A</v>
      </c>
      <c r="W1547" s="134"/>
      <c r="X1547" s="134">
        <f t="shared" ca="1" si="18"/>
        <v>0</v>
      </c>
      <c r="Y1547" s="134"/>
      <c r="Z1547" s="134"/>
      <c r="AA1547" s="134"/>
      <c r="AB1547" s="162" t="str">
        <f t="shared" si="19"/>
        <v/>
      </c>
      <c r="AC1547" s="134"/>
      <c r="AD1547" s="134"/>
      <c r="AE1547" s="134"/>
      <c r="AF1547" s="134"/>
      <c r="AG1547" s="134"/>
      <c r="AH1547" s="134"/>
    </row>
    <row r="1548" spans="1:34" ht="12" customHeight="1">
      <c r="A1548" s="160"/>
      <c r="B1548" s="155" t="str">
        <f t="array" ref="B1548">IF(LEN(A1548)=0,"",INDEX('Smelter Look-up'!$A:$A,MATCH($A1548,'Smelter Look-up'!$E:$E,0)))</f>
        <v/>
      </c>
      <c r="C1548" s="158" t="str">
        <f t="array" ref="C1548">IF(LEN(A1548)=0,"",INDEX('Smelter Look-up'!$C:$C,MATCH($A1548,'Smelter Look-up'!$E:$E,0)))</f>
        <v/>
      </c>
      <c r="D1548" s="155"/>
      <c r="E1548" s="155" t="str">
        <f ca="1">IF(ISERROR($V1548),"",OFFSET('Smelter Look-up'!$D$4,$V1548-4,0)&amp;"")</f>
        <v/>
      </c>
      <c r="F1548" s="155" t="str">
        <f ca="1">IF(ISERROR($V1548),"",OFFSET('Smelter Look-up'!$E$4,$V1548-4,0))</f>
        <v/>
      </c>
      <c r="G1548" s="155" t="str">
        <f ca="1">IF(C1548=$X$4,IF(ISERROR($V1548),"Enter smelter details","RMI"),IF(ISERROR($V1548),"",OFFSET('Smelter Look-up'!$F$4,$V1548-4,0)))</f>
        <v/>
      </c>
      <c r="H1548" s="156" t="str">
        <f ca="1">IF(ISERROR($V1548),"",OFFSET('Smelter Look-up'!$G$4,$V1548-4,0))</f>
        <v/>
      </c>
      <c r="I1548" s="157" t="str">
        <f ca="1">IF(ISERROR($V1548),"",OFFSET('Smelter Look-up'!$H$4,$V1548-4,0))</f>
        <v/>
      </c>
      <c r="J1548" s="157" t="str">
        <f ca="1">IF(ISERROR($V1548),"",OFFSET('Smelter Look-up'!$I$4,$V1548-4,0))</f>
        <v/>
      </c>
      <c r="K1548" s="158"/>
      <c r="L1548" s="158"/>
      <c r="M1548" s="158"/>
      <c r="N1548" s="158"/>
      <c r="O1548" s="158"/>
      <c r="P1548" s="157"/>
      <c r="Q1548" s="159"/>
      <c r="R1548" s="155" t="str">
        <f ca="1">IF(ISERROR($V1548),"",OFFSET('Smelter Look-up'!$C$4,$V1548-4,0)&amp;"")</f>
        <v/>
      </c>
      <c r="S1548" s="160" t="str">
        <f t="array" aca="1" ref="S1548" ca="1">IF(B1548="","",IF(ISERROR(MATCH($E1548,CL,0)),"Unknown",INDIRECT("'C'!$A$"&amp;MATCH($E1548,CL,0)+1)))</f>
        <v/>
      </c>
      <c r="T1548" s="160" t="str">
        <f t="array" aca="1" ref="T1548" ca="1">IF(B1548="","",IF(ISERROR(MATCH($J1548,SorP!$B$1:$B$6226,0)),"",INDIRECT("'SorP'!$A$"&amp;MATCH($S1548&amp;$J1548,SorP!C:C,0))))</f>
        <v/>
      </c>
      <c r="U1548" s="161"/>
      <c r="V1548" s="151" t="e">
        <f>IF(C1548="",NA(),IF(OR(C1548="Smelter not listed",C1548="Smelter not yet identified"),MATCH($B1548&amp;$D1548,'Smelter Look-up'!$J:$J,0),MATCH($B1548&amp;$C1548,'Smelter Look-up'!$J:$J,0)))</f>
        <v>#N/A</v>
      </c>
      <c r="W1548" s="134"/>
      <c r="X1548" s="134">
        <f t="shared" ca="1" si="18"/>
        <v>0</v>
      </c>
      <c r="Y1548" s="134"/>
      <c r="Z1548" s="134"/>
      <c r="AA1548" s="134"/>
      <c r="AB1548" s="162" t="str">
        <f t="shared" si="19"/>
        <v/>
      </c>
      <c r="AC1548" s="134"/>
      <c r="AD1548" s="134"/>
      <c r="AE1548" s="134"/>
      <c r="AF1548" s="134"/>
      <c r="AG1548" s="134"/>
      <c r="AH1548" s="134"/>
    </row>
    <row r="1549" spans="1:34" ht="12" customHeight="1">
      <c r="A1549" s="160"/>
      <c r="B1549" s="155" t="str">
        <f t="array" ref="B1549">IF(LEN(A1549)=0,"",INDEX('Smelter Look-up'!$A:$A,MATCH($A1549,'Smelter Look-up'!$E:$E,0)))</f>
        <v/>
      </c>
      <c r="C1549" s="158" t="str">
        <f t="array" ref="C1549">IF(LEN(A1549)=0,"",INDEX('Smelter Look-up'!$C:$C,MATCH($A1549,'Smelter Look-up'!$E:$E,0)))</f>
        <v/>
      </c>
      <c r="D1549" s="155"/>
      <c r="E1549" s="155" t="str">
        <f ca="1">IF(ISERROR($V1549),"",OFFSET('Smelter Look-up'!$D$4,$V1549-4,0)&amp;"")</f>
        <v/>
      </c>
      <c r="F1549" s="155" t="str">
        <f ca="1">IF(ISERROR($V1549),"",OFFSET('Smelter Look-up'!$E$4,$V1549-4,0))</f>
        <v/>
      </c>
      <c r="G1549" s="155" t="str">
        <f ca="1">IF(C1549=$X$4,IF(ISERROR($V1549),"Enter smelter details","RMI"),IF(ISERROR($V1549),"",OFFSET('Smelter Look-up'!$F$4,$V1549-4,0)))</f>
        <v/>
      </c>
      <c r="H1549" s="156" t="str">
        <f ca="1">IF(ISERROR($V1549),"",OFFSET('Smelter Look-up'!$G$4,$V1549-4,0))</f>
        <v/>
      </c>
      <c r="I1549" s="157" t="str">
        <f ca="1">IF(ISERROR($V1549),"",OFFSET('Smelter Look-up'!$H$4,$V1549-4,0))</f>
        <v/>
      </c>
      <c r="J1549" s="157" t="str">
        <f ca="1">IF(ISERROR($V1549),"",OFFSET('Smelter Look-up'!$I$4,$V1549-4,0))</f>
        <v/>
      </c>
      <c r="K1549" s="158"/>
      <c r="L1549" s="158"/>
      <c r="M1549" s="158"/>
      <c r="N1549" s="158"/>
      <c r="O1549" s="158"/>
      <c r="P1549" s="157"/>
      <c r="Q1549" s="159"/>
      <c r="R1549" s="155" t="str">
        <f ca="1">IF(ISERROR($V1549),"",OFFSET('Smelter Look-up'!$C$4,$V1549-4,0)&amp;"")</f>
        <v/>
      </c>
      <c r="S1549" s="160" t="str">
        <f t="array" aca="1" ref="S1549" ca="1">IF(B1549="","",IF(ISERROR(MATCH($E1549,CL,0)),"Unknown",INDIRECT("'C'!$A$"&amp;MATCH($E1549,CL,0)+1)))</f>
        <v/>
      </c>
      <c r="T1549" s="160" t="str">
        <f t="array" aca="1" ref="T1549" ca="1">IF(B1549="","",IF(ISERROR(MATCH($J1549,SorP!$B$1:$B$6226,0)),"",INDIRECT("'SorP'!$A$"&amp;MATCH($S1549&amp;$J1549,SorP!C:C,0))))</f>
        <v/>
      </c>
      <c r="U1549" s="161"/>
      <c r="V1549" s="151" t="e">
        <f>IF(C1549="",NA(),IF(OR(C1549="Smelter not listed",C1549="Smelter not yet identified"),MATCH($B1549&amp;$D1549,'Smelter Look-up'!$J:$J,0),MATCH($B1549&amp;$C1549,'Smelter Look-up'!$J:$J,0)))</f>
        <v>#N/A</v>
      </c>
      <c r="W1549" s="134"/>
      <c r="X1549" s="134">
        <f t="shared" ca="1" si="18"/>
        <v>0</v>
      </c>
      <c r="Y1549" s="134"/>
      <c r="Z1549" s="134"/>
      <c r="AA1549" s="134"/>
      <c r="AB1549" s="162" t="str">
        <f t="shared" si="19"/>
        <v/>
      </c>
      <c r="AC1549" s="134"/>
      <c r="AD1549" s="134"/>
      <c r="AE1549" s="134"/>
      <c r="AF1549" s="134"/>
      <c r="AG1549" s="134"/>
      <c r="AH1549" s="134"/>
    </row>
    <row r="1550" spans="1:34" ht="12" customHeight="1">
      <c r="A1550" s="160"/>
      <c r="B1550" s="155" t="str">
        <f t="array" ref="B1550">IF(LEN(A1550)=0,"",INDEX('Smelter Look-up'!$A:$A,MATCH($A1550,'Smelter Look-up'!$E:$E,0)))</f>
        <v/>
      </c>
      <c r="C1550" s="158" t="str">
        <f t="array" ref="C1550">IF(LEN(A1550)=0,"",INDEX('Smelter Look-up'!$C:$C,MATCH($A1550,'Smelter Look-up'!$E:$E,0)))</f>
        <v/>
      </c>
      <c r="D1550" s="155"/>
      <c r="E1550" s="155" t="str">
        <f ca="1">IF(ISERROR($V1550),"",OFFSET('Smelter Look-up'!$D$4,$V1550-4,0)&amp;"")</f>
        <v/>
      </c>
      <c r="F1550" s="155" t="str">
        <f ca="1">IF(ISERROR($V1550),"",OFFSET('Smelter Look-up'!$E$4,$V1550-4,0))</f>
        <v/>
      </c>
      <c r="G1550" s="155" t="str">
        <f ca="1">IF(C1550=$X$4,IF(ISERROR($V1550),"Enter smelter details","RMI"),IF(ISERROR($V1550),"",OFFSET('Smelter Look-up'!$F$4,$V1550-4,0)))</f>
        <v/>
      </c>
      <c r="H1550" s="156" t="str">
        <f ca="1">IF(ISERROR($V1550),"",OFFSET('Smelter Look-up'!$G$4,$V1550-4,0))</f>
        <v/>
      </c>
      <c r="I1550" s="157" t="str">
        <f ca="1">IF(ISERROR($V1550),"",OFFSET('Smelter Look-up'!$H$4,$V1550-4,0))</f>
        <v/>
      </c>
      <c r="J1550" s="157" t="str">
        <f ca="1">IF(ISERROR($V1550),"",OFFSET('Smelter Look-up'!$I$4,$V1550-4,0))</f>
        <v/>
      </c>
      <c r="K1550" s="158"/>
      <c r="L1550" s="158"/>
      <c r="M1550" s="158"/>
      <c r="N1550" s="158"/>
      <c r="O1550" s="158"/>
      <c r="P1550" s="157"/>
      <c r="Q1550" s="159"/>
      <c r="R1550" s="155" t="str">
        <f ca="1">IF(ISERROR($V1550),"",OFFSET('Smelter Look-up'!$C$4,$V1550-4,0)&amp;"")</f>
        <v/>
      </c>
      <c r="S1550" s="160" t="str">
        <f t="array" aca="1" ref="S1550" ca="1">IF(B1550="","",IF(ISERROR(MATCH($E1550,CL,0)),"Unknown",INDIRECT("'C'!$A$"&amp;MATCH($E1550,CL,0)+1)))</f>
        <v/>
      </c>
      <c r="T1550" s="160" t="str">
        <f t="array" aca="1" ref="T1550" ca="1">IF(B1550="","",IF(ISERROR(MATCH($J1550,SorP!$B$1:$B$6226,0)),"",INDIRECT("'SorP'!$A$"&amp;MATCH($S1550&amp;$J1550,SorP!C:C,0))))</f>
        <v/>
      </c>
      <c r="U1550" s="161"/>
      <c r="V1550" s="151" t="e">
        <f>IF(C1550="",NA(),IF(OR(C1550="Smelter not listed",C1550="Smelter not yet identified"),MATCH($B1550&amp;$D1550,'Smelter Look-up'!$J:$J,0),MATCH($B1550&amp;$C1550,'Smelter Look-up'!$J:$J,0)))</f>
        <v>#N/A</v>
      </c>
      <c r="W1550" s="134"/>
      <c r="X1550" s="134">
        <f t="shared" ca="1" si="18"/>
        <v>0</v>
      </c>
      <c r="Y1550" s="134"/>
      <c r="Z1550" s="134"/>
      <c r="AA1550" s="134"/>
      <c r="AB1550" s="162" t="str">
        <f t="shared" si="19"/>
        <v/>
      </c>
      <c r="AC1550" s="134"/>
      <c r="AD1550" s="134"/>
      <c r="AE1550" s="134"/>
      <c r="AF1550" s="134"/>
      <c r="AG1550" s="134"/>
      <c r="AH1550" s="134"/>
    </row>
    <row r="1551" spans="1:34" ht="12" customHeight="1">
      <c r="A1551" s="160"/>
      <c r="B1551" s="155" t="str">
        <f t="array" ref="B1551">IF(LEN(A1551)=0,"",INDEX('Smelter Look-up'!$A:$A,MATCH($A1551,'Smelter Look-up'!$E:$E,0)))</f>
        <v/>
      </c>
      <c r="C1551" s="158" t="str">
        <f t="array" ref="C1551">IF(LEN(A1551)=0,"",INDEX('Smelter Look-up'!$C:$C,MATCH($A1551,'Smelter Look-up'!$E:$E,0)))</f>
        <v/>
      </c>
      <c r="D1551" s="155"/>
      <c r="E1551" s="155" t="str">
        <f ca="1">IF(ISERROR($V1551),"",OFFSET('Smelter Look-up'!$D$4,$V1551-4,0)&amp;"")</f>
        <v/>
      </c>
      <c r="F1551" s="155" t="str">
        <f ca="1">IF(ISERROR($V1551),"",OFFSET('Smelter Look-up'!$E$4,$V1551-4,0))</f>
        <v/>
      </c>
      <c r="G1551" s="155" t="str">
        <f ca="1">IF(C1551=$X$4,IF(ISERROR($V1551),"Enter smelter details","RMI"),IF(ISERROR($V1551),"",OFFSET('Smelter Look-up'!$F$4,$V1551-4,0)))</f>
        <v/>
      </c>
      <c r="H1551" s="156" t="str">
        <f ca="1">IF(ISERROR($V1551),"",OFFSET('Smelter Look-up'!$G$4,$V1551-4,0))</f>
        <v/>
      </c>
      <c r="I1551" s="157" t="str">
        <f ca="1">IF(ISERROR($V1551),"",OFFSET('Smelter Look-up'!$H$4,$V1551-4,0))</f>
        <v/>
      </c>
      <c r="J1551" s="157" t="str">
        <f ca="1">IF(ISERROR($V1551),"",OFFSET('Smelter Look-up'!$I$4,$V1551-4,0))</f>
        <v/>
      </c>
      <c r="K1551" s="158"/>
      <c r="L1551" s="158"/>
      <c r="M1551" s="158"/>
      <c r="N1551" s="158"/>
      <c r="O1551" s="158"/>
      <c r="P1551" s="157"/>
      <c r="Q1551" s="159"/>
      <c r="R1551" s="155" t="str">
        <f ca="1">IF(ISERROR($V1551),"",OFFSET('Smelter Look-up'!$C$4,$V1551-4,0)&amp;"")</f>
        <v/>
      </c>
      <c r="S1551" s="160" t="str">
        <f t="array" aca="1" ref="S1551" ca="1">IF(B1551="","",IF(ISERROR(MATCH($E1551,CL,0)),"Unknown",INDIRECT("'C'!$A$"&amp;MATCH($E1551,CL,0)+1)))</f>
        <v/>
      </c>
      <c r="T1551" s="160" t="str">
        <f t="array" aca="1" ref="T1551" ca="1">IF(B1551="","",IF(ISERROR(MATCH($J1551,SorP!$B$1:$B$6226,0)),"",INDIRECT("'SorP'!$A$"&amp;MATCH($S1551&amp;$J1551,SorP!C:C,0))))</f>
        <v/>
      </c>
      <c r="U1551" s="161"/>
      <c r="V1551" s="151" t="e">
        <f>IF(C1551="",NA(),IF(OR(C1551="Smelter not listed",C1551="Smelter not yet identified"),MATCH($B1551&amp;$D1551,'Smelter Look-up'!$J:$J,0),MATCH($B1551&amp;$C1551,'Smelter Look-up'!$J:$J,0)))</f>
        <v>#N/A</v>
      </c>
      <c r="W1551" s="134"/>
      <c r="X1551" s="134">
        <f t="shared" ca="1" si="18"/>
        <v>0</v>
      </c>
      <c r="Y1551" s="134"/>
      <c r="Z1551" s="134"/>
      <c r="AA1551" s="134"/>
      <c r="AB1551" s="162" t="str">
        <f t="shared" si="19"/>
        <v/>
      </c>
      <c r="AC1551" s="134"/>
      <c r="AD1551" s="134"/>
      <c r="AE1551" s="134"/>
      <c r="AF1551" s="134"/>
      <c r="AG1551" s="134"/>
      <c r="AH1551" s="134"/>
    </row>
    <row r="1552" spans="1:34" ht="12" customHeight="1">
      <c r="A1552" s="160"/>
      <c r="B1552" s="155" t="str">
        <f t="array" ref="B1552">IF(LEN(A1552)=0,"",INDEX('Smelter Look-up'!$A:$A,MATCH($A1552,'Smelter Look-up'!$E:$E,0)))</f>
        <v/>
      </c>
      <c r="C1552" s="158" t="str">
        <f t="array" ref="C1552">IF(LEN(A1552)=0,"",INDEX('Smelter Look-up'!$C:$C,MATCH($A1552,'Smelter Look-up'!$E:$E,0)))</f>
        <v/>
      </c>
      <c r="D1552" s="155"/>
      <c r="E1552" s="155" t="str">
        <f ca="1">IF(ISERROR($V1552),"",OFFSET('Smelter Look-up'!$D$4,$V1552-4,0)&amp;"")</f>
        <v/>
      </c>
      <c r="F1552" s="155" t="str">
        <f ca="1">IF(ISERROR($V1552),"",OFFSET('Smelter Look-up'!$E$4,$V1552-4,0))</f>
        <v/>
      </c>
      <c r="G1552" s="155" t="str">
        <f ca="1">IF(C1552=$X$4,IF(ISERROR($V1552),"Enter smelter details","RMI"),IF(ISERROR($V1552),"",OFFSET('Smelter Look-up'!$F$4,$V1552-4,0)))</f>
        <v/>
      </c>
      <c r="H1552" s="156" t="str">
        <f ca="1">IF(ISERROR($V1552),"",OFFSET('Smelter Look-up'!$G$4,$V1552-4,0))</f>
        <v/>
      </c>
      <c r="I1552" s="157" t="str">
        <f ca="1">IF(ISERROR($V1552),"",OFFSET('Smelter Look-up'!$H$4,$V1552-4,0))</f>
        <v/>
      </c>
      <c r="J1552" s="157" t="str">
        <f ca="1">IF(ISERROR($V1552),"",OFFSET('Smelter Look-up'!$I$4,$V1552-4,0))</f>
        <v/>
      </c>
      <c r="K1552" s="158"/>
      <c r="L1552" s="158"/>
      <c r="M1552" s="158"/>
      <c r="N1552" s="158"/>
      <c r="O1552" s="158"/>
      <c r="P1552" s="157"/>
      <c r="Q1552" s="159"/>
      <c r="R1552" s="155" t="str">
        <f ca="1">IF(ISERROR($V1552),"",OFFSET('Smelter Look-up'!$C$4,$V1552-4,0)&amp;"")</f>
        <v/>
      </c>
      <c r="S1552" s="160" t="str">
        <f t="array" aca="1" ref="S1552" ca="1">IF(B1552="","",IF(ISERROR(MATCH($E1552,CL,0)),"Unknown",INDIRECT("'C'!$A$"&amp;MATCH($E1552,CL,0)+1)))</f>
        <v/>
      </c>
      <c r="T1552" s="160" t="str">
        <f t="array" aca="1" ref="T1552" ca="1">IF(B1552="","",IF(ISERROR(MATCH($J1552,SorP!$B$1:$B$6226,0)),"",INDIRECT("'SorP'!$A$"&amp;MATCH($S1552&amp;$J1552,SorP!C:C,0))))</f>
        <v/>
      </c>
      <c r="U1552" s="161"/>
      <c r="V1552" s="151" t="e">
        <f>IF(C1552="",NA(),IF(OR(C1552="Smelter not listed",C1552="Smelter not yet identified"),MATCH($B1552&amp;$D1552,'Smelter Look-up'!$J:$J,0),MATCH($B1552&amp;$C1552,'Smelter Look-up'!$J:$J,0)))</f>
        <v>#N/A</v>
      </c>
      <c r="W1552" s="134"/>
      <c r="X1552" s="134">
        <f t="shared" ca="1" si="18"/>
        <v>0</v>
      </c>
      <c r="Y1552" s="134"/>
      <c r="Z1552" s="134"/>
      <c r="AA1552" s="134"/>
      <c r="AB1552" s="162" t="str">
        <f t="shared" si="19"/>
        <v/>
      </c>
      <c r="AC1552" s="134"/>
      <c r="AD1552" s="134"/>
      <c r="AE1552" s="134"/>
      <c r="AF1552" s="134"/>
      <c r="AG1552" s="134"/>
      <c r="AH1552" s="134"/>
    </row>
    <row r="1553" spans="1:34" ht="12" customHeight="1">
      <c r="A1553" s="160"/>
      <c r="B1553" s="155" t="str">
        <f t="array" ref="B1553">IF(LEN(A1553)=0,"",INDEX('Smelter Look-up'!$A:$A,MATCH($A1553,'Smelter Look-up'!$E:$E,0)))</f>
        <v/>
      </c>
      <c r="C1553" s="158" t="str">
        <f t="array" ref="C1553">IF(LEN(A1553)=0,"",INDEX('Smelter Look-up'!$C:$C,MATCH($A1553,'Smelter Look-up'!$E:$E,0)))</f>
        <v/>
      </c>
      <c r="D1553" s="155"/>
      <c r="E1553" s="155" t="str">
        <f ca="1">IF(ISERROR($V1553),"",OFFSET('Smelter Look-up'!$D$4,$V1553-4,0)&amp;"")</f>
        <v/>
      </c>
      <c r="F1553" s="155" t="str">
        <f ca="1">IF(ISERROR($V1553),"",OFFSET('Smelter Look-up'!$E$4,$V1553-4,0))</f>
        <v/>
      </c>
      <c r="G1553" s="155" t="str">
        <f ca="1">IF(C1553=$X$4,IF(ISERROR($V1553),"Enter smelter details","RMI"),IF(ISERROR($V1553),"",OFFSET('Smelter Look-up'!$F$4,$V1553-4,0)))</f>
        <v/>
      </c>
      <c r="H1553" s="156" t="str">
        <f ca="1">IF(ISERROR($V1553),"",OFFSET('Smelter Look-up'!$G$4,$V1553-4,0))</f>
        <v/>
      </c>
      <c r="I1553" s="157" t="str">
        <f ca="1">IF(ISERROR($V1553),"",OFFSET('Smelter Look-up'!$H$4,$V1553-4,0))</f>
        <v/>
      </c>
      <c r="J1553" s="157" t="str">
        <f ca="1">IF(ISERROR($V1553),"",OFFSET('Smelter Look-up'!$I$4,$V1553-4,0))</f>
        <v/>
      </c>
      <c r="K1553" s="158"/>
      <c r="L1553" s="158"/>
      <c r="M1553" s="158"/>
      <c r="N1553" s="158"/>
      <c r="O1553" s="158"/>
      <c r="P1553" s="157"/>
      <c r="Q1553" s="159"/>
      <c r="R1553" s="155" t="str">
        <f ca="1">IF(ISERROR($V1553),"",OFFSET('Smelter Look-up'!$C$4,$V1553-4,0)&amp;"")</f>
        <v/>
      </c>
      <c r="S1553" s="160" t="str">
        <f t="array" aca="1" ref="S1553" ca="1">IF(B1553="","",IF(ISERROR(MATCH($E1553,CL,0)),"Unknown",INDIRECT("'C'!$A$"&amp;MATCH($E1553,CL,0)+1)))</f>
        <v/>
      </c>
      <c r="T1553" s="160" t="str">
        <f t="array" aca="1" ref="T1553" ca="1">IF(B1553="","",IF(ISERROR(MATCH($J1553,SorP!$B$1:$B$6226,0)),"",INDIRECT("'SorP'!$A$"&amp;MATCH($S1553&amp;$J1553,SorP!C:C,0))))</f>
        <v/>
      </c>
      <c r="U1553" s="161"/>
      <c r="V1553" s="151" t="e">
        <f>IF(C1553="",NA(),IF(OR(C1553="Smelter not listed",C1553="Smelter not yet identified"),MATCH($B1553&amp;$D1553,'Smelter Look-up'!$J:$J,0),MATCH($B1553&amp;$C1553,'Smelter Look-up'!$J:$J,0)))</f>
        <v>#N/A</v>
      </c>
      <c r="W1553" s="134"/>
      <c r="X1553" s="134">
        <f t="shared" ca="1" si="18"/>
        <v>0</v>
      </c>
      <c r="Y1553" s="134"/>
      <c r="Z1553" s="134"/>
      <c r="AA1553" s="134"/>
      <c r="AB1553" s="162" t="str">
        <f t="shared" si="19"/>
        <v/>
      </c>
      <c r="AC1553" s="134"/>
      <c r="AD1553" s="134"/>
      <c r="AE1553" s="134"/>
      <c r="AF1553" s="134"/>
      <c r="AG1553" s="134"/>
      <c r="AH1553" s="134"/>
    </row>
    <row r="1554" spans="1:34" ht="12" customHeight="1">
      <c r="A1554" s="160"/>
      <c r="B1554" s="155" t="str">
        <f t="array" ref="B1554">IF(LEN(A1554)=0,"",INDEX('Smelter Look-up'!$A:$A,MATCH($A1554,'Smelter Look-up'!$E:$E,0)))</f>
        <v/>
      </c>
      <c r="C1554" s="158" t="str">
        <f t="array" ref="C1554">IF(LEN(A1554)=0,"",INDEX('Smelter Look-up'!$C:$C,MATCH($A1554,'Smelter Look-up'!$E:$E,0)))</f>
        <v/>
      </c>
      <c r="D1554" s="155"/>
      <c r="E1554" s="155" t="str">
        <f ca="1">IF(ISERROR($V1554),"",OFFSET('Smelter Look-up'!$D$4,$V1554-4,0)&amp;"")</f>
        <v/>
      </c>
      <c r="F1554" s="155" t="str">
        <f ca="1">IF(ISERROR($V1554),"",OFFSET('Smelter Look-up'!$E$4,$V1554-4,0))</f>
        <v/>
      </c>
      <c r="G1554" s="155" t="str">
        <f ca="1">IF(C1554=$X$4,IF(ISERROR($V1554),"Enter smelter details","RMI"),IF(ISERROR($V1554),"",OFFSET('Smelter Look-up'!$F$4,$V1554-4,0)))</f>
        <v/>
      </c>
      <c r="H1554" s="156" t="str">
        <f ca="1">IF(ISERROR($V1554),"",OFFSET('Smelter Look-up'!$G$4,$V1554-4,0))</f>
        <v/>
      </c>
      <c r="I1554" s="157" t="str">
        <f ca="1">IF(ISERROR($V1554),"",OFFSET('Smelter Look-up'!$H$4,$V1554-4,0))</f>
        <v/>
      </c>
      <c r="J1554" s="157" t="str">
        <f ca="1">IF(ISERROR($V1554),"",OFFSET('Smelter Look-up'!$I$4,$V1554-4,0))</f>
        <v/>
      </c>
      <c r="K1554" s="158"/>
      <c r="L1554" s="158"/>
      <c r="M1554" s="158"/>
      <c r="N1554" s="158"/>
      <c r="O1554" s="158"/>
      <c r="P1554" s="157"/>
      <c r="Q1554" s="159"/>
      <c r="R1554" s="155" t="str">
        <f ca="1">IF(ISERROR($V1554),"",OFFSET('Smelter Look-up'!$C$4,$V1554-4,0)&amp;"")</f>
        <v/>
      </c>
      <c r="S1554" s="160" t="str">
        <f t="array" aca="1" ref="S1554" ca="1">IF(B1554="","",IF(ISERROR(MATCH($E1554,CL,0)),"Unknown",INDIRECT("'C'!$A$"&amp;MATCH($E1554,CL,0)+1)))</f>
        <v/>
      </c>
      <c r="T1554" s="160" t="str">
        <f t="array" aca="1" ref="T1554" ca="1">IF(B1554="","",IF(ISERROR(MATCH($J1554,SorP!$B$1:$B$6226,0)),"",INDIRECT("'SorP'!$A$"&amp;MATCH($S1554&amp;$J1554,SorP!C:C,0))))</f>
        <v/>
      </c>
      <c r="U1554" s="161"/>
      <c r="V1554" s="151" t="e">
        <f>IF(C1554="",NA(),IF(OR(C1554="Smelter not listed",C1554="Smelter not yet identified"),MATCH($B1554&amp;$D1554,'Smelter Look-up'!$J:$J,0),MATCH($B1554&amp;$C1554,'Smelter Look-up'!$J:$J,0)))</f>
        <v>#N/A</v>
      </c>
      <c r="W1554" s="134"/>
      <c r="X1554" s="134">
        <f t="shared" ca="1" si="18"/>
        <v>0</v>
      </c>
      <c r="Y1554" s="134"/>
      <c r="Z1554" s="134"/>
      <c r="AA1554" s="134"/>
      <c r="AB1554" s="162" t="str">
        <f t="shared" si="19"/>
        <v/>
      </c>
      <c r="AC1554" s="134"/>
      <c r="AD1554" s="134"/>
      <c r="AE1554" s="134"/>
      <c r="AF1554" s="134"/>
      <c r="AG1554" s="134"/>
      <c r="AH1554" s="134"/>
    </row>
    <row r="1555" spans="1:34" ht="12" customHeight="1">
      <c r="A1555" s="160"/>
      <c r="B1555" s="155" t="str">
        <f t="array" ref="B1555">IF(LEN(A1555)=0,"",INDEX('Smelter Look-up'!$A:$A,MATCH($A1555,'Smelter Look-up'!$E:$E,0)))</f>
        <v/>
      </c>
      <c r="C1555" s="158" t="str">
        <f t="array" ref="C1555">IF(LEN(A1555)=0,"",INDEX('Smelter Look-up'!$C:$C,MATCH($A1555,'Smelter Look-up'!$E:$E,0)))</f>
        <v/>
      </c>
      <c r="D1555" s="155"/>
      <c r="E1555" s="155" t="str">
        <f ca="1">IF(ISERROR($V1555),"",OFFSET('Smelter Look-up'!$D$4,$V1555-4,0)&amp;"")</f>
        <v/>
      </c>
      <c r="F1555" s="155" t="str">
        <f ca="1">IF(ISERROR($V1555),"",OFFSET('Smelter Look-up'!$E$4,$V1555-4,0))</f>
        <v/>
      </c>
      <c r="G1555" s="155" t="str">
        <f ca="1">IF(C1555=$X$4,IF(ISERROR($V1555),"Enter smelter details","RMI"),IF(ISERROR($V1555),"",OFFSET('Smelter Look-up'!$F$4,$V1555-4,0)))</f>
        <v/>
      </c>
      <c r="H1555" s="156" t="str">
        <f ca="1">IF(ISERROR($V1555),"",OFFSET('Smelter Look-up'!$G$4,$V1555-4,0))</f>
        <v/>
      </c>
      <c r="I1555" s="157" t="str">
        <f ca="1">IF(ISERROR($V1555),"",OFFSET('Smelter Look-up'!$H$4,$V1555-4,0))</f>
        <v/>
      </c>
      <c r="J1555" s="157" t="str">
        <f ca="1">IF(ISERROR($V1555),"",OFFSET('Smelter Look-up'!$I$4,$V1555-4,0))</f>
        <v/>
      </c>
      <c r="K1555" s="158"/>
      <c r="L1555" s="158"/>
      <c r="M1555" s="158"/>
      <c r="N1555" s="158"/>
      <c r="O1555" s="158"/>
      <c r="P1555" s="157"/>
      <c r="Q1555" s="159"/>
      <c r="R1555" s="155" t="str">
        <f ca="1">IF(ISERROR($V1555),"",OFFSET('Smelter Look-up'!$C$4,$V1555-4,0)&amp;"")</f>
        <v/>
      </c>
      <c r="S1555" s="160" t="str">
        <f t="array" aca="1" ref="S1555" ca="1">IF(B1555="","",IF(ISERROR(MATCH($E1555,CL,0)),"Unknown",INDIRECT("'C'!$A$"&amp;MATCH($E1555,CL,0)+1)))</f>
        <v/>
      </c>
      <c r="T1555" s="160" t="str">
        <f t="array" aca="1" ref="T1555" ca="1">IF(B1555="","",IF(ISERROR(MATCH($J1555,SorP!$B$1:$B$6226,0)),"",INDIRECT("'SorP'!$A$"&amp;MATCH($S1555&amp;$J1555,SorP!C:C,0))))</f>
        <v/>
      </c>
      <c r="U1555" s="161"/>
      <c r="V1555" s="151" t="e">
        <f>IF(C1555="",NA(),IF(OR(C1555="Smelter not listed",C1555="Smelter not yet identified"),MATCH($B1555&amp;$D1555,'Smelter Look-up'!$J:$J,0),MATCH($B1555&amp;$C1555,'Smelter Look-up'!$J:$J,0)))</f>
        <v>#N/A</v>
      </c>
      <c r="W1555" s="134"/>
      <c r="X1555" s="134">
        <f t="shared" ca="1" si="18"/>
        <v>0</v>
      </c>
      <c r="Y1555" s="134"/>
      <c r="Z1555" s="134"/>
      <c r="AA1555" s="134"/>
      <c r="AB1555" s="162" t="str">
        <f t="shared" si="19"/>
        <v/>
      </c>
      <c r="AC1555" s="134"/>
      <c r="AD1555" s="134"/>
      <c r="AE1555" s="134"/>
      <c r="AF1555" s="134"/>
      <c r="AG1555" s="134"/>
      <c r="AH1555" s="134"/>
    </row>
    <row r="1556" spans="1:34" ht="12" customHeight="1">
      <c r="A1556" s="160"/>
      <c r="B1556" s="155" t="str">
        <f t="array" ref="B1556">IF(LEN(A1556)=0,"",INDEX('Smelter Look-up'!$A:$A,MATCH($A1556,'Smelter Look-up'!$E:$E,0)))</f>
        <v/>
      </c>
      <c r="C1556" s="158" t="str">
        <f t="array" ref="C1556">IF(LEN(A1556)=0,"",INDEX('Smelter Look-up'!$C:$C,MATCH($A1556,'Smelter Look-up'!$E:$E,0)))</f>
        <v/>
      </c>
      <c r="D1556" s="155"/>
      <c r="E1556" s="155" t="str">
        <f ca="1">IF(ISERROR($V1556),"",OFFSET('Smelter Look-up'!$D$4,$V1556-4,0)&amp;"")</f>
        <v/>
      </c>
      <c r="F1556" s="155" t="str">
        <f ca="1">IF(ISERROR($V1556),"",OFFSET('Smelter Look-up'!$E$4,$V1556-4,0))</f>
        <v/>
      </c>
      <c r="G1556" s="155" t="str">
        <f ca="1">IF(C1556=$X$4,IF(ISERROR($V1556),"Enter smelter details","RMI"),IF(ISERROR($V1556),"",OFFSET('Smelter Look-up'!$F$4,$V1556-4,0)))</f>
        <v/>
      </c>
      <c r="H1556" s="156" t="str">
        <f ca="1">IF(ISERROR($V1556),"",OFFSET('Smelter Look-up'!$G$4,$V1556-4,0))</f>
        <v/>
      </c>
      <c r="I1556" s="157" t="str">
        <f ca="1">IF(ISERROR($V1556),"",OFFSET('Smelter Look-up'!$H$4,$V1556-4,0))</f>
        <v/>
      </c>
      <c r="J1556" s="157" t="str">
        <f ca="1">IF(ISERROR($V1556),"",OFFSET('Smelter Look-up'!$I$4,$V1556-4,0))</f>
        <v/>
      </c>
      <c r="K1556" s="158"/>
      <c r="L1556" s="158"/>
      <c r="M1556" s="158"/>
      <c r="N1556" s="158"/>
      <c r="O1556" s="158"/>
      <c r="P1556" s="157"/>
      <c r="Q1556" s="159"/>
      <c r="R1556" s="155" t="str">
        <f ca="1">IF(ISERROR($V1556),"",OFFSET('Smelter Look-up'!$C$4,$V1556-4,0)&amp;"")</f>
        <v/>
      </c>
      <c r="S1556" s="160" t="str">
        <f t="array" aca="1" ref="S1556" ca="1">IF(B1556="","",IF(ISERROR(MATCH($E1556,CL,0)),"Unknown",INDIRECT("'C'!$A$"&amp;MATCH($E1556,CL,0)+1)))</f>
        <v/>
      </c>
      <c r="T1556" s="160" t="str">
        <f t="array" aca="1" ref="T1556" ca="1">IF(B1556="","",IF(ISERROR(MATCH($J1556,SorP!$B$1:$B$6226,0)),"",INDIRECT("'SorP'!$A$"&amp;MATCH($S1556&amp;$J1556,SorP!C:C,0))))</f>
        <v/>
      </c>
      <c r="U1556" s="161"/>
      <c r="V1556" s="151" t="e">
        <f>IF(C1556="",NA(),IF(OR(C1556="Smelter not listed",C1556="Smelter not yet identified"),MATCH($B1556&amp;$D1556,'Smelter Look-up'!$J:$J,0),MATCH($B1556&amp;$C1556,'Smelter Look-up'!$J:$J,0)))</f>
        <v>#N/A</v>
      </c>
      <c r="W1556" s="134"/>
      <c r="X1556" s="134">
        <f t="shared" ca="1" si="18"/>
        <v>0</v>
      </c>
      <c r="Y1556" s="134"/>
      <c r="Z1556" s="134"/>
      <c r="AA1556" s="134"/>
      <c r="AB1556" s="162" t="str">
        <f t="shared" si="19"/>
        <v/>
      </c>
      <c r="AC1556" s="134"/>
      <c r="AD1556" s="134"/>
      <c r="AE1556" s="134"/>
      <c r="AF1556" s="134"/>
      <c r="AG1556" s="134"/>
      <c r="AH1556" s="134"/>
    </row>
    <row r="1557" spans="1:34" ht="12" customHeight="1">
      <c r="A1557" s="160"/>
      <c r="B1557" s="155" t="str">
        <f t="array" ref="B1557">IF(LEN(A1557)=0,"",INDEX('Smelter Look-up'!$A:$A,MATCH($A1557,'Smelter Look-up'!$E:$E,0)))</f>
        <v/>
      </c>
      <c r="C1557" s="158" t="str">
        <f t="array" ref="C1557">IF(LEN(A1557)=0,"",INDEX('Smelter Look-up'!$C:$C,MATCH($A1557,'Smelter Look-up'!$E:$E,0)))</f>
        <v/>
      </c>
      <c r="D1557" s="155"/>
      <c r="E1557" s="155" t="str">
        <f ca="1">IF(ISERROR($V1557),"",OFFSET('Smelter Look-up'!$D$4,$V1557-4,0)&amp;"")</f>
        <v/>
      </c>
      <c r="F1557" s="155" t="str">
        <f ca="1">IF(ISERROR($V1557),"",OFFSET('Smelter Look-up'!$E$4,$V1557-4,0))</f>
        <v/>
      </c>
      <c r="G1557" s="155" t="str">
        <f ca="1">IF(C1557=$X$4,IF(ISERROR($V1557),"Enter smelter details","RMI"),IF(ISERROR($V1557),"",OFFSET('Smelter Look-up'!$F$4,$V1557-4,0)))</f>
        <v/>
      </c>
      <c r="H1557" s="156" t="str">
        <f ca="1">IF(ISERROR($V1557),"",OFFSET('Smelter Look-up'!$G$4,$V1557-4,0))</f>
        <v/>
      </c>
      <c r="I1557" s="157" t="str">
        <f ca="1">IF(ISERROR($V1557),"",OFFSET('Smelter Look-up'!$H$4,$V1557-4,0))</f>
        <v/>
      </c>
      <c r="J1557" s="157" t="str">
        <f ca="1">IF(ISERROR($V1557),"",OFFSET('Smelter Look-up'!$I$4,$V1557-4,0))</f>
        <v/>
      </c>
      <c r="K1557" s="158"/>
      <c r="L1557" s="158"/>
      <c r="M1557" s="158"/>
      <c r="N1557" s="158"/>
      <c r="O1557" s="158"/>
      <c r="P1557" s="157"/>
      <c r="Q1557" s="159"/>
      <c r="R1557" s="155" t="str">
        <f ca="1">IF(ISERROR($V1557),"",OFFSET('Smelter Look-up'!$C$4,$V1557-4,0)&amp;"")</f>
        <v/>
      </c>
      <c r="S1557" s="160" t="str">
        <f t="array" aca="1" ref="S1557" ca="1">IF(B1557="","",IF(ISERROR(MATCH($E1557,CL,0)),"Unknown",INDIRECT("'C'!$A$"&amp;MATCH($E1557,CL,0)+1)))</f>
        <v/>
      </c>
      <c r="T1557" s="160" t="str">
        <f t="array" aca="1" ref="T1557" ca="1">IF(B1557="","",IF(ISERROR(MATCH($J1557,SorP!$B$1:$B$6226,0)),"",INDIRECT("'SorP'!$A$"&amp;MATCH($S1557&amp;$J1557,SorP!C:C,0))))</f>
        <v/>
      </c>
      <c r="U1557" s="161"/>
      <c r="V1557" s="151" t="e">
        <f>IF(C1557="",NA(),IF(OR(C1557="Smelter not listed",C1557="Smelter not yet identified"),MATCH($B1557&amp;$D1557,'Smelter Look-up'!$J:$J,0),MATCH($B1557&amp;$C1557,'Smelter Look-up'!$J:$J,0)))</f>
        <v>#N/A</v>
      </c>
      <c r="W1557" s="134"/>
      <c r="X1557" s="134">
        <f t="shared" ca="1" si="18"/>
        <v>0</v>
      </c>
      <c r="Y1557" s="134"/>
      <c r="Z1557" s="134"/>
      <c r="AA1557" s="134"/>
      <c r="AB1557" s="162" t="str">
        <f t="shared" si="19"/>
        <v/>
      </c>
      <c r="AC1557" s="134"/>
      <c r="AD1557" s="134"/>
      <c r="AE1557" s="134"/>
      <c r="AF1557" s="134"/>
      <c r="AG1557" s="134"/>
      <c r="AH1557" s="134"/>
    </row>
    <row r="1558" spans="1:34" ht="12" customHeight="1">
      <c r="A1558" s="160"/>
      <c r="B1558" s="155" t="str">
        <f t="array" ref="B1558">IF(LEN(A1558)=0,"",INDEX('Smelter Look-up'!$A:$A,MATCH($A1558,'Smelter Look-up'!$E:$E,0)))</f>
        <v/>
      </c>
      <c r="C1558" s="158" t="str">
        <f t="array" ref="C1558">IF(LEN(A1558)=0,"",INDEX('Smelter Look-up'!$C:$C,MATCH($A1558,'Smelter Look-up'!$E:$E,0)))</f>
        <v/>
      </c>
      <c r="D1558" s="155"/>
      <c r="E1558" s="155" t="str">
        <f ca="1">IF(ISERROR($V1558),"",OFFSET('Smelter Look-up'!$D$4,$V1558-4,0)&amp;"")</f>
        <v/>
      </c>
      <c r="F1558" s="155" t="str">
        <f ca="1">IF(ISERROR($V1558),"",OFFSET('Smelter Look-up'!$E$4,$V1558-4,0))</f>
        <v/>
      </c>
      <c r="G1558" s="155" t="str">
        <f ca="1">IF(C1558=$X$4,IF(ISERROR($V1558),"Enter smelter details","RMI"),IF(ISERROR($V1558),"",OFFSET('Smelter Look-up'!$F$4,$V1558-4,0)))</f>
        <v/>
      </c>
      <c r="H1558" s="156" t="str">
        <f ca="1">IF(ISERROR($V1558),"",OFFSET('Smelter Look-up'!$G$4,$V1558-4,0))</f>
        <v/>
      </c>
      <c r="I1558" s="157" t="str">
        <f ca="1">IF(ISERROR($V1558),"",OFFSET('Smelter Look-up'!$H$4,$V1558-4,0))</f>
        <v/>
      </c>
      <c r="J1558" s="157" t="str">
        <f ca="1">IF(ISERROR($V1558),"",OFFSET('Smelter Look-up'!$I$4,$V1558-4,0))</f>
        <v/>
      </c>
      <c r="K1558" s="158"/>
      <c r="L1558" s="158"/>
      <c r="M1558" s="158"/>
      <c r="N1558" s="158"/>
      <c r="O1558" s="158"/>
      <c r="P1558" s="157"/>
      <c r="Q1558" s="159"/>
      <c r="R1558" s="155" t="str">
        <f ca="1">IF(ISERROR($V1558),"",OFFSET('Smelter Look-up'!$C$4,$V1558-4,0)&amp;"")</f>
        <v/>
      </c>
      <c r="S1558" s="160" t="str">
        <f t="array" aca="1" ref="S1558" ca="1">IF(B1558="","",IF(ISERROR(MATCH($E1558,CL,0)),"Unknown",INDIRECT("'C'!$A$"&amp;MATCH($E1558,CL,0)+1)))</f>
        <v/>
      </c>
      <c r="T1558" s="160" t="str">
        <f t="array" aca="1" ref="T1558" ca="1">IF(B1558="","",IF(ISERROR(MATCH($J1558,SorP!$B$1:$B$6226,0)),"",INDIRECT("'SorP'!$A$"&amp;MATCH($S1558&amp;$J1558,SorP!C:C,0))))</f>
        <v/>
      </c>
      <c r="U1558" s="161"/>
      <c r="V1558" s="151" t="e">
        <f>IF(C1558="",NA(),IF(OR(C1558="Smelter not listed",C1558="Smelter not yet identified"),MATCH($B1558&amp;$D1558,'Smelter Look-up'!$J:$J,0),MATCH($B1558&amp;$C1558,'Smelter Look-up'!$J:$J,0)))</f>
        <v>#N/A</v>
      </c>
      <c r="W1558" s="134"/>
      <c r="X1558" s="134">
        <f t="shared" ca="1" si="18"/>
        <v>0</v>
      </c>
      <c r="Y1558" s="134"/>
      <c r="Z1558" s="134"/>
      <c r="AA1558" s="134"/>
      <c r="AB1558" s="162" t="str">
        <f t="shared" si="19"/>
        <v/>
      </c>
      <c r="AC1558" s="134"/>
      <c r="AD1558" s="134"/>
      <c r="AE1558" s="134"/>
      <c r="AF1558" s="134"/>
      <c r="AG1558" s="134"/>
      <c r="AH1558" s="134"/>
    </row>
    <row r="1559" spans="1:34" ht="12" customHeight="1">
      <c r="A1559" s="160"/>
      <c r="B1559" s="155" t="str">
        <f t="array" ref="B1559">IF(LEN(A1559)=0,"",INDEX('Smelter Look-up'!$A:$A,MATCH($A1559,'Smelter Look-up'!$E:$E,0)))</f>
        <v/>
      </c>
      <c r="C1559" s="158" t="str">
        <f t="array" ref="C1559">IF(LEN(A1559)=0,"",INDEX('Smelter Look-up'!$C:$C,MATCH($A1559,'Smelter Look-up'!$E:$E,0)))</f>
        <v/>
      </c>
      <c r="D1559" s="155"/>
      <c r="E1559" s="155" t="str">
        <f ca="1">IF(ISERROR($V1559),"",OFFSET('Smelter Look-up'!$D$4,$V1559-4,0)&amp;"")</f>
        <v/>
      </c>
      <c r="F1559" s="155" t="str">
        <f ca="1">IF(ISERROR($V1559),"",OFFSET('Smelter Look-up'!$E$4,$V1559-4,0))</f>
        <v/>
      </c>
      <c r="G1559" s="155" t="str">
        <f ca="1">IF(C1559=$X$4,IF(ISERROR($V1559),"Enter smelter details","RMI"),IF(ISERROR($V1559),"",OFFSET('Smelter Look-up'!$F$4,$V1559-4,0)))</f>
        <v/>
      </c>
      <c r="H1559" s="156" t="str">
        <f ca="1">IF(ISERROR($V1559),"",OFFSET('Smelter Look-up'!$G$4,$V1559-4,0))</f>
        <v/>
      </c>
      <c r="I1559" s="157" t="str">
        <f ca="1">IF(ISERROR($V1559),"",OFFSET('Smelter Look-up'!$H$4,$V1559-4,0))</f>
        <v/>
      </c>
      <c r="J1559" s="157" t="str">
        <f ca="1">IF(ISERROR($V1559),"",OFFSET('Smelter Look-up'!$I$4,$V1559-4,0))</f>
        <v/>
      </c>
      <c r="K1559" s="158"/>
      <c r="L1559" s="158"/>
      <c r="M1559" s="158"/>
      <c r="N1559" s="158"/>
      <c r="O1559" s="158"/>
      <c r="P1559" s="157"/>
      <c r="Q1559" s="159"/>
      <c r="R1559" s="155" t="str">
        <f ca="1">IF(ISERROR($V1559),"",OFFSET('Smelter Look-up'!$C$4,$V1559-4,0)&amp;"")</f>
        <v/>
      </c>
      <c r="S1559" s="160" t="str">
        <f t="array" aca="1" ref="S1559" ca="1">IF(B1559="","",IF(ISERROR(MATCH($E1559,CL,0)),"Unknown",INDIRECT("'C'!$A$"&amp;MATCH($E1559,CL,0)+1)))</f>
        <v/>
      </c>
      <c r="T1559" s="160" t="str">
        <f t="array" aca="1" ref="T1559" ca="1">IF(B1559="","",IF(ISERROR(MATCH($J1559,SorP!$B$1:$B$6226,0)),"",INDIRECT("'SorP'!$A$"&amp;MATCH($S1559&amp;$J1559,SorP!C:C,0))))</f>
        <v/>
      </c>
      <c r="U1559" s="161"/>
      <c r="V1559" s="151" t="e">
        <f>IF(C1559="",NA(),IF(OR(C1559="Smelter not listed",C1559="Smelter not yet identified"),MATCH($B1559&amp;$D1559,'Smelter Look-up'!$J:$J,0),MATCH($B1559&amp;$C1559,'Smelter Look-up'!$J:$J,0)))</f>
        <v>#N/A</v>
      </c>
      <c r="W1559" s="134"/>
      <c r="X1559" s="134">
        <f t="shared" ca="1" si="18"/>
        <v>0</v>
      </c>
      <c r="Y1559" s="134"/>
      <c r="Z1559" s="134"/>
      <c r="AA1559" s="134"/>
      <c r="AB1559" s="162" t="str">
        <f t="shared" si="19"/>
        <v/>
      </c>
      <c r="AC1559" s="134"/>
      <c r="AD1559" s="134"/>
      <c r="AE1559" s="134"/>
      <c r="AF1559" s="134"/>
      <c r="AG1559" s="134"/>
      <c r="AH1559" s="134"/>
    </row>
    <row r="1560" spans="1:34" ht="12" customHeight="1">
      <c r="A1560" s="160"/>
      <c r="B1560" s="155" t="str">
        <f t="array" ref="B1560">IF(LEN(A1560)=0,"",INDEX('Smelter Look-up'!$A:$A,MATCH($A1560,'Smelter Look-up'!$E:$E,0)))</f>
        <v/>
      </c>
      <c r="C1560" s="158" t="str">
        <f t="array" ref="C1560">IF(LEN(A1560)=0,"",INDEX('Smelter Look-up'!$C:$C,MATCH($A1560,'Smelter Look-up'!$E:$E,0)))</f>
        <v/>
      </c>
      <c r="D1560" s="155"/>
      <c r="E1560" s="155" t="str">
        <f ca="1">IF(ISERROR($V1560),"",OFFSET('Smelter Look-up'!$D$4,$V1560-4,0)&amp;"")</f>
        <v/>
      </c>
      <c r="F1560" s="155" t="str">
        <f ca="1">IF(ISERROR($V1560),"",OFFSET('Smelter Look-up'!$E$4,$V1560-4,0))</f>
        <v/>
      </c>
      <c r="G1560" s="155" t="str">
        <f ca="1">IF(C1560=$X$4,IF(ISERROR($V1560),"Enter smelter details","RMI"),IF(ISERROR($V1560),"",OFFSET('Smelter Look-up'!$F$4,$V1560-4,0)))</f>
        <v/>
      </c>
      <c r="H1560" s="156" t="str">
        <f ca="1">IF(ISERROR($V1560),"",OFFSET('Smelter Look-up'!$G$4,$V1560-4,0))</f>
        <v/>
      </c>
      <c r="I1560" s="157" t="str">
        <f ca="1">IF(ISERROR($V1560),"",OFFSET('Smelter Look-up'!$H$4,$V1560-4,0))</f>
        <v/>
      </c>
      <c r="J1560" s="157" t="str">
        <f ca="1">IF(ISERROR($V1560),"",OFFSET('Smelter Look-up'!$I$4,$V1560-4,0))</f>
        <v/>
      </c>
      <c r="K1560" s="158"/>
      <c r="L1560" s="158"/>
      <c r="M1560" s="158"/>
      <c r="N1560" s="158"/>
      <c r="O1560" s="158"/>
      <c r="P1560" s="157"/>
      <c r="Q1560" s="159"/>
      <c r="R1560" s="155" t="str">
        <f ca="1">IF(ISERROR($V1560),"",OFFSET('Smelter Look-up'!$C$4,$V1560-4,0)&amp;"")</f>
        <v/>
      </c>
      <c r="S1560" s="160" t="str">
        <f t="array" aca="1" ref="S1560" ca="1">IF(B1560="","",IF(ISERROR(MATCH($E1560,CL,0)),"Unknown",INDIRECT("'C'!$A$"&amp;MATCH($E1560,CL,0)+1)))</f>
        <v/>
      </c>
      <c r="T1560" s="160" t="str">
        <f t="array" aca="1" ref="T1560" ca="1">IF(B1560="","",IF(ISERROR(MATCH($J1560,SorP!$B$1:$B$6226,0)),"",INDIRECT("'SorP'!$A$"&amp;MATCH($S1560&amp;$J1560,SorP!C:C,0))))</f>
        <v/>
      </c>
      <c r="U1560" s="161"/>
      <c r="V1560" s="151" t="e">
        <f>IF(C1560="",NA(),IF(OR(C1560="Smelter not listed",C1560="Smelter not yet identified"),MATCH($B1560&amp;$D1560,'Smelter Look-up'!$J:$J,0),MATCH($B1560&amp;$C1560,'Smelter Look-up'!$J:$J,0)))</f>
        <v>#N/A</v>
      </c>
      <c r="W1560" s="134"/>
      <c r="X1560" s="134">
        <f t="shared" ca="1" si="18"/>
        <v>0</v>
      </c>
      <c r="Y1560" s="134"/>
      <c r="Z1560" s="134"/>
      <c r="AA1560" s="134"/>
      <c r="AB1560" s="162" t="str">
        <f t="shared" si="19"/>
        <v/>
      </c>
      <c r="AC1560" s="134"/>
      <c r="AD1560" s="134"/>
      <c r="AE1560" s="134"/>
      <c r="AF1560" s="134"/>
      <c r="AG1560" s="134"/>
      <c r="AH1560" s="134"/>
    </row>
    <row r="1561" spans="1:34" ht="12" customHeight="1">
      <c r="A1561" s="160"/>
      <c r="B1561" s="155" t="str">
        <f t="array" ref="B1561">IF(LEN(A1561)=0,"",INDEX('Smelter Look-up'!$A:$A,MATCH($A1561,'Smelter Look-up'!$E:$E,0)))</f>
        <v/>
      </c>
      <c r="C1561" s="158" t="str">
        <f t="array" ref="C1561">IF(LEN(A1561)=0,"",INDEX('Smelter Look-up'!$C:$C,MATCH($A1561,'Smelter Look-up'!$E:$E,0)))</f>
        <v/>
      </c>
      <c r="D1561" s="155"/>
      <c r="E1561" s="155" t="str">
        <f ca="1">IF(ISERROR($V1561),"",OFFSET('Smelter Look-up'!$D$4,$V1561-4,0)&amp;"")</f>
        <v/>
      </c>
      <c r="F1561" s="155" t="str">
        <f ca="1">IF(ISERROR($V1561),"",OFFSET('Smelter Look-up'!$E$4,$V1561-4,0))</f>
        <v/>
      </c>
      <c r="G1561" s="155" t="str">
        <f ca="1">IF(C1561=$X$4,IF(ISERROR($V1561),"Enter smelter details","RMI"),IF(ISERROR($V1561),"",OFFSET('Smelter Look-up'!$F$4,$V1561-4,0)))</f>
        <v/>
      </c>
      <c r="H1561" s="156" t="str">
        <f ca="1">IF(ISERROR($V1561),"",OFFSET('Smelter Look-up'!$G$4,$V1561-4,0))</f>
        <v/>
      </c>
      <c r="I1561" s="157" t="str">
        <f ca="1">IF(ISERROR($V1561),"",OFFSET('Smelter Look-up'!$H$4,$V1561-4,0))</f>
        <v/>
      </c>
      <c r="J1561" s="157" t="str">
        <f ca="1">IF(ISERROR($V1561),"",OFFSET('Smelter Look-up'!$I$4,$V1561-4,0))</f>
        <v/>
      </c>
      <c r="K1561" s="158"/>
      <c r="L1561" s="158"/>
      <c r="M1561" s="158"/>
      <c r="N1561" s="158"/>
      <c r="O1561" s="158"/>
      <c r="P1561" s="157"/>
      <c r="Q1561" s="159"/>
      <c r="R1561" s="155" t="str">
        <f ca="1">IF(ISERROR($V1561),"",OFFSET('Smelter Look-up'!$C$4,$V1561-4,0)&amp;"")</f>
        <v/>
      </c>
      <c r="S1561" s="160" t="str">
        <f t="array" aca="1" ref="S1561" ca="1">IF(B1561="","",IF(ISERROR(MATCH($E1561,CL,0)),"Unknown",INDIRECT("'C'!$A$"&amp;MATCH($E1561,CL,0)+1)))</f>
        <v/>
      </c>
      <c r="T1561" s="160" t="str">
        <f t="array" aca="1" ref="T1561" ca="1">IF(B1561="","",IF(ISERROR(MATCH($J1561,SorP!$B$1:$B$6226,0)),"",INDIRECT("'SorP'!$A$"&amp;MATCH($S1561&amp;$J1561,SorP!C:C,0))))</f>
        <v/>
      </c>
      <c r="U1561" s="161"/>
      <c r="V1561" s="151" t="e">
        <f>IF(C1561="",NA(),IF(OR(C1561="Smelter not listed",C1561="Smelter not yet identified"),MATCH($B1561&amp;$D1561,'Smelter Look-up'!$J:$J,0),MATCH($B1561&amp;$C1561,'Smelter Look-up'!$J:$J,0)))</f>
        <v>#N/A</v>
      </c>
      <c r="W1561" s="134"/>
      <c r="X1561" s="134">
        <f t="shared" ca="1" si="18"/>
        <v>0</v>
      </c>
      <c r="Y1561" s="134"/>
      <c r="Z1561" s="134"/>
      <c r="AA1561" s="134"/>
      <c r="AB1561" s="162" t="str">
        <f t="shared" si="19"/>
        <v/>
      </c>
      <c r="AC1561" s="134"/>
      <c r="AD1561" s="134"/>
      <c r="AE1561" s="134"/>
      <c r="AF1561" s="134"/>
      <c r="AG1561" s="134"/>
      <c r="AH1561" s="134"/>
    </row>
    <row r="1562" spans="1:34" ht="12" customHeight="1">
      <c r="A1562" s="160"/>
      <c r="B1562" s="155" t="str">
        <f t="array" ref="B1562">IF(LEN(A1562)=0,"",INDEX('Smelter Look-up'!$A:$A,MATCH($A1562,'Smelter Look-up'!$E:$E,0)))</f>
        <v/>
      </c>
      <c r="C1562" s="158" t="str">
        <f t="array" ref="C1562">IF(LEN(A1562)=0,"",INDEX('Smelter Look-up'!$C:$C,MATCH($A1562,'Smelter Look-up'!$E:$E,0)))</f>
        <v/>
      </c>
      <c r="D1562" s="155"/>
      <c r="E1562" s="155" t="str">
        <f ca="1">IF(ISERROR($V1562),"",OFFSET('Smelter Look-up'!$D$4,$V1562-4,0)&amp;"")</f>
        <v/>
      </c>
      <c r="F1562" s="155" t="str">
        <f ca="1">IF(ISERROR($V1562),"",OFFSET('Smelter Look-up'!$E$4,$V1562-4,0))</f>
        <v/>
      </c>
      <c r="G1562" s="155" t="str">
        <f ca="1">IF(C1562=$X$4,IF(ISERROR($V1562),"Enter smelter details","RMI"),IF(ISERROR($V1562),"",OFFSET('Smelter Look-up'!$F$4,$V1562-4,0)))</f>
        <v/>
      </c>
      <c r="H1562" s="156" t="str">
        <f ca="1">IF(ISERROR($V1562),"",OFFSET('Smelter Look-up'!$G$4,$V1562-4,0))</f>
        <v/>
      </c>
      <c r="I1562" s="157" t="str">
        <f ca="1">IF(ISERROR($V1562),"",OFFSET('Smelter Look-up'!$H$4,$V1562-4,0))</f>
        <v/>
      </c>
      <c r="J1562" s="157" t="str">
        <f ca="1">IF(ISERROR($V1562),"",OFFSET('Smelter Look-up'!$I$4,$V1562-4,0))</f>
        <v/>
      </c>
      <c r="K1562" s="158"/>
      <c r="L1562" s="158"/>
      <c r="M1562" s="158"/>
      <c r="N1562" s="158"/>
      <c r="O1562" s="158"/>
      <c r="P1562" s="157"/>
      <c r="Q1562" s="159"/>
      <c r="R1562" s="155" t="str">
        <f ca="1">IF(ISERROR($V1562),"",OFFSET('Smelter Look-up'!$C$4,$V1562-4,0)&amp;"")</f>
        <v/>
      </c>
      <c r="S1562" s="160" t="str">
        <f t="array" aca="1" ref="S1562" ca="1">IF(B1562="","",IF(ISERROR(MATCH($E1562,CL,0)),"Unknown",INDIRECT("'C'!$A$"&amp;MATCH($E1562,CL,0)+1)))</f>
        <v/>
      </c>
      <c r="T1562" s="160" t="str">
        <f t="array" aca="1" ref="T1562" ca="1">IF(B1562="","",IF(ISERROR(MATCH($J1562,SorP!$B$1:$B$6226,0)),"",INDIRECT("'SorP'!$A$"&amp;MATCH($S1562&amp;$J1562,SorP!C:C,0))))</f>
        <v/>
      </c>
      <c r="U1562" s="161"/>
      <c r="V1562" s="151" t="e">
        <f>IF(C1562="",NA(),IF(OR(C1562="Smelter not listed",C1562="Smelter not yet identified"),MATCH($B1562&amp;$D1562,'Smelter Look-up'!$J:$J,0),MATCH($B1562&amp;$C1562,'Smelter Look-up'!$J:$J,0)))</f>
        <v>#N/A</v>
      </c>
      <c r="W1562" s="134"/>
      <c r="X1562" s="134">
        <f t="shared" ca="1" si="18"/>
        <v>0</v>
      </c>
      <c r="Y1562" s="134"/>
      <c r="Z1562" s="134"/>
      <c r="AA1562" s="134"/>
      <c r="AB1562" s="162" t="str">
        <f t="shared" si="19"/>
        <v/>
      </c>
      <c r="AC1562" s="134"/>
      <c r="AD1562" s="134"/>
      <c r="AE1562" s="134"/>
      <c r="AF1562" s="134"/>
      <c r="AG1562" s="134"/>
      <c r="AH1562" s="134"/>
    </row>
    <row r="1563" spans="1:34" ht="12" customHeight="1">
      <c r="A1563" s="160"/>
      <c r="B1563" s="155" t="str">
        <f t="array" ref="B1563">IF(LEN(A1563)=0,"",INDEX('Smelter Look-up'!$A:$A,MATCH($A1563,'Smelter Look-up'!$E:$E,0)))</f>
        <v/>
      </c>
      <c r="C1563" s="158" t="str">
        <f t="array" ref="C1563">IF(LEN(A1563)=0,"",INDEX('Smelter Look-up'!$C:$C,MATCH($A1563,'Smelter Look-up'!$E:$E,0)))</f>
        <v/>
      </c>
      <c r="D1563" s="155"/>
      <c r="E1563" s="155" t="str">
        <f ca="1">IF(ISERROR($V1563),"",OFFSET('Smelter Look-up'!$D$4,$V1563-4,0)&amp;"")</f>
        <v/>
      </c>
      <c r="F1563" s="155" t="str">
        <f ca="1">IF(ISERROR($V1563),"",OFFSET('Smelter Look-up'!$E$4,$V1563-4,0))</f>
        <v/>
      </c>
      <c r="G1563" s="155" t="str">
        <f ca="1">IF(C1563=$X$4,IF(ISERROR($V1563),"Enter smelter details","RMI"),IF(ISERROR($V1563),"",OFFSET('Smelter Look-up'!$F$4,$V1563-4,0)))</f>
        <v/>
      </c>
      <c r="H1563" s="156" t="str">
        <f ca="1">IF(ISERROR($V1563),"",OFFSET('Smelter Look-up'!$G$4,$V1563-4,0))</f>
        <v/>
      </c>
      <c r="I1563" s="157" t="str">
        <f ca="1">IF(ISERROR($V1563),"",OFFSET('Smelter Look-up'!$H$4,$V1563-4,0))</f>
        <v/>
      </c>
      <c r="J1563" s="157" t="str">
        <f ca="1">IF(ISERROR($V1563),"",OFFSET('Smelter Look-up'!$I$4,$V1563-4,0))</f>
        <v/>
      </c>
      <c r="K1563" s="158"/>
      <c r="L1563" s="158"/>
      <c r="M1563" s="158"/>
      <c r="N1563" s="158"/>
      <c r="O1563" s="158"/>
      <c r="P1563" s="157"/>
      <c r="Q1563" s="159"/>
      <c r="R1563" s="155" t="str">
        <f ca="1">IF(ISERROR($V1563),"",OFFSET('Smelter Look-up'!$C$4,$V1563-4,0)&amp;"")</f>
        <v/>
      </c>
      <c r="S1563" s="160" t="str">
        <f t="array" aca="1" ref="S1563" ca="1">IF(B1563="","",IF(ISERROR(MATCH($E1563,CL,0)),"Unknown",INDIRECT("'C'!$A$"&amp;MATCH($E1563,CL,0)+1)))</f>
        <v/>
      </c>
      <c r="T1563" s="160" t="str">
        <f t="array" aca="1" ref="T1563" ca="1">IF(B1563="","",IF(ISERROR(MATCH($J1563,SorP!$B$1:$B$6226,0)),"",INDIRECT("'SorP'!$A$"&amp;MATCH($S1563&amp;$J1563,SorP!C:C,0))))</f>
        <v/>
      </c>
      <c r="U1563" s="161"/>
      <c r="V1563" s="151" t="e">
        <f>IF(C1563="",NA(),IF(OR(C1563="Smelter not listed",C1563="Smelter not yet identified"),MATCH($B1563&amp;$D1563,'Smelter Look-up'!$J:$J,0),MATCH($B1563&amp;$C1563,'Smelter Look-up'!$J:$J,0)))</f>
        <v>#N/A</v>
      </c>
      <c r="W1563" s="134"/>
      <c r="X1563" s="134">
        <f t="shared" ca="1" si="18"/>
        <v>0</v>
      </c>
      <c r="Y1563" s="134"/>
      <c r="Z1563" s="134"/>
      <c r="AA1563" s="134"/>
      <c r="AB1563" s="162" t="str">
        <f t="shared" si="19"/>
        <v/>
      </c>
      <c r="AC1563" s="134"/>
      <c r="AD1563" s="134"/>
      <c r="AE1563" s="134"/>
      <c r="AF1563" s="134"/>
      <c r="AG1563" s="134"/>
      <c r="AH1563" s="134"/>
    </row>
    <row r="1564" spans="1:34" ht="12" customHeight="1">
      <c r="A1564" s="160"/>
      <c r="B1564" s="155" t="str">
        <f t="array" ref="B1564">IF(LEN(A1564)=0,"",INDEX('Smelter Look-up'!$A:$A,MATCH($A1564,'Smelter Look-up'!$E:$E,0)))</f>
        <v/>
      </c>
      <c r="C1564" s="158" t="str">
        <f t="array" ref="C1564">IF(LEN(A1564)=0,"",INDEX('Smelter Look-up'!$C:$C,MATCH($A1564,'Smelter Look-up'!$E:$E,0)))</f>
        <v/>
      </c>
      <c r="D1564" s="155"/>
      <c r="E1564" s="155" t="str">
        <f ca="1">IF(ISERROR($V1564),"",OFFSET('Smelter Look-up'!$D$4,$V1564-4,0)&amp;"")</f>
        <v/>
      </c>
      <c r="F1564" s="155" t="str">
        <f ca="1">IF(ISERROR($V1564),"",OFFSET('Smelter Look-up'!$E$4,$V1564-4,0))</f>
        <v/>
      </c>
      <c r="G1564" s="155" t="str">
        <f ca="1">IF(C1564=$X$4,IF(ISERROR($V1564),"Enter smelter details","RMI"),IF(ISERROR($V1564),"",OFFSET('Smelter Look-up'!$F$4,$V1564-4,0)))</f>
        <v/>
      </c>
      <c r="H1564" s="156" t="str">
        <f ca="1">IF(ISERROR($V1564),"",OFFSET('Smelter Look-up'!$G$4,$V1564-4,0))</f>
        <v/>
      </c>
      <c r="I1564" s="157" t="str">
        <f ca="1">IF(ISERROR($V1564),"",OFFSET('Smelter Look-up'!$H$4,$V1564-4,0))</f>
        <v/>
      </c>
      <c r="J1564" s="157" t="str">
        <f ca="1">IF(ISERROR($V1564),"",OFFSET('Smelter Look-up'!$I$4,$V1564-4,0))</f>
        <v/>
      </c>
      <c r="K1564" s="158"/>
      <c r="L1564" s="158"/>
      <c r="M1564" s="158"/>
      <c r="N1564" s="158"/>
      <c r="O1564" s="158"/>
      <c r="P1564" s="157"/>
      <c r="Q1564" s="159"/>
      <c r="R1564" s="155" t="str">
        <f ca="1">IF(ISERROR($V1564),"",OFFSET('Smelter Look-up'!$C$4,$V1564-4,0)&amp;"")</f>
        <v/>
      </c>
      <c r="S1564" s="160" t="str">
        <f t="array" aca="1" ref="S1564" ca="1">IF(B1564="","",IF(ISERROR(MATCH($E1564,CL,0)),"Unknown",INDIRECT("'C'!$A$"&amp;MATCH($E1564,CL,0)+1)))</f>
        <v/>
      </c>
      <c r="T1564" s="160" t="str">
        <f t="array" aca="1" ref="T1564" ca="1">IF(B1564="","",IF(ISERROR(MATCH($J1564,SorP!$B$1:$B$6226,0)),"",INDIRECT("'SorP'!$A$"&amp;MATCH($S1564&amp;$J1564,SorP!C:C,0))))</f>
        <v/>
      </c>
      <c r="U1564" s="161"/>
      <c r="V1564" s="151" t="e">
        <f>IF(C1564="",NA(),IF(OR(C1564="Smelter not listed",C1564="Smelter not yet identified"),MATCH($B1564&amp;$D1564,'Smelter Look-up'!$J:$J,0),MATCH($B1564&amp;$C1564,'Smelter Look-up'!$J:$J,0)))</f>
        <v>#N/A</v>
      </c>
      <c r="W1564" s="134"/>
      <c r="X1564" s="134">
        <f t="shared" ca="1" si="18"/>
        <v>0</v>
      </c>
      <c r="Y1564" s="134"/>
      <c r="Z1564" s="134"/>
      <c r="AA1564" s="134"/>
      <c r="AB1564" s="162" t="str">
        <f t="shared" si="19"/>
        <v/>
      </c>
      <c r="AC1564" s="134"/>
      <c r="AD1564" s="134"/>
      <c r="AE1564" s="134"/>
      <c r="AF1564" s="134"/>
      <c r="AG1564" s="134"/>
      <c r="AH1564" s="134"/>
    </row>
    <row r="1565" spans="1:34" ht="12" customHeight="1">
      <c r="A1565" s="160"/>
      <c r="B1565" s="155" t="str">
        <f t="array" ref="B1565">IF(LEN(A1565)=0,"",INDEX('Smelter Look-up'!$A:$A,MATCH($A1565,'Smelter Look-up'!$E:$E,0)))</f>
        <v/>
      </c>
      <c r="C1565" s="158" t="str">
        <f t="array" ref="C1565">IF(LEN(A1565)=0,"",INDEX('Smelter Look-up'!$C:$C,MATCH($A1565,'Smelter Look-up'!$E:$E,0)))</f>
        <v/>
      </c>
      <c r="D1565" s="155"/>
      <c r="E1565" s="155" t="str">
        <f ca="1">IF(ISERROR($V1565),"",OFFSET('Smelter Look-up'!$D$4,$V1565-4,0)&amp;"")</f>
        <v/>
      </c>
      <c r="F1565" s="155" t="str">
        <f ca="1">IF(ISERROR($V1565),"",OFFSET('Smelter Look-up'!$E$4,$V1565-4,0))</f>
        <v/>
      </c>
      <c r="G1565" s="155" t="str">
        <f ca="1">IF(C1565=$X$4,IF(ISERROR($V1565),"Enter smelter details","RMI"),IF(ISERROR($V1565),"",OFFSET('Smelter Look-up'!$F$4,$V1565-4,0)))</f>
        <v/>
      </c>
      <c r="H1565" s="156" t="str">
        <f ca="1">IF(ISERROR($V1565),"",OFFSET('Smelter Look-up'!$G$4,$V1565-4,0))</f>
        <v/>
      </c>
      <c r="I1565" s="157" t="str">
        <f ca="1">IF(ISERROR($V1565),"",OFFSET('Smelter Look-up'!$H$4,$V1565-4,0))</f>
        <v/>
      </c>
      <c r="J1565" s="157" t="str">
        <f ca="1">IF(ISERROR($V1565),"",OFFSET('Smelter Look-up'!$I$4,$V1565-4,0))</f>
        <v/>
      </c>
      <c r="K1565" s="158"/>
      <c r="L1565" s="158"/>
      <c r="M1565" s="158"/>
      <c r="N1565" s="158"/>
      <c r="O1565" s="158"/>
      <c r="P1565" s="157"/>
      <c r="Q1565" s="159"/>
      <c r="R1565" s="155" t="str">
        <f ca="1">IF(ISERROR($V1565),"",OFFSET('Smelter Look-up'!$C$4,$V1565-4,0)&amp;"")</f>
        <v/>
      </c>
      <c r="S1565" s="160" t="str">
        <f t="array" aca="1" ref="S1565" ca="1">IF(B1565="","",IF(ISERROR(MATCH($E1565,CL,0)),"Unknown",INDIRECT("'C'!$A$"&amp;MATCH($E1565,CL,0)+1)))</f>
        <v/>
      </c>
      <c r="T1565" s="160" t="str">
        <f t="array" aca="1" ref="T1565" ca="1">IF(B1565="","",IF(ISERROR(MATCH($J1565,SorP!$B$1:$B$6226,0)),"",INDIRECT("'SorP'!$A$"&amp;MATCH($S1565&amp;$J1565,SorP!C:C,0))))</f>
        <v/>
      </c>
      <c r="U1565" s="161"/>
      <c r="V1565" s="151" t="e">
        <f>IF(C1565="",NA(),IF(OR(C1565="Smelter not listed",C1565="Smelter not yet identified"),MATCH($B1565&amp;$D1565,'Smelter Look-up'!$J:$J,0),MATCH($B1565&amp;$C1565,'Smelter Look-up'!$J:$J,0)))</f>
        <v>#N/A</v>
      </c>
      <c r="W1565" s="134"/>
      <c r="X1565" s="134">
        <f t="shared" ca="1" si="18"/>
        <v>0</v>
      </c>
      <c r="Y1565" s="134"/>
      <c r="Z1565" s="134"/>
      <c r="AA1565" s="134"/>
      <c r="AB1565" s="162" t="str">
        <f t="shared" si="19"/>
        <v/>
      </c>
      <c r="AC1565" s="134"/>
      <c r="AD1565" s="134"/>
      <c r="AE1565" s="134"/>
      <c r="AF1565" s="134"/>
      <c r="AG1565" s="134"/>
      <c r="AH1565" s="134"/>
    </row>
    <row r="1566" spans="1:34" ht="12" customHeight="1">
      <c r="A1566" s="160"/>
      <c r="B1566" s="155" t="str">
        <f t="array" ref="B1566">IF(LEN(A1566)=0,"",INDEX('Smelter Look-up'!$A:$A,MATCH($A1566,'Smelter Look-up'!$E:$E,0)))</f>
        <v/>
      </c>
      <c r="C1566" s="158" t="str">
        <f t="array" ref="C1566">IF(LEN(A1566)=0,"",INDEX('Smelter Look-up'!$C:$C,MATCH($A1566,'Smelter Look-up'!$E:$E,0)))</f>
        <v/>
      </c>
      <c r="D1566" s="155"/>
      <c r="E1566" s="155" t="str">
        <f ca="1">IF(ISERROR($V1566),"",OFFSET('Smelter Look-up'!$D$4,$V1566-4,0)&amp;"")</f>
        <v/>
      </c>
      <c r="F1566" s="155" t="str">
        <f ca="1">IF(ISERROR($V1566),"",OFFSET('Smelter Look-up'!$E$4,$V1566-4,0))</f>
        <v/>
      </c>
      <c r="G1566" s="155" t="str">
        <f ca="1">IF(C1566=$X$4,IF(ISERROR($V1566),"Enter smelter details","RMI"),IF(ISERROR($V1566),"",OFFSET('Smelter Look-up'!$F$4,$V1566-4,0)))</f>
        <v/>
      </c>
      <c r="H1566" s="156" t="str">
        <f ca="1">IF(ISERROR($V1566),"",OFFSET('Smelter Look-up'!$G$4,$V1566-4,0))</f>
        <v/>
      </c>
      <c r="I1566" s="157" t="str">
        <f ca="1">IF(ISERROR($V1566),"",OFFSET('Smelter Look-up'!$H$4,$V1566-4,0))</f>
        <v/>
      </c>
      <c r="J1566" s="157" t="str">
        <f ca="1">IF(ISERROR($V1566),"",OFFSET('Smelter Look-up'!$I$4,$V1566-4,0))</f>
        <v/>
      </c>
      <c r="K1566" s="158"/>
      <c r="L1566" s="158"/>
      <c r="M1566" s="158"/>
      <c r="N1566" s="158"/>
      <c r="O1566" s="158"/>
      <c r="P1566" s="157"/>
      <c r="Q1566" s="159"/>
      <c r="R1566" s="155" t="str">
        <f ca="1">IF(ISERROR($V1566),"",OFFSET('Smelter Look-up'!$C$4,$V1566-4,0)&amp;"")</f>
        <v/>
      </c>
      <c r="S1566" s="160" t="str">
        <f t="array" aca="1" ref="S1566" ca="1">IF(B1566="","",IF(ISERROR(MATCH($E1566,CL,0)),"Unknown",INDIRECT("'C'!$A$"&amp;MATCH($E1566,CL,0)+1)))</f>
        <v/>
      </c>
      <c r="T1566" s="160" t="str">
        <f t="array" aca="1" ref="T1566" ca="1">IF(B1566="","",IF(ISERROR(MATCH($J1566,SorP!$B$1:$B$6226,0)),"",INDIRECT("'SorP'!$A$"&amp;MATCH($S1566&amp;$J1566,SorP!C:C,0))))</f>
        <v/>
      </c>
      <c r="U1566" s="161"/>
      <c r="V1566" s="151" t="e">
        <f>IF(C1566="",NA(),IF(OR(C1566="Smelter not listed",C1566="Smelter not yet identified"),MATCH($B1566&amp;$D1566,'Smelter Look-up'!$J:$J,0),MATCH($B1566&amp;$C1566,'Smelter Look-up'!$J:$J,0)))</f>
        <v>#N/A</v>
      </c>
      <c r="W1566" s="134"/>
      <c r="X1566" s="134">
        <f t="shared" ca="1" si="18"/>
        <v>0</v>
      </c>
      <c r="Y1566" s="134"/>
      <c r="Z1566" s="134"/>
      <c r="AA1566" s="134"/>
      <c r="AB1566" s="162" t="str">
        <f t="shared" si="19"/>
        <v/>
      </c>
      <c r="AC1566" s="134"/>
      <c r="AD1566" s="134"/>
      <c r="AE1566" s="134"/>
      <c r="AF1566" s="134"/>
      <c r="AG1566" s="134"/>
      <c r="AH1566" s="134"/>
    </row>
    <row r="1567" spans="1:34" ht="12" customHeight="1">
      <c r="A1567" s="160"/>
      <c r="B1567" s="155" t="str">
        <f t="array" ref="B1567">IF(LEN(A1567)=0,"",INDEX('Smelter Look-up'!$A:$A,MATCH($A1567,'Smelter Look-up'!$E:$E,0)))</f>
        <v/>
      </c>
      <c r="C1567" s="158" t="str">
        <f t="array" ref="C1567">IF(LEN(A1567)=0,"",INDEX('Smelter Look-up'!$C:$C,MATCH($A1567,'Smelter Look-up'!$E:$E,0)))</f>
        <v/>
      </c>
      <c r="D1567" s="155"/>
      <c r="E1567" s="155" t="str">
        <f ca="1">IF(ISERROR($V1567),"",OFFSET('Smelter Look-up'!$D$4,$V1567-4,0)&amp;"")</f>
        <v/>
      </c>
      <c r="F1567" s="155" t="str">
        <f ca="1">IF(ISERROR($V1567),"",OFFSET('Smelter Look-up'!$E$4,$V1567-4,0))</f>
        <v/>
      </c>
      <c r="G1567" s="155" t="str">
        <f ca="1">IF(C1567=$X$4,IF(ISERROR($V1567),"Enter smelter details","RMI"),IF(ISERROR($V1567),"",OFFSET('Smelter Look-up'!$F$4,$V1567-4,0)))</f>
        <v/>
      </c>
      <c r="H1567" s="156" t="str">
        <f ca="1">IF(ISERROR($V1567),"",OFFSET('Smelter Look-up'!$G$4,$V1567-4,0))</f>
        <v/>
      </c>
      <c r="I1567" s="157" t="str">
        <f ca="1">IF(ISERROR($V1567),"",OFFSET('Smelter Look-up'!$H$4,$V1567-4,0))</f>
        <v/>
      </c>
      <c r="J1567" s="157" t="str">
        <f ca="1">IF(ISERROR($V1567),"",OFFSET('Smelter Look-up'!$I$4,$V1567-4,0))</f>
        <v/>
      </c>
      <c r="K1567" s="158"/>
      <c r="L1567" s="158"/>
      <c r="M1567" s="158"/>
      <c r="N1567" s="158"/>
      <c r="O1567" s="158"/>
      <c r="P1567" s="157"/>
      <c r="Q1567" s="159"/>
      <c r="R1567" s="155" t="str">
        <f ca="1">IF(ISERROR($V1567),"",OFFSET('Smelter Look-up'!$C$4,$V1567-4,0)&amp;"")</f>
        <v/>
      </c>
      <c r="S1567" s="160" t="str">
        <f t="array" aca="1" ref="S1567" ca="1">IF(B1567="","",IF(ISERROR(MATCH($E1567,CL,0)),"Unknown",INDIRECT("'C'!$A$"&amp;MATCH($E1567,CL,0)+1)))</f>
        <v/>
      </c>
      <c r="T1567" s="160" t="str">
        <f t="array" aca="1" ref="T1567" ca="1">IF(B1567="","",IF(ISERROR(MATCH($J1567,SorP!$B$1:$B$6226,0)),"",INDIRECT("'SorP'!$A$"&amp;MATCH($S1567&amp;$J1567,SorP!C:C,0))))</f>
        <v/>
      </c>
      <c r="U1567" s="161"/>
      <c r="V1567" s="151" t="e">
        <f>IF(C1567="",NA(),IF(OR(C1567="Smelter not listed",C1567="Smelter not yet identified"),MATCH($B1567&amp;$D1567,'Smelter Look-up'!$J:$J,0),MATCH($B1567&amp;$C1567,'Smelter Look-up'!$J:$J,0)))</f>
        <v>#N/A</v>
      </c>
      <c r="W1567" s="134"/>
      <c r="X1567" s="134">
        <f t="shared" ca="1" si="18"/>
        <v>0</v>
      </c>
      <c r="Y1567" s="134"/>
      <c r="Z1567" s="134"/>
      <c r="AA1567" s="134"/>
      <c r="AB1567" s="162" t="str">
        <f t="shared" si="19"/>
        <v/>
      </c>
      <c r="AC1567" s="134"/>
      <c r="AD1567" s="134"/>
      <c r="AE1567" s="134"/>
      <c r="AF1567" s="134"/>
      <c r="AG1567" s="134"/>
      <c r="AH1567" s="134"/>
    </row>
    <row r="1568" spans="1:34" ht="12" customHeight="1">
      <c r="A1568" s="160"/>
      <c r="B1568" s="155" t="str">
        <f t="array" ref="B1568">IF(LEN(A1568)=0,"",INDEX('Smelter Look-up'!$A:$A,MATCH($A1568,'Smelter Look-up'!$E:$E,0)))</f>
        <v/>
      </c>
      <c r="C1568" s="158" t="str">
        <f t="array" ref="C1568">IF(LEN(A1568)=0,"",INDEX('Smelter Look-up'!$C:$C,MATCH($A1568,'Smelter Look-up'!$E:$E,0)))</f>
        <v/>
      </c>
      <c r="D1568" s="155"/>
      <c r="E1568" s="155" t="str">
        <f ca="1">IF(ISERROR($V1568),"",OFFSET('Smelter Look-up'!$D$4,$V1568-4,0)&amp;"")</f>
        <v/>
      </c>
      <c r="F1568" s="155" t="str">
        <f ca="1">IF(ISERROR($V1568),"",OFFSET('Smelter Look-up'!$E$4,$V1568-4,0))</f>
        <v/>
      </c>
      <c r="G1568" s="155" t="str">
        <f ca="1">IF(C1568=$X$4,IF(ISERROR($V1568),"Enter smelter details","RMI"),IF(ISERROR($V1568),"",OFFSET('Smelter Look-up'!$F$4,$V1568-4,0)))</f>
        <v/>
      </c>
      <c r="H1568" s="156" t="str">
        <f ca="1">IF(ISERROR($V1568),"",OFFSET('Smelter Look-up'!$G$4,$V1568-4,0))</f>
        <v/>
      </c>
      <c r="I1568" s="157" t="str">
        <f ca="1">IF(ISERROR($V1568),"",OFFSET('Smelter Look-up'!$H$4,$V1568-4,0))</f>
        <v/>
      </c>
      <c r="J1568" s="157" t="str">
        <f ca="1">IF(ISERROR($V1568),"",OFFSET('Smelter Look-up'!$I$4,$V1568-4,0))</f>
        <v/>
      </c>
      <c r="K1568" s="158"/>
      <c r="L1568" s="158"/>
      <c r="M1568" s="158"/>
      <c r="N1568" s="158"/>
      <c r="O1568" s="158"/>
      <c r="P1568" s="157"/>
      <c r="Q1568" s="159"/>
      <c r="R1568" s="155" t="str">
        <f ca="1">IF(ISERROR($V1568),"",OFFSET('Smelter Look-up'!$C$4,$V1568-4,0)&amp;"")</f>
        <v/>
      </c>
      <c r="S1568" s="160" t="str">
        <f t="array" aca="1" ref="S1568" ca="1">IF(B1568="","",IF(ISERROR(MATCH($E1568,CL,0)),"Unknown",INDIRECT("'C'!$A$"&amp;MATCH($E1568,CL,0)+1)))</f>
        <v/>
      </c>
      <c r="T1568" s="160" t="str">
        <f t="array" aca="1" ref="T1568" ca="1">IF(B1568="","",IF(ISERROR(MATCH($J1568,SorP!$B$1:$B$6226,0)),"",INDIRECT("'SorP'!$A$"&amp;MATCH($S1568&amp;$J1568,SorP!C:C,0))))</f>
        <v/>
      </c>
      <c r="U1568" s="161"/>
      <c r="V1568" s="151" t="e">
        <f>IF(C1568="",NA(),IF(OR(C1568="Smelter not listed",C1568="Smelter not yet identified"),MATCH($B1568&amp;$D1568,'Smelter Look-up'!$J:$J,0),MATCH($B1568&amp;$C1568,'Smelter Look-up'!$J:$J,0)))</f>
        <v>#N/A</v>
      </c>
      <c r="W1568" s="134"/>
      <c r="X1568" s="134">
        <f t="shared" ca="1" si="18"/>
        <v>0</v>
      </c>
      <c r="Y1568" s="134"/>
      <c r="Z1568" s="134"/>
      <c r="AA1568" s="134"/>
      <c r="AB1568" s="162" t="str">
        <f t="shared" si="19"/>
        <v/>
      </c>
      <c r="AC1568" s="134"/>
      <c r="AD1568" s="134"/>
      <c r="AE1568" s="134"/>
      <c r="AF1568" s="134"/>
      <c r="AG1568" s="134"/>
      <c r="AH1568" s="134"/>
    </row>
    <row r="1569" spans="1:34" ht="12" customHeight="1">
      <c r="A1569" s="160"/>
      <c r="B1569" s="155" t="str">
        <f t="array" ref="B1569">IF(LEN(A1569)=0,"",INDEX('Smelter Look-up'!$A:$A,MATCH($A1569,'Smelter Look-up'!$E:$E,0)))</f>
        <v/>
      </c>
      <c r="C1569" s="158" t="str">
        <f t="array" ref="C1569">IF(LEN(A1569)=0,"",INDEX('Smelter Look-up'!$C:$C,MATCH($A1569,'Smelter Look-up'!$E:$E,0)))</f>
        <v/>
      </c>
      <c r="D1569" s="155"/>
      <c r="E1569" s="155" t="str">
        <f ca="1">IF(ISERROR($V1569),"",OFFSET('Smelter Look-up'!$D$4,$V1569-4,0)&amp;"")</f>
        <v/>
      </c>
      <c r="F1569" s="155" t="str">
        <f ca="1">IF(ISERROR($V1569),"",OFFSET('Smelter Look-up'!$E$4,$V1569-4,0))</f>
        <v/>
      </c>
      <c r="G1569" s="155" t="str">
        <f ca="1">IF(C1569=$X$4,IF(ISERROR($V1569),"Enter smelter details","RMI"),IF(ISERROR($V1569),"",OFFSET('Smelter Look-up'!$F$4,$V1569-4,0)))</f>
        <v/>
      </c>
      <c r="H1569" s="156" t="str">
        <f ca="1">IF(ISERROR($V1569),"",OFFSET('Smelter Look-up'!$G$4,$V1569-4,0))</f>
        <v/>
      </c>
      <c r="I1569" s="157" t="str">
        <f ca="1">IF(ISERROR($V1569),"",OFFSET('Smelter Look-up'!$H$4,$V1569-4,0))</f>
        <v/>
      </c>
      <c r="J1569" s="157" t="str">
        <f ca="1">IF(ISERROR($V1569),"",OFFSET('Smelter Look-up'!$I$4,$V1569-4,0))</f>
        <v/>
      </c>
      <c r="K1569" s="158"/>
      <c r="L1569" s="158"/>
      <c r="M1569" s="158"/>
      <c r="N1569" s="158"/>
      <c r="O1569" s="158"/>
      <c r="P1569" s="157"/>
      <c r="Q1569" s="159"/>
      <c r="R1569" s="155" t="str">
        <f ca="1">IF(ISERROR($V1569),"",OFFSET('Smelter Look-up'!$C$4,$V1569-4,0)&amp;"")</f>
        <v/>
      </c>
      <c r="S1569" s="160" t="str">
        <f t="array" aca="1" ref="S1569" ca="1">IF(B1569="","",IF(ISERROR(MATCH($E1569,CL,0)),"Unknown",INDIRECT("'C'!$A$"&amp;MATCH($E1569,CL,0)+1)))</f>
        <v/>
      </c>
      <c r="T1569" s="160" t="str">
        <f t="array" aca="1" ref="T1569" ca="1">IF(B1569="","",IF(ISERROR(MATCH($J1569,SorP!$B$1:$B$6226,0)),"",INDIRECT("'SorP'!$A$"&amp;MATCH($S1569&amp;$J1569,SorP!C:C,0))))</f>
        <v/>
      </c>
      <c r="U1569" s="161"/>
      <c r="V1569" s="151" t="e">
        <f>IF(C1569="",NA(),IF(OR(C1569="Smelter not listed",C1569="Smelter not yet identified"),MATCH($B1569&amp;$D1569,'Smelter Look-up'!$J:$J,0),MATCH($B1569&amp;$C1569,'Smelter Look-up'!$J:$J,0)))</f>
        <v>#N/A</v>
      </c>
      <c r="W1569" s="134"/>
      <c r="X1569" s="134">
        <f t="shared" ca="1" si="18"/>
        <v>0</v>
      </c>
      <c r="Y1569" s="134"/>
      <c r="Z1569" s="134"/>
      <c r="AA1569" s="134"/>
      <c r="AB1569" s="162" t="str">
        <f t="shared" si="19"/>
        <v/>
      </c>
      <c r="AC1569" s="134"/>
      <c r="AD1569" s="134"/>
      <c r="AE1569" s="134"/>
      <c r="AF1569" s="134"/>
      <c r="AG1569" s="134"/>
      <c r="AH1569" s="134"/>
    </row>
    <row r="1570" spans="1:34" ht="12" customHeight="1">
      <c r="A1570" s="160"/>
      <c r="B1570" s="155" t="str">
        <f t="array" ref="B1570">IF(LEN(A1570)=0,"",INDEX('Smelter Look-up'!$A:$A,MATCH($A1570,'Smelter Look-up'!$E:$E,0)))</f>
        <v/>
      </c>
      <c r="C1570" s="158" t="str">
        <f t="array" ref="C1570">IF(LEN(A1570)=0,"",INDEX('Smelter Look-up'!$C:$C,MATCH($A1570,'Smelter Look-up'!$E:$E,0)))</f>
        <v/>
      </c>
      <c r="D1570" s="155"/>
      <c r="E1570" s="155" t="str">
        <f ca="1">IF(ISERROR($V1570),"",OFFSET('Smelter Look-up'!$D$4,$V1570-4,0)&amp;"")</f>
        <v/>
      </c>
      <c r="F1570" s="155" t="str">
        <f ca="1">IF(ISERROR($V1570),"",OFFSET('Smelter Look-up'!$E$4,$V1570-4,0))</f>
        <v/>
      </c>
      <c r="G1570" s="155" t="str">
        <f ca="1">IF(C1570=$X$4,IF(ISERROR($V1570),"Enter smelter details","RMI"),IF(ISERROR($V1570),"",OFFSET('Smelter Look-up'!$F$4,$V1570-4,0)))</f>
        <v/>
      </c>
      <c r="H1570" s="156" t="str">
        <f ca="1">IF(ISERROR($V1570),"",OFFSET('Smelter Look-up'!$G$4,$V1570-4,0))</f>
        <v/>
      </c>
      <c r="I1570" s="157" t="str">
        <f ca="1">IF(ISERROR($V1570),"",OFFSET('Smelter Look-up'!$H$4,$V1570-4,0))</f>
        <v/>
      </c>
      <c r="J1570" s="157" t="str">
        <f ca="1">IF(ISERROR($V1570),"",OFFSET('Smelter Look-up'!$I$4,$V1570-4,0))</f>
        <v/>
      </c>
      <c r="K1570" s="158"/>
      <c r="L1570" s="158"/>
      <c r="M1570" s="158"/>
      <c r="N1570" s="158"/>
      <c r="O1570" s="158"/>
      <c r="P1570" s="157"/>
      <c r="Q1570" s="159"/>
      <c r="R1570" s="155" t="str">
        <f ca="1">IF(ISERROR($V1570),"",OFFSET('Smelter Look-up'!$C$4,$V1570-4,0)&amp;"")</f>
        <v/>
      </c>
      <c r="S1570" s="160" t="str">
        <f t="array" aca="1" ref="S1570" ca="1">IF(B1570="","",IF(ISERROR(MATCH($E1570,CL,0)),"Unknown",INDIRECT("'C'!$A$"&amp;MATCH($E1570,CL,0)+1)))</f>
        <v/>
      </c>
      <c r="T1570" s="160" t="str">
        <f t="array" aca="1" ref="T1570" ca="1">IF(B1570="","",IF(ISERROR(MATCH($J1570,SorP!$B$1:$B$6226,0)),"",INDIRECT("'SorP'!$A$"&amp;MATCH($S1570&amp;$J1570,SorP!C:C,0))))</f>
        <v/>
      </c>
      <c r="U1570" s="161"/>
      <c r="V1570" s="151" t="e">
        <f>IF(C1570="",NA(),IF(OR(C1570="Smelter not listed",C1570="Smelter not yet identified"),MATCH($B1570&amp;$D1570,'Smelter Look-up'!$J:$J,0),MATCH($B1570&amp;$C1570,'Smelter Look-up'!$J:$J,0)))</f>
        <v>#N/A</v>
      </c>
      <c r="W1570" s="134"/>
      <c r="X1570" s="134">
        <f t="shared" ca="1" si="18"/>
        <v>0</v>
      </c>
      <c r="Y1570" s="134"/>
      <c r="Z1570" s="134"/>
      <c r="AA1570" s="134"/>
      <c r="AB1570" s="162" t="str">
        <f t="shared" si="19"/>
        <v/>
      </c>
      <c r="AC1570" s="134"/>
      <c r="AD1570" s="134"/>
      <c r="AE1570" s="134"/>
      <c r="AF1570" s="134"/>
      <c r="AG1570" s="134"/>
      <c r="AH1570" s="134"/>
    </row>
    <row r="1571" spans="1:34" ht="12" customHeight="1">
      <c r="A1571" s="160"/>
      <c r="B1571" s="155" t="str">
        <f t="array" ref="B1571">IF(LEN(A1571)=0,"",INDEX('Smelter Look-up'!$A:$A,MATCH($A1571,'Smelter Look-up'!$E:$E,0)))</f>
        <v/>
      </c>
      <c r="C1571" s="158" t="str">
        <f t="array" ref="C1571">IF(LEN(A1571)=0,"",INDEX('Smelter Look-up'!$C:$C,MATCH($A1571,'Smelter Look-up'!$E:$E,0)))</f>
        <v/>
      </c>
      <c r="D1571" s="155"/>
      <c r="E1571" s="155" t="str">
        <f ca="1">IF(ISERROR($V1571),"",OFFSET('Smelter Look-up'!$D$4,$V1571-4,0)&amp;"")</f>
        <v/>
      </c>
      <c r="F1571" s="155" t="str">
        <f ca="1">IF(ISERROR($V1571),"",OFFSET('Smelter Look-up'!$E$4,$V1571-4,0))</f>
        <v/>
      </c>
      <c r="G1571" s="155" t="str">
        <f ca="1">IF(C1571=$X$4,IF(ISERROR($V1571),"Enter smelter details","RMI"),IF(ISERROR($V1571),"",OFFSET('Smelter Look-up'!$F$4,$V1571-4,0)))</f>
        <v/>
      </c>
      <c r="H1571" s="156" t="str">
        <f ca="1">IF(ISERROR($V1571),"",OFFSET('Smelter Look-up'!$G$4,$V1571-4,0))</f>
        <v/>
      </c>
      <c r="I1571" s="157" t="str">
        <f ca="1">IF(ISERROR($V1571),"",OFFSET('Smelter Look-up'!$H$4,$V1571-4,0))</f>
        <v/>
      </c>
      <c r="J1571" s="157" t="str">
        <f ca="1">IF(ISERROR($V1571),"",OFFSET('Smelter Look-up'!$I$4,$V1571-4,0))</f>
        <v/>
      </c>
      <c r="K1571" s="158"/>
      <c r="L1571" s="158"/>
      <c r="M1571" s="158"/>
      <c r="N1571" s="158"/>
      <c r="O1571" s="158"/>
      <c r="P1571" s="157"/>
      <c r="Q1571" s="159"/>
      <c r="R1571" s="155" t="str">
        <f ca="1">IF(ISERROR($V1571),"",OFFSET('Smelter Look-up'!$C$4,$V1571-4,0)&amp;"")</f>
        <v/>
      </c>
      <c r="S1571" s="160" t="str">
        <f t="array" aca="1" ref="S1571" ca="1">IF(B1571="","",IF(ISERROR(MATCH($E1571,CL,0)),"Unknown",INDIRECT("'C'!$A$"&amp;MATCH($E1571,CL,0)+1)))</f>
        <v/>
      </c>
      <c r="T1571" s="160" t="str">
        <f t="array" aca="1" ref="T1571" ca="1">IF(B1571="","",IF(ISERROR(MATCH($J1571,SorP!$B$1:$B$6226,0)),"",INDIRECT("'SorP'!$A$"&amp;MATCH($S1571&amp;$J1571,SorP!C:C,0))))</f>
        <v/>
      </c>
      <c r="U1571" s="161"/>
      <c r="V1571" s="151" t="e">
        <f>IF(C1571="",NA(),IF(OR(C1571="Smelter not listed",C1571="Smelter not yet identified"),MATCH($B1571&amp;$D1571,'Smelter Look-up'!$J:$J,0),MATCH($B1571&amp;$C1571,'Smelter Look-up'!$J:$J,0)))</f>
        <v>#N/A</v>
      </c>
      <c r="W1571" s="134"/>
      <c r="X1571" s="134">
        <f t="shared" ca="1" si="18"/>
        <v>0</v>
      </c>
      <c r="Y1571" s="134"/>
      <c r="Z1571" s="134"/>
      <c r="AA1571" s="134"/>
      <c r="AB1571" s="162" t="str">
        <f t="shared" si="19"/>
        <v/>
      </c>
      <c r="AC1571" s="134"/>
      <c r="AD1571" s="134"/>
      <c r="AE1571" s="134"/>
      <c r="AF1571" s="134"/>
      <c r="AG1571" s="134"/>
      <c r="AH1571" s="134"/>
    </row>
    <row r="1572" spans="1:34" ht="12" customHeight="1">
      <c r="A1572" s="160"/>
      <c r="B1572" s="155" t="str">
        <f t="array" ref="B1572">IF(LEN(A1572)=0,"",INDEX('Smelter Look-up'!$A:$A,MATCH($A1572,'Smelter Look-up'!$E:$E,0)))</f>
        <v/>
      </c>
      <c r="C1572" s="158" t="str">
        <f t="array" ref="C1572">IF(LEN(A1572)=0,"",INDEX('Smelter Look-up'!$C:$C,MATCH($A1572,'Smelter Look-up'!$E:$E,0)))</f>
        <v/>
      </c>
      <c r="D1572" s="155"/>
      <c r="E1572" s="155" t="str">
        <f ca="1">IF(ISERROR($V1572),"",OFFSET('Smelter Look-up'!$D$4,$V1572-4,0)&amp;"")</f>
        <v/>
      </c>
      <c r="F1572" s="155" t="str">
        <f ca="1">IF(ISERROR($V1572),"",OFFSET('Smelter Look-up'!$E$4,$V1572-4,0))</f>
        <v/>
      </c>
      <c r="G1572" s="155" t="str">
        <f ca="1">IF(C1572=$X$4,IF(ISERROR($V1572),"Enter smelter details","RMI"),IF(ISERROR($V1572),"",OFFSET('Smelter Look-up'!$F$4,$V1572-4,0)))</f>
        <v/>
      </c>
      <c r="H1572" s="156" t="str">
        <f ca="1">IF(ISERROR($V1572),"",OFFSET('Smelter Look-up'!$G$4,$V1572-4,0))</f>
        <v/>
      </c>
      <c r="I1572" s="157" t="str">
        <f ca="1">IF(ISERROR($V1572),"",OFFSET('Smelter Look-up'!$H$4,$V1572-4,0))</f>
        <v/>
      </c>
      <c r="J1572" s="157" t="str">
        <f ca="1">IF(ISERROR($V1572),"",OFFSET('Smelter Look-up'!$I$4,$V1572-4,0))</f>
        <v/>
      </c>
      <c r="K1572" s="158"/>
      <c r="L1572" s="158"/>
      <c r="M1572" s="158"/>
      <c r="N1572" s="158"/>
      <c r="O1572" s="158"/>
      <c r="P1572" s="157"/>
      <c r="Q1572" s="159"/>
      <c r="R1572" s="155" t="str">
        <f ca="1">IF(ISERROR($V1572),"",OFFSET('Smelter Look-up'!$C$4,$V1572-4,0)&amp;"")</f>
        <v/>
      </c>
      <c r="S1572" s="160" t="str">
        <f t="array" aca="1" ref="S1572" ca="1">IF(B1572="","",IF(ISERROR(MATCH($E1572,CL,0)),"Unknown",INDIRECT("'C'!$A$"&amp;MATCH($E1572,CL,0)+1)))</f>
        <v/>
      </c>
      <c r="T1572" s="160" t="str">
        <f t="array" aca="1" ref="T1572" ca="1">IF(B1572="","",IF(ISERROR(MATCH($J1572,SorP!$B$1:$B$6226,0)),"",INDIRECT("'SorP'!$A$"&amp;MATCH($S1572&amp;$J1572,SorP!C:C,0))))</f>
        <v/>
      </c>
      <c r="U1572" s="161"/>
      <c r="V1572" s="151" t="e">
        <f>IF(C1572="",NA(),IF(OR(C1572="Smelter not listed",C1572="Smelter not yet identified"),MATCH($B1572&amp;$D1572,'Smelter Look-up'!$J:$J,0),MATCH($B1572&amp;$C1572,'Smelter Look-up'!$J:$J,0)))</f>
        <v>#N/A</v>
      </c>
      <c r="W1572" s="134"/>
      <c r="X1572" s="134">
        <f t="shared" ca="1" si="18"/>
        <v>0</v>
      </c>
      <c r="Y1572" s="134"/>
      <c r="Z1572" s="134"/>
      <c r="AA1572" s="134"/>
      <c r="AB1572" s="162" t="str">
        <f t="shared" si="19"/>
        <v/>
      </c>
      <c r="AC1572" s="134"/>
      <c r="AD1572" s="134"/>
      <c r="AE1572" s="134"/>
      <c r="AF1572" s="134"/>
      <c r="AG1572" s="134"/>
      <c r="AH1572" s="134"/>
    </row>
    <row r="1573" spans="1:34" ht="12" customHeight="1">
      <c r="A1573" s="160"/>
      <c r="B1573" s="155" t="str">
        <f t="array" ref="B1573">IF(LEN(A1573)=0,"",INDEX('Smelter Look-up'!$A:$A,MATCH($A1573,'Smelter Look-up'!$E:$E,0)))</f>
        <v/>
      </c>
      <c r="C1573" s="158" t="str">
        <f t="array" ref="C1573">IF(LEN(A1573)=0,"",INDEX('Smelter Look-up'!$C:$C,MATCH($A1573,'Smelter Look-up'!$E:$E,0)))</f>
        <v/>
      </c>
      <c r="D1573" s="155"/>
      <c r="E1573" s="155" t="str">
        <f ca="1">IF(ISERROR($V1573),"",OFFSET('Smelter Look-up'!$D$4,$V1573-4,0)&amp;"")</f>
        <v/>
      </c>
      <c r="F1573" s="155" t="str">
        <f ca="1">IF(ISERROR($V1573),"",OFFSET('Smelter Look-up'!$E$4,$V1573-4,0))</f>
        <v/>
      </c>
      <c r="G1573" s="155" t="str">
        <f ca="1">IF(C1573=$X$4,IF(ISERROR($V1573),"Enter smelter details","RMI"),IF(ISERROR($V1573),"",OFFSET('Smelter Look-up'!$F$4,$V1573-4,0)))</f>
        <v/>
      </c>
      <c r="H1573" s="156" t="str">
        <f ca="1">IF(ISERROR($V1573),"",OFFSET('Smelter Look-up'!$G$4,$V1573-4,0))</f>
        <v/>
      </c>
      <c r="I1573" s="157" t="str">
        <f ca="1">IF(ISERROR($V1573),"",OFFSET('Smelter Look-up'!$H$4,$V1573-4,0))</f>
        <v/>
      </c>
      <c r="J1573" s="157" t="str">
        <f ca="1">IF(ISERROR($V1573),"",OFFSET('Smelter Look-up'!$I$4,$V1573-4,0))</f>
        <v/>
      </c>
      <c r="K1573" s="158"/>
      <c r="L1573" s="158"/>
      <c r="M1573" s="158"/>
      <c r="N1573" s="158"/>
      <c r="O1573" s="158"/>
      <c r="P1573" s="157"/>
      <c r="Q1573" s="159"/>
      <c r="R1573" s="155" t="str">
        <f ca="1">IF(ISERROR($V1573),"",OFFSET('Smelter Look-up'!$C$4,$V1573-4,0)&amp;"")</f>
        <v/>
      </c>
      <c r="S1573" s="160" t="str">
        <f t="array" aca="1" ref="S1573" ca="1">IF(B1573="","",IF(ISERROR(MATCH($E1573,CL,0)),"Unknown",INDIRECT("'C'!$A$"&amp;MATCH($E1573,CL,0)+1)))</f>
        <v/>
      </c>
      <c r="T1573" s="160" t="str">
        <f t="array" aca="1" ref="T1573" ca="1">IF(B1573="","",IF(ISERROR(MATCH($J1573,SorP!$B$1:$B$6226,0)),"",INDIRECT("'SorP'!$A$"&amp;MATCH($S1573&amp;$J1573,SorP!C:C,0))))</f>
        <v/>
      </c>
      <c r="U1573" s="161"/>
      <c r="V1573" s="151" t="e">
        <f>IF(C1573="",NA(),IF(OR(C1573="Smelter not listed",C1573="Smelter not yet identified"),MATCH($B1573&amp;$D1573,'Smelter Look-up'!$J:$J,0),MATCH($B1573&amp;$C1573,'Smelter Look-up'!$J:$J,0)))</f>
        <v>#N/A</v>
      </c>
      <c r="W1573" s="134"/>
      <c r="X1573" s="134">
        <f t="shared" ca="1" si="18"/>
        <v>0</v>
      </c>
      <c r="Y1573" s="134"/>
      <c r="Z1573" s="134"/>
      <c r="AA1573" s="134"/>
      <c r="AB1573" s="162" t="str">
        <f t="shared" si="19"/>
        <v/>
      </c>
      <c r="AC1573" s="134"/>
      <c r="AD1573" s="134"/>
      <c r="AE1573" s="134"/>
      <c r="AF1573" s="134"/>
      <c r="AG1573" s="134"/>
      <c r="AH1573" s="134"/>
    </row>
    <row r="1574" spans="1:34" ht="12" customHeight="1">
      <c r="A1574" s="160"/>
      <c r="B1574" s="155" t="str">
        <f t="array" ref="B1574">IF(LEN(A1574)=0,"",INDEX('Smelter Look-up'!$A:$A,MATCH($A1574,'Smelter Look-up'!$E:$E,0)))</f>
        <v/>
      </c>
      <c r="C1574" s="158" t="str">
        <f t="array" ref="C1574">IF(LEN(A1574)=0,"",INDEX('Smelter Look-up'!$C:$C,MATCH($A1574,'Smelter Look-up'!$E:$E,0)))</f>
        <v/>
      </c>
      <c r="D1574" s="155"/>
      <c r="E1574" s="155" t="str">
        <f ca="1">IF(ISERROR($V1574),"",OFFSET('Smelter Look-up'!$D$4,$V1574-4,0)&amp;"")</f>
        <v/>
      </c>
      <c r="F1574" s="155" t="str">
        <f ca="1">IF(ISERROR($V1574),"",OFFSET('Smelter Look-up'!$E$4,$V1574-4,0))</f>
        <v/>
      </c>
      <c r="G1574" s="155" t="str">
        <f ca="1">IF(C1574=$X$4,IF(ISERROR($V1574),"Enter smelter details","RMI"),IF(ISERROR($V1574),"",OFFSET('Smelter Look-up'!$F$4,$V1574-4,0)))</f>
        <v/>
      </c>
      <c r="H1574" s="156" t="str">
        <f ca="1">IF(ISERROR($V1574),"",OFFSET('Smelter Look-up'!$G$4,$V1574-4,0))</f>
        <v/>
      </c>
      <c r="I1574" s="157" t="str">
        <f ca="1">IF(ISERROR($V1574),"",OFFSET('Smelter Look-up'!$H$4,$V1574-4,0))</f>
        <v/>
      </c>
      <c r="J1574" s="157" t="str">
        <f ca="1">IF(ISERROR($V1574),"",OFFSET('Smelter Look-up'!$I$4,$V1574-4,0))</f>
        <v/>
      </c>
      <c r="K1574" s="158"/>
      <c r="L1574" s="158"/>
      <c r="M1574" s="158"/>
      <c r="N1574" s="158"/>
      <c r="O1574" s="158"/>
      <c r="P1574" s="157"/>
      <c r="Q1574" s="159"/>
      <c r="R1574" s="155" t="str">
        <f ca="1">IF(ISERROR($V1574),"",OFFSET('Smelter Look-up'!$C$4,$V1574-4,0)&amp;"")</f>
        <v/>
      </c>
      <c r="S1574" s="160" t="str">
        <f t="array" aca="1" ref="S1574" ca="1">IF(B1574="","",IF(ISERROR(MATCH($E1574,CL,0)),"Unknown",INDIRECT("'C'!$A$"&amp;MATCH($E1574,CL,0)+1)))</f>
        <v/>
      </c>
      <c r="T1574" s="160" t="str">
        <f t="array" aca="1" ref="T1574" ca="1">IF(B1574="","",IF(ISERROR(MATCH($J1574,SorP!$B$1:$B$6226,0)),"",INDIRECT("'SorP'!$A$"&amp;MATCH($S1574&amp;$J1574,SorP!C:C,0))))</f>
        <v/>
      </c>
      <c r="U1574" s="161"/>
      <c r="V1574" s="151" t="e">
        <f>IF(C1574="",NA(),IF(OR(C1574="Smelter not listed",C1574="Smelter not yet identified"),MATCH($B1574&amp;$D1574,'Smelter Look-up'!$J:$J,0),MATCH($B1574&amp;$C1574,'Smelter Look-up'!$J:$J,0)))</f>
        <v>#N/A</v>
      </c>
      <c r="W1574" s="134"/>
      <c r="X1574" s="134">
        <f t="shared" ca="1" si="18"/>
        <v>0</v>
      </c>
      <c r="Y1574" s="134"/>
      <c r="Z1574" s="134"/>
      <c r="AA1574" s="134"/>
      <c r="AB1574" s="162" t="str">
        <f t="shared" si="19"/>
        <v/>
      </c>
      <c r="AC1574" s="134"/>
      <c r="AD1574" s="134"/>
      <c r="AE1574" s="134"/>
      <c r="AF1574" s="134"/>
      <c r="AG1574" s="134"/>
      <c r="AH1574" s="134"/>
    </row>
    <row r="1575" spans="1:34" ht="12" customHeight="1">
      <c r="A1575" s="160"/>
      <c r="B1575" s="155" t="str">
        <f t="array" ref="B1575">IF(LEN(A1575)=0,"",INDEX('Smelter Look-up'!$A:$A,MATCH($A1575,'Smelter Look-up'!$E:$E,0)))</f>
        <v/>
      </c>
      <c r="C1575" s="158" t="str">
        <f t="array" ref="C1575">IF(LEN(A1575)=0,"",INDEX('Smelter Look-up'!$C:$C,MATCH($A1575,'Smelter Look-up'!$E:$E,0)))</f>
        <v/>
      </c>
      <c r="D1575" s="155"/>
      <c r="E1575" s="155" t="str">
        <f ca="1">IF(ISERROR($V1575),"",OFFSET('Smelter Look-up'!$D$4,$V1575-4,0)&amp;"")</f>
        <v/>
      </c>
      <c r="F1575" s="155" t="str">
        <f ca="1">IF(ISERROR($V1575),"",OFFSET('Smelter Look-up'!$E$4,$V1575-4,0))</f>
        <v/>
      </c>
      <c r="G1575" s="155" t="str">
        <f ca="1">IF(C1575=$X$4,IF(ISERROR($V1575),"Enter smelter details","RMI"),IF(ISERROR($V1575),"",OFFSET('Smelter Look-up'!$F$4,$V1575-4,0)))</f>
        <v/>
      </c>
      <c r="H1575" s="156" t="str">
        <f ca="1">IF(ISERROR($V1575),"",OFFSET('Smelter Look-up'!$G$4,$V1575-4,0))</f>
        <v/>
      </c>
      <c r="I1575" s="157" t="str">
        <f ca="1">IF(ISERROR($V1575),"",OFFSET('Smelter Look-up'!$H$4,$V1575-4,0))</f>
        <v/>
      </c>
      <c r="J1575" s="157" t="str">
        <f ca="1">IF(ISERROR($V1575),"",OFFSET('Smelter Look-up'!$I$4,$V1575-4,0))</f>
        <v/>
      </c>
      <c r="K1575" s="158"/>
      <c r="L1575" s="158"/>
      <c r="M1575" s="158"/>
      <c r="N1575" s="158"/>
      <c r="O1575" s="158"/>
      <c r="P1575" s="157"/>
      <c r="Q1575" s="159"/>
      <c r="R1575" s="155" t="str">
        <f ca="1">IF(ISERROR($V1575),"",OFFSET('Smelter Look-up'!$C$4,$V1575-4,0)&amp;"")</f>
        <v/>
      </c>
      <c r="S1575" s="160" t="str">
        <f t="array" aca="1" ref="S1575" ca="1">IF(B1575="","",IF(ISERROR(MATCH($E1575,CL,0)),"Unknown",INDIRECT("'C'!$A$"&amp;MATCH($E1575,CL,0)+1)))</f>
        <v/>
      </c>
      <c r="T1575" s="160" t="str">
        <f t="array" aca="1" ref="T1575" ca="1">IF(B1575="","",IF(ISERROR(MATCH($J1575,SorP!$B$1:$B$6226,0)),"",INDIRECT("'SorP'!$A$"&amp;MATCH($S1575&amp;$J1575,SorP!C:C,0))))</f>
        <v/>
      </c>
      <c r="U1575" s="161"/>
      <c r="V1575" s="151" t="e">
        <f>IF(C1575="",NA(),IF(OR(C1575="Smelter not listed",C1575="Smelter not yet identified"),MATCH($B1575&amp;$D1575,'Smelter Look-up'!$J:$J,0),MATCH($B1575&amp;$C1575,'Smelter Look-up'!$J:$J,0)))</f>
        <v>#N/A</v>
      </c>
      <c r="W1575" s="134"/>
      <c r="X1575" s="134">
        <f t="shared" ca="1" si="18"/>
        <v>0</v>
      </c>
      <c r="Y1575" s="134"/>
      <c r="Z1575" s="134"/>
      <c r="AA1575" s="134"/>
      <c r="AB1575" s="162" t="str">
        <f t="shared" si="19"/>
        <v/>
      </c>
      <c r="AC1575" s="134"/>
      <c r="AD1575" s="134"/>
      <c r="AE1575" s="134"/>
      <c r="AF1575" s="134"/>
      <c r="AG1575" s="134"/>
      <c r="AH1575" s="134"/>
    </row>
    <row r="1576" spans="1:34" ht="12" customHeight="1">
      <c r="A1576" s="160"/>
      <c r="B1576" s="155" t="str">
        <f t="array" ref="B1576">IF(LEN(A1576)=0,"",INDEX('Smelter Look-up'!$A:$A,MATCH($A1576,'Smelter Look-up'!$E:$E,0)))</f>
        <v/>
      </c>
      <c r="C1576" s="158" t="str">
        <f t="array" ref="C1576">IF(LEN(A1576)=0,"",INDEX('Smelter Look-up'!$C:$C,MATCH($A1576,'Smelter Look-up'!$E:$E,0)))</f>
        <v/>
      </c>
      <c r="D1576" s="155"/>
      <c r="E1576" s="155" t="str">
        <f ca="1">IF(ISERROR($V1576),"",OFFSET('Smelter Look-up'!$D$4,$V1576-4,0)&amp;"")</f>
        <v/>
      </c>
      <c r="F1576" s="155" t="str">
        <f ca="1">IF(ISERROR($V1576),"",OFFSET('Smelter Look-up'!$E$4,$V1576-4,0))</f>
        <v/>
      </c>
      <c r="G1576" s="155" t="str">
        <f ca="1">IF(C1576=$X$4,IF(ISERROR($V1576),"Enter smelter details","RMI"),IF(ISERROR($V1576),"",OFFSET('Smelter Look-up'!$F$4,$V1576-4,0)))</f>
        <v/>
      </c>
      <c r="H1576" s="156" t="str">
        <f ca="1">IF(ISERROR($V1576),"",OFFSET('Smelter Look-up'!$G$4,$V1576-4,0))</f>
        <v/>
      </c>
      <c r="I1576" s="157" t="str">
        <f ca="1">IF(ISERROR($V1576),"",OFFSET('Smelter Look-up'!$H$4,$V1576-4,0))</f>
        <v/>
      </c>
      <c r="J1576" s="157" t="str">
        <f ca="1">IF(ISERROR($V1576),"",OFFSET('Smelter Look-up'!$I$4,$V1576-4,0))</f>
        <v/>
      </c>
      <c r="K1576" s="158"/>
      <c r="L1576" s="158"/>
      <c r="M1576" s="158"/>
      <c r="N1576" s="158"/>
      <c r="O1576" s="158"/>
      <c r="P1576" s="157"/>
      <c r="Q1576" s="159"/>
      <c r="R1576" s="155" t="str">
        <f ca="1">IF(ISERROR($V1576),"",OFFSET('Smelter Look-up'!$C$4,$V1576-4,0)&amp;"")</f>
        <v/>
      </c>
      <c r="S1576" s="160" t="str">
        <f t="array" aca="1" ref="S1576" ca="1">IF(B1576="","",IF(ISERROR(MATCH($E1576,CL,0)),"Unknown",INDIRECT("'C'!$A$"&amp;MATCH($E1576,CL,0)+1)))</f>
        <v/>
      </c>
      <c r="T1576" s="160" t="str">
        <f t="array" aca="1" ref="T1576" ca="1">IF(B1576="","",IF(ISERROR(MATCH($J1576,SorP!$B$1:$B$6226,0)),"",INDIRECT("'SorP'!$A$"&amp;MATCH($S1576&amp;$J1576,SorP!C:C,0))))</f>
        <v/>
      </c>
      <c r="U1576" s="161"/>
      <c r="V1576" s="151" t="e">
        <f>IF(C1576="",NA(),IF(OR(C1576="Smelter not listed",C1576="Smelter not yet identified"),MATCH($B1576&amp;$D1576,'Smelter Look-up'!$J:$J,0),MATCH($B1576&amp;$C1576,'Smelter Look-up'!$J:$J,0)))</f>
        <v>#N/A</v>
      </c>
      <c r="W1576" s="134"/>
      <c r="X1576" s="134">
        <f t="shared" ca="1" si="18"/>
        <v>0</v>
      </c>
      <c r="Y1576" s="134"/>
      <c r="Z1576" s="134"/>
      <c r="AA1576" s="134"/>
      <c r="AB1576" s="162" t="str">
        <f t="shared" si="19"/>
        <v/>
      </c>
      <c r="AC1576" s="134"/>
      <c r="AD1576" s="134"/>
      <c r="AE1576" s="134"/>
      <c r="AF1576" s="134"/>
      <c r="AG1576" s="134"/>
      <c r="AH1576" s="134"/>
    </row>
    <row r="1577" spans="1:34" ht="12" customHeight="1">
      <c r="A1577" s="160"/>
      <c r="B1577" s="155" t="str">
        <f t="array" ref="B1577">IF(LEN(A1577)=0,"",INDEX('Smelter Look-up'!$A:$A,MATCH($A1577,'Smelter Look-up'!$E:$E,0)))</f>
        <v/>
      </c>
      <c r="C1577" s="158" t="str">
        <f t="array" ref="C1577">IF(LEN(A1577)=0,"",INDEX('Smelter Look-up'!$C:$C,MATCH($A1577,'Smelter Look-up'!$E:$E,0)))</f>
        <v/>
      </c>
      <c r="D1577" s="155"/>
      <c r="E1577" s="155" t="str">
        <f ca="1">IF(ISERROR($V1577),"",OFFSET('Smelter Look-up'!$D$4,$V1577-4,0)&amp;"")</f>
        <v/>
      </c>
      <c r="F1577" s="155" t="str">
        <f ca="1">IF(ISERROR($V1577),"",OFFSET('Smelter Look-up'!$E$4,$V1577-4,0))</f>
        <v/>
      </c>
      <c r="G1577" s="155" t="str">
        <f ca="1">IF(C1577=$X$4,IF(ISERROR($V1577),"Enter smelter details","RMI"),IF(ISERROR($V1577),"",OFFSET('Smelter Look-up'!$F$4,$V1577-4,0)))</f>
        <v/>
      </c>
      <c r="H1577" s="156" t="str">
        <f ca="1">IF(ISERROR($V1577),"",OFFSET('Smelter Look-up'!$G$4,$V1577-4,0))</f>
        <v/>
      </c>
      <c r="I1577" s="157" t="str">
        <f ca="1">IF(ISERROR($V1577),"",OFFSET('Smelter Look-up'!$H$4,$V1577-4,0))</f>
        <v/>
      </c>
      <c r="J1577" s="157" t="str">
        <f ca="1">IF(ISERROR($V1577),"",OFFSET('Smelter Look-up'!$I$4,$V1577-4,0))</f>
        <v/>
      </c>
      <c r="K1577" s="158"/>
      <c r="L1577" s="158"/>
      <c r="M1577" s="158"/>
      <c r="N1577" s="158"/>
      <c r="O1577" s="158"/>
      <c r="P1577" s="157"/>
      <c r="Q1577" s="159"/>
      <c r="R1577" s="155" t="str">
        <f ca="1">IF(ISERROR($V1577),"",OFFSET('Smelter Look-up'!$C$4,$V1577-4,0)&amp;"")</f>
        <v/>
      </c>
      <c r="S1577" s="160" t="str">
        <f t="array" aca="1" ref="S1577" ca="1">IF(B1577="","",IF(ISERROR(MATCH($E1577,CL,0)),"Unknown",INDIRECT("'C'!$A$"&amp;MATCH($E1577,CL,0)+1)))</f>
        <v/>
      </c>
      <c r="T1577" s="160" t="str">
        <f t="array" aca="1" ref="T1577" ca="1">IF(B1577="","",IF(ISERROR(MATCH($J1577,SorP!$B$1:$B$6226,0)),"",INDIRECT("'SorP'!$A$"&amp;MATCH($S1577&amp;$J1577,SorP!C:C,0))))</f>
        <v/>
      </c>
      <c r="U1577" s="161"/>
      <c r="V1577" s="151" t="e">
        <f>IF(C1577="",NA(),IF(OR(C1577="Smelter not listed",C1577="Smelter not yet identified"),MATCH($B1577&amp;$D1577,'Smelter Look-up'!$J:$J,0),MATCH($B1577&amp;$C1577,'Smelter Look-up'!$J:$J,0)))</f>
        <v>#N/A</v>
      </c>
      <c r="W1577" s="134"/>
      <c r="X1577" s="134">
        <f t="shared" ca="1" si="18"/>
        <v>0</v>
      </c>
      <c r="Y1577" s="134"/>
      <c r="Z1577" s="134"/>
      <c r="AA1577" s="134"/>
      <c r="AB1577" s="162" t="str">
        <f t="shared" si="19"/>
        <v/>
      </c>
      <c r="AC1577" s="134"/>
      <c r="AD1577" s="134"/>
      <c r="AE1577" s="134"/>
      <c r="AF1577" s="134"/>
      <c r="AG1577" s="134"/>
      <c r="AH1577" s="134"/>
    </row>
    <row r="1578" spans="1:34" ht="12" customHeight="1">
      <c r="A1578" s="160"/>
      <c r="B1578" s="155" t="str">
        <f t="array" ref="B1578">IF(LEN(A1578)=0,"",INDEX('Smelter Look-up'!$A:$A,MATCH($A1578,'Smelter Look-up'!$E:$E,0)))</f>
        <v/>
      </c>
      <c r="C1578" s="158" t="str">
        <f t="array" ref="C1578">IF(LEN(A1578)=0,"",INDEX('Smelter Look-up'!$C:$C,MATCH($A1578,'Smelter Look-up'!$E:$E,0)))</f>
        <v/>
      </c>
      <c r="D1578" s="155"/>
      <c r="E1578" s="155" t="str">
        <f ca="1">IF(ISERROR($V1578),"",OFFSET('Smelter Look-up'!$D$4,$V1578-4,0)&amp;"")</f>
        <v/>
      </c>
      <c r="F1578" s="155" t="str">
        <f ca="1">IF(ISERROR($V1578),"",OFFSET('Smelter Look-up'!$E$4,$V1578-4,0))</f>
        <v/>
      </c>
      <c r="G1578" s="155" t="str">
        <f ca="1">IF(C1578=$X$4,IF(ISERROR($V1578),"Enter smelter details","RMI"),IF(ISERROR($V1578),"",OFFSET('Smelter Look-up'!$F$4,$V1578-4,0)))</f>
        <v/>
      </c>
      <c r="H1578" s="156" t="str">
        <f ca="1">IF(ISERROR($V1578),"",OFFSET('Smelter Look-up'!$G$4,$V1578-4,0))</f>
        <v/>
      </c>
      <c r="I1578" s="157" t="str">
        <f ca="1">IF(ISERROR($V1578),"",OFFSET('Smelter Look-up'!$H$4,$V1578-4,0))</f>
        <v/>
      </c>
      <c r="J1578" s="157" t="str">
        <f ca="1">IF(ISERROR($V1578),"",OFFSET('Smelter Look-up'!$I$4,$V1578-4,0))</f>
        <v/>
      </c>
      <c r="K1578" s="158"/>
      <c r="L1578" s="158"/>
      <c r="M1578" s="158"/>
      <c r="N1578" s="158"/>
      <c r="O1578" s="158"/>
      <c r="P1578" s="157"/>
      <c r="Q1578" s="159"/>
      <c r="R1578" s="155" t="str">
        <f ca="1">IF(ISERROR($V1578),"",OFFSET('Smelter Look-up'!$C$4,$V1578-4,0)&amp;"")</f>
        <v/>
      </c>
      <c r="S1578" s="160" t="str">
        <f t="array" aca="1" ref="S1578" ca="1">IF(B1578="","",IF(ISERROR(MATCH($E1578,CL,0)),"Unknown",INDIRECT("'C'!$A$"&amp;MATCH($E1578,CL,0)+1)))</f>
        <v/>
      </c>
      <c r="T1578" s="160" t="str">
        <f t="array" aca="1" ref="T1578" ca="1">IF(B1578="","",IF(ISERROR(MATCH($J1578,SorP!$B$1:$B$6226,0)),"",INDIRECT("'SorP'!$A$"&amp;MATCH($S1578&amp;$J1578,SorP!C:C,0))))</f>
        <v/>
      </c>
      <c r="U1578" s="161"/>
      <c r="V1578" s="151" t="e">
        <f>IF(C1578="",NA(),IF(OR(C1578="Smelter not listed",C1578="Smelter not yet identified"),MATCH($B1578&amp;$D1578,'Smelter Look-up'!$J:$J,0),MATCH($B1578&amp;$C1578,'Smelter Look-up'!$J:$J,0)))</f>
        <v>#N/A</v>
      </c>
      <c r="W1578" s="134"/>
      <c r="X1578" s="134">
        <f t="shared" ca="1" si="18"/>
        <v>0</v>
      </c>
      <c r="Y1578" s="134"/>
      <c r="Z1578" s="134"/>
      <c r="AA1578" s="134"/>
      <c r="AB1578" s="162" t="str">
        <f t="shared" si="19"/>
        <v/>
      </c>
      <c r="AC1578" s="134"/>
      <c r="AD1578" s="134"/>
      <c r="AE1578" s="134"/>
      <c r="AF1578" s="134"/>
      <c r="AG1578" s="134"/>
      <c r="AH1578" s="134"/>
    </row>
    <row r="1579" spans="1:34" ht="12" customHeight="1">
      <c r="A1579" s="160"/>
      <c r="B1579" s="155" t="str">
        <f t="array" ref="B1579">IF(LEN(A1579)=0,"",INDEX('Smelter Look-up'!$A:$A,MATCH($A1579,'Smelter Look-up'!$E:$E,0)))</f>
        <v/>
      </c>
      <c r="C1579" s="158" t="str">
        <f t="array" ref="C1579">IF(LEN(A1579)=0,"",INDEX('Smelter Look-up'!$C:$C,MATCH($A1579,'Smelter Look-up'!$E:$E,0)))</f>
        <v/>
      </c>
      <c r="D1579" s="155"/>
      <c r="E1579" s="155" t="str">
        <f ca="1">IF(ISERROR($V1579),"",OFFSET('Smelter Look-up'!$D$4,$V1579-4,0)&amp;"")</f>
        <v/>
      </c>
      <c r="F1579" s="155" t="str">
        <f ca="1">IF(ISERROR($V1579),"",OFFSET('Smelter Look-up'!$E$4,$V1579-4,0))</f>
        <v/>
      </c>
      <c r="G1579" s="155" t="str">
        <f ca="1">IF(C1579=$X$4,IF(ISERROR($V1579),"Enter smelter details","RMI"),IF(ISERROR($V1579),"",OFFSET('Smelter Look-up'!$F$4,$V1579-4,0)))</f>
        <v/>
      </c>
      <c r="H1579" s="156" t="str">
        <f ca="1">IF(ISERROR($V1579),"",OFFSET('Smelter Look-up'!$G$4,$V1579-4,0))</f>
        <v/>
      </c>
      <c r="I1579" s="157" t="str">
        <f ca="1">IF(ISERROR($V1579),"",OFFSET('Smelter Look-up'!$H$4,$V1579-4,0))</f>
        <v/>
      </c>
      <c r="J1579" s="157" t="str">
        <f ca="1">IF(ISERROR($V1579),"",OFFSET('Smelter Look-up'!$I$4,$V1579-4,0))</f>
        <v/>
      </c>
      <c r="K1579" s="158"/>
      <c r="L1579" s="158"/>
      <c r="M1579" s="158"/>
      <c r="N1579" s="158"/>
      <c r="O1579" s="158"/>
      <c r="P1579" s="157"/>
      <c r="Q1579" s="159"/>
      <c r="R1579" s="155" t="str">
        <f ca="1">IF(ISERROR($V1579),"",OFFSET('Smelter Look-up'!$C$4,$V1579-4,0)&amp;"")</f>
        <v/>
      </c>
      <c r="S1579" s="160" t="str">
        <f t="array" aca="1" ref="S1579" ca="1">IF(B1579="","",IF(ISERROR(MATCH($E1579,CL,0)),"Unknown",INDIRECT("'C'!$A$"&amp;MATCH($E1579,CL,0)+1)))</f>
        <v/>
      </c>
      <c r="T1579" s="160" t="str">
        <f t="array" aca="1" ref="T1579" ca="1">IF(B1579="","",IF(ISERROR(MATCH($J1579,SorP!$B$1:$B$6226,0)),"",INDIRECT("'SorP'!$A$"&amp;MATCH($S1579&amp;$J1579,SorP!C:C,0))))</f>
        <v/>
      </c>
      <c r="U1579" s="161"/>
      <c r="V1579" s="151" t="e">
        <f>IF(C1579="",NA(),IF(OR(C1579="Smelter not listed",C1579="Smelter not yet identified"),MATCH($B1579&amp;$D1579,'Smelter Look-up'!$J:$J,0),MATCH($B1579&amp;$C1579,'Smelter Look-up'!$J:$J,0)))</f>
        <v>#N/A</v>
      </c>
      <c r="W1579" s="134"/>
      <c r="X1579" s="134">
        <f t="shared" ca="1" si="18"/>
        <v>0</v>
      </c>
      <c r="Y1579" s="134"/>
      <c r="Z1579" s="134"/>
      <c r="AA1579" s="134"/>
      <c r="AB1579" s="162" t="str">
        <f t="shared" si="19"/>
        <v/>
      </c>
      <c r="AC1579" s="134"/>
      <c r="AD1579" s="134"/>
      <c r="AE1579" s="134"/>
      <c r="AF1579" s="134"/>
      <c r="AG1579" s="134"/>
      <c r="AH1579" s="134"/>
    </row>
    <row r="1580" spans="1:34" ht="12" customHeight="1">
      <c r="A1580" s="160"/>
      <c r="B1580" s="155" t="str">
        <f t="array" ref="B1580">IF(LEN(A1580)=0,"",INDEX('Smelter Look-up'!$A:$A,MATCH($A1580,'Smelter Look-up'!$E:$E,0)))</f>
        <v/>
      </c>
      <c r="C1580" s="158" t="str">
        <f t="array" ref="C1580">IF(LEN(A1580)=0,"",INDEX('Smelter Look-up'!$C:$C,MATCH($A1580,'Smelter Look-up'!$E:$E,0)))</f>
        <v/>
      </c>
      <c r="D1580" s="155"/>
      <c r="E1580" s="155" t="str">
        <f ca="1">IF(ISERROR($V1580),"",OFFSET('Smelter Look-up'!$D$4,$V1580-4,0)&amp;"")</f>
        <v/>
      </c>
      <c r="F1580" s="155" t="str">
        <f ca="1">IF(ISERROR($V1580),"",OFFSET('Smelter Look-up'!$E$4,$V1580-4,0))</f>
        <v/>
      </c>
      <c r="G1580" s="155" t="str">
        <f ca="1">IF(C1580=$X$4,IF(ISERROR($V1580),"Enter smelter details","RMI"),IF(ISERROR($V1580),"",OFFSET('Smelter Look-up'!$F$4,$V1580-4,0)))</f>
        <v/>
      </c>
      <c r="H1580" s="156" t="str">
        <f ca="1">IF(ISERROR($V1580),"",OFFSET('Smelter Look-up'!$G$4,$V1580-4,0))</f>
        <v/>
      </c>
      <c r="I1580" s="157" t="str">
        <f ca="1">IF(ISERROR($V1580),"",OFFSET('Smelter Look-up'!$H$4,$V1580-4,0))</f>
        <v/>
      </c>
      <c r="J1580" s="157" t="str">
        <f ca="1">IF(ISERROR($V1580),"",OFFSET('Smelter Look-up'!$I$4,$V1580-4,0))</f>
        <v/>
      </c>
      <c r="K1580" s="158"/>
      <c r="L1580" s="158"/>
      <c r="M1580" s="158"/>
      <c r="N1580" s="158"/>
      <c r="O1580" s="158"/>
      <c r="P1580" s="157"/>
      <c r="Q1580" s="159"/>
      <c r="R1580" s="155" t="str">
        <f ca="1">IF(ISERROR($V1580),"",OFFSET('Smelter Look-up'!$C$4,$V1580-4,0)&amp;"")</f>
        <v/>
      </c>
      <c r="S1580" s="160" t="str">
        <f t="array" aca="1" ref="S1580" ca="1">IF(B1580="","",IF(ISERROR(MATCH($E1580,CL,0)),"Unknown",INDIRECT("'C'!$A$"&amp;MATCH($E1580,CL,0)+1)))</f>
        <v/>
      </c>
      <c r="T1580" s="160" t="str">
        <f t="array" aca="1" ref="T1580" ca="1">IF(B1580="","",IF(ISERROR(MATCH($J1580,SorP!$B$1:$B$6226,0)),"",INDIRECT("'SorP'!$A$"&amp;MATCH($S1580&amp;$J1580,SorP!C:C,0))))</f>
        <v/>
      </c>
      <c r="U1580" s="161"/>
      <c r="V1580" s="151" t="e">
        <f>IF(C1580="",NA(),IF(OR(C1580="Smelter not listed",C1580="Smelter not yet identified"),MATCH($B1580&amp;$D1580,'Smelter Look-up'!$J:$J,0),MATCH($B1580&amp;$C1580,'Smelter Look-up'!$J:$J,0)))</f>
        <v>#N/A</v>
      </c>
      <c r="W1580" s="134"/>
      <c r="X1580" s="134">
        <f t="shared" ca="1" si="18"/>
        <v>0</v>
      </c>
      <c r="Y1580" s="134"/>
      <c r="Z1580" s="134"/>
      <c r="AA1580" s="134"/>
      <c r="AB1580" s="162" t="str">
        <f t="shared" si="19"/>
        <v/>
      </c>
      <c r="AC1580" s="134"/>
      <c r="AD1580" s="134"/>
      <c r="AE1580" s="134"/>
      <c r="AF1580" s="134"/>
      <c r="AG1580" s="134"/>
      <c r="AH1580" s="134"/>
    </row>
    <row r="1581" spans="1:34" ht="12" customHeight="1">
      <c r="A1581" s="160"/>
      <c r="B1581" s="155" t="str">
        <f t="array" ref="B1581">IF(LEN(A1581)=0,"",INDEX('Smelter Look-up'!$A:$A,MATCH($A1581,'Smelter Look-up'!$E:$E,0)))</f>
        <v/>
      </c>
      <c r="C1581" s="158" t="str">
        <f t="array" ref="C1581">IF(LEN(A1581)=0,"",INDEX('Smelter Look-up'!$C:$C,MATCH($A1581,'Smelter Look-up'!$E:$E,0)))</f>
        <v/>
      </c>
      <c r="D1581" s="155"/>
      <c r="E1581" s="155" t="str">
        <f ca="1">IF(ISERROR($V1581),"",OFFSET('Smelter Look-up'!$D$4,$V1581-4,0)&amp;"")</f>
        <v/>
      </c>
      <c r="F1581" s="155" t="str">
        <f ca="1">IF(ISERROR($V1581),"",OFFSET('Smelter Look-up'!$E$4,$V1581-4,0))</f>
        <v/>
      </c>
      <c r="G1581" s="155" t="str">
        <f ca="1">IF(C1581=$X$4,IF(ISERROR($V1581),"Enter smelter details","RMI"),IF(ISERROR($V1581),"",OFFSET('Smelter Look-up'!$F$4,$V1581-4,0)))</f>
        <v/>
      </c>
      <c r="H1581" s="156" t="str">
        <f ca="1">IF(ISERROR($V1581),"",OFFSET('Smelter Look-up'!$G$4,$V1581-4,0))</f>
        <v/>
      </c>
      <c r="I1581" s="157" t="str">
        <f ca="1">IF(ISERROR($V1581),"",OFFSET('Smelter Look-up'!$H$4,$V1581-4,0))</f>
        <v/>
      </c>
      <c r="J1581" s="157" t="str">
        <f ca="1">IF(ISERROR($V1581),"",OFFSET('Smelter Look-up'!$I$4,$V1581-4,0))</f>
        <v/>
      </c>
      <c r="K1581" s="158"/>
      <c r="L1581" s="158"/>
      <c r="M1581" s="158"/>
      <c r="N1581" s="158"/>
      <c r="O1581" s="158"/>
      <c r="P1581" s="157"/>
      <c r="Q1581" s="159"/>
      <c r="R1581" s="155" t="str">
        <f ca="1">IF(ISERROR($V1581),"",OFFSET('Smelter Look-up'!$C$4,$V1581-4,0)&amp;"")</f>
        <v/>
      </c>
      <c r="S1581" s="160" t="str">
        <f t="array" aca="1" ref="S1581" ca="1">IF(B1581="","",IF(ISERROR(MATCH($E1581,CL,0)),"Unknown",INDIRECT("'C'!$A$"&amp;MATCH($E1581,CL,0)+1)))</f>
        <v/>
      </c>
      <c r="T1581" s="160" t="str">
        <f t="array" aca="1" ref="T1581" ca="1">IF(B1581="","",IF(ISERROR(MATCH($J1581,SorP!$B$1:$B$6226,0)),"",INDIRECT("'SorP'!$A$"&amp;MATCH($S1581&amp;$J1581,SorP!C:C,0))))</f>
        <v/>
      </c>
      <c r="U1581" s="161"/>
      <c r="V1581" s="151" t="e">
        <f>IF(C1581="",NA(),IF(OR(C1581="Smelter not listed",C1581="Smelter not yet identified"),MATCH($B1581&amp;$D1581,'Smelter Look-up'!$J:$J,0),MATCH($B1581&amp;$C1581,'Smelter Look-up'!$J:$J,0)))</f>
        <v>#N/A</v>
      </c>
      <c r="W1581" s="134"/>
      <c r="X1581" s="134">
        <f t="shared" ca="1" si="18"/>
        <v>0</v>
      </c>
      <c r="Y1581" s="134"/>
      <c r="Z1581" s="134"/>
      <c r="AA1581" s="134"/>
      <c r="AB1581" s="162" t="str">
        <f t="shared" si="19"/>
        <v/>
      </c>
      <c r="AC1581" s="134"/>
      <c r="AD1581" s="134"/>
      <c r="AE1581" s="134"/>
      <c r="AF1581" s="134"/>
      <c r="AG1581" s="134"/>
      <c r="AH1581" s="134"/>
    </row>
    <row r="1582" spans="1:34" ht="12" customHeight="1">
      <c r="A1582" s="160"/>
      <c r="B1582" s="155" t="str">
        <f t="array" ref="B1582">IF(LEN(A1582)=0,"",INDEX('Smelter Look-up'!$A:$A,MATCH($A1582,'Smelter Look-up'!$E:$E,0)))</f>
        <v/>
      </c>
      <c r="C1582" s="158" t="str">
        <f t="array" ref="C1582">IF(LEN(A1582)=0,"",INDEX('Smelter Look-up'!$C:$C,MATCH($A1582,'Smelter Look-up'!$E:$E,0)))</f>
        <v/>
      </c>
      <c r="D1582" s="155"/>
      <c r="E1582" s="155" t="str">
        <f ca="1">IF(ISERROR($V1582),"",OFFSET('Smelter Look-up'!$D$4,$V1582-4,0)&amp;"")</f>
        <v/>
      </c>
      <c r="F1582" s="155" t="str">
        <f ca="1">IF(ISERROR($V1582),"",OFFSET('Smelter Look-up'!$E$4,$V1582-4,0))</f>
        <v/>
      </c>
      <c r="G1582" s="155" t="str">
        <f ca="1">IF(C1582=$X$4,IF(ISERROR($V1582),"Enter smelter details","RMI"),IF(ISERROR($V1582),"",OFFSET('Smelter Look-up'!$F$4,$V1582-4,0)))</f>
        <v/>
      </c>
      <c r="H1582" s="156" t="str">
        <f ca="1">IF(ISERROR($V1582),"",OFFSET('Smelter Look-up'!$G$4,$V1582-4,0))</f>
        <v/>
      </c>
      <c r="I1582" s="157" t="str">
        <f ca="1">IF(ISERROR($V1582),"",OFFSET('Smelter Look-up'!$H$4,$V1582-4,0))</f>
        <v/>
      </c>
      <c r="J1582" s="157" t="str">
        <f ca="1">IF(ISERROR($V1582),"",OFFSET('Smelter Look-up'!$I$4,$V1582-4,0))</f>
        <v/>
      </c>
      <c r="K1582" s="158"/>
      <c r="L1582" s="158"/>
      <c r="M1582" s="158"/>
      <c r="N1582" s="158"/>
      <c r="O1582" s="158"/>
      <c r="P1582" s="157"/>
      <c r="Q1582" s="159"/>
      <c r="R1582" s="155" t="str">
        <f ca="1">IF(ISERROR($V1582),"",OFFSET('Smelter Look-up'!$C$4,$V1582-4,0)&amp;"")</f>
        <v/>
      </c>
      <c r="S1582" s="160" t="str">
        <f t="array" aca="1" ref="S1582" ca="1">IF(B1582="","",IF(ISERROR(MATCH($E1582,CL,0)),"Unknown",INDIRECT("'C'!$A$"&amp;MATCH($E1582,CL,0)+1)))</f>
        <v/>
      </c>
      <c r="T1582" s="160" t="str">
        <f t="array" aca="1" ref="T1582" ca="1">IF(B1582="","",IF(ISERROR(MATCH($J1582,SorP!$B$1:$B$6226,0)),"",INDIRECT("'SorP'!$A$"&amp;MATCH($S1582&amp;$J1582,SorP!C:C,0))))</f>
        <v/>
      </c>
      <c r="U1582" s="161"/>
      <c r="V1582" s="151" t="e">
        <f>IF(C1582="",NA(),IF(OR(C1582="Smelter not listed",C1582="Smelter not yet identified"),MATCH($B1582&amp;$D1582,'Smelter Look-up'!$J:$J,0),MATCH($B1582&amp;$C1582,'Smelter Look-up'!$J:$J,0)))</f>
        <v>#N/A</v>
      </c>
      <c r="W1582" s="134"/>
      <c r="X1582" s="134">
        <f t="shared" ca="1" si="18"/>
        <v>0</v>
      </c>
      <c r="Y1582" s="134"/>
      <c r="Z1582" s="134"/>
      <c r="AA1582" s="134"/>
      <c r="AB1582" s="162" t="str">
        <f t="shared" si="19"/>
        <v/>
      </c>
      <c r="AC1582" s="134"/>
      <c r="AD1582" s="134"/>
      <c r="AE1582" s="134"/>
      <c r="AF1582" s="134"/>
      <c r="AG1582" s="134"/>
      <c r="AH1582" s="134"/>
    </row>
    <row r="1583" spans="1:34" ht="12" customHeight="1">
      <c r="A1583" s="160"/>
      <c r="B1583" s="155" t="str">
        <f t="array" ref="B1583">IF(LEN(A1583)=0,"",INDEX('Smelter Look-up'!$A:$A,MATCH($A1583,'Smelter Look-up'!$E:$E,0)))</f>
        <v/>
      </c>
      <c r="C1583" s="158" t="str">
        <f t="array" ref="C1583">IF(LEN(A1583)=0,"",INDEX('Smelter Look-up'!$C:$C,MATCH($A1583,'Smelter Look-up'!$E:$E,0)))</f>
        <v/>
      </c>
      <c r="D1583" s="155"/>
      <c r="E1583" s="155" t="str">
        <f ca="1">IF(ISERROR($V1583),"",OFFSET('Smelter Look-up'!$D$4,$V1583-4,0)&amp;"")</f>
        <v/>
      </c>
      <c r="F1583" s="155" t="str">
        <f ca="1">IF(ISERROR($V1583),"",OFFSET('Smelter Look-up'!$E$4,$V1583-4,0))</f>
        <v/>
      </c>
      <c r="G1583" s="155" t="str">
        <f ca="1">IF(C1583=$X$4,IF(ISERROR($V1583),"Enter smelter details","RMI"),IF(ISERROR($V1583),"",OFFSET('Smelter Look-up'!$F$4,$V1583-4,0)))</f>
        <v/>
      </c>
      <c r="H1583" s="156" t="str">
        <f ca="1">IF(ISERROR($V1583),"",OFFSET('Smelter Look-up'!$G$4,$V1583-4,0))</f>
        <v/>
      </c>
      <c r="I1583" s="157" t="str">
        <f ca="1">IF(ISERROR($V1583),"",OFFSET('Smelter Look-up'!$H$4,$V1583-4,0))</f>
        <v/>
      </c>
      <c r="J1583" s="157" t="str">
        <f ca="1">IF(ISERROR($V1583),"",OFFSET('Smelter Look-up'!$I$4,$V1583-4,0))</f>
        <v/>
      </c>
      <c r="K1583" s="158"/>
      <c r="L1583" s="158"/>
      <c r="M1583" s="158"/>
      <c r="N1583" s="158"/>
      <c r="O1583" s="158"/>
      <c r="P1583" s="157"/>
      <c r="Q1583" s="159"/>
      <c r="R1583" s="155" t="str">
        <f ca="1">IF(ISERROR($V1583),"",OFFSET('Smelter Look-up'!$C$4,$V1583-4,0)&amp;"")</f>
        <v/>
      </c>
      <c r="S1583" s="160" t="str">
        <f t="array" aca="1" ref="S1583" ca="1">IF(B1583="","",IF(ISERROR(MATCH($E1583,CL,0)),"Unknown",INDIRECT("'C'!$A$"&amp;MATCH($E1583,CL,0)+1)))</f>
        <v/>
      </c>
      <c r="T1583" s="160" t="str">
        <f t="array" aca="1" ref="T1583" ca="1">IF(B1583="","",IF(ISERROR(MATCH($J1583,SorP!$B$1:$B$6226,0)),"",INDIRECT("'SorP'!$A$"&amp;MATCH($S1583&amp;$J1583,SorP!C:C,0))))</f>
        <v/>
      </c>
      <c r="U1583" s="161"/>
      <c r="V1583" s="151" t="e">
        <f>IF(C1583="",NA(),IF(OR(C1583="Smelter not listed",C1583="Smelter not yet identified"),MATCH($B1583&amp;$D1583,'Smelter Look-up'!$J:$J,0),MATCH($B1583&amp;$C1583,'Smelter Look-up'!$J:$J,0)))</f>
        <v>#N/A</v>
      </c>
      <c r="W1583" s="134"/>
      <c r="X1583" s="134">
        <f t="shared" ca="1" si="18"/>
        <v>0</v>
      </c>
      <c r="Y1583" s="134"/>
      <c r="Z1583" s="134"/>
      <c r="AA1583" s="134"/>
      <c r="AB1583" s="162" t="str">
        <f t="shared" si="19"/>
        <v/>
      </c>
      <c r="AC1583" s="134"/>
      <c r="AD1583" s="134"/>
      <c r="AE1583" s="134"/>
      <c r="AF1583" s="134"/>
      <c r="AG1583" s="134"/>
      <c r="AH1583" s="134"/>
    </row>
    <row r="1584" spans="1:34" ht="12" customHeight="1">
      <c r="A1584" s="160"/>
      <c r="B1584" s="155" t="str">
        <f t="array" ref="B1584">IF(LEN(A1584)=0,"",INDEX('Smelter Look-up'!$A:$A,MATCH($A1584,'Smelter Look-up'!$E:$E,0)))</f>
        <v/>
      </c>
      <c r="C1584" s="158" t="str">
        <f t="array" ref="C1584">IF(LEN(A1584)=0,"",INDEX('Smelter Look-up'!$C:$C,MATCH($A1584,'Smelter Look-up'!$E:$E,0)))</f>
        <v/>
      </c>
      <c r="D1584" s="155"/>
      <c r="E1584" s="155" t="str">
        <f ca="1">IF(ISERROR($V1584),"",OFFSET('Smelter Look-up'!$D$4,$V1584-4,0)&amp;"")</f>
        <v/>
      </c>
      <c r="F1584" s="155" t="str">
        <f ca="1">IF(ISERROR($V1584),"",OFFSET('Smelter Look-up'!$E$4,$V1584-4,0))</f>
        <v/>
      </c>
      <c r="G1584" s="155" t="str">
        <f ca="1">IF(C1584=$X$4,IF(ISERROR($V1584),"Enter smelter details","RMI"),IF(ISERROR($V1584),"",OFFSET('Smelter Look-up'!$F$4,$V1584-4,0)))</f>
        <v/>
      </c>
      <c r="H1584" s="156" t="str">
        <f ca="1">IF(ISERROR($V1584),"",OFFSET('Smelter Look-up'!$G$4,$V1584-4,0))</f>
        <v/>
      </c>
      <c r="I1584" s="157" t="str">
        <f ca="1">IF(ISERROR($V1584),"",OFFSET('Smelter Look-up'!$H$4,$V1584-4,0))</f>
        <v/>
      </c>
      <c r="J1584" s="157" t="str">
        <f ca="1">IF(ISERROR($V1584),"",OFFSET('Smelter Look-up'!$I$4,$V1584-4,0))</f>
        <v/>
      </c>
      <c r="K1584" s="158"/>
      <c r="L1584" s="158"/>
      <c r="M1584" s="158"/>
      <c r="N1584" s="158"/>
      <c r="O1584" s="158"/>
      <c r="P1584" s="157"/>
      <c r="Q1584" s="159"/>
      <c r="R1584" s="155" t="str">
        <f ca="1">IF(ISERROR($V1584),"",OFFSET('Smelter Look-up'!$C$4,$V1584-4,0)&amp;"")</f>
        <v/>
      </c>
      <c r="S1584" s="160" t="str">
        <f t="array" aca="1" ref="S1584" ca="1">IF(B1584="","",IF(ISERROR(MATCH($E1584,CL,0)),"Unknown",INDIRECT("'C'!$A$"&amp;MATCH($E1584,CL,0)+1)))</f>
        <v/>
      </c>
      <c r="T1584" s="160" t="str">
        <f t="array" aca="1" ref="T1584" ca="1">IF(B1584="","",IF(ISERROR(MATCH($J1584,SorP!$B$1:$B$6226,0)),"",INDIRECT("'SorP'!$A$"&amp;MATCH($S1584&amp;$J1584,SorP!C:C,0))))</f>
        <v/>
      </c>
      <c r="U1584" s="161"/>
      <c r="V1584" s="151" t="e">
        <f>IF(C1584="",NA(),IF(OR(C1584="Smelter not listed",C1584="Smelter not yet identified"),MATCH($B1584&amp;$D1584,'Smelter Look-up'!$J:$J,0),MATCH($B1584&amp;$C1584,'Smelter Look-up'!$J:$J,0)))</f>
        <v>#N/A</v>
      </c>
      <c r="W1584" s="134"/>
      <c r="X1584" s="134">
        <f t="shared" ca="1" si="18"/>
        <v>0</v>
      </c>
      <c r="Y1584" s="134"/>
      <c r="Z1584" s="134"/>
      <c r="AA1584" s="134"/>
      <c r="AB1584" s="162" t="str">
        <f t="shared" si="19"/>
        <v/>
      </c>
      <c r="AC1584" s="134"/>
      <c r="AD1584" s="134"/>
      <c r="AE1584" s="134"/>
      <c r="AF1584" s="134"/>
      <c r="AG1584" s="134"/>
      <c r="AH1584" s="134"/>
    </row>
    <row r="1585" spans="1:34" ht="12" customHeight="1">
      <c r="A1585" s="160"/>
      <c r="B1585" s="155" t="str">
        <f t="array" ref="B1585">IF(LEN(A1585)=0,"",INDEX('Smelter Look-up'!$A:$A,MATCH($A1585,'Smelter Look-up'!$E:$E,0)))</f>
        <v/>
      </c>
      <c r="C1585" s="158" t="str">
        <f t="array" ref="C1585">IF(LEN(A1585)=0,"",INDEX('Smelter Look-up'!$C:$C,MATCH($A1585,'Smelter Look-up'!$E:$E,0)))</f>
        <v/>
      </c>
      <c r="D1585" s="155"/>
      <c r="E1585" s="155" t="str">
        <f ca="1">IF(ISERROR($V1585),"",OFFSET('Smelter Look-up'!$D$4,$V1585-4,0)&amp;"")</f>
        <v/>
      </c>
      <c r="F1585" s="155" t="str">
        <f ca="1">IF(ISERROR($V1585),"",OFFSET('Smelter Look-up'!$E$4,$V1585-4,0))</f>
        <v/>
      </c>
      <c r="G1585" s="155" t="str">
        <f ca="1">IF(C1585=$X$4,IF(ISERROR($V1585),"Enter smelter details","RMI"),IF(ISERROR($V1585),"",OFFSET('Smelter Look-up'!$F$4,$V1585-4,0)))</f>
        <v/>
      </c>
      <c r="H1585" s="156" t="str">
        <f ca="1">IF(ISERROR($V1585),"",OFFSET('Smelter Look-up'!$G$4,$V1585-4,0))</f>
        <v/>
      </c>
      <c r="I1585" s="157" t="str">
        <f ca="1">IF(ISERROR($V1585),"",OFFSET('Smelter Look-up'!$H$4,$V1585-4,0))</f>
        <v/>
      </c>
      <c r="J1585" s="157" t="str">
        <f ca="1">IF(ISERROR($V1585),"",OFFSET('Smelter Look-up'!$I$4,$V1585-4,0))</f>
        <v/>
      </c>
      <c r="K1585" s="158"/>
      <c r="L1585" s="158"/>
      <c r="M1585" s="158"/>
      <c r="N1585" s="158"/>
      <c r="O1585" s="158"/>
      <c r="P1585" s="157"/>
      <c r="Q1585" s="159"/>
      <c r="R1585" s="155" t="str">
        <f ca="1">IF(ISERROR($V1585),"",OFFSET('Smelter Look-up'!$C$4,$V1585-4,0)&amp;"")</f>
        <v/>
      </c>
      <c r="S1585" s="160" t="str">
        <f t="array" aca="1" ref="S1585" ca="1">IF(B1585="","",IF(ISERROR(MATCH($E1585,CL,0)),"Unknown",INDIRECT("'C'!$A$"&amp;MATCH($E1585,CL,0)+1)))</f>
        <v/>
      </c>
      <c r="T1585" s="160" t="str">
        <f t="array" aca="1" ref="T1585" ca="1">IF(B1585="","",IF(ISERROR(MATCH($J1585,SorP!$B$1:$B$6226,0)),"",INDIRECT("'SorP'!$A$"&amp;MATCH($S1585&amp;$J1585,SorP!C:C,0))))</f>
        <v/>
      </c>
      <c r="U1585" s="161"/>
      <c r="V1585" s="151" t="e">
        <f>IF(C1585="",NA(),IF(OR(C1585="Smelter not listed",C1585="Smelter not yet identified"),MATCH($B1585&amp;$D1585,'Smelter Look-up'!$J:$J,0),MATCH($B1585&amp;$C1585,'Smelter Look-up'!$J:$J,0)))</f>
        <v>#N/A</v>
      </c>
      <c r="W1585" s="134"/>
      <c r="X1585" s="134">
        <f t="shared" ca="1" si="18"/>
        <v>0</v>
      </c>
      <c r="Y1585" s="134"/>
      <c r="Z1585" s="134"/>
      <c r="AA1585" s="134"/>
      <c r="AB1585" s="162" t="str">
        <f t="shared" si="19"/>
        <v/>
      </c>
      <c r="AC1585" s="134"/>
      <c r="AD1585" s="134"/>
      <c r="AE1585" s="134"/>
      <c r="AF1585" s="134"/>
      <c r="AG1585" s="134"/>
      <c r="AH1585" s="134"/>
    </row>
    <row r="1586" spans="1:34" ht="12" customHeight="1">
      <c r="A1586" s="160"/>
      <c r="B1586" s="155" t="str">
        <f t="array" ref="B1586">IF(LEN(A1586)=0,"",INDEX('Smelter Look-up'!$A:$A,MATCH($A1586,'Smelter Look-up'!$E:$E,0)))</f>
        <v/>
      </c>
      <c r="C1586" s="158" t="str">
        <f t="array" ref="C1586">IF(LEN(A1586)=0,"",INDEX('Smelter Look-up'!$C:$C,MATCH($A1586,'Smelter Look-up'!$E:$E,0)))</f>
        <v/>
      </c>
      <c r="D1586" s="155"/>
      <c r="E1586" s="155" t="str">
        <f ca="1">IF(ISERROR($V1586),"",OFFSET('Smelter Look-up'!$D$4,$V1586-4,0)&amp;"")</f>
        <v/>
      </c>
      <c r="F1586" s="155" t="str">
        <f ca="1">IF(ISERROR($V1586),"",OFFSET('Smelter Look-up'!$E$4,$V1586-4,0))</f>
        <v/>
      </c>
      <c r="G1586" s="155" t="str">
        <f ca="1">IF(C1586=$X$4,IF(ISERROR($V1586),"Enter smelter details","RMI"),IF(ISERROR($V1586),"",OFFSET('Smelter Look-up'!$F$4,$V1586-4,0)))</f>
        <v/>
      </c>
      <c r="H1586" s="156" t="str">
        <f ca="1">IF(ISERROR($V1586),"",OFFSET('Smelter Look-up'!$G$4,$V1586-4,0))</f>
        <v/>
      </c>
      <c r="I1586" s="157" t="str">
        <f ca="1">IF(ISERROR($V1586),"",OFFSET('Smelter Look-up'!$H$4,$V1586-4,0))</f>
        <v/>
      </c>
      <c r="J1586" s="157" t="str">
        <f ca="1">IF(ISERROR($V1586),"",OFFSET('Smelter Look-up'!$I$4,$V1586-4,0))</f>
        <v/>
      </c>
      <c r="K1586" s="158"/>
      <c r="L1586" s="158"/>
      <c r="M1586" s="158"/>
      <c r="N1586" s="158"/>
      <c r="O1586" s="158"/>
      <c r="P1586" s="157"/>
      <c r="Q1586" s="159"/>
      <c r="R1586" s="155" t="str">
        <f ca="1">IF(ISERROR($V1586),"",OFFSET('Smelter Look-up'!$C$4,$V1586-4,0)&amp;"")</f>
        <v/>
      </c>
      <c r="S1586" s="160" t="str">
        <f t="array" aca="1" ref="S1586" ca="1">IF(B1586="","",IF(ISERROR(MATCH($E1586,CL,0)),"Unknown",INDIRECT("'C'!$A$"&amp;MATCH($E1586,CL,0)+1)))</f>
        <v/>
      </c>
      <c r="T1586" s="160" t="str">
        <f t="array" aca="1" ref="T1586" ca="1">IF(B1586="","",IF(ISERROR(MATCH($J1586,SorP!$B$1:$B$6226,0)),"",INDIRECT("'SorP'!$A$"&amp;MATCH($S1586&amp;$J1586,SorP!C:C,0))))</f>
        <v/>
      </c>
      <c r="U1586" s="161"/>
      <c r="V1586" s="151" t="e">
        <f>IF(C1586="",NA(),IF(OR(C1586="Smelter not listed",C1586="Smelter not yet identified"),MATCH($B1586&amp;$D1586,'Smelter Look-up'!$J:$J,0),MATCH($B1586&amp;$C1586,'Smelter Look-up'!$J:$J,0)))</f>
        <v>#N/A</v>
      </c>
      <c r="W1586" s="134"/>
      <c r="X1586" s="134">
        <f t="shared" ca="1" si="18"/>
        <v>0</v>
      </c>
      <c r="Y1586" s="134"/>
      <c r="Z1586" s="134"/>
      <c r="AA1586" s="134"/>
      <c r="AB1586" s="162" t="str">
        <f t="shared" si="19"/>
        <v/>
      </c>
      <c r="AC1586" s="134"/>
      <c r="AD1586" s="134"/>
      <c r="AE1586" s="134"/>
      <c r="AF1586" s="134"/>
      <c r="AG1586" s="134"/>
      <c r="AH1586" s="134"/>
    </row>
    <row r="1587" spans="1:34" ht="12" customHeight="1">
      <c r="A1587" s="160"/>
      <c r="B1587" s="155" t="str">
        <f t="array" ref="B1587">IF(LEN(A1587)=0,"",INDEX('Smelter Look-up'!$A:$A,MATCH($A1587,'Smelter Look-up'!$E:$E,0)))</f>
        <v/>
      </c>
      <c r="C1587" s="158" t="str">
        <f t="array" ref="C1587">IF(LEN(A1587)=0,"",INDEX('Smelter Look-up'!$C:$C,MATCH($A1587,'Smelter Look-up'!$E:$E,0)))</f>
        <v/>
      </c>
      <c r="D1587" s="155"/>
      <c r="E1587" s="155" t="str">
        <f ca="1">IF(ISERROR($V1587),"",OFFSET('Smelter Look-up'!$D$4,$V1587-4,0)&amp;"")</f>
        <v/>
      </c>
      <c r="F1587" s="155" t="str">
        <f ca="1">IF(ISERROR($V1587),"",OFFSET('Smelter Look-up'!$E$4,$V1587-4,0))</f>
        <v/>
      </c>
      <c r="G1587" s="155" t="str">
        <f ca="1">IF(C1587=$X$4,IF(ISERROR($V1587),"Enter smelter details","RMI"),IF(ISERROR($V1587),"",OFFSET('Smelter Look-up'!$F$4,$V1587-4,0)))</f>
        <v/>
      </c>
      <c r="H1587" s="156" t="str">
        <f ca="1">IF(ISERROR($V1587),"",OFFSET('Smelter Look-up'!$G$4,$V1587-4,0))</f>
        <v/>
      </c>
      <c r="I1587" s="157" t="str">
        <f ca="1">IF(ISERROR($V1587),"",OFFSET('Smelter Look-up'!$H$4,$V1587-4,0))</f>
        <v/>
      </c>
      <c r="J1587" s="157" t="str">
        <f ca="1">IF(ISERROR($V1587),"",OFFSET('Smelter Look-up'!$I$4,$V1587-4,0))</f>
        <v/>
      </c>
      <c r="K1587" s="158"/>
      <c r="L1587" s="158"/>
      <c r="M1587" s="158"/>
      <c r="N1587" s="158"/>
      <c r="O1587" s="158"/>
      <c r="P1587" s="157"/>
      <c r="Q1587" s="159"/>
      <c r="R1587" s="155" t="str">
        <f ca="1">IF(ISERROR($V1587),"",OFFSET('Smelter Look-up'!$C$4,$V1587-4,0)&amp;"")</f>
        <v/>
      </c>
      <c r="S1587" s="160" t="str">
        <f t="array" aca="1" ref="S1587" ca="1">IF(B1587="","",IF(ISERROR(MATCH($E1587,CL,0)),"Unknown",INDIRECT("'C'!$A$"&amp;MATCH($E1587,CL,0)+1)))</f>
        <v/>
      </c>
      <c r="T1587" s="160" t="str">
        <f t="array" aca="1" ref="T1587" ca="1">IF(B1587="","",IF(ISERROR(MATCH($J1587,SorP!$B$1:$B$6226,0)),"",INDIRECT("'SorP'!$A$"&amp;MATCH($S1587&amp;$J1587,SorP!C:C,0))))</f>
        <v/>
      </c>
      <c r="U1587" s="161"/>
      <c r="V1587" s="151" t="e">
        <f>IF(C1587="",NA(),IF(OR(C1587="Smelter not listed",C1587="Smelter not yet identified"),MATCH($B1587&amp;$D1587,'Smelter Look-up'!$J:$J,0),MATCH($B1587&amp;$C1587,'Smelter Look-up'!$J:$J,0)))</f>
        <v>#N/A</v>
      </c>
      <c r="W1587" s="134"/>
      <c r="X1587" s="134">
        <f t="shared" ca="1" si="18"/>
        <v>0</v>
      </c>
      <c r="Y1587" s="134"/>
      <c r="Z1587" s="134"/>
      <c r="AA1587" s="134"/>
      <c r="AB1587" s="162" t="str">
        <f t="shared" si="19"/>
        <v/>
      </c>
      <c r="AC1587" s="134"/>
      <c r="AD1587" s="134"/>
      <c r="AE1587" s="134"/>
      <c r="AF1587" s="134"/>
      <c r="AG1587" s="134"/>
      <c r="AH1587" s="134"/>
    </row>
    <row r="1588" spans="1:34" ht="12" customHeight="1">
      <c r="A1588" s="160"/>
      <c r="B1588" s="155" t="str">
        <f t="array" ref="B1588">IF(LEN(A1588)=0,"",INDEX('Smelter Look-up'!$A:$A,MATCH($A1588,'Smelter Look-up'!$E:$E,0)))</f>
        <v/>
      </c>
      <c r="C1588" s="158" t="str">
        <f t="array" ref="C1588">IF(LEN(A1588)=0,"",INDEX('Smelter Look-up'!$C:$C,MATCH($A1588,'Smelter Look-up'!$E:$E,0)))</f>
        <v/>
      </c>
      <c r="D1588" s="155"/>
      <c r="E1588" s="155" t="str">
        <f ca="1">IF(ISERROR($V1588),"",OFFSET('Smelter Look-up'!$D$4,$V1588-4,0)&amp;"")</f>
        <v/>
      </c>
      <c r="F1588" s="155" t="str">
        <f ca="1">IF(ISERROR($V1588),"",OFFSET('Smelter Look-up'!$E$4,$V1588-4,0))</f>
        <v/>
      </c>
      <c r="G1588" s="155" t="str">
        <f ca="1">IF(C1588=$X$4,IF(ISERROR($V1588),"Enter smelter details","RMI"),IF(ISERROR($V1588),"",OFFSET('Smelter Look-up'!$F$4,$V1588-4,0)))</f>
        <v/>
      </c>
      <c r="H1588" s="156" t="str">
        <f ca="1">IF(ISERROR($V1588),"",OFFSET('Smelter Look-up'!$G$4,$V1588-4,0))</f>
        <v/>
      </c>
      <c r="I1588" s="157" t="str">
        <f ca="1">IF(ISERROR($V1588),"",OFFSET('Smelter Look-up'!$H$4,$V1588-4,0))</f>
        <v/>
      </c>
      <c r="J1588" s="157" t="str">
        <f ca="1">IF(ISERROR($V1588),"",OFFSET('Smelter Look-up'!$I$4,$V1588-4,0))</f>
        <v/>
      </c>
      <c r="K1588" s="158"/>
      <c r="L1588" s="158"/>
      <c r="M1588" s="158"/>
      <c r="N1588" s="158"/>
      <c r="O1588" s="158"/>
      <c r="P1588" s="157"/>
      <c r="Q1588" s="159"/>
      <c r="R1588" s="155" t="str">
        <f ca="1">IF(ISERROR($V1588),"",OFFSET('Smelter Look-up'!$C$4,$V1588-4,0)&amp;"")</f>
        <v/>
      </c>
      <c r="S1588" s="160" t="str">
        <f t="array" aca="1" ref="S1588" ca="1">IF(B1588="","",IF(ISERROR(MATCH($E1588,CL,0)),"Unknown",INDIRECT("'C'!$A$"&amp;MATCH($E1588,CL,0)+1)))</f>
        <v/>
      </c>
      <c r="T1588" s="160" t="str">
        <f t="array" aca="1" ref="T1588" ca="1">IF(B1588="","",IF(ISERROR(MATCH($J1588,SorP!$B$1:$B$6226,0)),"",INDIRECT("'SorP'!$A$"&amp;MATCH($S1588&amp;$J1588,SorP!C:C,0))))</f>
        <v/>
      </c>
      <c r="U1588" s="161"/>
      <c r="V1588" s="151" t="e">
        <f>IF(C1588="",NA(),IF(OR(C1588="Smelter not listed",C1588="Smelter not yet identified"),MATCH($B1588&amp;$D1588,'Smelter Look-up'!$J:$J,0),MATCH($B1588&amp;$C1588,'Smelter Look-up'!$J:$J,0)))</f>
        <v>#N/A</v>
      </c>
      <c r="W1588" s="134"/>
      <c r="X1588" s="134">
        <f t="shared" ca="1" si="18"/>
        <v>0</v>
      </c>
      <c r="Y1588" s="134"/>
      <c r="Z1588" s="134"/>
      <c r="AA1588" s="134"/>
      <c r="AB1588" s="162" t="str">
        <f t="shared" si="19"/>
        <v/>
      </c>
      <c r="AC1588" s="134"/>
      <c r="AD1588" s="134"/>
      <c r="AE1588" s="134"/>
      <c r="AF1588" s="134"/>
      <c r="AG1588" s="134"/>
      <c r="AH1588" s="134"/>
    </row>
    <row r="1589" spans="1:34" ht="12" customHeight="1">
      <c r="A1589" s="160"/>
      <c r="B1589" s="155" t="str">
        <f t="array" ref="B1589">IF(LEN(A1589)=0,"",INDEX('Smelter Look-up'!$A:$A,MATCH($A1589,'Smelter Look-up'!$E:$E,0)))</f>
        <v/>
      </c>
      <c r="C1589" s="158" t="str">
        <f t="array" ref="C1589">IF(LEN(A1589)=0,"",INDEX('Smelter Look-up'!$C:$C,MATCH($A1589,'Smelter Look-up'!$E:$E,0)))</f>
        <v/>
      </c>
      <c r="D1589" s="155"/>
      <c r="E1589" s="155" t="str">
        <f ca="1">IF(ISERROR($V1589),"",OFFSET('Smelter Look-up'!$D$4,$V1589-4,0)&amp;"")</f>
        <v/>
      </c>
      <c r="F1589" s="155" t="str">
        <f ca="1">IF(ISERROR($V1589),"",OFFSET('Smelter Look-up'!$E$4,$V1589-4,0))</f>
        <v/>
      </c>
      <c r="G1589" s="155" t="str">
        <f ca="1">IF(C1589=$X$4,IF(ISERROR($V1589),"Enter smelter details","RMI"),IF(ISERROR($V1589),"",OFFSET('Smelter Look-up'!$F$4,$V1589-4,0)))</f>
        <v/>
      </c>
      <c r="H1589" s="156" t="str">
        <f ca="1">IF(ISERROR($V1589),"",OFFSET('Smelter Look-up'!$G$4,$V1589-4,0))</f>
        <v/>
      </c>
      <c r="I1589" s="157" t="str">
        <f ca="1">IF(ISERROR($V1589),"",OFFSET('Smelter Look-up'!$H$4,$V1589-4,0))</f>
        <v/>
      </c>
      <c r="J1589" s="157" t="str">
        <f ca="1">IF(ISERROR($V1589),"",OFFSET('Smelter Look-up'!$I$4,$V1589-4,0))</f>
        <v/>
      </c>
      <c r="K1589" s="158"/>
      <c r="L1589" s="158"/>
      <c r="M1589" s="158"/>
      <c r="N1589" s="158"/>
      <c r="O1589" s="158"/>
      <c r="P1589" s="157"/>
      <c r="Q1589" s="159"/>
      <c r="R1589" s="155" t="str">
        <f ca="1">IF(ISERROR($V1589),"",OFFSET('Smelter Look-up'!$C$4,$V1589-4,0)&amp;"")</f>
        <v/>
      </c>
      <c r="S1589" s="160" t="str">
        <f t="array" aca="1" ref="S1589" ca="1">IF(B1589="","",IF(ISERROR(MATCH($E1589,CL,0)),"Unknown",INDIRECT("'C'!$A$"&amp;MATCH($E1589,CL,0)+1)))</f>
        <v/>
      </c>
      <c r="T1589" s="160" t="str">
        <f t="array" aca="1" ref="T1589" ca="1">IF(B1589="","",IF(ISERROR(MATCH($J1589,SorP!$B$1:$B$6226,0)),"",INDIRECT("'SorP'!$A$"&amp;MATCH($S1589&amp;$J1589,SorP!C:C,0))))</f>
        <v/>
      </c>
      <c r="U1589" s="161"/>
      <c r="V1589" s="151" t="e">
        <f>IF(C1589="",NA(),IF(OR(C1589="Smelter not listed",C1589="Smelter not yet identified"),MATCH($B1589&amp;$D1589,'Smelter Look-up'!$J:$J,0),MATCH($B1589&amp;$C1589,'Smelter Look-up'!$J:$J,0)))</f>
        <v>#N/A</v>
      </c>
      <c r="W1589" s="134"/>
      <c r="X1589" s="134">
        <f t="shared" ca="1" si="18"/>
        <v>0</v>
      </c>
      <c r="Y1589" s="134"/>
      <c r="Z1589" s="134"/>
      <c r="AA1589" s="134"/>
      <c r="AB1589" s="162" t="str">
        <f t="shared" si="19"/>
        <v/>
      </c>
      <c r="AC1589" s="134"/>
      <c r="AD1589" s="134"/>
      <c r="AE1589" s="134"/>
      <c r="AF1589" s="134"/>
      <c r="AG1589" s="134"/>
      <c r="AH1589" s="134"/>
    </row>
    <row r="1590" spans="1:34" ht="12" customHeight="1">
      <c r="A1590" s="160"/>
      <c r="B1590" s="155" t="str">
        <f t="array" ref="B1590">IF(LEN(A1590)=0,"",INDEX('Smelter Look-up'!$A:$A,MATCH($A1590,'Smelter Look-up'!$E:$E,0)))</f>
        <v/>
      </c>
      <c r="C1590" s="158" t="str">
        <f t="array" ref="C1590">IF(LEN(A1590)=0,"",INDEX('Smelter Look-up'!$C:$C,MATCH($A1590,'Smelter Look-up'!$E:$E,0)))</f>
        <v/>
      </c>
      <c r="D1590" s="155"/>
      <c r="E1590" s="155" t="str">
        <f ca="1">IF(ISERROR($V1590),"",OFFSET('Smelter Look-up'!$D$4,$V1590-4,0)&amp;"")</f>
        <v/>
      </c>
      <c r="F1590" s="155" t="str">
        <f ca="1">IF(ISERROR($V1590),"",OFFSET('Smelter Look-up'!$E$4,$V1590-4,0))</f>
        <v/>
      </c>
      <c r="G1590" s="155" t="str">
        <f ca="1">IF(C1590=$X$4,IF(ISERROR($V1590),"Enter smelter details","RMI"),IF(ISERROR($V1590),"",OFFSET('Smelter Look-up'!$F$4,$V1590-4,0)))</f>
        <v/>
      </c>
      <c r="H1590" s="156" t="str">
        <f ca="1">IF(ISERROR($V1590),"",OFFSET('Smelter Look-up'!$G$4,$V1590-4,0))</f>
        <v/>
      </c>
      <c r="I1590" s="157" t="str">
        <f ca="1">IF(ISERROR($V1590),"",OFFSET('Smelter Look-up'!$H$4,$V1590-4,0))</f>
        <v/>
      </c>
      <c r="J1590" s="157" t="str">
        <f ca="1">IF(ISERROR($V1590),"",OFFSET('Smelter Look-up'!$I$4,$V1590-4,0))</f>
        <v/>
      </c>
      <c r="K1590" s="158"/>
      <c r="L1590" s="158"/>
      <c r="M1590" s="158"/>
      <c r="N1590" s="158"/>
      <c r="O1590" s="158"/>
      <c r="P1590" s="157"/>
      <c r="Q1590" s="159"/>
      <c r="R1590" s="155" t="str">
        <f ca="1">IF(ISERROR($V1590),"",OFFSET('Smelter Look-up'!$C$4,$V1590-4,0)&amp;"")</f>
        <v/>
      </c>
      <c r="S1590" s="160" t="str">
        <f t="array" aca="1" ref="S1590" ca="1">IF(B1590="","",IF(ISERROR(MATCH($E1590,CL,0)),"Unknown",INDIRECT("'C'!$A$"&amp;MATCH($E1590,CL,0)+1)))</f>
        <v/>
      </c>
      <c r="T1590" s="160" t="str">
        <f t="array" aca="1" ref="T1590" ca="1">IF(B1590="","",IF(ISERROR(MATCH($J1590,SorP!$B$1:$B$6226,0)),"",INDIRECT("'SorP'!$A$"&amp;MATCH($S1590&amp;$J1590,SorP!C:C,0))))</f>
        <v/>
      </c>
      <c r="U1590" s="161"/>
      <c r="V1590" s="151" t="e">
        <f>IF(C1590="",NA(),IF(OR(C1590="Smelter not listed",C1590="Smelter not yet identified"),MATCH($B1590&amp;$D1590,'Smelter Look-up'!$J:$J,0),MATCH($B1590&amp;$C1590,'Smelter Look-up'!$J:$J,0)))</f>
        <v>#N/A</v>
      </c>
      <c r="W1590" s="134"/>
      <c r="X1590" s="134">
        <f t="shared" ca="1" si="18"/>
        <v>0</v>
      </c>
      <c r="Y1590" s="134"/>
      <c r="Z1590" s="134"/>
      <c r="AA1590" s="134"/>
      <c r="AB1590" s="162" t="str">
        <f t="shared" si="19"/>
        <v/>
      </c>
      <c r="AC1590" s="134"/>
      <c r="AD1590" s="134"/>
      <c r="AE1590" s="134"/>
      <c r="AF1590" s="134"/>
      <c r="AG1590" s="134"/>
      <c r="AH1590" s="134"/>
    </row>
    <row r="1591" spans="1:34" ht="12" customHeight="1">
      <c r="A1591" s="160"/>
      <c r="B1591" s="155" t="str">
        <f t="array" ref="B1591">IF(LEN(A1591)=0,"",INDEX('Smelter Look-up'!$A:$A,MATCH($A1591,'Smelter Look-up'!$E:$E,0)))</f>
        <v/>
      </c>
      <c r="C1591" s="158" t="str">
        <f t="array" ref="C1591">IF(LEN(A1591)=0,"",INDEX('Smelter Look-up'!$C:$C,MATCH($A1591,'Smelter Look-up'!$E:$E,0)))</f>
        <v/>
      </c>
      <c r="D1591" s="155"/>
      <c r="E1591" s="155" t="str">
        <f ca="1">IF(ISERROR($V1591),"",OFFSET('Smelter Look-up'!$D$4,$V1591-4,0)&amp;"")</f>
        <v/>
      </c>
      <c r="F1591" s="155" t="str">
        <f ca="1">IF(ISERROR($V1591),"",OFFSET('Smelter Look-up'!$E$4,$V1591-4,0))</f>
        <v/>
      </c>
      <c r="G1591" s="155" t="str">
        <f ca="1">IF(C1591=$X$4,IF(ISERROR($V1591),"Enter smelter details","RMI"),IF(ISERROR($V1591),"",OFFSET('Smelter Look-up'!$F$4,$V1591-4,0)))</f>
        <v/>
      </c>
      <c r="H1591" s="156" t="str">
        <f ca="1">IF(ISERROR($V1591),"",OFFSET('Smelter Look-up'!$G$4,$V1591-4,0))</f>
        <v/>
      </c>
      <c r="I1591" s="157" t="str">
        <f ca="1">IF(ISERROR($V1591),"",OFFSET('Smelter Look-up'!$H$4,$V1591-4,0))</f>
        <v/>
      </c>
      <c r="J1591" s="157" t="str">
        <f ca="1">IF(ISERROR($V1591),"",OFFSET('Smelter Look-up'!$I$4,$V1591-4,0))</f>
        <v/>
      </c>
      <c r="K1591" s="158"/>
      <c r="L1591" s="158"/>
      <c r="M1591" s="158"/>
      <c r="N1591" s="158"/>
      <c r="O1591" s="158"/>
      <c r="P1591" s="157"/>
      <c r="Q1591" s="159"/>
      <c r="R1591" s="155" t="str">
        <f ca="1">IF(ISERROR($V1591),"",OFFSET('Smelter Look-up'!$C$4,$V1591-4,0)&amp;"")</f>
        <v/>
      </c>
      <c r="S1591" s="160" t="str">
        <f t="array" aca="1" ref="S1591" ca="1">IF(B1591="","",IF(ISERROR(MATCH($E1591,CL,0)),"Unknown",INDIRECT("'C'!$A$"&amp;MATCH($E1591,CL,0)+1)))</f>
        <v/>
      </c>
      <c r="T1591" s="160" t="str">
        <f t="array" aca="1" ref="T1591" ca="1">IF(B1591="","",IF(ISERROR(MATCH($J1591,SorP!$B$1:$B$6226,0)),"",INDIRECT("'SorP'!$A$"&amp;MATCH($S1591&amp;$J1591,SorP!C:C,0))))</f>
        <v/>
      </c>
      <c r="U1591" s="161"/>
      <c r="V1591" s="151" t="e">
        <f>IF(C1591="",NA(),IF(OR(C1591="Smelter not listed",C1591="Smelter not yet identified"),MATCH($B1591&amp;$D1591,'Smelter Look-up'!$J:$J,0),MATCH($B1591&amp;$C1591,'Smelter Look-up'!$J:$J,0)))</f>
        <v>#N/A</v>
      </c>
      <c r="W1591" s="134"/>
      <c r="X1591" s="134">
        <f t="shared" ca="1" si="18"/>
        <v>0</v>
      </c>
      <c r="Y1591" s="134"/>
      <c r="Z1591" s="134"/>
      <c r="AA1591" s="134"/>
      <c r="AB1591" s="162" t="str">
        <f t="shared" si="19"/>
        <v/>
      </c>
      <c r="AC1591" s="134"/>
      <c r="AD1591" s="134"/>
      <c r="AE1591" s="134"/>
      <c r="AF1591" s="134"/>
      <c r="AG1591" s="134"/>
      <c r="AH1591" s="134"/>
    </row>
    <row r="1592" spans="1:34" ht="12" customHeight="1">
      <c r="A1592" s="160"/>
      <c r="B1592" s="155" t="str">
        <f t="array" ref="B1592">IF(LEN(A1592)=0,"",INDEX('Smelter Look-up'!$A:$A,MATCH($A1592,'Smelter Look-up'!$E:$E,0)))</f>
        <v/>
      </c>
      <c r="C1592" s="158" t="str">
        <f t="array" ref="C1592">IF(LEN(A1592)=0,"",INDEX('Smelter Look-up'!$C:$C,MATCH($A1592,'Smelter Look-up'!$E:$E,0)))</f>
        <v/>
      </c>
      <c r="D1592" s="155"/>
      <c r="E1592" s="155" t="str">
        <f ca="1">IF(ISERROR($V1592),"",OFFSET('Smelter Look-up'!$D$4,$V1592-4,0)&amp;"")</f>
        <v/>
      </c>
      <c r="F1592" s="155" t="str">
        <f ca="1">IF(ISERROR($V1592),"",OFFSET('Smelter Look-up'!$E$4,$V1592-4,0))</f>
        <v/>
      </c>
      <c r="G1592" s="155" t="str">
        <f ca="1">IF(C1592=$X$4,IF(ISERROR($V1592),"Enter smelter details","RMI"),IF(ISERROR($V1592),"",OFFSET('Smelter Look-up'!$F$4,$V1592-4,0)))</f>
        <v/>
      </c>
      <c r="H1592" s="156" t="str">
        <f ca="1">IF(ISERROR($V1592),"",OFFSET('Smelter Look-up'!$G$4,$V1592-4,0))</f>
        <v/>
      </c>
      <c r="I1592" s="157" t="str">
        <f ca="1">IF(ISERROR($V1592),"",OFFSET('Smelter Look-up'!$H$4,$V1592-4,0))</f>
        <v/>
      </c>
      <c r="J1592" s="157" t="str">
        <f ca="1">IF(ISERROR($V1592),"",OFFSET('Smelter Look-up'!$I$4,$V1592-4,0))</f>
        <v/>
      </c>
      <c r="K1592" s="158"/>
      <c r="L1592" s="158"/>
      <c r="M1592" s="158"/>
      <c r="N1592" s="158"/>
      <c r="O1592" s="158"/>
      <c r="P1592" s="157"/>
      <c r="Q1592" s="159"/>
      <c r="R1592" s="155" t="str">
        <f ca="1">IF(ISERROR($V1592),"",OFFSET('Smelter Look-up'!$C$4,$V1592-4,0)&amp;"")</f>
        <v/>
      </c>
      <c r="S1592" s="160" t="str">
        <f t="array" aca="1" ref="S1592" ca="1">IF(B1592="","",IF(ISERROR(MATCH($E1592,CL,0)),"Unknown",INDIRECT("'C'!$A$"&amp;MATCH($E1592,CL,0)+1)))</f>
        <v/>
      </c>
      <c r="T1592" s="160" t="str">
        <f t="array" aca="1" ref="T1592" ca="1">IF(B1592="","",IF(ISERROR(MATCH($J1592,SorP!$B$1:$B$6226,0)),"",INDIRECT("'SorP'!$A$"&amp;MATCH($S1592&amp;$J1592,SorP!C:C,0))))</f>
        <v/>
      </c>
      <c r="U1592" s="161"/>
      <c r="V1592" s="151" t="e">
        <f>IF(C1592="",NA(),IF(OR(C1592="Smelter not listed",C1592="Smelter not yet identified"),MATCH($B1592&amp;$D1592,'Smelter Look-up'!$J:$J,0),MATCH($B1592&amp;$C1592,'Smelter Look-up'!$J:$J,0)))</f>
        <v>#N/A</v>
      </c>
      <c r="W1592" s="134"/>
      <c r="X1592" s="134">
        <f t="shared" ca="1" si="18"/>
        <v>0</v>
      </c>
      <c r="Y1592" s="134"/>
      <c r="Z1592" s="134"/>
      <c r="AA1592" s="134"/>
      <c r="AB1592" s="162" t="str">
        <f t="shared" si="19"/>
        <v/>
      </c>
      <c r="AC1592" s="134"/>
      <c r="AD1592" s="134"/>
      <c r="AE1592" s="134"/>
      <c r="AF1592" s="134"/>
      <c r="AG1592" s="134"/>
      <c r="AH1592" s="134"/>
    </row>
    <row r="1593" spans="1:34" ht="12" customHeight="1">
      <c r="A1593" s="160"/>
      <c r="B1593" s="155" t="str">
        <f t="array" ref="B1593">IF(LEN(A1593)=0,"",INDEX('Smelter Look-up'!$A:$A,MATCH($A1593,'Smelter Look-up'!$E:$E,0)))</f>
        <v/>
      </c>
      <c r="C1593" s="158" t="str">
        <f t="array" ref="C1593">IF(LEN(A1593)=0,"",INDEX('Smelter Look-up'!$C:$C,MATCH($A1593,'Smelter Look-up'!$E:$E,0)))</f>
        <v/>
      </c>
      <c r="D1593" s="155"/>
      <c r="E1593" s="155" t="str">
        <f ca="1">IF(ISERROR($V1593),"",OFFSET('Smelter Look-up'!$D$4,$V1593-4,0)&amp;"")</f>
        <v/>
      </c>
      <c r="F1593" s="155" t="str">
        <f ca="1">IF(ISERROR($V1593),"",OFFSET('Smelter Look-up'!$E$4,$V1593-4,0))</f>
        <v/>
      </c>
      <c r="G1593" s="155" t="str">
        <f ca="1">IF(C1593=$X$4,IF(ISERROR($V1593),"Enter smelter details","RMI"),IF(ISERROR($V1593),"",OFFSET('Smelter Look-up'!$F$4,$V1593-4,0)))</f>
        <v/>
      </c>
      <c r="H1593" s="156" t="str">
        <f ca="1">IF(ISERROR($V1593),"",OFFSET('Smelter Look-up'!$G$4,$V1593-4,0))</f>
        <v/>
      </c>
      <c r="I1593" s="157" t="str">
        <f ca="1">IF(ISERROR($V1593),"",OFFSET('Smelter Look-up'!$H$4,$V1593-4,0))</f>
        <v/>
      </c>
      <c r="J1593" s="157" t="str">
        <f ca="1">IF(ISERROR($V1593),"",OFFSET('Smelter Look-up'!$I$4,$V1593-4,0))</f>
        <v/>
      </c>
      <c r="K1593" s="158"/>
      <c r="L1593" s="158"/>
      <c r="M1593" s="158"/>
      <c r="N1593" s="158"/>
      <c r="O1593" s="158"/>
      <c r="P1593" s="157"/>
      <c r="Q1593" s="159"/>
      <c r="R1593" s="155" t="str">
        <f ca="1">IF(ISERROR($V1593),"",OFFSET('Smelter Look-up'!$C$4,$V1593-4,0)&amp;"")</f>
        <v/>
      </c>
      <c r="S1593" s="160" t="str">
        <f t="array" aca="1" ref="S1593" ca="1">IF(B1593="","",IF(ISERROR(MATCH($E1593,CL,0)),"Unknown",INDIRECT("'C'!$A$"&amp;MATCH($E1593,CL,0)+1)))</f>
        <v/>
      </c>
      <c r="T1593" s="160" t="str">
        <f t="array" aca="1" ref="T1593" ca="1">IF(B1593="","",IF(ISERROR(MATCH($J1593,SorP!$B$1:$B$6226,0)),"",INDIRECT("'SorP'!$A$"&amp;MATCH($S1593&amp;$J1593,SorP!C:C,0))))</f>
        <v/>
      </c>
      <c r="U1593" s="161"/>
      <c r="V1593" s="151" t="e">
        <f>IF(C1593="",NA(),IF(OR(C1593="Smelter not listed",C1593="Smelter not yet identified"),MATCH($B1593&amp;$D1593,'Smelter Look-up'!$J:$J,0),MATCH($B1593&amp;$C1593,'Smelter Look-up'!$J:$J,0)))</f>
        <v>#N/A</v>
      </c>
      <c r="W1593" s="134"/>
      <c r="X1593" s="134">
        <f t="shared" ca="1" si="18"/>
        <v>0</v>
      </c>
      <c r="Y1593" s="134"/>
      <c r="Z1593" s="134"/>
      <c r="AA1593" s="134"/>
      <c r="AB1593" s="162" t="str">
        <f t="shared" si="19"/>
        <v/>
      </c>
      <c r="AC1593" s="134"/>
      <c r="AD1593" s="134"/>
      <c r="AE1593" s="134"/>
      <c r="AF1593" s="134"/>
      <c r="AG1593" s="134"/>
      <c r="AH1593" s="134"/>
    </row>
    <row r="1594" spans="1:34" ht="12" customHeight="1">
      <c r="A1594" s="160"/>
      <c r="B1594" s="155" t="str">
        <f t="array" ref="B1594">IF(LEN(A1594)=0,"",INDEX('Smelter Look-up'!$A:$A,MATCH($A1594,'Smelter Look-up'!$E:$E,0)))</f>
        <v/>
      </c>
      <c r="C1594" s="158" t="str">
        <f t="array" ref="C1594">IF(LEN(A1594)=0,"",INDEX('Smelter Look-up'!$C:$C,MATCH($A1594,'Smelter Look-up'!$E:$E,0)))</f>
        <v/>
      </c>
      <c r="D1594" s="155"/>
      <c r="E1594" s="155" t="str">
        <f ca="1">IF(ISERROR($V1594),"",OFFSET('Smelter Look-up'!$D$4,$V1594-4,0)&amp;"")</f>
        <v/>
      </c>
      <c r="F1594" s="155" t="str">
        <f ca="1">IF(ISERROR($V1594),"",OFFSET('Smelter Look-up'!$E$4,$V1594-4,0))</f>
        <v/>
      </c>
      <c r="G1594" s="155" t="str">
        <f ca="1">IF(C1594=$X$4,IF(ISERROR($V1594),"Enter smelter details","RMI"),IF(ISERROR($V1594),"",OFFSET('Smelter Look-up'!$F$4,$V1594-4,0)))</f>
        <v/>
      </c>
      <c r="H1594" s="156" t="str">
        <f ca="1">IF(ISERROR($V1594),"",OFFSET('Smelter Look-up'!$G$4,$V1594-4,0))</f>
        <v/>
      </c>
      <c r="I1594" s="157" t="str">
        <f ca="1">IF(ISERROR($V1594),"",OFFSET('Smelter Look-up'!$H$4,$V1594-4,0))</f>
        <v/>
      </c>
      <c r="J1594" s="157" t="str">
        <f ca="1">IF(ISERROR($V1594),"",OFFSET('Smelter Look-up'!$I$4,$V1594-4,0))</f>
        <v/>
      </c>
      <c r="K1594" s="158"/>
      <c r="L1594" s="158"/>
      <c r="M1594" s="158"/>
      <c r="N1594" s="158"/>
      <c r="O1594" s="158"/>
      <c r="P1594" s="157"/>
      <c r="Q1594" s="159"/>
      <c r="R1594" s="155" t="str">
        <f ca="1">IF(ISERROR($V1594),"",OFFSET('Smelter Look-up'!$C$4,$V1594-4,0)&amp;"")</f>
        <v/>
      </c>
      <c r="S1594" s="160" t="str">
        <f t="array" aca="1" ref="S1594" ca="1">IF(B1594="","",IF(ISERROR(MATCH($E1594,CL,0)),"Unknown",INDIRECT("'C'!$A$"&amp;MATCH($E1594,CL,0)+1)))</f>
        <v/>
      </c>
      <c r="T1594" s="160" t="str">
        <f t="array" aca="1" ref="T1594" ca="1">IF(B1594="","",IF(ISERROR(MATCH($J1594,SorP!$B$1:$B$6226,0)),"",INDIRECT("'SorP'!$A$"&amp;MATCH($S1594&amp;$J1594,SorP!C:C,0))))</f>
        <v/>
      </c>
      <c r="U1594" s="161"/>
      <c r="V1594" s="151" t="e">
        <f>IF(C1594="",NA(),IF(OR(C1594="Smelter not listed",C1594="Smelter not yet identified"),MATCH($B1594&amp;$D1594,'Smelter Look-up'!$J:$J,0),MATCH($B1594&amp;$C1594,'Smelter Look-up'!$J:$J,0)))</f>
        <v>#N/A</v>
      </c>
      <c r="W1594" s="134"/>
      <c r="X1594" s="134">
        <f t="shared" ca="1" si="18"/>
        <v>0</v>
      </c>
      <c r="Y1594" s="134"/>
      <c r="Z1594" s="134"/>
      <c r="AA1594" s="134"/>
      <c r="AB1594" s="162" t="str">
        <f t="shared" si="19"/>
        <v/>
      </c>
      <c r="AC1594" s="134"/>
      <c r="AD1594" s="134"/>
      <c r="AE1594" s="134"/>
      <c r="AF1594" s="134"/>
      <c r="AG1594" s="134"/>
      <c r="AH1594" s="134"/>
    </row>
    <row r="1595" spans="1:34" ht="12" customHeight="1">
      <c r="A1595" s="160"/>
      <c r="B1595" s="155" t="str">
        <f t="array" ref="B1595">IF(LEN(A1595)=0,"",INDEX('Smelter Look-up'!$A:$A,MATCH($A1595,'Smelter Look-up'!$E:$E,0)))</f>
        <v/>
      </c>
      <c r="C1595" s="158" t="str">
        <f t="array" ref="C1595">IF(LEN(A1595)=0,"",INDEX('Smelter Look-up'!$C:$C,MATCH($A1595,'Smelter Look-up'!$E:$E,0)))</f>
        <v/>
      </c>
      <c r="D1595" s="155"/>
      <c r="E1595" s="155" t="str">
        <f ca="1">IF(ISERROR($V1595),"",OFFSET('Smelter Look-up'!$D$4,$V1595-4,0)&amp;"")</f>
        <v/>
      </c>
      <c r="F1595" s="155" t="str">
        <f ca="1">IF(ISERROR($V1595),"",OFFSET('Smelter Look-up'!$E$4,$V1595-4,0))</f>
        <v/>
      </c>
      <c r="G1595" s="155" t="str">
        <f ca="1">IF(C1595=$X$4,IF(ISERROR($V1595),"Enter smelter details","RMI"),IF(ISERROR($V1595),"",OFFSET('Smelter Look-up'!$F$4,$V1595-4,0)))</f>
        <v/>
      </c>
      <c r="H1595" s="156" t="str">
        <f ca="1">IF(ISERROR($V1595),"",OFFSET('Smelter Look-up'!$G$4,$V1595-4,0))</f>
        <v/>
      </c>
      <c r="I1595" s="157" t="str">
        <f ca="1">IF(ISERROR($V1595),"",OFFSET('Smelter Look-up'!$H$4,$V1595-4,0))</f>
        <v/>
      </c>
      <c r="J1595" s="157" t="str">
        <f ca="1">IF(ISERROR($V1595),"",OFFSET('Smelter Look-up'!$I$4,$V1595-4,0))</f>
        <v/>
      </c>
      <c r="K1595" s="158"/>
      <c r="L1595" s="158"/>
      <c r="M1595" s="158"/>
      <c r="N1595" s="158"/>
      <c r="O1595" s="158"/>
      <c r="P1595" s="157"/>
      <c r="Q1595" s="159"/>
      <c r="R1595" s="155" t="str">
        <f ca="1">IF(ISERROR($V1595),"",OFFSET('Smelter Look-up'!$C$4,$V1595-4,0)&amp;"")</f>
        <v/>
      </c>
      <c r="S1595" s="160" t="str">
        <f t="array" aca="1" ref="S1595" ca="1">IF(B1595="","",IF(ISERROR(MATCH($E1595,CL,0)),"Unknown",INDIRECT("'C'!$A$"&amp;MATCH($E1595,CL,0)+1)))</f>
        <v/>
      </c>
      <c r="T1595" s="160" t="str">
        <f t="array" aca="1" ref="T1595" ca="1">IF(B1595="","",IF(ISERROR(MATCH($J1595,SorP!$B$1:$B$6226,0)),"",INDIRECT("'SorP'!$A$"&amp;MATCH($S1595&amp;$J1595,SorP!C:C,0))))</f>
        <v/>
      </c>
      <c r="U1595" s="161"/>
      <c r="V1595" s="151" t="e">
        <f>IF(C1595="",NA(),IF(OR(C1595="Smelter not listed",C1595="Smelter not yet identified"),MATCH($B1595&amp;$D1595,'Smelter Look-up'!$J:$J,0),MATCH($B1595&amp;$C1595,'Smelter Look-up'!$J:$J,0)))</f>
        <v>#N/A</v>
      </c>
      <c r="W1595" s="134"/>
      <c r="X1595" s="134">
        <f t="shared" ca="1" si="18"/>
        <v>0</v>
      </c>
      <c r="Y1595" s="134"/>
      <c r="Z1595" s="134"/>
      <c r="AA1595" s="134"/>
      <c r="AB1595" s="162" t="str">
        <f t="shared" si="19"/>
        <v/>
      </c>
      <c r="AC1595" s="134"/>
      <c r="AD1595" s="134"/>
      <c r="AE1595" s="134"/>
      <c r="AF1595" s="134"/>
      <c r="AG1595" s="134"/>
      <c r="AH1595" s="134"/>
    </row>
    <row r="1596" spans="1:34" ht="12" customHeight="1">
      <c r="A1596" s="160"/>
      <c r="B1596" s="155" t="str">
        <f t="array" ref="B1596">IF(LEN(A1596)=0,"",INDEX('Smelter Look-up'!$A:$A,MATCH($A1596,'Smelter Look-up'!$E:$E,0)))</f>
        <v/>
      </c>
      <c r="C1596" s="158" t="str">
        <f t="array" ref="C1596">IF(LEN(A1596)=0,"",INDEX('Smelter Look-up'!$C:$C,MATCH($A1596,'Smelter Look-up'!$E:$E,0)))</f>
        <v/>
      </c>
      <c r="D1596" s="155"/>
      <c r="E1596" s="155" t="str">
        <f ca="1">IF(ISERROR($V1596),"",OFFSET('Smelter Look-up'!$D$4,$V1596-4,0)&amp;"")</f>
        <v/>
      </c>
      <c r="F1596" s="155" t="str">
        <f ca="1">IF(ISERROR($V1596),"",OFFSET('Smelter Look-up'!$E$4,$V1596-4,0))</f>
        <v/>
      </c>
      <c r="G1596" s="155" t="str">
        <f ca="1">IF(C1596=$X$4,IF(ISERROR($V1596),"Enter smelter details","RMI"),IF(ISERROR($V1596),"",OFFSET('Smelter Look-up'!$F$4,$V1596-4,0)))</f>
        <v/>
      </c>
      <c r="H1596" s="156" t="str">
        <f ca="1">IF(ISERROR($V1596),"",OFFSET('Smelter Look-up'!$G$4,$V1596-4,0))</f>
        <v/>
      </c>
      <c r="I1596" s="157" t="str">
        <f ca="1">IF(ISERROR($V1596),"",OFFSET('Smelter Look-up'!$H$4,$V1596-4,0))</f>
        <v/>
      </c>
      <c r="J1596" s="157" t="str">
        <f ca="1">IF(ISERROR($V1596),"",OFFSET('Smelter Look-up'!$I$4,$V1596-4,0))</f>
        <v/>
      </c>
      <c r="K1596" s="158"/>
      <c r="L1596" s="158"/>
      <c r="M1596" s="158"/>
      <c r="N1596" s="158"/>
      <c r="O1596" s="158"/>
      <c r="P1596" s="157"/>
      <c r="Q1596" s="159"/>
      <c r="R1596" s="155" t="str">
        <f ca="1">IF(ISERROR($V1596),"",OFFSET('Smelter Look-up'!$C$4,$V1596-4,0)&amp;"")</f>
        <v/>
      </c>
      <c r="S1596" s="160" t="str">
        <f t="array" aca="1" ref="S1596" ca="1">IF(B1596="","",IF(ISERROR(MATCH($E1596,CL,0)),"Unknown",INDIRECT("'C'!$A$"&amp;MATCH($E1596,CL,0)+1)))</f>
        <v/>
      </c>
      <c r="T1596" s="160" t="str">
        <f t="array" aca="1" ref="T1596" ca="1">IF(B1596="","",IF(ISERROR(MATCH($J1596,SorP!$B$1:$B$6226,0)),"",INDIRECT("'SorP'!$A$"&amp;MATCH($S1596&amp;$J1596,SorP!C:C,0))))</f>
        <v/>
      </c>
      <c r="U1596" s="161"/>
      <c r="V1596" s="151" t="e">
        <f>IF(C1596="",NA(),IF(OR(C1596="Smelter not listed",C1596="Smelter not yet identified"),MATCH($B1596&amp;$D1596,'Smelter Look-up'!$J:$J,0),MATCH($B1596&amp;$C1596,'Smelter Look-up'!$J:$J,0)))</f>
        <v>#N/A</v>
      </c>
      <c r="W1596" s="134"/>
      <c r="X1596" s="134">
        <f t="shared" ca="1" si="18"/>
        <v>0</v>
      </c>
      <c r="Y1596" s="134"/>
      <c r="Z1596" s="134"/>
      <c r="AA1596" s="134"/>
      <c r="AB1596" s="162" t="str">
        <f t="shared" si="19"/>
        <v/>
      </c>
      <c r="AC1596" s="134"/>
      <c r="AD1596" s="134"/>
      <c r="AE1596" s="134"/>
      <c r="AF1596" s="134"/>
      <c r="AG1596" s="134"/>
      <c r="AH1596" s="134"/>
    </row>
    <row r="1597" spans="1:34" ht="12" customHeight="1">
      <c r="A1597" s="160"/>
      <c r="B1597" s="155" t="str">
        <f t="array" ref="B1597">IF(LEN(A1597)=0,"",INDEX('Smelter Look-up'!$A:$A,MATCH($A1597,'Smelter Look-up'!$E:$E,0)))</f>
        <v/>
      </c>
      <c r="C1597" s="158" t="str">
        <f t="array" ref="C1597">IF(LEN(A1597)=0,"",INDEX('Smelter Look-up'!$C:$C,MATCH($A1597,'Smelter Look-up'!$E:$E,0)))</f>
        <v/>
      </c>
      <c r="D1597" s="155"/>
      <c r="E1597" s="155" t="str">
        <f ca="1">IF(ISERROR($V1597),"",OFFSET('Smelter Look-up'!$D$4,$V1597-4,0)&amp;"")</f>
        <v/>
      </c>
      <c r="F1597" s="155" t="str">
        <f ca="1">IF(ISERROR($V1597),"",OFFSET('Smelter Look-up'!$E$4,$V1597-4,0))</f>
        <v/>
      </c>
      <c r="G1597" s="155" t="str">
        <f ca="1">IF(C1597=$X$4,IF(ISERROR($V1597),"Enter smelter details","RMI"),IF(ISERROR($V1597),"",OFFSET('Smelter Look-up'!$F$4,$V1597-4,0)))</f>
        <v/>
      </c>
      <c r="H1597" s="156" t="str">
        <f ca="1">IF(ISERROR($V1597),"",OFFSET('Smelter Look-up'!$G$4,$V1597-4,0))</f>
        <v/>
      </c>
      <c r="I1597" s="157" t="str">
        <f ca="1">IF(ISERROR($V1597),"",OFFSET('Smelter Look-up'!$H$4,$V1597-4,0))</f>
        <v/>
      </c>
      <c r="J1597" s="157" t="str">
        <f ca="1">IF(ISERROR($V1597),"",OFFSET('Smelter Look-up'!$I$4,$V1597-4,0))</f>
        <v/>
      </c>
      <c r="K1597" s="158"/>
      <c r="L1597" s="158"/>
      <c r="M1597" s="158"/>
      <c r="N1597" s="158"/>
      <c r="O1597" s="158"/>
      <c r="P1597" s="157"/>
      <c r="Q1597" s="159"/>
      <c r="R1597" s="155" t="str">
        <f ca="1">IF(ISERROR($V1597),"",OFFSET('Smelter Look-up'!$C$4,$V1597-4,0)&amp;"")</f>
        <v/>
      </c>
      <c r="S1597" s="160" t="str">
        <f t="array" aca="1" ref="S1597" ca="1">IF(B1597="","",IF(ISERROR(MATCH($E1597,CL,0)),"Unknown",INDIRECT("'C'!$A$"&amp;MATCH($E1597,CL,0)+1)))</f>
        <v/>
      </c>
      <c r="T1597" s="160" t="str">
        <f t="array" aca="1" ref="T1597" ca="1">IF(B1597="","",IF(ISERROR(MATCH($J1597,SorP!$B$1:$B$6226,0)),"",INDIRECT("'SorP'!$A$"&amp;MATCH($S1597&amp;$J1597,SorP!C:C,0))))</f>
        <v/>
      </c>
      <c r="U1597" s="161"/>
      <c r="V1597" s="151" t="e">
        <f>IF(C1597="",NA(),IF(OR(C1597="Smelter not listed",C1597="Smelter not yet identified"),MATCH($B1597&amp;$D1597,'Smelter Look-up'!$J:$J,0),MATCH($B1597&amp;$C1597,'Smelter Look-up'!$J:$J,0)))</f>
        <v>#N/A</v>
      </c>
      <c r="W1597" s="134"/>
      <c r="X1597" s="134">
        <f t="shared" ca="1" si="18"/>
        <v>0</v>
      </c>
      <c r="Y1597" s="134"/>
      <c r="Z1597" s="134"/>
      <c r="AA1597" s="134"/>
      <c r="AB1597" s="162" t="str">
        <f t="shared" si="19"/>
        <v/>
      </c>
      <c r="AC1597" s="134"/>
      <c r="AD1597" s="134"/>
      <c r="AE1597" s="134"/>
      <c r="AF1597" s="134"/>
      <c r="AG1597" s="134"/>
      <c r="AH1597" s="134"/>
    </row>
    <row r="1598" spans="1:34" ht="12" customHeight="1">
      <c r="A1598" s="160"/>
      <c r="B1598" s="155" t="str">
        <f t="array" ref="B1598">IF(LEN(A1598)=0,"",INDEX('Smelter Look-up'!$A:$A,MATCH($A1598,'Smelter Look-up'!$E:$E,0)))</f>
        <v/>
      </c>
      <c r="C1598" s="158" t="str">
        <f t="array" ref="C1598">IF(LEN(A1598)=0,"",INDEX('Smelter Look-up'!$C:$C,MATCH($A1598,'Smelter Look-up'!$E:$E,0)))</f>
        <v/>
      </c>
      <c r="D1598" s="155"/>
      <c r="E1598" s="155" t="str">
        <f ca="1">IF(ISERROR($V1598),"",OFFSET('Smelter Look-up'!$D$4,$V1598-4,0)&amp;"")</f>
        <v/>
      </c>
      <c r="F1598" s="155" t="str">
        <f ca="1">IF(ISERROR($V1598),"",OFFSET('Smelter Look-up'!$E$4,$V1598-4,0))</f>
        <v/>
      </c>
      <c r="G1598" s="155" t="str">
        <f ca="1">IF(C1598=$X$4,IF(ISERROR($V1598),"Enter smelter details","RMI"),IF(ISERROR($V1598),"",OFFSET('Smelter Look-up'!$F$4,$V1598-4,0)))</f>
        <v/>
      </c>
      <c r="H1598" s="156" t="str">
        <f ca="1">IF(ISERROR($V1598),"",OFFSET('Smelter Look-up'!$G$4,$V1598-4,0))</f>
        <v/>
      </c>
      <c r="I1598" s="157" t="str">
        <f ca="1">IF(ISERROR($V1598),"",OFFSET('Smelter Look-up'!$H$4,$V1598-4,0))</f>
        <v/>
      </c>
      <c r="J1598" s="157" t="str">
        <f ca="1">IF(ISERROR($V1598),"",OFFSET('Smelter Look-up'!$I$4,$V1598-4,0))</f>
        <v/>
      </c>
      <c r="K1598" s="158"/>
      <c r="L1598" s="158"/>
      <c r="M1598" s="158"/>
      <c r="N1598" s="158"/>
      <c r="O1598" s="158"/>
      <c r="P1598" s="157"/>
      <c r="Q1598" s="159"/>
      <c r="R1598" s="155" t="str">
        <f ca="1">IF(ISERROR($V1598),"",OFFSET('Smelter Look-up'!$C$4,$V1598-4,0)&amp;"")</f>
        <v/>
      </c>
      <c r="S1598" s="160" t="str">
        <f t="array" aca="1" ref="S1598" ca="1">IF(B1598="","",IF(ISERROR(MATCH($E1598,CL,0)),"Unknown",INDIRECT("'C'!$A$"&amp;MATCH($E1598,CL,0)+1)))</f>
        <v/>
      </c>
      <c r="T1598" s="160" t="str">
        <f t="array" aca="1" ref="T1598" ca="1">IF(B1598="","",IF(ISERROR(MATCH($J1598,SorP!$B$1:$B$6226,0)),"",INDIRECT("'SorP'!$A$"&amp;MATCH($S1598&amp;$J1598,SorP!C:C,0))))</f>
        <v/>
      </c>
      <c r="U1598" s="161"/>
      <c r="V1598" s="151" t="e">
        <f>IF(C1598="",NA(),IF(OR(C1598="Smelter not listed",C1598="Smelter not yet identified"),MATCH($B1598&amp;$D1598,'Smelter Look-up'!$J:$J,0),MATCH($B1598&amp;$C1598,'Smelter Look-up'!$J:$J,0)))</f>
        <v>#N/A</v>
      </c>
      <c r="W1598" s="134"/>
      <c r="X1598" s="134">
        <f t="shared" ca="1" si="18"/>
        <v>0</v>
      </c>
      <c r="Y1598" s="134"/>
      <c r="Z1598" s="134"/>
      <c r="AA1598" s="134"/>
      <c r="AB1598" s="162" t="str">
        <f t="shared" si="19"/>
        <v/>
      </c>
      <c r="AC1598" s="134"/>
      <c r="AD1598" s="134"/>
      <c r="AE1598" s="134"/>
      <c r="AF1598" s="134"/>
      <c r="AG1598" s="134"/>
      <c r="AH1598" s="134"/>
    </row>
    <row r="1599" spans="1:34" ht="12" customHeight="1">
      <c r="A1599" s="160"/>
      <c r="B1599" s="155" t="str">
        <f t="array" ref="B1599">IF(LEN(A1599)=0,"",INDEX('Smelter Look-up'!$A:$A,MATCH($A1599,'Smelter Look-up'!$E:$E,0)))</f>
        <v/>
      </c>
      <c r="C1599" s="158" t="str">
        <f t="array" ref="C1599">IF(LEN(A1599)=0,"",INDEX('Smelter Look-up'!$C:$C,MATCH($A1599,'Smelter Look-up'!$E:$E,0)))</f>
        <v/>
      </c>
      <c r="D1599" s="155"/>
      <c r="E1599" s="155" t="str">
        <f ca="1">IF(ISERROR($V1599),"",OFFSET('Smelter Look-up'!$D$4,$V1599-4,0)&amp;"")</f>
        <v/>
      </c>
      <c r="F1599" s="155" t="str">
        <f ca="1">IF(ISERROR($V1599),"",OFFSET('Smelter Look-up'!$E$4,$V1599-4,0))</f>
        <v/>
      </c>
      <c r="G1599" s="155" t="str">
        <f ca="1">IF(C1599=$X$4,IF(ISERROR($V1599),"Enter smelter details","RMI"),IF(ISERROR($V1599),"",OFFSET('Smelter Look-up'!$F$4,$V1599-4,0)))</f>
        <v/>
      </c>
      <c r="H1599" s="156" t="str">
        <f ca="1">IF(ISERROR($V1599),"",OFFSET('Smelter Look-up'!$G$4,$V1599-4,0))</f>
        <v/>
      </c>
      <c r="I1599" s="157" t="str">
        <f ca="1">IF(ISERROR($V1599),"",OFFSET('Smelter Look-up'!$H$4,$V1599-4,0))</f>
        <v/>
      </c>
      <c r="J1599" s="157" t="str">
        <f ca="1">IF(ISERROR($V1599),"",OFFSET('Smelter Look-up'!$I$4,$V1599-4,0))</f>
        <v/>
      </c>
      <c r="K1599" s="158"/>
      <c r="L1599" s="158"/>
      <c r="M1599" s="158"/>
      <c r="N1599" s="158"/>
      <c r="O1599" s="158"/>
      <c r="P1599" s="157"/>
      <c r="Q1599" s="159"/>
      <c r="R1599" s="155" t="str">
        <f ca="1">IF(ISERROR($V1599),"",OFFSET('Smelter Look-up'!$C$4,$V1599-4,0)&amp;"")</f>
        <v/>
      </c>
      <c r="S1599" s="160" t="str">
        <f t="array" aca="1" ref="S1599" ca="1">IF(B1599="","",IF(ISERROR(MATCH($E1599,CL,0)),"Unknown",INDIRECT("'C'!$A$"&amp;MATCH($E1599,CL,0)+1)))</f>
        <v/>
      </c>
      <c r="T1599" s="160" t="str">
        <f t="array" aca="1" ref="T1599" ca="1">IF(B1599="","",IF(ISERROR(MATCH($J1599,SorP!$B$1:$B$6226,0)),"",INDIRECT("'SorP'!$A$"&amp;MATCH($S1599&amp;$J1599,SorP!C:C,0))))</f>
        <v/>
      </c>
      <c r="U1599" s="161"/>
      <c r="V1599" s="151" t="e">
        <f>IF(C1599="",NA(),IF(OR(C1599="Smelter not listed",C1599="Smelter not yet identified"),MATCH($B1599&amp;$D1599,'Smelter Look-up'!$J:$J,0),MATCH($B1599&amp;$C1599,'Smelter Look-up'!$J:$J,0)))</f>
        <v>#N/A</v>
      </c>
      <c r="W1599" s="134"/>
      <c r="X1599" s="134">
        <f t="shared" ca="1" si="18"/>
        <v>0</v>
      </c>
      <c r="Y1599" s="134"/>
      <c r="Z1599" s="134"/>
      <c r="AA1599" s="134"/>
      <c r="AB1599" s="162" t="str">
        <f t="shared" si="19"/>
        <v/>
      </c>
      <c r="AC1599" s="134"/>
      <c r="AD1599" s="134"/>
      <c r="AE1599" s="134"/>
      <c r="AF1599" s="134"/>
      <c r="AG1599" s="134"/>
      <c r="AH1599" s="134"/>
    </row>
    <row r="1600" spans="1:34" ht="12" customHeight="1">
      <c r="A1600" s="160"/>
      <c r="B1600" s="155" t="str">
        <f t="array" ref="B1600">IF(LEN(A1600)=0,"",INDEX('Smelter Look-up'!$A:$A,MATCH($A1600,'Smelter Look-up'!$E:$E,0)))</f>
        <v/>
      </c>
      <c r="C1600" s="158" t="str">
        <f t="array" ref="C1600">IF(LEN(A1600)=0,"",INDEX('Smelter Look-up'!$C:$C,MATCH($A1600,'Smelter Look-up'!$E:$E,0)))</f>
        <v/>
      </c>
      <c r="D1600" s="155"/>
      <c r="E1600" s="155" t="str">
        <f ca="1">IF(ISERROR($V1600),"",OFFSET('Smelter Look-up'!$D$4,$V1600-4,0)&amp;"")</f>
        <v/>
      </c>
      <c r="F1600" s="155" t="str">
        <f ca="1">IF(ISERROR($V1600),"",OFFSET('Smelter Look-up'!$E$4,$V1600-4,0))</f>
        <v/>
      </c>
      <c r="G1600" s="155" t="str">
        <f ca="1">IF(C1600=$X$4,IF(ISERROR($V1600),"Enter smelter details","RMI"),IF(ISERROR($V1600),"",OFFSET('Smelter Look-up'!$F$4,$V1600-4,0)))</f>
        <v/>
      </c>
      <c r="H1600" s="156" t="str">
        <f ca="1">IF(ISERROR($V1600),"",OFFSET('Smelter Look-up'!$G$4,$V1600-4,0))</f>
        <v/>
      </c>
      <c r="I1600" s="157" t="str">
        <f ca="1">IF(ISERROR($V1600),"",OFFSET('Smelter Look-up'!$H$4,$V1600-4,0))</f>
        <v/>
      </c>
      <c r="J1600" s="157" t="str">
        <f ca="1">IF(ISERROR($V1600),"",OFFSET('Smelter Look-up'!$I$4,$V1600-4,0))</f>
        <v/>
      </c>
      <c r="K1600" s="158"/>
      <c r="L1600" s="158"/>
      <c r="M1600" s="158"/>
      <c r="N1600" s="158"/>
      <c r="O1600" s="158"/>
      <c r="P1600" s="157"/>
      <c r="Q1600" s="159"/>
      <c r="R1600" s="155" t="str">
        <f ca="1">IF(ISERROR($V1600),"",OFFSET('Smelter Look-up'!$C$4,$V1600-4,0)&amp;"")</f>
        <v/>
      </c>
      <c r="S1600" s="160" t="str">
        <f t="array" aca="1" ref="S1600" ca="1">IF(B1600="","",IF(ISERROR(MATCH($E1600,CL,0)),"Unknown",INDIRECT("'C'!$A$"&amp;MATCH($E1600,CL,0)+1)))</f>
        <v/>
      </c>
      <c r="T1600" s="160" t="str">
        <f t="array" aca="1" ref="T1600" ca="1">IF(B1600="","",IF(ISERROR(MATCH($J1600,SorP!$B$1:$B$6226,0)),"",INDIRECT("'SorP'!$A$"&amp;MATCH($S1600&amp;$J1600,SorP!C:C,0))))</f>
        <v/>
      </c>
      <c r="U1600" s="161"/>
      <c r="V1600" s="151" t="e">
        <f>IF(C1600="",NA(),IF(OR(C1600="Smelter not listed",C1600="Smelter not yet identified"),MATCH($B1600&amp;$D1600,'Smelter Look-up'!$J:$J,0),MATCH($B1600&amp;$C1600,'Smelter Look-up'!$J:$J,0)))</f>
        <v>#N/A</v>
      </c>
      <c r="W1600" s="134"/>
      <c r="X1600" s="134">
        <f t="shared" ca="1" si="18"/>
        <v>0</v>
      </c>
      <c r="Y1600" s="134"/>
      <c r="Z1600" s="134"/>
      <c r="AA1600" s="134"/>
      <c r="AB1600" s="162" t="str">
        <f t="shared" si="19"/>
        <v/>
      </c>
      <c r="AC1600" s="134"/>
      <c r="AD1600" s="134"/>
      <c r="AE1600" s="134"/>
      <c r="AF1600" s="134"/>
      <c r="AG1600" s="134"/>
      <c r="AH1600" s="134"/>
    </row>
    <row r="1601" spans="1:34" ht="12" customHeight="1">
      <c r="A1601" s="160"/>
      <c r="B1601" s="155" t="str">
        <f t="array" ref="B1601">IF(LEN(A1601)=0,"",INDEX('Smelter Look-up'!$A:$A,MATCH($A1601,'Smelter Look-up'!$E:$E,0)))</f>
        <v/>
      </c>
      <c r="C1601" s="158" t="str">
        <f t="array" ref="C1601">IF(LEN(A1601)=0,"",INDEX('Smelter Look-up'!$C:$C,MATCH($A1601,'Smelter Look-up'!$E:$E,0)))</f>
        <v/>
      </c>
      <c r="D1601" s="155"/>
      <c r="E1601" s="155" t="str">
        <f ca="1">IF(ISERROR($V1601),"",OFFSET('Smelter Look-up'!$D$4,$V1601-4,0)&amp;"")</f>
        <v/>
      </c>
      <c r="F1601" s="155" t="str">
        <f ca="1">IF(ISERROR($V1601),"",OFFSET('Smelter Look-up'!$E$4,$V1601-4,0))</f>
        <v/>
      </c>
      <c r="G1601" s="155" t="str">
        <f ca="1">IF(C1601=$X$4,IF(ISERROR($V1601),"Enter smelter details","RMI"),IF(ISERROR($V1601),"",OFFSET('Smelter Look-up'!$F$4,$V1601-4,0)))</f>
        <v/>
      </c>
      <c r="H1601" s="156" t="str">
        <f ca="1">IF(ISERROR($V1601),"",OFFSET('Smelter Look-up'!$G$4,$V1601-4,0))</f>
        <v/>
      </c>
      <c r="I1601" s="157" t="str">
        <f ca="1">IF(ISERROR($V1601),"",OFFSET('Smelter Look-up'!$H$4,$V1601-4,0))</f>
        <v/>
      </c>
      <c r="J1601" s="157" t="str">
        <f ca="1">IF(ISERROR($V1601),"",OFFSET('Smelter Look-up'!$I$4,$V1601-4,0))</f>
        <v/>
      </c>
      <c r="K1601" s="158"/>
      <c r="L1601" s="158"/>
      <c r="M1601" s="158"/>
      <c r="N1601" s="158"/>
      <c r="O1601" s="158"/>
      <c r="P1601" s="157"/>
      <c r="Q1601" s="159"/>
      <c r="R1601" s="155" t="str">
        <f ca="1">IF(ISERROR($V1601),"",OFFSET('Smelter Look-up'!$C$4,$V1601-4,0)&amp;"")</f>
        <v/>
      </c>
      <c r="S1601" s="160" t="str">
        <f t="array" aca="1" ref="S1601" ca="1">IF(B1601="","",IF(ISERROR(MATCH($E1601,CL,0)),"Unknown",INDIRECT("'C'!$A$"&amp;MATCH($E1601,CL,0)+1)))</f>
        <v/>
      </c>
      <c r="T1601" s="160" t="str">
        <f t="array" aca="1" ref="T1601" ca="1">IF(B1601="","",IF(ISERROR(MATCH($J1601,SorP!$B$1:$B$6226,0)),"",INDIRECT("'SorP'!$A$"&amp;MATCH($S1601&amp;$J1601,SorP!C:C,0))))</f>
        <v/>
      </c>
      <c r="U1601" s="161"/>
      <c r="V1601" s="151" t="e">
        <f>IF(C1601="",NA(),IF(OR(C1601="Smelter not listed",C1601="Smelter not yet identified"),MATCH($B1601&amp;$D1601,'Smelter Look-up'!$J:$J,0),MATCH($B1601&amp;$C1601,'Smelter Look-up'!$J:$J,0)))</f>
        <v>#N/A</v>
      </c>
      <c r="W1601" s="134"/>
      <c r="X1601" s="134">
        <f t="shared" ca="1" si="18"/>
        <v>0</v>
      </c>
      <c r="Y1601" s="134"/>
      <c r="Z1601" s="134"/>
      <c r="AA1601" s="134"/>
      <c r="AB1601" s="162" t="str">
        <f t="shared" si="19"/>
        <v/>
      </c>
      <c r="AC1601" s="134"/>
      <c r="AD1601" s="134"/>
      <c r="AE1601" s="134"/>
      <c r="AF1601" s="134"/>
      <c r="AG1601" s="134"/>
      <c r="AH1601" s="134"/>
    </row>
    <row r="1602" spans="1:34" ht="12" customHeight="1">
      <c r="A1602" s="160"/>
      <c r="B1602" s="155" t="str">
        <f t="array" ref="B1602">IF(LEN(A1602)=0,"",INDEX('Smelter Look-up'!$A:$A,MATCH($A1602,'Smelter Look-up'!$E:$E,0)))</f>
        <v/>
      </c>
      <c r="C1602" s="158" t="str">
        <f t="array" ref="C1602">IF(LEN(A1602)=0,"",INDEX('Smelter Look-up'!$C:$C,MATCH($A1602,'Smelter Look-up'!$E:$E,0)))</f>
        <v/>
      </c>
      <c r="D1602" s="155"/>
      <c r="E1602" s="155" t="str">
        <f ca="1">IF(ISERROR($V1602),"",OFFSET('Smelter Look-up'!$D$4,$V1602-4,0)&amp;"")</f>
        <v/>
      </c>
      <c r="F1602" s="155" t="str">
        <f ca="1">IF(ISERROR($V1602),"",OFFSET('Smelter Look-up'!$E$4,$V1602-4,0))</f>
        <v/>
      </c>
      <c r="G1602" s="155" t="str">
        <f ca="1">IF(C1602=$X$4,IF(ISERROR($V1602),"Enter smelter details","RMI"),IF(ISERROR($V1602),"",OFFSET('Smelter Look-up'!$F$4,$V1602-4,0)))</f>
        <v/>
      </c>
      <c r="H1602" s="156" t="str">
        <f ca="1">IF(ISERROR($V1602),"",OFFSET('Smelter Look-up'!$G$4,$V1602-4,0))</f>
        <v/>
      </c>
      <c r="I1602" s="157" t="str">
        <f ca="1">IF(ISERROR($V1602),"",OFFSET('Smelter Look-up'!$H$4,$V1602-4,0))</f>
        <v/>
      </c>
      <c r="J1602" s="157" t="str">
        <f ca="1">IF(ISERROR($V1602),"",OFFSET('Smelter Look-up'!$I$4,$V1602-4,0))</f>
        <v/>
      </c>
      <c r="K1602" s="158"/>
      <c r="L1602" s="158"/>
      <c r="M1602" s="158"/>
      <c r="N1602" s="158"/>
      <c r="O1602" s="158"/>
      <c r="P1602" s="157"/>
      <c r="Q1602" s="159"/>
      <c r="R1602" s="155" t="str">
        <f ca="1">IF(ISERROR($V1602),"",OFFSET('Smelter Look-up'!$C$4,$V1602-4,0)&amp;"")</f>
        <v/>
      </c>
      <c r="S1602" s="160" t="str">
        <f t="array" aca="1" ref="S1602" ca="1">IF(B1602="","",IF(ISERROR(MATCH($E1602,CL,0)),"Unknown",INDIRECT("'C'!$A$"&amp;MATCH($E1602,CL,0)+1)))</f>
        <v/>
      </c>
      <c r="T1602" s="160" t="str">
        <f t="array" aca="1" ref="T1602" ca="1">IF(B1602="","",IF(ISERROR(MATCH($J1602,SorP!$B$1:$B$6226,0)),"",INDIRECT("'SorP'!$A$"&amp;MATCH($S1602&amp;$J1602,SorP!C:C,0))))</f>
        <v/>
      </c>
      <c r="U1602" s="161"/>
      <c r="V1602" s="151" t="e">
        <f>IF(C1602="",NA(),IF(OR(C1602="Smelter not listed",C1602="Smelter not yet identified"),MATCH($B1602&amp;$D1602,'Smelter Look-up'!$J:$J,0),MATCH($B1602&amp;$C1602,'Smelter Look-up'!$J:$J,0)))</f>
        <v>#N/A</v>
      </c>
      <c r="W1602" s="134"/>
      <c r="X1602" s="134">
        <f t="shared" ca="1" si="18"/>
        <v>0</v>
      </c>
      <c r="Y1602" s="134"/>
      <c r="Z1602" s="134"/>
      <c r="AA1602" s="134"/>
      <c r="AB1602" s="162" t="str">
        <f t="shared" si="19"/>
        <v/>
      </c>
      <c r="AC1602" s="134"/>
      <c r="AD1602" s="134"/>
      <c r="AE1602" s="134"/>
      <c r="AF1602" s="134"/>
      <c r="AG1602" s="134"/>
      <c r="AH1602" s="134"/>
    </row>
    <row r="1603" spans="1:34" ht="12" customHeight="1">
      <c r="A1603" s="160"/>
      <c r="B1603" s="155" t="str">
        <f t="array" ref="B1603">IF(LEN(A1603)=0,"",INDEX('Smelter Look-up'!$A:$A,MATCH($A1603,'Smelter Look-up'!$E:$E,0)))</f>
        <v/>
      </c>
      <c r="C1603" s="158" t="str">
        <f t="array" ref="C1603">IF(LEN(A1603)=0,"",INDEX('Smelter Look-up'!$C:$C,MATCH($A1603,'Smelter Look-up'!$E:$E,0)))</f>
        <v/>
      </c>
      <c r="D1603" s="155"/>
      <c r="E1603" s="155" t="str">
        <f ca="1">IF(ISERROR($V1603),"",OFFSET('Smelter Look-up'!$D$4,$V1603-4,0)&amp;"")</f>
        <v/>
      </c>
      <c r="F1603" s="155" t="str">
        <f ca="1">IF(ISERROR($V1603),"",OFFSET('Smelter Look-up'!$E$4,$V1603-4,0))</f>
        <v/>
      </c>
      <c r="G1603" s="155" t="str">
        <f ca="1">IF(C1603=$X$4,IF(ISERROR($V1603),"Enter smelter details","RMI"),IF(ISERROR($V1603),"",OFFSET('Smelter Look-up'!$F$4,$V1603-4,0)))</f>
        <v/>
      </c>
      <c r="H1603" s="156" t="str">
        <f ca="1">IF(ISERROR($V1603),"",OFFSET('Smelter Look-up'!$G$4,$V1603-4,0))</f>
        <v/>
      </c>
      <c r="I1603" s="157" t="str">
        <f ca="1">IF(ISERROR($V1603),"",OFFSET('Smelter Look-up'!$H$4,$V1603-4,0))</f>
        <v/>
      </c>
      <c r="J1603" s="157" t="str">
        <f ca="1">IF(ISERROR($V1603),"",OFFSET('Smelter Look-up'!$I$4,$V1603-4,0))</f>
        <v/>
      </c>
      <c r="K1603" s="158"/>
      <c r="L1603" s="158"/>
      <c r="M1603" s="158"/>
      <c r="N1603" s="158"/>
      <c r="O1603" s="158"/>
      <c r="P1603" s="157"/>
      <c r="Q1603" s="159"/>
      <c r="R1603" s="155" t="str">
        <f ca="1">IF(ISERROR($V1603),"",OFFSET('Smelter Look-up'!$C$4,$V1603-4,0)&amp;"")</f>
        <v/>
      </c>
      <c r="S1603" s="160" t="str">
        <f t="array" aca="1" ref="S1603" ca="1">IF(B1603="","",IF(ISERROR(MATCH($E1603,CL,0)),"Unknown",INDIRECT("'C'!$A$"&amp;MATCH($E1603,CL,0)+1)))</f>
        <v/>
      </c>
      <c r="T1603" s="160" t="str">
        <f t="array" aca="1" ref="T1603" ca="1">IF(B1603="","",IF(ISERROR(MATCH($J1603,SorP!$B$1:$B$6226,0)),"",INDIRECT("'SorP'!$A$"&amp;MATCH($S1603&amp;$J1603,SorP!C:C,0))))</f>
        <v/>
      </c>
      <c r="U1603" s="161"/>
      <c r="V1603" s="151" t="e">
        <f>IF(C1603="",NA(),IF(OR(C1603="Smelter not listed",C1603="Smelter not yet identified"),MATCH($B1603&amp;$D1603,'Smelter Look-up'!$J:$J,0),MATCH($B1603&amp;$C1603,'Smelter Look-up'!$J:$J,0)))</f>
        <v>#N/A</v>
      </c>
      <c r="W1603" s="134"/>
      <c r="X1603" s="134">
        <f t="shared" ca="1" si="18"/>
        <v>0</v>
      </c>
      <c r="Y1603" s="134"/>
      <c r="Z1603" s="134"/>
      <c r="AA1603" s="134"/>
      <c r="AB1603" s="162" t="str">
        <f t="shared" si="19"/>
        <v/>
      </c>
      <c r="AC1603" s="134"/>
      <c r="AD1603" s="134"/>
      <c r="AE1603" s="134"/>
      <c r="AF1603" s="134"/>
      <c r="AG1603" s="134"/>
      <c r="AH1603" s="134"/>
    </row>
    <row r="1604" spans="1:34" ht="12" customHeight="1">
      <c r="A1604" s="160"/>
      <c r="B1604" s="155" t="str">
        <f t="array" ref="B1604">IF(LEN(A1604)=0,"",INDEX('Smelter Look-up'!$A:$A,MATCH($A1604,'Smelter Look-up'!$E:$E,0)))</f>
        <v/>
      </c>
      <c r="C1604" s="158" t="str">
        <f t="array" ref="C1604">IF(LEN(A1604)=0,"",INDEX('Smelter Look-up'!$C:$C,MATCH($A1604,'Smelter Look-up'!$E:$E,0)))</f>
        <v/>
      </c>
      <c r="D1604" s="155"/>
      <c r="E1604" s="155" t="str">
        <f ca="1">IF(ISERROR($V1604),"",OFFSET('Smelter Look-up'!$D$4,$V1604-4,0)&amp;"")</f>
        <v/>
      </c>
      <c r="F1604" s="155" t="str">
        <f ca="1">IF(ISERROR($V1604),"",OFFSET('Smelter Look-up'!$E$4,$V1604-4,0))</f>
        <v/>
      </c>
      <c r="G1604" s="155" t="str">
        <f ca="1">IF(C1604=$X$4,IF(ISERROR($V1604),"Enter smelter details","RMI"),IF(ISERROR($V1604),"",OFFSET('Smelter Look-up'!$F$4,$V1604-4,0)))</f>
        <v/>
      </c>
      <c r="H1604" s="156" t="str">
        <f ca="1">IF(ISERROR($V1604),"",OFFSET('Smelter Look-up'!$G$4,$V1604-4,0))</f>
        <v/>
      </c>
      <c r="I1604" s="157" t="str">
        <f ca="1">IF(ISERROR($V1604),"",OFFSET('Smelter Look-up'!$H$4,$V1604-4,0))</f>
        <v/>
      </c>
      <c r="J1604" s="157" t="str">
        <f ca="1">IF(ISERROR($V1604),"",OFFSET('Smelter Look-up'!$I$4,$V1604-4,0))</f>
        <v/>
      </c>
      <c r="K1604" s="158"/>
      <c r="L1604" s="158"/>
      <c r="M1604" s="158"/>
      <c r="N1604" s="158"/>
      <c r="O1604" s="158"/>
      <c r="P1604" s="157"/>
      <c r="Q1604" s="159"/>
      <c r="R1604" s="155" t="str">
        <f ca="1">IF(ISERROR($V1604),"",OFFSET('Smelter Look-up'!$C$4,$V1604-4,0)&amp;"")</f>
        <v/>
      </c>
      <c r="S1604" s="160" t="str">
        <f t="array" aca="1" ref="S1604" ca="1">IF(B1604="","",IF(ISERROR(MATCH($E1604,CL,0)),"Unknown",INDIRECT("'C'!$A$"&amp;MATCH($E1604,CL,0)+1)))</f>
        <v/>
      </c>
      <c r="T1604" s="160" t="str">
        <f t="array" aca="1" ref="T1604" ca="1">IF(B1604="","",IF(ISERROR(MATCH($J1604,SorP!$B$1:$B$6226,0)),"",INDIRECT("'SorP'!$A$"&amp;MATCH($S1604&amp;$J1604,SorP!C:C,0))))</f>
        <v/>
      </c>
      <c r="U1604" s="161"/>
      <c r="V1604" s="151" t="e">
        <f>IF(C1604="",NA(),IF(OR(C1604="Smelter not listed",C1604="Smelter not yet identified"),MATCH($B1604&amp;$D1604,'Smelter Look-up'!$J:$J,0),MATCH($B1604&amp;$C1604,'Smelter Look-up'!$J:$J,0)))</f>
        <v>#N/A</v>
      </c>
      <c r="W1604" s="134"/>
      <c r="X1604" s="134">
        <f t="shared" ca="1" si="18"/>
        <v>0</v>
      </c>
      <c r="Y1604" s="134"/>
      <c r="Z1604" s="134"/>
      <c r="AA1604" s="134"/>
      <c r="AB1604" s="162" t="str">
        <f t="shared" si="19"/>
        <v/>
      </c>
      <c r="AC1604" s="134"/>
      <c r="AD1604" s="134"/>
      <c r="AE1604" s="134"/>
      <c r="AF1604" s="134"/>
      <c r="AG1604" s="134"/>
      <c r="AH1604" s="134"/>
    </row>
    <row r="1605" spans="1:34" ht="12" customHeight="1">
      <c r="A1605" s="160"/>
      <c r="B1605" s="155" t="str">
        <f t="array" ref="B1605">IF(LEN(A1605)=0,"",INDEX('Smelter Look-up'!$A:$A,MATCH($A1605,'Smelter Look-up'!$E:$E,0)))</f>
        <v/>
      </c>
      <c r="C1605" s="158" t="str">
        <f t="array" ref="C1605">IF(LEN(A1605)=0,"",INDEX('Smelter Look-up'!$C:$C,MATCH($A1605,'Smelter Look-up'!$E:$E,0)))</f>
        <v/>
      </c>
      <c r="D1605" s="155"/>
      <c r="E1605" s="155" t="str">
        <f ca="1">IF(ISERROR($V1605),"",OFFSET('Smelter Look-up'!$D$4,$V1605-4,0)&amp;"")</f>
        <v/>
      </c>
      <c r="F1605" s="155" t="str">
        <f ca="1">IF(ISERROR($V1605),"",OFFSET('Smelter Look-up'!$E$4,$V1605-4,0))</f>
        <v/>
      </c>
      <c r="G1605" s="155" t="str">
        <f ca="1">IF(C1605=$X$4,IF(ISERROR($V1605),"Enter smelter details","RMI"),IF(ISERROR($V1605),"",OFFSET('Smelter Look-up'!$F$4,$V1605-4,0)))</f>
        <v/>
      </c>
      <c r="H1605" s="156" t="str">
        <f ca="1">IF(ISERROR($V1605),"",OFFSET('Smelter Look-up'!$G$4,$V1605-4,0))</f>
        <v/>
      </c>
      <c r="I1605" s="157" t="str">
        <f ca="1">IF(ISERROR($V1605),"",OFFSET('Smelter Look-up'!$H$4,$V1605-4,0))</f>
        <v/>
      </c>
      <c r="J1605" s="157" t="str">
        <f ca="1">IF(ISERROR($V1605),"",OFFSET('Smelter Look-up'!$I$4,$V1605-4,0))</f>
        <v/>
      </c>
      <c r="K1605" s="158"/>
      <c r="L1605" s="158"/>
      <c r="M1605" s="158"/>
      <c r="N1605" s="158"/>
      <c r="O1605" s="158"/>
      <c r="P1605" s="157"/>
      <c r="Q1605" s="159"/>
      <c r="R1605" s="155" t="str">
        <f ca="1">IF(ISERROR($V1605),"",OFFSET('Smelter Look-up'!$C$4,$V1605-4,0)&amp;"")</f>
        <v/>
      </c>
      <c r="S1605" s="160" t="str">
        <f t="array" aca="1" ref="S1605" ca="1">IF(B1605="","",IF(ISERROR(MATCH($E1605,CL,0)),"Unknown",INDIRECT("'C'!$A$"&amp;MATCH($E1605,CL,0)+1)))</f>
        <v/>
      </c>
      <c r="T1605" s="160" t="str">
        <f t="array" aca="1" ref="T1605" ca="1">IF(B1605="","",IF(ISERROR(MATCH($J1605,SorP!$B$1:$B$6226,0)),"",INDIRECT("'SorP'!$A$"&amp;MATCH($S1605&amp;$J1605,SorP!C:C,0))))</f>
        <v/>
      </c>
      <c r="U1605" s="161"/>
      <c r="V1605" s="151" t="e">
        <f>IF(C1605="",NA(),IF(OR(C1605="Smelter not listed",C1605="Smelter not yet identified"),MATCH($B1605&amp;$D1605,'Smelter Look-up'!$J:$J,0),MATCH($B1605&amp;$C1605,'Smelter Look-up'!$J:$J,0)))</f>
        <v>#N/A</v>
      </c>
      <c r="W1605" s="134"/>
      <c r="X1605" s="134">
        <f t="shared" ca="1" si="18"/>
        <v>0</v>
      </c>
      <c r="Y1605" s="134"/>
      <c r="Z1605" s="134"/>
      <c r="AA1605" s="134"/>
      <c r="AB1605" s="162" t="str">
        <f t="shared" si="19"/>
        <v/>
      </c>
      <c r="AC1605" s="134"/>
      <c r="AD1605" s="134"/>
      <c r="AE1605" s="134"/>
      <c r="AF1605" s="134"/>
      <c r="AG1605" s="134"/>
      <c r="AH1605" s="134"/>
    </row>
    <row r="1606" spans="1:34" ht="12" customHeight="1">
      <c r="A1606" s="160"/>
      <c r="B1606" s="155" t="str">
        <f t="array" ref="B1606">IF(LEN(A1606)=0,"",INDEX('Smelter Look-up'!$A:$A,MATCH($A1606,'Smelter Look-up'!$E:$E,0)))</f>
        <v/>
      </c>
      <c r="C1606" s="158" t="str">
        <f t="array" ref="C1606">IF(LEN(A1606)=0,"",INDEX('Smelter Look-up'!$C:$C,MATCH($A1606,'Smelter Look-up'!$E:$E,0)))</f>
        <v/>
      </c>
      <c r="D1606" s="155"/>
      <c r="E1606" s="155" t="str">
        <f ca="1">IF(ISERROR($V1606),"",OFFSET('Smelter Look-up'!$D$4,$V1606-4,0)&amp;"")</f>
        <v/>
      </c>
      <c r="F1606" s="155" t="str">
        <f ca="1">IF(ISERROR($V1606),"",OFFSET('Smelter Look-up'!$E$4,$V1606-4,0))</f>
        <v/>
      </c>
      <c r="G1606" s="155" t="str">
        <f ca="1">IF(C1606=$X$4,IF(ISERROR($V1606),"Enter smelter details","RMI"),IF(ISERROR($V1606),"",OFFSET('Smelter Look-up'!$F$4,$V1606-4,0)))</f>
        <v/>
      </c>
      <c r="H1606" s="156" t="str">
        <f ca="1">IF(ISERROR($V1606),"",OFFSET('Smelter Look-up'!$G$4,$V1606-4,0))</f>
        <v/>
      </c>
      <c r="I1606" s="157" t="str">
        <f ca="1">IF(ISERROR($V1606),"",OFFSET('Smelter Look-up'!$H$4,$V1606-4,0))</f>
        <v/>
      </c>
      <c r="J1606" s="157" t="str">
        <f ca="1">IF(ISERROR($V1606),"",OFFSET('Smelter Look-up'!$I$4,$V1606-4,0))</f>
        <v/>
      </c>
      <c r="K1606" s="158"/>
      <c r="L1606" s="158"/>
      <c r="M1606" s="158"/>
      <c r="N1606" s="158"/>
      <c r="O1606" s="158"/>
      <c r="P1606" s="157"/>
      <c r="Q1606" s="159"/>
      <c r="R1606" s="155" t="str">
        <f ca="1">IF(ISERROR($V1606),"",OFFSET('Smelter Look-up'!$C$4,$V1606-4,0)&amp;"")</f>
        <v/>
      </c>
      <c r="S1606" s="160" t="str">
        <f t="array" aca="1" ref="S1606" ca="1">IF(B1606="","",IF(ISERROR(MATCH($E1606,CL,0)),"Unknown",INDIRECT("'C'!$A$"&amp;MATCH($E1606,CL,0)+1)))</f>
        <v/>
      </c>
      <c r="T1606" s="160" t="str">
        <f t="array" aca="1" ref="T1606" ca="1">IF(B1606="","",IF(ISERROR(MATCH($J1606,SorP!$B$1:$B$6226,0)),"",INDIRECT("'SorP'!$A$"&amp;MATCH($S1606&amp;$J1606,SorP!C:C,0))))</f>
        <v/>
      </c>
      <c r="U1606" s="161"/>
      <c r="V1606" s="151" t="e">
        <f>IF(C1606="",NA(),IF(OR(C1606="Smelter not listed",C1606="Smelter not yet identified"),MATCH($B1606&amp;$D1606,'Smelter Look-up'!$J:$J,0),MATCH($B1606&amp;$C1606,'Smelter Look-up'!$J:$J,0)))</f>
        <v>#N/A</v>
      </c>
      <c r="W1606" s="134"/>
      <c r="X1606" s="134">
        <f t="shared" ca="1" si="18"/>
        <v>0</v>
      </c>
      <c r="Y1606" s="134"/>
      <c r="Z1606" s="134"/>
      <c r="AA1606" s="134"/>
      <c r="AB1606" s="162" t="str">
        <f t="shared" si="19"/>
        <v/>
      </c>
      <c r="AC1606" s="134"/>
      <c r="AD1606" s="134"/>
      <c r="AE1606" s="134"/>
      <c r="AF1606" s="134"/>
      <c r="AG1606" s="134"/>
      <c r="AH1606" s="134"/>
    </row>
    <row r="1607" spans="1:34" ht="12" customHeight="1">
      <c r="A1607" s="160"/>
      <c r="B1607" s="155" t="str">
        <f t="array" ref="B1607">IF(LEN(A1607)=0,"",INDEX('Smelter Look-up'!$A:$A,MATCH($A1607,'Smelter Look-up'!$E:$E,0)))</f>
        <v/>
      </c>
      <c r="C1607" s="158" t="str">
        <f t="array" ref="C1607">IF(LEN(A1607)=0,"",INDEX('Smelter Look-up'!$C:$C,MATCH($A1607,'Smelter Look-up'!$E:$E,0)))</f>
        <v/>
      </c>
      <c r="D1607" s="155"/>
      <c r="E1607" s="155" t="str">
        <f ca="1">IF(ISERROR($V1607),"",OFFSET('Smelter Look-up'!$D$4,$V1607-4,0)&amp;"")</f>
        <v/>
      </c>
      <c r="F1607" s="155" t="str">
        <f ca="1">IF(ISERROR($V1607),"",OFFSET('Smelter Look-up'!$E$4,$V1607-4,0))</f>
        <v/>
      </c>
      <c r="G1607" s="155" t="str">
        <f ca="1">IF(C1607=$X$4,IF(ISERROR($V1607),"Enter smelter details","RMI"),IF(ISERROR($V1607),"",OFFSET('Smelter Look-up'!$F$4,$V1607-4,0)))</f>
        <v/>
      </c>
      <c r="H1607" s="156" t="str">
        <f ca="1">IF(ISERROR($V1607),"",OFFSET('Smelter Look-up'!$G$4,$V1607-4,0))</f>
        <v/>
      </c>
      <c r="I1607" s="157" t="str">
        <f ca="1">IF(ISERROR($V1607),"",OFFSET('Smelter Look-up'!$H$4,$V1607-4,0))</f>
        <v/>
      </c>
      <c r="J1607" s="157" t="str">
        <f ca="1">IF(ISERROR($V1607),"",OFFSET('Smelter Look-up'!$I$4,$V1607-4,0))</f>
        <v/>
      </c>
      <c r="K1607" s="158"/>
      <c r="L1607" s="158"/>
      <c r="M1607" s="158"/>
      <c r="N1607" s="158"/>
      <c r="O1607" s="158"/>
      <c r="P1607" s="157"/>
      <c r="Q1607" s="159"/>
      <c r="R1607" s="155" t="str">
        <f ca="1">IF(ISERROR($V1607),"",OFFSET('Smelter Look-up'!$C$4,$V1607-4,0)&amp;"")</f>
        <v/>
      </c>
      <c r="S1607" s="160" t="str">
        <f t="array" aca="1" ref="S1607" ca="1">IF(B1607="","",IF(ISERROR(MATCH($E1607,CL,0)),"Unknown",INDIRECT("'C'!$A$"&amp;MATCH($E1607,CL,0)+1)))</f>
        <v/>
      </c>
      <c r="T1607" s="160" t="str">
        <f t="array" aca="1" ref="T1607" ca="1">IF(B1607="","",IF(ISERROR(MATCH($J1607,SorP!$B$1:$B$6226,0)),"",INDIRECT("'SorP'!$A$"&amp;MATCH($S1607&amp;$J1607,SorP!C:C,0))))</f>
        <v/>
      </c>
      <c r="U1607" s="161"/>
      <c r="V1607" s="151" t="e">
        <f>IF(C1607="",NA(),IF(OR(C1607="Smelter not listed",C1607="Smelter not yet identified"),MATCH($B1607&amp;$D1607,'Smelter Look-up'!$J:$J,0),MATCH($B1607&amp;$C1607,'Smelter Look-up'!$J:$J,0)))</f>
        <v>#N/A</v>
      </c>
      <c r="W1607" s="134"/>
      <c r="X1607" s="134">
        <f t="shared" ca="1" si="18"/>
        <v>0</v>
      </c>
      <c r="Y1607" s="134"/>
      <c r="Z1607" s="134"/>
      <c r="AA1607" s="134"/>
      <c r="AB1607" s="162" t="str">
        <f t="shared" si="19"/>
        <v/>
      </c>
      <c r="AC1607" s="134"/>
      <c r="AD1607" s="134"/>
      <c r="AE1607" s="134"/>
      <c r="AF1607" s="134"/>
      <c r="AG1607" s="134"/>
      <c r="AH1607" s="134"/>
    </row>
    <row r="1608" spans="1:34" ht="12" customHeight="1">
      <c r="A1608" s="160"/>
      <c r="B1608" s="155" t="str">
        <f t="array" ref="B1608">IF(LEN(A1608)=0,"",INDEX('Smelter Look-up'!$A:$A,MATCH($A1608,'Smelter Look-up'!$E:$E,0)))</f>
        <v/>
      </c>
      <c r="C1608" s="158" t="str">
        <f t="array" ref="C1608">IF(LEN(A1608)=0,"",INDEX('Smelter Look-up'!$C:$C,MATCH($A1608,'Smelter Look-up'!$E:$E,0)))</f>
        <v/>
      </c>
      <c r="D1608" s="155"/>
      <c r="E1608" s="155" t="str">
        <f ca="1">IF(ISERROR($V1608),"",OFFSET('Smelter Look-up'!$D$4,$V1608-4,0)&amp;"")</f>
        <v/>
      </c>
      <c r="F1608" s="155" t="str">
        <f ca="1">IF(ISERROR($V1608),"",OFFSET('Smelter Look-up'!$E$4,$V1608-4,0))</f>
        <v/>
      </c>
      <c r="G1608" s="155" t="str">
        <f ca="1">IF(C1608=$X$4,IF(ISERROR($V1608),"Enter smelter details","RMI"),IF(ISERROR($V1608),"",OFFSET('Smelter Look-up'!$F$4,$V1608-4,0)))</f>
        <v/>
      </c>
      <c r="H1608" s="156" t="str">
        <f ca="1">IF(ISERROR($V1608),"",OFFSET('Smelter Look-up'!$G$4,$V1608-4,0))</f>
        <v/>
      </c>
      <c r="I1608" s="157" t="str">
        <f ca="1">IF(ISERROR($V1608),"",OFFSET('Smelter Look-up'!$H$4,$V1608-4,0))</f>
        <v/>
      </c>
      <c r="J1608" s="157" t="str">
        <f ca="1">IF(ISERROR($V1608),"",OFFSET('Smelter Look-up'!$I$4,$V1608-4,0))</f>
        <v/>
      </c>
      <c r="K1608" s="158"/>
      <c r="L1608" s="158"/>
      <c r="M1608" s="158"/>
      <c r="N1608" s="158"/>
      <c r="O1608" s="158"/>
      <c r="P1608" s="157"/>
      <c r="Q1608" s="159"/>
      <c r="R1608" s="155" t="str">
        <f ca="1">IF(ISERROR($V1608),"",OFFSET('Smelter Look-up'!$C$4,$V1608-4,0)&amp;"")</f>
        <v/>
      </c>
      <c r="S1608" s="160" t="str">
        <f t="array" aca="1" ref="S1608" ca="1">IF(B1608="","",IF(ISERROR(MATCH($E1608,CL,0)),"Unknown",INDIRECT("'C'!$A$"&amp;MATCH($E1608,CL,0)+1)))</f>
        <v/>
      </c>
      <c r="T1608" s="160" t="str">
        <f t="array" aca="1" ref="T1608" ca="1">IF(B1608="","",IF(ISERROR(MATCH($J1608,SorP!$B$1:$B$6226,0)),"",INDIRECT("'SorP'!$A$"&amp;MATCH($S1608&amp;$J1608,SorP!C:C,0))))</f>
        <v/>
      </c>
      <c r="U1608" s="161"/>
      <c r="V1608" s="151" t="e">
        <f>IF(C1608="",NA(),IF(OR(C1608="Smelter not listed",C1608="Smelter not yet identified"),MATCH($B1608&amp;$D1608,'Smelter Look-up'!$J:$J,0),MATCH($B1608&amp;$C1608,'Smelter Look-up'!$J:$J,0)))</f>
        <v>#N/A</v>
      </c>
      <c r="W1608" s="134"/>
      <c r="X1608" s="134">
        <f t="shared" ca="1" si="18"/>
        <v>0</v>
      </c>
      <c r="Y1608" s="134"/>
      <c r="Z1608" s="134"/>
      <c r="AA1608" s="134"/>
      <c r="AB1608" s="162" t="str">
        <f t="shared" si="19"/>
        <v/>
      </c>
      <c r="AC1608" s="134"/>
      <c r="AD1608" s="134"/>
      <c r="AE1608" s="134"/>
      <c r="AF1608" s="134"/>
      <c r="AG1608" s="134"/>
      <c r="AH1608" s="134"/>
    </row>
    <row r="1609" spans="1:34" ht="12" customHeight="1">
      <c r="A1609" s="160"/>
      <c r="B1609" s="155" t="str">
        <f t="array" ref="B1609">IF(LEN(A1609)=0,"",INDEX('Smelter Look-up'!$A:$A,MATCH($A1609,'Smelter Look-up'!$E:$E,0)))</f>
        <v/>
      </c>
      <c r="C1609" s="158" t="str">
        <f t="array" ref="C1609">IF(LEN(A1609)=0,"",INDEX('Smelter Look-up'!$C:$C,MATCH($A1609,'Smelter Look-up'!$E:$E,0)))</f>
        <v/>
      </c>
      <c r="D1609" s="155"/>
      <c r="E1609" s="155" t="str">
        <f ca="1">IF(ISERROR($V1609),"",OFFSET('Smelter Look-up'!$D$4,$V1609-4,0)&amp;"")</f>
        <v/>
      </c>
      <c r="F1609" s="155" t="str">
        <f ca="1">IF(ISERROR($V1609),"",OFFSET('Smelter Look-up'!$E$4,$V1609-4,0))</f>
        <v/>
      </c>
      <c r="G1609" s="155" t="str">
        <f ca="1">IF(C1609=$X$4,IF(ISERROR($V1609),"Enter smelter details","RMI"),IF(ISERROR($V1609),"",OFFSET('Smelter Look-up'!$F$4,$V1609-4,0)))</f>
        <v/>
      </c>
      <c r="H1609" s="156" t="str">
        <f ca="1">IF(ISERROR($V1609),"",OFFSET('Smelter Look-up'!$G$4,$V1609-4,0))</f>
        <v/>
      </c>
      <c r="I1609" s="157" t="str">
        <f ca="1">IF(ISERROR($V1609),"",OFFSET('Smelter Look-up'!$H$4,$V1609-4,0))</f>
        <v/>
      </c>
      <c r="J1609" s="157" t="str">
        <f ca="1">IF(ISERROR($V1609),"",OFFSET('Smelter Look-up'!$I$4,$V1609-4,0))</f>
        <v/>
      </c>
      <c r="K1609" s="158"/>
      <c r="L1609" s="158"/>
      <c r="M1609" s="158"/>
      <c r="N1609" s="158"/>
      <c r="O1609" s="158"/>
      <c r="P1609" s="157"/>
      <c r="Q1609" s="159"/>
      <c r="R1609" s="155" t="str">
        <f ca="1">IF(ISERROR($V1609),"",OFFSET('Smelter Look-up'!$C$4,$V1609-4,0)&amp;"")</f>
        <v/>
      </c>
      <c r="S1609" s="160" t="str">
        <f t="array" aca="1" ref="S1609" ca="1">IF(B1609="","",IF(ISERROR(MATCH($E1609,CL,0)),"Unknown",INDIRECT("'C'!$A$"&amp;MATCH($E1609,CL,0)+1)))</f>
        <v/>
      </c>
      <c r="T1609" s="160" t="str">
        <f t="array" aca="1" ref="T1609" ca="1">IF(B1609="","",IF(ISERROR(MATCH($J1609,SorP!$B$1:$B$6226,0)),"",INDIRECT("'SorP'!$A$"&amp;MATCH($S1609&amp;$J1609,SorP!C:C,0))))</f>
        <v/>
      </c>
      <c r="U1609" s="161"/>
      <c r="V1609" s="151" t="e">
        <f>IF(C1609="",NA(),IF(OR(C1609="Smelter not listed",C1609="Smelter not yet identified"),MATCH($B1609&amp;$D1609,'Smelter Look-up'!$J:$J,0),MATCH($B1609&amp;$C1609,'Smelter Look-up'!$J:$J,0)))</f>
        <v>#N/A</v>
      </c>
      <c r="W1609" s="134"/>
      <c r="X1609" s="134">
        <f t="shared" ca="1" si="18"/>
        <v>0</v>
      </c>
      <c r="Y1609" s="134"/>
      <c r="Z1609" s="134"/>
      <c r="AA1609" s="134"/>
      <c r="AB1609" s="162" t="str">
        <f t="shared" si="19"/>
        <v/>
      </c>
      <c r="AC1609" s="134"/>
      <c r="AD1609" s="134"/>
      <c r="AE1609" s="134"/>
      <c r="AF1609" s="134"/>
      <c r="AG1609" s="134"/>
      <c r="AH1609" s="134"/>
    </row>
    <row r="1610" spans="1:34" ht="12" customHeight="1">
      <c r="A1610" s="160"/>
      <c r="B1610" s="155" t="str">
        <f t="array" ref="B1610">IF(LEN(A1610)=0,"",INDEX('Smelter Look-up'!$A:$A,MATCH($A1610,'Smelter Look-up'!$E:$E,0)))</f>
        <v/>
      </c>
      <c r="C1610" s="158" t="str">
        <f t="array" ref="C1610">IF(LEN(A1610)=0,"",INDEX('Smelter Look-up'!$C:$C,MATCH($A1610,'Smelter Look-up'!$E:$E,0)))</f>
        <v/>
      </c>
      <c r="D1610" s="155"/>
      <c r="E1610" s="155" t="str">
        <f ca="1">IF(ISERROR($V1610),"",OFFSET('Smelter Look-up'!$D$4,$V1610-4,0)&amp;"")</f>
        <v/>
      </c>
      <c r="F1610" s="155" t="str">
        <f ca="1">IF(ISERROR($V1610),"",OFFSET('Smelter Look-up'!$E$4,$V1610-4,0))</f>
        <v/>
      </c>
      <c r="G1610" s="155" t="str">
        <f ca="1">IF(C1610=$X$4,IF(ISERROR($V1610),"Enter smelter details","RMI"),IF(ISERROR($V1610),"",OFFSET('Smelter Look-up'!$F$4,$V1610-4,0)))</f>
        <v/>
      </c>
      <c r="H1610" s="156" t="str">
        <f ca="1">IF(ISERROR($V1610),"",OFFSET('Smelter Look-up'!$G$4,$V1610-4,0))</f>
        <v/>
      </c>
      <c r="I1610" s="157" t="str">
        <f ca="1">IF(ISERROR($V1610),"",OFFSET('Smelter Look-up'!$H$4,$V1610-4,0))</f>
        <v/>
      </c>
      <c r="J1610" s="157" t="str">
        <f ca="1">IF(ISERROR($V1610),"",OFFSET('Smelter Look-up'!$I$4,$V1610-4,0))</f>
        <v/>
      </c>
      <c r="K1610" s="158"/>
      <c r="L1610" s="158"/>
      <c r="M1610" s="158"/>
      <c r="N1610" s="158"/>
      <c r="O1610" s="158"/>
      <c r="P1610" s="157"/>
      <c r="Q1610" s="159"/>
      <c r="R1610" s="155" t="str">
        <f ca="1">IF(ISERROR($V1610),"",OFFSET('Smelter Look-up'!$C$4,$V1610-4,0)&amp;"")</f>
        <v/>
      </c>
      <c r="S1610" s="160" t="str">
        <f t="array" aca="1" ref="S1610" ca="1">IF(B1610="","",IF(ISERROR(MATCH($E1610,CL,0)),"Unknown",INDIRECT("'C'!$A$"&amp;MATCH($E1610,CL,0)+1)))</f>
        <v/>
      </c>
      <c r="T1610" s="160" t="str">
        <f t="array" aca="1" ref="T1610" ca="1">IF(B1610="","",IF(ISERROR(MATCH($J1610,SorP!$B$1:$B$6226,0)),"",INDIRECT("'SorP'!$A$"&amp;MATCH($S1610&amp;$J1610,SorP!C:C,0))))</f>
        <v/>
      </c>
      <c r="U1610" s="161"/>
      <c r="V1610" s="151" t="e">
        <f>IF(C1610="",NA(),IF(OR(C1610="Smelter not listed",C1610="Smelter not yet identified"),MATCH($B1610&amp;$D1610,'Smelter Look-up'!$J:$J,0),MATCH($B1610&amp;$C1610,'Smelter Look-up'!$J:$J,0)))</f>
        <v>#N/A</v>
      </c>
      <c r="W1610" s="134"/>
      <c r="X1610" s="134">
        <f t="shared" ca="1" si="18"/>
        <v>0</v>
      </c>
      <c r="Y1610" s="134"/>
      <c r="Z1610" s="134"/>
      <c r="AA1610" s="134"/>
      <c r="AB1610" s="162" t="str">
        <f t="shared" si="19"/>
        <v/>
      </c>
      <c r="AC1610" s="134"/>
      <c r="AD1610" s="134"/>
      <c r="AE1610" s="134"/>
      <c r="AF1610" s="134"/>
      <c r="AG1610" s="134"/>
      <c r="AH1610" s="134"/>
    </row>
    <row r="1611" spans="1:34" ht="12" customHeight="1">
      <c r="A1611" s="160"/>
      <c r="B1611" s="155" t="str">
        <f t="array" ref="B1611">IF(LEN(A1611)=0,"",INDEX('Smelter Look-up'!$A:$A,MATCH($A1611,'Smelter Look-up'!$E:$E,0)))</f>
        <v/>
      </c>
      <c r="C1611" s="158" t="str">
        <f t="array" ref="C1611">IF(LEN(A1611)=0,"",INDEX('Smelter Look-up'!$C:$C,MATCH($A1611,'Smelter Look-up'!$E:$E,0)))</f>
        <v/>
      </c>
      <c r="D1611" s="155"/>
      <c r="E1611" s="155" t="str">
        <f ca="1">IF(ISERROR($V1611),"",OFFSET('Smelter Look-up'!$D$4,$V1611-4,0)&amp;"")</f>
        <v/>
      </c>
      <c r="F1611" s="155" t="str">
        <f ca="1">IF(ISERROR($V1611),"",OFFSET('Smelter Look-up'!$E$4,$V1611-4,0))</f>
        <v/>
      </c>
      <c r="G1611" s="155" t="str">
        <f ca="1">IF(C1611=$X$4,IF(ISERROR($V1611),"Enter smelter details","RMI"),IF(ISERROR($V1611),"",OFFSET('Smelter Look-up'!$F$4,$V1611-4,0)))</f>
        <v/>
      </c>
      <c r="H1611" s="156" t="str">
        <f ca="1">IF(ISERROR($V1611),"",OFFSET('Smelter Look-up'!$G$4,$V1611-4,0))</f>
        <v/>
      </c>
      <c r="I1611" s="157" t="str">
        <f ca="1">IF(ISERROR($V1611),"",OFFSET('Smelter Look-up'!$H$4,$V1611-4,0))</f>
        <v/>
      </c>
      <c r="J1611" s="157" t="str">
        <f ca="1">IF(ISERROR($V1611),"",OFFSET('Smelter Look-up'!$I$4,$V1611-4,0))</f>
        <v/>
      </c>
      <c r="K1611" s="158"/>
      <c r="L1611" s="158"/>
      <c r="M1611" s="158"/>
      <c r="N1611" s="158"/>
      <c r="O1611" s="158"/>
      <c r="P1611" s="157"/>
      <c r="Q1611" s="159"/>
      <c r="R1611" s="155" t="str">
        <f ca="1">IF(ISERROR($V1611),"",OFFSET('Smelter Look-up'!$C$4,$V1611-4,0)&amp;"")</f>
        <v/>
      </c>
      <c r="S1611" s="160" t="str">
        <f t="array" aca="1" ref="S1611" ca="1">IF(B1611="","",IF(ISERROR(MATCH($E1611,CL,0)),"Unknown",INDIRECT("'C'!$A$"&amp;MATCH($E1611,CL,0)+1)))</f>
        <v/>
      </c>
      <c r="T1611" s="160" t="str">
        <f t="array" aca="1" ref="T1611" ca="1">IF(B1611="","",IF(ISERROR(MATCH($J1611,SorP!$B$1:$B$6226,0)),"",INDIRECT("'SorP'!$A$"&amp;MATCH($S1611&amp;$J1611,SorP!C:C,0))))</f>
        <v/>
      </c>
      <c r="U1611" s="161"/>
      <c r="V1611" s="151" t="e">
        <f>IF(C1611="",NA(),IF(OR(C1611="Smelter not listed",C1611="Smelter not yet identified"),MATCH($B1611&amp;$D1611,'Smelter Look-up'!$J:$J,0),MATCH($B1611&amp;$C1611,'Smelter Look-up'!$J:$J,0)))</f>
        <v>#N/A</v>
      </c>
      <c r="W1611" s="134"/>
      <c r="X1611" s="134">
        <f t="shared" ca="1" si="18"/>
        <v>0</v>
      </c>
      <c r="Y1611" s="134"/>
      <c r="Z1611" s="134"/>
      <c r="AA1611" s="134"/>
      <c r="AB1611" s="162" t="str">
        <f t="shared" si="19"/>
        <v/>
      </c>
      <c r="AC1611" s="134"/>
      <c r="AD1611" s="134"/>
      <c r="AE1611" s="134"/>
      <c r="AF1611" s="134"/>
      <c r="AG1611" s="134"/>
      <c r="AH1611" s="134"/>
    </row>
    <row r="1612" spans="1:34" ht="12" customHeight="1">
      <c r="A1612" s="160"/>
      <c r="B1612" s="155" t="str">
        <f t="array" ref="B1612">IF(LEN(A1612)=0,"",INDEX('Smelter Look-up'!$A:$A,MATCH($A1612,'Smelter Look-up'!$E:$E,0)))</f>
        <v/>
      </c>
      <c r="C1612" s="158" t="str">
        <f t="array" ref="C1612">IF(LEN(A1612)=0,"",INDEX('Smelter Look-up'!$C:$C,MATCH($A1612,'Smelter Look-up'!$E:$E,0)))</f>
        <v/>
      </c>
      <c r="D1612" s="155"/>
      <c r="E1612" s="155" t="str">
        <f ca="1">IF(ISERROR($V1612),"",OFFSET('Smelter Look-up'!$D$4,$V1612-4,0)&amp;"")</f>
        <v/>
      </c>
      <c r="F1612" s="155" t="str">
        <f ca="1">IF(ISERROR($V1612),"",OFFSET('Smelter Look-up'!$E$4,$V1612-4,0))</f>
        <v/>
      </c>
      <c r="G1612" s="155" t="str">
        <f ca="1">IF(C1612=$X$4,IF(ISERROR($V1612),"Enter smelter details","RMI"),IF(ISERROR($V1612),"",OFFSET('Smelter Look-up'!$F$4,$V1612-4,0)))</f>
        <v/>
      </c>
      <c r="H1612" s="156" t="str">
        <f ca="1">IF(ISERROR($V1612),"",OFFSET('Smelter Look-up'!$G$4,$V1612-4,0))</f>
        <v/>
      </c>
      <c r="I1612" s="157" t="str">
        <f ca="1">IF(ISERROR($V1612),"",OFFSET('Smelter Look-up'!$H$4,$V1612-4,0))</f>
        <v/>
      </c>
      <c r="J1612" s="157" t="str">
        <f ca="1">IF(ISERROR($V1612),"",OFFSET('Smelter Look-up'!$I$4,$V1612-4,0))</f>
        <v/>
      </c>
      <c r="K1612" s="158"/>
      <c r="L1612" s="158"/>
      <c r="M1612" s="158"/>
      <c r="N1612" s="158"/>
      <c r="O1612" s="158"/>
      <c r="P1612" s="157"/>
      <c r="Q1612" s="159"/>
      <c r="R1612" s="155" t="str">
        <f ca="1">IF(ISERROR($V1612),"",OFFSET('Smelter Look-up'!$C$4,$V1612-4,0)&amp;"")</f>
        <v/>
      </c>
      <c r="S1612" s="160" t="str">
        <f t="array" aca="1" ref="S1612" ca="1">IF(B1612="","",IF(ISERROR(MATCH($E1612,CL,0)),"Unknown",INDIRECT("'C'!$A$"&amp;MATCH($E1612,CL,0)+1)))</f>
        <v/>
      </c>
      <c r="T1612" s="160" t="str">
        <f t="array" aca="1" ref="T1612" ca="1">IF(B1612="","",IF(ISERROR(MATCH($J1612,SorP!$B$1:$B$6226,0)),"",INDIRECT("'SorP'!$A$"&amp;MATCH($S1612&amp;$J1612,SorP!C:C,0))))</f>
        <v/>
      </c>
      <c r="U1612" s="161"/>
      <c r="V1612" s="151" t="e">
        <f>IF(C1612="",NA(),IF(OR(C1612="Smelter not listed",C1612="Smelter not yet identified"),MATCH($B1612&amp;$D1612,'Smelter Look-up'!$J:$J,0),MATCH($B1612&amp;$C1612,'Smelter Look-up'!$J:$J,0)))</f>
        <v>#N/A</v>
      </c>
      <c r="W1612" s="134"/>
      <c r="X1612" s="134">
        <f t="shared" ca="1" si="18"/>
        <v>0</v>
      </c>
      <c r="Y1612" s="134"/>
      <c r="Z1612" s="134"/>
      <c r="AA1612" s="134"/>
      <c r="AB1612" s="162" t="str">
        <f t="shared" si="19"/>
        <v/>
      </c>
      <c r="AC1612" s="134"/>
      <c r="AD1612" s="134"/>
      <c r="AE1612" s="134"/>
      <c r="AF1612" s="134"/>
      <c r="AG1612" s="134"/>
      <c r="AH1612" s="134"/>
    </row>
    <row r="1613" spans="1:34" ht="12" customHeight="1">
      <c r="A1613" s="160"/>
      <c r="B1613" s="155" t="str">
        <f t="array" ref="B1613">IF(LEN(A1613)=0,"",INDEX('Smelter Look-up'!$A:$A,MATCH($A1613,'Smelter Look-up'!$E:$E,0)))</f>
        <v/>
      </c>
      <c r="C1613" s="158" t="str">
        <f t="array" ref="C1613">IF(LEN(A1613)=0,"",INDEX('Smelter Look-up'!$C:$C,MATCH($A1613,'Smelter Look-up'!$E:$E,0)))</f>
        <v/>
      </c>
      <c r="D1613" s="155"/>
      <c r="E1613" s="155" t="str">
        <f ca="1">IF(ISERROR($V1613),"",OFFSET('Smelter Look-up'!$D$4,$V1613-4,0)&amp;"")</f>
        <v/>
      </c>
      <c r="F1613" s="155" t="str">
        <f ca="1">IF(ISERROR($V1613),"",OFFSET('Smelter Look-up'!$E$4,$V1613-4,0))</f>
        <v/>
      </c>
      <c r="G1613" s="155" t="str">
        <f ca="1">IF(C1613=$X$4,IF(ISERROR($V1613),"Enter smelter details","RMI"),IF(ISERROR($V1613),"",OFFSET('Smelter Look-up'!$F$4,$V1613-4,0)))</f>
        <v/>
      </c>
      <c r="H1613" s="156" t="str">
        <f ca="1">IF(ISERROR($V1613),"",OFFSET('Smelter Look-up'!$G$4,$V1613-4,0))</f>
        <v/>
      </c>
      <c r="I1613" s="157" t="str">
        <f ca="1">IF(ISERROR($V1613),"",OFFSET('Smelter Look-up'!$H$4,$V1613-4,0))</f>
        <v/>
      </c>
      <c r="J1613" s="157" t="str">
        <f ca="1">IF(ISERROR($V1613),"",OFFSET('Smelter Look-up'!$I$4,$V1613-4,0))</f>
        <v/>
      </c>
      <c r="K1613" s="158"/>
      <c r="L1613" s="158"/>
      <c r="M1613" s="158"/>
      <c r="N1613" s="158"/>
      <c r="O1613" s="158"/>
      <c r="P1613" s="157"/>
      <c r="Q1613" s="159"/>
      <c r="R1613" s="155" t="str">
        <f ca="1">IF(ISERROR($V1613),"",OFFSET('Smelter Look-up'!$C$4,$V1613-4,0)&amp;"")</f>
        <v/>
      </c>
      <c r="S1613" s="160" t="str">
        <f t="array" aca="1" ref="S1613" ca="1">IF(B1613="","",IF(ISERROR(MATCH($E1613,CL,0)),"Unknown",INDIRECT("'C'!$A$"&amp;MATCH($E1613,CL,0)+1)))</f>
        <v/>
      </c>
      <c r="T1613" s="160" t="str">
        <f t="array" aca="1" ref="T1613" ca="1">IF(B1613="","",IF(ISERROR(MATCH($J1613,SorP!$B$1:$B$6226,0)),"",INDIRECT("'SorP'!$A$"&amp;MATCH($S1613&amp;$J1613,SorP!C:C,0))))</f>
        <v/>
      </c>
      <c r="U1613" s="161"/>
      <c r="V1613" s="151" t="e">
        <f>IF(C1613="",NA(),IF(OR(C1613="Smelter not listed",C1613="Smelter not yet identified"),MATCH($B1613&amp;$D1613,'Smelter Look-up'!$J:$J,0),MATCH($B1613&amp;$C1613,'Smelter Look-up'!$J:$J,0)))</f>
        <v>#N/A</v>
      </c>
      <c r="W1613" s="134"/>
      <c r="X1613" s="134">
        <f t="shared" ca="1" si="18"/>
        <v>0</v>
      </c>
      <c r="Y1613" s="134"/>
      <c r="Z1613" s="134"/>
      <c r="AA1613" s="134"/>
      <c r="AB1613" s="162" t="str">
        <f t="shared" si="19"/>
        <v/>
      </c>
      <c r="AC1613" s="134"/>
      <c r="AD1613" s="134"/>
      <c r="AE1613" s="134"/>
      <c r="AF1613" s="134"/>
      <c r="AG1613" s="134"/>
      <c r="AH1613" s="134"/>
    </row>
    <row r="1614" spans="1:34" ht="12" customHeight="1">
      <c r="A1614" s="160"/>
      <c r="B1614" s="155" t="str">
        <f t="array" ref="B1614">IF(LEN(A1614)=0,"",INDEX('Smelter Look-up'!$A:$A,MATCH($A1614,'Smelter Look-up'!$E:$E,0)))</f>
        <v/>
      </c>
      <c r="C1614" s="158" t="str">
        <f t="array" ref="C1614">IF(LEN(A1614)=0,"",INDEX('Smelter Look-up'!$C:$C,MATCH($A1614,'Smelter Look-up'!$E:$E,0)))</f>
        <v/>
      </c>
      <c r="D1614" s="155"/>
      <c r="E1614" s="155" t="str">
        <f ca="1">IF(ISERROR($V1614),"",OFFSET('Smelter Look-up'!$D$4,$V1614-4,0)&amp;"")</f>
        <v/>
      </c>
      <c r="F1614" s="155" t="str">
        <f ca="1">IF(ISERROR($V1614),"",OFFSET('Smelter Look-up'!$E$4,$V1614-4,0))</f>
        <v/>
      </c>
      <c r="G1614" s="155" t="str">
        <f ca="1">IF(C1614=$X$4,IF(ISERROR($V1614),"Enter smelter details","RMI"),IF(ISERROR($V1614),"",OFFSET('Smelter Look-up'!$F$4,$V1614-4,0)))</f>
        <v/>
      </c>
      <c r="H1614" s="156" t="str">
        <f ca="1">IF(ISERROR($V1614),"",OFFSET('Smelter Look-up'!$G$4,$V1614-4,0))</f>
        <v/>
      </c>
      <c r="I1614" s="157" t="str">
        <f ca="1">IF(ISERROR($V1614),"",OFFSET('Smelter Look-up'!$H$4,$V1614-4,0))</f>
        <v/>
      </c>
      <c r="J1614" s="157" t="str">
        <f ca="1">IF(ISERROR($V1614),"",OFFSET('Smelter Look-up'!$I$4,$V1614-4,0))</f>
        <v/>
      </c>
      <c r="K1614" s="158"/>
      <c r="L1614" s="158"/>
      <c r="M1614" s="158"/>
      <c r="N1614" s="158"/>
      <c r="O1614" s="158"/>
      <c r="P1614" s="157"/>
      <c r="Q1614" s="159"/>
      <c r="R1614" s="155" t="str">
        <f ca="1">IF(ISERROR($V1614),"",OFFSET('Smelter Look-up'!$C$4,$V1614-4,0)&amp;"")</f>
        <v/>
      </c>
      <c r="S1614" s="160" t="str">
        <f t="array" aca="1" ref="S1614" ca="1">IF(B1614="","",IF(ISERROR(MATCH($E1614,CL,0)),"Unknown",INDIRECT("'C'!$A$"&amp;MATCH($E1614,CL,0)+1)))</f>
        <v/>
      </c>
      <c r="T1614" s="160" t="str">
        <f t="array" aca="1" ref="T1614" ca="1">IF(B1614="","",IF(ISERROR(MATCH($J1614,SorP!$B$1:$B$6226,0)),"",INDIRECT("'SorP'!$A$"&amp;MATCH($S1614&amp;$J1614,SorP!C:C,0))))</f>
        <v/>
      </c>
      <c r="U1614" s="161"/>
      <c r="V1614" s="151" t="e">
        <f>IF(C1614="",NA(),IF(OR(C1614="Smelter not listed",C1614="Smelter not yet identified"),MATCH($B1614&amp;$D1614,'Smelter Look-up'!$J:$J,0),MATCH($B1614&amp;$C1614,'Smelter Look-up'!$J:$J,0)))</f>
        <v>#N/A</v>
      </c>
      <c r="W1614" s="134"/>
      <c r="X1614" s="134">
        <f t="shared" ca="1" si="18"/>
        <v>0</v>
      </c>
      <c r="Y1614" s="134"/>
      <c r="Z1614" s="134"/>
      <c r="AA1614" s="134"/>
      <c r="AB1614" s="162" t="str">
        <f t="shared" si="19"/>
        <v/>
      </c>
      <c r="AC1614" s="134"/>
      <c r="AD1614" s="134"/>
      <c r="AE1614" s="134"/>
      <c r="AF1614" s="134"/>
      <c r="AG1614" s="134"/>
      <c r="AH1614" s="134"/>
    </row>
    <row r="1615" spans="1:34" ht="12" customHeight="1">
      <c r="A1615" s="160"/>
      <c r="B1615" s="155" t="str">
        <f t="array" ref="B1615">IF(LEN(A1615)=0,"",INDEX('Smelter Look-up'!$A:$A,MATCH($A1615,'Smelter Look-up'!$E:$E,0)))</f>
        <v/>
      </c>
      <c r="C1615" s="158" t="str">
        <f t="array" ref="C1615">IF(LEN(A1615)=0,"",INDEX('Smelter Look-up'!$C:$C,MATCH($A1615,'Smelter Look-up'!$E:$E,0)))</f>
        <v/>
      </c>
      <c r="D1615" s="155"/>
      <c r="E1615" s="155" t="str">
        <f ca="1">IF(ISERROR($V1615),"",OFFSET('Smelter Look-up'!$D$4,$V1615-4,0)&amp;"")</f>
        <v/>
      </c>
      <c r="F1615" s="155" t="str">
        <f ca="1">IF(ISERROR($V1615),"",OFFSET('Smelter Look-up'!$E$4,$V1615-4,0))</f>
        <v/>
      </c>
      <c r="G1615" s="155" t="str">
        <f ca="1">IF(C1615=$X$4,IF(ISERROR($V1615),"Enter smelter details","RMI"),IF(ISERROR($V1615),"",OFFSET('Smelter Look-up'!$F$4,$V1615-4,0)))</f>
        <v/>
      </c>
      <c r="H1615" s="156" t="str">
        <f ca="1">IF(ISERROR($V1615),"",OFFSET('Smelter Look-up'!$G$4,$V1615-4,0))</f>
        <v/>
      </c>
      <c r="I1615" s="157" t="str">
        <f ca="1">IF(ISERROR($V1615),"",OFFSET('Smelter Look-up'!$H$4,$V1615-4,0))</f>
        <v/>
      </c>
      <c r="J1615" s="157" t="str">
        <f ca="1">IF(ISERROR($V1615),"",OFFSET('Smelter Look-up'!$I$4,$V1615-4,0))</f>
        <v/>
      </c>
      <c r="K1615" s="158"/>
      <c r="L1615" s="158"/>
      <c r="M1615" s="158"/>
      <c r="N1615" s="158"/>
      <c r="O1615" s="158"/>
      <c r="P1615" s="157"/>
      <c r="Q1615" s="159"/>
      <c r="R1615" s="155" t="str">
        <f ca="1">IF(ISERROR($V1615),"",OFFSET('Smelter Look-up'!$C$4,$V1615-4,0)&amp;"")</f>
        <v/>
      </c>
      <c r="S1615" s="160" t="str">
        <f t="array" aca="1" ref="S1615" ca="1">IF(B1615="","",IF(ISERROR(MATCH($E1615,CL,0)),"Unknown",INDIRECT("'C'!$A$"&amp;MATCH($E1615,CL,0)+1)))</f>
        <v/>
      </c>
      <c r="T1615" s="160" t="str">
        <f t="array" aca="1" ref="T1615" ca="1">IF(B1615="","",IF(ISERROR(MATCH($J1615,SorP!$B$1:$B$6226,0)),"",INDIRECT("'SorP'!$A$"&amp;MATCH($S1615&amp;$J1615,SorP!C:C,0))))</f>
        <v/>
      </c>
      <c r="U1615" s="161"/>
      <c r="V1615" s="151" t="e">
        <f>IF(C1615="",NA(),IF(OR(C1615="Smelter not listed",C1615="Smelter not yet identified"),MATCH($B1615&amp;$D1615,'Smelter Look-up'!$J:$J,0),MATCH($B1615&amp;$C1615,'Smelter Look-up'!$J:$J,0)))</f>
        <v>#N/A</v>
      </c>
      <c r="W1615" s="134"/>
      <c r="X1615" s="134">
        <f t="shared" ca="1" si="18"/>
        <v>0</v>
      </c>
      <c r="Y1615" s="134"/>
      <c r="Z1615" s="134"/>
      <c r="AA1615" s="134"/>
      <c r="AB1615" s="162" t="str">
        <f t="shared" si="19"/>
        <v/>
      </c>
      <c r="AC1615" s="134"/>
      <c r="AD1615" s="134"/>
      <c r="AE1615" s="134"/>
      <c r="AF1615" s="134"/>
      <c r="AG1615" s="134"/>
      <c r="AH1615" s="134"/>
    </row>
    <row r="1616" spans="1:34" ht="12" customHeight="1">
      <c r="A1616" s="160"/>
      <c r="B1616" s="155" t="str">
        <f t="array" ref="B1616">IF(LEN(A1616)=0,"",INDEX('Smelter Look-up'!$A:$A,MATCH($A1616,'Smelter Look-up'!$E:$E,0)))</f>
        <v/>
      </c>
      <c r="C1616" s="158" t="str">
        <f t="array" ref="C1616">IF(LEN(A1616)=0,"",INDEX('Smelter Look-up'!$C:$C,MATCH($A1616,'Smelter Look-up'!$E:$E,0)))</f>
        <v/>
      </c>
      <c r="D1616" s="155"/>
      <c r="E1616" s="155" t="str">
        <f ca="1">IF(ISERROR($V1616),"",OFFSET('Smelter Look-up'!$D$4,$V1616-4,0)&amp;"")</f>
        <v/>
      </c>
      <c r="F1616" s="155" t="str">
        <f ca="1">IF(ISERROR($V1616),"",OFFSET('Smelter Look-up'!$E$4,$V1616-4,0))</f>
        <v/>
      </c>
      <c r="G1616" s="155" t="str">
        <f ca="1">IF(C1616=$X$4,IF(ISERROR($V1616),"Enter smelter details","RMI"),IF(ISERROR($V1616),"",OFFSET('Smelter Look-up'!$F$4,$V1616-4,0)))</f>
        <v/>
      </c>
      <c r="H1616" s="156" t="str">
        <f ca="1">IF(ISERROR($V1616),"",OFFSET('Smelter Look-up'!$G$4,$V1616-4,0))</f>
        <v/>
      </c>
      <c r="I1616" s="157" t="str">
        <f ca="1">IF(ISERROR($V1616),"",OFFSET('Smelter Look-up'!$H$4,$V1616-4,0))</f>
        <v/>
      </c>
      <c r="J1616" s="157" t="str">
        <f ca="1">IF(ISERROR($V1616),"",OFFSET('Smelter Look-up'!$I$4,$V1616-4,0))</f>
        <v/>
      </c>
      <c r="K1616" s="158"/>
      <c r="L1616" s="158"/>
      <c r="M1616" s="158"/>
      <c r="N1616" s="158"/>
      <c r="O1616" s="158"/>
      <c r="P1616" s="157"/>
      <c r="Q1616" s="159"/>
      <c r="R1616" s="155" t="str">
        <f ca="1">IF(ISERROR($V1616),"",OFFSET('Smelter Look-up'!$C$4,$V1616-4,0)&amp;"")</f>
        <v/>
      </c>
      <c r="S1616" s="160" t="str">
        <f t="array" aca="1" ref="S1616" ca="1">IF(B1616="","",IF(ISERROR(MATCH($E1616,CL,0)),"Unknown",INDIRECT("'C'!$A$"&amp;MATCH($E1616,CL,0)+1)))</f>
        <v/>
      </c>
      <c r="T1616" s="160" t="str">
        <f t="array" aca="1" ref="T1616" ca="1">IF(B1616="","",IF(ISERROR(MATCH($J1616,SorP!$B$1:$B$6226,0)),"",INDIRECT("'SorP'!$A$"&amp;MATCH($S1616&amp;$J1616,SorP!C:C,0))))</f>
        <v/>
      </c>
      <c r="U1616" s="161"/>
      <c r="V1616" s="151" t="e">
        <f>IF(C1616="",NA(),IF(OR(C1616="Smelter not listed",C1616="Smelter not yet identified"),MATCH($B1616&amp;$D1616,'Smelter Look-up'!$J:$J,0),MATCH($B1616&amp;$C1616,'Smelter Look-up'!$J:$J,0)))</f>
        <v>#N/A</v>
      </c>
      <c r="W1616" s="134"/>
      <c r="X1616" s="134">
        <f t="shared" ca="1" si="18"/>
        <v>0</v>
      </c>
      <c r="Y1616" s="134"/>
      <c r="Z1616" s="134"/>
      <c r="AA1616" s="134"/>
      <c r="AB1616" s="162" t="str">
        <f t="shared" si="19"/>
        <v/>
      </c>
      <c r="AC1616" s="134"/>
      <c r="AD1616" s="134"/>
      <c r="AE1616" s="134"/>
      <c r="AF1616" s="134"/>
      <c r="AG1616" s="134"/>
      <c r="AH1616" s="134"/>
    </row>
    <row r="1617" spans="1:34" ht="12" customHeight="1">
      <c r="A1617" s="160"/>
      <c r="B1617" s="155" t="str">
        <f t="array" ref="B1617">IF(LEN(A1617)=0,"",INDEX('Smelter Look-up'!$A:$A,MATCH($A1617,'Smelter Look-up'!$E:$E,0)))</f>
        <v/>
      </c>
      <c r="C1617" s="158" t="str">
        <f t="array" ref="C1617">IF(LEN(A1617)=0,"",INDEX('Smelter Look-up'!$C:$C,MATCH($A1617,'Smelter Look-up'!$E:$E,0)))</f>
        <v/>
      </c>
      <c r="D1617" s="155"/>
      <c r="E1617" s="155" t="str">
        <f ca="1">IF(ISERROR($V1617),"",OFFSET('Smelter Look-up'!$D$4,$V1617-4,0)&amp;"")</f>
        <v/>
      </c>
      <c r="F1617" s="155" t="str">
        <f ca="1">IF(ISERROR($V1617),"",OFFSET('Smelter Look-up'!$E$4,$V1617-4,0))</f>
        <v/>
      </c>
      <c r="G1617" s="155" t="str">
        <f ca="1">IF(C1617=$X$4,IF(ISERROR($V1617),"Enter smelter details","RMI"),IF(ISERROR($V1617),"",OFFSET('Smelter Look-up'!$F$4,$V1617-4,0)))</f>
        <v/>
      </c>
      <c r="H1617" s="156" t="str">
        <f ca="1">IF(ISERROR($V1617),"",OFFSET('Smelter Look-up'!$G$4,$V1617-4,0))</f>
        <v/>
      </c>
      <c r="I1617" s="157" t="str">
        <f ca="1">IF(ISERROR($V1617),"",OFFSET('Smelter Look-up'!$H$4,$V1617-4,0))</f>
        <v/>
      </c>
      <c r="J1617" s="157" t="str">
        <f ca="1">IF(ISERROR($V1617),"",OFFSET('Smelter Look-up'!$I$4,$V1617-4,0))</f>
        <v/>
      </c>
      <c r="K1617" s="158"/>
      <c r="L1617" s="158"/>
      <c r="M1617" s="158"/>
      <c r="N1617" s="158"/>
      <c r="O1617" s="158"/>
      <c r="P1617" s="157"/>
      <c r="Q1617" s="159"/>
      <c r="R1617" s="155" t="str">
        <f ca="1">IF(ISERROR($V1617),"",OFFSET('Smelter Look-up'!$C$4,$V1617-4,0)&amp;"")</f>
        <v/>
      </c>
      <c r="S1617" s="160" t="str">
        <f t="array" aca="1" ref="S1617" ca="1">IF(B1617="","",IF(ISERROR(MATCH($E1617,CL,0)),"Unknown",INDIRECT("'C'!$A$"&amp;MATCH($E1617,CL,0)+1)))</f>
        <v/>
      </c>
      <c r="T1617" s="160" t="str">
        <f t="array" aca="1" ref="T1617" ca="1">IF(B1617="","",IF(ISERROR(MATCH($J1617,SorP!$B$1:$B$6226,0)),"",INDIRECT("'SorP'!$A$"&amp;MATCH($S1617&amp;$J1617,SorP!C:C,0))))</f>
        <v/>
      </c>
      <c r="U1617" s="161"/>
      <c r="V1617" s="151" t="e">
        <f>IF(C1617="",NA(),IF(OR(C1617="Smelter not listed",C1617="Smelter not yet identified"),MATCH($B1617&amp;$D1617,'Smelter Look-up'!$J:$J,0),MATCH($B1617&amp;$C1617,'Smelter Look-up'!$J:$J,0)))</f>
        <v>#N/A</v>
      </c>
      <c r="W1617" s="134"/>
      <c r="X1617" s="134">
        <f t="shared" ca="1" si="18"/>
        <v>0</v>
      </c>
      <c r="Y1617" s="134"/>
      <c r="Z1617" s="134"/>
      <c r="AA1617" s="134"/>
      <c r="AB1617" s="162" t="str">
        <f t="shared" si="19"/>
        <v/>
      </c>
      <c r="AC1617" s="134"/>
      <c r="AD1617" s="134"/>
      <c r="AE1617" s="134"/>
      <c r="AF1617" s="134"/>
      <c r="AG1617" s="134"/>
      <c r="AH1617" s="134"/>
    </row>
    <row r="1618" spans="1:34" ht="12" customHeight="1">
      <c r="A1618" s="160"/>
      <c r="B1618" s="155" t="str">
        <f t="array" ref="B1618">IF(LEN(A1618)=0,"",INDEX('Smelter Look-up'!$A:$A,MATCH($A1618,'Smelter Look-up'!$E:$E,0)))</f>
        <v/>
      </c>
      <c r="C1618" s="158" t="str">
        <f t="array" ref="C1618">IF(LEN(A1618)=0,"",INDEX('Smelter Look-up'!$C:$C,MATCH($A1618,'Smelter Look-up'!$E:$E,0)))</f>
        <v/>
      </c>
      <c r="D1618" s="155"/>
      <c r="E1618" s="155" t="str">
        <f ca="1">IF(ISERROR($V1618),"",OFFSET('Smelter Look-up'!$D$4,$V1618-4,0)&amp;"")</f>
        <v/>
      </c>
      <c r="F1618" s="155" t="str">
        <f ca="1">IF(ISERROR($V1618),"",OFFSET('Smelter Look-up'!$E$4,$V1618-4,0))</f>
        <v/>
      </c>
      <c r="G1618" s="155" t="str">
        <f ca="1">IF(C1618=$X$4,IF(ISERROR($V1618),"Enter smelter details","RMI"),IF(ISERROR($V1618),"",OFFSET('Smelter Look-up'!$F$4,$V1618-4,0)))</f>
        <v/>
      </c>
      <c r="H1618" s="156" t="str">
        <f ca="1">IF(ISERROR($V1618),"",OFFSET('Smelter Look-up'!$G$4,$V1618-4,0))</f>
        <v/>
      </c>
      <c r="I1618" s="157" t="str">
        <f ca="1">IF(ISERROR($V1618),"",OFFSET('Smelter Look-up'!$H$4,$V1618-4,0))</f>
        <v/>
      </c>
      <c r="J1618" s="157" t="str">
        <f ca="1">IF(ISERROR($V1618),"",OFFSET('Smelter Look-up'!$I$4,$V1618-4,0))</f>
        <v/>
      </c>
      <c r="K1618" s="158"/>
      <c r="L1618" s="158"/>
      <c r="M1618" s="158"/>
      <c r="N1618" s="158"/>
      <c r="O1618" s="158"/>
      <c r="P1618" s="157"/>
      <c r="Q1618" s="159"/>
      <c r="R1618" s="155" t="str">
        <f ca="1">IF(ISERROR($V1618),"",OFFSET('Smelter Look-up'!$C$4,$V1618-4,0)&amp;"")</f>
        <v/>
      </c>
      <c r="S1618" s="160" t="str">
        <f t="array" aca="1" ref="S1618" ca="1">IF(B1618="","",IF(ISERROR(MATCH($E1618,CL,0)),"Unknown",INDIRECT("'C'!$A$"&amp;MATCH($E1618,CL,0)+1)))</f>
        <v/>
      </c>
      <c r="T1618" s="160" t="str">
        <f t="array" aca="1" ref="T1618" ca="1">IF(B1618="","",IF(ISERROR(MATCH($J1618,SorP!$B$1:$B$6226,0)),"",INDIRECT("'SorP'!$A$"&amp;MATCH($S1618&amp;$J1618,SorP!C:C,0))))</f>
        <v/>
      </c>
      <c r="U1618" s="161"/>
      <c r="V1618" s="151" t="e">
        <f>IF(C1618="",NA(),IF(OR(C1618="Smelter not listed",C1618="Smelter not yet identified"),MATCH($B1618&amp;$D1618,'Smelter Look-up'!$J:$J,0),MATCH($B1618&amp;$C1618,'Smelter Look-up'!$J:$J,0)))</f>
        <v>#N/A</v>
      </c>
      <c r="W1618" s="134"/>
      <c r="X1618" s="134">
        <f t="shared" ca="1" si="18"/>
        <v>0</v>
      </c>
      <c r="Y1618" s="134"/>
      <c r="Z1618" s="134"/>
      <c r="AA1618" s="134"/>
      <c r="AB1618" s="162" t="str">
        <f t="shared" si="19"/>
        <v/>
      </c>
      <c r="AC1618" s="134"/>
      <c r="AD1618" s="134"/>
      <c r="AE1618" s="134"/>
      <c r="AF1618" s="134"/>
      <c r="AG1618" s="134"/>
      <c r="AH1618" s="134"/>
    </row>
    <row r="1619" spans="1:34" ht="12" customHeight="1">
      <c r="A1619" s="160"/>
      <c r="B1619" s="155" t="str">
        <f t="array" ref="B1619">IF(LEN(A1619)=0,"",INDEX('Smelter Look-up'!$A:$A,MATCH($A1619,'Smelter Look-up'!$E:$E,0)))</f>
        <v/>
      </c>
      <c r="C1619" s="158" t="str">
        <f t="array" ref="C1619">IF(LEN(A1619)=0,"",INDEX('Smelter Look-up'!$C:$C,MATCH($A1619,'Smelter Look-up'!$E:$E,0)))</f>
        <v/>
      </c>
      <c r="D1619" s="155"/>
      <c r="E1619" s="155" t="str">
        <f ca="1">IF(ISERROR($V1619),"",OFFSET('Smelter Look-up'!$D$4,$V1619-4,0)&amp;"")</f>
        <v/>
      </c>
      <c r="F1619" s="155" t="str">
        <f ca="1">IF(ISERROR($V1619),"",OFFSET('Smelter Look-up'!$E$4,$V1619-4,0))</f>
        <v/>
      </c>
      <c r="G1619" s="155" t="str">
        <f ca="1">IF(C1619=$X$4,IF(ISERROR($V1619),"Enter smelter details","RMI"),IF(ISERROR($V1619),"",OFFSET('Smelter Look-up'!$F$4,$V1619-4,0)))</f>
        <v/>
      </c>
      <c r="H1619" s="156" t="str">
        <f ca="1">IF(ISERROR($V1619),"",OFFSET('Smelter Look-up'!$G$4,$V1619-4,0))</f>
        <v/>
      </c>
      <c r="I1619" s="157" t="str">
        <f ca="1">IF(ISERROR($V1619),"",OFFSET('Smelter Look-up'!$H$4,$V1619-4,0))</f>
        <v/>
      </c>
      <c r="J1619" s="157" t="str">
        <f ca="1">IF(ISERROR($V1619),"",OFFSET('Smelter Look-up'!$I$4,$V1619-4,0))</f>
        <v/>
      </c>
      <c r="K1619" s="158"/>
      <c r="L1619" s="158"/>
      <c r="M1619" s="158"/>
      <c r="N1619" s="158"/>
      <c r="O1619" s="158"/>
      <c r="P1619" s="157"/>
      <c r="Q1619" s="159"/>
      <c r="R1619" s="155" t="str">
        <f ca="1">IF(ISERROR($V1619),"",OFFSET('Smelter Look-up'!$C$4,$V1619-4,0)&amp;"")</f>
        <v/>
      </c>
      <c r="S1619" s="160" t="str">
        <f t="array" aca="1" ref="S1619" ca="1">IF(B1619="","",IF(ISERROR(MATCH($E1619,CL,0)),"Unknown",INDIRECT("'C'!$A$"&amp;MATCH($E1619,CL,0)+1)))</f>
        <v/>
      </c>
      <c r="T1619" s="160" t="str">
        <f t="array" aca="1" ref="T1619" ca="1">IF(B1619="","",IF(ISERROR(MATCH($J1619,SorP!$B$1:$B$6226,0)),"",INDIRECT("'SorP'!$A$"&amp;MATCH($S1619&amp;$J1619,SorP!C:C,0))))</f>
        <v/>
      </c>
      <c r="U1619" s="161"/>
      <c r="V1619" s="151" t="e">
        <f>IF(C1619="",NA(),IF(OR(C1619="Smelter not listed",C1619="Smelter not yet identified"),MATCH($B1619&amp;$D1619,'Smelter Look-up'!$J:$J,0),MATCH($B1619&amp;$C1619,'Smelter Look-up'!$J:$J,0)))</f>
        <v>#N/A</v>
      </c>
      <c r="W1619" s="134"/>
      <c r="X1619" s="134">
        <f t="shared" ca="1" si="18"/>
        <v>0</v>
      </c>
      <c r="Y1619" s="134"/>
      <c r="Z1619" s="134"/>
      <c r="AA1619" s="134"/>
      <c r="AB1619" s="162" t="str">
        <f t="shared" si="19"/>
        <v/>
      </c>
      <c r="AC1619" s="134"/>
      <c r="AD1619" s="134"/>
      <c r="AE1619" s="134"/>
      <c r="AF1619" s="134"/>
      <c r="AG1619" s="134"/>
      <c r="AH1619" s="134"/>
    </row>
    <row r="1620" spans="1:34" ht="12" customHeight="1">
      <c r="A1620" s="160"/>
      <c r="B1620" s="155" t="str">
        <f t="array" ref="B1620">IF(LEN(A1620)=0,"",INDEX('Smelter Look-up'!$A:$A,MATCH($A1620,'Smelter Look-up'!$E:$E,0)))</f>
        <v/>
      </c>
      <c r="C1620" s="158" t="str">
        <f t="array" ref="C1620">IF(LEN(A1620)=0,"",INDEX('Smelter Look-up'!$C:$C,MATCH($A1620,'Smelter Look-up'!$E:$E,0)))</f>
        <v/>
      </c>
      <c r="D1620" s="155"/>
      <c r="E1620" s="155" t="str">
        <f ca="1">IF(ISERROR($V1620),"",OFFSET('Smelter Look-up'!$D$4,$V1620-4,0)&amp;"")</f>
        <v/>
      </c>
      <c r="F1620" s="155" t="str">
        <f ca="1">IF(ISERROR($V1620),"",OFFSET('Smelter Look-up'!$E$4,$V1620-4,0))</f>
        <v/>
      </c>
      <c r="G1620" s="155" t="str">
        <f ca="1">IF(C1620=$X$4,IF(ISERROR($V1620),"Enter smelter details","RMI"),IF(ISERROR($V1620),"",OFFSET('Smelter Look-up'!$F$4,$V1620-4,0)))</f>
        <v/>
      </c>
      <c r="H1620" s="156" t="str">
        <f ca="1">IF(ISERROR($V1620),"",OFFSET('Smelter Look-up'!$G$4,$V1620-4,0))</f>
        <v/>
      </c>
      <c r="I1620" s="157" t="str">
        <f ca="1">IF(ISERROR($V1620),"",OFFSET('Smelter Look-up'!$H$4,$V1620-4,0))</f>
        <v/>
      </c>
      <c r="J1620" s="157" t="str">
        <f ca="1">IF(ISERROR($V1620),"",OFFSET('Smelter Look-up'!$I$4,$V1620-4,0))</f>
        <v/>
      </c>
      <c r="K1620" s="158"/>
      <c r="L1620" s="158"/>
      <c r="M1620" s="158"/>
      <c r="N1620" s="158"/>
      <c r="O1620" s="158"/>
      <c r="P1620" s="157"/>
      <c r="Q1620" s="159"/>
      <c r="R1620" s="155" t="str">
        <f ca="1">IF(ISERROR($V1620),"",OFFSET('Smelter Look-up'!$C$4,$V1620-4,0)&amp;"")</f>
        <v/>
      </c>
      <c r="S1620" s="160" t="str">
        <f t="array" aca="1" ref="S1620" ca="1">IF(B1620="","",IF(ISERROR(MATCH($E1620,CL,0)),"Unknown",INDIRECT("'C'!$A$"&amp;MATCH($E1620,CL,0)+1)))</f>
        <v/>
      </c>
      <c r="T1620" s="160" t="str">
        <f t="array" aca="1" ref="T1620" ca="1">IF(B1620="","",IF(ISERROR(MATCH($J1620,SorP!$B$1:$B$6226,0)),"",INDIRECT("'SorP'!$A$"&amp;MATCH($S1620&amp;$J1620,SorP!C:C,0))))</f>
        <v/>
      </c>
      <c r="U1620" s="161"/>
      <c r="V1620" s="151" t="e">
        <f>IF(C1620="",NA(),IF(OR(C1620="Smelter not listed",C1620="Smelter not yet identified"),MATCH($B1620&amp;$D1620,'Smelter Look-up'!$J:$J,0),MATCH($B1620&amp;$C1620,'Smelter Look-up'!$J:$J,0)))</f>
        <v>#N/A</v>
      </c>
      <c r="W1620" s="134"/>
      <c r="X1620" s="134">
        <f t="shared" ca="1" si="18"/>
        <v>0</v>
      </c>
      <c r="Y1620" s="134"/>
      <c r="Z1620" s="134"/>
      <c r="AA1620" s="134"/>
      <c r="AB1620" s="162" t="str">
        <f t="shared" si="19"/>
        <v/>
      </c>
      <c r="AC1620" s="134"/>
      <c r="AD1620" s="134"/>
      <c r="AE1620" s="134"/>
      <c r="AF1620" s="134"/>
      <c r="AG1620" s="134"/>
      <c r="AH1620" s="134"/>
    </row>
    <row r="1621" spans="1:34" ht="12" customHeight="1">
      <c r="A1621" s="160"/>
      <c r="B1621" s="155" t="str">
        <f t="array" ref="B1621">IF(LEN(A1621)=0,"",INDEX('Smelter Look-up'!$A:$A,MATCH($A1621,'Smelter Look-up'!$E:$E,0)))</f>
        <v/>
      </c>
      <c r="C1621" s="158" t="str">
        <f t="array" ref="C1621">IF(LEN(A1621)=0,"",INDEX('Smelter Look-up'!$C:$C,MATCH($A1621,'Smelter Look-up'!$E:$E,0)))</f>
        <v/>
      </c>
      <c r="D1621" s="155"/>
      <c r="E1621" s="155" t="str">
        <f ca="1">IF(ISERROR($V1621),"",OFFSET('Smelter Look-up'!$D$4,$V1621-4,0)&amp;"")</f>
        <v/>
      </c>
      <c r="F1621" s="155" t="str">
        <f ca="1">IF(ISERROR($V1621),"",OFFSET('Smelter Look-up'!$E$4,$V1621-4,0))</f>
        <v/>
      </c>
      <c r="G1621" s="155" t="str">
        <f ca="1">IF(C1621=$X$4,IF(ISERROR($V1621),"Enter smelter details","RMI"),IF(ISERROR($V1621),"",OFFSET('Smelter Look-up'!$F$4,$V1621-4,0)))</f>
        <v/>
      </c>
      <c r="H1621" s="156" t="str">
        <f ca="1">IF(ISERROR($V1621),"",OFFSET('Smelter Look-up'!$G$4,$V1621-4,0))</f>
        <v/>
      </c>
      <c r="I1621" s="157" t="str">
        <f ca="1">IF(ISERROR($V1621),"",OFFSET('Smelter Look-up'!$H$4,$V1621-4,0))</f>
        <v/>
      </c>
      <c r="J1621" s="157" t="str">
        <f ca="1">IF(ISERROR($V1621),"",OFFSET('Smelter Look-up'!$I$4,$V1621-4,0))</f>
        <v/>
      </c>
      <c r="K1621" s="158"/>
      <c r="L1621" s="158"/>
      <c r="M1621" s="158"/>
      <c r="N1621" s="158"/>
      <c r="O1621" s="158"/>
      <c r="P1621" s="157"/>
      <c r="Q1621" s="159"/>
      <c r="R1621" s="155" t="str">
        <f ca="1">IF(ISERROR($V1621),"",OFFSET('Smelter Look-up'!$C$4,$V1621-4,0)&amp;"")</f>
        <v/>
      </c>
      <c r="S1621" s="160" t="str">
        <f t="array" aca="1" ref="S1621" ca="1">IF(B1621="","",IF(ISERROR(MATCH($E1621,CL,0)),"Unknown",INDIRECT("'C'!$A$"&amp;MATCH($E1621,CL,0)+1)))</f>
        <v/>
      </c>
      <c r="T1621" s="160" t="str">
        <f t="array" aca="1" ref="T1621" ca="1">IF(B1621="","",IF(ISERROR(MATCH($J1621,SorP!$B$1:$B$6226,0)),"",INDIRECT("'SorP'!$A$"&amp;MATCH($S1621&amp;$J1621,SorP!C:C,0))))</f>
        <v/>
      </c>
      <c r="U1621" s="161"/>
      <c r="V1621" s="151" t="e">
        <f>IF(C1621="",NA(),IF(OR(C1621="Smelter not listed",C1621="Smelter not yet identified"),MATCH($B1621&amp;$D1621,'Smelter Look-up'!$J:$J,0),MATCH($B1621&amp;$C1621,'Smelter Look-up'!$J:$J,0)))</f>
        <v>#N/A</v>
      </c>
      <c r="W1621" s="134"/>
      <c r="X1621" s="134">
        <f t="shared" ca="1" si="18"/>
        <v>0</v>
      </c>
      <c r="Y1621" s="134"/>
      <c r="Z1621" s="134"/>
      <c r="AA1621" s="134"/>
      <c r="AB1621" s="162" t="str">
        <f t="shared" si="19"/>
        <v/>
      </c>
      <c r="AC1621" s="134"/>
      <c r="AD1621" s="134"/>
      <c r="AE1621" s="134"/>
      <c r="AF1621" s="134"/>
      <c r="AG1621" s="134"/>
      <c r="AH1621" s="134"/>
    </row>
    <row r="1622" spans="1:34" ht="12" customHeight="1">
      <c r="A1622" s="160"/>
      <c r="B1622" s="155" t="str">
        <f t="array" ref="B1622">IF(LEN(A1622)=0,"",INDEX('Smelter Look-up'!$A:$A,MATCH($A1622,'Smelter Look-up'!$E:$E,0)))</f>
        <v/>
      </c>
      <c r="C1622" s="158" t="str">
        <f t="array" ref="C1622">IF(LEN(A1622)=0,"",INDEX('Smelter Look-up'!$C:$C,MATCH($A1622,'Smelter Look-up'!$E:$E,0)))</f>
        <v/>
      </c>
      <c r="D1622" s="155"/>
      <c r="E1622" s="155" t="str">
        <f ca="1">IF(ISERROR($V1622),"",OFFSET('Smelter Look-up'!$D$4,$V1622-4,0)&amp;"")</f>
        <v/>
      </c>
      <c r="F1622" s="155" t="str">
        <f ca="1">IF(ISERROR($V1622),"",OFFSET('Smelter Look-up'!$E$4,$V1622-4,0))</f>
        <v/>
      </c>
      <c r="G1622" s="155" t="str">
        <f ca="1">IF(C1622=$X$4,IF(ISERROR($V1622),"Enter smelter details","RMI"),IF(ISERROR($V1622),"",OFFSET('Smelter Look-up'!$F$4,$V1622-4,0)))</f>
        <v/>
      </c>
      <c r="H1622" s="156" t="str">
        <f ca="1">IF(ISERROR($V1622),"",OFFSET('Smelter Look-up'!$G$4,$V1622-4,0))</f>
        <v/>
      </c>
      <c r="I1622" s="157" t="str">
        <f ca="1">IF(ISERROR($V1622),"",OFFSET('Smelter Look-up'!$H$4,$V1622-4,0))</f>
        <v/>
      </c>
      <c r="J1622" s="157" t="str">
        <f ca="1">IF(ISERROR($V1622),"",OFFSET('Smelter Look-up'!$I$4,$V1622-4,0))</f>
        <v/>
      </c>
      <c r="K1622" s="158"/>
      <c r="L1622" s="158"/>
      <c r="M1622" s="158"/>
      <c r="N1622" s="158"/>
      <c r="O1622" s="158"/>
      <c r="P1622" s="157"/>
      <c r="Q1622" s="159"/>
      <c r="R1622" s="155" t="str">
        <f ca="1">IF(ISERROR($V1622),"",OFFSET('Smelter Look-up'!$C$4,$V1622-4,0)&amp;"")</f>
        <v/>
      </c>
      <c r="S1622" s="160" t="str">
        <f t="array" aca="1" ref="S1622" ca="1">IF(B1622="","",IF(ISERROR(MATCH($E1622,CL,0)),"Unknown",INDIRECT("'C'!$A$"&amp;MATCH($E1622,CL,0)+1)))</f>
        <v/>
      </c>
      <c r="T1622" s="160" t="str">
        <f t="array" aca="1" ref="T1622" ca="1">IF(B1622="","",IF(ISERROR(MATCH($J1622,SorP!$B$1:$B$6226,0)),"",INDIRECT("'SorP'!$A$"&amp;MATCH($S1622&amp;$J1622,SorP!C:C,0))))</f>
        <v/>
      </c>
      <c r="U1622" s="161"/>
      <c r="V1622" s="151" t="e">
        <f>IF(C1622="",NA(),IF(OR(C1622="Smelter not listed",C1622="Smelter not yet identified"),MATCH($B1622&amp;$D1622,'Smelter Look-up'!$J:$J,0),MATCH($B1622&amp;$C1622,'Smelter Look-up'!$J:$J,0)))</f>
        <v>#N/A</v>
      </c>
      <c r="W1622" s="134"/>
      <c r="X1622" s="134">
        <f t="shared" ca="1" si="18"/>
        <v>0</v>
      </c>
      <c r="Y1622" s="134"/>
      <c r="Z1622" s="134"/>
      <c r="AA1622" s="134"/>
      <c r="AB1622" s="162" t="str">
        <f t="shared" si="19"/>
        <v/>
      </c>
      <c r="AC1622" s="134"/>
      <c r="AD1622" s="134"/>
      <c r="AE1622" s="134"/>
      <c r="AF1622" s="134"/>
      <c r="AG1622" s="134"/>
      <c r="AH1622" s="134"/>
    </row>
    <row r="1623" spans="1:34" ht="12" customHeight="1">
      <c r="A1623" s="160"/>
      <c r="B1623" s="155" t="str">
        <f t="array" ref="B1623">IF(LEN(A1623)=0,"",INDEX('Smelter Look-up'!$A:$A,MATCH($A1623,'Smelter Look-up'!$E:$E,0)))</f>
        <v/>
      </c>
      <c r="C1623" s="158" t="str">
        <f t="array" ref="C1623">IF(LEN(A1623)=0,"",INDEX('Smelter Look-up'!$C:$C,MATCH($A1623,'Smelter Look-up'!$E:$E,0)))</f>
        <v/>
      </c>
      <c r="D1623" s="155"/>
      <c r="E1623" s="155" t="str">
        <f ca="1">IF(ISERROR($V1623),"",OFFSET('Smelter Look-up'!$D$4,$V1623-4,0)&amp;"")</f>
        <v/>
      </c>
      <c r="F1623" s="155" t="str">
        <f ca="1">IF(ISERROR($V1623),"",OFFSET('Smelter Look-up'!$E$4,$V1623-4,0))</f>
        <v/>
      </c>
      <c r="G1623" s="155" t="str">
        <f ca="1">IF(C1623=$X$4,IF(ISERROR($V1623),"Enter smelter details","RMI"),IF(ISERROR($V1623),"",OFFSET('Smelter Look-up'!$F$4,$V1623-4,0)))</f>
        <v/>
      </c>
      <c r="H1623" s="156" t="str">
        <f ca="1">IF(ISERROR($V1623),"",OFFSET('Smelter Look-up'!$G$4,$V1623-4,0))</f>
        <v/>
      </c>
      <c r="I1623" s="157" t="str">
        <f ca="1">IF(ISERROR($V1623),"",OFFSET('Smelter Look-up'!$H$4,$V1623-4,0))</f>
        <v/>
      </c>
      <c r="J1623" s="157" t="str">
        <f ca="1">IF(ISERROR($V1623),"",OFFSET('Smelter Look-up'!$I$4,$V1623-4,0))</f>
        <v/>
      </c>
      <c r="K1623" s="158"/>
      <c r="L1623" s="158"/>
      <c r="M1623" s="158"/>
      <c r="N1623" s="158"/>
      <c r="O1623" s="158"/>
      <c r="P1623" s="157"/>
      <c r="Q1623" s="159"/>
      <c r="R1623" s="155" t="str">
        <f ca="1">IF(ISERROR($V1623),"",OFFSET('Smelter Look-up'!$C$4,$V1623-4,0)&amp;"")</f>
        <v/>
      </c>
      <c r="S1623" s="160" t="str">
        <f t="array" aca="1" ref="S1623" ca="1">IF(B1623="","",IF(ISERROR(MATCH($E1623,CL,0)),"Unknown",INDIRECT("'C'!$A$"&amp;MATCH($E1623,CL,0)+1)))</f>
        <v/>
      </c>
      <c r="T1623" s="160" t="str">
        <f t="array" aca="1" ref="T1623" ca="1">IF(B1623="","",IF(ISERROR(MATCH($J1623,SorP!$B$1:$B$6226,0)),"",INDIRECT("'SorP'!$A$"&amp;MATCH($S1623&amp;$J1623,SorP!C:C,0))))</f>
        <v/>
      </c>
      <c r="U1623" s="161"/>
      <c r="V1623" s="151" t="e">
        <f>IF(C1623="",NA(),IF(OR(C1623="Smelter not listed",C1623="Smelter not yet identified"),MATCH($B1623&amp;$D1623,'Smelter Look-up'!$J:$J,0),MATCH($B1623&amp;$C1623,'Smelter Look-up'!$J:$J,0)))</f>
        <v>#N/A</v>
      </c>
      <c r="W1623" s="134"/>
      <c r="X1623" s="134">
        <f t="shared" ca="1" si="18"/>
        <v>0</v>
      </c>
      <c r="Y1623" s="134"/>
      <c r="Z1623" s="134"/>
      <c r="AA1623" s="134"/>
      <c r="AB1623" s="162" t="str">
        <f t="shared" si="19"/>
        <v/>
      </c>
      <c r="AC1623" s="134"/>
      <c r="AD1623" s="134"/>
      <c r="AE1623" s="134"/>
      <c r="AF1623" s="134"/>
      <c r="AG1623" s="134"/>
      <c r="AH1623" s="134"/>
    </row>
    <row r="1624" spans="1:34" ht="12" customHeight="1">
      <c r="A1624" s="160"/>
      <c r="B1624" s="155" t="str">
        <f t="array" ref="B1624">IF(LEN(A1624)=0,"",INDEX('Smelter Look-up'!$A:$A,MATCH($A1624,'Smelter Look-up'!$E:$E,0)))</f>
        <v/>
      </c>
      <c r="C1624" s="158" t="str">
        <f t="array" ref="C1624">IF(LEN(A1624)=0,"",INDEX('Smelter Look-up'!$C:$C,MATCH($A1624,'Smelter Look-up'!$E:$E,0)))</f>
        <v/>
      </c>
      <c r="D1624" s="155"/>
      <c r="E1624" s="155" t="str">
        <f ca="1">IF(ISERROR($V1624),"",OFFSET('Smelter Look-up'!$D$4,$V1624-4,0)&amp;"")</f>
        <v/>
      </c>
      <c r="F1624" s="155" t="str">
        <f ca="1">IF(ISERROR($V1624),"",OFFSET('Smelter Look-up'!$E$4,$V1624-4,0))</f>
        <v/>
      </c>
      <c r="G1624" s="155" t="str">
        <f ca="1">IF(C1624=$X$4,IF(ISERROR($V1624),"Enter smelter details","RMI"),IF(ISERROR($V1624),"",OFFSET('Smelter Look-up'!$F$4,$V1624-4,0)))</f>
        <v/>
      </c>
      <c r="H1624" s="156" t="str">
        <f ca="1">IF(ISERROR($V1624),"",OFFSET('Smelter Look-up'!$G$4,$V1624-4,0))</f>
        <v/>
      </c>
      <c r="I1624" s="157" t="str">
        <f ca="1">IF(ISERROR($V1624),"",OFFSET('Smelter Look-up'!$H$4,$V1624-4,0))</f>
        <v/>
      </c>
      <c r="J1624" s="157" t="str">
        <f ca="1">IF(ISERROR($V1624),"",OFFSET('Smelter Look-up'!$I$4,$V1624-4,0))</f>
        <v/>
      </c>
      <c r="K1624" s="158"/>
      <c r="L1624" s="158"/>
      <c r="M1624" s="158"/>
      <c r="N1624" s="158"/>
      <c r="O1624" s="158"/>
      <c r="P1624" s="157"/>
      <c r="Q1624" s="159"/>
      <c r="R1624" s="155" t="str">
        <f ca="1">IF(ISERROR($V1624),"",OFFSET('Smelter Look-up'!$C$4,$V1624-4,0)&amp;"")</f>
        <v/>
      </c>
      <c r="S1624" s="160" t="str">
        <f t="array" aca="1" ref="S1624" ca="1">IF(B1624="","",IF(ISERROR(MATCH($E1624,CL,0)),"Unknown",INDIRECT("'C'!$A$"&amp;MATCH($E1624,CL,0)+1)))</f>
        <v/>
      </c>
      <c r="T1624" s="160" t="str">
        <f t="array" aca="1" ref="T1624" ca="1">IF(B1624="","",IF(ISERROR(MATCH($J1624,SorP!$B$1:$B$6226,0)),"",INDIRECT("'SorP'!$A$"&amp;MATCH($S1624&amp;$J1624,SorP!C:C,0))))</f>
        <v/>
      </c>
      <c r="U1624" s="161"/>
      <c r="V1624" s="151" t="e">
        <f>IF(C1624="",NA(),IF(OR(C1624="Smelter not listed",C1624="Smelter not yet identified"),MATCH($B1624&amp;$D1624,'Smelter Look-up'!$J:$J,0),MATCH($B1624&amp;$C1624,'Smelter Look-up'!$J:$J,0)))</f>
        <v>#N/A</v>
      </c>
      <c r="W1624" s="134"/>
      <c r="X1624" s="134">
        <f t="shared" ca="1" si="18"/>
        <v>0</v>
      </c>
      <c r="Y1624" s="134"/>
      <c r="Z1624" s="134"/>
      <c r="AA1624" s="134"/>
      <c r="AB1624" s="162" t="str">
        <f t="shared" si="19"/>
        <v/>
      </c>
      <c r="AC1624" s="134"/>
      <c r="AD1624" s="134"/>
      <c r="AE1624" s="134"/>
      <c r="AF1624" s="134"/>
      <c r="AG1624" s="134"/>
      <c r="AH1624" s="134"/>
    </row>
    <row r="1625" spans="1:34" ht="12" customHeight="1">
      <c r="A1625" s="160"/>
      <c r="B1625" s="155" t="str">
        <f t="array" ref="B1625">IF(LEN(A1625)=0,"",INDEX('Smelter Look-up'!$A:$A,MATCH($A1625,'Smelter Look-up'!$E:$E,0)))</f>
        <v/>
      </c>
      <c r="C1625" s="158" t="str">
        <f t="array" ref="C1625">IF(LEN(A1625)=0,"",INDEX('Smelter Look-up'!$C:$C,MATCH($A1625,'Smelter Look-up'!$E:$E,0)))</f>
        <v/>
      </c>
      <c r="D1625" s="155"/>
      <c r="E1625" s="155" t="str">
        <f ca="1">IF(ISERROR($V1625),"",OFFSET('Smelter Look-up'!$D$4,$V1625-4,0)&amp;"")</f>
        <v/>
      </c>
      <c r="F1625" s="155" t="str">
        <f ca="1">IF(ISERROR($V1625),"",OFFSET('Smelter Look-up'!$E$4,$V1625-4,0))</f>
        <v/>
      </c>
      <c r="G1625" s="155" t="str">
        <f ca="1">IF(C1625=$X$4,IF(ISERROR($V1625),"Enter smelter details","RMI"),IF(ISERROR($V1625),"",OFFSET('Smelter Look-up'!$F$4,$V1625-4,0)))</f>
        <v/>
      </c>
      <c r="H1625" s="156" t="str">
        <f ca="1">IF(ISERROR($V1625),"",OFFSET('Smelter Look-up'!$G$4,$V1625-4,0))</f>
        <v/>
      </c>
      <c r="I1625" s="157" t="str">
        <f ca="1">IF(ISERROR($V1625),"",OFFSET('Smelter Look-up'!$H$4,$V1625-4,0))</f>
        <v/>
      </c>
      <c r="J1625" s="157" t="str">
        <f ca="1">IF(ISERROR($V1625),"",OFFSET('Smelter Look-up'!$I$4,$V1625-4,0))</f>
        <v/>
      </c>
      <c r="K1625" s="158"/>
      <c r="L1625" s="158"/>
      <c r="M1625" s="158"/>
      <c r="N1625" s="158"/>
      <c r="O1625" s="158"/>
      <c r="P1625" s="157"/>
      <c r="Q1625" s="159"/>
      <c r="R1625" s="155" t="str">
        <f ca="1">IF(ISERROR($V1625),"",OFFSET('Smelter Look-up'!$C$4,$V1625-4,0)&amp;"")</f>
        <v/>
      </c>
      <c r="S1625" s="160" t="str">
        <f t="array" aca="1" ref="S1625" ca="1">IF(B1625="","",IF(ISERROR(MATCH($E1625,CL,0)),"Unknown",INDIRECT("'C'!$A$"&amp;MATCH($E1625,CL,0)+1)))</f>
        <v/>
      </c>
      <c r="T1625" s="160" t="str">
        <f t="array" aca="1" ref="T1625" ca="1">IF(B1625="","",IF(ISERROR(MATCH($J1625,SorP!$B$1:$B$6226,0)),"",INDIRECT("'SorP'!$A$"&amp;MATCH($S1625&amp;$J1625,SorP!C:C,0))))</f>
        <v/>
      </c>
      <c r="U1625" s="161"/>
      <c r="V1625" s="151" t="e">
        <f>IF(C1625="",NA(),IF(OR(C1625="Smelter not listed",C1625="Smelter not yet identified"),MATCH($B1625&amp;$D1625,'Smelter Look-up'!$J:$J,0),MATCH($B1625&amp;$C1625,'Smelter Look-up'!$J:$J,0)))</f>
        <v>#N/A</v>
      </c>
      <c r="W1625" s="134"/>
      <c r="X1625" s="134">
        <f t="shared" ca="1" si="18"/>
        <v>0</v>
      </c>
      <c r="Y1625" s="134"/>
      <c r="Z1625" s="134"/>
      <c r="AA1625" s="134"/>
      <c r="AB1625" s="162" t="str">
        <f t="shared" si="19"/>
        <v/>
      </c>
      <c r="AC1625" s="134"/>
      <c r="AD1625" s="134"/>
      <c r="AE1625" s="134"/>
      <c r="AF1625" s="134"/>
      <c r="AG1625" s="134"/>
      <c r="AH1625" s="134"/>
    </row>
    <row r="1626" spans="1:34" ht="12" customHeight="1">
      <c r="A1626" s="160"/>
      <c r="B1626" s="155" t="str">
        <f t="array" ref="B1626">IF(LEN(A1626)=0,"",INDEX('Smelter Look-up'!$A:$A,MATCH($A1626,'Smelter Look-up'!$E:$E,0)))</f>
        <v/>
      </c>
      <c r="C1626" s="158" t="str">
        <f t="array" ref="C1626">IF(LEN(A1626)=0,"",INDEX('Smelter Look-up'!$C:$C,MATCH($A1626,'Smelter Look-up'!$E:$E,0)))</f>
        <v/>
      </c>
      <c r="D1626" s="155"/>
      <c r="E1626" s="155" t="str">
        <f ca="1">IF(ISERROR($V1626),"",OFFSET('Smelter Look-up'!$D$4,$V1626-4,0)&amp;"")</f>
        <v/>
      </c>
      <c r="F1626" s="155" t="str">
        <f ca="1">IF(ISERROR($V1626),"",OFFSET('Smelter Look-up'!$E$4,$V1626-4,0))</f>
        <v/>
      </c>
      <c r="G1626" s="155" t="str">
        <f ca="1">IF(C1626=$X$4,IF(ISERROR($V1626),"Enter smelter details","RMI"),IF(ISERROR($V1626),"",OFFSET('Smelter Look-up'!$F$4,$V1626-4,0)))</f>
        <v/>
      </c>
      <c r="H1626" s="156" t="str">
        <f ca="1">IF(ISERROR($V1626),"",OFFSET('Smelter Look-up'!$G$4,$V1626-4,0))</f>
        <v/>
      </c>
      <c r="I1626" s="157" t="str">
        <f ca="1">IF(ISERROR($V1626),"",OFFSET('Smelter Look-up'!$H$4,$V1626-4,0))</f>
        <v/>
      </c>
      <c r="J1626" s="157" t="str">
        <f ca="1">IF(ISERROR($V1626),"",OFFSET('Smelter Look-up'!$I$4,$V1626-4,0))</f>
        <v/>
      </c>
      <c r="K1626" s="158"/>
      <c r="L1626" s="158"/>
      <c r="M1626" s="158"/>
      <c r="N1626" s="158"/>
      <c r="O1626" s="158"/>
      <c r="P1626" s="157"/>
      <c r="Q1626" s="159"/>
      <c r="R1626" s="155" t="str">
        <f ca="1">IF(ISERROR($V1626),"",OFFSET('Smelter Look-up'!$C$4,$V1626-4,0)&amp;"")</f>
        <v/>
      </c>
      <c r="S1626" s="160" t="str">
        <f t="array" aca="1" ref="S1626" ca="1">IF(B1626="","",IF(ISERROR(MATCH($E1626,CL,0)),"Unknown",INDIRECT("'C'!$A$"&amp;MATCH($E1626,CL,0)+1)))</f>
        <v/>
      </c>
      <c r="T1626" s="160" t="str">
        <f t="array" aca="1" ref="T1626" ca="1">IF(B1626="","",IF(ISERROR(MATCH($J1626,SorP!$B$1:$B$6226,0)),"",INDIRECT("'SorP'!$A$"&amp;MATCH($S1626&amp;$J1626,SorP!C:C,0))))</f>
        <v/>
      </c>
      <c r="U1626" s="161"/>
      <c r="V1626" s="151" t="e">
        <f>IF(C1626="",NA(),IF(OR(C1626="Smelter not listed",C1626="Smelter not yet identified"),MATCH($B1626&amp;$D1626,'Smelter Look-up'!$J:$J,0),MATCH($B1626&amp;$C1626,'Smelter Look-up'!$J:$J,0)))</f>
        <v>#N/A</v>
      </c>
      <c r="W1626" s="134"/>
      <c r="X1626" s="134">
        <f t="shared" ca="1" si="18"/>
        <v>0</v>
      </c>
      <c r="Y1626" s="134"/>
      <c r="Z1626" s="134"/>
      <c r="AA1626" s="134"/>
      <c r="AB1626" s="162" t="str">
        <f t="shared" si="19"/>
        <v/>
      </c>
      <c r="AC1626" s="134"/>
      <c r="AD1626" s="134"/>
      <c r="AE1626" s="134"/>
      <c r="AF1626" s="134"/>
      <c r="AG1626" s="134"/>
      <c r="AH1626" s="134"/>
    </row>
    <row r="1627" spans="1:34" ht="12" customHeight="1">
      <c r="A1627" s="160"/>
      <c r="B1627" s="155" t="str">
        <f t="array" ref="B1627">IF(LEN(A1627)=0,"",INDEX('Smelter Look-up'!$A:$A,MATCH($A1627,'Smelter Look-up'!$E:$E,0)))</f>
        <v/>
      </c>
      <c r="C1627" s="158" t="str">
        <f t="array" ref="C1627">IF(LEN(A1627)=0,"",INDEX('Smelter Look-up'!$C:$C,MATCH($A1627,'Smelter Look-up'!$E:$E,0)))</f>
        <v/>
      </c>
      <c r="D1627" s="155"/>
      <c r="E1627" s="155" t="str">
        <f ca="1">IF(ISERROR($V1627),"",OFFSET('Smelter Look-up'!$D$4,$V1627-4,0)&amp;"")</f>
        <v/>
      </c>
      <c r="F1627" s="155" t="str">
        <f ca="1">IF(ISERROR($V1627),"",OFFSET('Smelter Look-up'!$E$4,$V1627-4,0))</f>
        <v/>
      </c>
      <c r="G1627" s="155" t="str">
        <f ca="1">IF(C1627=$X$4,IF(ISERROR($V1627),"Enter smelter details","RMI"),IF(ISERROR($V1627),"",OFFSET('Smelter Look-up'!$F$4,$V1627-4,0)))</f>
        <v/>
      </c>
      <c r="H1627" s="156" t="str">
        <f ca="1">IF(ISERROR($V1627),"",OFFSET('Smelter Look-up'!$G$4,$V1627-4,0))</f>
        <v/>
      </c>
      <c r="I1627" s="157" t="str">
        <f ca="1">IF(ISERROR($V1627),"",OFFSET('Smelter Look-up'!$H$4,$V1627-4,0))</f>
        <v/>
      </c>
      <c r="J1627" s="157" t="str">
        <f ca="1">IF(ISERROR($V1627),"",OFFSET('Smelter Look-up'!$I$4,$V1627-4,0))</f>
        <v/>
      </c>
      <c r="K1627" s="158"/>
      <c r="L1627" s="158"/>
      <c r="M1627" s="158"/>
      <c r="N1627" s="158"/>
      <c r="O1627" s="158"/>
      <c r="P1627" s="157"/>
      <c r="Q1627" s="159"/>
      <c r="R1627" s="155" t="str">
        <f ca="1">IF(ISERROR($V1627),"",OFFSET('Smelter Look-up'!$C$4,$V1627-4,0)&amp;"")</f>
        <v/>
      </c>
      <c r="S1627" s="160" t="str">
        <f t="array" aca="1" ref="S1627" ca="1">IF(B1627="","",IF(ISERROR(MATCH($E1627,CL,0)),"Unknown",INDIRECT("'C'!$A$"&amp;MATCH($E1627,CL,0)+1)))</f>
        <v/>
      </c>
      <c r="T1627" s="160" t="str">
        <f t="array" aca="1" ref="T1627" ca="1">IF(B1627="","",IF(ISERROR(MATCH($J1627,SorP!$B$1:$B$6226,0)),"",INDIRECT("'SorP'!$A$"&amp;MATCH($S1627&amp;$J1627,SorP!C:C,0))))</f>
        <v/>
      </c>
      <c r="U1627" s="161"/>
      <c r="V1627" s="151" t="e">
        <f>IF(C1627="",NA(),IF(OR(C1627="Smelter not listed",C1627="Smelter not yet identified"),MATCH($B1627&amp;$D1627,'Smelter Look-up'!$J:$J,0),MATCH($B1627&amp;$C1627,'Smelter Look-up'!$J:$J,0)))</f>
        <v>#N/A</v>
      </c>
      <c r="W1627" s="134"/>
      <c r="X1627" s="134">
        <f t="shared" ca="1" si="18"/>
        <v>0</v>
      </c>
      <c r="Y1627" s="134"/>
      <c r="Z1627" s="134"/>
      <c r="AA1627" s="134"/>
      <c r="AB1627" s="162" t="str">
        <f t="shared" si="19"/>
        <v/>
      </c>
      <c r="AC1627" s="134"/>
      <c r="AD1627" s="134"/>
      <c r="AE1627" s="134"/>
      <c r="AF1627" s="134"/>
      <c r="AG1627" s="134"/>
      <c r="AH1627" s="134"/>
    </row>
    <row r="1628" spans="1:34" ht="12" customHeight="1">
      <c r="A1628" s="160"/>
      <c r="B1628" s="155" t="str">
        <f t="array" ref="B1628">IF(LEN(A1628)=0,"",INDEX('Smelter Look-up'!$A:$A,MATCH($A1628,'Smelter Look-up'!$E:$E,0)))</f>
        <v/>
      </c>
      <c r="C1628" s="158" t="str">
        <f t="array" ref="C1628">IF(LEN(A1628)=0,"",INDEX('Smelter Look-up'!$C:$C,MATCH($A1628,'Smelter Look-up'!$E:$E,0)))</f>
        <v/>
      </c>
      <c r="D1628" s="155"/>
      <c r="E1628" s="155" t="str">
        <f ca="1">IF(ISERROR($V1628),"",OFFSET('Smelter Look-up'!$D$4,$V1628-4,0)&amp;"")</f>
        <v/>
      </c>
      <c r="F1628" s="155" t="str">
        <f ca="1">IF(ISERROR($V1628),"",OFFSET('Smelter Look-up'!$E$4,$V1628-4,0))</f>
        <v/>
      </c>
      <c r="G1628" s="155" t="str">
        <f ca="1">IF(C1628=$X$4,IF(ISERROR($V1628),"Enter smelter details","RMI"),IF(ISERROR($V1628),"",OFFSET('Smelter Look-up'!$F$4,$V1628-4,0)))</f>
        <v/>
      </c>
      <c r="H1628" s="156" t="str">
        <f ca="1">IF(ISERROR($V1628),"",OFFSET('Smelter Look-up'!$G$4,$V1628-4,0))</f>
        <v/>
      </c>
      <c r="I1628" s="157" t="str">
        <f ca="1">IF(ISERROR($V1628),"",OFFSET('Smelter Look-up'!$H$4,$V1628-4,0))</f>
        <v/>
      </c>
      <c r="J1628" s="157" t="str">
        <f ca="1">IF(ISERROR($V1628),"",OFFSET('Smelter Look-up'!$I$4,$V1628-4,0))</f>
        <v/>
      </c>
      <c r="K1628" s="158"/>
      <c r="L1628" s="158"/>
      <c r="M1628" s="158"/>
      <c r="N1628" s="158"/>
      <c r="O1628" s="158"/>
      <c r="P1628" s="157"/>
      <c r="Q1628" s="159"/>
      <c r="R1628" s="155" t="str">
        <f ca="1">IF(ISERROR($V1628),"",OFFSET('Smelter Look-up'!$C$4,$V1628-4,0)&amp;"")</f>
        <v/>
      </c>
      <c r="S1628" s="160" t="str">
        <f t="array" aca="1" ref="S1628" ca="1">IF(B1628="","",IF(ISERROR(MATCH($E1628,CL,0)),"Unknown",INDIRECT("'C'!$A$"&amp;MATCH($E1628,CL,0)+1)))</f>
        <v/>
      </c>
      <c r="T1628" s="160" t="str">
        <f t="array" aca="1" ref="T1628" ca="1">IF(B1628="","",IF(ISERROR(MATCH($J1628,SorP!$B$1:$B$6226,0)),"",INDIRECT("'SorP'!$A$"&amp;MATCH($S1628&amp;$J1628,SorP!C:C,0))))</f>
        <v/>
      </c>
      <c r="U1628" s="161"/>
      <c r="V1628" s="151" t="e">
        <f>IF(C1628="",NA(),IF(OR(C1628="Smelter not listed",C1628="Smelter not yet identified"),MATCH($B1628&amp;$D1628,'Smelter Look-up'!$J:$J,0),MATCH($B1628&amp;$C1628,'Smelter Look-up'!$J:$J,0)))</f>
        <v>#N/A</v>
      </c>
      <c r="W1628" s="134"/>
      <c r="X1628" s="134">
        <f t="shared" ca="1" si="18"/>
        <v>0</v>
      </c>
      <c r="Y1628" s="134"/>
      <c r="Z1628" s="134"/>
      <c r="AA1628" s="134"/>
      <c r="AB1628" s="162" t="str">
        <f t="shared" si="19"/>
        <v/>
      </c>
      <c r="AC1628" s="134"/>
      <c r="AD1628" s="134"/>
      <c r="AE1628" s="134"/>
      <c r="AF1628" s="134"/>
      <c r="AG1628" s="134"/>
      <c r="AH1628" s="134"/>
    </row>
    <row r="1629" spans="1:34" ht="12" customHeight="1">
      <c r="A1629" s="160"/>
      <c r="B1629" s="155" t="str">
        <f t="array" ref="B1629">IF(LEN(A1629)=0,"",INDEX('Smelter Look-up'!$A:$A,MATCH($A1629,'Smelter Look-up'!$E:$E,0)))</f>
        <v/>
      </c>
      <c r="C1629" s="158" t="str">
        <f t="array" ref="C1629">IF(LEN(A1629)=0,"",INDEX('Smelter Look-up'!$C:$C,MATCH($A1629,'Smelter Look-up'!$E:$E,0)))</f>
        <v/>
      </c>
      <c r="D1629" s="155"/>
      <c r="E1629" s="155" t="str">
        <f ca="1">IF(ISERROR($V1629),"",OFFSET('Smelter Look-up'!$D$4,$V1629-4,0)&amp;"")</f>
        <v/>
      </c>
      <c r="F1629" s="155" t="str">
        <f ca="1">IF(ISERROR($V1629),"",OFFSET('Smelter Look-up'!$E$4,$V1629-4,0))</f>
        <v/>
      </c>
      <c r="G1629" s="155" t="str">
        <f ca="1">IF(C1629=$X$4,IF(ISERROR($V1629),"Enter smelter details","RMI"),IF(ISERROR($V1629),"",OFFSET('Smelter Look-up'!$F$4,$V1629-4,0)))</f>
        <v/>
      </c>
      <c r="H1629" s="156" t="str">
        <f ca="1">IF(ISERROR($V1629),"",OFFSET('Smelter Look-up'!$G$4,$V1629-4,0))</f>
        <v/>
      </c>
      <c r="I1629" s="157" t="str">
        <f ca="1">IF(ISERROR($V1629),"",OFFSET('Smelter Look-up'!$H$4,$V1629-4,0))</f>
        <v/>
      </c>
      <c r="J1629" s="157" t="str">
        <f ca="1">IF(ISERROR($V1629),"",OFFSET('Smelter Look-up'!$I$4,$V1629-4,0))</f>
        <v/>
      </c>
      <c r="K1629" s="158"/>
      <c r="L1629" s="158"/>
      <c r="M1629" s="158"/>
      <c r="N1629" s="158"/>
      <c r="O1629" s="158"/>
      <c r="P1629" s="157"/>
      <c r="Q1629" s="159"/>
      <c r="R1629" s="155" t="str">
        <f ca="1">IF(ISERROR($V1629),"",OFFSET('Smelter Look-up'!$C$4,$V1629-4,0)&amp;"")</f>
        <v/>
      </c>
      <c r="S1629" s="160" t="str">
        <f t="array" aca="1" ref="S1629" ca="1">IF(B1629="","",IF(ISERROR(MATCH($E1629,CL,0)),"Unknown",INDIRECT("'C'!$A$"&amp;MATCH($E1629,CL,0)+1)))</f>
        <v/>
      </c>
      <c r="T1629" s="160" t="str">
        <f t="array" aca="1" ref="T1629" ca="1">IF(B1629="","",IF(ISERROR(MATCH($J1629,SorP!$B$1:$B$6226,0)),"",INDIRECT("'SorP'!$A$"&amp;MATCH($S1629&amp;$J1629,SorP!C:C,0))))</f>
        <v/>
      </c>
      <c r="U1629" s="161"/>
      <c r="V1629" s="151" t="e">
        <f>IF(C1629="",NA(),IF(OR(C1629="Smelter not listed",C1629="Smelter not yet identified"),MATCH($B1629&amp;$D1629,'Smelter Look-up'!$J:$J,0),MATCH($B1629&amp;$C1629,'Smelter Look-up'!$J:$J,0)))</f>
        <v>#N/A</v>
      </c>
      <c r="W1629" s="134"/>
      <c r="X1629" s="134">
        <f t="shared" ca="1" si="18"/>
        <v>0</v>
      </c>
      <c r="Y1629" s="134"/>
      <c r="Z1629" s="134"/>
      <c r="AA1629" s="134"/>
      <c r="AB1629" s="162" t="str">
        <f t="shared" si="19"/>
        <v/>
      </c>
      <c r="AC1629" s="134"/>
      <c r="AD1629" s="134"/>
      <c r="AE1629" s="134"/>
      <c r="AF1629" s="134"/>
      <c r="AG1629" s="134"/>
      <c r="AH1629" s="134"/>
    </row>
    <row r="1630" spans="1:34" ht="12" customHeight="1">
      <c r="A1630" s="160"/>
      <c r="B1630" s="155" t="str">
        <f t="array" ref="B1630">IF(LEN(A1630)=0,"",INDEX('Smelter Look-up'!$A:$A,MATCH($A1630,'Smelter Look-up'!$E:$E,0)))</f>
        <v/>
      </c>
      <c r="C1630" s="158" t="str">
        <f t="array" ref="C1630">IF(LEN(A1630)=0,"",INDEX('Smelter Look-up'!$C:$C,MATCH($A1630,'Smelter Look-up'!$E:$E,0)))</f>
        <v/>
      </c>
      <c r="D1630" s="155"/>
      <c r="E1630" s="155" t="str">
        <f ca="1">IF(ISERROR($V1630),"",OFFSET('Smelter Look-up'!$D$4,$V1630-4,0)&amp;"")</f>
        <v/>
      </c>
      <c r="F1630" s="155" t="str">
        <f ca="1">IF(ISERROR($V1630),"",OFFSET('Smelter Look-up'!$E$4,$V1630-4,0))</f>
        <v/>
      </c>
      <c r="G1630" s="155" t="str">
        <f ca="1">IF(C1630=$X$4,IF(ISERROR($V1630),"Enter smelter details","RMI"),IF(ISERROR($V1630),"",OFFSET('Smelter Look-up'!$F$4,$V1630-4,0)))</f>
        <v/>
      </c>
      <c r="H1630" s="156" t="str">
        <f ca="1">IF(ISERROR($V1630),"",OFFSET('Smelter Look-up'!$G$4,$V1630-4,0))</f>
        <v/>
      </c>
      <c r="I1630" s="157" t="str">
        <f ca="1">IF(ISERROR($V1630),"",OFFSET('Smelter Look-up'!$H$4,$V1630-4,0))</f>
        <v/>
      </c>
      <c r="J1630" s="157" t="str">
        <f ca="1">IF(ISERROR($V1630),"",OFFSET('Smelter Look-up'!$I$4,$V1630-4,0))</f>
        <v/>
      </c>
      <c r="K1630" s="158"/>
      <c r="L1630" s="158"/>
      <c r="M1630" s="158"/>
      <c r="N1630" s="158"/>
      <c r="O1630" s="158"/>
      <c r="P1630" s="157"/>
      <c r="Q1630" s="159"/>
      <c r="R1630" s="155" t="str">
        <f ca="1">IF(ISERROR($V1630),"",OFFSET('Smelter Look-up'!$C$4,$V1630-4,0)&amp;"")</f>
        <v/>
      </c>
      <c r="S1630" s="160" t="str">
        <f t="array" aca="1" ref="S1630" ca="1">IF(B1630="","",IF(ISERROR(MATCH($E1630,CL,0)),"Unknown",INDIRECT("'C'!$A$"&amp;MATCH($E1630,CL,0)+1)))</f>
        <v/>
      </c>
      <c r="T1630" s="160" t="str">
        <f t="array" aca="1" ref="T1630" ca="1">IF(B1630="","",IF(ISERROR(MATCH($J1630,SorP!$B$1:$B$6226,0)),"",INDIRECT("'SorP'!$A$"&amp;MATCH($S1630&amp;$J1630,SorP!C:C,0))))</f>
        <v/>
      </c>
      <c r="U1630" s="161"/>
      <c r="V1630" s="151" t="e">
        <f>IF(C1630="",NA(),IF(OR(C1630="Smelter not listed",C1630="Smelter not yet identified"),MATCH($B1630&amp;$D1630,'Smelter Look-up'!$J:$J,0),MATCH($B1630&amp;$C1630,'Smelter Look-up'!$J:$J,0)))</f>
        <v>#N/A</v>
      </c>
      <c r="W1630" s="134"/>
      <c r="X1630" s="134">
        <f t="shared" ca="1" si="18"/>
        <v>0</v>
      </c>
      <c r="Y1630" s="134"/>
      <c r="Z1630" s="134"/>
      <c r="AA1630" s="134"/>
      <c r="AB1630" s="162" t="str">
        <f t="shared" si="19"/>
        <v/>
      </c>
      <c r="AC1630" s="134"/>
      <c r="AD1630" s="134"/>
      <c r="AE1630" s="134"/>
      <c r="AF1630" s="134"/>
      <c r="AG1630" s="134"/>
      <c r="AH1630" s="134"/>
    </row>
    <row r="1631" spans="1:34" ht="12" customHeight="1">
      <c r="A1631" s="160"/>
      <c r="B1631" s="155" t="str">
        <f t="array" ref="B1631">IF(LEN(A1631)=0,"",INDEX('Smelter Look-up'!$A:$A,MATCH($A1631,'Smelter Look-up'!$E:$E,0)))</f>
        <v/>
      </c>
      <c r="C1631" s="158" t="str">
        <f t="array" ref="C1631">IF(LEN(A1631)=0,"",INDEX('Smelter Look-up'!$C:$C,MATCH($A1631,'Smelter Look-up'!$E:$E,0)))</f>
        <v/>
      </c>
      <c r="D1631" s="155"/>
      <c r="E1631" s="155" t="str">
        <f ca="1">IF(ISERROR($V1631),"",OFFSET('Smelter Look-up'!$D$4,$V1631-4,0)&amp;"")</f>
        <v/>
      </c>
      <c r="F1631" s="155" t="str">
        <f ca="1">IF(ISERROR($V1631),"",OFFSET('Smelter Look-up'!$E$4,$V1631-4,0))</f>
        <v/>
      </c>
      <c r="G1631" s="155" t="str">
        <f ca="1">IF(C1631=$X$4,IF(ISERROR($V1631),"Enter smelter details","RMI"),IF(ISERROR($V1631),"",OFFSET('Smelter Look-up'!$F$4,$V1631-4,0)))</f>
        <v/>
      </c>
      <c r="H1631" s="156" t="str">
        <f ca="1">IF(ISERROR($V1631),"",OFFSET('Smelter Look-up'!$G$4,$V1631-4,0))</f>
        <v/>
      </c>
      <c r="I1631" s="157" t="str">
        <f ca="1">IF(ISERROR($V1631),"",OFFSET('Smelter Look-up'!$H$4,$V1631-4,0))</f>
        <v/>
      </c>
      <c r="J1631" s="157" t="str">
        <f ca="1">IF(ISERROR($V1631),"",OFFSET('Smelter Look-up'!$I$4,$V1631-4,0))</f>
        <v/>
      </c>
      <c r="K1631" s="158"/>
      <c r="L1631" s="158"/>
      <c r="M1631" s="158"/>
      <c r="N1631" s="158"/>
      <c r="O1631" s="158"/>
      <c r="P1631" s="157"/>
      <c r="Q1631" s="159"/>
      <c r="R1631" s="155" t="str">
        <f ca="1">IF(ISERROR($V1631),"",OFFSET('Smelter Look-up'!$C$4,$V1631-4,0)&amp;"")</f>
        <v/>
      </c>
      <c r="S1631" s="160" t="str">
        <f t="array" aca="1" ref="S1631" ca="1">IF(B1631="","",IF(ISERROR(MATCH($E1631,CL,0)),"Unknown",INDIRECT("'C'!$A$"&amp;MATCH($E1631,CL,0)+1)))</f>
        <v/>
      </c>
      <c r="T1631" s="160" t="str">
        <f t="array" aca="1" ref="T1631" ca="1">IF(B1631="","",IF(ISERROR(MATCH($J1631,SorP!$B$1:$B$6226,0)),"",INDIRECT("'SorP'!$A$"&amp;MATCH($S1631&amp;$J1631,SorP!C:C,0))))</f>
        <v/>
      </c>
      <c r="U1631" s="161"/>
      <c r="V1631" s="151" t="e">
        <f>IF(C1631="",NA(),IF(OR(C1631="Smelter not listed",C1631="Smelter not yet identified"),MATCH($B1631&amp;$D1631,'Smelter Look-up'!$J:$J,0),MATCH($B1631&amp;$C1631,'Smelter Look-up'!$J:$J,0)))</f>
        <v>#N/A</v>
      </c>
      <c r="W1631" s="134"/>
      <c r="X1631" s="134">
        <f t="shared" ca="1" si="18"/>
        <v>0</v>
      </c>
      <c r="Y1631" s="134"/>
      <c r="Z1631" s="134"/>
      <c r="AA1631" s="134"/>
      <c r="AB1631" s="162" t="str">
        <f t="shared" si="19"/>
        <v/>
      </c>
      <c r="AC1631" s="134"/>
      <c r="AD1631" s="134"/>
      <c r="AE1631" s="134"/>
      <c r="AF1631" s="134"/>
      <c r="AG1631" s="134"/>
      <c r="AH1631" s="134"/>
    </row>
    <row r="1632" spans="1:34" ht="12" customHeight="1">
      <c r="A1632" s="160"/>
      <c r="B1632" s="155" t="str">
        <f t="array" ref="B1632">IF(LEN(A1632)=0,"",INDEX('Smelter Look-up'!$A:$A,MATCH($A1632,'Smelter Look-up'!$E:$E,0)))</f>
        <v/>
      </c>
      <c r="C1632" s="158" t="str">
        <f t="array" ref="C1632">IF(LEN(A1632)=0,"",INDEX('Smelter Look-up'!$C:$C,MATCH($A1632,'Smelter Look-up'!$E:$E,0)))</f>
        <v/>
      </c>
      <c r="D1632" s="155"/>
      <c r="E1632" s="155" t="str">
        <f ca="1">IF(ISERROR($V1632),"",OFFSET('Smelter Look-up'!$D$4,$V1632-4,0)&amp;"")</f>
        <v/>
      </c>
      <c r="F1632" s="155" t="str">
        <f ca="1">IF(ISERROR($V1632),"",OFFSET('Smelter Look-up'!$E$4,$V1632-4,0))</f>
        <v/>
      </c>
      <c r="G1632" s="155" t="str">
        <f ca="1">IF(C1632=$X$4,IF(ISERROR($V1632),"Enter smelter details","RMI"),IF(ISERROR($V1632),"",OFFSET('Smelter Look-up'!$F$4,$V1632-4,0)))</f>
        <v/>
      </c>
      <c r="H1632" s="156" t="str">
        <f ca="1">IF(ISERROR($V1632),"",OFFSET('Smelter Look-up'!$G$4,$V1632-4,0))</f>
        <v/>
      </c>
      <c r="I1632" s="157" t="str">
        <f ca="1">IF(ISERROR($V1632),"",OFFSET('Smelter Look-up'!$H$4,$V1632-4,0))</f>
        <v/>
      </c>
      <c r="J1632" s="157" t="str">
        <f ca="1">IF(ISERROR($V1632),"",OFFSET('Smelter Look-up'!$I$4,$V1632-4,0))</f>
        <v/>
      </c>
      <c r="K1632" s="158"/>
      <c r="L1632" s="158"/>
      <c r="M1632" s="158"/>
      <c r="N1632" s="158"/>
      <c r="O1632" s="158"/>
      <c r="P1632" s="157"/>
      <c r="Q1632" s="159"/>
      <c r="R1632" s="155" t="str">
        <f ca="1">IF(ISERROR($V1632),"",OFFSET('Smelter Look-up'!$C$4,$V1632-4,0)&amp;"")</f>
        <v/>
      </c>
      <c r="S1632" s="160" t="str">
        <f t="array" aca="1" ref="S1632" ca="1">IF(B1632="","",IF(ISERROR(MATCH($E1632,CL,0)),"Unknown",INDIRECT("'C'!$A$"&amp;MATCH($E1632,CL,0)+1)))</f>
        <v/>
      </c>
      <c r="T1632" s="160" t="str">
        <f t="array" aca="1" ref="T1632" ca="1">IF(B1632="","",IF(ISERROR(MATCH($J1632,SorP!$B$1:$B$6226,0)),"",INDIRECT("'SorP'!$A$"&amp;MATCH($S1632&amp;$J1632,SorP!C:C,0))))</f>
        <v/>
      </c>
      <c r="U1632" s="161"/>
      <c r="V1632" s="151" t="e">
        <f>IF(C1632="",NA(),IF(OR(C1632="Smelter not listed",C1632="Smelter not yet identified"),MATCH($B1632&amp;$D1632,'Smelter Look-up'!$J:$J,0),MATCH($B1632&amp;$C1632,'Smelter Look-up'!$J:$J,0)))</f>
        <v>#N/A</v>
      </c>
      <c r="W1632" s="134"/>
      <c r="X1632" s="134">
        <f t="shared" ca="1" si="18"/>
        <v>0</v>
      </c>
      <c r="Y1632" s="134"/>
      <c r="Z1632" s="134"/>
      <c r="AA1632" s="134"/>
      <c r="AB1632" s="162" t="str">
        <f t="shared" si="19"/>
        <v/>
      </c>
      <c r="AC1632" s="134"/>
      <c r="AD1632" s="134"/>
      <c r="AE1632" s="134"/>
      <c r="AF1632" s="134"/>
      <c r="AG1632" s="134"/>
      <c r="AH1632" s="134"/>
    </row>
    <row r="1633" spans="1:34" ht="12" customHeight="1">
      <c r="A1633" s="160"/>
      <c r="B1633" s="155" t="str">
        <f t="array" ref="B1633">IF(LEN(A1633)=0,"",INDEX('Smelter Look-up'!$A:$A,MATCH($A1633,'Smelter Look-up'!$E:$E,0)))</f>
        <v/>
      </c>
      <c r="C1633" s="158" t="str">
        <f t="array" ref="C1633">IF(LEN(A1633)=0,"",INDEX('Smelter Look-up'!$C:$C,MATCH($A1633,'Smelter Look-up'!$E:$E,0)))</f>
        <v/>
      </c>
      <c r="D1633" s="155"/>
      <c r="E1633" s="155" t="str">
        <f ca="1">IF(ISERROR($V1633),"",OFFSET('Smelter Look-up'!$D$4,$V1633-4,0)&amp;"")</f>
        <v/>
      </c>
      <c r="F1633" s="155" t="str">
        <f ca="1">IF(ISERROR($V1633),"",OFFSET('Smelter Look-up'!$E$4,$V1633-4,0))</f>
        <v/>
      </c>
      <c r="G1633" s="155" t="str">
        <f ca="1">IF(C1633=$X$4,IF(ISERROR($V1633),"Enter smelter details","RMI"),IF(ISERROR($V1633),"",OFFSET('Smelter Look-up'!$F$4,$V1633-4,0)))</f>
        <v/>
      </c>
      <c r="H1633" s="156" t="str">
        <f ca="1">IF(ISERROR($V1633),"",OFFSET('Smelter Look-up'!$G$4,$V1633-4,0))</f>
        <v/>
      </c>
      <c r="I1633" s="157" t="str">
        <f ca="1">IF(ISERROR($V1633),"",OFFSET('Smelter Look-up'!$H$4,$V1633-4,0))</f>
        <v/>
      </c>
      <c r="J1633" s="157" t="str">
        <f ca="1">IF(ISERROR($V1633),"",OFFSET('Smelter Look-up'!$I$4,$V1633-4,0))</f>
        <v/>
      </c>
      <c r="K1633" s="158"/>
      <c r="L1633" s="158"/>
      <c r="M1633" s="158"/>
      <c r="N1633" s="158"/>
      <c r="O1633" s="158"/>
      <c r="P1633" s="157"/>
      <c r="Q1633" s="159"/>
      <c r="R1633" s="155" t="str">
        <f ca="1">IF(ISERROR($V1633),"",OFFSET('Smelter Look-up'!$C$4,$V1633-4,0)&amp;"")</f>
        <v/>
      </c>
      <c r="S1633" s="160" t="str">
        <f t="array" aca="1" ref="S1633" ca="1">IF(B1633="","",IF(ISERROR(MATCH($E1633,CL,0)),"Unknown",INDIRECT("'C'!$A$"&amp;MATCH($E1633,CL,0)+1)))</f>
        <v/>
      </c>
      <c r="T1633" s="160" t="str">
        <f t="array" aca="1" ref="T1633" ca="1">IF(B1633="","",IF(ISERROR(MATCH($J1633,SorP!$B$1:$B$6226,0)),"",INDIRECT("'SorP'!$A$"&amp;MATCH($S1633&amp;$J1633,SorP!C:C,0))))</f>
        <v/>
      </c>
      <c r="U1633" s="161"/>
      <c r="V1633" s="151" t="e">
        <f>IF(C1633="",NA(),IF(OR(C1633="Smelter not listed",C1633="Smelter not yet identified"),MATCH($B1633&amp;$D1633,'Smelter Look-up'!$J:$J,0),MATCH($B1633&amp;$C1633,'Smelter Look-up'!$J:$J,0)))</f>
        <v>#N/A</v>
      </c>
      <c r="W1633" s="134"/>
      <c r="X1633" s="134">
        <f t="shared" ca="1" si="18"/>
        <v>0</v>
      </c>
      <c r="Y1633" s="134"/>
      <c r="Z1633" s="134"/>
      <c r="AA1633" s="134"/>
      <c r="AB1633" s="162" t="str">
        <f t="shared" si="19"/>
        <v/>
      </c>
      <c r="AC1633" s="134"/>
      <c r="AD1633" s="134"/>
      <c r="AE1633" s="134"/>
      <c r="AF1633" s="134"/>
      <c r="AG1633" s="134"/>
      <c r="AH1633" s="134"/>
    </row>
    <row r="1634" spans="1:34" ht="12" customHeight="1">
      <c r="A1634" s="160"/>
      <c r="B1634" s="155" t="str">
        <f t="array" ref="B1634">IF(LEN(A1634)=0,"",INDEX('Smelter Look-up'!$A:$A,MATCH($A1634,'Smelter Look-up'!$E:$E,0)))</f>
        <v/>
      </c>
      <c r="C1634" s="158" t="str">
        <f t="array" ref="C1634">IF(LEN(A1634)=0,"",INDEX('Smelter Look-up'!$C:$C,MATCH($A1634,'Smelter Look-up'!$E:$E,0)))</f>
        <v/>
      </c>
      <c r="D1634" s="155"/>
      <c r="E1634" s="155" t="str">
        <f ca="1">IF(ISERROR($V1634),"",OFFSET('Smelter Look-up'!$D$4,$V1634-4,0)&amp;"")</f>
        <v/>
      </c>
      <c r="F1634" s="155" t="str">
        <f ca="1">IF(ISERROR($V1634),"",OFFSET('Smelter Look-up'!$E$4,$V1634-4,0))</f>
        <v/>
      </c>
      <c r="G1634" s="155" t="str">
        <f ca="1">IF(C1634=$X$4,IF(ISERROR($V1634),"Enter smelter details","RMI"),IF(ISERROR($V1634),"",OFFSET('Smelter Look-up'!$F$4,$V1634-4,0)))</f>
        <v/>
      </c>
      <c r="H1634" s="156" t="str">
        <f ca="1">IF(ISERROR($V1634),"",OFFSET('Smelter Look-up'!$G$4,$V1634-4,0))</f>
        <v/>
      </c>
      <c r="I1634" s="157" t="str">
        <f ca="1">IF(ISERROR($V1634),"",OFFSET('Smelter Look-up'!$H$4,$V1634-4,0))</f>
        <v/>
      </c>
      <c r="J1634" s="157" t="str">
        <f ca="1">IF(ISERROR($V1634),"",OFFSET('Smelter Look-up'!$I$4,$V1634-4,0))</f>
        <v/>
      </c>
      <c r="K1634" s="158"/>
      <c r="L1634" s="158"/>
      <c r="M1634" s="158"/>
      <c r="N1634" s="158"/>
      <c r="O1634" s="158"/>
      <c r="P1634" s="157"/>
      <c r="Q1634" s="159"/>
      <c r="R1634" s="155" t="str">
        <f ca="1">IF(ISERROR($V1634),"",OFFSET('Smelter Look-up'!$C$4,$V1634-4,0)&amp;"")</f>
        <v/>
      </c>
      <c r="S1634" s="160" t="str">
        <f t="array" aca="1" ref="S1634" ca="1">IF(B1634="","",IF(ISERROR(MATCH($E1634,CL,0)),"Unknown",INDIRECT("'C'!$A$"&amp;MATCH($E1634,CL,0)+1)))</f>
        <v/>
      </c>
      <c r="T1634" s="160" t="str">
        <f t="array" aca="1" ref="T1634" ca="1">IF(B1634="","",IF(ISERROR(MATCH($J1634,SorP!$B$1:$B$6226,0)),"",INDIRECT("'SorP'!$A$"&amp;MATCH($S1634&amp;$J1634,SorP!C:C,0))))</f>
        <v/>
      </c>
      <c r="U1634" s="161"/>
      <c r="V1634" s="151" t="e">
        <f>IF(C1634="",NA(),IF(OR(C1634="Smelter not listed",C1634="Smelter not yet identified"),MATCH($B1634&amp;$D1634,'Smelter Look-up'!$J:$J,0),MATCH($B1634&amp;$C1634,'Smelter Look-up'!$J:$J,0)))</f>
        <v>#N/A</v>
      </c>
      <c r="W1634" s="134"/>
      <c r="X1634" s="134">
        <f t="shared" ca="1" si="18"/>
        <v>0</v>
      </c>
      <c r="Y1634" s="134"/>
      <c r="Z1634" s="134"/>
      <c r="AA1634" s="134"/>
      <c r="AB1634" s="162" t="str">
        <f t="shared" si="19"/>
        <v/>
      </c>
      <c r="AC1634" s="134"/>
      <c r="AD1634" s="134"/>
      <c r="AE1634" s="134"/>
      <c r="AF1634" s="134"/>
      <c r="AG1634" s="134"/>
      <c r="AH1634" s="134"/>
    </row>
    <row r="1635" spans="1:34" ht="12" customHeight="1">
      <c r="A1635" s="160"/>
      <c r="B1635" s="155" t="str">
        <f t="array" ref="B1635">IF(LEN(A1635)=0,"",INDEX('Smelter Look-up'!$A:$A,MATCH($A1635,'Smelter Look-up'!$E:$E,0)))</f>
        <v/>
      </c>
      <c r="C1635" s="158" t="str">
        <f t="array" ref="C1635">IF(LEN(A1635)=0,"",INDEX('Smelter Look-up'!$C:$C,MATCH($A1635,'Smelter Look-up'!$E:$E,0)))</f>
        <v/>
      </c>
      <c r="D1635" s="155"/>
      <c r="E1635" s="155" t="str">
        <f ca="1">IF(ISERROR($V1635),"",OFFSET('Smelter Look-up'!$D$4,$V1635-4,0)&amp;"")</f>
        <v/>
      </c>
      <c r="F1635" s="155" t="str">
        <f ca="1">IF(ISERROR($V1635),"",OFFSET('Smelter Look-up'!$E$4,$V1635-4,0))</f>
        <v/>
      </c>
      <c r="G1635" s="155" t="str">
        <f ca="1">IF(C1635=$X$4,IF(ISERROR($V1635),"Enter smelter details","RMI"),IF(ISERROR($V1635),"",OFFSET('Smelter Look-up'!$F$4,$V1635-4,0)))</f>
        <v/>
      </c>
      <c r="H1635" s="156" t="str">
        <f ca="1">IF(ISERROR($V1635),"",OFFSET('Smelter Look-up'!$G$4,$V1635-4,0))</f>
        <v/>
      </c>
      <c r="I1635" s="157" t="str">
        <f ca="1">IF(ISERROR($V1635),"",OFFSET('Smelter Look-up'!$H$4,$V1635-4,0))</f>
        <v/>
      </c>
      <c r="J1635" s="157" t="str">
        <f ca="1">IF(ISERROR($V1635),"",OFFSET('Smelter Look-up'!$I$4,$V1635-4,0))</f>
        <v/>
      </c>
      <c r="K1635" s="158"/>
      <c r="L1635" s="158"/>
      <c r="M1635" s="158"/>
      <c r="N1635" s="158"/>
      <c r="O1635" s="158"/>
      <c r="P1635" s="157"/>
      <c r="Q1635" s="159"/>
      <c r="R1635" s="155" t="str">
        <f ca="1">IF(ISERROR($V1635),"",OFFSET('Smelter Look-up'!$C$4,$V1635-4,0)&amp;"")</f>
        <v/>
      </c>
      <c r="S1635" s="160" t="str">
        <f t="array" aca="1" ref="S1635" ca="1">IF(B1635="","",IF(ISERROR(MATCH($E1635,CL,0)),"Unknown",INDIRECT("'C'!$A$"&amp;MATCH($E1635,CL,0)+1)))</f>
        <v/>
      </c>
      <c r="T1635" s="160" t="str">
        <f t="array" aca="1" ref="T1635" ca="1">IF(B1635="","",IF(ISERROR(MATCH($J1635,SorP!$B$1:$B$6226,0)),"",INDIRECT("'SorP'!$A$"&amp;MATCH($S1635&amp;$J1635,SorP!C:C,0))))</f>
        <v/>
      </c>
      <c r="U1635" s="161"/>
      <c r="V1635" s="151" t="e">
        <f>IF(C1635="",NA(),IF(OR(C1635="Smelter not listed",C1635="Smelter not yet identified"),MATCH($B1635&amp;$D1635,'Smelter Look-up'!$J:$J,0),MATCH($B1635&amp;$C1635,'Smelter Look-up'!$J:$J,0)))</f>
        <v>#N/A</v>
      </c>
      <c r="W1635" s="134"/>
      <c r="X1635" s="134">
        <f t="shared" ca="1" si="18"/>
        <v>0</v>
      </c>
      <c r="Y1635" s="134"/>
      <c r="Z1635" s="134"/>
      <c r="AA1635" s="134"/>
      <c r="AB1635" s="162" t="str">
        <f t="shared" si="19"/>
        <v/>
      </c>
      <c r="AC1635" s="134"/>
      <c r="AD1635" s="134"/>
      <c r="AE1635" s="134"/>
      <c r="AF1635" s="134"/>
      <c r="AG1635" s="134"/>
      <c r="AH1635" s="134"/>
    </row>
    <row r="1636" spans="1:34" ht="12" customHeight="1">
      <c r="A1636" s="160"/>
      <c r="B1636" s="155" t="str">
        <f t="array" ref="B1636">IF(LEN(A1636)=0,"",INDEX('Smelter Look-up'!$A:$A,MATCH($A1636,'Smelter Look-up'!$E:$E,0)))</f>
        <v/>
      </c>
      <c r="C1636" s="158" t="str">
        <f t="array" ref="C1636">IF(LEN(A1636)=0,"",INDEX('Smelter Look-up'!$C:$C,MATCH($A1636,'Smelter Look-up'!$E:$E,0)))</f>
        <v/>
      </c>
      <c r="D1636" s="155"/>
      <c r="E1636" s="155" t="str">
        <f ca="1">IF(ISERROR($V1636),"",OFFSET('Smelter Look-up'!$D$4,$V1636-4,0)&amp;"")</f>
        <v/>
      </c>
      <c r="F1636" s="155" t="str">
        <f ca="1">IF(ISERROR($V1636),"",OFFSET('Smelter Look-up'!$E$4,$V1636-4,0))</f>
        <v/>
      </c>
      <c r="G1636" s="155" t="str">
        <f ca="1">IF(C1636=$X$4,IF(ISERROR($V1636),"Enter smelter details","RMI"),IF(ISERROR($V1636),"",OFFSET('Smelter Look-up'!$F$4,$V1636-4,0)))</f>
        <v/>
      </c>
      <c r="H1636" s="156" t="str">
        <f ca="1">IF(ISERROR($V1636),"",OFFSET('Smelter Look-up'!$G$4,$V1636-4,0))</f>
        <v/>
      </c>
      <c r="I1636" s="157" t="str">
        <f ca="1">IF(ISERROR($V1636),"",OFFSET('Smelter Look-up'!$H$4,$V1636-4,0))</f>
        <v/>
      </c>
      <c r="J1636" s="157" t="str">
        <f ca="1">IF(ISERROR($V1636),"",OFFSET('Smelter Look-up'!$I$4,$V1636-4,0))</f>
        <v/>
      </c>
      <c r="K1636" s="158"/>
      <c r="L1636" s="158"/>
      <c r="M1636" s="158"/>
      <c r="N1636" s="158"/>
      <c r="O1636" s="158"/>
      <c r="P1636" s="157"/>
      <c r="Q1636" s="159"/>
      <c r="R1636" s="155" t="str">
        <f ca="1">IF(ISERROR($V1636),"",OFFSET('Smelter Look-up'!$C$4,$V1636-4,0)&amp;"")</f>
        <v/>
      </c>
      <c r="S1636" s="160" t="str">
        <f t="array" aca="1" ref="S1636" ca="1">IF(B1636="","",IF(ISERROR(MATCH($E1636,CL,0)),"Unknown",INDIRECT("'C'!$A$"&amp;MATCH($E1636,CL,0)+1)))</f>
        <v/>
      </c>
      <c r="T1636" s="160" t="str">
        <f t="array" aca="1" ref="T1636" ca="1">IF(B1636="","",IF(ISERROR(MATCH($J1636,SorP!$B$1:$B$6226,0)),"",INDIRECT("'SorP'!$A$"&amp;MATCH($S1636&amp;$J1636,SorP!C:C,0))))</f>
        <v/>
      </c>
      <c r="U1636" s="161"/>
      <c r="V1636" s="151" t="e">
        <f>IF(C1636="",NA(),IF(OR(C1636="Smelter not listed",C1636="Smelter not yet identified"),MATCH($B1636&amp;$D1636,'Smelter Look-up'!$J:$J,0),MATCH($B1636&amp;$C1636,'Smelter Look-up'!$J:$J,0)))</f>
        <v>#N/A</v>
      </c>
      <c r="W1636" s="134"/>
      <c r="X1636" s="134">
        <f t="shared" ca="1" si="18"/>
        <v>0</v>
      </c>
      <c r="Y1636" s="134"/>
      <c r="Z1636" s="134"/>
      <c r="AA1636" s="134"/>
      <c r="AB1636" s="162" t="str">
        <f t="shared" si="19"/>
        <v/>
      </c>
      <c r="AC1636" s="134"/>
      <c r="AD1636" s="134"/>
      <c r="AE1636" s="134"/>
      <c r="AF1636" s="134"/>
      <c r="AG1636" s="134"/>
      <c r="AH1636" s="134"/>
    </row>
    <row r="1637" spans="1:34" ht="12" customHeight="1">
      <c r="A1637" s="160"/>
      <c r="B1637" s="155" t="str">
        <f t="array" ref="B1637">IF(LEN(A1637)=0,"",INDEX('Smelter Look-up'!$A:$A,MATCH($A1637,'Smelter Look-up'!$E:$E,0)))</f>
        <v/>
      </c>
      <c r="C1637" s="158" t="str">
        <f t="array" ref="C1637">IF(LEN(A1637)=0,"",INDEX('Smelter Look-up'!$C:$C,MATCH($A1637,'Smelter Look-up'!$E:$E,0)))</f>
        <v/>
      </c>
      <c r="D1637" s="155"/>
      <c r="E1637" s="155" t="str">
        <f ca="1">IF(ISERROR($V1637),"",OFFSET('Smelter Look-up'!$D$4,$V1637-4,0)&amp;"")</f>
        <v/>
      </c>
      <c r="F1637" s="155" t="str">
        <f ca="1">IF(ISERROR($V1637),"",OFFSET('Smelter Look-up'!$E$4,$V1637-4,0))</f>
        <v/>
      </c>
      <c r="G1637" s="155" t="str">
        <f ca="1">IF(C1637=$X$4,IF(ISERROR($V1637),"Enter smelter details","RMI"),IF(ISERROR($V1637),"",OFFSET('Smelter Look-up'!$F$4,$V1637-4,0)))</f>
        <v/>
      </c>
      <c r="H1637" s="156" t="str">
        <f ca="1">IF(ISERROR($V1637),"",OFFSET('Smelter Look-up'!$G$4,$V1637-4,0))</f>
        <v/>
      </c>
      <c r="I1637" s="157" t="str">
        <f ca="1">IF(ISERROR($V1637),"",OFFSET('Smelter Look-up'!$H$4,$V1637-4,0))</f>
        <v/>
      </c>
      <c r="J1637" s="157" t="str">
        <f ca="1">IF(ISERROR($V1637),"",OFFSET('Smelter Look-up'!$I$4,$V1637-4,0))</f>
        <v/>
      </c>
      <c r="K1637" s="158"/>
      <c r="L1637" s="158"/>
      <c r="M1637" s="158"/>
      <c r="N1637" s="158"/>
      <c r="O1637" s="158"/>
      <c r="P1637" s="157"/>
      <c r="Q1637" s="159"/>
      <c r="R1637" s="155" t="str">
        <f ca="1">IF(ISERROR($V1637),"",OFFSET('Smelter Look-up'!$C$4,$V1637-4,0)&amp;"")</f>
        <v/>
      </c>
      <c r="S1637" s="160" t="str">
        <f t="array" aca="1" ref="S1637" ca="1">IF(B1637="","",IF(ISERROR(MATCH($E1637,CL,0)),"Unknown",INDIRECT("'C'!$A$"&amp;MATCH($E1637,CL,0)+1)))</f>
        <v/>
      </c>
      <c r="T1637" s="160" t="str">
        <f t="array" aca="1" ref="T1637" ca="1">IF(B1637="","",IF(ISERROR(MATCH($J1637,SorP!$B$1:$B$6226,0)),"",INDIRECT("'SorP'!$A$"&amp;MATCH($S1637&amp;$J1637,SorP!C:C,0))))</f>
        <v/>
      </c>
      <c r="U1637" s="161"/>
      <c r="V1637" s="151" t="e">
        <f>IF(C1637="",NA(),IF(OR(C1637="Smelter not listed",C1637="Smelter not yet identified"),MATCH($B1637&amp;$D1637,'Smelter Look-up'!$J:$J,0),MATCH($B1637&amp;$C1637,'Smelter Look-up'!$J:$J,0)))</f>
        <v>#N/A</v>
      </c>
      <c r="W1637" s="134"/>
      <c r="X1637" s="134">
        <f t="shared" ca="1" si="18"/>
        <v>0</v>
      </c>
      <c r="Y1637" s="134"/>
      <c r="Z1637" s="134"/>
      <c r="AA1637" s="134"/>
      <c r="AB1637" s="162" t="str">
        <f t="shared" si="19"/>
        <v/>
      </c>
      <c r="AC1637" s="134"/>
      <c r="AD1637" s="134"/>
      <c r="AE1637" s="134"/>
      <c r="AF1637" s="134"/>
      <c r="AG1637" s="134"/>
      <c r="AH1637" s="134"/>
    </row>
    <row r="1638" spans="1:34" ht="12" customHeight="1">
      <c r="A1638" s="160"/>
      <c r="B1638" s="155" t="str">
        <f t="array" ref="B1638">IF(LEN(A1638)=0,"",INDEX('Smelter Look-up'!$A:$A,MATCH($A1638,'Smelter Look-up'!$E:$E,0)))</f>
        <v/>
      </c>
      <c r="C1638" s="158" t="str">
        <f t="array" ref="C1638">IF(LEN(A1638)=0,"",INDEX('Smelter Look-up'!$C:$C,MATCH($A1638,'Smelter Look-up'!$E:$E,0)))</f>
        <v/>
      </c>
      <c r="D1638" s="155"/>
      <c r="E1638" s="155" t="str">
        <f ca="1">IF(ISERROR($V1638),"",OFFSET('Smelter Look-up'!$D$4,$V1638-4,0)&amp;"")</f>
        <v/>
      </c>
      <c r="F1638" s="155" t="str">
        <f ca="1">IF(ISERROR($V1638),"",OFFSET('Smelter Look-up'!$E$4,$V1638-4,0))</f>
        <v/>
      </c>
      <c r="G1638" s="155" t="str">
        <f ca="1">IF(C1638=$X$4,IF(ISERROR($V1638),"Enter smelter details","RMI"),IF(ISERROR($V1638),"",OFFSET('Smelter Look-up'!$F$4,$V1638-4,0)))</f>
        <v/>
      </c>
      <c r="H1638" s="156" t="str">
        <f ca="1">IF(ISERROR($V1638),"",OFFSET('Smelter Look-up'!$G$4,$V1638-4,0))</f>
        <v/>
      </c>
      <c r="I1638" s="157" t="str">
        <f ca="1">IF(ISERROR($V1638),"",OFFSET('Smelter Look-up'!$H$4,$V1638-4,0))</f>
        <v/>
      </c>
      <c r="J1638" s="157" t="str">
        <f ca="1">IF(ISERROR($V1638),"",OFFSET('Smelter Look-up'!$I$4,$V1638-4,0))</f>
        <v/>
      </c>
      <c r="K1638" s="158"/>
      <c r="L1638" s="158"/>
      <c r="M1638" s="158"/>
      <c r="N1638" s="158"/>
      <c r="O1638" s="158"/>
      <c r="P1638" s="157"/>
      <c r="Q1638" s="159"/>
      <c r="R1638" s="155" t="str">
        <f ca="1">IF(ISERROR($V1638),"",OFFSET('Smelter Look-up'!$C$4,$V1638-4,0)&amp;"")</f>
        <v/>
      </c>
      <c r="S1638" s="160" t="str">
        <f t="array" aca="1" ref="S1638" ca="1">IF(B1638="","",IF(ISERROR(MATCH($E1638,CL,0)),"Unknown",INDIRECT("'C'!$A$"&amp;MATCH($E1638,CL,0)+1)))</f>
        <v/>
      </c>
      <c r="T1638" s="160" t="str">
        <f t="array" aca="1" ref="T1638" ca="1">IF(B1638="","",IF(ISERROR(MATCH($J1638,SorP!$B$1:$B$6226,0)),"",INDIRECT("'SorP'!$A$"&amp;MATCH($S1638&amp;$J1638,SorP!C:C,0))))</f>
        <v/>
      </c>
      <c r="U1638" s="161"/>
      <c r="V1638" s="151" t="e">
        <f>IF(C1638="",NA(),IF(OR(C1638="Smelter not listed",C1638="Smelter not yet identified"),MATCH($B1638&amp;$D1638,'Smelter Look-up'!$J:$J,0),MATCH($B1638&amp;$C1638,'Smelter Look-up'!$J:$J,0)))</f>
        <v>#N/A</v>
      </c>
      <c r="W1638" s="134"/>
      <c r="X1638" s="134">
        <f t="shared" ca="1" si="18"/>
        <v>0</v>
      </c>
      <c r="Y1638" s="134"/>
      <c r="Z1638" s="134"/>
      <c r="AA1638" s="134"/>
      <c r="AB1638" s="162" t="str">
        <f t="shared" si="19"/>
        <v/>
      </c>
      <c r="AC1638" s="134"/>
      <c r="AD1638" s="134"/>
      <c r="AE1638" s="134"/>
      <c r="AF1638" s="134"/>
      <c r="AG1638" s="134"/>
      <c r="AH1638" s="134"/>
    </row>
    <row r="1639" spans="1:34" ht="12" customHeight="1">
      <c r="A1639" s="160"/>
      <c r="B1639" s="155" t="str">
        <f t="array" ref="B1639">IF(LEN(A1639)=0,"",INDEX('Smelter Look-up'!$A:$A,MATCH($A1639,'Smelter Look-up'!$E:$E,0)))</f>
        <v/>
      </c>
      <c r="C1639" s="158" t="str">
        <f t="array" ref="C1639">IF(LEN(A1639)=0,"",INDEX('Smelter Look-up'!$C:$C,MATCH($A1639,'Smelter Look-up'!$E:$E,0)))</f>
        <v/>
      </c>
      <c r="D1639" s="155"/>
      <c r="E1639" s="155" t="str">
        <f ca="1">IF(ISERROR($V1639),"",OFFSET('Smelter Look-up'!$D$4,$V1639-4,0)&amp;"")</f>
        <v/>
      </c>
      <c r="F1639" s="155" t="str">
        <f ca="1">IF(ISERROR($V1639),"",OFFSET('Smelter Look-up'!$E$4,$V1639-4,0))</f>
        <v/>
      </c>
      <c r="G1639" s="155" t="str">
        <f ca="1">IF(C1639=$X$4,IF(ISERROR($V1639),"Enter smelter details","RMI"),IF(ISERROR($V1639),"",OFFSET('Smelter Look-up'!$F$4,$V1639-4,0)))</f>
        <v/>
      </c>
      <c r="H1639" s="156" t="str">
        <f ca="1">IF(ISERROR($V1639),"",OFFSET('Smelter Look-up'!$G$4,$V1639-4,0))</f>
        <v/>
      </c>
      <c r="I1639" s="157" t="str">
        <f ca="1">IF(ISERROR($V1639),"",OFFSET('Smelter Look-up'!$H$4,$V1639-4,0))</f>
        <v/>
      </c>
      <c r="J1639" s="157" t="str">
        <f ca="1">IF(ISERROR($V1639),"",OFFSET('Smelter Look-up'!$I$4,$V1639-4,0))</f>
        <v/>
      </c>
      <c r="K1639" s="158"/>
      <c r="L1639" s="158"/>
      <c r="M1639" s="158"/>
      <c r="N1639" s="158"/>
      <c r="O1639" s="158"/>
      <c r="P1639" s="157"/>
      <c r="Q1639" s="159"/>
      <c r="R1639" s="155" t="str">
        <f ca="1">IF(ISERROR($V1639),"",OFFSET('Smelter Look-up'!$C$4,$V1639-4,0)&amp;"")</f>
        <v/>
      </c>
      <c r="S1639" s="160" t="str">
        <f t="array" aca="1" ref="S1639" ca="1">IF(B1639="","",IF(ISERROR(MATCH($E1639,CL,0)),"Unknown",INDIRECT("'C'!$A$"&amp;MATCH($E1639,CL,0)+1)))</f>
        <v/>
      </c>
      <c r="T1639" s="160" t="str">
        <f t="array" aca="1" ref="T1639" ca="1">IF(B1639="","",IF(ISERROR(MATCH($J1639,SorP!$B$1:$B$6226,0)),"",INDIRECT("'SorP'!$A$"&amp;MATCH($S1639&amp;$J1639,SorP!C:C,0))))</f>
        <v/>
      </c>
      <c r="U1639" s="161"/>
      <c r="V1639" s="151" t="e">
        <f>IF(C1639="",NA(),IF(OR(C1639="Smelter not listed",C1639="Smelter not yet identified"),MATCH($B1639&amp;$D1639,'Smelter Look-up'!$J:$J,0),MATCH($B1639&amp;$C1639,'Smelter Look-up'!$J:$J,0)))</f>
        <v>#N/A</v>
      </c>
      <c r="W1639" s="134"/>
      <c r="X1639" s="134">
        <f t="shared" ca="1" si="18"/>
        <v>0</v>
      </c>
      <c r="Y1639" s="134"/>
      <c r="Z1639" s="134"/>
      <c r="AA1639" s="134"/>
      <c r="AB1639" s="162" t="str">
        <f t="shared" si="19"/>
        <v/>
      </c>
      <c r="AC1639" s="134"/>
      <c r="AD1639" s="134"/>
      <c r="AE1639" s="134"/>
      <c r="AF1639" s="134"/>
      <c r="AG1639" s="134"/>
      <c r="AH1639" s="134"/>
    </row>
    <row r="1640" spans="1:34" ht="12" customHeight="1">
      <c r="A1640" s="160"/>
      <c r="B1640" s="155" t="str">
        <f t="array" ref="B1640">IF(LEN(A1640)=0,"",INDEX('Smelter Look-up'!$A:$A,MATCH($A1640,'Smelter Look-up'!$E:$E,0)))</f>
        <v/>
      </c>
      <c r="C1640" s="158" t="str">
        <f t="array" ref="C1640">IF(LEN(A1640)=0,"",INDEX('Smelter Look-up'!$C:$C,MATCH($A1640,'Smelter Look-up'!$E:$E,0)))</f>
        <v/>
      </c>
      <c r="D1640" s="155"/>
      <c r="E1640" s="155" t="str">
        <f ca="1">IF(ISERROR($V1640),"",OFFSET('Smelter Look-up'!$D$4,$V1640-4,0)&amp;"")</f>
        <v/>
      </c>
      <c r="F1640" s="155" t="str">
        <f ca="1">IF(ISERROR($V1640),"",OFFSET('Smelter Look-up'!$E$4,$V1640-4,0))</f>
        <v/>
      </c>
      <c r="G1640" s="155" t="str">
        <f ca="1">IF(C1640=$X$4,IF(ISERROR($V1640),"Enter smelter details","RMI"),IF(ISERROR($V1640),"",OFFSET('Smelter Look-up'!$F$4,$V1640-4,0)))</f>
        <v/>
      </c>
      <c r="H1640" s="156" t="str">
        <f ca="1">IF(ISERROR($V1640),"",OFFSET('Smelter Look-up'!$G$4,$V1640-4,0))</f>
        <v/>
      </c>
      <c r="I1640" s="157" t="str">
        <f ca="1">IF(ISERROR($V1640),"",OFFSET('Smelter Look-up'!$H$4,$V1640-4,0))</f>
        <v/>
      </c>
      <c r="J1640" s="157" t="str">
        <f ca="1">IF(ISERROR($V1640),"",OFFSET('Smelter Look-up'!$I$4,$V1640-4,0))</f>
        <v/>
      </c>
      <c r="K1640" s="158"/>
      <c r="L1640" s="158"/>
      <c r="M1640" s="158"/>
      <c r="N1640" s="158"/>
      <c r="O1640" s="158"/>
      <c r="P1640" s="157"/>
      <c r="Q1640" s="159"/>
      <c r="R1640" s="155" t="str">
        <f ca="1">IF(ISERROR($V1640),"",OFFSET('Smelter Look-up'!$C$4,$V1640-4,0)&amp;"")</f>
        <v/>
      </c>
      <c r="S1640" s="160" t="str">
        <f t="array" aca="1" ref="S1640" ca="1">IF(B1640="","",IF(ISERROR(MATCH($E1640,CL,0)),"Unknown",INDIRECT("'C'!$A$"&amp;MATCH($E1640,CL,0)+1)))</f>
        <v/>
      </c>
      <c r="T1640" s="160" t="str">
        <f t="array" aca="1" ref="T1640" ca="1">IF(B1640="","",IF(ISERROR(MATCH($J1640,SorP!$B$1:$B$6226,0)),"",INDIRECT("'SorP'!$A$"&amp;MATCH($S1640&amp;$J1640,SorP!C:C,0))))</f>
        <v/>
      </c>
      <c r="U1640" s="161"/>
      <c r="V1640" s="151" t="e">
        <f>IF(C1640="",NA(),IF(OR(C1640="Smelter not listed",C1640="Smelter not yet identified"),MATCH($B1640&amp;$D1640,'Smelter Look-up'!$J:$J,0),MATCH($B1640&amp;$C1640,'Smelter Look-up'!$J:$J,0)))</f>
        <v>#N/A</v>
      </c>
      <c r="W1640" s="134"/>
      <c r="X1640" s="134">
        <f t="shared" ca="1" si="18"/>
        <v>0</v>
      </c>
      <c r="Y1640" s="134"/>
      <c r="Z1640" s="134"/>
      <c r="AA1640" s="134"/>
      <c r="AB1640" s="162" t="str">
        <f t="shared" si="19"/>
        <v/>
      </c>
      <c r="AC1640" s="134"/>
      <c r="AD1640" s="134"/>
      <c r="AE1640" s="134"/>
      <c r="AF1640" s="134"/>
      <c r="AG1640" s="134"/>
      <c r="AH1640" s="134"/>
    </row>
    <row r="1641" spans="1:34" ht="12" customHeight="1">
      <c r="A1641" s="160"/>
      <c r="B1641" s="155" t="str">
        <f t="array" ref="B1641">IF(LEN(A1641)=0,"",INDEX('Smelter Look-up'!$A:$A,MATCH($A1641,'Smelter Look-up'!$E:$E,0)))</f>
        <v/>
      </c>
      <c r="C1641" s="158" t="str">
        <f t="array" ref="C1641">IF(LEN(A1641)=0,"",INDEX('Smelter Look-up'!$C:$C,MATCH($A1641,'Smelter Look-up'!$E:$E,0)))</f>
        <v/>
      </c>
      <c r="D1641" s="155"/>
      <c r="E1641" s="155" t="str">
        <f ca="1">IF(ISERROR($V1641),"",OFFSET('Smelter Look-up'!$D$4,$V1641-4,0)&amp;"")</f>
        <v/>
      </c>
      <c r="F1641" s="155" t="str">
        <f ca="1">IF(ISERROR($V1641),"",OFFSET('Smelter Look-up'!$E$4,$V1641-4,0))</f>
        <v/>
      </c>
      <c r="G1641" s="155" t="str">
        <f ca="1">IF(C1641=$X$4,IF(ISERROR($V1641),"Enter smelter details","RMI"),IF(ISERROR($V1641),"",OFFSET('Smelter Look-up'!$F$4,$V1641-4,0)))</f>
        <v/>
      </c>
      <c r="H1641" s="156" t="str">
        <f ca="1">IF(ISERROR($V1641),"",OFFSET('Smelter Look-up'!$G$4,$V1641-4,0))</f>
        <v/>
      </c>
      <c r="I1641" s="157" t="str">
        <f ca="1">IF(ISERROR($V1641),"",OFFSET('Smelter Look-up'!$H$4,$V1641-4,0))</f>
        <v/>
      </c>
      <c r="J1641" s="157" t="str">
        <f ca="1">IF(ISERROR($V1641),"",OFFSET('Smelter Look-up'!$I$4,$V1641-4,0))</f>
        <v/>
      </c>
      <c r="K1641" s="158"/>
      <c r="L1641" s="158"/>
      <c r="M1641" s="158"/>
      <c r="N1641" s="158"/>
      <c r="O1641" s="158"/>
      <c r="P1641" s="157"/>
      <c r="Q1641" s="159"/>
      <c r="R1641" s="155" t="str">
        <f ca="1">IF(ISERROR($V1641),"",OFFSET('Smelter Look-up'!$C$4,$V1641-4,0)&amp;"")</f>
        <v/>
      </c>
      <c r="S1641" s="160" t="str">
        <f t="array" aca="1" ref="S1641" ca="1">IF(B1641="","",IF(ISERROR(MATCH($E1641,CL,0)),"Unknown",INDIRECT("'C'!$A$"&amp;MATCH($E1641,CL,0)+1)))</f>
        <v/>
      </c>
      <c r="T1641" s="160" t="str">
        <f t="array" aca="1" ref="T1641" ca="1">IF(B1641="","",IF(ISERROR(MATCH($J1641,SorP!$B$1:$B$6226,0)),"",INDIRECT("'SorP'!$A$"&amp;MATCH($S1641&amp;$J1641,SorP!C:C,0))))</f>
        <v/>
      </c>
      <c r="U1641" s="161"/>
      <c r="V1641" s="151" t="e">
        <f>IF(C1641="",NA(),IF(OR(C1641="Smelter not listed",C1641="Smelter not yet identified"),MATCH($B1641&amp;$D1641,'Smelter Look-up'!$J:$J,0),MATCH($B1641&amp;$C1641,'Smelter Look-up'!$J:$J,0)))</f>
        <v>#N/A</v>
      </c>
      <c r="W1641" s="134"/>
      <c r="X1641" s="134">
        <f t="shared" ca="1" si="18"/>
        <v>0</v>
      </c>
      <c r="Y1641" s="134"/>
      <c r="Z1641" s="134"/>
      <c r="AA1641" s="134"/>
      <c r="AB1641" s="162" t="str">
        <f t="shared" si="19"/>
        <v/>
      </c>
      <c r="AC1641" s="134"/>
      <c r="AD1641" s="134"/>
      <c r="AE1641" s="134"/>
      <c r="AF1641" s="134"/>
      <c r="AG1641" s="134"/>
      <c r="AH1641" s="134"/>
    </row>
    <row r="1642" spans="1:34" ht="12" customHeight="1">
      <c r="A1642" s="160"/>
      <c r="B1642" s="155" t="str">
        <f t="array" ref="B1642">IF(LEN(A1642)=0,"",INDEX('Smelter Look-up'!$A:$A,MATCH($A1642,'Smelter Look-up'!$E:$E,0)))</f>
        <v/>
      </c>
      <c r="C1642" s="158" t="str">
        <f t="array" ref="C1642">IF(LEN(A1642)=0,"",INDEX('Smelter Look-up'!$C:$C,MATCH($A1642,'Smelter Look-up'!$E:$E,0)))</f>
        <v/>
      </c>
      <c r="D1642" s="155"/>
      <c r="E1642" s="155" t="str">
        <f ca="1">IF(ISERROR($V1642),"",OFFSET('Smelter Look-up'!$D$4,$V1642-4,0)&amp;"")</f>
        <v/>
      </c>
      <c r="F1642" s="155" t="str">
        <f ca="1">IF(ISERROR($V1642),"",OFFSET('Smelter Look-up'!$E$4,$V1642-4,0))</f>
        <v/>
      </c>
      <c r="G1642" s="155" t="str">
        <f ca="1">IF(C1642=$X$4,IF(ISERROR($V1642),"Enter smelter details","RMI"),IF(ISERROR($V1642),"",OFFSET('Smelter Look-up'!$F$4,$V1642-4,0)))</f>
        <v/>
      </c>
      <c r="H1642" s="156" t="str">
        <f ca="1">IF(ISERROR($V1642),"",OFFSET('Smelter Look-up'!$G$4,$V1642-4,0))</f>
        <v/>
      </c>
      <c r="I1642" s="157" t="str">
        <f ca="1">IF(ISERROR($V1642),"",OFFSET('Smelter Look-up'!$H$4,$V1642-4,0))</f>
        <v/>
      </c>
      <c r="J1642" s="157" t="str">
        <f ca="1">IF(ISERROR($V1642),"",OFFSET('Smelter Look-up'!$I$4,$V1642-4,0))</f>
        <v/>
      </c>
      <c r="K1642" s="158"/>
      <c r="L1642" s="158"/>
      <c r="M1642" s="158"/>
      <c r="N1642" s="158"/>
      <c r="O1642" s="158"/>
      <c r="P1642" s="157"/>
      <c r="Q1642" s="159"/>
      <c r="R1642" s="155" t="str">
        <f ca="1">IF(ISERROR($V1642),"",OFFSET('Smelter Look-up'!$C$4,$V1642-4,0)&amp;"")</f>
        <v/>
      </c>
      <c r="S1642" s="160" t="str">
        <f t="array" aca="1" ref="S1642" ca="1">IF(B1642="","",IF(ISERROR(MATCH($E1642,CL,0)),"Unknown",INDIRECT("'C'!$A$"&amp;MATCH($E1642,CL,0)+1)))</f>
        <v/>
      </c>
      <c r="T1642" s="160" t="str">
        <f t="array" aca="1" ref="T1642" ca="1">IF(B1642="","",IF(ISERROR(MATCH($J1642,SorP!$B$1:$B$6226,0)),"",INDIRECT("'SorP'!$A$"&amp;MATCH($S1642&amp;$J1642,SorP!C:C,0))))</f>
        <v/>
      </c>
      <c r="U1642" s="161"/>
      <c r="V1642" s="151" t="e">
        <f>IF(C1642="",NA(),IF(OR(C1642="Smelter not listed",C1642="Smelter not yet identified"),MATCH($B1642&amp;$D1642,'Smelter Look-up'!$J:$J,0),MATCH($B1642&amp;$C1642,'Smelter Look-up'!$J:$J,0)))</f>
        <v>#N/A</v>
      </c>
      <c r="W1642" s="134"/>
      <c r="X1642" s="134">
        <f t="shared" ca="1" si="18"/>
        <v>0</v>
      </c>
      <c r="Y1642" s="134"/>
      <c r="Z1642" s="134"/>
      <c r="AA1642" s="134"/>
      <c r="AB1642" s="162" t="str">
        <f t="shared" si="19"/>
        <v/>
      </c>
      <c r="AC1642" s="134"/>
      <c r="AD1642" s="134"/>
      <c r="AE1642" s="134"/>
      <c r="AF1642" s="134"/>
      <c r="AG1642" s="134"/>
      <c r="AH1642" s="134"/>
    </row>
    <row r="1643" spans="1:34" ht="12" customHeight="1">
      <c r="A1643" s="160"/>
      <c r="B1643" s="155" t="str">
        <f t="array" ref="B1643">IF(LEN(A1643)=0,"",INDEX('Smelter Look-up'!$A:$A,MATCH($A1643,'Smelter Look-up'!$E:$E,0)))</f>
        <v/>
      </c>
      <c r="C1643" s="158" t="str">
        <f t="array" ref="C1643">IF(LEN(A1643)=0,"",INDEX('Smelter Look-up'!$C:$C,MATCH($A1643,'Smelter Look-up'!$E:$E,0)))</f>
        <v/>
      </c>
      <c r="D1643" s="155"/>
      <c r="E1643" s="155" t="str">
        <f ca="1">IF(ISERROR($V1643),"",OFFSET('Smelter Look-up'!$D$4,$V1643-4,0)&amp;"")</f>
        <v/>
      </c>
      <c r="F1643" s="155" t="str">
        <f ca="1">IF(ISERROR($V1643),"",OFFSET('Smelter Look-up'!$E$4,$V1643-4,0))</f>
        <v/>
      </c>
      <c r="G1643" s="155" t="str">
        <f ca="1">IF(C1643=$X$4,IF(ISERROR($V1643),"Enter smelter details","RMI"),IF(ISERROR($V1643),"",OFFSET('Smelter Look-up'!$F$4,$V1643-4,0)))</f>
        <v/>
      </c>
      <c r="H1643" s="156" t="str">
        <f ca="1">IF(ISERROR($V1643),"",OFFSET('Smelter Look-up'!$G$4,$V1643-4,0))</f>
        <v/>
      </c>
      <c r="I1643" s="157" t="str">
        <f ca="1">IF(ISERROR($V1643),"",OFFSET('Smelter Look-up'!$H$4,$V1643-4,0))</f>
        <v/>
      </c>
      <c r="J1643" s="157" t="str">
        <f ca="1">IF(ISERROR($V1643),"",OFFSET('Smelter Look-up'!$I$4,$V1643-4,0))</f>
        <v/>
      </c>
      <c r="K1643" s="158"/>
      <c r="L1643" s="158"/>
      <c r="M1643" s="158"/>
      <c r="N1643" s="158"/>
      <c r="O1643" s="158"/>
      <c r="P1643" s="157"/>
      <c r="Q1643" s="159"/>
      <c r="R1643" s="155" t="str">
        <f ca="1">IF(ISERROR($V1643),"",OFFSET('Smelter Look-up'!$C$4,$V1643-4,0)&amp;"")</f>
        <v/>
      </c>
      <c r="S1643" s="160" t="str">
        <f t="array" aca="1" ref="S1643" ca="1">IF(B1643="","",IF(ISERROR(MATCH($E1643,CL,0)),"Unknown",INDIRECT("'C'!$A$"&amp;MATCH($E1643,CL,0)+1)))</f>
        <v/>
      </c>
      <c r="T1643" s="160" t="str">
        <f t="array" aca="1" ref="T1643" ca="1">IF(B1643="","",IF(ISERROR(MATCH($J1643,SorP!$B$1:$B$6226,0)),"",INDIRECT("'SorP'!$A$"&amp;MATCH($S1643&amp;$J1643,SorP!C:C,0))))</f>
        <v/>
      </c>
      <c r="U1643" s="161"/>
      <c r="V1643" s="151" t="e">
        <f>IF(C1643="",NA(),IF(OR(C1643="Smelter not listed",C1643="Smelter not yet identified"),MATCH($B1643&amp;$D1643,'Smelter Look-up'!$J:$J,0),MATCH($B1643&amp;$C1643,'Smelter Look-up'!$J:$J,0)))</f>
        <v>#N/A</v>
      </c>
      <c r="W1643" s="134"/>
      <c r="X1643" s="134">
        <f t="shared" ca="1" si="18"/>
        <v>0</v>
      </c>
      <c r="Y1643" s="134"/>
      <c r="Z1643" s="134"/>
      <c r="AA1643" s="134"/>
      <c r="AB1643" s="162" t="str">
        <f t="shared" si="19"/>
        <v/>
      </c>
      <c r="AC1643" s="134"/>
      <c r="AD1643" s="134"/>
      <c r="AE1643" s="134"/>
      <c r="AF1643" s="134"/>
      <c r="AG1643" s="134"/>
      <c r="AH1643" s="134"/>
    </row>
    <row r="1644" spans="1:34" ht="12" customHeight="1">
      <c r="A1644" s="160"/>
      <c r="B1644" s="155" t="str">
        <f t="array" ref="B1644">IF(LEN(A1644)=0,"",INDEX('Smelter Look-up'!$A:$A,MATCH($A1644,'Smelter Look-up'!$E:$E,0)))</f>
        <v/>
      </c>
      <c r="C1644" s="158" t="str">
        <f t="array" ref="C1644">IF(LEN(A1644)=0,"",INDEX('Smelter Look-up'!$C:$C,MATCH($A1644,'Smelter Look-up'!$E:$E,0)))</f>
        <v/>
      </c>
      <c r="D1644" s="155"/>
      <c r="E1644" s="155" t="str">
        <f ca="1">IF(ISERROR($V1644),"",OFFSET('Smelter Look-up'!$D$4,$V1644-4,0)&amp;"")</f>
        <v/>
      </c>
      <c r="F1644" s="155" t="str">
        <f ca="1">IF(ISERROR($V1644),"",OFFSET('Smelter Look-up'!$E$4,$V1644-4,0))</f>
        <v/>
      </c>
      <c r="G1644" s="155" t="str">
        <f ca="1">IF(C1644=$X$4,IF(ISERROR($V1644),"Enter smelter details","RMI"),IF(ISERROR($V1644),"",OFFSET('Smelter Look-up'!$F$4,$V1644-4,0)))</f>
        <v/>
      </c>
      <c r="H1644" s="156" t="str">
        <f ca="1">IF(ISERROR($V1644),"",OFFSET('Smelter Look-up'!$G$4,$V1644-4,0))</f>
        <v/>
      </c>
      <c r="I1644" s="157" t="str">
        <f ca="1">IF(ISERROR($V1644),"",OFFSET('Smelter Look-up'!$H$4,$V1644-4,0))</f>
        <v/>
      </c>
      <c r="J1644" s="157" t="str">
        <f ca="1">IF(ISERROR($V1644),"",OFFSET('Smelter Look-up'!$I$4,$V1644-4,0))</f>
        <v/>
      </c>
      <c r="K1644" s="158"/>
      <c r="L1644" s="158"/>
      <c r="M1644" s="158"/>
      <c r="N1644" s="158"/>
      <c r="O1644" s="158"/>
      <c r="P1644" s="157"/>
      <c r="Q1644" s="159"/>
      <c r="R1644" s="155" t="str">
        <f ca="1">IF(ISERROR($V1644),"",OFFSET('Smelter Look-up'!$C$4,$V1644-4,0)&amp;"")</f>
        <v/>
      </c>
      <c r="S1644" s="160" t="str">
        <f t="array" aca="1" ref="S1644" ca="1">IF(B1644="","",IF(ISERROR(MATCH($E1644,CL,0)),"Unknown",INDIRECT("'C'!$A$"&amp;MATCH($E1644,CL,0)+1)))</f>
        <v/>
      </c>
      <c r="T1644" s="160" t="str">
        <f t="array" aca="1" ref="T1644" ca="1">IF(B1644="","",IF(ISERROR(MATCH($J1644,SorP!$B$1:$B$6226,0)),"",INDIRECT("'SorP'!$A$"&amp;MATCH($S1644&amp;$J1644,SorP!C:C,0))))</f>
        <v/>
      </c>
      <c r="U1644" s="161"/>
      <c r="V1644" s="151" t="e">
        <f>IF(C1644="",NA(),IF(OR(C1644="Smelter not listed",C1644="Smelter not yet identified"),MATCH($B1644&amp;$D1644,'Smelter Look-up'!$J:$J,0),MATCH($B1644&amp;$C1644,'Smelter Look-up'!$J:$J,0)))</f>
        <v>#N/A</v>
      </c>
      <c r="W1644" s="134"/>
      <c r="X1644" s="134">
        <f t="shared" ca="1" si="18"/>
        <v>0</v>
      </c>
      <c r="Y1644" s="134"/>
      <c r="Z1644" s="134"/>
      <c r="AA1644" s="134"/>
      <c r="AB1644" s="162" t="str">
        <f t="shared" si="19"/>
        <v/>
      </c>
      <c r="AC1644" s="134"/>
      <c r="AD1644" s="134"/>
      <c r="AE1644" s="134"/>
      <c r="AF1644" s="134"/>
      <c r="AG1644" s="134"/>
      <c r="AH1644" s="134"/>
    </row>
    <row r="1645" spans="1:34" ht="12" customHeight="1">
      <c r="A1645" s="160"/>
      <c r="B1645" s="155" t="str">
        <f t="array" ref="B1645">IF(LEN(A1645)=0,"",INDEX('Smelter Look-up'!$A:$A,MATCH($A1645,'Smelter Look-up'!$E:$E,0)))</f>
        <v/>
      </c>
      <c r="C1645" s="158" t="str">
        <f t="array" ref="C1645">IF(LEN(A1645)=0,"",INDEX('Smelter Look-up'!$C:$C,MATCH($A1645,'Smelter Look-up'!$E:$E,0)))</f>
        <v/>
      </c>
      <c r="D1645" s="155"/>
      <c r="E1645" s="155" t="str">
        <f ca="1">IF(ISERROR($V1645),"",OFFSET('Smelter Look-up'!$D$4,$V1645-4,0)&amp;"")</f>
        <v/>
      </c>
      <c r="F1645" s="155" t="str">
        <f ca="1">IF(ISERROR($V1645),"",OFFSET('Smelter Look-up'!$E$4,$V1645-4,0))</f>
        <v/>
      </c>
      <c r="G1645" s="155" t="str">
        <f ca="1">IF(C1645=$X$4,IF(ISERROR($V1645),"Enter smelter details","RMI"),IF(ISERROR($V1645),"",OFFSET('Smelter Look-up'!$F$4,$V1645-4,0)))</f>
        <v/>
      </c>
      <c r="H1645" s="156" t="str">
        <f ca="1">IF(ISERROR($V1645),"",OFFSET('Smelter Look-up'!$G$4,$V1645-4,0))</f>
        <v/>
      </c>
      <c r="I1645" s="157" t="str">
        <f ca="1">IF(ISERROR($V1645),"",OFFSET('Smelter Look-up'!$H$4,$V1645-4,0))</f>
        <v/>
      </c>
      <c r="J1645" s="157" t="str">
        <f ca="1">IF(ISERROR($V1645),"",OFFSET('Smelter Look-up'!$I$4,$V1645-4,0))</f>
        <v/>
      </c>
      <c r="K1645" s="158"/>
      <c r="L1645" s="158"/>
      <c r="M1645" s="158"/>
      <c r="N1645" s="158"/>
      <c r="O1645" s="158"/>
      <c r="P1645" s="157"/>
      <c r="Q1645" s="159"/>
      <c r="R1645" s="155" t="str">
        <f ca="1">IF(ISERROR($V1645),"",OFFSET('Smelter Look-up'!$C$4,$V1645-4,0)&amp;"")</f>
        <v/>
      </c>
      <c r="S1645" s="160" t="str">
        <f t="array" aca="1" ref="S1645" ca="1">IF(B1645="","",IF(ISERROR(MATCH($E1645,CL,0)),"Unknown",INDIRECT("'C'!$A$"&amp;MATCH($E1645,CL,0)+1)))</f>
        <v/>
      </c>
      <c r="T1645" s="160" t="str">
        <f t="array" aca="1" ref="T1645" ca="1">IF(B1645="","",IF(ISERROR(MATCH($J1645,SorP!$B$1:$B$6226,0)),"",INDIRECT("'SorP'!$A$"&amp;MATCH($S1645&amp;$J1645,SorP!C:C,0))))</f>
        <v/>
      </c>
      <c r="U1645" s="161"/>
      <c r="V1645" s="151" t="e">
        <f>IF(C1645="",NA(),IF(OR(C1645="Smelter not listed",C1645="Smelter not yet identified"),MATCH($B1645&amp;$D1645,'Smelter Look-up'!$J:$J,0),MATCH($B1645&amp;$C1645,'Smelter Look-up'!$J:$J,0)))</f>
        <v>#N/A</v>
      </c>
      <c r="W1645" s="134"/>
      <c r="X1645" s="134">
        <f t="shared" ca="1" si="18"/>
        <v>0</v>
      </c>
      <c r="Y1645" s="134"/>
      <c r="Z1645" s="134"/>
      <c r="AA1645" s="134"/>
      <c r="AB1645" s="162" t="str">
        <f t="shared" si="19"/>
        <v/>
      </c>
      <c r="AC1645" s="134"/>
      <c r="AD1645" s="134"/>
      <c r="AE1645" s="134"/>
      <c r="AF1645" s="134"/>
      <c r="AG1645" s="134"/>
      <c r="AH1645" s="134"/>
    </row>
    <row r="1646" spans="1:34" ht="12" customHeight="1">
      <c r="A1646" s="160"/>
      <c r="B1646" s="155" t="str">
        <f t="array" ref="B1646">IF(LEN(A1646)=0,"",INDEX('Smelter Look-up'!$A:$A,MATCH($A1646,'Smelter Look-up'!$E:$E,0)))</f>
        <v/>
      </c>
      <c r="C1646" s="158" t="str">
        <f t="array" ref="C1646">IF(LEN(A1646)=0,"",INDEX('Smelter Look-up'!$C:$C,MATCH($A1646,'Smelter Look-up'!$E:$E,0)))</f>
        <v/>
      </c>
      <c r="D1646" s="155"/>
      <c r="E1646" s="155" t="str">
        <f ca="1">IF(ISERROR($V1646),"",OFFSET('Smelter Look-up'!$D$4,$V1646-4,0)&amp;"")</f>
        <v/>
      </c>
      <c r="F1646" s="155" t="str">
        <f ca="1">IF(ISERROR($V1646),"",OFFSET('Smelter Look-up'!$E$4,$V1646-4,0))</f>
        <v/>
      </c>
      <c r="G1646" s="155" t="str">
        <f ca="1">IF(C1646=$X$4,IF(ISERROR($V1646),"Enter smelter details","RMI"),IF(ISERROR($V1646),"",OFFSET('Smelter Look-up'!$F$4,$V1646-4,0)))</f>
        <v/>
      </c>
      <c r="H1646" s="156" t="str">
        <f ca="1">IF(ISERROR($V1646),"",OFFSET('Smelter Look-up'!$G$4,$V1646-4,0))</f>
        <v/>
      </c>
      <c r="I1646" s="157" t="str">
        <f ca="1">IF(ISERROR($V1646),"",OFFSET('Smelter Look-up'!$H$4,$V1646-4,0))</f>
        <v/>
      </c>
      <c r="J1646" s="157" t="str">
        <f ca="1">IF(ISERROR($V1646),"",OFFSET('Smelter Look-up'!$I$4,$V1646-4,0))</f>
        <v/>
      </c>
      <c r="K1646" s="158"/>
      <c r="L1646" s="158"/>
      <c r="M1646" s="158"/>
      <c r="N1646" s="158"/>
      <c r="O1646" s="158"/>
      <c r="P1646" s="157"/>
      <c r="Q1646" s="159"/>
      <c r="R1646" s="155" t="str">
        <f ca="1">IF(ISERROR($V1646),"",OFFSET('Smelter Look-up'!$C$4,$V1646-4,0)&amp;"")</f>
        <v/>
      </c>
      <c r="S1646" s="160" t="str">
        <f t="array" aca="1" ref="S1646" ca="1">IF(B1646="","",IF(ISERROR(MATCH($E1646,CL,0)),"Unknown",INDIRECT("'C'!$A$"&amp;MATCH($E1646,CL,0)+1)))</f>
        <v/>
      </c>
      <c r="T1646" s="160" t="str">
        <f t="array" aca="1" ref="T1646" ca="1">IF(B1646="","",IF(ISERROR(MATCH($J1646,SorP!$B$1:$B$6226,0)),"",INDIRECT("'SorP'!$A$"&amp;MATCH($S1646&amp;$J1646,SorP!C:C,0))))</f>
        <v/>
      </c>
      <c r="U1646" s="161"/>
      <c r="V1646" s="151" t="e">
        <f>IF(C1646="",NA(),IF(OR(C1646="Smelter not listed",C1646="Smelter not yet identified"),MATCH($B1646&amp;$D1646,'Smelter Look-up'!$J:$J,0),MATCH($B1646&amp;$C1646,'Smelter Look-up'!$J:$J,0)))</f>
        <v>#N/A</v>
      </c>
      <c r="W1646" s="134"/>
      <c r="X1646" s="134">
        <f t="shared" ca="1" si="18"/>
        <v>0</v>
      </c>
      <c r="Y1646" s="134"/>
      <c r="Z1646" s="134"/>
      <c r="AA1646" s="134"/>
      <c r="AB1646" s="162" t="str">
        <f t="shared" si="19"/>
        <v/>
      </c>
      <c r="AC1646" s="134"/>
      <c r="AD1646" s="134"/>
      <c r="AE1646" s="134"/>
      <c r="AF1646" s="134"/>
      <c r="AG1646" s="134"/>
      <c r="AH1646" s="134"/>
    </row>
    <row r="1647" spans="1:34" ht="12" customHeight="1">
      <c r="A1647" s="160"/>
      <c r="B1647" s="155" t="str">
        <f t="array" ref="B1647">IF(LEN(A1647)=0,"",INDEX('Smelter Look-up'!$A:$A,MATCH($A1647,'Smelter Look-up'!$E:$E,0)))</f>
        <v/>
      </c>
      <c r="C1647" s="158" t="str">
        <f t="array" ref="C1647">IF(LEN(A1647)=0,"",INDEX('Smelter Look-up'!$C:$C,MATCH($A1647,'Smelter Look-up'!$E:$E,0)))</f>
        <v/>
      </c>
      <c r="D1647" s="155"/>
      <c r="E1647" s="155" t="str">
        <f ca="1">IF(ISERROR($V1647),"",OFFSET('Smelter Look-up'!$D$4,$V1647-4,0)&amp;"")</f>
        <v/>
      </c>
      <c r="F1647" s="155" t="str">
        <f ca="1">IF(ISERROR($V1647),"",OFFSET('Smelter Look-up'!$E$4,$V1647-4,0))</f>
        <v/>
      </c>
      <c r="G1647" s="155" t="str">
        <f ca="1">IF(C1647=$X$4,IF(ISERROR($V1647),"Enter smelter details","RMI"),IF(ISERROR($V1647),"",OFFSET('Smelter Look-up'!$F$4,$V1647-4,0)))</f>
        <v/>
      </c>
      <c r="H1647" s="156" t="str">
        <f ca="1">IF(ISERROR($V1647),"",OFFSET('Smelter Look-up'!$G$4,$V1647-4,0))</f>
        <v/>
      </c>
      <c r="I1647" s="157" t="str">
        <f ca="1">IF(ISERROR($V1647),"",OFFSET('Smelter Look-up'!$H$4,$V1647-4,0))</f>
        <v/>
      </c>
      <c r="J1647" s="157" t="str">
        <f ca="1">IF(ISERROR($V1647),"",OFFSET('Smelter Look-up'!$I$4,$V1647-4,0))</f>
        <v/>
      </c>
      <c r="K1647" s="158"/>
      <c r="L1647" s="158"/>
      <c r="M1647" s="158"/>
      <c r="N1647" s="158"/>
      <c r="O1647" s="158"/>
      <c r="P1647" s="157"/>
      <c r="Q1647" s="159"/>
      <c r="R1647" s="155" t="str">
        <f ca="1">IF(ISERROR($V1647),"",OFFSET('Smelter Look-up'!$C$4,$V1647-4,0)&amp;"")</f>
        <v/>
      </c>
      <c r="S1647" s="160" t="str">
        <f t="array" aca="1" ref="S1647" ca="1">IF(B1647="","",IF(ISERROR(MATCH($E1647,CL,0)),"Unknown",INDIRECT("'C'!$A$"&amp;MATCH($E1647,CL,0)+1)))</f>
        <v/>
      </c>
      <c r="T1647" s="160" t="str">
        <f t="array" aca="1" ref="T1647" ca="1">IF(B1647="","",IF(ISERROR(MATCH($J1647,SorP!$B$1:$B$6226,0)),"",INDIRECT("'SorP'!$A$"&amp;MATCH($S1647&amp;$J1647,SorP!C:C,0))))</f>
        <v/>
      </c>
      <c r="U1647" s="161"/>
      <c r="V1647" s="151" t="e">
        <f>IF(C1647="",NA(),IF(OR(C1647="Smelter not listed",C1647="Smelter not yet identified"),MATCH($B1647&amp;$D1647,'Smelter Look-up'!$J:$J,0),MATCH($B1647&amp;$C1647,'Smelter Look-up'!$J:$J,0)))</f>
        <v>#N/A</v>
      </c>
      <c r="W1647" s="134"/>
      <c r="X1647" s="134">
        <f t="shared" ca="1" si="18"/>
        <v>0</v>
      </c>
      <c r="Y1647" s="134"/>
      <c r="Z1647" s="134"/>
      <c r="AA1647" s="134"/>
      <c r="AB1647" s="162" t="str">
        <f t="shared" si="19"/>
        <v/>
      </c>
      <c r="AC1647" s="134"/>
      <c r="AD1647" s="134"/>
      <c r="AE1647" s="134"/>
      <c r="AF1647" s="134"/>
      <c r="AG1647" s="134"/>
      <c r="AH1647" s="134"/>
    </row>
    <row r="1648" spans="1:34" ht="12" customHeight="1">
      <c r="A1648" s="160"/>
      <c r="B1648" s="155" t="str">
        <f t="array" ref="B1648">IF(LEN(A1648)=0,"",INDEX('Smelter Look-up'!$A:$A,MATCH($A1648,'Smelter Look-up'!$E:$E,0)))</f>
        <v/>
      </c>
      <c r="C1648" s="158" t="str">
        <f t="array" ref="C1648">IF(LEN(A1648)=0,"",INDEX('Smelter Look-up'!$C:$C,MATCH($A1648,'Smelter Look-up'!$E:$E,0)))</f>
        <v/>
      </c>
      <c r="D1648" s="155"/>
      <c r="E1648" s="155" t="str">
        <f ca="1">IF(ISERROR($V1648),"",OFFSET('Smelter Look-up'!$D$4,$V1648-4,0)&amp;"")</f>
        <v/>
      </c>
      <c r="F1648" s="155" t="str">
        <f ca="1">IF(ISERROR($V1648),"",OFFSET('Smelter Look-up'!$E$4,$V1648-4,0))</f>
        <v/>
      </c>
      <c r="G1648" s="155" t="str">
        <f ca="1">IF(C1648=$X$4,IF(ISERROR($V1648),"Enter smelter details","RMI"),IF(ISERROR($V1648),"",OFFSET('Smelter Look-up'!$F$4,$V1648-4,0)))</f>
        <v/>
      </c>
      <c r="H1648" s="156" t="str">
        <f ca="1">IF(ISERROR($V1648),"",OFFSET('Smelter Look-up'!$G$4,$V1648-4,0))</f>
        <v/>
      </c>
      <c r="I1648" s="157" t="str">
        <f ca="1">IF(ISERROR($V1648),"",OFFSET('Smelter Look-up'!$H$4,$V1648-4,0))</f>
        <v/>
      </c>
      <c r="J1648" s="157" t="str">
        <f ca="1">IF(ISERROR($V1648),"",OFFSET('Smelter Look-up'!$I$4,$V1648-4,0))</f>
        <v/>
      </c>
      <c r="K1648" s="158"/>
      <c r="L1648" s="158"/>
      <c r="M1648" s="158"/>
      <c r="N1648" s="158"/>
      <c r="O1648" s="158"/>
      <c r="P1648" s="157"/>
      <c r="Q1648" s="159"/>
      <c r="R1648" s="155" t="str">
        <f ca="1">IF(ISERROR($V1648),"",OFFSET('Smelter Look-up'!$C$4,$V1648-4,0)&amp;"")</f>
        <v/>
      </c>
      <c r="S1648" s="160" t="str">
        <f t="array" aca="1" ref="S1648" ca="1">IF(B1648="","",IF(ISERROR(MATCH($E1648,CL,0)),"Unknown",INDIRECT("'C'!$A$"&amp;MATCH($E1648,CL,0)+1)))</f>
        <v/>
      </c>
      <c r="T1648" s="160" t="str">
        <f t="array" aca="1" ref="T1648" ca="1">IF(B1648="","",IF(ISERROR(MATCH($J1648,SorP!$B$1:$B$6226,0)),"",INDIRECT("'SorP'!$A$"&amp;MATCH($S1648&amp;$J1648,SorP!C:C,0))))</f>
        <v/>
      </c>
      <c r="U1648" s="161"/>
      <c r="V1648" s="151" t="e">
        <f>IF(C1648="",NA(),IF(OR(C1648="Smelter not listed",C1648="Smelter not yet identified"),MATCH($B1648&amp;$D1648,'Smelter Look-up'!$J:$J,0),MATCH($B1648&amp;$C1648,'Smelter Look-up'!$J:$J,0)))</f>
        <v>#N/A</v>
      </c>
      <c r="W1648" s="134"/>
      <c r="X1648" s="134">
        <f t="shared" ca="1" si="18"/>
        <v>0</v>
      </c>
      <c r="Y1648" s="134"/>
      <c r="Z1648" s="134"/>
      <c r="AA1648" s="134"/>
      <c r="AB1648" s="162" t="str">
        <f t="shared" si="19"/>
        <v/>
      </c>
      <c r="AC1648" s="134"/>
      <c r="AD1648" s="134"/>
      <c r="AE1648" s="134"/>
      <c r="AF1648" s="134"/>
      <c r="AG1648" s="134"/>
      <c r="AH1648" s="134"/>
    </row>
    <row r="1649" spans="1:34" ht="12" customHeight="1">
      <c r="A1649" s="160"/>
      <c r="B1649" s="155" t="str">
        <f t="array" ref="B1649">IF(LEN(A1649)=0,"",INDEX('Smelter Look-up'!$A:$A,MATCH($A1649,'Smelter Look-up'!$E:$E,0)))</f>
        <v/>
      </c>
      <c r="C1649" s="158" t="str">
        <f t="array" ref="C1649">IF(LEN(A1649)=0,"",INDEX('Smelter Look-up'!$C:$C,MATCH($A1649,'Smelter Look-up'!$E:$E,0)))</f>
        <v/>
      </c>
      <c r="D1649" s="155"/>
      <c r="E1649" s="155" t="str">
        <f ca="1">IF(ISERROR($V1649),"",OFFSET('Smelter Look-up'!$D$4,$V1649-4,0)&amp;"")</f>
        <v/>
      </c>
      <c r="F1649" s="155" t="str">
        <f ca="1">IF(ISERROR($V1649),"",OFFSET('Smelter Look-up'!$E$4,$V1649-4,0))</f>
        <v/>
      </c>
      <c r="G1649" s="155" t="str">
        <f ca="1">IF(C1649=$X$4,IF(ISERROR($V1649),"Enter smelter details","RMI"),IF(ISERROR($V1649),"",OFFSET('Smelter Look-up'!$F$4,$V1649-4,0)))</f>
        <v/>
      </c>
      <c r="H1649" s="156" t="str">
        <f ca="1">IF(ISERROR($V1649),"",OFFSET('Smelter Look-up'!$G$4,$V1649-4,0))</f>
        <v/>
      </c>
      <c r="I1649" s="157" t="str">
        <f ca="1">IF(ISERROR($V1649),"",OFFSET('Smelter Look-up'!$H$4,$V1649-4,0))</f>
        <v/>
      </c>
      <c r="J1649" s="157" t="str">
        <f ca="1">IF(ISERROR($V1649),"",OFFSET('Smelter Look-up'!$I$4,$V1649-4,0))</f>
        <v/>
      </c>
      <c r="K1649" s="158"/>
      <c r="L1649" s="158"/>
      <c r="M1649" s="158"/>
      <c r="N1649" s="158"/>
      <c r="O1649" s="158"/>
      <c r="P1649" s="157"/>
      <c r="Q1649" s="159"/>
      <c r="R1649" s="155" t="str">
        <f ca="1">IF(ISERROR($V1649),"",OFFSET('Smelter Look-up'!$C$4,$V1649-4,0)&amp;"")</f>
        <v/>
      </c>
      <c r="S1649" s="160" t="str">
        <f t="array" aca="1" ref="S1649" ca="1">IF(B1649="","",IF(ISERROR(MATCH($E1649,CL,0)),"Unknown",INDIRECT("'C'!$A$"&amp;MATCH($E1649,CL,0)+1)))</f>
        <v/>
      </c>
      <c r="T1649" s="160" t="str">
        <f t="array" aca="1" ref="T1649" ca="1">IF(B1649="","",IF(ISERROR(MATCH($J1649,SorP!$B$1:$B$6226,0)),"",INDIRECT("'SorP'!$A$"&amp;MATCH($S1649&amp;$J1649,SorP!C:C,0))))</f>
        <v/>
      </c>
      <c r="U1649" s="161"/>
      <c r="V1649" s="151" t="e">
        <f>IF(C1649="",NA(),IF(OR(C1649="Smelter not listed",C1649="Smelter not yet identified"),MATCH($B1649&amp;$D1649,'Smelter Look-up'!$J:$J,0),MATCH($B1649&amp;$C1649,'Smelter Look-up'!$J:$J,0)))</f>
        <v>#N/A</v>
      </c>
      <c r="W1649" s="134"/>
      <c r="X1649" s="134">
        <f t="shared" ca="1" si="18"/>
        <v>0</v>
      </c>
      <c r="Y1649" s="134"/>
      <c r="Z1649" s="134"/>
      <c r="AA1649" s="134"/>
      <c r="AB1649" s="162" t="str">
        <f t="shared" si="19"/>
        <v/>
      </c>
      <c r="AC1649" s="134"/>
      <c r="AD1649" s="134"/>
      <c r="AE1649" s="134"/>
      <c r="AF1649" s="134"/>
      <c r="AG1649" s="134"/>
      <c r="AH1649" s="134"/>
    </row>
    <row r="1650" spans="1:34" ht="12" customHeight="1">
      <c r="A1650" s="160"/>
      <c r="B1650" s="155" t="str">
        <f t="array" ref="B1650">IF(LEN(A1650)=0,"",INDEX('Smelter Look-up'!$A:$A,MATCH($A1650,'Smelter Look-up'!$E:$E,0)))</f>
        <v/>
      </c>
      <c r="C1650" s="158" t="str">
        <f t="array" ref="C1650">IF(LEN(A1650)=0,"",INDEX('Smelter Look-up'!$C:$C,MATCH($A1650,'Smelter Look-up'!$E:$E,0)))</f>
        <v/>
      </c>
      <c r="D1650" s="155"/>
      <c r="E1650" s="155" t="str">
        <f ca="1">IF(ISERROR($V1650),"",OFFSET('Smelter Look-up'!$D$4,$V1650-4,0)&amp;"")</f>
        <v/>
      </c>
      <c r="F1650" s="155" t="str">
        <f ca="1">IF(ISERROR($V1650),"",OFFSET('Smelter Look-up'!$E$4,$V1650-4,0))</f>
        <v/>
      </c>
      <c r="G1650" s="155" t="str">
        <f ca="1">IF(C1650=$X$4,IF(ISERROR($V1650),"Enter smelter details","RMI"),IF(ISERROR($V1650),"",OFFSET('Smelter Look-up'!$F$4,$V1650-4,0)))</f>
        <v/>
      </c>
      <c r="H1650" s="156" t="str">
        <f ca="1">IF(ISERROR($V1650),"",OFFSET('Smelter Look-up'!$G$4,$V1650-4,0))</f>
        <v/>
      </c>
      <c r="I1650" s="157" t="str">
        <f ca="1">IF(ISERROR($V1650),"",OFFSET('Smelter Look-up'!$H$4,$V1650-4,0))</f>
        <v/>
      </c>
      <c r="J1650" s="157" t="str">
        <f ca="1">IF(ISERROR($V1650),"",OFFSET('Smelter Look-up'!$I$4,$V1650-4,0))</f>
        <v/>
      </c>
      <c r="K1650" s="158"/>
      <c r="L1650" s="158"/>
      <c r="M1650" s="158"/>
      <c r="N1650" s="158"/>
      <c r="O1650" s="158"/>
      <c r="P1650" s="157"/>
      <c r="Q1650" s="159"/>
      <c r="R1650" s="155" t="str">
        <f ca="1">IF(ISERROR($V1650),"",OFFSET('Smelter Look-up'!$C$4,$V1650-4,0)&amp;"")</f>
        <v/>
      </c>
      <c r="S1650" s="160" t="str">
        <f t="array" aca="1" ref="S1650" ca="1">IF(B1650="","",IF(ISERROR(MATCH($E1650,CL,0)),"Unknown",INDIRECT("'C'!$A$"&amp;MATCH($E1650,CL,0)+1)))</f>
        <v/>
      </c>
      <c r="T1650" s="160" t="str">
        <f t="array" aca="1" ref="T1650" ca="1">IF(B1650="","",IF(ISERROR(MATCH($J1650,SorP!$B$1:$B$6226,0)),"",INDIRECT("'SorP'!$A$"&amp;MATCH($S1650&amp;$J1650,SorP!C:C,0))))</f>
        <v/>
      </c>
      <c r="U1650" s="161"/>
      <c r="V1650" s="151" t="e">
        <f>IF(C1650="",NA(),IF(OR(C1650="Smelter not listed",C1650="Smelter not yet identified"),MATCH($B1650&amp;$D1650,'Smelter Look-up'!$J:$J,0),MATCH($B1650&amp;$C1650,'Smelter Look-up'!$J:$J,0)))</f>
        <v>#N/A</v>
      </c>
      <c r="W1650" s="134"/>
      <c r="X1650" s="134">
        <f t="shared" ca="1" si="18"/>
        <v>0</v>
      </c>
      <c r="Y1650" s="134"/>
      <c r="Z1650" s="134"/>
      <c r="AA1650" s="134"/>
      <c r="AB1650" s="162" t="str">
        <f t="shared" si="19"/>
        <v/>
      </c>
      <c r="AC1650" s="134"/>
      <c r="AD1650" s="134"/>
      <c r="AE1650" s="134"/>
      <c r="AF1650" s="134"/>
      <c r="AG1650" s="134"/>
      <c r="AH1650" s="134"/>
    </row>
    <row r="1651" spans="1:34" ht="12" customHeight="1">
      <c r="A1651" s="160"/>
      <c r="B1651" s="155" t="str">
        <f t="array" ref="B1651">IF(LEN(A1651)=0,"",INDEX('Smelter Look-up'!$A:$A,MATCH($A1651,'Smelter Look-up'!$E:$E,0)))</f>
        <v/>
      </c>
      <c r="C1651" s="158" t="str">
        <f t="array" ref="C1651">IF(LEN(A1651)=0,"",INDEX('Smelter Look-up'!$C:$C,MATCH($A1651,'Smelter Look-up'!$E:$E,0)))</f>
        <v/>
      </c>
      <c r="D1651" s="155"/>
      <c r="E1651" s="155" t="str">
        <f ca="1">IF(ISERROR($V1651),"",OFFSET('Smelter Look-up'!$D$4,$V1651-4,0)&amp;"")</f>
        <v/>
      </c>
      <c r="F1651" s="155" t="str">
        <f ca="1">IF(ISERROR($V1651),"",OFFSET('Smelter Look-up'!$E$4,$V1651-4,0))</f>
        <v/>
      </c>
      <c r="G1651" s="155" t="str">
        <f ca="1">IF(C1651=$X$4,IF(ISERROR($V1651),"Enter smelter details","RMI"),IF(ISERROR($V1651),"",OFFSET('Smelter Look-up'!$F$4,$V1651-4,0)))</f>
        <v/>
      </c>
      <c r="H1651" s="156" t="str">
        <f ca="1">IF(ISERROR($V1651),"",OFFSET('Smelter Look-up'!$G$4,$V1651-4,0))</f>
        <v/>
      </c>
      <c r="I1651" s="157" t="str">
        <f ca="1">IF(ISERROR($V1651),"",OFFSET('Smelter Look-up'!$H$4,$V1651-4,0))</f>
        <v/>
      </c>
      <c r="J1651" s="157" t="str">
        <f ca="1">IF(ISERROR($V1651),"",OFFSET('Smelter Look-up'!$I$4,$V1651-4,0))</f>
        <v/>
      </c>
      <c r="K1651" s="158"/>
      <c r="L1651" s="158"/>
      <c r="M1651" s="158"/>
      <c r="N1651" s="158"/>
      <c r="O1651" s="158"/>
      <c r="P1651" s="157"/>
      <c r="Q1651" s="159"/>
      <c r="R1651" s="155" t="str">
        <f ca="1">IF(ISERROR($V1651),"",OFFSET('Smelter Look-up'!$C$4,$V1651-4,0)&amp;"")</f>
        <v/>
      </c>
      <c r="S1651" s="160" t="str">
        <f t="array" aca="1" ref="S1651" ca="1">IF(B1651="","",IF(ISERROR(MATCH($E1651,CL,0)),"Unknown",INDIRECT("'C'!$A$"&amp;MATCH($E1651,CL,0)+1)))</f>
        <v/>
      </c>
      <c r="T1651" s="160" t="str">
        <f t="array" aca="1" ref="T1651" ca="1">IF(B1651="","",IF(ISERROR(MATCH($J1651,SorP!$B$1:$B$6226,0)),"",INDIRECT("'SorP'!$A$"&amp;MATCH($S1651&amp;$J1651,SorP!C:C,0))))</f>
        <v/>
      </c>
      <c r="U1651" s="161"/>
      <c r="V1651" s="151" t="e">
        <f>IF(C1651="",NA(),IF(OR(C1651="Smelter not listed",C1651="Smelter not yet identified"),MATCH($B1651&amp;$D1651,'Smelter Look-up'!$J:$J,0),MATCH($B1651&amp;$C1651,'Smelter Look-up'!$J:$J,0)))</f>
        <v>#N/A</v>
      </c>
      <c r="W1651" s="134"/>
      <c r="X1651" s="134">
        <f t="shared" ca="1" si="18"/>
        <v>0</v>
      </c>
      <c r="Y1651" s="134"/>
      <c r="Z1651" s="134"/>
      <c r="AA1651" s="134"/>
      <c r="AB1651" s="162" t="str">
        <f t="shared" si="19"/>
        <v/>
      </c>
      <c r="AC1651" s="134"/>
      <c r="AD1651" s="134"/>
      <c r="AE1651" s="134"/>
      <c r="AF1651" s="134"/>
      <c r="AG1651" s="134"/>
      <c r="AH1651" s="134"/>
    </row>
    <row r="1652" spans="1:34" ht="12" customHeight="1">
      <c r="A1652" s="160"/>
      <c r="B1652" s="155" t="str">
        <f t="array" ref="B1652">IF(LEN(A1652)=0,"",INDEX('Smelter Look-up'!$A:$A,MATCH($A1652,'Smelter Look-up'!$E:$E,0)))</f>
        <v/>
      </c>
      <c r="C1652" s="158" t="str">
        <f t="array" ref="C1652">IF(LEN(A1652)=0,"",INDEX('Smelter Look-up'!$C:$C,MATCH($A1652,'Smelter Look-up'!$E:$E,0)))</f>
        <v/>
      </c>
      <c r="D1652" s="155"/>
      <c r="E1652" s="155" t="str">
        <f ca="1">IF(ISERROR($V1652),"",OFFSET('Smelter Look-up'!$D$4,$V1652-4,0)&amp;"")</f>
        <v/>
      </c>
      <c r="F1652" s="155" t="str">
        <f ca="1">IF(ISERROR($V1652),"",OFFSET('Smelter Look-up'!$E$4,$V1652-4,0))</f>
        <v/>
      </c>
      <c r="G1652" s="155" t="str">
        <f ca="1">IF(C1652=$X$4,IF(ISERROR($V1652),"Enter smelter details","RMI"),IF(ISERROR($V1652),"",OFFSET('Smelter Look-up'!$F$4,$V1652-4,0)))</f>
        <v/>
      </c>
      <c r="H1652" s="156" t="str">
        <f ca="1">IF(ISERROR($V1652),"",OFFSET('Smelter Look-up'!$G$4,$V1652-4,0))</f>
        <v/>
      </c>
      <c r="I1652" s="157" t="str">
        <f ca="1">IF(ISERROR($V1652),"",OFFSET('Smelter Look-up'!$H$4,$V1652-4,0))</f>
        <v/>
      </c>
      <c r="J1652" s="157" t="str">
        <f ca="1">IF(ISERROR($V1652),"",OFFSET('Smelter Look-up'!$I$4,$V1652-4,0))</f>
        <v/>
      </c>
      <c r="K1652" s="158"/>
      <c r="L1652" s="158"/>
      <c r="M1652" s="158"/>
      <c r="N1652" s="158"/>
      <c r="O1652" s="158"/>
      <c r="P1652" s="157"/>
      <c r="Q1652" s="159"/>
      <c r="R1652" s="155" t="str">
        <f ca="1">IF(ISERROR($V1652),"",OFFSET('Smelter Look-up'!$C$4,$V1652-4,0)&amp;"")</f>
        <v/>
      </c>
      <c r="S1652" s="160" t="str">
        <f t="array" aca="1" ref="S1652" ca="1">IF(B1652="","",IF(ISERROR(MATCH($E1652,CL,0)),"Unknown",INDIRECT("'C'!$A$"&amp;MATCH($E1652,CL,0)+1)))</f>
        <v/>
      </c>
      <c r="T1652" s="160" t="str">
        <f t="array" aca="1" ref="T1652" ca="1">IF(B1652="","",IF(ISERROR(MATCH($J1652,SorP!$B$1:$B$6226,0)),"",INDIRECT("'SorP'!$A$"&amp;MATCH($S1652&amp;$J1652,SorP!C:C,0))))</f>
        <v/>
      </c>
      <c r="U1652" s="161"/>
      <c r="V1652" s="151" t="e">
        <f>IF(C1652="",NA(),IF(OR(C1652="Smelter not listed",C1652="Smelter not yet identified"),MATCH($B1652&amp;$D1652,'Smelter Look-up'!$J:$J,0),MATCH($B1652&amp;$C1652,'Smelter Look-up'!$J:$J,0)))</f>
        <v>#N/A</v>
      </c>
      <c r="W1652" s="134"/>
      <c r="X1652" s="134">
        <f t="shared" ca="1" si="18"/>
        <v>0</v>
      </c>
      <c r="Y1652" s="134"/>
      <c r="Z1652" s="134"/>
      <c r="AA1652" s="134"/>
      <c r="AB1652" s="162" t="str">
        <f t="shared" si="19"/>
        <v/>
      </c>
      <c r="AC1652" s="134"/>
      <c r="AD1652" s="134"/>
      <c r="AE1652" s="134"/>
      <c r="AF1652" s="134"/>
      <c r="AG1652" s="134"/>
      <c r="AH1652" s="134"/>
    </row>
    <row r="1653" spans="1:34" ht="12" customHeight="1">
      <c r="A1653" s="160"/>
      <c r="B1653" s="155" t="str">
        <f t="array" ref="B1653">IF(LEN(A1653)=0,"",INDEX('Smelter Look-up'!$A:$A,MATCH($A1653,'Smelter Look-up'!$E:$E,0)))</f>
        <v/>
      </c>
      <c r="C1653" s="158" t="str">
        <f t="array" ref="C1653">IF(LEN(A1653)=0,"",INDEX('Smelter Look-up'!$C:$C,MATCH($A1653,'Smelter Look-up'!$E:$E,0)))</f>
        <v/>
      </c>
      <c r="D1653" s="155"/>
      <c r="E1653" s="155" t="str">
        <f ca="1">IF(ISERROR($V1653),"",OFFSET('Smelter Look-up'!$D$4,$V1653-4,0)&amp;"")</f>
        <v/>
      </c>
      <c r="F1653" s="155" t="str">
        <f ca="1">IF(ISERROR($V1653),"",OFFSET('Smelter Look-up'!$E$4,$V1653-4,0))</f>
        <v/>
      </c>
      <c r="G1653" s="155" t="str">
        <f ca="1">IF(C1653=$X$4,IF(ISERROR($V1653),"Enter smelter details","RMI"),IF(ISERROR($V1653),"",OFFSET('Smelter Look-up'!$F$4,$V1653-4,0)))</f>
        <v/>
      </c>
      <c r="H1653" s="156" t="str">
        <f ca="1">IF(ISERROR($V1653),"",OFFSET('Smelter Look-up'!$G$4,$V1653-4,0))</f>
        <v/>
      </c>
      <c r="I1653" s="157" t="str">
        <f ca="1">IF(ISERROR($V1653),"",OFFSET('Smelter Look-up'!$H$4,$V1653-4,0))</f>
        <v/>
      </c>
      <c r="J1653" s="157" t="str">
        <f ca="1">IF(ISERROR($V1653),"",OFFSET('Smelter Look-up'!$I$4,$V1653-4,0))</f>
        <v/>
      </c>
      <c r="K1653" s="158"/>
      <c r="L1653" s="158"/>
      <c r="M1653" s="158"/>
      <c r="N1653" s="158"/>
      <c r="O1653" s="158"/>
      <c r="P1653" s="157"/>
      <c r="Q1653" s="159"/>
      <c r="R1653" s="155" t="str">
        <f ca="1">IF(ISERROR($V1653),"",OFFSET('Smelter Look-up'!$C$4,$V1653-4,0)&amp;"")</f>
        <v/>
      </c>
      <c r="S1653" s="160" t="str">
        <f t="array" aca="1" ref="S1653" ca="1">IF(B1653="","",IF(ISERROR(MATCH($E1653,CL,0)),"Unknown",INDIRECT("'C'!$A$"&amp;MATCH($E1653,CL,0)+1)))</f>
        <v/>
      </c>
      <c r="T1653" s="160" t="str">
        <f t="array" aca="1" ref="T1653" ca="1">IF(B1653="","",IF(ISERROR(MATCH($J1653,SorP!$B$1:$B$6226,0)),"",INDIRECT("'SorP'!$A$"&amp;MATCH($S1653&amp;$J1653,SorP!C:C,0))))</f>
        <v/>
      </c>
      <c r="U1653" s="161"/>
      <c r="V1653" s="151" t="e">
        <f>IF(C1653="",NA(),IF(OR(C1653="Smelter not listed",C1653="Smelter not yet identified"),MATCH($B1653&amp;$D1653,'Smelter Look-up'!$J:$J,0),MATCH($B1653&amp;$C1653,'Smelter Look-up'!$J:$J,0)))</f>
        <v>#N/A</v>
      </c>
      <c r="W1653" s="134"/>
      <c r="X1653" s="134">
        <f t="shared" ca="1" si="18"/>
        <v>0</v>
      </c>
      <c r="Y1653" s="134"/>
      <c r="Z1653" s="134"/>
      <c r="AA1653" s="134"/>
      <c r="AB1653" s="162" t="str">
        <f t="shared" si="19"/>
        <v/>
      </c>
      <c r="AC1653" s="134"/>
      <c r="AD1653" s="134"/>
      <c r="AE1653" s="134"/>
      <c r="AF1653" s="134"/>
      <c r="AG1653" s="134"/>
      <c r="AH1653" s="134"/>
    </row>
    <row r="1654" spans="1:34" ht="12" customHeight="1">
      <c r="A1654" s="160"/>
      <c r="B1654" s="155" t="str">
        <f t="array" ref="B1654">IF(LEN(A1654)=0,"",INDEX('Smelter Look-up'!$A:$A,MATCH($A1654,'Smelter Look-up'!$E:$E,0)))</f>
        <v/>
      </c>
      <c r="C1654" s="158" t="str">
        <f t="array" ref="C1654">IF(LEN(A1654)=0,"",INDEX('Smelter Look-up'!$C:$C,MATCH($A1654,'Smelter Look-up'!$E:$E,0)))</f>
        <v/>
      </c>
      <c r="D1654" s="155"/>
      <c r="E1654" s="155" t="str">
        <f ca="1">IF(ISERROR($V1654),"",OFFSET('Smelter Look-up'!$D$4,$V1654-4,0)&amp;"")</f>
        <v/>
      </c>
      <c r="F1654" s="155" t="str">
        <f ca="1">IF(ISERROR($V1654),"",OFFSET('Smelter Look-up'!$E$4,$V1654-4,0))</f>
        <v/>
      </c>
      <c r="G1654" s="155" t="str">
        <f ca="1">IF(C1654=$X$4,IF(ISERROR($V1654),"Enter smelter details","RMI"),IF(ISERROR($V1654),"",OFFSET('Smelter Look-up'!$F$4,$V1654-4,0)))</f>
        <v/>
      </c>
      <c r="H1654" s="156" t="str">
        <f ca="1">IF(ISERROR($V1654),"",OFFSET('Smelter Look-up'!$G$4,$V1654-4,0))</f>
        <v/>
      </c>
      <c r="I1654" s="157" t="str">
        <f ca="1">IF(ISERROR($V1654),"",OFFSET('Smelter Look-up'!$H$4,$V1654-4,0))</f>
        <v/>
      </c>
      <c r="J1654" s="157" t="str">
        <f ca="1">IF(ISERROR($V1654),"",OFFSET('Smelter Look-up'!$I$4,$V1654-4,0))</f>
        <v/>
      </c>
      <c r="K1654" s="158"/>
      <c r="L1654" s="158"/>
      <c r="M1654" s="158"/>
      <c r="N1654" s="158"/>
      <c r="O1654" s="158"/>
      <c r="P1654" s="157"/>
      <c r="Q1654" s="159"/>
      <c r="R1654" s="155" t="str">
        <f ca="1">IF(ISERROR($V1654),"",OFFSET('Smelter Look-up'!$C$4,$V1654-4,0)&amp;"")</f>
        <v/>
      </c>
      <c r="S1654" s="160" t="str">
        <f t="array" aca="1" ref="S1654" ca="1">IF(B1654="","",IF(ISERROR(MATCH($E1654,CL,0)),"Unknown",INDIRECT("'C'!$A$"&amp;MATCH($E1654,CL,0)+1)))</f>
        <v/>
      </c>
      <c r="T1654" s="160" t="str">
        <f t="array" aca="1" ref="T1654" ca="1">IF(B1654="","",IF(ISERROR(MATCH($J1654,SorP!$B$1:$B$6226,0)),"",INDIRECT("'SorP'!$A$"&amp;MATCH($S1654&amp;$J1654,SorP!C:C,0))))</f>
        <v/>
      </c>
      <c r="U1654" s="161"/>
      <c r="V1654" s="151" t="e">
        <f>IF(C1654="",NA(),IF(OR(C1654="Smelter not listed",C1654="Smelter not yet identified"),MATCH($B1654&amp;$D1654,'Smelter Look-up'!$J:$J,0),MATCH($B1654&amp;$C1654,'Smelter Look-up'!$J:$J,0)))</f>
        <v>#N/A</v>
      </c>
      <c r="W1654" s="134"/>
      <c r="X1654" s="134">
        <f t="shared" ca="1" si="18"/>
        <v>0</v>
      </c>
      <c r="Y1654" s="134"/>
      <c r="Z1654" s="134"/>
      <c r="AA1654" s="134"/>
      <c r="AB1654" s="162" t="str">
        <f t="shared" si="19"/>
        <v/>
      </c>
      <c r="AC1654" s="134"/>
      <c r="AD1654" s="134"/>
      <c r="AE1654" s="134"/>
      <c r="AF1654" s="134"/>
      <c r="AG1654" s="134"/>
      <c r="AH1654" s="134"/>
    </row>
    <row r="1655" spans="1:34" ht="12" customHeight="1">
      <c r="A1655" s="160"/>
      <c r="B1655" s="155" t="str">
        <f t="array" ref="B1655">IF(LEN(A1655)=0,"",INDEX('Smelter Look-up'!$A:$A,MATCH($A1655,'Smelter Look-up'!$E:$E,0)))</f>
        <v/>
      </c>
      <c r="C1655" s="158" t="str">
        <f t="array" ref="C1655">IF(LEN(A1655)=0,"",INDEX('Smelter Look-up'!$C:$C,MATCH($A1655,'Smelter Look-up'!$E:$E,0)))</f>
        <v/>
      </c>
      <c r="D1655" s="155"/>
      <c r="E1655" s="155" t="str">
        <f ca="1">IF(ISERROR($V1655),"",OFFSET('Smelter Look-up'!$D$4,$V1655-4,0)&amp;"")</f>
        <v/>
      </c>
      <c r="F1655" s="155" t="str">
        <f ca="1">IF(ISERROR($V1655),"",OFFSET('Smelter Look-up'!$E$4,$V1655-4,0))</f>
        <v/>
      </c>
      <c r="G1655" s="155" t="str">
        <f ca="1">IF(C1655=$X$4,IF(ISERROR($V1655),"Enter smelter details","RMI"),IF(ISERROR($V1655),"",OFFSET('Smelter Look-up'!$F$4,$V1655-4,0)))</f>
        <v/>
      </c>
      <c r="H1655" s="156" t="str">
        <f ca="1">IF(ISERROR($V1655),"",OFFSET('Smelter Look-up'!$G$4,$V1655-4,0))</f>
        <v/>
      </c>
      <c r="I1655" s="157" t="str">
        <f ca="1">IF(ISERROR($V1655),"",OFFSET('Smelter Look-up'!$H$4,$V1655-4,0))</f>
        <v/>
      </c>
      <c r="J1655" s="157" t="str">
        <f ca="1">IF(ISERROR($V1655),"",OFFSET('Smelter Look-up'!$I$4,$V1655-4,0))</f>
        <v/>
      </c>
      <c r="K1655" s="158"/>
      <c r="L1655" s="158"/>
      <c r="M1655" s="158"/>
      <c r="N1655" s="158"/>
      <c r="O1655" s="158"/>
      <c r="P1655" s="157"/>
      <c r="Q1655" s="159"/>
      <c r="R1655" s="155" t="str">
        <f ca="1">IF(ISERROR($V1655),"",OFFSET('Smelter Look-up'!$C$4,$V1655-4,0)&amp;"")</f>
        <v/>
      </c>
      <c r="S1655" s="160" t="str">
        <f t="array" aca="1" ref="S1655" ca="1">IF(B1655="","",IF(ISERROR(MATCH($E1655,CL,0)),"Unknown",INDIRECT("'C'!$A$"&amp;MATCH($E1655,CL,0)+1)))</f>
        <v/>
      </c>
      <c r="T1655" s="160" t="str">
        <f t="array" aca="1" ref="T1655" ca="1">IF(B1655="","",IF(ISERROR(MATCH($J1655,SorP!$B$1:$B$6226,0)),"",INDIRECT("'SorP'!$A$"&amp;MATCH($S1655&amp;$J1655,SorP!C:C,0))))</f>
        <v/>
      </c>
      <c r="U1655" s="161"/>
      <c r="V1655" s="151" t="e">
        <f>IF(C1655="",NA(),IF(OR(C1655="Smelter not listed",C1655="Smelter not yet identified"),MATCH($B1655&amp;$D1655,'Smelter Look-up'!$J:$J,0),MATCH($B1655&amp;$C1655,'Smelter Look-up'!$J:$J,0)))</f>
        <v>#N/A</v>
      </c>
      <c r="W1655" s="134"/>
      <c r="X1655" s="134">
        <f t="shared" ca="1" si="18"/>
        <v>0</v>
      </c>
      <c r="Y1655" s="134"/>
      <c r="Z1655" s="134"/>
      <c r="AA1655" s="134"/>
      <c r="AB1655" s="162" t="str">
        <f t="shared" si="19"/>
        <v/>
      </c>
      <c r="AC1655" s="134"/>
      <c r="AD1655" s="134"/>
      <c r="AE1655" s="134"/>
      <c r="AF1655" s="134"/>
      <c r="AG1655" s="134"/>
      <c r="AH1655" s="134"/>
    </row>
    <row r="1656" spans="1:34" ht="12" customHeight="1">
      <c r="A1656" s="160"/>
      <c r="B1656" s="155" t="str">
        <f t="array" ref="B1656">IF(LEN(A1656)=0,"",INDEX('Smelter Look-up'!$A:$A,MATCH($A1656,'Smelter Look-up'!$E:$E,0)))</f>
        <v/>
      </c>
      <c r="C1656" s="158" t="str">
        <f t="array" ref="C1656">IF(LEN(A1656)=0,"",INDEX('Smelter Look-up'!$C:$C,MATCH($A1656,'Smelter Look-up'!$E:$E,0)))</f>
        <v/>
      </c>
      <c r="D1656" s="155"/>
      <c r="E1656" s="155" t="str">
        <f ca="1">IF(ISERROR($V1656),"",OFFSET('Smelter Look-up'!$D$4,$V1656-4,0)&amp;"")</f>
        <v/>
      </c>
      <c r="F1656" s="155" t="str">
        <f ca="1">IF(ISERROR($V1656),"",OFFSET('Smelter Look-up'!$E$4,$V1656-4,0))</f>
        <v/>
      </c>
      <c r="G1656" s="155" t="str">
        <f ca="1">IF(C1656=$X$4,IF(ISERROR($V1656),"Enter smelter details","RMI"),IF(ISERROR($V1656),"",OFFSET('Smelter Look-up'!$F$4,$V1656-4,0)))</f>
        <v/>
      </c>
      <c r="H1656" s="156" t="str">
        <f ca="1">IF(ISERROR($V1656),"",OFFSET('Smelter Look-up'!$G$4,$V1656-4,0))</f>
        <v/>
      </c>
      <c r="I1656" s="157" t="str">
        <f ca="1">IF(ISERROR($V1656),"",OFFSET('Smelter Look-up'!$H$4,$V1656-4,0))</f>
        <v/>
      </c>
      <c r="J1656" s="157" t="str">
        <f ca="1">IF(ISERROR($V1656),"",OFFSET('Smelter Look-up'!$I$4,$V1656-4,0))</f>
        <v/>
      </c>
      <c r="K1656" s="158"/>
      <c r="L1656" s="158"/>
      <c r="M1656" s="158"/>
      <c r="N1656" s="158"/>
      <c r="O1656" s="158"/>
      <c r="P1656" s="157"/>
      <c r="Q1656" s="159"/>
      <c r="R1656" s="155" t="str">
        <f ca="1">IF(ISERROR($V1656),"",OFFSET('Smelter Look-up'!$C$4,$V1656-4,0)&amp;"")</f>
        <v/>
      </c>
      <c r="S1656" s="160" t="str">
        <f t="array" aca="1" ref="S1656" ca="1">IF(B1656="","",IF(ISERROR(MATCH($E1656,CL,0)),"Unknown",INDIRECT("'C'!$A$"&amp;MATCH($E1656,CL,0)+1)))</f>
        <v/>
      </c>
      <c r="T1656" s="160" t="str">
        <f t="array" aca="1" ref="T1656" ca="1">IF(B1656="","",IF(ISERROR(MATCH($J1656,SorP!$B$1:$B$6226,0)),"",INDIRECT("'SorP'!$A$"&amp;MATCH($S1656&amp;$J1656,SorP!C:C,0))))</f>
        <v/>
      </c>
      <c r="U1656" s="161"/>
      <c r="V1656" s="151" t="e">
        <f>IF(C1656="",NA(),IF(OR(C1656="Smelter not listed",C1656="Smelter not yet identified"),MATCH($B1656&amp;$D1656,'Smelter Look-up'!$J:$J,0),MATCH($B1656&amp;$C1656,'Smelter Look-up'!$J:$J,0)))</f>
        <v>#N/A</v>
      </c>
      <c r="W1656" s="134"/>
      <c r="X1656" s="134">
        <f t="shared" ca="1" si="18"/>
        <v>0</v>
      </c>
      <c r="Y1656" s="134"/>
      <c r="Z1656" s="134"/>
      <c r="AA1656" s="134"/>
      <c r="AB1656" s="162" t="str">
        <f t="shared" si="19"/>
        <v/>
      </c>
      <c r="AC1656" s="134"/>
      <c r="AD1656" s="134"/>
      <c r="AE1656" s="134"/>
      <c r="AF1656" s="134"/>
      <c r="AG1656" s="134"/>
      <c r="AH1656" s="134"/>
    </row>
    <row r="1657" spans="1:34" ht="12" customHeight="1">
      <c r="A1657" s="160"/>
      <c r="B1657" s="155" t="str">
        <f t="array" ref="B1657">IF(LEN(A1657)=0,"",INDEX('Smelter Look-up'!$A:$A,MATCH($A1657,'Smelter Look-up'!$E:$E,0)))</f>
        <v/>
      </c>
      <c r="C1657" s="158" t="str">
        <f t="array" ref="C1657">IF(LEN(A1657)=0,"",INDEX('Smelter Look-up'!$C:$C,MATCH($A1657,'Smelter Look-up'!$E:$E,0)))</f>
        <v/>
      </c>
      <c r="D1657" s="155"/>
      <c r="E1657" s="155" t="str">
        <f ca="1">IF(ISERROR($V1657),"",OFFSET('Smelter Look-up'!$D$4,$V1657-4,0)&amp;"")</f>
        <v/>
      </c>
      <c r="F1657" s="155" t="str">
        <f ca="1">IF(ISERROR($V1657),"",OFFSET('Smelter Look-up'!$E$4,$V1657-4,0))</f>
        <v/>
      </c>
      <c r="G1657" s="155" t="str">
        <f ca="1">IF(C1657=$X$4,IF(ISERROR($V1657),"Enter smelter details","RMI"),IF(ISERROR($V1657),"",OFFSET('Smelter Look-up'!$F$4,$V1657-4,0)))</f>
        <v/>
      </c>
      <c r="H1657" s="156" t="str">
        <f ca="1">IF(ISERROR($V1657),"",OFFSET('Smelter Look-up'!$G$4,$V1657-4,0))</f>
        <v/>
      </c>
      <c r="I1657" s="157" t="str">
        <f ca="1">IF(ISERROR($V1657),"",OFFSET('Smelter Look-up'!$H$4,$V1657-4,0))</f>
        <v/>
      </c>
      <c r="J1657" s="157" t="str">
        <f ca="1">IF(ISERROR($V1657),"",OFFSET('Smelter Look-up'!$I$4,$V1657-4,0))</f>
        <v/>
      </c>
      <c r="K1657" s="158"/>
      <c r="L1657" s="158"/>
      <c r="M1657" s="158"/>
      <c r="N1657" s="158"/>
      <c r="O1657" s="158"/>
      <c r="P1657" s="157"/>
      <c r="Q1657" s="159"/>
      <c r="R1657" s="155" t="str">
        <f ca="1">IF(ISERROR($V1657),"",OFFSET('Smelter Look-up'!$C$4,$V1657-4,0)&amp;"")</f>
        <v/>
      </c>
      <c r="S1657" s="160" t="str">
        <f t="array" aca="1" ref="S1657" ca="1">IF(B1657="","",IF(ISERROR(MATCH($E1657,CL,0)),"Unknown",INDIRECT("'C'!$A$"&amp;MATCH($E1657,CL,0)+1)))</f>
        <v/>
      </c>
      <c r="T1657" s="160" t="str">
        <f t="array" aca="1" ref="T1657" ca="1">IF(B1657="","",IF(ISERROR(MATCH($J1657,SorP!$B$1:$B$6226,0)),"",INDIRECT("'SorP'!$A$"&amp;MATCH($S1657&amp;$J1657,SorP!C:C,0))))</f>
        <v/>
      </c>
      <c r="U1657" s="161"/>
      <c r="V1657" s="151" t="e">
        <f>IF(C1657="",NA(),IF(OR(C1657="Smelter not listed",C1657="Smelter not yet identified"),MATCH($B1657&amp;$D1657,'Smelter Look-up'!$J:$J,0),MATCH($B1657&amp;$C1657,'Smelter Look-up'!$J:$J,0)))</f>
        <v>#N/A</v>
      </c>
      <c r="W1657" s="134"/>
      <c r="X1657" s="134">
        <f t="shared" ca="1" si="18"/>
        <v>0</v>
      </c>
      <c r="Y1657" s="134"/>
      <c r="Z1657" s="134"/>
      <c r="AA1657" s="134"/>
      <c r="AB1657" s="162" t="str">
        <f t="shared" si="19"/>
        <v/>
      </c>
      <c r="AC1657" s="134"/>
      <c r="AD1657" s="134"/>
      <c r="AE1657" s="134"/>
      <c r="AF1657" s="134"/>
      <c r="AG1657" s="134"/>
      <c r="AH1657" s="134"/>
    </row>
    <row r="1658" spans="1:34" ht="12" customHeight="1">
      <c r="A1658" s="160"/>
      <c r="B1658" s="155" t="str">
        <f t="array" ref="B1658">IF(LEN(A1658)=0,"",INDEX('Smelter Look-up'!$A:$A,MATCH($A1658,'Smelter Look-up'!$E:$E,0)))</f>
        <v/>
      </c>
      <c r="C1658" s="158" t="str">
        <f t="array" ref="C1658">IF(LEN(A1658)=0,"",INDEX('Smelter Look-up'!$C:$C,MATCH($A1658,'Smelter Look-up'!$E:$E,0)))</f>
        <v/>
      </c>
      <c r="D1658" s="155"/>
      <c r="E1658" s="155" t="str">
        <f ca="1">IF(ISERROR($V1658),"",OFFSET('Smelter Look-up'!$D$4,$V1658-4,0)&amp;"")</f>
        <v/>
      </c>
      <c r="F1658" s="155" t="str">
        <f ca="1">IF(ISERROR($V1658),"",OFFSET('Smelter Look-up'!$E$4,$V1658-4,0))</f>
        <v/>
      </c>
      <c r="G1658" s="155" t="str">
        <f ca="1">IF(C1658=$X$4,IF(ISERROR($V1658),"Enter smelter details","RMI"),IF(ISERROR($V1658),"",OFFSET('Smelter Look-up'!$F$4,$V1658-4,0)))</f>
        <v/>
      </c>
      <c r="H1658" s="156" t="str">
        <f ca="1">IF(ISERROR($V1658),"",OFFSET('Smelter Look-up'!$G$4,$V1658-4,0))</f>
        <v/>
      </c>
      <c r="I1658" s="157" t="str">
        <f ca="1">IF(ISERROR($V1658),"",OFFSET('Smelter Look-up'!$H$4,$V1658-4,0))</f>
        <v/>
      </c>
      <c r="J1658" s="157" t="str">
        <f ca="1">IF(ISERROR($V1658),"",OFFSET('Smelter Look-up'!$I$4,$V1658-4,0))</f>
        <v/>
      </c>
      <c r="K1658" s="158"/>
      <c r="L1658" s="158"/>
      <c r="M1658" s="158"/>
      <c r="N1658" s="158"/>
      <c r="O1658" s="158"/>
      <c r="P1658" s="157"/>
      <c r="Q1658" s="159"/>
      <c r="R1658" s="155" t="str">
        <f ca="1">IF(ISERROR($V1658),"",OFFSET('Smelter Look-up'!$C$4,$V1658-4,0)&amp;"")</f>
        <v/>
      </c>
      <c r="S1658" s="160" t="str">
        <f t="array" aca="1" ref="S1658" ca="1">IF(B1658="","",IF(ISERROR(MATCH($E1658,CL,0)),"Unknown",INDIRECT("'C'!$A$"&amp;MATCH($E1658,CL,0)+1)))</f>
        <v/>
      </c>
      <c r="T1658" s="160" t="str">
        <f t="array" aca="1" ref="T1658" ca="1">IF(B1658="","",IF(ISERROR(MATCH($J1658,SorP!$B$1:$B$6226,0)),"",INDIRECT("'SorP'!$A$"&amp;MATCH($S1658&amp;$J1658,SorP!C:C,0))))</f>
        <v/>
      </c>
      <c r="U1658" s="161"/>
      <c r="V1658" s="151" t="e">
        <f>IF(C1658="",NA(),IF(OR(C1658="Smelter not listed",C1658="Smelter not yet identified"),MATCH($B1658&amp;$D1658,'Smelter Look-up'!$J:$J,0),MATCH($B1658&amp;$C1658,'Smelter Look-up'!$J:$J,0)))</f>
        <v>#N/A</v>
      </c>
      <c r="W1658" s="134"/>
      <c r="X1658" s="134">
        <f t="shared" ca="1" si="18"/>
        <v>0</v>
      </c>
      <c r="Y1658" s="134"/>
      <c r="Z1658" s="134"/>
      <c r="AA1658" s="134"/>
      <c r="AB1658" s="162" t="str">
        <f t="shared" si="19"/>
        <v/>
      </c>
      <c r="AC1658" s="134"/>
      <c r="AD1658" s="134"/>
      <c r="AE1658" s="134"/>
      <c r="AF1658" s="134"/>
      <c r="AG1658" s="134"/>
      <c r="AH1658" s="134"/>
    </row>
    <row r="1659" spans="1:34" ht="12" customHeight="1">
      <c r="A1659" s="160"/>
      <c r="B1659" s="155" t="str">
        <f t="array" ref="B1659">IF(LEN(A1659)=0,"",INDEX('Smelter Look-up'!$A:$A,MATCH($A1659,'Smelter Look-up'!$E:$E,0)))</f>
        <v/>
      </c>
      <c r="C1659" s="158" t="str">
        <f t="array" ref="C1659">IF(LEN(A1659)=0,"",INDEX('Smelter Look-up'!$C:$C,MATCH($A1659,'Smelter Look-up'!$E:$E,0)))</f>
        <v/>
      </c>
      <c r="D1659" s="155"/>
      <c r="E1659" s="155" t="str">
        <f ca="1">IF(ISERROR($V1659),"",OFFSET('Smelter Look-up'!$D$4,$V1659-4,0)&amp;"")</f>
        <v/>
      </c>
      <c r="F1659" s="155" t="str">
        <f ca="1">IF(ISERROR($V1659),"",OFFSET('Smelter Look-up'!$E$4,$V1659-4,0))</f>
        <v/>
      </c>
      <c r="G1659" s="155" t="str">
        <f ca="1">IF(C1659=$X$4,IF(ISERROR($V1659),"Enter smelter details","RMI"),IF(ISERROR($V1659),"",OFFSET('Smelter Look-up'!$F$4,$V1659-4,0)))</f>
        <v/>
      </c>
      <c r="H1659" s="156" t="str">
        <f ca="1">IF(ISERROR($V1659),"",OFFSET('Smelter Look-up'!$G$4,$V1659-4,0))</f>
        <v/>
      </c>
      <c r="I1659" s="157" t="str">
        <f ca="1">IF(ISERROR($V1659),"",OFFSET('Smelter Look-up'!$H$4,$V1659-4,0))</f>
        <v/>
      </c>
      <c r="J1659" s="157" t="str">
        <f ca="1">IF(ISERROR($V1659),"",OFFSET('Smelter Look-up'!$I$4,$V1659-4,0))</f>
        <v/>
      </c>
      <c r="K1659" s="158"/>
      <c r="L1659" s="158"/>
      <c r="M1659" s="158"/>
      <c r="N1659" s="158"/>
      <c r="O1659" s="158"/>
      <c r="P1659" s="157"/>
      <c r="Q1659" s="159"/>
      <c r="R1659" s="155" t="str">
        <f ca="1">IF(ISERROR($V1659),"",OFFSET('Smelter Look-up'!$C$4,$V1659-4,0)&amp;"")</f>
        <v/>
      </c>
      <c r="S1659" s="160" t="str">
        <f t="array" aca="1" ref="S1659" ca="1">IF(B1659="","",IF(ISERROR(MATCH($E1659,CL,0)),"Unknown",INDIRECT("'C'!$A$"&amp;MATCH($E1659,CL,0)+1)))</f>
        <v/>
      </c>
      <c r="T1659" s="160" t="str">
        <f t="array" aca="1" ref="T1659" ca="1">IF(B1659="","",IF(ISERROR(MATCH($J1659,SorP!$B$1:$B$6226,0)),"",INDIRECT("'SorP'!$A$"&amp;MATCH($S1659&amp;$J1659,SorP!C:C,0))))</f>
        <v/>
      </c>
      <c r="U1659" s="161"/>
      <c r="V1659" s="151" t="e">
        <f>IF(C1659="",NA(),IF(OR(C1659="Smelter not listed",C1659="Smelter not yet identified"),MATCH($B1659&amp;$D1659,'Smelter Look-up'!$J:$J,0),MATCH($B1659&amp;$C1659,'Smelter Look-up'!$J:$J,0)))</f>
        <v>#N/A</v>
      </c>
      <c r="W1659" s="134"/>
      <c r="X1659" s="134">
        <f t="shared" ca="1" si="18"/>
        <v>0</v>
      </c>
      <c r="Y1659" s="134"/>
      <c r="Z1659" s="134"/>
      <c r="AA1659" s="134"/>
      <c r="AB1659" s="162" t="str">
        <f t="shared" si="19"/>
        <v/>
      </c>
      <c r="AC1659" s="134"/>
      <c r="AD1659" s="134"/>
      <c r="AE1659" s="134"/>
      <c r="AF1659" s="134"/>
      <c r="AG1659" s="134"/>
      <c r="AH1659" s="134"/>
    </row>
    <row r="1660" spans="1:34" ht="12" customHeight="1">
      <c r="A1660" s="160"/>
      <c r="B1660" s="155" t="str">
        <f t="array" ref="B1660">IF(LEN(A1660)=0,"",INDEX('Smelter Look-up'!$A:$A,MATCH($A1660,'Smelter Look-up'!$E:$E,0)))</f>
        <v/>
      </c>
      <c r="C1660" s="158" t="str">
        <f t="array" ref="C1660">IF(LEN(A1660)=0,"",INDEX('Smelter Look-up'!$C:$C,MATCH($A1660,'Smelter Look-up'!$E:$E,0)))</f>
        <v/>
      </c>
      <c r="D1660" s="155"/>
      <c r="E1660" s="155" t="str">
        <f ca="1">IF(ISERROR($V1660),"",OFFSET('Smelter Look-up'!$D$4,$V1660-4,0)&amp;"")</f>
        <v/>
      </c>
      <c r="F1660" s="155" t="str">
        <f ca="1">IF(ISERROR($V1660),"",OFFSET('Smelter Look-up'!$E$4,$V1660-4,0))</f>
        <v/>
      </c>
      <c r="G1660" s="155" t="str">
        <f ca="1">IF(C1660=$X$4,IF(ISERROR($V1660),"Enter smelter details","RMI"),IF(ISERROR($V1660),"",OFFSET('Smelter Look-up'!$F$4,$V1660-4,0)))</f>
        <v/>
      </c>
      <c r="H1660" s="156" t="str">
        <f ca="1">IF(ISERROR($V1660),"",OFFSET('Smelter Look-up'!$G$4,$V1660-4,0))</f>
        <v/>
      </c>
      <c r="I1660" s="157" t="str">
        <f ca="1">IF(ISERROR($V1660),"",OFFSET('Smelter Look-up'!$H$4,$V1660-4,0))</f>
        <v/>
      </c>
      <c r="J1660" s="157" t="str">
        <f ca="1">IF(ISERROR($V1660),"",OFFSET('Smelter Look-up'!$I$4,$V1660-4,0))</f>
        <v/>
      </c>
      <c r="K1660" s="158"/>
      <c r="L1660" s="158"/>
      <c r="M1660" s="158"/>
      <c r="N1660" s="158"/>
      <c r="O1660" s="158"/>
      <c r="P1660" s="157"/>
      <c r="Q1660" s="159"/>
      <c r="R1660" s="155" t="str">
        <f ca="1">IF(ISERROR($V1660),"",OFFSET('Smelter Look-up'!$C$4,$V1660-4,0)&amp;"")</f>
        <v/>
      </c>
      <c r="S1660" s="160" t="str">
        <f t="array" aca="1" ref="S1660" ca="1">IF(B1660="","",IF(ISERROR(MATCH($E1660,CL,0)),"Unknown",INDIRECT("'C'!$A$"&amp;MATCH($E1660,CL,0)+1)))</f>
        <v/>
      </c>
      <c r="T1660" s="160" t="str">
        <f t="array" aca="1" ref="T1660" ca="1">IF(B1660="","",IF(ISERROR(MATCH($J1660,SorP!$B$1:$B$6226,0)),"",INDIRECT("'SorP'!$A$"&amp;MATCH($S1660&amp;$J1660,SorP!C:C,0))))</f>
        <v/>
      </c>
      <c r="U1660" s="161"/>
      <c r="V1660" s="151" t="e">
        <f>IF(C1660="",NA(),IF(OR(C1660="Smelter not listed",C1660="Smelter not yet identified"),MATCH($B1660&amp;$D1660,'Smelter Look-up'!$J:$J,0),MATCH($B1660&amp;$C1660,'Smelter Look-up'!$J:$J,0)))</f>
        <v>#N/A</v>
      </c>
      <c r="W1660" s="134"/>
      <c r="X1660" s="134">
        <f t="shared" ca="1" si="18"/>
        <v>0</v>
      </c>
      <c r="Y1660" s="134"/>
      <c r="Z1660" s="134"/>
      <c r="AA1660" s="134"/>
      <c r="AB1660" s="162" t="str">
        <f t="shared" si="19"/>
        <v/>
      </c>
      <c r="AC1660" s="134"/>
      <c r="AD1660" s="134"/>
      <c r="AE1660" s="134"/>
      <c r="AF1660" s="134"/>
      <c r="AG1660" s="134"/>
      <c r="AH1660" s="134"/>
    </row>
    <row r="1661" spans="1:34" ht="12" customHeight="1">
      <c r="A1661" s="160"/>
      <c r="B1661" s="155" t="str">
        <f t="array" ref="B1661">IF(LEN(A1661)=0,"",INDEX('Smelter Look-up'!$A:$A,MATCH($A1661,'Smelter Look-up'!$E:$E,0)))</f>
        <v/>
      </c>
      <c r="C1661" s="158" t="str">
        <f t="array" ref="C1661">IF(LEN(A1661)=0,"",INDEX('Smelter Look-up'!$C:$C,MATCH($A1661,'Smelter Look-up'!$E:$E,0)))</f>
        <v/>
      </c>
      <c r="D1661" s="155"/>
      <c r="E1661" s="155" t="str">
        <f ca="1">IF(ISERROR($V1661),"",OFFSET('Smelter Look-up'!$D$4,$V1661-4,0)&amp;"")</f>
        <v/>
      </c>
      <c r="F1661" s="155" t="str">
        <f ca="1">IF(ISERROR($V1661),"",OFFSET('Smelter Look-up'!$E$4,$V1661-4,0))</f>
        <v/>
      </c>
      <c r="G1661" s="155" t="str">
        <f ca="1">IF(C1661=$X$4,IF(ISERROR($V1661),"Enter smelter details","RMI"),IF(ISERROR($V1661),"",OFFSET('Smelter Look-up'!$F$4,$V1661-4,0)))</f>
        <v/>
      </c>
      <c r="H1661" s="156" t="str">
        <f ca="1">IF(ISERROR($V1661),"",OFFSET('Smelter Look-up'!$G$4,$V1661-4,0))</f>
        <v/>
      </c>
      <c r="I1661" s="157" t="str">
        <f ca="1">IF(ISERROR($V1661),"",OFFSET('Smelter Look-up'!$H$4,$V1661-4,0))</f>
        <v/>
      </c>
      <c r="J1661" s="157" t="str">
        <f ca="1">IF(ISERROR($V1661),"",OFFSET('Smelter Look-up'!$I$4,$V1661-4,0))</f>
        <v/>
      </c>
      <c r="K1661" s="158"/>
      <c r="L1661" s="158"/>
      <c r="M1661" s="158"/>
      <c r="N1661" s="158"/>
      <c r="O1661" s="158"/>
      <c r="P1661" s="157"/>
      <c r="Q1661" s="159"/>
      <c r="R1661" s="155" t="str">
        <f ca="1">IF(ISERROR($V1661),"",OFFSET('Smelter Look-up'!$C$4,$V1661-4,0)&amp;"")</f>
        <v/>
      </c>
      <c r="S1661" s="160" t="str">
        <f t="array" aca="1" ref="S1661" ca="1">IF(B1661="","",IF(ISERROR(MATCH($E1661,CL,0)),"Unknown",INDIRECT("'C'!$A$"&amp;MATCH($E1661,CL,0)+1)))</f>
        <v/>
      </c>
      <c r="T1661" s="160" t="str">
        <f t="array" aca="1" ref="T1661" ca="1">IF(B1661="","",IF(ISERROR(MATCH($J1661,SorP!$B$1:$B$6226,0)),"",INDIRECT("'SorP'!$A$"&amp;MATCH($S1661&amp;$J1661,SorP!C:C,0))))</f>
        <v/>
      </c>
      <c r="U1661" s="161"/>
      <c r="V1661" s="151" t="e">
        <f>IF(C1661="",NA(),IF(OR(C1661="Smelter not listed",C1661="Smelter not yet identified"),MATCH($B1661&amp;$D1661,'Smelter Look-up'!$J:$J,0),MATCH($B1661&amp;$C1661,'Smelter Look-up'!$J:$J,0)))</f>
        <v>#N/A</v>
      </c>
      <c r="W1661" s="134"/>
      <c r="X1661" s="134">
        <f t="shared" ca="1" si="18"/>
        <v>0</v>
      </c>
      <c r="Y1661" s="134"/>
      <c r="Z1661" s="134"/>
      <c r="AA1661" s="134"/>
      <c r="AB1661" s="162" t="str">
        <f t="shared" si="19"/>
        <v/>
      </c>
      <c r="AC1661" s="134"/>
      <c r="AD1661" s="134"/>
      <c r="AE1661" s="134"/>
      <c r="AF1661" s="134"/>
      <c r="AG1661" s="134"/>
      <c r="AH1661" s="134"/>
    </row>
    <row r="1662" spans="1:34" ht="12" customHeight="1">
      <c r="A1662" s="160"/>
      <c r="B1662" s="155" t="str">
        <f t="array" ref="B1662">IF(LEN(A1662)=0,"",INDEX('Smelter Look-up'!$A:$A,MATCH($A1662,'Smelter Look-up'!$E:$E,0)))</f>
        <v/>
      </c>
      <c r="C1662" s="158" t="str">
        <f t="array" ref="C1662">IF(LEN(A1662)=0,"",INDEX('Smelter Look-up'!$C:$C,MATCH($A1662,'Smelter Look-up'!$E:$E,0)))</f>
        <v/>
      </c>
      <c r="D1662" s="155"/>
      <c r="E1662" s="155" t="str">
        <f ca="1">IF(ISERROR($V1662),"",OFFSET('Smelter Look-up'!$D$4,$V1662-4,0)&amp;"")</f>
        <v/>
      </c>
      <c r="F1662" s="155" t="str">
        <f ca="1">IF(ISERROR($V1662),"",OFFSET('Smelter Look-up'!$E$4,$V1662-4,0))</f>
        <v/>
      </c>
      <c r="G1662" s="155" t="str">
        <f ca="1">IF(C1662=$X$4,IF(ISERROR($V1662),"Enter smelter details","RMI"),IF(ISERROR($V1662),"",OFFSET('Smelter Look-up'!$F$4,$V1662-4,0)))</f>
        <v/>
      </c>
      <c r="H1662" s="156" t="str">
        <f ca="1">IF(ISERROR($V1662),"",OFFSET('Smelter Look-up'!$G$4,$V1662-4,0))</f>
        <v/>
      </c>
      <c r="I1662" s="157" t="str">
        <f ca="1">IF(ISERROR($V1662),"",OFFSET('Smelter Look-up'!$H$4,$V1662-4,0))</f>
        <v/>
      </c>
      <c r="J1662" s="157" t="str">
        <f ca="1">IF(ISERROR($V1662),"",OFFSET('Smelter Look-up'!$I$4,$V1662-4,0))</f>
        <v/>
      </c>
      <c r="K1662" s="158"/>
      <c r="L1662" s="158"/>
      <c r="M1662" s="158"/>
      <c r="N1662" s="158"/>
      <c r="O1662" s="158"/>
      <c r="P1662" s="157"/>
      <c r="Q1662" s="159"/>
      <c r="R1662" s="155" t="str">
        <f ca="1">IF(ISERROR($V1662),"",OFFSET('Smelter Look-up'!$C$4,$V1662-4,0)&amp;"")</f>
        <v/>
      </c>
      <c r="S1662" s="160" t="str">
        <f t="array" aca="1" ref="S1662" ca="1">IF(B1662="","",IF(ISERROR(MATCH($E1662,CL,0)),"Unknown",INDIRECT("'C'!$A$"&amp;MATCH($E1662,CL,0)+1)))</f>
        <v/>
      </c>
      <c r="T1662" s="160" t="str">
        <f t="array" aca="1" ref="T1662" ca="1">IF(B1662="","",IF(ISERROR(MATCH($J1662,SorP!$B$1:$B$6226,0)),"",INDIRECT("'SorP'!$A$"&amp;MATCH($S1662&amp;$J1662,SorP!C:C,0))))</f>
        <v/>
      </c>
      <c r="U1662" s="161"/>
      <c r="V1662" s="151" t="e">
        <f>IF(C1662="",NA(),IF(OR(C1662="Smelter not listed",C1662="Smelter not yet identified"),MATCH($B1662&amp;$D1662,'Smelter Look-up'!$J:$J,0),MATCH($B1662&amp;$C1662,'Smelter Look-up'!$J:$J,0)))</f>
        <v>#N/A</v>
      </c>
      <c r="W1662" s="134"/>
      <c r="X1662" s="134">
        <f t="shared" ca="1" si="18"/>
        <v>0</v>
      </c>
      <c r="Y1662" s="134"/>
      <c r="Z1662" s="134"/>
      <c r="AA1662" s="134"/>
      <c r="AB1662" s="162" t="str">
        <f t="shared" si="19"/>
        <v/>
      </c>
      <c r="AC1662" s="134"/>
      <c r="AD1662" s="134"/>
      <c r="AE1662" s="134"/>
      <c r="AF1662" s="134"/>
      <c r="AG1662" s="134"/>
      <c r="AH1662" s="134"/>
    </row>
    <row r="1663" spans="1:34" ht="12" customHeight="1">
      <c r="A1663" s="160"/>
      <c r="B1663" s="155" t="str">
        <f t="array" ref="B1663">IF(LEN(A1663)=0,"",INDEX('Smelter Look-up'!$A:$A,MATCH($A1663,'Smelter Look-up'!$E:$E,0)))</f>
        <v/>
      </c>
      <c r="C1663" s="158" t="str">
        <f t="array" ref="C1663">IF(LEN(A1663)=0,"",INDEX('Smelter Look-up'!$C:$C,MATCH($A1663,'Smelter Look-up'!$E:$E,0)))</f>
        <v/>
      </c>
      <c r="D1663" s="155"/>
      <c r="E1663" s="155" t="str">
        <f ca="1">IF(ISERROR($V1663),"",OFFSET('Smelter Look-up'!$D$4,$V1663-4,0)&amp;"")</f>
        <v/>
      </c>
      <c r="F1663" s="155" t="str">
        <f ca="1">IF(ISERROR($V1663),"",OFFSET('Smelter Look-up'!$E$4,$V1663-4,0))</f>
        <v/>
      </c>
      <c r="G1663" s="155" t="str">
        <f ca="1">IF(C1663=$X$4,IF(ISERROR($V1663),"Enter smelter details","RMI"),IF(ISERROR($V1663),"",OFFSET('Smelter Look-up'!$F$4,$V1663-4,0)))</f>
        <v/>
      </c>
      <c r="H1663" s="156" t="str">
        <f ca="1">IF(ISERROR($V1663),"",OFFSET('Smelter Look-up'!$G$4,$V1663-4,0))</f>
        <v/>
      </c>
      <c r="I1663" s="157" t="str">
        <f ca="1">IF(ISERROR($V1663),"",OFFSET('Smelter Look-up'!$H$4,$V1663-4,0))</f>
        <v/>
      </c>
      <c r="J1663" s="157" t="str">
        <f ca="1">IF(ISERROR($V1663),"",OFFSET('Smelter Look-up'!$I$4,$V1663-4,0))</f>
        <v/>
      </c>
      <c r="K1663" s="158"/>
      <c r="L1663" s="158"/>
      <c r="M1663" s="158"/>
      <c r="N1663" s="158"/>
      <c r="O1663" s="158"/>
      <c r="P1663" s="157"/>
      <c r="Q1663" s="159"/>
      <c r="R1663" s="155" t="str">
        <f ca="1">IF(ISERROR($V1663),"",OFFSET('Smelter Look-up'!$C$4,$V1663-4,0)&amp;"")</f>
        <v/>
      </c>
      <c r="S1663" s="160" t="str">
        <f t="array" aca="1" ref="S1663" ca="1">IF(B1663="","",IF(ISERROR(MATCH($E1663,CL,0)),"Unknown",INDIRECT("'C'!$A$"&amp;MATCH($E1663,CL,0)+1)))</f>
        <v/>
      </c>
      <c r="T1663" s="160" t="str">
        <f t="array" aca="1" ref="T1663" ca="1">IF(B1663="","",IF(ISERROR(MATCH($J1663,SorP!$B$1:$B$6226,0)),"",INDIRECT("'SorP'!$A$"&amp;MATCH($S1663&amp;$J1663,SorP!C:C,0))))</f>
        <v/>
      </c>
      <c r="U1663" s="161"/>
      <c r="V1663" s="151" t="e">
        <f>IF(C1663="",NA(),IF(OR(C1663="Smelter not listed",C1663="Smelter not yet identified"),MATCH($B1663&amp;$D1663,'Smelter Look-up'!$J:$J,0),MATCH($B1663&amp;$C1663,'Smelter Look-up'!$J:$J,0)))</f>
        <v>#N/A</v>
      </c>
      <c r="W1663" s="134"/>
      <c r="X1663" s="134">
        <f t="shared" ca="1" si="18"/>
        <v>0</v>
      </c>
      <c r="Y1663" s="134"/>
      <c r="Z1663" s="134"/>
      <c r="AA1663" s="134"/>
      <c r="AB1663" s="162" t="str">
        <f t="shared" si="19"/>
        <v/>
      </c>
      <c r="AC1663" s="134"/>
      <c r="AD1663" s="134"/>
      <c r="AE1663" s="134"/>
      <c r="AF1663" s="134"/>
      <c r="AG1663" s="134"/>
      <c r="AH1663" s="134"/>
    </row>
    <row r="1664" spans="1:34" ht="12" customHeight="1">
      <c r="A1664" s="160"/>
      <c r="B1664" s="155" t="str">
        <f t="array" ref="B1664">IF(LEN(A1664)=0,"",INDEX('Smelter Look-up'!$A:$A,MATCH($A1664,'Smelter Look-up'!$E:$E,0)))</f>
        <v/>
      </c>
      <c r="C1664" s="158" t="str">
        <f t="array" ref="C1664">IF(LEN(A1664)=0,"",INDEX('Smelter Look-up'!$C:$C,MATCH($A1664,'Smelter Look-up'!$E:$E,0)))</f>
        <v/>
      </c>
      <c r="D1664" s="155"/>
      <c r="E1664" s="155" t="str">
        <f ca="1">IF(ISERROR($V1664),"",OFFSET('Smelter Look-up'!$D$4,$V1664-4,0)&amp;"")</f>
        <v/>
      </c>
      <c r="F1664" s="155" t="str">
        <f ca="1">IF(ISERROR($V1664),"",OFFSET('Smelter Look-up'!$E$4,$V1664-4,0))</f>
        <v/>
      </c>
      <c r="G1664" s="155" t="str">
        <f ca="1">IF(C1664=$X$4,IF(ISERROR($V1664),"Enter smelter details","RMI"),IF(ISERROR($V1664),"",OFFSET('Smelter Look-up'!$F$4,$V1664-4,0)))</f>
        <v/>
      </c>
      <c r="H1664" s="156" t="str">
        <f ca="1">IF(ISERROR($V1664),"",OFFSET('Smelter Look-up'!$G$4,$V1664-4,0))</f>
        <v/>
      </c>
      <c r="I1664" s="157" t="str">
        <f ca="1">IF(ISERROR($V1664),"",OFFSET('Smelter Look-up'!$H$4,$V1664-4,0))</f>
        <v/>
      </c>
      <c r="J1664" s="157" t="str">
        <f ca="1">IF(ISERROR($V1664),"",OFFSET('Smelter Look-up'!$I$4,$V1664-4,0))</f>
        <v/>
      </c>
      <c r="K1664" s="158"/>
      <c r="L1664" s="158"/>
      <c r="M1664" s="158"/>
      <c r="N1664" s="158"/>
      <c r="O1664" s="158"/>
      <c r="P1664" s="157"/>
      <c r="Q1664" s="159"/>
      <c r="R1664" s="155" t="str">
        <f ca="1">IF(ISERROR($V1664),"",OFFSET('Smelter Look-up'!$C$4,$V1664-4,0)&amp;"")</f>
        <v/>
      </c>
      <c r="S1664" s="160" t="str">
        <f t="array" aca="1" ref="S1664" ca="1">IF(B1664="","",IF(ISERROR(MATCH($E1664,CL,0)),"Unknown",INDIRECT("'C'!$A$"&amp;MATCH($E1664,CL,0)+1)))</f>
        <v/>
      </c>
      <c r="T1664" s="160" t="str">
        <f t="array" aca="1" ref="T1664" ca="1">IF(B1664="","",IF(ISERROR(MATCH($J1664,SorP!$B$1:$B$6226,0)),"",INDIRECT("'SorP'!$A$"&amp;MATCH($S1664&amp;$J1664,SorP!C:C,0))))</f>
        <v/>
      </c>
      <c r="U1664" s="161"/>
      <c r="V1664" s="151" t="e">
        <f>IF(C1664="",NA(),IF(OR(C1664="Smelter not listed",C1664="Smelter not yet identified"),MATCH($B1664&amp;$D1664,'Smelter Look-up'!$J:$J,0),MATCH($B1664&amp;$C1664,'Smelter Look-up'!$J:$J,0)))</f>
        <v>#N/A</v>
      </c>
      <c r="W1664" s="134"/>
      <c r="X1664" s="134">
        <f t="shared" ca="1" si="18"/>
        <v>0</v>
      </c>
      <c r="Y1664" s="134"/>
      <c r="Z1664" s="134"/>
      <c r="AA1664" s="134"/>
      <c r="AB1664" s="162" t="str">
        <f t="shared" si="19"/>
        <v/>
      </c>
      <c r="AC1664" s="134"/>
      <c r="AD1664" s="134"/>
      <c r="AE1664" s="134"/>
      <c r="AF1664" s="134"/>
      <c r="AG1664" s="134"/>
      <c r="AH1664" s="134"/>
    </row>
    <row r="1665" spans="1:34" ht="12" customHeight="1">
      <c r="A1665" s="160"/>
      <c r="B1665" s="155" t="str">
        <f t="array" ref="B1665">IF(LEN(A1665)=0,"",INDEX('Smelter Look-up'!$A:$A,MATCH($A1665,'Smelter Look-up'!$E:$E,0)))</f>
        <v/>
      </c>
      <c r="C1665" s="158" t="str">
        <f t="array" ref="C1665">IF(LEN(A1665)=0,"",INDEX('Smelter Look-up'!$C:$C,MATCH($A1665,'Smelter Look-up'!$E:$E,0)))</f>
        <v/>
      </c>
      <c r="D1665" s="155"/>
      <c r="E1665" s="155" t="str">
        <f ca="1">IF(ISERROR($V1665),"",OFFSET('Smelter Look-up'!$D$4,$V1665-4,0)&amp;"")</f>
        <v/>
      </c>
      <c r="F1665" s="155" t="str">
        <f ca="1">IF(ISERROR($V1665),"",OFFSET('Smelter Look-up'!$E$4,$V1665-4,0))</f>
        <v/>
      </c>
      <c r="G1665" s="155" t="str">
        <f ca="1">IF(C1665=$X$4,IF(ISERROR($V1665),"Enter smelter details","RMI"),IF(ISERROR($V1665),"",OFFSET('Smelter Look-up'!$F$4,$V1665-4,0)))</f>
        <v/>
      </c>
      <c r="H1665" s="156" t="str">
        <f ca="1">IF(ISERROR($V1665),"",OFFSET('Smelter Look-up'!$G$4,$V1665-4,0))</f>
        <v/>
      </c>
      <c r="I1665" s="157" t="str">
        <f ca="1">IF(ISERROR($V1665),"",OFFSET('Smelter Look-up'!$H$4,$V1665-4,0))</f>
        <v/>
      </c>
      <c r="J1665" s="157" t="str">
        <f ca="1">IF(ISERROR($V1665),"",OFFSET('Smelter Look-up'!$I$4,$V1665-4,0))</f>
        <v/>
      </c>
      <c r="K1665" s="158"/>
      <c r="L1665" s="158"/>
      <c r="M1665" s="158"/>
      <c r="N1665" s="158"/>
      <c r="O1665" s="158"/>
      <c r="P1665" s="157"/>
      <c r="Q1665" s="159"/>
      <c r="R1665" s="155" t="str">
        <f ca="1">IF(ISERROR($V1665),"",OFFSET('Smelter Look-up'!$C$4,$V1665-4,0)&amp;"")</f>
        <v/>
      </c>
      <c r="S1665" s="160" t="str">
        <f t="array" aca="1" ref="S1665" ca="1">IF(B1665="","",IF(ISERROR(MATCH($E1665,CL,0)),"Unknown",INDIRECT("'C'!$A$"&amp;MATCH($E1665,CL,0)+1)))</f>
        <v/>
      </c>
      <c r="T1665" s="160" t="str">
        <f t="array" aca="1" ref="T1665" ca="1">IF(B1665="","",IF(ISERROR(MATCH($J1665,SorP!$B$1:$B$6226,0)),"",INDIRECT("'SorP'!$A$"&amp;MATCH($S1665&amp;$J1665,SorP!C:C,0))))</f>
        <v/>
      </c>
      <c r="U1665" s="161"/>
      <c r="V1665" s="151" t="e">
        <f>IF(C1665="",NA(),IF(OR(C1665="Smelter not listed",C1665="Smelter not yet identified"),MATCH($B1665&amp;$D1665,'Smelter Look-up'!$J:$J,0),MATCH($B1665&amp;$C1665,'Smelter Look-up'!$J:$J,0)))</f>
        <v>#N/A</v>
      </c>
      <c r="W1665" s="134"/>
      <c r="X1665" s="134">
        <f t="shared" ca="1" si="18"/>
        <v>0</v>
      </c>
      <c r="Y1665" s="134"/>
      <c r="Z1665" s="134"/>
      <c r="AA1665" s="134"/>
      <c r="AB1665" s="162" t="str">
        <f t="shared" si="19"/>
        <v/>
      </c>
      <c r="AC1665" s="134"/>
      <c r="AD1665" s="134"/>
      <c r="AE1665" s="134"/>
      <c r="AF1665" s="134"/>
      <c r="AG1665" s="134"/>
      <c r="AH1665" s="134"/>
    </row>
    <row r="1666" spans="1:34" ht="12" customHeight="1">
      <c r="A1666" s="160"/>
      <c r="B1666" s="155" t="str">
        <f t="array" ref="B1666">IF(LEN(A1666)=0,"",INDEX('Smelter Look-up'!$A:$A,MATCH($A1666,'Smelter Look-up'!$E:$E,0)))</f>
        <v/>
      </c>
      <c r="C1666" s="158" t="str">
        <f t="array" ref="C1666">IF(LEN(A1666)=0,"",INDEX('Smelter Look-up'!$C:$C,MATCH($A1666,'Smelter Look-up'!$E:$E,0)))</f>
        <v/>
      </c>
      <c r="D1666" s="155"/>
      <c r="E1666" s="155" t="str">
        <f ca="1">IF(ISERROR($V1666),"",OFFSET('Smelter Look-up'!$D$4,$V1666-4,0)&amp;"")</f>
        <v/>
      </c>
      <c r="F1666" s="155" t="str">
        <f ca="1">IF(ISERROR($V1666),"",OFFSET('Smelter Look-up'!$E$4,$V1666-4,0))</f>
        <v/>
      </c>
      <c r="G1666" s="155" t="str">
        <f ca="1">IF(C1666=$X$4,IF(ISERROR($V1666),"Enter smelter details","RMI"),IF(ISERROR($V1666),"",OFFSET('Smelter Look-up'!$F$4,$V1666-4,0)))</f>
        <v/>
      </c>
      <c r="H1666" s="156" t="str">
        <f ca="1">IF(ISERROR($V1666),"",OFFSET('Smelter Look-up'!$G$4,$V1666-4,0))</f>
        <v/>
      </c>
      <c r="I1666" s="157" t="str">
        <f ca="1">IF(ISERROR($V1666),"",OFFSET('Smelter Look-up'!$H$4,$V1666-4,0))</f>
        <v/>
      </c>
      <c r="J1666" s="157" t="str">
        <f ca="1">IF(ISERROR($V1666),"",OFFSET('Smelter Look-up'!$I$4,$V1666-4,0))</f>
        <v/>
      </c>
      <c r="K1666" s="158"/>
      <c r="L1666" s="158"/>
      <c r="M1666" s="158"/>
      <c r="N1666" s="158"/>
      <c r="O1666" s="158"/>
      <c r="P1666" s="157"/>
      <c r="Q1666" s="159"/>
      <c r="R1666" s="155" t="str">
        <f ca="1">IF(ISERROR($V1666),"",OFFSET('Smelter Look-up'!$C$4,$V1666-4,0)&amp;"")</f>
        <v/>
      </c>
      <c r="S1666" s="160" t="str">
        <f t="array" aca="1" ref="S1666" ca="1">IF(B1666="","",IF(ISERROR(MATCH($E1666,CL,0)),"Unknown",INDIRECT("'C'!$A$"&amp;MATCH($E1666,CL,0)+1)))</f>
        <v/>
      </c>
      <c r="T1666" s="160" t="str">
        <f t="array" aca="1" ref="T1666" ca="1">IF(B1666="","",IF(ISERROR(MATCH($J1666,SorP!$B$1:$B$6226,0)),"",INDIRECT("'SorP'!$A$"&amp;MATCH($S1666&amp;$J1666,SorP!C:C,0))))</f>
        <v/>
      </c>
      <c r="U1666" s="161"/>
      <c r="V1666" s="151" t="e">
        <f>IF(C1666="",NA(),IF(OR(C1666="Smelter not listed",C1666="Smelter not yet identified"),MATCH($B1666&amp;$D1666,'Smelter Look-up'!$J:$J,0),MATCH($B1666&amp;$C1666,'Smelter Look-up'!$J:$J,0)))</f>
        <v>#N/A</v>
      </c>
      <c r="W1666" s="134"/>
      <c r="X1666" s="134">
        <f t="shared" ca="1" si="18"/>
        <v>0</v>
      </c>
      <c r="Y1666" s="134"/>
      <c r="Z1666" s="134"/>
      <c r="AA1666" s="134"/>
      <c r="AB1666" s="162" t="str">
        <f t="shared" si="19"/>
        <v/>
      </c>
      <c r="AC1666" s="134"/>
      <c r="AD1666" s="134"/>
      <c r="AE1666" s="134"/>
      <c r="AF1666" s="134"/>
      <c r="AG1666" s="134"/>
      <c r="AH1666" s="134"/>
    </row>
    <row r="1667" spans="1:34" ht="12" customHeight="1">
      <c r="A1667" s="160"/>
      <c r="B1667" s="155" t="str">
        <f t="array" ref="B1667">IF(LEN(A1667)=0,"",INDEX('Smelter Look-up'!$A:$A,MATCH($A1667,'Smelter Look-up'!$E:$E,0)))</f>
        <v/>
      </c>
      <c r="C1667" s="158" t="str">
        <f t="array" ref="C1667">IF(LEN(A1667)=0,"",INDEX('Smelter Look-up'!$C:$C,MATCH($A1667,'Smelter Look-up'!$E:$E,0)))</f>
        <v/>
      </c>
      <c r="D1667" s="155"/>
      <c r="E1667" s="155" t="str">
        <f ca="1">IF(ISERROR($V1667),"",OFFSET('Smelter Look-up'!$D$4,$V1667-4,0)&amp;"")</f>
        <v/>
      </c>
      <c r="F1667" s="155" t="str">
        <f ca="1">IF(ISERROR($V1667),"",OFFSET('Smelter Look-up'!$E$4,$V1667-4,0))</f>
        <v/>
      </c>
      <c r="G1667" s="155" t="str">
        <f ca="1">IF(C1667=$X$4,IF(ISERROR($V1667),"Enter smelter details","RMI"),IF(ISERROR($V1667),"",OFFSET('Smelter Look-up'!$F$4,$V1667-4,0)))</f>
        <v/>
      </c>
      <c r="H1667" s="156" t="str">
        <f ca="1">IF(ISERROR($V1667),"",OFFSET('Smelter Look-up'!$G$4,$V1667-4,0))</f>
        <v/>
      </c>
      <c r="I1667" s="157" t="str">
        <f ca="1">IF(ISERROR($V1667),"",OFFSET('Smelter Look-up'!$H$4,$V1667-4,0))</f>
        <v/>
      </c>
      <c r="J1667" s="157" t="str">
        <f ca="1">IF(ISERROR($V1667),"",OFFSET('Smelter Look-up'!$I$4,$V1667-4,0))</f>
        <v/>
      </c>
      <c r="K1667" s="158"/>
      <c r="L1667" s="158"/>
      <c r="M1667" s="158"/>
      <c r="N1667" s="158"/>
      <c r="O1667" s="158"/>
      <c r="P1667" s="157"/>
      <c r="Q1667" s="159"/>
      <c r="R1667" s="155" t="str">
        <f ca="1">IF(ISERROR($V1667),"",OFFSET('Smelter Look-up'!$C$4,$V1667-4,0)&amp;"")</f>
        <v/>
      </c>
      <c r="S1667" s="160" t="str">
        <f t="array" aca="1" ref="S1667" ca="1">IF(B1667="","",IF(ISERROR(MATCH($E1667,CL,0)),"Unknown",INDIRECT("'C'!$A$"&amp;MATCH($E1667,CL,0)+1)))</f>
        <v/>
      </c>
      <c r="T1667" s="160" t="str">
        <f t="array" aca="1" ref="T1667" ca="1">IF(B1667="","",IF(ISERROR(MATCH($J1667,SorP!$B$1:$B$6226,0)),"",INDIRECT("'SorP'!$A$"&amp;MATCH($S1667&amp;$J1667,SorP!C:C,0))))</f>
        <v/>
      </c>
      <c r="U1667" s="161"/>
      <c r="V1667" s="151" t="e">
        <f>IF(C1667="",NA(),IF(OR(C1667="Smelter not listed",C1667="Smelter not yet identified"),MATCH($B1667&amp;$D1667,'Smelter Look-up'!$J:$J,0),MATCH($B1667&amp;$C1667,'Smelter Look-up'!$J:$J,0)))</f>
        <v>#N/A</v>
      </c>
      <c r="W1667" s="134"/>
      <c r="X1667" s="134">
        <f t="shared" ca="1" si="18"/>
        <v>0</v>
      </c>
      <c r="Y1667" s="134"/>
      <c r="Z1667" s="134"/>
      <c r="AA1667" s="134"/>
      <c r="AB1667" s="162" t="str">
        <f t="shared" si="19"/>
        <v/>
      </c>
      <c r="AC1667" s="134"/>
      <c r="AD1667" s="134"/>
      <c r="AE1667" s="134"/>
      <c r="AF1667" s="134"/>
      <c r="AG1667" s="134"/>
      <c r="AH1667" s="134"/>
    </row>
    <row r="1668" spans="1:34" ht="12" customHeight="1">
      <c r="A1668" s="160"/>
      <c r="B1668" s="155" t="str">
        <f t="array" ref="B1668">IF(LEN(A1668)=0,"",INDEX('Smelter Look-up'!$A:$A,MATCH($A1668,'Smelter Look-up'!$E:$E,0)))</f>
        <v/>
      </c>
      <c r="C1668" s="158" t="str">
        <f t="array" ref="C1668">IF(LEN(A1668)=0,"",INDEX('Smelter Look-up'!$C:$C,MATCH($A1668,'Smelter Look-up'!$E:$E,0)))</f>
        <v/>
      </c>
      <c r="D1668" s="155"/>
      <c r="E1668" s="155" t="str">
        <f ca="1">IF(ISERROR($V1668),"",OFFSET('Smelter Look-up'!$D$4,$V1668-4,0)&amp;"")</f>
        <v/>
      </c>
      <c r="F1668" s="155" t="str">
        <f ca="1">IF(ISERROR($V1668),"",OFFSET('Smelter Look-up'!$E$4,$V1668-4,0))</f>
        <v/>
      </c>
      <c r="G1668" s="155" t="str">
        <f ca="1">IF(C1668=$X$4,IF(ISERROR($V1668),"Enter smelter details","RMI"),IF(ISERROR($V1668),"",OFFSET('Smelter Look-up'!$F$4,$V1668-4,0)))</f>
        <v/>
      </c>
      <c r="H1668" s="156" t="str">
        <f ca="1">IF(ISERROR($V1668),"",OFFSET('Smelter Look-up'!$G$4,$V1668-4,0))</f>
        <v/>
      </c>
      <c r="I1668" s="157" t="str">
        <f ca="1">IF(ISERROR($V1668),"",OFFSET('Smelter Look-up'!$H$4,$V1668-4,0))</f>
        <v/>
      </c>
      <c r="J1668" s="157" t="str">
        <f ca="1">IF(ISERROR($V1668),"",OFFSET('Smelter Look-up'!$I$4,$V1668-4,0))</f>
        <v/>
      </c>
      <c r="K1668" s="158"/>
      <c r="L1668" s="158"/>
      <c r="M1668" s="158"/>
      <c r="N1668" s="158"/>
      <c r="O1668" s="158"/>
      <c r="P1668" s="157"/>
      <c r="Q1668" s="159"/>
      <c r="R1668" s="155" t="str">
        <f ca="1">IF(ISERROR($V1668),"",OFFSET('Smelter Look-up'!$C$4,$V1668-4,0)&amp;"")</f>
        <v/>
      </c>
      <c r="S1668" s="160" t="str">
        <f t="array" aca="1" ref="S1668" ca="1">IF(B1668="","",IF(ISERROR(MATCH($E1668,CL,0)),"Unknown",INDIRECT("'C'!$A$"&amp;MATCH($E1668,CL,0)+1)))</f>
        <v/>
      </c>
      <c r="T1668" s="160" t="str">
        <f t="array" aca="1" ref="T1668" ca="1">IF(B1668="","",IF(ISERROR(MATCH($J1668,SorP!$B$1:$B$6226,0)),"",INDIRECT("'SorP'!$A$"&amp;MATCH($S1668&amp;$J1668,SorP!C:C,0))))</f>
        <v/>
      </c>
      <c r="U1668" s="161"/>
      <c r="V1668" s="151" t="e">
        <f>IF(C1668="",NA(),IF(OR(C1668="Smelter not listed",C1668="Smelter not yet identified"),MATCH($B1668&amp;$D1668,'Smelter Look-up'!$J:$J,0),MATCH($B1668&amp;$C1668,'Smelter Look-up'!$J:$J,0)))</f>
        <v>#N/A</v>
      </c>
      <c r="W1668" s="134"/>
      <c r="X1668" s="134">
        <f t="shared" ca="1" si="18"/>
        <v>0</v>
      </c>
      <c r="Y1668" s="134"/>
      <c r="Z1668" s="134"/>
      <c r="AA1668" s="134"/>
      <c r="AB1668" s="162" t="str">
        <f t="shared" si="19"/>
        <v/>
      </c>
      <c r="AC1668" s="134"/>
      <c r="AD1668" s="134"/>
      <c r="AE1668" s="134"/>
      <c r="AF1668" s="134"/>
      <c r="AG1668" s="134"/>
      <c r="AH1668" s="134"/>
    </row>
    <row r="1669" spans="1:34" ht="12" customHeight="1">
      <c r="A1669" s="160"/>
      <c r="B1669" s="155" t="str">
        <f t="array" ref="B1669">IF(LEN(A1669)=0,"",INDEX('Smelter Look-up'!$A:$A,MATCH($A1669,'Smelter Look-up'!$E:$E,0)))</f>
        <v/>
      </c>
      <c r="C1669" s="158" t="str">
        <f t="array" ref="C1669">IF(LEN(A1669)=0,"",INDEX('Smelter Look-up'!$C:$C,MATCH($A1669,'Smelter Look-up'!$E:$E,0)))</f>
        <v/>
      </c>
      <c r="D1669" s="155"/>
      <c r="E1669" s="155" t="str">
        <f ca="1">IF(ISERROR($V1669),"",OFFSET('Smelter Look-up'!$D$4,$V1669-4,0)&amp;"")</f>
        <v/>
      </c>
      <c r="F1669" s="155" t="str">
        <f ca="1">IF(ISERROR($V1669),"",OFFSET('Smelter Look-up'!$E$4,$V1669-4,0))</f>
        <v/>
      </c>
      <c r="G1669" s="155" t="str">
        <f ca="1">IF(C1669=$X$4,IF(ISERROR($V1669),"Enter smelter details","RMI"),IF(ISERROR($V1669),"",OFFSET('Smelter Look-up'!$F$4,$V1669-4,0)))</f>
        <v/>
      </c>
      <c r="H1669" s="156" t="str">
        <f ca="1">IF(ISERROR($V1669),"",OFFSET('Smelter Look-up'!$G$4,$V1669-4,0))</f>
        <v/>
      </c>
      <c r="I1669" s="157" t="str">
        <f ca="1">IF(ISERROR($V1669),"",OFFSET('Smelter Look-up'!$H$4,$V1669-4,0))</f>
        <v/>
      </c>
      <c r="J1669" s="157" t="str">
        <f ca="1">IF(ISERROR($V1669),"",OFFSET('Smelter Look-up'!$I$4,$V1669-4,0))</f>
        <v/>
      </c>
      <c r="K1669" s="158"/>
      <c r="L1669" s="158"/>
      <c r="M1669" s="158"/>
      <c r="N1669" s="158"/>
      <c r="O1669" s="158"/>
      <c r="P1669" s="157"/>
      <c r="Q1669" s="159"/>
      <c r="R1669" s="155" t="str">
        <f ca="1">IF(ISERROR($V1669),"",OFFSET('Smelter Look-up'!$C$4,$V1669-4,0)&amp;"")</f>
        <v/>
      </c>
      <c r="S1669" s="160" t="str">
        <f t="array" aca="1" ref="S1669" ca="1">IF(B1669="","",IF(ISERROR(MATCH($E1669,CL,0)),"Unknown",INDIRECT("'C'!$A$"&amp;MATCH($E1669,CL,0)+1)))</f>
        <v/>
      </c>
      <c r="T1669" s="160" t="str">
        <f t="array" aca="1" ref="T1669" ca="1">IF(B1669="","",IF(ISERROR(MATCH($J1669,SorP!$B$1:$B$6226,0)),"",INDIRECT("'SorP'!$A$"&amp;MATCH($S1669&amp;$J1669,SorP!C:C,0))))</f>
        <v/>
      </c>
      <c r="U1669" s="161"/>
      <c r="V1669" s="151" t="e">
        <f>IF(C1669="",NA(),IF(OR(C1669="Smelter not listed",C1669="Smelter not yet identified"),MATCH($B1669&amp;$D1669,'Smelter Look-up'!$J:$J,0),MATCH($B1669&amp;$C1669,'Smelter Look-up'!$J:$J,0)))</f>
        <v>#N/A</v>
      </c>
      <c r="W1669" s="134"/>
      <c r="X1669" s="134">
        <f t="shared" ca="1" si="18"/>
        <v>0</v>
      </c>
      <c r="Y1669" s="134"/>
      <c r="Z1669" s="134"/>
      <c r="AA1669" s="134"/>
      <c r="AB1669" s="162" t="str">
        <f t="shared" si="19"/>
        <v/>
      </c>
      <c r="AC1669" s="134"/>
      <c r="AD1669" s="134"/>
      <c r="AE1669" s="134"/>
      <c r="AF1669" s="134"/>
      <c r="AG1669" s="134"/>
      <c r="AH1669" s="134"/>
    </row>
    <row r="1670" spans="1:34" ht="12" customHeight="1">
      <c r="A1670" s="160"/>
      <c r="B1670" s="155" t="str">
        <f t="array" ref="B1670">IF(LEN(A1670)=0,"",INDEX('Smelter Look-up'!$A:$A,MATCH($A1670,'Smelter Look-up'!$E:$E,0)))</f>
        <v/>
      </c>
      <c r="C1670" s="158" t="str">
        <f t="array" ref="C1670">IF(LEN(A1670)=0,"",INDEX('Smelter Look-up'!$C:$C,MATCH($A1670,'Smelter Look-up'!$E:$E,0)))</f>
        <v/>
      </c>
      <c r="D1670" s="155"/>
      <c r="E1670" s="155" t="str">
        <f ca="1">IF(ISERROR($V1670),"",OFFSET('Smelter Look-up'!$D$4,$V1670-4,0)&amp;"")</f>
        <v/>
      </c>
      <c r="F1670" s="155" t="str">
        <f ca="1">IF(ISERROR($V1670),"",OFFSET('Smelter Look-up'!$E$4,$V1670-4,0))</f>
        <v/>
      </c>
      <c r="G1670" s="155" t="str">
        <f ca="1">IF(C1670=$X$4,IF(ISERROR($V1670),"Enter smelter details","RMI"),IF(ISERROR($V1670),"",OFFSET('Smelter Look-up'!$F$4,$V1670-4,0)))</f>
        <v/>
      </c>
      <c r="H1670" s="156" t="str">
        <f ca="1">IF(ISERROR($V1670),"",OFFSET('Smelter Look-up'!$G$4,$V1670-4,0))</f>
        <v/>
      </c>
      <c r="I1670" s="157" t="str">
        <f ca="1">IF(ISERROR($V1670),"",OFFSET('Smelter Look-up'!$H$4,$V1670-4,0))</f>
        <v/>
      </c>
      <c r="J1670" s="157" t="str">
        <f ca="1">IF(ISERROR($V1670),"",OFFSET('Smelter Look-up'!$I$4,$V1670-4,0))</f>
        <v/>
      </c>
      <c r="K1670" s="158"/>
      <c r="L1670" s="158"/>
      <c r="M1670" s="158"/>
      <c r="N1670" s="158"/>
      <c r="O1670" s="158"/>
      <c r="P1670" s="157"/>
      <c r="Q1670" s="159"/>
      <c r="R1670" s="155" t="str">
        <f ca="1">IF(ISERROR($V1670),"",OFFSET('Smelter Look-up'!$C$4,$V1670-4,0)&amp;"")</f>
        <v/>
      </c>
      <c r="S1670" s="160" t="str">
        <f t="array" aca="1" ref="S1670" ca="1">IF(B1670="","",IF(ISERROR(MATCH($E1670,CL,0)),"Unknown",INDIRECT("'C'!$A$"&amp;MATCH($E1670,CL,0)+1)))</f>
        <v/>
      </c>
      <c r="T1670" s="160" t="str">
        <f t="array" aca="1" ref="T1670" ca="1">IF(B1670="","",IF(ISERROR(MATCH($J1670,SorP!$B$1:$B$6226,0)),"",INDIRECT("'SorP'!$A$"&amp;MATCH($S1670&amp;$J1670,SorP!C:C,0))))</f>
        <v/>
      </c>
      <c r="U1670" s="161"/>
      <c r="V1670" s="151" t="e">
        <f>IF(C1670="",NA(),IF(OR(C1670="Smelter not listed",C1670="Smelter not yet identified"),MATCH($B1670&amp;$D1670,'Smelter Look-up'!$J:$J,0),MATCH($B1670&amp;$C1670,'Smelter Look-up'!$J:$J,0)))</f>
        <v>#N/A</v>
      </c>
      <c r="W1670" s="134"/>
      <c r="X1670" s="134">
        <f t="shared" ca="1" si="18"/>
        <v>0</v>
      </c>
      <c r="Y1670" s="134"/>
      <c r="Z1670" s="134"/>
      <c r="AA1670" s="134"/>
      <c r="AB1670" s="162" t="str">
        <f t="shared" si="19"/>
        <v/>
      </c>
      <c r="AC1670" s="134"/>
      <c r="AD1670" s="134"/>
      <c r="AE1670" s="134"/>
      <c r="AF1670" s="134"/>
      <c r="AG1670" s="134"/>
      <c r="AH1670" s="134"/>
    </row>
    <row r="1671" spans="1:34" ht="12" customHeight="1">
      <c r="A1671" s="160"/>
      <c r="B1671" s="155" t="str">
        <f t="array" ref="B1671">IF(LEN(A1671)=0,"",INDEX('Smelter Look-up'!$A:$A,MATCH($A1671,'Smelter Look-up'!$E:$E,0)))</f>
        <v/>
      </c>
      <c r="C1671" s="158" t="str">
        <f t="array" ref="C1671">IF(LEN(A1671)=0,"",INDEX('Smelter Look-up'!$C:$C,MATCH($A1671,'Smelter Look-up'!$E:$E,0)))</f>
        <v/>
      </c>
      <c r="D1671" s="155"/>
      <c r="E1671" s="155" t="str">
        <f ca="1">IF(ISERROR($V1671),"",OFFSET('Smelter Look-up'!$D$4,$V1671-4,0)&amp;"")</f>
        <v/>
      </c>
      <c r="F1671" s="155" t="str">
        <f ca="1">IF(ISERROR($V1671),"",OFFSET('Smelter Look-up'!$E$4,$V1671-4,0))</f>
        <v/>
      </c>
      <c r="G1671" s="155" t="str">
        <f ca="1">IF(C1671=$X$4,IF(ISERROR($V1671),"Enter smelter details","RMI"),IF(ISERROR($V1671),"",OFFSET('Smelter Look-up'!$F$4,$V1671-4,0)))</f>
        <v/>
      </c>
      <c r="H1671" s="156" t="str">
        <f ca="1">IF(ISERROR($V1671),"",OFFSET('Smelter Look-up'!$G$4,$V1671-4,0))</f>
        <v/>
      </c>
      <c r="I1671" s="157" t="str">
        <f ca="1">IF(ISERROR($V1671),"",OFFSET('Smelter Look-up'!$H$4,$V1671-4,0))</f>
        <v/>
      </c>
      <c r="J1671" s="157" t="str">
        <f ca="1">IF(ISERROR($V1671),"",OFFSET('Smelter Look-up'!$I$4,$V1671-4,0))</f>
        <v/>
      </c>
      <c r="K1671" s="158"/>
      <c r="L1671" s="158"/>
      <c r="M1671" s="158"/>
      <c r="N1671" s="158"/>
      <c r="O1671" s="158"/>
      <c r="P1671" s="157"/>
      <c r="Q1671" s="159"/>
      <c r="R1671" s="155" t="str">
        <f ca="1">IF(ISERROR($V1671),"",OFFSET('Smelter Look-up'!$C$4,$V1671-4,0)&amp;"")</f>
        <v/>
      </c>
      <c r="S1671" s="160" t="str">
        <f t="array" aca="1" ref="S1671" ca="1">IF(B1671="","",IF(ISERROR(MATCH($E1671,CL,0)),"Unknown",INDIRECT("'C'!$A$"&amp;MATCH($E1671,CL,0)+1)))</f>
        <v/>
      </c>
      <c r="T1671" s="160" t="str">
        <f t="array" aca="1" ref="T1671" ca="1">IF(B1671="","",IF(ISERROR(MATCH($J1671,SorP!$B$1:$B$6226,0)),"",INDIRECT("'SorP'!$A$"&amp;MATCH($S1671&amp;$J1671,SorP!C:C,0))))</f>
        <v/>
      </c>
      <c r="U1671" s="161"/>
      <c r="V1671" s="151" t="e">
        <f>IF(C1671="",NA(),IF(OR(C1671="Smelter not listed",C1671="Smelter not yet identified"),MATCH($B1671&amp;$D1671,'Smelter Look-up'!$J:$J,0),MATCH($B1671&amp;$C1671,'Smelter Look-up'!$J:$J,0)))</f>
        <v>#N/A</v>
      </c>
      <c r="W1671" s="134"/>
      <c r="X1671" s="134">
        <f t="shared" ca="1" si="18"/>
        <v>0</v>
      </c>
      <c r="Y1671" s="134"/>
      <c r="Z1671" s="134"/>
      <c r="AA1671" s="134"/>
      <c r="AB1671" s="162" t="str">
        <f t="shared" si="19"/>
        <v/>
      </c>
      <c r="AC1671" s="134"/>
      <c r="AD1671" s="134"/>
      <c r="AE1671" s="134"/>
      <c r="AF1671" s="134"/>
      <c r="AG1671" s="134"/>
      <c r="AH1671" s="134"/>
    </row>
    <row r="1672" spans="1:34" ht="12" customHeight="1">
      <c r="A1672" s="160"/>
      <c r="B1672" s="155" t="str">
        <f t="array" ref="B1672">IF(LEN(A1672)=0,"",INDEX('Smelter Look-up'!$A:$A,MATCH($A1672,'Smelter Look-up'!$E:$E,0)))</f>
        <v/>
      </c>
      <c r="C1672" s="158" t="str">
        <f t="array" ref="C1672">IF(LEN(A1672)=0,"",INDEX('Smelter Look-up'!$C:$C,MATCH($A1672,'Smelter Look-up'!$E:$E,0)))</f>
        <v/>
      </c>
      <c r="D1672" s="155"/>
      <c r="E1672" s="155" t="str">
        <f ca="1">IF(ISERROR($V1672),"",OFFSET('Smelter Look-up'!$D$4,$V1672-4,0)&amp;"")</f>
        <v/>
      </c>
      <c r="F1672" s="155" t="str">
        <f ca="1">IF(ISERROR($V1672),"",OFFSET('Smelter Look-up'!$E$4,$V1672-4,0))</f>
        <v/>
      </c>
      <c r="G1672" s="155" t="str">
        <f ca="1">IF(C1672=$X$4,IF(ISERROR($V1672),"Enter smelter details","RMI"),IF(ISERROR($V1672),"",OFFSET('Smelter Look-up'!$F$4,$V1672-4,0)))</f>
        <v/>
      </c>
      <c r="H1672" s="156" t="str">
        <f ca="1">IF(ISERROR($V1672),"",OFFSET('Smelter Look-up'!$G$4,$V1672-4,0))</f>
        <v/>
      </c>
      <c r="I1672" s="157" t="str">
        <f ca="1">IF(ISERROR($V1672),"",OFFSET('Smelter Look-up'!$H$4,$V1672-4,0))</f>
        <v/>
      </c>
      <c r="J1672" s="157" t="str">
        <f ca="1">IF(ISERROR($V1672),"",OFFSET('Smelter Look-up'!$I$4,$V1672-4,0))</f>
        <v/>
      </c>
      <c r="K1672" s="158"/>
      <c r="L1672" s="158"/>
      <c r="M1672" s="158"/>
      <c r="N1672" s="158"/>
      <c r="O1672" s="158"/>
      <c r="P1672" s="157"/>
      <c r="Q1672" s="159"/>
      <c r="R1672" s="155" t="str">
        <f ca="1">IF(ISERROR($V1672),"",OFFSET('Smelter Look-up'!$C$4,$V1672-4,0)&amp;"")</f>
        <v/>
      </c>
      <c r="S1672" s="160" t="str">
        <f t="array" aca="1" ref="S1672" ca="1">IF(B1672="","",IF(ISERROR(MATCH($E1672,CL,0)),"Unknown",INDIRECT("'C'!$A$"&amp;MATCH($E1672,CL,0)+1)))</f>
        <v/>
      </c>
      <c r="T1672" s="160" t="str">
        <f t="array" aca="1" ref="T1672" ca="1">IF(B1672="","",IF(ISERROR(MATCH($J1672,SorP!$B$1:$B$6226,0)),"",INDIRECT("'SorP'!$A$"&amp;MATCH($S1672&amp;$J1672,SorP!C:C,0))))</f>
        <v/>
      </c>
      <c r="U1672" s="161"/>
      <c r="V1672" s="151" t="e">
        <f>IF(C1672="",NA(),IF(OR(C1672="Smelter not listed",C1672="Smelter not yet identified"),MATCH($B1672&amp;$D1672,'Smelter Look-up'!$J:$J,0),MATCH($B1672&amp;$C1672,'Smelter Look-up'!$J:$J,0)))</f>
        <v>#N/A</v>
      </c>
      <c r="W1672" s="134"/>
      <c r="X1672" s="134">
        <f t="shared" ca="1" si="18"/>
        <v>0</v>
      </c>
      <c r="Y1672" s="134"/>
      <c r="Z1672" s="134"/>
      <c r="AA1672" s="134"/>
      <c r="AB1672" s="162" t="str">
        <f t="shared" si="19"/>
        <v/>
      </c>
      <c r="AC1672" s="134"/>
      <c r="AD1672" s="134"/>
      <c r="AE1672" s="134"/>
      <c r="AF1672" s="134"/>
      <c r="AG1672" s="134"/>
      <c r="AH1672" s="134"/>
    </row>
    <row r="1673" spans="1:34" ht="12" customHeight="1">
      <c r="A1673" s="160"/>
      <c r="B1673" s="155" t="str">
        <f t="array" ref="B1673">IF(LEN(A1673)=0,"",INDEX('Smelter Look-up'!$A:$A,MATCH($A1673,'Smelter Look-up'!$E:$E,0)))</f>
        <v/>
      </c>
      <c r="C1673" s="158" t="str">
        <f t="array" ref="C1673">IF(LEN(A1673)=0,"",INDEX('Smelter Look-up'!$C:$C,MATCH($A1673,'Smelter Look-up'!$E:$E,0)))</f>
        <v/>
      </c>
      <c r="D1673" s="155"/>
      <c r="E1673" s="155" t="str">
        <f ca="1">IF(ISERROR($V1673),"",OFFSET('Smelter Look-up'!$D$4,$V1673-4,0)&amp;"")</f>
        <v/>
      </c>
      <c r="F1673" s="155" t="str">
        <f ca="1">IF(ISERROR($V1673),"",OFFSET('Smelter Look-up'!$E$4,$V1673-4,0))</f>
        <v/>
      </c>
      <c r="G1673" s="155" t="str">
        <f ca="1">IF(C1673=$X$4,IF(ISERROR($V1673),"Enter smelter details","RMI"),IF(ISERROR($V1673),"",OFFSET('Smelter Look-up'!$F$4,$V1673-4,0)))</f>
        <v/>
      </c>
      <c r="H1673" s="156" t="str">
        <f ca="1">IF(ISERROR($V1673),"",OFFSET('Smelter Look-up'!$G$4,$V1673-4,0))</f>
        <v/>
      </c>
      <c r="I1673" s="157" t="str">
        <f ca="1">IF(ISERROR($V1673),"",OFFSET('Smelter Look-up'!$H$4,$V1673-4,0))</f>
        <v/>
      </c>
      <c r="J1673" s="157" t="str">
        <f ca="1">IF(ISERROR($V1673),"",OFFSET('Smelter Look-up'!$I$4,$V1673-4,0))</f>
        <v/>
      </c>
      <c r="K1673" s="158"/>
      <c r="L1673" s="158"/>
      <c r="M1673" s="158"/>
      <c r="N1673" s="158"/>
      <c r="O1673" s="158"/>
      <c r="P1673" s="157"/>
      <c r="Q1673" s="159"/>
      <c r="R1673" s="155" t="str">
        <f ca="1">IF(ISERROR($V1673),"",OFFSET('Smelter Look-up'!$C$4,$V1673-4,0)&amp;"")</f>
        <v/>
      </c>
      <c r="S1673" s="160" t="str">
        <f t="array" aca="1" ref="S1673" ca="1">IF(B1673="","",IF(ISERROR(MATCH($E1673,CL,0)),"Unknown",INDIRECT("'C'!$A$"&amp;MATCH($E1673,CL,0)+1)))</f>
        <v/>
      </c>
      <c r="T1673" s="160" t="str">
        <f t="array" aca="1" ref="T1673" ca="1">IF(B1673="","",IF(ISERROR(MATCH($J1673,SorP!$B$1:$B$6226,0)),"",INDIRECT("'SorP'!$A$"&amp;MATCH($S1673&amp;$J1673,SorP!C:C,0))))</f>
        <v/>
      </c>
      <c r="U1673" s="161"/>
      <c r="V1673" s="151" t="e">
        <f>IF(C1673="",NA(),IF(OR(C1673="Smelter not listed",C1673="Smelter not yet identified"),MATCH($B1673&amp;$D1673,'Smelter Look-up'!$J:$J,0),MATCH($B1673&amp;$C1673,'Smelter Look-up'!$J:$J,0)))</f>
        <v>#N/A</v>
      </c>
      <c r="W1673" s="134"/>
      <c r="X1673" s="134">
        <f t="shared" ca="1" si="18"/>
        <v>0</v>
      </c>
      <c r="Y1673" s="134"/>
      <c r="Z1673" s="134"/>
      <c r="AA1673" s="134"/>
      <c r="AB1673" s="162" t="str">
        <f t="shared" si="19"/>
        <v/>
      </c>
      <c r="AC1673" s="134"/>
      <c r="AD1673" s="134"/>
      <c r="AE1673" s="134"/>
      <c r="AF1673" s="134"/>
      <c r="AG1673" s="134"/>
      <c r="AH1673" s="134"/>
    </row>
    <row r="1674" spans="1:34" ht="12" customHeight="1">
      <c r="A1674" s="160"/>
      <c r="B1674" s="155" t="str">
        <f t="array" ref="B1674">IF(LEN(A1674)=0,"",INDEX('Smelter Look-up'!$A:$A,MATCH($A1674,'Smelter Look-up'!$E:$E,0)))</f>
        <v/>
      </c>
      <c r="C1674" s="158" t="str">
        <f t="array" ref="C1674">IF(LEN(A1674)=0,"",INDEX('Smelter Look-up'!$C:$C,MATCH($A1674,'Smelter Look-up'!$E:$E,0)))</f>
        <v/>
      </c>
      <c r="D1674" s="155"/>
      <c r="E1674" s="155" t="str">
        <f ca="1">IF(ISERROR($V1674),"",OFFSET('Smelter Look-up'!$D$4,$V1674-4,0)&amp;"")</f>
        <v/>
      </c>
      <c r="F1674" s="155" t="str">
        <f ca="1">IF(ISERROR($V1674),"",OFFSET('Smelter Look-up'!$E$4,$V1674-4,0))</f>
        <v/>
      </c>
      <c r="G1674" s="155" t="str">
        <f ca="1">IF(C1674=$X$4,IF(ISERROR($V1674),"Enter smelter details","RMI"),IF(ISERROR($V1674),"",OFFSET('Smelter Look-up'!$F$4,$V1674-4,0)))</f>
        <v/>
      </c>
      <c r="H1674" s="156" t="str">
        <f ca="1">IF(ISERROR($V1674),"",OFFSET('Smelter Look-up'!$G$4,$V1674-4,0))</f>
        <v/>
      </c>
      <c r="I1674" s="157" t="str">
        <f ca="1">IF(ISERROR($V1674),"",OFFSET('Smelter Look-up'!$H$4,$V1674-4,0))</f>
        <v/>
      </c>
      <c r="J1674" s="157" t="str">
        <f ca="1">IF(ISERROR($V1674),"",OFFSET('Smelter Look-up'!$I$4,$V1674-4,0))</f>
        <v/>
      </c>
      <c r="K1674" s="158"/>
      <c r="L1674" s="158"/>
      <c r="M1674" s="158"/>
      <c r="N1674" s="158"/>
      <c r="O1674" s="158"/>
      <c r="P1674" s="157"/>
      <c r="Q1674" s="159"/>
      <c r="R1674" s="155" t="str">
        <f ca="1">IF(ISERROR($V1674),"",OFFSET('Smelter Look-up'!$C$4,$V1674-4,0)&amp;"")</f>
        <v/>
      </c>
      <c r="S1674" s="160" t="str">
        <f t="array" aca="1" ref="S1674" ca="1">IF(B1674="","",IF(ISERROR(MATCH($E1674,CL,0)),"Unknown",INDIRECT("'C'!$A$"&amp;MATCH($E1674,CL,0)+1)))</f>
        <v/>
      </c>
      <c r="T1674" s="160" t="str">
        <f t="array" aca="1" ref="T1674" ca="1">IF(B1674="","",IF(ISERROR(MATCH($J1674,SorP!$B$1:$B$6226,0)),"",INDIRECT("'SorP'!$A$"&amp;MATCH($S1674&amp;$J1674,SorP!C:C,0))))</f>
        <v/>
      </c>
      <c r="U1674" s="161"/>
      <c r="V1674" s="151" t="e">
        <f>IF(C1674="",NA(),IF(OR(C1674="Smelter not listed",C1674="Smelter not yet identified"),MATCH($B1674&amp;$D1674,'Smelter Look-up'!$J:$J,0),MATCH($B1674&amp;$C1674,'Smelter Look-up'!$J:$J,0)))</f>
        <v>#N/A</v>
      </c>
      <c r="W1674" s="134"/>
      <c r="X1674" s="134">
        <f t="shared" ca="1" si="18"/>
        <v>0</v>
      </c>
      <c r="Y1674" s="134"/>
      <c r="Z1674" s="134"/>
      <c r="AA1674" s="134"/>
      <c r="AB1674" s="162" t="str">
        <f t="shared" si="19"/>
        <v/>
      </c>
      <c r="AC1674" s="134"/>
      <c r="AD1674" s="134"/>
      <c r="AE1674" s="134"/>
      <c r="AF1674" s="134"/>
      <c r="AG1674" s="134"/>
      <c r="AH1674" s="134"/>
    </row>
    <row r="1675" spans="1:34" ht="12" customHeight="1">
      <c r="A1675" s="160"/>
      <c r="B1675" s="155" t="str">
        <f t="array" ref="B1675">IF(LEN(A1675)=0,"",INDEX('Smelter Look-up'!$A:$A,MATCH($A1675,'Smelter Look-up'!$E:$E,0)))</f>
        <v/>
      </c>
      <c r="C1675" s="158" t="str">
        <f t="array" ref="C1675">IF(LEN(A1675)=0,"",INDEX('Smelter Look-up'!$C:$C,MATCH($A1675,'Smelter Look-up'!$E:$E,0)))</f>
        <v/>
      </c>
      <c r="D1675" s="155"/>
      <c r="E1675" s="155" t="str">
        <f ca="1">IF(ISERROR($V1675),"",OFFSET('Smelter Look-up'!$D$4,$V1675-4,0)&amp;"")</f>
        <v/>
      </c>
      <c r="F1675" s="155" t="str">
        <f ca="1">IF(ISERROR($V1675),"",OFFSET('Smelter Look-up'!$E$4,$V1675-4,0))</f>
        <v/>
      </c>
      <c r="G1675" s="155" t="str">
        <f ca="1">IF(C1675=$X$4,IF(ISERROR($V1675),"Enter smelter details","RMI"),IF(ISERROR($V1675),"",OFFSET('Smelter Look-up'!$F$4,$V1675-4,0)))</f>
        <v/>
      </c>
      <c r="H1675" s="156" t="str">
        <f ca="1">IF(ISERROR($V1675),"",OFFSET('Smelter Look-up'!$G$4,$V1675-4,0))</f>
        <v/>
      </c>
      <c r="I1675" s="157" t="str">
        <f ca="1">IF(ISERROR($V1675),"",OFFSET('Smelter Look-up'!$H$4,$V1675-4,0))</f>
        <v/>
      </c>
      <c r="J1675" s="157" t="str">
        <f ca="1">IF(ISERROR($V1675),"",OFFSET('Smelter Look-up'!$I$4,$V1675-4,0))</f>
        <v/>
      </c>
      <c r="K1675" s="158"/>
      <c r="L1675" s="158"/>
      <c r="M1675" s="158"/>
      <c r="N1675" s="158"/>
      <c r="O1675" s="158"/>
      <c r="P1675" s="157"/>
      <c r="Q1675" s="159"/>
      <c r="R1675" s="155" t="str">
        <f ca="1">IF(ISERROR($V1675),"",OFFSET('Smelter Look-up'!$C$4,$V1675-4,0)&amp;"")</f>
        <v/>
      </c>
      <c r="S1675" s="160" t="str">
        <f t="array" aca="1" ref="S1675" ca="1">IF(B1675="","",IF(ISERROR(MATCH($E1675,CL,0)),"Unknown",INDIRECT("'C'!$A$"&amp;MATCH($E1675,CL,0)+1)))</f>
        <v/>
      </c>
      <c r="T1675" s="160" t="str">
        <f t="array" aca="1" ref="T1675" ca="1">IF(B1675="","",IF(ISERROR(MATCH($J1675,SorP!$B$1:$B$6226,0)),"",INDIRECT("'SorP'!$A$"&amp;MATCH($S1675&amp;$J1675,SorP!C:C,0))))</f>
        <v/>
      </c>
      <c r="U1675" s="161"/>
      <c r="V1675" s="151" t="e">
        <f>IF(C1675="",NA(),IF(OR(C1675="Smelter not listed",C1675="Smelter not yet identified"),MATCH($B1675&amp;$D1675,'Smelter Look-up'!$J:$J,0),MATCH($B1675&amp;$C1675,'Smelter Look-up'!$J:$J,0)))</f>
        <v>#N/A</v>
      </c>
      <c r="W1675" s="134"/>
      <c r="X1675" s="134">
        <f t="shared" ca="1" si="18"/>
        <v>0</v>
      </c>
      <c r="Y1675" s="134"/>
      <c r="Z1675" s="134"/>
      <c r="AA1675" s="134"/>
      <c r="AB1675" s="162" t="str">
        <f t="shared" si="19"/>
        <v/>
      </c>
      <c r="AC1675" s="134"/>
      <c r="AD1675" s="134"/>
      <c r="AE1675" s="134"/>
      <c r="AF1675" s="134"/>
      <c r="AG1675" s="134"/>
      <c r="AH1675" s="134"/>
    </row>
    <row r="1676" spans="1:34" ht="12" customHeight="1">
      <c r="A1676" s="160"/>
      <c r="B1676" s="155" t="str">
        <f t="array" ref="B1676">IF(LEN(A1676)=0,"",INDEX('Smelter Look-up'!$A:$A,MATCH($A1676,'Smelter Look-up'!$E:$E,0)))</f>
        <v/>
      </c>
      <c r="C1676" s="158" t="str">
        <f t="array" ref="C1676">IF(LEN(A1676)=0,"",INDEX('Smelter Look-up'!$C:$C,MATCH($A1676,'Smelter Look-up'!$E:$E,0)))</f>
        <v/>
      </c>
      <c r="D1676" s="155"/>
      <c r="E1676" s="155" t="str">
        <f ca="1">IF(ISERROR($V1676),"",OFFSET('Smelter Look-up'!$D$4,$V1676-4,0)&amp;"")</f>
        <v/>
      </c>
      <c r="F1676" s="155" t="str">
        <f ca="1">IF(ISERROR($V1676),"",OFFSET('Smelter Look-up'!$E$4,$V1676-4,0))</f>
        <v/>
      </c>
      <c r="G1676" s="155" t="str">
        <f ca="1">IF(C1676=$X$4,IF(ISERROR($V1676),"Enter smelter details","RMI"),IF(ISERROR($V1676),"",OFFSET('Smelter Look-up'!$F$4,$V1676-4,0)))</f>
        <v/>
      </c>
      <c r="H1676" s="156" t="str">
        <f ca="1">IF(ISERROR($V1676),"",OFFSET('Smelter Look-up'!$G$4,$V1676-4,0))</f>
        <v/>
      </c>
      <c r="I1676" s="157" t="str">
        <f ca="1">IF(ISERROR($V1676),"",OFFSET('Smelter Look-up'!$H$4,$V1676-4,0))</f>
        <v/>
      </c>
      <c r="J1676" s="157" t="str">
        <f ca="1">IF(ISERROR($V1676),"",OFFSET('Smelter Look-up'!$I$4,$V1676-4,0))</f>
        <v/>
      </c>
      <c r="K1676" s="158"/>
      <c r="L1676" s="158"/>
      <c r="M1676" s="158"/>
      <c r="N1676" s="158"/>
      <c r="O1676" s="158"/>
      <c r="P1676" s="157"/>
      <c r="Q1676" s="159"/>
      <c r="R1676" s="155" t="str">
        <f ca="1">IF(ISERROR($V1676),"",OFFSET('Smelter Look-up'!$C$4,$V1676-4,0)&amp;"")</f>
        <v/>
      </c>
      <c r="S1676" s="160" t="str">
        <f t="array" aca="1" ref="S1676" ca="1">IF(B1676="","",IF(ISERROR(MATCH($E1676,CL,0)),"Unknown",INDIRECT("'C'!$A$"&amp;MATCH($E1676,CL,0)+1)))</f>
        <v/>
      </c>
      <c r="T1676" s="160" t="str">
        <f t="array" aca="1" ref="T1676" ca="1">IF(B1676="","",IF(ISERROR(MATCH($J1676,SorP!$B$1:$B$6226,0)),"",INDIRECT("'SorP'!$A$"&amp;MATCH($S1676&amp;$J1676,SorP!C:C,0))))</f>
        <v/>
      </c>
      <c r="U1676" s="161"/>
      <c r="V1676" s="151" t="e">
        <f>IF(C1676="",NA(),IF(OR(C1676="Smelter not listed",C1676="Smelter not yet identified"),MATCH($B1676&amp;$D1676,'Smelter Look-up'!$J:$J,0),MATCH($B1676&amp;$C1676,'Smelter Look-up'!$J:$J,0)))</f>
        <v>#N/A</v>
      </c>
      <c r="W1676" s="134"/>
      <c r="X1676" s="134">
        <f t="shared" ca="1" si="18"/>
        <v>0</v>
      </c>
      <c r="Y1676" s="134"/>
      <c r="Z1676" s="134"/>
      <c r="AA1676" s="134"/>
      <c r="AB1676" s="162" t="str">
        <f t="shared" si="19"/>
        <v/>
      </c>
      <c r="AC1676" s="134"/>
      <c r="AD1676" s="134"/>
      <c r="AE1676" s="134"/>
      <c r="AF1676" s="134"/>
      <c r="AG1676" s="134"/>
      <c r="AH1676" s="134"/>
    </row>
    <row r="1677" spans="1:34" ht="12" customHeight="1">
      <c r="A1677" s="160"/>
      <c r="B1677" s="155" t="str">
        <f t="array" ref="B1677">IF(LEN(A1677)=0,"",INDEX('Smelter Look-up'!$A:$A,MATCH($A1677,'Smelter Look-up'!$E:$E,0)))</f>
        <v/>
      </c>
      <c r="C1677" s="158" t="str">
        <f t="array" ref="C1677">IF(LEN(A1677)=0,"",INDEX('Smelter Look-up'!$C:$C,MATCH($A1677,'Smelter Look-up'!$E:$E,0)))</f>
        <v/>
      </c>
      <c r="D1677" s="155"/>
      <c r="E1677" s="155" t="str">
        <f ca="1">IF(ISERROR($V1677),"",OFFSET('Smelter Look-up'!$D$4,$V1677-4,0)&amp;"")</f>
        <v/>
      </c>
      <c r="F1677" s="155" t="str">
        <f ca="1">IF(ISERROR($V1677),"",OFFSET('Smelter Look-up'!$E$4,$V1677-4,0))</f>
        <v/>
      </c>
      <c r="G1677" s="155" t="str">
        <f ca="1">IF(C1677=$X$4,IF(ISERROR($V1677),"Enter smelter details","RMI"),IF(ISERROR($V1677),"",OFFSET('Smelter Look-up'!$F$4,$V1677-4,0)))</f>
        <v/>
      </c>
      <c r="H1677" s="156" t="str">
        <f ca="1">IF(ISERROR($V1677),"",OFFSET('Smelter Look-up'!$G$4,$V1677-4,0))</f>
        <v/>
      </c>
      <c r="I1677" s="157" t="str">
        <f ca="1">IF(ISERROR($V1677),"",OFFSET('Smelter Look-up'!$H$4,$V1677-4,0))</f>
        <v/>
      </c>
      <c r="J1677" s="157" t="str">
        <f ca="1">IF(ISERROR($V1677),"",OFFSET('Smelter Look-up'!$I$4,$V1677-4,0))</f>
        <v/>
      </c>
      <c r="K1677" s="158"/>
      <c r="L1677" s="158"/>
      <c r="M1677" s="158"/>
      <c r="N1677" s="158"/>
      <c r="O1677" s="158"/>
      <c r="P1677" s="157"/>
      <c r="Q1677" s="159"/>
      <c r="R1677" s="155" t="str">
        <f ca="1">IF(ISERROR($V1677),"",OFFSET('Smelter Look-up'!$C$4,$V1677-4,0)&amp;"")</f>
        <v/>
      </c>
      <c r="S1677" s="160" t="str">
        <f t="array" aca="1" ref="S1677" ca="1">IF(B1677="","",IF(ISERROR(MATCH($E1677,CL,0)),"Unknown",INDIRECT("'C'!$A$"&amp;MATCH($E1677,CL,0)+1)))</f>
        <v/>
      </c>
      <c r="T1677" s="160" t="str">
        <f t="array" aca="1" ref="T1677" ca="1">IF(B1677="","",IF(ISERROR(MATCH($J1677,SorP!$B$1:$B$6226,0)),"",INDIRECT("'SorP'!$A$"&amp;MATCH($S1677&amp;$J1677,SorP!C:C,0))))</f>
        <v/>
      </c>
      <c r="U1677" s="161"/>
      <c r="V1677" s="151" t="e">
        <f>IF(C1677="",NA(),IF(OR(C1677="Smelter not listed",C1677="Smelter not yet identified"),MATCH($B1677&amp;$D1677,'Smelter Look-up'!$J:$J,0),MATCH($B1677&amp;$C1677,'Smelter Look-up'!$J:$J,0)))</f>
        <v>#N/A</v>
      </c>
      <c r="W1677" s="134"/>
      <c r="X1677" s="134">
        <f t="shared" ca="1" si="18"/>
        <v>0</v>
      </c>
      <c r="Y1677" s="134"/>
      <c r="Z1677" s="134"/>
      <c r="AA1677" s="134"/>
      <c r="AB1677" s="162" t="str">
        <f t="shared" si="19"/>
        <v/>
      </c>
      <c r="AC1677" s="134"/>
      <c r="AD1677" s="134"/>
      <c r="AE1677" s="134"/>
      <c r="AF1677" s="134"/>
      <c r="AG1677" s="134"/>
      <c r="AH1677" s="134"/>
    </row>
    <row r="1678" spans="1:34" ht="12" customHeight="1">
      <c r="A1678" s="160"/>
      <c r="B1678" s="155" t="str">
        <f t="array" ref="B1678">IF(LEN(A1678)=0,"",INDEX('Smelter Look-up'!$A:$A,MATCH($A1678,'Smelter Look-up'!$E:$E,0)))</f>
        <v/>
      </c>
      <c r="C1678" s="158" t="str">
        <f t="array" ref="C1678">IF(LEN(A1678)=0,"",INDEX('Smelter Look-up'!$C:$C,MATCH($A1678,'Smelter Look-up'!$E:$E,0)))</f>
        <v/>
      </c>
      <c r="D1678" s="155"/>
      <c r="E1678" s="155" t="str">
        <f ca="1">IF(ISERROR($V1678),"",OFFSET('Smelter Look-up'!$D$4,$V1678-4,0)&amp;"")</f>
        <v/>
      </c>
      <c r="F1678" s="155" t="str">
        <f ca="1">IF(ISERROR($V1678),"",OFFSET('Smelter Look-up'!$E$4,$V1678-4,0))</f>
        <v/>
      </c>
      <c r="G1678" s="155" t="str">
        <f ca="1">IF(C1678=$X$4,IF(ISERROR($V1678),"Enter smelter details","RMI"),IF(ISERROR($V1678),"",OFFSET('Smelter Look-up'!$F$4,$V1678-4,0)))</f>
        <v/>
      </c>
      <c r="H1678" s="156" t="str">
        <f ca="1">IF(ISERROR($V1678),"",OFFSET('Smelter Look-up'!$G$4,$V1678-4,0))</f>
        <v/>
      </c>
      <c r="I1678" s="157" t="str">
        <f ca="1">IF(ISERROR($V1678),"",OFFSET('Smelter Look-up'!$H$4,$V1678-4,0))</f>
        <v/>
      </c>
      <c r="J1678" s="157" t="str">
        <f ca="1">IF(ISERROR($V1678),"",OFFSET('Smelter Look-up'!$I$4,$V1678-4,0))</f>
        <v/>
      </c>
      <c r="K1678" s="158"/>
      <c r="L1678" s="158"/>
      <c r="M1678" s="158"/>
      <c r="N1678" s="158"/>
      <c r="O1678" s="158"/>
      <c r="P1678" s="157"/>
      <c r="Q1678" s="159"/>
      <c r="R1678" s="155" t="str">
        <f ca="1">IF(ISERROR($V1678),"",OFFSET('Smelter Look-up'!$C$4,$V1678-4,0)&amp;"")</f>
        <v/>
      </c>
      <c r="S1678" s="160" t="str">
        <f t="array" aca="1" ref="S1678" ca="1">IF(B1678="","",IF(ISERROR(MATCH($E1678,CL,0)),"Unknown",INDIRECT("'C'!$A$"&amp;MATCH($E1678,CL,0)+1)))</f>
        <v/>
      </c>
      <c r="T1678" s="160" t="str">
        <f t="array" aca="1" ref="T1678" ca="1">IF(B1678="","",IF(ISERROR(MATCH($J1678,SorP!$B$1:$B$6226,0)),"",INDIRECT("'SorP'!$A$"&amp;MATCH($S1678&amp;$J1678,SorP!C:C,0))))</f>
        <v/>
      </c>
      <c r="U1678" s="161"/>
      <c r="V1678" s="151" t="e">
        <f>IF(C1678="",NA(),IF(OR(C1678="Smelter not listed",C1678="Smelter not yet identified"),MATCH($B1678&amp;$D1678,'Smelter Look-up'!$J:$J,0),MATCH($B1678&amp;$C1678,'Smelter Look-up'!$J:$J,0)))</f>
        <v>#N/A</v>
      </c>
      <c r="W1678" s="134"/>
      <c r="X1678" s="134">
        <f t="shared" ca="1" si="18"/>
        <v>0</v>
      </c>
      <c r="Y1678" s="134"/>
      <c r="Z1678" s="134"/>
      <c r="AA1678" s="134"/>
      <c r="AB1678" s="162" t="str">
        <f t="shared" si="19"/>
        <v/>
      </c>
      <c r="AC1678" s="134"/>
      <c r="AD1678" s="134"/>
      <c r="AE1678" s="134"/>
      <c r="AF1678" s="134"/>
      <c r="AG1678" s="134"/>
      <c r="AH1678" s="134"/>
    </row>
    <row r="1679" spans="1:34" ht="12" customHeight="1">
      <c r="A1679" s="160"/>
      <c r="B1679" s="155" t="str">
        <f t="array" ref="B1679">IF(LEN(A1679)=0,"",INDEX('Smelter Look-up'!$A:$A,MATCH($A1679,'Smelter Look-up'!$E:$E,0)))</f>
        <v/>
      </c>
      <c r="C1679" s="158" t="str">
        <f t="array" ref="C1679">IF(LEN(A1679)=0,"",INDEX('Smelter Look-up'!$C:$C,MATCH($A1679,'Smelter Look-up'!$E:$E,0)))</f>
        <v/>
      </c>
      <c r="D1679" s="155"/>
      <c r="E1679" s="155" t="str">
        <f ca="1">IF(ISERROR($V1679),"",OFFSET('Smelter Look-up'!$D$4,$V1679-4,0)&amp;"")</f>
        <v/>
      </c>
      <c r="F1679" s="155" t="str">
        <f ca="1">IF(ISERROR($V1679),"",OFFSET('Smelter Look-up'!$E$4,$V1679-4,0))</f>
        <v/>
      </c>
      <c r="G1679" s="155" t="str">
        <f ca="1">IF(C1679=$X$4,IF(ISERROR($V1679),"Enter smelter details","RMI"),IF(ISERROR($V1679),"",OFFSET('Smelter Look-up'!$F$4,$V1679-4,0)))</f>
        <v/>
      </c>
      <c r="H1679" s="156" t="str">
        <f ca="1">IF(ISERROR($V1679),"",OFFSET('Smelter Look-up'!$G$4,$V1679-4,0))</f>
        <v/>
      </c>
      <c r="I1679" s="157" t="str">
        <f ca="1">IF(ISERROR($V1679),"",OFFSET('Smelter Look-up'!$H$4,$V1679-4,0))</f>
        <v/>
      </c>
      <c r="J1679" s="157" t="str">
        <f ca="1">IF(ISERROR($V1679),"",OFFSET('Smelter Look-up'!$I$4,$V1679-4,0))</f>
        <v/>
      </c>
      <c r="K1679" s="158"/>
      <c r="L1679" s="158"/>
      <c r="M1679" s="158"/>
      <c r="N1679" s="158"/>
      <c r="O1679" s="158"/>
      <c r="P1679" s="157"/>
      <c r="Q1679" s="159"/>
      <c r="R1679" s="155" t="str">
        <f ca="1">IF(ISERROR($V1679),"",OFFSET('Smelter Look-up'!$C$4,$V1679-4,0)&amp;"")</f>
        <v/>
      </c>
      <c r="S1679" s="160" t="str">
        <f t="array" aca="1" ref="S1679" ca="1">IF(B1679="","",IF(ISERROR(MATCH($E1679,CL,0)),"Unknown",INDIRECT("'C'!$A$"&amp;MATCH($E1679,CL,0)+1)))</f>
        <v/>
      </c>
      <c r="T1679" s="160" t="str">
        <f t="array" aca="1" ref="T1679" ca="1">IF(B1679="","",IF(ISERROR(MATCH($J1679,SorP!$B$1:$B$6226,0)),"",INDIRECT("'SorP'!$A$"&amp;MATCH($S1679&amp;$J1679,SorP!C:C,0))))</f>
        <v/>
      </c>
      <c r="U1679" s="161"/>
      <c r="V1679" s="151" t="e">
        <f>IF(C1679="",NA(),IF(OR(C1679="Smelter not listed",C1679="Smelter not yet identified"),MATCH($B1679&amp;$D1679,'Smelter Look-up'!$J:$J,0),MATCH($B1679&amp;$C1679,'Smelter Look-up'!$J:$J,0)))</f>
        <v>#N/A</v>
      </c>
      <c r="W1679" s="134"/>
      <c r="X1679" s="134">
        <f t="shared" ca="1" si="18"/>
        <v>0</v>
      </c>
      <c r="Y1679" s="134"/>
      <c r="Z1679" s="134"/>
      <c r="AA1679" s="134"/>
      <c r="AB1679" s="162" t="str">
        <f t="shared" si="19"/>
        <v/>
      </c>
      <c r="AC1679" s="134"/>
      <c r="AD1679" s="134"/>
      <c r="AE1679" s="134"/>
      <c r="AF1679" s="134"/>
      <c r="AG1679" s="134"/>
      <c r="AH1679" s="134"/>
    </row>
    <row r="1680" spans="1:34" ht="12" customHeight="1">
      <c r="A1680" s="160"/>
      <c r="B1680" s="155" t="str">
        <f t="array" ref="B1680">IF(LEN(A1680)=0,"",INDEX('Smelter Look-up'!$A:$A,MATCH($A1680,'Smelter Look-up'!$E:$E,0)))</f>
        <v/>
      </c>
      <c r="C1680" s="158" t="str">
        <f t="array" ref="C1680">IF(LEN(A1680)=0,"",INDEX('Smelter Look-up'!$C:$C,MATCH($A1680,'Smelter Look-up'!$E:$E,0)))</f>
        <v/>
      </c>
      <c r="D1680" s="155"/>
      <c r="E1680" s="155" t="str">
        <f ca="1">IF(ISERROR($V1680),"",OFFSET('Smelter Look-up'!$D$4,$V1680-4,0)&amp;"")</f>
        <v/>
      </c>
      <c r="F1680" s="155" t="str">
        <f ca="1">IF(ISERROR($V1680),"",OFFSET('Smelter Look-up'!$E$4,$V1680-4,0))</f>
        <v/>
      </c>
      <c r="G1680" s="155" t="str">
        <f ca="1">IF(C1680=$X$4,IF(ISERROR($V1680),"Enter smelter details","RMI"),IF(ISERROR($V1680),"",OFFSET('Smelter Look-up'!$F$4,$V1680-4,0)))</f>
        <v/>
      </c>
      <c r="H1680" s="156" t="str">
        <f ca="1">IF(ISERROR($V1680),"",OFFSET('Smelter Look-up'!$G$4,$V1680-4,0))</f>
        <v/>
      </c>
      <c r="I1680" s="157" t="str">
        <f ca="1">IF(ISERROR($V1680),"",OFFSET('Smelter Look-up'!$H$4,$V1680-4,0))</f>
        <v/>
      </c>
      <c r="J1680" s="157" t="str">
        <f ca="1">IF(ISERROR($V1680),"",OFFSET('Smelter Look-up'!$I$4,$V1680-4,0))</f>
        <v/>
      </c>
      <c r="K1680" s="158"/>
      <c r="L1680" s="158"/>
      <c r="M1680" s="158"/>
      <c r="N1680" s="158"/>
      <c r="O1680" s="158"/>
      <c r="P1680" s="157"/>
      <c r="Q1680" s="159"/>
      <c r="R1680" s="155" t="str">
        <f ca="1">IF(ISERROR($V1680),"",OFFSET('Smelter Look-up'!$C$4,$V1680-4,0)&amp;"")</f>
        <v/>
      </c>
      <c r="S1680" s="160" t="str">
        <f t="array" aca="1" ref="S1680" ca="1">IF(B1680="","",IF(ISERROR(MATCH($E1680,CL,0)),"Unknown",INDIRECT("'C'!$A$"&amp;MATCH($E1680,CL,0)+1)))</f>
        <v/>
      </c>
      <c r="T1680" s="160" t="str">
        <f t="array" aca="1" ref="T1680" ca="1">IF(B1680="","",IF(ISERROR(MATCH($J1680,SorP!$B$1:$B$6226,0)),"",INDIRECT("'SorP'!$A$"&amp;MATCH($S1680&amp;$J1680,SorP!C:C,0))))</f>
        <v/>
      </c>
      <c r="U1680" s="161"/>
      <c r="V1680" s="151" t="e">
        <f>IF(C1680="",NA(),IF(OR(C1680="Smelter not listed",C1680="Smelter not yet identified"),MATCH($B1680&amp;$D1680,'Smelter Look-up'!$J:$J,0),MATCH($B1680&amp;$C1680,'Smelter Look-up'!$J:$J,0)))</f>
        <v>#N/A</v>
      </c>
      <c r="W1680" s="134"/>
      <c r="X1680" s="134">
        <f t="shared" ca="1" si="18"/>
        <v>0</v>
      </c>
      <c r="Y1680" s="134"/>
      <c r="Z1680" s="134"/>
      <c r="AA1680" s="134"/>
      <c r="AB1680" s="162" t="str">
        <f t="shared" si="19"/>
        <v/>
      </c>
      <c r="AC1680" s="134"/>
      <c r="AD1680" s="134"/>
      <c r="AE1680" s="134"/>
      <c r="AF1680" s="134"/>
      <c r="AG1680" s="134"/>
      <c r="AH1680" s="134"/>
    </row>
    <row r="1681" spans="1:34" ht="12" customHeight="1">
      <c r="A1681" s="160"/>
      <c r="B1681" s="155" t="str">
        <f t="array" ref="B1681">IF(LEN(A1681)=0,"",INDEX('Smelter Look-up'!$A:$A,MATCH($A1681,'Smelter Look-up'!$E:$E,0)))</f>
        <v/>
      </c>
      <c r="C1681" s="158" t="str">
        <f t="array" ref="C1681">IF(LEN(A1681)=0,"",INDEX('Smelter Look-up'!$C:$C,MATCH($A1681,'Smelter Look-up'!$E:$E,0)))</f>
        <v/>
      </c>
      <c r="D1681" s="155"/>
      <c r="E1681" s="155" t="str">
        <f ca="1">IF(ISERROR($V1681),"",OFFSET('Smelter Look-up'!$D$4,$V1681-4,0)&amp;"")</f>
        <v/>
      </c>
      <c r="F1681" s="155" t="str">
        <f ca="1">IF(ISERROR($V1681),"",OFFSET('Smelter Look-up'!$E$4,$V1681-4,0))</f>
        <v/>
      </c>
      <c r="G1681" s="155" t="str">
        <f ca="1">IF(C1681=$X$4,IF(ISERROR($V1681),"Enter smelter details","RMI"),IF(ISERROR($V1681),"",OFFSET('Smelter Look-up'!$F$4,$V1681-4,0)))</f>
        <v/>
      </c>
      <c r="H1681" s="156" t="str">
        <f ca="1">IF(ISERROR($V1681),"",OFFSET('Smelter Look-up'!$G$4,$V1681-4,0))</f>
        <v/>
      </c>
      <c r="I1681" s="157" t="str">
        <f ca="1">IF(ISERROR($V1681),"",OFFSET('Smelter Look-up'!$H$4,$V1681-4,0))</f>
        <v/>
      </c>
      <c r="J1681" s="157" t="str">
        <f ca="1">IF(ISERROR($V1681),"",OFFSET('Smelter Look-up'!$I$4,$V1681-4,0))</f>
        <v/>
      </c>
      <c r="K1681" s="158"/>
      <c r="L1681" s="158"/>
      <c r="M1681" s="158"/>
      <c r="N1681" s="158"/>
      <c r="O1681" s="158"/>
      <c r="P1681" s="157"/>
      <c r="Q1681" s="159"/>
      <c r="R1681" s="155" t="str">
        <f ca="1">IF(ISERROR($V1681),"",OFFSET('Smelter Look-up'!$C$4,$V1681-4,0)&amp;"")</f>
        <v/>
      </c>
      <c r="S1681" s="160" t="str">
        <f t="array" aca="1" ref="S1681" ca="1">IF(B1681="","",IF(ISERROR(MATCH($E1681,CL,0)),"Unknown",INDIRECT("'C'!$A$"&amp;MATCH($E1681,CL,0)+1)))</f>
        <v/>
      </c>
      <c r="T1681" s="160" t="str">
        <f t="array" aca="1" ref="T1681" ca="1">IF(B1681="","",IF(ISERROR(MATCH($J1681,SorP!$B$1:$B$6226,0)),"",INDIRECT("'SorP'!$A$"&amp;MATCH($S1681&amp;$J1681,SorP!C:C,0))))</f>
        <v/>
      </c>
      <c r="U1681" s="161"/>
      <c r="V1681" s="151" t="e">
        <f>IF(C1681="",NA(),IF(OR(C1681="Smelter not listed",C1681="Smelter not yet identified"),MATCH($B1681&amp;$D1681,'Smelter Look-up'!$J:$J,0),MATCH($B1681&amp;$C1681,'Smelter Look-up'!$J:$J,0)))</f>
        <v>#N/A</v>
      </c>
      <c r="W1681" s="134"/>
      <c r="X1681" s="134">
        <f t="shared" ca="1" si="18"/>
        <v>0</v>
      </c>
      <c r="Y1681" s="134"/>
      <c r="Z1681" s="134"/>
      <c r="AA1681" s="134"/>
      <c r="AB1681" s="162" t="str">
        <f t="shared" si="19"/>
        <v/>
      </c>
      <c r="AC1681" s="134"/>
      <c r="AD1681" s="134"/>
      <c r="AE1681" s="134"/>
      <c r="AF1681" s="134"/>
      <c r="AG1681" s="134"/>
      <c r="AH1681" s="134"/>
    </row>
    <row r="1682" spans="1:34" ht="12" customHeight="1">
      <c r="A1682" s="160"/>
      <c r="B1682" s="155" t="str">
        <f t="array" ref="B1682">IF(LEN(A1682)=0,"",INDEX('Smelter Look-up'!$A:$A,MATCH($A1682,'Smelter Look-up'!$E:$E,0)))</f>
        <v/>
      </c>
      <c r="C1682" s="158" t="str">
        <f t="array" ref="C1682">IF(LEN(A1682)=0,"",INDEX('Smelter Look-up'!$C:$C,MATCH($A1682,'Smelter Look-up'!$E:$E,0)))</f>
        <v/>
      </c>
      <c r="D1682" s="155"/>
      <c r="E1682" s="155" t="str">
        <f ca="1">IF(ISERROR($V1682),"",OFFSET('Smelter Look-up'!$D$4,$V1682-4,0)&amp;"")</f>
        <v/>
      </c>
      <c r="F1682" s="155" t="str">
        <f ca="1">IF(ISERROR($V1682),"",OFFSET('Smelter Look-up'!$E$4,$V1682-4,0))</f>
        <v/>
      </c>
      <c r="G1682" s="155" t="str">
        <f ca="1">IF(C1682=$X$4,IF(ISERROR($V1682),"Enter smelter details","RMI"),IF(ISERROR($V1682),"",OFFSET('Smelter Look-up'!$F$4,$V1682-4,0)))</f>
        <v/>
      </c>
      <c r="H1682" s="156" t="str">
        <f ca="1">IF(ISERROR($V1682),"",OFFSET('Smelter Look-up'!$G$4,$V1682-4,0))</f>
        <v/>
      </c>
      <c r="I1682" s="157" t="str">
        <f ca="1">IF(ISERROR($V1682),"",OFFSET('Smelter Look-up'!$H$4,$V1682-4,0))</f>
        <v/>
      </c>
      <c r="J1682" s="157" t="str">
        <f ca="1">IF(ISERROR($V1682),"",OFFSET('Smelter Look-up'!$I$4,$V1682-4,0))</f>
        <v/>
      </c>
      <c r="K1682" s="158"/>
      <c r="L1682" s="158"/>
      <c r="M1682" s="158"/>
      <c r="N1682" s="158"/>
      <c r="O1682" s="158"/>
      <c r="P1682" s="157"/>
      <c r="Q1682" s="159"/>
      <c r="R1682" s="155" t="str">
        <f ca="1">IF(ISERROR($V1682),"",OFFSET('Smelter Look-up'!$C$4,$V1682-4,0)&amp;"")</f>
        <v/>
      </c>
      <c r="S1682" s="160" t="str">
        <f t="array" aca="1" ref="S1682" ca="1">IF(B1682="","",IF(ISERROR(MATCH($E1682,CL,0)),"Unknown",INDIRECT("'C'!$A$"&amp;MATCH($E1682,CL,0)+1)))</f>
        <v/>
      </c>
      <c r="T1682" s="160" t="str">
        <f t="array" aca="1" ref="T1682" ca="1">IF(B1682="","",IF(ISERROR(MATCH($J1682,SorP!$B$1:$B$6226,0)),"",INDIRECT("'SorP'!$A$"&amp;MATCH($S1682&amp;$J1682,SorP!C:C,0))))</f>
        <v/>
      </c>
      <c r="U1682" s="161"/>
      <c r="V1682" s="151" t="e">
        <f>IF(C1682="",NA(),IF(OR(C1682="Smelter not listed",C1682="Smelter not yet identified"),MATCH($B1682&amp;$D1682,'Smelter Look-up'!$J:$J,0),MATCH($B1682&amp;$C1682,'Smelter Look-up'!$J:$J,0)))</f>
        <v>#N/A</v>
      </c>
      <c r="W1682" s="134"/>
      <c r="X1682" s="134">
        <f t="shared" ca="1" si="18"/>
        <v>0</v>
      </c>
      <c r="Y1682" s="134"/>
      <c r="Z1682" s="134"/>
      <c r="AA1682" s="134"/>
      <c r="AB1682" s="162" t="str">
        <f t="shared" si="19"/>
        <v/>
      </c>
      <c r="AC1682" s="134"/>
      <c r="AD1682" s="134"/>
      <c r="AE1682" s="134"/>
      <c r="AF1682" s="134"/>
      <c r="AG1682" s="134"/>
      <c r="AH1682" s="134"/>
    </row>
    <row r="1683" spans="1:34" ht="12" customHeight="1">
      <c r="A1683" s="160"/>
      <c r="B1683" s="155" t="str">
        <f t="array" ref="B1683">IF(LEN(A1683)=0,"",INDEX('Smelter Look-up'!$A:$A,MATCH($A1683,'Smelter Look-up'!$E:$E,0)))</f>
        <v/>
      </c>
      <c r="C1683" s="158" t="str">
        <f t="array" ref="C1683">IF(LEN(A1683)=0,"",INDEX('Smelter Look-up'!$C:$C,MATCH($A1683,'Smelter Look-up'!$E:$E,0)))</f>
        <v/>
      </c>
      <c r="D1683" s="155"/>
      <c r="E1683" s="155" t="str">
        <f ca="1">IF(ISERROR($V1683),"",OFFSET('Smelter Look-up'!$D$4,$V1683-4,0)&amp;"")</f>
        <v/>
      </c>
      <c r="F1683" s="155" t="str">
        <f ca="1">IF(ISERROR($V1683),"",OFFSET('Smelter Look-up'!$E$4,$V1683-4,0))</f>
        <v/>
      </c>
      <c r="G1683" s="155" t="str">
        <f ca="1">IF(C1683=$X$4,IF(ISERROR($V1683),"Enter smelter details","RMI"),IF(ISERROR($V1683),"",OFFSET('Smelter Look-up'!$F$4,$V1683-4,0)))</f>
        <v/>
      </c>
      <c r="H1683" s="156" t="str">
        <f ca="1">IF(ISERROR($V1683),"",OFFSET('Smelter Look-up'!$G$4,$V1683-4,0))</f>
        <v/>
      </c>
      <c r="I1683" s="157" t="str">
        <f ca="1">IF(ISERROR($V1683),"",OFFSET('Smelter Look-up'!$H$4,$V1683-4,0))</f>
        <v/>
      </c>
      <c r="J1683" s="157" t="str">
        <f ca="1">IF(ISERROR($V1683),"",OFFSET('Smelter Look-up'!$I$4,$V1683-4,0))</f>
        <v/>
      </c>
      <c r="K1683" s="158"/>
      <c r="L1683" s="158"/>
      <c r="M1683" s="158"/>
      <c r="N1683" s="158"/>
      <c r="O1683" s="158"/>
      <c r="P1683" s="157"/>
      <c r="Q1683" s="159"/>
      <c r="R1683" s="155" t="str">
        <f ca="1">IF(ISERROR($V1683),"",OFFSET('Smelter Look-up'!$C$4,$V1683-4,0)&amp;"")</f>
        <v/>
      </c>
      <c r="S1683" s="160" t="str">
        <f t="array" aca="1" ref="S1683" ca="1">IF(B1683="","",IF(ISERROR(MATCH($E1683,CL,0)),"Unknown",INDIRECT("'C'!$A$"&amp;MATCH($E1683,CL,0)+1)))</f>
        <v/>
      </c>
      <c r="T1683" s="160" t="str">
        <f t="array" aca="1" ref="T1683" ca="1">IF(B1683="","",IF(ISERROR(MATCH($J1683,SorP!$B$1:$B$6226,0)),"",INDIRECT("'SorP'!$A$"&amp;MATCH($S1683&amp;$J1683,SorP!C:C,0))))</f>
        <v/>
      </c>
      <c r="U1683" s="161"/>
      <c r="V1683" s="151" t="e">
        <f>IF(C1683="",NA(),IF(OR(C1683="Smelter not listed",C1683="Smelter not yet identified"),MATCH($B1683&amp;$D1683,'Smelter Look-up'!$J:$J,0),MATCH($B1683&amp;$C1683,'Smelter Look-up'!$J:$J,0)))</f>
        <v>#N/A</v>
      </c>
      <c r="W1683" s="134"/>
      <c r="X1683" s="134">
        <f t="shared" ca="1" si="18"/>
        <v>0</v>
      </c>
      <c r="Y1683" s="134"/>
      <c r="Z1683" s="134"/>
      <c r="AA1683" s="134"/>
      <c r="AB1683" s="162" t="str">
        <f t="shared" si="19"/>
        <v/>
      </c>
      <c r="AC1683" s="134"/>
      <c r="AD1683" s="134"/>
      <c r="AE1683" s="134"/>
      <c r="AF1683" s="134"/>
      <c r="AG1683" s="134"/>
      <c r="AH1683" s="134"/>
    </row>
    <row r="1684" spans="1:34" ht="12" customHeight="1">
      <c r="A1684" s="160"/>
      <c r="B1684" s="155" t="str">
        <f t="array" ref="B1684">IF(LEN(A1684)=0,"",INDEX('Smelter Look-up'!$A:$A,MATCH($A1684,'Smelter Look-up'!$E:$E,0)))</f>
        <v/>
      </c>
      <c r="C1684" s="158" t="str">
        <f t="array" ref="C1684">IF(LEN(A1684)=0,"",INDEX('Smelter Look-up'!$C:$C,MATCH($A1684,'Smelter Look-up'!$E:$E,0)))</f>
        <v/>
      </c>
      <c r="D1684" s="155"/>
      <c r="E1684" s="155" t="str">
        <f ca="1">IF(ISERROR($V1684),"",OFFSET('Smelter Look-up'!$D$4,$V1684-4,0)&amp;"")</f>
        <v/>
      </c>
      <c r="F1684" s="155" t="str">
        <f ca="1">IF(ISERROR($V1684),"",OFFSET('Smelter Look-up'!$E$4,$V1684-4,0))</f>
        <v/>
      </c>
      <c r="G1684" s="155" t="str">
        <f ca="1">IF(C1684=$X$4,IF(ISERROR($V1684),"Enter smelter details","RMI"),IF(ISERROR($V1684),"",OFFSET('Smelter Look-up'!$F$4,$V1684-4,0)))</f>
        <v/>
      </c>
      <c r="H1684" s="156" t="str">
        <f ca="1">IF(ISERROR($V1684),"",OFFSET('Smelter Look-up'!$G$4,$V1684-4,0))</f>
        <v/>
      </c>
      <c r="I1684" s="157" t="str">
        <f ca="1">IF(ISERROR($V1684),"",OFFSET('Smelter Look-up'!$H$4,$V1684-4,0))</f>
        <v/>
      </c>
      <c r="J1684" s="157" t="str">
        <f ca="1">IF(ISERROR($V1684),"",OFFSET('Smelter Look-up'!$I$4,$V1684-4,0))</f>
        <v/>
      </c>
      <c r="K1684" s="158"/>
      <c r="L1684" s="158"/>
      <c r="M1684" s="158"/>
      <c r="N1684" s="158"/>
      <c r="O1684" s="158"/>
      <c r="P1684" s="157"/>
      <c r="Q1684" s="159"/>
      <c r="R1684" s="155" t="str">
        <f ca="1">IF(ISERROR($V1684),"",OFFSET('Smelter Look-up'!$C$4,$V1684-4,0)&amp;"")</f>
        <v/>
      </c>
      <c r="S1684" s="160" t="str">
        <f t="array" aca="1" ref="S1684" ca="1">IF(B1684="","",IF(ISERROR(MATCH($E1684,CL,0)),"Unknown",INDIRECT("'C'!$A$"&amp;MATCH($E1684,CL,0)+1)))</f>
        <v/>
      </c>
      <c r="T1684" s="160" t="str">
        <f t="array" aca="1" ref="T1684" ca="1">IF(B1684="","",IF(ISERROR(MATCH($J1684,SorP!$B$1:$B$6226,0)),"",INDIRECT("'SorP'!$A$"&amp;MATCH($S1684&amp;$J1684,SorP!C:C,0))))</f>
        <v/>
      </c>
      <c r="U1684" s="161"/>
      <c r="V1684" s="151" t="e">
        <f>IF(C1684="",NA(),IF(OR(C1684="Smelter not listed",C1684="Smelter not yet identified"),MATCH($B1684&amp;$D1684,'Smelter Look-up'!$J:$J,0),MATCH($B1684&amp;$C1684,'Smelter Look-up'!$J:$J,0)))</f>
        <v>#N/A</v>
      </c>
      <c r="W1684" s="134"/>
      <c r="X1684" s="134">
        <f t="shared" ca="1" si="18"/>
        <v>0</v>
      </c>
      <c r="Y1684" s="134"/>
      <c r="Z1684" s="134"/>
      <c r="AA1684" s="134"/>
      <c r="AB1684" s="162" t="str">
        <f t="shared" si="19"/>
        <v/>
      </c>
      <c r="AC1684" s="134"/>
      <c r="AD1684" s="134"/>
      <c r="AE1684" s="134"/>
      <c r="AF1684" s="134"/>
      <c r="AG1684" s="134"/>
      <c r="AH1684" s="134"/>
    </row>
    <row r="1685" spans="1:34" ht="12" customHeight="1">
      <c r="A1685" s="160"/>
      <c r="B1685" s="155" t="str">
        <f t="array" ref="B1685">IF(LEN(A1685)=0,"",INDEX('Smelter Look-up'!$A:$A,MATCH($A1685,'Smelter Look-up'!$E:$E,0)))</f>
        <v/>
      </c>
      <c r="C1685" s="158" t="str">
        <f t="array" ref="C1685">IF(LEN(A1685)=0,"",INDEX('Smelter Look-up'!$C:$C,MATCH($A1685,'Smelter Look-up'!$E:$E,0)))</f>
        <v/>
      </c>
      <c r="D1685" s="155"/>
      <c r="E1685" s="155" t="str">
        <f ca="1">IF(ISERROR($V1685),"",OFFSET('Smelter Look-up'!$D$4,$V1685-4,0)&amp;"")</f>
        <v/>
      </c>
      <c r="F1685" s="155" t="str">
        <f ca="1">IF(ISERROR($V1685),"",OFFSET('Smelter Look-up'!$E$4,$V1685-4,0))</f>
        <v/>
      </c>
      <c r="G1685" s="155" t="str">
        <f ca="1">IF(C1685=$X$4,IF(ISERROR($V1685),"Enter smelter details","RMI"),IF(ISERROR($V1685),"",OFFSET('Smelter Look-up'!$F$4,$V1685-4,0)))</f>
        <v/>
      </c>
      <c r="H1685" s="156" t="str">
        <f ca="1">IF(ISERROR($V1685),"",OFFSET('Smelter Look-up'!$G$4,$V1685-4,0))</f>
        <v/>
      </c>
      <c r="I1685" s="157" t="str">
        <f ca="1">IF(ISERROR($V1685),"",OFFSET('Smelter Look-up'!$H$4,$V1685-4,0))</f>
        <v/>
      </c>
      <c r="J1685" s="157" t="str">
        <f ca="1">IF(ISERROR($V1685),"",OFFSET('Smelter Look-up'!$I$4,$V1685-4,0))</f>
        <v/>
      </c>
      <c r="K1685" s="158"/>
      <c r="L1685" s="158"/>
      <c r="M1685" s="158"/>
      <c r="N1685" s="158"/>
      <c r="O1685" s="158"/>
      <c r="P1685" s="157"/>
      <c r="Q1685" s="159"/>
      <c r="R1685" s="155" t="str">
        <f ca="1">IF(ISERROR($V1685),"",OFFSET('Smelter Look-up'!$C$4,$V1685-4,0)&amp;"")</f>
        <v/>
      </c>
      <c r="S1685" s="160" t="str">
        <f t="array" aca="1" ref="S1685" ca="1">IF(B1685="","",IF(ISERROR(MATCH($E1685,CL,0)),"Unknown",INDIRECT("'C'!$A$"&amp;MATCH($E1685,CL,0)+1)))</f>
        <v/>
      </c>
      <c r="T1685" s="160" t="str">
        <f t="array" aca="1" ref="T1685" ca="1">IF(B1685="","",IF(ISERROR(MATCH($J1685,SorP!$B$1:$B$6226,0)),"",INDIRECT("'SorP'!$A$"&amp;MATCH($S1685&amp;$J1685,SorP!C:C,0))))</f>
        <v/>
      </c>
      <c r="U1685" s="161"/>
      <c r="V1685" s="151" t="e">
        <f>IF(C1685="",NA(),IF(OR(C1685="Smelter not listed",C1685="Smelter not yet identified"),MATCH($B1685&amp;$D1685,'Smelter Look-up'!$J:$J,0),MATCH($B1685&amp;$C1685,'Smelter Look-up'!$J:$J,0)))</f>
        <v>#N/A</v>
      </c>
      <c r="W1685" s="134"/>
      <c r="X1685" s="134">
        <f t="shared" ca="1" si="18"/>
        <v>0</v>
      </c>
      <c r="Y1685" s="134"/>
      <c r="Z1685" s="134"/>
      <c r="AA1685" s="134"/>
      <c r="AB1685" s="162" t="str">
        <f t="shared" si="19"/>
        <v/>
      </c>
      <c r="AC1685" s="134"/>
      <c r="AD1685" s="134"/>
      <c r="AE1685" s="134"/>
      <c r="AF1685" s="134"/>
      <c r="AG1685" s="134"/>
      <c r="AH1685" s="134"/>
    </row>
    <row r="1686" spans="1:34" ht="12" customHeight="1">
      <c r="A1686" s="160"/>
      <c r="B1686" s="155" t="str">
        <f t="array" ref="B1686">IF(LEN(A1686)=0,"",INDEX('Smelter Look-up'!$A:$A,MATCH($A1686,'Smelter Look-up'!$E:$E,0)))</f>
        <v/>
      </c>
      <c r="C1686" s="158" t="str">
        <f t="array" ref="C1686">IF(LEN(A1686)=0,"",INDEX('Smelter Look-up'!$C:$C,MATCH($A1686,'Smelter Look-up'!$E:$E,0)))</f>
        <v/>
      </c>
      <c r="D1686" s="155"/>
      <c r="E1686" s="155" t="str">
        <f ca="1">IF(ISERROR($V1686),"",OFFSET('Smelter Look-up'!$D$4,$V1686-4,0)&amp;"")</f>
        <v/>
      </c>
      <c r="F1686" s="155" t="str">
        <f ca="1">IF(ISERROR($V1686),"",OFFSET('Smelter Look-up'!$E$4,$V1686-4,0))</f>
        <v/>
      </c>
      <c r="G1686" s="155" t="str">
        <f ca="1">IF(C1686=$X$4,IF(ISERROR($V1686),"Enter smelter details","RMI"),IF(ISERROR($V1686),"",OFFSET('Smelter Look-up'!$F$4,$V1686-4,0)))</f>
        <v/>
      </c>
      <c r="H1686" s="156" t="str">
        <f ca="1">IF(ISERROR($V1686),"",OFFSET('Smelter Look-up'!$G$4,$V1686-4,0))</f>
        <v/>
      </c>
      <c r="I1686" s="157" t="str">
        <f ca="1">IF(ISERROR($V1686),"",OFFSET('Smelter Look-up'!$H$4,$V1686-4,0))</f>
        <v/>
      </c>
      <c r="J1686" s="157" t="str">
        <f ca="1">IF(ISERROR($V1686),"",OFFSET('Smelter Look-up'!$I$4,$V1686-4,0))</f>
        <v/>
      </c>
      <c r="K1686" s="158"/>
      <c r="L1686" s="158"/>
      <c r="M1686" s="158"/>
      <c r="N1686" s="158"/>
      <c r="O1686" s="158"/>
      <c r="P1686" s="157"/>
      <c r="Q1686" s="159"/>
      <c r="R1686" s="155" t="str">
        <f ca="1">IF(ISERROR($V1686),"",OFFSET('Smelter Look-up'!$C$4,$V1686-4,0)&amp;"")</f>
        <v/>
      </c>
      <c r="S1686" s="160" t="str">
        <f t="array" aca="1" ref="S1686" ca="1">IF(B1686="","",IF(ISERROR(MATCH($E1686,CL,0)),"Unknown",INDIRECT("'C'!$A$"&amp;MATCH($E1686,CL,0)+1)))</f>
        <v/>
      </c>
      <c r="T1686" s="160" t="str">
        <f t="array" aca="1" ref="T1686" ca="1">IF(B1686="","",IF(ISERROR(MATCH($J1686,SorP!$B$1:$B$6226,0)),"",INDIRECT("'SorP'!$A$"&amp;MATCH($S1686&amp;$J1686,SorP!C:C,0))))</f>
        <v/>
      </c>
      <c r="U1686" s="161"/>
      <c r="V1686" s="151" t="e">
        <f>IF(C1686="",NA(),IF(OR(C1686="Smelter not listed",C1686="Smelter not yet identified"),MATCH($B1686&amp;$D1686,'Smelter Look-up'!$J:$J,0),MATCH($B1686&amp;$C1686,'Smelter Look-up'!$J:$J,0)))</f>
        <v>#N/A</v>
      </c>
      <c r="W1686" s="134"/>
      <c r="X1686" s="134">
        <f t="shared" ca="1" si="18"/>
        <v>0</v>
      </c>
      <c r="Y1686" s="134"/>
      <c r="Z1686" s="134"/>
      <c r="AA1686" s="134"/>
      <c r="AB1686" s="162" t="str">
        <f t="shared" si="19"/>
        <v/>
      </c>
      <c r="AC1686" s="134"/>
      <c r="AD1686" s="134"/>
      <c r="AE1686" s="134"/>
      <c r="AF1686" s="134"/>
      <c r="AG1686" s="134"/>
      <c r="AH1686" s="134"/>
    </row>
    <row r="1687" spans="1:34" ht="12" customHeight="1">
      <c r="A1687" s="160"/>
      <c r="B1687" s="155" t="str">
        <f t="array" ref="B1687">IF(LEN(A1687)=0,"",INDEX('Smelter Look-up'!$A:$A,MATCH($A1687,'Smelter Look-up'!$E:$E,0)))</f>
        <v/>
      </c>
      <c r="C1687" s="158" t="str">
        <f t="array" ref="C1687">IF(LEN(A1687)=0,"",INDEX('Smelter Look-up'!$C:$C,MATCH($A1687,'Smelter Look-up'!$E:$E,0)))</f>
        <v/>
      </c>
      <c r="D1687" s="155"/>
      <c r="E1687" s="155" t="str">
        <f ca="1">IF(ISERROR($V1687),"",OFFSET('Smelter Look-up'!$D$4,$V1687-4,0)&amp;"")</f>
        <v/>
      </c>
      <c r="F1687" s="155" t="str">
        <f ca="1">IF(ISERROR($V1687),"",OFFSET('Smelter Look-up'!$E$4,$V1687-4,0))</f>
        <v/>
      </c>
      <c r="G1687" s="155" t="str">
        <f ca="1">IF(C1687=$X$4,IF(ISERROR($V1687),"Enter smelter details","RMI"),IF(ISERROR($V1687),"",OFFSET('Smelter Look-up'!$F$4,$V1687-4,0)))</f>
        <v/>
      </c>
      <c r="H1687" s="156" t="str">
        <f ca="1">IF(ISERROR($V1687),"",OFFSET('Smelter Look-up'!$G$4,$V1687-4,0))</f>
        <v/>
      </c>
      <c r="I1687" s="157" t="str">
        <f ca="1">IF(ISERROR($V1687),"",OFFSET('Smelter Look-up'!$H$4,$V1687-4,0))</f>
        <v/>
      </c>
      <c r="J1687" s="157" t="str">
        <f ca="1">IF(ISERROR($V1687),"",OFFSET('Smelter Look-up'!$I$4,$V1687-4,0))</f>
        <v/>
      </c>
      <c r="K1687" s="158"/>
      <c r="L1687" s="158"/>
      <c r="M1687" s="158"/>
      <c r="N1687" s="158"/>
      <c r="O1687" s="158"/>
      <c r="P1687" s="157"/>
      <c r="Q1687" s="159"/>
      <c r="R1687" s="155" t="str">
        <f ca="1">IF(ISERROR($V1687),"",OFFSET('Smelter Look-up'!$C$4,$V1687-4,0)&amp;"")</f>
        <v/>
      </c>
      <c r="S1687" s="160" t="str">
        <f t="array" aca="1" ref="S1687" ca="1">IF(B1687="","",IF(ISERROR(MATCH($E1687,CL,0)),"Unknown",INDIRECT("'C'!$A$"&amp;MATCH($E1687,CL,0)+1)))</f>
        <v/>
      </c>
      <c r="T1687" s="160" t="str">
        <f t="array" aca="1" ref="T1687" ca="1">IF(B1687="","",IF(ISERROR(MATCH($J1687,SorP!$B$1:$B$6226,0)),"",INDIRECT("'SorP'!$A$"&amp;MATCH($S1687&amp;$J1687,SorP!C:C,0))))</f>
        <v/>
      </c>
      <c r="U1687" s="161"/>
      <c r="V1687" s="151" t="e">
        <f>IF(C1687="",NA(),IF(OR(C1687="Smelter not listed",C1687="Smelter not yet identified"),MATCH($B1687&amp;$D1687,'Smelter Look-up'!$J:$J,0),MATCH($B1687&amp;$C1687,'Smelter Look-up'!$J:$J,0)))</f>
        <v>#N/A</v>
      </c>
      <c r="W1687" s="134"/>
      <c r="X1687" s="134">
        <f t="shared" ca="1" si="18"/>
        <v>0</v>
      </c>
      <c r="Y1687" s="134"/>
      <c r="Z1687" s="134"/>
      <c r="AA1687" s="134"/>
      <c r="AB1687" s="162" t="str">
        <f t="shared" si="19"/>
        <v/>
      </c>
      <c r="AC1687" s="134"/>
      <c r="AD1687" s="134"/>
      <c r="AE1687" s="134"/>
      <c r="AF1687" s="134"/>
      <c r="AG1687" s="134"/>
      <c r="AH1687" s="134"/>
    </row>
    <row r="1688" spans="1:34" ht="12" customHeight="1">
      <c r="A1688" s="160"/>
      <c r="B1688" s="155" t="str">
        <f t="array" ref="B1688">IF(LEN(A1688)=0,"",INDEX('Smelter Look-up'!$A:$A,MATCH($A1688,'Smelter Look-up'!$E:$E,0)))</f>
        <v/>
      </c>
      <c r="C1688" s="158" t="str">
        <f t="array" ref="C1688">IF(LEN(A1688)=0,"",INDEX('Smelter Look-up'!$C:$C,MATCH($A1688,'Smelter Look-up'!$E:$E,0)))</f>
        <v/>
      </c>
      <c r="D1688" s="155"/>
      <c r="E1688" s="155" t="str">
        <f ca="1">IF(ISERROR($V1688),"",OFFSET('Smelter Look-up'!$D$4,$V1688-4,0)&amp;"")</f>
        <v/>
      </c>
      <c r="F1688" s="155" t="str">
        <f ca="1">IF(ISERROR($V1688),"",OFFSET('Smelter Look-up'!$E$4,$V1688-4,0))</f>
        <v/>
      </c>
      <c r="G1688" s="155" t="str">
        <f ca="1">IF(C1688=$X$4,IF(ISERROR($V1688),"Enter smelter details","RMI"),IF(ISERROR($V1688),"",OFFSET('Smelter Look-up'!$F$4,$V1688-4,0)))</f>
        <v/>
      </c>
      <c r="H1688" s="156" t="str">
        <f ca="1">IF(ISERROR($V1688),"",OFFSET('Smelter Look-up'!$G$4,$V1688-4,0))</f>
        <v/>
      </c>
      <c r="I1688" s="157" t="str">
        <f ca="1">IF(ISERROR($V1688),"",OFFSET('Smelter Look-up'!$H$4,$V1688-4,0))</f>
        <v/>
      </c>
      <c r="J1688" s="157" t="str">
        <f ca="1">IF(ISERROR($V1688),"",OFFSET('Smelter Look-up'!$I$4,$V1688-4,0))</f>
        <v/>
      </c>
      <c r="K1688" s="158"/>
      <c r="L1688" s="158"/>
      <c r="M1688" s="158"/>
      <c r="N1688" s="158"/>
      <c r="O1688" s="158"/>
      <c r="P1688" s="157"/>
      <c r="Q1688" s="159"/>
      <c r="R1688" s="155" t="str">
        <f ca="1">IF(ISERROR($V1688),"",OFFSET('Smelter Look-up'!$C$4,$V1688-4,0)&amp;"")</f>
        <v/>
      </c>
      <c r="S1688" s="160" t="str">
        <f t="array" aca="1" ref="S1688" ca="1">IF(B1688="","",IF(ISERROR(MATCH($E1688,CL,0)),"Unknown",INDIRECT("'C'!$A$"&amp;MATCH($E1688,CL,0)+1)))</f>
        <v/>
      </c>
      <c r="T1688" s="160" t="str">
        <f t="array" aca="1" ref="T1688" ca="1">IF(B1688="","",IF(ISERROR(MATCH($J1688,SorP!$B$1:$B$6226,0)),"",INDIRECT("'SorP'!$A$"&amp;MATCH($S1688&amp;$J1688,SorP!C:C,0))))</f>
        <v/>
      </c>
      <c r="U1688" s="161"/>
      <c r="V1688" s="151" t="e">
        <f>IF(C1688="",NA(),IF(OR(C1688="Smelter not listed",C1688="Smelter not yet identified"),MATCH($B1688&amp;$D1688,'Smelter Look-up'!$J:$J,0),MATCH($B1688&amp;$C1688,'Smelter Look-up'!$J:$J,0)))</f>
        <v>#N/A</v>
      </c>
      <c r="W1688" s="134"/>
      <c r="X1688" s="134">
        <f t="shared" ca="1" si="18"/>
        <v>0</v>
      </c>
      <c r="Y1688" s="134"/>
      <c r="Z1688" s="134"/>
      <c r="AA1688" s="134"/>
      <c r="AB1688" s="162" t="str">
        <f t="shared" si="19"/>
        <v/>
      </c>
      <c r="AC1688" s="134"/>
      <c r="AD1688" s="134"/>
      <c r="AE1688" s="134"/>
      <c r="AF1688" s="134"/>
      <c r="AG1688" s="134"/>
      <c r="AH1688" s="134"/>
    </row>
    <row r="1689" spans="1:34" ht="12" customHeight="1">
      <c r="A1689" s="160"/>
      <c r="B1689" s="155" t="str">
        <f t="array" ref="B1689">IF(LEN(A1689)=0,"",INDEX('Smelter Look-up'!$A:$A,MATCH($A1689,'Smelter Look-up'!$E:$E,0)))</f>
        <v/>
      </c>
      <c r="C1689" s="158" t="str">
        <f t="array" ref="C1689">IF(LEN(A1689)=0,"",INDEX('Smelter Look-up'!$C:$C,MATCH($A1689,'Smelter Look-up'!$E:$E,0)))</f>
        <v/>
      </c>
      <c r="D1689" s="155"/>
      <c r="E1689" s="155" t="str">
        <f ca="1">IF(ISERROR($V1689),"",OFFSET('Smelter Look-up'!$D$4,$V1689-4,0)&amp;"")</f>
        <v/>
      </c>
      <c r="F1689" s="155" t="str">
        <f ca="1">IF(ISERROR($V1689),"",OFFSET('Smelter Look-up'!$E$4,$V1689-4,0))</f>
        <v/>
      </c>
      <c r="G1689" s="155" t="str">
        <f ca="1">IF(C1689=$X$4,IF(ISERROR($V1689),"Enter smelter details","RMI"),IF(ISERROR($V1689),"",OFFSET('Smelter Look-up'!$F$4,$V1689-4,0)))</f>
        <v/>
      </c>
      <c r="H1689" s="156" t="str">
        <f ca="1">IF(ISERROR($V1689),"",OFFSET('Smelter Look-up'!$G$4,$V1689-4,0))</f>
        <v/>
      </c>
      <c r="I1689" s="157" t="str">
        <f ca="1">IF(ISERROR($V1689),"",OFFSET('Smelter Look-up'!$H$4,$V1689-4,0))</f>
        <v/>
      </c>
      <c r="J1689" s="157" t="str">
        <f ca="1">IF(ISERROR($V1689),"",OFFSET('Smelter Look-up'!$I$4,$V1689-4,0))</f>
        <v/>
      </c>
      <c r="K1689" s="158"/>
      <c r="L1689" s="158"/>
      <c r="M1689" s="158"/>
      <c r="N1689" s="158"/>
      <c r="O1689" s="158"/>
      <c r="P1689" s="157"/>
      <c r="Q1689" s="159"/>
      <c r="R1689" s="155" t="str">
        <f ca="1">IF(ISERROR($V1689),"",OFFSET('Smelter Look-up'!$C$4,$V1689-4,0)&amp;"")</f>
        <v/>
      </c>
      <c r="S1689" s="160" t="str">
        <f t="array" aca="1" ref="S1689" ca="1">IF(B1689="","",IF(ISERROR(MATCH($E1689,CL,0)),"Unknown",INDIRECT("'C'!$A$"&amp;MATCH($E1689,CL,0)+1)))</f>
        <v/>
      </c>
      <c r="T1689" s="160" t="str">
        <f t="array" aca="1" ref="T1689" ca="1">IF(B1689="","",IF(ISERROR(MATCH($J1689,SorP!$B$1:$B$6226,0)),"",INDIRECT("'SorP'!$A$"&amp;MATCH($S1689&amp;$J1689,SorP!C:C,0))))</f>
        <v/>
      </c>
      <c r="U1689" s="161"/>
      <c r="V1689" s="151" t="e">
        <f>IF(C1689="",NA(),IF(OR(C1689="Smelter not listed",C1689="Smelter not yet identified"),MATCH($B1689&amp;$D1689,'Smelter Look-up'!$J:$J,0),MATCH($B1689&amp;$C1689,'Smelter Look-up'!$J:$J,0)))</f>
        <v>#N/A</v>
      </c>
      <c r="W1689" s="134"/>
      <c r="X1689" s="134">
        <f t="shared" ca="1" si="18"/>
        <v>0</v>
      </c>
      <c r="Y1689" s="134"/>
      <c r="Z1689" s="134"/>
      <c r="AA1689" s="134"/>
      <c r="AB1689" s="162" t="str">
        <f t="shared" si="19"/>
        <v/>
      </c>
      <c r="AC1689" s="134"/>
      <c r="AD1689" s="134"/>
      <c r="AE1689" s="134"/>
      <c r="AF1689" s="134"/>
      <c r="AG1689" s="134"/>
      <c r="AH1689" s="134"/>
    </row>
    <row r="1690" spans="1:34" ht="12" customHeight="1">
      <c r="A1690" s="160"/>
      <c r="B1690" s="155" t="str">
        <f t="array" ref="B1690">IF(LEN(A1690)=0,"",INDEX('Smelter Look-up'!$A:$A,MATCH($A1690,'Smelter Look-up'!$E:$E,0)))</f>
        <v/>
      </c>
      <c r="C1690" s="158" t="str">
        <f t="array" ref="C1690">IF(LEN(A1690)=0,"",INDEX('Smelter Look-up'!$C:$C,MATCH($A1690,'Smelter Look-up'!$E:$E,0)))</f>
        <v/>
      </c>
      <c r="D1690" s="155"/>
      <c r="E1690" s="155" t="str">
        <f ca="1">IF(ISERROR($V1690),"",OFFSET('Smelter Look-up'!$D$4,$V1690-4,0)&amp;"")</f>
        <v/>
      </c>
      <c r="F1690" s="155" t="str">
        <f ca="1">IF(ISERROR($V1690),"",OFFSET('Smelter Look-up'!$E$4,$V1690-4,0))</f>
        <v/>
      </c>
      <c r="G1690" s="155" t="str">
        <f ca="1">IF(C1690=$X$4,IF(ISERROR($V1690),"Enter smelter details","RMI"),IF(ISERROR($V1690),"",OFFSET('Smelter Look-up'!$F$4,$V1690-4,0)))</f>
        <v/>
      </c>
      <c r="H1690" s="156" t="str">
        <f ca="1">IF(ISERROR($V1690),"",OFFSET('Smelter Look-up'!$G$4,$V1690-4,0))</f>
        <v/>
      </c>
      <c r="I1690" s="157" t="str">
        <f ca="1">IF(ISERROR($V1690),"",OFFSET('Smelter Look-up'!$H$4,$V1690-4,0))</f>
        <v/>
      </c>
      <c r="J1690" s="157" t="str">
        <f ca="1">IF(ISERROR($V1690),"",OFFSET('Smelter Look-up'!$I$4,$V1690-4,0))</f>
        <v/>
      </c>
      <c r="K1690" s="158"/>
      <c r="L1690" s="158"/>
      <c r="M1690" s="158"/>
      <c r="N1690" s="158"/>
      <c r="O1690" s="158"/>
      <c r="P1690" s="157"/>
      <c r="Q1690" s="159"/>
      <c r="R1690" s="155" t="str">
        <f ca="1">IF(ISERROR($V1690),"",OFFSET('Smelter Look-up'!$C$4,$V1690-4,0)&amp;"")</f>
        <v/>
      </c>
      <c r="S1690" s="160" t="str">
        <f t="array" aca="1" ref="S1690" ca="1">IF(B1690="","",IF(ISERROR(MATCH($E1690,CL,0)),"Unknown",INDIRECT("'C'!$A$"&amp;MATCH($E1690,CL,0)+1)))</f>
        <v/>
      </c>
      <c r="T1690" s="160" t="str">
        <f t="array" aca="1" ref="T1690" ca="1">IF(B1690="","",IF(ISERROR(MATCH($J1690,SorP!$B$1:$B$6226,0)),"",INDIRECT("'SorP'!$A$"&amp;MATCH($S1690&amp;$J1690,SorP!C:C,0))))</f>
        <v/>
      </c>
      <c r="U1690" s="161"/>
      <c r="V1690" s="151" t="e">
        <f>IF(C1690="",NA(),IF(OR(C1690="Smelter not listed",C1690="Smelter not yet identified"),MATCH($B1690&amp;$D1690,'Smelter Look-up'!$J:$J,0),MATCH($B1690&amp;$C1690,'Smelter Look-up'!$J:$J,0)))</f>
        <v>#N/A</v>
      </c>
      <c r="W1690" s="134"/>
      <c r="X1690" s="134">
        <f t="shared" ca="1" si="18"/>
        <v>0</v>
      </c>
      <c r="Y1690" s="134"/>
      <c r="Z1690" s="134"/>
      <c r="AA1690" s="134"/>
      <c r="AB1690" s="162" t="str">
        <f t="shared" si="19"/>
        <v/>
      </c>
      <c r="AC1690" s="134"/>
      <c r="AD1690" s="134"/>
      <c r="AE1690" s="134"/>
      <c r="AF1690" s="134"/>
      <c r="AG1690" s="134"/>
      <c r="AH1690" s="134"/>
    </row>
    <row r="1691" spans="1:34" ht="12" customHeight="1">
      <c r="A1691" s="160"/>
      <c r="B1691" s="155" t="str">
        <f t="array" ref="B1691">IF(LEN(A1691)=0,"",INDEX('Smelter Look-up'!$A:$A,MATCH($A1691,'Smelter Look-up'!$E:$E,0)))</f>
        <v/>
      </c>
      <c r="C1691" s="158" t="str">
        <f t="array" ref="C1691">IF(LEN(A1691)=0,"",INDEX('Smelter Look-up'!$C:$C,MATCH($A1691,'Smelter Look-up'!$E:$E,0)))</f>
        <v/>
      </c>
      <c r="D1691" s="155"/>
      <c r="E1691" s="155" t="str">
        <f ca="1">IF(ISERROR($V1691),"",OFFSET('Smelter Look-up'!$D$4,$V1691-4,0)&amp;"")</f>
        <v/>
      </c>
      <c r="F1691" s="155" t="str">
        <f ca="1">IF(ISERROR($V1691),"",OFFSET('Smelter Look-up'!$E$4,$V1691-4,0))</f>
        <v/>
      </c>
      <c r="G1691" s="155" t="str">
        <f ca="1">IF(C1691=$X$4,IF(ISERROR($V1691),"Enter smelter details","RMI"),IF(ISERROR($V1691),"",OFFSET('Smelter Look-up'!$F$4,$V1691-4,0)))</f>
        <v/>
      </c>
      <c r="H1691" s="156" t="str">
        <f ca="1">IF(ISERROR($V1691),"",OFFSET('Smelter Look-up'!$G$4,$V1691-4,0))</f>
        <v/>
      </c>
      <c r="I1691" s="157" t="str">
        <f ca="1">IF(ISERROR($V1691),"",OFFSET('Smelter Look-up'!$H$4,$V1691-4,0))</f>
        <v/>
      </c>
      <c r="J1691" s="157" t="str">
        <f ca="1">IF(ISERROR($V1691),"",OFFSET('Smelter Look-up'!$I$4,$V1691-4,0))</f>
        <v/>
      </c>
      <c r="K1691" s="158"/>
      <c r="L1691" s="158"/>
      <c r="M1691" s="158"/>
      <c r="N1691" s="158"/>
      <c r="O1691" s="158"/>
      <c r="P1691" s="157"/>
      <c r="Q1691" s="159"/>
      <c r="R1691" s="155" t="str">
        <f ca="1">IF(ISERROR($V1691),"",OFFSET('Smelter Look-up'!$C$4,$V1691-4,0)&amp;"")</f>
        <v/>
      </c>
      <c r="S1691" s="160" t="str">
        <f t="array" aca="1" ref="S1691" ca="1">IF(B1691="","",IF(ISERROR(MATCH($E1691,CL,0)),"Unknown",INDIRECT("'C'!$A$"&amp;MATCH($E1691,CL,0)+1)))</f>
        <v/>
      </c>
      <c r="T1691" s="160" t="str">
        <f t="array" aca="1" ref="T1691" ca="1">IF(B1691="","",IF(ISERROR(MATCH($J1691,SorP!$B$1:$B$6226,0)),"",INDIRECT("'SorP'!$A$"&amp;MATCH($S1691&amp;$J1691,SorP!C:C,0))))</f>
        <v/>
      </c>
      <c r="U1691" s="161"/>
      <c r="V1691" s="151" t="e">
        <f>IF(C1691="",NA(),IF(OR(C1691="Smelter not listed",C1691="Smelter not yet identified"),MATCH($B1691&amp;$D1691,'Smelter Look-up'!$J:$J,0),MATCH($B1691&amp;$C1691,'Smelter Look-up'!$J:$J,0)))</f>
        <v>#N/A</v>
      </c>
      <c r="W1691" s="134"/>
      <c r="X1691" s="134">
        <f t="shared" ca="1" si="18"/>
        <v>0</v>
      </c>
      <c r="Y1691" s="134"/>
      <c r="Z1691" s="134"/>
      <c r="AA1691" s="134"/>
      <c r="AB1691" s="162" t="str">
        <f t="shared" si="19"/>
        <v/>
      </c>
      <c r="AC1691" s="134"/>
      <c r="AD1691" s="134"/>
      <c r="AE1691" s="134"/>
      <c r="AF1691" s="134"/>
      <c r="AG1691" s="134"/>
      <c r="AH1691" s="134"/>
    </row>
    <row r="1692" spans="1:34" ht="12" customHeight="1">
      <c r="A1692" s="160"/>
      <c r="B1692" s="155" t="str">
        <f t="array" ref="B1692">IF(LEN(A1692)=0,"",INDEX('Smelter Look-up'!$A:$A,MATCH($A1692,'Smelter Look-up'!$E:$E,0)))</f>
        <v/>
      </c>
      <c r="C1692" s="158" t="str">
        <f t="array" ref="C1692">IF(LEN(A1692)=0,"",INDEX('Smelter Look-up'!$C:$C,MATCH($A1692,'Smelter Look-up'!$E:$E,0)))</f>
        <v/>
      </c>
      <c r="D1692" s="155"/>
      <c r="E1692" s="155" t="str">
        <f ca="1">IF(ISERROR($V1692),"",OFFSET('Smelter Look-up'!$D$4,$V1692-4,0)&amp;"")</f>
        <v/>
      </c>
      <c r="F1692" s="155" t="str">
        <f ca="1">IF(ISERROR($V1692),"",OFFSET('Smelter Look-up'!$E$4,$V1692-4,0))</f>
        <v/>
      </c>
      <c r="G1692" s="155" t="str">
        <f ca="1">IF(C1692=$X$4,IF(ISERROR($V1692),"Enter smelter details","RMI"),IF(ISERROR($V1692),"",OFFSET('Smelter Look-up'!$F$4,$V1692-4,0)))</f>
        <v/>
      </c>
      <c r="H1692" s="156" t="str">
        <f ca="1">IF(ISERROR($V1692),"",OFFSET('Smelter Look-up'!$G$4,$V1692-4,0))</f>
        <v/>
      </c>
      <c r="I1692" s="157" t="str">
        <f ca="1">IF(ISERROR($V1692),"",OFFSET('Smelter Look-up'!$H$4,$V1692-4,0))</f>
        <v/>
      </c>
      <c r="J1692" s="157" t="str">
        <f ca="1">IF(ISERROR($V1692),"",OFFSET('Smelter Look-up'!$I$4,$V1692-4,0))</f>
        <v/>
      </c>
      <c r="K1692" s="158"/>
      <c r="L1692" s="158"/>
      <c r="M1692" s="158"/>
      <c r="N1692" s="158"/>
      <c r="O1692" s="158"/>
      <c r="P1692" s="157"/>
      <c r="Q1692" s="159"/>
      <c r="R1692" s="155" t="str">
        <f ca="1">IF(ISERROR($V1692),"",OFFSET('Smelter Look-up'!$C$4,$V1692-4,0)&amp;"")</f>
        <v/>
      </c>
      <c r="S1692" s="160" t="str">
        <f t="array" aca="1" ref="S1692" ca="1">IF(B1692="","",IF(ISERROR(MATCH($E1692,CL,0)),"Unknown",INDIRECT("'C'!$A$"&amp;MATCH($E1692,CL,0)+1)))</f>
        <v/>
      </c>
      <c r="T1692" s="160" t="str">
        <f t="array" aca="1" ref="T1692" ca="1">IF(B1692="","",IF(ISERROR(MATCH($J1692,SorP!$B$1:$B$6226,0)),"",INDIRECT("'SorP'!$A$"&amp;MATCH($S1692&amp;$J1692,SorP!C:C,0))))</f>
        <v/>
      </c>
      <c r="U1692" s="161"/>
      <c r="V1692" s="151" t="e">
        <f>IF(C1692="",NA(),IF(OR(C1692="Smelter not listed",C1692="Smelter not yet identified"),MATCH($B1692&amp;$D1692,'Smelter Look-up'!$J:$J,0),MATCH($B1692&amp;$C1692,'Smelter Look-up'!$J:$J,0)))</f>
        <v>#N/A</v>
      </c>
      <c r="W1692" s="134"/>
      <c r="X1692" s="134">
        <f t="shared" ca="1" si="18"/>
        <v>0</v>
      </c>
      <c r="Y1692" s="134"/>
      <c r="Z1692" s="134"/>
      <c r="AA1692" s="134"/>
      <c r="AB1692" s="162" t="str">
        <f t="shared" si="19"/>
        <v/>
      </c>
      <c r="AC1692" s="134"/>
      <c r="AD1692" s="134"/>
      <c r="AE1692" s="134"/>
      <c r="AF1692" s="134"/>
      <c r="AG1692" s="134"/>
      <c r="AH1692" s="134"/>
    </row>
    <row r="1693" spans="1:34" ht="12" customHeight="1">
      <c r="A1693" s="160"/>
      <c r="B1693" s="155" t="str">
        <f t="array" ref="B1693">IF(LEN(A1693)=0,"",INDEX('Smelter Look-up'!$A:$A,MATCH($A1693,'Smelter Look-up'!$E:$E,0)))</f>
        <v/>
      </c>
      <c r="C1693" s="158" t="str">
        <f t="array" ref="C1693">IF(LEN(A1693)=0,"",INDEX('Smelter Look-up'!$C:$C,MATCH($A1693,'Smelter Look-up'!$E:$E,0)))</f>
        <v/>
      </c>
      <c r="D1693" s="155"/>
      <c r="E1693" s="155" t="str">
        <f ca="1">IF(ISERROR($V1693),"",OFFSET('Smelter Look-up'!$D$4,$V1693-4,0)&amp;"")</f>
        <v/>
      </c>
      <c r="F1693" s="155" t="str">
        <f ca="1">IF(ISERROR($V1693),"",OFFSET('Smelter Look-up'!$E$4,$V1693-4,0))</f>
        <v/>
      </c>
      <c r="G1693" s="155" t="str">
        <f ca="1">IF(C1693=$X$4,IF(ISERROR($V1693),"Enter smelter details","RMI"),IF(ISERROR($V1693),"",OFFSET('Smelter Look-up'!$F$4,$V1693-4,0)))</f>
        <v/>
      </c>
      <c r="H1693" s="156" t="str">
        <f ca="1">IF(ISERROR($V1693),"",OFFSET('Smelter Look-up'!$G$4,$V1693-4,0))</f>
        <v/>
      </c>
      <c r="I1693" s="157" t="str">
        <f ca="1">IF(ISERROR($V1693),"",OFFSET('Smelter Look-up'!$H$4,$V1693-4,0))</f>
        <v/>
      </c>
      <c r="J1693" s="157" t="str">
        <f ca="1">IF(ISERROR($V1693),"",OFFSET('Smelter Look-up'!$I$4,$V1693-4,0))</f>
        <v/>
      </c>
      <c r="K1693" s="158"/>
      <c r="L1693" s="158"/>
      <c r="M1693" s="158"/>
      <c r="N1693" s="158"/>
      <c r="O1693" s="158"/>
      <c r="P1693" s="157"/>
      <c r="Q1693" s="159"/>
      <c r="R1693" s="155" t="str">
        <f ca="1">IF(ISERROR($V1693),"",OFFSET('Smelter Look-up'!$C$4,$V1693-4,0)&amp;"")</f>
        <v/>
      </c>
      <c r="S1693" s="160" t="str">
        <f t="array" aca="1" ref="S1693" ca="1">IF(B1693="","",IF(ISERROR(MATCH($E1693,CL,0)),"Unknown",INDIRECT("'C'!$A$"&amp;MATCH($E1693,CL,0)+1)))</f>
        <v/>
      </c>
      <c r="T1693" s="160" t="str">
        <f t="array" aca="1" ref="T1693" ca="1">IF(B1693="","",IF(ISERROR(MATCH($J1693,SorP!$B$1:$B$6226,0)),"",INDIRECT("'SorP'!$A$"&amp;MATCH($S1693&amp;$J1693,SorP!C:C,0))))</f>
        <v/>
      </c>
      <c r="U1693" s="161"/>
      <c r="V1693" s="151" t="e">
        <f>IF(C1693="",NA(),IF(OR(C1693="Smelter not listed",C1693="Smelter not yet identified"),MATCH($B1693&amp;$D1693,'Smelter Look-up'!$J:$J,0),MATCH($B1693&amp;$C1693,'Smelter Look-up'!$J:$J,0)))</f>
        <v>#N/A</v>
      </c>
      <c r="W1693" s="134"/>
      <c r="X1693" s="134">
        <f t="shared" ca="1" si="18"/>
        <v>0</v>
      </c>
      <c r="Y1693" s="134"/>
      <c r="Z1693" s="134"/>
      <c r="AA1693" s="134"/>
      <c r="AB1693" s="162" t="str">
        <f t="shared" si="19"/>
        <v/>
      </c>
      <c r="AC1693" s="134"/>
      <c r="AD1693" s="134"/>
      <c r="AE1693" s="134"/>
      <c r="AF1693" s="134"/>
      <c r="AG1693" s="134"/>
      <c r="AH1693" s="134"/>
    </row>
    <row r="1694" spans="1:34" ht="12" customHeight="1">
      <c r="A1694" s="160"/>
      <c r="B1694" s="155" t="str">
        <f t="array" ref="B1694">IF(LEN(A1694)=0,"",INDEX('Smelter Look-up'!$A:$A,MATCH($A1694,'Smelter Look-up'!$E:$E,0)))</f>
        <v/>
      </c>
      <c r="C1694" s="158" t="str">
        <f t="array" ref="C1694">IF(LEN(A1694)=0,"",INDEX('Smelter Look-up'!$C:$C,MATCH($A1694,'Smelter Look-up'!$E:$E,0)))</f>
        <v/>
      </c>
      <c r="D1694" s="155"/>
      <c r="E1694" s="155" t="str">
        <f ca="1">IF(ISERROR($V1694),"",OFFSET('Smelter Look-up'!$D$4,$V1694-4,0)&amp;"")</f>
        <v/>
      </c>
      <c r="F1694" s="155" t="str">
        <f ca="1">IF(ISERROR($V1694),"",OFFSET('Smelter Look-up'!$E$4,$V1694-4,0))</f>
        <v/>
      </c>
      <c r="G1694" s="155" t="str">
        <f ca="1">IF(C1694=$X$4,IF(ISERROR($V1694),"Enter smelter details","RMI"),IF(ISERROR($V1694),"",OFFSET('Smelter Look-up'!$F$4,$V1694-4,0)))</f>
        <v/>
      </c>
      <c r="H1694" s="156" t="str">
        <f ca="1">IF(ISERROR($V1694),"",OFFSET('Smelter Look-up'!$G$4,$V1694-4,0))</f>
        <v/>
      </c>
      <c r="I1694" s="157" t="str">
        <f ca="1">IF(ISERROR($V1694),"",OFFSET('Smelter Look-up'!$H$4,$V1694-4,0))</f>
        <v/>
      </c>
      <c r="J1694" s="157" t="str">
        <f ca="1">IF(ISERROR($V1694),"",OFFSET('Smelter Look-up'!$I$4,$V1694-4,0))</f>
        <v/>
      </c>
      <c r="K1694" s="158"/>
      <c r="L1694" s="158"/>
      <c r="M1694" s="158"/>
      <c r="N1694" s="158"/>
      <c r="O1694" s="158"/>
      <c r="P1694" s="157"/>
      <c r="Q1694" s="159"/>
      <c r="R1694" s="155" t="str">
        <f ca="1">IF(ISERROR($V1694),"",OFFSET('Smelter Look-up'!$C$4,$V1694-4,0)&amp;"")</f>
        <v/>
      </c>
      <c r="S1694" s="160" t="str">
        <f t="array" aca="1" ref="S1694" ca="1">IF(B1694="","",IF(ISERROR(MATCH($E1694,CL,0)),"Unknown",INDIRECT("'C'!$A$"&amp;MATCH($E1694,CL,0)+1)))</f>
        <v/>
      </c>
      <c r="T1694" s="160" t="str">
        <f t="array" aca="1" ref="T1694" ca="1">IF(B1694="","",IF(ISERROR(MATCH($J1694,SorP!$B$1:$B$6226,0)),"",INDIRECT("'SorP'!$A$"&amp;MATCH($S1694&amp;$J1694,SorP!C:C,0))))</f>
        <v/>
      </c>
      <c r="U1694" s="161"/>
      <c r="V1694" s="151" t="e">
        <f>IF(C1694="",NA(),IF(OR(C1694="Smelter not listed",C1694="Smelter not yet identified"),MATCH($B1694&amp;$D1694,'Smelter Look-up'!$J:$J,0),MATCH($B1694&amp;$C1694,'Smelter Look-up'!$J:$J,0)))</f>
        <v>#N/A</v>
      </c>
      <c r="W1694" s="134"/>
      <c r="X1694" s="134">
        <f t="shared" ca="1" si="18"/>
        <v>0</v>
      </c>
      <c r="Y1694" s="134"/>
      <c r="Z1694" s="134"/>
      <c r="AA1694" s="134"/>
      <c r="AB1694" s="162" t="str">
        <f t="shared" si="19"/>
        <v/>
      </c>
      <c r="AC1694" s="134"/>
      <c r="AD1694" s="134"/>
      <c r="AE1694" s="134"/>
      <c r="AF1694" s="134"/>
      <c r="AG1694" s="134"/>
      <c r="AH1694" s="134"/>
    </row>
    <row r="1695" spans="1:34" ht="12" customHeight="1">
      <c r="A1695" s="160"/>
      <c r="B1695" s="155" t="str">
        <f t="array" ref="B1695">IF(LEN(A1695)=0,"",INDEX('Smelter Look-up'!$A:$A,MATCH($A1695,'Smelter Look-up'!$E:$E,0)))</f>
        <v/>
      </c>
      <c r="C1695" s="158" t="str">
        <f t="array" ref="C1695">IF(LEN(A1695)=0,"",INDEX('Smelter Look-up'!$C:$C,MATCH($A1695,'Smelter Look-up'!$E:$E,0)))</f>
        <v/>
      </c>
      <c r="D1695" s="155"/>
      <c r="E1695" s="155" t="str">
        <f ca="1">IF(ISERROR($V1695),"",OFFSET('Smelter Look-up'!$D$4,$V1695-4,0)&amp;"")</f>
        <v/>
      </c>
      <c r="F1695" s="155" t="str">
        <f ca="1">IF(ISERROR($V1695),"",OFFSET('Smelter Look-up'!$E$4,$V1695-4,0))</f>
        <v/>
      </c>
      <c r="G1695" s="155" t="str">
        <f ca="1">IF(C1695=$X$4,IF(ISERROR($V1695),"Enter smelter details","RMI"),IF(ISERROR($V1695),"",OFFSET('Smelter Look-up'!$F$4,$V1695-4,0)))</f>
        <v/>
      </c>
      <c r="H1695" s="156" t="str">
        <f ca="1">IF(ISERROR($V1695),"",OFFSET('Smelter Look-up'!$G$4,$V1695-4,0))</f>
        <v/>
      </c>
      <c r="I1695" s="157" t="str">
        <f ca="1">IF(ISERROR($V1695),"",OFFSET('Smelter Look-up'!$H$4,$V1695-4,0))</f>
        <v/>
      </c>
      <c r="J1695" s="157" t="str">
        <f ca="1">IF(ISERROR($V1695),"",OFFSET('Smelter Look-up'!$I$4,$V1695-4,0))</f>
        <v/>
      </c>
      <c r="K1695" s="158"/>
      <c r="L1695" s="158"/>
      <c r="M1695" s="158"/>
      <c r="N1695" s="158"/>
      <c r="O1695" s="158"/>
      <c r="P1695" s="157"/>
      <c r="Q1695" s="159"/>
      <c r="R1695" s="155" t="str">
        <f ca="1">IF(ISERROR($V1695),"",OFFSET('Smelter Look-up'!$C$4,$V1695-4,0)&amp;"")</f>
        <v/>
      </c>
      <c r="S1695" s="160" t="str">
        <f t="array" aca="1" ref="S1695" ca="1">IF(B1695="","",IF(ISERROR(MATCH($E1695,CL,0)),"Unknown",INDIRECT("'C'!$A$"&amp;MATCH($E1695,CL,0)+1)))</f>
        <v/>
      </c>
      <c r="T1695" s="160" t="str">
        <f t="array" aca="1" ref="T1695" ca="1">IF(B1695="","",IF(ISERROR(MATCH($J1695,SorP!$B$1:$B$6226,0)),"",INDIRECT("'SorP'!$A$"&amp;MATCH($S1695&amp;$J1695,SorP!C:C,0))))</f>
        <v/>
      </c>
      <c r="U1695" s="161"/>
      <c r="V1695" s="151" t="e">
        <f>IF(C1695="",NA(),IF(OR(C1695="Smelter not listed",C1695="Smelter not yet identified"),MATCH($B1695&amp;$D1695,'Smelter Look-up'!$J:$J,0),MATCH($B1695&amp;$C1695,'Smelter Look-up'!$J:$J,0)))</f>
        <v>#N/A</v>
      </c>
      <c r="W1695" s="134"/>
      <c r="X1695" s="134">
        <f t="shared" ca="1" si="18"/>
        <v>0</v>
      </c>
      <c r="Y1695" s="134"/>
      <c r="Z1695" s="134"/>
      <c r="AA1695" s="134"/>
      <c r="AB1695" s="162" t="str">
        <f t="shared" si="19"/>
        <v/>
      </c>
      <c r="AC1695" s="134"/>
      <c r="AD1695" s="134"/>
      <c r="AE1695" s="134"/>
      <c r="AF1695" s="134"/>
      <c r="AG1695" s="134"/>
      <c r="AH1695" s="134"/>
    </row>
    <row r="1696" spans="1:34" ht="12" customHeight="1">
      <c r="A1696" s="160"/>
      <c r="B1696" s="155" t="str">
        <f t="array" ref="B1696">IF(LEN(A1696)=0,"",INDEX('Smelter Look-up'!$A:$A,MATCH($A1696,'Smelter Look-up'!$E:$E,0)))</f>
        <v/>
      </c>
      <c r="C1696" s="158" t="str">
        <f t="array" ref="C1696">IF(LEN(A1696)=0,"",INDEX('Smelter Look-up'!$C:$C,MATCH($A1696,'Smelter Look-up'!$E:$E,0)))</f>
        <v/>
      </c>
      <c r="D1696" s="155"/>
      <c r="E1696" s="155" t="str">
        <f ca="1">IF(ISERROR($V1696),"",OFFSET('Smelter Look-up'!$D$4,$V1696-4,0)&amp;"")</f>
        <v/>
      </c>
      <c r="F1696" s="155" t="str">
        <f ca="1">IF(ISERROR($V1696),"",OFFSET('Smelter Look-up'!$E$4,$V1696-4,0))</f>
        <v/>
      </c>
      <c r="G1696" s="155" t="str">
        <f ca="1">IF(C1696=$X$4,IF(ISERROR($V1696),"Enter smelter details","RMI"),IF(ISERROR($V1696),"",OFFSET('Smelter Look-up'!$F$4,$V1696-4,0)))</f>
        <v/>
      </c>
      <c r="H1696" s="156" t="str">
        <f ca="1">IF(ISERROR($V1696),"",OFFSET('Smelter Look-up'!$G$4,$V1696-4,0))</f>
        <v/>
      </c>
      <c r="I1696" s="157" t="str">
        <f ca="1">IF(ISERROR($V1696),"",OFFSET('Smelter Look-up'!$H$4,$V1696-4,0))</f>
        <v/>
      </c>
      <c r="J1696" s="157" t="str">
        <f ca="1">IF(ISERROR($V1696),"",OFFSET('Smelter Look-up'!$I$4,$V1696-4,0))</f>
        <v/>
      </c>
      <c r="K1696" s="158"/>
      <c r="L1696" s="158"/>
      <c r="M1696" s="158"/>
      <c r="N1696" s="158"/>
      <c r="O1696" s="158"/>
      <c r="P1696" s="157"/>
      <c r="Q1696" s="159"/>
      <c r="R1696" s="155" t="str">
        <f ca="1">IF(ISERROR($V1696),"",OFFSET('Smelter Look-up'!$C$4,$V1696-4,0)&amp;"")</f>
        <v/>
      </c>
      <c r="S1696" s="160" t="str">
        <f t="array" aca="1" ref="S1696" ca="1">IF(B1696="","",IF(ISERROR(MATCH($E1696,CL,0)),"Unknown",INDIRECT("'C'!$A$"&amp;MATCH($E1696,CL,0)+1)))</f>
        <v/>
      </c>
      <c r="T1696" s="160" t="str">
        <f t="array" aca="1" ref="T1696" ca="1">IF(B1696="","",IF(ISERROR(MATCH($J1696,SorP!$B$1:$B$6226,0)),"",INDIRECT("'SorP'!$A$"&amp;MATCH($S1696&amp;$J1696,SorP!C:C,0))))</f>
        <v/>
      </c>
      <c r="U1696" s="161"/>
      <c r="V1696" s="151" t="e">
        <f>IF(C1696="",NA(),IF(OR(C1696="Smelter not listed",C1696="Smelter not yet identified"),MATCH($B1696&amp;$D1696,'Smelter Look-up'!$J:$J,0),MATCH($B1696&amp;$C1696,'Smelter Look-up'!$J:$J,0)))</f>
        <v>#N/A</v>
      </c>
      <c r="W1696" s="134"/>
      <c r="X1696" s="134">
        <f t="shared" ca="1" si="18"/>
        <v>0</v>
      </c>
      <c r="Y1696" s="134"/>
      <c r="Z1696" s="134"/>
      <c r="AA1696" s="134"/>
      <c r="AB1696" s="162" t="str">
        <f t="shared" si="19"/>
        <v/>
      </c>
      <c r="AC1696" s="134"/>
      <c r="AD1696" s="134"/>
      <c r="AE1696" s="134"/>
      <c r="AF1696" s="134"/>
      <c r="AG1696" s="134"/>
      <c r="AH1696" s="134"/>
    </row>
    <row r="1697" spans="1:34" ht="12" customHeight="1">
      <c r="A1697" s="160"/>
      <c r="B1697" s="155" t="str">
        <f t="array" ref="B1697">IF(LEN(A1697)=0,"",INDEX('Smelter Look-up'!$A:$A,MATCH($A1697,'Smelter Look-up'!$E:$E,0)))</f>
        <v/>
      </c>
      <c r="C1697" s="158" t="str">
        <f t="array" ref="C1697">IF(LEN(A1697)=0,"",INDEX('Smelter Look-up'!$C:$C,MATCH($A1697,'Smelter Look-up'!$E:$E,0)))</f>
        <v/>
      </c>
      <c r="D1697" s="155"/>
      <c r="E1697" s="155" t="str">
        <f ca="1">IF(ISERROR($V1697),"",OFFSET('Smelter Look-up'!$D$4,$V1697-4,0)&amp;"")</f>
        <v/>
      </c>
      <c r="F1697" s="155" t="str">
        <f ca="1">IF(ISERROR($V1697),"",OFFSET('Smelter Look-up'!$E$4,$V1697-4,0))</f>
        <v/>
      </c>
      <c r="G1697" s="155" t="str">
        <f ca="1">IF(C1697=$X$4,IF(ISERROR($V1697),"Enter smelter details","RMI"),IF(ISERROR($V1697),"",OFFSET('Smelter Look-up'!$F$4,$V1697-4,0)))</f>
        <v/>
      </c>
      <c r="H1697" s="156" t="str">
        <f ca="1">IF(ISERROR($V1697),"",OFFSET('Smelter Look-up'!$G$4,$V1697-4,0))</f>
        <v/>
      </c>
      <c r="I1697" s="157" t="str">
        <f ca="1">IF(ISERROR($V1697),"",OFFSET('Smelter Look-up'!$H$4,$V1697-4,0))</f>
        <v/>
      </c>
      <c r="J1697" s="157" t="str">
        <f ca="1">IF(ISERROR($V1697),"",OFFSET('Smelter Look-up'!$I$4,$V1697-4,0))</f>
        <v/>
      </c>
      <c r="K1697" s="158"/>
      <c r="L1697" s="158"/>
      <c r="M1697" s="158"/>
      <c r="N1697" s="158"/>
      <c r="O1697" s="158"/>
      <c r="P1697" s="157"/>
      <c r="Q1697" s="159"/>
      <c r="R1697" s="155" t="str">
        <f ca="1">IF(ISERROR($V1697),"",OFFSET('Smelter Look-up'!$C$4,$V1697-4,0)&amp;"")</f>
        <v/>
      </c>
      <c r="S1697" s="160" t="str">
        <f t="array" aca="1" ref="S1697" ca="1">IF(B1697="","",IF(ISERROR(MATCH($E1697,CL,0)),"Unknown",INDIRECT("'C'!$A$"&amp;MATCH($E1697,CL,0)+1)))</f>
        <v/>
      </c>
      <c r="T1697" s="160" t="str">
        <f t="array" aca="1" ref="T1697" ca="1">IF(B1697="","",IF(ISERROR(MATCH($J1697,SorP!$B$1:$B$6226,0)),"",INDIRECT("'SorP'!$A$"&amp;MATCH($S1697&amp;$J1697,SorP!C:C,0))))</f>
        <v/>
      </c>
      <c r="U1697" s="161"/>
      <c r="V1697" s="151" t="e">
        <f>IF(C1697="",NA(),IF(OR(C1697="Smelter not listed",C1697="Smelter not yet identified"),MATCH($B1697&amp;$D1697,'Smelter Look-up'!$J:$J,0),MATCH($B1697&amp;$C1697,'Smelter Look-up'!$J:$J,0)))</f>
        <v>#N/A</v>
      </c>
      <c r="W1697" s="134"/>
      <c r="X1697" s="134">
        <f t="shared" ca="1" si="18"/>
        <v>0</v>
      </c>
      <c r="Y1697" s="134"/>
      <c r="Z1697" s="134"/>
      <c r="AA1697" s="134"/>
      <c r="AB1697" s="162" t="str">
        <f t="shared" si="19"/>
        <v/>
      </c>
      <c r="AC1697" s="134"/>
      <c r="AD1697" s="134"/>
      <c r="AE1697" s="134"/>
      <c r="AF1697" s="134"/>
      <c r="AG1697" s="134"/>
      <c r="AH1697" s="134"/>
    </row>
    <row r="1698" spans="1:34" ht="12" customHeight="1">
      <c r="A1698" s="160"/>
      <c r="B1698" s="155" t="str">
        <f t="array" ref="B1698">IF(LEN(A1698)=0,"",INDEX('Smelter Look-up'!$A:$A,MATCH($A1698,'Smelter Look-up'!$E:$E,0)))</f>
        <v/>
      </c>
      <c r="C1698" s="158" t="str">
        <f t="array" ref="C1698">IF(LEN(A1698)=0,"",INDEX('Smelter Look-up'!$C:$C,MATCH($A1698,'Smelter Look-up'!$E:$E,0)))</f>
        <v/>
      </c>
      <c r="D1698" s="155"/>
      <c r="E1698" s="155" t="str">
        <f ca="1">IF(ISERROR($V1698),"",OFFSET('Smelter Look-up'!$D$4,$V1698-4,0)&amp;"")</f>
        <v/>
      </c>
      <c r="F1698" s="155" t="str">
        <f ca="1">IF(ISERROR($V1698),"",OFFSET('Smelter Look-up'!$E$4,$V1698-4,0))</f>
        <v/>
      </c>
      <c r="G1698" s="155" t="str">
        <f ca="1">IF(C1698=$X$4,IF(ISERROR($V1698),"Enter smelter details","RMI"),IF(ISERROR($V1698),"",OFFSET('Smelter Look-up'!$F$4,$V1698-4,0)))</f>
        <v/>
      </c>
      <c r="H1698" s="156" t="str">
        <f ca="1">IF(ISERROR($V1698),"",OFFSET('Smelter Look-up'!$G$4,$V1698-4,0))</f>
        <v/>
      </c>
      <c r="I1698" s="157" t="str">
        <f ca="1">IF(ISERROR($V1698),"",OFFSET('Smelter Look-up'!$H$4,$V1698-4,0))</f>
        <v/>
      </c>
      <c r="J1698" s="157" t="str">
        <f ca="1">IF(ISERROR($V1698),"",OFFSET('Smelter Look-up'!$I$4,$V1698-4,0))</f>
        <v/>
      </c>
      <c r="K1698" s="158"/>
      <c r="L1698" s="158"/>
      <c r="M1698" s="158"/>
      <c r="N1698" s="158"/>
      <c r="O1698" s="158"/>
      <c r="P1698" s="157"/>
      <c r="Q1698" s="159"/>
      <c r="R1698" s="155" t="str">
        <f ca="1">IF(ISERROR($V1698),"",OFFSET('Smelter Look-up'!$C$4,$V1698-4,0)&amp;"")</f>
        <v/>
      </c>
      <c r="S1698" s="160" t="str">
        <f t="array" aca="1" ref="S1698" ca="1">IF(B1698="","",IF(ISERROR(MATCH($E1698,CL,0)),"Unknown",INDIRECT("'C'!$A$"&amp;MATCH($E1698,CL,0)+1)))</f>
        <v/>
      </c>
      <c r="T1698" s="160" t="str">
        <f t="array" aca="1" ref="T1698" ca="1">IF(B1698="","",IF(ISERROR(MATCH($J1698,SorP!$B$1:$B$6226,0)),"",INDIRECT("'SorP'!$A$"&amp;MATCH($S1698&amp;$J1698,SorP!C:C,0))))</f>
        <v/>
      </c>
      <c r="U1698" s="161"/>
      <c r="V1698" s="151" t="e">
        <f>IF(C1698="",NA(),IF(OR(C1698="Smelter not listed",C1698="Smelter not yet identified"),MATCH($B1698&amp;$D1698,'Smelter Look-up'!$J:$J,0),MATCH($B1698&amp;$C1698,'Smelter Look-up'!$J:$J,0)))</f>
        <v>#N/A</v>
      </c>
      <c r="W1698" s="134"/>
      <c r="X1698" s="134">
        <f t="shared" ca="1" si="18"/>
        <v>0</v>
      </c>
      <c r="Y1698" s="134"/>
      <c r="Z1698" s="134"/>
      <c r="AA1698" s="134"/>
      <c r="AB1698" s="162" t="str">
        <f t="shared" si="19"/>
        <v/>
      </c>
      <c r="AC1698" s="134"/>
      <c r="AD1698" s="134"/>
      <c r="AE1698" s="134"/>
      <c r="AF1698" s="134"/>
      <c r="AG1698" s="134"/>
      <c r="AH1698" s="134"/>
    </row>
    <row r="1699" spans="1:34" ht="12" customHeight="1">
      <c r="A1699" s="160"/>
      <c r="B1699" s="155" t="str">
        <f t="array" ref="B1699">IF(LEN(A1699)=0,"",INDEX('Smelter Look-up'!$A:$A,MATCH($A1699,'Smelter Look-up'!$E:$E,0)))</f>
        <v/>
      </c>
      <c r="C1699" s="158" t="str">
        <f t="array" ref="C1699">IF(LEN(A1699)=0,"",INDEX('Smelter Look-up'!$C:$C,MATCH($A1699,'Smelter Look-up'!$E:$E,0)))</f>
        <v/>
      </c>
      <c r="D1699" s="155"/>
      <c r="E1699" s="155" t="str">
        <f ca="1">IF(ISERROR($V1699),"",OFFSET('Smelter Look-up'!$D$4,$V1699-4,0)&amp;"")</f>
        <v/>
      </c>
      <c r="F1699" s="155" t="str">
        <f ca="1">IF(ISERROR($V1699),"",OFFSET('Smelter Look-up'!$E$4,$V1699-4,0))</f>
        <v/>
      </c>
      <c r="G1699" s="155" t="str">
        <f ca="1">IF(C1699=$X$4,IF(ISERROR($V1699),"Enter smelter details","RMI"),IF(ISERROR($V1699),"",OFFSET('Smelter Look-up'!$F$4,$V1699-4,0)))</f>
        <v/>
      </c>
      <c r="H1699" s="156" t="str">
        <f ca="1">IF(ISERROR($V1699),"",OFFSET('Smelter Look-up'!$G$4,$V1699-4,0))</f>
        <v/>
      </c>
      <c r="I1699" s="157" t="str">
        <f ca="1">IF(ISERROR($V1699),"",OFFSET('Smelter Look-up'!$H$4,$V1699-4,0))</f>
        <v/>
      </c>
      <c r="J1699" s="157" t="str">
        <f ca="1">IF(ISERROR($V1699),"",OFFSET('Smelter Look-up'!$I$4,$V1699-4,0))</f>
        <v/>
      </c>
      <c r="K1699" s="158"/>
      <c r="L1699" s="158"/>
      <c r="M1699" s="158"/>
      <c r="N1699" s="158"/>
      <c r="O1699" s="158"/>
      <c r="P1699" s="157"/>
      <c r="Q1699" s="159"/>
      <c r="R1699" s="155" t="str">
        <f ca="1">IF(ISERROR($V1699),"",OFFSET('Smelter Look-up'!$C$4,$V1699-4,0)&amp;"")</f>
        <v/>
      </c>
      <c r="S1699" s="160" t="str">
        <f t="array" aca="1" ref="S1699" ca="1">IF(B1699="","",IF(ISERROR(MATCH($E1699,CL,0)),"Unknown",INDIRECT("'C'!$A$"&amp;MATCH($E1699,CL,0)+1)))</f>
        <v/>
      </c>
      <c r="T1699" s="160" t="str">
        <f t="array" aca="1" ref="T1699" ca="1">IF(B1699="","",IF(ISERROR(MATCH($J1699,SorP!$B$1:$B$6226,0)),"",INDIRECT("'SorP'!$A$"&amp;MATCH($S1699&amp;$J1699,SorP!C:C,0))))</f>
        <v/>
      </c>
      <c r="U1699" s="161"/>
      <c r="V1699" s="151" t="e">
        <f>IF(C1699="",NA(),IF(OR(C1699="Smelter not listed",C1699="Smelter not yet identified"),MATCH($B1699&amp;$D1699,'Smelter Look-up'!$J:$J,0),MATCH($B1699&amp;$C1699,'Smelter Look-up'!$J:$J,0)))</f>
        <v>#N/A</v>
      </c>
      <c r="W1699" s="134"/>
      <c r="X1699" s="134">
        <f t="shared" ca="1" si="18"/>
        <v>0</v>
      </c>
      <c r="Y1699" s="134"/>
      <c r="Z1699" s="134"/>
      <c r="AA1699" s="134"/>
      <c r="AB1699" s="162" t="str">
        <f t="shared" si="19"/>
        <v/>
      </c>
      <c r="AC1699" s="134"/>
      <c r="AD1699" s="134"/>
      <c r="AE1699" s="134"/>
      <c r="AF1699" s="134"/>
      <c r="AG1699" s="134"/>
      <c r="AH1699" s="134"/>
    </row>
    <row r="1700" spans="1:34" ht="12" customHeight="1">
      <c r="A1700" s="160"/>
      <c r="B1700" s="155" t="str">
        <f t="array" ref="B1700">IF(LEN(A1700)=0,"",INDEX('Smelter Look-up'!$A:$A,MATCH($A1700,'Smelter Look-up'!$E:$E,0)))</f>
        <v/>
      </c>
      <c r="C1700" s="158" t="str">
        <f t="array" ref="C1700">IF(LEN(A1700)=0,"",INDEX('Smelter Look-up'!$C:$C,MATCH($A1700,'Smelter Look-up'!$E:$E,0)))</f>
        <v/>
      </c>
      <c r="D1700" s="155"/>
      <c r="E1700" s="155" t="str">
        <f ca="1">IF(ISERROR($V1700),"",OFFSET('Smelter Look-up'!$D$4,$V1700-4,0)&amp;"")</f>
        <v/>
      </c>
      <c r="F1700" s="155" t="str">
        <f ca="1">IF(ISERROR($V1700),"",OFFSET('Smelter Look-up'!$E$4,$V1700-4,0))</f>
        <v/>
      </c>
      <c r="G1700" s="155" t="str">
        <f ca="1">IF(C1700=$X$4,IF(ISERROR($V1700),"Enter smelter details","RMI"),IF(ISERROR($V1700),"",OFFSET('Smelter Look-up'!$F$4,$V1700-4,0)))</f>
        <v/>
      </c>
      <c r="H1700" s="156" t="str">
        <f ca="1">IF(ISERROR($V1700),"",OFFSET('Smelter Look-up'!$G$4,$V1700-4,0))</f>
        <v/>
      </c>
      <c r="I1700" s="157" t="str">
        <f ca="1">IF(ISERROR($V1700),"",OFFSET('Smelter Look-up'!$H$4,$V1700-4,0))</f>
        <v/>
      </c>
      <c r="J1700" s="157" t="str">
        <f ca="1">IF(ISERROR($V1700),"",OFFSET('Smelter Look-up'!$I$4,$V1700-4,0))</f>
        <v/>
      </c>
      <c r="K1700" s="158"/>
      <c r="L1700" s="158"/>
      <c r="M1700" s="158"/>
      <c r="N1700" s="158"/>
      <c r="O1700" s="158"/>
      <c r="P1700" s="157"/>
      <c r="Q1700" s="159"/>
      <c r="R1700" s="155" t="str">
        <f ca="1">IF(ISERROR($V1700),"",OFFSET('Smelter Look-up'!$C$4,$V1700-4,0)&amp;"")</f>
        <v/>
      </c>
      <c r="S1700" s="160" t="str">
        <f t="array" aca="1" ref="S1700" ca="1">IF(B1700="","",IF(ISERROR(MATCH($E1700,CL,0)),"Unknown",INDIRECT("'C'!$A$"&amp;MATCH($E1700,CL,0)+1)))</f>
        <v/>
      </c>
      <c r="T1700" s="160" t="str">
        <f t="array" aca="1" ref="T1700" ca="1">IF(B1700="","",IF(ISERROR(MATCH($J1700,SorP!$B$1:$B$6226,0)),"",INDIRECT("'SorP'!$A$"&amp;MATCH($S1700&amp;$J1700,SorP!C:C,0))))</f>
        <v/>
      </c>
      <c r="U1700" s="161"/>
      <c r="V1700" s="151" t="e">
        <f>IF(C1700="",NA(),IF(OR(C1700="Smelter not listed",C1700="Smelter not yet identified"),MATCH($B1700&amp;$D1700,'Smelter Look-up'!$J:$J,0),MATCH($B1700&amp;$C1700,'Smelter Look-up'!$J:$J,0)))</f>
        <v>#N/A</v>
      </c>
      <c r="W1700" s="134"/>
      <c r="X1700" s="134">
        <f t="shared" ca="1" si="18"/>
        <v>0</v>
      </c>
      <c r="Y1700" s="134"/>
      <c r="Z1700" s="134"/>
      <c r="AA1700" s="134"/>
      <c r="AB1700" s="162" t="str">
        <f t="shared" si="19"/>
        <v/>
      </c>
      <c r="AC1700" s="134"/>
      <c r="AD1700" s="134"/>
      <c r="AE1700" s="134"/>
      <c r="AF1700" s="134"/>
      <c r="AG1700" s="134"/>
      <c r="AH1700" s="134"/>
    </row>
    <row r="1701" spans="1:34" ht="12" customHeight="1">
      <c r="A1701" s="160"/>
      <c r="B1701" s="155" t="str">
        <f t="array" ref="B1701">IF(LEN(A1701)=0,"",INDEX('Smelter Look-up'!$A:$A,MATCH($A1701,'Smelter Look-up'!$E:$E,0)))</f>
        <v/>
      </c>
      <c r="C1701" s="158" t="str">
        <f t="array" ref="C1701">IF(LEN(A1701)=0,"",INDEX('Smelter Look-up'!$C:$C,MATCH($A1701,'Smelter Look-up'!$E:$E,0)))</f>
        <v/>
      </c>
      <c r="D1701" s="155"/>
      <c r="E1701" s="155" t="str">
        <f ca="1">IF(ISERROR($V1701),"",OFFSET('Smelter Look-up'!$D$4,$V1701-4,0)&amp;"")</f>
        <v/>
      </c>
      <c r="F1701" s="155" t="str">
        <f ca="1">IF(ISERROR($V1701),"",OFFSET('Smelter Look-up'!$E$4,$V1701-4,0))</f>
        <v/>
      </c>
      <c r="G1701" s="155" t="str">
        <f ca="1">IF(C1701=$X$4,IF(ISERROR($V1701),"Enter smelter details","RMI"),IF(ISERROR($V1701),"",OFFSET('Smelter Look-up'!$F$4,$V1701-4,0)))</f>
        <v/>
      </c>
      <c r="H1701" s="156" t="str">
        <f ca="1">IF(ISERROR($V1701),"",OFFSET('Smelter Look-up'!$G$4,$V1701-4,0))</f>
        <v/>
      </c>
      <c r="I1701" s="157" t="str">
        <f ca="1">IF(ISERROR($V1701),"",OFFSET('Smelter Look-up'!$H$4,$V1701-4,0))</f>
        <v/>
      </c>
      <c r="J1701" s="157" t="str">
        <f ca="1">IF(ISERROR($V1701),"",OFFSET('Smelter Look-up'!$I$4,$V1701-4,0))</f>
        <v/>
      </c>
      <c r="K1701" s="158"/>
      <c r="L1701" s="158"/>
      <c r="M1701" s="158"/>
      <c r="N1701" s="158"/>
      <c r="O1701" s="158"/>
      <c r="P1701" s="157"/>
      <c r="Q1701" s="159"/>
      <c r="R1701" s="155" t="str">
        <f ca="1">IF(ISERROR($V1701),"",OFFSET('Smelter Look-up'!$C$4,$V1701-4,0)&amp;"")</f>
        <v/>
      </c>
      <c r="S1701" s="160" t="str">
        <f t="array" aca="1" ref="S1701" ca="1">IF(B1701="","",IF(ISERROR(MATCH($E1701,CL,0)),"Unknown",INDIRECT("'C'!$A$"&amp;MATCH($E1701,CL,0)+1)))</f>
        <v/>
      </c>
      <c r="T1701" s="160" t="str">
        <f t="array" aca="1" ref="T1701" ca="1">IF(B1701="","",IF(ISERROR(MATCH($J1701,SorP!$B$1:$B$6226,0)),"",INDIRECT("'SorP'!$A$"&amp;MATCH($S1701&amp;$J1701,SorP!C:C,0))))</f>
        <v/>
      </c>
      <c r="U1701" s="161"/>
      <c r="V1701" s="151" t="e">
        <f>IF(C1701="",NA(),IF(OR(C1701="Smelter not listed",C1701="Smelter not yet identified"),MATCH($B1701&amp;$D1701,'Smelter Look-up'!$J:$J,0),MATCH($B1701&amp;$C1701,'Smelter Look-up'!$J:$J,0)))</f>
        <v>#N/A</v>
      </c>
      <c r="W1701" s="134"/>
      <c r="X1701" s="134">
        <f t="shared" ca="1" si="18"/>
        <v>0</v>
      </c>
      <c r="Y1701" s="134"/>
      <c r="Z1701" s="134"/>
      <c r="AA1701" s="134"/>
      <c r="AB1701" s="162" t="str">
        <f t="shared" si="19"/>
        <v/>
      </c>
      <c r="AC1701" s="134"/>
      <c r="AD1701" s="134"/>
      <c r="AE1701" s="134"/>
      <c r="AF1701" s="134"/>
      <c r="AG1701" s="134"/>
      <c r="AH1701" s="134"/>
    </row>
    <row r="1702" spans="1:34" ht="12" customHeight="1">
      <c r="A1702" s="160"/>
      <c r="B1702" s="155" t="str">
        <f t="array" ref="B1702">IF(LEN(A1702)=0,"",INDEX('Smelter Look-up'!$A:$A,MATCH($A1702,'Smelter Look-up'!$E:$E,0)))</f>
        <v/>
      </c>
      <c r="C1702" s="158" t="str">
        <f t="array" ref="C1702">IF(LEN(A1702)=0,"",INDEX('Smelter Look-up'!$C:$C,MATCH($A1702,'Smelter Look-up'!$E:$E,0)))</f>
        <v/>
      </c>
      <c r="D1702" s="155"/>
      <c r="E1702" s="155" t="str">
        <f ca="1">IF(ISERROR($V1702),"",OFFSET('Smelter Look-up'!$D$4,$V1702-4,0)&amp;"")</f>
        <v/>
      </c>
      <c r="F1702" s="155" t="str">
        <f ca="1">IF(ISERROR($V1702),"",OFFSET('Smelter Look-up'!$E$4,$V1702-4,0))</f>
        <v/>
      </c>
      <c r="G1702" s="155" t="str">
        <f ca="1">IF(C1702=$X$4,IF(ISERROR($V1702),"Enter smelter details","RMI"),IF(ISERROR($V1702),"",OFFSET('Smelter Look-up'!$F$4,$V1702-4,0)))</f>
        <v/>
      </c>
      <c r="H1702" s="156" t="str">
        <f ca="1">IF(ISERROR($V1702),"",OFFSET('Smelter Look-up'!$G$4,$V1702-4,0))</f>
        <v/>
      </c>
      <c r="I1702" s="157" t="str">
        <f ca="1">IF(ISERROR($V1702),"",OFFSET('Smelter Look-up'!$H$4,$V1702-4,0))</f>
        <v/>
      </c>
      <c r="J1702" s="157" t="str">
        <f ca="1">IF(ISERROR($V1702),"",OFFSET('Smelter Look-up'!$I$4,$V1702-4,0))</f>
        <v/>
      </c>
      <c r="K1702" s="158"/>
      <c r="L1702" s="158"/>
      <c r="M1702" s="158"/>
      <c r="N1702" s="158"/>
      <c r="O1702" s="158"/>
      <c r="P1702" s="157"/>
      <c r="Q1702" s="159"/>
      <c r="R1702" s="155" t="str">
        <f ca="1">IF(ISERROR($V1702),"",OFFSET('Smelter Look-up'!$C$4,$V1702-4,0)&amp;"")</f>
        <v/>
      </c>
      <c r="S1702" s="160" t="str">
        <f t="array" aca="1" ref="S1702" ca="1">IF(B1702="","",IF(ISERROR(MATCH($E1702,CL,0)),"Unknown",INDIRECT("'C'!$A$"&amp;MATCH($E1702,CL,0)+1)))</f>
        <v/>
      </c>
      <c r="T1702" s="160" t="str">
        <f t="array" aca="1" ref="T1702" ca="1">IF(B1702="","",IF(ISERROR(MATCH($J1702,SorP!$B$1:$B$6226,0)),"",INDIRECT("'SorP'!$A$"&amp;MATCH($S1702&amp;$J1702,SorP!C:C,0))))</f>
        <v/>
      </c>
      <c r="U1702" s="161"/>
      <c r="V1702" s="151" t="e">
        <f>IF(C1702="",NA(),IF(OR(C1702="Smelter not listed",C1702="Smelter not yet identified"),MATCH($B1702&amp;$D1702,'Smelter Look-up'!$J:$J,0),MATCH($B1702&amp;$C1702,'Smelter Look-up'!$J:$J,0)))</f>
        <v>#N/A</v>
      </c>
      <c r="W1702" s="134"/>
      <c r="X1702" s="134">
        <f t="shared" ca="1" si="18"/>
        <v>0</v>
      </c>
      <c r="Y1702" s="134"/>
      <c r="Z1702" s="134"/>
      <c r="AA1702" s="134"/>
      <c r="AB1702" s="162" t="str">
        <f t="shared" si="19"/>
        <v/>
      </c>
      <c r="AC1702" s="134"/>
      <c r="AD1702" s="134"/>
      <c r="AE1702" s="134"/>
      <c r="AF1702" s="134"/>
      <c r="AG1702" s="134"/>
      <c r="AH1702" s="134"/>
    </row>
    <row r="1703" spans="1:34" ht="12" customHeight="1">
      <c r="A1703" s="160"/>
      <c r="B1703" s="155" t="str">
        <f t="array" ref="B1703">IF(LEN(A1703)=0,"",INDEX('Smelter Look-up'!$A:$A,MATCH($A1703,'Smelter Look-up'!$E:$E,0)))</f>
        <v/>
      </c>
      <c r="C1703" s="158" t="str">
        <f t="array" ref="C1703">IF(LEN(A1703)=0,"",INDEX('Smelter Look-up'!$C:$C,MATCH($A1703,'Smelter Look-up'!$E:$E,0)))</f>
        <v/>
      </c>
      <c r="D1703" s="155"/>
      <c r="E1703" s="155" t="str">
        <f ca="1">IF(ISERROR($V1703),"",OFFSET('Smelter Look-up'!$D$4,$V1703-4,0)&amp;"")</f>
        <v/>
      </c>
      <c r="F1703" s="155" t="str">
        <f ca="1">IF(ISERROR($V1703),"",OFFSET('Smelter Look-up'!$E$4,$V1703-4,0))</f>
        <v/>
      </c>
      <c r="G1703" s="155" t="str">
        <f ca="1">IF(C1703=$X$4,IF(ISERROR($V1703),"Enter smelter details","RMI"),IF(ISERROR($V1703),"",OFFSET('Smelter Look-up'!$F$4,$V1703-4,0)))</f>
        <v/>
      </c>
      <c r="H1703" s="156" t="str">
        <f ca="1">IF(ISERROR($V1703),"",OFFSET('Smelter Look-up'!$G$4,$V1703-4,0))</f>
        <v/>
      </c>
      <c r="I1703" s="157" t="str">
        <f ca="1">IF(ISERROR($V1703),"",OFFSET('Smelter Look-up'!$H$4,$V1703-4,0))</f>
        <v/>
      </c>
      <c r="J1703" s="157" t="str">
        <f ca="1">IF(ISERROR($V1703),"",OFFSET('Smelter Look-up'!$I$4,$V1703-4,0))</f>
        <v/>
      </c>
      <c r="K1703" s="158"/>
      <c r="L1703" s="158"/>
      <c r="M1703" s="158"/>
      <c r="N1703" s="158"/>
      <c r="O1703" s="158"/>
      <c r="P1703" s="157"/>
      <c r="Q1703" s="159"/>
      <c r="R1703" s="155" t="str">
        <f ca="1">IF(ISERROR($V1703),"",OFFSET('Smelter Look-up'!$C$4,$V1703-4,0)&amp;"")</f>
        <v/>
      </c>
      <c r="S1703" s="160" t="str">
        <f t="array" aca="1" ref="S1703" ca="1">IF(B1703="","",IF(ISERROR(MATCH($E1703,CL,0)),"Unknown",INDIRECT("'C'!$A$"&amp;MATCH($E1703,CL,0)+1)))</f>
        <v/>
      </c>
      <c r="T1703" s="160" t="str">
        <f t="array" aca="1" ref="T1703" ca="1">IF(B1703="","",IF(ISERROR(MATCH($J1703,SorP!$B$1:$B$6226,0)),"",INDIRECT("'SorP'!$A$"&amp;MATCH($S1703&amp;$J1703,SorP!C:C,0))))</f>
        <v/>
      </c>
      <c r="U1703" s="161"/>
      <c r="V1703" s="151" t="e">
        <f>IF(C1703="",NA(),IF(OR(C1703="Smelter not listed",C1703="Smelter not yet identified"),MATCH($B1703&amp;$D1703,'Smelter Look-up'!$J:$J,0),MATCH($B1703&amp;$C1703,'Smelter Look-up'!$J:$J,0)))</f>
        <v>#N/A</v>
      </c>
      <c r="W1703" s="134"/>
      <c r="X1703" s="134">
        <f t="shared" ca="1" si="18"/>
        <v>0</v>
      </c>
      <c r="Y1703" s="134"/>
      <c r="Z1703" s="134"/>
      <c r="AA1703" s="134"/>
      <c r="AB1703" s="162" t="str">
        <f t="shared" si="19"/>
        <v/>
      </c>
      <c r="AC1703" s="134"/>
      <c r="AD1703" s="134"/>
      <c r="AE1703" s="134"/>
      <c r="AF1703" s="134"/>
      <c r="AG1703" s="134"/>
      <c r="AH1703" s="134"/>
    </row>
    <row r="1704" spans="1:34" ht="12" customHeight="1">
      <c r="A1704" s="160"/>
      <c r="B1704" s="155" t="str">
        <f t="array" ref="B1704">IF(LEN(A1704)=0,"",INDEX('Smelter Look-up'!$A:$A,MATCH($A1704,'Smelter Look-up'!$E:$E,0)))</f>
        <v/>
      </c>
      <c r="C1704" s="158" t="str">
        <f t="array" ref="C1704">IF(LEN(A1704)=0,"",INDEX('Smelter Look-up'!$C:$C,MATCH($A1704,'Smelter Look-up'!$E:$E,0)))</f>
        <v/>
      </c>
      <c r="D1704" s="155"/>
      <c r="E1704" s="155" t="str">
        <f ca="1">IF(ISERROR($V1704),"",OFFSET('Smelter Look-up'!$D$4,$V1704-4,0)&amp;"")</f>
        <v/>
      </c>
      <c r="F1704" s="155" t="str">
        <f ca="1">IF(ISERROR($V1704),"",OFFSET('Smelter Look-up'!$E$4,$V1704-4,0))</f>
        <v/>
      </c>
      <c r="G1704" s="155" t="str">
        <f ca="1">IF(C1704=$X$4,IF(ISERROR($V1704),"Enter smelter details","RMI"),IF(ISERROR($V1704),"",OFFSET('Smelter Look-up'!$F$4,$V1704-4,0)))</f>
        <v/>
      </c>
      <c r="H1704" s="156" t="str">
        <f ca="1">IF(ISERROR($V1704),"",OFFSET('Smelter Look-up'!$G$4,$V1704-4,0))</f>
        <v/>
      </c>
      <c r="I1704" s="157" t="str">
        <f ca="1">IF(ISERROR($V1704),"",OFFSET('Smelter Look-up'!$H$4,$V1704-4,0))</f>
        <v/>
      </c>
      <c r="J1704" s="157" t="str">
        <f ca="1">IF(ISERROR($V1704),"",OFFSET('Smelter Look-up'!$I$4,$V1704-4,0))</f>
        <v/>
      </c>
      <c r="K1704" s="158"/>
      <c r="L1704" s="158"/>
      <c r="M1704" s="158"/>
      <c r="N1704" s="158"/>
      <c r="O1704" s="158"/>
      <c r="P1704" s="157"/>
      <c r="Q1704" s="159"/>
      <c r="R1704" s="155" t="str">
        <f ca="1">IF(ISERROR($V1704),"",OFFSET('Smelter Look-up'!$C$4,$V1704-4,0)&amp;"")</f>
        <v/>
      </c>
      <c r="S1704" s="160" t="str">
        <f t="array" aca="1" ref="S1704" ca="1">IF(B1704="","",IF(ISERROR(MATCH($E1704,CL,0)),"Unknown",INDIRECT("'C'!$A$"&amp;MATCH($E1704,CL,0)+1)))</f>
        <v/>
      </c>
      <c r="T1704" s="160" t="str">
        <f t="array" aca="1" ref="T1704" ca="1">IF(B1704="","",IF(ISERROR(MATCH($J1704,SorP!$B$1:$B$6226,0)),"",INDIRECT("'SorP'!$A$"&amp;MATCH($S1704&amp;$J1704,SorP!C:C,0))))</f>
        <v/>
      </c>
      <c r="U1704" s="161"/>
      <c r="V1704" s="151" t="e">
        <f>IF(C1704="",NA(),IF(OR(C1704="Smelter not listed",C1704="Smelter not yet identified"),MATCH($B1704&amp;$D1704,'Smelter Look-up'!$J:$J,0),MATCH($B1704&amp;$C1704,'Smelter Look-up'!$J:$J,0)))</f>
        <v>#N/A</v>
      </c>
      <c r="W1704" s="134"/>
      <c r="X1704" s="134">
        <f t="shared" ca="1" si="18"/>
        <v>0</v>
      </c>
      <c r="Y1704" s="134"/>
      <c r="Z1704" s="134"/>
      <c r="AA1704" s="134"/>
      <c r="AB1704" s="162" t="str">
        <f t="shared" si="19"/>
        <v/>
      </c>
      <c r="AC1704" s="134"/>
      <c r="AD1704" s="134"/>
      <c r="AE1704" s="134"/>
      <c r="AF1704" s="134"/>
      <c r="AG1704" s="134"/>
      <c r="AH1704" s="134"/>
    </row>
    <row r="1705" spans="1:34" ht="12" customHeight="1">
      <c r="A1705" s="160"/>
      <c r="B1705" s="155" t="str">
        <f t="array" ref="B1705">IF(LEN(A1705)=0,"",INDEX('Smelter Look-up'!$A:$A,MATCH($A1705,'Smelter Look-up'!$E:$E,0)))</f>
        <v/>
      </c>
      <c r="C1705" s="158" t="str">
        <f t="array" ref="C1705">IF(LEN(A1705)=0,"",INDEX('Smelter Look-up'!$C:$C,MATCH($A1705,'Smelter Look-up'!$E:$E,0)))</f>
        <v/>
      </c>
      <c r="D1705" s="155"/>
      <c r="E1705" s="155" t="str">
        <f ca="1">IF(ISERROR($V1705),"",OFFSET('Smelter Look-up'!$D$4,$V1705-4,0)&amp;"")</f>
        <v/>
      </c>
      <c r="F1705" s="155" t="str">
        <f ca="1">IF(ISERROR($V1705),"",OFFSET('Smelter Look-up'!$E$4,$V1705-4,0))</f>
        <v/>
      </c>
      <c r="G1705" s="155" t="str">
        <f ca="1">IF(C1705=$X$4,IF(ISERROR($V1705),"Enter smelter details","RMI"),IF(ISERROR($V1705),"",OFFSET('Smelter Look-up'!$F$4,$V1705-4,0)))</f>
        <v/>
      </c>
      <c r="H1705" s="156" t="str">
        <f ca="1">IF(ISERROR($V1705),"",OFFSET('Smelter Look-up'!$G$4,$V1705-4,0))</f>
        <v/>
      </c>
      <c r="I1705" s="157" t="str">
        <f ca="1">IF(ISERROR($V1705),"",OFFSET('Smelter Look-up'!$H$4,$V1705-4,0))</f>
        <v/>
      </c>
      <c r="J1705" s="157" t="str">
        <f ca="1">IF(ISERROR($V1705),"",OFFSET('Smelter Look-up'!$I$4,$V1705-4,0))</f>
        <v/>
      </c>
      <c r="K1705" s="158"/>
      <c r="L1705" s="158"/>
      <c r="M1705" s="158"/>
      <c r="N1705" s="158"/>
      <c r="O1705" s="158"/>
      <c r="P1705" s="157"/>
      <c r="Q1705" s="159"/>
      <c r="R1705" s="155" t="str">
        <f ca="1">IF(ISERROR($V1705),"",OFFSET('Smelter Look-up'!$C$4,$V1705-4,0)&amp;"")</f>
        <v/>
      </c>
      <c r="S1705" s="160" t="str">
        <f t="array" aca="1" ref="S1705" ca="1">IF(B1705="","",IF(ISERROR(MATCH($E1705,CL,0)),"Unknown",INDIRECT("'C'!$A$"&amp;MATCH($E1705,CL,0)+1)))</f>
        <v/>
      </c>
      <c r="T1705" s="160" t="str">
        <f t="array" aca="1" ref="T1705" ca="1">IF(B1705="","",IF(ISERROR(MATCH($J1705,SorP!$B$1:$B$6226,0)),"",INDIRECT("'SorP'!$A$"&amp;MATCH($S1705&amp;$J1705,SorP!C:C,0))))</f>
        <v/>
      </c>
      <c r="U1705" s="161"/>
      <c r="V1705" s="151" t="e">
        <f>IF(C1705="",NA(),IF(OR(C1705="Smelter not listed",C1705="Smelter not yet identified"),MATCH($B1705&amp;$D1705,'Smelter Look-up'!$J:$J,0),MATCH($B1705&amp;$C1705,'Smelter Look-up'!$J:$J,0)))</f>
        <v>#N/A</v>
      </c>
      <c r="W1705" s="134"/>
      <c r="X1705" s="134">
        <f t="shared" ca="1" si="18"/>
        <v>0</v>
      </c>
      <c r="Y1705" s="134"/>
      <c r="Z1705" s="134"/>
      <c r="AA1705" s="134"/>
      <c r="AB1705" s="162" t="str">
        <f t="shared" si="19"/>
        <v/>
      </c>
      <c r="AC1705" s="134"/>
      <c r="AD1705" s="134"/>
      <c r="AE1705" s="134"/>
      <c r="AF1705" s="134"/>
      <c r="AG1705" s="134"/>
      <c r="AH1705" s="134"/>
    </row>
    <row r="1706" spans="1:34" ht="12" customHeight="1">
      <c r="A1706" s="160"/>
      <c r="B1706" s="155" t="str">
        <f t="array" ref="B1706">IF(LEN(A1706)=0,"",INDEX('Smelter Look-up'!$A:$A,MATCH($A1706,'Smelter Look-up'!$E:$E,0)))</f>
        <v/>
      </c>
      <c r="C1706" s="158" t="str">
        <f t="array" ref="C1706">IF(LEN(A1706)=0,"",INDEX('Smelter Look-up'!$C:$C,MATCH($A1706,'Smelter Look-up'!$E:$E,0)))</f>
        <v/>
      </c>
      <c r="D1706" s="155"/>
      <c r="E1706" s="155" t="str">
        <f ca="1">IF(ISERROR($V1706),"",OFFSET('Smelter Look-up'!$D$4,$V1706-4,0)&amp;"")</f>
        <v/>
      </c>
      <c r="F1706" s="155" t="str">
        <f ca="1">IF(ISERROR($V1706),"",OFFSET('Smelter Look-up'!$E$4,$V1706-4,0))</f>
        <v/>
      </c>
      <c r="G1706" s="155" t="str">
        <f ca="1">IF(C1706=$X$4,IF(ISERROR($V1706),"Enter smelter details","RMI"),IF(ISERROR($V1706),"",OFFSET('Smelter Look-up'!$F$4,$V1706-4,0)))</f>
        <v/>
      </c>
      <c r="H1706" s="156" t="str">
        <f ca="1">IF(ISERROR($V1706),"",OFFSET('Smelter Look-up'!$G$4,$V1706-4,0))</f>
        <v/>
      </c>
      <c r="I1706" s="157" t="str">
        <f ca="1">IF(ISERROR($V1706),"",OFFSET('Smelter Look-up'!$H$4,$V1706-4,0))</f>
        <v/>
      </c>
      <c r="J1706" s="157" t="str">
        <f ca="1">IF(ISERROR($V1706),"",OFFSET('Smelter Look-up'!$I$4,$V1706-4,0))</f>
        <v/>
      </c>
      <c r="K1706" s="158"/>
      <c r="L1706" s="158"/>
      <c r="M1706" s="158"/>
      <c r="N1706" s="158"/>
      <c r="O1706" s="158"/>
      <c r="P1706" s="157"/>
      <c r="Q1706" s="159"/>
      <c r="R1706" s="155" t="str">
        <f ca="1">IF(ISERROR($V1706),"",OFFSET('Smelter Look-up'!$C$4,$V1706-4,0)&amp;"")</f>
        <v/>
      </c>
      <c r="S1706" s="160" t="str">
        <f t="array" aca="1" ref="S1706" ca="1">IF(B1706="","",IF(ISERROR(MATCH($E1706,CL,0)),"Unknown",INDIRECT("'C'!$A$"&amp;MATCH($E1706,CL,0)+1)))</f>
        <v/>
      </c>
      <c r="T1706" s="160" t="str">
        <f t="array" aca="1" ref="T1706" ca="1">IF(B1706="","",IF(ISERROR(MATCH($J1706,SorP!$B$1:$B$6226,0)),"",INDIRECT("'SorP'!$A$"&amp;MATCH($S1706&amp;$J1706,SorP!C:C,0))))</f>
        <v/>
      </c>
      <c r="U1706" s="161"/>
      <c r="V1706" s="151" t="e">
        <f>IF(C1706="",NA(),IF(OR(C1706="Smelter not listed",C1706="Smelter not yet identified"),MATCH($B1706&amp;$D1706,'Smelter Look-up'!$J:$J,0),MATCH($B1706&amp;$C1706,'Smelter Look-up'!$J:$J,0)))</f>
        <v>#N/A</v>
      </c>
      <c r="W1706" s="134"/>
      <c r="X1706" s="134">
        <f t="shared" ca="1" si="18"/>
        <v>0</v>
      </c>
      <c r="Y1706" s="134"/>
      <c r="Z1706" s="134"/>
      <c r="AA1706" s="134"/>
      <c r="AB1706" s="162" t="str">
        <f t="shared" si="19"/>
        <v/>
      </c>
      <c r="AC1706" s="134"/>
      <c r="AD1706" s="134"/>
      <c r="AE1706" s="134"/>
      <c r="AF1706" s="134"/>
      <c r="AG1706" s="134"/>
      <c r="AH1706" s="134"/>
    </row>
    <row r="1707" spans="1:34" ht="12" customHeight="1">
      <c r="A1707" s="160"/>
      <c r="B1707" s="155" t="str">
        <f t="array" ref="B1707">IF(LEN(A1707)=0,"",INDEX('Smelter Look-up'!$A:$A,MATCH($A1707,'Smelter Look-up'!$E:$E,0)))</f>
        <v/>
      </c>
      <c r="C1707" s="158" t="str">
        <f t="array" ref="C1707">IF(LEN(A1707)=0,"",INDEX('Smelter Look-up'!$C:$C,MATCH($A1707,'Smelter Look-up'!$E:$E,0)))</f>
        <v/>
      </c>
      <c r="D1707" s="155"/>
      <c r="E1707" s="155" t="str">
        <f ca="1">IF(ISERROR($V1707),"",OFFSET('Smelter Look-up'!$D$4,$V1707-4,0)&amp;"")</f>
        <v/>
      </c>
      <c r="F1707" s="155" t="str">
        <f ca="1">IF(ISERROR($V1707),"",OFFSET('Smelter Look-up'!$E$4,$V1707-4,0))</f>
        <v/>
      </c>
      <c r="G1707" s="155" t="str">
        <f ca="1">IF(C1707=$X$4,IF(ISERROR($V1707),"Enter smelter details","RMI"),IF(ISERROR($V1707),"",OFFSET('Smelter Look-up'!$F$4,$V1707-4,0)))</f>
        <v/>
      </c>
      <c r="H1707" s="156" t="str">
        <f ca="1">IF(ISERROR($V1707),"",OFFSET('Smelter Look-up'!$G$4,$V1707-4,0))</f>
        <v/>
      </c>
      <c r="I1707" s="157" t="str">
        <f ca="1">IF(ISERROR($V1707),"",OFFSET('Smelter Look-up'!$H$4,$V1707-4,0))</f>
        <v/>
      </c>
      <c r="J1707" s="157" t="str">
        <f ca="1">IF(ISERROR($V1707),"",OFFSET('Smelter Look-up'!$I$4,$V1707-4,0))</f>
        <v/>
      </c>
      <c r="K1707" s="158"/>
      <c r="L1707" s="158"/>
      <c r="M1707" s="158"/>
      <c r="N1707" s="158"/>
      <c r="O1707" s="158"/>
      <c r="P1707" s="157"/>
      <c r="Q1707" s="159"/>
      <c r="R1707" s="155" t="str">
        <f ca="1">IF(ISERROR($V1707),"",OFFSET('Smelter Look-up'!$C$4,$V1707-4,0)&amp;"")</f>
        <v/>
      </c>
      <c r="S1707" s="160" t="str">
        <f t="array" aca="1" ref="S1707" ca="1">IF(B1707="","",IF(ISERROR(MATCH($E1707,CL,0)),"Unknown",INDIRECT("'C'!$A$"&amp;MATCH($E1707,CL,0)+1)))</f>
        <v/>
      </c>
      <c r="T1707" s="160" t="str">
        <f t="array" aca="1" ref="T1707" ca="1">IF(B1707="","",IF(ISERROR(MATCH($J1707,SorP!$B$1:$B$6226,0)),"",INDIRECT("'SorP'!$A$"&amp;MATCH($S1707&amp;$J1707,SorP!C:C,0))))</f>
        <v/>
      </c>
      <c r="U1707" s="161"/>
      <c r="V1707" s="151" t="e">
        <f>IF(C1707="",NA(),IF(OR(C1707="Smelter not listed",C1707="Smelter not yet identified"),MATCH($B1707&amp;$D1707,'Smelter Look-up'!$J:$J,0),MATCH($B1707&amp;$C1707,'Smelter Look-up'!$J:$J,0)))</f>
        <v>#N/A</v>
      </c>
      <c r="W1707" s="134"/>
      <c r="X1707" s="134">
        <f t="shared" ca="1" si="18"/>
        <v>0</v>
      </c>
      <c r="Y1707" s="134"/>
      <c r="Z1707" s="134"/>
      <c r="AA1707" s="134"/>
      <c r="AB1707" s="162" t="str">
        <f t="shared" si="19"/>
        <v/>
      </c>
      <c r="AC1707" s="134"/>
      <c r="AD1707" s="134"/>
      <c r="AE1707" s="134"/>
      <c r="AF1707" s="134"/>
      <c r="AG1707" s="134"/>
      <c r="AH1707" s="134"/>
    </row>
    <row r="1708" spans="1:34" ht="12" customHeight="1">
      <c r="A1708" s="160"/>
      <c r="B1708" s="155" t="str">
        <f t="array" ref="B1708">IF(LEN(A1708)=0,"",INDEX('Smelter Look-up'!$A:$A,MATCH($A1708,'Smelter Look-up'!$E:$E,0)))</f>
        <v/>
      </c>
      <c r="C1708" s="158" t="str">
        <f t="array" ref="C1708">IF(LEN(A1708)=0,"",INDEX('Smelter Look-up'!$C:$C,MATCH($A1708,'Smelter Look-up'!$E:$E,0)))</f>
        <v/>
      </c>
      <c r="D1708" s="155"/>
      <c r="E1708" s="155" t="str">
        <f ca="1">IF(ISERROR($V1708),"",OFFSET('Smelter Look-up'!$D$4,$V1708-4,0)&amp;"")</f>
        <v/>
      </c>
      <c r="F1708" s="155" t="str">
        <f ca="1">IF(ISERROR($V1708),"",OFFSET('Smelter Look-up'!$E$4,$V1708-4,0))</f>
        <v/>
      </c>
      <c r="G1708" s="155" t="str">
        <f ca="1">IF(C1708=$X$4,IF(ISERROR($V1708),"Enter smelter details","RMI"),IF(ISERROR($V1708),"",OFFSET('Smelter Look-up'!$F$4,$V1708-4,0)))</f>
        <v/>
      </c>
      <c r="H1708" s="156" t="str">
        <f ca="1">IF(ISERROR($V1708),"",OFFSET('Smelter Look-up'!$G$4,$V1708-4,0))</f>
        <v/>
      </c>
      <c r="I1708" s="157" t="str">
        <f ca="1">IF(ISERROR($V1708),"",OFFSET('Smelter Look-up'!$H$4,$V1708-4,0))</f>
        <v/>
      </c>
      <c r="J1708" s="157" t="str">
        <f ca="1">IF(ISERROR($V1708),"",OFFSET('Smelter Look-up'!$I$4,$V1708-4,0))</f>
        <v/>
      </c>
      <c r="K1708" s="158"/>
      <c r="L1708" s="158"/>
      <c r="M1708" s="158"/>
      <c r="N1708" s="158"/>
      <c r="O1708" s="158"/>
      <c r="P1708" s="157"/>
      <c r="Q1708" s="159"/>
      <c r="R1708" s="155" t="str">
        <f ca="1">IF(ISERROR($V1708),"",OFFSET('Smelter Look-up'!$C$4,$V1708-4,0)&amp;"")</f>
        <v/>
      </c>
      <c r="S1708" s="160" t="str">
        <f t="array" aca="1" ref="S1708" ca="1">IF(B1708="","",IF(ISERROR(MATCH($E1708,CL,0)),"Unknown",INDIRECT("'C'!$A$"&amp;MATCH($E1708,CL,0)+1)))</f>
        <v/>
      </c>
      <c r="T1708" s="160" t="str">
        <f t="array" aca="1" ref="T1708" ca="1">IF(B1708="","",IF(ISERROR(MATCH($J1708,SorP!$B$1:$B$6226,0)),"",INDIRECT("'SorP'!$A$"&amp;MATCH($S1708&amp;$J1708,SorP!C:C,0))))</f>
        <v/>
      </c>
      <c r="U1708" s="161"/>
      <c r="V1708" s="151" t="e">
        <f>IF(C1708="",NA(),IF(OR(C1708="Smelter not listed",C1708="Smelter not yet identified"),MATCH($B1708&amp;$D1708,'Smelter Look-up'!$J:$J,0),MATCH($B1708&amp;$C1708,'Smelter Look-up'!$J:$J,0)))</f>
        <v>#N/A</v>
      </c>
      <c r="W1708" s="134"/>
      <c r="X1708" s="134">
        <f t="shared" ca="1" si="18"/>
        <v>0</v>
      </c>
      <c r="Y1708" s="134"/>
      <c r="Z1708" s="134"/>
      <c r="AA1708" s="134"/>
      <c r="AB1708" s="162" t="str">
        <f t="shared" si="19"/>
        <v/>
      </c>
      <c r="AC1708" s="134"/>
      <c r="AD1708" s="134"/>
      <c r="AE1708" s="134"/>
      <c r="AF1708" s="134"/>
      <c r="AG1708" s="134"/>
      <c r="AH1708" s="134"/>
    </row>
    <row r="1709" spans="1:34" ht="12" customHeight="1">
      <c r="A1709" s="160"/>
      <c r="B1709" s="155" t="str">
        <f t="array" ref="B1709">IF(LEN(A1709)=0,"",INDEX('Smelter Look-up'!$A:$A,MATCH($A1709,'Smelter Look-up'!$E:$E,0)))</f>
        <v/>
      </c>
      <c r="C1709" s="158" t="str">
        <f t="array" ref="C1709">IF(LEN(A1709)=0,"",INDEX('Smelter Look-up'!$C:$C,MATCH($A1709,'Smelter Look-up'!$E:$E,0)))</f>
        <v/>
      </c>
      <c r="D1709" s="155"/>
      <c r="E1709" s="155" t="str">
        <f ca="1">IF(ISERROR($V1709),"",OFFSET('Smelter Look-up'!$D$4,$V1709-4,0)&amp;"")</f>
        <v/>
      </c>
      <c r="F1709" s="155" t="str">
        <f ca="1">IF(ISERROR($V1709),"",OFFSET('Smelter Look-up'!$E$4,$V1709-4,0))</f>
        <v/>
      </c>
      <c r="G1709" s="155" t="str">
        <f ca="1">IF(C1709=$X$4,IF(ISERROR($V1709),"Enter smelter details","RMI"),IF(ISERROR($V1709),"",OFFSET('Smelter Look-up'!$F$4,$V1709-4,0)))</f>
        <v/>
      </c>
      <c r="H1709" s="156" t="str">
        <f ca="1">IF(ISERROR($V1709),"",OFFSET('Smelter Look-up'!$G$4,$V1709-4,0))</f>
        <v/>
      </c>
      <c r="I1709" s="157" t="str">
        <f ca="1">IF(ISERROR($V1709),"",OFFSET('Smelter Look-up'!$H$4,$V1709-4,0))</f>
        <v/>
      </c>
      <c r="J1709" s="157" t="str">
        <f ca="1">IF(ISERROR($V1709),"",OFFSET('Smelter Look-up'!$I$4,$V1709-4,0))</f>
        <v/>
      </c>
      <c r="K1709" s="158"/>
      <c r="L1709" s="158"/>
      <c r="M1709" s="158"/>
      <c r="N1709" s="158"/>
      <c r="O1709" s="158"/>
      <c r="P1709" s="157"/>
      <c r="Q1709" s="159"/>
      <c r="R1709" s="155" t="str">
        <f ca="1">IF(ISERROR($V1709),"",OFFSET('Smelter Look-up'!$C$4,$V1709-4,0)&amp;"")</f>
        <v/>
      </c>
      <c r="S1709" s="160" t="str">
        <f t="array" aca="1" ref="S1709" ca="1">IF(B1709="","",IF(ISERROR(MATCH($E1709,CL,0)),"Unknown",INDIRECT("'C'!$A$"&amp;MATCH($E1709,CL,0)+1)))</f>
        <v/>
      </c>
      <c r="T1709" s="160" t="str">
        <f t="array" aca="1" ref="T1709" ca="1">IF(B1709="","",IF(ISERROR(MATCH($J1709,SorP!$B$1:$B$6226,0)),"",INDIRECT("'SorP'!$A$"&amp;MATCH($S1709&amp;$J1709,SorP!C:C,0))))</f>
        <v/>
      </c>
      <c r="U1709" s="161"/>
      <c r="V1709" s="151" t="e">
        <f>IF(C1709="",NA(),IF(OR(C1709="Smelter not listed",C1709="Smelter not yet identified"),MATCH($B1709&amp;$D1709,'Smelter Look-up'!$J:$J,0),MATCH($B1709&amp;$C1709,'Smelter Look-up'!$J:$J,0)))</f>
        <v>#N/A</v>
      </c>
      <c r="W1709" s="134"/>
      <c r="X1709" s="134">
        <f t="shared" ca="1" si="18"/>
        <v>0</v>
      </c>
      <c r="Y1709" s="134"/>
      <c r="Z1709" s="134"/>
      <c r="AA1709" s="134"/>
      <c r="AB1709" s="162" t="str">
        <f t="shared" si="19"/>
        <v/>
      </c>
      <c r="AC1709" s="134"/>
      <c r="AD1709" s="134"/>
      <c r="AE1709" s="134"/>
      <c r="AF1709" s="134"/>
      <c r="AG1709" s="134"/>
      <c r="AH1709" s="134"/>
    </row>
    <row r="1710" spans="1:34" ht="12" customHeight="1">
      <c r="A1710" s="160"/>
      <c r="B1710" s="155" t="str">
        <f t="array" ref="B1710">IF(LEN(A1710)=0,"",INDEX('Smelter Look-up'!$A:$A,MATCH($A1710,'Smelter Look-up'!$E:$E,0)))</f>
        <v/>
      </c>
      <c r="C1710" s="158" t="str">
        <f t="array" ref="C1710">IF(LEN(A1710)=0,"",INDEX('Smelter Look-up'!$C:$C,MATCH($A1710,'Smelter Look-up'!$E:$E,0)))</f>
        <v/>
      </c>
      <c r="D1710" s="155"/>
      <c r="E1710" s="155" t="str">
        <f ca="1">IF(ISERROR($V1710),"",OFFSET('Smelter Look-up'!$D$4,$V1710-4,0)&amp;"")</f>
        <v/>
      </c>
      <c r="F1710" s="155" t="str">
        <f ca="1">IF(ISERROR($V1710),"",OFFSET('Smelter Look-up'!$E$4,$V1710-4,0))</f>
        <v/>
      </c>
      <c r="G1710" s="155" t="str">
        <f ca="1">IF(C1710=$X$4,IF(ISERROR($V1710),"Enter smelter details","RMI"),IF(ISERROR($V1710),"",OFFSET('Smelter Look-up'!$F$4,$V1710-4,0)))</f>
        <v/>
      </c>
      <c r="H1710" s="156" t="str">
        <f ca="1">IF(ISERROR($V1710),"",OFFSET('Smelter Look-up'!$G$4,$V1710-4,0))</f>
        <v/>
      </c>
      <c r="I1710" s="157" t="str">
        <f ca="1">IF(ISERROR($V1710),"",OFFSET('Smelter Look-up'!$H$4,$V1710-4,0))</f>
        <v/>
      </c>
      <c r="J1710" s="157" t="str">
        <f ca="1">IF(ISERROR($V1710),"",OFFSET('Smelter Look-up'!$I$4,$V1710-4,0))</f>
        <v/>
      </c>
      <c r="K1710" s="158"/>
      <c r="L1710" s="158"/>
      <c r="M1710" s="158"/>
      <c r="N1710" s="158"/>
      <c r="O1710" s="158"/>
      <c r="P1710" s="157"/>
      <c r="Q1710" s="159"/>
      <c r="R1710" s="155" t="str">
        <f ca="1">IF(ISERROR($V1710),"",OFFSET('Smelter Look-up'!$C$4,$V1710-4,0)&amp;"")</f>
        <v/>
      </c>
      <c r="S1710" s="160" t="str">
        <f t="array" aca="1" ref="S1710" ca="1">IF(B1710="","",IF(ISERROR(MATCH($E1710,CL,0)),"Unknown",INDIRECT("'C'!$A$"&amp;MATCH($E1710,CL,0)+1)))</f>
        <v/>
      </c>
      <c r="T1710" s="160" t="str">
        <f t="array" aca="1" ref="T1710" ca="1">IF(B1710="","",IF(ISERROR(MATCH($J1710,SorP!$B$1:$B$6226,0)),"",INDIRECT("'SorP'!$A$"&amp;MATCH($S1710&amp;$J1710,SorP!C:C,0))))</f>
        <v/>
      </c>
      <c r="U1710" s="161"/>
      <c r="V1710" s="151" t="e">
        <f>IF(C1710="",NA(),IF(OR(C1710="Smelter not listed",C1710="Smelter not yet identified"),MATCH($B1710&amp;$D1710,'Smelter Look-up'!$J:$J,0),MATCH($B1710&amp;$C1710,'Smelter Look-up'!$J:$J,0)))</f>
        <v>#N/A</v>
      </c>
      <c r="W1710" s="134"/>
      <c r="X1710" s="134">
        <f t="shared" ca="1" si="18"/>
        <v>0</v>
      </c>
      <c r="Y1710" s="134"/>
      <c r="Z1710" s="134"/>
      <c r="AA1710" s="134"/>
      <c r="AB1710" s="162" t="str">
        <f t="shared" si="19"/>
        <v/>
      </c>
      <c r="AC1710" s="134"/>
      <c r="AD1710" s="134"/>
      <c r="AE1710" s="134"/>
      <c r="AF1710" s="134"/>
      <c r="AG1710" s="134"/>
      <c r="AH1710" s="134"/>
    </row>
    <row r="1711" spans="1:34" ht="12" customHeight="1">
      <c r="A1711" s="160"/>
      <c r="B1711" s="155" t="str">
        <f t="array" ref="B1711">IF(LEN(A1711)=0,"",INDEX('Smelter Look-up'!$A:$A,MATCH($A1711,'Smelter Look-up'!$E:$E,0)))</f>
        <v/>
      </c>
      <c r="C1711" s="158" t="str">
        <f t="array" ref="C1711">IF(LEN(A1711)=0,"",INDEX('Smelter Look-up'!$C:$C,MATCH($A1711,'Smelter Look-up'!$E:$E,0)))</f>
        <v/>
      </c>
      <c r="D1711" s="155"/>
      <c r="E1711" s="155" t="str">
        <f ca="1">IF(ISERROR($V1711),"",OFFSET('Smelter Look-up'!$D$4,$V1711-4,0)&amp;"")</f>
        <v/>
      </c>
      <c r="F1711" s="155" t="str">
        <f ca="1">IF(ISERROR($V1711),"",OFFSET('Smelter Look-up'!$E$4,$V1711-4,0))</f>
        <v/>
      </c>
      <c r="G1711" s="155" t="str">
        <f ca="1">IF(C1711=$X$4,IF(ISERROR($V1711),"Enter smelter details","RMI"),IF(ISERROR($V1711),"",OFFSET('Smelter Look-up'!$F$4,$V1711-4,0)))</f>
        <v/>
      </c>
      <c r="H1711" s="156" t="str">
        <f ca="1">IF(ISERROR($V1711),"",OFFSET('Smelter Look-up'!$G$4,$V1711-4,0))</f>
        <v/>
      </c>
      <c r="I1711" s="157" t="str">
        <f ca="1">IF(ISERROR($V1711),"",OFFSET('Smelter Look-up'!$H$4,$V1711-4,0))</f>
        <v/>
      </c>
      <c r="J1711" s="157" t="str">
        <f ca="1">IF(ISERROR($V1711),"",OFFSET('Smelter Look-up'!$I$4,$V1711-4,0))</f>
        <v/>
      </c>
      <c r="K1711" s="158"/>
      <c r="L1711" s="158"/>
      <c r="M1711" s="158"/>
      <c r="N1711" s="158"/>
      <c r="O1711" s="158"/>
      <c r="P1711" s="157"/>
      <c r="Q1711" s="159"/>
      <c r="R1711" s="155" t="str">
        <f ca="1">IF(ISERROR($V1711),"",OFFSET('Smelter Look-up'!$C$4,$V1711-4,0)&amp;"")</f>
        <v/>
      </c>
      <c r="S1711" s="160" t="str">
        <f t="array" aca="1" ref="S1711" ca="1">IF(B1711="","",IF(ISERROR(MATCH($E1711,CL,0)),"Unknown",INDIRECT("'C'!$A$"&amp;MATCH($E1711,CL,0)+1)))</f>
        <v/>
      </c>
      <c r="T1711" s="160" t="str">
        <f t="array" aca="1" ref="T1711" ca="1">IF(B1711="","",IF(ISERROR(MATCH($J1711,SorP!$B$1:$B$6226,0)),"",INDIRECT("'SorP'!$A$"&amp;MATCH($S1711&amp;$J1711,SorP!C:C,0))))</f>
        <v/>
      </c>
      <c r="U1711" s="161"/>
      <c r="V1711" s="151" t="e">
        <f>IF(C1711="",NA(),IF(OR(C1711="Smelter not listed",C1711="Smelter not yet identified"),MATCH($B1711&amp;$D1711,'Smelter Look-up'!$J:$J,0),MATCH($B1711&amp;$C1711,'Smelter Look-up'!$J:$J,0)))</f>
        <v>#N/A</v>
      </c>
      <c r="W1711" s="134"/>
      <c r="X1711" s="134">
        <f t="shared" ca="1" si="18"/>
        <v>0</v>
      </c>
      <c r="Y1711" s="134"/>
      <c r="Z1711" s="134"/>
      <c r="AA1711" s="134"/>
      <c r="AB1711" s="162" t="str">
        <f t="shared" si="19"/>
        <v/>
      </c>
      <c r="AC1711" s="134"/>
      <c r="AD1711" s="134"/>
      <c r="AE1711" s="134"/>
      <c r="AF1711" s="134"/>
      <c r="AG1711" s="134"/>
      <c r="AH1711" s="134"/>
    </row>
    <row r="1712" spans="1:34" ht="12" customHeight="1">
      <c r="A1712" s="160"/>
      <c r="B1712" s="155" t="str">
        <f t="array" ref="B1712">IF(LEN(A1712)=0,"",INDEX('Smelter Look-up'!$A:$A,MATCH($A1712,'Smelter Look-up'!$E:$E,0)))</f>
        <v/>
      </c>
      <c r="C1712" s="158" t="str">
        <f t="array" ref="C1712">IF(LEN(A1712)=0,"",INDEX('Smelter Look-up'!$C:$C,MATCH($A1712,'Smelter Look-up'!$E:$E,0)))</f>
        <v/>
      </c>
      <c r="D1712" s="155"/>
      <c r="E1712" s="155" t="str">
        <f ca="1">IF(ISERROR($V1712),"",OFFSET('Smelter Look-up'!$D$4,$V1712-4,0)&amp;"")</f>
        <v/>
      </c>
      <c r="F1712" s="155" t="str">
        <f ca="1">IF(ISERROR($V1712),"",OFFSET('Smelter Look-up'!$E$4,$V1712-4,0))</f>
        <v/>
      </c>
      <c r="G1712" s="155" t="str">
        <f ca="1">IF(C1712=$X$4,IF(ISERROR($V1712),"Enter smelter details","RMI"),IF(ISERROR($V1712),"",OFFSET('Smelter Look-up'!$F$4,$V1712-4,0)))</f>
        <v/>
      </c>
      <c r="H1712" s="156" t="str">
        <f ca="1">IF(ISERROR($V1712),"",OFFSET('Smelter Look-up'!$G$4,$V1712-4,0))</f>
        <v/>
      </c>
      <c r="I1712" s="157" t="str">
        <f ca="1">IF(ISERROR($V1712),"",OFFSET('Smelter Look-up'!$H$4,$V1712-4,0))</f>
        <v/>
      </c>
      <c r="J1712" s="157" t="str">
        <f ca="1">IF(ISERROR($V1712),"",OFFSET('Smelter Look-up'!$I$4,$V1712-4,0))</f>
        <v/>
      </c>
      <c r="K1712" s="158"/>
      <c r="L1712" s="158"/>
      <c r="M1712" s="158"/>
      <c r="N1712" s="158"/>
      <c r="O1712" s="158"/>
      <c r="P1712" s="157"/>
      <c r="Q1712" s="159"/>
      <c r="R1712" s="155" t="str">
        <f ca="1">IF(ISERROR($V1712),"",OFFSET('Smelter Look-up'!$C$4,$V1712-4,0)&amp;"")</f>
        <v/>
      </c>
      <c r="S1712" s="160" t="str">
        <f t="array" aca="1" ref="S1712" ca="1">IF(B1712="","",IF(ISERROR(MATCH($E1712,CL,0)),"Unknown",INDIRECT("'C'!$A$"&amp;MATCH($E1712,CL,0)+1)))</f>
        <v/>
      </c>
      <c r="T1712" s="160" t="str">
        <f t="array" aca="1" ref="T1712" ca="1">IF(B1712="","",IF(ISERROR(MATCH($J1712,SorP!$B$1:$B$6226,0)),"",INDIRECT("'SorP'!$A$"&amp;MATCH($S1712&amp;$J1712,SorP!C:C,0))))</f>
        <v/>
      </c>
      <c r="U1712" s="161"/>
      <c r="V1712" s="151" t="e">
        <f>IF(C1712="",NA(),IF(OR(C1712="Smelter not listed",C1712="Smelter not yet identified"),MATCH($B1712&amp;$D1712,'Smelter Look-up'!$J:$J,0),MATCH($B1712&amp;$C1712,'Smelter Look-up'!$J:$J,0)))</f>
        <v>#N/A</v>
      </c>
      <c r="W1712" s="134"/>
      <c r="X1712" s="134">
        <f t="shared" ca="1" si="18"/>
        <v>0</v>
      </c>
      <c r="Y1712" s="134"/>
      <c r="Z1712" s="134"/>
      <c r="AA1712" s="134"/>
      <c r="AB1712" s="162" t="str">
        <f t="shared" si="19"/>
        <v/>
      </c>
      <c r="AC1712" s="134"/>
      <c r="AD1712" s="134"/>
      <c r="AE1712" s="134"/>
      <c r="AF1712" s="134"/>
      <c r="AG1712" s="134"/>
      <c r="AH1712" s="134"/>
    </row>
    <row r="1713" spans="1:34" ht="12" customHeight="1">
      <c r="A1713" s="160"/>
      <c r="B1713" s="155" t="str">
        <f t="array" ref="B1713">IF(LEN(A1713)=0,"",INDEX('Smelter Look-up'!$A:$A,MATCH($A1713,'Smelter Look-up'!$E:$E,0)))</f>
        <v/>
      </c>
      <c r="C1713" s="158" t="str">
        <f t="array" ref="C1713">IF(LEN(A1713)=0,"",INDEX('Smelter Look-up'!$C:$C,MATCH($A1713,'Smelter Look-up'!$E:$E,0)))</f>
        <v/>
      </c>
      <c r="D1713" s="155"/>
      <c r="E1713" s="155" t="str">
        <f ca="1">IF(ISERROR($V1713),"",OFFSET('Smelter Look-up'!$D$4,$V1713-4,0)&amp;"")</f>
        <v/>
      </c>
      <c r="F1713" s="155" t="str">
        <f ca="1">IF(ISERROR($V1713),"",OFFSET('Smelter Look-up'!$E$4,$V1713-4,0))</f>
        <v/>
      </c>
      <c r="G1713" s="155" t="str">
        <f ca="1">IF(C1713=$X$4,IF(ISERROR($V1713),"Enter smelter details","RMI"),IF(ISERROR($V1713),"",OFFSET('Smelter Look-up'!$F$4,$V1713-4,0)))</f>
        <v/>
      </c>
      <c r="H1713" s="156" t="str">
        <f ca="1">IF(ISERROR($V1713),"",OFFSET('Smelter Look-up'!$G$4,$V1713-4,0))</f>
        <v/>
      </c>
      <c r="I1713" s="157" t="str">
        <f ca="1">IF(ISERROR($V1713),"",OFFSET('Smelter Look-up'!$H$4,$V1713-4,0))</f>
        <v/>
      </c>
      <c r="J1713" s="157" t="str">
        <f ca="1">IF(ISERROR($V1713),"",OFFSET('Smelter Look-up'!$I$4,$V1713-4,0))</f>
        <v/>
      </c>
      <c r="K1713" s="158"/>
      <c r="L1713" s="158"/>
      <c r="M1713" s="158"/>
      <c r="N1713" s="158"/>
      <c r="O1713" s="158"/>
      <c r="P1713" s="157"/>
      <c r="Q1713" s="159"/>
      <c r="R1713" s="155" t="str">
        <f ca="1">IF(ISERROR($V1713),"",OFFSET('Smelter Look-up'!$C$4,$V1713-4,0)&amp;"")</f>
        <v/>
      </c>
      <c r="S1713" s="160" t="str">
        <f t="array" aca="1" ref="S1713" ca="1">IF(B1713="","",IF(ISERROR(MATCH($E1713,CL,0)),"Unknown",INDIRECT("'C'!$A$"&amp;MATCH($E1713,CL,0)+1)))</f>
        <v/>
      </c>
      <c r="T1713" s="160" t="str">
        <f t="array" aca="1" ref="T1713" ca="1">IF(B1713="","",IF(ISERROR(MATCH($J1713,SorP!$B$1:$B$6226,0)),"",INDIRECT("'SorP'!$A$"&amp;MATCH($S1713&amp;$J1713,SorP!C:C,0))))</f>
        <v/>
      </c>
      <c r="U1713" s="161"/>
      <c r="V1713" s="151" t="e">
        <f>IF(C1713="",NA(),IF(OR(C1713="Smelter not listed",C1713="Smelter not yet identified"),MATCH($B1713&amp;$D1713,'Smelter Look-up'!$J:$J,0),MATCH($B1713&amp;$C1713,'Smelter Look-up'!$J:$J,0)))</f>
        <v>#N/A</v>
      </c>
      <c r="W1713" s="134"/>
      <c r="X1713" s="134">
        <f t="shared" ca="1" si="18"/>
        <v>0</v>
      </c>
      <c r="Y1713" s="134"/>
      <c r="Z1713" s="134"/>
      <c r="AA1713" s="134"/>
      <c r="AB1713" s="162" t="str">
        <f t="shared" si="19"/>
        <v/>
      </c>
      <c r="AC1713" s="134"/>
      <c r="AD1713" s="134"/>
      <c r="AE1713" s="134"/>
      <c r="AF1713" s="134"/>
      <c r="AG1713" s="134"/>
      <c r="AH1713" s="134"/>
    </row>
    <row r="1714" spans="1:34" ht="12" customHeight="1">
      <c r="A1714" s="160"/>
      <c r="B1714" s="155" t="str">
        <f t="array" ref="B1714">IF(LEN(A1714)=0,"",INDEX('Smelter Look-up'!$A:$A,MATCH($A1714,'Smelter Look-up'!$E:$E,0)))</f>
        <v/>
      </c>
      <c r="C1714" s="158" t="str">
        <f t="array" ref="C1714">IF(LEN(A1714)=0,"",INDEX('Smelter Look-up'!$C:$C,MATCH($A1714,'Smelter Look-up'!$E:$E,0)))</f>
        <v/>
      </c>
      <c r="D1714" s="155"/>
      <c r="E1714" s="155" t="str">
        <f ca="1">IF(ISERROR($V1714),"",OFFSET('Smelter Look-up'!$D$4,$V1714-4,0)&amp;"")</f>
        <v/>
      </c>
      <c r="F1714" s="155" t="str">
        <f ca="1">IF(ISERROR($V1714),"",OFFSET('Smelter Look-up'!$E$4,$V1714-4,0))</f>
        <v/>
      </c>
      <c r="G1714" s="155" t="str">
        <f ca="1">IF(C1714=$X$4,IF(ISERROR($V1714),"Enter smelter details","RMI"),IF(ISERROR($V1714),"",OFFSET('Smelter Look-up'!$F$4,$V1714-4,0)))</f>
        <v/>
      </c>
      <c r="H1714" s="156" t="str">
        <f ca="1">IF(ISERROR($V1714),"",OFFSET('Smelter Look-up'!$G$4,$V1714-4,0))</f>
        <v/>
      </c>
      <c r="I1714" s="157" t="str">
        <f ca="1">IF(ISERROR($V1714),"",OFFSET('Smelter Look-up'!$H$4,$V1714-4,0))</f>
        <v/>
      </c>
      <c r="J1714" s="157" t="str">
        <f ca="1">IF(ISERROR($V1714),"",OFFSET('Smelter Look-up'!$I$4,$V1714-4,0))</f>
        <v/>
      </c>
      <c r="K1714" s="158"/>
      <c r="L1714" s="158"/>
      <c r="M1714" s="158"/>
      <c r="N1714" s="158"/>
      <c r="O1714" s="158"/>
      <c r="P1714" s="157"/>
      <c r="Q1714" s="159"/>
      <c r="R1714" s="155" t="str">
        <f ca="1">IF(ISERROR($V1714),"",OFFSET('Smelter Look-up'!$C$4,$V1714-4,0)&amp;"")</f>
        <v/>
      </c>
      <c r="S1714" s="160" t="str">
        <f t="array" aca="1" ref="S1714" ca="1">IF(B1714="","",IF(ISERROR(MATCH($E1714,CL,0)),"Unknown",INDIRECT("'C'!$A$"&amp;MATCH($E1714,CL,0)+1)))</f>
        <v/>
      </c>
      <c r="T1714" s="160" t="str">
        <f t="array" aca="1" ref="T1714" ca="1">IF(B1714="","",IF(ISERROR(MATCH($J1714,SorP!$B$1:$B$6226,0)),"",INDIRECT("'SorP'!$A$"&amp;MATCH($S1714&amp;$J1714,SorP!C:C,0))))</f>
        <v/>
      </c>
      <c r="U1714" s="161"/>
      <c r="V1714" s="151" t="e">
        <f>IF(C1714="",NA(),IF(OR(C1714="Smelter not listed",C1714="Smelter not yet identified"),MATCH($B1714&amp;$D1714,'Smelter Look-up'!$J:$J,0),MATCH($B1714&amp;$C1714,'Smelter Look-up'!$J:$J,0)))</f>
        <v>#N/A</v>
      </c>
      <c r="W1714" s="134"/>
      <c r="X1714" s="134">
        <f t="shared" ca="1" si="18"/>
        <v>0</v>
      </c>
      <c r="Y1714" s="134"/>
      <c r="Z1714" s="134"/>
      <c r="AA1714" s="134"/>
      <c r="AB1714" s="162" t="str">
        <f t="shared" si="19"/>
        <v/>
      </c>
      <c r="AC1714" s="134"/>
      <c r="AD1714" s="134"/>
      <c r="AE1714" s="134"/>
      <c r="AF1714" s="134"/>
      <c r="AG1714" s="134"/>
      <c r="AH1714" s="134"/>
    </row>
    <row r="1715" spans="1:34" ht="12" customHeight="1">
      <c r="A1715" s="160"/>
      <c r="B1715" s="155" t="str">
        <f t="array" ref="B1715">IF(LEN(A1715)=0,"",INDEX('Smelter Look-up'!$A:$A,MATCH($A1715,'Smelter Look-up'!$E:$E,0)))</f>
        <v/>
      </c>
      <c r="C1715" s="158" t="str">
        <f t="array" ref="C1715">IF(LEN(A1715)=0,"",INDEX('Smelter Look-up'!$C:$C,MATCH($A1715,'Smelter Look-up'!$E:$E,0)))</f>
        <v/>
      </c>
      <c r="D1715" s="155"/>
      <c r="E1715" s="155" t="str">
        <f ca="1">IF(ISERROR($V1715),"",OFFSET('Smelter Look-up'!$D$4,$V1715-4,0)&amp;"")</f>
        <v/>
      </c>
      <c r="F1715" s="155" t="str">
        <f ca="1">IF(ISERROR($V1715),"",OFFSET('Smelter Look-up'!$E$4,$V1715-4,0))</f>
        <v/>
      </c>
      <c r="G1715" s="155" t="str">
        <f ca="1">IF(C1715=$X$4,IF(ISERROR($V1715),"Enter smelter details","RMI"),IF(ISERROR($V1715),"",OFFSET('Smelter Look-up'!$F$4,$V1715-4,0)))</f>
        <v/>
      </c>
      <c r="H1715" s="156" t="str">
        <f ca="1">IF(ISERROR($V1715),"",OFFSET('Smelter Look-up'!$G$4,$V1715-4,0))</f>
        <v/>
      </c>
      <c r="I1715" s="157" t="str">
        <f ca="1">IF(ISERROR($V1715),"",OFFSET('Smelter Look-up'!$H$4,$V1715-4,0))</f>
        <v/>
      </c>
      <c r="J1715" s="157" t="str">
        <f ca="1">IF(ISERROR($V1715),"",OFFSET('Smelter Look-up'!$I$4,$V1715-4,0))</f>
        <v/>
      </c>
      <c r="K1715" s="158"/>
      <c r="L1715" s="158"/>
      <c r="M1715" s="158"/>
      <c r="N1715" s="158"/>
      <c r="O1715" s="158"/>
      <c r="P1715" s="157"/>
      <c r="Q1715" s="159"/>
      <c r="R1715" s="155" t="str">
        <f ca="1">IF(ISERROR($V1715),"",OFFSET('Smelter Look-up'!$C$4,$V1715-4,0)&amp;"")</f>
        <v/>
      </c>
      <c r="S1715" s="160" t="str">
        <f t="array" aca="1" ref="S1715" ca="1">IF(B1715="","",IF(ISERROR(MATCH($E1715,CL,0)),"Unknown",INDIRECT("'C'!$A$"&amp;MATCH($E1715,CL,0)+1)))</f>
        <v/>
      </c>
      <c r="T1715" s="160" t="str">
        <f t="array" aca="1" ref="T1715" ca="1">IF(B1715="","",IF(ISERROR(MATCH($J1715,SorP!$B$1:$B$6226,0)),"",INDIRECT("'SorP'!$A$"&amp;MATCH($S1715&amp;$J1715,SorP!C:C,0))))</f>
        <v/>
      </c>
      <c r="U1715" s="161"/>
      <c r="V1715" s="151" t="e">
        <f>IF(C1715="",NA(),IF(OR(C1715="Smelter not listed",C1715="Smelter not yet identified"),MATCH($B1715&amp;$D1715,'Smelter Look-up'!$J:$J,0),MATCH($B1715&amp;$C1715,'Smelter Look-up'!$J:$J,0)))</f>
        <v>#N/A</v>
      </c>
      <c r="W1715" s="134"/>
      <c r="X1715" s="134">
        <f t="shared" ca="1" si="18"/>
        <v>0</v>
      </c>
      <c r="Y1715" s="134"/>
      <c r="Z1715" s="134"/>
      <c r="AA1715" s="134"/>
      <c r="AB1715" s="162" t="str">
        <f t="shared" si="19"/>
        <v/>
      </c>
      <c r="AC1715" s="134"/>
      <c r="AD1715" s="134"/>
      <c r="AE1715" s="134"/>
      <c r="AF1715" s="134"/>
      <c r="AG1715" s="134"/>
      <c r="AH1715" s="134"/>
    </row>
    <row r="1716" spans="1:34" ht="12" customHeight="1">
      <c r="A1716" s="160"/>
      <c r="B1716" s="155" t="str">
        <f t="array" ref="B1716">IF(LEN(A1716)=0,"",INDEX('Smelter Look-up'!$A:$A,MATCH($A1716,'Smelter Look-up'!$E:$E,0)))</f>
        <v/>
      </c>
      <c r="C1716" s="158" t="str">
        <f t="array" ref="C1716">IF(LEN(A1716)=0,"",INDEX('Smelter Look-up'!$C:$C,MATCH($A1716,'Smelter Look-up'!$E:$E,0)))</f>
        <v/>
      </c>
      <c r="D1716" s="155"/>
      <c r="E1716" s="155" t="str">
        <f ca="1">IF(ISERROR($V1716),"",OFFSET('Smelter Look-up'!$D$4,$V1716-4,0)&amp;"")</f>
        <v/>
      </c>
      <c r="F1716" s="155" t="str">
        <f ca="1">IF(ISERROR($V1716),"",OFFSET('Smelter Look-up'!$E$4,$V1716-4,0))</f>
        <v/>
      </c>
      <c r="G1716" s="155" t="str">
        <f ca="1">IF(C1716=$X$4,IF(ISERROR($V1716),"Enter smelter details","RMI"),IF(ISERROR($V1716),"",OFFSET('Smelter Look-up'!$F$4,$V1716-4,0)))</f>
        <v/>
      </c>
      <c r="H1716" s="156" t="str">
        <f ca="1">IF(ISERROR($V1716),"",OFFSET('Smelter Look-up'!$G$4,$V1716-4,0))</f>
        <v/>
      </c>
      <c r="I1716" s="157" t="str">
        <f ca="1">IF(ISERROR($V1716),"",OFFSET('Smelter Look-up'!$H$4,$V1716-4,0))</f>
        <v/>
      </c>
      <c r="J1716" s="157" t="str">
        <f ca="1">IF(ISERROR($V1716),"",OFFSET('Smelter Look-up'!$I$4,$V1716-4,0))</f>
        <v/>
      </c>
      <c r="K1716" s="158"/>
      <c r="L1716" s="158"/>
      <c r="M1716" s="158"/>
      <c r="N1716" s="158"/>
      <c r="O1716" s="158"/>
      <c r="P1716" s="157"/>
      <c r="Q1716" s="159"/>
      <c r="R1716" s="155" t="str">
        <f ca="1">IF(ISERROR($V1716),"",OFFSET('Smelter Look-up'!$C$4,$V1716-4,0)&amp;"")</f>
        <v/>
      </c>
      <c r="S1716" s="160" t="str">
        <f t="array" aca="1" ref="S1716" ca="1">IF(B1716="","",IF(ISERROR(MATCH($E1716,CL,0)),"Unknown",INDIRECT("'C'!$A$"&amp;MATCH($E1716,CL,0)+1)))</f>
        <v/>
      </c>
      <c r="T1716" s="160" t="str">
        <f t="array" aca="1" ref="T1716" ca="1">IF(B1716="","",IF(ISERROR(MATCH($J1716,SorP!$B$1:$B$6226,0)),"",INDIRECT("'SorP'!$A$"&amp;MATCH($S1716&amp;$J1716,SorP!C:C,0))))</f>
        <v/>
      </c>
      <c r="U1716" s="161"/>
      <c r="V1716" s="151" t="e">
        <f>IF(C1716="",NA(),IF(OR(C1716="Smelter not listed",C1716="Smelter not yet identified"),MATCH($B1716&amp;$D1716,'Smelter Look-up'!$J:$J,0),MATCH($B1716&amp;$C1716,'Smelter Look-up'!$J:$J,0)))</f>
        <v>#N/A</v>
      </c>
      <c r="W1716" s="134"/>
      <c r="X1716" s="134">
        <f t="shared" ca="1" si="18"/>
        <v>0</v>
      </c>
      <c r="Y1716" s="134"/>
      <c r="Z1716" s="134"/>
      <c r="AA1716" s="134"/>
      <c r="AB1716" s="162" t="str">
        <f t="shared" si="19"/>
        <v/>
      </c>
      <c r="AC1716" s="134"/>
      <c r="AD1716" s="134"/>
      <c r="AE1716" s="134"/>
      <c r="AF1716" s="134"/>
      <c r="AG1716" s="134"/>
      <c r="AH1716" s="134"/>
    </row>
    <row r="1717" spans="1:34" ht="12" customHeight="1">
      <c r="A1717" s="160"/>
      <c r="B1717" s="155" t="str">
        <f t="array" ref="B1717">IF(LEN(A1717)=0,"",INDEX('Smelter Look-up'!$A:$A,MATCH($A1717,'Smelter Look-up'!$E:$E,0)))</f>
        <v/>
      </c>
      <c r="C1717" s="158" t="str">
        <f t="array" ref="C1717">IF(LEN(A1717)=0,"",INDEX('Smelter Look-up'!$C:$C,MATCH($A1717,'Smelter Look-up'!$E:$E,0)))</f>
        <v/>
      </c>
      <c r="D1717" s="155"/>
      <c r="E1717" s="155" t="str">
        <f ca="1">IF(ISERROR($V1717),"",OFFSET('Smelter Look-up'!$D$4,$V1717-4,0)&amp;"")</f>
        <v/>
      </c>
      <c r="F1717" s="155" t="str">
        <f ca="1">IF(ISERROR($V1717),"",OFFSET('Smelter Look-up'!$E$4,$V1717-4,0))</f>
        <v/>
      </c>
      <c r="G1717" s="155" t="str">
        <f ca="1">IF(C1717=$X$4,IF(ISERROR($V1717),"Enter smelter details","RMI"),IF(ISERROR($V1717),"",OFFSET('Smelter Look-up'!$F$4,$V1717-4,0)))</f>
        <v/>
      </c>
      <c r="H1717" s="156" t="str">
        <f ca="1">IF(ISERROR($V1717),"",OFFSET('Smelter Look-up'!$G$4,$V1717-4,0))</f>
        <v/>
      </c>
      <c r="I1717" s="157" t="str">
        <f ca="1">IF(ISERROR($V1717),"",OFFSET('Smelter Look-up'!$H$4,$V1717-4,0))</f>
        <v/>
      </c>
      <c r="J1717" s="157" t="str">
        <f ca="1">IF(ISERROR($V1717),"",OFFSET('Smelter Look-up'!$I$4,$V1717-4,0))</f>
        <v/>
      </c>
      <c r="K1717" s="158"/>
      <c r="L1717" s="158"/>
      <c r="M1717" s="158"/>
      <c r="N1717" s="158"/>
      <c r="O1717" s="158"/>
      <c r="P1717" s="157"/>
      <c r="Q1717" s="159"/>
      <c r="R1717" s="155" t="str">
        <f ca="1">IF(ISERROR($V1717),"",OFFSET('Smelter Look-up'!$C$4,$V1717-4,0)&amp;"")</f>
        <v/>
      </c>
      <c r="S1717" s="160" t="str">
        <f t="array" aca="1" ref="S1717" ca="1">IF(B1717="","",IF(ISERROR(MATCH($E1717,CL,0)),"Unknown",INDIRECT("'C'!$A$"&amp;MATCH($E1717,CL,0)+1)))</f>
        <v/>
      </c>
      <c r="T1717" s="160" t="str">
        <f t="array" aca="1" ref="T1717" ca="1">IF(B1717="","",IF(ISERROR(MATCH($J1717,SorP!$B$1:$B$6226,0)),"",INDIRECT("'SorP'!$A$"&amp;MATCH($S1717&amp;$J1717,SorP!C:C,0))))</f>
        <v/>
      </c>
      <c r="U1717" s="161"/>
      <c r="V1717" s="151" t="e">
        <f>IF(C1717="",NA(),IF(OR(C1717="Smelter not listed",C1717="Smelter not yet identified"),MATCH($B1717&amp;$D1717,'Smelter Look-up'!$J:$J,0),MATCH($B1717&amp;$C1717,'Smelter Look-up'!$J:$J,0)))</f>
        <v>#N/A</v>
      </c>
      <c r="W1717" s="134"/>
      <c r="X1717" s="134">
        <f t="shared" ca="1" si="18"/>
        <v>0</v>
      </c>
      <c r="Y1717" s="134"/>
      <c r="Z1717" s="134"/>
      <c r="AA1717" s="134"/>
      <c r="AB1717" s="162" t="str">
        <f t="shared" si="19"/>
        <v/>
      </c>
      <c r="AC1717" s="134"/>
      <c r="AD1717" s="134"/>
      <c r="AE1717" s="134"/>
      <c r="AF1717" s="134"/>
      <c r="AG1717" s="134"/>
      <c r="AH1717" s="134"/>
    </row>
    <row r="1718" spans="1:34" ht="12" customHeight="1">
      <c r="A1718" s="160"/>
      <c r="B1718" s="155" t="str">
        <f t="array" ref="B1718">IF(LEN(A1718)=0,"",INDEX('Smelter Look-up'!$A:$A,MATCH($A1718,'Smelter Look-up'!$E:$E,0)))</f>
        <v/>
      </c>
      <c r="C1718" s="158" t="str">
        <f t="array" ref="C1718">IF(LEN(A1718)=0,"",INDEX('Smelter Look-up'!$C:$C,MATCH($A1718,'Smelter Look-up'!$E:$E,0)))</f>
        <v/>
      </c>
      <c r="D1718" s="155"/>
      <c r="E1718" s="155" t="str">
        <f ca="1">IF(ISERROR($V1718),"",OFFSET('Smelter Look-up'!$D$4,$V1718-4,0)&amp;"")</f>
        <v/>
      </c>
      <c r="F1718" s="155" t="str">
        <f ca="1">IF(ISERROR($V1718),"",OFFSET('Smelter Look-up'!$E$4,$V1718-4,0))</f>
        <v/>
      </c>
      <c r="G1718" s="155" t="str">
        <f ca="1">IF(C1718=$X$4,IF(ISERROR($V1718),"Enter smelter details","RMI"),IF(ISERROR($V1718),"",OFFSET('Smelter Look-up'!$F$4,$V1718-4,0)))</f>
        <v/>
      </c>
      <c r="H1718" s="156" t="str">
        <f ca="1">IF(ISERROR($V1718),"",OFFSET('Smelter Look-up'!$G$4,$V1718-4,0))</f>
        <v/>
      </c>
      <c r="I1718" s="157" t="str">
        <f ca="1">IF(ISERROR($V1718),"",OFFSET('Smelter Look-up'!$H$4,$V1718-4,0))</f>
        <v/>
      </c>
      <c r="J1718" s="157" t="str">
        <f ca="1">IF(ISERROR($V1718),"",OFFSET('Smelter Look-up'!$I$4,$V1718-4,0))</f>
        <v/>
      </c>
      <c r="K1718" s="158"/>
      <c r="L1718" s="158"/>
      <c r="M1718" s="158"/>
      <c r="N1718" s="158"/>
      <c r="O1718" s="158"/>
      <c r="P1718" s="157"/>
      <c r="Q1718" s="159"/>
      <c r="R1718" s="155" t="str">
        <f ca="1">IF(ISERROR($V1718),"",OFFSET('Smelter Look-up'!$C$4,$V1718-4,0)&amp;"")</f>
        <v/>
      </c>
      <c r="S1718" s="160" t="str">
        <f t="array" aca="1" ref="S1718" ca="1">IF(B1718="","",IF(ISERROR(MATCH($E1718,CL,0)),"Unknown",INDIRECT("'C'!$A$"&amp;MATCH($E1718,CL,0)+1)))</f>
        <v/>
      </c>
      <c r="T1718" s="160" t="str">
        <f t="array" aca="1" ref="T1718" ca="1">IF(B1718="","",IF(ISERROR(MATCH($J1718,SorP!$B$1:$B$6226,0)),"",INDIRECT("'SorP'!$A$"&amp;MATCH($S1718&amp;$J1718,SorP!C:C,0))))</f>
        <v/>
      </c>
      <c r="U1718" s="161"/>
      <c r="V1718" s="151" t="e">
        <f>IF(C1718="",NA(),IF(OR(C1718="Smelter not listed",C1718="Smelter not yet identified"),MATCH($B1718&amp;$D1718,'Smelter Look-up'!$J:$J,0),MATCH($B1718&amp;$C1718,'Smelter Look-up'!$J:$J,0)))</f>
        <v>#N/A</v>
      </c>
      <c r="W1718" s="134"/>
      <c r="X1718" s="134">
        <f t="shared" ca="1" si="18"/>
        <v>0</v>
      </c>
      <c r="Y1718" s="134"/>
      <c r="Z1718" s="134"/>
      <c r="AA1718" s="134"/>
      <c r="AB1718" s="162" t="str">
        <f t="shared" si="19"/>
        <v/>
      </c>
      <c r="AC1718" s="134"/>
      <c r="AD1718" s="134"/>
      <c r="AE1718" s="134"/>
      <c r="AF1718" s="134"/>
      <c r="AG1718" s="134"/>
      <c r="AH1718" s="134"/>
    </row>
    <row r="1719" spans="1:34" ht="12" customHeight="1">
      <c r="A1719" s="160"/>
      <c r="B1719" s="155" t="str">
        <f t="array" ref="B1719">IF(LEN(A1719)=0,"",INDEX('Smelter Look-up'!$A:$A,MATCH($A1719,'Smelter Look-up'!$E:$E,0)))</f>
        <v/>
      </c>
      <c r="C1719" s="158" t="str">
        <f t="array" ref="C1719">IF(LEN(A1719)=0,"",INDEX('Smelter Look-up'!$C:$C,MATCH($A1719,'Smelter Look-up'!$E:$E,0)))</f>
        <v/>
      </c>
      <c r="D1719" s="155"/>
      <c r="E1719" s="155" t="str">
        <f ca="1">IF(ISERROR($V1719),"",OFFSET('Smelter Look-up'!$D$4,$V1719-4,0)&amp;"")</f>
        <v/>
      </c>
      <c r="F1719" s="155" t="str">
        <f ca="1">IF(ISERROR($V1719),"",OFFSET('Smelter Look-up'!$E$4,$V1719-4,0))</f>
        <v/>
      </c>
      <c r="G1719" s="155" t="str">
        <f ca="1">IF(C1719=$X$4,IF(ISERROR($V1719),"Enter smelter details","RMI"),IF(ISERROR($V1719),"",OFFSET('Smelter Look-up'!$F$4,$V1719-4,0)))</f>
        <v/>
      </c>
      <c r="H1719" s="156" t="str">
        <f ca="1">IF(ISERROR($V1719),"",OFFSET('Smelter Look-up'!$G$4,$V1719-4,0))</f>
        <v/>
      </c>
      <c r="I1719" s="157" t="str">
        <f ca="1">IF(ISERROR($V1719),"",OFFSET('Smelter Look-up'!$H$4,$V1719-4,0))</f>
        <v/>
      </c>
      <c r="J1719" s="157" t="str">
        <f ca="1">IF(ISERROR($V1719),"",OFFSET('Smelter Look-up'!$I$4,$V1719-4,0))</f>
        <v/>
      </c>
      <c r="K1719" s="158"/>
      <c r="L1719" s="158"/>
      <c r="M1719" s="158"/>
      <c r="N1719" s="158"/>
      <c r="O1719" s="158"/>
      <c r="P1719" s="157"/>
      <c r="Q1719" s="159"/>
      <c r="R1719" s="155" t="str">
        <f ca="1">IF(ISERROR($V1719),"",OFFSET('Smelter Look-up'!$C$4,$V1719-4,0)&amp;"")</f>
        <v/>
      </c>
      <c r="S1719" s="160" t="str">
        <f t="array" aca="1" ref="S1719" ca="1">IF(B1719="","",IF(ISERROR(MATCH($E1719,CL,0)),"Unknown",INDIRECT("'C'!$A$"&amp;MATCH($E1719,CL,0)+1)))</f>
        <v/>
      </c>
      <c r="T1719" s="160" t="str">
        <f t="array" aca="1" ref="T1719" ca="1">IF(B1719="","",IF(ISERROR(MATCH($J1719,SorP!$B$1:$B$6226,0)),"",INDIRECT("'SorP'!$A$"&amp;MATCH($S1719&amp;$J1719,SorP!C:C,0))))</f>
        <v/>
      </c>
      <c r="U1719" s="161"/>
      <c r="V1719" s="151" t="e">
        <f>IF(C1719="",NA(),IF(OR(C1719="Smelter not listed",C1719="Smelter not yet identified"),MATCH($B1719&amp;$D1719,'Smelter Look-up'!$J:$J,0),MATCH($B1719&amp;$C1719,'Smelter Look-up'!$J:$J,0)))</f>
        <v>#N/A</v>
      </c>
      <c r="W1719" s="134"/>
      <c r="X1719" s="134">
        <f t="shared" ca="1" si="18"/>
        <v>0</v>
      </c>
      <c r="Y1719" s="134"/>
      <c r="Z1719" s="134"/>
      <c r="AA1719" s="134"/>
      <c r="AB1719" s="162" t="str">
        <f t="shared" si="19"/>
        <v/>
      </c>
      <c r="AC1719" s="134"/>
      <c r="AD1719" s="134"/>
      <c r="AE1719" s="134"/>
      <c r="AF1719" s="134"/>
      <c r="AG1719" s="134"/>
      <c r="AH1719" s="134"/>
    </row>
    <row r="1720" spans="1:34" ht="12" customHeight="1">
      <c r="A1720" s="160"/>
      <c r="B1720" s="155" t="str">
        <f t="array" ref="B1720">IF(LEN(A1720)=0,"",INDEX('Smelter Look-up'!$A:$A,MATCH($A1720,'Smelter Look-up'!$E:$E,0)))</f>
        <v/>
      </c>
      <c r="C1720" s="158" t="str">
        <f t="array" ref="C1720">IF(LEN(A1720)=0,"",INDEX('Smelter Look-up'!$C:$C,MATCH($A1720,'Smelter Look-up'!$E:$E,0)))</f>
        <v/>
      </c>
      <c r="D1720" s="155"/>
      <c r="E1720" s="155" t="str">
        <f ca="1">IF(ISERROR($V1720),"",OFFSET('Smelter Look-up'!$D$4,$V1720-4,0)&amp;"")</f>
        <v/>
      </c>
      <c r="F1720" s="155" t="str">
        <f ca="1">IF(ISERROR($V1720),"",OFFSET('Smelter Look-up'!$E$4,$V1720-4,0))</f>
        <v/>
      </c>
      <c r="G1720" s="155" t="str">
        <f ca="1">IF(C1720=$X$4,IF(ISERROR($V1720),"Enter smelter details","RMI"),IF(ISERROR($V1720),"",OFFSET('Smelter Look-up'!$F$4,$V1720-4,0)))</f>
        <v/>
      </c>
      <c r="H1720" s="156" t="str">
        <f ca="1">IF(ISERROR($V1720),"",OFFSET('Smelter Look-up'!$G$4,$V1720-4,0))</f>
        <v/>
      </c>
      <c r="I1720" s="157" t="str">
        <f ca="1">IF(ISERROR($V1720),"",OFFSET('Smelter Look-up'!$H$4,$V1720-4,0))</f>
        <v/>
      </c>
      <c r="J1720" s="157" t="str">
        <f ca="1">IF(ISERROR($V1720),"",OFFSET('Smelter Look-up'!$I$4,$V1720-4,0))</f>
        <v/>
      </c>
      <c r="K1720" s="158"/>
      <c r="L1720" s="158"/>
      <c r="M1720" s="158"/>
      <c r="N1720" s="158"/>
      <c r="O1720" s="158"/>
      <c r="P1720" s="157"/>
      <c r="Q1720" s="159"/>
      <c r="R1720" s="155" t="str">
        <f ca="1">IF(ISERROR($V1720),"",OFFSET('Smelter Look-up'!$C$4,$V1720-4,0)&amp;"")</f>
        <v/>
      </c>
      <c r="S1720" s="160" t="str">
        <f t="array" aca="1" ref="S1720" ca="1">IF(B1720="","",IF(ISERROR(MATCH($E1720,CL,0)),"Unknown",INDIRECT("'C'!$A$"&amp;MATCH($E1720,CL,0)+1)))</f>
        <v/>
      </c>
      <c r="T1720" s="160" t="str">
        <f t="array" aca="1" ref="T1720" ca="1">IF(B1720="","",IF(ISERROR(MATCH($J1720,SorP!$B$1:$B$6226,0)),"",INDIRECT("'SorP'!$A$"&amp;MATCH($S1720&amp;$J1720,SorP!C:C,0))))</f>
        <v/>
      </c>
      <c r="U1720" s="161"/>
      <c r="V1720" s="151" t="e">
        <f>IF(C1720="",NA(),IF(OR(C1720="Smelter not listed",C1720="Smelter not yet identified"),MATCH($B1720&amp;$D1720,'Smelter Look-up'!$J:$J,0),MATCH($B1720&amp;$C1720,'Smelter Look-up'!$J:$J,0)))</f>
        <v>#N/A</v>
      </c>
      <c r="W1720" s="134"/>
      <c r="X1720" s="134">
        <f t="shared" ca="1" si="18"/>
        <v>0</v>
      </c>
      <c r="Y1720" s="134"/>
      <c r="Z1720" s="134"/>
      <c r="AA1720" s="134"/>
      <c r="AB1720" s="162" t="str">
        <f t="shared" si="19"/>
        <v/>
      </c>
      <c r="AC1720" s="134"/>
      <c r="AD1720" s="134"/>
      <c r="AE1720" s="134"/>
      <c r="AF1720" s="134"/>
      <c r="AG1720" s="134"/>
      <c r="AH1720" s="134"/>
    </row>
    <row r="1721" spans="1:34" ht="12" customHeight="1">
      <c r="A1721" s="160"/>
      <c r="B1721" s="155" t="str">
        <f t="array" ref="B1721">IF(LEN(A1721)=0,"",INDEX('Smelter Look-up'!$A:$A,MATCH($A1721,'Smelter Look-up'!$E:$E,0)))</f>
        <v/>
      </c>
      <c r="C1721" s="158" t="str">
        <f t="array" ref="C1721">IF(LEN(A1721)=0,"",INDEX('Smelter Look-up'!$C:$C,MATCH($A1721,'Smelter Look-up'!$E:$E,0)))</f>
        <v/>
      </c>
      <c r="D1721" s="155"/>
      <c r="E1721" s="155" t="str">
        <f ca="1">IF(ISERROR($V1721),"",OFFSET('Smelter Look-up'!$D$4,$V1721-4,0)&amp;"")</f>
        <v/>
      </c>
      <c r="F1721" s="155" t="str">
        <f ca="1">IF(ISERROR($V1721),"",OFFSET('Smelter Look-up'!$E$4,$V1721-4,0))</f>
        <v/>
      </c>
      <c r="G1721" s="155" t="str">
        <f ca="1">IF(C1721=$X$4,IF(ISERROR($V1721),"Enter smelter details","RMI"),IF(ISERROR($V1721),"",OFFSET('Smelter Look-up'!$F$4,$V1721-4,0)))</f>
        <v/>
      </c>
      <c r="H1721" s="156" t="str">
        <f ca="1">IF(ISERROR($V1721),"",OFFSET('Smelter Look-up'!$G$4,$V1721-4,0))</f>
        <v/>
      </c>
      <c r="I1721" s="157" t="str">
        <f ca="1">IF(ISERROR($V1721),"",OFFSET('Smelter Look-up'!$H$4,$V1721-4,0))</f>
        <v/>
      </c>
      <c r="J1721" s="157" t="str">
        <f ca="1">IF(ISERROR($V1721),"",OFFSET('Smelter Look-up'!$I$4,$V1721-4,0))</f>
        <v/>
      </c>
      <c r="K1721" s="158"/>
      <c r="L1721" s="158"/>
      <c r="M1721" s="158"/>
      <c r="N1721" s="158"/>
      <c r="O1721" s="158"/>
      <c r="P1721" s="157"/>
      <c r="Q1721" s="159"/>
      <c r="R1721" s="155" t="str">
        <f ca="1">IF(ISERROR($V1721),"",OFFSET('Smelter Look-up'!$C$4,$V1721-4,0)&amp;"")</f>
        <v/>
      </c>
      <c r="S1721" s="160" t="str">
        <f t="array" aca="1" ref="S1721" ca="1">IF(B1721="","",IF(ISERROR(MATCH($E1721,CL,0)),"Unknown",INDIRECT("'C'!$A$"&amp;MATCH($E1721,CL,0)+1)))</f>
        <v/>
      </c>
      <c r="T1721" s="160" t="str">
        <f t="array" aca="1" ref="T1721" ca="1">IF(B1721="","",IF(ISERROR(MATCH($J1721,SorP!$B$1:$B$6226,0)),"",INDIRECT("'SorP'!$A$"&amp;MATCH($S1721&amp;$J1721,SorP!C:C,0))))</f>
        <v/>
      </c>
      <c r="U1721" s="161"/>
      <c r="V1721" s="151" t="e">
        <f>IF(C1721="",NA(),IF(OR(C1721="Smelter not listed",C1721="Smelter not yet identified"),MATCH($B1721&amp;$D1721,'Smelter Look-up'!$J:$J,0),MATCH($B1721&amp;$C1721,'Smelter Look-up'!$J:$J,0)))</f>
        <v>#N/A</v>
      </c>
      <c r="W1721" s="134"/>
      <c r="X1721" s="134">
        <f t="shared" ca="1" si="18"/>
        <v>0</v>
      </c>
      <c r="Y1721" s="134"/>
      <c r="Z1721" s="134"/>
      <c r="AA1721" s="134"/>
      <c r="AB1721" s="162" t="str">
        <f t="shared" si="19"/>
        <v/>
      </c>
      <c r="AC1721" s="134"/>
      <c r="AD1721" s="134"/>
      <c r="AE1721" s="134"/>
      <c r="AF1721" s="134"/>
      <c r="AG1721" s="134"/>
      <c r="AH1721" s="134"/>
    </row>
    <row r="1722" spans="1:34" ht="12" customHeight="1">
      <c r="A1722" s="160"/>
      <c r="B1722" s="155" t="str">
        <f t="array" ref="B1722">IF(LEN(A1722)=0,"",INDEX('Smelter Look-up'!$A:$A,MATCH($A1722,'Smelter Look-up'!$E:$E,0)))</f>
        <v/>
      </c>
      <c r="C1722" s="158" t="str">
        <f t="array" ref="C1722">IF(LEN(A1722)=0,"",INDEX('Smelter Look-up'!$C:$C,MATCH($A1722,'Smelter Look-up'!$E:$E,0)))</f>
        <v/>
      </c>
      <c r="D1722" s="155"/>
      <c r="E1722" s="155" t="str">
        <f ca="1">IF(ISERROR($V1722),"",OFFSET('Smelter Look-up'!$D$4,$V1722-4,0)&amp;"")</f>
        <v/>
      </c>
      <c r="F1722" s="155" t="str">
        <f ca="1">IF(ISERROR($V1722),"",OFFSET('Smelter Look-up'!$E$4,$V1722-4,0))</f>
        <v/>
      </c>
      <c r="G1722" s="155" t="str">
        <f ca="1">IF(C1722=$X$4,IF(ISERROR($V1722),"Enter smelter details","RMI"),IF(ISERROR($V1722),"",OFFSET('Smelter Look-up'!$F$4,$V1722-4,0)))</f>
        <v/>
      </c>
      <c r="H1722" s="156" t="str">
        <f ca="1">IF(ISERROR($V1722),"",OFFSET('Smelter Look-up'!$G$4,$V1722-4,0))</f>
        <v/>
      </c>
      <c r="I1722" s="157" t="str">
        <f ca="1">IF(ISERROR($V1722),"",OFFSET('Smelter Look-up'!$H$4,$V1722-4,0))</f>
        <v/>
      </c>
      <c r="J1722" s="157" t="str">
        <f ca="1">IF(ISERROR($V1722),"",OFFSET('Smelter Look-up'!$I$4,$V1722-4,0))</f>
        <v/>
      </c>
      <c r="K1722" s="158"/>
      <c r="L1722" s="158"/>
      <c r="M1722" s="158"/>
      <c r="N1722" s="158"/>
      <c r="O1722" s="158"/>
      <c r="P1722" s="157"/>
      <c r="Q1722" s="159"/>
      <c r="R1722" s="155" t="str">
        <f ca="1">IF(ISERROR($V1722),"",OFFSET('Smelter Look-up'!$C$4,$V1722-4,0)&amp;"")</f>
        <v/>
      </c>
      <c r="S1722" s="160" t="str">
        <f t="array" aca="1" ref="S1722" ca="1">IF(B1722="","",IF(ISERROR(MATCH($E1722,CL,0)),"Unknown",INDIRECT("'C'!$A$"&amp;MATCH($E1722,CL,0)+1)))</f>
        <v/>
      </c>
      <c r="T1722" s="160" t="str">
        <f t="array" aca="1" ref="T1722" ca="1">IF(B1722="","",IF(ISERROR(MATCH($J1722,SorP!$B$1:$B$6226,0)),"",INDIRECT("'SorP'!$A$"&amp;MATCH($S1722&amp;$J1722,SorP!C:C,0))))</f>
        <v/>
      </c>
      <c r="U1722" s="161"/>
      <c r="V1722" s="151" t="e">
        <f>IF(C1722="",NA(),IF(OR(C1722="Smelter not listed",C1722="Smelter not yet identified"),MATCH($B1722&amp;$D1722,'Smelter Look-up'!$J:$J,0),MATCH($B1722&amp;$C1722,'Smelter Look-up'!$J:$J,0)))</f>
        <v>#N/A</v>
      </c>
      <c r="W1722" s="134"/>
      <c r="X1722" s="134">
        <f t="shared" ca="1" si="18"/>
        <v>0</v>
      </c>
      <c r="Y1722" s="134"/>
      <c r="Z1722" s="134"/>
      <c r="AA1722" s="134"/>
      <c r="AB1722" s="162" t="str">
        <f t="shared" si="19"/>
        <v/>
      </c>
      <c r="AC1722" s="134"/>
      <c r="AD1722" s="134"/>
      <c r="AE1722" s="134"/>
      <c r="AF1722" s="134"/>
      <c r="AG1722" s="134"/>
      <c r="AH1722" s="134"/>
    </row>
    <row r="1723" spans="1:34" ht="12" customHeight="1">
      <c r="A1723" s="160"/>
      <c r="B1723" s="155" t="str">
        <f t="array" ref="B1723">IF(LEN(A1723)=0,"",INDEX('Smelter Look-up'!$A:$A,MATCH($A1723,'Smelter Look-up'!$E:$E,0)))</f>
        <v/>
      </c>
      <c r="C1723" s="158" t="str">
        <f t="array" ref="C1723">IF(LEN(A1723)=0,"",INDEX('Smelter Look-up'!$C:$C,MATCH($A1723,'Smelter Look-up'!$E:$E,0)))</f>
        <v/>
      </c>
      <c r="D1723" s="155"/>
      <c r="E1723" s="155" t="str">
        <f ca="1">IF(ISERROR($V1723),"",OFFSET('Smelter Look-up'!$D$4,$V1723-4,0)&amp;"")</f>
        <v/>
      </c>
      <c r="F1723" s="155" t="str">
        <f ca="1">IF(ISERROR($V1723),"",OFFSET('Smelter Look-up'!$E$4,$V1723-4,0))</f>
        <v/>
      </c>
      <c r="G1723" s="155" t="str">
        <f ca="1">IF(C1723=$X$4,IF(ISERROR($V1723),"Enter smelter details","RMI"),IF(ISERROR($V1723),"",OFFSET('Smelter Look-up'!$F$4,$V1723-4,0)))</f>
        <v/>
      </c>
      <c r="H1723" s="156" t="str">
        <f ca="1">IF(ISERROR($V1723),"",OFFSET('Smelter Look-up'!$G$4,$V1723-4,0))</f>
        <v/>
      </c>
      <c r="I1723" s="157" t="str">
        <f ca="1">IF(ISERROR($V1723),"",OFFSET('Smelter Look-up'!$H$4,$V1723-4,0))</f>
        <v/>
      </c>
      <c r="J1723" s="157" t="str">
        <f ca="1">IF(ISERROR($V1723),"",OFFSET('Smelter Look-up'!$I$4,$V1723-4,0))</f>
        <v/>
      </c>
      <c r="K1723" s="158"/>
      <c r="L1723" s="158"/>
      <c r="M1723" s="158"/>
      <c r="N1723" s="158"/>
      <c r="O1723" s="158"/>
      <c r="P1723" s="157"/>
      <c r="Q1723" s="159"/>
      <c r="R1723" s="155" t="str">
        <f ca="1">IF(ISERROR($V1723),"",OFFSET('Smelter Look-up'!$C$4,$V1723-4,0)&amp;"")</f>
        <v/>
      </c>
      <c r="S1723" s="160" t="str">
        <f t="array" aca="1" ref="S1723" ca="1">IF(B1723="","",IF(ISERROR(MATCH($E1723,CL,0)),"Unknown",INDIRECT("'C'!$A$"&amp;MATCH($E1723,CL,0)+1)))</f>
        <v/>
      </c>
      <c r="T1723" s="160" t="str">
        <f t="array" aca="1" ref="T1723" ca="1">IF(B1723="","",IF(ISERROR(MATCH($J1723,SorP!$B$1:$B$6226,0)),"",INDIRECT("'SorP'!$A$"&amp;MATCH($S1723&amp;$J1723,SorP!C:C,0))))</f>
        <v/>
      </c>
      <c r="U1723" s="161"/>
      <c r="V1723" s="151" t="e">
        <f>IF(C1723="",NA(),IF(OR(C1723="Smelter not listed",C1723="Smelter not yet identified"),MATCH($B1723&amp;$D1723,'Smelter Look-up'!$J:$J,0),MATCH($B1723&amp;$C1723,'Smelter Look-up'!$J:$J,0)))</f>
        <v>#N/A</v>
      </c>
      <c r="W1723" s="134"/>
      <c r="X1723" s="134">
        <f t="shared" ca="1" si="18"/>
        <v>0</v>
      </c>
      <c r="Y1723" s="134"/>
      <c r="Z1723" s="134"/>
      <c r="AA1723" s="134"/>
      <c r="AB1723" s="162" t="str">
        <f t="shared" si="19"/>
        <v/>
      </c>
      <c r="AC1723" s="134"/>
      <c r="AD1723" s="134"/>
      <c r="AE1723" s="134"/>
      <c r="AF1723" s="134"/>
      <c r="AG1723" s="134"/>
      <c r="AH1723" s="134"/>
    </row>
    <row r="1724" spans="1:34" ht="12" customHeight="1">
      <c r="A1724" s="160"/>
      <c r="B1724" s="155" t="str">
        <f t="array" ref="B1724">IF(LEN(A1724)=0,"",INDEX('Smelter Look-up'!$A:$A,MATCH($A1724,'Smelter Look-up'!$E:$E,0)))</f>
        <v/>
      </c>
      <c r="C1724" s="158" t="str">
        <f t="array" ref="C1724">IF(LEN(A1724)=0,"",INDEX('Smelter Look-up'!$C:$C,MATCH($A1724,'Smelter Look-up'!$E:$E,0)))</f>
        <v/>
      </c>
      <c r="D1724" s="155"/>
      <c r="E1724" s="155" t="str">
        <f ca="1">IF(ISERROR($V1724),"",OFFSET('Smelter Look-up'!$D$4,$V1724-4,0)&amp;"")</f>
        <v/>
      </c>
      <c r="F1724" s="155" t="str">
        <f ca="1">IF(ISERROR($V1724),"",OFFSET('Smelter Look-up'!$E$4,$V1724-4,0))</f>
        <v/>
      </c>
      <c r="G1724" s="155" t="str">
        <f ca="1">IF(C1724=$X$4,IF(ISERROR($V1724),"Enter smelter details","RMI"),IF(ISERROR($V1724),"",OFFSET('Smelter Look-up'!$F$4,$V1724-4,0)))</f>
        <v/>
      </c>
      <c r="H1724" s="156" t="str">
        <f ca="1">IF(ISERROR($V1724),"",OFFSET('Smelter Look-up'!$G$4,$V1724-4,0))</f>
        <v/>
      </c>
      <c r="I1724" s="157" t="str">
        <f ca="1">IF(ISERROR($V1724),"",OFFSET('Smelter Look-up'!$H$4,$V1724-4,0))</f>
        <v/>
      </c>
      <c r="J1724" s="157" t="str">
        <f ca="1">IF(ISERROR($V1724),"",OFFSET('Smelter Look-up'!$I$4,$V1724-4,0))</f>
        <v/>
      </c>
      <c r="K1724" s="158"/>
      <c r="L1724" s="158"/>
      <c r="M1724" s="158"/>
      <c r="N1724" s="158"/>
      <c r="O1724" s="158"/>
      <c r="P1724" s="157"/>
      <c r="Q1724" s="159"/>
      <c r="R1724" s="155" t="str">
        <f ca="1">IF(ISERROR($V1724),"",OFFSET('Smelter Look-up'!$C$4,$V1724-4,0)&amp;"")</f>
        <v/>
      </c>
      <c r="S1724" s="160" t="str">
        <f t="array" aca="1" ref="S1724" ca="1">IF(B1724="","",IF(ISERROR(MATCH($E1724,CL,0)),"Unknown",INDIRECT("'C'!$A$"&amp;MATCH($E1724,CL,0)+1)))</f>
        <v/>
      </c>
      <c r="T1724" s="160" t="str">
        <f t="array" aca="1" ref="T1724" ca="1">IF(B1724="","",IF(ISERROR(MATCH($J1724,SorP!$B$1:$B$6226,0)),"",INDIRECT("'SorP'!$A$"&amp;MATCH($S1724&amp;$J1724,SorP!C:C,0))))</f>
        <v/>
      </c>
      <c r="U1724" s="161"/>
      <c r="V1724" s="151" t="e">
        <f>IF(C1724="",NA(),IF(OR(C1724="Smelter not listed",C1724="Smelter not yet identified"),MATCH($B1724&amp;$D1724,'Smelter Look-up'!$J:$J,0),MATCH($B1724&amp;$C1724,'Smelter Look-up'!$J:$J,0)))</f>
        <v>#N/A</v>
      </c>
      <c r="W1724" s="134"/>
      <c r="X1724" s="134">
        <f t="shared" ca="1" si="18"/>
        <v>0</v>
      </c>
      <c r="Y1724" s="134"/>
      <c r="Z1724" s="134"/>
      <c r="AA1724" s="134"/>
      <c r="AB1724" s="162" t="str">
        <f t="shared" si="19"/>
        <v/>
      </c>
      <c r="AC1724" s="134"/>
      <c r="AD1724" s="134"/>
      <c r="AE1724" s="134"/>
      <c r="AF1724" s="134"/>
      <c r="AG1724" s="134"/>
      <c r="AH1724" s="134"/>
    </row>
    <row r="1725" spans="1:34" ht="12" customHeight="1">
      <c r="A1725" s="160"/>
      <c r="B1725" s="155" t="str">
        <f t="array" ref="B1725">IF(LEN(A1725)=0,"",INDEX('Smelter Look-up'!$A:$A,MATCH($A1725,'Smelter Look-up'!$E:$E,0)))</f>
        <v/>
      </c>
      <c r="C1725" s="158" t="str">
        <f t="array" ref="C1725">IF(LEN(A1725)=0,"",INDEX('Smelter Look-up'!$C:$C,MATCH($A1725,'Smelter Look-up'!$E:$E,0)))</f>
        <v/>
      </c>
      <c r="D1725" s="155"/>
      <c r="E1725" s="155" t="str">
        <f ca="1">IF(ISERROR($V1725),"",OFFSET('Smelter Look-up'!$D$4,$V1725-4,0)&amp;"")</f>
        <v/>
      </c>
      <c r="F1725" s="155" t="str">
        <f ca="1">IF(ISERROR($V1725),"",OFFSET('Smelter Look-up'!$E$4,$V1725-4,0))</f>
        <v/>
      </c>
      <c r="G1725" s="155" t="str">
        <f ca="1">IF(C1725=$X$4,IF(ISERROR($V1725),"Enter smelter details","RMI"),IF(ISERROR($V1725),"",OFFSET('Smelter Look-up'!$F$4,$V1725-4,0)))</f>
        <v/>
      </c>
      <c r="H1725" s="156" t="str">
        <f ca="1">IF(ISERROR($V1725),"",OFFSET('Smelter Look-up'!$G$4,$V1725-4,0))</f>
        <v/>
      </c>
      <c r="I1725" s="157" t="str">
        <f ca="1">IF(ISERROR($V1725),"",OFFSET('Smelter Look-up'!$H$4,$V1725-4,0))</f>
        <v/>
      </c>
      <c r="J1725" s="157" t="str">
        <f ca="1">IF(ISERROR($V1725),"",OFFSET('Smelter Look-up'!$I$4,$V1725-4,0))</f>
        <v/>
      </c>
      <c r="K1725" s="158"/>
      <c r="L1725" s="158"/>
      <c r="M1725" s="158"/>
      <c r="N1725" s="158"/>
      <c r="O1725" s="158"/>
      <c r="P1725" s="157"/>
      <c r="Q1725" s="159"/>
      <c r="R1725" s="155" t="str">
        <f ca="1">IF(ISERROR($V1725),"",OFFSET('Smelter Look-up'!$C$4,$V1725-4,0)&amp;"")</f>
        <v/>
      </c>
      <c r="S1725" s="160" t="str">
        <f t="array" aca="1" ref="S1725" ca="1">IF(B1725="","",IF(ISERROR(MATCH($E1725,CL,0)),"Unknown",INDIRECT("'C'!$A$"&amp;MATCH($E1725,CL,0)+1)))</f>
        <v/>
      </c>
      <c r="T1725" s="160" t="str">
        <f t="array" aca="1" ref="T1725" ca="1">IF(B1725="","",IF(ISERROR(MATCH($J1725,SorP!$B$1:$B$6226,0)),"",INDIRECT("'SorP'!$A$"&amp;MATCH($S1725&amp;$J1725,SorP!C:C,0))))</f>
        <v/>
      </c>
      <c r="U1725" s="161"/>
      <c r="V1725" s="151" t="e">
        <f>IF(C1725="",NA(),IF(OR(C1725="Smelter not listed",C1725="Smelter not yet identified"),MATCH($B1725&amp;$D1725,'Smelter Look-up'!$J:$J,0),MATCH($B1725&amp;$C1725,'Smelter Look-up'!$J:$J,0)))</f>
        <v>#N/A</v>
      </c>
      <c r="W1725" s="134"/>
      <c r="X1725" s="134">
        <f t="shared" ca="1" si="18"/>
        <v>0</v>
      </c>
      <c r="Y1725" s="134"/>
      <c r="Z1725" s="134"/>
      <c r="AA1725" s="134"/>
      <c r="AB1725" s="162" t="str">
        <f t="shared" si="19"/>
        <v/>
      </c>
      <c r="AC1725" s="134"/>
      <c r="AD1725" s="134"/>
      <c r="AE1725" s="134"/>
      <c r="AF1725" s="134"/>
      <c r="AG1725" s="134"/>
      <c r="AH1725" s="134"/>
    </row>
    <row r="1726" spans="1:34" ht="12" customHeight="1">
      <c r="A1726" s="160"/>
      <c r="B1726" s="155" t="str">
        <f t="array" ref="B1726">IF(LEN(A1726)=0,"",INDEX('Smelter Look-up'!$A:$A,MATCH($A1726,'Smelter Look-up'!$E:$E,0)))</f>
        <v/>
      </c>
      <c r="C1726" s="158" t="str">
        <f t="array" ref="C1726">IF(LEN(A1726)=0,"",INDEX('Smelter Look-up'!$C:$C,MATCH($A1726,'Smelter Look-up'!$E:$E,0)))</f>
        <v/>
      </c>
      <c r="D1726" s="155"/>
      <c r="E1726" s="155" t="str">
        <f ca="1">IF(ISERROR($V1726),"",OFFSET('Smelter Look-up'!$D$4,$V1726-4,0)&amp;"")</f>
        <v/>
      </c>
      <c r="F1726" s="155" t="str">
        <f ca="1">IF(ISERROR($V1726),"",OFFSET('Smelter Look-up'!$E$4,$V1726-4,0))</f>
        <v/>
      </c>
      <c r="G1726" s="155" t="str">
        <f ca="1">IF(C1726=$X$4,IF(ISERROR($V1726),"Enter smelter details","RMI"),IF(ISERROR($V1726),"",OFFSET('Smelter Look-up'!$F$4,$V1726-4,0)))</f>
        <v/>
      </c>
      <c r="H1726" s="156" t="str">
        <f ca="1">IF(ISERROR($V1726),"",OFFSET('Smelter Look-up'!$G$4,$V1726-4,0))</f>
        <v/>
      </c>
      <c r="I1726" s="157" t="str">
        <f ca="1">IF(ISERROR($V1726),"",OFFSET('Smelter Look-up'!$H$4,$V1726-4,0))</f>
        <v/>
      </c>
      <c r="J1726" s="157" t="str">
        <f ca="1">IF(ISERROR($V1726),"",OFFSET('Smelter Look-up'!$I$4,$V1726-4,0))</f>
        <v/>
      </c>
      <c r="K1726" s="158"/>
      <c r="L1726" s="158"/>
      <c r="M1726" s="158"/>
      <c r="N1726" s="158"/>
      <c r="O1726" s="158"/>
      <c r="P1726" s="157"/>
      <c r="Q1726" s="159"/>
      <c r="R1726" s="155" t="str">
        <f ca="1">IF(ISERROR($V1726),"",OFFSET('Smelter Look-up'!$C$4,$V1726-4,0)&amp;"")</f>
        <v/>
      </c>
      <c r="S1726" s="160" t="str">
        <f t="array" aca="1" ref="S1726" ca="1">IF(B1726="","",IF(ISERROR(MATCH($E1726,CL,0)),"Unknown",INDIRECT("'C'!$A$"&amp;MATCH($E1726,CL,0)+1)))</f>
        <v/>
      </c>
      <c r="T1726" s="160" t="str">
        <f t="array" aca="1" ref="T1726" ca="1">IF(B1726="","",IF(ISERROR(MATCH($J1726,SorP!$B$1:$B$6226,0)),"",INDIRECT("'SorP'!$A$"&amp;MATCH($S1726&amp;$J1726,SorP!C:C,0))))</f>
        <v/>
      </c>
      <c r="U1726" s="161"/>
      <c r="V1726" s="151" t="e">
        <f>IF(C1726="",NA(),IF(OR(C1726="Smelter not listed",C1726="Smelter not yet identified"),MATCH($B1726&amp;$D1726,'Smelter Look-up'!$J:$J,0),MATCH($B1726&amp;$C1726,'Smelter Look-up'!$J:$J,0)))</f>
        <v>#N/A</v>
      </c>
      <c r="W1726" s="134"/>
      <c r="X1726" s="134">
        <f t="shared" ca="1" si="18"/>
        <v>0</v>
      </c>
      <c r="Y1726" s="134"/>
      <c r="Z1726" s="134"/>
      <c r="AA1726" s="134"/>
      <c r="AB1726" s="162" t="str">
        <f t="shared" si="19"/>
        <v/>
      </c>
      <c r="AC1726" s="134"/>
      <c r="AD1726" s="134"/>
      <c r="AE1726" s="134"/>
      <c r="AF1726" s="134"/>
      <c r="AG1726" s="134"/>
      <c r="AH1726" s="134"/>
    </row>
    <row r="1727" spans="1:34" ht="12" customHeight="1">
      <c r="A1727" s="160"/>
      <c r="B1727" s="155" t="str">
        <f t="array" ref="B1727">IF(LEN(A1727)=0,"",INDEX('Smelter Look-up'!$A:$A,MATCH($A1727,'Smelter Look-up'!$E:$E,0)))</f>
        <v/>
      </c>
      <c r="C1727" s="158" t="str">
        <f t="array" ref="C1727">IF(LEN(A1727)=0,"",INDEX('Smelter Look-up'!$C:$C,MATCH($A1727,'Smelter Look-up'!$E:$E,0)))</f>
        <v/>
      </c>
      <c r="D1727" s="155"/>
      <c r="E1727" s="155" t="str">
        <f ca="1">IF(ISERROR($V1727),"",OFFSET('Smelter Look-up'!$D$4,$V1727-4,0)&amp;"")</f>
        <v/>
      </c>
      <c r="F1727" s="155" t="str">
        <f ca="1">IF(ISERROR($V1727),"",OFFSET('Smelter Look-up'!$E$4,$V1727-4,0))</f>
        <v/>
      </c>
      <c r="G1727" s="155" t="str">
        <f ca="1">IF(C1727=$X$4,IF(ISERROR($V1727),"Enter smelter details","RMI"),IF(ISERROR($V1727),"",OFFSET('Smelter Look-up'!$F$4,$V1727-4,0)))</f>
        <v/>
      </c>
      <c r="H1727" s="156" t="str">
        <f ca="1">IF(ISERROR($V1727),"",OFFSET('Smelter Look-up'!$G$4,$V1727-4,0))</f>
        <v/>
      </c>
      <c r="I1727" s="157" t="str">
        <f ca="1">IF(ISERROR($V1727),"",OFFSET('Smelter Look-up'!$H$4,$V1727-4,0))</f>
        <v/>
      </c>
      <c r="J1727" s="157" t="str">
        <f ca="1">IF(ISERROR($V1727),"",OFFSET('Smelter Look-up'!$I$4,$V1727-4,0))</f>
        <v/>
      </c>
      <c r="K1727" s="158"/>
      <c r="L1727" s="158"/>
      <c r="M1727" s="158"/>
      <c r="N1727" s="158"/>
      <c r="O1727" s="158"/>
      <c r="P1727" s="157"/>
      <c r="Q1727" s="159"/>
      <c r="R1727" s="155" t="str">
        <f ca="1">IF(ISERROR($V1727),"",OFFSET('Smelter Look-up'!$C$4,$V1727-4,0)&amp;"")</f>
        <v/>
      </c>
      <c r="S1727" s="160" t="str">
        <f t="array" aca="1" ref="S1727" ca="1">IF(B1727="","",IF(ISERROR(MATCH($E1727,CL,0)),"Unknown",INDIRECT("'C'!$A$"&amp;MATCH($E1727,CL,0)+1)))</f>
        <v/>
      </c>
      <c r="T1727" s="160" t="str">
        <f t="array" aca="1" ref="T1727" ca="1">IF(B1727="","",IF(ISERROR(MATCH($J1727,SorP!$B$1:$B$6226,0)),"",INDIRECT("'SorP'!$A$"&amp;MATCH($S1727&amp;$J1727,SorP!C:C,0))))</f>
        <v/>
      </c>
      <c r="U1727" s="161"/>
      <c r="V1727" s="151" t="e">
        <f>IF(C1727="",NA(),IF(OR(C1727="Smelter not listed",C1727="Smelter not yet identified"),MATCH($B1727&amp;$D1727,'Smelter Look-up'!$J:$J,0),MATCH($B1727&amp;$C1727,'Smelter Look-up'!$J:$J,0)))</f>
        <v>#N/A</v>
      </c>
      <c r="W1727" s="134"/>
      <c r="X1727" s="134">
        <f t="shared" ca="1" si="18"/>
        <v>0</v>
      </c>
      <c r="Y1727" s="134"/>
      <c r="Z1727" s="134"/>
      <c r="AA1727" s="134"/>
      <c r="AB1727" s="162" t="str">
        <f t="shared" si="19"/>
        <v/>
      </c>
      <c r="AC1727" s="134"/>
      <c r="AD1727" s="134"/>
      <c r="AE1727" s="134"/>
      <c r="AF1727" s="134"/>
      <c r="AG1727" s="134"/>
      <c r="AH1727" s="134"/>
    </row>
    <row r="1728" spans="1:34" ht="12" customHeight="1">
      <c r="A1728" s="160"/>
      <c r="B1728" s="155" t="str">
        <f t="array" ref="B1728">IF(LEN(A1728)=0,"",INDEX('Smelter Look-up'!$A:$A,MATCH($A1728,'Smelter Look-up'!$E:$E,0)))</f>
        <v/>
      </c>
      <c r="C1728" s="158" t="str">
        <f t="array" ref="C1728">IF(LEN(A1728)=0,"",INDEX('Smelter Look-up'!$C:$C,MATCH($A1728,'Smelter Look-up'!$E:$E,0)))</f>
        <v/>
      </c>
      <c r="D1728" s="155"/>
      <c r="E1728" s="155" t="str">
        <f ca="1">IF(ISERROR($V1728),"",OFFSET('Smelter Look-up'!$D$4,$V1728-4,0)&amp;"")</f>
        <v/>
      </c>
      <c r="F1728" s="155" t="str">
        <f ca="1">IF(ISERROR($V1728),"",OFFSET('Smelter Look-up'!$E$4,$V1728-4,0))</f>
        <v/>
      </c>
      <c r="G1728" s="155" t="str">
        <f ca="1">IF(C1728=$X$4,IF(ISERROR($V1728),"Enter smelter details","RMI"),IF(ISERROR($V1728),"",OFFSET('Smelter Look-up'!$F$4,$V1728-4,0)))</f>
        <v/>
      </c>
      <c r="H1728" s="156" t="str">
        <f ca="1">IF(ISERROR($V1728),"",OFFSET('Smelter Look-up'!$G$4,$V1728-4,0))</f>
        <v/>
      </c>
      <c r="I1728" s="157" t="str">
        <f ca="1">IF(ISERROR($V1728),"",OFFSET('Smelter Look-up'!$H$4,$V1728-4,0))</f>
        <v/>
      </c>
      <c r="J1728" s="157" t="str">
        <f ca="1">IF(ISERROR($V1728),"",OFFSET('Smelter Look-up'!$I$4,$V1728-4,0))</f>
        <v/>
      </c>
      <c r="K1728" s="158"/>
      <c r="L1728" s="158"/>
      <c r="M1728" s="158"/>
      <c r="N1728" s="158"/>
      <c r="O1728" s="158"/>
      <c r="P1728" s="157"/>
      <c r="Q1728" s="159"/>
      <c r="R1728" s="155" t="str">
        <f ca="1">IF(ISERROR($V1728),"",OFFSET('Smelter Look-up'!$C$4,$V1728-4,0)&amp;"")</f>
        <v/>
      </c>
      <c r="S1728" s="160" t="str">
        <f t="array" aca="1" ref="S1728" ca="1">IF(B1728="","",IF(ISERROR(MATCH($E1728,CL,0)),"Unknown",INDIRECT("'C'!$A$"&amp;MATCH($E1728,CL,0)+1)))</f>
        <v/>
      </c>
      <c r="T1728" s="160" t="str">
        <f t="array" aca="1" ref="T1728" ca="1">IF(B1728="","",IF(ISERROR(MATCH($J1728,SorP!$B$1:$B$6226,0)),"",INDIRECT("'SorP'!$A$"&amp;MATCH($S1728&amp;$J1728,SorP!C:C,0))))</f>
        <v/>
      </c>
      <c r="U1728" s="161"/>
      <c r="V1728" s="151" t="e">
        <f>IF(C1728="",NA(),IF(OR(C1728="Smelter not listed",C1728="Smelter not yet identified"),MATCH($B1728&amp;$D1728,'Smelter Look-up'!$J:$J,0),MATCH($B1728&amp;$C1728,'Smelter Look-up'!$J:$J,0)))</f>
        <v>#N/A</v>
      </c>
      <c r="W1728" s="134"/>
      <c r="X1728" s="134">
        <f t="shared" ca="1" si="18"/>
        <v>0</v>
      </c>
      <c r="Y1728" s="134"/>
      <c r="Z1728" s="134"/>
      <c r="AA1728" s="134"/>
      <c r="AB1728" s="162" t="str">
        <f t="shared" si="19"/>
        <v/>
      </c>
      <c r="AC1728" s="134"/>
      <c r="AD1728" s="134"/>
      <c r="AE1728" s="134"/>
      <c r="AF1728" s="134"/>
      <c r="AG1728" s="134"/>
      <c r="AH1728" s="134"/>
    </row>
    <row r="1729" spans="1:34" ht="12" customHeight="1">
      <c r="A1729" s="160"/>
      <c r="B1729" s="155" t="str">
        <f t="array" ref="B1729">IF(LEN(A1729)=0,"",INDEX('Smelter Look-up'!$A:$A,MATCH($A1729,'Smelter Look-up'!$E:$E,0)))</f>
        <v/>
      </c>
      <c r="C1729" s="158" t="str">
        <f t="array" ref="C1729">IF(LEN(A1729)=0,"",INDEX('Smelter Look-up'!$C:$C,MATCH($A1729,'Smelter Look-up'!$E:$E,0)))</f>
        <v/>
      </c>
      <c r="D1729" s="155"/>
      <c r="E1729" s="155" t="str">
        <f ca="1">IF(ISERROR($V1729),"",OFFSET('Smelter Look-up'!$D$4,$V1729-4,0)&amp;"")</f>
        <v/>
      </c>
      <c r="F1729" s="155" t="str">
        <f ca="1">IF(ISERROR($V1729),"",OFFSET('Smelter Look-up'!$E$4,$V1729-4,0))</f>
        <v/>
      </c>
      <c r="G1729" s="155" t="str">
        <f ca="1">IF(C1729=$X$4,IF(ISERROR($V1729),"Enter smelter details","RMI"),IF(ISERROR($V1729),"",OFFSET('Smelter Look-up'!$F$4,$V1729-4,0)))</f>
        <v/>
      </c>
      <c r="H1729" s="156" t="str">
        <f ca="1">IF(ISERROR($V1729),"",OFFSET('Smelter Look-up'!$G$4,$V1729-4,0))</f>
        <v/>
      </c>
      <c r="I1729" s="157" t="str">
        <f ca="1">IF(ISERROR($V1729),"",OFFSET('Smelter Look-up'!$H$4,$V1729-4,0))</f>
        <v/>
      </c>
      <c r="J1729" s="157" t="str">
        <f ca="1">IF(ISERROR($V1729),"",OFFSET('Smelter Look-up'!$I$4,$V1729-4,0))</f>
        <v/>
      </c>
      <c r="K1729" s="158"/>
      <c r="L1729" s="158"/>
      <c r="M1729" s="158"/>
      <c r="N1729" s="158"/>
      <c r="O1729" s="158"/>
      <c r="P1729" s="157"/>
      <c r="Q1729" s="159"/>
      <c r="R1729" s="155" t="str">
        <f ca="1">IF(ISERROR($V1729),"",OFFSET('Smelter Look-up'!$C$4,$V1729-4,0)&amp;"")</f>
        <v/>
      </c>
      <c r="S1729" s="160" t="str">
        <f t="array" aca="1" ref="S1729" ca="1">IF(B1729="","",IF(ISERROR(MATCH($E1729,CL,0)),"Unknown",INDIRECT("'C'!$A$"&amp;MATCH($E1729,CL,0)+1)))</f>
        <v/>
      </c>
      <c r="T1729" s="160" t="str">
        <f t="array" aca="1" ref="T1729" ca="1">IF(B1729="","",IF(ISERROR(MATCH($J1729,SorP!$B$1:$B$6226,0)),"",INDIRECT("'SorP'!$A$"&amp;MATCH($S1729&amp;$J1729,SorP!C:C,0))))</f>
        <v/>
      </c>
      <c r="U1729" s="161"/>
      <c r="V1729" s="151" t="e">
        <f>IF(C1729="",NA(),IF(OR(C1729="Smelter not listed",C1729="Smelter not yet identified"),MATCH($B1729&amp;$D1729,'Smelter Look-up'!$J:$J,0),MATCH($B1729&amp;$C1729,'Smelter Look-up'!$J:$J,0)))</f>
        <v>#N/A</v>
      </c>
      <c r="W1729" s="134"/>
      <c r="X1729" s="134">
        <f t="shared" ca="1" si="18"/>
        <v>0</v>
      </c>
      <c r="Y1729" s="134"/>
      <c r="Z1729" s="134"/>
      <c r="AA1729" s="134"/>
      <c r="AB1729" s="162" t="str">
        <f t="shared" si="19"/>
        <v/>
      </c>
      <c r="AC1729" s="134"/>
      <c r="AD1729" s="134"/>
      <c r="AE1729" s="134"/>
      <c r="AF1729" s="134"/>
      <c r="AG1729" s="134"/>
      <c r="AH1729" s="134"/>
    </row>
    <row r="1730" spans="1:34" ht="12" customHeight="1">
      <c r="A1730" s="160"/>
      <c r="B1730" s="155" t="str">
        <f t="array" ref="B1730">IF(LEN(A1730)=0,"",INDEX('Smelter Look-up'!$A:$A,MATCH($A1730,'Smelter Look-up'!$E:$E,0)))</f>
        <v/>
      </c>
      <c r="C1730" s="158" t="str">
        <f t="array" ref="C1730">IF(LEN(A1730)=0,"",INDEX('Smelter Look-up'!$C:$C,MATCH($A1730,'Smelter Look-up'!$E:$E,0)))</f>
        <v/>
      </c>
      <c r="D1730" s="155"/>
      <c r="E1730" s="155" t="str">
        <f ca="1">IF(ISERROR($V1730),"",OFFSET('Smelter Look-up'!$D$4,$V1730-4,0)&amp;"")</f>
        <v/>
      </c>
      <c r="F1730" s="155" t="str">
        <f ca="1">IF(ISERROR($V1730),"",OFFSET('Smelter Look-up'!$E$4,$V1730-4,0))</f>
        <v/>
      </c>
      <c r="G1730" s="155" t="str">
        <f ca="1">IF(C1730=$X$4,IF(ISERROR($V1730),"Enter smelter details","RMI"),IF(ISERROR($V1730),"",OFFSET('Smelter Look-up'!$F$4,$V1730-4,0)))</f>
        <v/>
      </c>
      <c r="H1730" s="156" t="str">
        <f ca="1">IF(ISERROR($V1730),"",OFFSET('Smelter Look-up'!$G$4,$V1730-4,0))</f>
        <v/>
      </c>
      <c r="I1730" s="157" t="str">
        <f ca="1">IF(ISERROR($V1730),"",OFFSET('Smelter Look-up'!$H$4,$V1730-4,0))</f>
        <v/>
      </c>
      <c r="J1730" s="157" t="str">
        <f ca="1">IF(ISERROR($V1730),"",OFFSET('Smelter Look-up'!$I$4,$V1730-4,0))</f>
        <v/>
      </c>
      <c r="K1730" s="158"/>
      <c r="L1730" s="158"/>
      <c r="M1730" s="158"/>
      <c r="N1730" s="158"/>
      <c r="O1730" s="158"/>
      <c r="P1730" s="157"/>
      <c r="Q1730" s="159"/>
      <c r="R1730" s="155" t="str">
        <f ca="1">IF(ISERROR($V1730),"",OFFSET('Smelter Look-up'!$C$4,$V1730-4,0)&amp;"")</f>
        <v/>
      </c>
      <c r="S1730" s="160" t="str">
        <f t="array" aca="1" ref="S1730" ca="1">IF(B1730="","",IF(ISERROR(MATCH($E1730,CL,0)),"Unknown",INDIRECT("'C'!$A$"&amp;MATCH($E1730,CL,0)+1)))</f>
        <v/>
      </c>
      <c r="T1730" s="160" t="str">
        <f t="array" aca="1" ref="T1730" ca="1">IF(B1730="","",IF(ISERROR(MATCH($J1730,SorP!$B$1:$B$6226,0)),"",INDIRECT("'SorP'!$A$"&amp;MATCH($S1730&amp;$J1730,SorP!C:C,0))))</f>
        <v/>
      </c>
      <c r="U1730" s="161"/>
      <c r="V1730" s="151" t="e">
        <f>IF(C1730="",NA(),IF(OR(C1730="Smelter not listed",C1730="Smelter not yet identified"),MATCH($B1730&amp;$D1730,'Smelter Look-up'!$J:$J,0),MATCH($B1730&amp;$C1730,'Smelter Look-up'!$J:$J,0)))</f>
        <v>#N/A</v>
      </c>
      <c r="W1730" s="134"/>
      <c r="X1730" s="134">
        <f t="shared" ca="1" si="18"/>
        <v>0</v>
      </c>
      <c r="Y1730" s="134"/>
      <c r="Z1730" s="134"/>
      <c r="AA1730" s="134"/>
      <c r="AB1730" s="162" t="str">
        <f t="shared" si="19"/>
        <v/>
      </c>
      <c r="AC1730" s="134"/>
      <c r="AD1730" s="134"/>
      <c r="AE1730" s="134"/>
      <c r="AF1730" s="134"/>
      <c r="AG1730" s="134"/>
      <c r="AH1730" s="134"/>
    </row>
    <row r="1731" spans="1:34" ht="12" customHeight="1">
      <c r="A1731" s="160"/>
      <c r="B1731" s="155" t="str">
        <f t="array" ref="B1731">IF(LEN(A1731)=0,"",INDEX('Smelter Look-up'!$A:$A,MATCH($A1731,'Smelter Look-up'!$E:$E,0)))</f>
        <v/>
      </c>
      <c r="C1731" s="158" t="str">
        <f t="array" ref="C1731">IF(LEN(A1731)=0,"",INDEX('Smelter Look-up'!$C:$C,MATCH($A1731,'Smelter Look-up'!$E:$E,0)))</f>
        <v/>
      </c>
      <c r="D1731" s="155"/>
      <c r="E1731" s="155" t="str">
        <f ca="1">IF(ISERROR($V1731),"",OFFSET('Smelter Look-up'!$D$4,$V1731-4,0)&amp;"")</f>
        <v/>
      </c>
      <c r="F1731" s="155" t="str">
        <f ca="1">IF(ISERROR($V1731),"",OFFSET('Smelter Look-up'!$E$4,$V1731-4,0))</f>
        <v/>
      </c>
      <c r="G1731" s="155" t="str">
        <f ca="1">IF(C1731=$X$4,IF(ISERROR($V1731),"Enter smelter details","RMI"),IF(ISERROR($V1731),"",OFFSET('Smelter Look-up'!$F$4,$V1731-4,0)))</f>
        <v/>
      </c>
      <c r="H1731" s="156" t="str">
        <f ca="1">IF(ISERROR($V1731),"",OFFSET('Smelter Look-up'!$G$4,$V1731-4,0))</f>
        <v/>
      </c>
      <c r="I1731" s="157" t="str">
        <f ca="1">IF(ISERROR($V1731),"",OFFSET('Smelter Look-up'!$H$4,$V1731-4,0))</f>
        <v/>
      </c>
      <c r="J1731" s="157" t="str">
        <f ca="1">IF(ISERROR($V1731),"",OFFSET('Smelter Look-up'!$I$4,$V1731-4,0))</f>
        <v/>
      </c>
      <c r="K1731" s="158"/>
      <c r="L1731" s="158"/>
      <c r="M1731" s="158"/>
      <c r="N1731" s="158"/>
      <c r="O1731" s="158"/>
      <c r="P1731" s="157"/>
      <c r="Q1731" s="159"/>
      <c r="R1731" s="155" t="str">
        <f ca="1">IF(ISERROR($V1731),"",OFFSET('Smelter Look-up'!$C$4,$V1731-4,0)&amp;"")</f>
        <v/>
      </c>
      <c r="S1731" s="160" t="str">
        <f t="array" aca="1" ref="S1731" ca="1">IF(B1731="","",IF(ISERROR(MATCH($E1731,CL,0)),"Unknown",INDIRECT("'C'!$A$"&amp;MATCH($E1731,CL,0)+1)))</f>
        <v/>
      </c>
      <c r="T1731" s="160" t="str">
        <f t="array" aca="1" ref="T1731" ca="1">IF(B1731="","",IF(ISERROR(MATCH($J1731,SorP!$B$1:$B$6226,0)),"",INDIRECT("'SorP'!$A$"&amp;MATCH($S1731&amp;$J1731,SorP!C:C,0))))</f>
        <v/>
      </c>
      <c r="U1731" s="161"/>
      <c r="V1731" s="151" t="e">
        <f>IF(C1731="",NA(),IF(OR(C1731="Smelter not listed",C1731="Smelter not yet identified"),MATCH($B1731&amp;$D1731,'Smelter Look-up'!$J:$J,0),MATCH($B1731&amp;$C1731,'Smelter Look-up'!$J:$J,0)))</f>
        <v>#N/A</v>
      </c>
      <c r="W1731" s="134"/>
      <c r="X1731" s="134">
        <f t="shared" ca="1" si="18"/>
        <v>0</v>
      </c>
      <c r="Y1731" s="134"/>
      <c r="Z1731" s="134"/>
      <c r="AA1731" s="134"/>
      <c r="AB1731" s="162" t="str">
        <f t="shared" si="19"/>
        <v/>
      </c>
      <c r="AC1731" s="134"/>
      <c r="AD1731" s="134"/>
      <c r="AE1731" s="134"/>
      <c r="AF1731" s="134"/>
      <c r="AG1731" s="134"/>
      <c r="AH1731" s="134"/>
    </row>
    <row r="1732" spans="1:34" ht="12" customHeight="1">
      <c r="A1732" s="160"/>
      <c r="B1732" s="155" t="str">
        <f t="array" ref="B1732">IF(LEN(A1732)=0,"",INDEX('Smelter Look-up'!$A:$A,MATCH($A1732,'Smelter Look-up'!$E:$E,0)))</f>
        <v/>
      </c>
      <c r="C1732" s="158" t="str">
        <f t="array" ref="C1732">IF(LEN(A1732)=0,"",INDEX('Smelter Look-up'!$C:$C,MATCH($A1732,'Smelter Look-up'!$E:$E,0)))</f>
        <v/>
      </c>
      <c r="D1732" s="155"/>
      <c r="E1732" s="155" t="str">
        <f ca="1">IF(ISERROR($V1732),"",OFFSET('Smelter Look-up'!$D$4,$V1732-4,0)&amp;"")</f>
        <v/>
      </c>
      <c r="F1732" s="155" t="str">
        <f ca="1">IF(ISERROR($V1732),"",OFFSET('Smelter Look-up'!$E$4,$V1732-4,0))</f>
        <v/>
      </c>
      <c r="G1732" s="155" t="str">
        <f ca="1">IF(C1732=$X$4,IF(ISERROR($V1732),"Enter smelter details","RMI"),IF(ISERROR($V1732),"",OFFSET('Smelter Look-up'!$F$4,$V1732-4,0)))</f>
        <v/>
      </c>
      <c r="H1732" s="156" t="str">
        <f ca="1">IF(ISERROR($V1732),"",OFFSET('Smelter Look-up'!$G$4,$V1732-4,0))</f>
        <v/>
      </c>
      <c r="I1732" s="157" t="str">
        <f ca="1">IF(ISERROR($V1732),"",OFFSET('Smelter Look-up'!$H$4,$V1732-4,0))</f>
        <v/>
      </c>
      <c r="J1732" s="157" t="str">
        <f ca="1">IF(ISERROR($V1732),"",OFFSET('Smelter Look-up'!$I$4,$V1732-4,0))</f>
        <v/>
      </c>
      <c r="K1732" s="158"/>
      <c r="L1732" s="158"/>
      <c r="M1732" s="158"/>
      <c r="N1732" s="158"/>
      <c r="O1732" s="158"/>
      <c r="P1732" s="157"/>
      <c r="Q1732" s="159"/>
      <c r="R1732" s="155" t="str">
        <f ca="1">IF(ISERROR($V1732),"",OFFSET('Smelter Look-up'!$C$4,$V1732-4,0)&amp;"")</f>
        <v/>
      </c>
      <c r="S1732" s="160" t="str">
        <f t="array" aca="1" ref="S1732" ca="1">IF(B1732="","",IF(ISERROR(MATCH($E1732,CL,0)),"Unknown",INDIRECT("'C'!$A$"&amp;MATCH($E1732,CL,0)+1)))</f>
        <v/>
      </c>
      <c r="T1732" s="160" t="str">
        <f t="array" aca="1" ref="T1732" ca="1">IF(B1732="","",IF(ISERROR(MATCH($J1732,SorP!$B$1:$B$6226,0)),"",INDIRECT("'SorP'!$A$"&amp;MATCH($S1732&amp;$J1732,SorP!C:C,0))))</f>
        <v/>
      </c>
      <c r="U1732" s="161"/>
      <c r="V1732" s="151" t="e">
        <f>IF(C1732="",NA(),IF(OR(C1732="Smelter not listed",C1732="Smelter not yet identified"),MATCH($B1732&amp;$D1732,'Smelter Look-up'!$J:$J,0),MATCH($B1732&amp;$C1732,'Smelter Look-up'!$J:$J,0)))</f>
        <v>#N/A</v>
      </c>
      <c r="W1732" s="134"/>
      <c r="X1732" s="134">
        <f t="shared" ca="1" si="18"/>
        <v>0</v>
      </c>
      <c r="Y1732" s="134"/>
      <c r="Z1732" s="134"/>
      <c r="AA1732" s="134"/>
      <c r="AB1732" s="162" t="str">
        <f t="shared" si="19"/>
        <v/>
      </c>
      <c r="AC1732" s="134"/>
      <c r="AD1732" s="134"/>
      <c r="AE1732" s="134"/>
      <c r="AF1732" s="134"/>
      <c r="AG1732" s="134"/>
      <c r="AH1732" s="134"/>
    </row>
    <row r="1733" spans="1:34" ht="12" customHeight="1">
      <c r="A1733" s="160"/>
      <c r="B1733" s="155" t="str">
        <f t="array" ref="B1733">IF(LEN(A1733)=0,"",INDEX('Smelter Look-up'!$A:$A,MATCH($A1733,'Smelter Look-up'!$E:$E,0)))</f>
        <v/>
      </c>
      <c r="C1733" s="158" t="str">
        <f t="array" ref="C1733">IF(LEN(A1733)=0,"",INDEX('Smelter Look-up'!$C:$C,MATCH($A1733,'Smelter Look-up'!$E:$E,0)))</f>
        <v/>
      </c>
      <c r="D1733" s="155"/>
      <c r="E1733" s="155" t="str">
        <f ca="1">IF(ISERROR($V1733),"",OFFSET('Smelter Look-up'!$D$4,$V1733-4,0)&amp;"")</f>
        <v/>
      </c>
      <c r="F1733" s="155" t="str">
        <f ca="1">IF(ISERROR($V1733),"",OFFSET('Smelter Look-up'!$E$4,$V1733-4,0))</f>
        <v/>
      </c>
      <c r="G1733" s="155" t="str">
        <f ca="1">IF(C1733=$X$4,IF(ISERROR($V1733),"Enter smelter details","RMI"),IF(ISERROR($V1733),"",OFFSET('Smelter Look-up'!$F$4,$V1733-4,0)))</f>
        <v/>
      </c>
      <c r="H1733" s="156" t="str">
        <f ca="1">IF(ISERROR($V1733),"",OFFSET('Smelter Look-up'!$G$4,$V1733-4,0))</f>
        <v/>
      </c>
      <c r="I1733" s="157" t="str">
        <f ca="1">IF(ISERROR($V1733),"",OFFSET('Smelter Look-up'!$H$4,$V1733-4,0))</f>
        <v/>
      </c>
      <c r="J1733" s="157" t="str">
        <f ca="1">IF(ISERROR($V1733),"",OFFSET('Smelter Look-up'!$I$4,$V1733-4,0))</f>
        <v/>
      </c>
      <c r="K1733" s="158"/>
      <c r="L1733" s="158"/>
      <c r="M1733" s="158"/>
      <c r="N1733" s="158"/>
      <c r="O1733" s="158"/>
      <c r="P1733" s="157"/>
      <c r="Q1733" s="159"/>
      <c r="R1733" s="155" t="str">
        <f ca="1">IF(ISERROR($V1733),"",OFFSET('Smelter Look-up'!$C$4,$V1733-4,0)&amp;"")</f>
        <v/>
      </c>
      <c r="S1733" s="160" t="str">
        <f t="array" aca="1" ref="S1733" ca="1">IF(B1733="","",IF(ISERROR(MATCH($E1733,CL,0)),"Unknown",INDIRECT("'C'!$A$"&amp;MATCH($E1733,CL,0)+1)))</f>
        <v/>
      </c>
      <c r="T1733" s="160" t="str">
        <f t="array" aca="1" ref="T1733" ca="1">IF(B1733="","",IF(ISERROR(MATCH($J1733,SorP!$B$1:$B$6226,0)),"",INDIRECT("'SorP'!$A$"&amp;MATCH($S1733&amp;$J1733,SorP!C:C,0))))</f>
        <v/>
      </c>
      <c r="U1733" s="161"/>
      <c r="V1733" s="151" t="e">
        <f>IF(C1733="",NA(),IF(OR(C1733="Smelter not listed",C1733="Smelter not yet identified"),MATCH($B1733&amp;$D1733,'Smelter Look-up'!$J:$J,0),MATCH($B1733&amp;$C1733,'Smelter Look-up'!$J:$J,0)))</f>
        <v>#N/A</v>
      </c>
      <c r="W1733" s="134"/>
      <c r="X1733" s="134">
        <f t="shared" ca="1" si="18"/>
        <v>0</v>
      </c>
      <c r="Y1733" s="134"/>
      <c r="Z1733" s="134"/>
      <c r="AA1733" s="134"/>
      <c r="AB1733" s="162" t="str">
        <f t="shared" si="19"/>
        <v/>
      </c>
      <c r="AC1733" s="134"/>
      <c r="AD1733" s="134"/>
      <c r="AE1733" s="134"/>
      <c r="AF1733" s="134"/>
      <c r="AG1733" s="134"/>
      <c r="AH1733" s="134"/>
    </row>
    <row r="1734" spans="1:34" ht="12" customHeight="1">
      <c r="A1734" s="160"/>
      <c r="B1734" s="155" t="str">
        <f t="array" ref="B1734">IF(LEN(A1734)=0,"",INDEX('Smelter Look-up'!$A:$A,MATCH($A1734,'Smelter Look-up'!$E:$E,0)))</f>
        <v/>
      </c>
      <c r="C1734" s="158" t="str">
        <f t="array" ref="C1734">IF(LEN(A1734)=0,"",INDEX('Smelter Look-up'!$C:$C,MATCH($A1734,'Smelter Look-up'!$E:$E,0)))</f>
        <v/>
      </c>
      <c r="D1734" s="155"/>
      <c r="E1734" s="155" t="str">
        <f ca="1">IF(ISERROR($V1734),"",OFFSET('Smelter Look-up'!$D$4,$V1734-4,0)&amp;"")</f>
        <v/>
      </c>
      <c r="F1734" s="155" t="str">
        <f ca="1">IF(ISERROR($V1734),"",OFFSET('Smelter Look-up'!$E$4,$V1734-4,0))</f>
        <v/>
      </c>
      <c r="G1734" s="155" t="str">
        <f ca="1">IF(C1734=$X$4,IF(ISERROR($V1734),"Enter smelter details","RMI"),IF(ISERROR($V1734),"",OFFSET('Smelter Look-up'!$F$4,$V1734-4,0)))</f>
        <v/>
      </c>
      <c r="H1734" s="156" t="str">
        <f ca="1">IF(ISERROR($V1734),"",OFFSET('Smelter Look-up'!$G$4,$V1734-4,0))</f>
        <v/>
      </c>
      <c r="I1734" s="157" t="str">
        <f ca="1">IF(ISERROR($V1734),"",OFFSET('Smelter Look-up'!$H$4,$V1734-4,0))</f>
        <v/>
      </c>
      <c r="J1734" s="157" t="str">
        <f ca="1">IF(ISERROR($V1734),"",OFFSET('Smelter Look-up'!$I$4,$V1734-4,0))</f>
        <v/>
      </c>
      <c r="K1734" s="158"/>
      <c r="L1734" s="158"/>
      <c r="M1734" s="158"/>
      <c r="N1734" s="158"/>
      <c r="O1734" s="158"/>
      <c r="P1734" s="157"/>
      <c r="Q1734" s="159"/>
      <c r="R1734" s="155" t="str">
        <f ca="1">IF(ISERROR($V1734),"",OFFSET('Smelter Look-up'!$C$4,$V1734-4,0)&amp;"")</f>
        <v/>
      </c>
      <c r="S1734" s="160" t="str">
        <f t="array" aca="1" ref="S1734" ca="1">IF(B1734="","",IF(ISERROR(MATCH($E1734,CL,0)),"Unknown",INDIRECT("'C'!$A$"&amp;MATCH($E1734,CL,0)+1)))</f>
        <v/>
      </c>
      <c r="T1734" s="160" t="str">
        <f t="array" aca="1" ref="T1734" ca="1">IF(B1734="","",IF(ISERROR(MATCH($J1734,SorP!$B$1:$B$6226,0)),"",INDIRECT("'SorP'!$A$"&amp;MATCH($S1734&amp;$J1734,SorP!C:C,0))))</f>
        <v/>
      </c>
      <c r="U1734" s="161"/>
      <c r="V1734" s="151" t="e">
        <f>IF(C1734="",NA(),IF(OR(C1734="Smelter not listed",C1734="Smelter not yet identified"),MATCH($B1734&amp;$D1734,'Smelter Look-up'!$J:$J,0),MATCH($B1734&amp;$C1734,'Smelter Look-up'!$J:$J,0)))</f>
        <v>#N/A</v>
      </c>
      <c r="W1734" s="134"/>
      <c r="X1734" s="134">
        <f t="shared" ca="1" si="18"/>
        <v>0</v>
      </c>
      <c r="Y1734" s="134"/>
      <c r="Z1734" s="134"/>
      <c r="AA1734" s="134"/>
      <c r="AB1734" s="162" t="str">
        <f t="shared" si="19"/>
        <v/>
      </c>
      <c r="AC1734" s="134"/>
      <c r="AD1734" s="134"/>
      <c r="AE1734" s="134"/>
      <c r="AF1734" s="134"/>
      <c r="AG1734" s="134"/>
      <c r="AH1734" s="134"/>
    </row>
    <row r="1735" spans="1:34" ht="12" customHeight="1">
      <c r="A1735" s="160"/>
      <c r="B1735" s="155" t="str">
        <f t="array" ref="B1735">IF(LEN(A1735)=0,"",INDEX('Smelter Look-up'!$A:$A,MATCH($A1735,'Smelter Look-up'!$E:$E,0)))</f>
        <v/>
      </c>
      <c r="C1735" s="158" t="str">
        <f t="array" ref="C1735">IF(LEN(A1735)=0,"",INDEX('Smelter Look-up'!$C:$C,MATCH($A1735,'Smelter Look-up'!$E:$E,0)))</f>
        <v/>
      </c>
      <c r="D1735" s="155"/>
      <c r="E1735" s="155" t="str">
        <f ca="1">IF(ISERROR($V1735),"",OFFSET('Smelter Look-up'!$D$4,$V1735-4,0)&amp;"")</f>
        <v/>
      </c>
      <c r="F1735" s="155" t="str">
        <f ca="1">IF(ISERROR($V1735),"",OFFSET('Smelter Look-up'!$E$4,$V1735-4,0))</f>
        <v/>
      </c>
      <c r="G1735" s="155" t="str">
        <f ca="1">IF(C1735=$X$4,IF(ISERROR($V1735),"Enter smelter details","RMI"),IF(ISERROR($V1735),"",OFFSET('Smelter Look-up'!$F$4,$V1735-4,0)))</f>
        <v/>
      </c>
      <c r="H1735" s="156" t="str">
        <f ca="1">IF(ISERROR($V1735),"",OFFSET('Smelter Look-up'!$G$4,$V1735-4,0))</f>
        <v/>
      </c>
      <c r="I1735" s="157" t="str">
        <f ca="1">IF(ISERROR($V1735),"",OFFSET('Smelter Look-up'!$H$4,$V1735-4,0))</f>
        <v/>
      </c>
      <c r="J1735" s="157" t="str">
        <f ca="1">IF(ISERROR($V1735),"",OFFSET('Smelter Look-up'!$I$4,$V1735-4,0))</f>
        <v/>
      </c>
      <c r="K1735" s="158"/>
      <c r="L1735" s="158"/>
      <c r="M1735" s="158"/>
      <c r="N1735" s="158"/>
      <c r="O1735" s="158"/>
      <c r="P1735" s="157"/>
      <c r="Q1735" s="159"/>
      <c r="R1735" s="155" t="str">
        <f ca="1">IF(ISERROR($V1735),"",OFFSET('Smelter Look-up'!$C$4,$V1735-4,0)&amp;"")</f>
        <v/>
      </c>
      <c r="S1735" s="160" t="str">
        <f t="array" aca="1" ref="S1735" ca="1">IF(B1735="","",IF(ISERROR(MATCH($E1735,CL,0)),"Unknown",INDIRECT("'C'!$A$"&amp;MATCH($E1735,CL,0)+1)))</f>
        <v/>
      </c>
      <c r="T1735" s="160" t="str">
        <f t="array" aca="1" ref="T1735" ca="1">IF(B1735="","",IF(ISERROR(MATCH($J1735,SorP!$B$1:$B$6226,0)),"",INDIRECT("'SorP'!$A$"&amp;MATCH($S1735&amp;$J1735,SorP!C:C,0))))</f>
        <v/>
      </c>
      <c r="U1735" s="161"/>
      <c r="V1735" s="151" t="e">
        <f>IF(C1735="",NA(),IF(OR(C1735="Smelter not listed",C1735="Smelter not yet identified"),MATCH($B1735&amp;$D1735,'Smelter Look-up'!$J:$J,0),MATCH($B1735&amp;$C1735,'Smelter Look-up'!$J:$J,0)))</f>
        <v>#N/A</v>
      </c>
      <c r="W1735" s="134"/>
      <c r="X1735" s="134">
        <f t="shared" ca="1" si="18"/>
        <v>0</v>
      </c>
      <c r="Y1735" s="134"/>
      <c r="Z1735" s="134"/>
      <c r="AA1735" s="134"/>
      <c r="AB1735" s="162" t="str">
        <f t="shared" si="19"/>
        <v/>
      </c>
      <c r="AC1735" s="134"/>
      <c r="AD1735" s="134"/>
      <c r="AE1735" s="134"/>
      <c r="AF1735" s="134"/>
      <c r="AG1735" s="134"/>
      <c r="AH1735" s="134"/>
    </row>
    <row r="1736" spans="1:34" ht="12" customHeight="1">
      <c r="A1736" s="160"/>
      <c r="B1736" s="155" t="str">
        <f t="array" ref="B1736">IF(LEN(A1736)=0,"",INDEX('Smelter Look-up'!$A:$A,MATCH($A1736,'Smelter Look-up'!$E:$E,0)))</f>
        <v/>
      </c>
      <c r="C1736" s="158" t="str">
        <f t="array" ref="C1736">IF(LEN(A1736)=0,"",INDEX('Smelter Look-up'!$C:$C,MATCH($A1736,'Smelter Look-up'!$E:$E,0)))</f>
        <v/>
      </c>
      <c r="D1736" s="155"/>
      <c r="E1736" s="155" t="str">
        <f ca="1">IF(ISERROR($V1736),"",OFFSET('Smelter Look-up'!$D$4,$V1736-4,0)&amp;"")</f>
        <v/>
      </c>
      <c r="F1736" s="155" t="str">
        <f ca="1">IF(ISERROR($V1736),"",OFFSET('Smelter Look-up'!$E$4,$V1736-4,0))</f>
        <v/>
      </c>
      <c r="G1736" s="155" t="str">
        <f ca="1">IF(C1736=$X$4,IF(ISERROR($V1736),"Enter smelter details","RMI"),IF(ISERROR($V1736),"",OFFSET('Smelter Look-up'!$F$4,$V1736-4,0)))</f>
        <v/>
      </c>
      <c r="H1736" s="156" t="str">
        <f ca="1">IF(ISERROR($V1736),"",OFFSET('Smelter Look-up'!$G$4,$V1736-4,0))</f>
        <v/>
      </c>
      <c r="I1736" s="157" t="str">
        <f ca="1">IF(ISERROR($V1736),"",OFFSET('Smelter Look-up'!$H$4,$V1736-4,0))</f>
        <v/>
      </c>
      <c r="J1736" s="157" t="str">
        <f ca="1">IF(ISERROR($V1736),"",OFFSET('Smelter Look-up'!$I$4,$V1736-4,0))</f>
        <v/>
      </c>
      <c r="K1736" s="158"/>
      <c r="L1736" s="158"/>
      <c r="M1736" s="158"/>
      <c r="N1736" s="158"/>
      <c r="O1736" s="158"/>
      <c r="P1736" s="157"/>
      <c r="Q1736" s="159"/>
      <c r="R1736" s="155" t="str">
        <f ca="1">IF(ISERROR($V1736),"",OFFSET('Smelter Look-up'!$C$4,$V1736-4,0)&amp;"")</f>
        <v/>
      </c>
      <c r="S1736" s="160" t="str">
        <f t="array" aca="1" ref="S1736" ca="1">IF(B1736="","",IF(ISERROR(MATCH($E1736,CL,0)),"Unknown",INDIRECT("'C'!$A$"&amp;MATCH($E1736,CL,0)+1)))</f>
        <v/>
      </c>
      <c r="T1736" s="160" t="str">
        <f t="array" aca="1" ref="T1736" ca="1">IF(B1736="","",IF(ISERROR(MATCH($J1736,SorP!$B$1:$B$6226,0)),"",INDIRECT("'SorP'!$A$"&amp;MATCH($S1736&amp;$J1736,SorP!C:C,0))))</f>
        <v/>
      </c>
      <c r="U1736" s="161"/>
      <c r="V1736" s="151" t="e">
        <f>IF(C1736="",NA(),IF(OR(C1736="Smelter not listed",C1736="Smelter not yet identified"),MATCH($B1736&amp;$D1736,'Smelter Look-up'!$J:$J,0),MATCH($B1736&amp;$C1736,'Smelter Look-up'!$J:$J,0)))</f>
        <v>#N/A</v>
      </c>
      <c r="W1736" s="134"/>
      <c r="X1736" s="134">
        <f t="shared" ca="1" si="18"/>
        <v>0</v>
      </c>
      <c r="Y1736" s="134"/>
      <c r="Z1736" s="134"/>
      <c r="AA1736" s="134"/>
      <c r="AB1736" s="162" t="str">
        <f t="shared" si="19"/>
        <v/>
      </c>
      <c r="AC1736" s="134"/>
      <c r="AD1736" s="134"/>
      <c r="AE1736" s="134"/>
      <c r="AF1736" s="134"/>
      <c r="AG1736" s="134"/>
      <c r="AH1736" s="134"/>
    </row>
    <row r="1737" spans="1:34" ht="12" customHeight="1">
      <c r="A1737" s="160"/>
      <c r="B1737" s="155" t="str">
        <f t="array" ref="B1737">IF(LEN(A1737)=0,"",INDEX('Smelter Look-up'!$A:$A,MATCH($A1737,'Smelter Look-up'!$E:$E,0)))</f>
        <v/>
      </c>
      <c r="C1737" s="158" t="str">
        <f t="array" ref="C1737">IF(LEN(A1737)=0,"",INDEX('Smelter Look-up'!$C:$C,MATCH($A1737,'Smelter Look-up'!$E:$E,0)))</f>
        <v/>
      </c>
      <c r="D1737" s="155"/>
      <c r="E1737" s="155" t="str">
        <f ca="1">IF(ISERROR($V1737),"",OFFSET('Smelter Look-up'!$D$4,$V1737-4,0)&amp;"")</f>
        <v/>
      </c>
      <c r="F1737" s="155" t="str">
        <f ca="1">IF(ISERROR($V1737),"",OFFSET('Smelter Look-up'!$E$4,$V1737-4,0))</f>
        <v/>
      </c>
      <c r="G1737" s="155" t="str">
        <f ca="1">IF(C1737=$X$4,IF(ISERROR($V1737),"Enter smelter details","RMI"),IF(ISERROR($V1737),"",OFFSET('Smelter Look-up'!$F$4,$V1737-4,0)))</f>
        <v/>
      </c>
      <c r="H1737" s="156" t="str">
        <f ca="1">IF(ISERROR($V1737),"",OFFSET('Smelter Look-up'!$G$4,$V1737-4,0))</f>
        <v/>
      </c>
      <c r="I1737" s="157" t="str">
        <f ca="1">IF(ISERROR($V1737),"",OFFSET('Smelter Look-up'!$H$4,$V1737-4,0))</f>
        <v/>
      </c>
      <c r="J1737" s="157" t="str">
        <f ca="1">IF(ISERROR($V1737),"",OFFSET('Smelter Look-up'!$I$4,$V1737-4,0))</f>
        <v/>
      </c>
      <c r="K1737" s="158"/>
      <c r="L1737" s="158"/>
      <c r="M1737" s="158"/>
      <c r="N1737" s="158"/>
      <c r="O1737" s="158"/>
      <c r="P1737" s="157"/>
      <c r="Q1737" s="159"/>
      <c r="R1737" s="155" t="str">
        <f ca="1">IF(ISERROR($V1737),"",OFFSET('Smelter Look-up'!$C$4,$V1737-4,0)&amp;"")</f>
        <v/>
      </c>
      <c r="S1737" s="160" t="str">
        <f t="array" aca="1" ref="S1737" ca="1">IF(B1737="","",IF(ISERROR(MATCH($E1737,CL,0)),"Unknown",INDIRECT("'C'!$A$"&amp;MATCH($E1737,CL,0)+1)))</f>
        <v/>
      </c>
      <c r="T1737" s="160" t="str">
        <f t="array" aca="1" ref="T1737" ca="1">IF(B1737="","",IF(ISERROR(MATCH($J1737,SorP!$B$1:$B$6226,0)),"",INDIRECT("'SorP'!$A$"&amp;MATCH($S1737&amp;$J1737,SorP!C:C,0))))</f>
        <v/>
      </c>
      <c r="U1737" s="161"/>
      <c r="V1737" s="151" t="e">
        <f>IF(C1737="",NA(),IF(OR(C1737="Smelter not listed",C1737="Smelter not yet identified"),MATCH($B1737&amp;$D1737,'Smelter Look-up'!$J:$J,0),MATCH($B1737&amp;$C1737,'Smelter Look-up'!$J:$J,0)))</f>
        <v>#N/A</v>
      </c>
      <c r="W1737" s="134"/>
      <c r="X1737" s="134">
        <f t="shared" ca="1" si="18"/>
        <v>0</v>
      </c>
      <c r="Y1737" s="134"/>
      <c r="Z1737" s="134"/>
      <c r="AA1737" s="134"/>
      <c r="AB1737" s="162" t="str">
        <f t="shared" si="19"/>
        <v/>
      </c>
      <c r="AC1737" s="134"/>
      <c r="AD1737" s="134"/>
      <c r="AE1737" s="134"/>
      <c r="AF1737" s="134"/>
      <c r="AG1737" s="134"/>
      <c r="AH1737" s="134"/>
    </row>
    <row r="1738" spans="1:34" ht="12" customHeight="1">
      <c r="A1738" s="160"/>
      <c r="B1738" s="155" t="str">
        <f t="array" ref="B1738">IF(LEN(A1738)=0,"",INDEX('Smelter Look-up'!$A:$A,MATCH($A1738,'Smelter Look-up'!$E:$E,0)))</f>
        <v/>
      </c>
      <c r="C1738" s="158" t="str">
        <f t="array" ref="C1738">IF(LEN(A1738)=0,"",INDEX('Smelter Look-up'!$C:$C,MATCH($A1738,'Smelter Look-up'!$E:$E,0)))</f>
        <v/>
      </c>
      <c r="D1738" s="155"/>
      <c r="E1738" s="155" t="str">
        <f ca="1">IF(ISERROR($V1738),"",OFFSET('Smelter Look-up'!$D$4,$V1738-4,0)&amp;"")</f>
        <v/>
      </c>
      <c r="F1738" s="155" t="str">
        <f ca="1">IF(ISERROR($V1738),"",OFFSET('Smelter Look-up'!$E$4,$V1738-4,0))</f>
        <v/>
      </c>
      <c r="G1738" s="155" t="str">
        <f ca="1">IF(C1738=$X$4,IF(ISERROR($V1738),"Enter smelter details","RMI"),IF(ISERROR($V1738),"",OFFSET('Smelter Look-up'!$F$4,$V1738-4,0)))</f>
        <v/>
      </c>
      <c r="H1738" s="156" t="str">
        <f ca="1">IF(ISERROR($V1738),"",OFFSET('Smelter Look-up'!$G$4,$V1738-4,0))</f>
        <v/>
      </c>
      <c r="I1738" s="157" t="str">
        <f ca="1">IF(ISERROR($V1738),"",OFFSET('Smelter Look-up'!$H$4,$V1738-4,0))</f>
        <v/>
      </c>
      <c r="J1738" s="157" t="str">
        <f ca="1">IF(ISERROR($V1738),"",OFFSET('Smelter Look-up'!$I$4,$V1738-4,0))</f>
        <v/>
      </c>
      <c r="K1738" s="158"/>
      <c r="L1738" s="158"/>
      <c r="M1738" s="158"/>
      <c r="N1738" s="158"/>
      <c r="O1738" s="158"/>
      <c r="P1738" s="157"/>
      <c r="Q1738" s="159"/>
      <c r="R1738" s="155" t="str">
        <f ca="1">IF(ISERROR($V1738),"",OFFSET('Smelter Look-up'!$C$4,$V1738-4,0)&amp;"")</f>
        <v/>
      </c>
      <c r="S1738" s="160" t="str">
        <f t="array" aca="1" ref="S1738" ca="1">IF(B1738="","",IF(ISERROR(MATCH($E1738,CL,0)),"Unknown",INDIRECT("'C'!$A$"&amp;MATCH($E1738,CL,0)+1)))</f>
        <v/>
      </c>
      <c r="T1738" s="160" t="str">
        <f t="array" aca="1" ref="T1738" ca="1">IF(B1738="","",IF(ISERROR(MATCH($J1738,SorP!$B$1:$B$6226,0)),"",INDIRECT("'SorP'!$A$"&amp;MATCH($S1738&amp;$J1738,SorP!C:C,0))))</f>
        <v/>
      </c>
      <c r="U1738" s="161"/>
      <c r="V1738" s="151" t="e">
        <f>IF(C1738="",NA(),IF(OR(C1738="Smelter not listed",C1738="Smelter not yet identified"),MATCH($B1738&amp;$D1738,'Smelter Look-up'!$J:$J,0),MATCH($B1738&amp;$C1738,'Smelter Look-up'!$J:$J,0)))</f>
        <v>#N/A</v>
      </c>
      <c r="W1738" s="134"/>
      <c r="X1738" s="134">
        <f t="shared" ca="1" si="18"/>
        <v>0</v>
      </c>
      <c r="Y1738" s="134"/>
      <c r="Z1738" s="134"/>
      <c r="AA1738" s="134"/>
      <c r="AB1738" s="162" t="str">
        <f t="shared" si="19"/>
        <v/>
      </c>
      <c r="AC1738" s="134"/>
      <c r="AD1738" s="134"/>
      <c r="AE1738" s="134"/>
      <c r="AF1738" s="134"/>
      <c r="AG1738" s="134"/>
      <c r="AH1738" s="134"/>
    </row>
    <row r="1739" spans="1:34" ht="12" customHeight="1">
      <c r="A1739" s="160"/>
      <c r="B1739" s="155" t="str">
        <f t="array" ref="B1739">IF(LEN(A1739)=0,"",INDEX('Smelter Look-up'!$A:$A,MATCH($A1739,'Smelter Look-up'!$E:$E,0)))</f>
        <v/>
      </c>
      <c r="C1739" s="158" t="str">
        <f t="array" ref="C1739">IF(LEN(A1739)=0,"",INDEX('Smelter Look-up'!$C:$C,MATCH($A1739,'Smelter Look-up'!$E:$E,0)))</f>
        <v/>
      </c>
      <c r="D1739" s="155"/>
      <c r="E1739" s="155" t="str">
        <f ca="1">IF(ISERROR($V1739),"",OFFSET('Smelter Look-up'!$D$4,$V1739-4,0)&amp;"")</f>
        <v/>
      </c>
      <c r="F1739" s="155" t="str">
        <f ca="1">IF(ISERROR($V1739),"",OFFSET('Smelter Look-up'!$E$4,$V1739-4,0))</f>
        <v/>
      </c>
      <c r="G1739" s="155" t="str">
        <f ca="1">IF(C1739=$X$4,IF(ISERROR($V1739),"Enter smelter details","RMI"),IF(ISERROR($V1739),"",OFFSET('Smelter Look-up'!$F$4,$V1739-4,0)))</f>
        <v/>
      </c>
      <c r="H1739" s="156" t="str">
        <f ca="1">IF(ISERROR($V1739),"",OFFSET('Smelter Look-up'!$G$4,$V1739-4,0))</f>
        <v/>
      </c>
      <c r="I1739" s="157" t="str">
        <f ca="1">IF(ISERROR($V1739),"",OFFSET('Smelter Look-up'!$H$4,$V1739-4,0))</f>
        <v/>
      </c>
      <c r="J1739" s="157" t="str">
        <f ca="1">IF(ISERROR($V1739),"",OFFSET('Smelter Look-up'!$I$4,$V1739-4,0))</f>
        <v/>
      </c>
      <c r="K1739" s="158"/>
      <c r="L1739" s="158"/>
      <c r="M1739" s="158"/>
      <c r="N1739" s="158"/>
      <c r="O1739" s="158"/>
      <c r="P1739" s="157"/>
      <c r="Q1739" s="159"/>
      <c r="R1739" s="155" t="str">
        <f ca="1">IF(ISERROR($V1739),"",OFFSET('Smelter Look-up'!$C$4,$V1739-4,0)&amp;"")</f>
        <v/>
      </c>
      <c r="S1739" s="160" t="str">
        <f t="array" aca="1" ref="S1739" ca="1">IF(B1739="","",IF(ISERROR(MATCH($E1739,CL,0)),"Unknown",INDIRECT("'C'!$A$"&amp;MATCH($E1739,CL,0)+1)))</f>
        <v/>
      </c>
      <c r="T1739" s="160" t="str">
        <f t="array" aca="1" ref="T1739" ca="1">IF(B1739="","",IF(ISERROR(MATCH($J1739,SorP!$B$1:$B$6226,0)),"",INDIRECT("'SorP'!$A$"&amp;MATCH($S1739&amp;$J1739,SorP!C:C,0))))</f>
        <v/>
      </c>
      <c r="U1739" s="161"/>
      <c r="V1739" s="151" t="e">
        <f>IF(C1739="",NA(),IF(OR(C1739="Smelter not listed",C1739="Smelter not yet identified"),MATCH($B1739&amp;$D1739,'Smelter Look-up'!$J:$J,0),MATCH($B1739&amp;$C1739,'Smelter Look-up'!$J:$J,0)))</f>
        <v>#N/A</v>
      </c>
      <c r="W1739" s="134"/>
      <c r="X1739" s="134">
        <f t="shared" ca="1" si="18"/>
        <v>0</v>
      </c>
      <c r="Y1739" s="134"/>
      <c r="Z1739" s="134"/>
      <c r="AA1739" s="134"/>
      <c r="AB1739" s="162" t="str">
        <f t="shared" si="19"/>
        <v/>
      </c>
      <c r="AC1739" s="134"/>
      <c r="AD1739" s="134"/>
      <c r="AE1739" s="134"/>
      <c r="AF1739" s="134"/>
      <c r="AG1739" s="134"/>
      <c r="AH1739" s="134"/>
    </row>
    <row r="1740" spans="1:34" ht="12" customHeight="1">
      <c r="A1740" s="160"/>
      <c r="B1740" s="155" t="str">
        <f t="array" ref="B1740">IF(LEN(A1740)=0,"",INDEX('Smelter Look-up'!$A:$A,MATCH($A1740,'Smelter Look-up'!$E:$E,0)))</f>
        <v/>
      </c>
      <c r="C1740" s="158" t="str">
        <f t="array" ref="C1740">IF(LEN(A1740)=0,"",INDEX('Smelter Look-up'!$C:$C,MATCH($A1740,'Smelter Look-up'!$E:$E,0)))</f>
        <v/>
      </c>
      <c r="D1740" s="155"/>
      <c r="E1740" s="155" t="str">
        <f ca="1">IF(ISERROR($V1740),"",OFFSET('Smelter Look-up'!$D$4,$V1740-4,0)&amp;"")</f>
        <v/>
      </c>
      <c r="F1740" s="155" t="str">
        <f ca="1">IF(ISERROR($V1740),"",OFFSET('Smelter Look-up'!$E$4,$V1740-4,0))</f>
        <v/>
      </c>
      <c r="G1740" s="155" t="str">
        <f ca="1">IF(C1740=$X$4,IF(ISERROR($V1740),"Enter smelter details","RMI"),IF(ISERROR($V1740),"",OFFSET('Smelter Look-up'!$F$4,$V1740-4,0)))</f>
        <v/>
      </c>
      <c r="H1740" s="156" t="str">
        <f ca="1">IF(ISERROR($V1740),"",OFFSET('Smelter Look-up'!$G$4,$V1740-4,0))</f>
        <v/>
      </c>
      <c r="I1740" s="157" t="str">
        <f ca="1">IF(ISERROR($V1740),"",OFFSET('Smelter Look-up'!$H$4,$V1740-4,0))</f>
        <v/>
      </c>
      <c r="J1740" s="157" t="str">
        <f ca="1">IF(ISERROR($V1740),"",OFFSET('Smelter Look-up'!$I$4,$V1740-4,0))</f>
        <v/>
      </c>
      <c r="K1740" s="158"/>
      <c r="L1740" s="158"/>
      <c r="M1740" s="158"/>
      <c r="N1740" s="158"/>
      <c r="O1740" s="158"/>
      <c r="P1740" s="157"/>
      <c r="Q1740" s="159"/>
      <c r="R1740" s="155" t="str">
        <f ca="1">IF(ISERROR($V1740),"",OFFSET('Smelter Look-up'!$C$4,$V1740-4,0)&amp;"")</f>
        <v/>
      </c>
      <c r="S1740" s="160" t="str">
        <f t="array" aca="1" ref="S1740" ca="1">IF(B1740="","",IF(ISERROR(MATCH($E1740,CL,0)),"Unknown",INDIRECT("'C'!$A$"&amp;MATCH($E1740,CL,0)+1)))</f>
        <v/>
      </c>
      <c r="T1740" s="160" t="str">
        <f t="array" aca="1" ref="T1740" ca="1">IF(B1740="","",IF(ISERROR(MATCH($J1740,SorP!$B$1:$B$6226,0)),"",INDIRECT("'SorP'!$A$"&amp;MATCH($S1740&amp;$J1740,SorP!C:C,0))))</f>
        <v/>
      </c>
      <c r="U1740" s="161"/>
      <c r="V1740" s="151" t="e">
        <f>IF(C1740="",NA(),IF(OR(C1740="Smelter not listed",C1740="Smelter not yet identified"),MATCH($B1740&amp;$D1740,'Smelter Look-up'!$J:$J,0),MATCH($B1740&amp;$C1740,'Smelter Look-up'!$J:$J,0)))</f>
        <v>#N/A</v>
      </c>
      <c r="W1740" s="134"/>
      <c r="X1740" s="134">
        <f t="shared" ca="1" si="18"/>
        <v>0</v>
      </c>
      <c r="Y1740" s="134"/>
      <c r="Z1740" s="134"/>
      <c r="AA1740" s="134"/>
      <c r="AB1740" s="162" t="str">
        <f t="shared" si="19"/>
        <v/>
      </c>
      <c r="AC1740" s="134"/>
      <c r="AD1740" s="134"/>
      <c r="AE1740" s="134"/>
      <c r="AF1740" s="134"/>
      <c r="AG1740" s="134"/>
      <c r="AH1740" s="134"/>
    </row>
    <row r="1741" spans="1:34" ht="12" customHeight="1">
      <c r="A1741" s="160"/>
      <c r="B1741" s="155" t="str">
        <f t="array" ref="B1741">IF(LEN(A1741)=0,"",INDEX('Smelter Look-up'!$A:$A,MATCH($A1741,'Smelter Look-up'!$E:$E,0)))</f>
        <v/>
      </c>
      <c r="C1741" s="158" t="str">
        <f t="array" ref="C1741">IF(LEN(A1741)=0,"",INDEX('Smelter Look-up'!$C:$C,MATCH($A1741,'Smelter Look-up'!$E:$E,0)))</f>
        <v/>
      </c>
      <c r="D1741" s="155"/>
      <c r="E1741" s="155" t="str">
        <f ca="1">IF(ISERROR($V1741),"",OFFSET('Smelter Look-up'!$D$4,$V1741-4,0)&amp;"")</f>
        <v/>
      </c>
      <c r="F1741" s="155" t="str">
        <f ca="1">IF(ISERROR($V1741),"",OFFSET('Smelter Look-up'!$E$4,$V1741-4,0))</f>
        <v/>
      </c>
      <c r="G1741" s="155" t="str">
        <f ca="1">IF(C1741=$X$4,IF(ISERROR($V1741),"Enter smelter details","RMI"),IF(ISERROR($V1741),"",OFFSET('Smelter Look-up'!$F$4,$V1741-4,0)))</f>
        <v/>
      </c>
      <c r="H1741" s="156" t="str">
        <f ca="1">IF(ISERROR($V1741),"",OFFSET('Smelter Look-up'!$G$4,$V1741-4,0))</f>
        <v/>
      </c>
      <c r="I1741" s="157" t="str">
        <f ca="1">IF(ISERROR($V1741),"",OFFSET('Smelter Look-up'!$H$4,$V1741-4,0))</f>
        <v/>
      </c>
      <c r="J1741" s="157" t="str">
        <f ca="1">IF(ISERROR($V1741),"",OFFSET('Smelter Look-up'!$I$4,$V1741-4,0))</f>
        <v/>
      </c>
      <c r="K1741" s="158"/>
      <c r="L1741" s="158"/>
      <c r="M1741" s="158"/>
      <c r="N1741" s="158"/>
      <c r="O1741" s="158"/>
      <c r="P1741" s="157"/>
      <c r="Q1741" s="159"/>
      <c r="R1741" s="155" t="str">
        <f ca="1">IF(ISERROR($V1741),"",OFFSET('Smelter Look-up'!$C$4,$V1741-4,0)&amp;"")</f>
        <v/>
      </c>
      <c r="S1741" s="160" t="str">
        <f t="array" aca="1" ref="S1741" ca="1">IF(B1741="","",IF(ISERROR(MATCH($E1741,CL,0)),"Unknown",INDIRECT("'C'!$A$"&amp;MATCH($E1741,CL,0)+1)))</f>
        <v/>
      </c>
      <c r="T1741" s="160" t="str">
        <f t="array" aca="1" ref="T1741" ca="1">IF(B1741="","",IF(ISERROR(MATCH($J1741,SorP!$B$1:$B$6226,0)),"",INDIRECT("'SorP'!$A$"&amp;MATCH($S1741&amp;$J1741,SorP!C:C,0))))</f>
        <v/>
      </c>
      <c r="U1741" s="161"/>
      <c r="V1741" s="151" t="e">
        <f>IF(C1741="",NA(),IF(OR(C1741="Smelter not listed",C1741="Smelter not yet identified"),MATCH($B1741&amp;$D1741,'Smelter Look-up'!$J:$J,0),MATCH($B1741&amp;$C1741,'Smelter Look-up'!$J:$J,0)))</f>
        <v>#N/A</v>
      </c>
      <c r="W1741" s="134"/>
      <c r="X1741" s="134">
        <f t="shared" ca="1" si="18"/>
        <v>0</v>
      </c>
      <c r="Y1741" s="134"/>
      <c r="Z1741" s="134"/>
      <c r="AA1741" s="134"/>
      <c r="AB1741" s="162" t="str">
        <f t="shared" si="19"/>
        <v/>
      </c>
      <c r="AC1741" s="134"/>
      <c r="AD1741" s="134"/>
      <c r="AE1741" s="134"/>
      <c r="AF1741" s="134"/>
      <c r="AG1741" s="134"/>
      <c r="AH1741" s="134"/>
    </row>
    <row r="1742" spans="1:34" ht="12" customHeight="1">
      <c r="A1742" s="160"/>
      <c r="B1742" s="155" t="str">
        <f t="array" ref="B1742">IF(LEN(A1742)=0,"",INDEX('Smelter Look-up'!$A:$A,MATCH($A1742,'Smelter Look-up'!$E:$E,0)))</f>
        <v/>
      </c>
      <c r="C1742" s="158" t="str">
        <f t="array" ref="C1742">IF(LEN(A1742)=0,"",INDEX('Smelter Look-up'!$C:$C,MATCH($A1742,'Smelter Look-up'!$E:$E,0)))</f>
        <v/>
      </c>
      <c r="D1742" s="155"/>
      <c r="E1742" s="155" t="str">
        <f ca="1">IF(ISERROR($V1742),"",OFFSET('Smelter Look-up'!$D$4,$V1742-4,0)&amp;"")</f>
        <v/>
      </c>
      <c r="F1742" s="155" t="str">
        <f ca="1">IF(ISERROR($V1742),"",OFFSET('Smelter Look-up'!$E$4,$V1742-4,0))</f>
        <v/>
      </c>
      <c r="G1742" s="155" t="str">
        <f ca="1">IF(C1742=$X$4,IF(ISERROR($V1742),"Enter smelter details","RMI"),IF(ISERROR($V1742),"",OFFSET('Smelter Look-up'!$F$4,$V1742-4,0)))</f>
        <v/>
      </c>
      <c r="H1742" s="156" t="str">
        <f ca="1">IF(ISERROR($V1742),"",OFFSET('Smelter Look-up'!$G$4,$V1742-4,0))</f>
        <v/>
      </c>
      <c r="I1742" s="157" t="str">
        <f ca="1">IF(ISERROR($V1742),"",OFFSET('Smelter Look-up'!$H$4,$V1742-4,0))</f>
        <v/>
      </c>
      <c r="J1742" s="157" t="str">
        <f ca="1">IF(ISERROR($V1742),"",OFFSET('Smelter Look-up'!$I$4,$V1742-4,0))</f>
        <v/>
      </c>
      <c r="K1742" s="158"/>
      <c r="L1742" s="158"/>
      <c r="M1742" s="158"/>
      <c r="N1742" s="158"/>
      <c r="O1742" s="158"/>
      <c r="P1742" s="157"/>
      <c r="Q1742" s="159"/>
      <c r="R1742" s="155" t="str">
        <f ca="1">IF(ISERROR($V1742),"",OFFSET('Smelter Look-up'!$C$4,$V1742-4,0)&amp;"")</f>
        <v/>
      </c>
      <c r="S1742" s="160" t="str">
        <f t="array" aca="1" ref="S1742" ca="1">IF(B1742="","",IF(ISERROR(MATCH($E1742,CL,0)),"Unknown",INDIRECT("'C'!$A$"&amp;MATCH($E1742,CL,0)+1)))</f>
        <v/>
      </c>
      <c r="T1742" s="160" t="str">
        <f t="array" aca="1" ref="T1742" ca="1">IF(B1742="","",IF(ISERROR(MATCH($J1742,SorP!$B$1:$B$6226,0)),"",INDIRECT("'SorP'!$A$"&amp;MATCH($S1742&amp;$J1742,SorP!C:C,0))))</f>
        <v/>
      </c>
      <c r="U1742" s="161"/>
      <c r="V1742" s="151" t="e">
        <f>IF(C1742="",NA(),IF(OR(C1742="Smelter not listed",C1742="Smelter not yet identified"),MATCH($B1742&amp;$D1742,'Smelter Look-up'!$J:$J,0),MATCH($B1742&amp;$C1742,'Smelter Look-up'!$J:$J,0)))</f>
        <v>#N/A</v>
      </c>
      <c r="W1742" s="134"/>
      <c r="X1742" s="134">
        <f t="shared" ca="1" si="18"/>
        <v>0</v>
      </c>
      <c r="Y1742" s="134"/>
      <c r="Z1742" s="134"/>
      <c r="AA1742" s="134"/>
      <c r="AB1742" s="162" t="str">
        <f t="shared" si="19"/>
        <v/>
      </c>
      <c r="AC1742" s="134"/>
      <c r="AD1742" s="134"/>
      <c r="AE1742" s="134"/>
      <c r="AF1742" s="134"/>
      <c r="AG1742" s="134"/>
      <c r="AH1742" s="134"/>
    </row>
    <row r="1743" spans="1:34" ht="12" customHeight="1">
      <c r="A1743" s="160"/>
      <c r="B1743" s="155" t="str">
        <f t="array" ref="B1743">IF(LEN(A1743)=0,"",INDEX('Smelter Look-up'!$A:$A,MATCH($A1743,'Smelter Look-up'!$E:$E,0)))</f>
        <v/>
      </c>
      <c r="C1743" s="158" t="str">
        <f t="array" ref="C1743">IF(LEN(A1743)=0,"",INDEX('Smelter Look-up'!$C:$C,MATCH($A1743,'Smelter Look-up'!$E:$E,0)))</f>
        <v/>
      </c>
      <c r="D1743" s="155"/>
      <c r="E1743" s="155" t="str">
        <f ca="1">IF(ISERROR($V1743),"",OFFSET('Smelter Look-up'!$D$4,$V1743-4,0)&amp;"")</f>
        <v/>
      </c>
      <c r="F1743" s="155" t="str">
        <f ca="1">IF(ISERROR($V1743),"",OFFSET('Smelter Look-up'!$E$4,$V1743-4,0))</f>
        <v/>
      </c>
      <c r="G1743" s="155" t="str">
        <f ca="1">IF(C1743=$X$4,IF(ISERROR($V1743),"Enter smelter details","RMI"),IF(ISERROR($V1743),"",OFFSET('Smelter Look-up'!$F$4,$V1743-4,0)))</f>
        <v/>
      </c>
      <c r="H1743" s="156" t="str">
        <f ca="1">IF(ISERROR($V1743),"",OFFSET('Smelter Look-up'!$G$4,$V1743-4,0))</f>
        <v/>
      </c>
      <c r="I1743" s="157" t="str">
        <f ca="1">IF(ISERROR($V1743),"",OFFSET('Smelter Look-up'!$H$4,$V1743-4,0))</f>
        <v/>
      </c>
      <c r="J1743" s="157" t="str">
        <f ca="1">IF(ISERROR($V1743),"",OFFSET('Smelter Look-up'!$I$4,$V1743-4,0))</f>
        <v/>
      </c>
      <c r="K1743" s="158"/>
      <c r="L1743" s="158"/>
      <c r="M1743" s="158"/>
      <c r="N1743" s="158"/>
      <c r="O1743" s="158"/>
      <c r="P1743" s="157"/>
      <c r="Q1743" s="159"/>
      <c r="R1743" s="155" t="str">
        <f ca="1">IF(ISERROR($V1743),"",OFFSET('Smelter Look-up'!$C$4,$V1743-4,0)&amp;"")</f>
        <v/>
      </c>
      <c r="S1743" s="160" t="str">
        <f t="array" aca="1" ref="S1743" ca="1">IF(B1743="","",IF(ISERROR(MATCH($E1743,CL,0)),"Unknown",INDIRECT("'C'!$A$"&amp;MATCH($E1743,CL,0)+1)))</f>
        <v/>
      </c>
      <c r="T1743" s="160" t="str">
        <f t="array" aca="1" ref="T1743" ca="1">IF(B1743="","",IF(ISERROR(MATCH($J1743,SorP!$B$1:$B$6226,0)),"",INDIRECT("'SorP'!$A$"&amp;MATCH($S1743&amp;$J1743,SorP!C:C,0))))</f>
        <v/>
      </c>
      <c r="U1743" s="161"/>
      <c r="V1743" s="151" t="e">
        <f>IF(C1743="",NA(),IF(OR(C1743="Smelter not listed",C1743="Smelter not yet identified"),MATCH($B1743&amp;$D1743,'Smelter Look-up'!$J:$J,0),MATCH($B1743&amp;$C1743,'Smelter Look-up'!$J:$J,0)))</f>
        <v>#N/A</v>
      </c>
      <c r="W1743" s="134"/>
      <c r="X1743" s="134">
        <f t="shared" ca="1" si="18"/>
        <v>0</v>
      </c>
      <c r="Y1743" s="134"/>
      <c r="Z1743" s="134"/>
      <c r="AA1743" s="134"/>
      <c r="AB1743" s="162" t="str">
        <f t="shared" si="19"/>
        <v/>
      </c>
      <c r="AC1743" s="134"/>
      <c r="AD1743" s="134"/>
      <c r="AE1743" s="134"/>
      <c r="AF1743" s="134"/>
      <c r="AG1743" s="134"/>
      <c r="AH1743" s="134"/>
    </row>
    <row r="1744" spans="1:34" ht="12" customHeight="1">
      <c r="A1744" s="160"/>
      <c r="B1744" s="155" t="str">
        <f t="array" ref="B1744">IF(LEN(A1744)=0,"",INDEX('Smelter Look-up'!$A:$A,MATCH($A1744,'Smelter Look-up'!$E:$E,0)))</f>
        <v/>
      </c>
      <c r="C1744" s="158" t="str">
        <f t="array" ref="C1744">IF(LEN(A1744)=0,"",INDEX('Smelter Look-up'!$C:$C,MATCH($A1744,'Smelter Look-up'!$E:$E,0)))</f>
        <v/>
      </c>
      <c r="D1744" s="155"/>
      <c r="E1744" s="155" t="str">
        <f ca="1">IF(ISERROR($V1744),"",OFFSET('Smelter Look-up'!$D$4,$V1744-4,0)&amp;"")</f>
        <v/>
      </c>
      <c r="F1744" s="155" t="str">
        <f ca="1">IF(ISERROR($V1744),"",OFFSET('Smelter Look-up'!$E$4,$V1744-4,0))</f>
        <v/>
      </c>
      <c r="G1744" s="155" t="str">
        <f ca="1">IF(C1744=$X$4,IF(ISERROR($V1744),"Enter smelter details","RMI"),IF(ISERROR($V1744),"",OFFSET('Smelter Look-up'!$F$4,$V1744-4,0)))</f>
        <v/>
      </c>
      <c r="H1744" s="156" t="str">
        <f ca="1">IF(ISERROR($V1744),"",OFFSET('Smelter Look-up'!$G$4,$V1744-4,0))</f>
        <v/>
      </c>
      <c r="I1744" s="157" t="str">
        <f ca="1">IF(ISERROR($V1744),"",OFFSET('Smelter Look-up'!$H$4,$V1744-4,0))</f>
        <v/>
      </c>
      <c r="J1744" s="157" t="str">
        <f ca="1">IF(ISERROR($V1744),"",OFFSET('Smelter Look-up'!$I$4,$V1744-4,0))</f>
        <v/>
      </c>
      <c r="K1744" s="158"/>
      <c r="L1744" s="158"/>
      <c r="M1744" s="158"/>
      <c r="N1744" s="158"/>
      <c r="O1744" s="158"/>
      <c r="P1744" s="157"/>
      <c r="Q1744" s="159"/>
      <c r="R1744" s="155" t="str">
        <f ca="1">IF(ISERROR($V1744),"",OFFSET('Smelter Look-up'!$C$4,$V1744-4,0)&amp;"")</f>
        <v/>
      </c>
      <c r="S1744" s="160" t="str">
        <f t="array" aca="1" ref="S1744" ca="1">IF(B1744="","",IF(ISERROR(MATCH($E1744,CL,0)),"Unknown",INDIRECT("'C'!$A$"&amp;MATCH($E1744,CL,0)+1)))</f>
        <v/>
      </c>
      <c r="T1744" s="160" t="str">
        <f t="array" aca="1" ref="T1744" ca="1">IF(B1744="","",IF(ISERROR(MATCH($J1744,SorP!$B$1:$B$6226,0)),"",INDIRECT("'SorP'!$A$"&amp;MATCH($S1744&amp;$J1744,SorP!C:C,0))))</f>
        <v/>
      </c>
      <c r="U1744" s="161"/>
      <c r="V1744" s="151" t="e">
        <f>IF(C1744="",NA(),IF(OR(C1744="Smelter not listed",C1744="Smelter not yet identified"),MATCH($B1744&amp;$D1744,'Smelter Look-up'!$J:$J,0),MATCH($B1744&amp;$C1744,'Smelter Look-up'!$J:$J,0)))</f>
        <v>#N/A</v>
      </c>
      <c r="W1744" s="134"/>
      <c r="X1744" s="134">
        <f t="shared" ca="1" si="18"/>
        <v>0</v>
      </c>
      <c r="Y1744" s="134"/>
      <c r="Z1744" s="134"/>
      <c r="AA1744" s="134"/>
      <c r="AB1744" s="162" t="str">
        <f t="shared" si="19"/>
        <v/>
      </c>
      <c r="AC1744" s="134"/>
      <c r="AD1744" s="134"/>
      <c r="AE1744" s="134"/>
      <c r="AF1744" s="134"/>
      <c r="AG1744" s="134"/>
      <c r="AH1744" s="134"/>
    </row>
    <row r="1745" spans="1:34" ht="12" customHeight="1">
      <c r="A1745" s="160"/>
      <c r="B1745" s="155" t="str">
        <f t="array" ref="B1745">IF(LEN(A1745)=0,"",INDEX('Smelter Look-up'!$A:$A,MATCH($A1745,'Smelter Look-up'!$E:$E,0)))</f>
        <v/>
      </c>
      <c r="C1745" s="158" t="str">
        <f t="array" ref="C1745">IF(LEN(A1745)=0,"",INDEX('Smelter Look-up'!$C:$C,MATCH($A1745,'Smelter Look-up'!$E:$E,0)))</f>
        <v/>
      </c>
      <c r="D1745" s="155"/>
      <c r="E1745" s="155" t="str">
        <f ca="1">IF(ISERROR($V1745),"",OFFSET('Smelter Look-up'!$D$4,$V1745-4,0)&amp;"")</f>
        <v/>
      </c>
      <c r="F1745" s="155" t="str">
        <f ca="1">IF(ISERROR($V1745),"",OFFSET('Smelter Look-up'!$E$4,$V1745-4,0))</f>
        <v/>
      </c>
      <c r="G1745" s="155" t="str">
        <f ca="1">IF(C1745=$X$4,IF(ISERROR($V1745),"Enter smelter details","RMI"),IF(ISERROR($V1745),"",OFFSET('Smelter Look-up'!$F$4,$V1745-4,0)))</f>
        <v/>
      </c>
      <c r="H1745" s="156" t="str">
        <f ca="1">IF(ISERROR($V1745),"",OFFSET('Smelter Look-up'!$G$4,$V1745-4,0))</f>
        <v/>
      </c>
      <c r="I1745" s="157" t="str">
        <f ca="1">IF(ISERROR($V1745),"",OFFSET('Smelter Look-up'!$H$4,$V1745-4,0))</f>
        <v/>
      </c>
      <c r="J1745" s="157" t="str">
        <f ca="1">IF(ISERROR($V1745),"",OFFSET('Smelter Look-up'!$I$4,$V1745-4,0))</f>
        <v/>
      </c>
      <c r="K1745" s="158"/>
      <c r="L1745" s="158"/>
      <c r="M1745" s="158"/>
      <c r="N1745" s="158"/>
      <c r="O1745" s="158"/>
      <c r="P1745" s="157"/>
      <c r="Q1745" s="159"/>
      <c r="R1745" s="155" t="str">
        <f ca="1">IF(ISERROR($V1745),"",OFFSET('Smelter Look-up'!$C$4,$V1745-4,0)&amp;"")</f>
        <v/>
      </c>
      <c r="S1745" s="160" t="str">
        <f t="array" aca="1" ref="S1745" ca="1">IF(B1745="","",IF(ISERROR(MATCH($E1745,CL,0)),"Unknown",INDIRECT("'C'!$A$"&amp;MATCH($E1745,CL,0)+1)))</f>
        <v/>
      </c>
      <c r="T1745" s="160" t="str">
        <f t="array" aca="1" ref="T1745" ca="1">IF(B1745="","",IF(ISERROR(MATCH($J1745,SorP!$B$1:$B$6226,0)),"",INDIRECT("'SorP'!$A$"&amp;MATCH($S1745&amp;$J1745,SorP!C:C,0))))</f>
        <v/>
      </c>
      <c r="U1745" s="161"/>
      <c r="V1745" s="151" t="e">
        <f>IF(C1745="",NA(),IF(OR(C1745="Smelter not listed",C1745="Smelter not yet identified"),MATCH($B1745&amp;$D1745,'Smelter Look-up'!$J:$J,0),MATCH($B1745&amp;$C1745,'Smelter Look-up'!$J:$J,0)))</f>
        <v>#N/A</v>
      </c>
      <c r="W1745" s="134"/>
      <c r="X1745" s="134">
        <f t="shared" ca="1" si="18"/>
        <v>0</v>
      </c>
      <c r="Y1745" s="134"/>
      <c r="Z1745" s="134"/>
      <c r="AA1745" s="134"/>
      <c r="AB1745" s="162" t="str">
        <f t="shared" si="19"/>
        <v/>
      </c>
      <c r="AC1745" s="134"/>
      <c r="AD1745" s="134"/>
      <c r="AE1745" s="134"/>
      <c r="AF1745" s="134"/>
      <c r="AG1745" s="134"/>
      <c r="AH1745" s="134"/>
    </row>
    <row r="1746" spans="1:34" ht="12" customHeight="1">
      <c r="A1746" s="160"/>
      <c r="B1746" s="155" t="str">
        <f t="array" ref="B1746">IF(LEN(A1746)=0,"",INDEX('Smelter Look-up'!$A:$A,MATCH($A1746,'Smelter Look-up'!$E:$E,0)))</f>
        <v/>
      </c>
      <c r="C1746" s="158" t="str">
        <f t="array" ref="C1746">IF(LEN(A1746)=0,"",INDEX('Smelter Look-up'!$C:$C,MATCH($A1746,'Smelter Look-up'!$E:$E,0)))</f>
        <v/>
      </c>
      <c r="D1746" s="155"/>
      <c r="E1746" s="155" t="str">
        <f ca="1">IF(ISERROR($V1746),"",OFFSET('Smelter Look-up'!$D$4,$V1746-4,0)&amp;"")</f>
        <v/>
      </c>
      <c r="F1746" s="155" t="str">
        <f ca="1">IF(ISERROR($V1746),"",OFFSET('Smelter Look-up'!$E$4,$V1746-4,0))</f>
        <v/>
      </c>
      <c r="G1746" s="155" t="str">
        <f ca="1">IF(C1746=$X$4,IF(ISERROR($V1746),"Enter smelter details","RMI"),IF(ISERROR($V1746),"",OFFSET('Smelter Look-up'!$F$4,$V1746-4,0)))</f>
        <v/>
      </c>
      <c r="H1746" s="156" t="str">
        <f ca="1">IF(ISERROR($V1746),"",OFFSET('Smelter Look-up'!$G$4,$V1746-4,0))</f>
        <v/>
      </c>
      <c r="I1746" s="157" t="str">
        <f ca="1">IF(ISERROR($V1746),"",OFFSET('Smelter Look-up'!$H$4,$V1746-4,0))</f>
        <v/>
      </c>
      <c r="J1746" s="157" t="str">
        <f ca="1">IF(ISERROR($V1746),"",OFFSET('Smelter Look-up'!$I$4,$V1746-4,0))</f>
        <v/>
      </c>
      <c r="K1746" s="158"/>
      <c r="L1746" s="158"/>
      <c r="M1746" s="158"/>
      <c r="N1746" s="158"/>
      <c r="O1746" s="158"/>
      <c r="P1746" s="157"/>
      <c r="Q1746" s="159"/>
      <c r="R1746" s="155" t="str">
        <f ca="1">IF(ISERROR($V1746),"",OFFSET('Smelter Look-up'!$C$4,$V1746-4,0)&amp;"")</f>
        <v/>
      </c>
      <c r="S1746" s="160" t="str">
        <f t="array" aca="1" ref="S1746" ca="1">IF(B1746="","",IF(ISERROR(MATCH($E1746,CL,0)),"Unknown",INDIRECT("'C'!$A$"&amp;MATCH($E1746,CL,0)+1)))</f>
        <v/>
      </c>
      <c r="T1746" s="160" t="str">
        <f t="array" aca="1" ref="T1746" ca="1">IF(B1746="","",IF(ISERROR(MATCH($J1746,SorP!$B$1:$B$6226,0)),"",INDIRECT("'SorP'!$A$"&amp;MATCH($S1746&amp;$J1746,SorP!C:C,0))))</f>
        <v/>
      </c>
      <c r="U1746" s="161"/>
      <c r="V1746" s="151" t="e">
        <f>IF(C1746="",NA(),IF(OR(C1746="Smelter not listed",C1746="Smelter not yet identified"),MATCH($B1746&amp;$D1746,'Smelter Look-up'!$J:$J,0),MATCH($B1746&amp;$C1746,'Smelter Look-up'!$J:$J,0)))</f>
        <v>#N/A</v>
      </c>
      <c r="W1746" s="134"/>
      <c r="X1746" s="134">
        <f t="shared" ca="1" si="18"/>
        <v>0</v>
      </c>
      <c r="Y1746" s="134"/>
      <c r="Z1746" s="134"/>
      <c r="AA1746" s="134"/>
      <c r="AB1746" s="162" t="str">
        <f t="shared" si="19"/>
        <v/>
      </c>
      <c r="AC1746" s="134"/>
      <c r="AD1746" s="134"/>
      <c r="AE1746" s="134"/>
      <c r="AF1746" s="134"/>
      <c r="AG1746" s="134"/>
      <c r="AH1746" s="134"/>
    </row>
    <row r="1747" spans="1:34" ht="12" customHeight="1">
      <c r="A1747" s="160"/>
      <c r="B1747" s="155" t="str">
        <f t="array" ref="B1747">IF(LEN(A1747)=0,"",INDEX('Smelter Look-up'!$A:$A,MATCH($A1747,'Smelter Look-up'!$E:$E,0)))</f>
        <v/>
      </c>
      <c r="C1747" s="158" t="str">
        <f t="array" ref="C1747">IF(LEN(A1747)=0,"",INDEX('Smelter Look-up'!$C:$C,MATCH($A1747,'Smelter Look-up'!$E:$E,0)))</f>
        <v/>
      </c>
      <c r="D1747" s="155"/>
      <c r="E1747" s="155" t="str">
        <f ca="1">IF(ISERROR($V1747),"",OFFSET('Smelter Look-up'!$D$4,$V1747-4,0)&amp;"")</f>
        <v/>
      </c>
      <c r="F1747" s="155" t="str">
        <f ca="1">IF(ISERROR($V1747),"",OFFSET('Smelter Look-up'!$E$4,$V1747-4,0))</f>
        <v/>
      </c>
      <c r="G1747" s="155" t="str">
        <f ca="1">IF(C1747=$X$4,IF(ISERROR($V1747),"Enter smelter details","RMI"),IF(ISERROR($V1747),"",OFFSET('Smelter Look-up'!$F$4,$V1747-4,0)))</f>
        <v/>
      </c>
      <c r="H1747" s="156" t="str">
        <f ca="1">IF(ISERROR($V1747),"",OFFSET('Smelter Look-up'!$G$4,$V1747-4,0))</f>
        <v/>
      </c>
      <c r="I1747" s="157" t="str">
        <f ca="1">IF(ISERROR($V1747),"",OFFSET('Smelter Look-up'!$H$4,$V1747-4,0))</f>
        <v/>
      </c>
      <c r="J1747" s="157" t="str">
        <f ca="1">IF(ISERROR($V1747),"",OFFSET('Smelter Look-up'!$I$4,$V1747-4,0))</f>
        <v/>
      </c>
      <c r="K1747" s="158"/>
      <c r="L1747" s="158"/>
      <c r="M1747" s="158"/>
      <c r="N1747" s="158"/>
      <c r="O1747" s="158"/>
      <c r="P1747" s="157"/>
      <c r="Q1747" s="159"/>
      <c r="R1747" s="155" t="str">
        <f ca="1">IF(ISERROR($V1747),"",OFFSET('Smelter Look-up'!$C$4,$V1747-4,0)&amp;"")</f>
        <v/>
      </c>
      <c r="S1747" s="160" t="str">
        <f t="array" aca="1" ref="S1747" ca="1">IF(B1747="","",IF(ISERROR(MATCH($E1747,CL,0)),"Unknown",INDIRECT("'C'!$A$"&amp;MATCH($E1747,CL,0)+1)))</f>
        <v/>
      </c>
      <c r="T1747" s="160" t="str">
        <f t="array" aca="1" ref="T1747" ca="1">IF(B1747="","",IF(ISERROR(MATCH($J1747,SorP!$B$1:$B$6226,0)),"",INDIRECT("'SorP'!$A$"&amp;MATCH($S1747&amp;$J1747,SorP!C:C,0))))</f>
        <v/>
      </c>
      <c r="U1747" s="161"/>
      <c r="V1747" s="151" t="e">
        <f>IF(C1747="",NA(),IF(OR(C1747="Smelter not listed",C1747="Smelter not yet identified"),MATCH($B1747&amp;$D1747,'Smelter Look-up'!$J:$J,0),MATCH($B1747&amp;$C1747,'Smelter Look-up'!$J:$J,0)))</f>
        <v>#N/A</v>
      </c>
      <c r="W1747" s="134"/>
      <c r="X1747" s="134">
        <f t="shared" ca="1" si="18"/>
        <v>0</v>
      </c>
      <c r="Y1747" s="134"/>
      <c r="Z1747" s="134"/>
      <c r="AA1747" s="134"/>
      <c r="AB1747" s="162" t="str">
        <f t="shared" si="19"/>
        <v/>
      </c>
      <c r="AC1747" s="134"/>
      <c r="AD1747" s="134"/>
      <c r="AE1747" s="134"/>
      <c r="AF1747" s="134"/>
      <c r="AG1747" s="134"/>
      <c r="AH1747" s="134"/>
    </row>
    <row r="1748" spans="1:34" ht="12" customHeight="1">
      <c r="A1748" s="160"/>
      <c r="B1748" s="155" t="str">
        <f t="array" ref="B1748">IF(LEN(A1748)=0,"",INDEX('Smelter Look-up'!$A:$A,MATCH($A1748,'Smelter Look-up'!$E:$E,0)))</f>
        <v/>
      </c>
      <c r="C1748" s="158" t="str">
        <f t="array" ref="C1748">IF(LEN(A1748)=0,"",INDEX('Smelter Look-up'!$C:$C,MATCH($A1748,'Smelter Look-up'!$E:$E,0)))</f>
        <v/>
      </c>
      <c r="D1748" s="155"/>
      <c r="E1748" s="155" t="str">
        <f ca="1">IF(ISERROR($V1748),"",OFFSET('Smelter Look-up'!$D$4,$V1748-4,0)&amp;"")</f>
        <v/>
      </c>
      <c r="F1748" s="155" t="str">
        <f ca="1">IF(ISERROR($V1748),"",OFFSET('Smelter Look-up'!$E$4,$V1748-4,0))</f>
        <v/>
      </c>
      <c r="G1748" s="155" t="str">
        <f ca="1">IF(C1748=$X$4,IF(ISERROR($V1748),"Enter smelter details","RMI"),IF(ISERROR($V1748),"",OFFSET('Smelter Look-up'!$F$4,$V1748-4,0)))</f>
        <v/>
      </c>
      <c r="H1748" s="156" t="str">
        <f ca="1">IF(ISERROR($V1748),"",OFFSET('Smelter Look-up'!$G$4,$V1748-4,0))</f>
        <v/>
      </c>
      <c r="I1748" s="157" t="str">
        <f ca="1">IF(ISERROR($V1748),"",OFFSET('Smelter Look-up'!$H$4,$V1748-4,0))</f>
        <v/>
      </c>
      <c r="J1748" s="157" t="str">
        <f ca="1">IF(ISERROR($V1748),"",OFFSET('Smelter Look-up'!$I$4,$V1748-4,0))</f>
        <v/>
      </c>
      <c r="K1748" s="158"/>
      <c r="L1748" s="158"/>
      <c r="M1748" s="158"/>
      <c r="N1748" s="158"/>
      <c r="O1748" s="158"/>
      <c r="P1748" s="157"/>
      <c r="Q1748" s="159"/>
      <c r="R1748" s="155" t="str">
        <f ca="1">IF(ISERROR($V1748),"",OFFSET('Smelter Look-up'!$C$4,$V1748-4,0)&amp;"")</f>
        <v/>
      </c>
      <c r="S1748" s="160" t="str">
        <f t="array" aca="1" ref="S1748" ca="1">IF(B1748="","",IF(ISERROR(MATCH($E1748,CL,0)),"Unknown",INDIRECT("'C'!$A$"&amp;MATCH($E1748,CL,0)+1)))</f>
        <v/>
      </c>
      <c r="T1748" s="160" t="str">
        <f t="array" aca="1" ref="T1748" ca="1">IF(B1748="","",IF(ISERROR(MATCH($J1748,SorP!$B$1:$B$6226,0)),"",INDIRECT("'SorP'!$A$"&amp;MATCH($S1748&amp;$J1748,SorP!C:C,0))))</f>
        <v/>
      </c>
      <c r="U1748" s="161"/>
      <c r="V1748" s="151" t="e">
        <f>IF(C1748="",NA(),IF(OR(C1748="Smelter not listed",C1748="Smelter not yet identified"),MATCH($B1748&amp;$D1748,'Smelter Look-up'!$J:$J,0),MATCH($B1748&amp;$C1748,'Smelter Look-up'!$J:$J,0)))</f>
        <v>#N/A</v>
      </c>
      <c r="W1748" s="134"/>
      <c r="X1748" s="134">
        <f t="shared" ca="1" si="18"/>
        <v>0</v>
      </c>
      <c r="Y1748" s="134"/>
      <c r="Z1748" s="134"/>
      <c r="AA1748" s="134"/>
      <c r="AB1748" s="162" t="str">
        <f t="shared" si="19"/>
        <v/>
      </c>
      <c r="AC1748" s="134"/>
      <c r="AD1748" s="134"/>
      <c r="AE1748" s="134"/>
      <c r="AF1748" s="134"/>
      <c r="AG1748" s="134"/>
      <c r="AH1748" s="134"/>
    </row>
    <row r="1749" spans="1:34" ht="12" customHeight="1">
      <c r="A1749" s="160"/>
      <c r="B1749" s="155" t="str">
        <f t="array" ref="B1749">IF(LEN(A1749)=0,"",INDEX('Smelter Look-up'!$A:$A,MATCH($A1749,'Smelter Look-up'!$E:$E,0)))</f>
        <v/>
      </c>
      <c r="C1749" s="158" t="str">
        <f t="array" ref="C1749">IF(LEN(A1749)=0,"",INDEX('Smelter Look-up'!$C:$C,MATCH($A1749,'Smelter Look-up'!$E:$E,0)))</f>
        <v/>
      </c>
      <c r="D1749" s="155"/>
      <c r="E1749" s="155" t="str">
        <f ca="1">IF(ISERROR($V1749),"",OFFSET('Smelter Look-up'!$D$4,$V1749-4,0)&amp;"")</f>
        <v/>
      </c>
      <c r="F1749" s="155" t="str">
        <f ca="1">IF(ISERROR($V1749),"",OFFSET('Smelter Look-up'!$E$4,$V1749-4,0))</f>
        <v/>
      </c>
      <c r="G1749" s="155" t="str">
        <f ca="1">IF(C1749=$X$4,IF(ISERROR($V1749),"Enter smelter details","RMI"),IF(ISERROR($V1749),"",OFFSET('Smelter Look-up'!$F$4,$V1749-4,0)))</f>
        <v/>
      </c>
      <c r="H1749" s="156" t="str">
        <f ca="1">IF(ISERROR($V1749),"",OFFSET('Smelter Look-up'!$G$4,$V1749-4,0))</f>
        <v/>
      </c>
      <c r="I1749" s="157" t="str">
        <f ca="1">IF(ISERROR($V1749),"",OFFSET('Smelter Look-up'!$H$4,$V1749-4,0))</f>
        <v/>
      </c>
      <c r="J1749" s="157" t="str">
        <f ca="1">IF(ISERROR($V1749),"",OFFSET('Smelter Look-up'!$I$4,$V1749-4,0))</f>
        <v/>
      </c>
      <c r="K1749" s="158"/>
      <c r="L1749" s="158"/>
      <c r="M1749" s="158"/>
      <c r="N1749" s="158"/>
      <c r="O1749" s="158"/>
      <c r="P1749" s="157"/>
      <c r="Q1749" s="159"/>
      <c r="R1749" s="155" t="str">
        <f ca="1">IF(ISERROR($V1749),"",OFFSET('Smelter Look-up'!$C$4,$V1749-4,0)&amp;"")</f>
        <v/>
      </c>
      <c r="S1749" s="160" t="str">
        <f t="array" aca="1" ref="S1749" ca="1">IF(B1749="","",IF(ISERROR(MATCH($E1749,CL,0)),"Unknown",INDIRECT("'C'!$A$"&amp;MATCH($E1749,CL,0)+1)))</f>
        <v/>
      </c>
      <c r="T1749" s="160" t="str">
        <f t="array" aca="1" ref="T1749" ca="1">IF(B1749="","",IF(ISERROR(MATCH($J1749,SorP!$B$1:$B$6226,0)),"",INDIRECT("'SorP'!$A$"&amp;MATCH($S1749&amp;$J1749,SorP!C:C,0))))</f>
        <v/>
      </c>
      <c r="U1749" s="161"/>
      <c r="V1749" s="151" t="e">
        <f>IF(C1749="",NA(),IF(OR(C1749="Smelter not listed",C1749="Smelter not yet identified"),MATCH($B1749&amp;$D1749,'Smelter Look-up'!$J:$J,0),MATCH($B1749&amp;$C1749,'Smelter Look-up'!$J:$J,0)))</f>
        <v>#N/A</v>
      </c>
      <c r="W1749" s="134"/>
      <c r="X1749" s="134">
        <f t="shared" ca="1" si="18"/>
        <v>0</v>
      </c>
      <c r="Y1749" s="134"/>
      <c r="Z1749" s="134"/>
      <c r="AA1749" s="134"/>
      <c r="AB1749" s="162" t="str">
        <f t="shared" si="19"/>
        <v/>
      </c>
      <c r="AC1749" s="134"/>
      <c r="AD1749" s="134"/>
      <c r="AE1749" s="134"/>
      <c r="AF1749" s="134"/>
      <c r="AG1749" s="134"/>
      <c r="AH1749" s="134"/>
    </row>
    <row r="1750" spans="1:34" ht="12" customHeight="1">
      <c r="A1750" s="160"/>
      <c r="B1750" s="155" t="str">
        <f t="array" ref="B1750">IF(LEN(A1750)=0,"",INDEX('Smelter Look-up'!$A:$A,MATCH($A1750,'Smelter Look-up'!$E:$E,0)))</f>
        <v/>
      </c>
      <c r="C1750" s="158" t="str">
        <f t="array" ref="C1750">IF(LEN(A1750)=0,"",INDEX('Smelter Look-up'!$C:$C,MATCH($A1750,'Smelter Look-up'!$E:$E,0)))</f>
        <v/>
      </c>
      <c r="D1750" s="155"/>
      <c r="E1750" s="155" t="str">
        <f ca="1">IF(ISERROR($V1750),"",OFFSET('Smelter Look-up'!$D$4,$V1750-4,0)&amp;"")</f>
        <v/>
      </c>
      <c r="F1750" s="155" t="str">
        <f ca="1">IF(ISERROR($V1750),"",OFFSET('Smelter Look-up'!$E$4,$V1750-4,0))</f>
        <v/>
      </c>
      <c r="G1750" s="155" t="str">
        <f ca="1">IF(C1750=$X$4,IF(ISERROR($V1750),"Enter smelter details","RMI"),IF(ISERROR($V1750),"",OFFSET('Smelter Look-up'!$F$4,$V1750-4,0)))</f>
        <v/>
      </c>
      <c r="H1750" s="156" t="str">
        <f ca="1">IF(ISERROR($V1750),"",OFFSET('Smelter Look-up'!$G$4,$V1750-4,0))</f>
        <v/>
      </c>
      <c r="I1750" s="157" t="str">
        <f ca="1">IF(ISERROR($V1750),"",OFFSET('Smelter Look-up'!$H$4,$V1750-4,0))</f>
        <v/>
      </c>
      <c r="J1750" s="157" t="str">
        <f ca="1">IF(ISERROR($V1750),"",OFFSET('Smelter Look-up'!$I$4,$V1750-4,0))</f>
        <v/>
      </c>
      <c r="K1750" s="158"/>
      <c r="L1750" s="158"/>
      <c r="M1750" s="158"/>
      <c r="N1750" s="158"/>
      <c r="O1750" s="158"/>
      <c r="P1750" s="157"/>
      <c r="Q1750" s="159"/>
      <c r="R1750" s="155" t="str">
        <f ca="1">IF(ISERROR($V1750),"",OFFSET('Smelter Look-up'!$C$4,$V1750-4,0)&amp;"")</f>
        <v/>
      </c>
      <c r="S1750" s="160" t="str">
        <f t="array" aca="1" ref="S1750" ca="1">IF(B1750="","",IF(ISERROR(MATCH($E1750,CL,0)),"Unknown",INDIRECT("'C'!$A$"&amp;MATCH($E1750,CL,0)+1)))</f>
        <v/>
      </c>
      <c r="T1750" s="160" t="str">
        <f t="array" aca="1" ref="T1750" ca="1">IF(B1750="","",IF(ISERROR(MATCH($J1750,SorP!$B$1:$B$6226,0)),"",INDIRECT("'SorP'!$A$"&amp;MATCH($S1750&amp;$J1750,SorP!C:C,0))))</f>
        <v/>
      </c>
      <c r="U1750" s="161"/>
      <c r="V1750" s="151" t="e">
        <f>IF(C1750="",NA(),IF(OR(C1750="Smelter not listed",C1750="Smelter not yet identified"),MATCH($B1750&amp;$D1750,'Smelter Look-up'!$J:$J,0),MATCH($B1750&amp;$C1750,'Smelter Look-up'!$J:$J,0)))</f>
        <v>#N/A</v>
      </c>
      <c r="W1750" s="134"/>
      <c r="X1750" s="134">
        <f t="shared" ca="1" si="18"/>
        <v>0</v>
      </c>
      <c r="Y1750" s="134"/>
      <c r="Z1750" s="134"/>
      <c r="AA1750" s="134"/>
      <c r="AB1750" s="162" t="str">
        <f t="shared" si="19"/>
        <v/>
      </c>
      <c r="AC1750" s="134"/>
      <c r="AD1750" s="134"/>
      <c r="AE1750" s="134"/>
      <c r="AF1750" s="134"/>
      <c r="AG1750" s="134"/>
      <c r="AH1750" s="134"/>
    </row>
    <row r="1751" spans="1:34" ht="12" customHeight="1">
      <c r="A1751" s="160"/>
      <c r="B1751" s="155" t="str">
        <f t="array" ref="B1751">IF(LEN(A1751)=0,"",INDEX('Smelter Look-up'!$A:$A,MATCH($A1751,'Smelter Look-up'!$E:$E,0)))</f>
        <v/>
      </c>
      <c r="C1751" s="158" t="str">
        <f t="array" ref="C1751">IF(LEN(A1751)=0,"",INDEX('Smelter Look-up'!$C:$C,MATCH($A1751,'Smelter Look-up'!$E:$E,0)))</f>
        <v/>
      </c>
      <c r="D1751" s="155"/>
      <c r="E1751" s="155" t="str">
        <f ca="1">IF(ISERROR($V1751),"",OFFSET('Smelter Look-up'!$D$4,$V1751-4,0)&amp;"")</f>
        <v/>
      </c>
      <c r="F1751" s="155" t="str">
        <f ca="1">IF(ISERROR($V1751),"",OFFSET('Smelter Look-up'!$E$4,$V1751-4,0))</f>
        <v/>
      </c>
      <c r="G1751" s="155" t="str">
        <f ca="1">IF(C1751=$X$4,IF(ISERROR($V1751),"Enter smelter details","RMI"),IF(ISERROR($V1751),"",OFFSET('Smelter Look-up'!$F$4,$V1751-4,0)))</f>
        <v/>
      </c>
      <c r="H1751" s="156" t="str">
        <f ca="1">IF(ISERROR($V1751),"",OFFSET('Smelter Look-up'!$G$4,$V1751-4,0))</f>
        <v/>
      </c>
      <c r="I1751" s="157" t="str">
        <f ca="1">IF(ISERROR($V1751),"",OFFSET('Smelter Look-up'!$H$4,$V1751-4,0))</f>
        <v/>
      </c>
      <c r="J1751" s="157" t="str">
        <f ca="1">IF(ISERROR($V1751),"",OFFSET('Smelter Look-up'!$I$4,$V1751-4,0))</f>
        <v/>
      </c>
      <c r="K1751" s="158"/>
      <c r="L1751" s="158"/>
      <c r="M1751" s="158"/>
      <c r="N1751" s="158"/>
      <c r="O1751" s="158"/>
      <c r="P1751" s="157"/>
      <c r="Q1751" s="159"/>
      <c r="R1751" s="155" t="str">
        <f ca="1">IF(ISERROR($V1751),"",OFFSET('Smelter Look-up'!$C$4,$V1751-4,0)&amp;"")</f>
        <v/>
      </c>
      <c r="S1751" s="160" t="str">
        <f t="array" aca="1" ref="S1751" ca="1">IF(B1751="","",IF(ISERROR(MATCH($E1751,CL,0)),"Unknown",INDIRECT("'C'!$A$"&amp;MATCH($E1751,CL,0)+1)))</f>
        <v/>
      </c>
      <c r="T1751" s="160" t="str">
        <f t="array" aca="1" ref="T1751" ca="1">IF(B1751="","",IF(ISERROR(MATCH($J1751,SorP!$B$1:$B$6226,0)),"",INDIRECT("'SorP'!$A$"&amp;MATCH($S1751&amp;$J1751,SorP!C:C,0))))</f>
        <v/>
      </c>
      <c r="U1751" s="161"/>
      <c r="V1751" s="151" t="e">
        <f>IF(C1751="",NA(),IF(OR(C1751="Smelter not listed",C1751="Smelter not yet identified"),MATCH($B1751&amp;$D1751,'Smelter Look-up'!$J:$J,0),MATCH($B1751&amp;$C1751,'Smelter Look-up'!$J:$J,0)))</f>
        <v>#N/A</v>
      </c>
      <c r="W1751" s="134"/>
      <c r="X1751" s="134">
        <f t="shared" ca="1" si="18"/>
        <v>0</v>
      </c>
      <c r="Y1751" s="134"/>
      <c r="Z1751" s="134"/>
      <c r="AA1751" s="134"/>
      <c r="AB1751" s="162" t="str">
        <f t="shared" si="19"/>
        <v/>
      </c>
      <c r="AC1751" s="134"/>
      <c r="AD1751" s="134"/>
      <c r="AE1751" s="134"/>
      <c r="AF1751" s="134"/>
      <c r="AG1751" s="134"/>
      <c r="AH1751" s="134"/>
    </row>
    <row r="1752" spans="1:34" ht="12" customHeight="1">
      <c r="A1752" s="160"/>
      <c r="B1752" s="155" t="str">
        <f t="array" ref="B1752">IF(LEN(A1752)=0,"",INDEX('Smelter Look-up'!$A:$A,MATCH($A1752,'Smelter Look-up'!$E:$E,0)))</f>
        <v/>
      </c>
      <c r="C1752" s="158" t="str">
        <f t="array" ref="C1752">IF(LEN(A1752)=0,"",INDEX('Smelter Look-up'!$C:$C,MATCH($A1752,'Smelter Look-up'!$E:$E,0)))</f>
        <v/>
      </c>
      <c r="D1752" s="155"/>
      <c r="E1752" s="155" t="str">
        <f ca="1">IF(ISERROR($V1752),"",OFFSET('Smelter Look-up'!$D$4,$V1752-4,0)&amp;"")</f>
        <v/>
      </c>
      <c r="F1752" s="155" t="str">
        <f ca="1">IF(ISERROR($V1752),"",OFFSET('Smelter Look-up'!$E$4,$V1752-4,0))</f>
        <v/>
      </c>
      <c r="G1752" s="155" t="str">
        <f ca="1">IF(C1752=$X$4,IF(ISERROR($V1752),"Enter smelter details","RMI"),IF(ISERROR($V1752),"",OFFSET('Smelter Look-up'!$F$4,$V1752-4,0)))</f>
        <v/>
      </c>
      <c r="H1752" s="156" t="str">
        <f ca="1">IF(ISERROR($V1752),"",OFFSET('Smelter Look-up'!$G$4,$V1752-4,0))</f>
        <v/>
      </c>
      <c r="I1752" s="157" t="str">
        <f ca="1">IF(ISERROR($V1752),"",OFFSET('Smelter Look-up'!$H$4,$V1752-4,0))</f>
        <v/>
      </c>
      <c r="J1752" s="157" t="str">
        <f ca="1">IF(ISERROR($V1752),"",OFFSET('Smelter Look-up'!$I$4,$V1752-4,0))</f>
        <v/>
      </c>
      <c r="K1752" s="158"/>
      <c r="L1752" s="158"/>
      <c r="M1752" s="158"/>
      <c r="N1752" s="158"/>
      <c r="O1752" s="158"/>
      <c r="P1752" s="157"/>
      <c r="Q1752" s="159"/>
      <c r="R1752" s="155" t="str">
        <f ca="1">IF(ISERROR($V1752),"",OFFSET('Smelter Look-up'!$C$4,$V1752-4,0)&amp;"")</f>
        <v/>
      </c>
      <c r="S1752" s="160" t="str">
        <f t="array" aca="1" ref="S1752" ca="1">IF(B1752="","",IF(ISERROR(MATCH($E1752,CL,0)),"Unknown",INDIRECT("'C'!$A$"&amp;MATCH($E1752,CL,0)+1)))</f>
        <v/>
      </c>
      <c r="T1752" s="160" t="str">
        <f t="array" aca="1" ref="T1752" ca="1">IF(B1752="","",IF(ISERROR(MATCH($J1752,SorP!$B$1:$B$6226,0)),"",INDIRECT("'SorP'!$A$"&amp;MATCH($S1752&amp;$J1752,SorP!C:C,0))))</f>
        <v/>
      </c>
      <c r="U1752" s="161"/>
      <c r="V1752" s="151" t="e">
        <f>IF(C1752="",NA(),IF(OR(C1752="Smelter not listed",C1752="Smelter not yet identified"),MATCH($B1752&amp;$D1752,'Smelter Look-up'!$J:$J,0),MATCH($B1752&amp;$C1752,'Smelter Look-up'!$J:$J,0)))</f>
        <v>#N/A</v>
      </c>
      <c r="W1752" s="134"/>
      <c r="X1752" s="134">
        <f t="shared" ca="1" si="18"/>
        <v>0</v>
      </c>
      <c r="Y1752" s="134"/>
      <c r="Z1752" s="134"/>
      <c r="AA1752" s="134"/>
      <c r="AB1752" s="162" t="str">
        <f t="shared" si="19"/>
        <v/>
      </c>
      <c r="AC1752" s="134"/>
      <c r="AD1752" s="134"/>
      <c r="AE1752" s="134"/>
      <c r="AF1752" s="134"/>
      <c r="AG1752" s="134"/>
      <c r="AH1752" s="134"/>
    </row>
    <row r="1753" spans="1:34" ht="12" customHeight="1">
      <c r="A1753" s="160"/>
      <c r="B1753" s="155" t="str">
        <f t="array" ref="B1753">IF(LEN(A1753)=0,"",INDEX('Smelter Look-up'!$A:$A,MATCH($A1753,'Smelter Look-up'!$E:$E,0)))</f>
        <v/>
      </c>
      <c r="C1753" s="158" t="str">
        <f t="array" ref="C1753">IF(LEN(A1753)=0,"",INDEX('Smelter Look-up'!$C:$C,MATCH($A1753,'Smelter Look-up'!$E:$E,0)))</f>
        <v/>
      </c>
      <c r="D1753" s="155"/>
      <c r="E1753" s="155" t="str">
        <f ca="1">IF(ISERROR($V1753),"",OFFSET('Smelter Look-up'!$D$4,$V1753-4,0)&amp;"")</f>
        <v/>
      </c>
      <c r="F1753" s="155" t="str">
        <f ca="1">IF(ISERROR($V1753),"",OFFSET('Smelter Look-up'!$E$4,$V1753-4,0))</f>
        <v/>
      </c>
      <c r="G1753" s="155" t="str">
        <f ca="1">IF(C1753=$X$4,IF(ISERROR($V1753),"Enter smelter details","RMI"),IF(ISERROR($V1753),"",OFFSET('Smelter Look-up'!$F$4,$V1753-4,0)))</f>
        <v/>
      </c>
      <c r="H1753" s="156" t="str">
        <f ca="1">IF(ISERROR($V1753),"",OFFSET('Smelter Look-up'!$G$4,$V1753-4,0))</f>
        <v/>
      </c>
      <c r="I1753" s="157" t="str">
        <f ca="1">IF(ISERROR($V1753),"",OFFSET('Smelter Look-up'!$H$4,$V1753-4,0))</f>
        <v/>
      </c>
      <c r="J1753" s="157" t="str">
        <f ca="1">IF(ISERROR($V1753),"",OFFSET('Smelter Look-up'!$I$4,$V1753-4,0))</f>
        <v/>
      </c>
      <c r="K1753" s="158"/>
      <c r="L1753" s="158"/>
      <c r="M1753" s="158"/>
      <c r="N1753" s="158"/>
      <c r="O1753" s="158"/>
      <c r="P1753" s="157"/>
      <c r="Q1753" s="159"/>
      <c r="R1753" s="155" t="str">
        <f ca="1">IF(ISERROR($V1753),"",OFFSET('Smelter Look-up'!$C$4,$V1753-4,0)&amp;"")</f>
        <v/>
      </c>
      <c r="S1753" s="160" t="str">
        <f t="array" aca="1" ref="S1753" ca="1">IF(B1753="","",IF(ISERROR(MATCH($E1753,CL,0)),"Unknown",INDIRECT("'C'!$A$"&amp;MATCH($E1753,CL,0)+1)))</f>
        <v/>
      </c>
      <c r="T1753" s="160" t="str">
        <f t="array" aca="1" ref="T1753" ca="1">IF(B1753="","",IF(ISERROR(MATCH($J1753,SorP!$B$1:$B$6226,0)),"",INDIRECT("'SorP'!$A$"&amp;MATCH($S1753&amp;$J1753,SorP!C:C,0))))</f>
        <v/>
      </c>
      <c r="U1753" s="161"/>
      <c r="V1753" s="151" t="e">
        <f>IF(C1753="",NA(),IF(OR(C1753="Smelter not listed",C1753="Smelter not yet identified"),MATCH($B1753&amp;$D1753,'Smelter Look-up'!$J:$J,0),MATCH($B1753&amp;$C1753,'Smelter Look-up'!$J:$J,0)))</f>
        <v>#N/A</v>
      </c>
      <c r="W1753" s="134"/>
      <c r="X1753" s="134">
        <f t="shared" ca="1" si="18"/>
        <v>0</v>
      </c>
      <c r="Y1753" s="134"/>
      <c r="Z1753" s="134"/>
      <c r="AA1753" s="134"/>
      <c r="AB1753" s="162" t="str">
        <f t="shared" si="19"/>
        <v/>
      </c>
      <c r="AC1753" s="134"/>
      <c r="AD1753" s="134"/>
      <c r="AE1753" s="134"/>
      <c r="AF1753" s="134"/>
      <c r="AG1753" s="134"/>
      <c r="AH1753" s="134"/>
    </row>
    <row r="1754" spans="1:34" ht="12" customHeight="1">
      <c r="A1754" s="160"/>
      <c r="B1754" s="155" t="str">
        <f t="array" ref="B1754">IF(LEN(A1754)=0,"",INDEX('Smelter Look-up'!$A:$A,MATCH($A1754,'Smelter Look-up'!$E:$E,0)))</f>
        <v/>
      </c>
      <c r="C1754" s="158" t="str">
        <f t="array" ref="C1754">IF(LEN(A1754)=0,"",INDEX('Smelter Look-up'!$C:$C,MATCH($A1754,'Smelter Look-up'!$E:$E,0)))</f>
        <v/>
      </c>
      <c r="D1754" s="155"/>
      <c r="E1754" s="155" t="str">
        <f ca="1">IF(ISERROR($V1754),"",OFFSET('Smelter Look-up'!$D$4,$V1754-4,0)&amp;"")</f>
        <v/>
      </c>
      <c r="F1754" s="155" t="str">
        <f ca="1">IF(ISERROR($V1754),"",OFFSET('Smelter Look-up'!$E$4,$V1754-4,0))</f>
        <v/>
      </c>
      <c r="G1754" s="155" t="str">
        <f ca="1">IF(C1754=$X$4,IF(ISERROR($V1754),"Enter smelter details","RMI"),IF(ISERROR($V1754),"",OFFSET('Smelter Look-up'!$F$4,$V1754-4,0)))</f>
        <v/>
      </c>
      <c r="H1754" s="156" t="str">
        <f ca="1">IF(ISERROR($V1754),"",OFFSET('Smelter Look-up'!$G$4,$V1754-4,0))</f>
        <v/>
      </c>
      <c r="I1754" s="157" t="str">
        <f ca="1">IF(ISERROR($V1754),"",OFFSET('Smelter Look-up'!$H$4,$V1754-4,0))</f>
        <v/>
      </c>
      <c r="J1754" s="157" t="str">
        <f ca="1">IF(ISERROR($V1754),"",OFFSET('Smelter Look-up'!$I$4,$V1754-4,0))</f>
        <v/>
      </c>
      <c r="K1754" s="158"/>
      <c r="L1754" s="158"/>
      <c r="M1754" s="158"/>
      <c r="N1754" s="158"/>
      <c r="O1754" s="158"/>
      <c r="P1754" s="157"/>
      <c r="Q1754" s="159"/>
      <c r="R1754" s="155" t="str">
        <f ca="1">IF(ISERROR($V1754),"",OFFSET('Smelter Look-up'!$C$4,$V1754-4,0)&amp;"")</f>
        <v/>
      </c>
      <c r="S1754" s="160" t="str">
        <f t="array" aca="1" ref="S1754" ca="1">IF(B1754="","",IF(ISERROR(MATCH($E1754,CL,0)),"Unknown",INDIRECT("'C'!$A$"&amp;MATCH($E1754,CL,0)+1)))</f>
        <v/>
      </c>
      <c r="T1754" s="160" t="str">
        <f t="array" aca="1" ref="T1754" ca="1">IF(B1754="","",IF(ISERROR(MATCH($J1754,SorP!$B$1:$B$6226,0)),"",INDIRECT("'SorP'!$A$"&amp;MATCH($S1754&amp;$J1754,SorP!C:C,0))))</f>
        <v/>
      </c>
      <c r="U1754" s="161"/>
      <c r="V1754" s="151" t="e">
        <f>IF(C1754="",NA(),IF(OR(C1754="Smelter not listed",C1754="Smelter not yet identified"),MATCH($B1754&amp;$D1754,'Smelter Look-up'!$J:$J,0),MATCH($B1754&amp;$C1754,'Smelter Look-up'!$J:$J,0)))</f>
        <v>#N/A</v>
      </c>
      <c r="W1754" s="134"/>
      <c r="X1754" s="134">
        <f t="shared" ca="1" si="18"/>
        <v>0</v>
      </c>
      <c r="Y1754" s="134"/>
      <c r="Z1754" s="134"/>
      <c r="AA1754" s="134"/>
      <c r="AB1754" s="162" t="str">
        <f t="shared" si="19"/>
        <v/>
      </c>
      <c r="AC1754" s="134"/>
      <c r="AD1754" s="134"/>
      <c r="AE1754" s="134"/>
      <c r="AF1754" s="134"/>
      <c r="AG1754" s="134"/>
      <c r="AH1754" s="134"/>
    </row>
    <row r="1755" spans="1:34" ht="12" customHeight="1">
      <c r="A1755" s="160"/>
      <c r="B1755" s="155" t="str">
        <f t="array" ref="B1755">IF(LEN(A1755)=0,"",INDEX('Smelter Look-up'!$A:$A,MATCH($A1755,'Smelter Look-up'!$E:$E,0)))</f>
        <v/>
      </c>
      <c r="C1755" s="158" t="str">
        <f t="array" ref="C1755">IF(LEN(A1755)=0,"",INDEX('Smelter Look-up'!$C:$C,MATCH($A1755,'Smelter Look-up'!$E:$E,0)))</f>
        <v/>
      </c>
      <c r="D1755" s="155"/>
      <c r="E1755" s="155" t="str">
        <f ca="1">IF(ISERROR($V1755),"",OFFSET('Smelter Look-up'!$D$4,$V1755-4,0)&amp;"")</f>
        <v/>
      </c>
      <c r="F1755" s="155" t="str">
        <f ca="1">IF(ISERROR($V1755),"",OFFSET('Smelter Look-up'!$E$4,$V1755-4,0))</f>
        <v/>
      </c>
      <c r="G1755" s="155" t="str">
        <f ca="1">IF(C1755=$X$4,IF(ISERROR($V1755),"Enter smelter details","RMI"),IF(ISERROR($V1755),"",OFFSET('Smelter Look-up'!$F$4,$V1755-4,0)))</f>
        <v/>
      </c>
      <c r="H1755" s="156" t="str">
        <f ca="1">IF(ISERROR($V1755),"",OFFSET('Smelter Look-up'!$G$4,$V1755-4,0))</f>
        <v/>
      </c>
      <c r="I1755" s="157" t="str">
        <f ca="1">IF(ISERROR($V1755),"",OFFSET('Smelter Look-up'!$H$4,$V1755-4,0))</f>
        <v/>
      </c>
      <c r="J1755" s="157" t="str">
        <f ca="1">IF(ISERROR($V1755),"",OFFSET('Smelter Look-up'!$I$4,$V1755-4,0))</f>
        <v/>
      </c>
      <c r="K1755" s="158"/>
      <c r="L1755" s="158"/>
      <c r="M1755" s="158"/>
      <c r="N1755" s="158"/>
      <c r="O1755" s="158"/>
      <c r="P1755" s="157"/>
      <c r="Q1755" s="159"/>
      <c r="R1755" s="155" t="str">
        <f ca="1">IF(ISERROR($V1755),"",OFFSET('Smelter Look-up'!$C$4,$V1755-4,0)&amp;"")</f>
        <v/>
      </c>
      <c r="S1755" s="160" t="str">
        <f t="array" aca="1" ref="S1755" ca="1">IF(B1755="","",IF(ISERROR(MATCH($E1755,CL,0)),"Unknown",INDIRECT("'C'!$A$"&amp;MATCH($E1755,CL,0)+1)))</f>
        <v/>
      </c>
      <c r="T1755" s="160" t="str">
        <f t="array" aca="1" ref="T1755" ca="1">IF(B1755="","",IF(ISERROR(MATCH($J1755,SorP!$B$1:$B$6226,0)),"",INDIRECT("'SorP'!$A$"&amp;MATCH($S1755&amp;$J1755,SorP!C:C,0))))</f>
        <v/>
      </c>
      <c r="U1755" s="161"/>
      <c r="V1755" s="151" t="e">
        <f>IF(C1755="",NA(),IF(OR(C1755="Smelter not listed",C1755="Smelter not yet identified"),MATCH($B1755&amp;$D1755,'Smelter Look-up'!$J:$J,0),MATCH($B1755&amp;$C1755,'Smelter Look-up'!$J:$J,0)))</f>
        <v>#N/A</v>
      </c>
      <c r="W1755" s="134"/>
      <c r="X1755" s="134">
        <f t="shared" ca="1" si="18"/>
        <v>0</v>
      </c>
      <c r="Y1755" s="134"/>
      <c r="Z1755" s="134"/>
      <c r="AA1755" s="134"/>
      <c r="AB1755" s="162" t="str">
        <f t="shared" si="19"/>
        <v/>
      </c>
      <c r="AC1755" s="134"/>
      <c r="AD1755" s="134"/>
      <c r="AE1755" s="134"/>
      <c r="AF1755" s="134"/>
      <c r="AG1755" s="134"/>
      <c r="AH1755" s="134"/>
    </row>
    <row r="1756" spans="1:34" ht="12" customHeight="1">
      <c r="A1756" s="160"/>
      <c r="B1756" s="155" t="str">
        <f t="array" ref="B1756">IF(LEN(A1756)=0,"",INDEX('Smelter Look-up'!$A:$A,MATCH($A1756,'Smelter Look-up'!$E:$E,0)))</f>
        <v/>
      </c>
      <c r="C1756" s="158" t="str">
        <f t="array" ref="C1756">IF(LEN(A1756)=0,"",INDEX('Smelter Look-up'!$C:$C,MATCH($A1756,'Smelter Look-up'!$E:$E,0)))</f>
        <v/>
      </c>
      <c r="D1756" s="155"/>
      <c r="E1756" s="155" t="str">
        <f ca="1">IF(ISERROR($V1756),"",OFFSET('Smelter Look-up'!$D$4,$V1756-4,0)&amp;"")</f>
        <v/>
      </c>
      <c r="F1756" s="155" t="str">
        <f ca="1">IF(ISERROR($V1756),"",OFFSET('Smelter Look-up'!$E$4,$V1756-4,0))</f>
        <v/>
      </c>
      <c r="G1756" s="155" t="str">
        <f ca="1">IF(C1756=$X$4,IF(ISERROR($V1756),"Enter smelter details","RMI"),IF(ISERROR($V1756),"",OFFSET('Smelter Look-up'!$F$4,$V1756-4,0)))</f>
        <v/>
      </c>
      <c r="H1756" s="156" t="str">
        <f ca="1">IF(ISERROR($V1756),"",OFFSET('Smelter Look-up'!$G$4,$V1756-4,0))</f>
        <v/>
      </c>
      <c r="I1756" s="157" t="str">
        <f ca="1">IF(ISERROR($V1756),"",OFFSET('Smelter Look-up'!$H$4,$V1756-4,0))</f>
        <v/>
      </c>
      <c r="J1756" s="157" t="str">
        <f ca="1">IF(ISERROR($V1756),"",OFFSET('Smelter Look-up'!$I$4,$V1756-4,0))</f>
        <v/>
      </c>
      <c r="K1756" s="158"/>
      <c r="L1756" s="158"/>
      <c r="M1756" s="158"/>
      <c r="N1756" s="158"/>
      <c r="O1756" s="158"/>
      <c r="P1756" s="157"/>
      <c r="Q1756" s="159"/>
      <c r="R1756" s="155" t="str">
        <f ca="1">IF(ISERROR($V1756),"",OFFSET('Smelter Look-up'!$C$4,$V1756-4,0)&amp;"")</f>
        <v/>
      </c>
      <c r="S1756" s="160" t="str">
        <f t="array" aca="1" ref="S1756" ca="1">IF(B1756="","",IF(ISERROR(MATCH($E1756,CL,0)),"Unknown",INDIRECT("'C'!$A$"&amp;MATCH($E1756,CL,0)+1)))</f>
        <v/>
      </c>
      <c r="T1756" s="160" t="str">
        <f t="array" aca="1" ref="T1756" ca="1">IF(B1756="","",IF(ISERROR(MATCH($J1756,SorP!$B$1:$B$6226,0)),"",INDIRECT("'SorP'!$A$"&amp;MATCH($S1756&amp;$J1756,SorP!C:C,0))))</f>
        <v/>
      </c>
      <c r="U1756" s="161"/>
      <c r="V1756" s="151" t="e">
        <f>IF(C1756="",NA(),IF(OR(C1756="Smelter not listed",C1756="Smelter not yet identified"),MATCH($B1756&amp;$D1756,'Smelter Look-up'!$J:$J,0),MATCH($B1756&amp;$C1756,'Smelter Look-up'!$J:$J,0)))</f>
        <v>#N/A</v>
      </c>
      <c r="W1756" s="134"/>
      <c r="X1756" s="134">
        <f t="shared" ca="1" si="18"/>
        <v>0</v>
      </c>
      <c r="Y1756" s="134"/>
      <c r="Z1756" s="134"/>
      <c r="AA1756" s="134"/>
      <c r="AB1756" s="162" t="str">
        <f t="shared" si="19"/>
        <v/>
      </c>
      <c r="AC1756" s="134"/>
      <c r="AD1756" s="134"/>
      <c r="AE1756" s="134"/>
      <c r="AF1756" s="134"/>
      <c r="AG1756" s="134"/>
      <c r="AH1756" s="134"/>
    </row>
    <row r="1757" spans="1:34" ht="12" customHeight="1">
      <c r="A1757" s="160"/>
      <c r="B1757" s="155" t="str">
        <f t="array" ref="B1757">IF(LEN(A1757)=0,"",INDEX('Smelter Look-up'!$A:$A,MATCH($A1757,'Smelter Look-up'!$E:$E,0)))</f>
        <v/>
      </c>
      <c r="C1757" s="158" t="str">
        <f t="array" ref="C1757">IF(LEN(A1757)=0,"",INDEX('Smelter Look-up'!$C:$C,MATCH($A1757,'Smelter Look-up'!$E:$E,0)))</f>
        <v/>
      </c>
      <c r="D1757" s="155"/>
      <c r="E1757" s="155" t="str">
        <f ca="1">IF(ISERROR($V1757),"",OFFSET('Smelter Look-up'!$D$4,$V1757-4,0)&amp;"")</f>
        <v/>
      </c>
      <c r="F1757" s="155" t="str">
        <f ca="1">IF(ISERROR($V1757),"",OFFSET('Smelter Look-up'!$E$4,$V1757-4,0))</f>
        <v/>
      </c>
      <c r="G1757" s="155" t="str">
        <f ca="1">IF(C1757=$X$4,IF(ISERROR($V1757),"Enter smelter details","RMI"),IF(ISERROR($V1757),"",OFFSET('Smelter Look-up'!$F$4,$V1757-4,0)))</f>
        <v/>
      </c>
      <c r="H1757" s="156" t="str">
        <f ca="1">IF(ISERROR($V1757),"",OFFSET('Smelter Look-up'!$G$4,$V1757-4,0))</f>
        <v/>
      </c>
      <c r="I1757" s="157" t="str">
        <f ca="1">IF(ISERROR($V1757),"",OFFSET('Smelter Look-up'!$H$4,$V1757-4,0))</f>
        <v/>
      </c>
      <c r="J1757" s="157" t="str">
        <f ca="1">IF(ISERROR($V1757),"",OFFSET('Smelter Look-up'!$I$4,$V1757-4,0))</f>
        <v/>
      </c>
      <c r="K1757" s="158"/>
      <c r="L1757" s="158"/>
      <c r="M1757" s="158"/>
      <c r="N1757" s="158"/>
      <c r="O1757" s="158"/>
      <c r="P1757" s="157"/>
      <c r="Q1757" s="159"/>
      <c r="R1757" s="155" t="str">
        <f ca="1">IF(ISERROR($V1757),"",OFFSET('Smelter Look-up'!$C$4,$V1757-4,0)&amp;"")</f>
        <v/>
      </c>
      <c r="S1757" s="160" t="str">
        <f t="array" aca="1" ref="S1757" ca="1">IF(B1757="","",IF(ISERROR(MATCH($E1757,CL,0)),"Unknown",INDIRECT("'C'!$A$"&amp;MATCH($E1757,CL,0)+1)))</f>
        <v/>
      </c>
      <c r="T1757" s="160" t="str">
        <f t="array" aca="1" ref="T1757" ca="1">IF(B1757="","",IF(ISERROR(MATCH($J1757,SorP!$B$1:$B$6226,0)),"",INDIRECT("'SorP'!$A$"&amp;MATCH($S1757&amp;$J1757,SorP!C:C,0))))</f>
        <v/>
      </c>
      <c r="U1757" s="161"/>
      <c r="V1757" s="151" t="e">
        <f>IF(C1757="",NA(),IF(OR(C1757="Smelter not listed",C1757="Smelter not yet identified"),MATCH($B1757&amp;$D1757,'Smelter Look-up'!$J:$J,0),MATCH($B1757&amp;$C1757,'Smelter Look-up'!$J:$J,0)))</f>
        <v>#N/A</v>
      </c>
      <c r="W1757" s="134"/>
      <c r="X1757" s="134">
        <f t="shared" ca="1" si="18"/>
        <v>0</v>
      </c>
      <c r="Y1757" s="134"/>
      <c r="Z1757" s="134"/>
      <c r="AA1757" s="134"/>
      <c r="AB1757" s="162" t="str">
        <f t="shared" si="19"/>
        <v/>
      </c>
      <c r="AC1757" s="134"/>
      <c r="AD1757" s="134"/>
      <c r="AE1757" s="134"/>
      <c r="AF1757" s="134"/>
      <c r="AG1757" s="134"/>
      <c r="AH1757" s="134"/>
    </row>
    <row r="1758" spans="1:34" ht="12" customHeight="1">
      <c r="A1758" s="160"/>
      <c r="B1758" s="155" t="str">
        <f t="array" ref="B1758">IF(LEN(A1758)=0,"",INDEX('Smelter Look-up'!$A:$A,MATCH($A1758,'Smelter Look-up'!$E:$E,0)))</f>
        <v/>
      </c>
      <c r="C1758" s="158" t="str">
        <f t="array" ref="C1758">IF(LEN(A1758)=0,"",INDEX('Smelter Look-up'!$C:$C,MATCH($A1758,'Smelter Look-up'!$E:$E,0)))</f>
        <v/>
      </c>
      <c r="D1758" s="155"/>
      <c r="E1758" s="155" t="str">
        <f ca="1">IF(ISERROR($V1758),"",OFFSET('Smelter Look-up'!$D$4,$V1758-4,0)&amp;"")</f>
        <v/>
      </c>
      <c r="F1758" s="155" t="str">
        <f ca="1">IF(ISERROR($V1758),"",OFFSET('Smelter Look-up'!$E$4,$V1758-4,0))</f>
        <v/>
      </c>
      <c r="G1758" s="155" t="str">
        <f ca="1">IF(C1758=$X$4,IF(ISERROR($V1758),"Enter smelter details","RMI"),IF(ISERROR($V1758),"",OFFSET('Smelter Look-up'!$F$4,$V1758-4,0)))</f>
        <v/>
      </c>
      <c r="H1758" s="156" t="str">
        <f ca="1">IF(ISERROR($V1758),"",OFFSET('Smelter Look-up'!$G$4,$V1758-4,0))</f>
        <v/>
      </c>
      <c r="I1758" s="157" t="str">
        <f ca="1">IF(ISERROR($V1758),"",OFFSET('Smelter Look-up'!$H$4,$V1758-4,0))</f>
        <v/>
      </c>
      <c r="J1758" s="157" t="str">
        <f ca="1">IF(ISERROR($V1758),"",OFFSET('Smelter Look-up'!$I$4,$V1758-4,0))</f>
        <v/>
      </c>
      <c r="K1758" s="158"/>
      <c r="L1758" s="158"/>
      <c r="M1758" s="158"/>
      <c r="N1758" s="158"/>
      <c r="O1758" s="158"/>
      <c r="P1758" s="157"/>
      <c r="Q1758" s="159"/>
      <c r="R1758" s="155" t="str">
        <f ca="1">IF(ISERROR($V1758),"",OFFSET('Smelter Look-up'!$C$4,$V1758-4,0)&amp;"")</f>
        <v/>
      </c>
      <c r="S1758" s="160" t="str">
        <f t="array" aca="1" ref="S1758" ca="1">IF(B1758="","",IF(ISERROR(MATCH($E1758,CL,0)),"Unknown",INDIRECT("'C'!$A$"&amp;MATCH($E1758,CL,0)+1)))</f>
        <v/>
      </c>
      <c r="T1758" s="160" t="str">
        <f t="array" aca="1" ref="T1758" ca="1">IF(B1758="","",IF(ISERROR(MATCH($J1758,SorP!$B$1:$B$6226,0)),"",INDIRECT("'SorP'!$A$"&amp;MATCH($S1758&amp;$J1758,SorP!C:C,0))))</f>
        <v/>
      </c>
      <c r="U1758" s="161"/>
      <c r="V1758" s="151" t="e">
        <f>IF(C1758="",NA(),IF(OR(C1758="Smelter not listed",C1758="Smelter not yet identified"),MATCH($B1758&amp;$D1758,'Smelter Look-up'!$J:$J,0),MATCH($B1758&amp;$C1758,'Smelter Look-up'!$J:$J,0)))</f>
        <v>#N/A</v>
      </c>
      <c r="W1758" s="134"/>
      <c r="X1758" s="134">
        <f t="shared" ca="1" si="18"/>
        <v>0</v>
      </c>
      <c r="Y1758" s="134"/>
      <c r="Z1758" s="134"/>
      <c r="AA1758" s="134"/>
      <c r="AB1758" s="162" t="str">
        <f t="shared" si="19"/>
        <v/>
      </c>
      <c r="AC1758" s="134"/>
      <c r="AD1758" s="134"/>
      <c r="AE1758" s="134"/>
      <c r="AF1758" s="134"/>
      <c r="AG1758" s="134"/>
      <c r="AH1758" s="134"/>
    </row>
    <row r="1759" spans="1:34" ht="12" customHeight="1">
      <c r="A1759" s="160"/>
      <c r="B1759" s="155" t="str">
        <f t="array" ref="B1759">IF(LEN(A1759)=0,"",INDEX('Smelter Look-up'!$A:$A,MATCH($A1759,'Smelter Look-up'!$E:$E,0)))</f>
        <v/>
      </c>
      <c r="C1759" s="158" t="str">
        <f t="array" ref="C1759">IF(LEN(A1759)=0,"",INDEX('Smelter Look-up'!$C:$C,MATCH($A1759,'Smelter Look-up'!$E:$E,0)))</f>
        <v/>
      </c>
      <c r="D1759" s="155"/>
      <c r="E1759" s="155" t="str">
        <f ca="1">IF(ISERROR($V1759),"",OFFSET('Smelter Look-up'!$D$4,$V1759-4,0)&amp;"")</f>
        <v/>
      </c>
      <c r="F1759" s="155" t="str">
        <f ca="1">IF(ISERROR($V1759),"",OFFSET('Smelter Look-up'!$E$4,$V1759-4,0))</f>
        <v/>
      </c>
      <c r="G1759" s="155" t="str">
        <f ca="1">IF(C1759=$X$4,IF(ISERROR($V1759),"Enter smelter details","RMI"),IF(ISERROR($V1759),"",OFFSET('Smelter Look-up'!$F$4,$V1759-4,0)))</f>
        <v/>
      </c>
      <c r="H1759" s="156" t="str">
        <f ca="1">IF(ISERROR($V1759),"",OFFSET('Smelter Look-up'!$G$4,$V1759-4,0))</f>
        <v/>
      </c>
      <c r="I1759" s="157" t="str">
        <f ca="1">IF(ISERROR($V1759),"",OFFSET('Smelter Look-up'!$H$4,$V1759-4,0))</f>
        <v/>
      </c>
      <c r="J1759" s="157" t="str">
        <f ca="1">IF(ISERROR($V1759),"",OFFSET('Smelter Look-up'!$I$4,$V1759-4,0))</f>
        <v/>
      </c>
      <c r="K1759" s="158"/>
      <c r="L1759" s="158"/>
      <c r="M1759" s="158"/>
      <c r="N1759" s="158"/>
      <c r="O1759" s="158"/>
      <c r="P1759" s="157"/>
      <c r="Q1759" s="159"/>
      <c r="R1759" s="155" t="str">
        <f ca="1">IF(ISERROR($V1759),"",OFFSET('Smelter Look-up'!$C$4,$V1759-4,0)&amp;"")</f>
        <v/>
      </c>
      <c r="S1759" s="160" t="str">
        <f t="array" aca="1" ref="S1759" ca="1">IF(B1759="","",IF(ISERROR(MATCH($E1759,CL,0)),"Unknown",INDIRECT("'C'!$A$"&amp;MATCH($E1759,CL,0)+1)))</f>
        <v/>
      </c>
      <c r="T1759" s="160" t="str">
        <f t="array" aca="1" ref="T1759" ca="1">IF(B1759="","",IF(ISERROR(MATCH($J1759,SorP!$B$1:$B$6226,0)),"",INDIRECT("'SorP'!$A$"&amp;MATCH($S1759&amp;$J1759,SorP!C:C,0))))</f>
        <v/>
      </c>
      <c r="U1759" s="161"/>
      <c r="V1759" s="151" t="e">
        <f>IF(C1759="",NA(),IF(OR(C1759="Smelter not listed",C1759="Smelter not yet identified"),MATCH($B1759&amp;$D1759,'Smelter Look-up'!$J:$J,0),MATCH($B1759&amp;$C1759,'Smelter Look-up'!$J:$J,0)))</f>
        <v>#N/A</v>
      </c>
      <c r="W1759" s="134"/>
      <c r="X1759" s="134">
        <f t="shared" ca="1" si="18"/>
        <v>0</v>
      </c>
      <c r="Y1759" s="134"/>
      <c r="Z1759" s="134"/>
      <c r="AA1759" s="134"/>
      <c r="AB1759" s="162" t="str">
        <f t="shared" si="19"/>
        <v/>
      </c>
      <c r="AC1759" s="134"/>
      <c r="AD1759" s="134"/>
      <c r="AE1759" s="134"/>
      <c r="AF1759" s="134"/>
      <c r="AG1759" s="134"/>
      <c r="AH1759" s="134"/>
    </row>
    <row r="1760" spans="1:34" ht="12" customHeight="1">
      <c r="A1760" s="160"/>
      <c r="B1760" s="155" t="str">
        <f t="array" ref="B1760">IF(LEN(A1760)=0,"",INDEX('Smelter Look-up'!$A:$A,MATCH($A1760,'Smelter Look-up'!$E:$E,0)))</f>
        <v/>
      </c>
      <c r="C1760" s="158" t="str">
        <f t="array" ref="C1760">IF(LEN(A1760)=0,"",INDEX('Smelter Look-up'!$C:$C,MATCH($A1760,'Smelter Look-up'!$E:$E,0)))</f>
        <v/>
      </c>
      <c r="D1760" s="155"/>
      <c r="E1760" s="155" t="str">
        <f ca="1">IF(ISERROR($V1760),"",OFFSET('Smelter Look-up'!$D$4,$V1760-4,0)&amp;"")</f>
        <v/>
      </c>
      <c r="F1760" s="155" t="str">
        <f ca="1">IF(ISERROR($V1760),"",OFFSET('Smelter Look-up'!$E$4,$V1760-4,0))</f>
        <v/>
      </c>
      <c r="G1760" s="155" t="str">
        <f ca="1">IF(C1760=$X$4,IF(ISERROR($V1760),"Enter smelter details","RMI"),IF(ISERROR($V1760),"",OFFSET('Smelter Look-up'!$F$4,$V1760-4,0)))</f>
        <v/>
      </c>
      <c r="H1760" s="156" t="str">
        <f ca="1">IF(ISERROR($V1760),"",OFFSET('Smelter Look-up'!$G$4,$V1760-4,0))</f>
        <v/>
      </c>
      <c r="I1760" s="157" t="str">
        <f ca="1">IF(ISERROR($V1760),"",OFFSET('Smelter Look-up'!$H$4,$V1760-4,0))</f>
        <v/>
      </c>
      <c r="J1760" s="157" t="str">
        <f ca="1">IF(ISERROR($V1760),"",OFFSET('Smelter Look-up'!$I$4,$V1760-4,0))</f>
        <v/>
      </c>
      <c r="K1760" s="158"/>
      <c r="L1760" s="158"/>
      <c r="M1760" s="158"/>
      <c r="N1760" s="158"/>
      <c r="O1760" s="158"/>
      <c r="P1760" s="157"/>
      <c r="Q1760" s="159"/>
      <c r="R1760" s="155" t="str">
        <f ca="1">IF(ISERROR($V1760),"",OFFSET('Smelter Look-up'!$C$4,$V1760-4,0)&amp;"")</f>
        <v/>
      </c>
      <c r="S1760" s="160" t="str">
        <f t="array" aca="1" ref="S1760" ca="1">IF(B1760="","",IF(ISERROR(MATCH($E1760,CL,0)),"Unknown",INDIRECT("'C'!$A$"&amp;MATCH($E1760,CL,0)+1)))</f>
        <v/>
      </c>
      <c r="T1760" s="160" t="str">
        <f t="array" aca="1" ref="T1760" ca="1">IF(B1760="","",IF(ISERROR(MATCH($J1760,SorP!$B$1:$B$6226,0)),"",INDIRECT("'SorP'!$A$"&amp;MATCH($S1760&amp;$J1760,SorP!C:C,0))))</f>
        <v/>
      </c>
      <c r="U1760" s="161"/>
      <c r="V1760" s="151" t="e">
        <f>IF(C1760="",NA(),IF(OR(C1760="Smelter not listed",C1760="Smelter not yet identified"),MATCH($B1760&amp;$D1760,'Smelter Look-up'!$J:$J,0),MATCH($B1760&amp;$C1760,'Smelter Look-up'!$J:$J,0)))</f>
        <v>#N/A</v>
      </c>
      <c r="W1760" s="134"/>
      <c r="X1760" s="134">
        <f t="shared" ca="1" si="18"/>
        <v>0</v>
      </c>
      <c r="Y1760" s="134"/>
      <c r="Z1760" s="134"/>
      <c r="AA1760" s="134"/>
      <c r="AB1760" s="162" t="str">
        <f t="shared" si="19"/>
        <v/>
      </c>
      <c r="AC1760" s="134"/>
      <c r="AD1760" s="134"/>
      <c r="AE1760" s="134"/>
      <c r="AF1760" s="134"/>
      <c r="AG1760" s="134"/>
      <c r="AH1760" s="134"/>
    </row>
    <row r="1761" spans="1:34" ht="12" customHeight="1">
      <c r="A1761" s="160"/>
      <c r="B1761" s="155" t="str">
        <f t="array" ref="B1761">IF(LEN(A1761)=0,"",INDEX('Smelter Look-up'!$A:$A,MATCH($A1761,'Smelter Look-up'!$E:$E,0)))</f>
        <v/>
      </c>
      <c r="C1761" s="158" t="str">
        <f t="array" ref="C1761">IF(LEN(A1761)=0,"",INDEX('Smelter Look-up'!$C:$C,MATCH($A1761,'Smelter Look-up'!$E:$E,0)))</f>
        <v/>
      </c>
      <c r="D1761" s="155"/>
      <c r="E1761" s="155" t="str">
        <f ca="1">IF(ISERROR($V1761),"",OFFSET('Smelter Look-up'!$D$4,$V1761-4,0)&amp;"")</f>
        <v/>
      </c>
      <c r="F1761" s="155" t="str">
        <f ca="1">IF(ISERROR($V1761),"",OFFSET('Smelter Look-up'!$E$4,$V1761-4,0))</f>
        <v/>
      </c>
      <c r="G1761" s="155" t="str">
        <f ca="1">IF(C1761=$X$4,IF(ISERROR($V1761),"Enter smelter details","RMI"),IF(ISERROR($V1761),"",OFFSET('Smelter Look-up'!$F$4,$V1761-4,0)))</f>
        <v/>
      </c>
      <c r="H1761" s="156" t="str">
        <f ca="1">IF(ISERROR($V1761),"",OFFSET('Smelter Look-up'!$G$4,$V1761-4,0))</f>
        <v/>
      </c>
      <c r="I1761" s="157" t="str">
        <f ca="1">IF(ISERROR($V1761),"",OFFSET('Smelter Look-up'!$H$4,$V1761-4,0))</f>
        <v/>
      </c>
      <c r="J1761" s="157" t="str">
        <f ca="1">IF(ISERROR($V1761),"",OFFSET('Smelter Look-up'!$I$4,$V1761-4,0))</f>
        <v/>
      </c>
      <c r="K1761" s="158"/>
      <c r="L1761" s="158"/>
      <c r="M1761" s="158"/>
      <c r="N1761" s="158"/>
      <c r="O1761" s="158"/>
      <c r="P1761" s="157"/>
      <c r="Q1761" s="159"/>
      <c r="R1761" s="155" t="str">
        <f ca="1">IF(ISERROR($V1761),"",OFFSET('Smelter Look-up'!$C$4,$V1761-4,0)&amp;"")</f>
        <v/>
      </c>
      <c r="S1761" s="160" t="str">
        <f t="array" aca="1" ref="S1761" ca="1">IF(B1761="","",IF(ISERROR(MATCH($E1761,CL,0)),"Unknown",INDIRECT("'C'!$A$"&amp;MATCH($E1761,CL,0)+1)))</f>
        <v/>
      </c>
      <c r="T1761" s="160" t="str">
        <f t="array" aca="1" ref="T1761" ca="1">IF(B1761="","",IF(ISERROR(MATCH($J1761,SorP!$B$1:$B$6226,0)),"",INDIRECT("'SorP'!$A$"&amp;MATCH($S1761&amp;$J1761,SorP!C:C,0))))</f>
        <v/>
      </c>
      <c r="U1761" s="161"/>
      <c r="V1761" s="151" t="e">
        <f>IF(C1761="",NA(),IF(OR(C1761="Smelter not listed",C1761="Smelter not yet identified"),MATCH($B1761&amp;$D1761,'Smelter Look-up'!$J:$J,0),MATCH($B1761&amp;$C1761,'Smelter Look-up'!$J:$J,0)))</f>
        <v>#N/A</v>
      </c>
      <c r="W1761" s="134"/>
      <c r="X1761" s="134">
        <f t="shared" ca="1" si="18"/>
        <v>0</v>
      </c>
      <c r="Y1761" s="134"/>
      <c r="Z1761" s="134"/>
      <c r="AA1761" s="134"/>
      <c r="AB1761" s="162" t="str">
        <f t="shared" si="19"/>
        <v/>
      </c>
      <c r="AC1761" s="134"/>
      <c r="AD1761" s="134"/>
      <c r="AE1761" s="134"/>
      <c r="AF1761" s="134"/>
      <c r="AG1761" s="134"/>
      <c r="AH1761" s="134"/>
    </row>
    <row r="1762" spans="1:34" ht="12" customHeight="1">
      <c r="A1762" s="160"/>
      <c r="B1762" s="155" t="str">
        <f t="array" ref="B1762">IF(LEN(A1762)=0,"",INDEX('Smelter Look-up'!$A:$A,MATCH($A1762,'Smelter Look-up'!$E:$E,0)))</f>
        <v/>
      </c>
      <c r="C1762" s="158" t="str">
        <f t="array" ref="C1762">IF(LEN(A1762)=0,"",INDEX('Smelter Look-up'!$C:$C,MATCH($A1762,'Smelter Look-up'!$E:$E,0)))</f>
        <v/>
      </c>
      <c r="D1762" s="155"/>
      <c r="E1762" s="155" t="str">
        <f ca="1">IF(ISERROR($V1762),"",OFFSET('Smelter Look-up'!$D$4,$V1762-4,0)&amp;"")</f>
        <v/>
      </c>
      <c r="F1762" s="155" t="str">
        <f ca="1">IF(ISERROR($V1762),"",OFFSET('Smelter Look-up'!$E$4,$V1762-4,0))</f>
        <v/>
      </c>
      <c r="G1762" s="155" t="str">
        <f ca="1">IF(C1762=$X$4,IF(ISERROR($V1762),"Enter smelter details","RMI"),IF(ISERROR($V1762),"",OFFSET('Smelter Look-up'!$F$4,$V1762-4,0)))</f>
        <v/>
      </c>
      <c r="H1762" s="156" t="str">
        <f ca="1">IF(ISERROR($V1762),"",OFFSET('Smelter Look-up'!$G$4,$V1762-4,0))</f>
        <v/>
      </c>
      <c r="I1762" s="157" t="str">
        <f ca="1">IF(ISERROR($V1762),"",OFFSET('Smelter Look-up'!$H$4,$V1762-4,0))</f>
        <v/>
      </c>
      <c r="J1762" s="157" t="str">
        <f ca="1">IF(ISERROR($V1762),"",OFFSET('Smelter Look-up'!$I$4,$V1762-4,0))</f>
        <v/>
      </c>
      <c r="K1762" s="158"/>
      <c r="L1762" s="158"/>
      <c r="M1762" s="158"/>
      <c r="N1762" s="158"/>
      <c r="O1762" s="158"/>
      <c r="P1762" s="157"/>
      <c r="Q1762" s="159"/>
      <c r="R1762" s="155" t="str">
        <f ca="1">IF(ISERROR($V1762),"",OFFSET('Smelter Look-up'!$C$4,$V1762-4,0)&amp;"")</f>
        <v/>
      </c>
      <c r="S1762" s="160" t="str">
        <f t="array" aca="1" ref="S1762" ca="1">IF(B1762="","",IF(ISERROR(MATCH($E1762,CL,0)),"Unknown",INDIRECT("'C'!$A$"&amp;MATCH($E1762,CL,0)+1)))</f>
        <v/>
      </c>
      <c r="T1762" s="160" t="str">
        <f t="array" aca="1" ref="T1762" ca="1">IF(B1762="","",IF(ISERROR(MATCH($J1762,SorP!$B$1:$B$6226,0)),"",INDIRECT("'SorP'!$A$"&amp;MATCH($S1762&amp;$J1762,SorP!C:C,0))))</f>
        <v/>
      </c>
      <c r="U1762" s="161"/>
      <c r="V1762" s="151" t="e">
        <f>IF(C1762="",NA(),IF(OR(C1762="Smelter not listed",C1762="Smelter not yet identified"),MATCH($B1762&amp;$D1762,'Smelter Look-up'!$J:$J,0),MATCH($B1762&amp;$C1762,'Smelter Look-up'!$J:$J,0)))</f>
        <v>#N/A</v>
      </c>
      <c r="W1762" s="134"/>
      <c r="X1762" s="134">
        <f t="shared" ca="1" si="18"/>
        <v>0</v>
      </c>
      <c r="Y1762" s="134"/>
      <c r="Z1762" s="134"/>
      <c r="AA1762" s="134"/>
      <c r="AB1762" s="162" t="str">
        <f t="shared" si="19"/>
        <v/>
      </c>
      <c r="AC1762" s="134"/>
      <c r="AD1762" s="134"/>
      <c r="AE1762" s="134"/>
      <c r="AF1762" s="134"/>
      <c r="AG1762" s="134"/>
      <c r="AH1762" s="134"/>
    </row>
    <row r="1763" spans="1:34" ht="12" customHeight="1">
      <c r="A1763" s="160"/>
      <c r="B1763" s="155" t="str">
        <f t="array" ref="B1763">IF(LEN(A1763)=0,"",INDEX('Smelter Look-up'!$A:$A,MATCH($A1763,'Smelter Look-up'!$E:$E,0)))</f>
        <v/>
      </c>
      <c r="C1763" s="158" t="str">
        <f t="array" ref="C1763">IF(LEN(A1763)=0,"",INDEX('Smelter Look-up'!$C:$C,MATCH($A1763,'Smelter Look-up'!$E:$E,0)))</f>
        <v/>
      </c>
      <c r="D1763" s="155"/>
      <c r="E1763" s="155" t="str">
        <f ca="1">IF(ISERROR($V1763),"",OFFSET('Smelter Look-up'!$D$4,$V1763-4,0)&amp;"")</f>
        <v/>
      </c>
      <c r="F1763" s="155" t="str">
        <f ca="1">IF(ISERROR($V1763),"",OFFSET('Smelter Look-up'!$E$4,$V1763-4,0))</f>
        <v/>
      </c>
      <c r="G1763" s="155" t="str">
        <f ca="1">IF(C1763=$X$4,IF(ISERROR($V1763),"Enter smelter details","RMI"),IF(ISERROR($V1763),"",OFFSET('Smelter Look-up'!$F$4,$V1763-4,0)))</f>
        <v/>
      </c>
      <c r="H1763" s="156" t="str">
        <f ca="1">IF(ISERROR($V1763),"",OFFSET('Smelter Look-up'!$G$4,$V1763-4,0))</f>
        <v/>
      </c>
      <c r="I1763" s="157" t="str">
        <f ca="1">IF(ISERROR($V1763),"",OFFSET('Smelter Look-up'!$H$4,$V1763-4,0))</f>
        <v/>
      </c>
      <c r="J1763" s="157" t="str">
        <f ca="1">IF(ISERROR($V1763),"",OFFSET('Smelter Look-up'!$I$4,$V1763-4,0))</f>
        <v/>
      </c>
      <c r="K1763" s="158"/>
      <c r="L1763" s="158"/>
      <c r="M1763" s="158"/>
      <c r="N1763" s="158"/>
      <c r="O1763" s="158"/>
      <c r="P1763" s="157"/>
      <c r="Q1763" s="159"/>
      <c r="R1763" s="155" t="str">
        <f ca="1">IF(ISERROR($V1763),"",OFFSET('Smelter Look-up'!$C$4,$V1763-4,0)&amp;"")</f>
        <v/>
      </c>
      <c r="S1763" s="160" t="str">
        <f t="array" aca="1" ref="S1763" ca="1">IF(B1763="","",IF(ISERROR(MATCH($E1763,CL,0)),"Unknown",INDIRECT("'C'!$A$"&amp;MATCH($E1763,CL,0)+1)))</f>
        <v/>
      </c>
      <c r="T1763" s="160" t="str">
        <f t="array" aca="1" ref="T1763" ca="1">IF(B1763="","",IF(ISERROR(MATCH($J1763,SorP!$B$1:$B$6226,0)),"",INDIRECT("'SorP'!$A$"&amp;MATCH($S1763&amp;$J1763,SorP!C:C,0))))</f>
        <v/>
      </c>
      <c r="U1763" s="161"/>
      <c r="V1763" s="151" t="e">
        <f>IF(C1763="",NA(),IF(OR(C1763="Smelter not listed",C1763="Smelter not yet identified"),MATCH($B1763&amp;$D1763,'Smelter Look-up'!$J:$J,0),MATCH($B1763&amp;$C1763,'Smelter Look-up'!$J:$J,0)))</f>
        <v>#N/A</v>
      </c>
      <c r="W1763" s="134"/>
      <c r="X1763" s="134">
        <f t="shared" ca="1" si="18"/>
        <v>0</v>
      </c>
      <c r="Y1763" s="134"/>
      <c r="Z1763" s="134"/>
      <c r="AA1763" s="134"/>
      <c r="AB1763" s="162" t="str">
        <f t="shared" si="19"/>
        <v/>
      </c>
      <c r="AC1763" s="134"/>
      <c r="AD1763" s="134"/>
      <c r="AE1763" s="134"/>
      <c r="AF1763" s="134"/>
      <c r="AG1763" s="134"/>
      <c r="AH1763" s="134"/>
    </row>
    <row r="1764" spans="1:34" ht="12" customHeight="1">
      <c r="A1764" s="160"/>
      <c r="B1764" s="155" t="str">
        <f t="array" ref="B1764">IF(LEN(A1764)=0,"",INDEX('Smelter Look-up'!$A:$A,MATCH($A1764,'Smelter Look-up'!$E:$E,0)))</f>
        <v/>
      </c>
      <c r="C1764" s="158" t="str">
        <f t="array" ref="C1764">IF(LEN(A1764)=0,"",INDEX('Smelter Look-up'!$C:$C,MATCH($A1764,'Smelter Look-up'!$E:$E,0)))</f>
        <v/>
      </c>
      <c r="D1764" s="155"/>
      <c r="E1764" s="155" t="str">
        <f ca="1">IF(ISERROR($V1764),"",OFFSET('Smelter Look-up'!$D$4,$V1764-4,0)&amp;"")</f>
        <v/>
      </c>
      <c r="F1764" s="155" t="str">
        <f ca="1">IF(ISERROR($V1764),"",OFFSET('Smelter Look-up'!$E$4,$V1764-4,0))</f>
        <v/>
      </c>
      <c r="G1764" s="155" t="str">
        <f ca="1">IF(C1764=$X$4,IF(ISERROR($V1764),"Enter smelter details","RMI"),IF(ISERROR($V1764),"",OFFSET('Smelter Look-up'!$F$4,$V1764-4,0)))</f>
        <v/>
      </c>
      <c r="H1764" s="156" t="str">
        <f ca="1">IF(ISERROR($V1764),"",OFFSET('Smelter Look-up'!$G$4,$V1764-4,0))</f>
        <v/>
      </c>
      <c r="I1764" s="157" t="str">
        <f ca="1">IF(ISERROR($V1764),"",OFFSET('Smelter Look-up'!$H$4,$V1764-4,0))</f>
        <v/>
      </c>
      <c r="J1764" s="157" t="str">
        <f ca="1">IF(ISERROR($V1764),"",OFFSET('Smelter Look-up'!$I$4,$V1764-4,0))</f>
        <v/>
      </c>
      <c r="K1764" s="158"/>
      <c r="L1764" s="158"/>
      <c r="M1764" s="158"/>
      <c r="N1764" s="158"/>
      <c r="O1764" s="158"/>
      <c r="P1764" s="157"/>
      <c r="Q1764" s="159"/>
      <c r="R1764" s="155" t="str">
        <f ca="1">IF(ISERROR($V1764),"",OFFSET('Smelter Look-up'!$C$4,$V1764-4,0)&amp;"")</f>
        <v/>
      </c>
      <c r="S1764" s="160" t="str">
        <f t="array" aca="1" ref="S1764" ca="1">IF(B1764="","",IF(ISERROR(MATCH($E1764,CL,0)),"Unknown",INDIRECT("'C'!$A$"&amp;MATCH($E1764,CL,0)+1)))</f>
        <v/>
      </c>
      <c r="T1764" s="160" t="str">
        <f t="array" aca="1" ref="T1764" ca="1">IF(B1764="","",IF(ISERROR(MATCH($J1764,SorP!$B$1:$B$6226,0)),"",INDIRECT("'SorP'!$A$"&amp;MATCH($S1764&amp;$J1764,SorP!C:C,0))))</f>
        <v/>
      </c>
      <c r="U1764" s="161"/>
      <c r="V1764" s="151" t="e">
        <f>IF(C1764="",NA(),IF(OR(C1764="Smelter not listed",C1764="Smelter not yet identified"),MATCH($B1764&amp;$D1764,'Smelter Look-up'!$J:$J,0),MATCH($B1764&amp;$C1764,'Smelter Look-up'!$J:$J,0)))</f>
        <v>#N/A</v>
      </c>
      <c r="W1764" s="134"/>
      <c r="X1764" s="134">
        <f t="shared" ca="1" si="18"/>
        <v>0</v>
      </c>
      <c r="Y1764" s="134"/>
      <c r="Z1764" s="134"/>
      <c r="AA1764" s="134"/>
      <c r="AB1764" s="162" t="str">
        <f t="shared" si="19"/>
        <v/>
      </c>
      <c r="AC1764" s="134"/>
      <c r="AD1764" s="134"/>
      <c r="AE1764" s="134"/>
      <c r="AF1764" s="134"/>
      <c r="AG1764" s="134"/>
      <c r="AH1764" s="134"/>
    </row>
    <row r="1765" spans="1:34" ht="12" customHeight="1">
      <c r="A1765" s="160"/>
      <c r="B1765" s="155" t="str">
        <f t="array" ref="B1765">IF(LEN(A1765)=0,"",INDEX('Smelter Look-up'!$A:$A,MATCH($A1765,'Smelter Look-up'!$E:$E,0)))</f>
        <v/>
      </c>
      <c r="C1765" s="158" t="str">
        <f t="array" ref="C1765">IF(LEN(A1765)=0,"",INDEX('Smelter Look-up'!$C:$C,MATCH($A1765,'Smelter Look-up'!$E:$E,0)))</f>
        <v/>
      </c>
      <c r="D1765" s="155"/>
      <c r="E1765" s="155" t="str">
        <f ca="1">IF(ISERROR($V1765),"",OFFSET('Smelter Look-up'!$D$4,$V1765-4,0)&amp;"")</f>
        <v/>
      </c>
      <c r="F1765" s="155" t="str">
        <f ca="1">IF(ISERROR($V1765),"",OFFSET('Smelter Look-up'!$E$4,$V1765-4,0))</f>
        <v/>
      </c>
      <c r="G1765" s="155" t="str">
        <f ca="1">IF(C1765=$X$4,IF(ISERROR($V1765),"Enter smelter details","RMI"),IF(ISERROR($V1765),"",OFFSET('Smelter Look-up'!$F$4,$V1765-4,0)))</f>
        <v/>
      </c>
      <c r="H1765" s="156" t="str">
        <f ca="1">IF(ISERROR($V1765),"",OFFSET('Smelter Look-up'!$G$4,$V1765-4,0))</f>
        <v/>
      </c>
      <c r="I1765" s="157" t="str">
        <f ca="1">IF(ISERROR($V1765),"",OFFSET('Smelter Look-up'!$H$4,$V1765-4,0))</f>
        <v/>
      </c>
      <c r="J1765" s="157" t="str">
        <f ca="1">IF(ISERROR($V1765),"",OFFSET('Smelter Look-up'!$I$4,$V1765-4,0))</f>
        <v/>
      </c>
      <c r="K1765" s="158"/>
      <c r="L1765" s="158"/>
      <c r="M1765" s="158"/>
      <c r="N1765" s="158"/>
      <c r="O1765" s="158"/>
      <c r="P1765" s="157"/>
      <c r="Q1765" s="159"/>
      <c r="R1765" s="155" t="str">
        <f ca="1">IF(ISERROR($V1765),"",OFFSET('Smelter Look-up'!$C$4,$V1765-4,0)&amp;"")</f>
        <v/>
      </c>
      <c r="S1765" s="160" t="str">
        <f t="array" aca="1" ref="S1765" ca="1">IF(B1765="","",IF(ISERROR(MATCH($E1765,CL,0)),"Unknown",INDIRECT("'C'!$A$"&amp;MATCH($E1765,CL,0)+1)))</f>
        <v/>
      </c>
      <c r="T1765" s="160" t="str">
        <f t="array" aca="1" ref="T1765" ca="1">IF(B1765="","",IF(ISERROR(MATCH($J1765,SorP!$B$1:$B$6226,0)),"",INDIRECT("'SorP'!$A$"&amp;MATCH($S1765&amp;$J1765,SorP!C:C,0))))</f>
        <v/>
      </c>
      <c r="U1765" s="161"/>
      <c r="V1765" s="151" t="e">
        <f>IF(C1765="",NA(),IF(OR(C1765="Smelter not listed",C1765="Smelter not yet identified"),MATCH($B1765&amp;$D1765,'Smelter Look-up'!$J:$J,0),MATCH($B1765&amp;$C1765,'Smelter Look-up'!$J:$J,0)))</f>
        <v>#N/A</v>
      </c>
      <c r="W1765" s="134"/>
      <c r="X1765" s="134">
        <f t="shared" ca="1" si="18"/>
        <v>0</v>
      </c>
      <c r="Y1765" s="134"/>
      <c r="Z1765" s="134"/>
      <c r="AA1765" s="134"/>
      <c r="AB1765" s="162" t="str">
        <f t="shared" si="19"/>
        <v/>
      </c>
      <c r="AC1765" s="134"/>
      <c r="AD1765" s="134"/>
      <c r="AE1765" s="134"/>
      <c r="AF1765" s="134"/>
      <c r="AG1765" s="134"/>
      <c r="AH1765" s="134"/>
    </row>
    <row r="1766" spans="1:34" ht="12" customHeight="1">
      <c r="A1766" s="160"/>
      <c r="B1766" s="155" t="str">
        <f t="array" ref="B1766">IF(LEN(A1766)=0,"",INDEX('Smelter Look-up'!$A:$A,MATCH($A1766,'Smelter Look-up'!$E:$E,0)))</f>
        <v/>
      </c>
      <c r="C1766" s="158" t="str">
        <f t="array" ref="C1766">IF(LEN(A1766)=0,"",INDEX('Smelter Look-up'!$C:$C,MATCH($A1766,'Smelter Look-up'!$E:$E,0)))</f>
        <v/>
      </c>
      <c r="D1766" s="155"/>
      <c r="E1766" s="155" t="str">
        <f ca="1">IF(ISERROR($V1766),"",OFFSET('Smelter Look-up'!$D$4,$V1766-4,0)&amp;"")</f>
        <v/>
      </c>
      <c r="F1766" s="155" t="str">
        <f ca="1">IF(ISERROR($V1766),"",OFFSET('Smelter Look-up'!$E$4,$V1766-4,0))</f>
        <v/>
      </c>
      <c r="G1766" s="155" t="str">
        <f ca="1">IF(C1766=$X$4,IF(ISERROR($V1766),"Enter smelter details","RMI"),IF(ISERROR($V1766),"",OFFSET('Smelter Look-up'!$F$4,$V1766-4,0)))</f>
        <v/>
      </c>
      <c r="H1766" s="156" t="str">
        <f ca="1">IF(ISERROR($V1766),"",OFFSET('Smelter Look-up'!$G$4,$V1766-4,0))</f>
        <v/>
      </c>
      <c r="I1766" s="157" t="str">
        <f ca="1">IF(ISERROR($V1766),"",OFFSET('Smelter Look-up'!$H$4,$V1766-4,0))</f>
        <v/>
      </c>
      <c r="J1766" s="157" t="str">
        <f ca="1">IF(ISERROR($V1766),"",OFFSET('Smelter Look-up'!$I$4,$V1766-4,0))</f>
        <v/>
      </c>
      <c r="K1766" s="158"/>
      <c r="L1766" s="158"/>
      <c r="M1766" s="158"/>
      <c r="N1766" s="158"/>
      <c r="O1766" s="158"/>
      <c r="P1766" s="157"/>
      <c r="Q1766" s="159"/>
      <c r="R1766" s="155" t="str">
        <f ca="1">IF(ISERROR($V1766),"",OFFSET('Smelter Look-up'!$C$4,$V1766-4,0)&amp;"")</f>
        <v/>
      </c>
      <c r="S1766" s="160" t="str">
        <f t="array" aca="1" ref="S1766" ca="1">IF(B1766="","",IF(ISERROR(MATCH($E1766,CL,0)),"Unknown",INDIRECT("'C'!$A$"&amp;MATCH($E1766,CL,0)+1)))</f>
        <v/>
      </c>
      <c r="T1766" s="160" t="str">
        <f t="array" aca="1" ref="T1766" ca="1">IF(B1766="","",IF(ISERROR(MATCH($J1766,SorP!$B$1:$B$6226,0)),"",INDIRECT("'SorP'!$A$"&amp;MATCH($S1766&amp;$J1766,SorP!C:C,0))))</f>
        <v/>
      </c>
      <c r="U1766" s="161"/>
      <c r="V1766" s="151" t="e">
        <f>IF(C1766="",NA(),IF(OR(C1766="Smelter not listed",C1766="Smelter not yet identified"),MATCH($B1766&amp;$D1766,'Smelter Look-up'!$J:$J,0),MATCH($B1766&amp;$C1766,'Smelter Look-up'!$J:$J,0)))</f>
        <v>#N/A</v>
      </c>
      <c r="W1766" s="134"/>
      <c r="X1766" s="134">
        <f t="shared" ca="1" si="18"/>
        <v>0</v>
      </c>
      <c r="Y1766" s="134"/>
      <c r="Z1766" s="134"/>
      <c r="AA1766" s="134"/>
      <c r="AB1766" s="162" t="str">
        <f t="shared" si="19"/>
        <v/>
      </c>
      <c r="AC1766" s="134"/>
      <c r="AD1766" s="134"/>
      <c r="AE1766" s="134"/>
      <c r="AF1766" s="134"/>
      <c r="AG1766" s="134"/>
      <c r="AH1766" s="134"/>
    </row>
    <row r="1767" spans="1:34" ht="12" customHeight="1">
      <c r="A1767" s="160"/>
      <c r="B1767" s="155" t="str">
        <f t="array" ref="B1767">IF(LEN(A1767)=0,"",INDEX('Smelter Look-up'!$A:$A,MATCH($A1767,'Smelter Look-up'!$E:$E,0)))</f>
        <v/>
      </c>
      <c r="C1767" s="158" t="str">
        <f t="array" ref="C1767">IF(LEN(A1767)=0,"",INDEX('Smelter Look-up'!$C:$C,MATCH($A1767,'Smelter Look-up'!$E:$E,0)))</f>
        <v/>
      </c>
      <c r="D1767" s="155"/>
      <c r="E1767" s="155" t="str">
        <f ca="1">IF(ISERROR($V1767),"",OFFSET('Smelter Look-up'!$D$4,$V1767-4,0)&amp;"")</f>
        <v/>
      </c>
      <c r="F1767" s="155" t="str">
        <f ca="1">IF(ISERROR($V1767),"",OFFSET('Smelter Look-up'!$E$4,$V1767-4,0))</f>
        <v/>
      </c>
      <c r="G1767" s="155" t="str">
        <f ca="1">IF(C1767=$X$4,IF(ISERROR($V1767),"Enter smelter details","RMI"),IF(ISERROR($V1767),"",OFFSET('Smelter Look-up'!$F$4,$V1767-4,0)))</f>
        <v/>
      </c>
      <c r="H1767" s="156" t="str">
        <f ca="1">IF(ISERROR($V1767),"",OFFSET('Smelter Look-up'!$G$4,$V1767-4,0))</f>
        <v/>
      </c>
      <c r="I1767" s="157" t="str">
        <f ca="1">IF(ISERROR($V1767),"",OFFSET('Smelter Look-up'!$H$4,$V1767-4,0))</f>
        <v/>
      </c>
      <c r="J1767" s="157" t="str">
        <f ca="1">IF(ISERROR($V1767),"",OFFSET('Smelter Look-up'!$I$4,$V1767-4,0))</f>
        <v/>
      </c>
      <c r="K1767" s="158"/>
      <c r="L1767" s="158"/>
      <c r="M1767" s="158"/>
      <c r="N1767" s="158"/>
      <c r="O1767" s="158"/>
      <c r="P1767" s="157"/>
      <c r="Q1767" s="159"/>
      <c r="R1767" s="155" t="str">
        <f ca="1">IF(ISERROR($V1767),"",OFFSET('Smelter Look-up'!$C$4,$V1767-4,0)&amp;"")</f>
        <v/>
      </c>
      <c r="S1767" s="160" t="str">
        <f t="array" aca="1" ref="S1767" ca="1">IF(B1767="","",IF(ISERROR(MATCH($E1767,CL,0)),"Unknown",INDIRECT("'C'!$A$"&amp;MATCH($E1767,CL,0)+1)))</f>
        <v/>
      </c>
      <c r="T1767" s="160" t="str">
        <f t="array" aca="1" ref="T1767" ca="1">IF(B1767="","",IF(ISERROR(MATCH($J1767,SorP!$B$1:$B$6226,0)),"",INDIRECT("'SorP'!$A$"&amp;MATCH($S1767&amp;$J1767,SorP!C:C,0))))</f>
        <v/>
      </c>
      <c r="U1767" s="161"/>
      <c r="V1767" s="151" t="e">
        <f>IF(C1767="",NA(),IF(OR(C1767="Smelter not listed",C1767="Smelter not yet identified"),MATCH($B1767&amp;$D1767,'Smelter Look-up'!$J:$J,0),MATCH($B1767&amp;$C1767,'Smelter Look-up'!$J:$J,0)))</f>
        <v>#N/A</v>
      </c>
      <c r="W1767" s="134"/>
      <c r="X1767" s="134">
        <f t="shared" ca="1" si="18"/>
        <v>0</v>
      </c>
      <c r="Y1767" s="134"/>
      <c r="Z1767" s="134"/>
      <c r="AA1767" s="134"/>
      <c r="AB1767" s="162" t="str">
        <f t="shared" si="19"/>
        <v/>
      </c>
      <c r="AC1767" s="134"/>
      <c r="AD1767" s="134"/>
      <c r="AE1767" s="134"/>
      <c r="AF1767" s="134"/>
      <c r="AG1767" s="134"/>
      <c r="AH1767" s="134"/>
    </row>
    <row r="1768" spans="1:34" ht="12" customHeight="1">
      <c r="A1768" s="160"/>
      <c r="B1768" s="155" t="str">
        <f t="array" ref="B1768">IF(LEN(A1768)=0,"",INDEX('Smelter Look-up'!$A:$A,MATCH($A1768,'Smelter Look-up'!$E:$E,0)))</f>
        <v/>
      </c>
      <c r="C1768" s="158" t="str">
        <f t="array" ref="C1768">IF(LEN(A1768)=0,"",INDEX('Smelter Look-up'!$C:$C,MATCH($A1768,'Smelter Look-up'!$E:$E,0)))</f>
        <v/>
      </c>
      <c r="D1768" s="155"/>
      <c r="E1768" s="155" t="str">
        <f ca="1">IF(ISERROR($V1768),"",OFFSET('Smelter Look-up'!$D$4,$V1768-4,0)&amp;"")</f>
        <v/>
      </c>
      <c r="F1768" s="155" t="str">
        <f ca="1">IF(ISERROR($V1768),"",OFFSET('Smelter Look-up'!$E$4,$V1768-4,0))</f>
        <v/>
      </c>
      <c r="G1768" s="155" t="str">
        <f ca="1">IF(C1768=$X$4,IF(ISERROR($V1768),"Enter smelter details","RMI"),IF(ISERROR($V1768),"",OFFSET('Smelter Look-up'!$F$4,$V1768-4,0)))</f>
        <v/>
      </c>
      <c r="H1768" s="156" t="str">
        <f ca="1">IF(ISERROR($V1768),"",OFFSET('Smelter Look-up'!$G$4,$V1768-4,0))</f>
        <v/>
      </c>
      <c r="I1768" s="157" t="str">
        <f ca="1">IF(ISERROR($V1768),"",OFFSET('Smelter Look-up'!$H$4,$V1768-4,0))</f>
        <v/>
      </c>
      <c r="J1768" s="157" t="str">
        <f ca="1">IF(ISERROR($V1768),"",OFFSET('Smelter Look-up'!$I$4,$V1768-4,0))</f>
        <v/>
      </c>
      <c r="K1768" s="158"/>
      <c r="L1768" s="158"/>
      <c r="M1768" s="158"/>
      <c r="N1768" s="158"/>
      <c r="O1768" s="158"/>
      <c r="P1768" s="157"/>
      <c r="Q1768" s="159"/>
      <c r="R1768" s="155" t="str">
        <f ca="1">IF(ISERROR($V1768),"",OFFSET('Smelter Look-up'!$C$4,$V1768-4,0)&amp;"")</f>
        <v/>
      </c>
      <c r="S1768" s="160" t="str">
        <f t="array" aca="1" ref="S1768" ca="1">IF(B1768="","",IF(ISERROR(MATCH($E1768,CL,0)),"Unknown",INDIRECT("'C'!$A$"&amp;MATCH($E1768,CL,0)+1)))</f>
        <v/>
      </c>
      <c r="T1768" s="160" t="str">
        <f t="array" aca="1" ref="T1768" ca="1">IF(B1768="","",IF(ISERROR(MATCH($J1768,SorP!$B$1:$B$6226,0)),"",INDIRECT("'SorP'!$A$"&amp;MATCH($S1768&amp;$J1768,SorP!C:C,0))))</f>
        <v/>
      </c>
      <c r="U1768" s="161"/>
      <c r="V1768" s="151" t="e">
        <f>IF(C1768="",NA(),IF(OR(C1768="Smelter not listed",C1768="Smelter not yet identified"),MATCH($B1768&amp;$D1768,'Smelter Look-up'!$J:$J,0),MATCH($B1768&amp;$C1768,'Smelter Look-up'!$J:$J,0)))</f>
        <v>#N/A</v>
      </c>
      <c r="W1768" s="134"/>
      <c r="X1768" s="134">
        <f t="shared" ca="1" si="18"/>
        <v>0</v>
      </c>
      <c r="Y1768" s="134"/>
      <c r="Z1768" s="134"/>
      <c r="AA1768" s="134"/>
      <c r="AB1768" s="162" t="str">
        <f t="shared" si="19"/>
        <v/>
      </c>
      <c r="AC1768" s="134"/>
      <c r="AD1768" s="134"/>
      <c r="AE1768" s="134"/>
      <c r="AF1768" s="134"/>
      <c r="AG1768" s="134"/>
      <c r="AH1768" s="134"/>
    </row>
    <row r="1769" spans="1:34" ht="12" customHeight="1">
      <c r="A1769" s="160"/>
      <c r="B1769" s="155" t="str">
        <f t="array" ref="B1769">IF(LEN(A1769)=0,"",INDEX('Smelter Look-up'!$A:$A,MATCH($A1769,'Smelter Look-up'!$E:$E,0)))</f>
        <v/>
      </c>
      <c r="C1769" s="158" t="str">
        <f t="array" ref="C1769">IF(LEN(A1769)=0,"",INDEX('Smelter Look-up'!$C:$C,MATCH($A1769,'Smelter Look-up'!$E:$E,0)))</f>
        <v/>
      </c>
      <c r="D1769" s="155"/>
      <c r="E1769" s="155" t="str">
        <f ca="1">IF(ISERROR($V1769),"",OFFSET('Smelter Look-up'!$D$4,$V1769-4,0)&amp;"")</f>
        <v/>
      </c>
      <c r="F1769" s="155" t="str">
        <f ca="1">IF(ISERROR($V1769),"",OFFSET('Smelter Look-up'!$E$4,$V1769-4,0))</f>
        <v/>
      </c>
      <c r="G1769" s="155" t="str">
        <f ca="1">IF(C1769=$X$4,IF(ISERROR($V1769),"Enter smelter details","RMI"),IF(ISERROR($V1769),"",OFFSET('Smelter Look-up'!$F$4,$V1769-4,0)))</f>
        <v/>
      </c>
      <c r="H1769" s="156" t="str">
        <f ca="1">IF(ISERROR($V1769),"",OFFSET('Smelter Look-up'!$G$4,$V1769-4,0))</f>
        <v/>
      </c>
      <c r="I1769" s="157" t="str">
        <f ca="1">IF(ISERROR($V1769),"",OFFSET('Smelter Look-up'!$H$4,$V1769-4,0))</f>
        <v/>
      </c>
      <c r="J1769" s="157" t="str">
        <f ca="1">IF(ISERROR($V1769),"",OFFSET('Smelter Look-up'!$I$4,$V1769-4,0))</f>
        <v/>
      </c>
      <c r="K1769" s="158"/>
      <c r="L1769" s="158"/>
      <c r="M1769" s="158"/>
      <c r="N1769" s="158"/>
      <c r="O1769" s="158"/>
      <c r="P1769" s="157"/>
      <c r="Q1769" s="159"/>
      <c r="R1769" s="155" t="str">
        <f ca="1">IF(ISERROR($V1769),"",OFFSET('Smelter Look-up'!$C$4,$V1769-4,0)&amp;"")</f>
        <v/>
      </c>
      <c r="S1769" s="160" t="str">
        <f t="array" aca="1" ref="S1769" ca="1">IF(B1769="","",IF(ISERROR(MATCH($E1769,CL,0)),"Unknown",INDIRECT("'C'!$A$"&amp;MATCH($E1769,CL,0)+1)))</f>
        <v/>
      </c>
      <c r="T1769" s="160" t="str">
        <f t="array" aca="1" ref="T1769" ca="1">IF(B1769="","",IF(ISERROR(MATCH($J1769,SorP!$B$1:$B$6226,0)),"",INDIRECT("'SorP'!$A$"&amp;MATCH($S1769&amp;$J1769,SorP!C:C,0))))</f>
        <v/>
      </c>
      <c r="U1769" s="161"/>
      <c r="V1769" s="151" t="e">
        <f>IF(C1769="",NA(),IF(OR(C1769="Smelter not listed",C1769="Smelter not yet identified"),MATCH($B1769&amp;$D1769,'Smelter Look-up'!$J:$J,0),MATCH($B1769&amp;$C1769,'Smelter Look-up'!$J:$J,0)))</f>
        <v>#N/A</v>
      </c>
      <c r="W1769" s="134"/>
      <c r="X1769" s="134">
        <f t="shared" ca="1" si="18"/>
        <v>0</v>
      </c>
      <c r="Y1769" s="134"/>
      <c r="Z1769" s="134"/>
      <c r="AA1769" s="134"/>
      <c r="AB1769" s="162" t="str">
        <f t="shared" si="19"/>
        <v/>
      </c>
      <c r="AC1769" s="134"/>
      <c r="AD1769" s="134"/>
      <c r="AE1769" s="134"/>
      <c r="AF1769" s="134"/>
      <c r="AG1769" s="134"/>
      <c r="AH1769" s="134"/>
    </row>
    <row r="1770" spans="1:34" ht="12" customHeight="1">
      <c r="A1770" s="160"/>
      <c r="B1770" s="155" t="str">
        <f t="array" ref="B1770">IF(LEN(A1770)=0,"",INDEX('Smelter Look-up'!$A:$A,MATCH($A1770,'Smelter Look-up'!$E:$E,0)))</f>
        <v/>
      </c>
      <c r="C1770" s="158" t="str">
        <f t="array" ref="C1770">IF(LEN(A1770)=0,"",INDEX('Smelter Look-up'!$C:$C,MATCH($A1770,'Smelter Look-up'!$E:$E,0)))</f>
        <v/>
      </c>
      <c r="D1770" s="155"/>
      <c r="E1770" s="155" t="str">
        <f ca="1">IF(ISERROR($V1770),"",OFFSET('Smelter Look-up'!$D$4,$V1770-4,0)&amp;"")</f>
        <v/>
      </c>
      <c r="F1770" s="155" t="str">
        <f ca="1">IF(ISERROR($V1770),"",OFFSET('Smelter Look-up'!$E$4,$V1770-4,0))</f>
        <v/>
      </c>
      <c r="G1770" s="155" t="str">
        <f ca="1">IF(C1770=$X$4,IF(ISERROR($V1770),"Enter smelter details","RMI"),IF(ISERROR($V1770),"",OFFSET('Smelter Look-up'!$F$4,$V1770-4,0)))</f>
        <v/>
      </c>
      <c r="H1770" s="156" t="str">
        <f ca="1">IF(ISERROR($V1770),"",OFFSET('Smelter Look-up'!$G$4,$V1770-4,0))</f>
        <v/>
      </c>
      <c r="I1770" s="157" t="str">
        <f ca="1">IF(ISERROR($V1770),"",OFFSET('Smelter Look-up'!$H$4,$V1770-4,0))</f>
        <v/>
      </c>
      <c r="J1770" s="157" t="str">
        <f ca="1">IF(ISERROR($V1770),"",OFFSET('Smelter Look-up'!$I$4,$V1770-4,0))</f>
        <v/>
      </c>
      <c r="K1770" s="158"/>
      <c r="L1770" s="158"/>
      <c r="M1770" s="158"/>
      <c r="N1770" s="158"/>
      <c r="O1770" s="158"/>
      <c r="P1770" s="157"/>
      <c r="Q1770" s="159"/>
      <c r="R1770" s="155" t="str">
        <f ca="1">IF(ISERROR($V1770),"",OFFSET('Smelter Look-up'!$C$4,$V1770-4,0)&amp;"")</f>
        <v/>
      </c>
      <c r="S1770" s="160" t="str">
        <f t="array" aca="1" ref="S1770" ca="1">IF(B1770="","",IF(ISERROR(MATCH($E1770,CL,0)),"Unknown",INDIRECT("'C'!$A$"&amp;MATCH($E1770,CL,0)+1)))</f>
        <v/>
      </c>
      <c r="T1770" s="160" t="str">
        <f t="array" aca="1" ref="T1770" ca="1">IF(B1770="","",IF(ISERROR(MATCH($J1770,SorP!$B$1:$B$6226,0)),"",INDIRECT("'SorP'!$A$"&amp;MATCH($S1770&amp;$J1770,SorP!C:C,0))))</f>
        <v/>
      </c>
      <c r="U1770" s="161"/>
      <c r="V1770" s="151" t="e">
        <f>IF(C1770="",NA(),IF(OR(C1770="Smelter not listed",C1770="Smelter not yet identified"),MATCH($B1770&amp;$D1770,'Smelter Look-up'!$J:$J,0),MATCH($B1770&amp;$C1770,'Smelter Look-up'!$J:$J,0)))</f>
        <v>#N/A</v>
      </c>
      <c r="W1770" s="134"/>
      <c r="X1770" s="134">
        <f t="shared" ca="1" si="18"/>
        <v>0</v>
      </c>
      <c r="Y1770" s="134"/>
      <c r="Z1770" s="134"/>
      <c r="AA1770" s="134"/>
      <c r="AB1770" s="162" t="str">
        <f t="shared" si="19"/>
        <v/>
      </c>
      <c r="AC1770" s="134"/>
      <c r="AD1770" s="134"/>
      <c r="AE1770" s="134"/>
      <c r="AF1770" s="134"/>
      <c r="AG1770" s="134"/>
      <c r="AH1770" s="134"/>
    </row>
    <row r="1771" spans="1:34" ht="12" customHeight="1">
      <c r="A1771" s="160"/>
      <c r="B1771" s="155" t="str">
        <f t="array" ref="B1771">IF(LEN(A1771)=0,"",INDEX('Smelter Look-up'!$A:$A,MATCH($A1771,'Smelter Look-up'!$E:$E,0)))</f>
        <v/>
      </c>
      <c r="C1771" s="158" t="str">
        <f t="array" ref="C1771">IF(LEN(A1771)=0,"",INDEX('Smelter Look-up'!$C:$C,MATCH($A1771,'Smelter Look-up'!$E:$E,0)))</f>
        <v/>
      </c>
      <c r="D1771" s="155"/>
      <c r="E1771" s="155" t="str">
        <f ca="1">IF(ISERROR($V1771),"",OFFSET('Smelter Look-up'!$D$4,$V1771-4,0)&amp;"")</f>
        <v/>
      </c>
      <c r="F1771" s="155" t="str">
        <f ca="1">IF(ISERROR($V1771),"",OFFSET('Smelter Look-up'!$E$4,$V1771-4,0))</f>
        <v/>
      </c>
      <c r="G1771" s="155" t="str">
        <f ca="1">IF(C1771=$X$4,IF(ISERROR($V1771),"Enter smelter details","RMI"),IF(ISERROR($V1771),"",OFFSET('Smelter Look-up'!$F$4,$V1771-4,0)))</f>
        <v/>
      </c>
      <c r="H1771" s="156" t="str">
        <f ca="1">IF(ISERROR($V1771),"",OFFSET('Smelter Look-up'!$G$4,$V1771-4,0))</f>
        <v/>
      </c>
      <c r="I1771" s="157" t="str">
        <f ca="1">IF(ISERROR($V1771),"",OFFSET('Smelter Look-up'!$H$4,$V1771-4,0))</f>
        <v/>
      </c>
      <c r="J1771" s="157" t="str">
        <f ca="1">IF(ISERROR($V1771),"",OFFSET('Smelter Look-up'!$I$4,$V1771-4,0))</f>
        <v/>
      </c>
      <c r="K1771" s="158"/>
      <c r="L1771" s="158"/>
      <c r="M1771" s="158"/>
      <c r="N1771" s="158"/>
      <c r="O1771" s="158"/>
      <c r="P1771" s="157"/>
      <c r="Q1771" s="159"/>
      <c r="R1771" s="155" t="str">
        <f ca="1">IF(ISERROR($V1771),"",OFFSET('Smelter Look-up'!$C$4,$V1771-4,0)&amp;"")</f>
        <v/>
      </c>
      <c r="S1771" s="160" t="str">
        <f t="array" aca="1" ref="S1771" ca="1">IF(B1771="","",IF(ISERROR(MATCH($E1771,CL,0)),"Unknown",INDIRECT("'C'!$A$"&amp;MATCH($E1771,CL,0)+1)))</f>
        <v/>
      </c>
      <c r="T1771" s="160" t="str">
        <f t="array" aca="1" ref="T1771" ca="1">IF(B1771="","",IF(ISERROR(MATCH($J1771,SorP!$B$1:$B$6226,0)),"",INDIRECT("'SorP'!$A$"&amp;MATCH($S1771&amp;$J1771,SorP!C:C,0))))</f>
        <v/>
      </c>
      <c r="U1771" s="161"/>
      <c r="V1771" s="151" t="e">
        <f>IF(C1771="",NA(),IF(OR(C1771="Smelter not listed",C1771="Smelter not yet identified"),MATCH($B1771&amp;$D1771,'Smelter Look-up'!$J:$J,0),MATCH($B1771&amp;$C1771,'Smelter Look-up'!$J:$J,0)))</f>
        <v>#N/A</v>
      </c>
      <c r="W1771" s="134"/>
      <c r="X1771" s="134">
        <f t="shared" ca="1" si="18"/>
        <v>0</v>
      </c>
      <c r="Y1771" s="134"/>
      <c r="Z1771" s="134"/>
      <c r="AA1771" s="134"/>
      <c r="AB1771" s="162" t="str">
        <f t="shared" si="19"/>
        <v/>
      </c>
      <c r="AC1771" s="134"/>
      <c r="AD1771" s="134"/>
      <c r="AE1771" s="134"/>
      <c r="AF1771" s="134"/>
      <c r="AG1771" s="134"/>
      <c r="AH1771" s="134"/>
    </row>
    <row r="1772" spans="1:34" ht="12" customHeight="1">
      <c r="A1772" s="160"/>
      <c r="B1772" s="155" t="str">
        <f t="array" ref="B1772">IF(LEN(A1772)=0,"",INDEX('Smelter Look-up'!$A:$A,MATCH($A1772,'Smelter Look-up'!$E:$E,0)))</f>
        <v/>
      </c>
      <c r="C1772" s="158" t="str">
        <f t="array" ref="C1772">IF(LEN(A1772)=0,"",INDEX('Smelter Look-up'!$C:$C,MATCH($A1772,'Smelter Look-up'!$E:$E,0)))</f>
        <v/>
      </c>
      <c r="D1772" s="155"/>
      <c r="E1772" s="155" t="str">
        <f ca="1">IF(ISERROR($V1772),"",OFFSET('Smelter Look-up'!$D$4,$V1772-4,0)&amp;"")</f>
        <v/>
      </c>
      <c r="F1772" s="155" t="str">
        <f ca="1">IF(ISERROR($V1772),"",OFFSET('Smelter Look-up'!$E$4,$V1772-4,0))</f>
        <v/>
      </c>
      <c r="G1772" s="155" t="str">
        <f ca="1">IF(C1772=$X$4,IF(ISERROR($V1772),"Enter smelter details","RMI"),IF(ISERROR($V1772),"",OFFSET('Smelter Look-up'!$F$4,$V1772-4,0)))</f>
        <v/>
      </c>
      <c r="H1772" s="156" t="str">
        <f ca="1">IF(ISERROR($V1772),"",OFFSET('Smelter Look-up'!$G$4,$V1772-4,0))</f>
        <v/>
      </c>
      <c r="I1772" s="157" t="str">
        <f ca="1">IF(ISERROR($V1772),"",OFFSET('Smelter Look-up'!$H$4,$V1772-4,0))</f>
        <v/>
      </c>
      <c r="J1772" s="157" t="str">
        <f ca="1">IF(ISERROR($V1772),"",OFFSET('Smelter Look-up'!$I$4,$V1772-4,0))</f>
        <v/>
      </c>
      <c r="K1772" s="158"/>
      <c r="L1772" s="158"/>
      <c r="M1772" s="158"/>
      <c r="N1772" s="158"/>
      <c r="O1772" s="158"/>
      <c r="P1772" s="157"/>
      <c r="Q1772" s="159"/>
      <c r="R1772" s="155" t="str">
        <f ca="1">IF(ISERROR($V1772),"",OFFSET('Smelter Look-up'!$C$4,$V1772-4,0)&amp;"")</f>
        <v/>
      </c>
      <c r="S1772" s="160" t="str">
        <f t="array" aca="1" ref="S1772" ca="1">IF(B1772="","",IF(ISERROR(MATCH($E1772,CL,0)),"Unknown",INDIRECT("'C'!$A$"&amp;MATCH($E1772,CL,0)+1)))</f>
        <v/>
      </c>
      <c r="T1772" s="160" t="str">
        <f t="array" aca="1" ref="T1772" ca="1">IF(B1772="","",IF(ISERROR(MATCH($J1772,SorP!$B$1:$B$6226,0)),"",INDIRECT("'SorP'!$A$"&amp;MATCH($S1772&amp;$J1772,SorP!C:C,0))))</f>
        <v/>
      </c>
      <c r="U1772" s="161"/>
      <c r="V1772" s="151" t="e">
        <f>IF(C1772="",NA(),IF(OR(C1772="Smelter not listed",C1772="Smelter not yet identified"),MATCH($B1772&amp;$D1772,'Smelter Look-up'!$J:$J,0),MATCH($B1772&amp;$C1772,'Smelter Look-up'!$J:$J,0)))</f>
        <v>#N/A</v>
      </c>
      <c r="W1772" s="134"/>
      <c r="X1772" s="134">
        <f t="shared" ca="1" si="18"/>
        <v>0</v>
      </c>
      <c r="Y1772" s="134"/>
      <c r="Z1772" s="134"/>
      <c r="AA1772" s="134"/>
      <c r="AB1772" s="162" t="str">
        <f t="shared" si="19"/>
        <v/>
      </c>
      <c r="AC1772" s="134"/>
      <c r="AD1772" s="134"/>
      <c r="AE1772" s="134"/>
      <c r="AF1772" s="134"/>
      <c r="AG1772" s="134"/>
      <c r="AH1772" s="134"/>
    </row>
    <row r="1773" spans="1:34" ht="12" customHeight="1">
      <c r="A1773" s="160"/>
      <c r="B1773" s="155" t="str">
        <f t="array" ref="B1773">IF(LEN(A1773)=0,"",INDEX('Smelter Look-up'!$A:$A,MATCH($A1773,'Smelter Look-up'!$E:$E,0)))</f>
        <v/>
      </c>
      <c r="C1773" s="158" t="str">
        <f t="array" ref="C1773">IF(LEN(A1773)=0,"",INDEX('Smelter Look-up'!$C:$C,MATCH($A1773,'Smelter Look-up'!$E:$E,0)))</f>
        <v/>
      </c>
      <c r="D1773" s="155"/>
      <c r="E1773" s="155" t="str">
        <f ca="1">IF(ISERROR($V1773),"",OFFSET('Smelter Look-up'!$D$4,$V1773-4,0)&amp;"")</f>
        <v/>
      </c>
      <c r="F1773" s="155" t="str">
        <f ca="1">IF(ISERROR($V1773),"",OFFSET('Smelter Look-up'!$E$4,$V1773-4,0))</f>
        <v/>
      </c>
      <c r="G1773" s="155" t="str">
        <f ca="1">IF(C1773=$X$4,IF(ISERROR($V1773),"Enter smelter details","RMI"),IF(ISERROR($V1773),"",OFFSET('Smelter Look-up'!$F$4,$V1773-4,0)))</f>
        <v/>
      </c>
      <c r="H1773" s="156" t="str">
        <f ca="1">IF(ISERROR($V1773),"",OFFSET('Smelter Look-up'!$G$4,$V1773-4,0))</f>
        <v/>
      </c>
      <c r="I1773" s="157" t="str">
        <f ca="1">IF(ISERROR($V1773),"",OFFSET('Smelter Look-up'!$H$4,$V1773-4,0))</f>
        <v/>
      </c>
      <c r="J1773" s="157" t="str">
        <f ca="1">IF(ISERROR($V1773),"",OFFSET('Smelter Look-up'!$I$4,$V1773-4,0))</f>
        <v/>
      </c>
      <c r="K1773" s="158"/>
      <c r="L1773" s="158"/>
      <c r="M1773" s="158"/>
      <c r="N1773" s="158"/>
      <c r="O1773" s="158"/>
      <c r="P1773" s="157"/>
      <c r="Q1773" s="159"/>
      <c r="R1773" s="155" t="str">
        <f ca="1">IF(ISERROR($V1773),"",OFFSET('Smelter Look-up'!$C$4,$V1773-4,0)&amp;"")</f>
        <v/>
      </c>
      <c r="S1773" s="160" t="str">
        <f t="array" aca="1" ref="S1773" ca="1">IF(B1773="","",IF(ISERROR(MATCH($E1773,CL,0)),"Unknown",INDIRECT("'C'!$A$"&amp;MATCH($E1773,CL,0)+1)))</f>
        <v/>
      </c>
      <c r="T1773" s="160" t="str">
        <f t="array" aca="1" ref="T1773" ca="1">IF(B1773="","",IF(ISERROR(MATCH($J1773,SorP!$B$1:$B$6226,0)),"",INDIRECT("'SorP'!$A$"&amp;MATCH($S1773&amp;$J1773,SorP!C:C,0))))</f>
        <v/>
      </c>
      <c r="U1773" s="161"/>
      <c r="V1773" s="151" t="e">
        <f>IF(C1773="",NA(),IF(OR(C1773="Smelter not listed",C1773="Smelter not yet identified"),MATCH($B1773&amp;$D1773,'Smelter Look-up'!$J:$J,0),MATCH($B1773&amp;$C1773,'Smelter Look-up'!$J:$J,0)))</f>
        <v>#N/A</v>
      </c>
      <c r="W1773" s="134"/>
      <c r="X1773" s="134">
        <f t="shared" ca="1" si="18"/>
        <v>0</v>
      </c>
      <c r="Y1773" s="134"/>
      <c r="Z1773" s="134"/>
      <c r="AA1773" s="134"/>
      <c r="AB1773" s="162" t="str">
        <f t="shared" si="19"/>
        <v/>
      </c>
      <c r="AC1773" s="134"/>
      <c r="AD1773" s="134"/>
      <c r="AE1773" s="134"/>
      <c r="AF1773" s="134"/>
      <c r="AG1773" s="134"/>
      <c r="AH1773" s="134"/>
    </row>
    <row r="1774" spans="1:34" ht="12" customHeight="1">
      <c r="A1774" s="160"/>
      <c r="B1774" s="155" t="str">
        <f t="array" ref="B1774">IF(LEN(A1774)=0,"",INDEX('Smelter Look-up'!$A:$A,MATCH($A1774,'Smelter Look-up'!$E:$E,0)))</f>
        <v/>
      </c>
      <c r="C1774" s="158" t="str">
        <f t="array" ref="C1774">IF(LEN(A1774)=0,"",INDEX('Smelter Look-up'!$C:$C,MATCH($A1774,'Smelter Look-up'!$E:$E,0)))</f>
        <v/>
      </c>
      <c r="D1774" s="155"/>
      <c r="E1774" s="155" t="str">
        <f ca="1">IF(ISERROR($V1774),"",OFFSET('Smelter Look-up'!$D$4,$V1774-4,0)&amp;"")</f>
        <v/>
      </c>
      <c r="F1774" s="155" t="str">
        <f ca="1">IF(ISERROR($V1774),"",OFFSET('Smelter Look-up'!$E$4,$V1774-4,0))</f>
        <v/>
      </c>
      <c r="G1774" s="155" t="str">
        <f ca="1">IF(C1774=$X$4,IF(ISERROR($V1774),"Enter smelter details","RMI"),IF(ISERROR($V1774),"",OFFSET('Smelter Look-up'!$F$4,$V1774-4,0)))</f>
        <v/>
      </c>
      <c r="H1774" s="156" t="str">
        <f ca="1">IF(ISERROR($V1774),"",OFFSET('Smelter Look-up'!$G$4,$V1774-4,0))</f>
        <v/>
      </c>
      <c r="I1774" s="157" t="str">
        <f ca="1">IF(ISERROR($V1774),"",OFFSET('Smelter Look-up'!$H$4,$V1774-4,0))</f>
        <v/>
      </c>
      <c r="J1774" s="157" t="str">
        <f ca="1">IF(ISERROR($V1774),"",OFFSET('Smelter Look-up'!$I$4,$V1774-4,0))</f>
        <v/>
      </c>
      <c r="K1774" s="158"/>
      <c r="L1774" s="158"/>
      <c r="M1774" s="158"/>
      <c r="N1774" s="158"/>
      <c r="O1774" s="158"/>
      <c r="P1774" s="157"/>
      <c r="Q1774" s="159"/>
      <c r="R1774" s="155" t="str">
        <f ca="1">IF(ISERROR($V1774),"",OFFSET('Smelter Look-up'!$C$4,$V1774-4,0)&amp;"")</f>
        <v/>
      </c>
      <c r="S1774" s="160" t="str">
        <f t="array" aca="1" ref="S1774" ca="1">IF(B1774="","",IF(ISERROR(MATCH($E1774,CL,0)),"Unknown",INDIRECT("'C'!$A$"&amp;MATCH($E1774,CL,0)+1)))</f>
        <v/>
      </c>
      <c r="T1774" s="160" t="str">
        <f t="array" aca="1" ref="T1774" ca="1">IF(B1774="","",IF(ISERROR(MATCH($J1774,SorP!$B$1:$B$6226,0)),"",INDIRECT("'SorP'!$A$"&amp;MATCH($S1774&amp;$J1774,SorP!C:C,0))))</f>
        <v/>
      </c>
      <c r="U1774" s="161"/>
      <c r="V1774" s="151" t="e">
        <f>IF(C1774="",NA(),IF(OR(C1774="Smelter not listed",C1774="Smelter not yet identified"),MATCH($B1774&amp;$D1774,'Smelter Look-up'!$J:$J,0),MATCH($B1774&amp;$C1774,'Smelter Look-up'!$J:$J,0)))</f>
        <v>#N/A</v>
      </c>
      <c r="W1774" s="134"/>
      <c r="X1774" s="134">
        <f t="shared" ca="1" si="18"/>
        <v>0</v>
      </c>
      <c r="Y1774" s="134"/>
      <c r="Z1774" s="134"/>
      <c r="AA1774" s="134"/>
      <c r="AB1774" s="162" t="str">
        <f t="shared" si="19"/>
        <v/>
      </c>
      <c r="AC1774" s="134"/>
      <c r="AD1774" s="134"/>
      <c r="AE1774" s="134"/>
      <c r="AF1774" s="134"/>
      <c r="AG1774" s="134"/>
      <c r="AH1774" s="134"/>
    </row>
    <row r="1775" spans="1:34" ht="12" customHeight="1">
      <c r="A1775" s="160"/>
      <c r="B1775" s="155" t="str">
        <f t="array" ref="B1775">IF(LEN(A1775)=0,"",INDEX('Smelter Look-up'!$A:$A,MATCH($A1775,'Smelter Look-up'!$E:$E,0)))</f>
        <v/>
      </c>
      <c r="C1775" s="158" t="str">
        <f t="array" ref="C1775">IF(LEN(A1775)=0,"",INDEX('Smelter Look-up'!$C:$C,MATCH($A1775,'Smelter Look-up'!$E:$E,0)))</f>
        <v/>
      </c>
      <c r="D1775" s="155"/>
      <c r="E1775" s="155" t="str">
        <f ca="1">IF(ISERROR($V1775),"",OFFSET('Smelter Look-up'!$D$4,$V1775-4,0)&amp;"")</f>
        <v/>
      </c>
      <c r="F1775" s="155" t="str">
        <f ca="1">IF(ISERROR($V1775),"",OFFSET('Smelter Look-up'!$E$4,$V1775-4,0))</f>
        <v/>
      </c>
      <c r="G1775" s="155" t="str">
        <f ca="1">IF(C1775=$X$4,IF(ISERROR($V1775),"Enter smelter details","RMI"),IF(ISERROR($V1775),"",OFFSET('Smelter Look-up'!$F$4,$V1775-4,0)))</f>
        <v/>
      </c>
      <c r="H1775" s="156" t="str">
        <f ca="1">IF(ISERROR($V1775),"",OFFSET('Smelter Look-up'!$G$4,$V1775-4,0))</f>
        <v/>
      </c>
      <c r="I1775" s="157" t="str">
        <f ca="1">IF(ISERROR($V1775),"",OFFSET('Smelter Look-up'!$H$4,$V1775-4,0))</f>
        <v/>
      </c>
      <c r="J1775" s="157" t="str">
        <f ca="1">IF(ISERROR($V1775),"",OFFSET('Smelter Look-up'!$I$4,$V1775-4,0))</f>
        <v/>
      </c>
      <c r="K1775" s="158"/>
      <c r="L1775" s="158"/>
      <c r="M1775" s="158"/>
      <c r="N1775" s="158"/>
      <c r="O1775" s="158"/>
      <c r="P1775" s="157"/>
      <c r="Q1775" s="159"/>
      <c r="R1775" s="155" t="str">
        <f ca="1">IF(ISERROR($V1775),"",OFFSET('Smelter Look-up'!$C$4,$V1775-4,0)&amp;"")</f>
        <v/>
      </c>
      <c r="S1775" s="160" t="str">
        <f t="array" aca="1" ref="S1775" ca="1">IF(B1775="","",IF(ISERROR(MATCH($E1775,CL,0)),"Unknown",INDIRECT("'C'!$A$"&amp;MATCH($E1775,CL,0)+1)))</f>
        <v/>
      </c>
      <c r="T1775" s="160" t="str">
        <f t="array" aca="1" ref="T1775" ca="1">IF(B1775="","",IF(ISERROR(MATCH($J1775,SorP!$B$1:$B$6226,0)),"",INDIRECT("'SorP'!$A$"&amp;MATCH($S1775&amp;$J1775,SorP!C:C,0))))</f>
        <v/>
      </c>
      <c r="U1775" s="161"/>
      <c r="V1775" s="151" t="e">
        <f>IF(C1775="",NA(),IF(OR(C1775="Smelter not listed",C1775="Smelter not yet identified"),MATCH($B1775&amp;$D1775,'Smelter Look-up'!$J:$J,0),MATCH($B1775&amp;$C1775,'Smelter Look-up'!$J:$J,0)))</f>
        <v>#N/A</v>
      </c>
      <c r="W1775" s="134"/>
      <c r="X1775" s="134">
        <f t="shared" ca="1" si="18"/>
        <v>0</v>
      </c>
      <c r="Y1775" s="134"/>
      <c r="Z1775" s="134"/>
      <c r="AA1775" s="134"/>
      <c r="AB1775" s="162" t="str">
        <f t="shared" si="19"/>
        <v/>
      </c>
      <c r="AC1775" s="134"/>
      <c r="AD1775" s="134"/>
      <c r="AE1775" s="134"/>
      <c r="AF1775" s="134"/>
      <c r="AG1775" s="134"/>
      <c r="AH1775" s="134"/>
    </row>
    <row r="1776" spans="1:34" ht="12" customHeight="1">
      <c r="A1776" s="160"/>
      <c r="B1776" s="155" t="str">
        <f t="array" ref="B1776">IF(LEN(A1776)=0,"",INDEX('Smelter Look-up'!$A:$A,MATCH($A1776,'Smelter Look-up'!$E:$E,0)))</f>
        <v/>
      </c>
      <c r="C1776" s="158" t="str">
        <f t="array" ref="C1776">IF(LEN(A1776)=0,"",INDEX('Smelter Look-up'!$C:$C,MATCH($A1776,'Smelter Look-up'!$E:$E,0)))</f>
        <v/>
      </c>
      <c r="D1776" s="155"/>
      <c r="E1776" s="155" t="str">
        <f ca="1">IF(ISERROR($V1776),"",OFFSET('Smelter Look-up'!$D$4,$V1776-4,0)&amp;"")</f>
        <v/>
      </c>
      <c r="F1776" s="155" t="str">
        <f ca="1">IF(ISERROR($V1776),"",OFFSET('Smelter Look-up'!$E$4,$V1776-4,0))</f>
        <v/>
      </c>
      <c r="G1776" s="155" t="str">
        <f ca="1">IF(C1776=$X$4,IF(ISERROR($V1776),"Enter smelter details","RMI"),IF(ISERROR($V1776),"",OFFSET('Smelter Look-up'!$F$4,$V1776-4,0)))</f>
        <v/>
      </c>
      <c r="H1776" s="156" t="str">
        <f ca="1">IF(ISERROR($V1776),"",OFFSET('Smelter Look-up'!$G$4,$V1776-4,0))</f>
        <v/>
      </c>
      <c r="I1776" s="157" t="str">
        <f ca="1">IF(ISERROR($V1776),"",OFFSET('Smelter Look-up'!$H$4,$V1776-4,0))</f>
        <v/>
      </c>
      <c r="J1776" s="157" t="str">
        <f ca="1">IF(ISERROR($V1776),"",OFFSET('Smelter Look-up'!$I$4,$V1776-4,0))</f>
        <v/>
      </c>
      <c r="K1776" s="158"/>
      <c r="L1776" s="158"/>
      <c r="M1776" s="158"/>
      <c r="N1776" s="158"/>
      <c r="O1776" s="158"/>
      <c r="P1776" s="157"/>
      <c r="Q1776" s="159"/>
      <c r="R1776" s="155" t="str">
        <f ca="1">IF(ISERROR($V1776),"",OFFSET('Smelter Look-up'!$C$4,$V1776-4,0)&amp;"")</f>
        <v/>
      </c>
      <c r="S1776" s="160" t="str">
        <f t="array" aca="1" ref="S1776" ca="1">IF(B1776="","",IF(ISERROR(MATCH($E1776,CL,0)),"Unknown",INDIRECT("'C'!$A$"&amp;MATCH($E1776,CL,0)+1)))</f>
        <v/>
      </c>
      <c r="T1776" s="160" t="str">
        <f t="array" aca="1" ref="T1776" ca="1">IF(B1776="","",IF(ISERROR(MATCH($J1776,SorP!$B$1:$B$6226,0)),"",INDIRECT("'SorP'!$A$"&amp;MATCH($S1776&amp;$J1776,SorP!C:C,0))))</f>
        <v/>
      </c>
      <c r="U1776" s="161"/>
      <c r="V1776" s="151" t="e">
        <f>IF(C1776="",NA(),IF(OR(C1776="Smelter not listed",C1776="Smelter not yet identified"),MATCH($B1776&amp;$D1776,'Smelter Look-up'!$J:$J,0),MATCH($B1776&amp;$C1776,'Smelter Look-up'!$J:$J,0)))</f>
        <v>#N/A</v>
      </c>
      <c r="W1776" s="134"/>
      <c r="X1776" s="134">
        <f t="shared" ca="1" si="18"/>
        <v>0</v>
      </c>
      <c r="Y1776" s="134"/>
      <c r="Z1776" s="134"/>
      <c r="AA1776" s="134"/>
      <c r="AB1776" s="162" t="str">
        <f t="shared" si="19"/>
        <v/>
      </c>
      <c r="AC1776" s="134"/>
      <c r="AD1776" s="134"/>
      <c r="AE1776" s="134"/>
      <c r="AF1776" s="134"/>
      <c r="AG1776" s="134"/>
      <c r="AH1776" s="134"/>
    </row>
    <row r="1777" spans="1:34" ht="12" customHeight="1">
      <c r="A1777" s="160"/>
      <c r="B1777" s="155" t="str">
        <f t="array" ref="B1777">IF(LEN(A1777)=0,"",INDEX('Smelter Look-up'!$A:$A,MATCH($A1777,'Smelter Look-up'!$E:$E,0)))</f>
        <v/>
      </c>
      <c r="C1777" s="158" t="str">
        <f t="array" ref="C1777">IF(LEN(A1777)=0,"",INDEX('Smelter Look-up'!$C:$C,MATCH($A1777,'Smelter Look-up'!$E:$E,0)))</f>
        <v/>
      </c>
      <c r="D1777" s="155"/>
      <c r="E1777" s="155" t="str">
        <f ca="1">IF(ISERROR($V1777),"",OFFSET('Smelter Look-up'!$D$4,$V1777-4,0)&amp;"")</f>
        <v/>
      </c>
      <c r="F1777" s="155" t="str">
        <f ca="1">IF(ISERROR($V1777),"",OFFSET('Smelter Look-up'!$E$4,$V1777-4,0))</f>
        <v/>
      </c>
      <c r="G1777" s="155" t="str">
        <f ca="1">IF(C1777=$X$4,IF(ISERROR($V1777),"Enter smelter details","RMI"),IF(ISERROR($V1777),"",OFFSET('Smelter Look-up'!$F$4,$V1777-4,0)))</f>
        <v/>
      </c>
      <c r="H1777" s="156" t="str">
        <f ca="1">IF(ISERROR($V1777),"",OFFSET('Smelter Look-up'!$G$4,$V1777-4,0))</f>
        <v/>
      </c>
      <c r="I1777" s="157" t="str">
        <f ca="1">IF(ISERROR($V1777),"",OFFSET('Smelter Look-up'!$H$4,$V1777-4,0))</f>
        <v/>
      </c>
      <c r="J1777" s="157" t="str">
        <f ca="1">IF(ISERROR($V1777),"",OFFSET('Smelter Look-up'!$I$4,$V1777-4,0))</f>
        <v/>
      </c>
      <c r="K1777" s="158"/>
      <c r="L1777" s="158"/>
      <c r="M1777" s="158"/>
      <c r="N1777" s="158"/>
      <c r="O1777" s="158"/>
      <c r="P1777" s="157"/>
      <c r="Q1777" s="159"/>
      <c r="R1777" s="155" t="str">
        <f ca="1">IF(ISERROR($V1777),"",OFFSET('Smelter Look-up'!$C$4,$V1777-4,0)&amp;"")</f>
        <v/>
      </c>
      <c r="S1777" s="160" t="str">
        <f t="array" aca="1" ref="S1777" ca="1">IF(B1777="","",IF(ISERROR(MATCH($E1777,CL,0)),"Unknown",INDIRECT("'C'!$A$"&amp;MATCH($E1777,CL,0)+1)))</f>
        <v/>
      </c>
      <c r="T1777" s="160" t="str">
        <f t="array" aca="1" ref="T1777" ca="1">IF(B1777="","",IF(ISERROR(MATCH($J1777,SorP!$B$1:$B$6226,0)),"",INDIRECT("'SorP'!$A$"&amp;MATCH($S1777&amp;$J1777,SorP!C:C,0))))</f>
        <v/>
      </c>
      <c r="U1777" s="161"/>
      <c r="V1777" s="151" t="e">
        <f>IF(C1777="",NA(),IF(OR(C1777="Smelter not listed",C1777="Smelter not yet identified"),MATCH($B1777&amp;$D1777,'Smelter Look-up'!$J:$J,0),MATCH($B1777&amp;$C1777,'Smelter Look-up'!$J:$J,0)))</f>
        <v>#N/A</v>
      </c>
      <c r="W1777" s="134"/>
      <c r="X1777" s="134">
        <f t="shared" ca="1" si="18"/>
        <v>0</v>
      </c>
      <c r="Y1777" s="134"/>
      <c r="Z1777" s="134"/>
      <c r="AA1777" s="134"/>
      <c r="AB1777" s="162" t="str">
        <f t="shared" si="19"/>
        <v/>
      </c>
      <c r="AC1777" s="134"/>
      <c r="AD1777" s="134"/>
      <c r="AE1777" s="134"/>
      <c r="AF1777" s="134"/>
      <c r="AG1777" s="134"/>
      <c r="AH1777" s="134"/>
    </row>
    <row r="1778" spans="1:34" ht="12" customHeight="1">
      <c r="A1778" s="160"/>
      <c r="B1778" s="155" t="str">
        <f t="array" ref="B1778">IF(LEN(A1778)=0,"",INDEX('Smelter Look-up'!$A:$A,MATCH($A1778,'Smelter Look-up'!$E:$E,0)))</f>
        <v/>
      </c>
      <c r="C1778" s="158" t="str">
        <f t="array" ref="C1778">IF(LEN(A1778)=0,"",INDEX('Smelter Look-up'!$C:$C,MATCH($A1778,'Smelter Look-up'!$E:$E,0)))</f>
        <v/>
      </c>
      <c r="D1778" s="155"/>
      <c r="E1778" s="155" t="str">
        <f ca="1">IF(ISERROR($V1778),"",OFFSET('Smelter Look-up'!$D$4,$V1778-4,0)&amp;"")</f>
        <v/>
      </c>
      <c r="F1778" s="155" t="str">
        <f ca="1">IF(ISERROR($V1778),"",OFFSET('Smelter Look-up'!$E$4,$V1778-4,0))</f>
        <v/>
      </c>
      <c r="G1778" s="155" t="str">
        <f ca="1">IF(C1778=$X$4,IF(ISERROR($V1778),"Enter smelter details","RMI"),IF(ISERROR($V1778),"",OFFSET('Smelter Look-up'!$F$4,$V1778-4,0)))</f>
        <v/>
      </c>
      <c r="H1778" s="156" t="str">
        <f ca="1">IF(ISERROR($V1778),"",OFFSET('Smelter Look-up'!$G$4,$V1778-4,0))</f>
        <v/>
      </c>
      <c r="I1778" s="157" t="str">
        <f ca="1">IF(ISERROR($V1778),"",OFFSET('Smelter Look-up'!$H$4,$V1778-4,0))</f>
        <v/>
      </c>
      <c r="J1778" s="157" t="str">
        <f ca="1">IF(ISERROR($V1778),"",OFFSET('Smelter Look-up'!$I$4,$V1778-4,0))</f>
        <v/>
      </c>
      <c r="K1778" s="158"/>
      <c r="L1778" s="158"/>
      <c r="M1778" s="158"/>
      <c r="N1778" s="158"/>
      <c r="O1778" s="158"/>
      <c r="P1778" s="157"/>
      <c r="Q1778" s="159"/>
      <c r="R1778" s="155" t="str">
        <f ca="1">IF(ISERROR($V1778),"",OFFSET('Smelter Look-up'!$C$4,$V1778-4,0)&amp;"")</f>
        <v/>
      </c>
      <c r="S1778" s="160" t="str">
        <f t="array" aca="1" ref="S1778" ca="1">IF(B1778="","",IF(ISERROR(MATCH($E1778,CL,0)),"Unknown",INDIRECT("'C'!$A$"&amp;MATCH($E1778,CL,0)+1)))</f>
        <v/>
      </c>
      <c r="T1778" s="160" t="str">
        <f t="array" aca="1" ref="T1778" ca="1">IF(B1778="","",IF(ISERROR(MATCH($J1778,SorP!$B$1:$B$6226,0)),"",INDIRECT("'SorP'!$A$"&amp;MATCH($S1778&amp;$J1778,SorP!C:C,0))))</f>
        <v/>
      </c>
      <c r="U1778" s="161"/>
      <c r="V1778" s="151" t="e">
        <f>IF(C1778="",NA(),IF(OR(C1778="Smelter not listed",C1778="Smelter not yet identified"),MATCH($B1778&amp;$D1778,'Smelter Look-up'!$J:$J,0),MATCH($B1778&amp;$C1778,'Smelter Look-up'!$J:$J,0)))</f>
        <v>#N/A</v>
      </c>
      <c r="W1778" s="134"/>
      <c r="X1778" s="134">
        <f t="shared" ca="1" si="18"/>
        <v>0</v>
      </c>
      <c r="Y1778" s="134"/>
      <c r="Z1778" s="134"/>
      <c r="AA1778" s="134"/>
      <c r="AB1778" s="162" t="str">
        <f t="shared" si="19"/>
        <v/>
      </c>
      <c r="AC1778" s="134"/>
      <c r="AD1778" s="134"/>
      <c r="AE1778" s="134"/>
      <c r="AF1778" s="134"/>
      <c r="AG1778" s="134"/>
      <c r="AH1778" s="134"/>
    </row>
    <row r="1779" spans="1:34" ht="12" customHeight="1">
      <c r="A1779" s="160"/>
      <c r="B1779" s="155" t="str">
        <f t="array" ref="B1779">IF(LEN(A1779)=0,"",INDEX('Smelter Look-up'!$A:$A,MATCH($A1779,'Smelter Look-up'!$E:$E,0)))</f>
        <v/>
      </c>
      <c r="C1779" s="158" t="str">
        <f t="array" ref="C1779">IF(LEN(A1779)=0,"",INDEX('Smelter Look-up'!$C:$C,MATCH($A1779,'Smelter Look-up'!$E:$E,0)))</f>
        <v/>
      </c>
      <c r="D1779" s="155"/>
      <c r="E1779" s="155" t="str">
        <f ca="1">IF(ISERROR($V1779),"",OFFSET('Smelter Look-up'!$D$4,$V1779-4,0)&amp;"")</f>
        <v/>
      </c>
      <c r="F1779" s="155" t="str">
        <f ca="1">IF(ISERROR($V1779),"",OFFSET('Smelter Look-up'!$E$4,$V1779-4,0))</f>
        <v/>
      </c>
      <c r="G1779" s="155" t="str">
        <f ca="1">IF(C1779=$X$4,IF(ISERROR($V1779),"Enter smelter details","RMI"),IF(ISERROR($V1779),"",OFFSET('Smelter Look-up'!$F$4,$V1779-4,0)))</f>
        <v/>
      </c>
      <c r="H1779" s="156" t="str">
        <f ca="1">IF(ISERROR($V1779),"",OFFSET('Smelter Look-up'!$G$4,$V1779-4,0))</f>
        <v/>
      </c>
      <c r="I1779" s="157" t="str">
        <f ca="1">IF(ISERROR($V1779),"",OFFSET('Smelter Look-up'!$H$4,$V1779-4,0))</f>
        <v/>
      </c>
      <c r="J1779" s="157" t="str">
        <f ca="1">IF(ISERROR($V1779),"",OFFSET('Smelter Look-up'!$I$4,$V1779-4,0))</f>
        <v/>
      </c>
      <c r="K1779" s="158"/>
      <c r="L1779" s="158"/>
      <c r="M1779" s="158"/>
      <c r="N1779" s="158"/>
      <c r="O1779" s="158"/>
      <c r="P1779" s="157"/>
      <c r="Q1779" s="159"/>
      <c r="R1779" s="155" t="str">
        <f ca="1">IF(ISERROR($V1779),"",OFFSET('Smelter Look-up'!$C$4,$V1779-4,0)&amp;"")</f>
        <v/>
      </c>
      <c r="S1779" s="160" t="str">
        <f t="array" aca="1" ref="S1779" ca="1">IF(B1779="","",IF(ISERROR(MATCH($E1779,CL,0)),"Unknown",INDIRECT("'C'!$A$"&amp;MATCH($E1779,CL,0)+1)))</f>
        <v/>
      </c>
      <c r="T1779" s="160" t="str">
        <f t="array" aca="1" ref="T1779" ca="1">IF(B1779="","",IF(ISERROR(MATCH($J1779,SorP!$B$1:$B$6226,0)),"",INDIRECT("'SorP'!$A$"&amp;MATCH($S1779&amp;$J1779,SorP!C:C,0))))</f>
        <v/>
      </c>
      <c r="U1779" s="161"/>
      <c r="V1779" s="151" t="e">
        <f>IF(C1779="",NA(),IF(OR(C1779="Smelter not listed",C1779="Smelter not yet identified"),MATCH($B1779&amp;$D1779,'Smelter Look-up'!$J:$J,0),MATCH($B1779&amp;$C1779,'Smelter Look-up'!$J:$J,0)))</f>
        <v>#N/A</v>
      </c>
      <c r="W1779" s="134"/>
      <c r="X1779" s="134">
        <f t="shared" ca="1" si="18"/>
        <v>0</v>
      </c>
      <c r="Y1779" s="134"/>
      <c r="Z1779" s="134"/>
      <c r="AA1779" s="134"/>
      <c r="AB1779" s="162" t="str">
        <f t="shared" si="19"/>
        <v/>
      </c>
      <c r="AC1779" s="134"/>
      <c r="AD1779" s="134"/>
      <c r="AE1779" s="134"/>
      <c r="AF1779" s="134"/>
      <c r="AG1779" s="134"/>
      <c r="AH1779" s="134"/>
    </row>
    <row r="1780" spans="1:34" ht="12" customHeight="1">
      <c r="A1780" s="160"/>
      <c r="B1780" s="155" t="str">
        <f t="array" ref="B1780">IF(LEN(A1780)=0,"",INDEX('Smelter Look-up'!$A:$A,MATCH($A1780,'Smelter Look-up'!$E:$E,0)))</f>
        <v/>
      </c>
      <c r="C1780" s="158" t="str">
        <f t="array" ref="C1780">IF(LEN(A1780)=0,"",INDEX('Smelter Look-up'!$C:$C,MATCH($A1780,'Smelter Look-up'!$E:$E,0)))</f>
        <v/>
      </c>
      <c r="D1780" s="155"/>
      <c r="E1780" s="155" t="str">
        <f ca="1">IF(ISERROR($V1780),"",OFFSET('Smelter Look-up'!$D$4,$V1780-4,0)&amp;"")</f>
        <v/>
      </c>
      <c r="F1780" s="155" t="str">
        <f ca="1">IF(ISERROR($V1780),"",OFFSET('Smelter Look-up'!$E$4,$V1780-4,0))</f>
        <v/>
      </c>
      <c r="G1780" s="155" t="str">
        <f ca="1">IF(C1780=$X$4,IF(ISERROR($V1780),"Enter smelter details","RMI"),IF(ISERROR($V1780),"",OFFSET('Smelter Look-up'!$F$4,$V1780-4,0)))</f>
        <v/>
      </c>
      <c r="H1780" s="156" t="str">
        <f ca="1">IF(ISERROR($V1780),"",OFFSET('Smelter Look-up'!$G$4,$V1780-4,0))</f>
        <v/>
      </c>
      <c r="I1780" s="157" t="str">
        <f ca="1">IF(ISERROR($V1780),"",OFFSET('Smelter Look-up'!$H$4,$V1780-4,0))</f>
        <v/>
      </c>
      <c r="J1780" s="157" t="str">
        <f ca="1">IF(ISERROR($V1780),"",OFFSET('Smelter Look-up'!$I$4,$V1780-4,0))</f>
        <v/>
      </c>
      <c r="K1780" s="158"/>
      <c r="L1780" s="158"/>
      <c r="M1780" s="158"/>
      <c r="N1780" s="158"/>
      <c r="O1780" s="158"/>
      <c r="P1780" s="157"/>
      <c r="Q1780" s="159"/>
      <c r="R1780" s="155" t="str">
        <f ca="1">IF(ISERROR($V1780),"",OFFSET('Smelter Look-up'!$C$4,$V1780-4,0)&amp;"")</f>
        <v/>
      </c>
      <c r="S1780" s="160" t="str">
        <f t="array" aca="1" ref="S1780" ca="1">IF(B1780="","",IF(ISERROR(MATCH($E1780,CL,0)),"Unknown",INDIRECT("'C'!$A$"&amp;MATCH($E1780,CL,0)+1)))</f>
        <v/>
      </c>
      <c r="T1780" s="160" t="str">
        <f t="array" aca="1" ref="T1780" ca="1">IF(B1780="","",IF(ISERROR(MATCH($J1780,SorP!$B$1:$B$6226,0)),"",INDIRECT("'SorP'!$A$"&amp;MATCH($S1780&amp;$J1780,SorP!C:C,0))))</f>
        <v/>
      </c>
      <c r="U1780" s="161"/>
      <c r="V1780" s="151" t="e">
        <f>IF(C1780="",NA(),IF(OR(C1780="Smelter not listed",C1780="Smelter not yet identified"),MATCH($B1780&amp;$D1780,'Smelter Look-up'!$J:$J,0),MATCH($B1780&amp;$C1780,'Smelter Look-up'!$J:$J,0)))</f>
        <v>#N/A</v>
      </c>
      <c r="W1780" s="134"/>
      <c r="X1780" s="134">
        <f t="shared" ca="1" si="18"/>
        <v>0</v>
      </c>
      <c r="Y1780" s="134"/>
      <c r="Z1780" s="134"/>
      <c r="AA1780" s="134"/>
      <c r="AB1780" s="162" t="str">
        <f t="shared" si="19"/>
        <v/>
      </c>
      <c r="AC1780" s="134"/>
      <c r="AD1780" s="134"/>
      <c r="AE1780" s="134"/>
      <c r="AF1780" s="134"/>
      <c r="AG1780" s="134"/>
      <c r="AH1780" s="134"/>
    </row>
    <row r="1781" spans="1:34" ht="12" customHeight="1">
      <c r="A1781" s="160"/>
      <c r="B1781" s="155" t="str">
        <f t="array" ref="B1781">IF(LEN(A1781)=0,"",INDEX('Smelter Look-up'!$A:$A,MATCH($A1781,'Smelter Look-up'!$E:$E,0)))</f>
        <v/>
      </c>
      <c r="C1781" s="158" t="str">
        <f t="array" ref="C1781">IF(LEN(A1781)=0,"",INDEX('Smelter Look-up'!$C:$C,MATCH($A1781,'Smelter Look-up'!$E:$E,0)))</f>
        <v/>
      </c>
      <c r="D1781" s="155"/>
      <c r="E1781" s="155" t="str">
        <f ca="1">IF(ISERROR($V1781),"",OFFSET('Smelter Look-up'!$D$4,$V1781-4,0)&amp;"")</f>
        <v/>
      </c>
      <c r="F1781" s="155" t="str">
        <f ca="1">IF(ISERROR($V1781),"",OFFSET('Smelter Look-up'!$E$4,$V1781-4,0))</f>
        <v/>
      </c>
      <c r="G1781" s="155" t="str">
        <f ca="1">IF(C1781=$X$4,IF(ISERROR($V1781),"Enter smelter details","RMI"),IF(ISERROR($V1781),"",OFFSET('Smelter Look-up'!$F$4,$V1781-4,0)))</f>
        <v/>
      </c>
      <c r="H1781" s="156" t="str">
        <f ca="1">IF(ISERROR($V1781),"",OFFSET('Smelter Look-up'!$G$4,$V1781-4,0))</f>
        <v/>
      </c>
      <c r="I1781" s="157" t="str">
        <f ca="1">IF(ISERROR($V1781),"",OFFSET('Smelter Look-up'!$H$4,$V1781-4,0))</f>
        <v/>
      </c>
      <c r="J1781" s="157" t="str">
        <f ca="1">IF(ISERROR($V1781),"",OFFSET('Smelter Look-up'!$I$4,$V1781-4,0))</f>
        <v/>
      </c>
      <c r="K1781" s="158"/>
      <c r="L1781" s="158"/>
      <c r="M1781" s="158"/>
      <c r="N1781" s="158"/>
      <c r="O1781" s="158"/>
      <c r="P1781" s="157"/>
      <c r="Q1781" s="159"/>
      <c r="R1781" s="155" t="str">
        <f ca="1">IF(ISERROR($V1781),"",OFFSET('Smelter Look-up'!$C$4,$V1781-4,0)&amp;"")</f>
        <v/>
      </c>
      <c r="S1781" s="160" t="str">
        <f t="array" aca="1" ref="S1781" ca="1">IF(B1781="","",IF(ISERROR(MATCH($E1781,CL,0)),"Unknown",INDIRECT("'C'!$A$"&amp;MATCH($E1781,CL,0)+1)))</f>
        <v/>
      </c>
      <c r="T1781" s="160" t="str">
        <f t="array" aca="1" ref="T1781" ca="1">IF(B1781="","",IF(ISERROR(MATCH($J1781,SorP!$B$1:$B$6226,0)),"",INDIRECT("'SorP'!$A$"&amp;MATCH($S1781&amp;$J1781,SorP!C:C,0))))</f>
        <v/>
      </c>
      <c r="U1781" s="161"/>
      <c r="V1781" s="151" t="e">
        <f>IF(C1781="",NA(),IF(OR(C1781="Smelter not listed",C1781="Smelter not yet identified"),MATCH($B1781&amp;$D1781,'Smelter Look-up'!$J:$J,0),MATCH($B1781&amp;$C1781,'Smelter Look-up'!$J:$J,0)))</f>
        <v>#N/A</v>
      </c>
      <c r="W1781" s="134"/>
      <c r="X1781" s="134">
        <f t="shared" ca="1" si="18"/>
        <v>0</v>
      </c>
      <c r="Y1781" s="134"/>
      <c r="Z1781" s="134"/>
      <c r="AA1781" s="134"/>
      <c r="AB1781" s="162" t="str">
        <f t="shared" si="19"/>
        <v/>
      </c>
      <c r="AC1781" s="134"/>
      <c r="AD1781" s="134"/>
      <c r="AE1781" s="134"/>
      <c r="AF1781" s="134"/>
      <c r="AG1781" s="134"/>
      <c r="AH1781" s="134"/>
    </row>
    <row r="1782" spans="1:34" ht="12" customHeight="1">
      <c r="A1782" s="160"/>
      <c r="B1782" s="155" t="str">
        <f t="array" ref="B1782">IF(LEN(A1782)=0,"",INDEX('Smelter Look-up'!$A:$A,MATCH($A1782,'Smelter Look-up'!$E:$E,0)))</f>
        <v/>
      </c>
      <c r="C1782" s="158" t="str">
        <f t="array" ref="C1782">IF(LEN(A1782)=0,"",INDEX('Smelter Look-up'!$C:$C,MATCH($A1782,'Smelter Look-up'!$E:$E,0)))</f>
        <v/>
      </c>
      <c r="D1782" s="155"/>
      <c r="E1782" s="155" t="str">
        <f ca="1">IF(ISERROR($V1782),"",OFFSET('Smelter Look-up'!$D$4,$V1782-4,0)&amp;"")</f>
        <v/>
      </c>
      <c r="F1782" s="155" t="str">
        <f ca="1">IF(ISERROR($V1782),"",OFFSET('Smelter Look-up'!$E$4,$V1782-4,0))</f>
        <v/>
      </c>
      <c r="G1782" s="155" t="str">
        <f ca="1">IF(C1782=$X$4,IF(ISERROR($V1782),"Enter smelter details","RMI"),IF(ISERROR($V1782),"",OFFSET('Smelter Look-up'!$F$4,$V1782-4,0)))</f>
        <v/>
      </c>
      <c r="H1782" s="156" t="str">
        <f ca="1">IF(ISERROR($V1782),"",OFFSET('Smelter Look-up'!$G$4,$V1782-4,0))</f>
        <v/>
      </c>
      <c r="I1782" s="157" t="str">
        <f ca="1">IF(ISERROR($V1782),"",OFFSET('Smelter Look-up'!$H$4,$V1782-4,0))</f>
        <v/>
      </c>
      <c r="J1782" s="157" t="str">
        <f ca="1">IF(ISERROR($V1782),"",OFFSET('Smelter Look-up'!$I$4,$V1782-4,0))</f>
        <v/>
      </c>
      <c r="K1782" s="158"/>
      <c r="L1782" s="158"/>
      <c r="M1782" s="158"/>
      <c r="N1782" s="158"/>
      <c r="O1782" s="158"/>
      <c r="P1782" s="157"/>
      <c r="Q1782" s="159"/>
      <c r="R1782" s="155" t="str">
        <f ca="1">IF(ISERROR($V1782),"",OFFSET('Smelter Look-up'!$C$4,$V1782-4,0)&amp;"")</f>
        <v/>
      </c>
      <c r="S1782" s="160" t="str">
        <f t="array" aca="1" ref="S1782" ca="1">IF(B1782="","",IF(ISERROR(MATCH($E1782,CL,0)),"Unknown",INDIRECT("'C'!$A$"&amp;MATCH($E1782,CL,0)+1)))</f>
        <v/>
      </c>
      <c r="T1782" s="160" t="str">
        <f t="array" aca="1" ref="T1782" ca="1">IF(B1782="","",IF(ISERROR(MATCH($J1782,SorP!$B$1:$B$6226,0)),"",INDIRECT("'SorP'!$A$"&amp;MATCH($S1782&amp;$J1782,SorP!C:C,0))))</f>
        <v/>
      </c>
      <c r="U1782" s="161"/>
      <c r="V1782" s="151" t="e">
        <f>IF(C1782="",NA(),IF(OR(C1782="Smelter not listed",C1782="Smelter not yet identified"),MATCH($B1782&amp;$D1782,'Smelter Look-up'!$J:$J,0),MATCH($B1782&amp;$C1782,'Smelter Look-up'!$J:$J,0)))</f>
        <v>#N/A</v>
      </c>
      <c r="W1782" s="134"/>
      <c r="X1782" s="134">
        <f t="shared" ref="X1782:X2036" ca="1" si="20">IF(AND(C1782="Smelter not listed",OR(LEN(D1782)=0,LEN(E1782)=0)),1,0)</f>
        <v>0</v>
      </c>
      <c r="Y1782" s="134"/>
      <c r="Z1782" s="134"/>
      <c r="AA1782" s="134"/>
      <c r="AB1782" s="162" t="str">
        <f t="shared" ref="AB1782:AB2036" si="21">B1782&amp;C1782</f>
        <v/>
      </c>
      <c r="AC1782" s="134"/>
      <c r="AD1782" s="134"/>
      <c r="AE1782" s="134"/>
      <c r="AF1782" s="134"/>
      <c r="AG1782" s="134"/>
      <c r="AH1782" s="134"/>
    </row>
    <row r="1783" spans="1:34" ht="12" customHeight="1">
      <c r="A1783" s="160"/>
      <c r="B1783" s="155" t="str">
        <f t="array" ref="B1783">IF(LEN(A1783)=0,"",INDEX('Smelter Look-up'!$A:$A,MATCH($A1783,'Smelter Look-up'!$E:$E,0)))</f>
        <v/>
      </c>
      <c r="C1783" s="158" t="str">
        <f t="array" ref="C1783">IF(LEN(A1783)=0,"",INDEX('Smelter Look-up'!$C:$C,MATCH($A1783,'Smelter Look-up'!$E:$E,0)))</f>
        <v/>
      </c>
      <c r="D1783" s="155"/>
      <c r="E1783" s="155" t="str">
        <f ca="1">IF(ISERROR($V1783),"",OFFSET('Smelter Look-up'!$D$4,$V1783-4,0)&amp;"")</f>
        <v/>
      </c>
      <c r="F1783" s="155" t="str">
        <f ca="1">IF(ISERROR($V1783),"",OFFSET('Smelter Look-up'!$E$4,$V1783-4,0))</f>
        <v/>
      </c>
      <c r="G1783" s="155" t="str">
        <f ca="1">IF(C1783=$X$4,IF(ISERROR($V1783),"Enter smelter details","RMI"),IF(ISERROR($V1783),"",OFFSET('Smelter Look-up'!$F$4,$V1783-4,0)))</f>
        <v/>
      </c>
      <c r="H1783" s="156" t="str">
        <f ca="1">IF(ISERROR($V1783),"",OFFSET('Smelter Look-up'!$G$4,$V1783-4,0))</f>
        <v/>
      </c>
      <c r="I1783" s="157" t="str">
        <f ca="1">IF(ISERROR($V1783),"",OFFSET('Smelter Look-up'!$H$4,$V1783-4,0))</f>
        <v/>
      </c>
      <c r="J1783" s="157" t="str">
        <f ca="1">IF(ISERROR($V1783),"",OFFSET('Smelter Look-up'!$I$4,$V1783-4,0))</f>
        <v/>
      </c>
      <c r="K1783" s="158"/>
      <c r="L1783" s="158"/>
      <c r="M1783" s="158"/>
      <c r="N1783" s="158"/>
      <c r="O1783" s="158"/>
      <c r="P1783" s="157"/>
      <c r="Q1783" s="159"/>
      <c r="R1783" s="155" t="str">
        <f ca="1">IF(ISERROR($V1783),"",OFFSET('Smelter Look-up'!$C$4,$V1783-4,0)&amp;"")</f>
        <v/>
      </c>
      <c r="S1783" s="160" t="str">
        <f t="array" aca="1" ref="S1783" ca="1">IF(B1783="","",IF(ISERROR(MATCH($E1783,CL,0)),"Unknown",INDIRECT("'C'!$A$"&amp;MATCH($E1783,CL,0)+1)))</f>
        <v/>
      </c>
      <c r="T1783" s="160" t="str">
        <f t="array" aca="1" ref="T1783" ca="1">IF(B1783="","",IF(ISERROR(MATCH($J1783,SorP!$B$1:$B$6226,0)),"",INDIRECT("'SorP'!$A$"&amp;MATCH($S1783&amp;$J1783,SorP!C:C,0))))</f>
        <v/>
      </c>
      <c r="U1783" s="161"/>
      <c r="V1783" s="151" t="e">
        <f>IF(C1783="",NA(),IF(OR(C1783="Smelter not listed",C1783="Smelter not yet identified"),MATCH($B1783&amp;$D1783,'Smelter Look-up'!$J:$J,0),MATCH($B1783&amp;$C1783,'Smelter Look-up'!$J:$J,0)))</f>
        <v>#N/A</v>
      </c>
      <c r="W1783" s="134"/>
      <c r="X1783" s="134">
        <f t="shared" ca="1" si="20"/>
        <v>0</v>
      </c>
      <c r="Y1783" s="134"/>
      <c r="Z1783" s="134"/>
      <c r="AA1783" s="134"/>
      <c r="AB1783" s="162" t="str">
        <f t="shared" si="21"/>
        <v/>
      </c>
      <c r="AC1783" s="134"/>
      <c r="AD1783" s="134"/>
      <c r="AE1783" s="134"/>
      <c r="AF1783" s="134"/>
      <c r="AG1783" s="134"/>
      <c r="AH1783" s="134"/>
    </row>
    <row r="1784" spans="1:34" ht="12" customHeight="1">
      <c r="A1784" s="160"/>
      <c r="B1784" s="155" t="str">
        <f t="array" ref="B1784">IF(LEN(A1784)=0,"",INDEX('Smelter Look-up'!$A:$A,MATCH($A1784,'Smelter Look-up'!$E:$E,0)))</f>
        <v/>
      </c>
      <c r="C1784" s="158" t="str">
        <f t="array" ref="C1784">IF(LEN(A1784)=0,"",INDEX('Smelter Look-up'!$C:$C,MATCH($A1784,'Smelter Look-up'!$E:$E,0)))</f>
        <v/>
      </c>
      <c r="D1784" s="155"/>
      <c r="E1784" s="155" t="str">
        <f ca="1">IF(ISERROR($V1784),"",OFFSET('Smelter Look-up'!$D$4,$V1784-4,0)&amp;"")</f>
        <v/>
      </c>
      <c r="F1784" s="155" t="str">
        <f ca="1">IF(ISERROR($V1784),"",OFFSET('Smelter Look-up'!$E$4,$V1784-4,0))</f>
        <v/>
      </c>
      <c r="G1784" s="155" t="str">
        <f ca="1">IF(C1784=$X$4,IF(ISERROR($V1784),"Enter smelter details","RMI"),IF(ISERROR($V1784),"",OFFSET('Smelter Look-up'!$F$4,$V1784-4,0)))</f>
        <v/>
      </c>
      <c r="H1784" s="156" t="str">
        <f ca="1">IF(ISERROR($V1784),"",OFFSET('Smelter Look-up'!$G$4,$V1784-4,0))</f>
        <v/>
      </c>
      <c r="I1784" s="157" t="str">
        <f ca="1">IF(ISERROR($V1784),"",OFFSET('Smelter Look-up'!$H$4,$V1784-4,0))</f>
        <v/>
      </c>
      <c r="J1784" s="157" t="str">
        <f ca="1">IF(ISERROR($V1784),"",OFFSET('Smelter Look-up'!$I$4,$V1784-4,0))</f>
        <v/>
      </c>
      <c r="K1784" s="158"/>
      <c r="L1784" s="158"/>
      <c r="M1784" s="158"/>
      <c r="N1784" s="158"/>
      <c r="O1784" s="158"/>
      <c r="P1784" s="157"/>
      <c r="Q1784" s="159"/>
      <c r="R1784" s="155" t="str">
        <f ca="1">IF(ISERROR($V1784),"",OFFSET('Smelter Look-up'!$C$4,$V1784-4,0)&amp;"")</f>
        <v/>
      </c>
      <c r="S1784" s="160" t="str">
        <f t="array" aca="1" ref="S1784" ca="1">IF(B1784="","",IF(ISERROR(MATCH($E1784,CL,0)),"Unknown",INDIRECT("'C'!$A$"&amp;MATCH($E1784,CL,0)+1)))</f>
        <v/>
      </c>
      <c r="T1784" s="160" t="str">
        <f t="array" aca="1" ref="T1784" ca="1">IF(B1784="","",IF(ISERROR(MATCH($J1784,SorP!$B$1:$B$6226,0)),"",INDIRECT("'SorP'!$A$"&amp;MATCH($S1784&amp;$J1784,SorP!C:C,0))))</f>
        <v/>
      </c>
      <c r="U1784" s="161"/>
      <c r="V1784" s="151" t="e">
        <f>IF(C1784="",NA(),IF(OR(C1784="Smelter not listed",C1784="Smelter not yet identified"),MATCH($B1784&amp;$D1784,'Smelter Look-up'!$J:$J,0),MATCH($B1784&amp;$C1784,'Smelter Look-up'!$J:$J,0)))</f>
        <v>#N/A</v>
      </c>
      <c r="W1784" s="134"/>
      <c r="X1784" s="134">
        <f t="shared" ca="1" si="20"/>
        <v>0</v>
      </c>
      <c r="Y1784" s="134"/>
      <c r="Z1784" s="134"/>
      <c r="AA1784" s="134"/>
      <c r="AB1784" s="162" t="str">
        <f t="shared" si="21"/>
        <v/>
      </c>
      <c r="AC1784" s="134"/>
      <c r="AD1784" s="134"/>
      <c r="AE1784" s="134"/>
      <c r="AF1784" s="134"/>
      <c r="AG1784" s="134"/>
      <c r="AH1784" s="134"/>
    </row>
    <row r="1785" spans="1:34" ht="12" customHeight="1">
      <c r="A1785" s="160"/>
      <c r="B1785" s="155" t="str">
        <f t="array" ref="B1785">IF(LEN(A1785)=0,"",INDEX('Smelter Look-up'!$A:$A,MATCH($A1785,'Smelter Look-up'!$E:$E,0)))</f>
        <v/>
      </c>
      <c r="C1785" s="158" t="str">
        <f t="array" ref="C1785">IF(LEN(A1785)=0,"",INDEX('Smelter Look-up'!$C:$C,MATCH($A1785,'Smelter Look-up'!$E:$E,0)))</f>
        <v/>
      </c>
      <c r="D1785" s="155"/>
      <c r="E1785" s="155" t="str">
        <f ca="1">IF(ISERROR($V1785),"",OFFSET('Smelter Look-up'!$D$4,$V1785-4,0)&amp;"")</f>
        <v/>
      </c>
      <c r="F1785" s="155" t="str">
        <f ca="1">IF(ISERROR($V1785),"",OFFSET('Smelter Look-up'!$E$4,$V1785-4,0))</f>
        <v/>
      </c>
      <c r="G1785" s="155" t="str">
        <f ca="1">IF(C1785=$X$4,IF(ISERROR($V1785),"Enter smelter details","RMI"),IF(ISERROR($V1785),"",OFFSET('Smelter Look-up'!$F$4,$V1785-4,0)))</f>
        <v/>
      </c>
      <c r="H1785" s="156" t="str">
        <f ca="1">IF(ISERROR($V1785),"",OFFSET('Smelter Look-up'!$G$4,$V1785-4,0))</f>
        <v/>
      </c>
      <c r="I1785" s="157" t="str">
        <f ca="1">IF(ISERROR($V1785),"",OFFSET('Smelter Look-up'!$H$4,$V1785-4,0))</f>
        <v/>
      </c>
      <c r="J1785" s="157" t="str">
        <f ca="1">IF(ISERROR($V1785),"",OFFSET('Smelter Look-up'!$I$4,$V1785-4,0))</f>
        <v/>
      </c>
      <c r="K1785" s="158"/>
      <c r="L1785" s="158"/>
      <c r="M1785" s="158"/>
      <c r="N1785" s="158"/>
      <c r="O1785" s="158"/>
      <c r="P1785" s="157"/>
      <c r="Q1785" s="159"/>
      <c r="R1785" s="155" t="str">
        <f ca="1">IF(ISERROR($V1785),"",OFFSET('Smelter Look-up'!$C$4,$V1785-4,0)&amp;"")</f>
        <v/>
      </c>
      <c r="S1785" s="160" t="str">
        <f t="array" aca="1" ref="S1785" ca="1">IF(B1785="","",IF(ISERROR(MATCH($E1785,CL,0)),"Unknown",INDIRECT("'C'!$A$"&amp;MATCH($E1785,CL,0)+1)))</f>
        <v/>
      </c>
      <c r="T1785" s="160" t="str">
        <f t="array" aca="1" ref="T1785" ca="1">IF(B1785="","",IF(ISERROR(MATCH($J1785,SorP!$B$1:$B$6226,0)),"",INDIRECT("'SorP'!$A$"&amp;MATCH($S1785&amp;$J1785,SorP!C:C,0))))</f>
        <v/>
      </c>
      <c r="U1785" s="161"/>
      <c r="V1785" s="151" t="e">
        <f>IF(C1785="",NA(),IF(OR(C1785="Smelter not listed",C1785="Smelter not yet identified"),MATCH($B1785&amp;$D1785,'Smelter Look-up'!$J:$J,0),MATCH($B1785&amp;$C1785,'Smelter Look-up'!$J:$J,0)))</f>
        <v>#N/A</v>
      </c>
      <c r="W1785" s="134"/>
      <c r="X1785" s="134">
        <f t="shared" ca="1" si="20"/>
        <v>0</v>
      </c>
      <c r="Y1785" s="134"/>
      <c r="Z1785" s="134"/>
      <c r="AA1785" s="134"/>
      <c r="AB1785" s="162" t="str">
        <f t="shared" si="21"/>
        <v/>
      </c>
      <c r="AC1785" s="134"/>
      <c r="AD1785" s="134"/>
      <c r="AE1785" s="134"/>
      <c r="AF1785" s="134"/>
      <c r="AG1785" s="134"/>
      <c r="AH1785" s="134"/>
    </row>
    <row r="1786" spans="1:34" ht="12" customHeight="1">
      <c r="A1786" s="160"/>
      <c r="B1786" s="155" t="str">
        <f t="array" ref="B1786">IF(LEN(A1786)=0,"",INDEX('Smelter Look-up'!$A:$A,MATCH($A1786,'Smelter Look-up'!$E:$E,0)))</f>
        <v/>
      </c>
      <c r="C1786" s="158" t="str">
        <f t="array" ref="C1786">IF(LEN(A1786)=0,"",INDEX('Smelter Look-up'!$C:$C,MATCH($A1786,'Smelter Look-up'!$E:$E,0)))</f>
        <v/>
      </c>
      <c r="D1786" s="155"/>
      <c r="E1786" s="155" t="str">
        <f ca="1">IF(ISERROR($V1786),"",OFFSET('Smelter Look-up'!$D$4,$V1786-4,0)&amp;"")</f>
        <v/>
      </c>
      <c r="F1786" s="155" t="str">
        <f ca="1">IF(ISERROR($V1786),"",OFFSET('Smelter Look-up'!$E$4,$V1786-4,0))</f>
        <v/>
      </c>
      <c r="G1786" s="155" t="str">
        <f ca="1">IF(C1786=$X$4,IF(ISERROR($V1786),"Enter smelter details","RMI"),IF(ISERROR($V1786),"",OFFSET('Smelter Look-up'!$F$4,$V1786-4,0)))</f>
        <v/>
      </c>
      <c r="H1786" s="156" t="str">
        <f ca="1">IF(ISERROR($V1786),"",OFFSET('Smelter Look-up'!$G$4,$V1786-4,0))</f>
        <v/>
      </c>
      <c r="I1786" s="157" t="str">
        <f ca="1">IF(ISERROR($V1786),"",OFFSET('Smelter Look-up'!$H$4,$V1786-4,0))</f>
        <v/>
      </c>
      <c r="J1786" s="157" t="str">
        <f ca="1">IF(ISERROR($V1786),"",OFFSET('Smelter Look-up'!$I$4,$V1786-4,0))</f>
        <v/>
      </c>
      <c r="K1786" s="158"/>
      <c r="L1786" s="158"/>
      <c r="M1786" s="158"/>
      <c r="N1786" s="158"/>
      <c r="O1786" s="158"/>
      <c r="P1786" s="157"/>
      <c r="Q1786" s="159"/>
      <c r="R1786" s="155" t="str">
        <f ca="1">IF(ISERROR($V1786),"",OFFSET('Smelter Look-up'!$C$4,$V1786-4,0)&amp;"")</f>
        <v/>
      </c>
      <c r="S1786" s="160" t="str">
        <f t="array" aca="1" ref="S1786" ca="1">IF(B1786="","",IF(ISERROR(MATCH($E1786,CL,0)),"Unknown",INDIRECT("'C'!$A$"&amp;MATCH($E1786,CL,0)+1)))</f>
        <v/>
      </c>
      <c r="T1786" s="160" t="str">
        <f t="array" aca="1" ref="T1786" ca="1">IF(B1786="","",IF(ISERROR(MATCH($J1786,SorP!$B$1:$B$6226,0)),"",INDIRECT("'SorP'!$A$"&amp;MATCH($S1786&amp;$J1786,SorP!C:C,0))))</f>
        <v/>
      </c>
      <c r="U1786" s="161"/>
      <c r="V1786" s="151" t="e">
        <f>IF(C1786="",NA(),IF(OR(C1786="Smelter not listed",C1786="Smelter not yet identified"),MATCH($B1786&amp;$D1786,'Smelter Look-up'!$J:$J,0),MATCH($B1786&amp;$C1786,'Smelter Look-up'!$J:$J,0)))</f>
        <v>#N/A</v>
      </c>
      <c r="W1786" s="134"/>
      <c r="X1786" s="134">
        <f t="shared" ca="1" si="20"/>
        <v>0</v>
      </c>
      <c r="Y1786" s="134"/>
      <c r="Z1786" s="134"/>
      <c r="AA1786" s="134"/>
      <c r="AB1786" s="162" t="str">
        <f t="shared" si="21"/>
        <v/>
      </c>
      <c r="AC1786" s="134"/>
      <c r="AD1786" s="134"/>
      <c r="AE1786" s="134"/>
      <c r="AF1786" s="134"/>
      <c r="AG1786" s="134"/>
      <c r="AH1786" s="134"/>
    </row>
    <row r="1787" spans="1:34" ht="12" customHeight="1">
      <c r="A1787" s="160"/>
      <c r="B1787" s="155" t="str">
        <f t="array" ref="B1787">IF(LEN(A1787)=0,"",INDEX('Smelter Look-up'!$A:$A,MATCH($A1787,'Smelter Look-up'!$E:$E,0)))</f>
        <v/>
      </c>
      <c r="C1787" s="158" t="str">
        <f t="array" ref="C1787">IF(LEN(A1787)=0,"",INDEX('Smelter Look-up'!$C:$C,MATCH($A1787,'Smelter Look-up'!$E:$E,0)))</f>
        <v/>
      </c>
      <c r="D1787" s="155"/>
      <c r="E1787" s="155" t="str">
        <f ca="1">IF(ISERROR($V1787),"",OFFSET('Smelter Look-up'!$D$4,$V1787-4,0)&amp;"")</f>
        <v/>
      </c>
      <c r="F1787" s="155" t="str">
        <f ca="1">IF(ISERROR($V1787),"",OFFSET('Smelter Look-up'!$E$4,$V1787-4,0))</f>
        <v/>
      </c>
      <c r="G1787" s="155" t="str">
        <f ca="1">IF(C1787=$X$4,IF(ISERROR($V1787),"Enter smelter details","RMI"),IF(ISERROR($V1787),"",OFFSET('Smelter Look-up'!$F$4,$V1787-4,0)))</f>
        <v/>
      </c>
      <c r="H1787" s="156" t="str">
        <f ca="1">IF(ISERROR($V1787),"",OFFSET('Smelter Look-up'!$G$4,$V1787-4,0))</f>
        <v/>
      </c>
      <c r="I1787" s="157" t="str">
        <f ca="1">IF(ISERROR($V1787),"",OFFSET('Smelter Look-up'!$H$4,$V1787-4,0))</f>
        <v/>
      </c>
      <c r="J1787" s="157" t="str">
        <f ca="1">IF(ISERROR($V1787),"",OFFSET('Smelter Look-up'!$I$4,$V1787-4,0))</f>
        <v/>
      </c>
      <c r="K1787" s="158"/>
      <c r="L1787" s="158"/>
      <c r="M1787" s="158"/>
      <c r="N1787" s="158"/>
      <c r="O1787" s="158"/>
      <c r="P1787" s="157"/>
      <c r="Q1787" s="159"/>
      <c r="R1787" s="155" t="str">
        <f ca="1">IF(ISERROR($V1787),"",OFFSET('Smelter Look-up'!$C$4,$V1787-4,0)&amp;"")</f>
        <v/>
      </c>
      <c r="S1787" s="160" t="str">
        <f t="array" aca="1" ref="S1787" ca="1">IF(B1787="","",IF(ISERROR(MATCH($E1787,CL,0)),"Unknown",INDIRECT("'C'!$A$"&amp;MATCH($E1787,CL,0)+1)))</f>
        <v/>
      </c>
      <c r="T1787" s="160" t="str">
        <f t="array" aca="1" ref="T1787" ca="1">IF(B1787="","",IF(ISERROR(MATCH($J1787,SorP!$B$1:$B$6226,0)),"",INDIRECT("'SorP'!$A$"&amp;MATCH($S1787&amp;$J1787,SorP!C:C,0))))</f>
        <v/>
      </c>
      <c r="U1787" s="161"/>
      <c r="V1787" s="151" t="e">
        <f>IF(C1787="",NA(),IF(OR(C1787="Smelter not listed",C1787="Smelter not yet identified"),MATCH($B1787&amp;$D1787,'Smelter Look-up'!$J:$J,0),MATCH($B1787&amp;$C1787,'Smelter Look-up'!$J:$J,0)))</f>
        <v>#N/A</v>
      </c>
      <c r="W1787" s="134"/>
      <c r="X1787" s="134">
        <f t="shared" ca="1" si="20"/>
        <v>0</v>
      </c>
      <c r="Y1787" s="134"/>
      <c r="Z1787" s="134"/>
      <c r="AA1787" s="134"/>
      <c r="AB1787" s="162" t="str">
        <f t="shared" si="21"/>
        <v/>
      </c>
      <c r="AC1787" s="134"/>
      <c r="AD1787" s="134"/>
      <c r="AE1787" s="134"/>
      <c r="AF1787" s="134"/>
      <c r="AG1787" s="134"/>
      <c r="AH1787" s="134"/>
    </row>
    <row r="1788" spans="1:34" ht="12" customHeight="1">
      <c r="A1788" s="160"/>
      <c r="B1788" s="155" t="str">
        <f t="array" ref="B1788">IF(LEN(A1788)=0,"",INDEX('Smelter Look-up'!$A:$A,MATCH($A1788,'Smelter Look-up'!$E:$E,0)))</f>
        <v/>
      </c>
      <c r="C1788" s="158" t="str">
        <f t="array" ref="C1788">IF(LEN(A1788)=0,"",INDEX('Smelter Look-up'!$C:$C,MATCH($A1788,'Smelter Look-up'!$E:$E,0)))</f>
        <v/>
      </c>
      <c r="D1788" s="155"/>
      <c r="E1788" s="155" t="str">
        <f ca="1">IF(ISERROR($V1788),"",OFFSET('Smelter Look-up'!$D$4,$V1788-4,0)&amp;"")</f>
        <v/>
      </c>
      <c r="F1788" s="155" t="str">
        <f ca="1">IF(ISERROR($V1788),"",OFFSET('Smelter Look-up'!$E$4,$V1788-4,0))</f>
        <v/>
      </c>
      <c r="G1788" s="155" t="str">
        <f ca="1">IF(C1788=$X$4,IF(ISERROR($V1788),"Enter smelter details","RMI"),IF(ISERROR($V1788),"",OFFSET('Smelter Look-up'!$F$4,$V1788-4,0)))</f>
        <v/>
      </c>
      <c r="H1788" s="156" t="str">
        <f ca="1">IF(ISERROR($V1788),"",OFFSET('Smelter Look-up'!$G$4,$V1788-4,0))</f>
        <v/>
      </c>
      <c r="I1788" s="157" t="str">
        <f ca="1">IF(ISERROR($V1788),"",OFFSET('Smelter Look-up'!$H$4,$V1788-4,0))</f>
        <v/>
      </c>
      <c r="J1788" s="157" t="str">
        <f ca="1">IF(ISERROR($V1788),"",OFFSET('Smelter Look-up'!$I$4,$V1788-4,0))</f>
        <v/>
      </c>
      <c r="K1788" s="158"/>
      <c r="L1788" s="158"/>
      <c r="M1788" s="158"/>
      <c r="N1788" s="158"/>
      <c r="O1788" s="158"/>
      <c r="P1788" s="157"/>
      <c r="Q1788" s="159"/>
      <c r="R1788" s="155" t="str">
        <f ca="1">IF(ISERROR($V1788),"",OFFSET('Smelter Look-up'!$C$4,$V1788-4,0)&amp;"")</f>
        <v/>
      </c>
      <c r="S1788" s="160" t="str">
        <f t="array" aca="1" ref="S1788" ca="1">IF(B1788="","",IF(ISERROR(MATCH($E1788,CL,0)),"Unknown",INDIRECT("'C'!$A$"&amp;MATCH($E1788,CL,0)+1)))</f>
        <v/>
      </c>
      <c r="T1788" s="160" t="str">
        <f t="array" aca="1" ref="T1788" ca="1">IF(B1788="","",IF(ISERROR(MATCH($J1788,SorP!$B$1:$B$6226,0)),"",INDIRECT("'SorP'!$A$"&amp;MATCH($S1788&amp;$J1788,SorP!C:C,0))))</f>
        <v/>
      </c>
      <c r="U1788" s="161"/>
      <c r="V1788" s="151" t="e">
        <f>IF(C1788="",NA(),IF(OR(C1788="Smelter not listed",C1788="Smelter not yet identified"),MATCH($B1788&amp;$D1788,'Smelter Look-up'!$J:$J,0),MATCH($B1788&amp;$C1788,'Smelter Look-up'!$J:$J,0)))</f>
        <v>#N/A</v>
      </c>
      <c r="W1788" s="134"/>
      <c r="X1788" s="134">
        <f t="shared" ca="1" si="20"/>
        <v>0</v>
      </c>
      <c r="Y1788" s="134"/>
      <c r="Z1788" s="134"/>
      <c r="AA1788" s="134"/>
      <c r="AB1788" s="162" t="str">
        <f t="shared" si="21"/>
        <v/>
      </c>
      <c r="AC1788" s="134"/>
      <c r="AD1788" s="134"/>
      <c r="AE1788" s="134"/>
      <c r="AF1788" s="134"/>
      <c r="AG1788" s="134"/>
      <c r="AH1788" s="134"/>
    </row>
    <row r="1789" spans="1:34" ht="12" customHeight="1">
      <c r="A1789" s="160"/>
      <c r="B1789" s="155" t="str">
        <f t="array" ref="B1789">IF(LEN(A1789)=0,"",INDEX('Smelter Look-up'!$A:$A,MATCH($A1789,'Smelter Look-up'!$E:$E,0)))</f>
        <v/>
      </c>
      <c r="C1789" s="158" t="str">
        <f t="array" ref="C1789">IF(LEN(A1789)=0,"",INDEX('Smelter Look-up'!$C:$C,MATCH($A1789,'Smelter Look-up'!$E:$E,0)))</f>
        <v/>
      </c>
      <c r="D1789" s="155"/>
      <c r="E1789" s="155" t="str">
        <f ca="1">IF(ISERROR($V1789),"",OFFSET('Smelter Look-up'!$D$4,$V1789-4,0)&amp;"")</f>
        <v/>
      </c>
      <c r="F1789" s="155" t="str">
        <f ca="1">IF(ISERROR($V1789),"",OFFSET('Smelter Look-up'!$E$4,$V1789-4,0))</f>
        <v/>
      </c>
      <c r="G1789" s="155" t="str">
        <f ca="1">IF(C1789=$X$4,IF(ISERROR($V1789),"Enter smelter details","RMI"),IF(ISERROR($V1789),"",OFFSET('Smelter Look-up'!$F$4,$V1789-4,0)))</f>
        <v/>
      </c>
      <c r="H1789" s="156" t="str">
        <f ca="1">IF(ISERROR($V1789),"",OFFSET('Smelter Look-up'!$G$4,$V1789-4,0))</f>
        <v/>
      </c>
      <c r="I1789" s="157" t="str">
        <f ca="1">IF(ISERROR($V1789),"",OFFSET('Smelter Look-up'!$H$4,$V1789-4,0))</f>
        <v/>
      </c>
      <c r="J1789" s="157" t="str">
        <f ca="1">IF(ISERROR($V1789),"",OFFSET('Smelter Look-up'!$I$4,$V1789-4,0))</f>
        <v/>
      </c>
      <c r="K1789" s="158"/>
      <c r="L1789" s="158"/>
      <c r="M1789" s="158"/>
      <c r="N1789" s="158"/>
      <c r="O1789" s="158"/>
      <c r="P1789" s="157"/>
      <c r="Q1789" s="159"/>
      <c r="R1789" s="155" t="str">
        <f ca="1">IF(ISERROR($V1789),"",OFFSET('Smelter Look-up'!$C$4,$V1789-4,0)&amp;"")</f>
        <v/>
      </c>
      <c r="S1789" s="160" t="str">
        <f t="array" aca="1" ref="S1789" ca="1">IF(B1789="","",IF(ISERROR(MATCH($E1789,CL,0)),"Unknown",INDIRECT("'C'!$A$"&amp;MATCH($E1789,CL,0)+1)))</f>
        <v/>
      </c>
      <c r="T1789" s="160" t="str">
        <f t="array" aca="1" ref="T1789" ca="1">IF(B1789="","",IF(ISERROR(MATCH($J1789,SorP!$B$1:$B$6226,0)),"",INDIRECT("'SorP'!$A$"&amp;MATCH($S1789&amp;$J1789,SorP!C:C,0))))</f>
        <v/>
      </c>
      <c r="U1789" s="161"/>
      <c r="V1789" s="151" t="e">
        <f>IF(C1789="",NA(),IF(OR(C1789="Smelter not listed",C1789="Smelter not yet identified"),MATCH($B1789&amp;$D1789,'Smelter Look-up'!$J:$J,0),MATCH($B1789&amp;$C1789,'Smelter Look-up'!$J:$J,0)))</f>
        <v>#N/A</v>
      </c>
      <c r="W1789" s="134"/>
      <c r="X1789" s="134">
        <f t="shared" ca="1" si="20"/>
        <v>0</v>
      </c>
      <c r="Y1789" s="134"/>
      <c r="Z1789" s="134"/>
      <c r="AA1789" s="134"/>
      <c r="AB1789" s="162" t="str">
        <f t="shared" si="21"/>
        <v/>
      </c>
      <c r="AC1789" s="134"/>
      <c r="AD1789" s="134"/>
      <c r="AE1789" s="134"/>
      <c r="AF1789" s="134"/>
      <c r="AG1789" s="134"/>
      <c r="AH1789" s="134"/>
    </row>
    <row r="1790" spans="1:34" ht="12" customHeight="1">
      <c r="A1790" s="160"/>
      <c r="B1790" s="155" t="str">
        <f t="array" ref="B1790">IF(LEN(A1790)=0,"",INDEX('Smelter Look-up'!$A:$A,MATCH($A1790,'Smelter Look-up'!$E:$E,0)))</f>
        <v/>
      </c>
      <c r="C1790" s="158" t="str">
        <f t="array" ref="C1790">IF(LEN(A1790)=0,"",INDEX('Smelter Look-up'!$C:$C,MATCH($A1790,'Smelter Look-up'!$E:$E,0)))</f>
        <v/>
      </c>
      <c r="D1790" s="155"/>
      <c r="E1790" s="155" t="str">
        <f ca="1">IF(ISERROR($V1790),"",OFFSET('Smelter Look-up'!$D$4,$V1790-4,0)&amp;"")</f>
        <v/>
      </c>
      <c r="F1790" s="155" t="str">
        <f ca="1">IF(ISERROR($V1790),"",OFFSET('Smelter Look-up'!$E$4,$V1790-4,0))</f>
        <v/>
      </c>
      <c r="G1790" s="155" t="str">
        <f ca="1">IF(C1790=$X$4,IF(ISERROR($V1790),"Enter smelter details","RMI"),IF(ISERROR($V1790),"",OFFSET('Smelter Look-up'!$F$4,$V1790-4,0)))</f>
        <v/>
      </c>
      <c r="H1790" s="156" t="str">
        <f ca="1">IF(ISERROR($V1790),"",OFFSET('Smelter Look-up'!$G$4,$V1790-4,0))</f>
        <v/>
      </c>
      <c r="I1790" s="157" t="str">
        <f ca="1">IF(ISERROR($V1790),"",OFFSET('Smelter Look-up'!$H$4,$V1790-4,0))</f>
        <v/>
      </c>
      <c r="J1790" s="157" t="str">
        <f ca="1">IF(ISERROR($V1790),"",OFFSET('Smelter Look-up'!$I$4,$V1790-4,0))</f>
        <v/>
      </c>
      <c r="K1790" s="158"/>
      <c r="L1790" s="158"/>
      <c r="M1790" s="158"/>
      <c r="N1790" s="158"/>
      <c r="O1790" s="158"/>
      <c r="P1790" s="157"/>
      <c r="Q1790" s="159"/>
      <c r="R1790" s="155" t="str">
        <f ca="1">IF(ISERROR($V1790),"",OFFSET('Smelter Look-up'!$C$4,$V1790-4,0)&amp;"")</f>
        <v/>
      </c>
      <c r="S1790" s="160" t="str">
        <f t="array" aca="1" ref="S1790" ca="1">IF(B1790="","",IF(ISERROR(MATCH($E1790,CL,0)),"Unknown",INDIRECT("'C'!$A$"&amp;MATCH($E1790,CL,0)+1)))</f>
        <v/>
      </c>
      <c r="T1790" s="160" t="str">
        <f t="array" aca="1" ref="T1790" ca="1">IF(B1790="","",IF(ISERROR(MATCH($J1790,SorP!$B$1:$B$6226,0)),"",INDIRECT("'SorP'!$A$"&amp;MATCH($S1790&amp;$J1790,SorP!C:C,0))))</f>
        <v/>
      </c>
      <c r="U1790" s="161"/>
      <c r="V1790" s="151" t="e">
        <f>IF(C1790="",NA(),IF(OR(C1790="Smelter not listed",C1790="Smelter not yet identified"),MATCH($B1790&amp;$D1790,'Smelter Look-up'!$J:$J,0),MATCH($B1790&amp;$C1790,'Smelter Look-up'!$J:$J,0)))</f>
        <v>#N/A</v>
      </c>
      <c r="W1790" s="134"/>
      <c r="X1790" s="134">
        <f t="shared" ca="1" si="20"/>
        <v>0</v>
      </c>
      <c r="Y1790" s="134"/>
      <c r="Z1790" s="134"/>
      <c r="AA1790" s="134"/>
      <c r="AB1790" s="162" t="str">
        <f t="shared" si="21"/>
        <v/>
      </c>
      <c r="AC1790" s="134"/>
      <c r="AD1790" s="134"/>
      <c r="AE1790" s="134"/>
      <c r="AF1790" s="134"/>
      <c r="AG1790" s="134"/>
      <c r="AH1790" s="134"/>
    </row>
    <row r="1791" spans="1:34" ht="12" customHeight="1">
      <c r="A1791" s="160"/>
      <c r="B1791" s="155" t="str">
        <f t="array" ref="B1791">IF(LEN(A1791)=0,"",INDEX('Smelter Look-up'!$A:$A,MATCH($A1791,'Smelter Look-up'!$E:$E,0)))</f>
        <v/>
      </c>
      <c r="C1791" s="158" t="str">
        <f t="array" ref="C1791">IF(LEN(A1791)=0,"",INDEX('Smelter Look-up'!$C:$C,MATCH($A1791,'Smelter Look-up'!$E:$E,0)))</f>
        <v/>
      </c>
      <c r="D1791" s="155"/>
      <c r="E1791" s="155" t="str">
        <f ca="1">IF(ISERROR($V1791),"",OFFSET('Smelter Look-up'!$D$4,$V1791-4,0)&amp;"")</f>
        <v/>
      </c>
      <c r="F1791" s="155" t="str">
        <f ca="1">IF(ISERROR($V1791),"",OFFSET('Smelter Look-up'!$E$4,$V1791-4,0))</f>
        <v/>
      </c>
      <c r="G1791" s="155" t="str">
        <f ca="1">IF(C1791=$X$4,IF(ISERROR($V1791),"Enter smelter details","RMI"),IF(ISERROR($V1791),"",OFFSET('Smelter Look-up'!$F$4,$V1791-4,0)))</f>
        <v/>
      </c>
      <c r="H1791" s="156" t="str">
        <f ca="1">IF(ISERROR($V1791),"",OFFSET('Smelter Look-up'!$G$4,$V1791-4,0))</f>
        <v/>
      </c>
      <c r="I1791" s="157" t="str">
        <f ca="1">IF(ISERROR($V1791),"",OFFSET('Smelter Look-up'!$H$4,$V1791-4,0))</f>
        <v/>
      </c>
      <c r="J1791" s="157" t="str">
        <f ca="1">IF(ISERROR($V1791),"",OFFSET('Smelter Look-up'!$I$4,$V1791-4,0))</f>
        <v/>
      </c>
      <c r="K1791" s="158"/>
      <c r="L1791" s="158"/>
      <c r="M1791" s="158"/>
      <c r="N1791" s="158"/>
      <c r="O1791" s="158"/>
      <c r="P1791" s="157"/>
      <c r="Q1791" s="159"/>
      <c r="R1791" s="155" t="str">
        <f ca="1">IF(ISERROR($V1791),"",OFFSET('Smelter Look-up'!$C$4,$V1791-4,0)&amp;"")</f>
        <v/>
      </c>
      <c r="S1791" s="160" t="str">
        <f t="array" aca="1" ref="S1791" ca="1">IF(B1791="","",IF(ISERROR(MATCH($E1791,CL,0)),"Unknown",INDIRECT("'C'!$A$"&amp;MATCH($E1791,CL,0)+1)))</f>
        <v/>
      </c>
      <c r="T1791" s="160" t="str">
        <f t="array" aca="1" ref="T1791" ca="1">IF(B1791="","",IF(ISERROR(MATCH($J1791,SorP!$B$1:$B$6226,0)),"",INDIRECT("'SorP'!$A$"&amp;MATCH($S1791&amp;$J1791,SorP!C:C,0))))</f>
        <v/>
      </c>
      <c r="U1791" s="161"/>
      <c r="V1791" s="151" t="e">
        <f>IF(C1791="",NA(),IF(OR(C1791="Smelter not listed",C1791="Smelter not yet identified"),MATCH($B1791&amp;$D1791,'Smelter Look-up'!$J:$J,0),MATCH($B1791&amp;$C1791,'Smelter Look-up'!$J:$J,0)))</f>
        <v>#N/A</v>
      </c>
      <c r="W1791" s="134"/>
      <c r="X1791" s="134">
        <f t="shared" ca="1" si="20"/>
        <v>0</v>
      </c>
      <c r="Y1791" s="134"/>
      <c r="Z1791" s="134"/>
      <c r="AA1791" s="134"/>
      <c r="AB1791" s="162" t="str">
        <f t="shared" si="21"/>
        <v/>
      </c>
      <c r="AC1791" s="134"/>
      <c r="AD1791" s="134"/>
      <c r="AE1791" s="134"/>
      <c r="AF1791" s="134"/>
      <c r="AG1791" s="134"/>
      <c r="AH1791" s="134"/>
    </row>
    <row r="1792" spans="1:34" ht="12" customHeight="1">
      <c r="A1792" s="160"/>
      <c r="B1792" s="155" t="str">
        <f t="array" ref="B1792">IF(LEN(A1792)=0,"",INDEX('Smelter Look-up'!$A:$A,MATCH($A1792,'Smelter Look-up'!$E:$E,0)))</f>
        <v/>
      </c>
      <c r="C1792" s="158" t="str">
        <f t="array" ref="C1792">IF(LEN(A1792)=0,"",INDEX('Smelter Look-up'!$C:$C,MATCH($A1792,'Smelter Look-up'!$E:$E,0)))</f>
        <v/>
      </c>
      <c r="D1792" s="155"/>
      <c r="E1792" s="155" t="str">
        <f ca="1">IF(ISERROR($V1792),"",OFFSET('Smelter Look-up'!$D$4,$V1792-4,0)&amp;"")</f>
        <v/>
      </c>
      <c r="F1792" s="155" t="str">
        <f ca="1">IF(ISERROR($V1792),"",OFFSET('Smelter Look-up'!$E$4,$V1792-4,0))</f>
        <v/>
      </c>
      <c r="G1792" s="155" t="str">
        <f ca="1">IF(C1792=$X$4,IF(ISERROR($V1792),"Enter smelter details","RMI"),IF(ISERROR($V1792),"",OFFSET('Smelter Look-up'!$F$4,$V1792-4,0)))</f>
        <v/>
      </c>
      <c r="H1792" s="156" t="str">
        <f ca="1">IF(ISERROR($V1792),"",OFFSET('Smelter Look-up'!$G$4,$V1792-4,0))</f>
        <v/>
      </c>
      <c r="I1792" s="157" t="str">
        <f ca="1">IF(ISERROR($V1792),"",OFFSET('Smelter Look-up'!$H$4,$V1792-4,0))</f>
        <v/>
      </c>
      <c r="J1792" s="157" t="str">
        <f ca="1">IF(ISERROR($V1792),"",OFFSET('Smelter Look-up'!$I$4,$V1792-4,0))</f>
        <v/>
      </c>
      <c r="K1792" s="158"/>
      <c r="L1792" s="158"/>
      <c r="M1792" s="158"/>
      <c r="N1792" s="158"/>
      <c r="O1792" s="158"/>
      <c r="P1792" s="157"/>
      <c r="Q1792" s="159"/>
      <c r="R1792" s="155" t="str">
        <f ca="1">IF(ISERROR($V1792),"",OFFSET('Smelter Look-up'!$C$4,$V1792-4,0)&amp;"")</f>
        <v/>
      </c>
      <c r="S1792" s="160" t="str">
        <f t="array" aca="1" ref="S1792" ca="1">IF(B1792="","",IF(ISERROR(MATCH($E1792,CL,0)),"Unknown",INDIRECT("'C'!$A$"&amp;MATCH($E1792,CL,0)+1)))</f>
        <v/>
      </c>
      <c r="T1792" s="160" t="str">
        <f t="array" aca="1" ref="T1792" ca="1">IF(B1792="","",IF(ISERROR(MATCH($J1792,SorP!$B$1:$B$6226,0)),"",INDIRECT("'SorP'!$A$"&amp;MATCH($S1792&amp;$J1792,SorP!C:C,0))))</f>
        <v/>
      </c>
      <c r="U1792" s="161"/>
      <c r="V1792" s="151" t="e">
        <f>IF(C1792="",NA(),IF(OR(C1792="Smelter not listed",C1792="Smelter not yet identified"),MATCH($B1792&amp;$D1792,'Smelter Look-up'!$J:$J,0),MATCH($B1792&amp;$C1792,'Smelter Look-up'!$J:$J,0)))</f>
        <v>#N/A</v>
      </c>
      <c r="W1792" s="134"/>
      <c r="X1792" s="134">
        <f t="shared" ca="1" si="20"/>
        <v>0</v>
      </c>
      <c r="Y1792" s="134"/>
      <c r="Z1792" s="134"/>
      <c r="AA1792" s="134"/>
      <c r="AB1792" s="162" t="str">
        <f t="shared" si="21"/>
        <v/>
      </c>
      <c r="AC1792" s="134"/>
      <c r="AD1792" s="134"/>
      <c r="AE1792" s="134"/>
      <c r="AF1792" s="134"/>
      <c r="AG1792" s="134"/>
      <c r="AH1792" s="134"/>
    </row>
    <row r="1793" spans="1:34" ht="12" customHeight="1">
      <c r="A1793" s="160"/>
      <c r="B1793" s="155" t="str">
        <f t="array" ref="B1793">IF(LEN(A1793)=0,"",INDEX('Smelter Look-up'!$A:$A,MATCH($A1793,'Smelter Look-up'!$E:$E,0)))</f>
        <v/>
      </c>
      <c r="C1793" s="158" t="str">
        <f t="array" ref="C1793">IF(LEN(A1793)=0,"",INDEX('Smelter Look-up'!$C:$C,MATCH($A1793,'Smelter Look-up'!$E:$E,0)))</f>
        <v/>
      </c>
      <c r="D1793" s="155"/>
      <c r="E1793" s="155" t="str">
        <f ca="1">IF(ISERROR($V1793),"",OFFSET('Smelter Look-up'!$D$4,$V1793-4,0)&amp;"")</f>
        <v/>
      </c>
      <c r="F1793" s="155" t="str">
        <f ca="1">IF(ISERROR($V1793),"",OFFSET('Smelter Look-up'!$E$4,$V1793-4,0))</f>
        <v/>
      </c>
      <c r="G1793" s="155" t="str">
        <f ca="1">IF(C1793=$X$4,IF(ISERROR($V1793),"Enter smelter details","RMI"),IF(ISERROR($V1793),"",OFFSET('Smelter Look-up'!$F$4,$V1793-4,0)))</f>
        <v/>
      </c>
      <c r="H1793" s="156" t="str">
        <f ca="1">IF(ISERROR($V1793),"",OFFSET('Smelter Look-up'!$G$4,$V1793-4,0))</f>
        <v/>
      </c>
      <c r="I1793" s="157" t="str">
        <f ca="1">IF(ISERROR($V1793),"",OFFSET('Smelter Look-up'!$H$4,$V1793-4,0))</f>
        <v/>
      </c>
      <c r="J1793" s="157" t="str">
        <f ca="1">IF(ISERROR($V1793),"",OFFSET('Smelter Look-up'!$I$4,$V1793-4,0))</f>
        <v/>
      </c>
      <c r="K1793" s="158"/>
      <c r="L1793" s="158"/>
      <c r="M1793" s="158"/>
      <c r="N1793" s="158"/>
      <c r="O1793" s="158"/>
      <c r="P1793" s="157"/>
      <c r="Q1793" s="159"/>
      <c r="R1793" s="155" t="str">
        <f ca="1">IF(ISERROR($V1793),"",OFFSET('Smelter Look-up'!$C$4,$V1793-4,0)&amp;"")</f>
        <v/>
      </c>
      <c r="S1793" s="160" t="str">
        <f t="array" aca="1" ref="S1793" ca="1">IF(B1793="","",IF(ISERROR(MATCH($E1793,CL,0)),"Unknown",INDIRECT("'C'!$A$"&amp;MATCH($E1793,CL,0)+1)))</f>
        <v/>
      </c>
      <c r="T1793" s="160" t="str">
        <f t="array" aca="1" ref="T1793" ca="1">IF(B1793="","",IF(ISERROR(MATCH($J1793,SorP!$B$1:$B$6226,0)),"",INDIRECT("'SorP'!$A$"&amp;MATCH($S1793&amp;$J1793,SorP!C:C,0))))</f>
        <v/>
      </c>
      <c r="U1793" s="161"/>
      <c r="V1793" s="151" t="e">
        <f>IF(C1793="",NA(),IF(OR(C1793="Smelter not listed",C1793="Smelter not yet identified"),MATCH($B1793&amp;$D1793,'Smelter Look-up'!$J:$J,0),MATCH($B1793&amp;$C1793,'Smelter Look-up'!$J:$J,0)))</f>
        <v>#N/A</v>
      </c>
      <c r="W1793" s="134"/>
      <c r="X1793" s="134">
        <f t="shared" ca="1" si="20"/>
        <v>0</v>
      </c>
      <c r="Y1793" s="134"/>
      <c r="Z1793" s="134"/>
      <c r="AA1793" s="134"/>
      <c r="AB1793" s="162" t="str">
        <f t="shared" si="21"/>
        <v/>
      </c>
      <c r="AC1793" s="134"/>
      <c r="AD1793" s="134"/>
      <c r="AE1793" s="134"/>
      <c r="AF1793" s="134"/>
      <c r="AG1793" s="134"/>
      <c r="AH1793" s="134"/>
    </row>
    <row r="1794" spans="1:34" ht="12" customHeight="1">
      <c r="A1794" s="160"/>
      <c r="B1794" s="155" t="str">
        <f t="array" ref="B1794">IF(LEN(A1794)=0,"",INDEX('Smelter Look-up'!$A:$A,MATCH($A1794,'Smelter Look-up'!$E:$E,0)))</f>
        <v/>
      </c>
      <c r="C1794" s="158" t="str">
        <f t="array" ref="C1794">IF(LEN(A1794)=0,"",INDEX('Smelter Look-up'!$C:$C,MATCH($A1794,'Smelter Look-up'!$E:$E,0)))</f>
        <v/>
      </c>
      <c r="D1794" s="155"/>
      <c r="E1794" s="155" t="str">
        <f ca="1">IF(ISERROR($V1794),"",OFFSET('Smelter Look-up'!$D$4,$V1794-4,0)&amp;"")</f>
        <v/>
      </c>
      <c r="F1794" s="155" t="str">
        <f ca="1">IF(ISERROR($V1794),"",OFFSET('Smelter Look-up'!$E$4,$V1794-4,0))</f>
        <v/>
      </c>
      <c r="G1794" s="155" t="str">
        <f ca="1">IF(C1794=$X$4,IF(ISERROR($V1794),"Enter smelter details","RMI"),IF(ISERROR($V1794),"",OFFSET('Smelter Look-up'!$F$4,$V1794-4,0)))</f>
        <v/>
      </c>
      <c r="H1794" s="156" t="str">
        <f ca="1">IF(ISERROR($V1794),"",OFFSET('Smelter Look-up'!$G$4,$V1794-4,0))</f>
        <v/>
      </c>
      <c r="I1794" s="157" t="str">
        <f ca="1">IF(ISERROR($V1794),"",OFFSET('Smelter Look-up'!$H$4,$V1794-4,0))</f>
        <v/>
      </c>
      <c r="J1794" s="157" t="str">
        <f ca="1">IF(ISERROR($V1794),"",OFFSET('Smelter Look-up'!$I$4,$V1794-4,0))</f>
        <v/>
      </c>
      <c r="K1794" s="158"/>
      <c r="L1794" s="158"/>
      <c r="M1794" s="158"/>
      <c r="N1794" s="158"/>
      <c r="O1794" s="158"/>
      <c r="P1794" s="157"/>
      <c r="Q1794" s="159"/>
      <c r="R1794" s="155" t="str">
        <f ca="1">IF(ISERROR($V1794),"",OFFSET('Smelter Look-up'!$C$4,$V1794-4,0)&amp;"")</f>
        <v/>
      </c>
      <c r="S1794" s="160" t="str">
        <f t="array" aca="1" ref="S1794" ca="1">IF(B1794="","",IF(ISERROR(MATCH($E1794,CL,0)),"Unknown",INDIRECT("'C'!$A$"&amp;MATCH($E1794,CL,0)+1)))</f>
        <v/>
      </c>
      <c r="T1794" s="160" t="str">
        <f t="array" aca="1" ref="T1794" ca="1">IF(B1794="","",IF(ISERROR(MATCH($J1794,SorP!$B$1:$B$6226,0)),"",INDIRECT("'SorP'!$A$"&amp;MATCH($S1794&amp;$J1794,SorP!C:C,0))))</f>
        <v/>
      </c>
      <c r="U1794" s="161"/>
      <c r="V1794" s="151" t="e">
        <f>IF(C1794="",NA(),IF(OR(C1794="Smelter not listed",C1794="Smelter not yet identified"),MATCH($B1794&amp;$D1794,'Smelter Look-up'!$J:$J,0),MATCH($B1794&amp;$C1794,'Smelter Look-up'!$J:$J,0)))</f>
        <v>#N/A</v>
      </c>
      <c r="W1794" s="134"/>
      <c r="X1794" s="134">
        <f t="shared" ca="1" si="20"/>
        <v>0</v>
      </c>
      <c r="Y1794" s="134"/>
      <c r="Z1794" s="134"/>
      <c r="AA1794" s="134"/>
      <c r="AB1794" s="162" t="str">
        <f t="shared" si="21"/>
        <v/>
      </c>
      <c r="AC1794" s="134"/>
      <c r="AD1794" s="134"/>
      <c r="AE1794" s="134"/>
      <c r="AF1794" s="134"/>
      <c r="AG1794" s="134"/>
      <c r="AH1794" s="134"/>
    </row>
    <row r="1795" spans="1:34" ht="12" customHeight="1">
      <c r="A1795" s="160"/>
      <c r="B1795" s="155" t="str">
        <f t="array" ref="B1795">IF(LEN(A1795)=0,"",INDEX('Smelter Look-up'!$A:$A,MATCH($A1795,'Smelter Look-up'!$E:$E,0)))</f>
        <v/>
      </c>
      <c r="C1795" s="158" t="str">
        <f t="array" ref="C1795">IF(LEN(A1795)=0,"",INDEX('Smelter Look-up'!$C:$C,MATCH($A1795,'Smelter Look-up'!$E:$E,0)))</f>
        <v/>
      </c>
      <c r="D1795" s="155"/>
      <c r="E1795" s="155" t="str">
        <f ca="1">IF(ISERROR($V1795),"",OFFSET('Smelter Look-up'!$D$4,$V1795-4,0)&amp;"")</f>
        <v/>
      </c>
      <c r="F1795" s="155" t="str">
        <f ca="1">IF(ISERROR($V1795),"",OFFSET('Smelter Look-up'!$E$4,$V1795-4,0))</f>
        <v/>
      </c>
      <c r="G1795" s="155" t="str">
        <f ca="1">IF(C1795=$X$4,IF(ISERROR($V1795),"Enter smelter details","RMI"),IF(ISERROR($V1795),"",OFFSET('Smelter Look-up'!$F$4,$V1795-4,0)))</f>
        <v/>
      </c>
      <c r="H1795" s="156" t="str">
        <f ca="1">IF(ISERROR($V1795),"",OFFSET('Smelter Look-up'!$G$4,$V1795-4,0))</f>
        <v/>
      </c>
      <c r="I1795" s="157" t="str">
        <f ca="1">IF(ISERROR($V1795),"",OFFSET('Smelter Look-up'!$H$4,$V1795-4,0))</f>
        <v/>
      </c>
      <c r="J1795" s="157" t="str">
        <f ca="1">IF(ISERROR($V1795),"",OFFSET('Smelter Look-up'!$I$4,$V1795-4,0))</f>
        <v/>
      </c>
      <c r="K1795" s="158"/>
      <c r="L1795" s="158"/>
      <c r="M1795" s="158"/>
      <c r="N1795" s="158"/>
      <c r="O1795" s="158"/>
      <c r="P1795" s="157"/>
      <c r="Q1795" s="159"/>
      <c r="R1795" s="155" t="str">
        <f ca="1">IF(ISERROR($V1795),"",OFFSET('Smelter Look-up'!$C$4,$V1795-4,0)&amp;"")</f>
        <v/>
      </c>
      <c r="S1795" s="160" t="str">
        <f t="array" aca="1" ref="S1795" ca="1">IF(B1795="","",IF(ISERROR(MATCH($E1795,CL,0)),"Unknown",INDIRECT("'C'!$A$"&amp;MATCH($E1795,CL,0)+1)))</f>
        <v/>
      </c>
      <c r="T1795" s="160" t="str">
        <f t="array" aca="1" ref="T1795" ca="1">IF(B1795="","",IF(ISERROR(MATCH($J1795,SorP!$B$1:$B$6226,0)),"",INDIRECT("'SorP'!$A$"&amp;MATCH($S1795&amp;$J1795,SorP!C:C,0))))</f>
        <v/>
      </c>
      <c r="U1795" s="161"/>
      <c r="V1795" s="151" t="e">
        <f>IF(C1795="",NA(),IF(OR(C1795="Smelter not listed",C1795="Smelter not yet identified"),MATCH($B1795&amp;$D1795,'Smelter Look-up'!$J:$J,0),MATCH($B1795&amp;$C1795,'Smelter Look-up'!$J:$J,0)))</f>
        <v>#N/A</v>
      </c>
      <c r="W1795" s="134"/>
      <c r="X1795" s="134">
        <f t="shared" ca="1" si="20"/>
        <v>0</v>
      </c>
      <c r="Y1795" s="134"/>
      <c r="Z1795" s="134"/>
      <c r="AA1795" s="134"/>
      <c r="AB1795" s="162" t="str">
        <f t="shared" si="21"/>
        <v/>
      </c>
      <c r="AC1795" s="134"/>
      <c r="AD1795" s="134"/>
      <c r="AE1795" s="134"/>
      <c r="AF1795" s="134"/>
      <c r="AG1795" s="134"/>
      <c r="AH1795" s="134"/>
    </row>
    <row r="1796" spans="1:34" ht="12" customHeight="1">
      <c r="A1796" s="160"/>
      <c r="B1796" s="155" t="str">
        <f t="array" ref="B1796">IF(LEN(A1796)=0,"",INDEX('Smelter Look-up'!$A:$A,MATCH($A1796,'Smelter Look-up'!$E:$E,0)))</f>
        <v/>
      </c>
      <c r="C1796" s="158" t="str">
        <f t="array" ref="C1796">IF(LEN(A1796)=0,"",INDEX('Smelter Look-up'!$C:$C,MATCH($A1796,'Smelter Look-up'!$E:$E,0)))</f>
        <v/>
      </c>
      <c r="D1796" s="155"/>
      <c r="E1796" s="155" t="str">
        <f ca="1">IF(ISERROR($V1796),"",OFFSET('Smelter Look-up'!$D$4,$V1796-4,0)&amp;"")</f>
        <v/>
      </c>
      <c r="F1796" s="155" t="str">
        <f ca="1">IF(ISERROR($V1796),"",OFFSET('Smelter Look-up'!$E$4,$V1796-4,0))</f>
        <v/>
      </c>
      <c r="G1796" s="155" t="str">
        <f ca="1">IF(C1796=$X$4,IF(ISERROR($V1796),"Enter smelter details","RMI"),IF(ISERROR($V1796),"",OFFSET('Smelter Look-up'!$F$4,$V1796-4,0)))</f>
        <v/>
      </c>
      <c r="H1796" s="156" t="str">
        <f ca="1">IF(ISERROR($V1796),"",OFFSET('Smelter Look-up'!$G$4,$V1796-4,0))</f>
        <v/>
      </c>
      <c r="I1796" s="157" t="str">
        <f ca="1">IF(ISERROR($V1796),"",OFFSET('Smelter Look-up'!$H$4,$V1796-4,0))</f>
        <v/>
      </c>
      <c r="J1796" s="157" t="str">
        <f ca="1">IF(ISERROR($V1796),"",OFFSET('Smelter Look-up'!$I$4,$V1796-4,0))</f>
        <v/>
      </c>
      <c r="K1796" s="158"/>
      <c r="L1796" s="158"/>
      <c r="M1796" s="158"/>
      <c r="N1796" s="158"/>
      <c r="O1796" s="158"/>
      <c r="P1796" s="157"/>
      <c r="Q1796" s="159"/>
      <c r="R1796" s="155" t="str">
        <f ca="1">IF(ISERROR($V1796),"",OFFSET('Smelter Look-up'!$C$4,$V1796-4,0)&amp;"")</f>
        <v/>
      </c>
      <c r="S1796" s="160" t="str">
        <f t="array" aca="1" ref="S1796" ca="1">IF(B1796="","",IF(ISERROR(MATCH($E1796,CL,0)),"Unknown",INDIRECT("'C'!$A$"&amp;MATCH($E1796,CL,0)+1)))</f>
        <v/>
      </c>
      <c r="T1796" s="160" t="str">
        <f t="array" aca="1" ref="T1796" ca="1">IF(B1796="","",IF(ISERROR(MATCH($J1796,SorP!$B$1:$B$6226,0)),"",INDIRECT("'SorP'!$A$"&amp;MATCH($S1796&amp;$J1796,SorP!C:C,0))))</f>
        <v/>
      </c>
      <c r="U1796" s="161"/>
      <c r="V1796" s="151" t="e">
        <f>IF(C1796="",NA(),IF(OR(C1796="Smelter not listed",C1796="Smelter not yet identified"),MATCH($B1796&amp;$D1796,'Smelter Look-up'!$J:$J,0),MATCH($B1796&amp;$C1796,'Smelter Look-up'!$J:$J,0)))</f>
        <v>#N/A</v>
      </c>
      <c r="W1796" s="134"/>
      <c r="X1796" s="134">
        <f t="shared" ca="1" si="20"/>
        <v>0</v>
      </c>
      <c r="Y1796" s="134"/>
      <c r="Z1796" s="134"/>
      <c r="AA1796" s="134"/>
      <c r="AB1796" s="162" t="str">
        <f t="shared" si="21"/>
        <v/>
      </c>
      <c r="AC1796" s="134"/>
      <c r="AD1796" s="134"/>
      <c r="AE1796" s="134"/>
      <c r="AF1796" s="134"/>
      <c r="AG1796" s="134"/>
      <c r="AH1796" s="134"/>
    </row>
    <row r="1797" spans="1:34" ht="12" customHeight="1">
      <c r="A1797" s="160"/>
      <c r="B1797" s="155" t="str">
        <f t="array" ref="B1797">IF(LEN(A1797)=0,"",INDEX('Smelter Look-up'!$A:$A,MATCH($A1797,'Smelter Look-up'!$E:$E,0)))</f>
        <v/>
      </c>
      <c r="C1797" s="158" t="str">
        <f t="array" ref="C1797">IF(LEN(A1797)=0,"",INDEX('Smelter Look-up'!$C:$C,MATCH($A1797,'Smelter Look-up'!$E:$E,0)))</f>
        <v/>
      </c>
      <c r="D1797" s="155"/>
      <c r="E1797" s="155" t="str">
        <f ca="1">IF(ISERROR($V1797),"",OFFSET('Smelter Look-up'!$D$4,$V1797-4,0)&amp;"")</f>
        <v/>
      </c>
      <c r="F1797" s="155" t="str">
        <f ca="1">IF(ISERROR($V1797),"",OFFSET('Smelter Look-up'!$E$4,$V1797-4,0))</f>
        <v/>
      </c>
      <c r="G1797" s="155" t="str">
        <f ca="1">IF(C1797=$X$4,IF(ISERROR($V1797),"Enter smelter details","RMI"),IF(ISERROR($V1797),"",OFFSET('Smelter Look-up'!$F$4,$V1797-4,0)))</f>
        <v/>
      </c>
      <c r="H1797" s="156" t="str">
        <f ca="1">IF(ISERROR($V1797),"",OFFSET('Smelter Look-up'!$G$4,$V1797-4,0))</f>
        <v/>
      </c>
      <c r="I1797" s="157" t="str">
        <f ca="1">IF(ISERROR($V1797),"",OFFSET('Smelter Look-up'!$H$4,$V1797-4,0))</f>
        <v/>
      </c>
      <c r="J1797" s="157" t="str">
        <f ca="1">IF(ISERROR($V1797),"",OFFSET('Smelter Look-up'!$I$4,$V1797-4,0))</f>
        <v/>
      </c>
      <c r="K1797" s="158"/>
      <c r="L1797" s="158"/>
      <c r="M1797" s="158"/>
      <c r="N1797" s="158"/>
      <c r="O1797" s="158"/>
      <c r="P1797" s="157"/>
      <c r="Q1797" s="159"/>
      <c r="R1797" s="155" t="str">
        <f ca="1">IF(ISERROR($V1797),"",OFFSET('Smelter Look-up'!$C$4,$V1797-4,0)&amp;"")</f>
        <v/>
      </c>
      <c r="S1797" s="160" t="str">
        <f t="array" aca="1" ref="S1797" ca="1">IF(B1797="","",IF(ISERROR(MATCH($E1797,CL,0)),"Unknown",INDIRECT("'C'!$A$"&amp;MATCH($E1797,CL,0)+1)))</f>
        <v/>
      </c>
      <c r="T1797" s="160" t="str">
        <f t="array" aca="1" ref="T1797" ca="1">IF(B1797="","",IF(ISERROR(MATCH($J1797,SorP!$B$1:$B$6226,0)),"",INDIRECT("'SorP'!$A$"&amp;MATCH($S1797&amp;$J1797,SorP!C:C,0))))</f>
        <v/>
      </c>
      <c r="U1797" s="161"/>
      <c r="V1797" s="151" t="e">
        <f>IF(C1797="",NA(),IF(OR(C1797="Smelter not listed",C1797="Smelter not yet identified"),MATCH($B1797&amp;$D1797,'Smelter Look-up'!$J:$J,0),MATCH($B1797&amp;$C1797,'Smelter Look-up'!$J:$J,0)))</f>
        <v>#N/A</v>
      </c>
      <c r="W1797" s="134"/>
      <c r="X1797" s="134">
        <f t="shared" ca="1" si="20"/>
        <v>0</v>
      </c>
      <c r="Y1797" s="134"/>
      <c r="Z1797" s="134"/>
      <c r="AA1797" s="134"/>
      <c r="AB1797" s="162" t="str">
        <f t="shared" si="21"/>
        <v/>
      </c>
      <c r="AC1797" s="134"/>
      <c r="AD1797" s="134"/>
      <c r="AE1797" s="134"/>
      <c r="AF1797" s="134"/>
      <c r="AG1797" s="134"/>
      <c r="AH1797" s="134"/>
    </row>
    <row r="1798" spans="1:34" ht="12" customHeight="1">
      <c r="A1798" s="160"/>
      <c r="B1798" s="155" t="str">
        <f t="array" ref="B1798">IF(LEN(A1798)=0,"",INDEX('Smelter Look-up'!$A:$A,MATCH($A1798,'Smelter Look-up'!$E:$E,0)))</f>
        <v/>
      </c>
      <c r="C1798" s="158" t="str">
        <f t="array" ref="C1798">IF(LEN(A1798)=0,"",INDEX('Smelter Look-up'!$C:$C,MATCH($A1798,'Smelter Look-up'!$E:$E,0)))</f>
        <v/>
      </c>
      <c r="D1798" s="155"/>
      <c r="E1798" s="155" t="str">
        <f ca="1">IF(ISERROR($V1798),"",OFFSET('Smelter Look-up'!$D$4,$V1798-4,0)&amp;"")</f>
        <v/>
      </c>
      <c r="F1798" s="155" t="str">
        <f ca="1">IF(ISERROR($V1798),"",OFFSET('Smelter Look-up'!$E$4,$V1798-4,0))</f>
        <v/>
      </c>
      <c r="G1798" s="155" t="str">
        <f ca="1">IF(C1798=$X$4,IF(ISERROR($V1798),"Enter smelter details","RMI"),IF(ISERROR($V1798),"",OFFSET('Smelter Look-up'!$F$4,$V1798-4,0)))</f>
        <v/>
      </c>
      <c r="H1798" s="156" t="str">
        <f ca="1">IF(ISERROR($V1798),"",OFFSET('Smelter Look-up'!$G$4,$V1798-4,0))</f>
        <v/>
      </c>
      <c r="I1798" s="157" t="str">
        <f ca="1">IF(ISERROR($V1798),"",OFFSET('Smelter Look-up'!$H$4,$V1798-4,0))</f>
        <v/>
      </c>
      <c r="J1798" s="157" t="str">
        <f ca="1">IF(ISERROR($V1798),"",OFFSET('Smelter Look-up'!$I$4,$V1798-4,0))</f>
        <v/>
      </c>
      <c r="K1798" s="158"/>
      <c r="L1798" s="158"/>
      <c r="M1798" s="158"/>
      <c r="N1798" s="158"/>
      <c r="O1798" s="158"/>
      <c r="P1798" s="157"/>
      <c r="Q1798" s="159"/>
      <c r="R1798" s="155" t="str">
        <f ca="1">IF(ISERROR($V1798),"",OFFSET('Smelter Look-up'!$C$4,$V1798-4,0)&amp;"")</f>
        <v/>
      </c>
      <c r="S1798" s="160" t="str">
        <f t="array" aca="1" ref="S1798" ca="1">IF(B1798="","",IF(ISERROR(MATCH($E1798,CL,0)),"Unknown",INDIRECT("'C'!$A$"&amp;MATCH($E1798,CL,0)+1)))</f>
        <v/>
      </c>
      <c r="T1798" s="160" t="str">
        <f t="array" aca="1" ref="T1798" ca="1">IF(B1798="","",IF(ISERROR(MATCH($J1798,SorP!$B$1:$B$6226,0)),"",INDIRECT("'SorP'!$A$"&amp;MATCH($S1798&amp;$J1798,SorP!C:C,0))))</f>
        <v/>
      </c>
      <c r="U1798" s="161"/>
      <c r="V1798" s="151" t="e">
        <f>IF(C1798="",NA(),IF(OR(C1798="Smelter not listed",C1798="Smelter not yet identified"),MATCH($B1798&amp;$D1798,'Smelter Look-up'!$J:$J,0),MATCH($B1798&amp;$C1798,'Smelter Look-up'!$J:$J,0)))</f>
        <v>#N/A</v>
      </c>
      <c r="W1798" s="134"/>
      <c r="X1798" s="134">
        <f t="shared" ca="1" si="20"/>
        <v>0</v>
      </c>
      <c r="Y1798" s="134"/>
      <c r="Z1798" s="134"/>
      <c r="AA1798" s="134"/>
      <c r="AB1798" s="162" t="str">
        <f t="shared" si="21"/>
        <v/>
      </c>
      <c r="AC1798" s="134"/>
      <c r="AD1798" s="134"/>
      <c r="AE1798" s="134"/>
      <c r="AF1798" s="134"/>
      <c r="AG1798" s="134"/>
      <c r="AH1798" s="134"/>
    </row>
    <row r="1799" spans="1:34" ht="12" customHeight="1">
      <c r="A1799" s="160"/>
      <c r="B1799" s="155" t="str">
        <f t="array" ref="B1799">IF(LEN(A1799)=0,"",INDEX('Smelter Look-up'!$A:$A,MATCH($A1799,'Smelter Look-up'!$E:$E,0)))</f>
        <v/>
      </c>
      <c r="C1799" s="158" t="str">
        <f t="array" ref="C1799">IF(LEN(A1799)=0,"",INDEX('Smelter Look-up'!$C:$C,MATCH($A1799,'Smelter Look-up'!$E:$E,0)))</f>
        <v/>
      </c>
      <c r="D1799" s="155"/>
      <c r="E1799" s="155" t="str">
        <f ca="1">IF(ISERROR($V1799),"",OFFSET('Smelter Look-up'!$D$4,$V1799-4,0)&amp;"")</f>
        <v/>
      </c>
      <c r="F1799" s="155" t="str">
        <f ca="1">IF(ISERROR($V1799),"",OFFSET('Smelter Look-up'!$E$4,$V1799-4,0))</f>
        <v/>
      </c>
      <c r="G1799" s="155" t="str">
        <f ca="1">IF(C1799=$X$4,IF(ISERROR($V1799),"Enter smelter details","RMI"),IF(ISERROR($V1799),"",OFFSET('Smelter Look-up'!$F$4,$V1799-4,0)))</f>
        <v/>
      </c>
      <c r="H1799" s="156" t="str">
        <f ca="1">IF(ISERROR($V1799),"",OFFSET('Smelter Look-up'!$G$4,$V1799-4,0))</f>
        <v/>
      </c>
      <c r="I1799" s="157" t="str">
        <f ca="1">IF(ISERROR($V1799),"",OFFSET('Smelter Look-up'!$H$4,$V1799-4,0))</f>
        <v/>
      </c>
      <c r="J1799" s="157" t="str">
        <f ca="1">IF(ISERROR($V1799),"",OFFSET('Smelter Look-up'!$I$4,$V1799-4,0))</f>
        <v/>
      </c>
      <c r="K1799" s="158"/>
      <c r="L1799" s="158"/>
      <c r="M1799" s="158"/>
      <c r="N1799" s="158"/>
      <c r="O1799" s="158"/>
      <c r="P1799" s="157"/>
      <c r="Q1799" s="159"/>
      <c r="R1799" s="155" t="str">
        <f ca="1">IF(ISERROR($V1799),"",OFFSET('Smelter Look-up'!$C$4,$V1799-4,0)&amp;"")</f>
        <v/>
      </c>
      <c r="S1799" s="160" t="str">
        <f t="array" aca="1" ref="S1799" ca="1">IF(B1799="","",IF(ISERROR(MATCH($E1799,CL,0)),"Unknown",INDIRECT("'C'!$A$"&amp;MATCH($E1799,CL,0)+1)))</f>
        <v/>
      </c>
      <c r="T1799" s="160" t="str">
        <f t="array" aca="1" ref="T1799" ca="1">IF(B1799="","",IF(ISERROR(MATCH($J1799,SorP!$B$1:$B$6226,0)),"",INDIRECT("'SorP'!$A$"&amp;MATCH($S1799&amp;$J1799,SorP!C:C,0))))</f>
        <v/>
      </c>
      <c r="U1799" s="161"/>
      <c r="V1799" s="151" t="e">
        <f>IF(C1799="",NA(),IF(OR(C1799="Smelter not listed",C1799="Smelter not yet identified"),MATCH($B1799&amp;$D1799,'Smelter Look-up'!$J:$J,0),MATCH($B1799&amp;$C1799,'Smelter Look-up'!$J:$J,0)))</f>
        <v>#N/A</v>
      </c>
      <c r="W1799" s="134"/>
      <c r="X1799" s="134">
        <f t="shared" ca="1" si="20"/>
        <v>0</v>
      </c>
      <c r="Y1799" s="134"/>
      <c r="Z1799" s="134"/>
      <c r="AA1799" s="134"/>
      <c r="AB1799" s="162" t="str">
        <f t="shared" si="21"/>
        <v/>
      </c>
      <c r="AC1799" s="134"/>
      <c r="AD1799" s="134"/>
      <c r="AE1799" s="134"/>
      <c r="AF1799" s="134"/>
      <c r="AG1799" s="134"/>
      <c r="AH1799" s="134"/>
    </row>
    <row r="1800" spans="1:34" ht="12" customHeight="1">
      <c r="A1800" s="160"/>
      <c r="B1800" s="155" t="str">
        <f t="array" ref="B1800">IF(LEN(A1800)=0,"",INDEX('Smelter Look-up'!$A:$A,MATCH($A1800,'Smelter Look-up'!$E:$E,0)))</f>
        <v/>
      </c>
      <c r="C1800" s="158" t="str">
        <f t="array" ref="C1800">IF(LEN(A1800)=0,"",INDEX('Smelter Look-up'!$C:$C,MATCH($A1800,'Smelter Look-up'!$E:$E,0)))</f>
        <v/>
      </c>
      <c r="D1800" s="155"/>
      <c r="E1800" s="155" t="str">
        <f ca="1">IF(ISERROR($V1800),"",OFFSET('Smelter Look-up'!$D$4,$V1800-4,0)&amp;"")</f>
        <v/>
      </c>
      <c r="F1800" s="155" t="str">
        <f ca="1">IF(ISERROR($V1800),"",OFFSET('Smelter Look-up'!$E$4,$V1800-4,0))</f>
        <v/>
      </c>
      <c r="G1800" s="155" t="str">
        <f ca="1">IF(C1800=$X$4,IF(ISERROR($V1800),"Enter smelter details","RMI"),IF(ISERROR($V1800),"",OFFSET('Smelter Look-up'!$F$4,$V1800-4,0)))</f>
        <v/>
      </c>
      <c r="H1800" s="156" t="str">
        <f ca="1">IF(ISERROR($V1800),"",OFFSET('Smelter Look-up'!$G$4,$V1800-4,0))</f>
        <v/>
      </c>
      <c r="I1800" s="157" t="str">
        <f ca="1">IF(ISERROR($V1800),"",OFFSET('Smelter Look-up'!$H$4,$V1800-4,0))</f>
        <v/>
      </c>
      <c r="J1800" s="157" t="str">
        <f ca="1">IF(ISERROR($V1800),"",OFFSET('Smelter Look-up'!$I$4,$V1800-4,0))</f>
        <v/>
      </c>
      <c r="K1800" s="158"/>
      <c r="L1800" s="158"/>
      <c r="M1800" s="158"/>
      <c r="N1800" s="158"/>
      <c r="O1800" s="158"/>
      <c r="P1800" s="157"/>
      <c r="Q1800" s="159"/>
      <c r="R1800" s="155" t="str">
        <f ca="1">IF(ISERROR($V1800),"",OFFSET('Smelter Look-up'!$C$4,$V1800-4,0)&amp;"")</f>
        <v/>
      </c>
      <c r="S1800" s="160" t="str">
        <f t="array" aca="1" ref="S1800" ca="1">IF(B1800="","",IF(ISERROR(MATCH($E1800,CL,0)),"Unknown",INDIRECT("'C'!$A$"&amp;MATCH($E1800,CL,0)+1)))</f>
        <v/>
      </c>
      <c r="T1800" s="160" t="str">
        <f t="array" aca="1" ref="T1800" ca="1">IF(B1800="","",IF(ISERROR(MATCH($J1800,SorP!$B$1:$B$6226,0)),"",INDIRECT("'SorP'!$A$"&amp;MATCH($S1800&amp;$J1800,SorP!C:C,0))))</f>
        <v/>
      </c>
      <c r="U1800" s="161"/>
      <c r="V1800" s="151" t="e">
        <f>IF(C1800="",NA(),IF(OR(C1800="Smelter not listed",C1800="Smelter not yet identified"),MATCH($B1800&amp;$D1800,'Smelter Look-up'!$J:$J,0),MATCH($B1800&amp;$C1800,'Smelter Look-up'!$J:$J,0)))</f>
        <v>#N/A</v>
      </c>
      <c r="W1800" s="134"/>
      <c r="X1800" s="134">
        <f t="shared" ca="1" si="20"/>
        <v>0</v>
      </c>
      <c r="Y1800" s="134"/>
      <c r="Z1800" s="134"/>
      <c r="AA1800" s="134"/>
      <c r="AB1800" s="162" t="str">
        <f t="shared" si="21"/>
        <v/>
      </c>
      <c r="AC1800" s="134"/>
      <c r="AD1800" s="134"/>
      <c r="AE1800" s="134"/>
      <c r="AF1800" s="134"/>
      <c r="AG1800" s="134"/>
      <c r="AH1800" s="134"/>
    </row>
    <row r="1801" spans="1:34" ht="12" customHeight="1">
      <c r="A1801" s="160"/>
      <c r="B1801" s="155" t="str">
        <f t="array" ref="B1801">IF(LEN(A1801)=0,"",INDEX('Smelter Look-up'!$A:$A,MATCH($A1801,'Smelter Look-up'!$E:$E,0)))</f>
        <v/>
      </c>
      <c r="C1801" s="158" t="str">
        <f t="array" ref="C1801">IF(LEN(A1801)=0,"",INDEX('Smelter Look-up'!$C:$C,MATCH($A1801,'Smelter Look-up'!$E:$E,0)))</f>
        <v/>
      </c>
      <c r="D1801" s="155"/>
      <c r="E1801" s="155" t="str">
        <f ca="1">IF(ISERROR($V1801),"",OFFSET('Smelter Look-up'!$D$4,$V1801-4,0)&amp;"")</f>
        <v/>
      </c>
      <c r="F1801" s="155" t="str">
        <f ca="1">IF(ISERROR($V1801),"",OFFSET('Smelter Look-up'!$E$4,$V1801-4,0))</f>
        <v/>
      </c>
      <c r="G1801" s="155" t="str">
        <f ca="1">IF(C1801=$X$4,IF(ISERROR($V1801),"Enter smelter details","RMI"),IF(ISERROR($V1801),"",OFFSET('Smelter Look-up'!$F$4,$V1801-4,0)))</f>
        <v/>
      </c>
      <c r="H1801" s="156" t="str">
        <f ca="1">IF(ISERROR($V1801),"",OFFSET('Smelter Look-up'!$G$4,$V1801-4,0))</f>
        <v/>
      </c>
      <c r="I1801" s="157" t="str">
        <f ca="1">IF(ISERROR($V1801),"",OFFSET('Smelter Look-up'!$H$4,$V1801-4,0))</f>
        <v/>
      </c>
      <c r="J1801" s="157" t="str">
        <f ca="1">IF(ISERROR($V1801),"",OFFSET('Smelter Look-up'!$I$4,$V1801-4,0))</f>
        <v/>
      </c>
      <c r="K1801" s="158"/>
      <c r="L1801" s="158"/>
      <c r="M1801" s="158"/>
      <c r="N1801" s="158"/>
      <c r="O1801" s="158"/>
      <c r="P1801" s="157"/>
      <c r="Q1801" s="159"/>
      <c r="R1801" s="155" t="str">
        <f ca="1">IF(ISERROR($V1801),"",OFFSET('Smelter Look-up'!$C$4,$V1801-4,0)&amp;"")</f>
        <v/>
      </c>
      <c r="S1801" s="160" t="str">
        <f t="array" aca="1" ref="S1801" ca="1">IF(B1801="","",IF(ISERROR(MATCH($E1801,CL,0)),"Unknown",INDIRECT("'C'!$A$"&amp;MATCH($E1801,CL,0)+1)))</f>
        <v/>
      </c>
      <c r="T1801" s="160" t="str">
        <f t="array" aca="1" ref="T1801" ca="1">IF(B1801="","",IF(ISERROR(MATCH($J1801,SorP!$B$1:$B$6226,0)),"",INDIRECT("'SorP'!$A$"&amp;MATCH($S1801&amp;$J1801,SorP!C:C,0))))</f>
        <v/>
      </c>
      <c r="U1801" s="161"/>
      <c r="V1801" s="151" t="e">
        <f>IF(C1801="",NA(),IF(OR(C1801="Smelter not listed",C1801="Smelter not yet identified"),MATCH($B1801&amp;$D1801,'Smelter Look-up'!$J:$J,0),MATCH($B1801&amp;$C1801,'Smelter Look-up'!$J:$J,0)))</f>
        <v>#N/A</v>
      </c>
      <c r="W1801" s="134"/>
      <c r="X1801" s="134">
        <f t="shared" ca="1" si="20"/>
        <v>0</v>
      </c>
      <c r="Y1801" s="134"/>
      <c r="Z1801" s="134"/>
      <c r="AA1801" s="134"/>
      <c r="AB1801" s="162" t="str">
        <f t="shared" si="21"/>
        <v/>
      </c>
      <c r="AC1801" s="134"/>
      <c r="AD1801" s="134"/>
      <c r="AE1801" s="134"/>
      <c r="AF1801" s="134"/>
      <c r="AG1801" s="134"/>
      <c r="AH1801" s="134"/>
    </row>
    <row r="1802" spans="1:34" ht="12" customHeight="1">
      <c r="A1802" s="160"/>
      <c r="B1802" s="155" t="str">
        <f t="array" ref="B1802">IF(LEN(A1802)=0,"",INDEX('Smelter Look-up'!$A:$A,MATCH($A1802,'Smelter Look-up'!$E:$E,0)))</f>
        <v/>
      </c>
      <c r="C1802" s="158" t="str">
        <f t="array" ref="C1802">IF(LEN(A1802)=0,"",INDEX('Smelter Look-up'!$C:$C,MATCH($A1802,'Smelter Look-up'!$E:$E,0)))</f>
        <v/>
      </c>
      <c r="D1802" s="155"/>
      <c r="E1802" s="155" t="str">
        <f ca="1">IF(ISERROR($V1802),"",OFFSET('Smelter Look-up'!$D$4,$V1802-4,0)&amp;"")</f>
        <v/>
      </c>
      <c r="F1802" s="155" t="str">
        <f ca="1">IF(ISERROR($V1802),"",OFFSET('Smelter Look-up'!$E$4,$V1802-4,0))</f>
        <v/>
      </c>
      <c r="G1802" s="155" t="str">
        <f ca="1">IF(C1802=$X$4,IF(ISERROR($V1802),"Enter smelter details","RMI"),IF(ISERROR($V1802),"",OFFSET('Smelter Look-up'!$F$4,$V1802-4,0)))</f>
        <v/>
      </c>
      <c r="H1802" s="156" t="str">
        <f ca="1">IF(ISERROR($V1802),"",OFFSET('Smelter Look-up'!$G$4,$V1802-4,0))</f>
        <v/>
      </c>
      <c r="I1802" s="157" t="str">
        <f ca="1">IF(ISERROR($V1802),"",OFFSET('Smelter Look-up'!$H$4,$V1802-4,0))</f>
        <v/>
      </c>
      <c r="J1802" s="157" t="str">
        <f ca="1">IF(ISERROR($V1802),"",OFFSET('Smelter Look-up'!$I$4,$V1802-4,0))</f>
        <v/>
      </c>
      <c r="K1802" s="158"/>
      <c r="L1802" s="158"/>
      <c r="M1802" s="158"/>
      <c r="N1802" s="158"/>
      <c r="O1802" s="158"/>
      <c r="P1802" s="157"/>
      <c r="Q1802" s="159"/>
      <c r="R1802" s="155" t="str">
        <f ca="1">IF(ISERROR($V1802),"",OFFSET('Smelter Look-up'!$C$4,$V1802-4,0)&amp;"")</f>
        <v/>
      </c>
      <c r="S1802" s="160" t="str">
        <f t="array" aca="1" ref="S1802" ca="1">IF(B1802="","",IF(ISERROR(MATCH($E1802,CL,0)),"Unknown",INDIRECT("'C'!$A$"&amp;MATCH($E1802,CL,0)+1)))</f>
        <v/>
      </c>
      <c r="T1802" s="160" t="str">
        <f t="array" aca="1" ref="T1802" ca="1">IF(B1802="","",IF(ISERROR(MATCH($J1802,SorP!$B$1:$B$6226,0)),"",INDIRECT("'SorP'!$A$"&amp;MATCH($S1802&amp;$J1802,SorP!C:C,0))))</f>
        <v/>
      </c>
      <c r="U1802" s="161"/>
      <c r="V1802" s="151" t="e">
        <f>IF(C1802="",NA(),IF(OR(C1802="Smelter not listed",C1802="Smelter not yet identified"),MATCH($B1802&amp;$D1802,'Smelter Look-up'!$J:$J,0),MATCH($B1802&amp;$C1802,'Smelter Look-up'!$J:$J,0)))</f>
        <v>#N/A</v>
      </c>
      <c r="W1802" s="134"/>
      <c r="X1802" s="134">
        <f t="shared" ca="1" si="20"/>
        <v>0</v>
      </c>
      <c r="Y1802" s="134"/>
      <c r="Z1802" s="134"/>
      <c r="AA1802" s="134"/>
      <c r="AB1802" s="162" t="str">
        <f t="shared" si="21"/>
        <v/>
      </c>
      <c r="AC1802" s="134"/>
      <c r="AD1802" s="134"/>
      <c r="AE1802" s="134"/>
      <c r="AF1802" s="134"/>
      <c r="AG1802" s="134"/>
      <c r="AH1802" s="134"/>
    </row>
    <row r="1803" spans="1:34" ht="12" customHeight="1">
      <c r="A1803" s="160"/>
      <c r="B1803" s="155" t="str">
        <f t="array" ref="B1803">IF(LEN(A1803)=0,"",INDEX('Smelter Look-up'!$A:$A,MATCH($A1803,'Smelter Look-up'!$E:$E,0)))</f>
        <v/>
      </c>
      <c r="C1803" s="158" t="str">
        <f t="array" ref="C1803">IF(LEN(A1803)=0,"",INDEX('Smelter Look-up'!$C:$C,MATCH($A1803,'Smelter Look-up'!$E:$E,0)))</f>
        <v/>
      </c>
      <c r="D1803" s="155"/>
      <c r="E1803" s="155" t="str">
        <f ca="1">IF(ISERROR($V1803),"",OFFSET('Smelter Look-up'!$D$4,$V1803-4,0)&amp;"")</f>
        <v/>
      </c>
      <c r="F1803" s="155" t="str">
        <f ca="1">IF(ISERROR($V1803),"",OFFSET('Smelter Look-up'!$E$4,$V1803-4,0))</f>
        <v/>
      </c>
      <c r="G1803" s="155" t="str">
        <f ca="1">IF(C1803=$X$4,IF(ISERROR($V1803),"Enter smelter details","RMI"),IF(ISERROR($V1803),"",OFFSET('Smelter Look-up'!$F$4,$V1803-4,0)))</f>
        <v/>
      </c>
      <c r="H1803" s="156" t="str">
        <f ca="1">IF(ISERROR($V1803),"",OFFSET('Smelter Look-up'!$G$4,$V1803-4,0))</f>
        <v/>
      </c>
      <c r="I1803" s="157" t="str">
        <f ca="1">IF(ISERROR($V1803),"",OFFSET('Smelter Look-up'!$H$4,$V1803-4,0))</f>
        <v/>
      </c>
      <c r="J1803" s="157" t="str">
        <f ca="1">IF(ISERROR($V1803),"",OFFSET('Smelter Look-up'!$I$4,$V1803-4,0))</f>
        <v/>
      </c>
      <c r="K1803" s="158"/>
      <c r="L1803" s="158"/>
      <c r="M1803" s="158"/>
      <c r="N1803" s="158"/>
      <c r="O1803" s="158"/>
      <c r="P1803" s="157"/>
      <c r="Q1803" s="159"/>
      <c r="R1803" s="155" t="str">
        <f ca="1">IF(ISERROR($V1803),"",OFFSET('Smelter Look-up'!$C$4,$V1803-4,0)&amp;"")</f>
        <v/>
      </c>
      <c r="S1803" s="160" t="str">
        <f t="array" aca="1" ref="S1803" ca="1">IF(B1803="","",IF(ISERROR(MATCH($E1803,CL,0)),"Unknown",INDIRECT("'C'!$A$"&amp;MATCH($E1803,CL,0)+1)))</f>
        <v/>
      </c>
      <c r="T1803" s="160" t="str">
        <f t="array" aca="1" ref="T1803" ca="1">IF(B1803="","",IF(ISERROR(MATCH($J1803,SorP!$B$1:$B$6226,0)),"",INDIRECT("'SorP'!$A$"&amp;MATCH($S1803&amp;$J1803,SorP!C:C,0))))</f>
        <v/>
      </c>
      <c r="U1803" s="161"/>
      <c r="V1803" s="151" t="e">
        <f>IF(C1803="",NA(),IF(OR(C1803="Smelter not listed",C1803="Smelter not yet identified"),MATCH($B1803&amp;$D1803,'Smelter Look-up'!$J:$J,0),MATCH($B1803&amp;$C1803,'Smelter Look-up'!$J:$J,0)))</f>
        <v>#N/A</v>
      </c>
      <c r="W1803" s="134"/>
      <c r="X1803" s="134">
        <f t="shared" ca="1" si="20"/>
        <v>0</v>
      </c>
      <c r="Y1803" s="134"/>
      <c r="Z1803" s="134"/>
      <c r="AA1803" s="134"/>
      <c r="AB1803" s="162" t="str">
        <f t="shared" si="21"/>
        <v/>
      </c>
      <c r="AC1803" s="134"/>
      <c r="AD1803" s="134"/>
      <c r="AE1803" s="134"/>
      <c r="AF1803" s="134"/>
      <c r="AG1803" s="134"/>
      <c r="AH1803" s="134"/>
    </row>
    <row r="1804" spans="1:34" ht="12" customHeight="1">
      <c r="A1804" s="160"/>
      <c r="B1804" s="155" t="str">
        <f t="array" ref="B1804">IF(LEN(A1804)=0,"",INDEX('Smelter Look-up'!$A:$A,MATCH($A1804,'Smelter Look-up'!$E:$E,0)))</f>
        <v/>
      </c>
      <c r="C1804" s="158" t="str">
        <f t="array" ref="C1804">IF(LEN(A1804)=0,"",INDEX('Smelter Look-up'!$C:$C,MATCH($A1804,'Smelter Look-up'!$E:$E,0)))</f>
        <v/>
      </c>
      <c r="D1804" s="155"/>
      <c r="E1804" s="155" t="str">
        <f ca="1">IF(ISERROR($V1804),"",OFFSET('Smelter Look-up'!$D$4,$V1804-4,0)&amp;"")</f>
        <v/>
      </c>
      <c r="F1804" s="155" t="str">
        <f ca="1">IF(ISERROR($V1804),"",OFFSET('Smelter Look-up'!$E$4,$V1804-4,0))</f>
        <v/>
      </c>
      <c r="G1804" s="155" t="str">
        <f ca="1">IF(C1804=$X$4,IF(ISERROR($V1804),"Enter smelter details","RMI"),IF(ISERROR($V1804),"",OFFSET('Smelter Look-up'!$F$4,$V1804-4,0)))</f>
        <v/>
      </c>
      <c r="H1804" s="156" t="str">
        <f ca="1">IF(ISERROR($V1804),"",OFFSET('Smelter Look-up'!$G$4,$V1804-4,0))</f>
        <v/>
      </c>
      <c r="I1804" s="157" t="str">
        <f ca="1">IF(ISERROR($V1804),"",OFFSET('Smelter Look-up'!$H$4,$V1804-4,0))</f>
        <v/>
      </c>
      <c r="J1804" s="157" t="str">
        <f ca="1">IF(ISERROR($V1804),"",OFFSET('Smelter Look-up'!$I$4,$V1804-4,0))</f>
        <v/>
      </c>
      <c r="K1804" s="158"/>
      <c r="L1804" s="158"/>
      <c r="M1804" s="158"/>
      <c r="N1804" s="158"/>
      <c r="O1804" s="158"/>
      <c r="P1804" s="157"/>
      <c r="Q1804" s="159"/>
      <c r="R1804" s="155" t="str">
        <f ca="1">IF(ISERROR($V1804),"",OFFSET('Smelter Look-up'!$C$4,$V1804-4,0)&amp;"")</f>
        <v/>
      </c>
      <c r="S1804" s="160" t="str">
        <f t="array" aca="1" ref="S1804" ca="1">IF(B1804="","",IF(ISERROR(MATCH($E1804,CL,0)),"Unknown",INDIRECT("'C'!$A$"&amp;MATCH($E1804,CL,0)+1)))</f>
        <v/>
      </c>
      <c r="T1804" s="160" t="str">
        <f t="array" aca="1" ref="T1804" ca="1">IF(B1804="","",IF(ISERROR(MATCH($J1804,SorP!$B$1:$B$6226,0)),"",INDIRECT("'SorP'!$A$"&amp;MATCH($S1804&amp;$J1804,SorP!C:C,0))))</f>
        <v/>
      </c>
      <c r="U1804" s="161"/>
      <c r="V1804" s="151" t="e">
        <f>IF(C1804="",NA(),IF(OR(C1804="Smelter not listed",C1804="Smelter not yet identified"),MATCH($B1804&amp;$D1804,'Smelter Look-up'!$J:$J,0),MATCH($B1804&amp;$C1804,'Smelter Look-up'!$J:$J,0)))</f>
        <v>#N/A</v>
      </c>
      <c r="W1804" s="134"/>
      <c r="X1804" s="134">
        <f t="shared" ca="1" si="20"/>
        <v>0</v>
      </c>
      <c r="Y1804" s="134"/>
      <c r="Z1804" s="134"/>
      <c r="AA1804" s="134"/>
      <c r="AB1804" s="162" t="str">
        <f t="shared" si="21"/>
        <v/>
      </c>
      <c r="AC1804" s="134"/>
      <c r="AD1804" s="134"/>
      <c r="AE1804" s="134"/>
      <c r="AF1804" s="134"/>
      <c r="AG1804" s="134"/>
      <c r="AH1804" s="134"/>
    </row>
    <row r="1805" spans="1:34" ht="12" customHeight="1">
      <c r="A1805" s="160"/>
      <c r="B1805" s="155" t="str">
        <f t="array" ref="B1805">IF(LEN(A1805)=0,"",INDEX('Smelter Look-up'!$A:$A,MATCH($A1805,'Smelter Look-up'!$E:$E,0)))</f>
        <v/>
      </c>
      <c r="C1805" s="158" t="str">
        <f t="array" ref="C1805">IF(LEN(A1805)=0,"",INDEX('Smelter Look-up'!$C:$C,MATCH($A1805,'Smelter Look-up'!$E:$E,0)))</f>
        <v/>
      </c>
      <c r="D1805" s="155"/>
      <c r="E1805" s="155" t="str">
        <f ca="1">IF(ISERROR($V1805),"",OFFSET('Smelter Look-up'!$D$4,$V1805-4,0)&amp;"")</f>
        <v/>
      </c>
      <c r="F1805" s="155" t="str">
        <f ca="1">IF(ISERROR($V1805),"",OFFSET('Smelter Look-up'!$E$4,$V1805-4,0))</f>
        <v/>
      </c>
      <c r="G1805" s="155" t="str">
        <f ca="1">IF(C1805=$X$4,IF(ISERROR($V1805),"Enter smelter details","RMI"),IF(ISERROR($V1805),"",OFFSET('Smelter Look-up'!$F$4,$V1805-4,0)))</f>
        <v/>
      </c>
      <c r="H1805" s="156" t="str">
        <f ca="1">IF(ISERROR($V1805),"",OFFSET('Smelter Look-up'!$G$4,$V1805-4,0))</f>
        <v/>
      </c>
      <c r="I1805" s="157" t="str">
        <f ca="1">IF(ISERROR($V1805),"",OFFSET('Smelter Look-up'!$H$4,$V1805-4,0))</f>
        <v/>
      </c>
      <c r="J1805" s="157" t="str">
        <f ca="1">IF(ISERROR($V1805),"",OFFSET('Smelter Look-up'!$I$4,$V1805-4,0))</f>
        <v/>
      </c>
      <c r="K1805" s="158"/>
      <c r="L1805" s="158"/>
      <c r="M1805" s="158"/>
      <c r="N1805" s="158"/>
      <c r="O1805" s="158"/>
      <c r="P1805" s="157"/>
      <c r="Q1805" s="159"/>
      <c r="R1805" s="155" t="str">
        <f ca="1">IF(ISERROR($V1805),"",OFFSET('Smelter Look-up'!$C$4,$V1805-4,0)&amp;"")</f>
        <v/>
      </c>
      <c r="S1805" s="160" t="str">
        <f t="array" aca="1" ref="S1805" ca="1">IF(B1805="","",IF(ISERROR(MATCH($E1805,CL,0)),"Unknown",INDIRECT("'C'!$A$"&amp;MATCH($E1805,CL,0)+1)))</f>
        <v/>
      </c>
      <c r="T1805" s="160" t="str">
        <f t="array" aca="1" ref="T1805" ca="1">IF(B1805="","",IF(ISERROR(MATCH($J1805,SorP!$B$1:$B$6226,0)),"",INDIRECT("'SorP'!$A$"&amp;MATCH($S1805&amp;$J1805,SorP!C:C,0))))</f>
        <v/>
      </c>
      <c r="U1805" s="161"/>
      <c r="V1805" s="151" t="e">
        <f>IF(C1805="",NA(),IF(OR(C1805="Smelter not listed",C1805="Smelter not yet identified"),MATCH($B1805&amp;$D1805,'Smelter Look-up'!$J:$J,0),MATCH($B1805&amp;$C1805,'Smelter Look-up'!$J:$J,0)))</f>
        <v>#N/A</v>
      </c>
      <c r="W1805" s="134"/>
      <c r="X1805" s="134">
        <f t="shared" ca="1" si="20"/>
        <v>0</v>
      </c>
      <c r="Y1805" s="134"/>
      <c r="Z1805" s="134"/>
      <c r="AA1805" s="134"/>
      <c r="AB1805" s="162" t="str">
        <f t="shared" si="21"/>
        <v/>
      </c>
      <c r="AC1805" s="134"/>
      <c r="AD1805" s="134"/>
      <c r="AE1805" s="134"/>
      <c r="AF1805" s="134"/>
      <c r="AG1805" s="134"/>
      <c r="AH1805" s="134"/>
    </row>
    <row r="1806" spans="1:34" ht="12" customHeight="1">
      <c r="A1806" s="160"/>
      <c r="B1806" s="155" t="str">
        <f t="array" ref="B1806">IF(LEN(A1806)=0,"",INDEX('Smelter Look-up'!$A:$A,MATCH($A1806,'Smelter Look-up'!$E:$E,0)))</f>
        <v/>
      </c>
      <c r="C1806" s="158" t="str">
        <f t="array" ref="C1806">IF(LEN(A1806)=0,"",INDEX('Smelter Look-up'!$C:$C,MATCH($A1806,'Smelter Look-up'!$E:$E,0)))</f>
        <v/>
      </c>
      <c r="D1806" s="155"/>
      <c r="E1806" s="155" t="str">
        <f ca="1">IF(ISERROR($V1806),"",OFFSET('Smelter Look-up'!$D$4,$V1806-4,0)&amp;"")</f>
        <v/>
      </c>
      <c r="F1806" s="155" t="str">
        <f ca="1">IF(ISERROR($V1806),"",OFFSET('Smelter Look-up'!$E$4,$V1806-4,0))</f>
        <v/>
      </c>
      <c r="G1806" s="155" t="str">
        <f ca="1">IF(C1806=$X$4,IF(ISERROR($V1806),"Enter smelter details","RMI"),IF(ISERROR($V1806),"",OFFSET('Smelter Look-up'!$F$4,$V1806-4,0)))</f>
        <v/>
      </c>
      <c r="H1806" s="156" t="str">
        <f ca="1">IF(ISERROR($V1806),"",OFFSET('Smelter Look-up'!$G$4,$V1806-4,0))</f>
        <v/>
      </c>
      <c r="I1806" s="157" t="str">
        <f ca="1">IF(ISERROR($V1806),"",OFFSET('Smelter Look-up'!$H$4,$V1806-4,0))</f>
        <v/>
      </c>
      <c r="J1806" s="157" t="str">
        <f ca="1">IF(ISERROR($V1806),"",OFFSET('Smelter Look-up'!$I$4,$V1806-4,0))</f>
        <v/>
      </c>
      <c r="K1806" s="158"/>
      <c r="L1806" s="158"/>
      <c r="M1806" s="158"/>
      <c r="N1806" s="158"/>
      <c r="O1806" s="158"/>
      <c r="P1806" s="157"/>
      <c r="Q1806" s="159"/>
      <c r="R1806" s="155" t="str">
        <f ca="1">IF(ISERROR($V1806),"",OFFSET('Smelter Look-up'!$C$4,$V1806-4,0)&amp;"")</f>
        <v/>
      </c>
      <c r="S1806" s="160" t="str">
        <f t="array" aca="1" ref="S1806" ca="1">IF(B1806="","",IF(ISERROR(MATCH($E1806,CL,0)),"Unknown",INDIRECT("'C'!$A$"&amp;MATCH($E1806,CL,0)+1)))</f>
        <v/>
      </c>
      <c r="T1806" s="160" t="str">
        <f t="array" aca="1" ref="T1806" ca="1">IF(B1806="","",IF(ISERROR(MATCH($J1806,SorP!$B$1:$B$6226,0)),"",INDIRECT("'SorP'!$A$"&amp;MATCH($S1806&amp;$J1806,SorP!C:C,0))))</f>
        <v/>
      </c>
      <c r="U1806" s="161"/>
      <c r="V1806" s="151" t="e">
        <f>IF(C1806="",NA(),IF(OR(C1806="Smelter not listed",C1806="Smelter not yet identified"),MATCH($B1806&amp;$D1806,'Smelter Look-up'!$J:$J,0),MATCH($B1806&amp;$C1806,'Smelter Look-up'!$J:$J,0)))</f>
        <v>#N/A</v>
      </c>
      <c r="W1806" s="134"/>
      <c r="X1806" s="134">
        <f t="shared" ca="1" si="20"/>
        <v>0</v>
      </c>
      <c r="Y1806" s="134"/>
      <c r="Z1806" s="134"/>
      <c r="AA1806" s="134"/>
      <c r="AB1806" s="162" t="str">
        <f t="shared" si="21"/>
        <v/>
      </c>
      <c r="AC1806" s="134"/>
      <c r="AD1806" s="134"/>
      <c r="AE1806" s="134"/>
      <c r="AF1806" s="134"/>
      <c r="AG1806" s="134"/>
      <c r="AH1806" s="134"/>
    </row>
    <row r="1807" spans="1:34" ht="12" customHeight="1">
      <c r="A1807" s="160"/>
      <c r="B1807" s="155" t="str">
        <f t="array" ref="B1807">IF(LEN(A1807)=0,"",INDEX('Smelter Look-up'!$A:$A,MATCH($A1807,'Smelter Look-up'!$E:$E,0)))</f>
        <v/>
      </c>
      <c r="C1807" s="158" t="str">
        <f t="array" ref="C1807">IF(LEN(A1807)=0,"",INDEX('Smelter Look-up'!$C:$C,MATCH($A1807,'Smelter Look-up'!$E:$E,0)))</f>
        <v/>
      </c>
      <c r="D1807" s="155"/>
      <c r="E1807" s="155" t="str">
        <f ca="1">IF(ISERROR($V1807),"",OFFSET('Smelter Look-up'!$D$4,$V1807-4,0)&amp;"")</f>
        <v/>
      </c>
      <c r="F1807" s="155" t="str">
        <f ca="1">IF(ISERROR($V1807),"",OFFSET('Smelter Look-up'!$E$4,$V1807-4,0))</f>
        <v/>
      </c>
      <c r="G1807" s="155" t="str">
        <f ca="1">IF(C1807=$X$4,IF(ISERROR($V1807),"Enter smelter details","RMI"),IF(ISERROR($V1807),"",OFFSET('Smelter Look-up'!$F$4,$V1807-4,0)))</f>
        <v/>
      </c>
      <c r="H1807" s="156" t="str">
        <f ca="1">IF(ISERROR($V1807),"",OFFSET('Smelter Look-up'!$G$4,$V1807-4,0))</f>
        <v/>
      </c>
      <c r="I1807" s="157" t="str">
        <f ca="1">IF(ISERROR($V1807),"",OFFSET('Smelter Look-up'!$H$4,$V1807-4,0))</f>
        <v/>
      </c>
      <c r="J1807" s="157" t="str">
        <f ca="1">IF(ISERROR($V1807),"",OFFSET('Smelter Look-up'!$I$4,$V1807-4,0))</f>
        <v/>
      </c>
      <c r="K1807" s="158"/>
      <c r="L1807" s="158"/>
      <c r="M1807" s="158"/>
      <c r="N1807" s="158"/>
      <c r="O1807" s="158"/>
      <c r="P1807" s="157"/>
      <c r="Q1807" s="159"/>
      <c r="R1807" s="155" t="str">
        <f ca="1">IF(ISERROR($V1807),"",OFFSET('Smelter Look-up'!$C$4,$V1807-4,0)&amp;"")</f>
        <v/>
      </c>
      <c r="S1807" s="160" t="str">
        <f t="array" aca="1" ref="S1807" ca="1">IF(B1807="","",IF(ISERROR(MATCH($E1807,CL,0)),"Unknown",INDIRECT("'C'!$A$"&amp;MATCH($E1807,CL,0)+1)))</f>
        <v/>
      </c>
      <c r="T1807" s="160" t="str">
        <f t="array" aca="1" ref="T1807" ca="1">IF(B1807="","",IF(ISERROR(MATCH($J1807,SorP!$B$1:$B$6226,0)),"",INDIRECT("'SorP'!$A$"&amp;MATCH($S1807&amp;$J1807,SorP!C:C,0))))</f>
        <v/>
      </c>
      <c r="U1807" s="161"/>
      <c r="V1807" s="151" t="e">
        <f>IF(C1807="",NA(),IF(OR(C1807="Smelter not listed",C1807="Smelter not yet identified"),MATCH($B1807&amp;$D1807,'Smelter Look-up'!$J:$J,0),MATCH($B1807&amp;$C1807,'Smelter Look-up'!$J:$J,0)))</f>
        <v>#N/A</v>
      </c>
      <c r="W1807" s="134"/>
      <c r="X1807" s="134">
        <f t="shared" ca="1" si="20"/>
        <v>0</v>
      </c>
      <c r="Y1807" s="134"/>
      <c r="Z1807" s="134"/>
      <c r="AA1807" s="134"/>
      <c r="AB1807" s="162" t="str">
        <f t="shared" si="21"/>
        <v/>
      </c>
      <c r="AC1807" s="134"/>
      <c r="AD1807" s="134"/>
      <c r="AE1807" s="134"/>
      <c r="AF1807" s="134"/>
      <c r="AG1807" s="134"/>
      <c r="AH1807" s="134"/>
    </row>
    <row r="1808" spans="1:34" ht="12" customHeight="1">
      <c r="A1808" s="160"/>
      <c r="B1808" s="155" t="str">
        <f t="array" ref="B1808">IF(LEN(A1808)=0,"",INDEX('Smelter Look-up'!$A:$A,MATCH($A1808,'Smelter Look-up'!$E:$E,0)))</f>
        <v/>
      </c>
      <c r="C1808" s="158" t="str">
        <f t="array" ref="C1808">IF(LEN(A1808)=0,"",INDEX('Smelter Look-up'!$C:$C,MATCH($A1808,'Smelter Look-up'!$E:$E,0)))</f>
        <v/>
      </c>
      <c r="D1808" s="155"/>
      <c r="E1808" s="155" t="str">
        <f ca="1">IF(ISERROR($V1808),"",OFFSET('Smelter Look-up'!$D$4,$V1808-4,0)&amp;"")</f>
        <v/>
      </c>
      <c r="F1808" s="155" t="str">
        <f ca="1">IF(ISERROR($V1808),"",OFFSET('Smelter Look-up'!$E$4,$V1808-4,0))</f>
        <v/>
      </c>
      <c r="G1808" s="155" t="str">
        <f ca="1">IF(C1808=$X$4,IF(ISERROR($V1808),"Enter smelter details","RMI"),IF(ISERROR($V1808),"",OFFSET('Smelter Look-up'!$F$4,$V1808-4,0)))</f>
        <v/>
      </c>
      <c r="H1808" s="156" t="str">
        <f ca="1">IF(ISERROR($V1808),"",OFFSET('Smelter Look-up'!$G$4,$V1808-4,0))</f>
        <v/>
      </c>
      <c r="I1808" s="157" t="str">
        <f ca="1">IF(ISERROR($V1808),"",OFFSET('Smelter Look-up'!$H$4,$V1808-4,0))</f>
        <v/>
      </c>
      <c r="J1808" s="157" t="str">
        <f ca="1">IF(ISERROR($V1808),"",OFFSET('Smelter Look-up'!$I$4,$V1808-4,0))</f>
        <v/>
      </c>
      <c r="K1808" s="158"/>
      <c r="L1808" s="158"/>
      <c r="M1808" s="158"/>
      <c r="N1808" s="158"/>
      <c r="O1808" s="158"/>
      <c r="P1808" s="157"/>
      <c r="Q1808" s="159"/>
      <c r="R1808" s="155" t="str">
        <f ca="1">IF(ISERROR($V1808),"",OFFSET('Smelter Look-up'!$C$4,$V1808-4,0)&amp;"")</f>
        <v/>
      </c>
      <c r="S1808" s="160" t="str">
        <f t="array" aca="1" ref="S1808" ca="1">IF(B1808="","",IF(ISERROR(MATCH($E1808,CL,0)),"Unknown",INDIRECT("'C'!$A$"&amp;MATCH($E1808,CL,0)+1)))</f>
        <v/>
      </c>
      <c r="T1808" s="160" t="str">
        <f t="array" aca="1" ref="T1808" ca="1">IF(B1808="","",IF(ISERROR(MATCH($J1808,SorP!$B$1:$B$6226,0)),"",INDIRECT("'SorP'!$A$"&amp;MATCH($S1808&amp;$J1808,SorP!C:C,0))))</f>
        <v/>
      </c>
      <c r="U1808" s="161"/>
      <c r="V1808" s="151" t="e">
        <f>IF(C1808="",NA(),IF(OR(C1808="Smelter not listed",C1808="Smelter not yet identified"),MATCH($B1808&amp;$D1808,'Smelter Look-up'!$J:$J,0),MATCH($B1808&amp;$C1808,'Smelter Look-up'!$J:$J,0)))</f>
        <v>#N/A</v>
      </c>
      <c r="W1808" s="134"/>
      <c r="X1808" s="134">
        <f t="shared" ca="1" si="20"/>
        <v>0</v>
      </c>
      <c r="Y1808" s="134"/>
      <c r="Z1808" s="134"/>
      <c r="AA1808" s="134"/>
      <c r="AB1808" s="162" t="str">
        <f t="shared" si="21"/>
        <v/>
      </c>
      <c r="AC1808" s="134"/>
      <c r="AD1808" s="134"/>
      <c r="AE1808" s="134"/>
      <c r="AF1808" s="134"/>
      <c r="AG1808" s="134"/>
      <c r="AH1808" s="134"/>
    </row>
    <row r="1809" spans="1:34" ht="12" customHeight="1">
      <c r="A1809" s="160"/>
      <c r="B1809" s="155" t="str">
        <f t="array" ref="B1809">IF(LEN(A1809)=0,"",INDEX('Smelter Look-up'!$A:$A,MATCH($A1809,'Smelter Look-up'!$E:$E,0)))</f>
        <v/>
      </c>
      <c r="C1809" s="158" t="str">
        <f t="array" ref="C1809">IF(LEN(A1809)=0,"",INDEX('Smelter Look-up'!$C:$C,MATCH($A1809,'Smelter Look-up'!$E:$E,0)))</f>
        <v/>
      </c>
      <c r="D1809" s="155"/>
      <c r="E1809" s="155" t="str">
        <f ca="1">IF(ISERROR($V1809),"",OFFSET('Smelter Look-up'!$D$4,$V1809-4,0)&amp;"")</f>
        <v/>
      </c>
      <c r="F1809" s="155" t="str">
        <f ca="1">IF(ISERROR($V1809),"",OFFSET('Smelter Look-up'!$E$4,$V1809-4,0))</f>
        <v/>
      </c>
      <c r="G1809" s="155" t="str">
        <f ca="1">IF(C1809=$X$4,IF(ISERROR($V1809),"Enter smelter details","RMI"),IF(ISERROR($V1809),"",OFFSET('Smelter Look-up'!$F$4,$V1809-4,0)))</f>
        <v/>
      </c>
      <c r="H1809" s="156" t="str">
        <f ca="1">IF(ISERROR($V1809),"",OFFSET('Smelter Look-up'!$G$4,$V1809-4,0))</f>
        <v/>
      </c>
      <c r="I1809" s="157" t="str">
        <f ca="1">IF(ISERROR($V1809),"",OFFSET('Smelter Look-up'!$H$4,$V1809-4,0))</f>
        <v/>
      </c>
      <c r="J1809" s="157" t="str">
        <f ca="1">IF(ISERROR($V1809),"",OFFSET('Smelter Look-up'!$I$4,$V1809-4,0))</f>
        <v/>
      </c>
      <c r="K1809" s="158"/>
      <c r="L1809" s="158"/>
      <c r="M1809" s="158"/>
      <c r="N1809" s="158"/>
      <c r="O1809" s="158"/>
      <c r="P1809" s="157"/>
      <c r="Q1809" s="159"/>
      <c r="R1809" s="155" t="str">
        <f ca="1">IF(ISERROR($V1809),"",OFFSET('Smelter Look-up'!$C$4,$V1809-4,0)&amp;"")</f>
        <v/>
      </c>
      <c r="S1809" s="160" t="str">
        <f t="array" aca="1" ref="S1809" ca="1">IF(B1809="","",IF(ISERROR(MATCH($E1809,CL,0)),"Unknown",INDIRECT("'C'!$A$"&amp;MATCH($E1809,CL,0)+1)))</f>
        <v/>
      </c>
      <c r="T1809" s="160" t="str">
        <f t="array" aca="1" ref="T1809" ca="1">IF(B1809="","",IF(ISERROR(MATCH($J1809,SorP!$B$1:$B$6226,0)),"",INDIRECT("'SorP'!$A$"&amp;MATCH($S1809&amp;$J1809,SorP!C:C,0))))</f>
        <v/>
      </c>
      <c r="U1809" s="161"/>
      <c r="V1809" s="151" t="e">
        <f>IF(C1809="",NA(),IF(OR(C1809="Smelter not listed",C1809="Smelter not yet identified"),MATCH($B1809&amp;$D1809,'Smelter Look-up'!$J:$J,0),MATCH($B1809&amp;$C1809,'Smelter Look-up'!$J:$J,0)))</f>
        <v>#N/A</v>
      </c>
      <c r="W1809" s="134"/>
      <c r="X1809" s="134">
        <f t="shared" ca="1" si="20"/>
        <v>0</v>
      </c>
      <c r="Y1809" s="134"/>
      <c r="Z1809" s="134"/>
      <c r="AA1809" s="134"/>
      <c r="AB1809" s="162" t="str">
        <f t="shared" si="21"/>
        <v/>
      </c>
      <c r="AC1809" s="134"/>
      <c r="AD1809" s="134"/>
      <c r="AE1809" s="134"/>
      <c r="AF1809" s="134"/>
      <c r="AG1809" s="134"/>
      <c r="AH1809" s="134"/>
    </row>
    <row r="1810" spans="1:34" ht="12" customHeight="1">
      <c r="A1810" s="160"/>
      <c r="B1810" s="155" t="str">
        <f t="array" ref="B1810">IF(LEN(A1810)=0,"",INDEX('Smelter Look-up'!$A:$A,MATCH($A1810,'Smelter Look-up'!$E:$E,0)))</f>
        <v/>
      </c>
      <c r="C1810" s="158" t="str">
        <f t="array" ref="C1810">IF(LEN(A1810)=0,"",INDEX('Smelter Look-up'!$C:$C,MATCH($A1810,'Smelter Look-up'!$E:$E,0)))</f>
        <v/>
      </c>
      <c r="D1810" s="155"/>
      <c r="E1810" s="155" t="str">
        <f ca="1">IF(ISERROR($V1810),"",OFFSET('Smelter Look-up'!$D$4,$V1810-4,0)&amp;"")</f>
        <v/>
      </c>
      <c r="F1810" s="155" t="str">
        <f ca="1">IF(ISERROR($V1810),"",OFFSET('Smelter Look-up'!$E$4,$V1810-4,0))</f>
        <v/>
      </c>
      <c r="G1810" s="155" t="str">
        <f ca="1">IF(C1810=$X$4,IF(ISERROR($V1810),"Enter smelter details","RMI"),IF(ISERROR($V1810),"",OFFSET('Smelter Look-up'!$F$4,$V1810-4,0)))</f>
        <v/>
      </c>
      <c r="H1810" s="156" t="str">
        <f ca="1">IF(ISERROR($V1810),"",OFFSET('Smelter Look-up'!$G$4,$V1810-4,0))</f>
        <v/>
      </c>
      <c r="I1810" s="157" t="str">
        <f ca="1">IF(ISERROR($V1810),"",OFFSET('Smelter Look-up'!$H$4,$V1810-4,0))</f>
        <v/>
      </c>
      <c r="J1810" s="157" t="str">
        <f ca="1">IF(ISERROR($V1810),"",OFFSET('Smelter Look-up'!$I$4,$V1810-4,0))</f>
        <v/>
      </c>
      <c r="K1810" s="158"/>
      <c r="L1810" s="158"/>
      <c r="M1810" s="158"/>
      <c r="N1810" s="158"/>
      <c r="O1810" s="158"/>
      <c r="P1810" s="157"/>
      <c r="Q1810" s="159"/>
      <c r="R1810" s="155" t="str">
        <f ca="1">IF(ISERROR($V1810),"",OFFSET('Smelter Look-up'!$C$4,$V1810-4,0)&amp;"")</f>
        <v/>
      </c>
      <c r="S1810" s="160" t="str">
        <f t="array" aca="1" ref="S1810" ca="1">IF(B1810="","",IF(ISERROR(MATCH($E1810,CL,0)),"Unknown",INDIRECT("'C'!$A$"&amp;MATCH($E1810,CL,0)+1)))</f>
        <v/>
      </c>
      <c r="T1810" s="160" t="str">
        <f t="array" aca="1" ref="T1810" ca="1">IF(B1810="","",IF(ISERROR(MATCH($J1810,SorP!$B$1:$B$6226,0)),"",INDIRECT("'SorP'!$A$"&amp;MATCH($S1810&amp;$J1810,SorP!C:C,0))))</f>
        <v/>
      </c>
      <c r="U1810" s="161"/>
      <c r="V1810" s="151" t="e">
        <f>IF(C1810="",NA(),IF(OR(C1810="Smelter not listed",C1810="Smelter not yet identified"),MATCH($B1810&amp;$D1810,'Smelter Look-up'!$J:$J,0),MATCH($B1810&amp;$C1810,'Smelter Look-up'!$J:$J,0)))</f>
        <v>#N/A</v>
      </c>
      <c r="W1810" s="134"/>
      <c r="X1810" s="134">
        <f t="shared" ca="1" si="20"/>
        <v>0</v>
      </c>
      <c r="Y1810" s="134"/>
      <c r="Z1810" s="134"/>
      <c r="AA1810" s="134"/>
      <c r="AB1810" s="162" t="str">
        <f t="shared" si="21"/>
        <v/>
      </c>
      <c r="AC1810" s="134"/>
      <c r="AD1810" s="134"/>
      <c r="AE1810" s="134"/>
      <c r="AF1810" s="134"/>
      <c r="AG1810" s="134"/>
      <c r="AH1810" s="134"/>
    </row>
    <row r="1811" spans="1:34" ht="12" customHeight="1">
      <c r="A1811" s="160"/>
      <c r="B1811" s="155" t="str">
        <f t="array" ref="B1811">IF(LEN(A1811)=0,"",INDEX('Smelter Look-up'!$A:$A,MATCH($A1811,'Smelter Look-up'!$E:$E,0)))</f>
        <v/>
      </c>
      <c r="C1811" s="158" t="str">
        <f t="array" ref="C1811">IF(LEN(A1811)=0,"",INDEX('Smelter Look-up'!$C:$C,MATCH($A1811,'Smelter Look-up'!$E:$E,0)))</f>
        <v/>
      </c>
      <c r="D1811" s="155"/>
      <c r="E1811" s="155" t="str">
        <f ca="1">IF(ISERROR($V1811),"",OFFSET('Smelter Look-up'!$D$4,$V1811-4,0)&amp;"")</f>
        <v/>
      </c>
      <c r="F1811" s="155" t="str">
        <f ca="1">IF(ISERROR($V1811),"",OFFSET('Smelter Look-up'!$E$4,$V1811-4,0))</f>
        <v/>
      </c>
      <c r="G1811" s="155" t="str">
        <f ca="1">IF(C1811=$X$4,IF(ISERROR($V1811),"Enter smelter details","RMI"),IF(ISERROR($V1811),"",OFFSET('Smelter Look-up'!$F$4,$V1811-4,0)))</f>
        <v/>
      </c>
      <c r="H1811" s="156" t="str">
        <f ca="1">IF(ISERROR($V1811),"",OFFSET('Smelter Look-up'!$G$4,$V1811-4,0))</f>
        <v/>
      </c>
      <c r="I1811" s="157" t="str">
        <f ca="1">IF(ISERROR($V1811),"",OFFSET('Smelter Look-up'!$H$4,$V1811-4,0))</f>
        <v/>
      </c>
      <c r="J1811" s="157" t="str">
        <f ca="1">IF(ISERROR($V1811),"",OFFSET('Smelter Look-up'!$I$4,$V1811-4,0))</f>
        <v/>
      </c>
      <c r="K1811" s="158"/>
      <c r="L1811" s="158"/>
      <c r="M1811" s="158"/>
      <c r="N1811" s="158"/>
      <c r="O1811" s="158"/>
      <c r="P1811" s="157"/>
      <c r="Q1811" s="159"/>
      <c r="R1811" s="155" t="str">
        <f ca="1">IF(ISERROR($V1811),"",OFFSET('Smelter Look-up'!$C$4,$V1811-4,0)&amp;"")</f>
        <v/>
      </c>
      <c r="S1811" s="160" t="str">
        <f t="array" aca="1" ref="S1811" ca="1">IF(B1811="","",IF(ISERROR(MATCH($E1811,CL,0)),"Unknown",INDIRECT("'C'!$A$"&amp;MATCH($E1811,CL,0)+1)))</f>
        <v/>
      </c>
      <c r="T1811" s="160" t="str">
        <f t="array" aca="1" ref="T1811" ca="1">IF(B1811="","",IF(ISERROR(MATCH($J1811,SorP!$B$1:$B$6226,0)),"",INDIRECT("'SorP'!$A$"&amp;MATCH($S1811&amp;$J1811,SorP!C:C,0))))</f>
        <v/>
      </c>
      <c r="U1811" s="161"/>
      <c r="V1811" s="151" t="e">
        <f>IF(C1811="",NA(),IF(OR(C1811="Smelter not listed",C1811="Smelter not yet identified"),MATCH($B1811&amp;$D1811,'Smelter Look-up'!$J:$J,0),MATCH($B1811&amp;$C1811,'Smelter Look-up'!$J:$J,0)))</f>
        <v>#N/A</v>
      </c>
      <c r="W1811" s="134"/>
      <c r="X1811" s="134">
        <f t="shared" ca="1" si="20"/>
        <v>0</v>
      </c>
      <c r="Y1811" s="134"/>
      <c r="Z1811" s="134"/>
      <c r="AA1811" s="134"/>
      <c r="AB1811" s="162" t="str">
        <f t="shared" si="21"/>
        <v/>
      </c>
      <c r="AC1811" s="134"/>
      <c r="AD1811" s="134"/>
      <c r="AE1811" s="134"/>
      <c r="AF1811" s="134"/>
      <c r="AG1811" s="134"/>
      <c r="AH1811" s="134"/>
    </row>
    <row r="1812" spans="1:34" ht="12" customHeight="1">
      <c r="A1812" s="160"/>
      <c r="B1812" s="155" t="str">
        <f t="array" ref="B1812">IF(LEN(A1812)=0,"",INDEX('Smelter Look-up'!$A:$A,MATCH($A1812,'Smelter Look-up'!$E:$E,0)))</f>
        <v/>
      </c>
      <c r="C1812" s="158" t="str">
        <f t="array" ref="C1812">IF(LEN(A1812)=0,"",INDEX('Smelter Look-up'!$C:$C,MATCH($A1812,'Smelter Look-up'!$E:$E,0)))</f>
        <v/>
      </c>
      <c r="D1812" s="155"/>
      <c r="E1812" s="155" t="str">
        <f ca="1">IF(ISERROR($V1812),"",OFFSET('Smelter Look-up'!$D$4,$V1812-4,0)&amp;"")</f>
        <v/>
      </c>
      <c r="F1812" s="155" t="str">
        <f ca="1">IF(ISERROR($V1812),"",OFFSET('Smelter Look-up'!$E$4,$V1812-4,0))</f>
        <v/>
      </c>
      <c r="G1812" s="155" t="str">
        <f ca="1">IF(C1812=$X$4,IF(ISERROR($V1812),"Enter smelter details","RMI"),IF(ISERROR($V1812),"",OFFSET('Smelter Look-up'!$F$4,$V1812-4,0)))</f>
        <v/>
      </c>
      <c r="H1812" s="156" t="str">
        <f ca="1">IF(ISERROR($V1812),"",OFFSET('Smelter Look-up'!$G$4,$V1812-4,0))</f>
        <v/>
      </c>
      <c r="I1812" s="157" t="str">
        <f ca="1">IF(ISERROR($V1812),"",OFFSET('Smelter Look-up'!$H$4,$V1812-4,0))</f>
        <v/>
      </c>
      <c r="J1812" s="157" t="str">
        <f ca="1">IF(ISERROR($V1812),"",OFFSET('Smelter Look-up'!$I$4,$V1812-4,0))</f>
        <v/>
      </c>
      <c r="K1812" s="158"/>
      <c r="L1812" s="158"/>
      <c r="M1812" s="158"/>
      <c r="N1812" s="158"/>
      <c r="O1812" s="158"/>
      <c r="P1812" s="157"/>
      <c r="Q1812" s="159"/>
      <c r="R1812" s="155" t="str">
        <f ca="1">IF(ISERROR($V1812),"",OFFSET('Smelter Look-up'!$C$4,$V1812-4,0)&amp;"")</f>
        <v/>
      </c>
      <c r="S1812" s="160" t="str">
        <f t="array" aca="1" ref="S1812" ca="1">IF(B1812="","",IF(ISERROR(MATCH($E1812,CL,0)),"Unknown",INDIRECT("'C'!$A$"&amp;MATCH($E1812,CL,0)+1)))</f>
        <v/>
      </c>
      <c r="T1812" s="160" t="str">
        <f t="array" aca="1" ref="T1812" ca="1">IF(B1812="","",IF(ISERROR(MATCH($J1812,SorP!$B$1:$B$6226,0)),"",INDIRECT("'SorP'!$A$"&amp;MATCH($S1812&amp;$J1812,SorP!C:C,0))))</f>
        <v/>
      </c>
      <c r="U1812" s="161"/>
      <c r="V1812" s="151" t="e">
        <f>IF(C1812="",NA(),IF(OR(C1812="Smelter not listed",C1812="Smelter not yet identified"),MATCH($B1812&amp;$D1812,'Smelter Look-up'!$J:$J,0),MATCH($B1812&amp;$C1812,'Smelter Look-up'!$J:$J,0)))</f>
        <v>#N/A</v>
      </c>
      <c r="W1812" s="134"/>
      <c r="X1812" s="134">
        <f t="shared" ca="1" si="20"/>
        <v>0</v>
      </c>
      <c r="Y1812" s="134"/>
      <c r="Z1812" s="134"/>
      <c r="AA1812" s="134"/>
      <c r="AB1812" s="162" t="str">
        <f t="shared" si="21"/>
        <v/>
      </c>
      <c r="AC1812" s="134"/>
      <c r="AD1812" s="134"/>
      <c r="AE1812" s="134"/>
      <c r="AF1812" s="134"/>
      <c r="AG1812" s="134"/>
      <c r="AH1812" s="134"/>
    </row>
    <row r="1813" spans="1:34" ht="12" customHeight="1">
      <c r="A1813" s="160"/>
      <c r="B1813" s="155" t="str">
        <f t="array" ref="B1813">IF(LEN(A1813)=0,"",INDEX('Smelter Look-up'!$A:$A,MATCH($A1813,'Smelter Look-up'!$E:$E,0)))</f>
        <v/>
      </c>
      <c r="C1813" s="158" t="str">
        <f t="array" ref="C1813">IF(LEN(A1813)=0,"",INDEX('Smelter Look-up'!$C:$C,MATCH($A1813,'Smelter Look-up'!$E:$E,0)))</f>
        <v/>
      </c>
      <c r="D1813" s="155"/>
      <c r="E1813" s="155" t="str">
        <f ca="1">IF(ISERROR($V1813),"",OFFSET('Smelter Look-up'!$D$4,$V1813-4,0)&amp;"")</f>
        <v/>
      </c>
      <c r="F1813" s="155" t="str">
        <f ca="1">IF(ISERROR($V1813),"",OFFSET('Smelter Look-up'!$E$4,$V1813-4,0))</f>
        <v/>
      </c>
      <c r="G1813" s="155" t="str">
        <f ca="1">IF(C1813=$X$4,IF(ISERROR($V1813),"Enter smelter details","RMI"),IF(ISERROR($V1813),"",OFFSET('Smelter Look-up'!$F$4,$V1813-4,0)))</f>
        <v/>
      </c>
      <c r="H1813" s="156" t="str">
        <f ca="1">IF(ISERROR($V1813),"",OFFSET('Smelter Look-up'!$G$4,$V1813-4,0))</f>
        <v/>
      </c>
      <c r="I1813" s="157" t="str">
        <f ca="1">IF(ISERROR($V1813),"",OFFSET('Smelter Look-up'!$H$4,$V1813-4,0))</f>
        <v/>
      </c>
      <c r="J1813" s="157" t="str">
        <f ca="1">IF(ISERROR($V1813),"",OFFSET('Smelter Look-up'!$I$4,$V1813-4,0))</f>
        <v/>
      </c>
      <c r="K1813" s="158"/>
      <c r="L1813" s="158"/>
      <c r="M1813" s="158"/>
      <c r="N1813" s="158"/>
      <c r="O1813" s="158"/>
      <c r="P1813" s="157"/>
      <c r="Q1813" s="159"/>
      <c r="R1813" s="155" t="str">
        <f ca="1">IF(ISERROR($V1813),"",OFFSET('Smelter Look-up'!$C$4,$V1813-4,0)&amp;"")</f>
        <v/>
      </c>
      <c r="S1813" s="160" t="str">
        <f t="array" aca="1" ref="S1813" ca="1">IF(B1813="","",IF(ISERROR(MATCH($E1813,CL,0)),"Unknown",INDIRECT("'C'!$A$"&amp;MATCH($E1813,CL,0)+1)))</f>
        <v/>
      </c>
      <c r="T1813" s="160" t="str">
        <f t="array" aca="1" ref="T1813" ca="1">IF(B1813="","",IF(ISERROR(MATCH($J1813,SorP!$B$1:$B$6226,0)),"",INDIRECT("'SorP'!$A$"&amp;MATCH($S1813&amp;$J1813,SorP!C:C,0))))</f>
        <v/>
      </c>
      <c r="U1813" s="161"/>
      <c r="V1813" s="151" t="e">
        <f>IF(C1813="",NA(),IF(OR(C1813="Smelter not listed",C1813="Smelter not yet identified"),MATCH($B1813&amp;$D1813,'Smelter Look-up'!$J:$J,0),MATCH($B1813&amp;$C1813,'Smelter Look-up'!$J:$J,0)))</f>
        <v>#N/A</v>
      </c>
      <c r="W1813" s="134"/>
      <c r="X1813" s="134">
        <f t="shared" ca="1" si="20"/>
        <v>0</v>
      </c>
      <c r="Y1813" s="134"/>
      <c r="Z1813" s="134"/>
      <c r="AA1813" s="134"/>
      <c r="AB1813" s="162" t="str">
        <f t="shared" si="21"/>
        <v/>
      </c>
      <c r="AC1813" s="134"/>
      <c r="AD1813" s="134"/>
      <c r="AE1813" s="134"/>
      <c r="AF1813" s="134"/>
      <c r="AG1813" s="134"/>
      <c r="AH1813" s="134"/>
    </row>
    <row r="1814" spans="1:34" ht="12" customHeight="1">
      <c r="A1814" s="160"/>
      <c r="B1814" s="155" t="str">
        <f t="array" ref="B1814">IF(LEN(A1814)=0,"",INDEX('Smelter Look-up'!$A:$A,MATCH($A1814,'Smelter Look-up'!$E:$E,0)))</f>
        <v/>
      </c>
      <c r="C1814" s="158" t="str">
        <f t="array" ref="C1814">IF(LEN(A1814)=0,"",INDEX('Smelter Look-up'!$C:$C,MATCH($A1814,'Smelter Look-up'!$E:$E,0)))</f>
        <v/>
      </c>
      <c r="D1814" s="155"/>
      <c r="E1814" s="155" t="str">
        <f ca="1">IF(ISERROR($V1814),"",OFFSET('Smelter Look-up'!$D$4,$V1814-4,0)&amp;"")</f>
        <v/>
      </c>
      <c r="F1814" s="155" t="str">
        <f ca="1">IF(ISERROR($V1814),"",OFFSET('Smelter Look-up'!$E$4,$V1814-4,0))</f>
        <v/>
      </c>
      <c r="G1814" s="155" t="str">
        <f ca="1">IF(C1814=$X$4,IF(ISERROR($V1814),"Enter smelter details","RMI"),IF(ISERROR($V1814),"",OFFSET('Smelter Look-up'!$F$4,$V1814-4,0)))</f>
        <v/>
      </c>
      <c r="H1814" s="156" t="str">
        <f ca="1">IF(ISERROR($V1814),"",OFFSET('Smelter Look-up'!$G$4,$V1814-4,0))</f>
        <v/>
      </c>
      <c r="I1814" s="157" t="str">
        <f ca="1">IF(ISERROR($V1814),"",OFFSET('Smelter Look-up'!$H$4,$V1814-4,0))</f>
        <v/>
      </c>
      <c r="J1814" s="157" t="str">
        <f ca="1">IF(ISERROR($V1814),"",OFFSET('Smelter Look-up'!$I$4,$V1814-4,0))</f>
        <v/>
      </c>
      <c r="K1814" s="158"/>
      <c r="L1814" s="158"/>
      <c r="M1814" s="158"/>
      <c r="N1814" s="158"/>
      <c r="O1814" s="158"/>
      <c r="P1814" s="157"/>
      <c r="Q1814" s="159"/>
      <c r="R1814" s="155" t="str">
        <f ca="1">IF(ISERROR($V1814),"",OFFSET('Smelter Look-up'!$C$4,$V1814-4,0)&amp;"")</f>
        <v/>
      </c>
      <c r="S1814" s="160" t="str">
        <f t="array" aca="1" ref="S1814" ca="1">IF(B1814="","",IF(ISERROR(MATCH($E1814,CL,0)),"Unknown",INDIRECT("'C'!$A$"&amp;MATCH($E1814,CL,0)+1)))</f>
        <v/>
      </c>
      <c r="T1814" s="160" t="str">
        <f t="array" aca="1" ref="T1814" ca="1">IF(B1814="","",IF(ISERROR(MATCH($J1814,SorP!$B$1:$B$6226,0)),"",INDIRECT("'SorP'!$A$"&amp;MATCH($S1814&amp;$J1814,SorP!C:C,0))))</f>
        <v/>
      </c>
      <c r="U1814" s="161"/>
      <c r="V1814" s="151" t="e">
        <f>IF(C1814="",NA(),IF(OR(C1814="Smelter not listed",C1814="Smelter not yet identified"),MATCH($B1814&amp;$D1814,'Smelter Look-up'!$J:$J,0),MATCH($B1814&amp;$C1814,'Smelter Look-up'!$J:$J,0)))</f>
        <v>#N/A</v>
      </c>
      <c r="W1814" s="134"/>
      <c r="X1814" s="134">
        <f t="shared" ca="1" si="20"/>
        <v>0</v>
      </c>
      <c r="Y1814" s="134"/>
      <c r="Z1814" s="134"/>
      <c r="AA1814" s="134"/>
      <c r="AB1814" s="162" t="str">
        <f t="shared" si="21"/>
        <v/>
      </c>
      <c r="AC1814" s="134"/>
      <c r="AD1814" s="134"/>
      <c r="AE1814" s="134"/>
      <c r="AF1814" s="134"/>
      <c r="AG1814" s="134"/>
      <c r="AH1814" s="134"/>
    </row>
    <row r="1815" spans="1:34" ht="12" customHeight="1">
      <c r="A1815" s="160"/>
      <c r="B1815" s="155" t="str">
        <f t="array" ref="B1815">IF(LEN(A1815)=0,"",INDEX('Smelter Look-up'!$A:$A,MATCH($A1815,'Smelter Look-up'!$E:$E,0)))</f>
        <v/>
      </c>
      <c r="C1815" s="158" t="str">
        <f t="array" ref="C1815">IF(LEN(A1815)=0,"",INDEX('Smelter Look-up'!$C:$C,MATCH($A1815,'Smelter Look-up'!$E:$E,0)))</f>
        <v/>
      </c>
      <c r="D1815" s="155"/>
      <c r="E1815" s="155" t="str">
        <f ca="1">IF(ISERROR($V1815),"",OFFSET('Smelter Look-up'!$D$4,$V1815-4,0)&amp;"")</f>
        <v/>
      </c>
      <c r="F1815" s="155" t="str">
        <f ca="1">IF(ISERROR($V1815),"",OFFSET('Smelter Look-up'!$E$4,$V1815-4,0))</f>
        <v/>
      </c>
      <c r="G1815" s="155" t="str">
        <f ca="1">IF(C1815=$X$4,IF(ISERROR($V1815),"Enter smelter details","RMI"),IF(ISERROR($V1815),"",OFFSET('Smelter Look-up'!$F$4,$V1815-4,0)))</f>
        <v/>
      </c>
      <c r="H1815" s="156" t="str">
        <f ca="1">IF(ISERROR($V1815),"",OFFSET('Smelter Look-up'!$G$4,$V1815-4,0))</f>
        <v/>
      </c>
      <c r="I1815" s="157" t="str">
        <f ca="1">IF(ISERROR($V1815),"",OFFSET('Smelter Look-up'!$H$4,$V1815-4,0))</f>
        <v/>
      </c>
      <c r="J1815" s="157" t="str">
        <f ca="1">IF(ISERROR($V1815),"",OFFSET('Smelter Look-up'!$I$4,$V1815-4,0))</f>
        <v/>
      </c>
      <c r="K1815" s="158"/>
      <c r="L1815" s="158"/>
      <c r="M1815" s="158"/>
      <c r="N1815" s="158"/>
      <c r="O1815" s="158"/>
      <c r="P1815" s="157"/>
      <c r="Q1815" s="159"/>
      <c r="R1815" s="155" t="str">
        <f ca="1">IF(ISERROR($V1815),"",OFFSET('Smelter Look-up'!$C$4,$V1815-4,0)&amp;"")</f>
        <v/>
      </c>
      <c r="S1815" s="160" t="str">
        <f t="array" aca="1" ref="S1815" ca="1">IF(B1815="","",IF(ISERROR(MATCH($E1815,CL,0)),"Unknown",INDIRECT("'C'!$A$"&amp;MATCH($E1815,CL,0)+1)))</f>
        <v/>
      </c>
      <c r="T1815" s="160" t="str">
        <f t="array" aca="1" ref="T1815" ca="1">IF(B1815="","",IF(ISERROR(MATCH($J1815,SorP!$B$1:$B$6226,0)),"",INDIRECT("'SorP'!$A$"&amp;MATCH($S1815&amp;$J1815,SorP!C:C,0))))</f>
        <v/>
      </c>
      <c r="U1815" s="161"/>
      <c r="V1815" s="151" t="e">
        <f>IF(C1815="",NA(),IF(OR(C1815="Smelter not listed",C1815="Smelter not yet identified"),MATCH($B1815&amp;$D1815,'Smelter Look-up'!$J:$J,0),MATCH($B1815&amp;$C1815,'Smelter Look-up'!$J:$J,0)))</f>
        <v>#N/A</v>
      </c>
      <c r="W1815" s="134"/>
      <c r="X1815" s="134">
        <f t="shared" ca="1" si="20"/>
        <v>0</v>
      </c>
      <c r="Y1815" s="134"/>
      <c r="Z1815" s="134"/>
      <c r="AA1815" s="134"/>
      <c r="AB1815" s="162" t="str">
        <f t="shared" si="21"/>
        <v/>
      </c>
      <c r="AC1815" s="134"/>
      <c r="AD1815" s="134"/>
      <c r="AE1815" s="134"/>
      <c r="AF1815" s="134"/>
      <c r="AG1815" s="134"/>
      <c r="AH1815" s="134"/>
    </row>
    <row r="1816" spans="1:34" ht="12" customHeight="1">
      <c r="A1816" s="160"/>
      <c r="B1816" s="155" t="str">
        <f t="array" ref="B1816">IF(LEN(A1816)=0,"",INDEX('Smelter Look-up'!$A:$A,MATCH($A1816,'Smelter Look-up'!$E:$E,0)))</f>
        <v/>
      </c>
      <c r="C1816" s="158" t="str">
        <f t="array" ref="C1816">IF(LEN(A1816)=0,"",INDEX('Smelter Look-up'!$C:$C,MATCH($A1816,'Smelter Look-up'!$E:$E,0)))</f>
        <v/>
      </c>
      <c r="D1816" s="155"/>
      <c r="E1816" s="155" t="str">
        <f ca="1">IF(ISERROR($V1816),"",OFFSET('Smelter Look-up'!$D$4,$V1816-4,0)&amp;"")</f>
        <v/>
      </c>
      <c r="F1816" s="155" t="str">
        <f ca="1">IF(ISERROR($V1816),"",OFFSET('Smelter Look-up'!$E$4,$V1816-4,0))</f>
        <v/>
      </c>
      <c r="G1816" s="155" t="str">
        <f ca="1">IF(C1816=$X$4,IF(ISERROR($V1816),"Enter smelter details","RMI"),IF(ISERROR($V1816),"",OFFSET('Smelter Look-up'!$F$4,$V1816-4,0)))</f>
        <v/>
      </c>
      <c r="H1816" s="156" t="str">
        <f ca="1">IF(ISERROR($V1816),"",OFFSET('Smelter Look-up'!$G$4,$V1816-4,0))</f>
        <v/>
      </c>
      <c r="I1816" s="157" t="str">
        <f ca="1">IF(ISERROR($V1816),"",OFFSET('Smelter Look-up'!$H$4,$V1816-4,0))</f>
        <v/>
      </c>
      <c r="J1816" s="157" t="str">
        <f ca="1">IF(ISERROR($V1816),"",OFFSET('Smelter Look-up'!$I$4,$V1816-4,0))</f>
        <v/>
      </c>
      <c r="K1816" s="158"/>
      <c r="L1816" s="158"/>
      <c r="M1816" s="158"/>
      <c r="N1816" s="158"/>
      <c r="O1816" s="158"/>
      <c r="P1816" s="157"/>
      <c r="Q1816" s="159"/>
      <c r="R1816" s="155" t="str">
        <f ca="1">IF(ISERROR($V1816),"",OFFSET('Smelter Look-up'!$C$4,$V1816-4,0)&amp;"")</f>
        <v/>
      </c>
      <c r="S1816" s="160" t="str">
        <f t="array" aca="1" ref="S1816" ca="1">IF(B1816="","",IF(ISERROR(MATCH($E1816,CL,0)),"Unknown",INDIRECT("'C'!$A$"&amp;MATCH($E1816,CL,0)+1)))</f>
        <v/>
      </c>
      <c r="T1816" s="160" t="str">
        <f t="array" aca="1" ref="T1816" ca="1">IF(B1816="","",IF(ISERROR(MATCH($J1816,SorP!$B$1:$B$6226,0)),"",INDIRECT("'SorP'!$A$"&amp;MATCH($S1816&amp;$J1816,SorP!C:C,0))))</f>
        <v/>
      </c>
      <c r="U1816" s="161"/>
      <c r="V1816" s="151" t="e">
        <f>IF(C1816="",NA(),IF(OR(C1816="Smelter not listed",C1816="Smelter not yet identified"),MATCH($B1816&amp;$D1816,'Smelter Look-up'!$J:$J,0),MATCH($B1816&amp;$C1816,'Smelter Look-up'!$J:$J,0)))</f>
        <v>#N/A</v>
      </c>
      <c r="W1816" s="134"/>
      <c r="X1816" s="134">
        <f t="shared" ca="1" si="20"/>
        <v>0</v>
      </c>
      <c r="Y1816" s="134"/>
      <c r="Z1816" s="134"/>
      <c r="AA1816" s="134"/>
      <c r="AB1816" s="162" t="str">
        <f t="shared" si="21"/>
        <v/>
      </c>
      <c r="AC1816" s="134"/>
      <c r="AD1816" s="134"/>
      <c r="AE1816" s="134"/>
      <c r="AF1816" s="134"/>
      <c r="AG1816" s="134"/>
      <c r="AH1816" s="134"/>
    </row>
    <row r="1817" spans="1:34" ht="12" customHeight="1">
      <c r="A1817" s="160"/>
      <c r="B1817" s="155" t="str">
        <f t="array" ref="B1817">IF(LEN(A1817)=0,"",INDEX('Smelter Look-up'!$A:$A,MATCH($A1817,'Smelter Look-up'!$E:$E,0)))</f>
        <v/>
      </c>
      <c r="C1817" s="158" t="str">
        <f t="array" ref="C1817">IF(LEN(A1817)=0,"",INDEX('Smelter Look-up'!$C:$C,MATCH($A1817,'Smelter Look-up'!$E:$E,0)))</f>
        <v/>
      </c>
      <c r="D1817" s="155"/>
      <c r="E1817" s="155" t="str">
        <f ca="1">IF(ISERROR($V1817),"",OFFSET('Smelter Look-up'!$D$4,$V1817-4,0)&amp;"")</f>
        <v/>
      </c>
      <c r="F1817" s="155" t="str">
        <f ca="1">IF(ISERROR($V1817),"",OFFSET('Smelter Look-up'!$E$4,$V1817-4,0))</f>
        <v/>
      </c>
      <c r="G1817" s="155" t="str">
        <f ca="1">IF(C1817=$X$4,IF(ISERROR($V1817),"Enter smelter details","RMI"),IF(ISERROR($V1817),"",OFFSET('Smelter Look-up'!$F$4,$V1817-4,0)))</f>
        <v/>
      </c>
      <c r="H1817" s="156" t="str">
        <f ca="1">IF(ISERROR($V1817),"",OFFSET('Smelter Look-up'!$G$4,$V1817-4,0))</f>
        <v/>
      </c>
      <c r="I1817" s="157" t="str">
        <f ca="1">IF(ISERROR($V1817),"",OFFSET('Smelter Look-up'!$H$4,$V1817-4,0))</f>
        <v/>
      </c>
      <c r="J1817" s="157" t="str">
        <f ca="1">IF(ISERROR($V1817),"",OFFSET('Smelter Look-up'!$I$4,$V1817-4,0))</f>
        <v/>
      </c>
      <c r="K1817" s="158"/>
      <c r="L1817" s="158"/>
      <c r="M1817" s="158"/>
      <c r="N1817" s="158"/>
      <c r="O1817" s="158"/>
      <c r="P1817" s="157"/>
      <c r="Q1817" s="159"/>
      <c r="R1817" s="155" t="str">
        <f ca="1">IF(ISERROR($V1817),"",OFFSET('Smelter Look-up'!$C$4,$V1817-4,0)&amp;"")</f>
        <v/>
      </c>
      <c r="S1817" s="160" t="str">
        <f t="array" aca="1" ref="S1817" ca="1">IF(B1817="","",IF(ISERROR(MATCH($E1817,CL,0)),"Unknown",INDIRECT("'C'!$A$"&amp;MATCH($E1817,CL,0)+1)))</f>
        <v/>
      </c>
      <c r="T1817" s="160" t="str">
        <f t="array" aca="1" ref="T1817" ca="1">IF(B1817="","",IF(ISERROR(MATCH($J1817,SorP!$B$1:$B$6226,0)),"",INDIRECT("'SorP'!$A$"&amp;MATCH($S1817&amp;$J1817,SorP!C:C,0))))</f>
        <v/>
      </c>
      <c r="U1817" s="161"/>
      <c r="V1817" s="151" t="e">
        <f>IF(C1817="",NA(),IF(OR(C1817="Smelter not listed",C1817="Smelter not yet identified"),MATCH($B1817&amp;$D1817,'Smelter Look-up'!$J:$J,0),MATCH($B1817&amp;$C1817,'Smelter Look-up'!$J:$J,0)))</f>
        <v>#N/A</v>
      </c>
      <c r="W1817" s="134"/>
      <c r="X1817" s="134">
        <f t="shared" ca="1" si="20"/>
        <v>0</v>
      </c>
      <c r="Y1817" s="134"/>
      <c r="Z1817" s="134"/>
      <c r="AA1817" s="134"/>
      <c r="AB1817" s="162" t="str">
        <f t="shared" si="21"/>
        <v/>
      </c>
      <c r="AC1817" s="134"/>
      <c r="AD1817" s="134"/>
      <c r="AE1817" s="134"/>
      <c r="AF1817" s="134"/>
      <c r="AG1817" s="134"/>
      <c r="AH1817" s="134"/>
    </row>
    <row r="1818" spans="1:34" ht="12" customHeight="1">
      <c r="A1818" s="160"/>
      <c r="B1818" s="155" t="str">
        <f t="array" ref="B1818">IF(LEN(A1818)=0,"",INDEX('Smelter Look-up'!$A:$A,MATCH($A1818,'Smelter Look-up'!$E:$E,0)))</f>
        <v/>
      </c>
      <c r="C1818" s="158" t="str">
        <f t="array" ref="C1818">IF(LEN(A1818)=0,"",INDEX('Smelter Look-up'!$C:$C,MATCH($A1818,'Smelter Look-up'!$E:$E,0)))</f>
        <v/>
      </c>
      <c r="D1818" s="155"/>
      <c r="E1818" s="155" t="str">
        <f ca="1">IF(ISERROR($V1818),"",OFFSET('Smelter Look-up'!$D$4,$V1818-4,0)&amp;"")</f>
        <v/>
      </c>
      <c r="F1818" s="155" t="str">
        <f ca="1">IF(ISERROR($V1818),"",OFFSET('Smelter Look-up'!$E$4,$V1818-4,0))</f>
        <v/>
      </c>
      <c r="G1818" s="155" t="str">
        <f ca="1">IF(C1818=$X$4,IF(ISERROR($V1818),"Enter smelter details","RMI"),IF(ISERROR($V1818),"",OFFSET('Smelter Look-up'!$F$4,$V1818-4,0)))</f>
        <v/>
      </c>
      <c r="H1818" s="156" t="str">
        <f ca="1">IF(ISERROR($V1818),"",OFFSET('Smelter Look-up'!$G$4,$V1818-4,0))</f>
        <v/>
      </c>
      <c r="I1818" s="157" t="str">
        <f ca="1">IF(ISERROR($V1818),"",OFFSET('Smelter Look-up'!$H$4,$V1818-4,0))</f>
        <v/>
      </c>
      <c r="J1818" s="157" t="str">
        <f ca="1">IF(ISERROR($V1818),"",OFFSET('Smelter Look-up'!$I$4,$V1818-4,0))</f>
        <v/>
      </c>
      <c r="K1818" s="158"/>
      <c r="L1818" s="158"/>
      <c r="M1818" s="158"/>
      <c r="N1818" s="158"/>
      <c r="O1818" s="158"/>
      <c r="P1818" s="157"/>
      <c r="Q1818" s="159"/>
      <c r="R1818" s="155" t="str">
        <f ca="1">IF(ISERROR($V1818),"",OFFSET('Smelter Look-up'!$C$4,$V1818-4,0)&amp;"")</f>
        <v/>
      </c>
      <c r="S1818" s="160" t="str">
        <f t="array" aca="1" ref="S1818" ca="1">IF(B1818="","",IF(ISERROR(MATCH($E1818,CL,0)),"Unknown",INDIRECT("'C'!$A$"&amp;MATCH($E1818,CL,0)+1)))</f>
        <v/>
      </c>
      <c r="T1818" s="160" t="str">
        <f t="array" aca="1" ref="T1818" ca="1">IF(B1818="","",IF(ISERROR(MATCH($J1818,SorP!$B$1:$B$6226,0)),"",INDIRECT("'SorP'!$A$"&amp;MATCH($S1818&amp;$J1818,SorP!C:C,0))))</f>
        <v/>
      </c>
      <c r="U1818" s="161"/>
      <c r="V1818" s="151" t="e">
        <f>IF(C1818="",NA(),IF(OR(C1818="Smelter not listed",C1818="Smelter not yet identified"),MATCH($B1818&amp;$D1818,'Smelter Look-up'!$J:$J,0),MATCH($B1818&amp;$C1818,'Smelter Look-up'!$J:$J,0)))</f>
        <v>#N/A</v>
      </c>
      <c r="W1818" s="134"/>
      <c r="X1818" s="134">
        <f t="shared" ca="1" si="20"/>
        <v>0</v>
      </c>
      <c r="Y1818" s="134"/>
      <c r="Z1818" s="134"/>
      <c r="AA1818" s="134"/>
      <c r="AB1818" s="162" t="str">
        <f t="shared" si="21"/>
        <v/>
      </c>
      <c r="AC1818" s="134"/>
      <c r="AD1818" s="134"/>
      <c r="AE1818" s="134"/>
      <c r="AF1818" s="134"/>
      <c r="AG1818" s="134"/>
      <c r="AH1818" s="134"/>
    </row>
    <row r="1819" spans="1:34" ht="12" customHeight="1">
      <c r="A1819" s="160"/>
      <c r="B1819" s="155" t="str">
        <f t="array" ref="B1819">IF(LEN(A1819)=0,"",INDEX('Smelter Look-up'!$A:$A,MATCH($A1819,'Smelter Look-up'!$E:$E,0)))</f>
        <v/>
      </c>
      <c r="C1819" s="158" t="str">
        <f t="array" ref="C1819">IF(LEN(A1819)=0,"",INDEX('Smelter Look-up'!$C:$C,MATCH($A1819,'Smelter Look-up'!$E:$E,0)))</f>
        <v/>
      </c>
      <c r="D1819" s="155"/>
      <c r="E1819" s="155" t="str">
        <f ca="1">IF(ISERROR($V1819),"",OFFSET('Smelter Look-up'!$D$4,$V1819-4,0)&amp;"")</f>
        <v/>
      </c>
      <c r="F1819" s="155" t="str">
        <f ca="1">IF(ISERROR($V1819),"",OFFSET('Smelter Look-up'!$E$4,$V1819-4,0))</f>
        <v/>
      </c>
      <c r="G1819" s="155" t="str">
        <f ca="1">IF(C1819=$X$4,IF(ISERROR($V1819),"Enter smelter details","RMI"),IF(ISERROR($V1819),"",OFFSET('Smelter Look-up'!$F$4,$V1819-4,0)))</f>
        <v/>
      </c>
      <c r="H1819" s="156" t="str">
        <f ca="1">IF(ISERROR($V1819),"",OFFSET('Smelter Look-up'!$G$4,$V1819-4,0))</f>
        <v/>
      </c>
      <c r="I1819" s="157" t="str">
        <f ca="1">IF(ISERROR($V1819),"",OFFSET('Smelter Look-up'!$H$4,$V1819-4,0))</f>
        <v/>
      </c>
      <c r="J1819" s="157" t="str">
        <f ca="1">IF(ISERROR($V1819),"",OFFSET('Smelter Look-up'!$I$4,$V1819-4,0))</f>
        <v/>
      </c>
      <c r="K1819" s="158"/>
      <c r="L1819" s="158"/>
      <c r="M1819" s="158"/>
      <c r="N1819" s="158"/>
      <c r="O1819" s="158"/>
      <c r="P1819" s="157"/>
      <c r="Q1819" s="159"/>
      <c r="R1819" s="155" t="str">
        <f ca="1">IF(ISERROR($V1819),"",OFFSET('Smelter Look-up'!$C$4,$V1819-4,0)&amp;"")</f>
        <v/>
      </c>
      <c r="S1819" s="160" t="str">
        <f t="array" aca="1" ref="S1819" ca="1">IF(B1819="","",IF(ISERROR(MATCH($E1819,CL,0)),"Unknown",INDIRECT("'C'!$A$"&amp;MATCH($E1819,CL,0)+1)))</f>
        <v/>
      </c>
      <c r="T1819" s="160" t="str">
        <f t="array" aca="1" ref="T1819" ca="1">IF(B1819="","",IF(ISERROR(MATCH($J1819,SorP!$B$1:$B$6226,0)),"",INDIRECT("'SorP'!$A$"&amp;MATCH($S1819&amp;$J1819,SorP!C:C,0))))</f>
        <v/>
      </c>
      <c r="U1819" s="161"/>
      <c r="V1819" s="151" t="e">
        <f>IF(C1819="",NA(),IF(OR(C1819="Smelter not listed",C1819="Smelter not yet identified"),MATCH($B1819&amp;$D1819,'Smelter Look-up'!$J:$J,0),MATCH($B1819&amp;$C1819,'Smelter Look-up'!$J:$J,0)))</f>
        <v>#N/A</v>
      </c>
      <c r="W1819" s="134"/>
      <c r="X1819" s="134">
        <f t="shared" ca="1" si="20"/>
        <v>0</v>
      </c>
      <c r="Y1819" s="134"/>
      <c r="Z1819" s="134"/>
      <c r="AA1819" s="134"/>
      <c r="AB1819" s="162" t="str">
        <f t="shared" si="21"/>
        <v/>
      </c>
      <c r="AC1819" s="134"/>
      <c r="AD1819" s="134"/>
      <c r="AE1819" s="134"/>
      <c r="AF1819" s="134"/>
      <c r="AG1819" s="134"/>
      <c r="AH1819" s="134"/>
    </row>
    <row r="1820" spans="1:34" ht="12" customHeight="1">
      <c r="A1820" s="160"/>
      <c r="B1820" s="155" t="str">
        <f t="array" ref="B1820">IF(LEN(A1820)=0,"",INDEX('Smelter Look-up'!$A:$A,MATCH($A1820,'Smelter Look-up'!$E:$E,0)))</f>
        <v/>
      </c>
      <c r="C1820" s="158" t="str">
        <f t="array" ref="C1820">IF(LEN(A1820)=0,"",INDEX('Smelter Look-up'!$C:$C,MATCH($A1820,'Smelter Look-up'!$E:$E,0)))</f>
        <v/>
      </c>
      <c r="D1820" s="155"/>
      <c r="E1820" s="155" t="str">
        <f ca="1">IF(ISERROR($V1820),"",OFFSET('Smelter Look-up'!$D$4,$V1820-4,0)&amp;"")</f>
        <v/>
      </c>
      <c r="F1820" s="155" t="str">
        <f ca="1">IF(ISERROR($V1820),"",OFFSET('Smelter Look-up'!$E$4,$V1820-4,0))</f>
        <v/>
      </c>
      <c r="G1820" s="155" t="str">
        <f ca="1">IF(C1820=$X$4,IF(ISERROR($V1820),"Enter smelter details","RMI"),IF(ISERROR($V1820),"",OFFSET('Smelter Look-up'!$F$4,$V1820-4,0)))</f>
        <v/>
      </c>
      <c r="H1820" s="156" t="str">
        <f ca="1">IF(ISERROR($V1820),"",OFFSET('Smelter Look-up'!$G$4,$V1820-4,0))</f>
        <v/>
      </c>
      <c r="I1820" s="157" t="str">
        <f ca="1">IF(ISERROR($V1820),"",OFFSET('Smelter Look-up'!$H$4,$V1820-4,0))</f>
        <v/>
      </c>
      <c r="J1820" s="157" t="str">
        <f ca="1">IF(ISERROR($V1820),"",OFFSET('Smelter Look-up'!$I$4,$V1820-4,0))</f>
        <v/>
      </c>
      <c r="K1820" s="158"/>
      <c r="L1820" s="158"/>
      <c r="M1820" s="158"/>
      <c r="N1820" s="158"/>
      <c r="O1820" s="158"/>
      <c r="P1820" s="157"/>
      <c r="Q1820" s="159"/>
      <c r="R1820" s="155" t="str">
        <f ca="1">IF(ISERROR($V1820),"",OFFSET('Smelter Look-up'!$C$4,$V1820-4,0)&amp;"")</f>
        <v/>
      </c>
      <c r="S1820" s="160" t="str">
        <f t="array" aca="1" ref="S1820" ca="1">IF(B1820="","",IF(ISERROR(MATCH($E1820,CL,0)),"Unknown",INDIRECT("'C'!$A$"&amp;MATCH($E1820,CL,0)+1)))</f>
        <v/>
      </c>
      <c r="T1820" s="160" t="str">
        <f t="array" aca="1" ref="T1820" ca="1">IF(B1820="","",IF(ISERROR(MATCH($J1820,SorP!$B$1:$B$6226,0)),"",INDIRECT("'SorP'!$A$"&amp;MATCH($S1820&amp;$J1820,SorP!C:C,0))))</f>
        <v/>
      </c>
      <c r="U1820" s="161"/>
      <c r="V1820" s="151" t="e">
        <f>IF(C1820="",NA(),IF(OR(C1820="Smelter not listed",C1820="Smelter not yet identified"),MATCH($B1820&amp;$D1820,'Smelter Look-up'!$J:$J,0),MATCH($B1820&amp;$C1820,'Smelter Look-up'!$J:$J,0)))</f>
        <v>#N/A</v>
      </c>
      <c r="W1820" s="134"/>
      <c r="X1820" s="134">
        <f t="shared" ca="1" si="20"/>
        <v>0</v>
      </c>
      <c r="Y1820" s="134"/>
      <c r="Z1820" s="134"/>
      <c r="AA1820" s="134"/>
      <c r="AB1820" s="162" t="str">
        <f t="shared" si="21"/>
        <v/>
      </c>
      <c r="AC1820" s="134"/>
      <c r="AD1820" s="134"/>
      <c r="AE1820" s="134"/>
      <c r="AF1820" s="134"/>
      <c r="AG1820" s="134"/>
      <c r="AH1820" s="134"/>
    </row>
    <row r="1821" spans="1:34" ht="12" customHeight="1">
      <c r="A1821" s="160"/>
      <c r="B1821" s="155" t="str">
        <f t="array" ref="B1821">IF(LEN(A1821)=0,"",INDEX('Smelter Look-up'!$A:$A,MATCH($A1821,'Smelter Look-up'!$E:$E,0)))</f>
        <v/>
      </c>
      <c r="C1821" s="158" t="str">
        <f t="array" ref="C1821">IF(LEN(A1821)=0,"",INDEX('Smelter Look-up'!$C:$C,MATCH($A1821,'Smelter Look-up'!$E:$E,0)))</f>
        <v/>
      </c>
      <c r="D1821" s="155"/>
      <c r="E1821" s="155" t="str">
        <f ca="1">IF(ISERROR($V1821),"",OFFSET('Smelter Look-up'!$D$4,$V1821-4,0)&amp;"")</f>
        <v/>
      </c>
      <c r="F1821" s="155" t="str">
        <f ca="1">IF(ISERROR($V1821),"",OFFSET('Smelter Look-up'!$E$4,$V1821-4,0))</f>
        <v/>
      </c>
      <c r="G1821" s="155" t="str">
        <f ca="1">IF(C1821=$X$4,IF(ISERROR($V1821),"Enter smelter details","RMI"),IF(ISERROR($V1821),"",OFFSET('Smelter Look-up'!$F$4,$V1821-4,0)))</f>
        <v/>
      </c>
      <c r="H1821" s="156" t="str">
        <f ca="1">IF(ISERROR($V1821),"",OFFSET('Smelter Look-up'!$G$4,$V1821-4,0))</f>
        <v/>
      </c>
      <c r="I1821" s="157" t="str">
        <f ca="1">IF(ISERROR($V1821),"",OFFSET('Smelter Look-up'!$H$4,$V1821-4,0))</f>
        <v/>
      </c>
      <c r="J1821" s="157" t="str">
        <f ca="1">IF(ISERROR($V1821),"",OFFSET('Smelter Look-up'!$I$4,$V1821-4,0))</f>
        <v/>
      </c>
      <c r="K1821" s="158"/>
      <c r="L1821" s="158"/>
      <c r="M1821" s="158"/>
      <c r="N1821" s="158"/>
      <c r="O1821" s="158"/>
      <c r="P1821" s="157"/>
      <c r="Q1821" s="159"/>
      <c r="R1821" s="155" t="str">
        <f ca="1">IF(ISERROR($V1821),"",OFFSET('Smelter Look-up'!$C$4,$V1821-4,0)&amp;"")</f>
        <v/>
      </c>
      <c r="S1821" s="160" t="str">
        <f t="array" aca="1" ref="S1821" ca="1">IF(B1821="","",IF(ISERROR(MATCH($E1821,CL,0)),"Unknown",INDIRECT("'C'!$A$"&amp;MATCH($E1821,CL,0)+1)))</f>
        <v/>
      </c>
      <c r="T1821" s="160" t="str">
        <f t="array" aca="1" ref="T1821" ca="1">IF(B1821="","",IF(ISERROR(MATCH($J1821,SorP!$B$1:$B$6226,0)),"",INDIRECT("'SorP'!$A$"&amp;MATCH($S1821&amp;$J1821,SorP!C:C,0))))</f>
        <v/>
      </c>
      <c r="U1821" s="161"/>
      <c r="V1821" s="151" t="e">
        <f>IF(C1821="",NA(),IF(OR(C1821="Smelter not listed",C1821="Smelter not yet identified"),MATCH($B1821&amp;$D1821,'Smelter Look-up'!$J:$J,0),MATCH($B1821&amp;$C1821,'Smelter Look-up'!$J:$J,0)))</f>
        <v>#N/A</v>
      </c>
      <c r="W1821" s="134"/>
      <c r="X1821" s="134">
        <f t="shared" ca="1" si="20"/>
        <v>0</v>
      </c>
      <c r="Y1821" s="134"/>
      <c r="Z1821" s="134"/>
      <c r="AA1821" s="134"/>
      <c r="AB1821" s="162" t="str">
        <f t="shared" si="21"/>
        <v/>
      </c>
      <c r="AC1821" s="134"/>
      <c r="AD1821" s="134"/>
      <c r="AE1821" s="134"/>
      <c r="AF1821" s="134"/>
      <c r="AG1821" s="134"/>
      <c r="AH1821" s="134"/>
    </row>
    <row r="1822" spans="1:34" ht="12" customHeight="1">
      <c r="A1822" s="160"/>
      <c r="B1822" s="155" t="str">
        <f t="array" ref="B1822">IF(LEN(A1822)=0,"",INDEX('Smelter Look-up'!$A:$A,MATCH($A1822,'Smelter Look-up'!$E:$E,0)))</f>
        <v/>
      </c>
      <c r="C1822" s="158" t="str">
        <f t="array" ref="C1822">IF(LEN(A1822)=0,"",INDEX('Smelter Look-up'!$C:$C,MATCH($A1822,'Smelter Look-up'!$E:$E,0)))</f>
        <v/>
      </c>
      <c r="D1822" s="155"/>
      <c r="E1822" s="155" t="str">
        <f ca="1">IF(ISERROR($V1822),"",OFFSET('Smelter Look-up'!$D$4,$V1822-4,0)&amp;"")</f>
        <v/>
      </c>
      <c r="F1822" s="155" t="str">
        <f ca="1">IF(ISERROR($V1822),"",OFFSET('Smelter Look-up'!$E$4,$V1822-4,0))</f>
        <v/>
      </c>
      <c r="G1822" s="155" t="str">
        <f ca="1">IF(C1822=$X$4,IF(ISERROR($V1822),"Enter smelter details","RMI"),IF(ISERROR($V1822),"",OFFSET('Smelter Look-up'!$F$4,$V1822-4,0)))</f>
        <v/>
      </c>
      <c r="H1822" s="156" t="str">
        <f ca="1">IF(ISERROR($V1822),"",OFFSET('Smelter Look-up'!$G$4,$V1822-4,0))</f>
        <v/>
      </c>
      <c r="I1822" s="157" t="str">
        <f ca="1">IF(ISERROR($V1822),"",OFFSET('Smelter Look-up'!$H$4,$V1822-4,0))</f>
        <v/>
      </c>
      <c r="J1822" s="157" t="str">
        <f ca="1">IF(ISERROR($V1822),"",OFFSET('Smelter Look-up'!$I$4,$V1822-4,0))</f>
        <v/>
      </c>
      <c r="K1822" s="158"/>
      <c r="L1822" s="158"/>
      <c r="M1822" s="158"/>
      <c r="N1822" s="158"/>
      <c r="O1822" s="158"/>
      <c r="P1822" s="157"/>
      <c r="Q1822" s="159"/>
      <c r="R1822" s="155" t="str">
        <f ca="1">IF(ISERROR($V1822),"",OFFSET('Smelter Look-up'!$C$4,$V1822-4,0)&amp;"")</f>
        <v/>
      </c>
      <c r="S1822" s="160" t="str">
        <f t="array" aca="1" ref="S1822" ca="1">IF(B1822="","",IF(ISERROR(MATCH($E1822,CL,0)),"Unknown",INDIRECT("'C'!$A$"&amp;MATCH($E1822,CL,0)+1)))</f>
        <v/>
      </c>
      <c r="T1822" s="160" t="str">
        <f t="array" aca="1" ref="T1822" ca="1">IF(B1822="","",IF(ISERROR(MATCH($J1822,SorP!$B$1:$B$6226,0)),"",INDIRECT("'SorP'!$A$"&amp;MATCH($S1822&amp;$J1822,SorP!C:C,0))))</f>
        <v/>
      </c>
      <c r="U1822" s="161"/>
      <c r="V1822" s="151" t="e">
        <f>IF(C1822="",NA(),IF(OR(C1822="Smelter not listed",C1822="Smelter not yet identified"),MATCH($B1822&amp;$D1822,'Smelter Look-up'!$J:$J,0),MATCH($B1822&amp;$C1822,'Smelter Look-up'!$J:$J,0)))</f>
        <v>#N/A</v>
      </c>
      <c r="W1822" s="134"/>
      <c r="X1822" s="134">
        <f t="shared" ca="1" si="20"/>
        <v>0</v>
      </c>
      <c r="Y1822" s="134"/>
      <c r="Z1822" s="134"/>
      <c r="AA1822" s="134"/>
      <c r="AB1822" s="162" t="str">
        <f t="shared" si="21"/>
        <v/>
      </c>
      <c r="AC1822" s="134"/>
      <c r="AD1822" s="134"/>
      <c r="AE1822" s="134"/>
      <c r="AF1822" s="134"/>
      <c r="AG1822" s="134"/>
      <c r="AH1822" s="134"/>
    </row>
    <row r="1823" spans="1:34" ht="12" customHeight="1">
      <c r="A1823" s="160"/>
      <c r="B1823" s="155" t="str">
        <f t="array" ref="B1823">IF(LEN(A1823)=0,"",INDEX('Smelter Look-up'!$A:$A,MATCH($A1823,'Smelter Look-up'!$E:$E,0)))</f>
        <v/>
      </c>
      <c r="C1823" s="158" t="str">
        <f t="array" ref="C1823">IF(LEN(A1823)=0,"",INDEX('Smelter Look-up'!$C:$C,MATCH($A1823,'Smelter Look-up'!$E:$E,0)))</f>
        <v/>
      </c>
      <c r="D1823" s="155"/>
      <c r="E1823" s="155" t="str">
        <f ca="1">IF(ISERROR($V1823),"",OFFSET('Smelter Look-up'!$D$4,$V1823-4,0)&amp;"")</f>
        <v/>
      </c>
      <c r="F1823" s="155" t="str">
        <f ca="1">IF(ISERROR($V1823),"",OFFSET('Smelter Look-up'!$E$4,$V1823-4,0))</f>
        <v/>
      </c>
      <c r="G1823" s="155" t="str">
        <f ca="1">IF(C1823=$X$4,IF(ISERROR($V1823),"Enter smelter details","RMI"),IF(ISERROR($V1823),"",OFFSET('Smelter Look-up'!$F$4,$V1823-4,0)))</f>
        <v/>
      </c>
      <c r="H1823" s="156" t="str">
        <f ca="1">IF(ISERROR($V1823),"",OFFSET('Smelter Look-up'!$G$4,$V1823-4,0))</f>
        <v/>
      </c>
      <c r="I1823" s="157" t="str">
        <f ca="1">IF(ISERROR($V1823),"",OFFSET('Smelter Look-up'!$H$4,$V1823-4,0))</f>
        <v/>
      </c>
      <c r="J1823" s="157" t="str">
        <f ca="1">IF(ISERROR($V1823),"",OFFSET('Smelter Look-up'!$I$4,$V1823-4,0))</f>
        <v/>
      </c>
      <c r="K1823" s="158"/>
      <c r="L1823" s="158"/>
      <c r="M1823" s="158"/>
      <c r="N1823" s="158"/>
      <c r="O1823" s="158"/>
      <c r="P1823" s="157"/>
      <c r="Q1823" s="159"/>
      <c r="R1823" s="155" t="str">
        <f ca="1">IF(ISERROR($V1823),"",OFFSET('Smelter Look-up'!$C$4,$V1823-4,0)&amp;"")</f>
        <v/>
      </c>
      <c r="S1823" s="160" t="str">
        <f t="array" aca="1" ref="S1823" ca="1">IF(B1823="","",IF(ISERROR(MATCH($E1823,CL,0)),"Unknown",INDIRECT("'C'!$A$"&amp;MATCH($E1823,CL,0)+1)))</f>
        <v/>
      </c>
      <c r="T1823" s="160" t="str">
        <f t="array" aca="1" ref="T1823" ca="1">IF(B1823="","",IF(ISERROR(MATCH($J1823,SorP!$B$1:$B$6226,0)),"",INDIRECT("'SorP'!$A$"&amp;MATCH($S1823&amp;$J1823,SorP!C:C,0))))</f>
        <v/>
      </c>
      <c r="U1823" s="161"/>
      <c r="V1823" s="151" t="e">
        <f>IF(C1823="",NA(),IF(OR(C1823="Smelter not listed",C1823="Smelter not yet identified"),MATCH($B1823&amp;$D1823,'Smelter Look-up'!$J:$J,0),MATCH($B1823&amp;$C1823,'Smelter Look-up'!$J:$J,0)))</f>
        <v>#N/A</v>
      </c>
      <c r="W1823" s="134"/>
      <c r="X1823" s="134">
        <f t="shared" ca="1" si="20"/>
        <v>0</v>
      </c>
      <c r="Y1823" s="134"/>
      <c r="Z1823" s="134"/>
      <c r="AA1823" s="134"/>
      <c r="AB1823" s="162" t="str">
        <f t="shared" si="21"/>
        <v/>
      </c>
      <c r="AC1823" s="134"/>
      <c r="AD1823" s="134"/>
      <c r="AE1823" s="134"/>
      <c r="AF1823" s="134"/>
      <c r="AG1823" s="134"/>
      <c r="AH1823" s="134"/>
    </row>
    <row r="1824" spans="1:34" ht="12" customHeight="1">
      <c r="A1824" s="160"/>
      <c r="B1824" s="155" t="str">
        <f t="array" ref="B1824">IF(LEN(A1824)=0,"",INDEX('Smelter Look-up'!$A:$A,MATCH($A1824,'Smelter Look-up'!$E:$E,0)))</f>
        <v/>
      </c>
      <c r="C1824" s="158" t="str">
        <f t="array" ref="C1824">IF(LEN(A1824)=0,"",INDEX('Smelter Look-up'!$C:$C,MATCH($A1824,'Smelter Look-up'!$E:$E,0)))</f>
        <v/>
      </c>
      <c r="D1824" s="155"/>
      <c r="E1824" s="155" t="str">
        <f ca="1">IF(ISERROR($V1824),"",OFFSET('Smelter Look-up'!$D$4,$V1824-4,0)&amp;"")</f>
        <v/>
      </c>
      <c r="F1824" s="155" t="str">
        <f ca="1">IF(ISERROR($V1824),"",OFFSET('Smelter Look-up'!$E$4,$V1824-4,0))</f>
        <v/>
      </c>
      <c r="G1824" s="155" t="str">
        <f ca="1">IF(C1824=$X$4,IF(ISERROR($V1824),"Enter smelter details","RMI"),IF(ISERROR($V1824),"",OFFSET('Smelter Look-up'!$F$4,$V1824-4,0)))</f>
        <v/>
      </c>
      <c r="H1824" s="156" t="str">
        <f ca="1">IF(ISERROR($V1824),"",OFFSET('Smelter Look-up'!$G$4,$V1824-4,0))</f>
        <v/>
      </c>
      <c r="I1824" s="157" t="str">
        <f ca="1">IF(ISERROR($V1824),"",OFFSET('Smelter Look-up'!$H$4,$V1824-4,0))</f>
        <v/>
      </c>
      <c r="J1824" s="157" t="str">
        <f ca="1">IF(ISERROR($V1824),"",OFFSET('Smelter Look-up'!$I$4,$V1824-4,0))</f>
        <v/>
      </c>
      <c r="K1824" s="158"/>
      <c r="L1824" s="158"/>
      <c r="M1824" s="158"/>
      <c r="N1824" s="158"/>
      <c r="O1824" s="158"/>
      <c r="P1824" s="157"/>
      <c r="Q1824" s="159"/>
      <c r="R1824" s="155" t="str">
        <f ca="1">IF(ISERROR($V1824),"",OFFSET('Smelter Look-up'!$C$4,$V1824-4,0)&amp;"")</f>
        <v/>
      </c>
      <c r="S1824" s="160" t="str">
        <f t="array" aca="1" ref="S1824" ca="1">IF(B1824="","",IF(ISERROR(MATCH($E1824,CL,0)),"Unknown",INDIRECT("'C'!$A$"&amp;MATCH($E1824,CL,0)+1)))</f>
        <v/>
      </c>
      <c r="T1824" s="160" t="str">
        <f t="array" aca="1" ref="T1824" ca="1">IF(B1824="","",IF(ISERROR(MATCH($J1824,SorP!$B$1:$B$6226,0)),"",INDIRECT("'SorP'!$A$"&amp;MATCH($S1824&amp;$J1824,SorP!C:C,0))))</f>
        <v/>
      </c>
      <c r="U1824" s="161"/>
      <c r="V1824" s="151" t="e">
        <f>IF(C1824="",NA(),IF(OR(C1824="Smelter not listed",C1824="Smelter not yet identified"),MATCH($B1824&amp;$D1824,'Smelter Look-up'!$J:$J,0),MATCH($B1824&amp;$C1824,'Smelter Look-up'!$J:$J,0)))</f>
        <v>#N/A</v>
      </c>
      <c r="W1824" s="134"/>
      <c r="X1824" s="134">
        <f t="shared" ca="1" si="20"/>
        <v>0</v>
      </c>
      <c r="Y1824" s="134"/>
      <c r="Z1824" s="134"/>
      <c r="AA1824" s="134"/>
      <c r="AB1824" s="162" t="str">
        <f t="shared" si="21"/>
        <v/>
      </c>
      <c r="AC1824" s="134"/>
      <c r="AD1824" s="134"/>
      <c r="AE1824" s="134"/>
      <c r="AF1824" s="134"/>
      <c r="AG1824" s="134"/>
      <c r="AH1824" s="134"/>
    </row>
    <row r="1825" spans="1:34" ht="12" customHeight="1">
      <c r="A1825" s="160"/>
      <c r="B1825" s="155" t="str">
        <f t="array" ref="B1825">IF(LEN(A1825)=0,"",INDEX('Smelter Look-up'!$A:$A,MATCH($A1825,'Smelter Look-up'!$E:$E,0)))</f>
        <v/>
      </c>
      <c r="C1825" s="158" t="str">
        <f t="array" ref="C1825">IF(LEN(A1825)=0,"",INDEX('Smelter Look-up'!$C:$C,MATCH($A1825,'Smelter Look-up'!$E:$E,0)))</f>
        <v/>
      </c>
      <c r="D1825" s="155"/>
      <c r="E1825" s="155" t="str">
        <f ca="1">IF(ISERROR($V1825),"",OFFSET('Smelter Look-up'!$D$4,$V1825-4,0)&amp;"")</f>
        <v/>
      </c>
      <c r="F1825" s="155" t="str">
        <f ca="1">IF(ISERROR($V1825),"",OFFSET('Smelter Look-up'!$E$4,$V1825-4,0))</f>
        <v/>
      </c>
      <c r="G1825" s="155" t="str">
        <f ca="1">IF(C1825=$X$4,IF(ISERROR($V1825),"Enter smelter details","RMI"),IF(ISERROR($V1825),"",OFFSET('Smelter Look-up'!$F$4,$V1825-4,0)))</f>
        <v/>
      </c>
      <c r="H1825" s="156" t="str">
        <f ca="1">IF(ISERROR($V1825),"",OFFSET('Smelter Look-up'!$G$4,$V1825-4,0))</f>
        <v/>
      </c>
      <c r="I1825" s="157" t="str">
        <f ca="1">IF(ISERROR($V1825),"",OFFSET('Smelter Look-up'!$H$4,$V1825-4,0))</f>
        <v/>
      </c>
      <c r="J1825" s="157" t="str">
        <f ca="1">IF(ISERROR($V1825),"",OFFSET('Smelter Look-up'!$I$4,$V1825-4,0))</f>
        <v/>
      </c>
      <c r="K1825" s="158"/>
      <c r="L1825" s="158"/>
      <c r="M1825" s="158"/>
      <c r="N1825" s="158"/>
      <c r="O1825" s="158"/>
      <c r="P1825" s="157"/>
      <c r="Q1825" s="159"/>
      <c r="R1825" s="155" t="str">
        <f ca="1">IF(ISERROR($V1825),"",OFFSET('Smelter Look-up'!$C$4,$V1825-4,0)&amp;"")</f>
        <v/>
      </c>
      <c r="S1825" s="160" t="str">
        <f t="array" aca="1" ref="S1825" ca="1">IF(B1825="","",IF(ISERROR(MATCH($E1825,CL,0)),"Unknown",INDIRECT("'C'!$A$"&amp;MATCH($E1825,CL,0)+1)))</f>
        <v/>
      </c>
      <c r="T1825" s="160" t="str">
        <f t="array" aca="1" ref="T1825" ca="1">IF(B1825="","",IF(ISERROR(MATCH($J1825,SorP!$B$1:$B$6226,0)),"",INDIRECT("'SorP'!$A$"&amp;MATCH($S1825&amp;$J1825,SorP!C:C,0))))</f>
        <v/>
      </c>
      <c r="U1825" s="161"/>
      <c r="V1825" s="151" t="e">
        <f>IF(C1825="",NA(),IF(OR(C1825="Smelter not listed",C1825="Smelter not yet identified"),MATCH($B1825&amp;$D1825,'Smelter Look-up'!$J:$J,0),MATCH($B1825&amp;$C1825,'Smelter Look-up'!$J:$J,0)))</f>
        <v>#N/A</v>
      </c>
      <c r="W1825" s="134"/>
      <c r="X1825" s="134">
        <f t="shared" ca="1" si="20"/>
        <v>0</v>
      </c>
      <c r="Y1825" s="134"/>
      <c r="Z1825" s="134"/>
      <c r="AA1825" s="134"/>
      <c r="AB1825" s="162" t="str">
        <f t="shared" si="21"/>
        <v/>
      </c>
      <c r="AC1825" s="134"/>
      <c r="AD1825" s="134"/>
      <c r="AE1825" s="134"/>
      <c r="AF1825" s="134"/>
      <c r="AG1825" s="134"/>
      <c r="AH1825" s="134"/>
    </row>
    <row r="1826" spans="1:34" ht="12" customHeight="1">
      <c r="A1826" s="160"/>
      <c r="B1826" s="155" t="str">
        <f t="array" ref="B1826">IF(LEN(A1826)=0,"",INDEX('Smelter Look-up'!$A:$A,MATCH($A1826,'Smelter Look-up'!$E:$E,0)))</f>
        <v/>
      </c>
      <c r="C1826" s="158" t="str">
        <f t="array" ref="C1826">IF(LEN(A1826)=0,"",INDEX('Smelter Look-up'!$C:$C,MATCH($A1826,'Smelter Look-up'!$E:$E,0)))</f>
        <v/>
      </c>
      <c r="D1826" s="155"/>
      <c r="E1826" s="155" t="str">
        <f ca="1">IF(ISERROR($V1826),"",OFFSET('Smelter Look-up'!$D$4,$V1826-4,0)&amp;"")</f>
        <v/>
      </c>
      <c r="F1826" s="155" t="str">
        <f ca="1">IF(ISERROR($V1826),"",OFFSET('Smelter Look-up'!$E$4,$V1826-4,0))</f>
        <v/>
      </c>
      <c r="G1826" s="155" t="str">
        <f ca="1">IF(C1826=$X$4,IF(ISERROR($V1826),"Enter smelter details","RMI"),IF(ISERROR($V1826),"",OFFSET('Smelter Look-up'!$F$4,$V1826-4,0)))</f>
        <v/>
      </c>
      <c r="H1826" s="156" t="str">
        <f ca="1">IF(ISERROR($V1826),"",OFFSET('Smelter Look-up'!$G$4,$V1826-4,0))</f>
        <v/>
      </c>
      <c r="I1826" s="157" t="str">
        <f ca="1">IF(ISERROR($V1826),"",OFFSET('Smelter Look-up'!$H$4,$V1826-4,0))</f>
        <v/>
      </c>
      <c r="J1826" s="157" t="str">
        <f ca="1">IF(ISERROR($V1826),"",OFFSET('Smelter Look-up'!$I$4,$V1826-4,0))</f>
        <v/>
      </c>
      <c r="K1826" s="158"/>
      <c r="L1826" s="158"/>
      <c r="M1826" s="158"/>
      <c r="N1826" s="158"/>
      <c r="O1826" s="158"/>
      <c r="P1826" s="157"/>
      <c r="Q1826" s="159"/>
      <c r="R1826" s="155" t="str">
        <f ca="1">IF(ISERROR($V1826),"",OFFSET('Smelter Look-up'!$C$4,$V1826-4,0)&amp;"")</f>
        <v/>
      </c>
      <c r="S1826" s="160" t="str">
        <f t="array" aca="1" ref="S1826" ca="1">IF(B1826="","",IF(ISERROR(MATCH($E1826,CL,0)),"Unknown",INDIRECT("'C'!$A$"&amp;MATCH($E1826,CL,0)+1)))</f>
        <v/>
      </c>
      <c r="T1826" s="160" t="str">
        <f t="array" aca="1" ref="T1826" ca="1">IF(B1826="","",IF(ISERROR(MATCH($J1826,SorP!$B$1:$B$6226,0)),"",INDIRECT("'SorP'!$A$"&amp;MATCH($S1826&amp;$J1826,SorP!C:C,0))))</f>
        <v/>
      </c>
      <c r="U1826" s="161"/>
      <c r="V1826" s="151" t="e">
        <f>IF(C1826="",NA(),IF(OR(C1826="Smelter not listed",C1826="Smelter not yet identified"),MATCH($B1826&amp;$D1826,'Smelter Look-up'!$J:$J,0),MATCH($B1826&amp;$C1826,'Smelter Look-up'!$J:$J,0)))</f>
        <v>#N/A</v>
      </c>
      <c r="W1826" s="134"/>
      <c r="X1826" s="134">
        <f t="shared" ca="1" si="20"/>
        <v>0</v>
      </c>
      <c r="Y1826" s="134"/>
      <c r="Z1826" s="134"/>
      <c r="AA1826" s="134"/>
      <c r="AB1826" s="162" t="str">
        <f t="shared" si="21"/>
        <v/>
      </c>
      <c r="AC1826" s="134"/>
      <c r="AD1826" s="134"/>
      <c r="AE1826" s="134"/>
      <c r="AF1826" s="134"/>
      <c r="AG1826" s="134"/>
      <c r="AH1826" s="134"/>
    </row>
    <row r="1827" spans="1:34" ht="12" customHeight="1">
      <c r="A1827" s="160"/>
      <c r="B1827" s="155" t="str">
        <f t="array" ref="B1827">IF(LEN(A1827)=0,"",INDEX('Smelter Look-up'!$A:$A,MATCH($A1827,'Smelter Look-up'!$E:$E,0)))</f>
        <v/>
      </c>
      <c r="C1827" s="158" t="str">
        <f t="array" ref="C1827">IF(LEN(A1827)=0,"",INDEX('Smelter Look-up'!$C:$C,MATCH($A1827,'Smelter Look-up'!$E:$E,0)))</f>
        <v/>
      </c>
      <c r="D1827" s="155"/>
      <c r="E1827" s="155" t="str">
        <f ca="1">IF(ISERROR($V1827),"",OFFSET('Smelter Look-up'!$D$4,$V1827-4,0)&amp;"")</f>
        <v/>
      </c>
      <c r="F1827" s="155" t="str">
        <f ca="1">IF(ISERROR($V1827),"",OFFSET('Smelter Look-up'!$E$4,$V1827-4,0))</f>
        <v/>
      </c>
      <c r="G1827" s="155" t="str">
        <f ca="1">IF(C1827=$X$4,IF(ISERROR($V1827),"Enter smelter details","RMI"),IF(ISERROR($V1827),"",OFFSET('Smelter Look-up'!$F$4,$V1827-4,0)))</f>
        <v/>
      </c>
      <c r="H1827" s="156" t="str">
        <f ca="1">IF(ISERROR($V1827),"",OFFSET('Smelter Look-up'!$G$4,$V1827-4,0))</f>
        <v/>
      </c>
      <c r="I1827" s="157" t="str">
        <f ca="1">IF(ISERROR($V1827),"",OFFSET('Smelter Look-up'!$H$4,$V1827-4,0))</f>
        <v/>
      </c>
      <c r="J1827" s="157" t="str">
        <f ca="1">IF(ISERROR($V1827),"",OFFSET('Smelter Look-up'!$I$4,$V1827-4,0))</f>
        <v/>
      </c>
      <c r="K1827" s="158"/>
      <c r="L1827" s="158"/>
      <c r="M1827" s="158"/>
      <c r="N1827" s="158"/>
      <c r="O1827" s="158"/>
      <c r="P1827" s="157"/>
      <c r="Q1827" s="159"/>
      <c r="R1827" s="155" t="str">
        <f ca="1">IF(ISERROR($V1827),"",OFFSET('Smelter Look-up'!$C$4,$V1827-4,0)&amp;"")</f>
        <v/>
      </c>
      <c r="S1827" s="160" t="str">
        <f t="array" aca="1" ref="S1827" ca="1">IF(B1827="","",IF(ISERROR(MATCH($E1827,CL,0)),"Unknown",INDIRECT("'C'!$A$"&amp;MATCH($E1827,CL,0)+1)))</f>
        <v/>
      </c>
      <c r="T1827" s="160" t="str">
        <f t="array" aca="1" ref="T1827" ca="1">IF(B1827="","",IF(ISERROR(MATCH($J1827,SorP!$B$1:$B$6226,0)),"",INDIRECT("'SorP'!$A$"&amp;MATCH($S1827&amp;$J1827,SorP!C:C,0))))</f>
        <v/>
      </c>
      <c r="U1827" s="161"/>
      <c r="V1827" s="151" t="e">
        <f>IF(C1827="",NA(),IF(OR(C1827="Smelter not listed",C1827="Smelter not yet identified"),MATCH($B1827&amp;$D1827,'Smelter Look-up'!$J:$J,0),MATCH($B1827&amp;$C1827,'Smelter Look-up'!$J:$J,0)))</f>
        <v>#N/A</v>
      </c>
      <c r="W1827" s="134"/>
      <c r="X1827" s="134">
        <f t="shared" ca="1" si="20"/>
        <v>0</v>
      </c>
      <c r="Y1827" s="134"/>
      <c r="Z1827" s="134"/>
      <c r="AA1827" s="134"/>
      <c r="AB1827" s="162" t="str">
        <f t="shared" si="21"/>
        <v/>
      </c>
      <c r="AC1827" s="134"/>
      <c r="AD1827" s="134"/>
      <c r="AE1827" s="134"/>
      <c r="AF1827" s="134"/>
      <c r="AG1827" s="134"/>
      <c r="AH1827" s="134"/>
    </row>
    <row r="1828" spans="1:34" ht="12" customHeight="1">
      <c r="A1828" s="160"/>
      <c r="B1828" s="155" t="str">
        <f t="array" ref="B1828">IF(LEN(A1828)=0,"",INDEX('Smelter Look-up'!$A:$A,MATCH($A1828,'Smelter Look-up'!$E:$E,0)))</f>
        <v/>
      </c>
      <c r="C1828" s="158" t="str">
        <f t="array" ref="C1828">IF(LEN(A1828)=0,"",INDEX('Smelter Look-up'!$C:$C,MATCH($A1828,'Smelter Look-up'!$E:$E,0)))</f>
        <v/>
      </c>
      <c r="D1828" s="155"/>
      <c r="E1828" s="155" t="str">
        <f ca="1">IF(ISERROR($V1828),"",OFFSET('Smelter Look-up'!$D$4,$V1828-4,0)&amp;"")</f>
        <v/>
      </c>
      <c r="F1828" s="155" t="str">
        <f ca="1">IF(ISERROR($V1828),"",OFFSET('Smelter Look-up'!$E$4,$V1828-4,0))</f>
        <v/>
      </c>
      <c r="G1828" s="155" t="str">
        <f ca="1">IF(C1828=$X$4,IF(ISERROR($V1828),"Enter smelter details","RMI"),IF(ISERROR($V1828),"",OFFSET('Smelter Look-up'!$F$4,$V1828-4,0)))</f>
        <v/>
      </c>
      <c r="H1828" s="156" t="str">
        <f ca="1">IF(ISERROR($V1828),"",OFFSET('Smelter Look-up'!$G$4,$V1828-4,0))</f>
        <v/>
      </c>
      <c r="I1828" s="157" t="str">
        <f ca="1">IF(ISERROR($V1828),"",OFFSET('Smelter Look-up'!$H$4,$V1828-4,0))</f>
        <v/>
      </c>
      <c r="J1828" s="157" t="str">
        <f ca="1">IF(ISERROR($V1828),"",OFFSET('Smelter Look-up'!$I$4,$V1828-4,0))</f>
        <v/>
      </c>
      <c r="K1828" s="158"/>
      <c r="L1828" s="158"/>
      <c r="M1828" s="158"/>
      <c r="N1828" s="158"/>
      <c r="O1828" s="158"/>
      <c r="P1828" s="157"/>
      <c r="Q1828" s="159"/>
      <c r="R1828" s="155" t="str">
        <f ca="1">IF(ISERROR($V1828),"",OFFSET('Smelter Look-up'!$C$4,$V1828-4,0)&amp;"")</f>
        <v/>
      </c>
      <c r="S1828" s="160" t="str">
        <f t="array" aca="1" ref="S1828" ca="1">IF(B1828="","",IF(ISERROR(MATCH($E1828,CL,0)),"Unknown",INDIRECT("'C'!$A$"&amp;MATCH($E1828,CL,0)+1)))</f>
        <v/>
      </c>
      <c r="T1828" s="160" t="str">
        <f t="array" aca="1" ref="T1828" ca="1">IF(B1828="","",IF(ISERROR(MATCH($J1828,SorP!$B$1:$B$6226,0)),"",INDIRECT("'SorP'!$A$"&amp;MATCH($S1828&amp;$J1828,SorP!C:C,0))))</f>
        <v/>
      </c>
      <c r="U1828" s="161"/>
      <c r="V1828" s="151" t="e">
        <f>IF(C1828="",NA(),IF(OR(C1828="Smelter not listed",C1828="Smelter not yet identified"),MATCH($B1828&amp;$D1828,'Smelter Look-up'!$J:$J,0),MATCH($B1828&amp;$C1828,'Smelter Look-up'!$J:$J,0)))</f>
        <v>#N/A</v>
      </c>
      <c r="W1828" s="134"/>
      <c r="X1828" s="134">
        <f t="shared" ca="1" si="20"/>
        <v>0</v>
      </c>
      <c r="Y1828" s="134"/>
      <c r="Z1828" s="134"/>
      <c r="AA1828" s="134"/>
      <c r="AB1828" s="162" t="str">
        <f t="shared" si="21"/>
        <v/>
      </c>
      <c r="AC1828" s="134"/>
      <c r="AD1828" s="134"/>
      <c r="AE1828" s="134"/>
      <c r="AF1828" s="134"/>
      <c r="AG1828" s="134"/>
      <c r="AH1828" s="134"/>
    </row>
    <row r="1829" spans="1:34" ht="12" customHeight="1">
      <c r="A1829" s="160"/>
      <c r="B1829" s="155" t="str">
        <f t="array" ref="B1829">IF(LEN(A1829)=0,"",INDEX('Smelter Look-up'!$A:$A,MATCH($A1829,'Smelter Look-up'!$E:$E,0)))</f>
        <v/>
      </c>
      <c r="C1829" s="158" t="str">
        <f t="array" ref="C1829">IF(LEN(A1829)=0,"",INDEX('Smelter Look-up'!$C:$C,MATCH($A1829,'Smelter Look-up'!$E:$E,0)))</f>
        <v/>
      </c>
      <c r="D1829" s="155"/>
      <c r="E1829" s="155" t="str">
        <f ca="1">IF(ISERROR($V1829),"",OFFSET('Smelter Look-up'!$D$4,$V1829-4,0)&amp;"")</f>
        <v/>
      </c>
      <c r="F1829" s="155" t="str">
        <f ca="1">IF(ISERROR($V1829),"",OFFSET('Smelter Look-up'!$E$4,$V1829-4,0))</f>
        <v/>
      </c>
      <c r="G1829" s="155" t="str">
        <f ca="1">IF(C1829=$X$4,IF(ISERROR($V1829),"Enter smelter details","RMI"),IF(ISERROR($V1829),"",OFFSET('Smelter Look-up'!$F$4,$V1829-4,0)))</f>
        <v/>
      </c>
      <c r="H1829" s="156" t="str">
        <f ca="1">IF(ISERROR($V1829),"",OFFSET('Smelter Look-up'!$G$4,$V1829-4,0))</f>
        <v/>
      </c>
      <c r="I1829" s="157" t="str">
        <f ca="1">IF(ISERROR($V1829),"",OFFSET('Smelter Look-up'!$H$4,$V1829-4,0))</f>
        <v/>
      </c>
      <c r="J1829" s="157" t="str">
        <f ca="1">IF(ISERROR($V1829),"",OFFSET('Smelter Look-up'!$I$4,$V1829-4,0))</f>
        <v/>
      </c>
      <c r="K1829" s="158"/>
      <c r="L1829" s="158"/>
      <c r="M1829" s="158"/>
      <c r="N1829" s="158"/>
      <c r="O1829" s="158"/>
      <c r="P1829" s="157"/>
      <c r="Q1829" s="159"/>
      <c r="R1829" s="155" t="str">
        <f ca="1">IF(ISERROR($V1829),"",OFFSET('Smelter Look-up'!$C$4,$V1829-4,0)&amp;"")</f>
        <v/>
      </c>
      <c r="S1829" s="160" t="str">
        <f t="array" aca="1" ref="S1829" ca="1">IF(B1829="","",IF(ISERROR(MATCH($E1829,CL,0)),"Unknown",INDIRECT("'C'!$A$"&amp;MATCH($E1829,CL,0)+1)))</f>
        <v/>
      </c>
      <c r="T1829" s="160" t="str">
        <f t="array" aca="1" ref="T1829" ca="1">IF(B1829="","",IF(ISERROR(MATCH($J1829,SorP!$B$1:$B$6226,0)),"",INDIRECT("'SorP'!$A$"&amp;MATCH($S1829&amp;$J1829,SorP!C:C,0))))</f>
        <v/>
      </c>
      <c r="U1829" s="161"/>
      <c r="V1829" s="151" t="e">
        <f>IF(C1829="",NA(),IF(OR(C1829="Smelter not listed",C1829="Smelter not yet identified"),MATCH($B1829&amp;$D1829,'Smelter Look-up'!$J:$J,0),MATCH($B1829&amp;$C1829,'Smelter Look-up'!$J:$J,0)))</f>
        <v>#N/A</v>
      </c>
      <c r="W1829" s="134"/>
      <c r="X1829" s="134">
        <f t="shared" ca="1" si="20"/>
        <v>0</v>
      </c>
      <c r="Y1829" s="134"/>
      <c r="Z1829" s="134"/>
      <c r="AA1829" s="134"/>
      <c r="AB1829" s="162" t="str">
        <f t="shared" si="21"/>
        <v/>
      </c>
      <c r="AC1829" s="134"/>
      <c r="AD1829" s="134"/>
      <c r="AE1829" s="134"/>
      <c r="AF1829" s="134"/>
      <c r="AG1829" s="134"/>
      <c r="AH1829" s="134"/>
    </row>
    <row r="1830" spans="1:34" ht="12" customHeight="1">
      <c r="A1830" s="160"/>
      <c r="B1830" s="155" t="str">
        <f t="array" ref="B1830">IF(LEN(A1830)=0,"",INDEX('Smelter Look-up'!$A:$A,MATCH($A1830,'Smelter Look-up'!$E:$E,0)))</f>
        <v/>
      </c>
      <c r="C1830" s="158" t="str">
        <f t="array" ref="C1830">IF(LEN(A1830)=0,"",INDEX('Smelter Look-up'!$C:$C,MATCH($A1830,'Smelter Look-up'!$E:$E,0)))</f>
        <v/>
      </c>
      <c r="D1830" s="155"/>
      <c r="E1830" s="155" t="str">
        <f ca="1">IF(ISERROR($V1830),"",OFFSET('Smelter Look-up'!$D$4,$V1830-4,0)&amp;"")</f>
        <v/>
      </c>
      <c r="F1830" s="155" t="str">
        <f ca="1">IF(ISERROR($V1830),"",OFFSET('Smelter Look-up'!$E$4,$V1830-4,0))</f>
        <v/>
      </c>
      <c r="G1830" s="155" t="str">
        <f ca="1">IF(C1830=$X$4,IF(ISERROR($V1830),"Enter smelter details","RMI"),IF(ISERROR($V1830),"",OFFSET('Smelter Look-up'!$F$4,$V1830-4,0)))</f>
        <v/>
      </c>
      <c r="H1830" s="156" t="str">
        <f ca="1">IF(ISERROR($V1830),"",OFFSET('Smelter Look-up'!$G$4,$V1830-4,0))</f>
        <v/>
      </c>
      <c r="I1830" s="157" t="str">
        <f ca="1">IF(ISERROR($V1830),"",OFFSET('Smelter Look-up'!$H$4,$V1830-4,0))</f>
        <v/>
      </c>
      <c r="J1830" s="157" t="str">
        <f ca="1">IF(ISERROR($V1830),"",OFFSET('Smelter Look-up'!$I$4,$V1830-4,0))</f>
        <v/>
      </c>
      <c r="K1830" s="158"/>
      <c r="L1830" s="158"/>
      <c r="M1830" s="158"/>
      <c r="N1830" s="158"/>
      <c r="O1830" s="158"/>
      <c r="P1830" s="157"/>
      <c r="Q1830" s="159"/>
      <c r="R1830" s="155" t="str">
        <f ca="1">IF(ISERROR($V1830),"",OFFSET('Smelter Look-up'!$C$4,$V1830-4,0)&amp;"")</f>
        <v/>
      </c>
      <c r="S1830" s="160" t="str">
        <f t="array" aca="1" ref="S1830" ca="1">IF(B1830="","",IF(ISERROR(MATCH($E1830,CL,0)),"Unknown",INDIRECT("'C'!$A$"&amp;MATCH($E1830,CL,0)+1)))</f>
        <v/>
      </c>
      <c r="T1830" s="160" t="str">
        <f t="array" aca="1" ref="T1830" ca="1">IF(B1830="","",IF(ISERROR(MATCH($J1830,SorP!$B$1:$B$6226,0)),"",INDIRECT("'SorP'!$A$"&amp;MATCH($S1830&amp;$J1830,SorP!C:C,0))))</f>
        <v/>
      </c>
      <c r="U1830" s="161"/>
      <c r="V1830" s="151" t="e">
        <f>IF(C1830="",NA(),IF(OR(C1830="Smelter not listed",C1830="Smelter not yet identified"),MATCH($B1830&amp;$D1830,'Smelter Look-up'!$J:$J,0),MATCH($B1830&amp;$C1830,'Smelter Look-up'!$J:$J,0)))</f>
        <v>#N/A</v>
      </c>
      <c r="W1830" s="134"/>
      <c r="X1830" s="134">
        <f t="shared" ca="1" si="20"/>
        <v>0</v>
      </c>
      <c r="Y1830" s="134"/>
      <c r="Z1830" s="134"/>
      <c r="AA1830" s="134"/>
      <c r="AB1830" s="162" t="str">
        <f t="shared" si="21"/>
        <v/>
      </c>
      <c r="AC1830" s="134"/>
      <c r="AD1830" s="134"/>
      <c r="AE1830" s="134"/>
      <c r="AF1830" s="134"/>
      <c r="AG1830" s="134"/>
      <c r="AH1830" s="134"/>
    </row>
    <row r="1831" spans="1:34" ht="12" customHeight="1">
      <c r="A1831" s="160"/>
      <c r="B1831" s="155" t="str">
        <f t="array" ref="B1831">IF(LEN(A1831)=0,"",INDEX('Smelter Look-up'!$A:$A,MATCH($A1831,'Smelter Look-up'!$E:$E,0)))</f>
        <v/>
      </c>
      <c r="C1831" s="158" t="str">
        <f t="array" ref="C1831">IF(LEN(A1831)=0,"",INDEX('Smelter Look-up'!$C:$C,MATCH($A1831,'Smelter Look-up'!$E:$E,0)))</f>
        <v/>
      </c>
      <c r="D1831" s="155"/>
      <c r="E1831" s="155" t="str">
        <f ca="1">IF(ISERROR($V1831),"",OFFSET('Smelter Look-up'!$D$4,$V1831-4,0)&amp;"")</f>
        <v/>
      </c>
      <c r="F1831" s="155" t="str">
        <f ca="1">IF(ISERROR($V1831),"",OFFSET('Smelter Look-up'!$E$4,$V1831-4,0))</f>
        <v/>
      </c>
      <c r="G1831" s="155" t="str">
        <f ca="1">IF(C1831=$X$4,IF(ISERROR($V1831),"Enter smelter details","RMI"),IF(ISERROR($V1831),"",OFFSET('Smelter Look-up'!$F$4,$V1831-4,0)))</f>
        <v/>
      </c>
      <c r="H1831" s="156" t="str">
        <f ca="1">IF(ISERROR($V1831),"",OFFSET('Smelter Look-up'!$G$4,$V1831-4,0))</f>
        <v/>
      </c>
      <c r="I1831" s="157" t="str">
        <f ca="1">IF(ISERROR($V1831),"",OFFSET('Smelter Look-up'!$H$4,$V1831-4,0))</f>
        <v/>
      </c>
      <c r="J1831" s="157" t="str">
        <f ca="1">IF(ISERROR($V1831),"",OFFSET('Smelter Look-up'!$I$4,$V1831-4,0))</f>
        <v/>
      </c>
      <c r="K1831" s="158"/>
      <c r="L1831" s="158"/>
      <c r="M1831" s="158"/>
      <c r="N1831" s="158"/>
      <c r="O1831" s="158"/>
      <c r="P1831" s="157"/>
      <c r="Q1831" s="159"/>
      <c r="R1831" s="155" t="str">
        <f ca="1">IF(ISERROR($V1831),"",OFFSET('Smelter Look-up'!$C$4,$V1831-4,0)&amp;"")</f>
        <v/>
      </c>
      <c r="S1831" s="160" t="str">
        <f t="array" aca="1" ref="S1831" ca="1">IF(B1831="","",IF(ISERROR(MATCH($E1831,CL,0)),"Unknown",INDIRECT("'C'!$A$"&amp;MATCH($E1831,CL,0)+1)))</f>
        <v/>
      </c>
      <c r="T1831" s="160" t="str">
        <f t="array" aca="1" ref="T1831" ca="1">IF(B1831="","",IF(ISERROR(MATCH($J1831,SorP!$B$1:$B$6226,0)),"",INDIRECT("'SorP'!$A$"&amp;MATCH($S1831&amp;$J1831,SorP!C:C,0))))</f>
        <v/>
      </c>
      <c r="U1831" s="161"/>
      <c r="V1831" s="151" t="e">
        <f>IF(C1831="",NA(),IF(OR(C1831="Smelter not listed",C1831="Smelter not yet identified"),MATCH($B1831&amp;$D1831,'Smelter Look-up'!$J:$J,0),MATCH($B1831&amp;$C1831,'Smelter Look-up'!$J:$J,0)))</f>
        <v>#N/A</v>
      </c>
      <c r="W1831" s="134"/>
      <c r="X1831" s="134">
        <f t="shared" ca="1" si="20"/>
        <v>0</v>
      </c>
      <c r="Y1831" s="134"/>
      <c r="Z1831" s="134"/>
      <c r="AA1831" s="134"/>
      <c r="AB1831" s="162" t="str">
        <f t="shared" si="21"/>
        <v/>
      </c>
      <c r="AC1831" s="134"/>
      <c r="AD1831" s="134"/>
      <c r="AE1831" s="134"/>
      <c r="AF1831" s="134"/>
      <c r="AG1831" s="134"/>
      <c r="AH1831" s="134"/>
    </row>
    <row r="1832" spans="1:34" ht="12" customHeight="1">
      <c r="A1832" s="160"/>
      <c r="B1832" s="155" t="str">
        <f t="array" ref="B1832">IF(LEN(A1832)=0,"",INDEX('Smelter Look-up'!$A:$A,MATCH($A1832,'Smelter Look-up'!$E:$E,0)))</f>
        <v/>
      </c>
      <c r="C1832" s="158" t="str">
        <f t="array" ref="C1832">IF(LEN(A1832)=0,"",INDEX('Smelter Look-up'!$C:$C,MATCH($A1832,'Smelter Look-up'!$E:$E,0)))</f>
        <v/>
      </c>
      <c r="D1832" s="155"/>
      <c r="E1832" s="155" t="str">
        <f ca="1">IF(ISERROR($V1832),"",OFFSET('Smelter Look-up'!$D$4,$V1832-4,0)&amp;"")</f>
        <v/>
      </c>
      <c r="F1832" s="155" t="str">
        <f ca="1">IF(ISERROR($V1832),"",OFFSET('Smelter Look-up'!$E$4,$V1832-4,0))</f>
        <v/>
      </c>
      <c r="G1832" s="155" t="str">
        <f ca="1">IF(C1832=$X$4,IF(ISERROR($V1832),"Enter smelter details","RMI"),IF(ISERROR($V1832),"",OFFSET('Smelter Look-up'!$F$4,$V1832-4,0)))</f>
        <v/>
      </c>
      <c r="H1832" s="156" t="str">
        <f ca="1">IF(ISERROR($V1832),"",OFFSET('Smelter Look-up'!$G$4,$V1832-4,0))</f>
        <v/>
      </c>
      <c r="I1832" s="157" t="str">
        <f ca="1">IF(ISERROR($V1832),"",OFFSET('Smelter Look-up'!$H$4,$V1832-4,0))</f>
        <v/>
      </c>
      <c r="J1832" s="157" t="str">
        <f ca="1">IF(ISERROR($V1832),"",OFFSET('Smelter Look-up'!$I$4,$V1832-4,0))</f>
        <v/>
      </c>
      <c r="K1832" s="158"/>
      <c r="L1832" s="158"/>
      <c r="M1832" s="158"/>
      <c r="N1832" s="158"/>
      <c r="O1832" s="158"/>
      <c r="P1832" s="157"/>
      <c r="Q1832" s="159"/>
      <c r="R1832" s="155" t="str">
        <f ca="1">IF(ISERROR($V1832),"",OFFSET('Smelter Look-up'!$C$4,$V1832-4,0)&amp;"")</f>
        <v/>
      </c>
      <c r="S1832" s="160" t="str">
        <f t="array" aca="1" ref="S1832" ca="1">IF(B1832="","",IF(ISERROR(MATCH($E1832,CL,0)),"Unknown",INDIRECT("'C'!$A$"&amp;MATCH($E1832,CL,0)+1)))</f>
        <v/>
      </c>
      <c r="T1832" s="160" t="str">
        <f t="array" aca="1" ref="T1832" ca="1">IF(B1832="","",IF(ISERROR(MATCH($J1832,SorP!$B$1:$B$6226,0)),"",INDIRECT("'SorP'!$A$"&amp;MATCH($S1832&amp;$J1832,SorP!C:C,0))))</f>
        <v/>
      </c>
      <c r="U1832" s="161"/>
      <c r="V1832" s="151" t="e">
        <f>IF(C1832="",NA(),IF(OR(C1832="Smelter not listed",C1832="Smelter not yet identified"),MATCH($B1832&amp;$D1832,'Smelter Look-up'!$J:$J,0),MATCH($B1832&amp;$C1832,'Smelter Look-up'!$J:$J,0)))</f>
        <v>#N/A</v>
      </c>
      <c r="W1832" s="134"/>
      <c r="X1832" s="134">
        <f t="shared" ca="1" si="20"/>
        <v>0</v>
      </c>
      <c r="Y1832" s="134"/>
      <c r="Z1832" s="134"/>
      <c r="AA1832" s="134"/>
      <c r="AB1832" s="162" t="str">
        <f t="shared" si="21"/>
        <v/>
      </c>
      <c r="AC1832" s="134"/>
      <c r="AD1832" s="134"/>
      <c r="AE1832" s="134"/>
      <c r="AF1832" s="134"/>
      <c r="AG1832" s="134"/>
      <c r="AH1832" s="134"/>
    </row>
    <row r="1833" spans="1:34" ht="12" customHeight="1">
      <c r="A1833" s="160"/>
      <c r="B1833" s="155" t="str">
        <f t="array" ref="B1833">IF(LEN(A1833)=0,"",INDEX('Smelter Look-up'!$A:$A,MATCH($A1833,'Smelter Look-up'!$E:$E,0)))</f>
        <v/>
      </c>
      <c r="C1833" s="158" t="str">
        <f t="array" ref="C1833">IF(LEN(A1833)=0,"",INDEX('Smelter Look-up'!$C:$C,MATCH($A1833,'Smelter Look-up'!$E:$E,0)))</f>
        <v/>
      </c>
      <c r="D1833" s="155"/>
      <c r="E1833" s="155" t="str">
        <f ca="1">IF(ISERROR($V1833),"",OFFSET('Smelter Look-up'!$D$4,$V1833-4,0)&amp;"")</f>
        <v/>
      </c>
      <c r="F1833" s="155" t="str">
        <f ca="1">IF(ISERROR($V1833),"",OFFSET('Smelter Look-up'!$E$4,$V1833-4,0))</f>
        <v/>
      </c>
      <c r="G1833" s="155" t="str">
        <f ca="1">IF(C1833=$X$4,IF(ISERROR($V1833),"Enter smelter details","RMI"),IF(ISERROR($V1833),"",OFFSET('Smelter Look-up'!$F$4,$V1833-4,0)))</f>
        <v/>
      </c>
      <c r="H1833" s="156" t="str">
        <f ca="1">IF(ISERROR($V1833),"",OFFSET('Smelter Look-up'!$G$4,$V1833-4,0))</f>
        <v/>
      </c>
      <c r="I1833" s="157" t="str">
        <f ca="1">IF(ISERROR($V1833),"",OFFSET('Smelter Look-up'!$H$4,$V1833-4,0))</f>
        <v/>
      </c>
      <c r="J1833" s="157" t="str">
        <f ca="1">IF(ISERROR($V1833),"",OFFSET('Smelter Look-up'!$I$4,$V1833-4,0))</f>
        <v/>
      </c>
      <c r="K1833" s="158"/>
      <c r="L1833" s="158"/>
      <c r="M1833" s="158"/>
      <c r="N1833" s="158"/>
      <c r="O1833" s="158"/>
      <c r="P1833" s="157"/>
      <c r="Q1833" s="159"/>
      <c r="R1833" s="155" t="str">
        <f ca="1">IF(ISERROR($V1833),"",OFFSET('Smelter Look-up'!$C$4,$V1833-4,0)&amp;"")</f>
        <v/>
      </c>
      <c r="S1833" s="160" t="str">
        <f t="array" aca="1" ref="S1833" ca="1">IF(B1833="","",IF(ISERROR(MATCH($E1833,CL,0)),"Unknown",INDIRECT("'C'!$A$"&amp;MATCH($E1833,CL,0)+1)))</f>
        <v/>
      </c>
      <c r="T1833" s="160" t="str">
        <f t="array" aca="1" ref="T1833" ca="1">IF(B1833="","",IF(ISERROR(MATCH($J1833,SorP!$B$1:$B$6226,0)),"",INDIRECT("'SorP'!$A$"&amp;MATCH($S1833&amp;$J1833,SorP!C:C,0))))</f>
        <v/>
      </c>
      <c r="U1833" s="161"/>
      <c r="V1833" s="151" t="e">
        <f>IF(C1833="",NA(),IF(OR(C1833="Smelter not listed",C1833="Smelter not yet identified"),MATCH($B1833&amp;$D1833,'Smelter Look-up'!$J:$J,0),MATCH($B1833&amp;$C1833,'Smelter Look-up'!$J:$J,0)))</f>
        <v>#N/A</v>
      </c>
      <c r="W1833" s="134"/>
      <c r="X1833" s="134">
        <f t="shared" ca="1" si="20"/>
        <v>0</v>
      </c>
      <c r="Y1833" s="134"/>
      <c r="Z1833" s="134"/>
      <c r="AA1833" s="134"/>
      <c r="AB1833" s="162" t="str">
        <f t="shared" si="21"/>
        <v/>
      </c>
      <c r="AC1833" s="134"/>
      <c r="AD1833" s="134"/>
      <c r="AE1833" s="134"/>
      <c r="AF1833" s="134"/>
      <c r="AG1833" s="134"/>
      <c r="AH1833" s="134"/>
    </row>
    <row r="1834" spans="1:34" ht="12" customHeight="1">
      <c r="A1834" s="160"/>
      <c r="B1834" s="155" t="str">
        <f t="array" ref="B1834">IF(LEN(A1834)=0,"",INDEX('Smelter Look-up'!$A:$A,MATCH($A1834,'Smelter Look-up'!$E:$E,0)))</f>
        <v/>
      </c>
      <c r="C1834" s="158" t="str">
        <f t="array" ref="C1834">IF(LEN(A1834)=0,"",INDEX('Smelter Look-up'!$C:$C,MATCH($A1834,'Smelter Look-up'!$E:$E,0)))</f>
        <v/>
      </c>
      <c r="D1834" s="155"/>
      <c r="E1834" s="155" t="str">
        <f ca="1">IF(ISERROR($V1834),"",OFFSET('Smelter Look-up'!$D$4,$V1834-4,0)&amp;"")</f>
        <v/>
      </c>
      <c r="F1834" s="155" t="str">
        <f ca="1">IF(ISERROR($V1834),"",OFFSET('Smelter Look-up'!$E$4,$V1834-4,0))</f>
        <v/>
      </c>
      <c r="G1834" s="155" t="str">
        <f ca="1">IF(C1834=$X$4,IF(ISERROR($V1834),"Enter smelter details","RMI"),IF(ISERROR($V1834),"",OFFSET('Smelter Look-up'!$F$4,$V1834-4,0)))</f>
        <v/>
      </c>
      <c r="H1834" s="156" t="str">
        <f ca="1">IF(ISERROR($V1834),"",OFFSET('Smelter Look-up'!$G$4,$V1834-4,0))</f>
        <v/>
      </c>
      <c r="I1834" s="157" t="str">
        <f ca="1">IF(ISERROR($V1834),"",OFFSET('Smelter Look-up'!$H$4,$V1834-4,0))</f>
        <v/>
      </c>
      <c r="J1834" s="157" t="str">
        <f ca="1">IF(ISERROR($V1834),"",OFFSET('Smelter Look-up'!$I$4,$V1834-4,0))</f>
        <v/>
      </c>
      <c r="K1834" s="158"/>
      <c r="L1834" s="158"/>
      <c r="M1834" s="158"/>
      <c r="N1834" s="158"/>
      <c r="O1834" s="158"/>
      <c r="P1834" s="157"/>
      <c r="Q1834" s="159"/>
      <c r="R1834" s="155" t="str">
        <f ca="1">IF(ISERROR($V1834),"",OFFSET('Smelter Look-up'!$C$4,$V1834-4,0)&amp;"")</f>
        <v/>
      </c>
      <c r="S1834" s="160" t="str">
        <f t="array" aca="1" ref="S1834" ca="1">IF(B1834="","",IF(ISERROR(MATCH($E1834,CL,0)),"Unknown",INDIRECT("'C'!$A$"&amp;MATCH($E1834,CL,0)+1)))</f>
        <v/>
      </c>
      <c r="T1834" s="160" t="str">
        <f t="array" aca="1" ref="T1834" ca="1">IF(B1834="","",IF(ISERROR(MATCH($J1834,SorP!$B$1:$B$6226,0)),"",INDIRECT("'SorP'!$A$"&amp;MATCH($S1834&amp;$J1834,SorP!C:C,0))))</f>
        <v/>
      </c>
      <c r="U1834" s="161"/>
      <c r="V1834" s="151" t="e">
        <f>IF(C1834="",NA(),IF(OR(C1834="Smelter not listed",C1834="Smelter not yet identified"),MATCH($B1834&amp;$D1834,'Smelter Look-up'!$J:$J,0),MATCH($B1834&amp;$C1834,'Smelter Look-up'!$J:$J,0)))</f>
        <v>#N/A</v>
      </c>
      <c r="W1834" s="134"/>
      <c r="X1834" s="134">
        <f t="shared" ca="1" si="20"/>
        <v>0</v>
      </c>
      <c r="Y1834" s="134"/>
      <c r="Z1834" s="134"/>
      <c r="AA1834" s="134"/>
      <c r="AB1834" s="162" t="str">
        <f t="shared" si="21"/>
        <v/>
      </c>
      <c r="AC1834" s="134"/>
      <c r="AD1834" s="134"/>
      <c r="AE1834" s="134"/>
      <c r="AF1834" s="134"/>
      <c r="AG1834" s="134"/>
      <c r="AH1834" s="134"/>
    </row>
    <row r="1835" spans="1:34" ht="12" customHeight="1">
      <c r="A1835" s="160"/>
      <c r="B1835" s="155" t="str">
        <f t="array" ref="B1835">IF(LEN(A1835)=0,"",INDEX('Smelter Look-up'!$A:$A,MATCH($A1835,'Smelter Look-up'!$E:$E,0)))</f>
        <v/>
      </c>
      <c r="C1835" s="158" t="str">
        <f t="array" ref="C1835">IF(LEN(A1835)=0,"",INDEX('Smelter Look-up'!$C:$C,MATCH($A1835,'Smelter Look-up'!$E:$E,0)))</f>
        <v/>
      </c>
      <c r="D1835" s="155"/>
      <c r="E1835" s="155" t="str">
        <f ca="1">IF(ISERROR($V1835),"",OFFSET('Smelter Look-up'!$D$4,$V1835-4,0)&amp;"")</f>
        <v/>
      </c>
      <c r="F1835" s="155" t="str">
        <f ca="1">IF(ISERROR($V1835),"",OFFSET('Smelter Look-up'!$E$4,$V1835-4,0))</f>
        <v/>
      </c>
      <c r="G1835" s="155" t="str">
        <f ca="1">IF(C1835=$X$4,IF(ISERROR($V1835),"Enter smelter details","RMI"),IF(ISERROR($V1835),"",OFFSET('Smelter Look-up'!$F$4,$V1835-4,0)))</f>
        <v/>
      </c>
      <c r="H1835" s="156" t="str">
        <f ca="1">IF(ISERROR($V1835),"",OFFSET('Smelter Look-up'!$G$4,$V1835-4,0))</f>
        <v/>
      </c>
      <c r="I1835" s="157" t="str">
        <f ca="1">IF(ISERROR($V1835),"",OFFSET('Smelter Look-up'!$H$4,$V1835-4,0))</f>
        <v/>
      </c>
      <c r="J1835" s="157" t="str">
        <f ca="1">IF(ISERROR($V1835),"",OFFSET('Smelter Look-up'!$I$4,$V1835-4,0))</f>
        <v/>
      </c>
      <c r="K1835" s="158"/>
      <c r="L1835" s="158"/>
      <c r="M1835" s="158"/>
      <c r="N1835" s="158"/>
      <c r="O1835" s="158"/>
      <c r="P1835" s="157"/>
      <c r="Q1835" s="159"/>
      <c r="R1835" s="155" t="str">
        <f ca="1">IF(ISERROR($V1835),"",OFFSET('Smelter Look-up'!$C$4,$V1835-4,0)&amp;"")</f>
        <v/>
      </c>
      <c r="S1835" s="160" t="str">
        <f t="array" aca="1" ref="S1835" ca="1">IF(B1835="","",IF(ISERROR(MATCH($E1835,CL,0)),"Unknown",INDIRECT("'C'!$A$"&amp;MATCH($E1835,CL,0)+1)))</f>
        <v/>
      </c>
      <c r="T1835" s="160" t="str">
        <f t="array" aca="1" ref="T1835" ca="1">IF(B1835="","",IF(ISERROR(MATCH($J1835,SorP!$B$1:$B$6226,0)),"",INDIRECT("'SorP'!$A$"&amp;MATCH($S1835&amp;$J1835,SorP!C:C,0))))</f>
        <v/>
      </c>
      <c r="U1835" s="161"/>
      <c r="V1835" s="151" t="e">
        <f>IF(C1835="",NA(),IF(OR(C1835="Smelter not listed",C1835="Smelter not yet identified"),MATCH($B1835&amp;$D1835,'Smelter Look-up'!$J:$J,0),MATCH($B1835&amp;$C1835,'Smelter Look-up'!$J:$J,0)))</f>
        <v>#N/A</v>
      </c>
      <c r="W1835" s="134"/>
      <c r="X1835" s="134">
        <f t="shared" ca="1" si="20"/>
        <v>0</v>
      </c>
      <c r="Y1835" s="134"/>
      <c r="Z1835" s="134"/>
      <c r="AA1835" s="134"/>
      <c r="AB1835" s="162" t="str">
        <f t="shared" si="21"/>
        <v/>
      </c>
      <c r="AC1835" s="134"/>
      <c r="AD1835" s="134"/>
      <c r="AE1835" s="134"/>
      <c r="AF1835" s="134"/>
      <c r="AG1835" s="134"/>
      <c r="AH1835" s="134"/>
    </row>
    <row r="1836" spans="1:34" ht="12" customHeight="1">
      <c r="A1836" s="160"/>
      <c r="B1836" s="155" t="str">
        <f t="array" ref="B1836">IF(LEN(A1836)=0,"",INDEX('Smelter Look-up'!$A:$A,MATCH($A1836,'Smelter Look-up'!$E:$E,0)))</f>
        <v/>
      </c>
      <c r="C1836" s="158" t="str">
        <f t="array" ref="C1836">IF(LEN(A1836)=0,"",INDEX('Smelter Look-up'!$C:$C,MATCH($A1836,'Smelter Look-up'!$E:$E,0)))</f>
        <v/>
      </c>
      <c r="D1836" s="155"/>
      <c r="E1836" s="155" t="str">
        <f ca="1">IF(ISERROR($V1836),"",OFFSET('Smelter Look-up'!$D$4,$V1836-4,0)&amp;"")</f>
        <v/>
      </c>
      <c r="F1836" s="155" t="str">
        <f ca="1">IF(ISERROR($V1836),"",OFFSET('Smelter Look-up'!$E$4,$V1836-4,0))</f>
        <v/>
      </c>
      <c r="G1836" s="155" t="str">
        <f ca="1">IF(C1836=$X$4,IF(ISERROR($V1836),"Enter smelter details","RMI"),IF(ISERROR($V1836),"",OFFSET('Smelter Look-up'!$F$4,$V1836-4,0)))</f>
        <v/>
      </c>
      <c r="H1836" s="156" t="str">
        <f ca="1">IF(ISERROR($V1836),"",OFFSET('Smelter Look-up'!$G$4,$V1836-4,0))</f>
        <v/>
      </c>
      <c r="I1836" s="157" t="str">
        <f ca="1">IF(ISERROR($V1836),"",OFFSET('Smelter Look-up'!$H$4,$V1836-4,0))</f>
        <v/>
      </c>
      <c r="J1836" s="157" t="str">
        <f ca="1">IF(ISERROR($V1836),"",OFFSET('Smelter Look-up'!$I$4,$V1836-4,0))</f>
        <v/>
      </c>
      <c r="K1836" s="158"/>
      <c r="L1836" s="158"/>
      <c r="M1836" s="158"/>
      <c r="N1836" s="158"/>
      <c r="O1836" s="158"/>
      <c r="P1836" s="157"/>
      <c r="Q1836" s="159"/>
      <c r="R1836" s="155" t="str">
        <f ca="1">IF(ISERROR($V1836),"",OFFSET('Smelter Look-up'!$C$4,$V1836-4,0)&amp;"")</f>
        <v/>
      </c>
      <c r="S1836" s="160" t="str">
        <f t="array" aca="1" ref="S1836" ca="1">IF(B1836="","",IF(ISERROR(MATCH($E1836,CL,0)),"Unknown",INDIRECT("'C'!$A$"&amp;MATCH($E1836,CL,0)+1)))</f>
        <v/>
      </c>
      <c r="T1836" s="160" t="str">
        <f t="array" aca="1" ref="T1836" ca="1">IF(B1836="","",IF(ISERROR(MATCH($J1836,SorP!$B$1:$B$6226,0)),"",INDIRECT("'SorP'!$A$"&amp;MATCH($S1836&amp;$J1836,SorP!C:C,0))))</f>
        <v/>
      </c>
      <c r="U1836" s="161"/>
      <c r="V1836" s="151" t="e">
        <f>IF(C1836="",NA(),IF(OR(C1836="Smelter not listed",C1836="Smelter not yet identified"),MATCH($B1836&amp;$D1836,'Smelter Look-up'!$J:$J,0),MATCH($B1836&amp;$C1836,'Smelter Look-up'!$J:$J,0)))</f>
        <v>#N/A</v>
      </c>
      <c r="W1836" s="134"/>
      <c r="X1836" s="134">
        <f t="shared" ca="1" si="20"/>
        <v>0</v>
      </c>
      <c r="Y1836" s="134"/>
      <c r="Z1836" s="134"/>
      <c r="AA1836" s="134"/>
      <c r="AB1836" s="162" t="str">
        <f t="shared" si="21"/>
        <v/>
      </c>
      <c r="AC1836" s="134"/>
      <c r="AD1836" s="134"/>
      <c r="AE1836" s="134"/>
      <c r="AF1836" s="134"/>
      <c r="AG1836" s="134"/>
      <c r="AH1836" s="134"/>
    </row>
    <row r="1837" spans="1:34" ht="12" customHeight="1">
      <c r="A1837" s="160"/>
      <c r="B1837" s="155" t="str">
        <f t="array" ref="B1837">IF(LEN(A1837)=0,"",INDEX('Smelter Look-up'!$A:$A,MATCH($A1837,'Smelter Look-up'!$E:$E,0)))</f>
        <v/>
      </c>
      <c r="C1837" s="158" t="str">
        <f t="array" ref="C1837">IF(LEN(A1837)=0,"",INDEX('Smelter Look-up'!$C:$C,MATCH($A1837,'Smelter Look-up'!$E:$E,0)))</f>
        <v/>
      </c>
      <c r="D1837" s="155"/>
      <c r="E1837" s="155" t="str">
        <f ca="1">IF(ISERROR($V1837),"",OFFSET('Smelter Look-up'!$D$4,$V1837-4,0)&amp;"")</f>
        <v/>
      </c>
      <c r="F1837" s="155" t="str">
        <f ca="1">IF(ISERROR($V1837),"",OFFSET('Smelter Look-up'!$E$4,$V1837-4,0))</f>
        <v/>
      </c>
      <c r="G1837" s="155" t="str">
        <f ca="1">IF(C1837=$X$4,IF(ISERROR($V1837),"Enter smelter details","RMI"),IF(ISERROR($V1837),"",OFFSET('Smelter Look-up'!$F$4,$V1837-4,0)))</f>
        <v/>
      </c>
      <c r="H1837" s="156" t="str">
        <f ca="1">IF(ISERROR($V1837),"",OFFSET('Smelter Look-up'!$G$4,$V1837-4,0))</f>
        <v/>
      </c>
      <c r="I1837" s="157" t="str">
        <f ca="1">IF(ISERROR($V1837),"",OFFSET('Smelter Look-up'!$H$4,$V1837-4,0))</f>
        <v/>
      </c>
      <c r="J1837" s="157" t="str">
        <f ca="1">IF(ISERROR($V1837),"",OFFSET('Smelter Look-up'!$I$4,$V1837-4,0))</f>
        <v/>
      </c>
      <c r="K1837" s="158"/>
      <c r="L1837" s="158"/>
      <c r="M1837" s="158"/>
      <c r="N1837" s="158"/>
      <c r="O1837" s="158"/>
      <c r="P1837" s="157"/>
      <c r="Q1837" s="159"/>
      <c r="R1837" s="155" t="str">
        <f ca="1">IF(ISERROR($V1837),"",OFFSET('Smelter Look-up'!$C$4,$V1837-4,0)&amp;"")</f>
        <v/>
      </c>
      <c r="S1837" s="160" t="str">
        <f t="array" aca="1" ref="S1837" ca="1">IF(B1837="","",IF(ISERROR(MATCH($E1837,CL,0)),"Unknown",INDIRECT("'C'!$A$"&amp;MATCH($E1837,CL,0)+1)))</f>
        <v/>
      </c>
      <c r="T1837" s="160" t="str">
        <f t="array" aca="1" ref="T1837" ca="1">IF(B1837="","",IF(ISERROR(MATCH($J1837,SorP!$B$1:$B$6226,0)),"",INDIRECT("'SorP'!$A$"&amp;MATCH($S1837&amp;$J1837,SorP!C:C,0))))</f>
        <v/>
      </c>
      <c r="U1837" s="161"/>
      <c r="V1837" s="151" t="e">
        <f>IF(C1837="",NA(),IF(OR(C1837="Smelter not listed",C1837="Smelter not yet identified"),MATCH($B1837&amp;$D1837,'Smelter Look-up'!$J:$J,0),MATCH($B1837&amp;$C1837,'Smelter Look-up'!$J:$J,0)))</f>
        <v>#N/A</v>
      </c>
      <c r="W1837" s="134"/>
      <c r="X1837" s="134">
        <f t="shared" ca="1" si="20"/>
        <v>0</v>
      </c>
      <c r="Y1837" s="134"/>
      <c r="Z1837" s="134"/>
      <c r="AA1837" s="134"/>
      <c r="AB1837" s="162" t="str">
        <f t="shared" si="21"/>
        <v/>
      </c>
      <c r="AC1837" s="134"/>
      <c r="AD1837" s="134"/>
      <c r="AE1837" s="134"/>
      <c r="AF1837" s="134"/>
      <c r="AG1837" s="134"/>
      <c r="AH1837" s="134"/>
    </row>
    <row r="1838" spans="1:34" ht="12" customHeight="1">
      <c r="A1838" s="160"/>
      <c r="B1838" s="155" t="str">
        <f t="array" ref="B1838">IF(LEN(A1838)=0,"",INDEX('Smelter Look-up'!$A:$A,MATCH($A1838,'Smelter Look-up'!$E:$E,0)))</f>
        <v/>
      </c>
      <c r="C1838" s="158" t="str">
        <f t="array" ref="C1838">IF(LEN(A1838)=0,"",INDEX('Smelter Look-up'!$C:$C,MATCH($A1838,'Smelter Look-up'!$E:$E,0)))</f>
        <v/>
      </c>
      <c r="D1838" s="155"/>
      <c r="E1838" s="155" t="str">
        <f ca="1">IF(ISERROR($V1838),"",OFFSET('Smelter Look-up'!$D$4,$V1838-4,0)&amp;"")</f>
        <v/>
      </c>
      <c r="F1838" s="155" t="str">
        <f ca="1">IF(ISERROR($V1838),"",OFFSET('Smelter Look-up'!$E$4,$V1838-4,0))</f>
        <v/>
      </c>
      <c r="G1838" s="155" t="str">
        <f ca="1">IF(C1838=$X$4,IF(ISERROR($V1838),"Enter smelter details","RMI"),IF(ISERROR($V1838),"",OFFSET('Smelter Look-up'!$F$4,$V1838-4,0)))</f>
        <v/>
      </c>
      <c r="H1838" s="156" t="str">
        <f ca="1">IF(ISERROR($V1838),"",OFFSET('Smelter Look-up'!$G$4,$V1838-4,0))</f>
        <v/>
      </c>
      <c r="I1838" s="157" t="str">
        <f ca="1">IF(ISERROR($V1838),"",OFFSET('Smelter Look-up'!$H$4,$V1838-4,0))</f>
        <v/>
      </c>
      <c r="J1838" s="157" t="str">
        <f ca="1">IF(ISERROR($V1838),"",OFFSET('Smelter Look-up'!$I$4,$V1838-4,0))</f>
        <v/>
      </c>
      <c r="K1838" s="158"/>
      <c r="L1838" s="158"/>
      <c r="M1838" s="158"/>
      <c r="N1838" s="158"/>
      <c r="O1838" s="158"/>
      <c r="P1838" s="157"/>
      <c r="Q1838" s="159"/>
      <c r="R1838" s="155" t="str">
        <f ca="1">IF(ISERROR($V1838),"",OFFSET('Smelter Look-up'!$C$4,$V1838-4,0)&amp;"")</f>
        <v/>
      </c>
      <c r="S1838" s="160" t="str">
        <f t="array" aca="1" ref="S1838" ca="1">IF(B1838="","",IF(ISERROR(MATCH($E1838,CL,0)),"Unknown",INDIRECT("'C'!$A$"&amp;MATCH($E1838,CL,0)+1)))</f>
        <v/>
      </c>
      <c r="T1838" s="160" t="str">
        <f t="array" aca="1" ref="T1838" ca="1">IF(B1838="","",IF(ISERROR(MATCH($J1838,SorP!$B$1:$B$6226,0)),"",INDIRECT("'SorP'!$A$"&amp;MATCH($S1838&amp;$J1838,SorP!C:C,0))))</f>
        <v/>
      </c>
      <c r="U1838" s="161"/>
      <c r="V1838" s="151" t="e">
        <f>IF(C1838="",NA(),IF(OR(C1838="Smelter not listed",C1838="Smelter not yet identified"),MATCH($B1838&amp;$D1838,'Smelter Look-up'!$J:$J,0),MATCH($B1838&amp;$C1838,'Smelter Look-up'!$J:$J,0)))</f>
        <v>#N/A</v>
      </c>
      <c r="W1838" s="134"/>
      <c r="X1838" s="134">
        <f t="shared" ca="1" si="20"/>
        <v>0</v>
      </c>
      <c r="Y1838" s="134"/>
      <c r="Z1838" s="134"/>
      <c r="AA1838" s="134"/>
      <c r="AB1838" s="162" t="str">
        <f t="shared" si="21"/>
        <v/>
      </c>
      <c r="AC1838" s="134"/>
      <c r="AD1838" s="134"/>
      <c r="AE1838" s="134"/>
      <c r="AF1838" s="134"/>
      <c r="AG1838" s="134"/>
      <c r="AH1838" s="134"/>
    </row>
    <row r="1839" spans="1:34" ht="12" customHeight="1">
      <c r="A1839" s="160"/>
      <c r="B1839" s="155" t="str">
        <f t="array" ref="B1839">IF(LEN(A1839)=0,"",INDEX('Smelter Look-up'!$A:$A,MATCH($A1839,'Smelter Look-up'!$E:$E,0)))</f>
        <v/>
      </c>
      <c r="C1839" s="158" t="str">
        <f t="array" ref="C1839">IF(LEN(A1839)=0,"",INDEX('Smelter Look-up'!$C:$C,MATCH($A1839,'Smelter Look-up'!$E:$E,0)))</f>
        <v/>
      </c>
      <c r="D1839" s="155"/>
      <c r="E1839" s="155" t="str">
        <f ca="1">IF(ISERROR($V1839),"",OFFSET('Smelter Look-up'!$D$4,$V1839-4,0)&amp;"")</f>
        <v/>
      </c>
      <c r="F1839" s="155" t="str">
        <f ca="1">IF(ISERROR($V1839),"",OFFSET('Smelter Look-up'!$E$4,$V1839-4,0))</f>
        <v/>
      </c>
      <c r="G1839" s="155" t="str">
        <f ca="1">IF(C1839=$X$4,IF(ISERROR($V1839),"Enter smelter details","RMI"),IF(ISERROR($V1839),"",OFFSET('Smelter Look-up'!$F$4,$V1839-4,0)))</f>
        <v/>
      </c>
      <c r="H1839" s="156" t="str">
        <f ca="1">IF(ISERROR($V1839),"",OFFSET('Smelter Look-up'!$G$4,$V1839-4,0))</f>
        <v/>
      </c>
      <c r="I1839" s="157" t="str">
        <f ca="1">IF(ISERROR($V1839),"",OFFSET('Smelter Look-up'!$H$4,$V1839-4,0))</f>
        <v/>
      </c>
      <c r="J1839" s="157" t="str">
        <f ca="1">IF(ISERROR($V1839),"",OFFSET('Smelter Look-up'!$I$4,$V1839-4,0))</f>
        <v/>
      </c>
      <c r="K1839" s="158"/>
      <c r="L1839" s="158"/>
      <c r="M1839" s="158"/>
      <c r="N1839" s="158"/>
      <c r="O1839" s="158"/>
      <c r="P1839" s="157"/>
      <c r="Q1839" s="159"/>
      <c r="R1839" s="155" t="str">
        <f ca="1">IF(ISERROR($V1839),"",OFFSET('Smelter Look-up'!$C$4,$V1839-4,0)&amp;"")</f>
        <v/>
      </c>
      <c r="S1839" s="160" t="str">
        <f t="array" aca="1" ref="S1839" ca="1">IF(B1839="","",IF(ISERROR(MATCH($E1839,CL,0)),"Unknown",INDIRECT("'C'!$A$"&amp;MATCH($E1839,CL,0)+1)))</f>
        <v/>
      </c>
      <c r="T1839" s="160" t="str">
        <f t="array" aca="1" ref="T1839" ca="1">IF(B1839="","",IF(ISERROR(MATCH($J1839,SorP!$B$1:$B$6226,0)),"",INDIRECT("'SorP'!$A$"&amp;MATCH($S1839&amp;$J1839,SorP!C:C,0))))</f>
        <v/>
      </c>
      <c r="U1839" s="161"/>
      <c r="V1839" s="151" t="e">
        <f>IF(C1839="",NA(),IF(OR(C1839="Smelter not listed",C1839="Smelter not yet identified"),MATCH($B1839&amp;$D1839,'Smelter Look-up'!$J:$J,0),MATCH($B1839&amp;$C1839,'Smelter Look-up'!$J:$J,0)))</f>
        <v>#N/A</v>
      </c>
      <c r="W1839" s="134"/>
      <c r="X1839" s="134">
        <f t="shared" ca="1" si="20"/>
        <v>0</v>
      </c>
      <c r="Y1839" s="134"/>
      <c r="Z1839" s="134"/>
      <c r="AA1839" s="134"/>
      <c r="AB1839" s="162" t="str">
        <f t="shared" si="21"/>
        <v/>
      </c>
      <c r="AC1839" s="134"/>
      <c r="AD1839" s="134"/>
      <c r="AE1839" s="134"/>
      <c r="AF1839" s="134"/>
      <c r="AG1839" s="134"/>
      <c r="AH1839" s="134"/>
    </row>
    <row r="1840" spans="1:34" ht="12" customHeight="1">
      <c r="A1840" s="160"/>
      <c r="B1840" s="155" t="str">
        <f t="array" ref="B1840">IF(LEN(A1840)=0,"",INDEX('Smelter Look-up'!$A:$A,MATCH($A1840,'Smelter Look-up'!$E:$E,0)))</f>
        <v/>
      </c>
      <c r="C1840" s="158" t="str">
        <f t="array" ref="C1840">IF(LEN(A1840)=0,"",INDEX('Smelter Look-up'!$C:$C,MATCH($A1840,'Smelter Look-up'!$E:$E,0)))</f>
        <v/>
      </c>
      <c r="D1840" s="155"/>
      <c r="E1840" s="155" t="str">
        <f ca="1">IF(ISERROR($V1840),"",OFFSET('Smelter Look-up'!$D$4,$V1840-4,0)&amp;"")</f>
        <v/>
      </c>
      <c r="F1840" s="155" t="str">
        <f ca="1">IF(ISERROR($V1840),"",OFFSET('Smelter Look-up'!$E$4,$V1840-4,0))</f>
        <v/>
      </c>
      <c r="G1840" s="155" t="str">
        <f ca="1">IF(C1840=$X$4,IF(ISERROR($V1840),"Enter smelter details","RMI"),IF(ISERROR($V1840),"",OFFSET('Smelter Look-up'!$F$4,$V1840-4,0)))</f>
        <v/>
      </c>
      <c r="H1840" s="156" t="str">
        <f ca="1">IF(ISERROR($V1840),"",OFFSET('Smelter Look-up'!$G$4,$V1840-4,0))</f>
        <v/>
      </c>
      <c r="I1840" s="157" t="str">
        <f ca="1">IF(ISERROR($V1840),"",OFFSET('Smelter Look-up'!$H$4,$V1840-4,0))</f>
        <v/>
      </c>
      <c r="J1840" s="157" t="str">
        <f ca="1">IF(ISERROR($V1840),"",OFFSET('Smelter Look-up'!$I$4,$V1840-4,0))</f>
        <v/>
      </c>
      <c r="K1840" s="158"/>
      <c r="L1840" s="158"/>
      <c r="M1840" s="158"/>
      <c r="N1840" s="158"/>
      <c r="O1840" s="158"/>
      <c r="P1840" s="157"/>
      <c r="Q1840" s="159"/>
      <c r="R1840" s="155" t="str">
        <f ca="1">IF(ISERROR($V1840),"",OFFSET('Smelter Look-up'!$C$4,$V1840-4,0)&amp;"")</f>
        <v/>
      </c>
      <c r="S1840" s="160" t="str">
        <f t="array" aca="1" ref="S1840" ca="1">IF(B1840="","",IF(ISERROR(MATCH($E1840,CL,0)),"Unknown",INDIRECT("'C'!$A$"&amp;MATCH($E1840,CL,0)+1)))</f>
        <v/>
      </c>
      <c r="T1840" s="160" t="str">
        <f t="array" aca="1" ref="T1840" ca="1">IF(B1840="","",IF(ISERROR(MATCH($J1840,SorP!$B$1:$B$6226,0)),"",INDIRECT("'SorP'!$A$"&amp;MATCH($S1840&amp;$J1840,SorP!C:C,0))))</f>
        <v/>
      </c>
      <c r="U1840" s="161"/>
      <c r="V1840" s="151" t="e">
        <f>IF(C1840="",NA(),IF(OR(C1840="Smelter not listed",C1840="Smelter not yet identified"),MATCH($B1840&amp;$D1840,'Smelter Look-up'!$J:$J,0),MATCH($B1840&amp;$C1840,'Smelter Look-up'!$J:$J,0)))</f>
        <v>#N/A</v>
      </c>
      <c r="W1840" s="134"/>
      <c r="X1840" s="134">
        <f t="shared" ca="1" si="20"/>
        <v>0</v>
      </c>
      <c r="Y1840" s="134"/>
      <c r="Z1840" s="134"/>
      <c r="AA1840" s="134"/>
      <c r="AB1840" s="162" t="str">
        <f t="shared" si="21"/>
        <v/>
      </c>
      <c r="AC1840" s="134"/>
      <c r="AD1840" s="134"/>
      <c r="AE1840" s="134"/>
      <c r="AF1840" s="134"/>
      <c r="AG1840" s="134"/>
      <c r="AH1840" s="134"/>
    </row>
    <row r="1841" spans="1:34" ht="12" customHeight="1">
      <c r="A1841" s="160"/>
      <c r="B1841" s="155" t="str">
        <f t="array" ref="B1841">IF(LEN(A1841)=0,"",INDEX('Smelter Look-up'!$A:$A,MATCH($A1841,'Smelter Look-up'!$E:$E,0)))</f>
        <v/>
      </c>
      <c r="C1841" s="158" t="str">
        <f t="array" ref="C1841">IF(LEN(A1841)=0,"",INDEX('Smelter Look-up'!$C:$C,MATCH($A1841,'Smelter Look-up'!$E:$E,0)))</f>
        <v/>
      </c>
      <c r="D1841" s="155"/>
      <c r="E1841" s="155" t="str">
        <f ca="1">IF(ISERROR($V1841),"",OFFSET('Smelter Look-up'!$D$4,$V1841-4,0)&amp;"")</f>
        <v/>
      </c>
      <c r="F1841" s="155" t="str">
        <f ca="1">IF(ISERROR($V1841),"",OFFSET('Smelter Look-up'!$E$4,$V1841-4,0))</f>
        <v/>
      </c>
      <c r="G1841" s="155" t="str">
        <f ca="1">IF(C1841=$X$4,IF(ISERROR($V1841),"Enter smelter details","RMI"),IF(ISERROR($V1841),"",OFFSET('Smelter Look-up'!$F$4,$V1841-4,0)))</f>
        <v/>
      </c>
      <c r="H1841" s="156" t="str">
        <f ca="1">IF(ISERROR($V1841),"",OFFSET('Smelter Look-up'!$G$4,$V1841-4,0))</f>
        <v/>
      </c>
      <c r="I1841" s="157" t="str">
        <f ca="1">IF(ISERROR($V1841),"",OFFSET('Smelter Look-up'!$H$4,$V1841-4,0))</f>
        <v/>
      </c>
      <c r="J1841" s="157" t="str">
        <f ca="1">IF(ISERROR($V1841),"",OFFSET('Smelter Look-up'!$I$4,$V1841-4,0))</f>
        <v/>
      </c>
      <c r="K1841" s="158"/>
      <c r="L1841" s="158"/>
      <c r="M1841" s="158"/>
      <c r="N1841" s="158"/>
      <c r="O1841" s="158"/>
      <c r="P1841" s="157"/>
      <c r="Q1841" s="159"/>
      <c r="R1841" s="155" t="str">
        <f ca="1">IF(ISERROR($V1841),"",OFFSET('Smelter Look-up'!$C$4,$V1841-4,0)&amp;"")</f>
        <v/>
      </c>
      <c r="S1841" s="160" t="str">
        <f t="array" aca="1" ref="S1841" ca="1">IF(B1841="","",IF(ISERROR(MATCH($E1841,CL,0)),"Unknown",INDIRECT("'C'!$A$"&amp;MATCH($E1841,CL,0)+1)))</f>
        <v/>
      </c>
      <c r="T1841" s="160" t="str">
        <f t="array" aca="1" ref="T1841" ca="1">IF(B1841="","",IF(ISERROR(MATCH($J1841,SorP!$B$1:$B$6226,0)),"",INDIRECT("'SorP'!$A$"&amp;MATCH($S1841&amp;$J1841,SorP!C:C,0))))</f>
        <v/>
      </c>
      <c r="U1841" s="161"/>
      <c r="V1841" s="151" t="e">
        <f>IF(C1841="",NA(),IF(OR(C1841="Smelter not listed",C1841="Smelter not yet identified"),MATCH($B1841&amp;$D1841,'Smelter Look-up'!$J:$J,0),MATCH($B1841&amp;$C1841,'Smelter Look-up'!$J:$J,0)))</f>
        <v>#N/A</v>
      </c>
      <c r="W1841" s="134"/>
      <c r="X1841" s="134">
        <f t="shared" ca="1" si="20"/>
        <v>0</v>
      </c>
      <c r="Y1841" s="134"/>
      <c r="Z1841" s="134"/>
      <c r="AA1841" s="134"/>
      <c r="AB1841" s="162" t="str">
        <f t="shared" si="21"/>
        <v/>
      </c>
      <c r="AC1841" s="134"/>
      <c r="AD1841" s="134"/>
      <c r="AE1841" s="134"/>
      <c r="AF1841" s="134"/>
      <c r="AG1841" s="134"/>
      <c r="AH1841" s="134"/>
    </row>
    <row r="1842" spans="1:34" ht="12" customHeight="1">
      <c r="A1842" s="160"/>
      <c r="B1842" s="155" t="str">
        <f t="array" ref="B1842">IF(LEN(A1842)=0,"",INDEX('Smelter Look-up'!$A:$A,MATCH($A1842,'Smelter Look-up'!$E:$E,0)))</f>
        <v/>
      </c>
      <c r="C1842" s="158" t="str">
        <f t="array" ref="C1842">IF(LEN(A1842)=0,"",INDEX('Smelter Look-up'!$C:$C,MATCH($A1842,'Smelter Look-up'!$E:$E,0)))</f>
        <v/>
      </c>
      <c r="D1842" s="155"/>
      <c r="E1842" s="155" t="str">
        <f ca="1">IF(ISERROR($V1842),"",OFFSET('Smelter Look-up'!$D$4,$V1842-4,0)&amp;"")</f>
        <v/>
      </c>
      <c r="F1842" s="155" t="str">
        <f ca="1">IF(ISERROR($V1842),"",OFFSET('Smelter Look-up'!$E$4,$V1842-4,0))</f>
        <v/>
      </c>
      <c r="G1842" s="155" t="str">
        <f ca="1">IF(C1842=$X$4,IF(ISERROR($V1842),"Enter smelter details","RMI"),IF(ISERROR($V1842),"",OFFSET('Smelter Look-up'!$F$4,$V1842-4,0)))</f>
        <v/>
      </c>
      <c r="H1842" s="156" t="str">
        <f ca="1">IF(ISERROR($V1842),"",OFFSET('Smelter Look-up'!$G$4,$V1842-4,0))</f>
        <v/>
      </c>
      <c r="I1842" s="157" t="str">
        <f ca="1">IF(ISERROR($V1842),"",OFFSET('Smelter Look-up'!$H$4,$V1842-4,0))</f>
        <v/>
      </c>
      <c r="J1842" s="157" t="str">
        <f ca="1">IF(ISERROR($V1842),"",OFFSET('Smelter Look-up'!$I$4,$V1842-4,0))</f>
        <v/>
      </c>
      <c r="K1842" s="158"/>
      <c r="L1842" s="158"/>
      <c r="M1842" s="158"/>
      <c r="N1842" s="158"/>
      <c r="O1842" s="158"/>
      <c r="P1842" s="157"/>
      <c r="Q1842" s="159"/>
      <c r="R1842" s="155" t="str">
        <f ca="1">IF(ISERROR($V1842),"",OFFSET('Smelter Look-up'!$C$4,$V1842-4,0)&amp;"")</f>
        <v/>
      </c>
      <c r="S1842" s="160" t="str">
        <f t="array" aca="1" ref="S1842" ca="1">IF(B1842="","",IF(ISERROR(MATCH($E1842,CL,0)),"Unknown",INDIRECT("'C'!$A$"&amp;MATCH($E1842,CL,0)+1)))</f>
        <v/>
      </c>
      <c r="T1842" s="160" t="str">
        <f t="array" aca="1" ref="T1842" ca="1">IF(B1842="","",IF(ISERROR(MATCH($J1842,SorP!$B$1:$B$6226,0)),"",INDIRECT("'SorP'!$A$"&amp;MATCH($S1842&amp;$J1842,SorP!C:C,0))))</f>
        <v/>
      </c>
      <c r="U1842" s="161"/>
      <c r="V1842" s="151" t="e">
        <f>IF(C1842="",NA(),IF(OR(C1842="Smelter not listed",C1842="Smelter not yet identified"),MATCH($B1842&amp;$D1842,'Smelter Look-up'!$J:$J,0),MATCH($B1842&amp;$C1842,'Smelter Look-up'!$J:$J,0)))</f>
        <v>#N/A</v>
      </c>
      <c r="W1842" s="134"/>
      <c r="X1842" s="134">
        <f t="shared" ca="1" si="20"/>
        <v>0</v>
      </c>
      <c r="Y1842" s="134"/>
      <c r="Z1842" s="134"/>
      <c r="AA1842" s="134"/>
      <c r="AB1842" s="162" t="str">
        <f t="shared" si="21"/>
        <v/>
      </c>
      <c r="AC1842" s="134"/>
      <c r="AD1842" s="134"/>
      <c r="AE1842" s="134"/>
      <c r="AF1842" s="134"/>
      <c r="AG1842" s="134"/>
      <c r="AH1842" s="134"/>
    </row>
    <row r="1843" spans="1:34" ht="12" customHeight="1">
      <c r="A1843" s="160"/>
      <c r="B1843" s="155" t="str">
        <f t="array" ref="B1843">IF(LEN(A1843)=0,"",INDEX('Smelter Look-up'!$A:$A,MATCH($A1843,'Smelter Look-up'!$E:$E,0)))</f>
        <v/>
      </c>
      <c r="C1843" s="158" t="str">
        <f t="array" ref="C1843">IF(LEN(A1843)=0,"",INDEX('Smelter Look-up'!$C:$C,MATCH($A1843,'Smelter Look-up'!$E:$E,0)))</f>
        <v/>
      </c>
      <c r="D1843" s="155"/>
      <c r="E1843" s="155" t="str">
        <f ca="1">IF(ISERROR($V1843),"",OFFSET('Smelter Look-up'!$D$4,$V1843-4,0)&amp;"")</f>
        <v/>
      </c>
      <c r="F1843" s="155" t="str">
        <f ca="1">IF(ISERROR($V1843),"",OFFSET('Smelter Look-up'!$E$4,$V1843-4,0))</f>
        <v/>
      </c>
      <c r="G1843" s="155" t="str">
        <f ca="1">IF(C1843=$X$4,IF(ISERROR($V1843),"Enter smelter details","RMI"),IF(ISERROR($V1843),"",OFFSET('Smelter Look-up'!$F$4,$V1843-4,0)))</f>
        <v/>
      </c>
      <c r="H1843" s="156" t="str">
        <f ca="1">IF(ISERROR($V1843),"",OFFSET('Smelter Look-up'!$G$4,$V1843-4,0))</f>
        <v/>
      </c>
      <c r="I1843" s="157" t="str">
        <f ca="1">IF(ISERROR($V1843),"",OFFSET('Smelter Look-up'!$H$4,$V1843-4,0))</f>
        <v/>
      </c>
      <c r="J1843" s="157" t="str">
        <f ca="1">IF(ISERROR($V1843),"",OFFSET('Smelter Look-up'!$I$4,$V1843-4,0))</f>
        <v/>
      </c>
      <c r="K1843" s="158"/>
      <c r="L1843" s="158"/>
      <c r="M1843" s="158"/>
      <c r="N1843" s="158"/>
      <c r="O1843" s="158"/>
      <c r="P1843" s="157"/>
      <c r="Q1843" s="159"/>
      <c r="R1843" s="155" t="str">
        <f ca="1">IF(ISERROR($V1843),"",OFFSET('Smelter Look-up'!$C$4,$V1843-4,0)&amp;"")</f>
        <v/>
      </c>
      <c r="S1843" s="160" t="str">
        <f t="array" aca="1" ref="S1843" ca="1">IF(B1843="","",IF(ISERROR(MATCH($E1843,CL,0)),"Unknown",INDIRECT("'C'!$A$"&amp;MATCH($E1843,CL,0)+1)))</f>
        <v/>
      </c>
      <c r="T1843" s="160" t="str">
        <f t="array" aca="1" ref="T1843" ca="1">IF(B1843="","",IF(ISERROR(MATCH($J1843,SorP!$B$1:$B$6226,0)),"",INDIRECT("'SorP'!$A$"&amp;MATCH($S1843&amp;$J1843,SorP!C:C,0))))</f>
        <v/>
      </c>
      <c r="U1843" s="161"/>
      <c r="V1843" s="151" t="e">
        <f>IF(C1843="",NA(),IF(OR(C1843="Smelter not listed",C1843="Smelter not yet identified"),MATCH($B1843&amp;$D1843,'Smelter Look-up'!$J:$J,0),MATCH($B1843&amp;$C1843,'Smelter Look-up'!$J:$J,0)))</f>
        <v>#N/A</v>
      </c>
      <c r="W1843" s="134"/>
      <c r="X1843" s="134">
        <f t="shared" ca="1" si="20"/>
        <v>0</v>
      </c>
      <c r="Y1843" s="134"/>
      <c r="Z1843" s="134"/>
      <c r="AA1843" s="134"/>
      <c r="AB1843" s="162" t="str">
        <f t="shared" si="21"/>
        <v/>
      </c>
      <c r="AC1843" s="134"/>
      <c r="AD1843" s="134"/>
      <c r="AE1843" s="134"/>
      <c r="AF1843" s="134"/>
      <c r="AG1843" s="134"/>
      <c r="AH1843" s="134"/>
    </row>
    <row r="1844" spans="1:34" ht="12" customHeight="1">
      <c r="A1844" s="160"/>
      <c r="B1844" s="155" t="str">
        <f t="array" ref="B1844">IF(LEN(A1844)=0,"",INDEX('Smelter Look-up'!$A:$A,MATCH($A1844,'Smelter Look-up'!$E:$E,0)))</f>
        <v/>
      </c>
      <c r="C1844" s="158" t="str">
        <f t="array" ref="C1844">IF(LEN(A1844)=0,"",INDEX('Smelter Look-up'!$C:$C,MATCH($A1844,'Smelter Look-up'!$E:$E,0)))</f>
        <v/>
      </c>
      <c r="D1844" s="155"/>
      <c r="E1844" s="155" t="str">
        <f ca="1">IF(ISERROR($V1844),"",OFFSET('Smelter Look-up'!$D$4,$V1844-4,0)&amp;"")</f>
        <v/>
      </c>
      <c r="F1844" s="155" t="str">
        <f ca="1">IF(ISERROR($V1844),"",OFFSET('Smelter Look-up'!$E$4,$V1844-4,0))</f>
        <v/>
      </c>
      <c r="G1844" s="155" t="str">
        <f ca="1">IF(C1844=$X$4,IF(ISERROR($V1844),"Enter smelter details","RMI"),IF(ISERROR($V1844),"",OFFSET('Smelter Look-up'!$F$4,$V1844-4,0)))</f>
        <v/>
      </c>
      <c r="H1844" s="156" t="str">
        <f ca="1">IF(ISERROR($V1844),"",OFFSET('Smelter Look-up'!$G$4,$V1844-4,0))</f>
        <v/>
      </c>
      <c r="I1844" s="157" t="str">
        <f ca="1">IF(ISERROR($V1844),"",OFFSET('Smelter Look-up'!$H$4,$V1844-4,0))</f>
        <v/>
      </c>
      <c r="J1844" s="157" t="str">
        <f ca="1">IF(ISERROR($V1844),"",OFFSET('Smelter Look-up'!$I$4,$V1844-4,0))</f>
        <v/>
      </c>
      <c r="K1844" s="158"/>
      <c r="L1844" s="158"/>
      <c r="M1844" s="158"/>
      <c r="N1844" s="158"/>
      <c r="O1844" s="158"/>
      <c r="P1844" s="157"/>
      <c r="Q1844" s="159"/>
      <c r="R1844" s="155" t="str">
        <f ca="1">IF(ISERROR($V1844),"",OFFSET('Smelter Look-up'!$C$4,$V1844-4,0)&amp;"")</f>
        <v/>
      </c>
      <c r="S1844" s="160" t="str">
        <f t="array" aca="1" ref="S1844" ca="1">IF(B1844="","",IF(ISERROR(MATCH($E1844,CL,0)),"Unknown",INDIRECT("'C'!$A$"&amp;MATCH($E1844,CL,0)+1)))</f>
        <v/>
      </c>
      <c r="T1844" s="160" t="str">
        <f t="array" aca="1" ref="T1844" ca="1">IF(B1844="","",IF(ISERROR(MATCH($J1844,SorP!$B$1:$B$6226,0)),"",INDIRECT("'SorP'!$A$"&amp;MATCH($S1844&amp;$J1844,SorP!C:C,0))))</f>
        <v/>
      </c>
      <c r="U1844" s="161"/>
      <c r="V1844" s="151" t="e">
        <f>IF(C1844="",NA(),IF(OR(C1844="Smelter not listed",C1844="Smelter not yet identified"),MATCH($B1844&amp;$D1844,'Smelter Look-up'!$J:$J,0),MATCH($B1844&amp;$C1844,'Smelter Look-up'!$J:$J,0)))</f>
        <v>#N/A</v>
      </c>
      <c r="W1844" s="134"/>
      <c r="X1844" s="134">
        <f t="shared" ca="1" si="20"/>
        <v>0</v>
      </c>
      <c r="Y1844" s="134"/>
      <c r="Z1844" s="134"/>
      <c r="AA1844" s="134"/>
      <c r="AB1844" s="162" t="str">
        <f t="shared" si="21"/>
        <v/>
      </c>
      <c r="AC1844" s="134"/>
      <c r="AD1844" s="134"/>
      <c r="AE1844" s="134"/>
      <c r="AF1844" s="134"/>
      <c r="AG1844" s="134"/>
      <c r="AH1844" s="134"/>
    </row>
    <row r="1845" spans="1:34" ht="12" customHeight="1">
      <c r="A1845" s="160"/>
      <c r="B1845" s="155" t="str">
        <f t="array" ref="B1845">IF(LEN(A1845)=0,"",INDEX('Smelter Look-up'!$A:$A,MATCH($A1845,'Smelter Look-up'!$E:$E,0)))</f>
        <v/>
      </c>
      <c r="C1845" s="158" t="str">
        <f t="array" ref="C1845">IF(LEN(A1845)=0,"",INDEX('Smelter Look-up'!$C:$C,MATCH($A1845,'Smelter Look-up'!$E:$E,0)))</f>
        <v/>
      </c>
      <c r="D1845" s="155"/>
      <c r="E1845" s="155" t="str">
        <f ca="1">IF(ISERROR($V1845),"",OFFSET('Smelter Look-up'!$D$4,$V1845-4,0)&amp;"")</f>
        <v/>
      </c>
      <c r="F1845" s="155" t="str">
        <f ca="1">IF(ISERROR($V1845),"",OFFSET('Smelter Look-up'!$E$4,$V1845-4,0))</f>
        <v/>
      </c>
      <c r="G1845" s="155" t="str">
        <f ca="1">IF(C1845=$X$4,IF(ISERROR($V1845),"Enter smelter details","RMI"),IF(ISERROR($V1845),"",OFFSET('Smelter Look-up'!$F$4,$V1845-4,0)))</f>
        <v/>
      </c>
      <c r="H1845" s="156" t="str">
        <f ca="1">IF(ISERROR($V1845),"",OFFSET('Smelter Look-up'!$G$4,$V1845-4,0))</f>
        <v/>
      </c>
      <c r="I1845" s="157" t="str">
        <f ca="1">IF(ISERROR($V1845),"",OFFSET('Smelter Look-up'!$H$4,$V1845-4,0))</f>
        <v/>
      </c>
      <c r="J1845" s="157" t="str">
        <f ca="1">IF(ISERROR($V1845),"",OFFSET('Smelter Look-up'!$I$4,$V1845-4,0))</f>
        <v/>
      </c>
      <c r="K1845" s="158"/>
      <c r="L1845" s="158"/>
      <c r="M1845" s="158"/>
      <c r="N1845" s="158"/>
      <c r="O1845" s="158"/>
      <c r="P1845" s="157"/>
      <c r="Q1845" s="159"/>
      <c r="R1845" s="155" t="str">
        <f ca="1">IF(ISERROR($V1845),"",OFFSET('Smelter Look-up'!$C$4,$V1845-4,0)&amp;"")</f>
        <v/>
      </c>
      <c r="S1845" s="160" t="str">
        <f t="array" aca="1" ref="S1845" ca="1">IF(B1845="","",IF(ISERROR(MATCH($E1845,CL,0)),"Unknown",INDIRECT("'C'!$A$"&amp;MATCH($E1845,CL,0)+1)))</f>
        <v/>
      </c>
      <c r="T1845" s="160" t="str">
        <f t="array" aca="1" ref="T1845" ca="1">IF(B1845="","",IF(ISERROR(MATCH($J1845,SorP!$B$1:$B$6226,0)),"",INDIRECT("'SorP'!$A$"&amp;MATCH($S1845&amp;$J1845,SorP!C:C,0))))</f>
        <v/>
      </c>
      <c r="U1845" s="161"/>
      <c r="V1845" s="151" t="e">
        <f>IF(C1845="",NA(),IF(OR(C1845="Smelter not listed",C1845="Smelter not yet identified"),MATCH($B1845&amp;$D1845,'Smelter Look-up'!$J:$J,0),MATCH($B1845&amp;$C1845,'Smelter Look-up'!$J:$J,0)))</f>
        <v>#N/A</v>
      </c>
      <c r="W1845" s="134"/>
      <c r="X1845" s="134">
        <f t="shared" ca="1" si="20"/>
        <v>0</v>
      </c>
      <c r="Y1845" s="134"/>
      <c r="Z1845" s="134"/>
      <c r="AA1845" s="134"/>
      <c r="AB1845" s="162" t="str">
        <f t="shared" si="21"/>
        <v/>
      </c>
      <c r="AC1845" s="134"/>
      <c r="AD1845" s="134"/>
      <c r="AE1845" s="134"/>
      <c r="AF1845" s="134"/>
      <c r="AG1845" s="134"/>
      <c r="AH1845" s="134"/>
    </row>
    <row r="1846" spans="1:34" ht="12" customHeight="1">
      <c r="A1846" s="160"/>
      <c r="B1846" s="155" t="str">
        <f t="array" ref="B1846">IF(LEN(A1846)=0,"",INDEX('Smelter Look-up'!$A:$A,MATCH($A1846,'Smelter Look-up'!$E:$E,0)))</f>
        <v/>
      </c>
      <c r="C1846" s="158" t="str">
        <f t="array" ref="C1846">IF(LEN(A1846)=0,"",INDEX('Smelter Look-up'!$C:$C,MATCH($A1846,'Smelter Look-up'!$E:$E,0)))</f>
        <v/>
      </c>
      <c r="D1846" s="155"/>
      <c r="E1846" s="155" t="str">
        <f ca="1">IF(ISERROR($V1846),"",OFFSET('Smelter Look-up'!$D$4,$V1846-4,0)&amp;"")</f>
        <v/>
      </c>
      <c r="F1846" s="155" t="str">
        <f ca="1">IF(ISERROR($V1846),"",OFFSET('Smelter Look-up'!$E$4,$V1846-4,0))</f>
        <v/>
      </c>
      <c r="G1846" s="155" t="str">
        <f ca="1">IF(C1846=$X$4,IF(ISERROR($V1846),"Enter smelter details","RMI"),IF(ISERROR($V1846),"",OFFSET('Smelter Look-up'!$F$4,$V1846-4,0)))</f>
        <v/>
      </c>
      <c r="H1846" s="156" t="str">
        <f ca="1">IF(ISERROR($V1846),"",OFFSET('Smelter Look-up'!$G$4,$V1846-4,0))</f>
        <v/>
      </c>
      <c r="I1846" s="157" t="str">
        <f ca="1">IF(ISERROR($V1846),"",OFFSET('Smelter Look-up'!$H$4,$V1846-4,0))</f>
        <v/>
      </c>
      <c r="J1846" s="157" t="str">
        <f ca="1">IF(ISERROR($V1846),"",OFFSET('Smelter Look-up'!$I$4,$V1846-4,0))</f>
        <v/>
      </c>
      <c r="K1846" s="158"/>
      <c r="L1846" s="158"/>
      <c r="M1846" s="158"/>
      <c r="N1846" s="158"/>
      <c r="O1846" s="158"/>
      <c r="P1846" s="157"/>
      <c r="Q1846" s="159"/>
      <c r="R1846" s="155" t="str">
        <f ca="1">IF(ISERROR($V1846),"",OFFSET('Smelter Look-up'!$C$4,$V1846-4,0)&amp;"")</f>
        <v/>
      </c>
      <c r="S1846" s="160" t="str">
        <f t="array" aca="1" ref="S1846" ca="1">IF(B1846="","",IF(ISERROR(MATCH($E1846,CL,0)),"Unknown",INDIRECT("'C'!$A$"&amp;MATCH($E1846,CL,0)+1)))</f>
        <v/>
      </c>
      <c r="T1846" s="160" t="str">
        <f t="array" aca="1" ref="T1846" ca="1">IF(B1846="","",IF(ISERROR(MATCH($J1846,SorP!$B$1:$B$6226,0)),"",INDIRECT("'SorP'!$A$"&amp;MATCH($S1846&amp;$J1846,SorP!C:C,0))))</f>
        <v/>
      </c>
      <c r="U1846" s="161"/>
      <c r="V1846" s="151" t="e">
        <f>IF(C1846="",NA(),IF(OR(C1846="Smelter not listed",C1846="Smelter not yet identified"),MATCH($B1846&amp;$D1846,'Smelter Look-up'!$J:$J,0),MATCH($B1846&amp;$C1846,'Smelter Look-up'!$J:$J,0)))</f>
        <v>#N/A</v>
      </c>
      <c r="W1846" s="134"/>
      <c r="X1846" s="134">
        <f t="shared" ca="1" si="20"/>
        <v>0</v>
      </c>
      <c r="Y1846" s="134"/>
      <c r="Z1846" s="134"/>
      <c r="AA1846" s="134"/>
      <c r="AB1846" s="162" t="str">
        <f t="shared" si="21"/>
        <v/>
      </c>
      <c r="AC1846" s="134"/>
      <c r="AD1846" s="134"/>
      <c r="AE1846" s="134"/>
      <c r="AF1846" s="134"/>
      <c r="AG1846" s="134"/>
      <c r="AH1846" s="134"/>
    </row>
    <row r="1847" spans="1:34" ht="12" customHeight="1">
      <c r="A1847" s="160"/>
      <c r="B1847" s="155" t="str">
        <f t="array" ref="B1847">IF(LEN(A1847)=0,"",INDEX('Smelter Look-up'!$A:$A,MATCH($A1847,'Smelter Look-up'!$E:$E,0)))</f>
        <v/>
      </c>
      <c r="C1847" s="158" t="str">
        <f t="array" ref="C1847">IF(LEN(A1847)=0,"",INDEX('Smelter Look-up'!$C:$C,MATCH($A1847,'Smelter Look-up'!$E:$E,0)))</f>
        <v/>
      </c>
      <c r="D1847" s="155"/>
      <c r="E1847" s="155" t="str">
        <f ca="1">IF(ISERROR($V1847),"",OFFSET('Smelter Look-up'!$D$4,$V1847-4,0)&amp;"")</f>
        <v/>
      </c>
      <c r="F1847" s="155" t="str">
        <f ca="1">IF(ISERROR($V1847),"",OFFSET('Smelter Look-up'!$E$4,$V1847-4,0))</f>
        <v/>
      </c>
      <c r="G1847" s="155" t="str">
        <f ca="1">IF(C1847=$X$4,IF(ISERROR($V1847),"Enter smelter details","RMI"),IF(ISERROR($V1847),"",OFFSET('Smelter Look-up'!$F$4,$V1847-4,0)))</f>
        <v/>
      </c>
      <c r="H1847" s="156" t="str">
        <f ca="1">IF(ISERROR($V1847),"",OFFSET('Smelter Look-up'!$G$4,$V1847-4,0))</f>
        <v/>
      </c>
      <c r="I1847" s="157" t="str">
        <f ca="1">IF(ISERROR($V1847),"",OFFSET('Smelter Look-up'!$H$4,$V1847-4,0))</f>
        <v/>
      </c>
      <c r="J1847" s="157" t="str">
        <f ca="1">IF(ISERROR($V1847),"",OFFSET('Smelter Look-up'!$I$4,$V1847-4,0))</f>
        <v/>
      </c>
      <c r="K1847" s="158"/>
      <c r="L1847" s="158"/>
      <c r="M1847" s="158"/>
      <c r="N1847" s="158"/>
      <c r="O1847" s="158"/>
      <c r="P1847" s="157"/>
      <c r="Q1847" s="159"/>
      <c r="R1847" s="155" t="str">
        <f ca="1">IF(ISERROR($V1847),"",OFFSET('Smelter Look-up'!$C$4,$V1847-4,0)&amp;"")</f>
        <v/>
      </c>
      <c r="S1847" s="160" t="str">
        <f t="array" aca="1" ref="S1847" ca="1">IF(B1847="","",IF(ISERROR(MATCH($E1847,CL,0)),"Unknown",INDIRECT("'C'!$A$"&amp;MATCH($E1847,CL,0)+1)))</f>
        <v/>
      </c>
      <c r="T1847" s="160" t="str">
        <f t="array" aca="1" ref="T1847" ca="1">IF(B1847="","",IF(ISERROR(MATCH($J1847,SorP!$B$1:$B$6226,0)),"",INDIRECT("'SorP'!$A$"&amp;MATCH($S1847&amp;$J1847,SorP!C:C,0))))</f>
        <v/>
      </c>
      <c r="U1847" s="161"/>
      <c r="V1847" s="151" t="e">
        <f>IF(C1847="",NA(),IF(OR(C1847="Smelter not listed",C1847="Smelter not yet identified"),MATCH($B1847&amp;$D1847,'Smelter Look-up'!$J:$J,0),MATCH($B1847&amp;$C1847,'Smelter Look-up'!$J:$J,0)))</f>
        <v>#N/A</v>
      </c>
      <c r="W1847" s="134"/>
      <c r="X1847" s="134">
        <f t="shared" ca="1" si="20"/>
        <v>0</v>
      </c>
      <c r="Y1847" s="134"/>
      <c r="Z1847" s="134"/>
      <c r="AA1847" s="134"/>
      <c r="AB1847" s="162" t="str">
        <f t="shared" si="21"/>
        <v/>
      </c>
      <c r="AC1847" s="134"/>
      <c r="AD1847" s="134"/>
      <c r="AE1847" s="134"/>
      <c r="AF1847" s="134"/>
      <c r="AG1847" s="134"/>
      <c r="AH1847" s="134"/>
    </row>
    <row r="1848" spans="1:34" ht="12" customHeight="1">
      <c r="A1848" s="160"/>
      <c r="B1848" s="155" t="str">
        <f t="array" ref="B1848">IF(LEN(A1848)=0,"",INDEX('Smelter Look-up'!$A:$A,MATCH($A1848,'Smelter Look-up'!$E:$E,0)))</f>
        <v/>
      </c>
      <c r="C1848" s="158" t="str">
        <f t="array" ref="C1848">IF(LEN(A1848)=0,"",INDEX('Smelter Look-up'!$C:$C,MATCH($A1848,'Smelter Look-up'!$E:$E,0)))</f>
        <v/>
      </c>
      <c r="D1848" s="155"/>
      <c r="E1848" s="155" t="str">
        <f ca="1">IF(ISERROR($V1848),"",OFFSET('Smelter Look-up'!$D$4,$V1848-4,0)&amp;"")</f>
        <v/>
      </c>
      <c r="F1848" s="155" t="str">
        <f ca="1">IF(ISERROR($V1848),"",OFFSET('Smelter Look-up'!$E$4,$V1848-4,0))</f>
        <v/>
      </c>
      <c r="G1848" s="155" t="str">
        <f ca="1">IF(C1848=$X$4,IF(ISERROR($V1848),"Enter smelter details","RMI"),IF(ISERROR($V1848),"",OFFSET('Smelter Look-up'!$F$4,$V1848-4,0)))</f>
        <v/>
      </c>
      <c r="H1848" s="156" t="str">
        <f ca="1">IF(ISERROR($V1848),"",OFFSET('Smelter Look-up'!$G$4,$V1848-4,0))</f>
        <v/>
      </c>
      <c r="I1848" s="157" t="str">
        <f ca="1">IF(ISERROR($V1848),"",OFFSET('Smelter Look-up'!$H$4,$V1848-4,0))</f>
        <v/>
      </c>
      <c r="J1848" s="157" t="str">
        <f ca="1">IF(ISERROR($V1848),"",OFFSET('Smelter Look-up'!$I$4,$V1848-4,0))</f>
        <v/>
      </c>
      <c r="K1848" s="158"/>
      <c r="L1848" s="158"/>
      <c r="M1848" s="158"/>
      <c r="N1848" s="158"/>
      <c r="O1848" s="158"/>
      <c r="P1848" s="157"/>
      <c r="Q1848" s="159"/>
      <c r="R1848" s="155" t="str">
        <f ca="1">IF(ISERROR($V1848),"",OFFSET('Smelter Look-up'!$C$4,$V1848-4,0)&amp;"")</f>
        <v/>
      </c>
      <c r="S1848" s="160" t="str">
        <f t="array" aca="1" ref="S1848" ca="1">IF(B1848="","",IF(ISERROR(MATCH($E1848,CL,0)),"Unknown",INDIRECT("'C'!$A$"&amp;MATCH($E1848,CL,0)+1)))</f>
        <v/>
      </c>
      <c r="T1848" s="160" t="str">
        <f t="array" aca="1" ref="T1848" ca="1">IF(B1848="","",IF(ISERROR(MATCH($J1848,SorP!$B$1:$B$6226,0)),"",INDIRECT("'SorP'!$A$"&amp;MATCH($S1848&amp;$J1848,SorP!C:C,0))))</f>
        <v/>
      </c>
      <c r="U1848" s="161"/>
      <c r="V1848" s="151" t="e">
        <f>IF(C1848="",NA(),IF(OR(C1848="Smelter not listed",C1848="Smelter not yet identified"),MATCH($B1848&amp;$D1848,'Smelter Look-up'!$J:$J,0),MATCH($B1848&amp;$C1848,'Smelter Look-up'!$J:$J,0)))</f>
        <v>#N/A</v>
      </c>
      <c r="W1848" s="134"/>
      <c r="X1848" s="134">
        <f t="shared" ca="1" si="20"/>
        <v>0</v>
      </c>
      <c r="Y1848" s="134"/>
      <c r="Z1848" s="134"/>
      <c r="AA1848" s="134"/>
      <c r="AB1848" s="162" t="str">
        <f t="shared" si="21"/>
        <v/>
      </c>
      <c r="AC1848" s="134"/>
      <c r="AD1848" s="134"/>
      <c r="AE1848" s="134"/>
      <c r="AF1848" s="134"/>
      <c r="AG1848" s="134"/>
      <c r="AH1848" s="134"/>
    </row>
    <row r="1849" spans="1:34" ht="12" customHeight="1">
      <c r="A1849" s="160"/>
      <c r="B1849" s="155" t="str">
        <f t="array" ref="B1849">IF(LEN(A1849)=0,"",INDEX('Smelter Look-up'!$A:$A,MATCH($A1849,'Smelter Look-up'!$E:$E,0)))</f>
        <v/>
      </c>
      <c r="C1849" s="158" t="str">
        <f t="array" ref="C1849">IF(LEN(A1849)=0,"",INDEX('Smelter Look-up'!$C:$C,MATCH($A1849,'Smelter Look-up'!$E:$E,0)))</f>
        <v/>
      </c>
      <c r="D1849" s="155"/>
      <c r="E1849" s="155" t="str">
        <f ca="1">IF(ISERROR($V1849),"",OFFSET('Smelter Look-up'!$D$4,$V1849-4,0)&amp;"")</f>
        <v/>
      </c>
      <c r="F1849" s="155" t="str">
        <f ca="1">IF(ISERROR($V1849),"",OFFSET('Smelter Look-up'!$E$4,$V1849-4,0))</f>
        <v/>
      </c>
      <c r="G1849" s="155" t="str">
        <f ca="1">IF(C1849=$X$4,IF(ISERROR($V1849),"Enter smelter details","RMI"),IF(ISERROR($V1849),"",OFFSET('Smelter Look-up'!$F$4,$V1849-4,0)))</f>
        <v/>
      </c>
      <c r="H1849" s="156" t="str">
        <f ca="1">IF(ISERROR($V1849),"",OFFSET('Smelter Look-up'!$G$4,$V1849-4,0))</f>
        <v/>
      </c>
      <c r="I1849" s="157" t="str">
        <f ca="1">IF(ISERROR($V1849),"",OFFSET('Smelter Look-up'!$H$4,$V1849-4,0))</f>
        <v/>
      </c>
      <c r="J1849" s="157" t="str">
        <f ca="1">IF(ISERROR($V1849),"",OFFSET('Smelter Look-up'!$I$4,$V1849-4,0))</f>
        <v/>
      </c>
      <c r="K1849" s="158"/>
      <c r="L1849" s="158"/>
      <c r="M1849" s="158"/>
      <c r="N1849" s="158"/>
      <c r="O1849" s="158"/>
      <c r="P1849" s="157"/>
      <c r="Q1849" s="159"/>
      <c r="R1849" s="155" t="str">
        <f ca="1">IF(ISERROR($V1849),"",OFFSET('Smelter Look-up'!$C$4,$V1849-4,0)&amp;"")</f>
        <v/>
      </c>
      <c r="S1849" s="160" t="str">
        <f t="array" aca="1" ref="S1849" ca="1">IF(B1849="","",IF(ISERROR(MATCH($E1849,CL,0)),"Unknown",INDIRECT("'C'!$A$"&amp;MATCH($E1849,CL,0)+1)))</f>
        <v/>
      </c>
      <c r="T1849" s="160" t="str">
        <f t="array" aca="1" ref="T1849" ca="1">IF(B1849="","",IF(ISERROR(MATCH($J1849,SorP!$B$1:$B$6226,0)),"",INDIRECT("'SorP'!$A$"&amp;MATCH($S1849&amp;$J1849,SorP!C:C,0))))</f>
        <v/>
      </c>
      <c r="U1849" s="161"/>
      <c r="V1849" s="151" t="e">
        <f>IF(C1849="",NA(),IF(OR(C1849="Smelter not listed",C1849="Smelter not yet identified"),MATCH($B1849&amp;$D1849,'Smelter Look-up'!$J:$J,0),MATCH($B1849&amp;$C1849,'Smelter Look-up'!$J:$J,0)))</f>
        <v>#N/A</v>
      </c>
      <c r="W1849" s="134"/>
      <c r="X1849" s="134">
        <f t="shared" ca="1" si="20"/>
        <v>0</v>
      </c>
      <c r="Y1849" s="134"/>
      <c r="Z1849" s="134"/>
      <c r="AA1849" s="134"/>
      <c r="AB1849" s="162" t="str">
        <f t="shared" si="21"/>
        <v/>
      </c>
      <c r="AC1849" s="134"/>
      <c r="AD1849" s="134"/>
      <c r="AE1849" s="134"/>
      <c r="AF1849" s="134"/>
      <c r="AG1849" s="134"/>
      <c r="AH1849" s="134"/>
    </row>
    <row r="1850" spans="1:34" ht="12" customHeight="1">
      <c r="A1850" s="160"/>
      <c r="B1850" s="155" t="str">
        <f t="array" ref="B1850">IF(LEN(A1850)=0,"",INDEX('Smelter Look-up'!$A:$A,MATCH($A1850,'Smelter Look-up'!$E:$E,0)))</f>
        <v/>
      </c>
      <c r="C1850" s="158" t="str">
        <f t="array" ref="C1850">IF(LEN(A1850)=0,"",INDEX('Smelter Look-up'!$C:$C,MATCH($A1850,'Smelter Look-up'!$E:$E,0)))</f>
        <v/>
      </c>
      <c r="D1850" s="155"/>
      <c r="E1850" s="155" t="str">
        <f ca="1">IF(ISERROR($V1850),"",OFFSET('Smelter Look-up'!$D$4,$V1850-4,0)&amp;"")</f>
        <v/>
      </c>
      <c r="F1850" s="155" t="str">
        <f ca="1">IF(ISERROR($V1850),"",OFFSET('Smelter Look-up'!$E$4,$V1850-4,0))</f>
        <v/>
      </c>
      <c r="G1850" s="155" t="str">
        <f ca="1">IF(C1850=$X$4,IF(ISERROR($V1850),"Enter smelter details","RMI"),IF(ISERROR($V1850),"",OFFSET('Smelter Look-up'!$F$4,$V1850-4,0)))</f>
        <v/>
      </c>
      <c r="H1850" s="156" t="str">
        <f ca="1">IF(ISERROR($V1850),"",OFFSET('Smelter Look-up'!$G$4,$V1850-4,0))</f>
        <v/>
      </c>
      <c r="I1850" s="157" t="str">
        <f ca="1">IF(ISERROR($V1850),"",OFFSET('Smelter Look-up'!$H$4,$V1850-4,0))</f>
        <v/>
      </c>
      <c r="J1850" s="157" t="str">
        <f ca="1">IF(ISERROR($V1850),"",OFFSET('Smelter Look-up'!$I$4,$V1850-4,0))</f>
        <v/>
      </c>
      <c r="K1850" s="158"/>
      <c r="L1850" s="158"/>
      <c r="M1850" s="158"/>
      <c r="N1850" s="158"/>
      <c r="O1850" s="158"/>
      <c r="P1850" s="157"/>
      <c r="Q1850" s="159"/>
      <c r="R1850" s="155" t="str">
        <f ca="1">IF(ISERROR($V1850),"",OFFSET('Smelter Look-up'!$C$4,$V1850-4,0)&amp;"")</f>
        <v/>
      </c>
      <c r="S1850" s="160" t="str">
        <f t="array" aca="1" ref="S1850" ca="1">IF(B1850="","",IF(ISERROR(MATCH($E1850,CL,0)),"Unknown",INDIRECT("'C'!$A$"&amp;MATCH($E1850,CL,0)+1)))</f>
        <v/>
      </c>
      <c r="T1850" s="160" t="str">
        <f t="array" aca="1" ref="T1850" ca="1">IF(B1850="","",IF(ISERROR(MATCH($J1850,SorP!$B$1:$B$6226,0)),"",INDIRECT("'SorP'!$A$"&amp;MATCH($S1850&amp;$J1850,SorP!C:C,0))))</f>
        <v/>
      </c>
      <c r="U1850" s="161"/>
      <c r="V1850" s="151" t="e">
        <f>IF(C1850="",NA(),IF(OR(C1850="Smelter not listed",C1850="Smelter not yet identified"),MATCH($B1850&amp;$D1850,'Smelter Look-up'!$J:$J,0),MATCH($B1850&amp;$C1850,'Smelter Look-up'!$J:$J,0)))</f>
        <v>#N/A</v>
      </c>
      <c r="W1850" s="134"/>
      <c r="X1850" s="134">
        <f t="shared" ca="1" si="20"/>
        <v>0</v>
      </c>
      <c r="Y1850" s="134"/>
      <c r="Z1850" s="134"/>
      <c r="AA1850" s="134"/>
      <c r="AB1850" s="162" t="str">
        <f t="shared" si="21"/>
        <v/>
      </c>
      <c r="AC1850" s="134"/>
      <c r="AD1850" s="134"/>
      <c r="AE1850" s="134"/>
      <c r="AF1850" s="134"/>
      <c r="AG1850" s="134"/>
      <c r="AH1850" s="134"/>
    </row>
    <row r="1851" spans="1:34" ht="12" customHeight="1">
      <c r="A1851" s="160"/>
      <c r="B1851" s="155" t="str">
        <f t="array" ref="B1851">IF(LEN(A1851)=0,"",INDEX('Smelter Look-up'!$A:$A,MATCH($A1851,'Smelter Look-up'!$E:$E,0)))</f>
        <v/>
      </c>
      <c r="C1851" s="158" t="str">
        <f t="array" ref="C1851">IF(LEN(A1851)=0,"",INDEX('Smelter Look-up'!$C:$C,MATCH($A1851,'Smelter Look-up'!$E:$E,0)))</f>
        <v/>
      </c>
      <c r="D1851" s="155"/>
      <c r="E1851" s="155" t="str">
        <f ca="1">IF(ISERROR($V1851),"",OFFSET('Smelter Look-up'!$D$4,$V1851-4,0)&amp;"")</f>
        <v/>
      </c>
      <c r="F1851" s="155" t="str">
        <f ca="1">IF(ISERROR($V1851),"",OFFSET('Smelter Look-up'!$E$4,$V1851-4,0))</f>
        <v/>
      </c>
      <c r="G1851" s="155" t="str">
        <f ca="1">IF(C1851=$X$4,IF(ISERROR($V1851),"Enter smelter details","RMI"),IF(ISERROR($V1851),"",OFFSET('Smelter Look-up'!$F$4,$V1851-4,0)))</f>
        <v/>
      </c>
      <c r="H1851" s="156" t="str">
        <f ca="1">IF(ISERROR($V1851),"",OFFSET('Smelter Look-up'!$G$4,$V1851-4,0))</f>
        <v/>
      </c>
      <c r="I1851" s="157" t="str">
        <f ca="1">IF(ISERROR($V1851),"",OFFSET('Smelter Look-up'!$H$4,$V1851-4,0))</f>
        <v/>
      </c>
      <c r="J1851" s="157" t="str">
        <f ca="1">IF(ISERROR($V1851),"",OFFSET('Smelter Look-up'!$I$4,$V1851-4,0))</f>
        <v/>
      </c>
      <c r="K1851" s="158"/>
      <c r="L1851" s="158"/>
      <c r="M1851" s="158"/>
      <c r="N1851" s="158"/>
      <c r="O1851" s="158"/>
      <c r="P1851" s="157"/>
      <c r="Q1851" s="159"/>
      <c r="R1851" s="155" t="str">
        <f ca="1">IF(ISERROR($V1851),"",OFFSET('Smelter Look-up'!$C$4,$V1851-4,0)&amp;"")</f>
        <v/>
      </c>
      <c r="S1851" s="160" t="str">
        <f t="array" aca="1" ref="S1851" ca="1">IF(B1851="","",IF(ISERROR(MATCH($E1851,CL,0)),"Unknown",INDIRECT("'C'!$A$"&amp;MATCH($E1851,CL,0)+1)))</f>
        <v/>
      </c>
      <c r="T1851" s="160" t="str">
        <f t="array" aca="1" ref="T1851" ca="1">IF(B1851="","",IF(ISERROR(MATCH($J1851,SorP!$B$1:$B$6226,0)),"",INDIRECT("'SorP'!$A$"&amp;MATCH($S1851&amp;$J1851,SorP!C:C,0))))</f>
        <v/>
      </c>
      <c r="U1851" s="161"/>
      <c r="V1851" s="151" t="e">
        <f>IF(C1851="",NA(),IF(OR(C1851="Smelter not listed",C1851="Smelter not yet identified"),MATCH($B1851&amp;$D1851,'Smelter Look-up'!$J:$J,0),MATCH($B1851&amp;$C1851,'Smelter Look-up'!$J:$J,0)))</f>
        <v>#N/A</v>
      </c>
      <c r="W1851" s="134"/>
      <c r="X1851" s="134">
        <f t="shared" ca="1" si="20"/>
        <v>0</v>
      </c>
      <c r="Y1851" s="134"/>
      <c r="Z1851" s="134"/>
      <c r="AA1851" s="134"/>
      <c r="AB1851" s="162" t="str">
        <f t="shared" si="21"/>
        <v/>
      </c>
      <c r="AC1851" s="134"/>
      <c r="AD1851" s="134"/>
      <c r="AE1851" s="134"/>
      <c r="AF1851" s="134"/>
      <c r="AG1851" s="134"/>
      <c r="AH1851" s="134"/>
    </row>
    <row r="1852" spans="1:34" ht="12" customHeight="1">
      <c r="A1852" s="160"/>
      <c r="B1852" s="155" t="str">
        <f t="array" ref="B1852">IF(LEN(A1852)=0,"",INDEX('Smelter Look-up'!$A:$A,MATCH($A1852,'Smelter Look-up'!$E:$E,0)))</f>
        <v/>
      </c>
      <c r="C1852" s="158" t="str">
        <f t="array" ref="C1852">IF(LEN(A1852)=0,"",INDEX('Smelter Look-up'!$C:$C,MATCH($A1852,'Smelter Look-up'!$E:$E,0)))</f>
        <v/>
      </c>
      <c r="D1852" s="155"/>
      <c r="E1852" s="155" t="str">
        <f ca="1">IF(ISERROR($V1852),"",OFFSET('Smelter Look-up'!$D$4,$V1852-4,0)&amp;"")</f>
        <v/>
      </c>
      <c r="F1852" s="155" t="str">
        <f ca="1">IF(ISERROR($V1852),"",OFFSET('Smelter Look-up'!$E$4,$V1852-4,0))</f>
        <v/>
      </c>
      <c r="G1852" s="155" t="str">
        <f ca="1">IF(C1852=$X$4,IF(ISERROR($V1852),"Enter smelter details","RMI"),IF(ISERROR($V1852),"",OFFSET('Smelter Look-up'!$F$4,$V1852-4,0)))</f>
        <v/>
      </c>
      <c r="H1852" s="156" t="str">
        <f ca="1">IF(ISERROR($V1852),"",OFFSET('Smelter Look-up'!$G$4,$V1852-4,0))</f>
        <v/>
      </c>
      <c r="I1852" s="157" t="str">
        <f ca="1">IF(ISERROR($V1852),"",OFFSET('Smelter Look-up'!$H$4,$V1852-4,0))</f>
        <v/>
      </c>
      <c r="J1852" s="157" t="str">
        <f ca="1">IF(ISERROR($V1852),"",OFFSET('Smelter Look-up'!$I$4,$V1852-4,0))</f>
        <v/>
      </c>
      <c r="K1852" s="158"/>
      <c r="L1852" s="158"/>
      <c r="M1852" s="158"/>
      <c r="N1852" s="158"/>
      <c r="O1852" s="158"/>
      <c r="P1852" s="157"/>
      <c r="Q1852" s="159"/>
      <c r="R1852" s="155" t="str">
        <f ca="1">IF(ISERROR($V1852),"",OFFSET('Smelter Look-up'!$C$4,$V1852-4,0)&amp;"")</f>
        <v/>
      </c>
      <c r="S1852" s="160" t="str">
        <f t="array" aca="1" ref="S1852" ca="1">IF(B1852="","",IF(ISERROR(MATCH($E1852,CL,0)),"Unknown",INDIRECT("'C'!$A$"&amp;MATCH($E1852,CL,0)+1)))</f>
        <v/>
      </c>
      <c r="T1852" s="160" t="str">
        <f t="array" aca="1" ref="T1852" ca="1">IF(B1852="","",IF(ISERROR(MATCH($J1852,SorP!$B$1:$B$6226,0)),"",INDIRECT("'SorP'!$A$"&amp;MATCH($S1852&amp;$J1852,SorP!C:C,0))))</f>
        <v/>
      </c>
      <c r="U1852" s="161"/>
      <c r="V1852" s="151" t="e">
        <f>IF(C1852="",NA(),IF(OR(C1852="Smelter not listed",C1852="Smelter not yet identified"),MATCH($B1852&amp;$D1852,'Smelter Look-up'!$J:$J,0),MATCH($B1852&amp;$C1852,'Smelter Look-up'!$J:$J,0)))</f>
        <v>#N/A</v>
      </c>
      <c r="W1852" s="134"/>
      <c r="X1852" s="134">
        <f t="shared" ca="1" si="20"/>
        <v>0</v>
      </c>
      <c r="Y1852" s="134"/>
      <c r="Z1852" s="134"/>
      <c r="AA1852" s="134"/>
      <c r="AB1852" s="162" t="str">
        <f t="shared" si="21"/>
        <v/>
      </c>
      <c r="AC1852" s="134"/>
      <c r="AD1852" s="134"/>
      <c r="AE1852" s="134"/>
      <c r="AF1852" s="134"/>
      <c r="AG1852" s="134"/>
      <c r="AH1852" s="134"/>
    </row>
    <row r="1853" spans="1:34" ht="12" customHeight="1">
      <c r="A1853" s="160"/>
      <c r="B1853" s="155" t="str">
        <f t="array" ref="B1853">IF(LEN(A1853)=0,"",INDEX('Smelter Look-up'!$A:$A,MATCH($A1853,'Smelter Look-up'!$E:$E,0)))</f>
        <v/>
      </c>
      <c r="C1853" s="158" t="str">
        <f t="array" ref="C1853">IF(LEN(A1853)=0,"",INDEX('Smelter Look-up'!$C:$C,MATCH($A1853,'Smelter Look-up'!$E:$E,0)))</f>
        <v/>
      </c>
      <c r="D1853" s="155"/>
      <c r="E1853" s="155" t="str">
        <f ca="1">IF(ISERROR($V1853),"",OFFSET('Smelter Look-up'!$D$4,$V1853-4,0)&amp;"")</f>
        <v/>
      </c>
      <c r="F1853" s="155" t="str">
        <f ca="1">IF(ISERROR($V1853),"",OFFSET('Smelter Look-up'!$E$4,$V1853-4,0))</f>
        <v/>
      </c>
      <c r="G1853" s="155" t="str">
        <f ca="1">IF(C1853=$X$4,IF(ISERROR($V1853),"Enter smelter details","RMI"),IF(ISERROR($V1853),"",OFFSET('Smelter Look-up'!$F$4,$V1853-4,0)))</f>
        <v/>
      </c>
      <c r="H1853" s="156" t="str">
        <f ca="1">IF(ISERROR($V1853),"",OFFSET('Smelter Look-up'!$G$4,$V1853-4,0))</f>
        <v/>
      </c>
      <c r="I1853" s="157" t="str">
        <f ca="1">IF(ISERROR($V1853),"",OFFSET('Smelter Look-up'!$H$4,$V1853-4,0))</f>
        <v/>
      </c>
      <c r="J1853" s="157" t="str">
        <f ca="1">IF(ISERROR($V1853),"",OFFSET('Smelter Look-up'!$I$4,$V1853-4,0))</f>
        <v/>
      </c>
      <c r="K1853" s="158"/>
      <c r="L1853" s="158"/>
      <c r="M1853" s="158"/>
      <c r="N1853" s="158"/>
      <c r="O1853" s="158"/>
      <c r="P1853" s="157"/>
      <c r="Q1853" s="159"/>
      <c r="R1853" s="155" t="str">
        <f ca="1">IF(ISERROR($V1853),"",OFFSET('Smelter Look-up'!$C$4,$V1853-4,0)&amp;"")</f>
        <v/>
      </c>
      <c r="S1853" s="160" t="str">
        <f t="array" aca="1" ref="S1853" ca="1">IF(B1853="","",IF(ISERROR(MATCH($E1853,CL,0)),"Unknown",INDIRECT("'C'!$A$"&amp;MATCH($E1853,CL,0)+1)))</f>
        <v/>
      </c>
      <c r="T1853" s="160" t="str">
        <f t="array" aca="1" ref="T1853" ca="1">IF(B1853="","",IF(ISERROR(MATCH($J1853,SorP!$B$1:$B$6226,0)),"",INDIRECT("'SorP'!$A$"&amp;MATCH($S1853&amp;$J1853,SorP!C:C,0))))</f>
        <v/>
      </c>
      <c r="U1853" s="161"/>
      <c r="V1853" s="151" t="e">
        <f>IF(C1853="",NA(),IF(OR(C1853="Smelter not listed",C1853="Smelter not yet identified"),MATCH($B1853&amp;$D1853,'Smelter Look-up'!$J:$J,0),MATCH($B1853&amp;$C1853,'Smelter Look-up'!$J:$J,0)))</f>
        <v>#N/A</v>
      </c>
      <c r="W1853" s="134"/>
      <c r="X1853" s="134">
        <f t="shared" ca="1" si="20"/>
        <v>0</v>
      </c>
      <c r="Y1853" s="134"/>
      <c r="Z1853" s="134"/>
      <c r="AA1853" s="134"/>
      <c r="AB1853" s="162" t="str">
        <f t="shared" si="21"/>
        <v/>
      </c>
      <c r="AC1853" s="134"/>
      <c r="AD1853" s="134"/>
      <c r="AE1853" s="134"/>
      <c r="AF1853" s="134"/>
      <c r="AG1853" s="134"/>
      <c r="AH1853" s="134"/>
    </row>
    <row r="1854" spans="1:34" ht="12" customHeight="1">
      <c r="A1854" s="160"/>
      <c r="B1854" s="155" t="str">
        <f t="array" ref="B1854">IF(LEN(A1854)=0,"",INDEX('Smelter Look-up'!$A:$A,MATCH($A1854,'Smelter Look-up'!$E:$E,0)))</f>
        <v/>
      </c>
      <c r="C1854" s="158" t="str">
        <f t="array" ref="C1854">IF(LEN(A1854)=0,"",INDEX('Smelter Look-up'!$C:$C,MATCH($A1854,'Smelter Look-up'!$E:$E,0)))</f>
        <v/>
      </c>
      <c r="D1854" s="155"/>
      <c r="E1854" s="155" t="str">
        <f ca="1">IF(ISERROR($V1854),"",OFFSET('Smelter Look-up'!$D$4,$V1854-4,0)&amp;"")</f>
        <v/>
      </c>
      <c r="F1854" s="155" t="str">
        <f ca="1">IF(ISERROR($V1854),"",OFFSET('Smelter Look-up'!$E$4,$V1854-4,0))</f>
        <v/>
      </c>
      <c r="G1854" s="155" t="str">
        <f ca="1">IF(C1854=$X$4,IF(ISERROR($V1854),"Enter smelter details","RMI"),IF(ISERROR($V1854),"",OFFSET('Smelter Look-up'!$F$4,$V1854-4,0)))</f>
        <v/>
      </c>
      <c r="H1854" s="156" t="str">
        <f ca="1">IF(ISERROR($V1854),"",OFFSET('Smelter Look-up'!$G$4,$V1854-4,0))</f>
        <v/>
      </c>
      <c r="I1854" s="157" t="str">
        <f ca="1">IF(ISERROR($V1854),"",OFFSET('Smelter Look-up'!$H$4,$V1854-4,0))</f>
        <v/>
      </c>
      <c r="J1854" s="157" t="str">
        <f ca="1">IF(ISERROR($V1854),"",OFFSET('Smelter Look-up'!$I$4,$V1854-4,0))</f>
        <v/>
      </c>
      <c r="K1854" s="158"/>
      <c r="L1854" s="158"/>
      <c r="M1854" s="158"/>
      <c r="N1854" s="158"/>
      <c r="O1854" s="158"/>
      <c r="P1854" s="157"/>
      <c r="Q1854" s="159"/>
      <c r="R1854" s="155" t="str">
        <f ca="1">IF(ISERROR($V1854),"",OFFSET('Smelter Look-up'!$C$4,$V1854-4,0)&amp;"")</f>
        <v/>
      </c>
      <c r="S1854" s="160" t="str">
        <f t="array" aca="1" ref="S1854" ca="1">IF(B1854="","",IF(ISERROR(MATCH($E1854,CL,0)),"Unknown",INDIRECT("'C'!$A$"&amp;MATCH($E1854,CL,0)+1)))</f>
        <v/>
      </c>
      <c r="T1854" s="160" t="str">
        <f t="array" aca="1" ref="T1854" ca="1">IF(B1854="","",IF(ISERROR(MATCH($J1854,SorP!$B$1:$B$6226,0)),"",INDIRECT("'SorP'!$A$"&amp;MATCH($S1854&amp;$J1854,SorP!C:C,0))))</f>
        <v/>
      </c>
      <c r="U1854" s="161"/>
      <c r="V1854" s="151" t="e">
        <f>IF(C1854="",NA(),IF(OR(C1854="Smelter not listed",C1854="Smelter not yet identified"),MATCH($B1854&amp;$D1854,'Smelter Look-up'!$J:$J,0),MATCH($B1854&amp;$C1854,'Smelter Look-up'!$J:$J,0)))</f>
        <v>#N/A</v>
      </c>
      <c r="W1854" s="134"/>
      <c r="X1854" s="134">
        <f t="shared" ca="1" si="20"/>
        <v>0</v>
      </c>
      <c r="Y1854" s="134"/>
      <c r="Z1854" s="134"/>
      <c r="AA1854" s="134"/>
      <c r="AB1854" s="162" t="str">
        <f t="shared" si="21"/>
        <v/>
      </c>
      <c r="AC1854" s="134"/>
      <c r="AD1854" s="134"/>
      <c r="AE1854" s="134"/>
      <c r="AF1854" s="134"/>
      <c r="AG1854" s="134"/>
      <c r="AH1854" s="134"/>
    </row>
    <row r="1855" spans="1:34" ht="12" customHeight="1">
      <c r="A1855" s="160"/>
      <c r="B1855" s="155" t="str">
        <f t="array" ref="B1855">IF(LEN(A1855)=0,"",INDEX('Smelter Look-up'!$A:$A,MATCH($A1855,'Smelter Look-up'!$E:$E,0)))</f>
        <v/>
      </c>
      <c r="C1855" s="158" t="str">
        <f t="array" ref="C1855">IF(LEN(A1855)=0,"",INDEX('Smelter Look-up'!$C:$C,MATCH($A1855,'Smelter Look-up'!$E:$E,0)))</f>
        <v/>
      </c>
      <c r="D1855" s="155"/>
      <c r="E1855" s="155" t="str">
        <f ca="1">IF(ISERROR($V1855),"",OFFSET('Smelter Look-up'!$D$4,$V1855-4,0)&amp;"")</f>
        <v/>
      </c>
      <c r="F1855" s="155" t="str">
        <f ca="1">IF(ISERROR($V1855),"",OFFSET('Smelter Look-up'!$E$4,$V1855-4,0))</f>
        <v/>
      </c>
      <c r="G1855" s="155" t="str">
        <f ca="1">IF(C1855=$X$4,IF(ISERROR($V1855),"Enter smelter details","RMI"),IF(ISERROR($V1855),"",OFFSET('Smelter Look-up'!$F$4,$V1855-4,0)))</f>
        <v/>
      </c>
      <c r="H1855" s="156" t="str">
        <f ca="1">IF(ISERROR($V1855),"",OFFSET('Smelter Look-up'!$G$4,$V1855-4,0))</f>
        <v/>
      </c>
      <c r="I1855" s="157" t="str">
        <f ca="1">IF(ISERROR($V1855),"",OFFSET('Smelter Look-up'!$H$4,$V1855-4,0))</f>
        <v/>
      </c>
      <c r="J1855" s="157" t="str">
        <f ca="1">IF(ISERROR($V1855),"",OFFSET('Smelter Look-up'!$I$4,$V1855-4,0))</f>
        <v/>
      </c>
      <c r="K1855" s="158"/>
      <c r="L1855" s="158"/>
      <c r="M1855" s="158"/>
      <c r="N1855" s="158"/>
      <c r="O1855" s="158"/>
      <c r="P1855" s="157"/>
      <c r="Q1855" s="159"/>
      <c r="R1855" s="155" t="str">
        <f ca="1">IF(ISERROR($V1855),"",OFFSET('Smelter Look-up'!$C$4,$V1855-4,0)&amp;"")</f>
        <v/>
      </c>
      <c r="S1855" s="160" t="str">
        <f t="array" aca="1" ref="S1855" ca="1">IF(B1855="","",IF(ISERROR(MATCH($E1855,CL,0)),"Unknown",INDIRECT("'C'!$A$"&amp;MATCH($E1855,CL,0)+1)))</f>
        <v/>
      </c>
      <c r="T1855" s="160" t="str">
        <f t="array" aca="1" ref="T1855" ca="1">IF(B1855="","",IF(ISERROR(MATCH($J1855,SorP!$B$1:$B$6226,0)),"",INDIRECT("'SorP'!$A$"&amp;MATCH($S1855&amp;$J1855,SorP!C:C,0))))</f>
        <v/>
      </c>
      <c r="U1855" s="161"/>
      <c r="V1855" s="151" t="e">
        <f>IF(C1855="",NA(),IF(OR(C1855="Smelter not listed",C1855="Smelter not yet identified"),MATCH($B1855&amp;$D1855,'Smelter Look-up'!$J:$J,0),MATCH($B1855&amp;$C1855,'Smelter Look-up'!$J:$J,0)))</f>
        <v>#N/A</v>
      </c>
      <c r="W1855" s="134"/>
      <c r="X1855" s="134">
        <f t="shared" ca="1" si="20"/>
        <v>0</v>
      </c>
      <c r="Y1855" s="134"/>
      <c r="Z1855" s="134"/>
      <c r="AA1855" s="134"/>
      <c r="AB1855" s="162" t="str">
        <f t="shared" si="21"/>
        <v/>
      </c>
      <c r="AC1855" s="134"/>
      <c r="AD1855" s="134"/>
      <c r="AE1855" s="134"/>
      <c r="AF1855" s="134"/>
      <c r="AG1855" s="134"/>
      <c r="AH1855" s="134"/>
    </row>
    <row r="1856" spans="1:34" ht="12" customHeight="1">
      <c r="A1856" s="160"/>
      <c r="B1856" s="155" t="str">
        <f t="array" ref="B1856">IF(LEN(A1856)=0,"",INDEX('Smelter Look-up'!$A:$A,MATCH($A1856,'Smelter Look-up'!$E:$E,0)))</f>
        <v/>
      </c>
      <c r="C1856" s="158" t="str">
        <f t="array" ref="C1856">IF(LEN(A1856)=0,"",INDEX('Smelter Look-up'!$C:$C,MATCH($A1856,'Smelter Look-up'!$E:$E,0)))</f>
        <v/>
      </c>
      <c r="D1856" s="155"/>
      <c r="E1856" s="155" t="str">
        <f ca="1">IF(ISERROR($V1856),"",OFFSET('Smelter Look-up'!$D$4,$V1856-4,0)&amp;"")</f>
        <v/>
      </c>
      <c r="F1856" s="155" t="str">
        <f ca="1">IF(ISERROR($V1856),"",OFFSET('Smelter Look-up'!$E$4,$V1856-4,0))</f>
        <v/>
      </c>
      <c r="G1856" s="155" t="str">
        <f ca="1">IF(C1856=$X$4,IF(ISERROR($V1856),"Enter smelter details","RMI"),IF(ISERROR($V1856),"",OFFSET('Smelter Look-up'!$F$4,$V1856-4,0)))</f>
        <v/>
      </c>
      <c r="H1856" s="156" t="str">
        <f ca="1">IF(ISERROR($V1856),"",OFFSET('Smelter Look-up'!$G$4,$V1856-4,0))</f>
        <v/>
      </c>
      <c r="I1856" s="157" t="str">
        <f ca="1">IF(ISERROR($V1856),"",OFFSET('Smelter Look-up'!$H$4,$V1856-4,0))</f>
        <v/>
      </c>
      <c r="J1856" s="157" t="str">
        <f ca="1">IF(ISERROR($V1856),"",OFFSET('Smelter Look-up'!$I$4,$V1856-4,0))</f>
        <v/>
      </c>
      <c r="K1856" s="158"/>
      <c r="L1856" s="158"/>
      <c r="M1856" s="158"/>
      <c r="N1856" s="158"/>
      <c r="O1856" s="158"/>
      <c r="P1856" s="157"/>
      <c r="Q1856" s="159"/>
      <c r="R1856" s="155" t="str">
        <f ca="1">IF(ISERROR($V1856),"",OFFSET('Smelter Look-up'!$C$4,$V1856-4,0)&amp;"")</f>
        <v/>
      </c>
      <c r="S1856" s="160" t="str">
        <f t="array" aca="1" ref="S1856" ca="1">IF(B1856="","",IF(ISERROR(MATCH($E1856,CL,0)),"Unknown",INDIRECT("'C'!$A$"&amp;MATCH($E1856,CL,0)+1)))</f>
        <v/>
      </c>
      <c r="T1856" s="160" t="str">
        <f t="array" aca="1" ref="T1856" ca="1">IF(B1856="","",IF(ISERROR(MATCH($J1856,SorP!$B$1:$B$6226,0)),"",INDIRECT("'SorP'!$A$"&amp;MATCH($S1856&amp;$J1856,SorP!C:C,0))))</f>
        <v/>
      </c>
      <c r="U1856" s="161"/>
      <c r="V1856" s="151" t="e">
        <f>IF(C1856="",NA(),IF(OR(C1856="Smelter not listed",C1856="Smelter not yet identified"),MATCH($B1856&amp;$D1856,'Smelter Look-up'!$J:$J,0),MATCH($B1856&amp;$C1856,'Smelter Look-up'!$J:$J,0)))</f>
        <v>#N/A</v>
      </c>
      <c r="W1856" s="134"/>
      <c r="X1856" s="134">
        <f t="shared" ca="1" si="20"/>
        <v>0</v>
      </c>
      <c r="Y1856" s="134"/>
      <c r="Z1856" s="134"/>
      <c r="AA1856" s="134"/>
      <c r="AB1856" s="162" t="str">
        <f t="shared" si="21"/>
        <v/>
      </c>
      <c r="AC1856" s="134"/>
      <c r="AD1856" s="134"/>
      <c r="AE1856" s="134"/>
      <c r="AF1856" s="134"/>
      <c r="AG1856" s="134"/>
      <c r="AH1856" s="134"/>
    </row>
    <row r="1857" spans="1:34" ht="12" customHeight="1">
      <c r="A1857" s="160"/>
      <c r="B1857" s="155" t="str">
        <f t="array" ref="B1857">IF(LEN(A1857)=0,"",INDEX('Smelter Look-up'!$A:$A,MATCH($A1857,'Smelter Look-up'!$E:$E,0)))</f>
        <v/>
      </c>
      <c r="C1857" s="158" t="str">
        <f t="array" ref="C1857">IF(LEN(A1857)=0,"",INDEX('Smelter Look-up'!$C:$C,MATCH($A1857,'Smelter Look-up'!$E:$E,0)))</f>
        <v/>
      </c>
      <c r="D1857" s="155"/>
      <c r="E1857" s="155" t="str">
        <f ca="1">IF(ISERROR($V1857),"",OFFSET('Smelter Look-up'!$D$4,$V1857-4,0)&amp;"")</f>
        <v/>
      </c>
      <c r="F1857" s="155" t="str">
        <f ca="1">IF(ISERROR($V1857),"",OFFSET('Smelter Look-up'!$E$4,$V1857-4,0))</f>
        <v/>
      </c>
      <c r="G1857" s="155" t="str">
        <f ca="1">IF(C1857=$X$4,IF(ISERROR($V1857),"Enter smelter details","RMI"),IF(ISERROR($V1857),"",OFFSET('Smelter Look-up'!$F$4,$V1857-4,0)))</f>
        <v/>
      </c>
      <c r="H1857" s="156" t="str">
        <f ca="1">IF(ISERROR($V1857),"",OFFSET('Smelter Look-up'!$G$4,$V1857-4,0))</f>
        <v/>
      </c>
      <c r="I1857" s="157" t="str">
        <f ca="1">IF(ISERROR($V1857),"",OFFSET('Smelter Look-up'!$H$4,$V1857-4,0))</f>
        <v/>
      </c>
      <c r="J1857" s="157" t="str">
        <f ca="1">IF(ISERROR($V1857),"",OFFSET('Smelter Look-up'!$I$4,$V1857-4,0))</f>
        <v/>
      </c>
      <c r="K1857" s="158"/>
      <c r="L1857" s="158"/>
      <c r="M1857" s="158"/>
      <c r="N1857" s="158"/>
      <c r="O1857" s="158"/>
      <c r="P1857" s="157"/>
      <c r="Q1857" s="159"/>
      <c r="R1857" s="155" t="str">
        <f ca="1">IF(ISERROR($V1857),"",OFFSET('Smelter Look-up'!$C$4,$V1857-4,0)&amp;"")</f>
        <v/>
      </c>
      <c r="S1857" s="160" t="str">
        <f t="array" aca="1" ref="S1857" ca="1">IF(B1857="","",IF(ISERROR(MATCH($E1857,CL,0)),"Unknown",INDIRECT("'C'!$A$"&amp;MATCH($E1857,CL,0)+1)))</f>
        <v/>
      </c>
      <c r="T1857" s="160" t="str">
        <f t="array" aca="1" ref="T1857" ca="1">IF(B1857="","",IF(ISERROR(MATCH($J1857,SorP!$B$1:$B$6226,0)),"",INDIRECT("'SorP'!$A$"&amp;MATCH($S1857&amp;$J1857,SorP!C:C,0))))</f>
        <v/>
      </c>
      <c r="U1857" s="161"/>
      <c r="V1857" s="151" t="e">
        <f>IF(C1857="",NA(),IF(OR(C1857="Smelter not listed",C1857="Smelter not yet identified"),MATCH($B1857&amp;$D1857,'Smelter Look-up'!$J:$J,0),MATCH($B1857&amp;$C1857,'Smelter Look-up'!$J:$J,0)))</f>
        <v>#N/A</v>
      </c>
      <c r="W1857" s="134"/>
      <c r="X1857" s="134">
        <f t="shared" ca="1" si="20"/>
        <v>0</v>
      </c>
      <c r="Y1857" s="134"/>
      <c r="Z1857" s="134"/>
      <c r="AA1857" s="134"/>
      <c r="AB1857" s="162" t="str">
        <f t="shared" si="21"/>
        <v/>
      </c>
      <c r="AC1857" s="134"/>
      <c r="AD1857" s="134"/>
      <c r="AE1857" s="134"/>
      <c r="AF1857" s="134"/>
      <c r="AG1857" s="134"/>
      <c r="AH1857" s="134"/>
    </row>
    <row r="1858" spans="1:34" ht="12" customHeight="1">
      <c r="A1858" s="160"/>
      <c r="B1858" s="155" t="str">
        <f t="array" ref="B1858">IF(LEN(A1858)=0,"",INDEX('Smelter Look-up'!$A:$A,MATCH($A1858,'Smelter Look-up'!$E:$E,0)))</f>
        <v/>
      </c>
      <c r="C1858" s="158" t="str">
        <f t="array" ref="C1858">IF(LEN(A1858)=0,"",INDEX('Smelter Look-up'!$C:$C,MATCH($A1858,'Smelter Look-up'!$E:$E,0)))</f>
        <v/>
      </c>
      <c r="D1858" s="155"/>
      <c r="E1858" s="155" t="str">
        <f ca="1">IF(ISERROR($V1858),"",OFFSET('Smelter Look-up'!$D$4,$V1858-4,0)&amp;"")</f>
        <v/>
      </c>
      <c r="F1858" s="155" t="str">
        <f ca="1">IF(ISERROR($V1858),"",OFFSET('Smelter Look-up'!$E$4,$V1858-4,0))</f>
        <v/>
      </c>
      <c r="G1858" s="155" t="str">
        <f ca="1">IF(C1858=$X$4,IF(ISERROR($V1858),"Enter smelter details","RMI"),IF(ISERROR($V1858),"",OFFSET('Smelter Look-up'!$F$4,$V1858-4,0)))</f>
        <v/>
      </c>
      <c r="H1858" s="156" t="str">
        <f ca="1">IF(ISERROR($V1858),"",OFFSET('Smelter Look-up'!$G$4,$V1858-4,0))</f>
        <v/>
      </c>
      <c r="I1858" s="157" t="str">
        <f ca="1">IF(ISERROR($V1858),"",OFFSET('Smelter Look-up'!$H$4,$V1858-4,0))</f>
        <v/>
      </c>
      <c r="J1858" s="157" t="str">
        <f ca="1">IF(ISERROR($V1858),"",OFFSET('Smelter Look-up'!$I$4,$V1858-4,0))</f>
        <v/>
      </c>
      <c r="K1858" s="158"/>
      <c r="L1858" s="158"/>
      <c r="M1858" s="158"/>
      <c r="N1858" s="158"/>
      <c r="O1858" s="158"/>
      <c r="P1858" s="157"/>
      <c r="Q1858" s="159"/>
      <c r="R1858" s="155" t="str">
        <f ca="1">IF(ISERROR($V1858),"",OFFSET('Smelter Look-up'!$C$4,$V1858-4,0)&amp;"")</f>
        <v/>
      </c>
      <c r="S1858" s="160" t="str">
        <f t="array" aca="1" ref="S1858" ca="1">IF(B1858="","",IF(ISERROR(MATCH($E1858,CL,0)),"Unknown",INDIRECT("'C'!$A$"&amp;MATCH($E1858,CL,0)+1)))</f>
        <v/>
      </c>
      <c r="T1858" s="160" t="str">
        <f t="array" aca="1" ref="T1858" ca="1">IF(B1858="","",IF(ISERROR(MATCH($J1858,SorP!$B$1:$B$6226,0)),"",INDIRECT("'SorP'!$A$"&amp;MATCH($S1858&amp;$J1858,SorP!C:C,0))))</f>
        <v/>
      </c>
      <c r="U1858" s="161"/>
      <c r="V1858" s="151" t="e">
        <f>IF(C1858="",NA(),IF(OR(C1858="Smelter not listed",C1858="Smelter not yet identified"),MATCH($B1858&amp;$D1858,'Smelter Look-up'!$J:$J,0),MATCH($B1858&amp;$C1858,'Smelter Look-up'!$J:$J,0)))</f>
        <v>#N/A</v>
      </c>
      <c r="W1858" s="134"/>
      <c r="X1858" s="134">
        <f t="shared" ca="1" si="20"/>
        <v>0</v>
      </c>
      <c r="Y1858" s="134"/>
      <c r="Z1858" s="134"/>
      <c r="AA1858" s="134"/>
      <c r="AB1858" s="162" t="str">
        <f t="shared" si="21"/>
        <v/>
      </c>
      <c r="AC1858" s="134"/>
      <c r="AD1858" s="134"/>
      <c r="AE1858" s="134"/>
      <c r="AF1858" s="134"/>
      <c r="AG1858" s="134"/>
      <c r="AH1858" s="134"/>
    </row>
    <row r="1859" spans="1:34" ht="12" customHeight="1">
      <c r="A1859" s="160"/>
      <c r="B1859" s="155" t="str">
        <f t="array" ref="B1859">IF(LEN(A1859)=0,"",INDEX('Smelter Look-up'!$A:$A,MATCH($A1859,'Smelter Look-up'!$E:$E,0)))</f>
        <v/>
      </c>
      <c r="C1859" s="158" t="str">
        <f t="array" ref="C1859">IF(LEN(A1859)=0,"",INDEX('Smelter Look-up'!$C:$C,MATCH($A1859,'Smelter Look-up'!$E:$E,0)))</f>
        <v/>
      </c>
      <c r="D1859" s="155"/>
      <c r="E1859" s="155" t="str">
        <f ca="1">IF(ISERROR($V1859),"",OFFSET('Smelter Look-up'!$D$4,$V1859-4,0)&amp;"")</f>
        <v/>
      </c>
      <c r="F1859" s="155" t="str">
        <f ca="1">IF(ISERROR($V1859),"",OFFSET('Smelter Look-up'!$E$4,$V1859-4,0))</f>
        <v/>
      </c>
      <c r="G1859" s="155" t="str">
        <f ca="1">IF(C1859=$X$4,IF(ISERROR($V1859),"Enter smelter details","RMI"),IF(ISERROR($V1859),"",OFFSET('Smelter Look-up'!$F$4,$V1859-4,0)))</f>
        <v/>
      </c>
      <c r="H1859" s="156" t="str">
        <f ca="1">IF(ISERROR($V1859),"",OFFSET('Smelter Look-up'!$G$4,$V1859-4,0))</f>
        <v/>
      </c>
      <c r="I1859" s="157" t="str">
        <f ca="1">IF(ISERROR($V1859),"",OFFSET('Smelter Look-up'!$H$4,$V1859-4,0))</f>
        <v/>
      </c>
      <c r="J1859" s="157" t="str">
        <f ca="1">IF(ISERROR($V1859),"",OFFSET('Smelter Look-up'!$I$4,$V1859-4,0))</f>
        <v/>
      </c>
      <c r="K1859" s="158"/>
      <c r="L1859" s="158"/>
      <c r="M1859" s="158"/>
      <c r="N1859" s="158"/>
      <c r="O1859" s="158"/>
      <c r="P1859" s="157"/>
      <c r="Q1859" s="159"/>
      <c r="R1859" s="155" t="str">
        <f ca="1">IF(ISERROR($V1859),"",OFFSET('Smelter Look-up'!$C$4,$V1859-4,0)&amp;"")</f>
        <v/>
      </c>
      <c r="S1859" s="160" t="str">
        <f t="array" aca="1" ref="S1859" ca="1">IF(B1859="","",IF(ISERROR(MATCH($E1859,CL,0)),"Unknown",INDIRECT("'C'!$A$"&amp;MATCH($E1859,CL,0)+1)))</f>
        <v/>
      </c>
      <c r="T1859" s="160" t="str">
        <f t="array" aca="1" ref="T1859" ca="1">IF(B1859="","",IF(ISERROR(MATCH($J1859,SorP!$B$1:$B$6226,0)),"",INDIRECT("'SorP'!$A$"&amp;MATCH($S1859&amp;$J1859,SorP!C:C,0))))</f>
        <v/>
      </c>
      <c r="U1859" s="161"/>
      <c r="V1859" s="151" t="e">
        <f>IF(C1859="",NA(),IF(OR(C1859="Smelter not listed",C1859="Smelter not yet identified"),MATCH($B1859&amp;$D1859,'Smelter Look-up'!$J:$J,0),MATCH($B1859&amp;$C1859,'Smelter Look-up'!$J:$J,0)))</f>
        <v>#N/A</v>
      </c>
      <c r="W1859" s="134"/>
      <c r="X1859" s="134">
        <f t="shared" ca="1" si="20"/>
        <v>0</v>
      </c>
      <c r="Y1859" s="134"/>
      <c r="Z1859" s="134"/>
      <c r="AA1859" s="134"/>
      <c r="AB1859" s="162" t="str">
        <f t="shared" si="21"/>
        <v/>
      </c>
      <c r="AC1859" s="134"/>
      <c r="AD1859" s="134"/>
      <c r="AE1859" s="134"/>
      <c r="AF1859" s="134"/>
      <c r="AG1859" s="134"/>
      <c r="AH1859" s="134"/>
    </row>
    <row r="1860" spans="1:34" ht="12" customHeight="1">
      <c r="A1860" s="160"/>
      <c r="B1860" s="155" t="str">
        <f t="array" ref="B1860">IF(LEN(A1860)=0,"",INDEX('Smelter Look-up'!$A:$A,MATCH($A1860,'Smelter Look-up'!$E:$E,0)))</f>
        <v/>
      </c>
      <c r="C1860" s="158" t="str">
        <f t="array" ref="C1860">IF(LEN(A1860)=0,"",INDEX('Smelter Look-up'!$C:$C,MATCH($A1860,'Smelter Look-up'!$E:$E,0)))</f>
        <v/>
      </c>
      <c r="D1860" s="155"/>
      <c r="E1860" s="155" t="str">
        <f ca="1">IF(ISERROR($V1860),"",OFFSET('Smelter Look-up'!$D$4,$V1860-4,0)&amp;"")</f>
        <v/>
      </c>
      <c r="F1860" s="155" t="str">
        <f ca="1">IF(ISERROR($V1860),"",OFFSET('Smelter Look-up'!$E$4,$V1860-4,0))</f>
        <v/>
      </c>
      <c r="G1860" s="155" t="str">
        <f ca="1">IF(C1860=$X$4,IF(ISERROR($V1860),"Enter smelter details","RMI"),IF(ISERROR($V1860),"",OFFSET('Smelter Look-up'!$F$4,$V1860-4,0)))</f>
        <v/>
      </c>
      <c r="H1860" s="156" t="str">
        <f ca="1">IF(ISERROR($V1860),"",OFFSET('Smelter Look-up'!$G$4,$V1860-4,0))</f>
        <v/>
      </c>
      <c r="I1860" s="157" t="str">
        <f ca="1">IF(ISERROR($V1860),"",OFFSET('Smelter Look-up'!$H$4,$V1860-4,0))</f>
        <v/>
      </c>
      <c r="J1860" s="157" t="str">
        <f ca="1">IF(ISERROR($V1860),"",OFFSET('Smelter Look-up'!$I$4,$V1860-4,0))</f>
        <v/>
      </c>
      <c r="K1860" s="158"/>
      <c r="L1860" s="158"/>
      <c r="M1860" s="158"/>
      <c r="N1860" s="158"/>
      <c r="O1860" s="158"/>
      <c r="P1860" s="157"/>
      <c r="Q1860" s="159"/>
      <c r="R1860" s="155" t="str">
        <f ca="1">IF(ISERROR($V1860),"",OFFSET('Smelter Look-up'!$C$4,$V1860-4,0)&amp;"")</f>
        <v/>
      </c>
      <c r="S1860" s="160" t="str">
        <f t="array" aca="1" ref="S1860" ca="1">IF(B1860="","",IF(ISERROR(MATCH($E1860,CL,0)),"Unknown",INDIRECT("'C'!$A$"&amp;MATCH($E1860,CL,0)+1)))</f>
        <v/>
      </c>
      <c r="T1860" s="160" t="str">
        <f t="array" aca="1" ref="T1860" ca="1">IF(B1860="","",IF(ISERROR(MATCH($J1860,SorP!$B$1:$B$6226,0)),"",INDIRECT("'SorP'!$A$"&amp;MATCH($S1860&amp;$J1860,SorP!C:C,0))))</f>
        <v/>
      </c>
      <c r="U1860" s="161"/>
      <c r="V1860" s="151" t="e">
        <f>IF(C1860="",NA(),IF(OR(C1860="Smelter not listed",C1860="Smelter not yet identified"),MATCH($B1860&amp;$D1860,'Smelter Look-up'!$J:$J,0),MATCH($B1860&amp;$C1860,'Smelter Look-up'!$J:$J,0)))</f>
        <v>#N/A</v>
      </c>
      <c r="W1860" s="134"/>
      <c r="X1860" s="134">
        <f t="shared" ca="1" si="20"/>
        <v>0</v>
      </c>
      <c r="Y1860" s="134"/>
      <c r="Z1860" s="134"/>
      <c r="AA1860" s="134"/>
      <c r="AB1860" s="162" t="str">
        <f t="shared" si="21"/>
        <v/>
      </c>
      <c r="AC1860" s="134"/>
      <c r="AD1860" s="134"/>
      <c r="AE1860" s="134"/>
      <c r="AF1860" s="134"/>
      <c r="AG1860" s="134"/>
      <c r="AH1860" s="134"/>
    </row>
    <row r="1861" spans="1:34" ht="12" customHeight="1">
      <c r="A1861" s="160"/>
      <c r="B1861" s="155" t="str">
        <f t="array" ref="B1861">IF(LEN(A1861)=0,"",INDEX('Smelter Look-up'!$A:$A,MATCH($A1861,'Smelter Look-up'!$E:$E,0)))</f>
        <v/>
      </c>
      <c r="C1861" s="158" t="str">
        <f t="array" ref="C1861">IF(LEN(A1861)=0,"",INDEX('Smelter Look-up'!$C:$C,MATCH($A1861,'Smelter Look-up'!$E:$E,0)))</f>
        <v/>
      </c>
      <c r="D1861" s="155"/>
      <c r="E1861" s="155" t="str">
        <f ca="1">IF(ISERROR($V1861),"",OFFSET('Smelter Look-up'!$D$4,$V1861-4,0)&amp;"")</f>
        <v/>
      </c>
      <c r="F1861" s="155" t="str">
        <f ca="1">IF(ISERROR($V1861),"",OFFSET('Smelter Look-up'!$E$4,$V1861-4,0))</f>
        <v/>
      </c>
      <c r="G1861" s="155" t="str">
        <f ca="1">IF(C1861=$X$4,IF(ISERROR($V1861),"Enter smelter details","RMI"),IF(ISERROR($V1861),"",OFFSET('Smelter Look-up'!$F$4,$V1861-4,0)))</f>
        <v/>
      </c>
      <c r="H1861" s="156" t="str">
        <f ca="1">IF(ISERROR($V1861),"",OFFSET('Smelter Look-up'!$G$4,$V1861-4,0))</f>
        <v/>
      </c>
      <c r="I1861" s="157" t="str">
        <f ca="1">IF(ISERROR($V1861),"",OFFSET('Smelter Look-up'!$H$4,$V1861-4,0))</f>
        <v/>
      </c>
      <c r="J1861" s="157" t="str">
        <f ca="1">IF(ISERROR($V1861),"",OFFSET('Smelter Look-up'!$I$4,$V1861-4,0))</f>
        <v/>
      </c>
      <c r="K1861" s="158"/>
      <c r="L1861" s="158"/>
      <c r="M1861" s="158"/>
      <c r="N1861" s="158"/>
      <c r="O1861" s="158"/>
      <c r="P1861" s="157"/>
      <c r="Q1861" s="159"/>
      <c r="R1861" s="155" t="str">
        <f ca="1">IF(ISERROR($V1861),"",OFFSET('Smelter Look-up'!$C$4,$V1861-4,0)&amp;"")</f>
        <v/>
      </c>
      <c r="S1861" s="160" t="str">
        <f t="array" aca="1" ref="S1861" ca="1">IF(B1861="","",IF(ISERROR(MATCH($E1861,CL,0)),"Unknown",INDIRECT("'C'!$A$"&amp;MATCH($E1861,CL,0)+1)))</f>
        <v/>
      </c>
      <c r="T1861" s="160" t="str">
        <f t="array" aca="1" ref="T1861" ca="1">IF(B1861="","",IF(ISERROR(MATCH($J1861,SorP!$B$1:$B$6226,0)),"",INDIRECT("'SorP'!$A$"&amp;MATCH($S1861&amp;$J1861,SorP!C:C,0))))</f>
        <v/>
      </c>
      <c r="U1861" s="161"/>
      <c r="V1861" s="151" t="e">
        <f>IF(C1861="",NA(),IF(OR(C1861="Smelter not listed",C1861="Smelter not yet identified"),MATCH($B1861&amp;$D1861,'Smelter Look-up'!$J:$J,0),MATCH($B1861&amp;$C1861,'Smelter Look-up'!$J:$J,0)))</f>
        <v>#N/A</v>
      </c>
      <c r="W1861" s="134"/>
      <c r="X1861" s="134">
        <f t="shared" ca="1" si="20"/>
        <v>0</v>
      </c>
      <c r="Y1861" s="134"/>
      <c r="Z1861" s="134"/>
      <c r="AA1861" s="134"/>
      <c r="AB1861" s="162" t="str">
        <f t="shared" si="21"/>
        <v/>
      </c>
      <c r="AC1861" s="134"/>
      <c r="AD1861" s="134"/>
      <c r="AE1861" s="134"/>
      <c r="AF1861" s="134"/>
      <c r="AG1861" s="134"/>
      <c r="AH1861" s="134"/>
    </row>
    <row r="1862" spans="1:34" ht="12" customHeight="1">
      <c r="A1862" s="160"/>
      <c r="B1862" s="155" t="str">
        <f t="array" ref="B1862">IF(LEN(A1862)=0,"",INDEX('Smelter Look-up'!$A:$A,MATCH($A1862,'Smelter Look-up'!$E:$E,0)))</f>
        <v/>
      </c>
      <c r="C1862" s="158" t="str">
        <f t="array" ref="C1862">IF(LEN(A1862)=0,"",INDEX('Smelter Look-up'!$C:$C,MATCH($A1862,'Smelter Look-up'!$E:$E,0)))</f>
        <v/>
      </c>
      <c r="D1862" s="155"/>
      <c r="E1862" s="155" t="str">
        <f ca="1">IF(ISERROR($V1862),"",OFFSET('Smelter Look-up'!$D$4,$V1862-4,0)&amp;"")</f>
        <v/>
      </c>
      <c r="F1862" s="155" t="str">
        <f ca="1">IF(ISERROR($V1862),"",OFFSET('Smelter Look-up'!$E$4,$V1862-4,0))</f>
        <v/>
      </c>
      <c r="G1862" s="155" t="str">
        <f ca="1">IF(C1862=$X$4,IF(ISERROR($V1862),"Enter smelter details","RMI"),IF(ISERROR($V1862),"",OFFSET('Smelter Look-up'!$F$4,$V1862-4,0)))</f>
        <v/>
      </c>
      <c r="H1862" s="156" t="str">
        <f ca="1">IF(ISERROR($V1862),"",OFFSET('Smelter Look-up'!$G$4,$V1862-4,0))</f>
        <v/>
      </c>
      <c r="I1862" s="157" t="str">
        <f ca="1">IF(ISERROR($V1862),"",OFFSET('Smelter Look-up'!$H$4,$V1862-4,0))</f>
        <v/>
      </c>
      <c r="J1862" s="157" t="str">
        <f ca="1">IF(ISERROR($V1862),"",OFFSET('Smelter Look-up'!$I$4,$V1862-4,0))</f>
        <v/>
      </c>
      <c r="K1862" s="158"/>
      <c r="L1862" s="158"/>
      <c r="M1862" s="158"/>
      <c r="N1862" s="158"/>
      <c r="O1862" s="158"/>
      <c r="P1862" s="157"/>
      <c r="Q1862" s="159"/>
      <c r="R1862" s="155" t="str">
        <f ca="1">IF(ISERROR($V1862),"",OFFSET('Smelter Look-up'!$C$4,$V1862-4,0)&amp;"")</f>
        <v/>
      </c>
      <c r="S1862" s="160" t="str">
        <f t="array" aca="1" ref="S1862" ca="1">IF(B1862="","",IF(ISERROR(MATCH($E1862,CL,0)),"Unknown",INDIRECT("'C'!$A$"&amp;MATCH($E1862,CL,0)+1)))</f>
        <v/>
      </c>
      <c r="T1862" s="160" t="str">
        <f t="array" aca="1" ref="T1862" ca="1">IF(B1862="","",IF(ISERROR(MATCH($J1862,SorP!$B$1:$B$6226,0)),"",INDIRECT("'SorP'!$A$"&amp;MATCH($S1862&amp;$J1862,SorP!C:C,0))))</f>
        <v/>
      </c>
      <c r="U1862" s="161"/>
      <c r="V1862" s="151" t="e">
        <f>IF(C1862="",NA(),IF(OR(C1862="Smelter not listed",C1862="Smelter not yet identified"),MATCH($B1862&amp;$D1862,'Smelter Look-up'!$J:$J,0),MATCH($B1862&amp;$C1862,'Smelter Look-up'!$J:$J,0)))</f>
        <v>#N/A</v>
      </c>
      <c r="W1862" s="134"/>
      <c r="X1862" s="134">
        <f t="shared" ca="1" si="20"/>
        <v>0</v>
      </c>
      <c r="Y1862" s="134"/>
      <c r="Z1862" s="134"/>
      <c r="AA1862" s="134"/>
      <c r="AB1862" s="162" t="str">
        <f t="shared" si="21"/>
        <v/>
      </c>
      <c r="AC1862" s="134"/>
      <c r="AD1862" s="134"/>
      <c r="AE1862" s="134"/>
      <c r="AF1862" s="134"/>
      <c r="AG1862" s="134"/>
      <c r="AH1862" s="134"/>
    </row>
    <row r="1863" spans="1:34" ht="12" customHeight="1">
      <c r="A1863" s="160"/>
      <c r="B1863" s="155" t="str">
        <f t="array" ref="B1863">IF(LEN(A1863)=0,"",INDEX('Smelter Look-up'!$A:$A,MATCH($A1863,'Smelter Look-up'!$E:$E,0)))</f>
        <v/>
      </c>
      <c r="C1863" s="158" t="str">
        <f t="array" ref="C1863">IF(LEN(A1863)=0,"",INDEX('Smelter Look-up'!$C:$C,MATCH($A1863,'Smelter Look-up'!$E:$E,0)))</f>
        <v/>
      </c>
      <c r="D1863" s="155"/>
      <c r="E1863" s="155" t="str">
        <f ca="1">IF(ISERROR($V1863),"",OFFSET('Smelter Look-up'!$D$4,$V1863-4,0)&amp;"")</f>
        <v/>
      </c>
      <c r="F1863" s="155" t="str">
        <f ca="1">IF(ISERROR($V1863),"",OFFSET('Smelter Look-up'!$E$4,$V1863-4,0))</f>
        <v/>
      </c>
      <c r="G1863" s="155" t="str">
        <f ca="1">IF(C1863=$X$4,IF(ISERROR($V1863),"Enter smelter details","RMI"),IF(ISERROR($V1863),"",OFFSET('Smelter Look-up'!$F$4,$V1863-4,0)))</f>
        <v/>
      </c>
      <c r="H1863" s="156" t="str">
        <f ca="1">IF(ISERROR($V1863),"",OFFSET('Smelter Look-up'!$G$4,$V1863-4,0))</f>
        <v/>
      </c>
      <c r="I1863" s="157" t="str">
        <f ca="1">IF(ISERROR($V1863),"",OFFSET('Smelter Look-up'!$H$4,$V1863-4,0))</f>
        <v/>
      </c>
      <c r="J1863" s="157" t="str">
        <f ca="1">IF(ISERROR($V1863),"",OFFSET('Smelter Look-up'!$I$4,$V1863-4,0))</f>
        <v/>
      </c>
      <c r="K1863" s="158"/>
      <c r="L1863" s="158"/>
      <c r="M1863" s="158"/>
      <c r="N1863" s="158"/>
      <c r="O1863" s="158"/>
      <c r="P1863" s="157"/>
      <c r="Q1863" s="159"/>
      <c r="R1863" s="155" t="str">
        <f ca="1">IF(ISERROR($V1863),"",OFFSET('Smelter Look-up'!$C$4,$V1863-4,0)&amp;"")</f>
        <v/>
      </c>
      <c r="S1863" s="160" t="str">
        <f t="array" aca="1" ref="S1863" ca="1">IF(B1863="","",IF(ISERROR(MATCH($E1863,CL,0)),"Unknown",INDIRECT("'C'!$A$"&amp;MATCH($E1863,CL,0)+1)))</f>
        <v/>
      </c>
      <c r="T1863" s="160" t="str">
        <f t="array" aca="1" ref="T1863" ca="1">IF(B1863="","",IF(ISERROR(MATCH($J1863,SorP!$B$1:$B$6226,0)),"",INDIRECT("'SorP'!$A$"&amp;MATCH($S1863&amp;$J1863,SorP!C:C,0))))</f>
        <v/>
      </c>
      <c r="U1863" s="161"/>
      <c r="V1863" s="151" t="e">
        <f>IF(C1863="",NA(),IF(OR(C1863="Smelter not listed",C1863="Smelter not yet identified"),MATCH($B1863&amp;$D1863,'Smelter Look-up'!$J:$J,0),MATCH($B1863&amp;$C1863,'Smelter Look-up'!$J:$J,0)))</f>
        <v>#N/A</v>
      </c>
      <c r="W1863" s="134"/>
      <c r="X1863" s="134">
        <f t="shared" ca="1" si="20"/>
        <v>0</v>
      </c>
      <c r="Y1863" s="134"/>
      <c r="Z1863" s="134"/>
      <c r="AA1863" s="134"/>
      <c r="AB1863" s="162" t="str">
        <f t="shared" si="21"/>
        <v/>
      </c>
      <c r="AC1863" s="134"/>
      <c r="AD1863" s="134"/>
      <c r="AE1863" s="134"/>
      <c r="AF1863" s="134"/>
      <c r="AG1863" s="134"/>
      <c r="AH1863" s="134"/>
    </row>
    <row r="1864" spans="1:34" ht="12" customHeight="1">
      <c r="A1864" s="160"/>
      <c r="B1864" s="155" t="str">
        <f t="array" ref="B1864">IF(LEN(A1864)=0,"",INDEX('Smelter Look-up'!$A:$A,MATCH($A1864,'Smelter Look-up'!$E:$E,0)))</f>
        <v/>
      </c>
      <c r="C1864" s="158" t="str">
        <f t="array" ref="C1864">IF(LEN(A1864)=0,"",INDEX('Smelter Look-up'!$C:$C,MATCH($A1864,'Smelter Look-up'!$E:$E,0)))</f>
        <v/>
      </c>
      <c r="D1864" s="155"/>
      <c r="E1864" s="155" t="str">
        <f ca="1">IF(ISERROR($V1864),"",OFFSET('Smelter Look-up'!$D$4,$V1864-4,0)&amp;"")</f>
        <v/>
      </c>
      <c r="F1864" s="155" t="str">
        <f ca="1">IF(ISERROR($V1864),"",OFFSET('Smelter Look-up'!$E$4,$V1864-4,0))</f>
        <v/>
      </c>
      <c r="G1864" s="155" t="str">
        <f ca="1">IF(C1864=$X$4,IF(ISERROR($V1864),"Enter smelter details","RMI"),IF(ISERROR($V1864),"",OFFSET('Smelter Look-up'!$F$4,$V1864-4,0)))</f>
        <v/>
      </c>
      <c r="H1864" s="156" t="str">
        <f ca="1">IF(ISERROR($V1864),"",OFFSET('Smelter Look-up'!$G$4,$V1864-4,0))</f>
        <v/>
      </c>
      <c r="I1864" s="157" t="str">
        <f ca="1">IF(ISERROR($V1864),"",OFFSET('Smelter Look-up'!$H$4,$V1864-4,0))</f>
        <v/>
      </c>
      <c r="J1864" s="157" t="str">
        <f ca="1">IF(ISERROR($V1864),"",OFFSET('Smelter Look-up'!$I$4,$V1864-4,0))</f>
        <v/>
      </c>
      <c r="K1864" s="158"/>
      <c r="L1864" s="158"/>
      <c r="M1864" s="158"/>
      <c r="N1864" s="158"/>
      <c r="O1864" s="158"/>
      <c r="P1864" s="157"/>
      <c r="Q1864" s="159"/>
      <c r="R1864" s="155" t="str">
        <f ca="1">IF(ISERROR($V1864),"",OFFSET('Smelter Look-up'!$C$4,$V1864-4,0)&amp;"")</f>
        <v/>
      </c>
      <c r="S1864" s="160" t="str">
        <f t="array" aca="1" ref="S1864" ca="1">IF(B1864="","",IF(ISERROR(MATCH($E1864,CL,0)),"Unknown",INDIRECT("'C'!$A$"&amp;MATCH($E1864,CL,0)+1)))</f>
        <v/>
      </c>
      <c r="T1864" s="160" t="str">
        <f t="array" aca="1" ref="T1864" ca="1">IF(B1864="","",IF(ISERROR(MATCH($J1864,SorP!$B$1:$B$6226,0)),"",INDIRECT("'SorP'!$A$"&amp;MATCH($S1864&amp;$J1864,SorP!C:C,0))))</f>
        <v/>
      </c>
      <c r="U1864" s="161"/>
      <c r="V1864" s="151" t="e">
        <f>IF(C1864="",NA(),IF(OR(C1864="Smelter not listed",C1864="Smelter not yet identified"),MATCH($B1864&amp;$D1864,'Smelter Look-up'!$J:$J,0),MATCH($B1864&amp;$C1864,'Smelter Look-up'!$J:$J,0)))</f>
        <v>#N/A</v>
      </c>
      <c r="W1864" s="134"/>
      <c r="X1864" s="134">
        <f t="shared" ca="1" si="20"/>
        <v>0</v>
      </c>
      <c r="Y1864" s="134"/>
      <c r="Z1864" s="134"/>
      <c r="AA1864" s="134"/>
      <c r="AB1864" s="162" t="str">
        <f t="shared" si="21"/>
        <v/>
      </c>
      <c r="AC1864" s="134"/>
      <c r="AD1864" s="134"/>
      <c r="AE1864" s="134"/>
      <c r="AF1864" s="134"/>
      <c r="AG1864" s="134"/>
      <c r="AH1864" s="134"/>
    </row>
    <row r="1865" spans="1:34" ht="12" customHeight="1">
      <c r="A1865" s="160"/>
      <c r="B1865" s="155" t="str">
        <f t="array" ref="B1865">IF(LEN(A1865)=0,"",INDEX('Smelter Look-up'!$A:$A,MATCH($A1865,'Smelter Look-up'!$E:$E,0)))</f>
        <v/>
      </c>
      <c r="C1865" s="158" t="str">
        <f t="array" ref="C1865">IF(LEN(A1865)=0,"",INDEX('Smelter Look-up'!$C:$C,MATCH($A1865,'Smelter Look-up'!$E:$E,0)))</f>
        <v/>
      </c>
      <c r="D1865" s="155"/>
      <c r="E1865" s="155" t="str">
        <f ca="1">IF(ISERROR($V1865),"",OFFSET('Smelter Look-up'!$D$4,$V1865-4,0)&amp;"")</f>
        <v/>
      </c>
      <c r="F1865" s="155" t="str">
        <f ca="1">IF(ISERROR($V1865),"",OFFSET('Smelter Look-up'!$E$4,$V1865-4,0))</f>
        <v/>
      </c>
      <c r="G1865" s="155" t="str">
        <f ca="1">IF(C1865=$X$4,IF(ISERROR($V1865),"Enter smelter details","RMI"),IF(ISERROR($V1865),"",OFFSET('Smelter Look-up'!$F$4,$V1865-4,0)))</f>
        <v/>
      </c>
      <c r="H1865" s="156" t="str">
        <f ca="1">IF(ISERROR($V1865),"",OFFSET('Smelter Look-up'!$G$4,$V1865-4,0))</f>
        <v/>
      </c>
      <c r="I1865" s="157" t="str">
        <f ca="1">IF(ISERROR($V1865),"",OFFSET('Smelter Look-up'!$H$4,$V1865-4,0))</f>
        <v/>
      </c>
      <c r="J1865" s="157" t="str">
        <f ca="1">IF(ISERROR($V1865),"",OFFSET('Smelter Look-up'!$I$4,$V1865-4,0))</f>
        <v/>
      </c>
      <c r="K1865" s="158"/>
      <c r="L1865" s="158"/>
      <c r="M1865" s="158"/>
      <c r="N1865" s="158"/>
      <c r="O1865" s="158"/>
      <c r="P1865" s="157"/>
      <c r="Q1865" s="159"/>
      <c r="R1865" s="155" t="str">
        <f ca="1">IF(ISERROR($V1865),"",OFFSET('Smelter Look-up'!$C$4,$V1865-4,0)&amp;"")</f>
        <v/>
      </c>
      <c r="S1865" s="160" t="str">
        <f t="array" aca="1" ref="S1865" ca="1">IF(B1865="","",IF(ISERROR(MATCH($E1865,CL,0)),"Unknown",INDIRECT("'C'!$A$"&amp;MATCH($E1865,CL,0)+1)))</f>
        <v/>
      </c>
      <c r="T1865" s="160" t="str">
        <f t="array" aca="1" ref="T1865" ca="1">IF(B1865="","",IF(ISERROR(MATCH($J1865,SorP!$B$1:$B$6226,0)),"",INDIRECT("'SorP'!$A$"&amp;MATCH($S1865&amp;$J1865,SorP!C:C,0))))</f>
        <v/>
      </c>
      <c r="U1865" s="161"/>
      <c r="V1865" s="151" t="e">
        <f>IF(C1865="",NA(),IF(OR(C1865="Smelter not listed",C1865="Smelter not yet identified"),MATCH($B1865&amp;$D1865,'Smelter Look-up'!$J:$J,0),MATCH($B1865&amp;$C1865,'Smelter Look-up'!$J:$J,0)))</f>
        <v>#N/A</v>
      </c>
      <c r="W1865" s="134"/>
      <c r="X1865" s="134">
        <f t="shared" ca="1" si="20"/>
        <v>0</v>
      </c>
      <c r="Y1865" s="134"/>
      <c r="Z1865" s="134"/>
      <c r="AA1865" s="134"/>
      <c r="AB1865" s="162" t="str">
        <f t="shared" si="21"/>
        <v/>
      </c>
      <c r="AC1865" s="134"/>
      <c r="AD1865" s="134"/>
      <c r="AE1865" s="134"/>
      <c r="AF1865" s="134"/>
      <c r="AG1865" s="134"/>
      <c r="AH1865" s="134"/>
    </row>
    <row r="1866" spans="1:34" ht="12" customHeight="1">
      <c r="A1866" s="160"/>
      <c r="B1866" s="155" t="str">
        <f t="array" ref="B1866">IF(LEN(A1866)=0,"",INDEX('Smelter Look-up'!$A:$A,MATCH($A1866,'Smelter Look-up'!$E:$E,0)))</f>
        <v/>
      </c>
      <c r="C1866" s="158" t="str">
        <f t="array" ref="C1866">IF(LEN(A1866)=0,"",INDEX('Smelter Look-up'!$C:$C,MATCH($A1866,'Smelter Look-up'!$E:$E,0)))</f>
        <v/>
      </c>
      <c r="D1866" s="155"/>
      <c r="E1866" s="155" t="str">
        <f ca="1">IF(ISERROR($V1866),"",OFFSET('Smelter Look-up'!$D$4,$V1866-4,0)&amp;"")</f>
        <v/>
      </c>
      <c r="F1866" s="155" t="str">
        <f ca="1">IF(ISERROR($V1866),"",OFFSET('Smelter Look-up'!$E$4,$V1866-4,0))</f>
        <v/>
      </c>
      <c r="G1866" s="155" t="str">
        <f ca="1">IF(C1866=$X$4,IF(ISERROR($V1866),"Enter smelter details","RMI"),IF(ISERROR($V1866),"",OFFSET('Smelter Look-up'!$F$4,$V1866-4,0)))</f>
        <v/>
      </c>
      <c r="H1866" s="156" t="str">
        <f ca="1">IF(ISERROR($V1866),"",OFFSET('Smelter Look-up'!$G$4,$V1866-4,0))</f>
        <v/>
      </c>
      <c r="I1866" s="157" t="str">
        <f ca="1">IF(ISERROR($V1866),"",OFFSET('Smelter Look-up'!$H$4,$V1866-4,0))</f>
        <v/>
      </c>
      <c r="J1866" s="157" t="str">
        <f ca="1">IF(ISERROR($V1866),"",OFFSET('Smelter Look-up'!$I$4,$V1866-4,0))</f>
        <v/>
      </c>
      <c r="K1866" s="158"/>
      <c r="L1866" s="158"/>
      <c r="M1866" s="158"/>
      <c r="N1866" s="158"/>
      <c r="O1866" s="158"/>
      <c r="P1866" s="157"/>
      <c r="Q1866" s="159"/>
      <c r="R1866" s="155" t="str">
        <f ca="1">IF(ISERROR($V1866),"",OFFSET('Smelter Look-up'!$C$4,$V1866-4,0)&amp;"")</f>
        <v/>
      </c>
      <c r="S1866" s="160" t="str">
        <f t="array" aca="1" ref="S1866" ca="1">IF(B1866="","",IF(ISERROR(MATCH($E1866,CL,0)),"Unknown",INDIRECT("'C'!$A$"&amp;MATCH($E1866,CL,0)+1)))</f>
        <v/>
      </c>
      <c r="T1866" s="160" t="str">
        <f t="array" aca="1" ref="T1866" ca="1">IF(B1866="","",IF(ISERROR(MATCH($J1866,SorP!$B$1:$B$6226,0)),"",INDIRECT("'SorP'!$A$"&amp;MATCH($S1866&amp;$J1866,SorP!C:C,0))))</f>
        <v/>
      </c>
      <c r="U1866" s="161"/>
      <c r="V1866" s="151" t="e">
        <f>IF(C1866="",NA(),IF(OR(C1866="Smelter not listed",C1866="Smelter not yet identified"),MATCH($B1866&amp;$D1866,'Smelter Look-up'!$J:$J,0),MATCH($B1866&amp;$C1866,'Smelter Look-up'!$J:$J,0)))</f>
        <v>#N/A</v>
      </c>
      <c r="W1866" s="134"/>
      <c r="X1866" s="134">
        <f t="shared" ca="1" si="20"/>
        <v>0</v>
      </c>
      <c r="Y1866" s="134"/>
      <c r="Z1866" s="134"/>
      <c r="AA1866" s="134"/>
      <c r="AB1866" s="162" t="str">
        <f t="shared" si="21"/>
        <v/>
      </c>
      <c r="AC1866" s="134"/>
      <c r="AD1866" s="134"/>
      <c r="AE1866" s="134"/>
      <c r="AF1866" s="134"/>
      <c r="AG1866" s="134"/>
      <c r="AH1866" s="134"/>
    </row>
    <row r="1867" spans="1:34" ht="12" customHeight="1">
      <c r="A1867" s="160"/>
      <c r="B1867" s="155" t="str">
        <f t="array" ref="B1867">IF(LEN(A1867)=0,"",INDEX('Smelter Look-up'!$A:$A,MATCH($A1867,'Smelter Look-up'!$E:$E,0)))</f>
        <v/>
      </c>
      <c r="C1867" s="158" t="str">
        <f t="array" ref="C1867">IF(LEN(A1867)=0,"",INDEX('Smelter Look-up'!$C:$C,MATCH($A1867,'Smelter Look-up'!$E:$E,0)))</f>
        <v/>
      </c>
      <c r="D1867" s="155"/>
      <c r="E1867" s="155" t="str">
        <f ca="1">IF(ISERROR($V1867),"",OFFSET('Smelter Look-up'!$D$4,$V1867-4,0)&amp;"")</f>
        <v/>
      </c>
      <c r="F1867" s="155" t="str">
        <f ca="1">IF(ISERROR($V1867),"",OFFSET('Smelter Look-up'!$E$4,$V1867-4,0))</f>
        <v/>
      </c>
      <c r="G1867" s="155" t="str">
        <f ca="1">IF(C1867=$X$4,IF(ISERROR($V1867),"Enter smelter details","RMI"),IF(ISERROR($V1867),"",OFFSET('Smelter Look-up'!$F$4,$V1867-4,0)))</f>
        <v/>
      </c>
      <c r="H1867" s="156" t="str">
        <f ca="1">IF(ISERROR($V1867),"",OFFSET('Smelter Look-up'!$G$4,$V1867-4,0))</f>
        <v/>
      </c>
      <c r="I1867" s="157" t="str">
        <f ca="1">IF(ISERROR($V1867),"",OFFSET('Smelter Look-up'!$H$4,$V1867-4,0))</f>
        <v/>
      </c>
      <c r="J1867" s="157" t="str">
        <f ca="1">IF(ISERROR($V1867),"",OFFSET('Smelter Look-up'!$I$4,$V1867-4,0))</f>
        <v/>
      </c>
      <c r="K1867" s="158"/>
      <c r="L1867" s="158"/>
      <c r="M1867" s="158"/>
      <c r="N1867" s="158"/>
      <c r="O1867" s="158"/>
      <c r="P1867" s="157"/>
      <c r="Q1867" s="159"/>
      <c r="R1867" s="155" t="str">
        <f ca="1">IF(ISERROR($V1867),"",OFFSET('Smelter Look-up'!$C$4,$V1867-4,0)&amp;"")</f>
        <v/>
      </c>
      <c r="S1867" s="160" t="str">
        <f t="array" aca="1" ref="S1867" ca="1">IF(B1867="","",IF(ISERROR(MATCH($E1867,CL,0)),"Unknown",INDIRECT("'C'!$A$"&amp;MATCH($E1867,CL,0)+1)))</f>
        <v/>
      </c>
      <c r="T1867" s="160" t="str">
        <f t="array" aca="1" ref="T1867" ca="1">IF(B1867="","",IF(ISERROR(MATCH($J1867,SorP!$B$1:$B$6226,0)),"",INDIRECT("'SorP'!$A$"&amp;MATCH($S1867&amp;$J1867,SorP!C:C,0))))</f>
        <v/>
      </c>
      <c r="U1867" s="161"/>
      <c r="V1867" s="151" t="e">
        <f>IF(C1867="",NA(),IF(OR(C1867="Smelter not listed",C1867="Smelter not yet identified"),MATCH($B1867&amp;$D1867,'Smelter Look-up'!$J:$J,0),MATCH($B1867&amp;$C1867,'Smelter Look-up'!$J:$J,0)))</f>
        <v>#N/A</v>
      </c>
      <c r="W1867" s="134"/>
      <c r="X1867" s="134">
        <f t="shared" ca="1" si="20"/>
        <v>0</v>
      </c>
      <c r="Y1867" s="134"/>
      <c r="Z1867" s="134"/>
      <c r="AA1867" s="134"/>
      <c r="AB1867" s="162" t="str">
        <f t="shared" si="21"/>
        <v/>
      </c>
      <c r="AC1867" s="134"/>
      <c r="AD1867" s="134"/>
      <c r="AE1867" s="134"/>
      <c r="AF1867" s="134"/>
      <c r="AG1867" s="134"/>
      <c r="AH1867" s="134"/>
    </row>
    <row r="1868" spans="1:34" ht="12" customHeight="1">
      <c r="A1868" s="160"/>
      <c r="B1868" s="155" t="str">
        <f t="array" ref="B1868">IF(LEN(A1868)=0,"",INDEX('Smelter Look-up'!$A:$A,MATCH($A1868,'Smelter Look-up'!$E:$E,0)))</f>
        <v/>
      </c>
      <c r="C1868" s="158" t="str">
        <f t="array" ref="C1868">IF(LEN(A1868)=0,"",INDEX('Smelter Look-up'!$C:$C,MATCH($A1868,'Smelter Look-up'!$E:$E,0)))</f>
        <v/>
      </c>
      <c r="D1868" s="155"/>
      <c r="E1868" s="155" t="str">
        <f ca="1">IF(ISERROR($V1868),"",OFFSET('Smelter Look-up'!$D$4,$V1868-4,0)&amp;"")</f>
        <v/>
      </c>
      <c r="F1868" s="155" t="str">
        <f ca="1">IF(ISERROR($V1868),"",OFFSET('Smelter Look-up'!$E$4,$V1868-4,0))</f>
        <v/>
      </c>
      <c r="G1868" s="155" t="str">
        <f ca="1">IF(C1868=$X$4,IF(ISERROR($V1868),"Enter smelter details","RMI"),IF(ISERROR($V1868),"",OFFSET('Smelter Look-up'!$F$4,$V1868-4,0)))</f>
        <v/>
      </c>
      <c r="H1868" s="156" t="str">
        <f ca="1">IF(ISERROR($V1868),"",OFFSET('Smelter Look-up'!$G$4,$V1868-4,0))</f>
        <v/>
      </c>
      <c r="I1868" s="157" t="str">
        <f ca="1">IF(ISERROR($V1868),"",OFFSET('Smelter Look-up'!$H$4,$V1868-4,0))</f>
        <v/>
      </c>
      <c r="J1868" s="157" t="str">
        <f ca="1">IF(ISERROR($V1868),"",OFFSET('Smelter Look-up'!$I$4,$V1868-4,0))</f>
        <v/>
      </c>
      <c r="K1868" s="158"/>
      <c r="L1868" s="158"/>
      <c r="M1868" s="158"/>
      <c r="N1868" s="158"/>
      <c r="O1868" s="158"/>
      <c r="P1868" s="157"/>
      <c r="Q1868" s="159"/>
      <c r="R1868" s="155" t="str">
        <f ca="1">IF(ISERROR($V1868),"",OFFSET('Smelter Look-up'!$C$4,$V1868-4,0)&amp;"")</f>
        <v/>
      </c>
      <c r="S1868" s="160" t="str">
        <f t="array" aca="1" ref="S1868" ca="1">IF(B1868="","",IF(ISERROR(MATCH($E1868,CL,0)),"Unknown",INDIRECT("'C'!$A$"&amp;MATCH($E1868,CL,0)+1)))</f>
        <v/>
      </c>
      <c r="T1868" s="160" t="str">
        <f t="array" aca="1" ref="T1868" ca="1">IF(B1868="","",IF(ISERROR(MATCH($J1868,SorP!$B$1:$B$6226,0)),"",INDIRECT("'SorP'!$A$"&amp;MATCH($S1868&amp;$J1868,SorP!C:C,0))))</f>
        <v/>
      </c>
      <c r="U1868" s="161"/>
      <c r="V1868" s="151" t="e">
        <f>IF(C1868="",NA(),IF(OR(C1868="Smelter not listed",C1868="Smelter not yet identified"),MATCH($B1868&amp;$D1868,'Smelter Look-up'!$J:$J,0),MATCH($B1868&amp;$C1868,'Smelter Look-up'!$J:$J,0)))</f>
        <v>#N/A</v>
      </c>
      <c r="W1868" s="134"/>
      <c r="X1868" s="134">
        <f t="shared" ca="1" si="20"/>
        <v>0</v>
      </c>
      <c r="Y1868" s="134"/>
      <c r="Z1868" s="134"/>
      <c r="AA1868" s="134"/>
      <c r="AB1868" s="162" t="str">
        <f t="shared" si="21"/>
        <v/>
      </c>
      <c r="AC1868" s="134"/>
      <c r="AD1868" s="134"/>
      <c r="AE1868" s="134"/>
      <c r="AF1868" s="134"/>
      <c r="AG1868" s="134"/>
      <c r="AH1868" s="134"/>
    </row>
    <row r="1869" spans="1:34" ht="12" customHeight="1">
      <c r="A1869" s="160"/>
      <c r="B1869" s="155" t="str">
        <f t="array" ref="B1869">IF(LEN(A1869)=0,"",INDEX('Smelter Look-up'!$A:$A,MATCH($A1869,'Smelter Look-up'!$E:$E,0)))</f>
        <v/>
      </c>
      <c r="C1869" s="158" t="str">
        <f t="array" ref="C1869">IF(LEN(A1869)=0,"",INDEX('Smelter Look-up'!$C:$C,MATCH($A1869,'Smelter Look-up'!$E:$E,0)))</f>
        <v/>
      </c>
      <c r="D1869" s="155"/>
      <c r="E1869" s="155" t="str">
        <f ca="1">IF(ISERROR($V1869),"",OFFSET('Smelter Look-up'!$D$4,$V1869-4,0)&amp;"")</f>
        <v/>
      </c>
      <c r="F1869" s="155" t="str">
        <f ca="1">IF(ISERROR($V1869),"",OFFSET('Smelter Look-up'!$E$4,$V1869-4,0))</f>
        <v/>
      </c>
      <c r="G1869" s="155" t="str">
        <f ca="1">IF(C1869=$X$4,IF(ISERROR($V1869),"Enter smelter details","RMI"),IF(ISERROR($V1869),"",OFFSET('Smelter Look-up'!$F$4,$V1869-4,0)))</f>
        <v/>
      </c>
      <c r="H1869" s="156" t="str">
        <f ca="1">IF(ISERROR($V1869),"",OFFSET('Smelter Look-up'!$G$4,$V1869-4,0))</f>
        <v/>
      </c>
      <c r="I1869" s="157" t="str">
        <f ca="1">IF(ISERROR($V1869),"",OFFSET('Smelter Look-up'!$H$4,$V1869-4,0))</f>
        <v/>
      </c>
      <c r="J1869" s="157" t="str">
        <f ca="1">IF(ISERROR($V1869),"",OFFSET('Smelter Look-up'!$I$4,$V1869-4,0))</f>
        <v/>
      </c>
      <c r="K1869" s="158"/>
      <c r="L1869" s="158"/>
      <c r="M1869" s="158"/>
      <c r="N1869" s="158"/>
      <c r="O1869" s="158"/>
      <c r="P1869" s="157"/>
      <c r="Q1869" s="159"/>
      <c r="R1869" s="155" t="str">
        <f ca="1">IF(ISERROR($V1869),"",OFFSET('Smelter Look-up'!$C$4,$V1869-4,0)&amp;"")</f>
        <v/>
      </c>
      <c r="S1869" s="160" t="str">
        <f t="array" aca="1" ref="S1869" ca="1">IF(B1869="","",IF(ISERROR(MATCH($E1869,CL,0)),"Unknown",INDIRECT("'C'!$A$"&amp;MATCH($E1869,CL,0)+1)))</f>
        <v/>
      </c>
      <c r="T1869" s="160" t="str">
        <f t="array" aca="1" ref="T1869" ca="1">IF(B1869="","",IF(ISERROR(MATCH($J1869,SorP!$B$1:$B$6226,0)),"",INDIRECT("'SorP'!$A$"&amp;MATCH($S1869&amp;$J1869,SorP!C:C,0))))</f>
        <v/>
      </c>
      <c r="U1869" s="161"/>
      <c r="V1869" s="151" t="e">
        <f>IF(C1869="",NA(),IF(OR(C1869="Smelter not listed",C1869="Smelter not yet identified"),MATCH($B1869&amp;$D1869,'Smelter Look-up'!$J:$J,0),MATCH($B1869&amp;$C1869,'Smelter Look-up'!$J:$J,0)))</f>
        <v>#N/A</v>
      </c>
      <c r="W1869" s="134"/>
      <c r="X1869" s="134">
        <f t="shared" ca="1" si="20"/>
        <v>0</v>
      </c>
      <c r="Y1869" s="134"/>
      <c r="Z1869" s="134"/>
      <c r="AA1869" s="134"/>
      <c r="AB1869" s="162" t="str">
        <f t="shared" si="21"/>
        <v/>
      </c>
      <c r="AC1869" s="134"/>
      <c r="AD1869" s="134"/>
      <c r="AE1869" s="134"/>
      <c r="AF1869" s="134"/>
      <c r="AG1869" s="134"/>
      <c r="AH1869" s="134"/>
    </row>
    <row r="1870" spans="1:34" ht="12" customHeight="1">
      <c r="A1870" s="160"/>
      <c r="B1870" s="155" t="str">
        <f t="array" ref="B1870">IF(LEN(A1870)=0,"",INDEX('Smelter Look-up'!$A:$A,MATCH($A1870,'Smelter Look-up'!$E:$E,0)))</f>
        <v/>
      </c>
      <c r="C1870" s="158" t="str">
        <f t="array" ref="C1870">IF(LEN(A1870)=0,"",INDEX('Smelter Look-up'!$C:$C,MATCH($A1870,'Smelter Look-up'!$E:$E,0)))</f>
        <v/>
      </c>
      <c r="D1870" s="155"/>
      <c r="E1870" s="155" t="str">
        <f ca="1">IF(ISERROR($V1870),"",OFFSET('Smelter Look-up'!$D$4,$V1870-4,0)&amp;"")</f>
        <v/>
      </c>
      <c r="F1870" s="155" t="str">
        <f ca="1">IF(ISERROR($V1870),"",OFFSET('Smelter Look-up'!$E$4,$V1870-4,0))</f>
        <v/>
      </c>
      <c r="G1870" s="155" t="str">
        <f ca="1">IF(C1870=$X$4,IF(ISERROR($V1870),"Enter smelter details","RMI"),IF(ISERROR($V1870),"",OFFSET('Smelter Look-up'!$F$4,$V1870-4,0)))</f>
        <v/>
      </c>
      <c r="H1870" s="156" t="str">
        <f ca="1">IF(ISERROR($V1870),"",OFFSET('Smelter Look-up'!$G$4,$V1870-4,0))</f>
        <v/>
      </c>
      <c r="I1870" s="157" t="str">
        <f ca="1">IF(ISERROR($V1870),"",OFFSET('Smelter Look-up'!$H$4,$V1870-4,0))</f>
        <v/>
      </c>
      <c r="J1870" s="157" t="str">
        <f ca="1">IF(ISERROR($V1870),"",OFFSET('Smelter Look-up'!$I$4,$V1870-4,0))</f>
        <v/>
      </c>
      <c r="K1870" s="158"/>
      <c r="L1870" s="158"/>
      <c r="M1870" s="158"/>
      <c r="N1870" s="158"/>
      <c r="O1870" s="158"/>
      <c r="P1870" s="157"/>
      <c r="Q1870" s="159"/>
      <c r="R1870" s="155" t="str">
        <f ca="1">IF(ISERROR($V1870),"",OFFSET('Smelter Look-up'!$C$4,$V1870-4,0)&amp;"")</f>
        <v/>
      </c>
      <c r="S1870" s="160" t="str">
        <f t="array" aca="1" ref="S1870" ca="1">IF(B1870="","",IF(ISERROR(MATCH($E1870,CL,0)),"Unknown",INDIRECT("'C'!$A$"&amp;MATCH($E1870,CL,0)+1)))</f>
        <v/>
      </c>
      <c r="T1870" s="160" t="str">
        <f t="array" aca="1" ref="T1870" ca="1">IF(B1870="","",IF(ISERROR(MATCH($J1870,SorP!$B$1:$B$6226,0)),"",INDIRECT("'SorP'!$A$"&amp;MATCH($S1870&amp;$J1870,SorP!C:C,0))))</f>
        <v/>
      </c>
      <c r="U1870" s="161"/>
      <c r="V1870" s="151" t="e">
        <f>IF(C1870="",NA(),IF(OR(C1870="Smelter not listed",C1870="Smelter not yet identified"),MATCH($B1870&amp;$D1870,'Smelter Look-up'!$J:$J,0),MATCH($B1870&amp;$C1870,'Smelter Look-up'!$J:$J,0)))</f>
        <v>#N/A</v>
      </c>
      <c r="W1870" s="134"/>
      <c r="X1870" s="134">
        <f t="shared" ca="1" si="20"/>
        <v>0</v>
      </c>
      <c r="Y1870" s="134"/>
      <c r="Z1870" s="134"/>
      <c r="AA1870" s="134"/>
      <c r="AB1870" s="162" t="str">
        <f t="shared" si="21"/>
        <v/>
      </c>
      <c r="AC1870" s="134"/>
      <c r="AD1870" s="134"/>
      <c r="AE1870" s="134"/>
      <c r="AF1870" s="134"/>
      <c r="AG1870" s="134"/>
      <c r="AH1870" s="134"/>
    </row>
    <row r="1871" spans="1:34" ht="12" customHeight="1">
      <c r="A1871" s="160"/>
      <c r="B1871" s="155" t="str">
        <f t="array" ref="B1871">IF(LEN(A1871)=0,"",INDEX('Smelter Look-up'!$A:$A,MATCH($A1871,'Smelter Look-up'!$E:$E,0)))</f>
        <v/>
      </c>
      <c r="C1871" s="158" t="str">
        <f t="array" ref="C1871">IF(LEN(A1871)=0,"",INDEX('Smelter Look-up'!$C:$C,MATCH($A1871,'Smelter Look-up'!$E:$E,0)))</f>
        <v/>
      </c>
      <c r="D1871" s="155"/>
      <c r="E1871" s="155" t="str">
        <f ca="1">IF(ISERROR($V1871),"",OFFSET('Smelter Look-up'!$D$4,$V1871-4,0)&amp;"")</f>
        <v/>
      </c>
      <c r="F1871" s="155" t="str">
        <f ca="1">IF(ISERROR($V1871),"",OFFSET('Smelter Look-up'!$E$4,$V1871-4,0))</f>
        <v/>
      </c>
      <c r="G1871" s="155" t="str">
        <f ca="1">IF(C1871=$X$4,IF(ISERROR($V1871),"Enter smelter details","RMI"),IF(ISERROR($V1871),"",OFFSET('Smelter Look-up'!$F$4,$V1871-4,0)))</f>
        <v/>
      </c>
      <c r="H1871" s="156" t="str">
        <f ca="1">IF(ISERROR($V1871),"",OFFSET('Smelter Look-up'!$G$4,$V1871-4,0))</f>
        <v/>
      </c>
      <c r="I1871" s="157" t="str">
        <f ca="1">IF(ISERROR($V1871),"",OFFSET('Smelter Look-up'!$H$4,$V1871-4,0))</f>
        <v/>
      </c>
      <c r="J1871" s="157" t="str">
        <f ca="1">IF(ISERROR($V1871),"",OFFSET('Smelter Look-up'!$I$4,$V1871-4,0))</f>
        <v/>
      </c>
      <c r="K1871" s="158"/>
      <c r="L1871" s="158"/>
      <c r="M1871" s="158"/>
      <c r="N1871" s="158"/>
      <c r="O1871" s="158"/>
      <c r="P1871" s="157"/>
      <c r="Q1871" s="159"/>
      <c r="R1871" s="155" t="str">
        <f ca="1">IF(ISERROR($V1871),"",OFFSET('Smelter Look-up'!$C$4,$V1871-4,0)&amp;"")</f>
        <v/>
      </c>
      <c r="S1871" s="160" t="str">
        <f t="array" aca="1" ref="S1871" ca="1">IF(B1871="","",IF(ISERROR(MATCH($E1871,CL,0)),"Unknown",INDIRECT("'C'!$A$"&amp;MATCH($E1871,CL,0)+1)))</f>
        <v/>
      </c>
      <c r="T1871" s="160" t="str">
        <f t="array" aca="1" ref="T1871" ca="1">IF(B1871="","",IF(ISERROR(MATCH($J1871,SorP!$B$1:$B$6226,0)),"",INDIRECT("'SorP'!$A$"&amp;MATCH($S1871&amp;$J1871,SorP!C:C,0))))</f>
        <v/>
      </c>
      <c r="U1871" s="161"/>
      <c r="V1871" s="151" t="e">
        <f>IF(C1871="",NA(),IF(OR(C1871="Smelter not listed",C1871="Smelter not yet identified"),MATCH($B1871&amp;$D1871,'Smelter Look-up'!$J:$J,0),MATCH($B1871&amp;$C1871,'Smelter Look-up'!$J:$J,0)))</f>
        <v>#N/A</v>
      </c>
      <c r="W1871" s="134"/>
      <c r="X1871" s="134">
        <f t="shared" ca="1" si="20"/>
        <v>0</v>
      </c>
      <c r="Y1871" s="134"/>
      <c r="Z1871" s="134"/>
      <c r="AA1871" s="134"/>
      <c r="AB1871" s="162" t="str">
        <f t="shared" si="21"/>
        <v/>
      </c>
      <c r="AC1871" s="134"/>
      <c r="AD1871" s="134"/>
      <c r="AE1871" s="134"/>
      <c r="AF1871" s="134"/>
      <c r="AG1871" s="134"/>
      <c r="AH1871" s="134"/>
    </row>
    <row r="1872" spans="1:34" ht="12" customHeight="1">
      <c r="A1872" s="160"/>
      <c r="B1872" s="155" t="str">
        <f t="array" ref="B1872">IF(LEN(A1872)=0,"",INDEX('Smelter Look-up'!$A:$A,MATCH($A1872,'Smelter Look-up'!$E:$E,0)))</f>
        <v/>
      </c>
      <c r="C1872" s="158" t="str">
        <f t="array" ref="C1872">IF(LEN(A1872)=0,"",INDEX('Smelter Look-up'!$C:$C,MATCH($A1872,'Smelter Look-up'!$E:$E,0)))</f>
        <v/>
      </c>
      <c r="D1872" s="155"/>
      <c r="E1872" s="155" t="str">
        <f ca="1">IF(ISERROR($V1872),"",OFFSET('Smelter Look-up'!$D$4,$V1872-4,0)&amp;"")</f>
        <v/>
      </c>
      <c r="F1872" s="155" t="str">
        <f ca="1">IF(ISERROR($V1872),"",OFFSET('Smelter Look-up'!$E$4,$V1872-4,0))</f>
        <v/>
      </c>
      <c r="G1872" s="155" t="str">
        <f ca="1">IF(C1872=$X$4,IF(ISERROR($V1872),"Enter smelter details","RMI"),IF(ISERROR($V1872),"",OFFSET('Smelter Look-up'!$F$4,$V1872-4,0)))</f>
        <v/>
      </c>
      <c r="H1872" s="156" t="str">
        <f ca="1">IF(ISERROR($V1872),"",OFFSET('Smelter Look-up'!$G$4,$V1872-4,0))</f>
        <v/>
      </c>
      <c r="I1872" s="157" t="str">
        <f ca="1">IF(ISERROR($V1872),"",OFFSET('Smelter Look-up'!$H$4,$V1872-4,0))</f>
        <v/>
      </c>
      <c r="J1872" s="157" t="str">
        <f ca="1">IF(ISERROR($V1872),"",OFFSET('Smelter Look-up'!$I$4,$V1872-4,0))</f>
        <v/>
      </c>
      <c r="K1872" s="158"/>
      <c r="L1872" s="158"/>
      <c r="M1872" s="158"/>
      <c r="N1872" s="158"/>
      <c r="O1872" s="158"/>
      <c r="P1872" s="157"/>
      <c r="Q1872" s="159"/>
      <c r="R1872" s="155" t="str">
        <f ca="1">IF(ISERROR($V1872),"",OFFSET('Smelter Look-up'!$C$4,$V1872-4,0)&amp;"")</f>
        <v/>
      </c>
      <c r="S1872" s="160" t="str">
        <f t="array" aca="1" ref="S1872" ca="1">IF(B1872="","",IF(ISERROR(MATCH($E1872,CL,0)),"Unknown",INDIRECT("'C'!$A$"&amp;MATCH($E1872,CL,0)+1)))</f>
        <v/>
      </c>
      <c r="T1872" s="160" t="str">
        <f t="array" aca="1" ref="T1872" ca="1">IF(B1872="","",IF(ISERROR(MATCH($J1872,SorP!$B$1:$B$6226,0)),"",INDIRECT("'SorP'!$A$"&amp;MATCH($S1872&amp;$J1872,SorP!C:C,0))))</f>
        <v/>
      </c>
      <c r="U1872" s="161"/>
      <c r="V1872" s="151" t="e">
        <f>IF(C1872="",NA(),IF(OR(C1872="Smelter not listed",C1872="Smelter not yet identified"),MATCH($B1872&amp;$D1872,'Smelter Look-up'!$J:$J,0),MATCH($B1872&amp;$C1872,'Smelter Look-up'!$J:$J,0)))</f>
        <v>#N/A</v>
      </c>
      <c r="W1872" s="134"/>
      <c r="X1872" s="134">
        <f t="shared" ca="1" si="20"/>
        <v>0</v>
      </c>
      <c r="Y1872" s="134"/>
      <c r="Z1872" s="134"/>
      <c r="AA1872" s="134"/>
      <c r="AB1872" s="162" t="str">
        <f t="shared" si="21"/>
        <v/>
      </c>
      <c r="AC1872" s="134"/>
      <c r="AD1872" s="134"/>
      <c r="AE1872" s="134"/>
      <c r="AF1872" s="134"/>
      <c r="AG1872" s="134"/>
      <c r="AH1872" s="134"/>
    </row>
    <row r="1873" spans="1:34" ht="12" customHeight="1">
      <c r="A1873" s="160"/>
      <c r="B1873" s="155" t="str">
        <f t="array" ref="B1873">IF(LEN(A1873)=0,"",INDEX('Smelter Look-up'!$A:$A,MATCH($A1873,'Smelter Look-up'!$E:$E,0)))</f>
        <v/>
      </c>
      <c r="C1873" s="158" t="str">
        <f t="array" ref="C1873">IF(LEN(A1873)=0,"",INDEX('Smelter Look-up'!$C:$C,MATCH($A1873,'Smelter Look-up'!$E:$E,0)))</f>
        <v/>
      </c>
      <c r="D1873" s="155"/>
      <c r="E1873" s="155" t="str">
        <f ca="1">IF(ISERROR($V1873),"",OFFSET('Smelter Look-up'!$D$4,$V1873-4,0)&amp;"")</f>
        <v/>
      </c>
      <c r="F1873" s="155" t="str">
        <f ca="1">IF(ISERROR($V1873),"",OFFSET('Smelter Look-up'!$E$4,$V1873-4,0))</f>
        <v/>
      </c>
      <c r="G1873" s="155" t="str">
        <f ca="1">IF(C1873=$X$4,IF(ISERROR($V1873),"Enter smelter details","RMI"),IF(ISERROR($V1873),"",OFFSET('Smelter Look-up'!$F$4,$V1873-4,0)))</f>
        <v/>
      </c>
      <c r="H1873" s="156" t="str">
        <f ca="1">IF(ISERROR($V1873),"",OFFSET('Smelter Look-up'!$G$4,$V1873-4,0))</f>
        <v/>
      </c>
      <c r="I1873" s="157" t="str">
        <f ca="1">IF(ISERROR($V1873),"",OFFSET('Smelter Look-up'!$H$4,$V1873-4,0))</f>
        <v/>
      </c>
      <c r="J1873" s="157" t="str">
        <f ca="1">IF(ISERROR($V1873),"",OFFSET('Smelter Look-up'!$I$4,$V1873-4,0))</f>
        <v/>
      </c>
      <c r="K1873" s="158"/>
      <c r="L1873" s="158"/>
      <c r="M1873" s="158"/>
      <c r="N1873" s="158"/>
      <c r="O1873" s="158"/>
      <c r="P1873" s="157"/>
      <c r="Q1873" s="159"/>
      <c r="R1873" s="155" t="str">
        <f ca="1">IF(ISERROR($V1873),"",OFFSET('Smelter Look-up'!$C$4,$V1873-4,0)&amp;"")</f>
        <v/>
      </c>
      <c r="S1873" s="160" t="str">
        <f t="array" aca="1" ref="S1873" ca="1">IF(B1873="","",IF(ISERROR(MATCH($E1873,CL,0)),"Unknown",INDIRECT("'C'!$A$"&amp;MATCH($E1873,CL,0)+1)))</f>
        <v/>
      </c>
      <c r="T1873" s="160" t="str">
        <f t="array" aca="1" ref="T1873" ca="1">IF(B1873="","",IF(ISERROR(MATCH($J1873,SorP!$B$1:$B$6226,0)),"",INDIRECT("'SorP'!$A$"&amp;MATCH($S1873&amp;$J1873,SorP!C:C,0))))</f>
        <v/>
      </c>
      <c r="U1873" s="161"/>
      <c r="V1873" s="151" t="e">
        <f>IF(C1873="",NA(),IF(OR(C1873="Smelter not listed",C1873="Smelter not yet identified"),MATCH($B1873&amp;$D1873,'Smelter Look-up'!$J:$J,0),MATCH($B1873&amp;$C1873,'Smelter Look-up'!$J:$J,0)))</f>
        <v>#N/A</v>
      </c>
      <c r="W1873" s="134"/>
      <c r="X1873" s="134">
        <f t="shared" ca="1" si="20"/>
        <v>0</v>
      </c>
      <c r="Y1873" s="134"/>
      <c r="Z1873" s="134"/>
      <c r="AA1873" s="134"/>
      <c r="AB1873" s="162" t="str">
        <f t="shared" si="21"/>
        <v/>
      </c>
      <c r="AC1873" s="134"/>
      <c r="AD1873" s="134"/>
      <c r="AE1873" s="134"/>
      <c r="AF1873" s="134"/>
      <c r="AG1873" s="134"/>
      <c r="AH1873" s="134"/>
    </row>
    <row r="1874" spans="1:34" ht="12" customHeight="1">
      <c r="A1874" s="160"/>
      <c r="B1874" s="155" t="str">
        <f t="array" ref="B1874">IF(LEN(A1874)=0,"",INDEX('Smelter Look-up'!$A:$A,MATCH($A1874,'Smelter Look-up'!$E:$E,0)))</f>
        <v/>
      </c>
      <c r="C1874" s="158" t="str">
        <f t="array" ref="C1874">IF(LEN(A1874)=0,"",INDEX('Smelter Look-up'!$C:$C,MATCH($A1874,'Smelter Look-up'!$E:$E,0)))</f>
        <v/>
      </c>
      <c r="D1874" s="155"/>
      <c r="E1874" s="155" t="str">
        <f ca="1">IF(ISERROR($V1874),"",OFFSET('Smelter Look-up'!$D$4,$V1874-4,0)&amp;"")</f>
        <v/>
      </c>
      <c r="F1874" s="155" t="str">
        <f ca="1">IF(ISERROR($V1874),"",OFFSET('Smelter Look-up'!$E$4,$V1874-4,0))</f>
        <v/>
      </c>
      <c r="G1874" s="155" t="str">
        <f ca="1">IF(C1874=$X$4,IF(ISERROR($V1874),"Enter smelter details","RMI"),IF(ISERROR($V1874),"",OFFSET('Smelter Look-up'!$F$4,$V1874-4,0)))</f>
        <v/>
      </c>
      <c r="H1874" s="156" t="str">
        <f ca="1">IF(ISERROR($V1874),"",OFFSET('Smelter Look-up'!$G$4,$V1874-4,0))</f>
        <v/>
      </c>
      <c r="I1874" s="157" t="str">
        <f ca="1">IF(ISERROR($V1874),"",OFFSET('Smelter Look-up'!$H$4,$V1874-4,0))</f>
        <v/>
      </c>
      <c r="J1874" s="157" t="str">
        <f ca="1">IF(ISERROR($V1874),"",OFFSET('Smelter Look-up'!$I$4,$V1874-4,0))</f>
        <v/>
      </c>
      <c r="K1874" s="158"/>
      <c r="L1874" s="158"/>
      <c r="M1874" s="158"/>
      <c r="N1874" s="158"/>
      <c r="O1874" s="158"/>
      <c r="P1874" s="157"/>
      <c r="Q1874" s="159"/>
      <c r="R1874" s="155" t="str">
        <f ca="1">IF(ISERROR($V1874),"",OFFSET('Smelter Look-up'!$C$4,$V1874-4,0)&amp;"")</f>
        <v/>
      </c>
      <c r="S1874" s="160" t="str">
        <f t="array" aca="1" ref="S1874" ca="1">IF(B1874="","",IF(ISERROR(MATCH($E1874,CL,0)),"Unknown",INDIRECT("'C'!$A$"&amp;MATCH($E1874,CL,0)+1)))</f>
        <v/>
      </c>
      <c r="T1874" s="160" t="str">
        <f t="array" aca="1" ref="T1874" ca="1">IF(B1874="","",IF(ISERROR(MATCH($J1874,SorP!$B$1:$B$6226,0)),"",INDIRECT("'SorP'!$A$"&amp;MATCH($S1874&amp;$J1874,SorP!C:C,0))))</f>
        <v/>
      </c>
      <c r="U1874" s="161"/>
      <c r="V1874" s="151" t="e">
        <f>IF(C1874="",NA(),IF(OR(C1874="Smelter not listed",C1874="Smelter not yet identified"),MATCH($B1874&amp;$D1874,'Smelter Look-up'!$J:$J,0),MATCH($B1874&amp;$C1874,'Smelter Look-up'!$J:$J,0)))</f>
        <v>#N/A</v>
      </c>
      <c r="W1874" s="134"/>
      <c r="X1874" s="134">
        <f t="shared" ca="1" si="20"/>
        <v>0</v>
      </c>
      <c r="Y1874" s="134"/>
      <c r="Z1874" s="134"/>
      <c r="AA1874" s="134"/>
      <c r="AB1874" s="162" t="str">
        <f t="shared" si="21"/>
        <v/>
      </c>
      <c r="AC1874" s="134"/>
      <c r="AD1874" s="134"/>
      <c r="AE1874" s="134"/>
      <c r="AF1874" s="134"/>
      <c r="AG1874" s="134"/>
      <c r="AH1874" s="134"/>
    </row>
    <row r="1875" spans="1:34" ht="12" customHeight="1">
      <c r="A1875" s="160"/>
      <c r="B1875" s="155" t="str">
        <f t="array" ref="B1875">IF(LEN(A1875)=0,"",INDEX('Smelter Look-up'!$A:$A,MATCH($A1875,'Smelter Look-up'!$E:$E,0)))</f>
        <v/>
      </c>
      <c r="C1875" s="158" t="str">
        <f t="array" ref="C1875">IF(LEN(A1875)=0,"",INDEX('Smelter Look-up'!$C:$C,MATCH($A1875,'Smelter Look-up'!$E:$E,0)))</f>
        <v/>
      </c>
      <c r="D1875" s="155"/>
      <c r="E1875" s="155" t="str">
        <f ca="1">IF(ISERROR($V1875),"",OFFSET('Smelter Look-up'!$D$4,$V1875-4,0)&amp;"")</f>
        <v/>
      </c>
      <c r="F1875" s="155" t="str">
        <f ca="1">IF(ISERROR($V1875),"",OFFSET('Smelter Look-up'!$E$4,$V1875-4,0))</f>
        <v/>
      </c>
      <c r="G1875" s="155" t="str">
        <f ca="1">IF(C1875=$X$4,IF(ISERROR($V1875),"Enter smelter details","RMI"),IF(ISERROR($V1875),"",OFFSET('Smelter Look-up'!$F$4,$V1875-4,0)))</f>
        <v/>
      </c>
      <c r="H1875" s="156" t="str">
        <f ca="1">IF(ISERROR($V1875),"",OFFSET('Smelter Look-up'!$G$4,$V1875-4,0))</f>
        <v/>
      </c>
      <c r="I1875" s="157" t="str">
        <f ca="1">IF(ISERROR($V1875),"",OFFSET('Smelter Look-up'!$H$4,$V1875-4,0))</f>
        <v/>
      </c>
      <c r="J1875" s="157" t="str">
        <f ca="1">IF(ISERROR($V1875),"",OFFSET('Smelter Look-up'!$I$4,$V1875-4,0))</f>
        <v/>
      </c>
      <c r="K1875" s="158"/>
      <c r="L1875" s="158"/>
      <c r="M1875" s="158"/>
      <c r="N1875" s="158"/>
      <c r="O1875" s="158"/>
      <c r="P1875" s="157"/>
      <c r="Q1875" s="159"/>
      <c r="R1875" s="155" t="str">
        <f ca="1">IF(ISERROR($V1875),"",OFFSET('Smelter Look-up'!$C$4,$V1875-4,0)&amp;"")</f>
        <v/>
      </c>
      <c r="S1875" s="160" t="str">
        <f t="array" aca="1" ref="S1875" ca="1">IF(B1875="","",IF(ISERROR(MATCH($E1875,CL,0)),"Unknown",INDIRECT("'C'!$A$"&amp;MATCH($E1875,CL,0)+1)))</f>
        <v/>
      </c>
      <c r="T1875" s="160" t="str">
        <f t="array" aca="1" ref="T1875" ca="1">IF(B1875="","",IF(ISERROR(MATCH($J1875,SorP!$B$1:$B$6226,0)),"",INDIRECT("'SorP'!$A$"&amp;MATCH($S1875&amp;$J1875,SorP!C:C,0))))</f>
        <v/>
      </c>
      <c r="U1875" s="161"/>
      <c r="V1875" s="151" t="e">
        <f>IF(C1875="",NA(),IF(OR(C1875="Smelter not listed",C1875="Smelter not yet identified"),MATCH($B1875&amp;$D1875,'Smelter Look-up'!$J:$J,0),MATCH($B1875&amp;$C1875,'Smelter Look-up'!$J:$J,0)))</f>
        <v>#N/A</v>
      </c>
      <c r="W1875" s="134"/>
      <c r="X1875" s="134">
        <f t="shared" ca="1" si="20"/>
        <v>0</v>
      </c>
      <c r="Y1875" s="134"/>
      <c r="Z1875" s="134"/>
      <c r="AA1875" s="134"/>
      <c r="AB1875" s="162" t="str">
        <f t="shared" si="21"/>
        <v/>
      </c>
      <c r="AC1875" s="134"/>
      <c r="AD1875" s="134"/>
      <c r="AE1875" s="134"/>
      <c r="AF1875" s="134"/>
      <c r="AG1875" s="134"/>
      <c r="AH1875" s="134"/>
    </row>
    <row r="1876" spans="1:34" ht="12" customHeight="1">
      <c r="A1876" s="160"/>
      <c r="B1876" s="155" t="str">
        <f t="array" ref="B1876">IF(LEN(A1876)=0,"",INDEX('Smelter Look-up'!$A:$A,MATCH($A1876,'Smelter Look-up'!$E:$E,0)))</f>
        <v/>
      </c>
      <c r="C1876" s="158" t="str">
        <f t="array" ref="C1876">IF(LEN(A1876)=0,"",INDEX('Smelter Look-up'!$C:$C,MATCH($A1876,'Smelter Look-up'!$E:$E,0)))</f>
        <v/>
      </c>
      <c r="D1876" s="155"/>
      <c r="E1876" s="155" t="str">
        <f ca="1">IF(ISERROR($V1876),"",OFFSET('Smelter Look-up'!$D$4,$V1876-4,0)&amp;"")</f>
        <v/>
      </c>
      <c r="F1876" s="155" t="str">
        <f ca="1">IF(ISERROR($V1876),"",OFFSET('Smelter Look-up'!$E$4,$V1876-4,0))</f>
        <v/>
      </c>
      <c r="G1876" s="155" t="str">
        <f ca="1">IF(C1876=$X$4,IF(ISERROR($V1876),"Enter smelter details","RMI"),IF(ISERROR($V1876),"",OFFSET('Smelter Look-up'!$F$4,$V1876-4,0)))</f>
        <v/>
      </c>
      <c r="H1876" s="156" t="str">
        <f ca="1">IF(ISERROR($V1876),"",OFFSET('Smelter Look-up'!$G$4,$V1876-4,0))</f>
        <v/>
      </c>
      <c r="I1876" s="157" t="str">
        <f ca="1">IF(ISERROR($V1876),"",OFFSET('Smelter Look-up'!$H$4,$V1876-4,0))</f>
        <v/>
      </c>
      <c r="J1876" s="157" t="str">
        <f ca="1">IF(ISERROR($V1876),"",OFFSET('Smelter Look-up'!$I$4,$V1876-4,0))</f>
        <v/>
      </c>
      <c r="K1876" s="158"/>
      <c r="L1876" s="158"/>
      <c r="M1876" s="158"/>
      <c r="N1876" s="158"/>
      <c r="O1876" s="158"/>
      <c r="P1876" s="157"/>
      <c r="Q1876" s="159"/>
      <c r="R1876" s="155" t="str">
        <f ca="1">IF(ISERROR($V1876),"",OFFSET('Smelter Look-up'!$C$4,$V1876-4,0)&amp;"")</f>
        <v/>
      </c>
      <c r="S1876" s="160" t="str">
        <f t="array" aca="1" ref="S1876" ca="1">IF(B1876="","",IF(ISERROR(MATCH($E1876,CL,0)),"Unknown",INDIRECT("'C'!$A$"&amp;MATCH($E1876,CL,0)+1)))</f>
        <v/>
      </c>
      <c r="T1876" s="160" t="str">
        <f t="array" aca="1" ref="T1876" ca="1">IF(B1876="","",IF(ISERROR(MATCH($J1876,SorP!$B$1:$B$6226,0)),"",INDIRECT("'SorP'!$A$"&amp;MATCH($S1876&amp;$J1876,SorP!C:C,0))))</f>
        <v/>
      </c>
      <c r="U1876" s="161"/>
      <c r="V1876" s="151" t="e">
        <f>IF(C1876="",NA(),IF(OR(C1876="Smelter not listed",C1876="Smelter not yet identified"),MATCH($B1876&amp;$D1876,'Smelter Look-up'!$J:$J,0),MATCH($B1876&amp;$C1876,'Smelter Look-up'!$J:$J,0)))</f>
        <v>#N/A</v>
      </c>
      <c r="W1876" s="134"/>
      <c r="X1876" s="134">
        <f t="shared" ca="1" si="20"/>
        <v>0</v>
      </c>
      <c r="Y1876" s="134"/>
      <c r="Z1876" s="134"/>
      <c r="AA1876" s="134"/>
      <c r="AB1876" s="162" t="str">
        <f t="shared" si="21"/>
        <v/>
      </c>
      <c r="AC1876" s="134"/>
      <c r="AD1876" s="134"/>
      <c r="AE1876" s="134"/>
      <c r="AF1876" s="134"/>
      <c r="AG1876" s="134"/>
      <c r="AH1876" s="134"/>
    </row>
    <row r="1877" spans="1:34" ht="12" customHeight="1">
      <c r="A1877" s="160"/>
      <c r="B1877" s="155" t="str">
        <f t="array" ref="B1877">IF(LEN(A1877)=0,"",INDEX('Smelter Look-up'!$A:$A,MATCH($A1877,'Smelter Look-up'!$E:$E,0)))</f>
        <v/>
      </c>
      <c r="C1877" s="158" t="str">
        <f t="array" ref="C1877">IF(LEN(A1877)=0,"",INDEX('Smelter Look-up'!$C:$C,MATCH($A1877,'Smelter Look-up'!$E:$E,0)))</f>
        <v/>
      </c>
      <c r="D1877" s="155"/>
      <c r="E1877" s="155" t="str">
        <f ca="1">IF(ISERROR($V1877),"",OFFSET('Smelter Look-up'!$D$4,$V1877-4,0)&amp;"")</f>
        <v/>
      </c>
      <c r="F1877" s="155" t="str">
        <f ca="1">IF(ISERROR($V1877),"",OFFSET('Smelter Look-up'!$E$4,$V1877-4,0))</f>
        <v/>
      </c>
      <c r="G1877" s="155" t="str">
        <f ca="1">IF(C1877=$X$4,IF(ISERROR($V1877),"Enter smelter details","RMI"),IF(ISERROR($V1877),"",OFFSET('Smelter Look-up'!$F$4,$V1877-4,0)))</f>
        <v/>
      </c>
      <c r="H1877" s="156" t="str">
        <f ca="1">IF(ISERROR($V1877),"",OFFSET('Smelter Look-up'!$G$4,$V1877-4,0))</f>
        <v/>
      </c>
      <c r="I1877" s="157" t="str">
        <f ca="1">IF(ISERROR($V1877),"",OFFSET('Smelter Look-up'!$H$4,$V1877-4,0))</f>
        <v/>
      </c>
      <c r="J1877" s="157" t="str">
        <f ca="1">IF(ISERROR($V1877),"",OFFSET('Smelter Look-up'!$I$4,$V1877-4,0))</f>
        <v/>
      </c>
      <c r="K1877" s="158"/>
      <c r="L1877" s="158"/>
      <c r="M1877" s="158"/>
      <c r="N1877" s="158"/>
      <c r="O1877" s="158"/>
      <c r="P1877" s="157"/>
      <c r="Q1877" s="159"/>
      <c r="R1877" s="155" t="str">
        <f ca="1">IF(ISERROR($V1877),"",OFFSET('Smelter Look-up'!$C$4,$V1877-4,0)&amp;"")</f>
        <v/>
      </c>
      <c r="S1877" s="160" t="str">
        <f t="array" aca="1" ref="S1877" ca="1">IF(B1877="","",IF(ISERROR(MATCH($E1877,CL,0)),"Unknown",INDIRECT("'C'!$A$"&amp;MATCH($E1877,CL,0)+1)))</f>
        <v/>
      </c>
      <c r="T1877" s="160" t="str">
        <f t="array" aca="1" ref="T1877" ca="1">IF(B1877="","",IF(ISERROR(MATCH($J1877,SorP!$B$1:$B$6226,0)),"",INDIRECT("'SorP'!$A$"&amp;MATCH($S1877&amp;$J1877,SorP!C:C,0))))</f>
        <v/>
      </c>
      <c r="U1877" s="161"/>
      <c r="V1877" s="151" t="e">
        <f>IF(C1877="",NA(),IF(OR(C1877="Smelter not listed",C1877="Smelter not yet identified"),MATCH($B1877&amp;$D1877,'Smelter Look-up'!$J:$J,0),MATCH($B1877&amp;$C1877,'Smelter Look-up'!$J:$J,0)))</f>
        <v>#N/A</v>
      </c>
      <c r="W1877" s="134"/>
      <c r="X1877" s="134">
        <f t="shared" ca="1" si="20"/>
        <v>0</v>
      </c>
      <c r="Y1877" s="134"/>
      <c r="Z1877" s="134"/>
      <c r="AA1877" s="134"/>
      <c r="AB1877" s="162" t="str">
        <f t="shared" si="21"/>
        <v/>
      </c>
      <c r="AC1877" s="134"/>
      <c r="AD1877" s="134"/>
      <c r="AE1877" s="134"/>
      <c r="AF1877" s="134"/>
      <c r="AG1877" s="134"/>
      <c r="AH1877" s="134"/>
    </row>
    <row r="1878" spans="1:34" ht="12" customHeight="1">
      <c r="A1878" s="160"/>
      <c r="B1878" s="155" t="str">
        <f t="array" ref="B1878">IF(LEN(A1878)=0,"",INDEX('Smelter Look-up'!$A:$A,MATCH($A1878,'Smelter Look-up'!$E:$E,0)))</f>
        <v/>
      </c>
      <c r="C1878" s="158" t="str">
        <f t="array" ref="C1878">IF(LEN(A1878)=0,"",INDEX('Smelter Look-up'!$C:$C,MATCH($A1878,'Smelter Look-up'!$E:$E,0)))</f>
        <v/>
      </c>
      <c r="D1878" s="155"/>
      <c r="E1878" s="155" t="str">
        <f ca="1">IF(ISERROR($V1878),"",OFFSET('Smelter Look-up'!$D$4,$V1878-4,0)&amp;"")</f>
        <v/>
      </c>
      <c r="F1878" s="155" t="str">
        <f ca="1">IF(ISERROR($V1878),"",OFFSET('Smelter Look-up'!$E$4,$V1878-4,0))</f>
        <v/>
      </c>
      <c r="G1878" s="155" t="str">
        <f ca="1">IF(C1878=$X$4,IF(ISERROR($V1878),"Enter smelter details","RMI"),IF(ISERROR($V1878),"",OFFSET('Smelter Look-up'!$F$4,$V1878-4,0)))</f>
        <v/>
      </c>
      <c r="H1878" s="156" t="str">
        <f ca="1">IF(ISERROR($V1878),"",OFFSET('Smelter Look-up'!$G$4,$V1878-4,0))</f>
        <v/>
      </c>
      <c r="I1878" s="157" t="str">
        <f ca="1">IF(ISERROR($V1878),"",OFFSET('Smelter Look-up'!$H$4,$V1878-4,0))</f>
        <v/>
      </c>
      <c r="J1878" s="157" t="str">
        <f ca="1">IF(ISERROR($V1878),"",OFFSET('Smelter Look-up'!$I$4,$V1878-4,0))</f>
        <v/>
      </c>
      <c r="K1878" s="158"/>
      <c r="L1878" s="158"/>
      <c r="M1878" s="158"/>
      <c r="N1878" s="158"/>
      <c r="O1878" s="158"/>
      <c r="P1878" s="157"/>
      <c r="Q1878" s="159"/>
      <c r="R1878" s="155" t="str">
        <f ca="1">IF(ISERROR($V1878),"",OFFSET('Smelter Look-up'!$C$4,$V1878-4,0)&amp;"")</f>
        <v/>
      </c>
      <c r="S1878" s="160" t="str">
        <f t="array" aca="1" ref="S1878" ca="1">IF(B1878="","",IF(ISERROR(MATCH($E1878,CL,0)),"Unknown",INDIRECT("'C'!$A$"&amp;MATCH($E1878,CL,0)+1)))</f>
        <v/>
      </c>
      <c r="T1878" s="160" t="str">
        <f t="array" aca="1" ref="T1878" ca="1">IF(B1878="","",IF(ISERROR(MATCH($J1878,SorP!$B$1:$B$6226,0)),"",INDIRECT("'SorP'!$A$"&amp;MATCH($S1878&amp;$J1878,SorP!C:C,0))))</f>
        <v/>
      </c>
      <c r="U1878" s="161"/>
      <c r="V1878" s="151" t="e">
        <f>IF(C1878="",NA(),IF(OR(C1878="Smelter not listed",C1878="Smelter not yet identified"),MATCH($B1878&amp;$D1878,'Smelter Look-up'!$J:$J,0),MATCH($B1878&amp;$C1878,'Smelter Look-up'!$J:$J,0)))</f>
        <v>#N/A</v>
      </c>
      <c r="W1878" s="134"/>
      <c r="X1878" s="134">
        <f t="shared" ca="1" si="20"/>
        <v>0</v>
      </c>
      <c r="Y1878" s="134"/>
      <c r="Z1878" s="134"/>
      <c r="AA1878" s="134"/>
      <c r="AB1878" s="162" t="str">
        <f t="shared" si="21"/>
        <v/>
      </c>
      <c r="AC1878" s="134"/>
      <c r="AD1878" s="134"/>
      <c r="AE1878" s="134"/>
      <c r="AF1878" s="134"/>
      <c r="AG1878" s="134"/>
      <c r="AH1878" s="134"/>
    </row>
    <row r="1879" spans="1:34" ht="12" customHeight="1">
      <c r="A1879" s="160"/>
      <c r="B1879" s="155" t="str">
        <f t="array" ref="B1879">IF(LEN(A1879)=0,"",INDEX('Smelter Look-up'!$A:$A,MATCH($A1879,'Smelter Look-up'!$E:$E,0)))</f>
        <v/>
      </c>
      <c r="C1879" s="158" t="str">
        <f t="array" ref="C1879">IF(LEN(A1879)=0,"",INDEX('Smelter Look-up'!$C:$C,MATCH($A1879,'Smelter Look-up'!$E:$E,0)))</f>
        <v/>
      </c>
      <c r="D1879" s="155"/>
      <c r="E1879" s="155" t="str">
        <f ca="1">IF(ISERROR($V1879),"",OFFSET('Smelter Look-up'!$D$4,$V1879-4,0)&amp;"")</f>
        <v/>
      </c>
      <c r="F1879" s="155" t="str">
        <f ca="1">IF(ISERROR($V1879),"",OFFSET('Smelter Look-up'!$E$4,$V1879-4,0))</f>
        <v/>
      </c>
      <c r="G1879" s="155" t="str">
        <f ca="1">IF(C1879=$X$4,IF(ISERROR($V1879),"Enter smelter details","RMI"),IF(ISERROR($V1879),"",OFFSET('Smelter Look-up'!$F$4,$V1879-4,0)))</f>
        <v/>
      </c>
      <c r="H1879" s="156" t="str">
        <f ca="1">IF(ISERROR($V1879),"",OFFSET('Smelter Look-up'!$G$4,$V1879-4,0))</f>
        <v/>
      </c>
      <c r="I1879" s="157" t="str">
        <f ca="1">IF(ISERROR($V1879),"",OFFSET('Smelter Look-up'!$H$4,$V1879-4,0))</f>
        <v/>
      </c>
      <c r="J1879" s="157" t="str">
        <f ca="1">IF(ISERROR($V1879),"",OFFSET('Smelter Look-up'!$I$4,$V1879-4,0))</f>
        <v/>
      </c>
      <c r="K1879" s="158"/>
      <c r="L1879" s="158"/>
      <c r="M1879" s="158"/>
      <c r="N1879" s="158"/>
      <c r="O1879" s="158"/>
      <c r="P1879" s="157"/>
      <c r="Q1879" s="159"/>
      <c r="R1879" s="155" t="str">
        <f ca="1">IF(ISERROR($V1879),"",OFFSET('Smelter Look-up'!$C$4,$V1879-4,0)&amp;"")</f>
        <v/>
      </c>
      <c r="S1879" s="160" t="str">
        <f t="array" aca="1" ref="S1879" ca="1">IF(B1879="","",IF(ISERROR(MATCH($E1879,CL,0)),"Unknown",INDIRECT("'C'!$A$"&amp;MATCH($E1879,CL,0)+1)))</f>
        <v/>
      </c>
      <c r="T1879" s="160" t="str">
        <f t="array" aca="1" ref="T1879" ca="1">IF(B1879="","",IF(ISERROR(MATCH($J1879,SorP!$B$1:$B$6226,0)),"",INDIRECT("'SorP'!$A$"&amp;MATCH($S1879&amp;$J1879,SorP!C:C,0))))</f>
        <v/>
      </c>
      <c r="U1879" s="161"/>
      <c r="V1879" s="151" t="e">
        <f>IF(C1879="",NA(),IF(OR(C1879="Smelter not listed",C1879="Smelter not yet identified"),MATCH($B1879&amp;$D1879,'Smelter Look-up'!$J:$J,0),MATCH($B1879&amp;$C1879,'Smelter Look-up'!$J:$J,0)))</f>
        <v>#N/A</v>
      </c>
      <c r="W1879" s="134"/>
      <c r="X1879" s="134">
        <f t="shared" ca="1" si="20"/>
        <v>0</v>
      </c>
      <c r="Y1879" s="134"/>
      <c r="Z1879" s="134"/>
      <c r="AA1879" s="134"/>
      <c r="AB1879" s="162" t="str">
        <f t="shared" si="21"/>
        <v/>
      </c>
      <c r="AC1879" s="134"/>
      <c r="AD1879" s="134"/>
      <c r="AE1879" s="134"/>
      <c r="AF1879" s="134"/>
      <c r="AG1879" s="134"/>
      <c r="AH1879" s="134"/>
    </row>
    <row r="1880" spans="1:34" ht="12" customHeight="1">
      <c r="A1880" s="160"/>
      <c r="B1880" s="155" t="str">
        <f t="array" ref="B1880">IF(LEN(A1880)=0,"",INDEX('Smelter Look-up'!$A:$A,MATCH($A1880,'Smelter Look-up'!$E:$E,0)))</f>
        <v/>
      </c>
      <c r="C1880" s="158" t="str">
        <f t="array" ref="C1880">IF(LEN(A1880)=0,"",INDEX('Smelter Look-up'!$C:$C,MATCH($A1880,'Smelter Look-up'!$E:$E,0)))</f>
        <v/>
      </c>
      <c r="D1880" s="155"/>
      <c r="E1880" s="155" t="str">
        <f ca="1">IF(ISERROR($V1880),"",OFFSET('Smelter Look-up'!$D$4,$V1880-4,0)&amp;"")</f>
        <v/>
      </c>
      <c r="F1880" s="155" t="str">
        <f ca="1">IF(ISERROR($V1880),"",OFFSET('Smelter Look-up'!$E$4,$V1880-4,0))</f>
        <v/>
      </c>
      <c r="G1880" s="155" t="str">
        <f ca="1">IF(C1880=$X$4,IF(ISERROR($V1880),"Enter smelter details","RMI"),IF(ISERROR($V1880),"",OFFSET('Smelter Look-up'!$F$4,$V1880-4,0)))</f>
        <v/>
      </c>
      <c r="H1880" s="156" t="str">
        <f ca="1">IF(ISERROR($V1880),"",OFFSET('Smelter Look-up'!$G$4,$V1880-4,0))</f>
        <v/>
      </c>
      <c r="I1880" s="157" t="str">
        <f ca="1">IF(ISERROR($V1880),"",OFFSET('Smelter Look-up'!$H$4,$V1880-4,0))</f>
        <v/>
      </c>
      <c r="J1880" s="157" t="str">
        <f ca="1">IF(ISERROR($V1880),"",OFFSET('Smelter Look-up'!$I$4,$V1880-4,0))</f>
        <v/>
      </c>
      <c r="K1880" s="158"/>
      <c r="L1880" s="158"/>
      <c r="M1880" s="158"/>
      <c r="N1880" s="158"/>
      <c r="O1880" s="158"/>
      <c r="P1880" s="157"/>
      <c r="Q1880" s="159"/>
      <c r="R1880" s="155" t="str">
        <f ca="1">IF(ISERROR($V1880),"",OFFSET('Smelter Look-up'!$C$4,$V1880-4,0)&amp;"")</f>
        <v/>
      </c>
      <c r="S1880" s="160" t="str">
        <f t="array" aca="1" ref="S1880" ca="1">IF(B1880="","",IF(ISERROR(MATCH($E1880,CL,0)),"Unknown",INDIRECT("'C'!$A$"&amp;MATCH($E1880,CL,0)+1)))</f>
        <v/>
      </c>
      <c r="T1880" s="160" t="str">
        <f t="array" aca="1" ref="T1880" ca="1">IF(B1880="","",IF(ISERROR(MATCH($J1880,SorP!$B$1:$B$6226,0)),"",INDIRECT("'SorP'!$A$"&amp;MATCH($S1880&amp;$J1880,SorP!C:C,0))))</f>
        <v/>
      </c>
      <c r="U1880" s="161"/>
      <c r="V1880" s="151" t="e">
        <f>IF(C1880="",NA(),IF(OR(C1880="Smelter not listed",C1880="Smelter not yet identified"),MATCH($B1880&amp;$D1880,'Smelter Look-up'!$J:$J,0),MATCH($B1880&amp;$C1880,'Smelter Look-up'!$J:$J,0)))</f>
        <v>#N/A</v>
      </c>
      <c r="W1880" s="134"/>
      <c r="X1880" s="134">
        <f t="shared" ca="1" si="20"/>
        <v>0</v>
      </c>
      <c r="Y1880" s="134"/>
      <c r="Z1880" s="134"/>
      <c r="AA1880" s="134"/>
      <c r="AB1880" s="162" t="str">
        <f t="shared" si="21"/>
        <v/>
      </c>
      <c r="AC1880" s="134"/>
      <c r="AD1880" s="134"/>
      <c r="AE1880" s="134"/>
      <c r="AF1880" s="134"/>
      <c r="AG1880" s="134"/>
      <c r="AH1880" s="134"/>
    </row>
    <row r="1881" spans="1:34" ht="12" customHeight="1">
      <c r="A1881" s="160"/>
      <c r="B1881" s="155" t="str">
        <f t="array" ref="B1881">IF(LEN(A1881)=0,"",INDEX('Smelter Look-up'!$A:$A,MATCH($A1881,'Smelter Look-up'!$E:$E,0)))</f>
        <v/>
      </c>
      <c r="C1881" s="158" t="str">
        <f t="array" ref="C1881">IF(LEN(A1881)=0,"",INDEX('Smelter Look-up'!$C:$C,MATCH($A1881,'Smelter Look-up'!$E:$E,0)))</f>
        <v/>
      </c>
      <c r="D1881" s="155"/>
      <c r="E1881" s="155" t="str">
        <f ca="1">IF(ISERROR($V1881),"",OFFSET('Smelter Look-up'!$D$4,$V1881-4,0)&amp;"")</f>
        <v/>
      </c>
      <c r="F1881" s="155" t="str">
        <f ca="1">IF(ISERROR($V1881),"",OFFSET('Smelter Look-up'!$E$4,$V1881-4,0))</f>
        <v/>
      </c>
      <c r="G1881" s="155" t="str">
        <f ca="1">IF(C1881=$X$4,IF(ISERROR($V1881),"Enter smelter details","RMI"),IF(ISERROR($V1881),"",OFFSET('Smelter Look-up'!$F$4,$V1881-4,0)))</f>
        <v/>
      </c>
      <c r="H1881" s="156" t="str">
        <f ca="1">IF(ISERROR($V1881),"",OFFSET('Smelter Look-up'!$G$4,$V1881-4,0))</f>
        <v/>
      </c>
      <c r="I1881" s="157" t="str">
        <f ca="1">IF(ISERROR($V1881),"",OFFSET('Smelter Look-up'!$H$4,$V1881-4,0))</f>
        <v/>
      </c>
      <c r="J1881" s="157" t="str">
        <f ca="1">IF(ISERROR($V1881),"",OFFSET('Smelter Look-up'!$I$4,$V1881-4,0))</f>
        <v/>
      </c>
      <c r="K1881" s="158"/>
      <c r="L1881" s="158"/>
      <c r="M1881" s="158"/>
      <c r="N1881" s="158"/>
      <c r="O1881" s="158"/>
      <c r="P1881" s="157"/>
      <c r="Q1881" s="159"/>
      <c r="R1881" s="155" t="str">
        <f ca="1">IF(ISERROR($V1881),"",OFFSET('Smelter Look-up'!$C$4,$V1881-4,0)&amp;"")</f>
        <v/>
      </c>
      <c r="S1881" s="160" t="str">
        <f t="array" aca="1" ref="S1881" ca="1">IF(B1881="","",IF(ISERROR(MATCH($E1881,CL,0)),"Unknown",INDIRECT("'C'!$A$"&amp;MATCH($E1881,CL,0)+1)))</f>
        <v/>
      </c>
      <c r="T1881" s="160" t="str">
        <f t="array" aca="1" ref="T1881" ca="1">IF(B1881="","",IF(ISERROR(MATCH($J1881,SorP!$B$1:$B$6226,0)),"",INDIRECT("'SorP'!$A$"&amp;MATCH($S1881&amp;$J1881,SorP!C:C,0))))</f>
        <v/>
      </c>
      <c r="U1881" s="161"/>
      <c r="V1881" s="151" t="e">
        <f>IF(C1881="",NA(),IF(OR(C1881="Smelter not listed",C1881="Smelter not yet identified"),MATCH($B1881&amp;$D1881,'Smelter Look-up'!$J:$J,0),MATCH($B1881&amp;$C1881,'Smelter Look-up'!$J:$J,0)))</f>
        <v>#N/A</v>
      </c>
      <c r="W1881" s="134"/>
      <c r="X1881" s="134">
        <f t="shared" ca="1" si="20"/>
        <v>0</v>
      </c>
      <c r="Y1881" s="134"/>
      <c r="Z1881" s="134"/>
      <c r="AA1881" s="134"/>
      <c r="AB1881" s="162" t="str">
        <f t="shared" si="21"/>
        <v/>
      </c>
      <c r="AC1881" s="134"/>
      <c r="AD1881" s="134"/>
      <c r="AE1881" s="134"/>
      <c r="AF1881" s="134"/>
      <c r="AG1881" s="134"/>
      <c r="AH1881" s="134"/>
    </row>
    <row r="1882" spans="1:34" ht="12" customHeight="1">
      <c r="A1882" s="160"/>
      <c r="B1882" s="155" t="str">
        <f t="array" ref="B1882">IF(LEN(A1882)=0,"",INDEX('Smelter Look-up'!$A:$A,MATCH($A1882,'Smelter Look-up'!$E:$E,0)))</f>
        <v/>
      </c>
      <c r="C1882" s="158" t="str">
        <f t="array" ref="C1882">IF(LEN(A1882)=0,"",INDEX('Smelter Look-up'!$C:$C,MATCH($A1882,'Smelter Look-up'!$E:$E,0)))</f>
        <v/>
      </c>
      <c r="D1882" s="155"/>
      <c r="E1882" s="155" t="str">
        <f ca="1">IF(ISERROR($V1882),"",OFFSET('Smelter Look-up'!$D$4,$V1882-4,0)&amp;"")</f>
        <v/>
      </c>
      <c r="F1882" s="155" t="str">
        <f ca="1">IF(ISERROR($V1882),"",OFFSET('Smelter Look-up'!$E$4,$V1882-4,0))</f>
        <v/>
      </c>
      <c r="G1882" s="155" t="str">
        <f ca="1">IF(C1882=$X$4,IF(ISERROR($V1882),"Enter smelter details","RMI"),IF(ISERROR($V1882),"",OFFSET('Smelter Look-up'!$F$4,$V1882-4,0)))</f>
        <v/>
      </c>
      <c r="H1882" s="156" t="str">
        <f ca="1">IF(ISERROR($V1882),"",OFFSET('Smelter Look-up'!$G$4,$V1882-4,0))</f>
        <v/>
      </c>
      <c r="I1882" s="157" t="str">
        <f ca="1">IF(ISERROR($V1882),"",OFFSET('Smelter Look-up'!$H$4,$V1882-4,0))</f>
        <v/>
      </c>
      <c r="J1882" s="157" t="str">
        <f ca="1">IF(ISERROR($V1882),"",OFFSET('Smelter Look-up'!$I$4,$V1882-4,0))</f>
        <v/>
      </c>
      <c r="K1882" s="158"/>
      <c r="L1882" s="158"/>
      <c r="M1882" s="158"/>
      <c r="N1882" s="158"/>
      <c r="O1882" s="158"/>
      <c r="P1882" s="157"/>
      <c r="Q1882" s="159"/>
      <c r="R1882" s="155" t="str">
        <f ca="1">IF(ISERROR($V1882),"",OFFSET('Smelter Look-up'!$C$4,$V1882-4,0)&amp;"")</f>
        <v/>
      </c>
      <c r="S1882" s="160" t="str">
        <f t="array" aca="1" ref="S1882" ca="1">IF(B1882="","",IF(ISERROR(MATCH($E1882,CL,0)),"Unknown",INDIRECT("'C'!$A$"&amp;MATCH($E1882,CL,0)+1)))</f>
        <v/>
      </c>
      <c r="T1882" s="160" t="str">
        <f t="array" aca="1" ref="T1882" ca="1">IF(B1882="","",IF(ISERROR(MATCH($J1882,SorP!$B$1:$B$6226,0)),"",INDIRECT("'SorP'!$A$"&amp;MATCH($S1882&amp;$J1882,SorP!C:C,0))))</f>
        <v/>
      </c>
      <c r="U1882" s="161"/>
      <c r="V1882" s="151" t="e">
        <f>IF(C1882="",NA(),IF(OR(C1882="Smelter not listed",C1882="Smelter not yet identified"),MATCH($B1882&amp;$D1882,'Smelter Look-up'!$J:$J,0),MATCH($B1882&amp;$C1882,'Smelter Look-up'!$J:$J,0)))</f>
        <v>#N/A</v>
      </c>
      <c r="W1882" s="134"/>
      <c r="X1882" s="134">
        <f t="shared" ca="1" si="20"/>
        <v>0</v>
      </c>
      <c r="Y1882" s="134"/>
      <c r="Z1882" s="134"/>
      <c r="AA1882" s="134"/>
      <c r="AB1882" s="162" t="str">
        <f t="shared" si="21"/>
        <v/>
      </c>
      <c r="AC1882" s="134"/>
      <c r="AD1882" s="134"/>
      <c r="AE1882" s="134"/>
      <c r="AF1882" s="134"/>
      <c r="AG1882" s="134"/>
      <c r="AH1882" s="134"/>
    </row>
    <row r="1883" spans="1:34" ht="12" customHeight="1">
      <c r="A1883" s="160"/>
      <c r="B1883" s="155" t="str">
        <f t="array" ref="B1883">IF(LEN(A1883)=0,"",INDEX('Smelter Look-up'!$A:$A,MATCH($A1883,'Smelter Look-up'!$E:$E,0)))</f>
        <v/>
      </c>
      <c r="C1883" s="158" t="str">
        <f t="array" ref="C1883">IF(LEN(A1883)=0,"",INDEX('Smelter Look-up'!$C:$C,MATCH($A1883,'Smelter Look-up'!$E:$E,0)))</f>
        <v/>
      </c>
      <c r="D1883" s="155"/>
      <c r="E1883" s="155" t="str">
        <f ca="1">IF(ISERROR($V1883),"",OFFSET('Smelter Look-up'!$D$4,$V1883-4,0)&amp;"")</f>
        <v/>
      </c>
      <c r="F1883" s="155" t="str">
        <f ca="1">IF(ISERROR($V1883),"",OFFSET('Smelter Look-up'!$E$4,$V1883-4,0))</f>
        <v/>
      </c>
      <c r="G1883" s="155" t="str">
        <f ca="1">IF(C1883=$X$4,IF(ISERROR($V1883),"Enter smelter details","RMI"),IF(ISERROR($V1883),"",OFFSET('Smelter Look-up'!$F$4,$V1883-4,0)))</f>
        <v/>
      </c>
      <c r="H1883" s="156" t="str">
        <f ca="1">IF(ISERROR($V1883),"",OFFSET('Smelter Look-up'!$G$4,$V1883-4,0))</f>
        <v/>
      </c>
      <c r="I1883" s="157" t="str">
        <f ca="1">IF(ISERROR($V1883),"",OFFSET('Smelter Look-up'!$H$4,$V1883-4,0))</f>
        <v/>
      </c>
      <c r="J1883" s="157" t="str">
        <f ca="1">IF(ISERROR($V1883),"",OFFSET('Smelter Look-up'!$I$4,$V1883-4,0))</f>
        <v/>
      </c>
      <c r="K1883" s="158"/>
      <c r="L1883" s="158"/>
      <c r="M1883" s="158"/>
      <c r="N1883" s="158"/>
      <c r="O1883" s="158"/>
      <c r="P1883" s="157"/>
      <c r="Q1883" s="159"/>
      <c r="R1883" s="155" t="str">
        <f ca="1">IF(ISERROR($V1883),"",OFFSET('Smelter Look-up'!$C$4,$V1883-4,0)&amp;"")</f>
        <v/>
      </c>
      <c r="S1883" s="160" t="str">
        <f t="array" aca="1" ref="S1883" ca="1">IF(B1883="","",IF(ISERROR(MATCH($E1883,CL,0)),"Unknown",INDIRECT("'C'!$A$"&amp;MATCH($E1883,CL,0)+1)))</f>
        <v/>
      </c>
      <c r="T1883" s="160" t="str">
        <f t="array" aca="1" ref="T1883" ca="1">IF(B1883="","",IF(ISERROR(MATCH($J1883,SorP!$B$1:$B$6226,0)),"",INDIRECT("'SorP'!$A$"&amp;MATCH($S1883&amp;$J1883,SorP!C:C,0))))</f>
        <v/>
      </c>
      <c r="U1883" s="161"/>
      <c r="V1883" s="151" t="e">
        <f>IF(C1883="",NA(),IF(OR(C1883="Smelter not listed",C1883="Smelter not yet identified"),MATCH($B1883&amp;$D1883,'Smelter Look-up'!$J:$J,0),MATCH($B1883&amp;$C1883,'Smelter Look-up'!$J:$J,0)))</f>
        <v>#N/A</v>
      </c>
      <c r="W1883" s="134"/>
      <c r="X1883" s="134">
        <f t="shared" ca="1" si="20"/>
        <v>0</v>
      </c>
      <c r="Y1883" s="134"/>
      <c r="Z1883" s="134"/>
      <c r="AA1883" s="134"/>
      <c r="AB1883" s="162" t="str">
        <f t="shared" si="21"/>
        <v/>
      </c>
      <c r="AC1883" s="134"/>
      <c r="AD1883" s="134"/>
      <c r="AE1883" s="134"/>
      <c r="AF1883" s="134"/>
      <c r="AG1883" s="134"/>
      <c r="AH1883" s="134"/>
    </row>
    <row r="1884" spans="1:34" ht="12" customHeight="1">
      <c r="A1884" s="160"/>
      <c r="B1884" s="155" t="str">
        <f t="array" ref="B1884">IF(LEN(A1884)=0,"",INDEX('Smelter Look-up'!$A:$A,MATCH($A1884,'Smelter Look-up'!$E:$E,0)))</f>
        <v/>
      </c>
      <c r="C1884" s="158" t="str">
        <f t="array" ref="C1884">IF(LEN(A1884)=0,"",INDEX('Smelter Look-up'!$C:$C,MATCH($A1884,'Smelter Look-up'!$E:$E,0)))</f>
        <v/>
      </c>
      <c r="D1884" s="155"/>
      <c r="E1884" s="155" t="str">
        <f ca="1">IF(ISERROR($V1884),"",OFFSET('Smelter Look-up'!$D$4,$V1884-4,0)&amp;"")</f>
        <v/>
      </c>
      <c r="F1884" s="155" t="str">
        <f ca="1">IF(ISERROR($V1884),"",OFFSET('Smelter Look-up'!$E$4,$V1884-4,0))</f>
        <v/>
      </c>
      <c r="G1884" s="155" t="str">
        <f ca="1">IF(C1884=$X$4,IF(ISERROR($V1884),"Enter smelter details","RMI"),IF(ISERROR($V1884),"",OFFSET('Smelter Look-up'!$F$4,$V1884-4,0)))</f>
        <v/>
      </c>
      <c r="H1884" s="156" t="str">
        <f ca="1">IF(ISERROR($V1884),"",OFFSET('Smelter Look-up'!$G$4,$V1884-4,0))</f>
        <v/>
      </c>
      <c r="I1884" s="157" t="str">
        <f ca="1">IF(ISERROR($V1884),"",OFFSET('Smelter Look-up'!$H$4,$V1884-4,0))</f>
        <v/>
      </c>
      <c r="J1884" s="157" t="str">
        <f ca="1">IF(ISERROR($V1884),"",OFFSET('Smelter Look-up'!$I$4,$V1884-4,0))</f>
        <v/>
      </c>
      <c r="K1884" s="158"/>
      <c r="L1884" s="158"/>
      <c r="M1884" s="158"/>
      <c r="N1884" s="158"/>
      <c r="O1884" s="158"/>
      <c r="P1884" s="157"/>
      <c r="Q1884" s="159"/>
      <c r="R1884" s="155" t="str">
        <f ca="1">IF(ISERROR($V1884),"",OFFSET('Smelter Look-up'!$C$4,$V1884-4,0)&amp;"")</f>
        <v/>
      </c>
      <c r="S1884" s="160" t="str">
        <f t="array" aca="1" ref="S1884" ca="1">IF(B1884="","",IF(ISERROR(MATCH($E1884,CL,0)),"Unknown",INDIRECT("'C'!$A$"&amp;MATCH($E1884,CL,0)+1)))</f>
        <v/>
      </c>
      <c r="T1884" s="160" t="str">
        <f t="array" aca="1" ref="T1884" ca="1">IF(B1884="","",IF(ISERROR(MATCH($J1884,SorP!$B$1:$B$6226,0)),"",INDIRECT("'SorP'!$A$"&amp;MATCH($S1884&amp;$J1884,SorP!C:C,0))))</f>
        <v/>
      </c>
      <c r="U1884" s="161"/>
      <c r="V1884" s="151" t="e">
        <f>IF(C1884="",NA(),IF(OR(C1884="Smelter not listed",C1884="Smelter not yet identified"),MATCH($B1884&amp;$D1884,'Smelter Look-up'!$J:$J,0),MATCH($B1884&amp;$C1884,'Smelter Look-up'!$J:$J,0)))</f>
        <v>#N/A</v>
      </c>
      <c r="W1884" s="134"/>
      <c r="X1884" s="134">
        <f t="shared" ca="1" si="20"/>
        <v>0</v>
      </c>
      <c r="Y1884" s="134"/>
      <c r="Z1884" s="134"/>
      <c r="AA1884" s="134"/>
      <c r="AB1884" s="162" t="str">
        <f t="shared" si="21"/>
        <v/>
      </c>
      <c r="AC1884" s="134"/>
      <c r="AD1884" s="134"/>
      <c r="AE1884" s="134"/>
      <c r="AF1884" s="134"/>
      <c r="AG1884" s="134"/>
      <c r="AH1884" s="134"/>
    </row>
    <row r="1885" spans="1:34" ht="12" customHeight="1">
      <c r="A1885" s="160"/>
      <c r="B1885" s="155" t="str">
        <f t="array" ref="B1885">IF(LEN(A1885)=0,"",INDEX('Smelter Look-up'!$A:$A,MATCH($A1885,'Smelter Look-up'!$E:$E,0)))</f>
        <v/>
      </c>
      <c r="C1885" s="158" t="str">
        <f t="array" ref="C1885">IF(LEN(A1885)=0,"",INDEX('Smelter Look-up'!$C:$C,MATCH($A1885,'Smelter Look-up'!$E:$E,0)))</f>
        <v/>
      </c>
      <c r="D1885" s="155"/>
      <c r="E1885" s="155" t="str">
        <f ca="1">IF(ISERROR($V1885),"",OFFSET('Smelter Look-up'!$D$4,$V1885-4,0)&amp;"")</f>
        <v/>
      </c>
      <c r="F1885" s="155" t="str">
        <f ca="1">IF(ISERROR($V1885),"",OFFSET('Smelter Look-up'!$E$4,$V1885-4,0))</f>
        <v/>
      </c>
      <c r="G1885" s="155" t="str">
        <f ca="1">IF(C1885=$X$4,IF(ISERROR($V1885),"Enter smelter details","RMI"),IF(ISERROR($V1885),"",OFFSET('Smelter Look-up'!$F$4,$V1885-4,0)))</f>
        <v/>
      </c>
      <c r="H1885" s="156" t="str">
        <f ca="1">IF(ISERROR($V1885),"",OFFSET('Smelter Look-up'!$G$4,$V1885-4,0))</f>
        <v/>
      </c>
      <c r="I1885" s="157" t="str">
        <f ca="1">IF(ISERROR($V1885),"",OFFSET('Smelter Look-up'!$H$4,$V1885-4,0))</f>
        <v/>
      </c>
      <c r="J1885" s="157" t="str">
        <f ca="1">IF(ISERROR($V1885),"",OFFSET('Smelter Look-up'!$I$4,$V1885-4,0))</f>
        <v/>
      </c>
      <c r="K1885" s="158"/>
      <c r="L1885" s="158"/>
      <c r="M1885" s="158"/>
      <c r="N1885" s="158"/>
      <c r="O1885" s="158"/>
      <c r="P1885" s="157"/>
      <c r="Q1885" s="159"/>
      <c r="R1885" s="155" t="str">
        <f ca="1">IF(ISERROR($V1885),"",OFFSET('Smelter Look-up'!$C$4,$V1885-4,0)&amp;"")</f>
        <v/>
      </c>
      <c r="S1885" s="160" t="str">
        <f t="array" aca="1" ref="S1885" ca="1">IF(B1885="","",IF(ISERROR(MATCH($E1885,CL,0)),"Unknown",INDIRECT("'C'!$A$"&amp;MATCH($E1885,CL,0)+1)))</f>
        <v/>
      </c>
      <c r="T1885" s="160" t="str">
        <f t="array" aca="1" ref="T1885" ca="1">IF(B1885="","",IF(ISERROR(MATCH($J1885,SorP!$B$1:$B$6226,0)),"",INDIRECT("'SorP'!$A$"&amp;MATCH($S1885&amp;$J1885,SorP!C:C,0))))</f>
        <v/>
      </c>
      <c r="U1885" s="161"/>
      <c r="V1885" s="151" t="e">
        <f>IF(C1885="",NA(),IF(OR(C1885="Smelter not listed",C1885="Smelter not yet identified"),MATCH($B1885&amp;$D1885,'Smelter Look-up'!$J:$J,0),MATCH($B1885&amp;$C1885,'Smelter Look-up'!$J:$J,0)))</f>
        <v>#N/A</v>
      </c>
      <c r="W1885" s="134"/>
      <c r="X1885" s="134">
        <f t="shared" ca="1" si="20"/>
        <v>0</v>
      </c>
      <c r="Y1885" s="134"/>
      <c r="Z1885" s="134"/>
      <c r="AA1885" s="134"/>
      <c r="AB1885" s="162" t="str">
        <f t="shared" si="21"/>
        <v/>
      </c>
      <c r="AC1885" s="134"/>
      <c r="AD1885" s="134"/>
      <c r="AE1885" s="134"/>
      <c r="AF1885" s="134"/>
      <c r="AG1885" s="134"/>
      <c r="AH1885" s="134"/>
    </row>
    <row r="1886" spans="1:34" ht="12" customHeight="1">
      <c r="A1886" s="160"/>
      <c r="B1886" s="155" t="str">
        <f t="array" ref="B1886">IF(LEN(A1886)=0,"",INDEX('Smelter Look-up'!$A:$A,MATCH($A1886,'Smelter Look-up'!$E:$E,0)))</f>
        <v/>
      </c>
      <c r="C1886" s="158" t="str">
        <f t="array" ref="C1886">IF(LEN(A1886)=0,"",INDEX('Smelter Look-up'!$C:$C,MATCH($A1886,'Smelter Look-up'!$E:$E,0)))</f>
        <v/>
      </c>
      <c r="D1886" s="155"/>
      <c r="E1886" s="155" t="str">
        <f ca="1">IF(ISERROR($V1886),"",OFFSET('Smelter Look-up'!$D$4,$V1886-4,0)&amp;"")</f>
        <v/>
      </c>
      <c r="F1886" s="155" t="str">
        <f ca="1">IF(ISERROR($V1886),"",OFFSET('Smelter Look-up'!$E$4,$V1886-4,0))</f>
        <v/>
      </c>
      <c r="G1886" s="155" t="str">
        <f ca="1">IF(C1886=$X$4,IF(ISERROR($V1886),"Enter smelter details","RMI"),IF(ISERROR($V1886),"",OFFSET('Smelter Look-up'!$F$4,$V1886-4,0)))</f>
        <v/>
      </c>
      <c r="H1886" s="156" t="str">
        <f ca="1">IF(ISERROR($V1886),"",OFFSET('Smelter Look-up'!$G$4,$V1886-4,0))</f>
        <v/>
      </c>
      <c r="I1886" s="157" t="str">
        <f ca="1">IF(ISERROR($V1886),"",OFFSET('Smelter Look-up'!$H$4,$V1886-4,0))</f>
        <v/>
      </c>
      <c r="J1886" s="157" t="str">
        <f ca="1">IF(ISERROR($V1886),"",OFFSET('Smelter Look-up'!$I$4,$V1886-4,0))</f>
        <v/>
      </c>
      <c r="K1886" s="158"/>
      <c r="L1886" s="158"/>
      <c r="M1886" s="158"/>
      <c r="N1886" s="158"/>
      <c r="O1886" s="158"/>
      <c r="P1886" s="157"/>
      <c r="Q1886" s="159"/>
      <c r="R1886" s="155" t="str">
        <f ca="1">IF(ISERROR($V1886),"",OFFSET('Smelter Look-up'!$C$4,$V1886-4,0)&amp;"")</f>
        <v/>
      </c>
      <c r="S1886" s="160" t="str">
        <f t="array" aca="1" ref="S1886" ca="1">IF(B1886="","",IF(ISERROR(MATCH($E1886,CL,0)),"Unknown",INDIRECT("'C'!$A$"&amp;MATCH($E1886,CL,0)+1)))</f>
        <v/>
      </c>
      <c r="T1886" s="160" t="str">
        <f t="array" aca="1" ref="T1886" ca="1">IF(B1886="","",IF(ISERROR(MATCH($J1886,SorP!$B$1:$B$6226,0)),"",INDIRECT("'SorP'!$A$"&amp;MATCH($S1886&amp;$J1886,SorP!C:C,0))))</f>
        <v/>
      </c>
      <c r="U1886" s="161"/>
      <c r="V1886" s="151" t="e">
        <f>IF(C1886="",NA(),IF(OR(C1886="Smelter not listed",C1886="Smelter not yet identified"),MATCH($B1886&amp;$D1886,'Smelter Look-up'!$J:$J,0),MATCH($B1886&amp;$C1886,'Smelter Look-up'!$J:$J,0)))</f>
        <v>#N/A</v>
      </c>
      <c r="W1886" s="134"/>
      <c r="X1886" s="134">
        <f t="shared" ca="1" si="20"/>
        <v>0</v>
      </c>
      <c r="Y1886" s="134"/>
      <c r="Z1886" s="134"/>
      <c r="AA1886" s="134"/>
      <c r="AB1886" s="162" t="str">
        <f t="shared" si="21"/>
        <v/>
      </c>
      <c r="AC1886" s="134"/>
      <c r="AD1886" s="134"/>
      <c r="AE1886" s="134"/>
      <c r="AF1886" s="134"/>
      <c r="AG1886" s="134"/>
      <c r="AH1886" s="134"/>
    </row>
    <row r="1887" spans="1:34" ht="12" customHeight="1">
      <c r="A1887" s="160"/>
      <c r="B1887" s="155" t="str">
        <f t="array" ref="B1887">IF(LEN(A1887)=0,"",INDEX('Smelter Look-up'!$A:$A,MATCH($A1887,'Smelter Look-up'!$E:$E,0)))</f>
        <v/>
      </c>
      <c r="C1887" s="158" t="str">
        <f t="array" ref="C1887">IF(LEN(A1887)=0,"",INDEX('Smelter Look-up'!$C:$C,MATCH($A1887,'Smelter Look-up'!$E:$E,0)))</f>
        <v/>
      </c>
      <c r="D1887" s="155"/>
      <c r="E1887" s="155" t="str">
        <f ca="1">IF(ISERROR($V1887),"",OFFSET('Smelter Look-up'!$D$4,$V1887-4,0)&amp;"")</f>
        <v/>
      </c>
      <c r="F1887" s="155" t="str">
        <f ca="1">IF(ISERROR($V1887),"",OFFSET('Smelter Look-up'!$E$4,$V1887-4,0))</f>
        <v/>
      </c>
      <c r="G1887" s="155" t="str">
        <f ca="1">IF(C1887=$X$4,IF(ISERROR($V1887),"Enter smelter details","RMI"),IF(ISERROR($V1887),"",OFFSET('Smelter Look-up'!$F$4,$V1887-4,0)))</f>
        <v/>
      </c>
      <c r="H1887" s="156" t="str">
        <f ca="1">IF(ISERROR($V1887),"",OFFSET('Smelter Look-up'!$G$4,$V1887-4,0))</f>
        <v/>
      </c>
      <c r="I1887" s="157" t="str">
        <f ca="1">IF(ISERROR($V1887),"",OFFSET('Smelter Look-up'!$H$4,$V1887-4,0))</f>
        <v/>
      </c>
      <c r="J1887" s="157" t="str">
        <f ca="1">IF(ISERROR($V1887),"",OFFSET('Smelter Look-up'!$I$4,$V1887-4,0))</f>
        <v/>
      </c>
      <c r="K1887" s="158"/>
      <c r="L1887" s="158"/>
      <c r="M1887" s="158"/>
      <c r="N1887" s="158"/>
      <c r="O1887" s="158"/>
      <c r="P1887" s="157"/>
      <c r="Q1887" s="159"/>
      <c r="R1887" s="155" t="str">
        <f ca="1">IF(ISERROR($V1887),"",OFFSET('Smelter Look-up'!$C$4,$V1887-4,0)&amp;"")</f>
        <v/>
      </c>
      <c r="S1887" s="160" t="str">
        <f t="array" aca="1" ref="S1887" ca="1">IF(B1887="","",IF(ISERROR(MATCH($E1887,CL,0)),"Unknown",INDIRECT("'C'!$A$"&amp;MATCH($E1887,CL,0)+1)))</f>
        <v/>
      </c>
      <c r="T1887" s="160" t="str">
        <f t="array" aca="1" ref="T1887" ca="1">IF(B1887="","",IF(ISERROR(MATCH($J1887,SorP!$B$1:$B$6226,0)),"",INDIRECT("'SorP'!$A$"&amp;MATCH($S1887&amp;$J1887,SorP!C:C,0))))</f>
        <v/>
      </c>
      <c r="U1887" s="161"/>
      <c r="V1887" s="151" t="e">
        <f>IF(C1887="",NA(),IF(OR(C1887="Smelter not listed",C1887="Smelter not yet identified"),MATCH($B1887&amp;$D1887,'Smelter Look-up'!$J:$J,0),MATCH($B1887&amp;$C1887,'Smelter Look-up'!$J:$J,0)))</f>
        <v>#N/A</v>
      </c>
      <c r="W1887" s="134"/>
      <c r="X1887" s="134">
        <f t="shared" ca="1" si="20"/>
        <v>0</v>
      </c>
      <c r="Y1887" s="134"/>
      <c r="Z1887" s="134"/>
      <c r="AA1887" s="134"/>
      <c r="AB1887" s="162" t="str">
        <f t="shared" si="21"/>
        <v/>
      </c>
      <c r="AC1887" s="134"/>
      <c r="AD1887" s="134"/>
      <c r="AE1887" s="134"/>
      <c r="AF1887" s="134"/>
      <c r="AG1887" s="134"/>
      <c r="AH1887" s="134"/>
    </row>
    <row r="1888" spans="1:34" ht="12" customHeight="1">
      <c r="A1888" s="160"/>
      <c r="B1888" s="155" t="str">
        <f t="array" ref="B1888">IF(LEN(A1888)=0,"",INDEX('Smelter Look-up'!$A:$A,MATCH($A1888,'Smelter Look-up'!$E:$E,0)))</f>
        <v/>
      </c>
      <c r="C1888" s="158" t="str">
        <f t="array" ref="C1888">IF(LEN(A1888)=0,"",INDEX('Smelter Look-up'!$C:$C,MATCH($A1888,'Smelter Look-up'!$E:$E,0)))</f>
        <v/>
      </c>
      <c r="D1888" s="155"/>
      <c r="E1888" s="155" t="str">
        <f ca="1">IF(ISERROR($V1888),"",OFFSET('Smelter Look-up'!$D$4,$V1888-4,0)&amp;"")</f>
        <v/>
      </c>
      <c r="F1888" s="155" t="str">
        <f ca="1">IF(ISERROR($V1888),"",OFFSET('Smelter Look-up'!$E$4,$V1888-4,0))</f>
        <v/>
      </c>
      <c r="G1888" s="155" t="str">
        <f ca="1">IF(C1888=$X$4,IF(ISERROR($V1888),"Enter smelter details","RMI"),IF(ISERROR($V1888),"",OFFSET('Smelter Look-up'!$F$4,$V1888-4,0)))</f>
        <v/>
      </c>
      <c r="H1888" s="156" t="str">
        <f ca="1">IF(ISERROR($V1888),"",OFFSET('Smelter Look-up'!$G$4,$V1888-4,0))</f>
        <v/>
      </c>
      <c r="I1888" s="157" t="str">
        <f ca="1">IF(ISERROR($V1888),"",OFFSET('Smelter Look-up'!$H$4,$V1888-4,0))</f>
        <v/>
      </c>
      <c r="J1888" s="157" t="str">
        <f ca="1">IF(ISERROR($V1888),"",OFFSET('Smelter Look-up'!$I$4,$V1888-4,0))</f>
        <v/>
      </c>
      <c r="K1888" s="158"/>
      <c r="L1888" s="158"/>
      <c r="M1888" s="158"/>
      <c r="N1888" s="158"/>
      <c r="O1888" s="158"/>
      <c r="P1888" s="157"/>
      <c r="Q1888" s="159"/>
      <c r="R1888" s="155" t="str">
        <f ca="1">IF(ISERROR($V1888),"",OFFSET('Smelter Look-up'!$C$4,$V1888-4,0)&amp;"")</f>
        <v/>
      </c>
      <c r="S1888" s="160" t="str">
        <f t="array" aca="1" ref="S1888" ca="1">IF(B1888="","",IF(ISERROR(MATCH($E1888,CL,0)),"Unknown",INDIRECT("'C'!$A$"&amp;MATCH($E1888,CL,0)+1)))</f>
        <v/>
      </c>
      <c r="T1888" s="160" t="str">
        <f t="array" aca="1" ref="T1888" ca="1">IF(B1888="","",IF(ISERROR(MATCH($J1888,SorP!$B$1:$B$6226,0)),"",INDIRECT("'SorP'!$A$"&amp;MATCH($S1888&amp;$J1888,SorP!C:C,0))))</f>
        <v/>
      </c>
      <c r="U1888" s="161"/>
      <c r="V1888" s="151" t="e">
        <f>IF(C1888="",NA(),IF(OR(C1888="Smelter not listed",C1888="Smelter not yet identified"),MATCH($B1888&amp;$D1888,'Smelter Look-up'!$J:$J,0),MATCH($B1888&amp;$C1888,'Smelter Look-up'!$J:$J,0)))</f>
        <v>#N/A</v>
      </c>
      <c r="W1888" s="134"/>
      <c r="X1888" s="134">
        <f t="shared" ca="1" si="20"/>
        <v>0</v>
      </c>
      <c r="Y1888" s="134"/>
      <c r="Z1888" s="134"/>
      <c r="AA1888" s="134"/>
      <c r="AB1888" s="162" t="str">
        <f t="shared" si="21"/>
        <v/>
      </c>
      <c r="AC1888" s="134"/>
      <c r="AD1888" s="134"/>
      <c r="AE1888" s="134"/>
      <c r="AF1888" s="134"/>
      <c r="AG1888" s="134"/>
      <c r="AH1888" s="134"/>
    </row>
    <row r="1889" spans="1:34" ht="12" customHeight="1">
      <c r="A1889" s="160"/>
      <c r="B1889" s="155" t="str">
        <f t="array" ref="B1889">IF(LEN(A1889)=0,"",INDEX('Smelter Look-up'!$A:$A,MATCH($A1889,'Smelter Look-up'!$E:$E,0)))</f>
        <v/>
      </c>
      <c r="C1889" s="158" t="str">
        <f t="array" ref="C1889">IF(LEN(A1889)=0,"",INDEX('Smelter Look-up'!$C:$C,MATCH($A1889,'Smelter Look-up'!$E:$E,0)))</f>
        <v/>
      </c>
      <c r="D1889" s="155"/>
      <c r="E1889" s="155" t="str">
        <f ca="1">IF(ISERROR($V1889),"",OFFSET('Smelter Look-up'!$D$4,$V1889-4,0)&amp;"")</f>
        <v/>
      </c>
      <c r="F1889" s="155" t="str">
        <f ca="1">IF(ISERROR($V1889),"",OFFSET('Smelter Look-up'!$E$4,$V1889-4,0))</f>
        <v/>
      </c>
      <c r="G1889" s="155" t="str">
        <f ca="1">IF(C1889=$X$4,IF(ISERROR($V1889),"Enter smelter details","RMI"),IF(ISERROR($V1889),"",OFFSET('Smelter Look-up'!$F$4,$V1889-4,0)))</f>
        <v/>
      </c>
      <c r="H1889" s="156" t="str">
        <f ca="1">IF(ISERROR($V1889),"",OFFSET('Smelter Look-up'!$G$4,$V1889-4,0))</f>
        <v/>
      </c>
      <c r="I1889" s="157" t="str">
        <f ca="1">IF(ISERROR($V1889),"",OFFSET('Smelter Look-up'!$H$4,$V1889-4,0))</f>
        <v/>
      </c>
      <c r="J1889" s="157" t="str">
        <f ca="1">IF(ISERROR($V1889),"",OFFSET('Smelter Look-up'!$I$4,$V1889-4,0))</f>
        <v/>
      </c>
      <c r="K1889" s="158"/>
      <c r="L1889" s="158"/>
      <c r="M1889" s="158"/>
      <c r="N1889" s="158"/>
      <c r="O1889" s="158"/>
      <c r="P1889" s="157"/>
      <c r="Q1889" s="159"/>
      <c r="R1889" s="155" t="str">
        <f ca="1">IF(ISERROR($V1889),"",OFFSET('Smelter Look-up'!$C$4,$V1889-4,0)&amp;"")</f>
        <v/>
      </c>
      <c r="S1889" s="160" t="str">
        <f t="array" aca="1" ref="S1889" ca="1">IF(B1889="","",IF(ISERROR(MATCH($E1889,CL,0)),"Unknown",INDIRECT("'C'!$A$"&amp;MATCH($E1889,CL,0)+1)))</f>
        <v/>
      </c>
      <c r="T1889" s="160" t="str">
        <f t="array" aca="1" ref="T1889" ca="1">IF(B1889="","",IF(ISERROR(MATCH($J1889,SorP!$B$1:$B$6226,0)),"",INDIRECT("'SorP'!$A$"&amp;MATCH($S1889&amp;$J1889,SorP!C:C,0))))</f>
        <v/>
      </c>
      <c r="U1889" s="161"/>
      <c r="V1889" s="151" t="e">
        <f>IF(C1889="",NA(),IF(OR(C1889="Smelter not listed",C1889="Smelter not yet identified"),MATCH($B1889&amp;$D1889,'Smelter Look-up'!$J:$J,0),MATCH($B1889&amp;$C1889,'Smelter Look-up'!$J:$J,0)))</f>
        <v>#N/A</v>
      </c>
      <c r="W1889" s="134"/>
      <c r="X1889" s="134">
        <f t="shared" ca="1" si="20"/>
        <v>0</v>
      </c>
      <c r="Y1889" s="134"/>
      <c r="Z1889" s="134"/>
      <c r="AA1889" s="134"/>
      <c r="AB1889" s="162" t="str">
        <f t="shared" si="21"/>
        <v/>
      </c>
      <c r="AC1889" s="134"/>
      <c r="AD1889" s="134"/>
      <c r="AE1889" s="134"/>
      <c r="AF1889" s="134"/>
      <c r="AG1889" s="134"/>
      <c r="AH1889" s="134"/>
    </row>
    <row r="1890" spans="1:34" ht="12" customHeight="1">
      <c r="A1890" s="160"/>
      <c r="B1890" s="155" t="str">
        <f t="array" ref="B1890">IF(LEN(A1890)=0,"",INDEX('Smelter Look-up'!$A:$A,MATCH($A1890,'Smelter Look-up'!$E:$E,0)))</f>
        <v/>
      </c>
      <c r="C1890" s="158" t="str">
        <f t="array" ref="C1890">IF(LEN(A1890)=0,"",INDEX('Smelter Look-up'!$C:$C,MATCH($A1890,'Smelter Look-up'!$E:$E,0)))</f>
        <v/>
      </c>
      <c r="D1890" s="155"/>
      <c r="E1890" s="155" t="str">
        <f ca="1">IF(ISERROR($V1890),"",OFFSET('Smelter Look-up'!$D$4,$V1890-4,0)&amp;"")</f>
        <v/>
      </c>
      <c r="F1890" s="155" t="str">
        <f ca="1">IF(ISERROR($V1890),"",OFFSET('Smelter Look-up'!$E$4,$V1890-4,0))</f>
        <v/>
      </c>
      <c r="G1890" s="155" t="str">
        <f ca="1">IF(C1890=$X$4,IF(ISERROR($V1890),"Enter smelter details","RMI"),IF(ISERROR($V1890),"",OFFSET('Smelter Look-up'!$F$4,$V1890-4,0)))</f>
        <v/>
      </c>
      <c r="H1890" s="156" t="str">
        <f ca="1">IF(ISERROR($V1890),"",OFFSET('Smelter Look-up'!$G$4,$V1890-4,0))</f>
        <v/>
      </c>
      <c r="I1890" s="157" t="str">
        <f ca="1">IF(ISERROR($V1890),"",OFFSET('Smelter Look-up'!$H$4,$V1890-4,0))</f>
        <v/>
      </c>
      <c r="J1890" s="157" t="str">
        <f ca="1">IF(ISERROR($V1890),"",OFFSET('Smelter Look-up'!$I$4,$V1890-4,0))</f>
        <v/>
      </c>
      <c r="K1890" s="158"/>
      <c r="L1890" s="158"/>
      <c r="M1890" s="158"/>
      <c r="N1890" s="158"/>
      <c r="O1890" s="158"/>
      <c r="P1890" s="157"/>
      <c r="Q1890" s="159"/>
      <c r="R1890" s="155" t="str">
        <f ca="1">IF(ISERROR($V1890),"",OFFSET('Smelter Look-up'!$C$4,$V1890-4,0)&amp;"")</f>
        <v/>
      </c>
      <c r="S1890" s="160" t="str">
        <f t="array" aca="1" ref="S1890" ca="1">IF(B1890="","",IF(ISERROR(MATCH($E1890,CL,0)),"Unknown",INDIRECT("'C'!$A$"&amp;MATCH($E1890,CL,0)+1)))</f>
        <v/>
      </c>
      <c r="T1890" s="160" t="str">
        <f t="array" aca="1" ref="T1890" ca="1">IF(B1890="","",IF(ISERROR(MATCH($J1890,SorP!$B$1:$B$6226,0)),"",INDIRECT("'SorP'!$A$"&amp;MATCH($S1890&amp;$J1890,SorP!C:C,0))))</f>
        <v/>
      </c>
      <c r="U1890" s="161"/>
      <c r="V1890" s="151" t="e">
        <f>IF(C1890="",NA(),IF(OR(C1890="Smelter not listed",C1890="Smelter not yet identified"),MATCH($B1890&amp;$D1890,'Smelter Look-up'!$J:$J,0),MATCH($B1890&amp;$C1890,'Smelter Look-up'!$J:$J,0)))</f>
        <v>#N/A</v>
      </c>
      <c r="W1890" s="134"/>
      <c r="X1890" s="134">
        <f t="shared" ca="1" si="20"/>
        <v>0</v>
      </c>
      <c r="Y1890" s="134"/>
      <c r="Z1890" s="134"/>
      <c r="AA1890" s="134"/>
      <c r="AB1890" s="162" t="str">
        <f t="shared" si="21"/>
        <v/>
      </c>
      <c r="AC1890" s="134"/>
      <c r="AD1890" s="134"/>
      <c r="AE1890" s="134"/>
      <c r="AF1890" s="134"/>
      <c r="AG1890" s="134"/>
      <c r="AH1890" s="134"/>
    </row>
    <row r="1891" spans="1:34" ht="12" customHeight="1">
      <c r="A1891" s="160"/>
      <c r="B1891" s="155" t="str">
        <f t="array" ref="B1891">IF(LEN(A1891)=0,"",INDEX('Smelter Look-up'!$A:$A,MATCH($A1891,'Smelter Look-up'!$E:$E,0)))</f>
        <v/>
      </c>
      <c r="C1891" s="158" t="str">
        <f t="array" ref="C1891">IF(LEN(A1891)=0,"",INDEX('Smelter Look-up'!$C:$C,MATCH($A1891,'Smelter Look-up'!$E:$E,0)))</f>
        <v/>
      </c>
      <c r="D1891" s="155"/>
      <c r="E1891" s="155" t="str">
        <f ca="1">IF(ISERROR($V1891),"",OFFSET('Smelter Look-up'!$D$4,$V1891-4,0)&amp;"")</f>
        <v/>
      </c>
      <c r="F1891" s="155" t="str">
        <f ca="1">IF(ISERROR($V1891),"",OFFSET('Smelter Look-up'!$E$4,$V1891-4,0))</f>
        <v/>
      </c>
      <c r="G1891" s="155" t="str">
        <f ca="1">IF(C1891=$X$4,IF(ISERROR($V1891),"Enter smelter details","RMI"),IF(ISERROR($V1891),"",OFFSET('Smelter Look-up'!$F$4,$V1891-4,0)))</f>
        <v/>
      </c>
      <c r="H1891" s="156" t="str">
        <f ca="1">IF(ISERROR($V1891),"",OFFSET('Smelter Look-up'!$G$4,$V1891-4,0))</f>
        <v/>
      </c>
      <c r="I1891" s="157" t="str">
        <f ca="1">IF(ISERROR($V1891),"",OFFSET('Smelter Look-up'!$H$4,$V1891-4,0))</f>
        <v/>
      </c>
      <c r="J1891" s="157" t="str">
        <f ca="1">IF(ISERROR($V1891),"",OFFSET('Smelter Look-up'!$I$4,$V1891-4,0))</f>
        <v/>
      </c>
      <c r="K1891" s="158"/>
      <c r="L1891" s="158"/>
      <c r="M1891" s="158"/>
      <c r="N1891" s="158"/>
      <c r="O1891" s="158"/>
      <c r="P1891" s="157"/>
      <c r="Q1891" s="159"/>
      <c r="R1891" s="155" t="str">
        <f ca="1">IF(ISERROR($V1891),"",OFFSET('Smelter Look-up'!$C$4,$V1891-4,0)&amp;"")</f>
        <v/>
      </c>
      <c r="S1891" s="160" t="str">
        <f t="array" aca="1" ref="S1891" ca="1">IF(B1891="","",IF(ISERROR(MATCH($E1891,CL,0)),"Unknown",INDIRECT("'C'!$A$"&amp;MATCH($E1891,CL,0)+1)))</f>
        <v/>
      </c>
      <c r="T1891" s="160" t="str">
        <f t="array" aca="1" ref="T1891" ca="1">IF(B1891="","",IF(ISERROR(MATCH($J1891,SorP!$B$1:$B$6226,0)),"",INDIRECT("'SorP'!$A$"&amp;MATCH($S1891&amp;$J1891,SorP!C:C,0))))</f>
        <v/>
      </c>
      <c r="U1891" s="161"/>
      <c r="V1891" s="151" t="e">
        <f>IF(C1891="",NA(),IF(OR(C1891="Smelter not listed",C1891="Smelter not yet identified"),MATCH($B1891&amp;$D1891,'Smelter Look-up'!$J:$J,0),MATCH($B1891&amp;$C1891,'Smelter Look-up'!$J:$J,0)))</f>
        <v>#N/A</v>
      </c>
      <c r="W1891" s="134"/>
      <c r="X1891" s="134">
        <f t="shared" ca="1" si="20"/>
        <v>0</v>
      </c>
      <c r="Y1891" s="134"/>
      <c r="Z1891" s="134"/>
      <c r="AA1891" s="134"/>
      <c r="AB1891" s="162" t="str">
        <f t="shared" si="21"/>
        <v/>
      </c>
      <c r="AC1891" s="134"/>
      <c r="AD1891" s="134"/>
      <c r="AE1891" s="134"/>
      <c r="AF1891" s="134"/>
      <c r="AG1891" s="134"/>
      <c r="AH1891" s="134"/>
    </row>
    <row r="1892" spans="1:34" ht="12" customHeight="1">
      <c r="A1892" s="160"/>
      <c r="B1892" s="155" t="str">
        <f t="array" ref="B1892">IF(LEN(A1892)=0,"",INDEX('Smelter Look-up'!$A:$A,MATCH($A1892,'Smelter Look-up'!$E:$E,0)))</f>
        <v/>
      </c>
      <c r="C1892" s="158" t="str">
        <f t="array" ref="C1892">IF(LEN(A1892)=0,"",INDEX('Smelter Look-up'!$C:$C,MATCH($A1892,'Smelter Look-up'!$E:$E,0)))</f>
        <v/>
      </c>
      <c r="D1892" s="155"/>
      <c r="E1892" s="155" t="str">
        <f ca="1">IF(ISERROR($V1892),"",OFFSET('Smelter Look-up'!$D$4,$V1892-4,0)&amp;"")</f>
        <v/>
      </c>
      <c r="F1892" s="155" t="str">
        <f ca="1">IF(ISERROR($V1892),"",OFFSET('Smelter Look-up'!$E$4,$V1892-4,0))</f>
        <v/>
      </c>
      <c r="G1892" s="155" t="str">
        <f ca="1">IF(C1892=$X$4,IF(ISERROR($V1892),"Enter smelter details","RMI"),IF(ISERROR($V1892),"",OFFSET('Smelter Look-up'!$F$4,$V1892-4,0)))</f>
        <v/>
      </c>
      <c r="H1892" s="156" t="str">
        <f ca="1">IF(ISERROR($V1892),"",OFFSET('Smelter Look-up'!$G$4,$V1892-4,0))</f>
        <v/>
      </c>
      <c r="I1892" s="157" t="str">
        <f ca="1">IF(ISERROR($V1892),"",OFFSET('Smelter Look-up'!$H$4,$V1892-4,0))</f>
        <v/>
      </c>
      <c r="J1892" s="157" t="str">
        <f ca="1">IF(ISERROR($V1892),"",OFFSET('Smelter Look-up'!$I$4,$V1892-4,0))</f>
        <v/>
      </c>
      <c r="K1892" s="158"/>
      <c r="L1892" s="158"/>
      <c r="M1892" s="158"/>
      <c r="N1892" s="158"/>
      <c r="O1892" s="158"/>
      <c r="P1892" s="157"/>
      <c r="Q1892" s="159"/>
      <c r="R1892" s="155" t="str">
        <f ca="1">IF(ISERROR($V1892),"",OFFSET('Smelter Look-up'!$C$4,$V1892-4,0)&amp;"")</f>
        <v/>
      </c>
      <c r="S1892" s="160" t="str">
        <f t="array" aca="1" ref="S1892" ca="1">IF(B1892="","",IF(ISERROR(MATCH($E1892,CL,0)),"Unknown",INDIRECT("'C'!$A$"&amp;MATCH($E1892,CL,0)+1)))</f>
        <v/>
      </c>
      <c r="T1892" s="160" t="str">
        <f t="array" aca="1" ref="T1892" ca="1">IF(B1892="","",IF(ISERROR(MATCH($J1892,SorP!$B$1:$B$6226,0)),"",INDIRECT("'SorP'!$A$"&amp;MATCH($S1892&amp;$J1892,SorP!C:C,0))))</f>
        <v/>
      </c>
      <c r="U1892" s="161"/>
      <c r="V1892" s="151" t="e">
        <f>IF(C1892="",NA(),IF(OR(C1892="Smelter not listed",C1892="Smelter not yet identified"),MATCH($B1892&amp;$D1892,'Smelter Look-up'!$J:$J,0),MATCH($B1892&amp;$C1892,'Smelter Look-up'!$J:$J,0)))</f>
        <v>#N/A</v>
      </c>
      <c r="W1892" s="134"/>
      <c r="X1892" s="134">
        <f t="shared" ca="1" si="20"/>
        <v>0</v>
      </c>
      <c r="Y1892" s="134"/>
      <c r="Z1892" s="134"/>
      <c r="AA1892" s="134"/>
      <c r="AB1892" s="162" t="str">
        <f t="shared" si="21"/>
        <v/>
      </c>
      <c r="AC1892" s="134"/>
      <c r="AD1892" s="134"/>
      <c r="AE1892" s="134"/>
      <c r="AF1892" s="134"/>
      <c r="AG1892" s="134"/>
      <c r="AH1892" s="134"/>
    </row>
    <row r="1893" spans="1:34" ht="12" customHeight="1">
      <c r="A1893" s="160"/>
      <c r="B1893" s="155" t="str">
        <f t="array" ref="B1893">IF(LEN(A1893)=0,"",INDEX('Smelter Look-up'!$A:$A,MATCH($A1893,'Smelter Look-up'!$E:$E,0)))</f>
        <v/>
      </c>
      <c r="C1893" s="158" t="str">
        <f t="array" ref="C1893">IF(LEN(A1893)=0,"",INDEX('Smelter Look-up'!$C:$C,MATCH($A1893,'Smelter Look-up'!$E:$E,0)))</f>
        <v/>
      </c>
      <c r="D1893" s="155"/>
      <c r="E1893" s="155" t="str">
        <f ca="1">IF(ISERROR($V1893),"",OFFSET('Smelter Look-up'!$D$4,$V1893-4,0)&amp;"")</f>
        <v/>
      </c>
      <c r="F1893" s="155" t="str">
        <f ca="1">IF(ISERROR($V1893),"",OFFSET('Smelter Look-up'!$E$4,$V1893-4,0))</f>
        <v/>
      </c>
      <c r="G1893" s="155" t="str">
        <f ca="1">IF(C1893=$X$4,IF(ISERROR($V1893),"Enter smelter details","RMI"),IF(ISERROR($V1893),"",OFFSET('Smelter Look-up'!$F$4,$V1893-4,0)))</f>
        <v/>
      </c>
      <c r="H1893" s="156" t="str">
        <f ca="1">IF(ISERROR($V1893),"",OFFSET('Smelter Look-up'!$G$4,$V1893-4,0))</f>
        <v/>
      </c>
      <c r="I1893" s="157" t="str">
        <f ca="1">IF(ISERROR($V1893),"",OFFSET('Smelter Look-up'!$H$4,$V1893-4,0))</f>
        <v/>
      </c>
      <c r="J1893" s="157" t="str">
        <f ca="1">IF(ISERROR($V1893),"",OFFSET('Smelter Look-up'!$I$4,$V1893-4,0))</f>
        <v/>
      </c>
      <c r="K1893" s="158"/>
      <c r="L1893" s="158"/>
      <c r="M1893" s="158"/>
      <c r="N1893" s="158"/>
      <c r="O1893" s="158"/>
      <c r="P1893" s="157"/>
      <c r="Q1893" s="159"/>
      <c r="R1893" s="155" t="str">
        <f ca="1">IF(ISERROR($V1893),"",OFFSET('Smelter Look-up'!$C$4,$V1893-4,0)&amp;"")</f>
        <v/>
      </c>
      <c r="S1893" s="160" t="str">
        <f t="array" aca="1" ref="S1893" ca="1">IF(B1893="","",IF(ISERROR(MATCH($E1893,CL,0)),"Unknown",INDIRECT("'C'!$A$"&amp;MATCH($E1893,CL,0)+1)))</f>
        <v/>
      </c>
      <c r="T1893" s="160" t="str">
        <f t="array" aca="1" ref="T1893" ca="1">IF(B1893="","",IF(ISERROR(MATCH($J1893,SorP!$B$1:$B$6226,0)),"",INDIRECT("'SorP'!$A$"&amp;MATCH($S1893&amp;$J1893,SorP!C:C,0))))</f>
        <v/>
      </c>
      <c r="U1893" s="161"/>
      <c r="V1893" s="151" t="e">
        <f>IF(C1893="",NA(),IF(OR(C1893="Smelter not listed",C1893="Smelter not yet identified"),MATCH($B1893&amp;$D1893,'Smelter Look-up'!$J:$J,0),MATCH($B1893&amp;$C1893,'Smelter Look-up'!$J:$J,0)))</f>
        <v>#N/A</v>
      </c>
      <c r="W1893" s="134"/>
      <c r="X1893" s="134">
        <f t="shared" ca="1" si="20"/>
        <v>0</v>
      </c>
      <c r="Y1893" s="134"/>
      <c r="Z1893" s="134"/>
      <c r="AA1893" s="134"/>
      <c r="AB1893" s="162" t="str">
        <f t="shared" si="21"/>
        <v/>
      </c>
      <c r="AC1893" s="134"/>
      <c r="AD1893" s="134"/>
      <c r="AE1893" s="134"/>
      <c r="AF1893" s="134"/>
      <c r="AG1893" s="134"/>
      <c r="AH1893" s="134"/>
    </row>
    <row r="1894" spans="1:34" ht="12" customHeight="1">
      <c r="A1894" s="160"/>
      <c r="B1894" s="155" t="str">
        <f t="array" ref="B1894">IF(LEN(A1894)=0,"",INDEX('Smelter Look-up'!$A:$A,MATCH($A1894,'Smelter Look-up'!$E:$E,0)))</f>
        <v/>
      </c>
      <c r="C1894" s="158" t="str">
        <f t="array" ref="C1894">IF(LEN(A1894)=0,"",INDEX('Smelter Look-up'!$C:$C,MATCH($A1894,'Smelter Look-up'!$E:$E,0)))</f>
        <v/>
      </c>
      <c r="D1894" s="155"/>
      <c r="E1894" s="155" t="str">
        <f ca="1">IF(ISERROR($V1894),"",OFFSET('Smelter Look-up'!$D$4,$V1894-4,0)&amp;"")</f>
        <v/>
      </c>
      <c r="F1894" s="155" t="str">
        <f ca="1">IF(ISERROR($V1894),"",OFFSET('Smelter Look-up'!$E$4,$V1894-4,0))</f>
        <v/>
      </c>
      <c r="G1894" s="155" t="str">
        <f ca="1">IF(C1894=$X$4,IF(ISERROR($V1894),"Enter smelter details","RMI"),IF(ISERROR($V1894),"",OFFSET('Smelter Look-up'!$F$4,$V1894-4,0)))</f>
        <v/>
      </c>
      <c r="H1894" s="156" t="str">
        <f ca="1">IF(ISERROR($V1894),"",OFFSET('Smelter Look-up'!$G$4,$V1894-4,0))</f>
        <v/>
      </c>
      <c r="I1894" s="157" t="str">
        <f ca="1">IF(ISERROR($V1894),"",OFFSET('Smelter Look-up'!$H$4,$V1894-4,0))</f>
        <v/>
      </c>
      <c r="J1894" s="157" t="str">
        <f ca="1">IF(ISERROR($V1894),"",OFFSET('Smelter Look-up'!$I$4,$V1894-4,0))</f>
        <v/>
      </c>
      <c r="K1894" s="158"/>
      <c r="L1894" s="158"/>
      <c r="M1894" s="158"/>
      <c r="N1894" s="158"/>
      <c r="O1894" s="158"/>
      <c r="P1894" s="157"/>
      <c r="Q1894" s="159"/>
      <c r="R1894" s="155" t="str">
        <f ca="1">IF(ISERROR($V1894),"",OFFSET('Smelter Look-up'!$C$4,$V1894-4,0)&amp;"")</f>
        <v/>
      </c>
      <c r="S1894" s="160" t="str">
        <f t="array" aca="1" ref="S1894" ca="1">IF(B1894="","",IF(ISERROR(MATCH($E1894,CL,0)),"Unknown",INDIRECT("'C'!$A$"&amp;MATCH($E1894,CL,0)+1)))</f>
        <v/>
      </c>
      <c r="T1894" s="160" t="str">
        <f t="array" aca="1" ref="T1894" ca="1">IF(B1894="","",IF(ISERROR(MATCH($J1894,SorP!$B$1:$B$6226,0)),"",INDIRECT("'SorP'!$A$"&amp;MATCH($S1894&amp;$J1894,SorP!C:C,0))))</f>
        <v/>
      </c>
      <c r="U1894" s="161"/>
      <c r="V1894" s="151" t="e">
        <f>IF(C1894="",NA(),IF(OR(C1894="Smelter not listed",C1894="Smelter not yet identified"),MATCH($B1894&amp;$D1894,'Smelter Look-up'!$J:$J,0),MATCH($B1894&amp;$C1894,'Smelter Look-up'!$J:$J,0)))</f>
        <v>#N/A</v>
      </c>
      <c r="W1894" s="134"/>
      <c r="X1894" s="134">
        <f t="shared" ca="1" si="20"/>
        <v>0</v>
      </c>
      <c r="Y1894" s="134"/>
      <c r="Z1894" s="134"/>
      <c r="AA1894" s="134"/>
      <c r="AB1894" s="162" t="str">
        <f t="shared" si="21"/>
        <v/>
      </c>
      <c r="AC1894" s="134"/>
      <c r="AD1894" s="134"/>
      <c r="AE1894" s="134"/>
      <c r="AF1894" s="134"/>
      <c r="AG1894" s="134"/>
      <c r="AH1894" s="134"/>
    </row>
    <row r="1895" spans="1:34" ht="12" customHeight="1">
      <c r="A1895" s="160"/>
      <c r="B1895" s="155" t="str">
        <f t="array" ref="B1895">IF(LEN(A1895)=0,"",INDEX('Smelter Look-up'!$A:$A,MATCH($A1895,'Smelter Look-up'!$E:$E,0)))</f>
        <v/>
      </c>
      <c r="C1895" s="158" t="str">
        <f t="array" ref="C1895">IF(LEN(A1895)=0,"",INDEX('Smelter Look-up'!$C:$C,MATCH($A1895,'Smelter Look-up'!$E:$E,0)))</f>
        <v/>
      </c>
      <c r="D1895" s="155"/>
      <c r="E1895" s="155" t="str">
        <f ca="1">IF(ISERROR($V1895),"",OFFSET('Smelter Look-up'!$D$4,$V1895-4,0)&amp;"")</f>
        <v/>
      </c>
      <c r="F1895" s="155" t="str">
        <f ca="1">IF(ISERROR($V1895),"",OFFSET('Smelter Look-up'!$E$4,$V1895-4,0))</f>
        <v/>
      </c>
      <c r="G1895" s="155" t="str">
        <f ca="1">IF(C1895=$X$4,IF(ISERROR($V1895),"Enter smelter details","RMI"),IF(ISERROR($V1895),"",OFFSET('Smelter Look-up'!$F$4,$V1895-4,0)))</f>
        <v/>
      </c>
      <c r="H1895" s="156" t="str">
        <f ca="1">IF(ISERROR($V1895),"",OFFSET('Smelter Look-up'!$G$4,$V1895-4,0))</f>
        <v/>
      </c>
      <c r="I1895" s="157" t="str">
        <f ca="1">IF(ISERROR($V1895),"",OFFSET('Smelter Look-up'!$H$4,$V1895-4,0))</f>
        <v/>
      </c>
      <c r="J1895" s="157" t="str">
        <f ca="1">IF(ISERROR($V1895),"",OFFSET('Smelter Look-up'!$I$4,$V1895-4,0))</f>
        <v/>
      </c>
      <c r="K1895" s="158"/>
      <c r="L1895" s="158"/>
      <c r="M1895" s="158"/>
      <c r="N1895" s="158"/>
      <c r="O1895" s="158"/>
      <c r="P1895" s="157"/>
      <c r="Q1895" s="159"/>
      <c r="R1895" s="155" t="str">
        <f ca="1">IF(ISERROR($V1895),"",OFFSET('Smelter Look-up'!$C$4,$V1895-4,0)&amp;"")</f>
        <v/>
      </c>
      <c r="S1895" s="160" t="str">
        <f t="array" aca="1" ref="S1895" ca="1">IF(B1895="","",IF(ISERROR(MATCH($E1895,CL,0)),"Unknown",INDIRECT("'C'!$A$"&amp;MATCH($E1895,CL,0)+1)))</f>
        <v/>
      </c>
      <c r="T1895" s="160" t="str">
        <f t="array" aca="1" ref="T1895" ca="1">IF(B1895="","",IF(ISERROR(MATCH($J1895,SorP!$B$1:$B$6226,0)),"",INDIRECT("'SorP'!$A$"&amp;MATCH($S1895&amp;$J1895,SorP!C:C,0))))</f>
        <v/>
      </c>
      <c r="U1895" s="161"/>
      <c r="V1895" s="151" t="e">
        <f>IF(C1895="",NA(),IF(OR(C1895="Smelter not listed",C1895="Smelter not yet identified"),MATCH($B1895&amp;$D1895,'Smelter Look-up'!$J:$J,0),MATCH($B1895&amp;$C1895,'Smelter Look-up'!$J:$J,0)))</f>
        <v>#N/A</v>
      </c>
      <c r="W1895" s="134"/>
      <c r="X1895" s="134">
        <f t="shared" ca="1" si="20"/>
        <v>0</v>
      </c>
      <c r="Y1895" s="134"/>
      <c r="Z1895" s="134"/>
      <c r="AA1895" s="134"/>
      <c r="AB1895" s="162" t="str">
        <f t="shared" si="21"/>
        <v/>
      </c>
      <c r="AC1895" s="134"/>
      <c r="AD1895" s="134"/>
      <c r="AE1895" s="134"/>
      <c r="AF1895" s="134"/>
      <c r="AG1895" s="134"/>
      <c r="AH1895" s="134"/>
    </row>
    <row r="1896" spans="1:34" ht="12" customHeight="1">
      <c r="A1896" s="160"/>
      <c r="B1896" s="155" t="str">
        <f t="array" ref="B1896">IF(LEN(A1896)=0,"",INDEX('Smelter Look-up'!$A:$A,MATCH($A1896,'Smelter Look-up'!$E:$E,0)))</f>
        <v/>
      </c>
      <c r="C1896" s="158" t="str">
        <f t="array" ref="C1896">IF(LEN(A1896)=0,"",INDEX('Smelter Look-up'!$C:$C,MATCH($A1896,'Smelter Look-up'!$E:$E,0)))</f>
        <v/>
      </c>
      <c r="D1896" s="155"/>
      <c r="E1896" s="155" t="str">
        <f ca="1">IF(ISERROR($V1896),"",OFFSET('Smelter Look-up'!$D$4,$V1896-4,0)&amp;"")</f>
        <v/>
      </c>
      <c r="F1896" s="155" t="str">
        <f ca="1">IF(ISERROR($V1896),"",OFFSET('Smelter Look-up'!$E$4,$V1896-4,0))</f>
        <v/>
      </c>
      <c r="G1896" s="155" t="str">
        <f ca="1">IF(C1896=$X$4,IF(ISERROR($V1896),"Enter smelter details","RMI"),IF(ISERROR($V1896),"",OFFSET('Smelter Look-up'!$F$4,$V1896-4,0)))</f>
        <v/>
      </c>
      <c r="H1896" s="156" t="str">
        <f ca="1">IF(ISERROR($V1896),"",OFFSET('Smelter Look-up'!$G$4,$V1896-4,0))</f>
        <v/>
      </c>
      <c r="I1896" s="157" t="str">
        <f ca="1">IF(ISERROR($V1896),"",OFFSET('Smelter Look-up'!$H$4,$V1896-4,0))</f>
        <v/>
      </c>
      <c r="J1896" s="157" t="str">
        <f ca="1">IF(ISERROR($V1896),"",OFFSET('Smelter Look-up'!$I$4,$V1896-4,0))</f>
        <v/>
      </c>
      <c r="K1896" s="158"/>
      <c r="L1896" s="158"/>
      <c r="M1896" s="158"/>
      <c r="N1896" s="158"/>
      <c r="O1896" s="158"/>
      <c r="P1896" s="157"/>
      <c r="Q1896" s="159"/>
      <c r="R1896" s="155" t="str">
        <f ca="1">IF(ISERROR($V1896),"",OFFSET('Smelter Look-up'!$C$4,$V1896-4,0)&amp;"")</f>
        <v/>
      </c>
      <c r="S1896" s="160" t="str">
        <f t="array" aca="1" ref="S1896" ca="1">IF(B1896="","",IF(ISERROR(MATCH($E1896,CL,0)),"Unknown",INDIRECT("'C'!$A$"&amp;MATCH($E1896,CL,0)+1)))</f>
        <v/>
      </c>
      <c r="T1896" s="160" t="str">
        <f t="array" aca="1" ref="T1896" ca="1">IF(B1896="","",IF(ISERROR(MATCH($J1896,SorP!$B$1:$B$6226,0)),"",INDIRECT("'SorP'!$A$"&amp;MATCH($S1896&amp;$J1896,SorP!C:C,0))))</f>
        <v/>
      </c>
      <c r="U1896" s="161"/>
      <c r="V1896" s="151" t="e">
        <f>IF(C1896="",NA(),IF(OR(C1896="Smelter not listed",C1896="Smelter not yet identified"),MATCH($B1896&amp;$D1896,'Smelter Look-up'!$J:$J,0),MATCH($B1896&amp;$C1896,'Smelter Look-up'!$J:$J,0)))</f>
        <v>#N/A</v>
      </c>
      <c r="W1896" s="134"/>
      <c r="X1896" s="134">
        <f t="shared" ca="1" si="20"/>
        <v>0</v>
      </c>
      <c r="Y1896" s="134"/>
      <c r="Z1896" s="134"/>
      <c r="AA1896" s="134"/>
      <c r="AB1896" s="162" t="str">
        <f t="shared" si="21"/>
        <v/>
      </c>
      <c r="AC1896" s="134"/>
      <c r="AD1896" s="134"/>
      <c r="AE1896" s="134"/>
      <c r="AF1896" s="134"/>
      <c r="AG1896" s="134"/>
      <c r="AH1896" s="134"/>
    </row>
    <row r="1897" spans="1:34" ht="12" customHeight="1">
      <c r="A1897" s="160"/>
      <c r="B1897" s="155" t="str">
        <f t="array" ref="B1897">IF(LEN(A1897)=0,"",INDEX('Smelter Look-up'!$A:$A,MATCH($A1897,'Smelter Look-up'!$E:$E,0)))</f>
        <v/>
      </c>
      <c r="C1897" s="158" t="str">
        <f t="array" ref="C1897">IF(LEN(A1897)=0,"",INDEX('Smelter Look-up'!$C:$C,MATCH($A1897,'Smelter Look-up'!$E:$E,0)))</f>
        <v/>
      </c>
      <c r="D1897" s="155"/>
      <c r="E1897" s="155" t="str">
        <f ca="1">IF(ISERROR($V1897),"",OFFSET('Smelter Look-up'!$D$4,$V1897-4,0)&amp;"")</f>
        <v/>
      </c>
      <c r="F1897" s="155" t="str">
        <f ca="1">IF(ISERROR($V1897),"",OFFSET('Smelter Look-up'!$E$4,$V1897-4,0))</f>
        <v/>
      </c>
      <c r="G1897" s="155" t="str">
        <f ca="1">IF(C1897=$X$4,IF(ISERROR($V1897),"Enter smelter details","RMI"),IF(ISERROR($V1897),"",OFFSET('Smelter Look-up'!$F$4,$V1897-4,0)))</f>
        <v/>
      </c>
      <c r="H1897" s="156" t="str">
        <f ca="1">IF(ISERROR($V1897),"",OFFSET('Smelter Look-up'!$G$4,$V1897-4,0))</f>
        <v/>
      </c>
      <c r="I1897" s="157" t="str">
        <f ca="1">IF(ISERROR($V1897),"",OFFSET('Smelter Look-up'!$H$4,$V1897-4,0))</f>
        <v/>
      </c>
      <c r="J1897" s="157" t="str">
        <f ca="1">IF(ISERROR($V1897),"",OFFSET('Smelter Look-up'!$I$4,$V1897-4,0))</f>
        <v/>
      </c>
      <c r="K1897" s="158"/>
      <c r="L1897" s="158"/>
      <c r="M1897" s="158"/>
      <c r="N1897" s="158"/>
      <c r="O1897" s="158"/>
      <c r="P1897" s="157"/>
      <c r="Q1897" s="159"/>
      <c r="R1897" s="155" t="str">
        <f ca="1">IF(ISERROR($V1897),"",OFFSET('Smelter Look-up'!$C$4,$V1897-4,0)&amp;"")</f>
        <v/>
      </c>
      <c r="S1897" s="160" t="str">
        <f t="array" aca="1" ref="S1897" ca="1">IF(B1897="","",IF(ISERROR(MATCH($E1897,CL,0)),"Unknown",INDIRECT("'C'!$A$"&amp;MATCH($E1897,CL,0)+1)))</f>
        <v/>
      </c>
      <c r="T1897" s="160" t="str">
        <f t="array" aca="1" ref="T1897" ca="1">IF(B1897="","",IF(ISERROR(MATCH($J1897,SorP!$B$1:$B$6226,0)),"",INDIRECT("'SorP'!$A$"&amp;MATCH($S1897&amp;$J1897,SorP!C:C,0))))</f>
        <v/>
      </c>
      <c r="U1897" s="161"/>
      <c r="V1897" s="151" t="e">
        <f>IF(C1897="",NA(),IF(OR(C1897="Smelter not listed",C1897="Smelter not yet identified"),MATCH($B1897&amp;$D1897,'Smelter Look-up'!$J:$J,0),MATCH($B1897&amp;$C1897,'Smelter Look-up'!$J:$J,0)))</f>
        <v>#N/A</v>
      </c>
      <c r="W1897" s="134"/>
      <c r="X1897" s="134">
        <f t="shared" ca="1" si="20"/>
        <v>0</v>
      </c>
      <c r="Y1897" s="134"/>
      <c r="Z1897" s="134"/>
      <c r="AA1897" s="134"/>
      <c r="AB1897" s="162" t="str">
        <f t="shared" si="21"/>
        <v/>
      </c>
      <c r="AC1897" s="134"/>
      <c r="AD1897" s="134"/>
      <c r="AE1897" s="134"/>
      <c r="AF1897" s="134"/>
      <c r="AG1897" s="134"/>
      <c r="AH1897" s="134"/>
    </row>
    <row r="1898" spans="1:34" ht="12" customHeight="1">
      <c r="A1898" s="160"/>
      <c r="B1898" s="155" t="str">
        <f t="array" ref="B1898">IF(LEN(A1898)=0,"",INDEX('Smelter Look-up'!$A:$A,MATCH($A1898,'Smelter Look-up'!$E:$E,0)))</f>
        <v/>
      </c>
      <c r="C1898" s="158" t="str">
        <f t="array" ref="C1898">IF(LEN(A1898)=0,"",INDEX('Smelter Look-up'!$C:$C,MATCH($A1898,'Smelter Look-up'!$E:$E,0)))</f>
        <v/>
      </c>
      <c r="D1898" s="155"/>
      <c r="E1898" s="155" t="str">
        <f ca="1">IF(ISERROR($V1898),"",OFFSET('Smelter Look-up'!$D$4,$V1898-4,0)&amp;"")</f>
        <v/>
      </c>
      <c r="F1898" s="155" t="str">
        <f ca="1">IF(ISERROR($V1898),"",OFFSET('Smelter Look-up'!$E$4,$V1898-4,0))</f>
        <v/>
      </c>
      <c r="G1898" s="155" t="str">
        <f ca="1">IF(C1898=$X$4,IF(ISERROR($V1898),"Enter smelter details","RMI"),IF(ISERROR($V1898),"",OFFSET('Smelter Look-up'!$F$4,$V1898-4,0)))</f>
        <v/>
      </c>
      <c r="H1898" s="156" t="str">
        <f ca="1">IF(ISERROR($V1898),"",OFFSET('Smelter Look-up'!$G$4,$V1898-4,0))</f>
        <v/>
      </c>
      <c r="I1898" s="157" t="str">
        <f ca="1">IF(ISERROR($V1898),"",OFFSET('Smelter Look-up'!$H$4,$V1898-4,0))</f>
        <v/>
      </c>
      <c r="J1898" s="157" t="str">
        <f ca="1">IF(ISERROR($V1898),"",OFFSET('Smelter Look-up'!$I$4,$V1898-4,0))</f>
        <v/>
      </c>
      <c r="K1898" s="158"/>
      <c r="L1898" s="158"/>
      <c r="M1898" s="158"/>
      <c r="N1898" s="158"/>
      <c r="O1898" s="158"/>
      <c r="P1898" s="157"/>
      <c r="Q1898" s="159"/>
      <c r="R1898" s="155" t="str">
        <f ca="1">IF(ISERROR($V1898),"",OFFSET('Smelter Look-up'!$C$4,$V1898-4,0)&amp;"")</f>
        <v/>
      </c>
      <c r="S1898" s="160" t="str">
        <f t="array" aca="1" ref="S1898" ca="1">IF(B1898="","",IF(ISERROR(MATCH($E1898,CL,0)),"Unknown",INDIRECT("'C'!$A$"&amp;MATCH($E1898,CL,0)+1)))</f>
        <v/>
      </c>
      <c r="T1898" s="160" t="str">
        <f t="array" aca="1" ref="T1898" ca="1">IF(B1898="","",IF(ISERROR(MATCH($J1898,SorP!$B$1:$B$6226,0)),"",INDIRECT("'SorP'!$A$"&amp;MATCH($S1898&amp;$J1898,SorP!C:C,0))))</f>
        <v/>
      </c>
      <c r="U1898" s="161"/>
      <c r="V1898" s="151" t="e">
        <f>IF(C1898="",NA(),IF(OR(C1898="Smelter not listed",C1898="Smelter not yet identified"),MATCH($B1898&amp;$D1898,'Smelter Look-up'!$J:$J,0),MATCH($B1898&amp;$C1898,'Smelter Look-up'!$J:$J,0)))</f>
        <v>#N/A</v>
      </c>
      <c r="W1898" s="134"/>
      <c r="X1898" s="134">
        <f t="shared" ca="1" si="20"/>
        <v>0</v>
      </c>
      <c r="Y1898" s="134"/>
      <c r="Z1898" s="134"/>
      <c r="AA1898" s="134"/>
      <c r="AB1898" s="162" t="str">
        <f t="shared" si="21"/>
        <v/>
      </c>
      <c r="AC1898" s="134"/>
      <c r="AD1898" s="134"/>
      <c r="AE1898" s="134"/>
      <c r="AF1898" s="134"/>
      <c r="AG1898" s="134"/>
      <c r="AH1898" s="134"/>
    </row>
    <row r="1899" spans="1:34" ht="12" customHeight="1">
      <c r="A1899" s="160"/>
      <c r="B1899" s="155" t="str">
        <f t="array" ref="B1899">IF(LEN(A1899)=0,"",INDEX('Smelter Look-up'!$A:$A,MATCH($A1899,'Smelter Look-up'!$E:$E,0)))</f>
        <v/>
      </c>
      <c r="C1899" s="158" t="str">
        <f t="array" ref="C1899">IF(LEN(A1899)=0,"",INDEX('Smelter Look-up'!$C:$C,MATCH($A1899,'Smelter Look-up'!$E:$E,0)))</f>
        <v/>
      </c>
      <c r="D1899" s="155"/>
      <c r="E1899" s="155" t="str">
        <f ca="1">IF(ISERROR($V1899),"",OFFSET('Smelter Look-up'!$D$4,$V1899-4,0)&amp;"")</f>
        <v/>
      </c>
      <c r="F1899" s="155" t="str">
        <f ca="1">IF(ISERROR($V1899),"",OFFSET('Smelter Look-up'!$E$4,$V1899-4,0))</f>
        <v/>
      </c>
      <c r="G1899" s="155" t="str">
        <f ca="1">IF(C1899=$X$4,IF(ISERROR($V1899),"Enter smelter details","RMI"),IF(ISERROR($V1899),"",OFFSET('Smelter Look-up'!$F$4,$V1899-4,0)))</f>
        <v/>
      </c>
      <c r="H1899" s="156" t="str">
        <f ca="1">IF(ISERROR($V1899),"",OFFSET('Smelter Look-up'!$G$4,$V1899-4,0))</f>
        <v/>
      </c>
      <c r="I1899" s="157" t="str">
        <f ca="1">IF(ISERROR($V1899),"",OFFSET('Smelter Look-up'!$H$4,$V1899-4,0))</f>
        <v/>
      </c>
      <c r="J1899" s="157" t="str">
        <f ca="1">IF(ISERROR($V1899),"",OFFSET('Smelter Look-up'!$I$4,$V1899-4,0))</f>
        <v/>
      </c>
      <c r="K1899" s="158"/>
      <c r="L1899" s="158"/>
      <c r="M1899" s="158"/>
      <c r="N1899" s="158"/>
      <c r="O1899" s="158"/>
      <c r="P1899" s="157"/>
      <c r="Q1899" s="159"/>
      <c r="R1899" s="155" t="str">
        <f ca="1">IF(ISERROR($V1899),"",OFFSET('Smelter Look-up'!$C$4,$V1899-4,0)&amp;"")</f>
        <v/>
      </c>
      <c r="S1899" s="160" t="str">
        <f t="array" aca="1" ref="S1899" ca="1">IF(B1899="","",IF(ISERROR(MATCH($E1899,CL,0)),"Unknown",INDIRECT("'C'!$A$"&amp;MATCH($E1899,CL,0)+1)))</f>
        <v/>
      </c>
      <c r="T1899" s="160" t="str">
        <f t="array" aca="1" ref="T1899" ca="1">IF(B1899="","",IF(ISERROR(MATCH($J1899,SorP!$B$1:$B$6226,0)),"",INDIRECT("'SorP'!$A$"&amp;MATCH($S1899&amp;$J1899,SorP!C:C,0))))</f>
        <v/>
      </c>
      <c r="U1899" s="161"/>
      <c r="V1899" s="151" t="e">
        <f>IF(C1899="",NA(),IF(OR(C1899="Smelter not listed",C1899="Smelter not yet identified"),MATCH($B1899&amp;$D1899,'Smelter Look-up'!$J:$J,0),MATCH($B1899&amp;$C1899,'Smelter Look-up'!$J:$J,0)))</f>
        <v>#N/A</v>
      </c>
      <c r="W1899" s="134"/>
      <c r="X1899" s="134">
        <f t="shared" ca="1" si="20"/>
        <v>0</v>
      </c>
      <c r="Y1899" s="134"/>
      <c r="Z1899" s="134"/>
      <c r="AA1899" s="134"/>
      <c r="AB1899" s="162" t="str">
        <f t="shared" si="21"/>
        <v/>
      </c>
      <c r="AC1899" s="134"/>
      <c r="AD1899" s="134"/>
      <c r="AE1899" s="134"/>
      <c r="AF1899" s="134"/>
      <c r="AG1899" s="134"/>
      <c r="AH1899" s="134"/>
    </row>
    <row r="1900" spans="1:34" ht="12" customHeight="1">
      <c r="A1900" s="160"/>
      <c r="B1900" s="155" t="str">
        <f t="array" ref="B1900">IF(LEN(A1900)=0,"",INDEX('Smelter Look-up'!$A:$A,MATCH($A1900,'Smelter Look-up'!$E:$E,0)))</f>
        <v/>
      </c>
      <c r="C1900" s="158" t="str">
        <f t="array" ref="C1900">IF(LEN(A1900)=0,"",INDEX('Smelter Look-up'!$C:$C,MATCH($A1900,'Smelter Look-up'!$E:$E,0)))</f>
        <v/>
      </c>
      <c r="D1900" s="155"/>
      <c r="E1900" s="155" t="str">
        <f ca="1">IF(ISERROR($V1900),"",OFFSET('Smelter Look-up'!$D$4,$V1900-4,0)&amp;"")</f>
        <v/>
      </c>
      <c r="F1900" s="155" t="str">
        <f ca="1">IF(ISERROR($V1900),"",OFFSET('Smelter Look-up'!$E$4,$V1900-4,0))</f>
        <v/>
      </c>
      <c r="G1900" s="155" t="str">
        <f ca="1">IF(C1900=$X$4,IF(ISERROR($V1900),"Enter smelter details","RMI"),IF(ISERROR($V1900),"",OFFSET('Smelter Look-up'!$F$4,$V1900-4,0)))</f>
        <v/>
      </c>
      <c r="H1900" s="156" t="str">
        <f ca="1">IF(ISERROR($V1900),"",OFFSET('Smelter Look-up'!$G$4,$V1900-4,0))</f>
        <v/>
      </c>
      <c r="I1900" s="157" t="str">
        <f ca="1">IF(ISERROR($V1900),"",OFFSET('Smelter Look-up'!$H$4,$V1900-4,0))</f>
        <v/>
      </c>
      <c r="J1900" s="157" t="str">
        <f ca="1">IF(ISERROR($V1900),"",OFFSET('Smelter Look-up'!$I$4,$V1900-4,0))</f>
        <v/>
      </c>
      <c r="K1900" s="158"/>
      <c r="L1900" s="158"/>
      <c r="M1900" s="158"/>
      <c r="N1900" s="158"/>
      <c r="O1900" s="158"/>
      <c r="P1900" s="157"/>
      <c r="Q1900" s="159"/>
      <c r="R1900" s="155" t="str">
        <f ca="1">IF(ISERROR($V1900),"",OFFSET('Smelter Look-up'!$C$4,$V1900-4,0)&amp;"")</f>
        <v/>
      </c>
      <c r="S1900" s="160" t="str">
        <f t="array" aca="1" ref="S1900" ca="1">IF(B1900="","",IF(ISERROR(MATCH($E1900,CL,0)),"Unknown",INDIRECT("'C'!$A$"&amp;MATCH($E1900,CL,0)+1)))</f>
        <v/>
      </c>
      <c r="T1900" s="160" t="str">
        <f t="array" aca="1" ref="T1900" ca="1">IF(B1900="","",IF(ISERROR(MATCH($J1900,SorP!$B$1:$B$6226,0)),"",INDIRECT("'SorP'!$A$"&amp;MATCH($S1900&amp;$J1900,SorP!C:C,0))))</f>
        <v/>
      </c>
      <c r="U1900" s="161"/>
      <c r="V1900" s="151" t="e">
        <f>IF(C1900="",NA(),IF(OR(C1900="Smelter not listed",C1900="Smelter not yet identified"),MATCH($B1900&amp;$D1900,'Smelter Look-up'!$J:$J,0),MATCH($B1900&amp;$C1900,'Smelter Look-up'!$J:$J,0)))</f>
        <v>#N/A</v>
      </c>
      <c r="W1900" s="134"/>
      <c r="X1900" s="134">
        <f t="shared" ca="1" si="20"/>
        <v>0</v>
      </c>
      <c r="Y1900" s="134"/>
      <c r="Z1900" s="134"/>
      <c r="AA1900" s="134"/>
      <c r="AB1900" s="162" t="str">
        <f t="shared" si="21"/>
        <v/>
      </c>
      <c r="AC1900" s="134"/>
      <c r="AD1900" s="134"/>
      <c r="AE1900" s="134"/>
      <c r="AF1900" s="134"/>
      <c r="AG1900" s="134"/>
      <c r="AH1900" s="134"/>
    </row>
    <row r="1901" spans="1:34" ht="12" customHeight="1">
      <c r="A1901" s="160"/>
      <c r="B1901" s="155" t="str">
        <f t="array" ref="B1901">IF(LEN(A1901)=0,"",INDEX('Smelter Look-up'!$A:$A,MATCH($A1901,'Smelter Look-up'!$E:$E,0)))</f>
        <v/>
      </c>
      <c r="C1901" s="158" t="str">
        <f t="array" ref="C1901">IF(LEN(A1901)=0,"",INDEX('Smelter Look-up'!$C:$C,MATCH($A1901,'Smelter Look-up'!$E:$E,0)))</f>
        <v/>
      </c>
      <c r="D1901" s="155"/>
      <c r="E1901" s="155" t="str">
        <f ca="1">IF(ISERROR($V1901),"",OFFSET('Smelter Look-up'!$D$4,$V1901-4,0)&amp;"")</f>
        <v/>
      </c>
      <c r="F1901" s="155" t="str">
        <f ca="1">IF(ISERROR($V1901),"",OFFSET('Smelter Look-up'!$E$4,$V1901-4,0))</f>
        <v/>
      </c>
      <c r="G1901" s="155" t="str">
        <f ca="1">IF(C1901=$X$4,IF(ISERROR($V1901),"Enter smelter details","RMI"),IF(ISERROR($V1901),"",OFFSET('Smelter Look-up'!$F$4,$V1901-4,0)))</f>
        <v/>
      </c>
      <c r="H1901" s="156" t="str">
        <f ca="1">IF(ISERROR($V1901),"",OFFSET('Smelter Look-up'!$G$4,$V1901-4,0))</f>
        <v/>
      </c>
      <c r="I1901" s="157" t="str">
        <f ca="1">IF(ISERROR($V1901),"",OFFSET('Smelter Look-up'!$H$4,$V1901-4,0))</f>
        <v/>
      </c>
      <c r="J1901" s="157" t="str">
        <f ca="1">IF(ISERROR($V1901),"",OFFSET('Smelter Look-up'!$I$4,$V1901-4,0))</f>
        <v/>
      </c>
      <c r="K1901" s="158"/>
      <c r="L1901" s="158"/>
      <c r="M1901" s="158"/>
      <c r="N1901" s="158"/>
      <c r="O1901" s="158"/>
      <c r="P1901" s="157"/>
      <c r="Q1901" s="159"/>
      <c r="R1901" s="155" t="str">
        <f ca="1">IF(ISERROR($V1901),"",OFFSET('Smelter Look-up'!$C$4,$V1901-4,0)&amp;"")</f>
        <v/>
      </c>
      <c r="S1901" s="160" t="str">
        <f t="array" aca="1" ref="S1901" ca="1">IF(B1901="","",IF(ISERROR(MATCH($E1901,CL,0)),"Unknown",INDIRECT("'C'!$A$"&amp;MATCH($E1901,CL,0)+1)))</f>
        <v/>
      </c>
      <c r="T1901" s="160" t="str">
        <f t="array" aca="1" ref="T1901" ca="1">IF(B1901="","",IF(ISERROR(MATCH($J1901,SorP!$B$1:$B$6226,0)),"",INDIRECT("'SorP'!$A$"&amp;MATCH($S1901&amp;$J1901,SorP!C:C,0))))</f>
        <v/>
      </c>
      <c r="U1901" s="161"/>
      <c r="V1901" s="151" t="e">
        <f>IF(C1901="",NA(),IF(OR(C1901="Smelter not listed",C1901="Smelter not yet identified"),MATCH($B1901&amp;$D1901,'Smelter Look-up'!$J:$J,0),MATCH($B1901&amp;$C1901,'Smelter Look-up'!$J:$J,0)))</f>
        <v>#N/A</v>
      </c>
      <c r="W1901" s="134"/>
      <c r="X1901" s="134">
        <f t="shared" ca="1" si="20"/>
        <v>0</v>
      </c>
      <c r="Y1901" s="134"/>
      <c r="Z1901" s="134"/>
      <c r="AA1901" s="134"/>
      <c r="AB1901" s="162" t="str">
        <f t="shared" si="21"/>
        <v/>
      </c>
      <c r="AC1901" s="134"/>
      <c r="AD1901" s="134"/>
      <c r="AE1901" s="134"/>
      <c r="AF1901" s="134"/>
      <c r="AG1901" s="134"/>
      <c r="AH1901" s="134"/>
    </row>
    <row r="1902" spans="1:34" ht="12" customHeight="1">
      <c r="A1902" s="160"/>
      <c r="B1902" s="155" t="str">
        <f t="array" ref="B1902">IF(LEN(A1902)=0,"",INDEX('Smelter Look-up'!$A:$A,MATCH($A1902,'Smelter Look-up'!$E:$E,0)))</f>
        <v/>
      </c>
      <c r="C1902" s="158" t="str">
        <f t="array" ref="C1902">IF(LEN(A1902)=0,"",INDEX('Smelter Look-up'!$C:$C,MATCH($A1902,'Smelter Look-up'!$E:$E,0)))</f>
        <v/>
      </c>
      <c r="D1902" s="155"/>
      <c r="E1902" s="155" t="str">
        <f ca="1">IF(ISERROR($V1902),"",OFFSET('Smelter Look-up'!$D$4,$V1902-4,0)&amp;"")</f>
        <v/>
      </c>
      <c r="F1902" s="155" t="str">
        <f ca="1">IF(ISERROR($V1902),"",OFFSET('Smelter Look-up'!$E$4,$V1902-4,0))</f>
        <v/>
      </c>
      <c r="G1902" s="155" t="str">
        <f ca="1">IF(C1902=$X$4,IF(ISERROR($V1902),"Enter smelter details","RMI"),IF(ISERROR($V1902),"",OFFSET('Smelter Look-up'!$F$4,$V1902-4,0)))</f>
        <v/>
      </c>
      <c r="H1902" s="156" t="str">
        <f ca="1">IF(ISERROR($V1902),"",OFFSET('Smelter Look-up'!$G$4,$V1902-4,0))</f>
        <v/>
      </c>
      <c r="I1902" s="157" t="str">
        <f ca="1">IF(ISERROR($V1902),"",OFFSET('Smelter Look-up'!$H$4,$V1902-4,0))</f>
        <v/>
      </c>
      <c r="J1902" s="157" t="str">
        <f ca="1">IF(ISERROR($V1902),"",OFFSET('Smelter Look-up'!$I$4,$V1902-4,0))</f>
        <v/>
      </c>
      <c r="K1902" s="158"/>
      <c r="L1902" s="158"/>
      <c r="M1902" s="158"/>
      <c r="N1902" s="158"/>
      <c r="O1902" s="158"/>
      <c r="P1902" s="157"/>
      <c r="Q1902" s="159"/>
      <c r="R1902" s="155" t="str">
        <f ca="1">IF(ISERROR($V1902),"",OFFSET('Smelter Look-up'!$C$4,$V1902-4,0)&amp;"")</f>
        <v/>
      </c>
      <c r="S1902" s="160" t="str">
        <f t="array" aca="1" ref="S1902" ca="1">IF(B1902="","",IF(ISERROR(MATCH($E1902,CL,0)),"Unknown",INDIRECT("'C'!$A$"&amp;MATCH($E1902,CL,0)+1)))</f>
        <v/>
      </c>
      <c r="T1902" s="160" t="str">
        <f t="array" aca="1" ref="T1902" ca="1">IF(B1902="","",IF(ISERROR(MATCH($J1902,SorP!$B$1:$B$6226,0)),"",INDIRECT("'SorP'!$A$"&amp;MATCH($S1902&amp;$J1902,SorP!C:C,0))))</f>
        <v/>
      </c>
      <c r="U1902" s="161"/>
      <c r="V1902" s="151" t="e">
        <f>IF(C1902="",NA(),IF(OR(C1902="Smelter not listed",C1902="Smelter not yet identified"),MATCH($B1902&amp;$D1902,'Smelter Look-up'!$J:$J,0),MATCH($B1902&amp;$C1902,'Smelter Look-up'!$J:$J,0)))</f>
        <v>#N/A</v>
      </c>
      <c r="W1902" s="134"/>
      <c r="X1902" s="134">
        <f t="shared" ca="1" si="20"/>
        <v>0</v>
      </c>
      <c r="Y1902" s="134"/>
      <c r="Z1902" s="134"/>
      <c r="AA1902" s="134"/>
      <c r="AB1902" s="162" t="str">
        <f t="shared" si="21"/>
        <v/>
      </c>
      <c r="AC1902" s="134"/>
      <c r="AD1902" s="134"/>
      <c r="AE1902" s="134"/>
      <c r="AF1902" s="134"/>
      <c r="AG1902" s="134"/>
      <c r="AH1902" s="134"/>
    </row>
    <row r="1903" spans="1:34" ht="12" customHeight="1">
      <c r="A1903" s="160"/>
      <c r="B1903" s="155" t="str">
        <f t="array" ref="B1903">IF(LEN(A1903)=0,"",INDEX('Smelter Look-up'!$A:$A,MATCH($A1903,'Smelter Look-up'!$E:$E,0)))</f>
        <v/>
      </c>
      <c r="C1903" s="158" t="str">
        <f t="array" ref="C1903">IF(LEN(A1903)=0,"",INDEX('Smelter Look-up'!$C:$C,MATCH($A1903,'Smelter Look-up'!$E:$E,0)))</f>
        <v/>
      </c>
      <c r="D1903" s="155"/>
      <c r="E1903" s="155" t="str">
        <f ca="1">IF(ISERROR($V1903),"",OFFSET('Smelter Look-up'!$D$4,$V1903-4,0)&amp;"")</f>
        <v/>
      </c>
      <c r="F1903" s="155" t="str">
        <f ca="1">IF(ISERROR($V1903),"",OFFSET('Smelter Look-up'!$E$4,$V1903-4,0))</f>
        <v/>
      </c>
      <c r="G1903" s="155" t="str">
        <f ca="1">IF(C1903=$X$4,IF(ISERROR($V1903),"Enter smelter details","RMI"),IF(ISERROR($V1903),"",OFFSET('Smelter Look-up'!$F$4,$V1903-4,0)))</f>
        <v/>
      </c>
      <c r="H1903" s="156" t="str">
        <f ca="1">IF(ISERROR($V1903),"",OFFSET('Smelter Look-up'!$G$4,$V1903-4,0))</f>
        <v/>
      </c>
      <c r="I1903" s="157" t="str">
        <f ca="1">IF(ISERROR($V1903),"",OFFSET('Smelter Look-up'!$H$4,$V1903-4,0))</f>
        <v/>
      </c>
      <c r="J1903" s="157" t="str">
        <f ca="1">IF(ISERROR($V1903),"",OFFSET('Smelter Look-up'!$I$4,$V1903-4,0))</f>
        <v/>
      </c>
      <c r="K1903" s="158"/>
      <c r="L1903" s="158"/>
      <c r="M1903" s="158"/>
      <c r="N1903" s="158"/>
      <c r="O1903" s="158"/>
      <c r="P1903" s="157"/>
      <c r="Q1903" s="159"/>
      <c r="R1903" s="155" t="str">
        <f ca="1">IF(ISERROR($V1903),"",OFFSET('Smelter Look-up'!$C$4,$V1903-4,0)&amp;"")</f>
        <v/>
      </c>
      <c r="S1903" s="160" t="str">
        <f t="array" aca="1" ref="S1903" ca="1">IF(B1903="","",IF(ISERROR(MATCH($E1903,CL,0)),"Unknown",INDIRECT("'C'!$A$"&amp;MATCH($E1903,CL,0)+1)))</f>
        <v/>
      </c>
      <c r="T1903" s="160" t="str">
        <f t="array" aca="1" ref="T1903" ca="1">IF(B1903="","",IF(ISERROR(MATCH($J1903,SorP!$B$1:$B$6226,0)),"",INDIRECT("'SorP'!$A$"&amp;MATCH($S1903&amp;$J1903,SorP!C:C,0))))</f>
        <v/>
      </c>
      <c r="U1903" s="161"/>
      <c r="V1903" s="151" t="e">
        <f>IF(C1903="",NA(),IF(OR(C1903="Smelter not listed",C1903="Smelter not yet identified"),MATCH($B1903&amp;$D1903,'Smelter Look-up'!$J:$J,0),MATCH($B1903&amp;$C1903,'Smelter Look-up'!$J:$J,0)))</f>
        <v>#N/A</v>
      </c>
      <c r="W1903" s="134"/>
      <c r="X1903" s="134">
        <f t="shared" ca="1" si="20"/>
        <v>0</v>
      </c>
      <c r="Y1903" s="134"/>
      <c r="Z1903" s="134"/>
      <c r="AA1903" s="134"/>
      <c r="AB1903" s="162" t="str">
        <f t="shared" si="21"/>
        <v/>
      </c>
      <c r="AC1903" s="134"/>
      <c r="AD1903" s="134"/>
      <c r="AE1903" s="134"/>
      <c r="AF1903" s="134"/>
      <c r="AG1903" s="134"/>
      <c r="AH1903" s="134"/>
    </row>
    <row r="1904" spans="1:34" ht="12" customHeight="1">
      <c r="A1904" s="160"/>
      <c r="B1904" s="155" t="str">
        <f t="array" ref="B1904">IF(LEN(A1904)=0,"",INDEX('Smelter Look-up'!$A:$A,MATCH($A1904,'Smelter Look-up'!$E:$E,0)))</f>
        <v/>
      </c>
      <c r="C1904" s="158" t="str">
        <f t="array" ref="C1904">IF(LEN(A1904)=0,"",INDEX('Smelter Look-up'!$C:$C,MATCH($A1904,'Smelter Look-up'!$E:$E,0)))</f>
        <v/>
      </c>
      <c r="D1904" s="155"/>
      <c r="E1904" s="155" t="str">
        <f ca="1">IF(ISERROR($V1904),"",OFFSET('Smelter Look-up'!$D$4,$V1904-4,0)&amp;"")</f>
        <v/>
      </c>
      <c r="F1904" s="155" t="str">
        <f ca="1">IF(ISERROR($V1904),"",OFFSET('Smelter Look-up'!$E$4,$V1904-4,0))</f>
        <v/>
      </c>
      <c r="G1904" s="155" t="str">
        <f ca="1">IF(C1904=$X$4,IF(ISERROR($V1904),"Enter smelter details","RMI"),IF(ISERROR($V1904),"",OFFSET('Smelter Look-up'!$F$4,$V1904-4,0)))</f>
        <v/>
      </c>
      <c r="H1904" s="156" t="str">
        <f ca="1">IF(ISERROR($V1904),"",OFFSET('Smelter Look-up'!$G$4,$V1904-4,0))</f>
        <v/>
      </c>
      <c r="I1904" s="157" t="str">
        <f ca="1">IF(ISERROR($V1904),"",OFFSET('Smelter Look-up'!$H$4,$V1904-4,0))</f>
        <v/>
      </c>
      <c r="J1904" s="157" t="str">
        <f ca="1">IF(ISERROR($V1904),"",OFFSET('Smelter Look-up'!$I$4,$V1904-4,0))</f>
        <v/>
      </c>
      <c r="K1904" s="158"/>
      <c r="L1904" s="158"/>
      <c r="M1904" s="158"/>
      <c r="N1904" s="158"/>
      <c r="O1904" s="158"/>
      <c r="P1904" s="157"/>
      <c r="Q1904" s="159"/>
      <c r="R1904" s="155" t="str">
        <f ca="1">IF(ISERROR($V1904),"",OFFSET('Smelter Look-up'!$C$4,$V1904-4,0)&amp;"")</f>
        <v/>
      </c>
      <c r="S1904" s="160" t="str">
        <f t="array" aca="1" ref="S1904" ca="1">IF(B1904="","",IF(ISERROR(MATCH($E1904,CL,0)),"Unknown",INDIRECT("'C'!$A$"&amp;MATCH($E1904,CL,0)+1)))</f>
        <v/>
      </c>
      <c r="T1904" s="160" t="str">
        <f t="array" aca="1" ref="T1904" ca="1">IF(B1904="","",IF(ISERROR(MATCH($J1904,SorP!$B$1:$B$6226,0)),"",INDIRECT("'SorP'!$A$"&amp;MATCH($S1904&amp;$J1904,SorP!C:C,0))))</f>
        <v/>
      </c>
      <c r="U1904" s="161"/>
      <c r="V1904" s="151" t="e">
        <f>IF(C1904="",NA(),IF(OR(C1904="Smelter not listed",C1904="Smelter not yet identified"),MATCH($B1904&amp;$D1904,'Smelter Look-up'!$J:$J,0),MATCH($B1904&amp;$C1904,'Smelter Look-up'!$J:$J,0)))</f>
        <v>#N/A</v>
      </c>
      <c r="W1904" s="134"/>
      <c r="X1904" s="134">
        <f t="shared" ca="1" si="20"/>
        <v>0</v>
      </c>
      <c r="Y1904" s="134"/>
      <c r="Z1904" s="134"/>
      <c r="AA1904" s="134"/>
      <c r="AB1904" s="162" t="str">
        <f t="shared" si="21"/>
        <v/>
      </c>
      <c r="AC1904" s="134"/>
      <c r="AD1904" s="134"/>
      <c r="AE1904" s="134"/>
      <c r="AF1904" s="134"/>
      <c r="AG1904" s="134"/>
      <c r="AH1904" s="134"/>
    </row>
    <row r="1905" spans="1:34" ht="12" customHeight="1">
      <c r="A1905" s="160"/>
      <c r="B1905" s="155" t="str">
        <f t="array" ref="B1905">IF(LEN(A1905)=0,"",INDEX('Smelter Look-up'!$A:$A,MATCH($A1905,'Smelter Look-up'!$E:$E,0)))</f>
        <v/>
      </c>
      <c r="C1905" s="158" t="str">
        <f t="array" ref="C1905">IF(LEN(A1905)=0,"",INDEX('Smelter Look-up'!$C:$C,MATCH($A1905,'Smelter Look-up'!$E:$E,0)))</f>
        <v/>
      </c>
      <c r="D1905" s="155"/>
      <c r="E1905" s="155" t="str">
        <f ca="1">IF(ISERROR($V1905),"",OFFSET('Smelter Look-up'!$D$4,$V1905-4,0)&amp;"")</f>
        <v/>
      </c>
      <c r="F1905" s="155" t="str">
        <f ca="1">IF(ISERROR($V1905),"",OFFSET('Smelter Look-up'!$E$4,$V1905-4,0))</f>
        <v/>
      </c>
      <c r="G1905" s="155" t="str">
        <f ca="1">IF(C1905=$X$4,IF(ISERROR($V1905),"Enter smelter details","RMI"),IF(ISERROR($V1905),"",OFFSET('Smelter Look-up'!$F$4,$V1905-4,0)))</f>
        <v/>
      </c>
      <c r="H1905" s="156" t="str">
        <f ca="1">IF(ISERROR($V1905),"",OFFSET('Smelter Look-up'!$G$4,$V1905-4,0))</f>
        <v/>
      </c>
      <c r="I1905" s="157" t="str">
        <f ca="1">IF(ISERROR($V1905),"",OFFSET('Smelter Look-up'!$H$4,$V1905-4,0))</f>
        <v/>
      </c>
      <c r="J1905" s="157" t="str">
        <f ca="1">IF(ISERROR($V1905),"",OFFSET('Smelter Look-up'!$I$4,$V1905-4,0))</f>
        <v/>
      </c>
      <c r="K1905" s="158"/>
      <c r="L1905" s="158"/>
      <c r="M1905" s="158"/>
      <c r="N1905" s="158"/>
      <c r="O1905" s="158"/>
      <c r="P1905" s="157"/>
      <c r="Q1905" s="159"/>
      <c r="R1905" s="155" t="str">
        <f ca="1">IF(ISERROR($V1905),"",OFFSET('Smelter Look-up'!$C$4,$V1905-4,0)&amp;"")</f>
        <v/>
      </c>
      <c r="S1905" s="160" t="str">
        <f t="array" aca="1" ref="S1905" ca="1">IF(B1905="","",IF(ISERROR(MATCH($E1905,CL,0)),"Unknown",INDIRECT("'C'!$A$"&amp;MATCH($E1905,CL,0)+1)))</f>
        <v/>
      </c>
      <c r="T1905" s="160" t="str">
        <f t="array" aca="1" ref="T1905" ca="1">IF(B1905="","",IF(ISERROR(MATCH($J1905,SorP!$B$1:$B$6226,0)),"",INDIRECT("'SorP'!$A$"&amp;MATCH($S1905&amp;$J1905,SorP!C:C,0))))</f>
        <v/>
      </c>
      <c r="U1905" s="161"/>
      <c r="V1905" s="151" t="e">
        <f>IF(C1905="",NA(),IF(OR(C1905="Smelter not listed",C1905="Smelter not yet identified"),MATCH($B1905&amp;$D1905,'Smelter Look-up'!$J:$J,0),MATCH($B1905&amp;$C1905,'Smelter Look-up'!$J:$J,0)))</f>
        <v>#N/A</v>
      </c>
      <c r="W1905" s="134"/>
      <c r="X1905" s="134">
        <f t="shared" ca="1" si="20"/>
        <v>0</v>
      </c>
      <c r="Y1905" s="134"/>
      <c r="Z1905" s="134"/>
      <c r="AA1905" s="134"/>
      <c r="AB1905" s="162" t="str">
        <f t="shared" si="21"/>
        <v/>
      </c>
      <c r="AC1905" s="134"/>
      <c r="AD1905" s="134"/>
      <c r="AE1905" s="134"/>
      <c r="AF1905" s="134"/>
      <c r="AG1905" s="134"/>
      <c r="AH1905" s="134"/>
    </row>
    <row r="1906" spans="1:34" ht="12" customHeight="1">
      <c r="A1906" s="160"/>
      <c r="B1906" s="155" t="str">
        <f t="array" ref="B1906">IF(LEN(A1906)=0,"",INDEX('Smelter Look-up'!$A:$A,MATCH($A1906,'Smelter Look-up'!$E:$E,0)))</f>
        <v/>
      </c>
      <c r="C1906" s="158" t="str">
        <f t="array" ref="C1906">IF(LEN(A1906)=0,"",INDEX('Smelter Look-up'!$C:$C,MATCH($A1906,'Smelter Look-up'!$E:$E,0)))</f>
        <v/>
      </c>
      <c r="D1906" s="155"/>
      <c r="E1906" s="155" t="str">
        <f ca="1">IF(ISERROR($V1906),"",OFFSET('Smelter Look-up'!$D$4,$V1906-4,0)&amp;"")</f>
        <v/>
      </c>
      <c r="F1906" s="155" t="str">
        <f ca="1">IF(ISERROR($V1906),"",OFFSET('Smelter Look-up'!$E$4,$V1906-4,0))</f>
        <v/>
      </c>
      <c r="G1906" s="155" t="str">
        <f ca="1">IF(C1906=$X$4,IF(ISERROR($V1906),"Enter smelter details","RMI"),IF(ISERROR($V1906),"",OFFSET('Smelter Look-up'!$F$4,$V1906-4,0)))</f>
        <v/>
      </c>
      <c r="H1906" s="156" t="str">
        <f ca="1">IF(ISERROR($V1906),"",OFFSET('Smelter Look-up'!$G$4,$V1906-4,0))</f>
        <v/>
      </c>
      <c r="I1906" s="157" t="str">
        <f ca="1">IF(ISERROR($V1906),"",OFFSET('Smelter Look-up'!$H$4,$V1906-4,0))</f>
        <v/>
      </c>
      <c r="J1906" s="157" t="str">
        <f ca="1">IF(ISERROR($V1906),"",OFFSET('Smelter Look-up'!$I$4,$V1906-4,0))</f>
        <v/>
      </c>
      <c r="K1906" s="158"/>
      <c r="L1906" s="158"/>
      <c r="M1906" s="158"/>
      <c r="N1906" s="158"/>
      <c r="O1906" s="158"/>
      <c r="P1906" s="157"/>
      <c r="Q1906" s="159"/>
      <c r="R1906" s="155" t="str">
        <f ca="1">IF(ISERROR($V1906),"",OFFSET('Smelter Look-up'!$C$4,$V1906-4,0)&amp;"")</f>
        <v/>
      </c>
      <c r="S1906" s="160" t="str">
        <f t="array" aca="1" ref="S1906" ca="1">IF(B1906="","",IF(ISERROR(MATCH($E1906,CL,0)),"Unknown",INDIRECT("'C'!$A$"&amp;MATCH($E1906,CL,0)+1)))</f>
        <v/>
      </c>
      <c r="T1906" s="160" t="str">
        <f t="array" aca="1" ref="T1906" ca="1">IF(B1906="","",IF(ISERROR(MATCH($J1906,SorP!$B$1:$B$6226,0)),"",INDIRECT("'SorP'!$A$"&amp;MATCH($S1906&amp;$J1906,SorP!C:C,0))))</f>
        <v/>
      </c>
      <c r="U1906" s="161"/>
      <c r="V1906" s="151" t="e">
        <f>IF(C1906="",NA(),IF(OR(C1906="Smelter not listed",C1906="Smelter not yet identified"),MATCH($B1906&amp;$D1906,'Smelter Look-up'!$J:$J,0),MATCH($B1906&amp;$C1906,'Smelter Look-up'!$J:$J,0)))</f>
        <v>#N/A</v>
      </c>
      <c r="W1906" s="134"/>
      <c r="X1906" s="134">
        <f t="shared" ca="1" si="20"/>
        <v>0</v>
      </c>
      <c r="Y1906" s="134"/>
      <c r="Z1906" s="134"/>
      <c r="AA1906" s="134"/>
      <c r="AB1906" s="162" t="str">
        <f t="shared" si="21"/>
        <v/>
      </c>
      <c r="AC1906" s="134"/>
      <c r="AD1906" s="134"/>
      <c r="AE1906" s="134"/>
      <c r="AF1906" s="134"/>
      <c r="AG1906" s="134"/>
      <c r="AH1906" s="134"/>
    </row>
    <row r="1907" spans="1:34" ht="12" customHeight="1">
      <c r="A1907" s="160"/>
      <c r="B1907" s="155" t="str">
        <f t="array" ref="B1907">IF(LEN(A1907)=0,"",INDEX('Smelter Look-up'!$A:$A,MATCH($A1907,'Smelter Look-up'!$E:$E,0)))</f>
        <v/>
      </c>
      <c r="C1907" s="158" t="str">
        <f t="array" ref="C1907">IF(LEN(A1907)=0,"",INDEX('Smelter Look-up'!$C:$C,MATCH($A1907,'Smelter Look-up'!$E:$E,0)))</f>
        <v/>
      </c>
      <c r="D1907" s="155"/>
      <c r="E1907" s="155" t="str">
        <f ca="1">IF(ISERROR($V1907),"",OFFSET('Smelter Look-up'!$D$4,$V1907-4,0)&amp;"")</f>
        <v/>
      </c>
      <c r="F1907" s="155" t="str">
        <f ca="1">IF(ISERROR($V1907),"",OFFSET('Smelter Look-up'!$E$4,$V1907-4,0))</f>
        <v/>
      </c>
      <c r="G1907" s="155" t="str">
        <f ca="1">IF(C1907=$X$4,IF(ISERROR($V1907),"Enter smelter details","RMI"),IF(ISERROR($V1907),"",OFFSET('Smelter Look-up'!$F$4,$V1907-4,0)))</f>
        <v/>
      </c>
      <c r="H1907" s="156" t="str">
        <f ca="1">IF(ISERROR($V1907),"",OFFSET('Smelter Look-up'!$G$4,$V1907-4,0))</f>
        <v/>
      </c>
      <c r="I1907" s="157" t="str">
        <f ca="1">IF(ISERROR($V1907),"",OFFSET('Smelter Look-up'!$H$4,$V1907-4,0))</f>
        <v/>
      </c>
      <c r="J1907" s="157" t="str">
        <f ca="1">IF(ISERROR($V1907),"",OFFSET('Smelter Look-up'!$I$4,$V1907-4,0))</f>
        <v/>
      </c>
      <c r="K1907" s="158"/>
      <c r="L1907" s="158"/>
      <c r="M1907" s="158"/>
      <c r="N1907" s="158"/>
      <c r="O1907" s="158"/>
      <c r="P1907" s="157"/>
      <c r="Q1907" s="159"/>
      <c r="R1907" s="155" t="str">
        <f ca="1">IF(ISERROR($V1907),"",OFFSET('Smelter Look-up'!$C$4,$V1907-4,0)&amp;"")</f>
        <v/>
      </c>
      <c r="S1907" s="160" t="str">
        <f t="array" aca="1" ref="S1907" ca="1">IF(B1907="","",IF(ISERROR(MATCH($E1907,CL,0)),"Unknown",INDIRECT("'C'!$A$"&amp;MATCH($E1907,CL,0)+1)))</f>
        <v/>
      </c>
      <c r="T1907" s="160" t="str">
        <f t="array" aca="1" ref="T1907" ca="1">IF(B1907="","",IF(ISERROR(MATCH($J1907,SorP!$B$1:$B$6226,0)),"",INDIRECT("'SorP'!$A$"&amp;MATCH($S1907&amp;$J1907,SorP!C:C,0))))</f>
        <v/>
      </c>
      <c r="U1907" s="161"/>
      <c r="V1907" s="151" t="e">
        <f>IF(C1907="",NA(),IF(OR(C1907="Smelter not listed",C1907="Smelter not yet identified"),MATCH($B1907&amp;$D1907,'Smelter Look-up'!$J:$J,0),MATCH($B1907&amp;$C1907,'Smelter Look-up'!$J:$J,0)))</f>
        <v>#N/A</v>
      </c>
      <c r="W1907" s="134"/>
      <c r="X1907" s="134">
        <f t="shared" ca="1" si="20"/>
        <v>0</v>
      </c>
      <c r="Y1907" s="134"/>
      <c r="Z1907" s="134"/>
      <c r="AA1907" s="134"/>
      <c r="AB1907" s="162" t="str">
        <f t="shared" si="21"/>
        <v/>
      </c>
      <c r="AC1907" s="134"/>
      <c r="AD1907" s="134"/>
      <c r="AE1907" s="134"/>
      <c r="AF1907" s="134"/>
      <c r="AG1907" s="134"/>
      <c r="AH1907" s="134"/>
    </row>
    <row r="1908" spans="1:34" ht="12" customHeight="1">
      <c r="A1908" s="160"/>
      <c r="B1908" s="155" t="str">
        <f t="array" ref="B1908">IF(LEN(A1908)=0,"",INDEX('Smelter Look-up'!$A:$A,MATCH($A1908,'Smelter Look-up'!$E:$E,0)))</f>
        <v/>
      </c>
      <c r="C1908" s="158" t="str">
        <f t="array" ref="C1908">IF(LEN(A1908)=0,"",INDEX('Smelter Look-up'!$C:$C,MATCH($A1908,'Smelter Look-up'!$E:$E,0)))</f>
        <v/>
      </c>
      <c r="D1908" s="155"/>
      <c r="E1908" s="155" t="str">
        <f ca="1">IF(ISERROR($V1908),"",OFFSET('Smelter Look-up'!$D$4,$V1908-4,0)&amp;"")</f>
        <v/>
      </c>
      <c r="F1908" s="155" t="str">
        <f ca="1">IF(ISERROR($V1908),"",OFFSET('Smelter Look-up'!$E$4,$V1908-4,0))</f>
        <v/>
      </c>
      <c r="G1908" s="155" t="str">
        <f ca="1">IF(C1908=$X$4,IF(ISERROR($V1908),"Enter smelter details","RMI"),IF(ISERROR($V1908),"",OFFSET('Smelter Look-up'!$F$4,$V1908-4,0)))</f>
        <v/>
      </c>
      <c r="H1908" s="156" t="str">
        <f ca="1">IF(ISERROR($V1908),"",OFFSET('Smelter Look-up'!$G$4,$V1908-4,0))</f>
        <v/>
      </c>
      <c r="I1908" s="157" t="str">
        <f ca="1">IF(ISERROR($V1908),"",OFFSET('Smelter Look-up'!$H$4,$V1908-4,0))</f>
        <v/>
      </c>
      <c r="J1908" s="157" t="str">
        <f ca="1">IF(ISERROR($V1908),"",OFFSET('Smelter Look-up'!$I$4,$V1908-4,0))</f>
        <v/>
      </c>
      <c r="K1908" s="158"/>
      <c r="L1908" s="158"/>
      <c r="M1908" s="158"/>
      <c r="N1908" s="158"/>
      <c r="O1908" s="158"/>
      <c r="P1908" s="157"/>
      <c r="Q1908" s="159"/>
      <c r="R1908" s="155" t="str">
        <f ca="1">IF(ISERROR($V1908),"",OFFSET('Smelter Look-up'!$C$4,$V1908-4,0)&amp;"")</f>
        <v/>
      </c>
      <c r="S1908" s="160" t="str">
        <f t="array" aca="1" ref="S1908" ca="1">IF(B1908="","",IF(ISERROR(MATCH($E1908,CL,0)),"Unknown",INDIRECT("'C'!$A$"&amp;MATCH($E1908,CL,0)+1)))</f>
        <v/>
      </c>
      <c r="T1908" s="160" t="str">
        <f t="array" aca="1" ref="T1908" ca="1">IF(B1908="","",IF(ISERROR(MATCH($J1908,SorP!$B$1:$B$6226,0)),"",INDIRECT("'SorP'!$A$"&amp;MATCH($S1908&amp;$J1908,SorP!C:C,0))))</f>
        <v/>
      </c>
      <c r="U1908" s="161"/>
      <c r="V1908" s="151" t="e">
        <f>IF(C1908="",NA(),IF(OR(C1908="Smelter not listed",C1908="Smelter not yet identified"),MATCH($B1908&amp;$D1908,'Smelter Look-up'!$J:$J,0),MATCH($B1908&amp;$C1908,'Smelter Look-up'!$J:$J,0)))</f>
        <v>#N/A</v>
      </c>
      <c r="W1908" s="134"/>
      <c r="X1908" s="134">
        <f t="shared" ca="1" si="20"/>
        <v>0</v>
      </c>
      <c r="Y1908" s="134"/>
      <c r="Z1908" s="134"/>
      <c r="AA1908" s="134"/>
      <c r="AB1908" s="162" t="str">
        <f t="shared" si="21"/>
        <v/>
      </c>
      <c r="AC1908" s="134"/>
      <c r="AD1908" s="134"/>
      <c r="AE1908" s="134"/>
      <c r="AF1908" s="134"/>
      <c r="AG1908" s="134"/>
      <c r="AH1908" s="134"/>
    </row>
    <row r="1909" spans="1:34" ht="12" customHeight="1">
      <c r="A1909" s="160"/>
      <c r="B1909" s="155" t="str">
        <f t="array" ref="B1909">IF(LEN(A1909)=0,"",INDEX('Smelter Look-up'!$A:$A,MATCH($A1909,'Smelter Look-up'!$E:$E,0)))</f>
        <v/>
      </c>
      <c r="C1909" s="158" t="str">
        <f t="array" ref="C1909">IF(LEN(A1909)=0,"",INDEX('Smelter Look-up'!$C:$C,MATCH($A1909,'Smelter Look-up'!$E:$E,0)))</f>
        <v/>
      </c>
      <c r="D1909" s="155"/>
      <c r="E1909" s="155" t="str">
        <f ca="1">IF(ISERROR($V1909),"",OFFSET('Smelter Look-up'!$D$4,$V1909-4,0)&amp;"")</f>
        <v/>
      </c>
      <c r="F1909" s="155" t="str">
        <f ca="1">IF(ISERROR($V1909),"",OFFSET('Smelter Look-up'!$E$4,$V1909-4,0))</f>
        <v/>
      </c>
      <c r="G1909" s="155" t="str">
        <f ca="1">IF(C1909=$X$4,IF(ISERROR($V1909),"Enter smelter details","RMI"),IF(ISERROR($V1909),"",OFFSET('Smelter Look-up'!$F$4,$V1909-4,0)))</f>
        <v/>
      </c>
      <c r="H1909" s="156" t="str">
        <f ca="1">IF(ISERROR($V1909),"",OFFSET('Smelter Look-up'!$G$4,$V1909-4,0))</f>
        <v/>
      </c>
      <c r="I1909" s="157" t="str">
        <f ca="1">IF(ISERROR($V1909),"",OFFSET('Smelter Look-up'!$H$4,$V1909-4,0))</f>
        <v/>
      </c>
      <c r="J1909" s="157" t="str">
        <f ca="1">IF(ISERROR($V1909),"",OFFSET('Smelter Look-up'!$I$4,$V1909-4,0))</f>
        <v/>
      </c>
      <c r="K1909" s="158"/>
      <c r="L1909" s="158"/>
      <c r="M1909" s="158"/>
      <c r="N1909" s="158"/>
      <c r="O1909" s="158"/>
      <c r="P1909" s="157"/>
      <c r="Q1909" s="159"/>
      <c r="R1909" s="155" t="str">
        <f ca="1">IF(ISERROR($V1909),"",OFFSET('Smelter Look-up'!$C$4,$V1909-4,0)&amp;"")</f>
        <v/>
      </c>
      <c r="S1909" s="160" t="str">
        <f t="array" aca="1" ref="S1909" ca="1">IF(B1909="","",IF(ISERROR(MATCH($E1909,CL,0)),"Unknown",INDIRECT("'C'!$A$"&amp;MATCH($E1909,CL,0)+1)))</f>
        <v/>
      </c>
      <c r="T1909" s="160" t="str">
        <f t="array" aca="1" ref="T1909" ca="1">IF(B1909="","",IF(ISERROR(MATCH($J1909,SorP!$B$1:$B$6226,0)),"",INDIRECT("'SorP'!$A$"&amp;MATCH($S1909&amp;$J1909,SorP!C:C,0))))</f>
        <v/>
      </c>
      <c r="U1909" s="161"/>
      <c r="V1909" s="151" t="e">
        <f>IF(C1909="",NA(),IF(OR(C1909="Smelter not listed",C1909="Smelter not yet identified"),MATCH($B1909&amp;$D1909,'Smelter Look-up'!$J:$J,0),MATCH($B1909&amp;$C1909,'Smelter Look-up'!$J:$J,0)))</f>
        <v>#N/A</v>
      </c>
      <c r="W1909" s="134"/>
      <c r="X1909" s="134">
        <f t="shared" ca="1" si="20"/>
        <v>0</v>
      </c>
      <c r="Y1909" s="134"/>
      <c r="Z1909" s="134"/>
      <c r="AA1909" s="134"/>
      <c r="AB1909" s="162" t="str">
        <f t="shared" si="21"/>
        <v/>
      </c>
      <c r="AC1909" s="134"/>
      <c r="AD1909" s="134"/>
      <c r="AE1909" s="134"/>
      <c r="AF1909" s="134"/>
      <c r="AG1909" s="134"/>
      <c r="AH1909" s="134"/>
    </row>
    <row r="1910" spans="1:34" ht="12" customHeight="1">
      <c r="A1910" s="160"/>
      <c r="B1910" s="155" t="str">
        <f t="array" ref="B1910">IF(LEN(A1910)=0,"",INDEX('Smelter Look-up'!$A:$A,MATCH($A1910,'Smelter Look-up'!$E:$E,0)))</f>
        <v/>
      </c>
      <c r="C1910" s="158" t="str">
        <f t="array" ref="C1910">IF(LEN(A1910)=0,"",INDEX('Smelter Look-up'!$C:$C,MATCH($A1910,'Smelter Look-up'!$E:$E,0)))</f>
        <v/>
      </c>
      <c r="D1910" s="155"/>
      <c r="E1910" s="155" t="str">
        <f ca="1">IF(ISERROR($V1910),"",OFFSET('Smelter Look-up'!$D$4,$V1910-4,0)&amp;"")</f>
        <v/>
      </c>
      <c r="F1910" s="155" t="str">
        <f ca="1">IF(ISERROR($V1910),"",OFFSET('Smelter Look-up'!$E$4,$V1910-4,0))</f>
        <v/>
      </c>
      <c r="G1910" s="155" t="str">
        <f ca="1">IF(C1910=$X$4,IF(ISERROR($V1910),"Enter smelter details","RMI"),IF(ISERROR($V1910),"",OFFSET('Smelter Look-up'!$F$4,$V1910-4,0)))</f>
        <v/>
      </c>
      <c r="H1910" s="156" t="str">
        <f ca="1">IF(ISERROR($V1910),"",OFFSET('Smelter Look-up'!$G$4,$V1910-4,0))</f>
        <v/>
      </c>
      <c r="I1910" s="157" t="str">
        <f ca="1">IF(ISERROR($V1910),"",OFFSET('Smelter Look-up'!$H$4,$V1910-4,0))</f>
        <v/>
      </c>
      <c r="J1910" s="157" t="str">
        <f ca="1">IF(ISERROR($V1910),"",OFFSET('Smelter Look-up'!$I$4,$V1910-4,0))</f>
        <v/>
      </c>
      <c r="K1910" s="158"/>
      <c r="L1910" s="158"/>
      <c r="M1910" s="158"/>
      <c r="N1910" s="158"/>
      <c r="O1910" s="158"/>
      <c r="P1910" s="157"/>
      <c r="Q1910" s="159"/>
      <c r="R1910" s="155" t="str">
        <f ca="1">IF(ISERROR($V1910),"",OFFSET('Smelter Look-up'!$C$4,$V1910-4,0)&amp;"")</f>
        <v/>
      </c>
      <c r="S1910" s="160" t="str">
        <f t="array" aca="1" ref="S1910" ca="1">IF(B1910="","",IF(ISERROR(MATCH($E1910,CL,0)),"Unknown",INDIRECT("'C'!$A$"&amp;MATCH($E1910,CL,0)+1)))</f>
        <v/>
      </c>
      <c r="T1910" s="160" t="str">
        <f t="array" aca="1" ref="T1910" ca="1">IF(B1910="","",IF(ISERROR(MATCH($J1910,SorP!$B$1:$B$6226,0)),"",INDIRECT("'SorP'!$A$"&amp;MATCH($S1910&amp;$J1910,SorP!C:C,0))))</f>
        <v/>
      </c>
      <c r="U1910" s="161"/>
      <c r="V1910" s="151" t="e">
        <f>IF(C1910="",NA(),IF(OR(C1910="Smelter not listed",C1910="Smelter not yet identified"),MATCH($B1910&amp;$D1910,'Smelter Look-up'!$J:$J,0),MATCH($B1910&amp;$C1910,'Smelter Look-up'!$J:$J,0)))</f>
        <v>#N/A</v>
      </c>
      <c r="W1910" s="134"/>
      <c r="X1910" s="134">
        <f t="shared" ca="1" si="20"/>
        <v>0</v>
      </c>
      <c r="Y1910" s="134"/>
      <c r="Z1910" s="134"/>
      <c r="AA1910" s="134"/>
      <c r="AB1910" s="162" t="str">
        <f t="shared" si="21"/>
        <v/>
      </c>
      <c r="AC1910" s="134"/>
      <c r="AD1910" s="134"/>
      <c r="AE1910" s="134"/>
      <c r="AF1910" s="134"/>
      <c r="AG1910" s="134"/>
      <c r="AH1910" s="134"/>
    </row>
    <row r="1911" spans="1:34" ht="12" customHeight="1">
      <c r="A1911" s="160"/>
      <c r="B1911" s="155" t="str">
        <f t="array" ref="B1911">IF(LEN(A1911)=0,"",INDEX('Smelter Look-up'!$A:$A,MATCH($A1911,'Smelter Look-up'!$E:$E,0)))</f>
        <v/>
      </c>
      <c r="C1911" s="158" t="str">
        <f t="array" ref="C1911">IF(LEN(A1911)=0,"",INDEX('Smelter Look-up'!$C:$C,MATCH($A1911,'Smelter Look-up'!$E:$E,0)))</f>
        <v/>
      </c>
      <c r="D1911" s="155"/>
      <c r="E1911" s="155" t="str">
        <f ca="1">IF(ISERROR($V1911),"",OFFSET('Smelter Look-up'!$D$4,$V1911-4,0)&amp;"")</f>
        <v/>
      </c>
      <c r="F1911" s="155" t="str">
        <f ca="1">IF(ISERROR($V1911),"",OFFSET('Smelter Look-up'!$E$4,$V1911-4,0))</f>
        <v/>
      </c>
      <c r="G1911" s="155" t="str">
        <f ca="1">IF(C1911=$X$4,IF(ISERROR($V1911),"Enter smelter details","RMI"),IF(ISERROR($V1911),"",OFFSET('Smelter Look-up'!$F$4,$V1911-4,0)))</f>
        <v/>
      </c>
      <c r="H1911" s="156" t="str">
        <f ca="1">IF(ISERROR($V1911),"",OFFSET('Smelter Look-up'!$G$4,$V1911-4,0))</f>
        <v/>
      </c>
      <c r="I1911" s="157" t="str">
        <f ca="1">IF(ISERROR($V1911),"",OFFSET('Smelter Look-up'!$H$4,$V1911-4,0))</f>
        <v/>
      </c>
      <c r="J1911" s="157" t="str">
        <f ca="1">IF(ISERROR($V1911),"",OFFSET('Smelter Look-up'!$I$4,$V1911-4,0))</f>
        <v/>
      </c>
      <c r="K1911" s="158"/>
      <c r="L1911" s="158"/>
      <c r="M1911" s="158"/>
      <c r="N1911" s="158"/>
      <c r="O1911" s="158"/>
      <c r="P1911" s="157"/>
      <c r="Q1911" s="159"/>
      <c r="R1911" s="155" t="str">
        <f ca="1">IF(ISERROR($V1911),"",OFFSET('Smelter Look-up'!$C$4,$V1911-4,0)&amp;"")</f>
        <v/>
      </c>
      <c r="S1911" s="160" t="str">
        <f t="array" aca="1" ref="S1911" ca="1">IF(B1911="","",IF(ISERROR(MATCH($E1911,CL,0)),"Unknown",INDIRECT("'C'!$A$"&amp;MATCH($E1911,CL,0)+1)))</f>
        <v/>
      </c>
      <c r="T1911" s="160" t="str">
        <f t="array" aca="1" ref="T1911" ca="1">IF(B1911="","",IF(ISERROR(MATCH($J1911,SorP!$B$1:$B$6226,0)),"",INDIRECT("'SorP'!$A$"&amp;MATCH($S1911&amp;$J1911,SorP!C:C,0))))</f>
        <v/>
      </c>
      <c r="U1911" s="161"/>
      <c r="V1911" s="151" t="e">
        <f>IF(C1911="",NA(),IF(OR(C1911="Smelter not listed",C1911="Smelter not yet identified"),MATCH($B1911&amp;$D1911,'Smelter Look-up'!$J:$J,0),MATCH($B1911&amp;$C1911,'Smelter Look-up'!$J:$J,0)))</f>
        <v>#N/A</v>
      </c>
      <c r="W1911" s="134"/>
      <c r="X1911" s="134">
        <f t="shared" ca="1" si="20"/>
        <v>0</v>
      </c>
      <c r="Y1911" s="134"/>
      <c r="Z1911" s="134"/>
      <c r="AA1911" s="134"/>
      <c r="AB1911" s="162" t="str">
        <f t="shared" si="21"/>
        <v/>
      </c>
      <c r="AC1911" s="134"/>
      <c r="AD1911" s="134"/>
      <c r="AE1911" s="134"/>
      <c r="AF1911" s="134"/>
      <c r="AG1911" s="134"/>
      <c r="AH1911" s="134"/>
    </row>
    <row r="1912" spans="1:34" ht="12" customHeight="1">
      <c r="A1912" s="160"/>
      <c r="B1912" s="155" t="str">
        <f t="array" ref="B1912">IF(LEN(A1912)=0,"",INDEX('Smelter Look-up'!$A:$A,MATCH($A1912,'Smelter Look-up'!$E:$E,0)))</f>
        <v/>
      </c>
      <c r="C1912" s="158" t="str">
        <f t="array" ref="C1912">IF(LEN(A1912)=0,"",INDEX('Smelter Look-up'!$C:$C,MATCH($A1912,'Smelter Look-up'!$E:$E,0)))</f>
        <v/>
      </c>
      <c r="D1912" s="155"/>
      <c r="E1912" s="155" t="str">
        <f ca="1">IF(ISERROR($V1912),"",OFFSET('Smelter Look-up'!$D$4,$V1912-4,0)&amp;"")</f>
        <v/>
      </c>
      <c r="F1912" s="155" t="str">
        <f ca="1">IF(ISERROR($V1912),"",OFFSET('Smelter Look-up'!$E$4,$V1912-4,0))</f>
        <v/>
      </c>
      <c r="G1912" s="155" t="str">
        <f ca="1">IF(C1912=$X$4,IF(ISERROR($V1912),"Enter smelter details","RMI"),IF(ISERROR($V1912),"",OFFSET('Smelter Look-up'!$F$4,$V1912-4,0)))</f>
        <v/>
      </c>
      <c r="H1912" s="156" t="str">
        <f ca="1">IF(ISERROR($V1912),"",OFFSET('Smelter Look-up'!$G$4,$V1912-4,0))</f>
        <v/>
      </c>
      <c r="I1912" s="157" t="str">
        <f ca="1">IF(ISERROR($V1912),"",OFFSET('Smelter Look-up'!$H$4,$V1912-4,0))</f>
        <v/>
      </c>
      <c r="J1912" s="157" t="str">
        <f ca="1">IF(ISERROR($V1912),"",OFFSET('Smelter Look-up'!$I$4,$V1912-4,0))</f>
        <v/>
      </c>
      <c r="K1912" s="158"/>
      <c r="L1912" s="158"/>
      <c r="M1912" s="158"/>
      <c r="N1912" s="158"/>
      <c r="O1912" s="158"/>
      <c r="P1912" s="157"/>
      <c r="Q1912" s="159"/>
      <c r="R1912" s="155" t="str">
        <f ca="1">IF(ISERROR($V1912),"",OFFSET('Smelter Look-up'!$C$4,$V1912-4,0)&amp;"")</f>
        <v/>
      </c>
      <c r="S1912" s="160" t="str">
        <f t="array" aca="1" ref="S1912" ca="1">IF(B1912="","",IF(ISERROR(MATCH($E1912,CL,0)),"Unknown",INDIRECT("'C'!$A$"&amp;MATCH($E1912,CL,0)+1)))</f>
        <v/>
      </c>
      <c r="T1912" s="160" t="str">
        <f t="array" aca="1" ref="T1912" ca="1">IF(B1912="","",IF(ISERROR(MATCH($J1912,SorP!$B$1:$B$6226,0)),"",INDIRECT("'SorP'!$A$"&amp;MATCH($S1912&amp;$J1912,SorP!C:C,0))))</f>
        <v/>
      </c>
      <c r="U1912" s="161"/>
      <c r="V1912" s="151" t="e">
        <f>IF(C1912="",NA(),IF(OR(C1912="Smelter not listed",C1912="Smelter not yet identified"),MATCH($B1912&amp;$D1912,'Smelter Look-up'!$J:$J,0),MATCH($B1912&amp;$C1912,'Smelter Look-up'!$J:$J,0)))</f>
        <v>#N/A</v>
      </c>
      <c r="W1912" s="134"/>
      <c r="X1912" s="134">
        <f t="shared" ca="1" si="20"/>
        <v>0</v>
      </c>
      <c r="Y1912" s="134"/>
      <c r="Z1912" s="134"/>
      <c r="AA1912" s="134"/>
      <c r="AB1912" s="162" t="str">
        <f t="shared" si="21"/>
        <v/>
      </c>
      <c r="AC1912" s="134"/>
      <c r="AD1912" s="134"/>
      <c r="AE1912" s="134"/>
      <c r="AF1912" s="134"/>
      <c r="AG1912" s="134"/>
      <c r="AH1912" s="134"/>
    </row>
    <row r="1913" spans="1:34" ht="12" customHeight="1">
      <c r="A1913" s="160"/>
      <c r="B1913" s="155" t="str">
        <f t="array" ref="B1913">IF(LEN(A1913)=0,"",INDEX('Smelter Look-up'!$A:$A,MATCH($A1913,'Smelter Look-up'!$E:$E,0)))</f>
        <v/>
      </c>
      <c r="C1913" s="158" t="str">
        <f t="array" ref="C1913">IF(LEN(A1913)=0,"",INDEX('Smelter Look-up'!$C:$C,MATCH($A1913,'Smelter Look-up'!$E:$E,0)))</f>
        <v/>
      </c>
      <c r="D1913" s="155"/>
      <c r="E1913" s="155" t="str">
        <f ca="1">IF(ISERROR($V1913),"",OFFSET('Smelter Look-up'!$D$4,$V1913-4,0)&amp;"")</f>
        <v/>
      </c>
      <c r="F1913" s="155" t="str">
        <f ca="1">IF(ISERROR($V1913),"",OFFSET('Smelter Look-up'!$E$4,$V1913-4,0))</f>
        <v/>
      </c>
      <c r="G1913" s="155" t="str">
        <f ca="1">IF(C1913=$X$4,IF(ISERROR($V1913),"Enter smelter details","RMI"),IF(ISERROR($V1913),"",OFFSET('Smelter Look-up'!$F$4,$V1913-4,0)))</f>
        <v/>
      </c>
      <c r="H1913" s="156" t="str">
        <f ca="1">IF(ISERROR($V1913),"",OFFSET('Smelter Look-up'!$G$4,$V1913-4,0))</f>
        <v/>
      </c>
      <c r="I1913" s="157" t="str">
        <f ca="1">IF(ISERROR($V1913),"",OFFSET('Smelter Look-up'!$H$4,$V1913-4,0))</f>
        <v/>
      </c>
      <c r="J1913" s="157" t="str">
        <f ca="1">IF(ISERROR($V1913),"",OFFSET('Smelter Look-up'!$I$4,$V1913-4,0))</f>
        <v/>
      </c>
      <c r="K1913" s="158"/>
      <c r="L1913" s="158"/>
      <c r="M1913" s="158"/>
      <c r="N1913" s="158"/>
      <c r="O1913" s="158"/>
      <c r="P1913" s="157"/>
      <c r="Q1913" s="159"/>
      <c r="R1913" s="155" t="str">
        <f ca="1">IF(ISERROR($V1913),"",OFFSET('Smelter Look-up'!$C$4,$V1913-4,0)&amp;"")</f>
        <v/>
      </c>
      <c r="S1913" s="160" t="str">
        <f t="array" aca="1" ref="S1913" ca="1">IF(B1913="","",IF(ISERROR(MATCH($E1913,CL,0)),"Unknown",INDIRECT("'C'!$A$"&amp;MATCH($E1913,CL,0)+1)))</f>
        <v/>
      </c>
      <c r="T1913" s="160" t="str">
        <f t="array" aca="1" ref="T1913" ca="1">IF(B1913="","",IF(ISERROR(MATCH($J1913,SorP!$B$1:$B$6226,0)),"",INDIRECT("'SorP'!$A$"&amp;MATCH($S1913&amp;$J1913,SorP!C:C,0))))</f>
        <v/>
      </c>
      <c r="U1913" s="161"/>
      <c r="V1913" s="151" t="e">
        <f>IF(C1913="",NA(),IF(OR(C1913="Smelter not listed",C1913="Smelter not yet identified"),MATCH($B1913&amp;$D1913,'Smelter Look-up'!$J:$J,0),MATCH($B1913&amp;$C1913,'Smelter Look-up'!$J:$J,0)))</f>
        <v>#N/A</v>
      </c>
      <c r="W1913" s="134"/>
      <c r="X1913" s="134">
        <f t="shared" ca="1" si="20"/>
        <v>0</v>
      </c>
      <c r="Y1913" s="134"/>
      <c r="Z1913" s="134"/>
      <c r="AA1913" s="134"/>
      <c r="AB1913" s="162" t="str">
        <f t="shared" si="21"/>
        <v/>
      </c>
      <c r="AC1913" s="134"/>
      <c r="AD1913" s="134"/>
      <c r="AE1913" s="134"/>
      <c r="AF1913" s="134"/>
      <c r="AG1913" s="134"/>
      <c r="AH1913" s="134"/>
    </row>
    <row r="1914" spans="1:34" ht="12" customHeight="1">
      <c r="A1914" s="160"/>
      <c r="B1914" s="155" t="str">
        <f t="array" ref="B1914">IF(LEN(A1914)=0,"",INDEX('Smelter Look-up'!$A:$A,MATCH($A1914,'Smelter Look-up'!$E:$E,0)))</f>
        <v/>
      </c>
      <c r="C1914" s="158" t="str">
        <f t="array" ref="C1914">IF(LEN(A1914)=0,"",INDEX('Smelter Look-up'!$C:$C,MATCH($A1914,'Smelter Look-up'!$E:$E,0)))</f>
        <v/>
      </c>
      <c r="D1914" s="155"/>
      <c r="E1914" s="155" t="str">
        <f ca="1">IF(ISERROR($V1914),"",OFFSET('Smelter Look-up'!$D$4,$V1914-4,0)&amp;"")</f>
        <v/>
      </c>
      <c r="F1914" s="155" t="str">
        <f ca="1">IF(ISERROR($V1914),"",OFFSET('Smelter Look-up'!$E$4,$V1914-4,0))</f>
        <v/>
      </c>
      <c r="G1914" s="155" t="str">
        <f ca="1">IF(C1914=$X$4,IF(ISERROR($V1914),"Enter smelter details","RMI"),IF(ISERROR($V1914),"",OFFSET('Smelter Look-up'!$F$4,$V1914-4,0)))</f>
        <v/>
      </c>
      <c r="H1914" s="156" t="str">
        <f ca="1">IF(ISERROR($V1914),"",OFFSET('Smelter Look-up'!$G$4,$V1914-4,0))</f>
        <v/>
      </c>
      <c r="I1914" s="157" t="str">
        <f ca="1">IF(ISERROR($V1914),"",OFFSET('Smelter Look-up'!$H$4,$V1914-4,0))</f>
        <v/>
      </c>
      <c r="J1914" s="157" t="str">
        <f ca="1">IF(ISERROR($V1914),"",OFFSET('Smelter Look-up'!$I$4,$V1914-4,0))</f>
        <v/>
      </c>
      <c r="K1914" s="158"/>
      <c r="L1914" s="158"/>
      <c r="M1914" s="158"/>
      <c r="N1914" s="158"/>
      <c r="O1914" s="158"/>
      <c r="P1914" s="157"/>
      <c r="Q1914" s="159"/>
      <c r="R1914" s="155" t="str">
        <f ca="1">IF(ISERROR($V1914),"",OFFSET('Smelter Look-up'!$C$4,$V1914-4,0)&amp;"")</f>
        <v/>
      </c>
      <c r="S1914" s="160" t="str">
        <f t="array" aca="1" ref="S1914" ca="1">IF(B1914="","",IF(ISERROR(MATCH($E1914,CL,0)),"Unknown",INDIRECT("'C'!$A$"&amp;MATCH($E1914,CL,0)+1)))</f>
        <v/>
      </c>
      <c r="T1914" s="160" t="str">
        <f t="array" aca="1" ref="T1914" ca="1">IF(B1914="","",IF(ISERROR(MATCH($J1914,SorP!$B$1:$B$6226,0)),"",INDIRECT("'SorP'!$A$"&amp;MATCH($S1914&amp;$J1914,SorP!C:C,0))))</f>
        <v/>
      </c>
      <c r="U1914" s="161"/>
      <c r="V1914" s="151" t="e">
        <f>IF(C1914="",NA(),IF(OR(C1914="Smelter not listed",C1914="Smelter not yet identified"),MATCH($B1914&amp;$D1914,'Smelter Look-up'!$J:$J,0),MATCH($B1914&amp;$C1914,'Smelter Look-up'!$J:$J,0)))</f>
        <v>#N/A</v>
      </c>
      <c r="W1914" s="134"/>
      <c r="X1914" s="134">
        <f t="shared" ca="1" si="20"/>
        <v>0</v>
      </c>
      <c r="Y1914" s="134"/>
      <c r="Z1914" s="134"/>
      <c r="AA1914" s="134"/>
      <c r="AB1914" s="162" t="str">
        <f t="shared" si="21"/>
        <v/>
      </c>
      <c r="AC1914" s="134"/>
      <c r="AD1914" s="134"/>
      <c r="AE1914" s="134"/>
      <c r="AF1914" s="134"/>
      <c r="AG1914" s="134"/>
      <c r="AH1914" s="134"/>
    </row>
    <row r="1915" spans="1:34" ht="12" customHeight="1">
      <c r="A1915" s="160"/>
      <c r="B1915" s="155" t="str">
        <f t="array" ref="B1915">IF(LEN(A1915)=0,"",INDEX('Smelter Look-up'!$A:$A,MATCH($A1915,'Smelter Look-up'!$E:$E,0)))</f>
        <v/>
      </c>
      <c r="C1915" s="158" t="str">
        <f t="array" ref="C1915">IF(LEN(A1915)=0,"",INDEX('Smelter Look-up'!$C:$C,MATCH($A1915,'Smelter Look-up'!$E:$E,0)))</f>
        <v/>
      </c>
      <c r="D1915" s="155"/>
      <c r="E1915" s="155" t="str">
        <f ca="1">IF(ISERROR($V1915),"",OFFSET('Smelter Look-up'!$D$4,$V1915-4,0)&amp;"")</f>
        <v/>
      </c>
      <c r="F1915" s="155" t="str">
        <f ca="1">IF(ISERROR($V1915),"",OFFSET('Smelter Look-up'!$E$4,$V1915-4,0))</f>
        <v/>
      </c>
      <c r="G1915" s="155" t="str">
        <f ca="1">IF(C1915=$X$4,IF(ISERROR($V1915),"Enter smelter details","RMI"),IF(ISERROR($V1915),"",OFFSET('Smelter Look-up'!$F$4,$V1915-4,0)))</f>
        <v/>
      </c>
      <c r="H1915" s="156" t="str">
        <f ca="1">IF(ISERROR($V1915),"",OFFSET('Smelter Look-up'!$G$4,$V1915-4,0))</f>
        <v/>
      </c>
      <c r="I1915" s="157" t="str">
        <f ca="1">IF(ISERROR($V1915),"",OFFSET('Smelter Look-up'!$H$4,$V1915-4,0))</f>
        <v/>
      </c>
      <c r="J1915" s="157" t="str">
        <f ca="1">IF(ISERROR($V1915),"",OFFSET('Smelter Look-up'!$I$4,$V1915-4,0))</f>
        <v/>
      </c>
      <c r="K1915" s="158"/>
      <c r="L1915" s="158"/>
      <c r="M1915" s="158"/>
      <c r="N1915" s="158"/>
      <c r="O1915" s="158"/>
      <c r="P1915" s="157"/>
      <c r="Q1915" s="159"/>
      <c r="R1915" s="155" t="str">
        <f ca="1">IF(ISERROR($V1915),"",OFFSET('Smelter Look-up'!$C$4,$V1915-4,0)&amp;"")</f>
        <v/>
      </c>
      <c r="S1915" s="160" t="str">
        <f t="array" aca="1" ref="S1915" ca="1">IF(B1915="","",IF(ISERROR(MATCH($E1915,CL,0)),"Unknown",INDIRECT("'C'!$A$"&amp;MATCH($E1915,CL,0)+1)))</f>
        <v/>
      </c>
      <c r="T1915" s="160" t="str">
        <f t="array" aca="1" ref="T1915" ca="1">IF(B1915="","",IF(ISERROR(MATCH($J1915,SorP!$B$1:$B$6226,0)),"",INDIRECT("'SorP'!$A$"&amp;MATCH($S1915&amp;$J1915,SorP!C:C,0))))</f>
        <v/>
      </c>
      <c r="U1915" s="161"/>
      <c r="V1915" s="151" t="e">
        <f>IF(C1915="",NA(),IF(OR(C1915="Smelter not listed",C1915="Smelter not yet identified"),MATCH($B1915&amp;$D1915,'Smelter Look-up'!$J:$J,0),MATCH($B1915&amp;$C1915,'Smelter Look-up'!$J:$J,0)))</f>
        <v>#N/A</v>
      </c>
      <c r="W1915" s="134"/>
      <c r="X1915" s="134">
        <f t="shared" ca="1" si="20"/>
        <v>0</v>
      </c>
      <c r="Y1915" s="134"/>
      <c r="Z1915" s="134"/>
      <c r="AA1915" s="134"/>
      <c r="AB1915" s="162" t="str">
        <f t="shared" si="21"/>
        <v/>
      </c>
      <c r="AC1915" s="134"/>
      <c r="AD1915" s="134"/>
      <c r="AE1915" s="134"/>
      <c r="AF1915" s="134"/>
      <c r="AG1915" s="134"/>
      <c r="AH1915" s="134"/>
    </row>
    <row r="1916" spans="1:34" ht="12" customHeight="1">
      <c r="A1916" s="160"/>
      <c r="B1916" s="155" t="str">
        <f t="array" ref="B1916">IF(LEN(A1916)=0,"",INDEX('Smelter Look-up'!$A:$A,MATCH($A1916,'Smelter Look-up'!$E:$E,0)))</f>
        <v/>
      </c>
      <c r="C1916" s="158" t="str">
        <f t="array" ref="C1916">IF(LEN(A1916)=0,"",INDEX('Smelter Look-up'!$C:$C,MATCH($A1916,'Smelter Look-up'!$E:$E,0)))</f>
        <v/>
      </c>
      <c r="D1916" s="155"/>
      <c r="E1916" s="155" t="str">
        <f ca="1">IF(ISERROR($V1916),"",OFFSET('Smelter Look-up'!$D$4,$V1916-4,0)&amp;"")</f>
        <v/>
      </c>
      <c r="F1916" s="155" t="str">
        <f ca="1">IF(ISERROR($V1916),"",OFFSET('Smelter Look-up'!$E$4,$V1916-4,0))</f>
        <v/>
      </c>
      <c r="G1916" s="155" t="str">
        <f ca="1">IF(C1916=$X$4,IF(ISERROR($V1916),"Enter smelter details","RMI"),IF(ISERROR($V1916),"",OFFSET('Smelter Look-up'!$F$4,$V1916-4,0)))</f>
        <v/>
      </c>
      <c r="H1916" s="156" t="str">
        <f ca="1">IF(ISERROR($V1916),"",OFFSET('Smelter Look-up'!$G$4,$V1916-4,0))</f>
        <v/>
      </c>
      <c r="I1916" s="157" t="str">
        <f ca="1">IF(ISERROR($V1916),"",OFFSET('Smelter Look-up'!$H$4,$V1916-4,0))</f>
        <v/>
      </c>
      <c r="J1916" s="157" t="str">
        <f ca="1">IF(ISERROR($V1916),"",OFFSET('Smelter Look-up'!$I$4,$V1916-4,0))</f>
        <v/>
      </c>
      <c r="K1916" s="158"/>
      <c r="L1916" s="158"/>
      <c r="M1916" s="158"/>
      <c r="N1916" s="158"/>
      <c r="O1916" s="158"/>
      <c r="P1916" s="157"/>
      <c r="Q1916" s="159"/>
      <c r="R1916" s="155" t="str">
        <f ca="1">IF(ISERROR($V1916),"",OFFSET('Smelter Look-up'!$C$4,$V1916-4,0)&amp;"")</f>
        <v/>
      </c>
      <c r="S1916" s="160" t="str">
        <f t="array" aca="1" ref="S1916" ca="1">IF(B1916="","",IF(ISERROR(MATCH($E1916,CL,0)),"Unknown",INDIRECT("'C'!$A$"&amp;MATCH($E1916,CL,0)+1)))</f>
        <v/>
      </c>
      <c r="T1916" s="160" t="str">
        <f t="array" aca="1" ref="T1916" ca="1">IF(B1916="","",IF(ISERROR(MATCH($J1916,SorP!$B$1:$B$6226,0)),"",INDIRECT("'SorP'!$A$"&amp;MATCH($S1916&amp;$J1916,SorP!C:C,0))))</f>
        <v/>
      </c>
      <c r="U1916" s="161"/>
      <c r="V1916" s="151" t="e">
        <f>IF(C1916="",NA(),IF(OR(C1916="Smelter not listed",C1916="Smelter not yet identified"),MATCH($B1916&amp;$D1916,'Smelter Look-up'!$J:$J,0),MATCH($B1916&amp;$C1916,'Smelter Look-up'!$J:$J,0)))</f>
        <v>#N/A</v>
      </c>
      <c r="W1916" s="134"/>
      <c r="X1916" s="134">
        <f t="shared" ca="1" si="20"/>
        <v>0</v>
      </c>
      <c r="Y1916" s="134"/>
      <c r="Z1916" s="134"/>
      <c r="AA1916" s="134"/>
      <c r="AB1916" s="162" t="str">
        <f t="shared" si="21"/>
        <v/>
      </c>
      <c r="AC1916" s="134"/>
      <c r="AD1916" s="134"/>
      <c r="AE1916" s="134"/>
      <c r="AF1916" s="134"/>
      <c r="AG1916" s="134"/>
      <c r="AH1916" s="134"/>
    </row>
    <row r="1917" spans="1:34" ht="12" customHeight="1">
      <c r="A1917" s="160"/>
      <c r="B1917" s="155" t="str">
        <f t="array" ref="B1917">IF(LEN(A1917)=0,"",INDEX('Smelter Look-up'!$A:$A,MATCH($A1917,'Smelter Look-up'!$E:$E,0)))</f>
        <v/>
      </c>
      <c r="C1917" s="158" t="str">
        <f t="array" ref="C1917">IF(LEN(A1917)=0,"",INDEX('Smelter Look-up'!$C:$C,MATCH($A1917,'Smelter Look-up'!$E:$E,0)))</f>
        <v/>
      </c>
      <c r="D1917" s="155"/>
      <c r="E1917" s="155" t="str">
        <f ca="1">IF(ISERROR($V1917),"",OFFSET('Smelter Look-up'!$D$4,$V1917-4,0)&amp;"")</f>
        <v/>
      </c>
      <c r="F1917" s="155" t="str">
        <f ca="1">IF(ISERROR($V1917),"",OFFSET('Smelter Look-up'!$E$4,$V1917-4,0))</f>
        <v/>
      </c>
      <c r="G1917" s="155" t="str">
        <f ca="1">IF(C1917=$X$4,IF(ISERROR($V1917),"Enter smelter details","RMI"),IF(ISERROR($V1917),"",OFFSET('Smelter Look-up'!$F$4,$V1917-4,0)))</f>
        <v/>
      </c>
      <c r="H1917" s="156" t="str">
        <f ca="1">IF(ISERROR($V1917),"",OFFSET('Smelter Look-up'!$G$4,$V1917-4,0))</f>
        <v/>
      </c>
      <c r="I1917" s="157" t="str">
        <f ca="1">IF(ISERROR($V1917),"",OFFSET('Smelter Look-up'!$H$4,$V1917-4,0))</f>
        <v/>
      </c>
      <c r="J1917" s="157" t="str">
        <f ca="1">IF(ISERROR($V1917),"",OFFSET('Smelter Look-up'!$I$4,$V1917-4,0))</f>
        <v/>
      </c>
      <c r="K1917" s="158"/>
      <c r="L1917" s="158"/>
      <c r="M1917" s="158"/>
      <c r="N1917" s="158"/>
      <c r="O1917" s="158"/>
      <c r="P1917" s="157"/>
      <c r="Q1917" s="159"/>
      <c r="R1917" s="155" t="str">
        <f ca="1">IF(ISERROR($V1917),"",OFFSET('Smelter Look-up'!$C$4,$V1917-4,0)&amp;"")</f>
        <v/>
      </c>
      <c r="S1917" s="160" t="str">
        <f t="array" aca="1" ref="S1917" ca="1">IF(B1917="","",IF(ISERROR(MATCH($E1917,CL,0)),"Unknown",INDIRECT("'C'!$A$"&amp;MATCH($E1917,CL,0)+1)))</f>
        <v/>
      </c>
      <c r="T1917" s="160" t="str">
        <f t="array" aca="1" ref="T1917" ca="1">IF(B1917="","",IF(ISERROR(MATCH($J1917,SorP!$B$1:$B$6226,0)),"",INDIRECT("'SorP'!$A$"&amp;MATCH($S1917&amp;$J1917,SorP!C:C,0))))</f>
        <v/>
      </c>
      <c r="U1917" s="161"/>
      <c r="V1917" s="151" t="e">
        <f>IF(C1917="",NA(),IF(OR(C1917="Smelter not listed",C1917="Smelter not yet identified"),MATCH($B1917&amp;$D1917,'Smelter Look-up'!$J:$J,0),MATCH($B1917&amp;$C1917,'Smelter Look-up'!$J:$J,0)))</f>
        <v>#N/A</v>
      </c>
      <c r="W1917" s="134"/>
      <c r="X1917" s="134">
        <f t="shared" ca="1" si="20"/>
        <v>0</v>
      </c>
      <c r="Y1917" s="134"/>
      <c r="Z1917" s="134"/>
      <c r="AA1917" s="134"/>
      <c r="AB1917" s="162" t="str">
        <f t="shared" si="21"/>
        <v/>
      </c>
      <c r="AC1917" s="134"/>
      <c r="AD1917" s="134"/>
      <c r="AE1917" s="134"/>
      <c r="AF1917" s="134"/>
      <c r="AG1917" s="134"/>
      <c r="AH1917" s="134"/>
    </row>
    <row r="1918" spans="1:34" ht="12" customHeight="1">
      <c r="A1918" s="160"/>
      <c r="B1918" s="155" t="str">
        <f t="array" ref="B1918">IF(LEN(A1918)=0,"",INDEX('Smelter Look-up'!$A:$A,MATCH($A1918,'Smelter Look-up'!$E:$E,0)))</f>
        <v/>
      </c>
      <c r="C1918" s="158" t="str">
        <f t="array" ref="C1918">IF(LEN(A1918)=0,"",INDEX('Smelter Look-up'!$C:$C,MATCH($A1918,'Smelter Look-up'!$E:$E,0)))</f>
        <v/>
      </c>
      <c r="D1918" s="155"/>
      <c r="E1918" s="155" t="str">
        <f ca="1">IF(ISERROR($V1918),"",OFFSET('Smelter Look-up'!$D$4,$V1918-4,0)&amp;"")</f>
        <v/>
      </c>
      <c r="F1918" s="155" t="str">
        <f ca="1">IF(ISERROR($V1918),"",OFFSET('Smelter Look-up'!$E$4,$V1918-4,0))</f>
        <v/>
      </c>
      <c r="G1918" s="155" t="str">
        <f ca="1">IF(C1918=$X$4,IF(ISERROR($V1918),"Enter smelter details","RMI"),IF(ISERROR($V1918),"",OFFSET('Smelter Look-up'!$F$4,$V1918-4,0)))</f>
        <v/>
      </c>
      <c r="H1918" s="156" t="str">
        <f ca="1">IF(ISERROR($V1918),"",OFFSET('Smelter Look-up'!$G$4,$V1918-4,0))</f>
        <v/>
      </c>
      <c r="I1918" s="157" t="str">
        <f ca="1">IF(ISERROR($V1918),"",OFFSET('Smelter Look-up'!$H$4,$V1918-4,0))</f>
        <v/>
      </c>
      <c r="J1918" s="157" t="str">
        <f ca="1">IF(ISERROR($V1918),"",OFFSET('Smelter Look-up'!$I$4,$V1918-4,0))</f>
        <v/>
      </c>
      <c r="K1918" s="158"/>
      <c r="L1918" s="158"/>
      <c r="M1918" s="158"/>
      <c r="N1918" s="158"/>
      <c r="O1918" s="158"/>
      <c r="P1918" s="157"/>
      <c r="Q1918" s="159"/>
      <c r="R1918" s="155" t="str">
        <f ca="1">IF(ISERROR($V1918),"",OFFSET('Smelter Look-up'!$C$4,$V1918-4,0)&amp;"")</f>
        <v/>
      </c>
      <c r="S1918" s="160" t="str">
        <f t="array" aca="1" ref="S1918" ca="1">IF(B1918="","",IF(ISERROR(MATCH($E1918,CL,0)),"Unknown",INDIRECT("'C'!$A$"&amp;MATCH($E1918,CL,0)+1)))</f>
        <v/>
      </c>
      <c r="T1918" s="160" t="str">
        <f t="array" aca="1" ref="T1918" ca="1">IF(B1918="","",IF(ISERROR(MATCH($J1918,SorP!$B$1:$B$6226,0)),"",INDIRECT("'SorP'!$A$"&amp;MATCH($S1918&amp;$J1918,SorP!C:C,0))))</f>
        <v/>
      </c>
      <c r="U1918" s="161"/>
      <c r="V1918" s="151" t="e">
        <f>IF(C1918="",NA(),IF(OR(C1918="Smelter not listed",C1918="Smelter not yet identified"),MATCH($B1918&amp;$D1918,'Smelter Look-up'!$J:$J,0),MATCH($B1918&amp;$C1918,'Smelter Look-up'!$J:$J,0)))</f>
        <v>#N/A</v>
      </c>
      <c r="W1918" s="134"/>
      <c r="X1918" s="134">
        <f t="shared" ca="1" si="20"/>
        <v>0</v>
      </c>
      <c r="Y1918" s="134"/>
      <c r="Z1918" s="134"/>
      <c r="AA1918" s="134"/>
      <c r="AB1918" s="162" t="str">
        <f t="shared" si="21"/>
        <v/>
      </c>
      <c r="AC1918" s="134"/>
      <c r="AD1918" s="134"/>
      <c r="AE1918" s="134"/>
      <c r="AF1918" s="134"/>
      <c r="AG1918" s="134"/>
      <c r="AH1918" s="134"/>
    </row>
    <row r="1919" spans="1:34" ht="12" customHeight="1">
      <c r="A1919" s="160"/>
      <c r="B1919" s="155" t="str">
        <f t="array" ref="B1919">IF(LEN(A1919)=0,"",INDEX('Smelter Look-up'!$A:$A,MATCH($A1919,'Smelter Look-up'!$E:$E,0)))</f>
        <v/>
      </c>
      <c r="C1919" s="158" t="str">
        <f t="array" ref="C1919">IF(LEN(A1919)=0,"",INDEX('Smelter Look-up'!$C:$C,MATCH($A1919,'Smelter Look-up'!$E:$E,0)))</f>
        <v/>
      </c>
      <c r="D1919" s="155"/>
      <c r="E1919" s="155" t="str">
        <f ca="1">IF(ISERROR($V1919),"",OFFSET('Smelter Look-up'!$D$4,$V1919-4,0)&amp;"")</f>
        <v/>
      </c>
      <c r="F1919" s="155" t="str">
        <f ca="1">IF(ISERROR($V1919),"",OFFSET('Smelter Look-up'!$E$4,$V1919-4,0))</f>
        <v/>
      </c>
      <c r="G1919" s="155" t="str">
        <f ca="1">IF(C1919=$X$4,IF(ISERROR($V1919),"Enter smelter details","RMI"),IF(ISERROR($V1919),"",OFFSET('Smelter Look-up'!$F$4,$V1919-4,0)))</f>
        <v/>
      </c>
      <c r="H1919" s="156" t="str">
        <f ca="1">IF(ISERROR($V1919),"",OFFSET('Smelter Look-up'!$G$4,$V1919-4,0))</f>
        <v/>
      </c>
      <c r="I1919" s="157" t="str">
        <f ca="1">IF(ISERROR($V1919),"",OFFSET('Smelter Look-up'!$H$4,$V1919-4,0))</f>
        <v/>
      </c>
      <c r="J1919" s="157" t="str">
        <f ca="1">IF(ISERROR($V1919),"",OFFSET('Smelter Look-up'!$I$4,$V1919-4,0))</f>
        <v/>
      </c>
      <c r="K1919" s="158"/>
      <c r="L1919" s="158"/>
      <c r="M1919" s="158"/>
      <c r="N1919" s="158"/>
      <c r="O1919" s="158"/>
      <c r="P1919" s="157"/>
      <c r="Q1919" s="159"/>
      <c r="R1919" s="155" t="str">
        <f ca="1">IF(ISERROR($V1919),"",OFFSET('Smelter Look-up'!$C$4,$V1919-4,0)&amp;"")</f>
        <v/>
      </c>
      <c r="S1919" s="160" t="str">
        <f t="array" aca="1" ref="S1919" ca="1">IF(B1919="","",IF(ISERROR(MATCH($E1919,CL,0)),"Unknown",INDIRECT("'C'!$A$"&amp;MATCH($E1919,CL,0)+1)))</f>
        <v/>
      </c>
      <c r="T1919" s="160" t="str">
        <f t="array" aca="1" ref="T1919" ca="1">IF(B1919="","",IF(ISERROR(MATCH($J1919,SorP!$B$1:$B$6226,0)),"",INDIRECT("'SorP'!$A$"&amp;MATCH($S1919&amp;$J1919,SorP!C:C,0))))</f>
        <v/>
      </c>
      <c r="U1919" s="161"/>
      <c r="V1919" s="151" t="e">
        <f>IF(C1919="",NA(),IF(OR(C1919="Smelter not listed",C1919="Smelter not yet identified"),MATCH($B1919&amp;$D1919,'Smelter Look-up'!$J:$J,0),MATCH($B1919&amp;$C1919,'Smelter Look-up'!$J:$J,0)))</f>
        <v>#N/A</v>
      </c>
      <c r="W1919" s="134"/>
      <c r="X1919" s="134">
        <f t="shared" ca="1" si="20"/>
        <v>0</v>
      </c>
      <c r="Y1919" s="134"/>
      <c r="Z1919" s="134"/>
      <c r="AA1919" s="134"/>
      <c r="AB1919" s="162" t="str">
        <f t="shared" si="21"/>
        <v/>
      </c>
      <c r="AC1919" s="134"/>
      <c r="AD1919" s="134"/>
      <c r="AE1919" s="134"/>
      <c r="AF1919" s="134"/>
      <c r="AG1919" s="134"/>
      <c r="AH1919" s="134"/>
    </row>
    <row r="1920" spans="1:34" ht="12" customHeight="1">
      <c r="A1920" s="160"/>
      <c r="B1920" s="155" t="str">
        <f t="array" ref="B1920">IF(LEN(A1920)=0,"",INDEX('Smelter Look-up'!$A:$A,MATCH($A1920,'Smelter Look-up'!$E:$E,0)))</f>
        <v/>
      </c>
      <c r="C1920" s="158" t="str">
        <f t="array" ref="C1920">IF(LEN(A1920)=0,"",INDEX('Smelter Look-up'!$C:$C,MATCH($A1920,'Smelter Look-up'!$E:$E,0)))</f>
        <v/>
      </c>
      <c r="D1920" s="155"/>
      <c r="E1920" s="155" t="str">
        <f ca="1">IF(ISERROR($V1920),"",OFFSET('Smelter Look-up'!$D$4,$V1920-4,0)&amp;"")</f>
        <v/>
      </c>
      <c r="F1920" s="155" t="str">
        <f ca="1">IF(ISERROR($V1920),"",OFFSET('Smelter Look-up'!$E$4,$V1920-4,0))</f>
        <v/>
      </c>
      <c r="G1920" s="155" t="str">
        <f ca="1">IF(C1920=$X$4,IF(ISERROR($V1920),"Enter smelter details","RMI"),IF(ISERROR($V1920),"",OFFSET('Smelter Look-up'!$F$4,$V1920-4,0)))</f>
        <v/>
      </c>
      <c r="H1920" s="156" t="str">
        <f ca="1">IF(ISERROR($V1920),"",OFFSET('Smelter Look-up'!$G$4,$V1920-4,0))</f>
        <v/>
      </c>
      <c r="I1920" s="157" t="str">
        <f ca="1">IF(ISERROR($V1920),"",OFFSET('Smelter Look-up'!$H$4,$V1920-4,0))</f>
        <v/>
      </c>
      <c r="J1920" s="157" t="str">
        <f ca="1">IF(ISERROR($V1920),"",OFFSET('Smelter Look-up'!$I$4,$V1920-4,0))</f>
        <v/>
      </c>
      <c r="K1920" s="158"/>
      <c r="L1920" s="158"/>
      <c r="M1920" s="158"/>
      <c r="N1920" s="158"/>
      <c r="O1920" s="158"/>
      <c r="P1920" s="157"/>
      <c r="Q1920" s="159"/>
      <c r="R1920" s="155" t="str">
        <f ca="1">IF(ISERROR($V1920),"",OFFSET('Smelter Look-up'!$C$4,$V1920-4,0)&amp;"")</f>
        <v/>
      </c>
      <c r="S1920" s="160" t="str">
        <f t="array" aca="1" ref="S1920" ca="1">IF(B1920="","",IF(ISERROR(MATCH($E1920,CL,0)),"Unknown",INDIRECT("'C'!$A$"&amp;MATCH($E1920,CL,0)+1)))</f>
        <v/>
      </c>
      <c r="T1920" s="160" t="str">
        <f t="array" aca="1" ref="T1920" ca="1">IF(B1920="","",IF(ISERROR(MATCH($J1920,SorP!$B$1:$B$6226,0)),"",INDIRECT("'SorP'!$A$"&amp;MATCH($S1920&amp;$J1920,SorP!C:C,0))))</f>
        <v/>
      </c>
      <c r="U1920" s="161"/>
      <c r="V1920" s="151" t="e">
        <f>IF(C1920="",NA(),IF(OR(C1920="Smelter not listed",C1920="Smelter not yet identified"),MATCH($B1920&amp;$D1920,'Smelter Look-up'!$J:$J,0),MATCH($B1920&amp;$C1920,'Smelter Look-up'!$J:$J,0)))</f>
        <v>#N/A</v>
      </c>
      <c r="W1920" s="134"/>
      <c r="X1920" s="134">
        <f t="shared" ca="1" si="20"/>
        <v>0</v>
      </c>
      <c r="Y1920" s="134"/>
      <c r="Z1920" s="134"/>
      <c r="AA1920" s="134"/>
      <c r="AB1920" s="162" t="str">
        <f t="shared" si="21"/>
        <v/>
      </c>
      <c r="AC1920" s="134"/>
      <c r="AD1920" s="134"/>
      <c r="AE1920" s="134"/>
      <c r="AF1920" s="134"/>
      <c r="AG1920" s="134"/>
      <c r="AH1920" s="134"/>
    </row>
    <row r="1921" spans="1:34" ht="12" customHeight="1">
      <c r="A1921" s="160"/>
      <c r="B1921" s="155" t="str">
        <f t="array" ref="B1921">IF(LEN(A1921)=0,"",INDEX('Smelter Look-up'!$A:$A,MATCH($A1921,'Smelter Look-up'!$E:$E,0)))</f>
        <v/>
      </c>
      <c r="C1921" s="158" t="str">
        <f t="array" ref="C1921">IF(LEN(A1921)=0,"",INDEX('Smelter Look-up'!$C:$C,MATCH($A1921,'Smelter Look-up'!$E:$E,0)))</f>
        <v/>
      </c>
      <c r="D1921" s="155"/>
      <c r="E1921" s="155" t="str">
        <f ca="1">IF(ISERROR($V1921),"",OFFSET('Smelter Look-up'!$D$4,$V1921-4,0)&amp;"")</f>
        <v/>
      </c>
      <c r="F1921" s="155" t="str">
        <f ca="1">IF(ISERROR($V1921),"",OFFSET('Smelter Look-up'!$E$4,$V1921-4,0))</f>
        <v/>
      </c>
      <c r="G1921" s="155" t="str">
        <f ca="1">IF(C1921=$X$4,IF(ISERROR($V1921),"Enter smelter details","RMI"),IF(ISERROR($V1921),"",OFFSET('Smelter Look-up'!$F$4,$V1921-4,0)))</f>
        <v/>
      </c>
      <c r="H1921" s="156" t="str">
        <f ca="1">IF(ISERROR($V1921),"",OFFSET('Smelter Look-up'!$G$4,$V1921-4,0))</f>
        <v/>
      </c>
      <c r="I1921" s="157" t="str">
        <f ca="1">IF(ISERROR($V1921),"",OFFSET('Smelter Look-up'!$H$4,$V1921-4,0))</f>
        <v/>
      </c>
      <c r="J1921" s="157" t="str">
        <f ca="1">IF(ISERROR($V1921),"",OFFSET('Smelter Look-up'!$I$4,$V1921-4,0))</f>
        <v/>
      </c>
      <c r="K1921" s="158"/>
      <c r="L1921" s="158"/>
      <c r="M1921" s="158"/>
      <c r="N1921" s="158"/>
      <c r="O1921" s="158"/>
      <c r="P1921" s="157"/>
      <c r="Q1921" s="159"/>
      <c r="R1921" s="155" t="str">
        <f ca="1">IF(ISERROR($V1921),"",OFFSET('Smelter Look-up'!$C$4,$V1921-4,0)&amp;"")</f>
        <v/>
      </c>
      <c r="S1921" s="160" t="str">
        <f t="array" aca="1" ref="S1921" ca="1">IF(B1921="","",IF(ISERROR(MATCH($E1921,CL,0)),"Unknown",INDIRECT("'C'!$A$"&amp;MATCH($E1921,CL,0)+1)))</f>
        <v/>
      </c>
      <c r="T1921" s="160" t="str">
        <f t="array" aca="1" ref="T1921" ca="1">IF(B1921="","",IF(ISERROR(MATCH($J1921,SorP!$B$1:$B$6226,0)),"",INDIRECT("'SorP'!$A$"&amp;MATCH($S1921&amp;$J1921,SorP!C:C,0))))</f>
        <v/>
      </c>
      <c r="U1921" s="161"/>
      <c r="V1921" s="151" t="e">
        <f>IF(C1921="",NA(),IF(OR(C1921="Smelter not listed",C1921="Smelter not yet identified"),MATCH($B1921&amp;$D1921,'Smelter Look-up'!$J:$J,0),MATCH($B1921&amp;$C1921,'Smelter Look-up'!$J:$J,0)))</f>
        <v>#N/A</v>
      </c>
      <c r="W1921" s="134"/>
      <c r="X1921" s="134">
        <f t="shared" ca="1" si="20"/>
        <v>0</v>
      </c>
      <c r="Y1921" s="134"/>
      <c r="Z1921" s="134"/>
      <c r="AA1921" s="134"/>
      <c r="AB1921" s="162" t="str">
        <f t="shared" si="21"/>
        <v/>
      </c>
      <c r="AC1921" s="134"/>
      <c r="AD1921" s="134"/>
      <c r="AE1921" s="134"/>
      <c r="AF1921" s="134"/>
      <c r="AG1921" s="134"/>
      <c r="AH1921" s="134"/>
    </row>
    <row r="1922" spans="1:34" ht="12" customHeight="1">
      <c r="A1922" s="160"/>
      <c r="B1922" s="155" t="str">
        <f t="array" ref="B1922">IF(LEN(A1922)=0,"",INDEX('Smelter Look-up'!$A:$A,MATCH($A1922,'Smelter Look-up'!$E:$E,0)))</f>
        <v/>
      </c>
      <c r="C1922" s="158" t="str">
        <f t="array" ref="C1922">IF(LEN(A1922)=0,"",INDEX('Smelter Look-up'!$C:$C,MATCH($A1922,'Smelter Look-up'!$E:$E,0)))</f>
        <v/>
      </c>
      <c r="D1922" s="155"/>
      <c r="E1922" s="155" t="str">
        <f ca="1">IF(ISERROR($V1922),"",OFFSET('Smelter Look-up'!$D$4,$V1922-4,0)&amp;"")</f>
        <v/>
      </c>
      <c r="F1922" s="155" t="str">
        <f ca="1">IF(ISERROR($V1922),"",OFFSET('Smelter Look-up'!$E$4,$V1922-4,0))</f>
        <v/>
      </c>
      <c r="G1922" s="155" t="str">
        <f ca="1">IF(C1922=$X$4,IF(ISERROR($V1922),"Enter smelter details","RMI"),IF(ISERROR($V1922),"",OFFSET('Smelter Look-up'!$F$4,$V1922-4,0)))</f>
        <v/>
      </c>
      <c r="H1922" s="156" t="str">
        <f ca="1">IF(ISERROR($V1922),"",OFFSET('Smelter Look-up'!$G$4,$V1922-4,0))</f>
        <v/>
      </c>
      <c r="I1922" s="157" t="str">
        <f ca="1">IF(ISERROR($V1922),"",OFFSET('Smelter Look-up'!$H$4,$V1922-4,0))</f>
        <v/>
      </c>
      <c r="J1922" s="157" t="str">
        <f ca="1">IF(ISERROR($V1922),"",OFFSET('Smelter Look-up'!$I$4,$V1922-4,0))</f>
        <v/>
      </c>
      <c r="K1922" s="158"/>
      <c r="L1922" s="158"/>
      <c r="M1922" s="158"/>
      <c r="N1922" s="158"/>
      <c r="O1922" s="158"/>
      <c r="P1922" s="157"/>
      <c r="Q1922" s="159"/>
      <c r="R1922" s="155" t="str">
        <f ca="1">IF(ISERROR($V1922),"",OFFSET('Smelter Look-up'!$C$4,$V1922-4,0)&amp;"")</f>
        <v/>
      </c>
      <c r="S1922" s="160" t="str">
        <f t="array" aca="1" ref="S1922" ca="1">IF(B1922="","",IF(ISERROR(MATCH($E1922,CL,0)),"Unknown",INDIRECT("'C'!$A$"&amp;MATCH($E1922,CL,0)+1)))</f>
        <v/>
      </c>
      <c r="T1922" s="160" t="str">
        <f t="array" aca="1" ref="T1922" ca="1">IF(B1922="","",IF(ISERROR(MATCH($J1922,SorP!$B$1:$B$6226,0)),"",INDIRECT("'SorP'!$A$"&amp;MATCH($S1922&amp;$J1922,SorP!C:C,0))))</f>
        <v/>
      </c>
      <c r="U1922" s="161"/>
      <c r="V1922" s="151" t="e">
        <f>IF(C1922="",NA(),IF(OR(C1922="Smelter not listed",C1922="Smelter not yet identified"),MATCH($B1922&amp;$D1922,'Smelter Look-up'!$J:$J,0),MATCH($B1922&amp;$C1922,'Smelter Look-up'!$J:$J,0)))</f>
        <v>#N/A</v>
      </c>
      <c r="W1922" s="134"/>
      <c r="X1922" s="134">
        <f t="shared" ca="1" si="20"/>
        <v>0</v>
      </c>
      <c r="Y1922" s="134"/>
      <c r="Z1922" s="134"/>
      <c r="AA1922" s="134"/>
      <c r="AB1922" s="162" t="str">
        <f t="shared" si="21"/>
        <v/>
      </c>
      <c r="AC1922" s="134"/>
      <c r="AD1922" s="134"/>
      <c r="AE1922" s="134"/>
      <c r="AF1922" s="134"/>
      <c r="AG1922" s="134"/>
      <c r="AH1922" s="134"/>
    </row>
    <row r="1923" spans="1:34" ht="12" customHeight="1">
      <c r="A1923" s="160"/>
      <c r="B1923" s="155" t="str">
        <f t="array" ref="B1923">IF(LEN(A1923)=0,"",INDEX('Smelter Look-up'!$A:$A,MATCH($A1923,'Smelter Look-up'!$E:$E,0)))</f>
        <v/>
      </c>
      <c r="C1923" s="158" t="str">
        <f t="array" ref="C1923">IF(LEN(A1923)=0,"",INDEX('Smelter Look-up'!$C:$C,MATCH($A1923,'Smelter Look-up'!$E:$E,0)))</f>
        <v/>
      </c>
      <c r="D1923" s="155"/>
      <c r="E1923" s="155" t="str">
        <f ca="1">IF(ISERROR($V1923),"",OFFSET('Smelter Look-up'!$D$4,$V1923-4,0)&amp;"")</f>
        <v/>
      </c>
      <c r="F1923" s="155" t="str">
        <f ca="1">IF(ISERROR($V1923),"",OFFSET('Smelter Look-up'!$E$4,$V1923-4,0))</f>
        <v/>
      </c>
      <c r="G1923" s="155" t="str">
        <f ca="1">IF(C1923=$X$4,IF(ISERROR($V1923),"Enter smelter details","RMI"),IF(ISERROR($V1923),"",OFFSET('Smelter Look-up'!$F$4,$V1923-4,0)))</f>
        <v/>
      </c>
      <c r="H1923" s="156" t="str">
        <f ca="1">IF(ISERROR($V1923),"",OFFSET('Smelter Look-up'!$G$4,$V1923-4,0))</f>
        <v/>
      </c>
      <c r="I1923" s="157" t="str">
        <f ca="1">IF(ISERROR($V1923),"",OFFSET('Smelter Look-up'!$H$4,$V1923-4,0))</f>
        <v/>
      </c>
      <c r="J1923" s="157" t="str">
        <f ca="1">IF(ISERROR($V1923),"",OFFSET('Smelter Look-up'!$I$4,$V1923-4,0))</f>
        <v/>
      </c>
      <c r="K1923" s="158"/>
      <c r="L1923" s="158"/>
      <c r="M1923" s="158"/>
      <c r="N1923" s="158"/>
      <c r="O1923" s="158"/>
      <c r="P1923" s="157"/>
      <c r="Q1923" s="159"/>
      <c r="R1923" s="155" t="str">
        <f ca="1">IF(ISERROR($V1923),"",OFFSET('Smelter Look-up'!$C$4,$V1923-4,0)&amp;"")</f>
        <v/>
      </c>
      <c r="S1923" s="160" t="str">
        <f t="array" aca="1" ref="S1923" ca="1">IF(B1923="","",IF(ISERROR(MATCH($E1923,CL,0)),"Unknown",INDIRECT("'C'!$A$"&amp;MATCH($E1923,CL,0)+1)))</f>
        <v/>
      </c>
      <c r="T1923" s="160" t="str">
        <f t="array" aca="1" ref="T1923" ca="1">IF(B1923="","",IF(ISERROR(MATCH($J1923,SorP!$B$1:$B$6226,0)),"",INDIRECT("'SorP'!$A$"&amp;MATCH($S1923&amp;$J1923,SorP!C:C,0))))</f>
        <v/>
      </c>
      <c r="U1923" s="161"/>
      <c r="V1923" s="151" t="e">
        <f>IF(C1923="",NA(),IF(OR(C1923="Smelter not listed",C1923="Smelter not yet identified"),MATCH($B1923&amp;$D1923,'Smelter Look-up'!$J:$J,0),MATCH($B1923&amp;$C1923,'Smelter Look-up'!$J:$J,0)))</f>
        <v>#N/A</v>
      </c>
      <c r="W1923" s="134"/>
      <c r="X1923" s="134">
        <f t="shared" ca="1" si="20"/>
        <v>0</v>
      </c>
      <c r="Y1923" s="134"/>
      <c r="Z1923" s="134"/>
      <c r="AA1923" s="134"/>
      <c r="AB1923" s="162" t="str">
        <f t="shared" si="21"/>
        <v/>
      </c>
      <c r="AC1923" s="134"/>
      <c r="AD1923" s="134"/>
      <c r="AE1923" s="134"/>
      <c r="AF1923" s="134"/>
      <c r="AG1923" s="134"/>
      <c r="AH1923" s="134"/>
    </row>
    <row r="1924" spans="1:34" ht="12" customHeight="1">
      <c r="A1924" s="160"/>
      <c r="B1924" s="155" t="str">
        <f t="array" ref="B1924">IF(LEN(A1924)=0,"",INDEX('Smelter Look-up'!$A:$A,MATCH($A1924,'Smelter Look-up'!$E:$E,0)))</f>
        <v/>
      </c>
      <c r="C1924" s="158" t="str">
        <f t="array" ref="C1924">IF(LEN(A1924)=0,"",INDEX('Smelter Look-up'!$C:$C,MATCH($A1924,'Smelter Look-up'!$E:$E,0)))</f>
        <v/>
      </c>
      <c r="D1924" s="155"/>
      <c r="E1924" s="155" t="str">
        <f ca="1">IF(ISERROR($V1924),"",OFFSET('Smelter Look-up'!$D$4,$V1924-4,0)&amp;"")</f>
        <v/>
      </c>
      <c r="F1924" s="155" t="str">
        <f ca="1">IF(ISERROR($V1924),"",OFFSET('Smelter Look-up'!$E$4,$V1924-4,0))</f>
        <v/>
      </c>
      <c r="G1924" s="155" t="str">
        <f ca="1">IF(C1924=$X$4,IF(ISERROR($V1924),"Enter smelter details","RMI"),IF(ISERROR($V1924),"",OFFSET('Smelter Look-up'!$F$4,$V1924-4,0)))</f>
        <v/>
      </c>
      <c r="H1924" s="156" t="str">
        <f ca="1">IF(ISERROR($V1924),"",OFFSET('Smelter Look-up'!$G$4,$V1924-4,0))</f>
        <v/>
      </c>
      <c r="I1924" s="157" t="str">
        <f ca="1">IF(ISERROR($V1924),"",OFFSET('Smelter Look-up'!$H$4,$V1924-4,0))</f>
        <v/>
      </c>
      <c r="J1924" s="157" t="str">
        <f ca="1">IF(ISERROR($V1924),"",OFFSET('Smelter Look-up'!$I$4,$V1924-4,0))</f>
        <v/>
      </c>
      <c r="K1924" s="158"/>
      <c r="L1924" s="158"/>
      <c r="M1924" s="158"/>
      <c r="N1924" s="158"/>
      <c r="O1924" s="158"/>
      <c r="P1924" s="157"/>
      <c r="Q1924" s="159"/>
      <c r="R1924" s="155" t="str">
        <f ca="1">IF(ISERROR($V1924),"",OFFSET('Smelter Look-up'!$C$4,$V1924-4,0)&amp;"")</f>
        <v/>
      </c>
      <c r="S1924" s="160" t="str">
        <f t="array" aca="1" ref="S1924" ca="1">IF(B1924="","",IF(ISERROR(MATCH($E1924,CL,0)),"Unknown",INDIRECT("'C'!$A$"&amp;MATCH($E1924,CL,0)+1)))</f>
        <v/>
      </c>
      <c r="T1924" s="160" t="str">
        <f t="array" aca="1" ref="T1924" ca="1">IF(B1924="","",IF(ISERROR(MATCH($J1924,SorP!$B$1:$B$6226,0)),"",INDIRECT("'SorP'!$A$"&amp;MATCH($S1924&amp;$J1924,SorP!C:C,0))))</f>
        <v/>
      </c>
      <c r="U1924" s="161"/>
      <c r="V1924" s="151" t="e">
        <f>IF(C1924="",NA(),IF(OR(C1924="Smelter not listed",C1924="Smelter not yet identified"),MATCH($B1924&amp;$D1924,'Smelter Look-up'!$J:$J,0),MATCH($B1924&amp;$C1924,'Smelter Look-up'!$J:$J,0)))</f>
        <v>#N/A</v>
      </c>
      <c r="W1924" s="134"/>
      <c r="X1924" s="134">
        <f t="shared" ca="1" si="20"/>
        <v>0</v>
      </c>
      <c r="Y1924" s="134"/>
      <c r="Z1924" s="134"/>
      <c r="AA1924" s="134"/>
      <c r="AB1924" s="162" t="str">
        <f t="shared" si="21"/>
        <v/>
      </c>
      <c r="AC1924" s="134"/>
      <c r="AD1924" s="134"/>
      <c r="AE1924" s="134"/>
      <c r="AF1924" s="134"/>
      <c r="AG1924" s="134"/>
      <c r="AH1924" s="134"/>
    </row>
    <row r="1925" spans="1:34" ht="12" customHeight="1">
      <c r="A1925" s="160"/>
      <c r="B1925" s="155" t="str">
        <f t="array" ref="B1925">IF(LEN(A1925)=0,"",INDEX('Smelter Look-up'!$A:$A,MATCH($A1925,'Smelter Look-up'!$E:$E,0)))</f>
        <v/>
      </c>
      <c r="C1925" s="158" t="str">
        <f t="array" ref="C1925">IF(LEN(A1925)=0,"",INDEX('Smelter Look-up'!$C:$C,MATCH($A1925,'Smelter Look-up'!$E:$E,0)))</f>
        <v/>
      </c>
      <c r="D1925" s="155"/>
      <c r="E1925" s="155" t="str">
        <f ca="1">IF(ISERROR($V1925),"",OFFSET('Smelter Look-up'!$D$4,$V1925-4,0)&amp;"")</f>
        <v/>
      </c>
      <c r="F1925" s="155" t="str">
        <f ca="1">IF(ISERROR($V1925),"",OFFSET('Smelter Look-up'!$E$4,$V1925-4,0))</f>
        <v/>
      </c>
      <c r="G1925" s="155" t="str">
        <f ca="1">IF(C1925=$X$4,IF(ISERROR($V1925),"Enter smelter details","RMI"),IF(ISERROR($V1925),"",OFFSET('Smelter Look-up'!$F$4,$V1925-4,0)))</f>
        <v/>
      </c>
      <c r="H1925" s="156" t="str">
        <f ca="1">IF(ISERROR($V1925),"",OFFSET('Smelter Look-up'!$G$4,$V1925-4,0))</f>
        <v/>
      </c>
      <c r="I1925" s="157" t="str">
        <f ca="1">IF(ISERROR($V1925),"",OFFSET('Smelter Look-up'!$H$4,$V1925-4,0))</f>
        <v/>
      </c>
      <c r="J1925" s="157" t="str">
        <f ca="1">IF(ISERROR($V1925),"",OFFSET('Smelter Look-up'!$I$4,$V1925-4,0))</f>
        <v/>
      </c>
      <c r="K1925" s="158"/>
      <c r="L1925" s="158"/>
      <c r="M1925" s="158"/>
      <c r="N1925" s="158"/>
      <c r="O1925" s="158"/>
      <c r="P1925" s="157"/>
      <c r="Q1925" s="159"/>
      <c r="R1925" s="155" t="str">
        <f ca="1">IF(ISERROR($V1925),"",OFFSET('Smelter Look-up'!$C$4,$V1925-4,0)&amp;"")</f>
        <v/>
      </c>
      <c r="S1925" s="160" t="str">
        <f t="array" aca="1" ref="S1925" ca="1">IF(B1925="","",IF(ISERROR(MATCH($E1925,CL,0)),"Unknown",INDIRECT("'C'!$A$"&amp;MATCH($E1925,CL,0)+1)))</f>
        <v/>
      </c>
      <c r="T1925" s="160" t="str">
        <f t="array" aca="1" ref="T1925" ca="1">IF(B1925="","",IF(ISERROR(MATCH($J1925,SorP!$B$1:$B$6226,0)),"",INDIRECT("'SorP'!$A$"&amp;MATCH($S1925&amp;$J1925,SorP!C:C,0))))</f>
        <v/>
      </c>
      <c r="U1925" s="161"/>
      <c r="V1925" s="151" t="e">
        <f>IF(C1925="",NA(),IF(OR(C1925="Smelter not listed",C1925="Smelter not yet identified"),MATCH($B1925&amp;$D1925,'Smelter Look-up'!$J:$J,0),MATCH($B1925&amp;$C1925,'Smelter Look-up'!$J:$J,0)))</f>
        <v>#N/A</v>
      </c>
      <c r="W1925" s="134"/>
      <c r="X1925" s="134">
        <f t="shared" ca="1" si="20"/>
        <v>0</v>
      </c>
      <c r="Y1925" s="134"/>
      <c r="Z1925" s="134"/>
      <c r="AA1925" s="134"/>
      <c r="AB1925" s="162" t="str">
        <f t="shared" si="21"/>
        <v/>
      </c>
      <c r="AC1925" s="134"/>
      <c r="AD1925" s="134"/>
      <c r="AE1925" s="134"/>
      <c r="AF1925" s="134"/>
      <c r="AG1925" s="134"/>
      <c r="AH1925" s="134"/>
    </row>
    <row r="1926" spans="1:34" ht="12" customHeight="1">
      <c r="A1926" s="160"/>
      <c r="B1926" s="155" t="str">
        <f t="array" ref="B1926">IF(LEN(A1926)=0,"",INDEX('Smelter Look-up'!$A:$A,MATCH($A1926,'Smelter Look-up'!$E:$E,0)))</f>
        <v/>
      </c>
      <c r="C1926" s="158" t="str">
        <f t="array" ref="C1926">IF(LEN(A1926)=0,"",INDEX('Smelter Look-up'!$C:$C,MATCH($A1926,'Smelter Look-up'!$E:$E,0)))</f>
        <v/>
      </c>
      <c r="D1926" s="155"/>
      <c r="E1926" s="155" t="str">
        <f ca="1">IF(ISERROR($V1926),"",OFFSET('Smelter Look-up'!$D$4,$V1926-4,0)&amp;"")</f>
        <v/>
      </c>
      <c r="F1926" s="155" t="str">
        <f ca="1">IF(ISERROR($V1926),"",OFFSET('Smelter Look-up'!$E$4,$V1926-4,0))</f>
        <v/>
      </c>
      <c r="G1926" s="155" t="str">
        <f ca="1">IF(C1926=$X$4,IF(ISERROR($V1926),"Enter smelter details","RMI"),IF(ISERROR($V1926),"",OFFSET('Smelter Look-up'!$F$4,$V1926-4,0)))</f>
        <v/>
      </c>
      <c r="H1926" s="156" t="str">
        <f ca="1">IF(ISERROR($V1926),"",OFFSET('Smelter Look-up'!$G$4,$V1926-4,0))</f>
        <v/>
      </c>
      <c r="I1926" s="157" t="str">
        <f ca="1">IF(ISERROR($V1926),"",OFFSET('Smelter Look-up'!$H$4,$V1926-4,0))</f>
        <v/>
      </c>
      <c r="J1926" s="157" t="str">
        <f ca="1">IF(ISERROR($V1926),"",OFFSET('Smelter Look-up'!$I$4,$V1926-4,0))</f>
        <v/>
      </c>
      <c r="K1926" s="158"/>
      <c r="L1926" s="158"/>
      <c r="M1926" s="158"/>
      <c r="N1926" s="158"/>
      <c r="O1926" s="158"/>
      <c r="P1926" s="157"/>
      <c r="Q1926" s="159"/>
      <c r="R1926" s="155" t="str">
        <f ca="1">IF(ISERROR($V1926),"",OFFSET('Smelter Look-up'!$C$4,$V1926-4,0)&amp;"")</f>
        <v/>
      </c>
      <c r="S1926" s="160" t="str">
        <f t="array" aca="1" ref="S1926" ca="1">IF(B1926="","",IF(ISERROR(MATCH($E1926,CL,0)),"Unknown",INDIRECT("'C'!$A$"&amp;MATCH($E1926,CL,0)+1)))</f>
        <v/>
      </c>
      <c r="T1926" s="160" t="str">
        <f t="array" aca="1" ref="T1926" ca="1">IF(B1926="","",IF(ISERROR(MATCH($J1926,SorP!$B$1:$B$6226,0)),"",INDIRECT("'SorP'!$A$"&amp;MATCH($S1926&amp;$J1926,SorP!C:C,0))))</f>
        <v/>
      </c>
      <c r="U1926" s="161"/>
      <c r="V1926" s="151" t="e">
        <f>IF(C1926="",NA(),IF(OR(C1926="Smelter not listed",C1926="Smelter not yet identified"),MATCH($B1926&amp;$D1926,'Smelter Look-up'!$J:$J,0),MATCH($B1926&amp;$C1926,'Smelter Look-up'!$J:$J,0)))</f>
        <v>#N/A</v>
      </c>
      <c r="W1926" s="134"/>
      <c r="X1926" s="134">
        <f t="shared" ca="1" si="20"/>
        <v>0</v>
      </c>
      <c r="Y1926" s="134"/>
      <c r="Z1926" s="134"/>
      <c r="AA1926" s="134"/>
      <c r="AB1926" s="162" t="str">
        <f t="shared" si="21"/>
        <v/>
      </c>
      <c r="AC1926" s="134"/>
      <c r="AD1926" s="134"/>
      <c r="AE1926" s="134"/>
      <c r="AF1926" s="134"/>
      <c r="AG1926" s="134"/>
      <c r="AH1926" s="134"/>
    </row>
    <row r="1927" spans="1:34" ht="12" customHeight="1">
      <c r="A1927" s="160"/>
      <c r="B1927" s="155" t="str">
        <f t="array" ref="B1927">IF(LEN(A1927)=0,"",INDEX('Smelter Look-up'!$A:$A,MATCH($A1927,'Smelter Look-up'!$E:$E,0)))</f>
        <v/>
      </c>
      <c r="C1927" s="158" t="str">
        <f t="array" ref="C1927">IF(LEN(A1927)=0,"",INDEX('Smelter Look-up'!$C:$C,MATCH($A1927,'Smelter Look-up'!$E:$E,0)))</f>
        <v/>
      </c>
      <c r="D1927" s="155"/>
      <c r="E1927" s="155" t="str">
        <f ca="1">IF(ISERROR($V1927),"",OFFSET('Smelter Look-up'!$D$4,$V1927-4,0)&amp;"")</f>
        <v/>
      </c>
      <c r="F1927" s="155" t="str">
        <f ca="1">IF(ISERROR($V1927),"",OFFSET('Smelter Look-up'!$E$4,$V1927-4,0))</f>
        <v/>
      </c>
      <c r="G1927" s="155" t="str">
        <f ca="1">IF(C1927=$X$4,IF(ISERROR($V1927),"Enter smelter details","RMI"),IF(ISERROR($V1927),"",OFFSET('Smelter Look-up'!$F$4,$V1927-4,0)))</f>
        <v/>
      </c>
      <c r="H1927" s="156" t="str">
        <f ca="1">IF(ISERROR($V1927),"",OFFSET('Smelter Look-up'!$G$4,$V1927-4,0))</f>
        <v/>
      </c>
      <c r="I1927" s="157" t="str">
        <f ca="1">IF(ISERROR($V1927),"",OFFSET('Smelter Look-up'!$H$4,$V1927-4,0))</f>
        <v/>
      </c>
      <c r="J1927" s="157" t="str">
        <f ca="1">IF(ISERROR($V1927),"",OFFSET('Smelter Look-up'!$I$4,$V1927-4,0))</f>
        <v/>
      </c>
      <c r="K1927" s="158"/>
      <c r="L1927" s="158"/>
      <c r="M1927" s="158"/>
      <c r="N1927" s="158"/>
      <c r="O1927" s="158"/>
      <c r="P1927" s="157"/>
      <c r="Q1927" s="159"/>
      <c r="R1927" s="155" t="str">
        <f ca="1">IF(ISERROR($V1927),"",OFFSET('Smelter Look-up'!$C$4,$V1927-4,0)&amp;"")</f>
        <v/>
      </c>
      <c r="S1927" s="160" t="str">
        <f t="array" aca="1" ref="S1927" ca="1">IF(B1927="","",IF(ISERROR(MATCH($E1927,CL,0)),"Unknown",INDIRECT("'C'!$A$"&amp;MATCH($E1927,CL,0)+1)))</f>
        <v/>
      </c>
      <c r="T1927" s="160" t="str">
        <f t="array" aca="1" ref="T1927" ca="1">IF(B1927="","",IF(ISERROR(MATCH($J1927,SorP!$B$1:$B$6226,0)),"",INDIRECT("'SorP'!$A$"&amp;MATCH($S1927&amp;$J1927,SorP!C:C,0))))</f>
        <v/>
      </c>
      <c r="U1927" s="161"/>
      <c r="V1927" s="151" t="e">
        <f>IF(C1927="",NA(),IF(OR(C1927="Smelter not listed",C1927="Smelter not yet identified"),MATCH($B1927&amp;$D1927,'Smelter Look-up'!$J:$J,0),MATCH($B1927&amp;$C1927,'Smelter Look-up'!$J:$J,0)))</f>
        <v>#N/A</v>
      </c>
      <c r="W1927" s="134"/>
      <c r="X1927" s="134">
        <f t="shared" ca="1" si="20"/>
        <v>0</v>
      </c>
      <c r="Y1927" s="134"/>
      <c r="Z1927" s="134"/>
      <c r="AA1927" s="134"/>
      <c r="AB1927" s="162" t="str">
        <f t="shared" si="21"/>
        <v/>
      </c>
      <c r="AC1927" s="134"/>
      <c r="AD1927" s="134"/>
      <c r="AE1927" s="134"/>
      <c r="AF1927" s="134"/>
      <c r="AG1927" s="134"/>
      <c r="AH1927" s="134"/>
    </row>
    <row r="1928" spans="1:34" ht="12" customHeight="1">
      <c r="A1928" s="160"/>
      <c r="B1928" s="155" t="str">
        <f t="array" ref="B1928">IF(LEN(A1928)=0,"",INDEX('Smelter Look-up'!$A:$A,MATCH($A1928,'Smelter Look-up'!$E:$E,0)))</f>
        <v/>
      </c>
      <c r="C1928" s="158" t="str">
        <f t="array" ref="C1928">IF(LEN(A1928)=0,"",INDEX('Smelter Look-up'!$C:$C,MATCH($A1928,'Smelter Look-up'!$E:$E,0)))</f>
        <v/>
      </c>
      <c r="D1928" s="155"/>
      <c r="E1928" s="155" t="str">
        <f ca="1">IF(ISERROR($V1928),"",OFFSET('Smelter Look-up'!$D$4,$V1928-4,0)&amp;"")</f>
        <v/>
      </c>
      <c r="F1928" s="155" t="str">
        <f ca="1">IF(ISERROR($V1928),"",OFFSET('Smelter Look-up'!$E$4,$V1928-4,0))</f>
        <v/>
      </c>
      <c r="G1928" s="155" t="str">
        <f ca="1">IF(C1928=$X$4,IF(ISERROR($V1928),"Enter smelter details","RMI"),IF(ISERROR($V1928),"",OFFSET('Smelter Look-up'!$F$4,$V1928-4,0)))</f>
        <v/>
      </c>
      <c r="H1928" s="156" t="str">
        <f ca="1">IF(ISERROR($V1928),"",OFFSET('Smelter Look-up'!$G$4,$V1928-4,0))</f>
        <v/>
      </c>
      <c r="I1928" s="157" t="str">
        <f ca="1">IF(ISERROR($V1928),"",OFFSET('Smelter Look-up'!$H$4,$V1928-4,0))</f>
        <v/>
      </c>
      <c r="J1928" s="157" t="str">
        <f ca="1">IF(ISERROR($V1928),"",OFFSET('Smelter Look-up'!$I$4,$V1928-4,0))</f>
        <v/>
      </c>
      <c r="K1928" s="158"/>
      <c r="L1928" s="158"/>
      <c r="M1928" s="158"/>
      <c r="N1928" s="158"/>
      <c r="O1928" s="158"/>
      <c r="P1928" s="157"/>
      <c r="Q1928" s="159"/>
      <c r="R1928" s="155" t="str">
        <f ca="1">IF(ISERROR($V1928),"",OFFSET('Smelter Look-up'!$C$4,$V1928-4,0)&amp;"")</f>
        <v/>
      </c>
      <c r="S1928" s="160" t="str">
        <f t="array" aca="1" ref="S1928" ca="1">IF(B1928="","",IF(ISERROR(MATCH($E1928,CL,0)),"Unknown",INDIRECT("'C'!$A$"&amp;MATCH($E1928,CL,0)+1)))</f>
        <v/>
      </c>
      <c r="T1928" s="160" t="str">
        <f t="array" aca="1" ref="T1928" ca="1">IF(B1928="","",IF(ISERROR(MATCH($J1928,SorP!$B$1:$B$6226,0)),"",INDIRECT("'SorP'!$A$"&amp;MATCH($S1928&amp;$J1928,SorP!C:C,0))))</f>
        <v/>
      </c>
      <c r="U1928" s="161"/>
      <c r="V1928" s="151" t="e">
        <f>IF(C1928="",NA(),IF(OR(C1928="Smelter not listed",C1928="Smelter not yet identified"),MATCH($B1928&amp;$D1928,'Smelter Look-up'!$J:$J,0),MATCH($B1928&amp;$C1928,'Smelter Look-up'!$J:$J,0)))</f>
        <v>#N/A</v>
      </c>
      <c r="W1928" s="134"/>
      <c r="X1928" s="134">
        <f t="shared" ca="1" si="20"/>
        <v>0</v>
      </c>
      <c r="Y1928" s="134"/>
      <c r="Z1928" s="134"/>
      <c r="AA1928" s="134"/>
      <c r="AB1928" s="162" t="str">
        <f t="shared" si="21"/>
        <v/>
      </c>
      <c r="AC1928" s="134"/>
      <c r="AD1928" s="134"/>
      <c r="AE1928" s="134"/>
      <c r="AF1928" s="134"/>
      <c r="AG1928" s="134"/>
      <c r="AH1928" s="134"/>
    </row>
    <row r="1929" spans="1:34" ht="12" customHeight="1">
      <c r="A1929" s="160"/>
      <c r="B1929" s="155" t="str">
        <f t="array" ref="B1929">IF(LEN(A1929)=0,"",INDEX('Smelter Look-up'!$A:$A,MATCH($A1929,'Smelter Look-up'!$E:$E,0)))</f>
        <v/>
      </c>
      <c r="C1929" s="158" t="str">
        <f t="array" ref="C1929">IF(LEN(A1929)=0,"",INDEX('Smelter Look-up'!$C:$C,MATCH($A1929,'Smelter Look-up'!$E:$E,0)))</f>
        <v/>
      </c>
      <c r="D1929" s="155"/>
      <c r="E1929" s="155" t="str">
        <f ca="1">IF(ISERROR($V1929),"",OFFSET('Smelter Look-up'!$D$4,$V1929-4,0)&amp;"")</f>
        <v/>
      </c>
      <c r="F1929" s="155" t="str">
        <f ca="1">IF(ISERROR($V1929),"",OFFSET('Smelter Look-up'!$E$4,$V1929-4,0))</f>
        <v/>
      </c>
      <c r="G1929" s="155" t="str">
        <f ca="1">IF(C1929=$X$4,IF(ISERROR($V1929),"Enter smelter details","RMI"),IF(ISERROR($V1929),"",OFFSET('Smelter Look-up'!$F$4,$V1929-4,0)))</f>
        <v/>
      </c>
      <c r="H1929" s="156" t="str">
        <f ca="1">IF(ISERROR($V1929),"",OFFSET('Smelter Look-up'!$G$4,$V1929-4,0))</f>
        <v/>
      </c>
      <c r="I1929" s="157" t="str">
        <f ca="1">IF(ISERROR($V1929),"",OFFSET('Smelter Look-up'!$H$4,$V1929-4,0))</f>
        <v/>
      </c>
      <c r="J1929" s="157" t="str">
        <f ca="1">IF(ISERROR($V1929),"",OFFSET('Smelter Look-up'!$I$4,$V1929-4,0))</f>
        <v/>
      </c>
      <c r="K1929" s="158"/>
      <c r="L1929" s="158"/>
      <c r="M1929" s="158"/>
      <c r="N1929" s="158"/>
      <c r="O1929" s="158"/>
      <c r="P1929" s="157"/>
      <c r="Q1929" s="159"/>
      <c r="R1929" s="155" t="str">
        <f ca="1">IF(ISERROR($V1929),"",OFFSET('Smelter Look-up'!$C$4,$V1929-4,0)&amp;"")</f>
        <v/>
      </c>
      <c r="S1929" s="160" t="str">
        <f t="array" aca="1" ref="S1929" ca="1">IF(B1929="","",IF(ISERROR(MATCH($E1929,CL,0)),"Unknown",INDIRECT("'C'!$A$"&amp;MATCH($E1929,CL,0)+1)))</f>
        <v/>
      </c>
      <c r="T1929" s="160" t="str">
        <f t="array" aca="1" ref="T1929" ca="1">IF(B1929="","",IF(ISERROR(MATCH($J1929,SorP!$B$1:$B$6226,0)),"",INDIRECT("'SorP'!$A$"&amp;MATCH($S1929&amp;$J1929,SorP!C:C,0))))</f>
        <v/>
      </c>
      <c r="U1929" s="161"/>
      <c r="V1929" s="151" t="e">
        <f>IF(C1929="",NA(),IF(OR(C1929="Smelter not listed",C1929="Smelter not yet identified"),MATCH($B1929&amp;$D1929,'Smelter Look-up'!$J:$J,0),MATCH($B1929&amp;$C1929,'Smelter Look-up'!$J:$J,0)))</f>
        <v>#N/A</v>
      </c>
      <c r="W1929" s="134"/>
      <c r="X1929" s="134">
        <f t="shared" ca="1" si="20"/>
        <v>0</v>
      </c>
      <c r="Y1929" s="134"/>
      <c r="Z1929" s="134"/>
      <c r="AA1929" s="134"/>
      <c r="AB1929" s="162" t="str">
        <f t="shared" si="21"/>
        <v/>
      </c>
      <c r="AC1929" s="134"/>
      <c r="AD1929" s="134"/>
      <c r="AE1929" s="134"/>
      <c r="AF1929" s="134"/>
      <c r="AG1929" s="134"/>
      <c r="AH1929" s="134"/>
    </row>
    <row r="1930" spans="1:34" ht="12" customHeight="1">
      <c r="A1930" s="160"/>
      <c r="B1930" s="155" t="str">
        <f t="array" ref="B1930">IF(LEN(A1930)=0,"",INDEX('Smelter Look-up'!$A:$A,MATCH($A1930,'Smelter Look-up'!$E:$E,0)))</f>
        <v/>
      </c>
      <c r="C1930" s="158" t="str">
        <f t="array" ref="C1930">IF(LEN(A1930)=0,"",INDEX('Smelter Look-up'!$C:$C,MATCH($A1930,'Smelter Look-up'!$E:$E,0)))</f>
        <v/>
      </c>
      <c r="D1930" s="155"/>
      <c r="E1930" s="155" t="str">
        <f ca="1">IF(ISERROR($V1930),"",OFFSET('Smelter Look-up'!$D$4,$V1930-4,0)&amp;"")</f>
        <v/>
      </c>
      <c r="F1930" s="155" t="str">
        <f ca="1">IF(ISERROR($V1930),"",OFFSET('Smelter Look-up'!$E$4,$V1930-4,0))</f>
        <v/>
      </c>
      <c r="G1930" s="155" t="str">
        <f ca="1">IF(C1930=$X$4,IF(ISERROR($V1930),"Enter smelter details","RMI"),IF(ISERROR($V1930),"",OFFSET('Smelter Look-up'!$F$4,$V1930-4,0)))</f>
        <v/>
      </c>
      <c r="H1930" s="156" t="str">
        <f ca="1">IF(ISERROR($V1930),"",OFFSET('Smelter Look-up'!$G$4,$V1930-4,0))</f>
        <v/>
      </c>
      <c r="I1930" s="157" t="str">
        <f ca="1">IF(ISERROR($V1930),"",OFFSET('Smelter Look-up'!$H$4,$V1930-4,0))</f>
        <v/>
      </c>
      <c r="J1930" s="157" t="str">
        <f ca="1">IF(ISERROR($V1930),"",OFFSET('Smelter Look-up'!$I$4,$V1930-4,0))</f>
        <v/>
      </c>
      <c r="K1930" s="158"/>
      <c r="L1930" s="158"/>
      <c r="M1930" s="158"/>
      <c r="N1930" s="158"/>
      <c r="O1930" s="158"/>
      <c r="P1930" s="157"/>
      <c r="Q1930" s="159"/>
      <c r="R1930" s="155" t="str">
        <f ca="1">IF(ISERROR($V1930),"",OFFSET('Smelter Look-up'!$C$4,$V1930-4,0)&amp;"")</f>
        <v/>
      </c>
      <c r="S1930" s="160" t="str">
        <f t="array" aca="1" ref="S1930" ca="1">IF(B1930="","",IF(ISERROR(MATCH($E1930,CL,0)),"Unknown",INDIRECT("'C'!$A$"&amp;MATCH($E1930,CL,0)+1)))</f>
        <v/>
      </c>
      <c r="T1930" s="160" t="str">
        <f t="array" aca="1" ref="T1930" ca="1">IF(B1930="","",IF(ISERROR(MATCH($J1930,SorP!$B$1:$B$6226,0)),"",INDIRECT("'SorP'!$A$"&amp;MATCH($S1930&amp;$J1930,SorP!C:C,0))))</f>
        <v/>
      </c>
      <c r="U1930" s="161"/>
      <c r="V1930" s="151" t="e">
        <f>IF(C1930="",NA(),IF(OR(C1930="Smelter not listed",C1930="Smelter not yet identified"),MATCH($B1930&amp;$D1930,'Smelter Look-up'!$J:$J,0),MATCH($B1930&amp;$C1930,'Smelter Look-up'!$J:$J,0)))</f>
        <v>#N/A</v>
      </c>
      <c r="W1930" s="134"/>
      <c r="X1930" s="134">
        <f t="shared" ca="1" si="20"/>
        <v>0</v>
      </c>
      <c r="Y1930" s="134"/>
      <c r="Z1930" s="134"/>
      <c r="AA1930" s="134"/>
      <c r="AB1930" s="162" t="str">
        <f t="shared" si="21"/>
        <v/>
      </c>
      <c r="AC1930" s="134"/>
      <c r="AD1930" s="134"/>
      <c r="AE1930" s="134"/>
      <c r="AF1930" s="134"/>
      <c r="AG1930" s="134"/>
      <c r="AH1930" s="134"/>
    </row>
    <row r="1931" spans="1:34" ht="12" customHeight="1">
      <c r="A1931" s="160"/>
      <c r="B1931" s="155" t="str">
        <f t="array" ref="B1931">IF(LEN(A1931)=0,"",INDEX('Smelter Look-up'!$A:$A,MATCH($A1931,'Smelter Look-up'!$E:$E,0)))</f>
        <v/>
      </c>
      <c r="C1931" s="158" t="str">
        <f t="array" ref="C1931">IF(LEN(A1931)=0,"",INDEX('Smelter Look-up'!$C:$C,MATCH($A1931,'Smelter Look-up'!$E:$E,0)))</f>
        <v/>
      </c>
      <c r="D1931" s="155"/>
      <c r="E1931" s="155" t="str">
        <f ca="1">IF(ISERROR($V1931),"",OFFSET('Smelter Look-up'!$D$4,$V1931-4,0)&amp;"")</f>
        <v/>
      </c>
      <c r="F1931" s="155" t="str">
        <f ca="1">IF(ISERROR($V1931),"",OFFSET('Smelter Look-up'!$E$4,$V1931-4,0))</f>
        <v/>
      </c>
      <c r="G1931" s="155" t="str">
        <f ca="1">IF(C1931=$X$4,IF(ISERROR($V1931),"Enter smelter details","RMI"),IF(ISERROR($V1931),"",OFFSET('Smelter Look-up'!$F$4,$V1931-4,0)))</f>
        <v/>
      </c>
      <c r="H1931" s="156" t="str">
        <f ca="1">IF(ISERROR($V1931),"",OFFSET('Smelter Look-up'!$G$4,$V1931-4,0))</f>
        <v/>
      </c>
      <c r="I1931" s="157" t="str">
        <f ca="1">IF(ISERROR($V1931),"",OFFSET('Smelter Look-up'!$H$4,$V1931-4,0))</f>
        <v/>
      </c>
      <c r="J1931" s="157" t="str">
        <f ca="1">IF(ISERROR($V1931),"",OFFSET('Smelter Look-up'!$I$4,$V1931-4,0))</f>
        <v/>
      </c>
      <c r="K1931" s="158"/>
      <c r="L1931" s="158"/>
      <c r="M1931" s="158"/>
      <c r="N1931" s="158"/>
      <c r="O1931" s="158"/>
      <c r="P1931" s="157"/>
      <c r="Q1931" s="159"/>
      <c r="R1931" s="155" t="str">
        <f ca="1">IF(ISERROR($V1931),"",OFFSET('Smelter Look-up'!$C$4,$V1931-4,0)&amp;"")</f>
        <v/>
      </c>
      <c r="S1931" s="160" t="str">
        <f t="array" aca="1" ref="S1931" ca="1">IF(B1931="","",IF(ISERROR(MATCH($E1931,CL,0)),"Unknown",INDIRECT("'C'!$A$"&amp;MATCH($E1931,CL,0)+1)))</f>
        <v/>
      </c>
      <c r="T1931" s="160" t="str">
        <f t="array" aca="1" ref="T1931" ca="1">IF(B1931="","",IF(ISERROR(MATCH($J1931,SorP!$B$1:$B$6226,0)),"",INDIRECT("'SorP'!$A$"&amp;MATCH($S1931&amp;$J1931,SorP!C:C,0))))</f>
        <v/>
      </c>
      <c r="U1931" s="161"/>
      <c r="V1931" s="151" t="e">
        <f>IF(C1931="",NA(),IF(OR(C1931="Smelter not listed",C1931="Smelter not yet identified"),MATCH($B1931&amp;$D1931,'Smelter Look-up'!$J:$J,0),MATCH($B1931&amp;$C1931,'Smelter Look-up'!$J:$J,0)))</f>
        <v>#N/A</v>
      </c>
      <c r="W1931" s="134"/>
      <c r="X1931" s="134">
        <f t="shared" ca="1" si="20"/>
        <v>0</v>
      </c>
      <c r="Y1931" s="134"/>
      <c r="Z1931" s="134"/>
      <c r="AA1931" s="134"/>
      <c r="AB1931" s="162" t="str">
        <f t="shared" si="21"/>
        <v/>
      </c>
      <c r="AC1931" s="134"/>
      <c r="AD1931" s="134"/>
      <c r="AE1931" s="134"/>
      <c r="AF1931" s="134"/>
      <c r="AG1931" s="134"/>
      <c r="AH1931" s="134"/>
    </row>
    <row r="1932" spans="1:34" ht="12" customHeight="1">
      <c r="A1932" s="160"/>
      <c r="B1932" s="155" t="str">
        <f t="array" ref="B1932">IF(LEN(A1932)=0,"",INDEX('Smelter Look-up'!$A:$A,MATCH($A1932,'Smelter Look-up'!$E:$E,0)))</f>
        <v/>
      </c>
      <c r="C1932" s="158" t="str">
        <f t="array" ref="C1932">IF(LEN(A1932)=0,"",INDEX('Smelter Look-up'!$C:$C,MATCH($A1932,'Smelter Look-up'!$E:$E,0)))</f>
        <v/>
      </c>
      <c r="D1932" s="155"/>
      <c r="E1932" s="155" t="str">
        <f ca="1">IF(ISERROR($V1932),"",OFFSET('Smelter Look-up'!$D$4,$V1932-4,0)&amp;"")</f>
        <v/>
      </c>
      <c r="F1932" s="155" t="str">
        <f ca="1">IF(ISERROR($V1932),"",OFFSET('Smelter Look-up'!$E$4,$V1932-4,0))</f>
        <v/>
      </c>
      <c r="G1932" s="155" t="str">
        <f ca="1">IF(C1932=$X$4,IF(ISERROR($V1932),"Enter smelter details","RMI"),IF(ISERROR($V1932),"",OFFSET('Smelter Look-up'!$F$4,$V1932-4,0)))</f>
        <v/>
      </c>
      <c r="H1932" s="156" t="str">
        <f ca="1">IF(ISERROR($V1932),"",OFFSET('Smelter Look-up'!$G$4,$V1932-4,0))</f>
        <v/>
      </c>
      <c r="I1932" s="157" t="str">
        <f ca="1">IF(ISERROR($V1932),"",OFFSET('Smelter Look-up'!$H$4,$V1932-4,0))</f>
        <v/>
      </c>
      <c r="J1932" s="157" t="str">
        <f ca="1">IF(ISERROR($V1932),"",OFFSET('Smelter Look-up'!$I$4,$V1932-4,0))</f>
        <v/>
      </c>
      <c r="K1932" s="158"/>
      <c r="L1932" s="158"/>
      <c r="M1932" s="158"/>
      <c r="N1932" s="158"/>
      <c r="O1932" s="158"/>
      <c r="P1932" s="157"/>
      <c r="Q1932" s="159"/>
      <c r="R1932" s="155" t="str">
        <f ca="1">IF(ISERROR($V1932),"",OFFSET('Smelter Look-up'!$C$4,$V1932-4,0)&amp;"")</f>
        <v/>
      </c>
      <c r="S1932" s="160" t="str">
        <f t="array" aca="1" ref="S1932" ca="1">IF(B1932="","",IF(ISERROR(MATCH($E1932,CL,0)),"Unknown",INDIRECT("'C'!$A$"&amp;MATCH($E1932,CL,0)+1)))</f>
        <v/>
      </c>
      <c r="T1932" s="160" t="str">
        <f t="array" aca="1" ref="T1932" ca="1">IF(B1932="","",IF(ISERROR(MATCH($J1932,SorP!$B$1:$B$6226,0)),"",INDIRECT("'SorP'!$A$"&amp;MATCH($S1932&amp;$J1932,SorP!C:C,0))))</f>
        <v/>
      </c>
      <c r="U1932" s="161"/>
      <c r="V1932" s="151" t="e">
        <f>IF(C1932="",NA(),IF(OR(C1932="Smelter not listed",C1932="Smelter not yet identified"),MATCH($B1932&amp;$D1932,'Smelter Look-up'!$J:$J,0),MATCH($B1932&amp;$C1932,'Smelter Look-up'!$J:$J,0)))</f>
        <v>#N/A</v>
      </c>
      <c r="W1932" s="134"/>
      <c r="X1932" s="134">
        <f t="shared" ca="1" si="20"/>
        <v>0</v>
      </c>
      <c r="Y1932" s="134"/>
      <c r="Z1932" s="134"/>
      <c r="AA1932" s="134"/>
      <c r="AB1932" s="162" t="str">
        <f t="shared" si="21"/>
        <v/>
      </c>
      <c r="AC1932" s="134"/>
      <c r="AD1932" s="134"/>
      <c r="AE1932" s="134"/>
      <c r="AF1932" s="134"/>
      <c r="AG1932" s="134"/>
      <c r="AH1932" s="134"/>
    </row>
    <row r="1933" spans="1:34" ht="12" customHeight="1">
      <c r="A1933" s="160"/>
      <c r="B1933" s="155" t="str">
        <f t="array" ref="B1933">IF(LEN(A1933)=0,"",INDEX('Smelter Look-up'!$A:$A,MATCH($A1933,'Smelter Look-up'!$E:$E,0)))</f>
        <v/>
      </c>
      <c r="C1933" s="158" t="str">
        <f t="array" ref="C1933">IF(LEN(A1933)=0,"",INDEX('Smelter Look-up'!$C:$C,MATCH($A1933,'Smelter Look-up'!$E:$E,0)))</f>
        <v/>
      </c>
      <c r="D1933" s="155"/>
      <c r="E1933" s="155" t="str">
        <f ca="1">IF(ISERROR($V1933),"",OFFSET('Smelter Look-up'!$D$4,$V1933-4,0)&amp;"")</f>
        <v/>
      </c>
      <c r="F1933" s="155" t="str">
        <f ca="1">IF(ISERROR($V1933),"",OFFSET('Smelter Look-up'!$E$4,$V1933-4,0))</f>
        <v/>
      </c>
      <c r="G1933" s="155" t="str">
        <f ca="1">IF(C1933=$X$4,IF(ISERROR($V1933),"Enter smelter details","RMI"),IF(ISERROR($V1933),"",OFFSET('Smelter Look-up'!$F$4,$V1933-4,0)))</f>
        <v/>
      </c>
      <c r="H1933" s="156" t="str">
        <f ca="1">IF(ISERROR($V1933),"",OFFSET('Smelter Look-up'!$G$4,$V1933-4,0))</f>
        <v/>
      </c>
      <c r="I1933" s="157" t="str">
        <f ca="1">IF(ISERROR($V1933),"",OFFSET('Smelter Look-up'!$H$4,$V1933-4,0))</f>
        <v/>
      </c>
      <c r="J1933" s="157" t="str">
        <f ca="1">IF(ISERROR($V1933),"",OFFSET('Smelter Look-up'!$I$4,$V1933-4,0))</f>
        <v/>
      </c>
      <c r="K1933" s="158"/>
      <c r="L1933" s="158"/>
      <c r="M1933" s="158"/>
      <c r="N1933" s="158"/>
      <c r="O1933" s="158"/>
      <c r="P1933" s="157"/>
      <c r="Q1933" s="159"/>
      <c r="R1933" s="155" t="str">
        <f ca="1">IF(ISERROR($V1933),"",OFFSET('Smelter Look-up'!$C$4,$V1933-4,0)&amp;"")</f>
        <v/>
      </c>
      <c r="S1933" s="160" t="str">
        <f t="array" aca="1" ref="S1933" ca="1">IF(B1933="","",IF(ISERROR(MATCH($E1933,CL,0)),"Unknown",INDIRECT("'C'!$A$"&amp;MATCH($E1933,CL,0)+1)))</f>
        <v/>
      </c>
      <c r="T1933" s="160" t="str">
        <f t="array" aca="1" ref="T1933" ca="1">IF(B1933="","",IF(ISERROR(MATCH($J1933,SorP!$B$1:$B$6226,0)),"",INDIRECT("'SorP'!$A$"&amp;MATCH($S1933&amp;$J1933,SorP!C:C,0))))</f>
        <v/>
      </c>
      <c r="U1933" s="161"/>
      <c r="V1933" s="151" t="e">
        <f>IF(C1933="",NA(),IF(OR(C1933="Smelter not listed",C1933="Smelter not yet identified"),MATCH($B1933&amp;$D1933,'Smelter Look-up'!$J:$J,0),MATCH($B1933&amp;$C1933,'Smelter Look-up'!$J:$J,0)))</f>
        <v>#N/A</v>
      </c>
      <c r="W1933" s="134"/>
      <c r="X1933" s="134">
        <f t="shared" ca="1" si="20"/>
        <v>0</v>
      </c>
      <c r="Y1933" s="134"/>
      <c r="Z1933" s="134"/>
      <c r="AA1933" s="134"/>
      <c r="AB1933" s="162" t="str">
        <f t="shared" si="21"/>
        <v/>
      </c>
      <c r="AC1933" s="134"/>
      <c r="AD1933" s="134"/>
      <c r="AE1933" s="134"/>
      <c r="AF1933" s="134"/>
      <c r="AG1933" s="134"/>
      <c r="AH1933" s="134"/>
    </row>
    <row r="1934" spans="1:34" ht="12" customHeight="1">
      <c r="A1934" s="160"/>
      <c r="B1934" s="155" t="str">
        <f t="array" ref="B1934">IF(LEN(A1934)=0,"",INDEX('Smelter Look-up'!$A:$A,MATCH($A1934,'Smelter Look-up'!$E:$E,0)))</f>
        <v/>
      </c>
      <c r="C1934" s="158" t="str">
        <f t="array" ref="C1934">IF(LEN(A1934)=0,"",INDEX('Smelter Look-up'!$C:$C,MATCH($A1934,'Smelter Look-up'!$E:$E,0)))</f>
        <v/>
      </c>
      <c r="D1934" s="155"/>
      <c r="E1934" s="155" t="str">
        <f ca="1">IF(ISERROR($V1934),"",OFFSET('Smelter Look-up'!$D$4,$V1934-4,0)&amp;"")</f>
        <v/>
      </c>
      <c r="F1934" s="155" t="str">
        <f ca="1">IF(ISERROR($V1934),"",OFFSET('Smelter Look-up'!$E$4,$V1934-4,0))</f>
        <v/>
      </c>
      <c r="G1934" s="155" t="str">
        <f ca="1">IF(C1934=$X$4,IF(ISERROR($V1934),"Enter smelter details","RMI"),IF(ISERROR($V1934),"",OFFSET('Smelter Look-up'!$F$4,$V1934-4,0)))</f>
        <v/>
      </c>
      <c r="H1934" s="156" t="str">
        <f ca="1">IF(ISERROR($V1934),"",OFFSET('Smelter Look-up'!$G$4,$V1934-4,0))</f>
        <v/>
      </c>
      <c r="I1934" s="157" t="str">
        <f ca="1">IF(ISERROR($V1934),"",OFFSET('Smelter Look-up'!$H$4,$V1934-4,0))</f>
        <v/>
      </c>
      <c r="J1934" s="157" t="str">
        <f ca="1">IF(ISERROR($V1934),"",OFFSET('Smelter Look-up'!$I$4,$V1934-4,0))</f>
        <v/>
      </c>
      <c r="K1934" s="158"/>
      <c r="L1934" s="158"/>
      <c r="M1934" s="158"/>
      <c r="N1934" s="158"/>
      <c r="O1934" s="158"/>
      <c r="P1934" s="157"/>
      <c r="Q1934" s="159"/>
      <c r="R1934" s="155" t="str">
        <f ca="1">IF(ISERROR($V1934),"",OFFSET('Smelter Look-up'!$C$4,$V1934-4,0)&amp;"")</f>
        <v/>
      </c>
      <c r="S1934" s="160" t="str">
        <f t="array" aca="1" ref="S1934" ca="1">IF(B1934="","",IF(ISERROR(MATCH($E1934,CL,0)),"Unknown",INDIRECT("'C'!$A$"&amp;MATCH($E1934,CL,0)+1)))</f>
        <v/>
      </c>
      <c r="T1934" s="160" t="str">
        <f t="array" aca="1" ref="T1934" ca="1">IF(B1934="","",IF(ISERROR(MATCH($J1934,SorP!$B$1:$B$6226,0)),"",INDIRECT("'SorP'!$A$"&amp;MATCH($S1934&amp;$J1934,SorP!C:C,0))))</f>
        <v/>
      </c>
      <c r="U1934" s="161"/>
      <c r="V1934" s="151" t="e">
        <f>IF(C1934="",NA(),IF(OR(C1934="Smelter not listed",C1934="Smelter not yet identified"),MATCH($B1934&amp;$D1934,'Smelter Look-up'!$J:$J,0),MATCH($B1934&amp;$C1934,'Smelter Look-up'!$J:$J,0)))</f>
        <v>#N/A</v>
      </c>
      <c r="W1934" s="134"/>
      <c r="X1934" s="134">
        <f t="shared" ca="1" si="20"/>
        <v>0</v>
      </c>
      <c r="Y1934" s="134"/>
      <c r="Z1934" s="134"/>
      <c r="AA1934" s="134"/>
      <c r="AB1934" s="162" t="str">
        <f t="shared" si="21"/>
        <v/>
      </c>
      <c r="AC1934" s="134"/>
      <c r="AD1934" s="134"/>
      <c r="AE1934" s="134"/>
      <c r="AF1934" s="134"/>
      <c r="AG1934" s="134"/>
      <c r="AH1934" s="134"/>
    </row>
    <row r="1935" spans="1:34" ht="12" customHeight="1">
      <c r="A1935" s="160"/>
      <c r="B1935" s="155" t="str">
        <f t="array" ref="B1935">IF(LEN(A1935)=0,"",INDEX('Smelter Look-up'!$A:$A,MATCH($A1935,'Smelter Look-up'!$E:$E,0)))</f>
        <v/>
      </c>
      <c r="C1935" s="158" t="str">
        <f t="array" ref="C1935">IF(LEN(A1935)=0,"",INDEX('Smelter Look-up'!$C:$C,MATCH($A1935,'Smelter Look-up'!$E:$E,0)))</f>
        <v/>
      </c>
      <c r="D1935" s="155"/>
      <c r="E1935" s="155" t="str">
        <f ca="1">IF(ISERROR($V1935),"",OFFSET('Smelter Look-up'!$D$4,$V1935-4,0)&amp;"")</f>
        <v/>
      </c>
      <c r="F1935" s="155" t="str">
        <f ca="1">IF(ISERROR($V1935),"",OFFSET('Smelter Look-up'!$E$4,$V1935-4,0))</f>
        <v/>
      </c>
      <c r="G1935" s="155" t="str">
        <f ca="1">IF(C1935=$X$4,IF(ISERROR($V1935),"Enter smelter details","RMI"),IF(ISERROR($V1935),"",OFFSET('Smelter Look-up'!$F$4,$V1935-4,0)))</f>
        <v/>
      </c>
      <c r="H1935" s="156" t="str">
        <f ca="1">IF(ISERROR($V1935),"",OFFSET('Smelter Look-up'!$G$4,$V1935-4,0))</f>
        <v/>
      </c>
      <c r="I1935" s="157" t="str">
        <f ca="1">IF(ISERROR($V1935),"",OFFSET('Smelter Look-up'!$H$4,$V1935-4,0))</f>
        <v/>
      </c>
      <c r="J1935" s="157" t="str">
        <f ca="1">IF(ISERROR($V1935),"",OFFSET('Smelter Look-up'!$I$4,$V1935-4,0))</f>
        <v/>
      </c>
      <c r="K1935" s="158"/>
      <c r="L1935" s="158"/>
      <c r="M1935" s="158"/>
      <c r="N1935" s="158"/>
      <c r="O1935" s="158"/>
      <c r="P1935" s="157"/>
      <c r="Q1935" s="159"/>
      <c r="R1935" s="155" t="str">
        <f ca="1">IF(ISERROR($V1935),"",OFFSET('Smelter Look-up'!$C$4,$V1935-4,0)&amp;"")</f>
        <v/>
      </c>
      <c r="S1935" s="160" t="str">
        <f t="array" aca="1" ref="S1935" ca="1">IF(B1935="","",IF(ISERROR(MATCH($E1935,CL,0)),"Unknown",INDIRECT("'C'!$A$"&amp;MATCH($E1935,CL,0)+1)))</f>
        <v/>
      </c>
      <c r="T1935" s="160" t="str">
        <f t="array" aca="1" ref="T1935" ca="1">IF(B1935="","",IF(ISERROR(MATCH($J1935,SorP!$B$1:$B$6226,0)),"",INDIRECT("'SorP'!$A$"&amp;MATCH($S1935&amp;$J1935,SorP!C:C,0))))</f>
        <v/>
      </c>
      <c r="U1935" s="161"/>
      <c r="V1935" s="151" t="e">
        <f>IF(C1935="",NA(),IF(OR(C1935="Smelter not listed",C1935="Smelter not yet identified"),MATCH($B1935&amp;$D1935,'Smelter Look-up'!$J:$J,0),MATCH($B1935&amp;$C1935,'Smelter Look-up'!$J:$J,0)))</f>
        <v>#N/A</v>
      </c>
      <c r="W1935" s="134"/>
      <c r="X1935" s="134">
        <f t="shared" ca="1" si="20"/>
        <v>0</v>
      </c>
      <c r="Y1935" s="134"/>
      <c r="Z1935" s="134"/>
      <c r="AA1935" s="134"/>
      <c r="AB1935" s="162" t="str">
        <f t="shared" si="21"/>
        <v/>
      </c>
      <c r="AC1935" s="134"/>
      <c r="AD1935" s="134"/>
      <c r="AE1935" s="134"/>
      <c r="AF1935" s="134"/>
      <c r="AG1935" s="134"/>
      <c r="AH1935" s="134"/>
    </row>
    <row r="1936" spans="1:34" ht="12" customHeight="1">
      <c r="A1936" s="160"/>
      <c r="B1936" s="155" t="str">
        <f t="array" ref="B1936">IF(LEN(A1936)=0,"",INDEX('Smelter Look-up'!$A:$A,MATCH($A1936,'Smelter Look-up'!$E:$E,0)))</f>
        <v/>
      </c>
      <c r="C1936" s="158" t="str">
        <f t="array" ref="C1936">IF(LEN(A1936)=0,"",INDEX('Smelter Look-up'!$C:$C,MATCH($A1936,'Smelter Look-up'!$E:$E,0)))</f>
        <v/>
      </c>
      <c r="D1936" s="155"/>
      <c r="E1936" s="155" t="str">
        <f ca="1">IF(ISERROR($V1936),"",OFFSET('Smelter Look-up'!$D$4,$V1936-4,0)&amp;"")</f>
        <v/>
      </c>
      <c r="F1936" s="155" t="str">
        <f ca="1">IF(ISERROR($V1936),"",OFFSET('Smelter Look-up'!$E$4,$V1936-4,0))</f>
        <v/>
      </c>
      <c r="G1936" s="155" t="str">
        <f ca="1">IF(C1936=$X$4,IF(ISERROR($V1936),"Enter smelter details","RMI"),IF(ISERROR($V1936),"",OFFSET('Smelter Look-up'!$F$4,$V1936-4,0)))</f>
        <v/>
      </c>
      <c r="H1936" s="156" t="str">
        <f ca="1">IF(ISERROR($V1936),"",OFFSET('Smelter Look-up'!$G$4,$V1936-4,0))</f>
        <v/>
      </c>
      <c r="I1936" s="157" t="str">
        <f ca="1">IF(ISERROR($V1936),"",OFFSET('Smelter Look-up'!$H$4,$V1936-4,0))</f>
        <v/>
      </c>
      <c r="J1936" s="157" t="str">
        <f ca="1">IF(ISERROR($V1936),"",OFFSET('Smelter Look-up'!$I$4,$V1936-4,0))</f>
        <v/>
      </c>
      <c r="K1936" s="158"/>
      <c r="L1936" s="158"/>
      <c r="M1936" s="158"/>
      <c r="N1936" s="158"/>
      <c r="O1936" s="158"/>
      <c r="P1936" s="157"/>
      <c r="Q1936" s="159"/>
      <c r="R1936" s="155" t="str">
        <f ca="1">IF(ISERROR($V1936),"",OFFSET('Smelter Look-up'!$C$4,$V1936-4,0)&amp;"")</f>
        <v/>
      </c>
      <c r="S1936" s="160" t="str">
        <f t="array" aca="1" ref="S1936" ca="1">IF(B1936="","",IF(ISERROR(MATCH($E1936,CL,0)),"Unknown",INDIRECT("'C'!$A$"&amp;MATCH($E1936,CL,0)+1)))</f>
        <v/>
      </c>
      <c r="T1936" s="160" t="str">
        <f t="array" aca="1" ref="T1936" ca="1">IF(B1936="","",IF(ISERROR(MATCH($J1936,SorP!$B$1:$B$6226,0)),"",INDIRECT("'SorP'!$A$"&amp;MATCH($S1936&amp;$J1936,SorP!C:C,0))))</f>
        <v/>
      </c>
      <c r="U1936" s="161"/>
      <c r="V1936" s="151" t="e">
        <f>IF(C1936="",NA(),IF(OR(C1936="Smelter not listed",C1936="Smelter not yet identified"),MATCH($B1936&amp;$D1936,'Smelter Look-up'!$J:$J,0),MATCH($B1936&amp;$C1936,'Smelter Look-up'!$J:$J,0)))</f>
        <v>#N/A</v>
      </c>
      <c r="W1936" s="134"/>
      <c r="X1936" s="134">
        <f t="shared" ca="1" si="20"/>
        <v>0</v>
      </c>
      <c r="Y1936" s="134"/>
      <c r="Z1936" s="134"/>
      <c r="AA1936" s="134"/>
      <c r="AB1936" s="162" t="str">
        <f t="shared" si="21"/>
        <v/>
      </c>
      <c r="AC1936" s="134"/>
      <c r="AD1936" s="134"/>
      <c r="AE1936" s="134"/>
      <c r="AF1936" s="134"/>
      <c r="AG1936" s="134"/>
      <c r="AH1936" s="134"/>
    </row>
    <row r="1937" spans="1:34" ht="12" customHeight="1">
      <c r="A1937" s="160"/>
      <c r="B1937" s="155" t="str">
        <f t="array" ref="B1937">IF(LEN(A1937)=0,"",INDEX('Smelter Look-up'!$A:$A,MATCH($A1937,'Smelter Look-up'!$E:$E,0)))</f>
        <v/>
      </c>
      <c r="C1937" s="158" t="str">
        <f t="array" ref="C1937">IF(LEN(A1937)=0,"",INDEX('Smelter Look-up'!$C:$C,MATCH($A1937,'Smelter Look-up'!$E:$E,0)))</f>
        <v/>
      </c>
      <c r="D1937" s="155"/>
      <c r="E1937" s="155" t="str">
        <f ca="1">IF(ISERROR($V1937),"",OFFSET('Smelter Look-up'!$D$4,$V1937-4,0)&amp;"")</f>
        <v/>
      </c>
      <c r="F1937" s="155" t="str">
        <f ca="1">IF(ISERROR($V1937),"",OFFSET('Smelter Look-up'!$E$4,$V1937-4,0))</f>
        <v/>
      </c>
      <c r="G1937" s="155" t="str">
        <f ca="1">IF(C1937=$X$4,IF(ISERROR($V1937),"Enter smelter details","RMI"),IF(ISERROR($V1937),"",OFFSET('Smelter Look-up'!$F$4,$V1937-4,0)))</f>
        <v/>
      </c>
      <c r="H1937" s="156" t="str">
        <f ca="1">IF(ISERROR($V1937),"",OFFSET('Smelter Look-up'!$G$4,$V1937-4,0))</f>
        <v/>
      </c>
      <c r="I1937" s="157" t="str">
        <f ca="1">IF(ISERROR($V1937),"",OFFSET('Smelter Look-up'!$H$4,$V1937-4,0))</f>
        <v/>
      </c>
      <c r="J1937" s="157" t="str">
        <f ca="1">IF(ISERROR($V1937),"",OFFSET('Smelter Look-up'!$I$4,$V1937-4,0))</f>
        <v/>
      </c>
      <c r="K1937" s="158"/>
      <c r="L1937" s="158"/>
      <c r="M1937" s="158"/>
      <c r="N1937" s="158"/>
      <c r="O1937" s="158"/>
      <c r="P1937" s="157"/>
      <c r="Q1937" s="159"/>
      <c r="R1937" s="155" t="str">
        <f ca="1">IF(ISERROR($V1937),"",OFFSET('Smelter Look-up'!$C$4,$V1937-4,0)&amp;"")</f>
        <v/>
      </c>
      <c r="S1937" s="160" t="str">
        <f t="array" aca="1" ref="S1937" ca="1">IF(B1937="","",IF(ISERROR(MATCH($E1937,CL,0)),"Unknown",INDIRECT("'C'!$A$"&amp;MATCH($E1937,CL,0)+1)))</f>
        <v/>
      </c>
      <c r="T1937" s="160" t="str">
        <f t="array" aca="1" ref="T1937" ca="1">IF(B1937="","",IF(ISERROR(MATCH($J1937,SorP!$B$1:$B$6226,0)),"",INDIRECT("'SorP'!$A$"&amp;MATCH($S1937&amp;$J1937,SorP!C:C,0))))</f>
        <v/>
      </c>
      <c r="U1937" s="161"/>
      <c r="V1937" s="151" t="e">
        <f>IF(C1937="",NA(),IF(OR(C1937="Smelter not listed",C1937="Smelter not yet identified"),MATCH($B1937&amp;$D1937,'Smelter Look-up'!$J:$J,0),MATCH($B1937&amp;$C1937,'Smelter Look-up'!$J:$J,0)))</f>
        <v>#N/A</v>
      </c>
      <c r="W1937" s="134"/>
      <c r="X1937" s="134">
        <f t="shared" ca="1" si="20"/>
        <v>0</v>
      </c>
      <c r="Y1937" s="134"/>
      <c r="Z1937" s="134"/>
      <c r="AA1937" s="134"/>
      <c r="AB1937" s="162" t="str">
        <f t="shared" si="21"/>
        <v/>
      </c>
      <c r="AC1937" s="134"/>
      <c r="AD1937" s="134"/>
      <c r="AE1937" s="134"/>
      <c r="AF1937" s="134"/>
      <c r="AG1937" s="134"/>
      <c r="AH1937" s="134"/>
    </row>
    <row r="1938" spans="1:34" ht="12" customHeight="1">
      <c r="A1938" s="160"/>
      <c r="B1938" s="155" t="str">
        <f t="array" ref="B1938">IF(LEN(A1938)=0,"",INDEX('Smelter Look-up'!$A:$A,MATCH($A1938,'Smelter Look-up'!$E:$E,0)))</f>
        <v/>
      </c>
      <c r="C1938" s="158" t="str">
        <f t="array" ref="C1938">IF(LEN(A1938)=0,"",INDEX('Smelter Look-up'!$C:$C,MATCH($A1938,'Smelter Look-up'!$E:$E,0)))</f>
        <v/>
      </c>
      <c r="D1938" s="155"/>
      <c r="E1938" s="155" t="str">
        <f ca="1">IF(ISERROR($V1938),"",OFFSET('Smelter Look-up'!$D$4,$V1938-4,0)&amp;"")</f>
        <v/>
      </c>
      <c r="F1938" s="155" t="str">
        <f ca="1">IF(ISERROR($V1938),"",OFFSET('Smelter Look-up'!$E$4,$V1938-4,0))</f>
        <v/>
      </c>
      <c r="G1938" s="155" t="str">
        <f ca="1">IF(C1938=$X$4,IF(ISERROR($V1938),"Enter smelter details","RMI"),IF(ISERROR($V1938),"",OFFSET('Smelter Look-up'!$F$4,$V1938-4,0)))</f>
        <v/>
      </c>
      <c r="H1938" s="156" t="str">
        <f ca="1">IF(ISERROR($V1938),"",OFFSET('Smelter Look-up'!$G$4,$V1938-4,0))</f>
        <v/>
      </c>
      <c r="I1938" s="157" t="str">
        <f ca="1">IF(ISERROR($V1938),"",OFFSET('Smelter Look-up'!$H$4,$V1938-4,0))</f>
        <v/>
      </c>
      <c r="J1938" s="157" t="str">
        <f ca="1">IF(ISERROR($V1938),"",OFFSET('Smelter Look-up'!$I$4,$V1938-4,0))</f>
        <v/>
      </c>
      <c r="K1938" s="158"/>
      <c r="L1938" s="158"/>
      <c r="M1938" s="158"/>
      <c r="N1938" s="158"/>
      <c r="O1938" s="158"/>
      <c r="P1938" s="157"/>
      <c r="Q1938" s="159"/>
      <c r="R1938" s="155" t="str">
        <f ca="1">IF(ISERROR($V1938),"",OFFSET('Smelter Look-up'!$C$4,$V1938-4,0)&amp;"")</f>
        <v/>
      </c>
      <c r="S1938" s="160" t="str">
        <f t="array" aca="1" ref="S1938" ca="1">IF(B1938="","",IF(ISERROR(MATCH($E1938,CL,0)),"Unknown",INDIRECT("'C'!$A$"&amp;MATCH($E1938,CL,0)+1)))</f>
        <v/>
      </c>
      <c r="T1938" s="160" t="str">
        <f t="array" aca="1" ref="T1938" ca="1">IF(B1938="","",IF(ISERROR(MATCH($J1938,SorP!$B$1:$B$6226,0)),"",INDIRECT("'SorP'!$A$"&amp;MATCH($S1938&amp;$J1938,SorP!C:C,0))))</f>
        <v/>
      </c>
      <c r="U1938" s="161"/>
      <c r="V1938" s="151" t="e">
        <f>IF(C1938="",NA(),IF(OR(C1938="Smelter not listed",C1938="Smelter not yet identified"),MATCH($B1938&amp;$D1938,'Smelter Look-up'!$J:$J,0),MATCH($B1938&amp;$C1938,'Smelter Look-up'!$J:$J,0)))</f>
        <v>#N/A</v>
      </c>
      <c r="W1938" s="134"/>
      <c r="X1938" s="134">
        <f t="shared" ca="1" si="20"/>
        <v>0</v>
      </c>
      <c r="Y1938" s="134"/>
      <c r="Z1938" s="134"/>
      <c r="AA1938" s="134"/>
      <c r="AB1938" s="162" t="str">
        <f t="shared" si="21"/>
        <v/>
      </c>
      <c r="AC1938" s="134"/>
      <c r="AD1938" s="134"/>
      <c r="AE1938" s="134"/>
      <c r="AF1938" s="134"/>
      <c r="AG1938" s="134"/>
      <c r="AH1938" s="134"/>
    </row>
    <row r="1939" spans="1:34" ht="12" customHeight="1">
      <c r="A1939" s="160"/>
      <c r="B1939" s="155" t="str">
        <f t="array" ref="B1939">IF(LEN(A1939)=0,"",INDEX('Smelter Look-up'!$A:$A,MATCH($A1939,'Smelter Look-up'!$E:$E,0)))</f>
        <v/>
      </c>
      <c r="C1939" s="158" t="str">
        <f t="array" ref="C1939">IF(LEN(A1939)=0,"",INDEX('Smelter Look-up'!$C:$C,MATCH($A1939,'Smelter Look-up'!$E:$E,0)))</f>
        <v/>
      </c>
      <c r="D1939" s="155"/>
      <c r="E1939" s="155" t="str">
        <f ca="1">IF(ISERROR($V1939),"",OFFSET('Smelter Look-up'!$D$4,$V1939-4,0)&amp;"")</f>
        <v/>
      </c>
      <c r="F1939" s="155" t="str">
        <f ca="1">IF(ISERROR($V1939),"",OFFSET('Smelter Look-up'!$E$4,$V1939-4,0))</f>
        <v/>
      </c>
      <c r="G1939" s="155" t="str">
        <f ca="1">IF(C1939=$X$4,IF(ISERROR($V1939),"Enter smelter details","RMI"),IF(ISERROR($V1939),"",OFFSET('Smelter Look-up'!$F$4,$V1939-4,0)))</f>
        <v/>
      </c>
      <c r="H1939" s="156" t="str">
        <f ca="1">IF(ISERROR($V1939),"",OFFSET('Smelter Look-up'!$G$4,$V1939-4,0))</f>
        <v/>
      </c>
      <c r="I1939" s="157" t="str">
        <f ca="1">IF(ISERROR($V1939),"",OFFSET('Smelter Look-up'!$H$4,$V1939-4,0))</f>
        <v/>
      </c>
      <c r="J1939" s="157" t="str">
        <f ca="1">IF(ISERROR($V1939),"",OFFSET('Smelter Look-up'!$I$4,$V1939-4,0))</f>
        <v/>
      </c>
      <c r="K1939" s="158"/>
      <c r="L1939" s="158"/>
      <c r="M1939" s="158"/>
      <c r="N1939" s="158"/>
      <c r="O1939" s="158"/>
      <c r="P1939" s="157"/>
      <c r="Q1939" s="159"/>
      <c r="R1939" s="155" t="str">
        <f ca="1">IF(ISERROR($V1939),"",OFFSET('Smelter Look-up'!$C$4,$V1939-4,0)&amp;"")</f>
        <v/>
      </c>
      <c r="S1939" s="160" t="str">
        <f t="array" aca="1" ref="S1939" ca="1">IF(B1939="","",IF(ISERROR(MATCH($E1939,CL,0)),"Unknown",INDIRECT("'C'!$A$"&amp;MATCH($E1939,CL,0)+1)))</f>
        <v/>
      </c>
      <c r="T1939" s="160" t="str">
        <f t="array" aca="1" ref="T1939" ca="1">IF(B1939="","",IF(ISERROR(MATCH($J1939,SorP!$B$1:$B$6226,0)),"",INDIRECT("'SorP'!$A$"&amp;MATCH($S1939&amp;$J1939,SorP!C:C,0))))</f>
        <v/>
      </c>
      <c r="U1939" s="161"/>
      <c r="V1939" s="151" t="e">
        <f>IF(C1939="",NA(),IF(OR(C1939="Smelter not listed",C1939="Smelter not yet identified"),MATCH($B1939&amp;$D1939,'Smelter Look-up'!$J:$J,0),MATCH($B1939&amp;$C1939,'Smelter Look-up'!$J:$J,0)))</f>
        <v>#N/A</v>
      </c>
      <c r="W1939" s="134"/>
      <c r="X1939" s="134">
        <f t="shared" ca="1" si="20"/>
        <v>0</v>
      </c>
      <c r="Y1939" s="134"/>
      <c r="Z1939" s="134"/>
      <c r="AA1939" s="134"/>
      <c r="AB1939" s="162" t="str">
        <f t="shared" si="21"/>
        <v/>
      </c>
      <c r="AC1939" s="134"/>
      <c r="AD1939" s="134"/>
      <c r="AE1939" s="134"/>
      <c r="AF1939" s="134"/>
      <c r="AG1939" s="134"/>
      <c r="AH1939" s="134"/>
    </row>
    <row r="1940" spans="1:34" ht="12" customHeight="1">
      <c r="A1940" s="160"/>
      <c r="B1940" s="155" t="str">
        <f t="array" ref="B1940">IF(LEN(A1940)=0,"",INDEX('Smelter Look-up'!$A:$A,MATCH($A1940,'Smelter Look-up'!$E:$E,0)))</f>
        <v/>
      </c>
      <c r="C1940" s="158" t="str">
        <f t="array" ref="C1940">IF(LEN(A1940)=0,"",INDEX('Smelter Look-up'!$C:$C,MATCH($A1940,'Smelter Look-up'!$E:$E,0)))</f>
        <v/>
      </c>
      <c r="D1940" s="155"/>
      <c r="E1940" s="155" t="str">
        <f ca="1">IF(ISERROR($V1940),"",OFFSET('Smelter Look-up'!$D$4,$V1940-4,0)&amp;"")</f>
        <v/>
      </c>
      <c r="F1940" s="155" t="str">
        <f ca="1">IF(ISERROR($V1940),"",OFFSET('Smelter Look-up'!$E$4,$V1940-4,0))</f>
        <v/>
      </c>
      <c r="G1940" s="155" t="str">
        <f ca="1">IF(C1940=$X$4,IF(ISERROR($V1940),"Enter smelter details","RMI"),IF(ISERROR($V1940),"",OFFSET('Smelter Look-up'!$F$4,$V1940-4,0)))</f>
        <v/>
      </c>
      <c r="H1940" s="156" t="str">
        <f ca="1">IF(ISERROR($V1940),"",OFFSET('Smelter Look-up'!$G$4,$V1940-4,0))</f>
        <v/>
      </c>
      <c r="I1940" s="157" t="str">
        <f ca="1">IF(ISERROR($V1940),"",OFFSET('Smelter Look-up'!$H$4,$V1940-4,0))</f>
        <v/>
      </c>
      <c r="J1940" s="157" t="str">
        <f ca="1">IF(ISERROR($V1940),"",OFFSET('Smelter Look-up'!$I$4,$V1940-4,0))</f>
        <v/>
      </c>
      <c r="K1940" s="158"/>
      <c r="L1940" s="158"/>
      <c r="M1940" s="158"/>
      <c r="N1940" s="158"/>
      <c r="O1940" s="158"/>
      <c r="P1940" s="157"/>
      <c r="Q1940" s="159"/>
      <c r="R1940" s="155" t="str">
        <f ca="1">IF(ISERROR($V1940),"",OFFSET('Smelter Look-up'!$C$4,$V1940-4,0)&amp;"")</f>
        <v/>
      </c>
      <c r="S1940" s="160" t="str">
        <f t="array" aca="1" ref="S1940" ca="1">IF(B1940="","",IF(ISERROR(MATCH($E1940,CL,0)),"Unknown",INDIRECT("'C'!$A$"&amp;MATCH($E1940,CL,0)+1)))</f>
        <v/>
      </c>
      <c r="T1940" s="160" t="str">
        <f t="array" aca="1" ref="T1940" ca="1">IF(B1940="","",IF(ISERROR(MATCH($J1940,SorP!$B$1:$B$6226,0)),"",INDIRECT("'SorP'!$A$"&amp;MATCH($S1940&amp;$J1940,SorP!C:C,0))))</f>
        <v/>
      </c>
      <c r="U1940" s="161"/>
      <c r="V1940" s="151" t="e">
        <f>IF(C1940="",NA(),IF(OR(C1940="Smelter not listed",C1940="Smelter not yet identified"),MATCH($B1940&amp;$D1940,'Smelter Look-up'!$J:$J,0),MATCH($B1940&amp;$C1940,'Smelter Look-up'!$J:$J,0)))</f>
        <v>#N/A</v>
      </c>
      <c r="W1940" s="134"/>
      <c r="X1940" s="134">
        <f t="shared" ca="1" si="20"/>
        <v>0</v>
      </c>
      <c r="Y1940" s="134"/>
      <c r="Z1940" s="134"/>
      <c r="AA1940" s="134"/>
      <c r="AB1940" s="162" t="str">
        <f t="shared" si="21"/>
        <v/>
      </c>
      <c r="AC1940" s="134"/>
      <c r="AD1940" s="134"/>
      <c r="AE1940" s="134"/>
      <c r="AF1940" s="134"/>
      <c r="AG1940" s="134"/>
      <c r="AH1940" s="134"/>
    </row>
    <row r="1941" spans="1:34" ht="12" customHeight="1">
      <c r="A1941" s="160"/>
      <c r="B1941" s="155" t="str">
        <f t="array" ref="B1941">IF(LEN(A1941)=0,"",INDEX('Smelter Look-up'!$A:$A,MATCH($A1941,'Smelter Look-up'!$E:$E,0)))</f>
        <v/>
      </c>
      <c r="C1941" s="158" t="str">
        <f t="array" ref="C1941">IF(LEN(A1941)=0,"",INDEX('Smelter Look-up'!$C:$C,MATCH($A1941,'Smelter Look-up'!$E:$E,0)))</f>
        <v/>
      </c>
      <c r="D1941" s="155"/>
      <c r="E1941" s="155" t="str">
        <f ca="1">IF(ISERROR($V1941),"",OFFSET('Smelter Look-up'!$D$4,$V1941-4,0)&amp;"")</f>
        <v/>
      </c>
      <c r="F1941" s="155" t="str">
        <f ca="1">IF(ISERROR($V1941),"",OFFSET('Smelter Look-up'!$E$4,$V1941-4,0))</f>
        <v/>
      </c>
      <c r="G1941" s="155" t="str">
        <f ca="1">IF(C1941=$X$4,IF(ISERROR($V1941),"Enter smelter details","RMI"),IF(ISERROR($V1941),"",OFFSET('Smelter Look-up'!$F$4,$V1941-4,0)))</f>
        <v/>
      </c>
      <c r="H1941" s="156" t="str">
        <f ca="1">IF(ISERROR($V1941),"",OFFSET('Smelter Look-up'!$G$4,$V1941-4,0))</f>
        <v/>
      </c>
      <c r="I1941" s="157" t="str">
        <f ca="1">IF(ISERROR($V1941),"",OFFSET('Smelter Look-up'!$H$4,$V1941-4,0))</f>
        <v/>
      </c>
      <c r="J1941" s="157" t="str">
        <f ca="1">IF(ISERROR($V1941),"",OFFSET('Smelter Look-up'!$I$4,$V1941-4,0))</f>
        <v/>
      </c>
      <c r="K1941" s="158"/>
      <c r="L1941" s="158"/>
      <c r="M1941" s="158"/>
      <c r="N1941" s="158"/>
      <c r="O1941" s="158"/>
      <c r="P1941" s="157"/>
      <c r="Q1941" s="159"/>
      <c r="R1941" s="155" t="str">
        <f ca="1">IF(ISERROR($V1941),"",OFFSET('Smelter Look-up'!$C$4,$V1941-4,0)&amp;"")</f>
        <v/>
      </c>
      <c r="S1941" s="160" t="str">
        <f t="array" aca="1" ref="S1941" ca="1">IF(B1941="","",IF(ISERROR(MATCH($E1941,CL,0)),"Unknown",INDIRECT("'C'!$A$"&amp;MATCH($E1941,CL,0)+1)))</f>
        <v/>
      </c>
      <c r="T1941" s="160" t="str">
        <f t="array" aca="1" ref="T1941" ca="1">IF(B1941="","",IF(ISERROR(MATCH($J1941,SorP!$B$1:$B$6226,0)),"",INDIRECT("'SorP'!$A$"&amp;MATCH($S1941&amp;$J1941,SorP!C:C,0))))</f>
        <v/>
      </c>
      <c r="U1941" s="161"/>
      <c r="V1941" s="151" t="e">
        <f>IF(C1941="",NA(),IF(OR(C1941="Smelter not listed",C1941="Smelter not yet identified"),MATCH($B1941&amp;$D1941,'Smelter Look-up'!$J:$J,0),MATCH($B1941&amp;$C1941,'Smelter Look-up'!$J:$J,0)))</f>
        <v>#N/A</v>
      </c>
      <c r="W1941" s="134"/>
      <c r="X1941" s="134">
        <f t="shared" ca="1" si="20"/>
        <v>0</v>
      </c>
      <c r="Y1941" s="134"/>
      <c r="Z1941" s="134"/>
      <c r="AA1941" s="134"/>
      <c r="AB1941" s="162" t="str">
        <f t="shared" si="21"/>
        <v/>
      </c>
      <c r="AC1941" s="134"/>
      <c r="AD1941" s="134"/>
      <c r="AE1941" s="134"/>
      <c r="AF1941" s="134"/>
      <c r="AG1941" s="134"/>
      <c r="AH1941" s="134"/>
    </row>
    <row r="1942" spans="1:34" ht="12" customHeight="1">
      <c r="A1942" s="160"/>
      <c r="B1942" s="155" t="str">
        <f t="array" ref="B1942">IF(LEN(A1942)=0,"",INDEX('Smelter Look-up'!$A:$A,MATCH($A1942,'Smelter Look-up'!$E:$E,0)))</f>
        <v/>
      </c>
      <c r="C1942" s="158" t="str">
        <f t="array" ref="C1942">IF(LEN(A1942)=0,"",INDEX('Smelter Look-up'!$C:$C,MATCH($A1942,'Smelter Look-up'!$E:$E,0)))</f>
        <v/>
      </c>
      <c r="D1942" s="155"/>
      <c r="E1942" s="155" t="str">
        <f ca="1">IF(ISERROR($V1942),"",OFFSET('Smelter Look-up'!$D$4,$V1942-4,0)&amp;"")</f>
        <v/>
      </c>
      <c r="F1942" s="155" t="str">
        <f ca="1">IF(ISERROR($V1942),"",OFFSET('Smelter Look-up'!$E$4,$V1942-4,0))</f>
        <v/>
      </c>
      <c r="G1942" s="155" t="str">
        <f ca="1">IF(C1942=$X$4,IF(ISERROR($V1942),"Enter smelter details","RMI"),IF(ISERROR($V1942),"",OFFSET('Smelter Look-up'!$F$4,$V1942-4,0)))</f>
        <v/>
      </c>
      <c r="H1942" s="156" t="str">
        <f ca="1">IF(ISERROR($V1942),"",OFFSET('Smelter Look-up'!$G$4,$V1942-4,0))</f>
        <v/>
      </c>
      <c r="I1942" s="157" t="str">
        <f ca="1">IF(ISERROR($V1942),"",OFFSET('Smelter Look-up'!$H$4,$V1942-4,0))</f>
        <v/>
      </c>
      <c r="J1942" s="157" t="str">
        <f ca="1">IF(ISERROR($V1942),"",OFFSET('Smelter Look-up'!$I$4,$V1942-4,0))</f>
        <v/>
      </c>
      <c r="K1942" s="158"/>
      <c r="L1942" s="158"/>
      <c r="M1942" s="158"/>
      <c r="N1942" s="158"/>
      <c r="O1942" s="158"/>
      <c r="P1942" s="157"/>
      <c r="Q1942" s="159"/>
      <c r="R1942" s="155" t="str">
        <f ca="1">IF(ISERROR($V1942),"",OFFSET('Smelter Look-up'!$C$4,$V1942-4,0)&amp;"")</f>
        <v/>
      </c>
      <c r="S1942" s="160" t="str">
        <f t="array" aca="1" ref="S1942" ca="1">IF(B1942="","",IF(ISERROR(MATCH($E1942,CL,0)),"Unknown",INDIRECT("'C'!$A$"&amp;MATCH($E1942,CL,0)+1)))</f>
        <v/>
      </c>
      <c r="T1942" s="160" t="str">
        <f t="array" aca="1" ref="T1942" ca="1">IF(B1942="","",IF(ISERROR(MATCH($J1942,SorP!$B$1:$B$6226,0)),"",INDIRECT("'SorP'!$A$"&amp;MATCH($S1942&amp;$J1942,SorP!C:C,0))))</f>
        <v/>
      </c>
      <c r="U1942" s="161"/>
      <c r="V1942" s="151" t="e">
        <f>IF(C1942="",NA(),IF(OR(C1942="Smelter not listed",C1942="Smelter not yet identified"),MATCH($B1942&amp;$D1942,'Smelter Look-up'!$J:$J,0),MATCH($B1942&amp;$C1942,'Smelter Look-up'!$J:$J,0)))</f>
        <v>#N/A</v>
      </c>
      <c r="W1942" s="134"/>
      <c r="X1942" s="134">
        <f t="shared" ca="1" si="20"/>
        <v>0</v>
      </c>
      <c r="Y1942" s="134"/>
      <c r="Z1942" s="134"/>
      <c r="AA1942" s="134"/>
      <c r="AB1942" s="162" t="str">
        <f t="shared" si="21"/>
        <v/>
      </c>
      <c r="AC1942" s="134"/>
      <c r="AD1942" s="134"/>
      <c r="AE1942" s="134"/>
      <c r="AF1942" s="134"/>
      <c r="AG1942" s="134"/>
      <c r="AH1942" s="134"/>
    </row>
    <row r="1943" spans="1:34" ht="12" customHeight="1">
      <c r="A1943" s="160"/>
      <c r="B1943" s="155" t="str">
        <f t="array" ref="B1943">IF(LEN(A1943)=0,"",INDEX('Smelter Look-up'!$A:$A,MATCH($A1943,'Smelter Look-up'!$E:$E,0)))</f>
        <v/>
      </c>
      <c r="C1943" s="158" t="str">
        <f t="array" ref="C1943">IF(LEN(A1943)=0,"",INDEX('Smelter Look-up'!$C:$C,MATCH($A1943,'Smelter Look-up'!$E:$E,0)))</f>
        <v/>
      </c>
      <c r="D1943" s="155"/>
      <c r="E1943" s="155" t="str">
        <f ca="1">IF(ISERROR($V1943),"",OFFSET('Smelter Look-up'!$D$4,$V1943-4,0)&amp;"")</f>
        <v/>
      </c>
      <c r="F1943" s="155" t="str">
        <f ca="1">IF(ISERROR($V1943),"",OFFSET('Smelter Look-up'!$E$4,$V1943-4,0))</f>
        <v/>
      </c>
      <c r="G1943" s="155" t="str">
        <f ca="1">IF(C1943=$X$4,IF(ISERROR($V1943),"Enter smelter details","RMI"),IF(ISERROR($V1943),"",OFFSET('Smelter Look-up'!$F$4,$V1943-4,0)))</f>
        <v/>
      </c>
      <c r="H1943" s="156" t="str">
        <f ca="1">IF(ISERROR($V1943),"",OFFSET('Smelter Look-up'!$G$4,$V1943-4,0))</f>
        <v/>
      </c>
      <c r="I1943" s="157" t="str">
        <f ca="1">IF(ISERROR($V1943),"",OFFSET('Smelter Look-up'!$H$4,$V1943-4,0))</f>
        <v/>
      </c>
      <c r="J1943" s="157" t="str">
        <f ca="1">IF(ISERROR($V1943),"",OFFSET('Smelter Look-up'!$I$4,$V1943-4,0))</f>
        <v/>
      </c>
      <c r="K1943" s="158"/>
      <c r="L1943" s="158"/>
      <c r="M1943" s="158"/>
      <c r="N1943" s="158"/>
      <c r="O1943" s="158"/>
      <c r="P1943" s="157"/>
      <c r="Q1943" s="159"/>
      <c r="R1943" s="155" t="str">
        <f ca="1">IF(ISERROR($V1943),"",OFFSET('Smelter Look-up'!$C$4,$V1943-4,0)&amp;"")</f>
        <v/>
      </c>
      <c r="S1943" s="160" t="str">
        <f t="array" aca="1" ref="S1943" ca="1">IF(B1943="","",IF(ISERROR(MATCH($E1943,CL,0)),"Unknown",INDIRECT("'C'!$A$"&amp;MATCH($E1943,CL,0)+1)))</f>
        <v/>
      </c>
      <c r="T1943" s="160" t="str">
        <f t="array" aca="1" ref="T1943" ca="1">IF(B1943="","",IF(ISERROR(MATCH($J1943,SorP!$B$1:$B$6226,0)),"",INDIRECT("'SorP'!$A$"&amp;MATCH($S1943&amp;$J1943,SorP!C:C,0))))</f>
        <v/>
      </c>
      <c r="U1943" s="161"/>
      <c r="V1943" s="151" t="e">
        <f>IF(C1943="",NA(),IF(OR(C1943="Smelter not listed",C1943="Smelter not yet identified"),MATCH($B1943&amp;$D1943,'Smelter Look-up'!$J:$J,0),MATCH($B1943&amp;$C1943,'Smelter Look-up'!$J:$J,0)))</f>
        <v>#N/A</v>
      </c>
      <c r="W1943" s="134"/>
      <c r="X1943" s="134">
        <f t="shared" ca="1" si="20"/>
        <v>0</v>
      </c>
      <c r="Y1943" s="134"/>
      <c r="Z1943" s="134"/>
      <c r="AA1943" s="134"/>
      <c r="AB1943" s="162" t="str">
        <f t="shared" si="21"/>
        <v/>
      </c>
      <c r="AC1943" s="134"/>
      <c r="AD1943" s="134"/>
      <c r="AE1943" s="134"/>
      <c r="AF1943" s="134"/>
      <c r="AG1943" s="134"/>
      <c r="AH1943" s="134"/>
    </row>
    <row r="1944" spans="1:34" ht="12" customHeight="1">
      <c r="A1944" s="160"/>
      <c r="B1944" s="155" t="str">
        <f t="array" ref="B1944">IF(LEN(A1944)=0,"",INDEX('Smelter Look-up'!$A:$A,MATCH($A1944,'Smelter Look-up'!$E:$E,0)))</f>
        <v/>
      </c>
      <c r="C1944" s="158" t="str">
        <f t="array" ref="C1944">IF(LEN(A1944)=0,"",INDEX('Smelter Look-up'!$C:$C,MATCH($A1944,'Smelter Look-up'!$E:$E,0)))</f>
        <v/>
      </c>
      <c r="D1944" s="155"/>
      <c r="E1944" s="155" t="str">
        <f ca="1">IF(ISERROR($V1944),"",OFFSET('Smelter Look-up'!$D$4,$V1944-4,0)&amp;"")</f>
        <v/>
      </c>
      <c r="F1944" s="155" t="str">
        <f ca="1">IF(ISERROR($V1944),"",OFFSET('Smelter Look-up'!$E$4,$V1944-4,0))</f>
        <v/>
      </c>
      <c r="G1944" s="155" t="str">
        <f ca="1">IF(C1944=$X$4,IF(ISERROR($V1944),"Enter smelter details","RMI"),IF(ISERROR($V1944),"",OFFSET('Smelter Look-up'!$F$4,$V1944-4,0)))</f>
        <v/>
      </c>
      <c r="H1944" s="156" t="str">
        <f ca="1">IF(ISERROR($V1944),"",OFFSET('Smelter Look-up'!$G$4,$V1944-4,0))</f>
        <v/>
      </c>
      <c r="I1944" s="157" t="str">
        <f ca="1">IF(ISERROR($V1944),"",OFFSET('Smelter Look-up'!$H$4,$V1944-4,0))</f>
        <v/>
      </c>
      <c r="J1944" s="157" t="str">
        <f ca="1">IF(ISERROR($V1944),"",OFFSET('Smelter Look-up'!$I$4,$V1944-4,0))</f>
        <v/>
      </c>
      <c r="K1944" s="158"/>
      <c r="L1944" s="158"/>
      <c r="M1944" s="158"/>
      <c r="N1944" s="158"/>
      <c r="O1944" s="158"/>
      <c r="P1944" s="157"/>
      <c r="Q1944" s="159"/>
      <c r="R1944" s="155" t="str">
        <f ca="1">IF(ISERROR($V1944),"",OFFSET('Smelter Look-up'!$C$4,$V1944-4,0)&amp;"")</f>
        <v/>
      </c>
      <c r="S1944" s="160" t="str">
        <f t="array" aca="1" ref="S1944" ca="1">IF(B1944="","",IF(ISERROR(MATCH($E1944,CL,0)),"Unknown",INDIRECT("'C'!$A$"&amp;MATCH($E1944,CL,0)+1)))</f>
        <v/>
      </c>
      <c r="T1944" s="160" t="str">
        <f t="array" aca="1" ref="T1944" ca="1">IF(B1944="","",IF(ISERROR(MATCH($J1944,SorP!$B$1:$B$6226,0)),"",INDIRECT("'SorP'!$A$"&amp;MATCH($S1944&amp;$J1944,SorP!C:C,0))))</f>
        <v/>
      </c>
      <c r="U1944" s="161"/>
      <c r="V1944" s="151" t="e">
        <f>IF(C1944="",NA(),IF(OR(C1944="Smelter not listed",C1944="Smelter not yet identified"),MATCH($B1944&amp;$D1944,'Smelter Look-up'!$J:$J,0),MATCH($B1944&amp;$C1944,'Smelter Look-up'!$J:$J,0)))</f>
        <v>#N/A</v>
      </c>
      <c r="W1944" s="134"/>
      <c r="X1944" s="134">
        <f t="shared" ca="1" si="20"/>
        <v>0</v>
      </c>
      <c r="Y1944" s="134"/>
      <c r="Z1944" s="134"/>
      <c r="AA1944" s="134"/>
      <c r="AB1944" s="162" t="str">
        <f t="shared" si="21"/>
        <v/>
      </c>
      <c r="AC1944" s="134"/>
      <c r="AD1944" s="134"/>
      <c r="AE1944" s="134"/>
      <c r="AF1944" s="134"/>
      <c r="AG1944" s="134"/>
      <c r="AH1944" s="134"/>
    </row>
    <row r="1945" spans="1:34" ht="12" customHeight="1">
      <c r="A1945" s="160"/>
      <c r="B1945" s="155" t="str">
        <f t="array" ref="B1945">IF(LEN(A1945)=0,"",INDEX('Smelter Look-up'!$A:$A,MATCH($A1945,'Smelter Look-up'!$E:$E,0)))</f>
        <v/>
      </c>
      <c r="C1945" s="158" t="str">
        <f t="array" ref="C1945">IF(LEN(A1945)=0,"",INDEX('Smelter Look-up'!$C:$C,MATCH($A1945,'Smelter Look-up'!$E:$E,0)))</f>
        <v/>
      </c>
      <c r="D1945" s="155"/>
      <c r="E1945" s="155" t="str">
        <f ca="1">IF(ISERROR($V1945),"",OFFSET('Smelter Look-up'!$D$4,$V1945-4,0)&amp;"")</f>
        <v/>
      </c>
      <c r="F1945" s="155" t="str">
        <f ca="1">IF(ISERROR($V1945),"",OFFSET('Smelter Look-up'!$E$4,$V1945-4,0))</f>
        <v/>
      </c>
      <c r="G1945" s="155" t="str">
        <f ca="1">IF(C1945=$X$4,IF(ISERROR($V1945),"Enter smelter details","RMI"),IF(ISERROR($V1945),"",OFFSET('Smelter Look-up'!$F$4,$V1945-4,0)))</f>
        <v/>
      </c>
      <c r="H1945" s="156" t="str">
        <f ca="1">IF(ISERROR($V1945),"",OFFSET('Smelter Look-up'!$G$4,$V1945-4,0))</f>
        <v/>
      </c>
      <c r="I1945" s="157" t="str">
        <f ca="1">IF(ISERROR($V1945),"",OFFSET('Smelter Look-up'!$H$4,$V1945-4,0))</f>
        <v/>
      </c>
      <c r="J1945" s="157" t="str">
        <f ca="1">IF(ISERROR($V1945),"",OFFSET('Smelter Look-up'!$I$4,$V1945-4,0))</f>
        <v/>
      </c>
      <c r="K1945" s="158"/>
      <c r="L1945" s="158"/>
      <c r="M1945" s="158"/>
      <c r="N1945" s="158"/>
      <c r="O1945" s="158"/>
      <c r="P1945" s="157"/>
      <c r="Q1945" s="159"/>
      <c r="R1945" s="155" t="str">
        <f ca="1">IF(ISERROR($V1945),"",OFFSET('Smelter Look-up'!$C$4,$V1945-4,0)&amp;"")</f>
        <v/>
      </c>
      <c r="S1945" s="160" t="str">
        <f t="array" aca="1" ref="S1945" ca="1">IF(B1945="","",IF(ISERROR(MATCH($E1945,CL,0)),"Unknown",INDIRECT("'C'!$A$"&amp;MATCH($E1945,CL,0)+1)))</f>
        <v/>
      </c>
      <c r="T1945" s="160" t="str">
        <f t="array" aca="1" ref="T1945" ca="1">IF(B1945="","",IF(ISERROR(MATCH($J1945,SorP!$B$1:$B$6226,0)),"",INDIRECT("'SorP'!$A$"&amp;MATCH($S1945&amp;$J1945,SorP!C:C,0))))</f>
        <v/>
      </c>
      <c r="U1945" s="161"/>
      <c r="V1945" s="151" t="e">
        <f>IF(C1945="",NA(),IF(OR(C1945="Smelter not listed",C1945="Smelter not yet identified"),MATCH($B1945&amp;$D1945,'Smelter Look-up'!$J:$J,0),MATCH($B1945&amp;$C1945,'Smelter Look-up'!$J:$J,0)))</f>
        <v>#N/A</v>
      </c>
      <c r="W1945" s="134"/>
      <c r="X1945" s="134">
        <f t="shared" ca="1" si="20"/>
        <v>0</v>
      </c>
      <c r="Y1945" s="134"/>
      <c r="Z1945" s="134"/>
      <c r="AA1945" s="134"/>
      <c r="AB1945" s="162" t="str">
        <f t="shared" si="21"/>
        <v/>
      </c>
      <c r="AC1945" s="134"/>
      <c r="AD1945" s="134"/>
      <c r="AE1945" s="134"/>
      <c r="AF1945" s="134"/>
      <c r="AG1945" s="134"/>
      <c r="AH1945" s="134"/>
    </row>
    <row r="1946" spans="1:34" ht="12" customHeight="1">
      <c r="A1946" s="160"/>
      <c r="B1946" s="155" t="str">
        <f t="array" ref="B1946">IF(LEN(A1946)=0,"",INDEX('Smelter Look-up'!$A:$A,MATCH($A1946,'Smelter Look-up'!$E:$E,0)))</f>
        <v/>
      </c>
      <c r="C1946" s="158" t="str">
        <f t="array" ref="C1946">IF(LEN(A1946)=0,"",INDEX('Smelter Look-up'!$C:$C,MATCH($A1946,'Smelter Look-up'!$E:$E,0)))</f>
        <v/>
      </c>
      <c r="D1946" s="155"/>
      <c r="E1946" s="155" t="str">
        <f ca="1">IF(ISERROR($V1946),"",OFFSET('Smelter Look-up'!$D$4,$V1946-4,0)&amp;"")</f>
        <v/>
      </c>
      <c r="F1946" s="155" t="str">
        <f ca="1">IF(ISERROR($V1946),"",OFFSET('Smelter Look-up'!$E$4,$V1946-4,0))</f>
        <v/>
      </c>
      <c r="G1946" s="155" t="str">
        <f ca="1">IF(C1946=$X$4,IF(ISERROR($V1946),"Enter smelter details","RMI"),IF(ISERROR($V1946),"",OFFSET('Smelter Look-up'!$F$4,$V1946-4,0)))</f>
        <v/>
      </c>
      <c r="H1946" s="156" t="str">
        <f ca="1">IF(ISERROR($V1946),"",OFFSET('Smelter Look-up'!$G$4,$V1946-4,0))</f>
        <v/>
      </c>
      <c r="I1946" s="157" t="str">
        <f ca="1">IF(ISERROR($V1946),"",OFFSET('Smelter Look-up'!$H$4,$V1946-4,0))</f>
        <v/>
      </c>
      <c r="J1946" s="157" t="str">
        <f ca="1">IF(ISERROR($V1946),"",OFFSET('Smelter Look-up'!$I$4,$V1946-4,0))</f>
        <v/>
      </c>
      <c r="K1946" s="158"/>
      <c r="L1946" s="158"/>
      <c r="M1946" s="158"/>
      <c r="N1946" s="158"/>
      <c r="O1946" s="158"/>
      <c r="P1946" s="157"/>
      <c r="Q1946" s="159"/>
      <c r="R1946" s="155" t="str">
        <f ca="1">IF(ISERROR($V1946),"",OFFSET('Smelter Look-up'!$C$4,$V1946-4,0)&amp;"")</f>
        <v/>
      </c>
      <c r="S1946" s="160" t="str">
        <f t="array" aca="1" ref="S1946" ca="1">IF(B1946="","",IF(ISERROR(MATCH($E1946,CL,0)),"Unknown",INDIRECT("'C'!$A$"&amp;MATCH($E1946,CL,0)+1)))</f>
        <v/>
      </c>
      <c r="T1946" s="160" t="str">
        <f t="array" aca="1" ref="T1946" ca="1">IF(B1946="","",IF(ISERROR(MATCH($J1946,SorP!$B$1:$B$6226,0)),"",INDIRECT("'SorP'!$A$"&amp;MATCH($S1946&amp;$J1946,SorP!C:C,0))))</f>
        <v/>
      </c>
      <c r="U1946" s="161"/>
      <c r="V1946" s="151" t="e">
        <f>IF(C1946="",NA(),IF(OR(C1946="Smelter not listed",C1946="Smelter not yet identified"),MATCH($B1946&amp;$D1946,'Smelter Look-up'!$J:$J,0),MATCH($B1946&amp;$C1946,'Smelter Look-up'!$J:$J,0)))</f>
        <v>#N/A</v>
      </c>
      <c r="W1946" s="134"/>
      <c r="X1946" s="134">
        <f t="shared" ca="1" si="20"/>
        <v>0</v>
      </c>
      <c r="Y1946" s="134"/>
      <c r="Z1946" s="134"/>
      <c r="AA1946" s="134"/>
      <c r="AB1946" s="162" t="str">
        <f t="shared" si="21"/>
        <v/>
      </c>
      <c r="AC1946" s="134"/>
      <c r="AD1946" s="134"/>
      <c r="AE1946" s="134"/>
      <c r="AF1946" s="134"/>
      <c r="AG1946" s="134"/>
      <c r="AH1946" s="134"/>
    </row>
    <row r="1947" spans="1:34" ht="12" customHeight="1">
      <c r="A1947" s="160"/>
      <c r="B1947" s="155" t="str">
        <f t="array" ref="B1947">IF(LEN(A1947)=0,"",INDEX('Smelter Look-up'!$A:$A,MATCH($A1947,'Smelter Look-up'!$E:$E,0)))</f>
        <v/>
      </c>
      <c r="C1947" s="158" t="str">
        <f t="array" ref="C1947">IF(LEN(A1947)=0,"",INDEX('Smelter Look-up'!$C:$C,MATCH($A1947,'Smelter Look-up'!$E:$E,0)))</f>
        <v/>
      </c>
      <c r="D1947" s="155"/>
      <c r="E1947" s="155" t="str">
        <f ca="1">IF(ISERROR($V1947),"",OFFSET('Smelter Look-up'!$D$4,$V1947-4,0)&amp;"")</f>
        <v/>
      </c>
      <c r="F1947" s="155" t="str">
        <f ca="1">IF(ISERROR($V1947),"",OFFSET('Smelter Look-up'!$E$4,$V1947-4,0))</f>
        <v/>
      </c>
      <c r="G1947" s="155" t="str">
        <f ca="1">IF(C1947=$X$4,IF(ISERROR($V1947),"Enter smelter details","RMI"),IF(ISERROR($V1947),"",OFFSET('Smelter Look-up'!$F$4,$V1947-4,0)))</f>
        <v/>
      </c>
      <c r="H1947" s="156" t="str">
        <f ca="1">IF(ISERROR($V1947),"",OFFSET('Smelter Look-up'!$G$4,$V1947-4,0))</f>
        <v/>
      </c>
      <c r="I1947" s="157" t="str">
        <f ca="1">IF(ISERROR($V1947),"",OFFSET('Smelter Look-up'!$H$4,$V1947-4,0))</f>
        <v/>
      </c>
      <c r="J1947" s="157" t="str">
        <f ca="1">IF(ISERROR($V1947),"",OFFSET('Smelter Look-up'!$I$4,$V1947-4,0))</f>
        <v/>
      </c>
      <c r="K1947" s="158"/>
      <c r="L1947" s="158"/>
      <c r="M1947" s="158"/>
      <c r="N1947" s="158"/>
      <c r="O1947" s="158"/>
      <c r="P1947" s="157"/>
      <c r="Q1947" s="159"/>
      <c r="R1947" s="155" t="str">
        <f ca="1">IF(ISERROR($V1947),"",OFFSET('Smelter Look-up'!$C$4,$V1947-4,0)&amp;"")</f>
        <v/>
      </c>
      <c r="S1947" s="160" t="str">
        <f t="array" aca="1" ref="S1947" ca="1">IF(B1947="","",IF(ISERROR(MATCH($E1947,CL,0)),"Unknown",INDIRECT("'C'!$A$"&amp;MATCH($E1947,CL,0)+1)))</f>
        <v/>
      </c>
      <c r="T1947" s="160" t="str">
        <f t="array" aca="1" ref="T1947" ca="1">IF(B1947="","",IF(ISERROR(MATCH($J1947,SorP!$B$1:$B$6226,0)),"",INDIRECT("'SorP'!$A$"&amp;MATCH($S1947&amp;$J1947,SorP!C:C,0))))</f>
        <v/>
      </c>
      <c r="U1947" s="161"/>
      <c r="V1947" s="151" t="e">
        <f>IF(C1947="",NA(),IF(OR(C1947="Smelter not listed",C1947="Smelter not yet identified"),MATCH($B1947&amp;$D1947,'Smelter Look-up'!$J:$J,0),MATCH($B1947&amp;$C1947,'Smelter Look-up'!$J:$J,0)))</f>
        <v>#N/A</v>
      </c>
      <c r="W1947" s="134"/>
      <c r="X1947" s="134">
        <f t="shared" ca="1" si="20"/>
        <v>0</v>
      </c>
      <c r="Y1947" s="134"/>
      <c r="Z1947" s="134"/>
      <c r="AA1947" s="134"/>
      <c r="AB1947" s="162" t="str">
        <f t="shared" si="21"/>
        <v/>
      </c>
      <c r="AC1947" s="134"/>
      <c r="AD1947" s="134"/>
      <c r="AE1947" s="134"/>
      <c r="AF1947" s="134"/>
      <c r="AG1947" s="134"/>
      <c r="AH1947" s="134"/>
    </row>
    <row r="1948" spans="1:34" ht="12" customHeight="1">
      <c r="A1948" s="160"/>
      <c r="B1948" s="155" t="str">
        <f t="array" ref="B1948">IF(LEN(A1948)=0,"",INDEX('Smelter Look-up'!$A:$A,MATCH($A1948,'Smelter Look-up'!$E:$E,0)))</f>
        <v/>
      </c>
      <c r="C1948" s="158" t="str">
        <f t="array" ref="C1948">IF(LEN(A1948)=0,"",INDEX('Smelter Look-up'!$C:$C,MATCH($A1948,'Smelter Look-up'!$E:$E,0)))</f>
        <v/>
      </c>
      <c r="D1948" s="155"/>
      <c r="E1948" s="155" t="str">
        <f ca="1">IF(ISERROR($V1948),"",OFFSET('Smelter Look-up'!$D$4,$V1948-4,0)&amp;"")</f>
        <v/>
      </c>
      <c r="F1948" s="155" t="str">
        <f ca="1">IF(ISERROR($V1948),"",OFFSET('Smelter Look-up'!$E$4,$V1948-4,0))</f>
        <v/>
      </c>
      <c r="G1948" s="155" t="str">
        <f ca="1">IF(C1948=$X$4,IF(ISERROR($V1948),"Enter smelter details","RMI"),IF(ISERROR($V1948),"",OFFSET('Smelter Look-up'!$F$4,$V1948-4,0)))</f>
        <v/>
      </c>
      <c r="H1948" s="156" t="str">
        <f ca="1">IF(ISERROR($V1948),"",OFFSET('Smelter Look-up'!$G$4,$V1948-4,0))</f>
        <v/>
      </c>
      <c r="I1948" s="157" t="str">
        <f ca="1">IF(ISERROR($V1948),"",OFFSET('Smelter Look-up'!$H$4,$V1948-4,0))</f>
        <v/>
      </c>
      <c r="J1948" s="157" t="str">
        <f ca="1">IF(ISERROR($V1948),"",OFFSET('Smelter Look-up'!$I$4,$V1948-4,0))</f>
        <v/>
      </c>
      <c r="K1948" s="158"/>
      <c r="L1948" s="158"/>
      <c r="M1948" s="158"/>
      <c r="N1948" s="158"/>
      <c r="O1948" s="158"/>
      <c r="P1948" s="157"/>
      <c r="Q1948" s="159"/>
      <c r="R1948" s="155" t="str">
        <f ca="1">IF(ISERROR($V1948),"",OFFSET('Smelter Look-up'!$C$4,$V1948-4,0)&amp;"")</f>
        <v/>
      </c>
      <c r="S1948" s="160" t="str">
        <f t="array" aca="1" ref="S1948" ca="1">IF(B1948="","",IF(ISERROR(MATCH($E1948,CL,0)),"Unknown",INDIRECT("'C'!$A$"&amp;MATCH($E1948,CL,0)+1)))</f>
        <v/>
      </c>
      <c r="T1948" s="160" t="str">
        <f t="array" aca="1" ref="T1948" ca="1">IF(B1948="","",IF(ISERROR(MATCH($J1948,SorP!$B$1:$B$6226,0)),"",INDIRECT("'SorP'!$A$"&amp;MATCH($S1948&amp;$J1948,SorP!C:C,0))))</f>
        <v/>
      </c>
      <c r="U1948" s="161"/>
      <c r="V1948" s="151" t="e">
        <f>IF(C1948="",NA(),IF(OR(C1948="Smelter not listed",C1948="Smelter not yet identified"),MATCH($B1948&amp;$D1948,'Smelter Look-up'!$J:$J,0),MATCH($B1948&amp;$C1948,'Smelter Look-up'!$J:$J,0)))</f>
        <v>#N/A</v>
      </c>
      <c r="W1948" s="134"/>
      <c r="X1948" s="134">
        <f t="shared" ca="1" si="20"/>
        <v>0</v>
      </c>
      <c r="Y1948" s="134"/>
      <c r="Z1948" s="134"/>
      <c r="AA1948" s="134"/>
      <c r="AB1948" s="162" t="str">
        <f t="shared" si="21"/>
        <v/>
      </c>
      <c r="AC1948" s="134"/>
      <c r="AD1948" s="134"/>
      <c r="AE1948" s="134"/>
      <c r="AF1948" s="134"/>
      <c r="AG1948" s="134"/>
      <c r="AH1948" s="134"/>
    </row>
    <row r="1949" spans="1:34" ht="12" customHeight="1">
      <c r="A1949" s="160"/>
      <c r="B1949" s="155" t="str">
        <f t="array" ref="B1949">IF(LEN(A1949)=0,"",INDEX('Smelter Look-up'!$A:$A,MATCH($A1949,'Smelter Look-up'!$E:$E,0)))</f>
        <v/>
      </c>
      <c r="C1949" s="158" t="str">
        <f t="array" ref="C1949">IF(LEN(A1949)=0,"",INDEX('Smelter Look-up'!$C:$C,MATCH($A1949,'Smelter Look-up'!$E:$E,0)))</f>
        <v/>
      </c>
      <c r="D1949" s="155"/>
      <c r="E1949" s="155" t="str">
        <f ca="1">IF(ISERROR($V1949),"",OFFSET('Smelter Look-up'!$D$4,$V1949-4,0)&amp;"")</f>
        <v/>
      </c>
      <c r="F1949" s="155" t="str">
        <f ca="1">IF(ISERROR($V1949),"",OFFSET('Smelter Look-up'!$E$4,$V1949-4,0))</f>
        <v/>
      </c>
      <c r="G1949" s="155" t="str">
        <f ca="1">IF(C1949=$X$4,IF(ISERROR($V1949),"Enter smelter details","RMI"),IF(ISERROR($V1949),"",OFFSET('Smelter Look-up'!$F$4,$V1949-4,0)))</f>
        <v/>
      </c>
      <c r="H1949" s="156" t="str">
        <f ca="1">IF(ISERROR($V1949),"",OFFSET('Smelter Look-up'!$G$4,$V1949-4,0))</f>
        <v/>
      </c>
      <c r="I1949" s="157" t="str">
        <f ca="1">IF(ISERROR($V1949),"",OFFSET('Smelter Look-up'!$H$4,$V1949-4,0))</f>
        <v/>
      </c>
      <c r="J1949" s="157" t="str">
        <f ca="1">IF(ISERROR($V1949),"",OFFSET('Smelter Look-up'!$I$4,$V1949-4,0))</f>
        <v/>
      </c>
      <c r="K1949" s="158"/>
      <c r="L1949" s="158"/>
      <c r="M1949" s="158"/>
      <c r="N1949" s="158"/>
      <c r="O1949" s="158"/>
      <c r="P1949" s="157"/>
      <c r="Q1949" s="159"/>
      <c r="R1949" s="155" t="str">
        <f ca="1">IF(ISERROR($V1949),"",OFFSET('Smelter Look-up'!$C$4,$V1949-4,0)&amp;"")</f>
        <v/>
      </c>
      <c r="S1949" s="160" t="str">
        <f t="array" aca="1" ref="S1949" ca="1">IF(B1949="","",IF(ISERROR(MATCH($E1949,CL,0)),"Unknown",INDIRECT("'C'!$A$"&amp;MATCH($E1949,CL,0)+1)))</f>
        <v/>
      </c>
      <c r="T1949" s="160" t="str">
        <f t="array" aca="1" ref="T1949" ca="1">IF(B1949="","",IF(ISERROR(MATCH($J1949,SorP!$B$1:$B$6226,0)),"",INDIRECT("'SorP'!$A$"&amp;MATCH($S1949&amp;$J1949,SorP!C:C,0))))</f>
        <v/>
      </c>
      <c r="U1949" s="161"/>
      <c r="V1949" s="151" t="e">
        <f>IF(C1949="",NA(),IF(OR(C1949="Smelter not listed",C1949="Smelter not yet identified"),MATCH($B1949&amp;$D1949,'Smelter Look-up'!$J:$J,0),MATCH($B1949&amp;$C1949,'Smelter Look-up'!$J:$J,0)))</f>
        <v>#N/A</v>
      </c>
      <c r="W1949" s="134"/>
      <c r="X1949" s="134">
        <f t="shared" ca="1" si="20"/>
        <v>0</v>
      </c>
      <c r="Y1949" s="134"/>
      <c r="Z1949" s="134"/>
      <c r="AA1949" s="134"/>
      <c r="AB1949" s="162" t="str">
        <f t="shared" si="21"/>
        <v/>
      </c>
      <c r="AC1949" s="134"/>
      <c r="AD1949" s="134"/>
      <c r="AE1949" s="134"/>
      <c r="AF1949" s="134"/>
      <c r="AG1949" s="134"/>
      <c r="AH1949" s="134"/>
    </row>
    <row r="1950" spans="1:34" ht="12" customHeight="1">
      <c r="A1950" s="160"/>
      <c r="B1950" s="155" t="str">
        <f t="array" ref="B1950">IF(LEN(A1950)=0,"",INDEX('Smelter Look-up'!$A:$A,MATCH($A1950,'Smelter Look-up'!$E:$E,0)))</f>
        <v/>
      </c>
      <c r="C1950" s="158" t="str">
        <f t="array" ref="C1950">IF(LEN(A1950)=0,"",INDEX('Smelter Look-up'!$C:$C,MATCH($A1950,'Smelter Look-up'!$E:$E,0)))</f>
        <v/>
      </c>
      <c r="D1950" s="155"/>
      <c r="E1950" s="155" t="str">
        <f ca="1">IF(ISERROR($V1950),"",OFFSET('Smelter Look-up'!$D$4,$V1950-4,0)&amp;"")</f>
        <v/>
      </c>
      <c r="F1950" s="155" t="str">
        <f ca="1">IF(ISERROR($V1950),"",OFFSET('Smelter Look-up'!$E$4,$V1950-4,0))</f>
        <v/>
      </c>
      <c r="G1950" s="155" t="str">
        <f ca="1">IF(C1950=$X$4,IF(ISERROR($V1950),"Enter smelter details","RMI"),IF(ISERROR($V1950),"",OFFSET('Smelter Look-up'!$F$4,$V1950-4,0)))</f>
        <v/>
      </c>
      <c r="H1950" s="156" t="str">
        <f ca="1">IF(ISERROR($V1950),"",OFFSET('Smelter Look-up'!$G$4,$V1950-4,0))</f>
        <v/>
      </c>
      <c r="I1950" s="157" t="str">
        <f ca="1">IF(ISERROR($V1950),"",OFFSET('Smelter Look-up'!$H$4,$V1950-4,0))</f>
        <v/>
      </c>
      <c r="J1950" s="157" t="str">
        <f ca="1">IF(ISERROR($V1950),"",OFFSET('Smelter Look-up'!$I$4,$V1950-4,0))</f>
        <v/>
      </c>
      <c r="K1950" s="158"/>
      <c r="L1950" s="158"/>
      <c r="M1950" s="158"/>
      <c r="N1950" s="158"/>
      <c r="O1950" s="158"/>
      <c r="P1950" s="157"/>
      <c r="Q1950" s="159"/>
      <c r="R1950" s="155" t="str">
        <f ca="1">IF(ISERROR($V1950),"",OFFSET('Smelter Look-up'!$C$4,$V1950-4,0)&amp;"")</f>
        <v/>
      </c>
      <c r="S1950" s="160" t="str">
        <f t="array" aca="1" ref="S1950" ca="1">IF(B1950="","",IF(ISERROR(MATCH($E1950,CL,0)),"Unknown",INDIRECT("'C'!$A$"&amp;MATCH($E1950,CL,0)+1)))</f>
        <v/>
      </c>
      <c r="T1950" s="160" t="str">
        <f t="array" aca="1" ref="T1950" ca="1">IF(B1950="","",IF(ISERROR(MATCH($J1950,SorP!$B$1:$B$6226,0)),"",INDIRECT("'SorP'!$A$"&amp;MATCH($S1950&amp;$J1950,SorP!C:C,0))))</f>
        <v/>
      </c>
      <c r="U1950" s="161"/>
      <c r="V1950" s="151" t="e">
        <f>IF(C1950="",NA(),IF(OR(C1950="Smelter not listed",C1950="Smelter not yet identified"),MATCH($B1950&amp;$D1950,'Smelter Look-up'!$J:$J,0),MATCH($B1950&amp;$C1950,'Smelter Look-up'!$J:$J,0)))</f>
        <v>#N/A</v>
      </c>
      <c r="W1950" s="134"/>
      <c r="X1950" s="134">
        <f t="shared" ca="1" si="20"/>
        <v>0</v>
      </c>
      <c r="Y1950" s="134"/>
      <c r="Z1950" s="134"/>
      <c r="AA1950" s="134"/>
      <c r="AB1950" s="162" t="str">
        <f t="shared" si="21"/>
        <v/>
      </c>
      <c r="AC1950" s="134"/>
      <c r="AD1950" s="134"/>
      <c r="AE1950" s="134"/>
      <c r="AF1950" s="134"/>
      <c r="AG1950" s="134"/>
      <c r="AH1950" s="134"/>
    </row>
    <row r="1951" spans="1:34" ht="12" customHeight="1">
      <c r="A1951" s="160"/>
      <c r="B1951" s="155" t="str">
        <f t="array" ref="B1951">IF(LEN(A1951)=0,"",INDEX('Smelter Look-up'!$A:$A,MATCH($A1951,'Smelter Look-up'!$E:$E,0)))</f>
        <v/>
      </c>
      <c r="C1951" s="158" t="str">
        <f t="array" ref="C1951">IF(LEN(A1951)=0,"",INDEX('Smelter Look-up'!$C:$C,MATCH($A1951,'Smelter Look-up'!$E:$E,0)))</f>
        <v/>
      </c>
      <c r="D1951" s="155"/>
      <c r="E1951" s="155" t="str">
        <f ca="1">IF(ISERROR($V1951),"",OFFSET('Smelter Look-up'!$D$4,$V1951-4,0)&amp;"")</f>
        <v/>
      </c>
      <c r="F1951" s="155" t="str">
        <f ca="1">IF(ISERROR($V1951),"",OFFSET('Smelter Look-up'!$E$4,$V1951-4,0))</f>
        <v/>
      </c>
      <c r="G1951" s="155" t="str">
        <f ca="1">IF(C1951=$X$4,IF(ISERROR($V1951),"Enter smelter details","RMI"),IF(ISERROR($V1951),"",OFFSET('Smelter Look-up'!$F$4,$V1951-4,0)))</f>
        <v/>
      </c>
      <c r="H1951" s="156" t="str">
        <f ca="1">IF(ISERROR($V1951),"",OFFSET('Smelter Look-up'!$G$4,$V1951-4,0))</f>
        <v/>
      </c>
      <c r="I1951" s="157" t="str">
        <f ca="1">IF(ISERROR($V1951),"",OFFSET('Smelter Look-up'!$H$4,$V1951-4,0))</f>
        <v/>
      </c>
      <c r="J1951" s="157" t="str">
        <f ca="1">IF(ISERROR($V1951),"",OFFSET('Smelter Look-up'!$I$4,$V1951-4,0))</f>
        <v/>
      </c>
      <c r="K1951" s="158"/>
      <c r="L1951" s="158"/>
      <c r="M1951" s="158"/>
      <c r="N1951" s="158"/>
      <c r="O1951" s="158"/>
      <c r="P1951" s="157"/>
      <c r="Q1951" s="159"/>
      <c r="R1951" s="155" t="str">
        <f ca="1">IF(ISERROR($V1951),"",OFFSET('Smelter Look-up'!$C$4,$V1951-4,0)&amp;"")</f>
        <v/>
      </c>
      <c r="S1951" s="160" t="str">
        <f t="array" aca="1" ref="S1951" ca="1">IF(B1951="","",IF(ISERROR(MATCH($E1951,CL,0)),"Unknown",INDIRECT("'C'!$A$"&amp;MATCH($E1951,CL,0)+1)))</f>
        <v/>
      </c>
      <c r="T1951" s="160" t="str">
        <f t="array" aca="1" ref="T1951" ca="1">IF(B1951="","",IF(ISERROR(MATCH($J1951,SorP!$B$1:$B$6226,0)),"",INDIRECT("'SorP'!$A$"&amp;MATCH($S1951&amp;$J1951,SorP!C:C,0))))</f>
        <v/>
      </c>
      <c r="U1951" s="161"/>
      <c r="V1951" s="151" t="e">
        <f>IF(C1951="",NA(),IF(OR(C1951="Smelter not listed",C1951="Smelter not yet identified"),MATCH($B1951&amp;$D1951,'Smelter Look-up'!$J:$J,0),MATCH($B1951&amp;$C1951,'Smelter Look-up'!$J:$J,0)))</f>
        <v>#N/A</v>
      </c>
      <c r="W1951" s="134"/>
      <c r="X1951" s="134">
        <f t="shared" ca="1" si="20"/>
        <v>0</v>
      </c>
      <c r="Y1951" s="134"/>
      <c r="Z1951" s="134"/>
      <c r="AA1951" s="134"/>
      <c r="AB1951" s="162" t="str">
        <f t="shared" si="21"/>
        <v/>
      </c>
      <c r="AC1951" s="134"/>
      <c r="AD1951" s="134"/>
      <c r="AE1951" s="134"/>
      <c r="AF1951" s="134"/>
      <c r="AG1951" s="134"/>
      <c r="AH1951" s="134"/>
    </row>
    <row r="1952" spans="1:34" ht="12" customHeight="1">
      <c r="A1952" s="160"/>
      <c r="B1952" s="155" t="str">
        <f t="array" ref="B1952">IF(LEN(A1952)=0,"",INDEX('Smelter Look-up'!$A:$A,MATCH($A1952,'Smelter Look-up'!$E:$E,0)))</f>
        <v/>
      </c>
      <c r="C1952" s="158" t="str">
        <f t="array" ref="C1952">IF(LEN(A1952)=0,"",INDEX('Smelter Look-up'!$C:$C,MATCH($A1952,'Smelter Look-up'!$E:$E,0)))</f>
        <v/>
      </c>
      <c r="D1952" s="155"/>
      <c r="E1952" s="155" t="str">
        <f ca="1">IF(ISERROR($V1952),"",OFFSET('Smelter Look-up'!$D$4,$V1952-4,0)&amp;"")</f>
        <v/>
      </c>
      <c r="F1952" s="155" t="str">
        <f ca="1">IF(ISERROR($V1952),"",OFFSET('Smelter Look-up'!$E$4,$V1952-4,0))</f>
        <v/>
      </c>
      <c r="G1952" s="155" t="str">
        <f ca="1">IF(C1952=$X$4,IF(ISERROR($V1952),"Enter smelter details","RMI"),IF(ISERROR($V1952),"",OFFSET('Smelter Look-up'!$F$4,$V1952-4,0)))</f>
        <v/>
      </c>
      <c r="H1952" s="156" t="str">
        <f ca="1">IF(ISERROR($V1952),"",OFFSET('Smelter Look-up'!$G$4,$V1952-4,0))</f>
        <v/>
      </c>
      <c r="I1952" s="157" t="str">
        <f ca="1">IF(ISERROR($V1952),"",OFFSET('Smelter Look-up'!$H$4,$V1952-4,0))</f>
        <v/>
      </c>
      <c r="J1952" s="157" t="str">
        <f ca="1">IF(ISERROR($V1952),"",OFFSET('Smelter Look-up'!$I$4,$V1952-4,0))</f>
        <v/>
      </c>
      <c r="K1952" s="158"/>
      <c r="L1952" s="158"/>
      <c r="M1952" s="158"/>
      <c r="N1952" s="158"/>
      <c r="O1952" s="158"/>
      <c r="P1952" s="157"/>
      <c r="Q1952" s="159"/>
      <c r="R1952" s="155" t="str">
        <f ca="1">IF(ISERROR($V1952),"",OFFSET('Smelter Look-up'!$C$4,$V1952-4,0)&amp;"")</f>
        <v/>
      </c>
      <c r="S1952" s="160" t="str">
        <f t="array" aca="1" ref="S1952" ca="1">IF(B1952="","",IF(ISERROR(MATCH($E1952,CL,0)),"Unknown",INDIRECT("'C'!$A$"&amp;MATCH($E1952,CL,0)+1)))</f>
        <v/>
      </c>
      <c r="T1952" s="160" t="str">
        <f t="array" aca="1" ref="T1952" ca="1">IF(B1952="","",IF(ISERROR(MATCH($J1952,SorP!$B$1:$B$6226,0)),"",INDIRECT("'SorP'!$A$"&amp;MATCH($S1952&amp;$J1952,SorP!C:C,0))))</f>
        <v/>
      </c>
      <c r="U1952" s="161"/>
      <c r="V1952" s="151" t="e">
        <f>IF(C1952="",NA(),IF(OR(C1952="Smelter not listed",C1952="Smelter not yet identified"),MATCH($B1952&amp;$D1952,'Smelter Look-up'!$J:$J,0),MATCH($B1952&amp;$C1952,'Smelter Look-up'!$J:$J,0)))</f>
        <v>#N/A</v>
      </c>
      <c r="W1952" s="134"/>
      <c r="X1952" s="134">
        <f t="shared" ca="1" si="20"/>
        <v>0</v>
      </c>
      <c r="Y1952" s="134"/>
      <c r="Z1952" s="134"/>
      <c r="AA1952" s="134"/>
      <c r="AB1952" s="162" t="str">
        <f t="shared" si="21"/>
        <v/>
      </c>
      <c r="AC1952" s="134"/>
      <c r="AD1952" s="134"/>
      <c r="AE1952" s="134"/>
      <c r="AF1952" s="134"/>
      <c r="AG1952" s="134"/>
      <c r="AH1952" s="134"/>
    </row>
    <row r="1953" spans="1:34" ht="12" customHeight="1">
      <c r="A1953" s="160"/>
      <c r="B1953" s="155" t="str">
        <f t="array" ref="B1953">IF(LEN(A1953)=0,"",INDEX('Smelter Look-up'!$A:$A,MATCH($A1953,'Smelter Look-up'!$E:$E,0)))</f>
        <v/>
      </c>
      <c r="C1953" s="158" t="str">
        <f t="array" ref="C1953">IF(LEN(A1953)=0,"",INDEX('Smelter Look-up'!$C:$C,MATCH($A1953,'Smelter Look-up'!$E:$E,0)))</f>
        <v/>
      </c>
      <c r="D1953" s="155"/>
      <c r="E1953" s="155" t="str">
        <f ca="1">IF(ISERROR($V1953),"",OFFSET('Smelter Look-up'!$D$4,$V1953-4,0)&amp;"")</f>
        <v/>
      </c>
      <c r="F1953" s="155" t="str">
        <f ca="1">IF(ISERROR($V1953),"",OFFSET('Smelter Look-up'!$E$4,$V1953-4,0))</f>
        <v/>
      </c>
      <c r="G1953" s="155" t="str">
        <f ca="1">IF(C1953=$X$4,IF(ISERROR($V1953),"Enter smelter details","RMI"),IF(ISERROR($V1953),"",OFFSET('Smelter Look-up'!$F$4,$V1953-4,0)))</f>
        <v/>
      </c>
      <c r="H1953" s="156" t="str">
        <f ca="1">IF(ISERROR($V1953),"",OFFSET('Smelter Look-up'!$G$4,$V1953-4,0))</f>
        <v/>
      </c>
      <c r="I1953" s="157" t="str">
        <f ca="1">IF(ISERROR($V1953),"",OFFSET('Smelter Look-up'!$H$4,$V1953-4,0))</f>
        <v/>
      </c>
      <c r="J1953" s="157" t="str">
        <f ca="1">IF(ISERROR($V1953),"",OFFSET('Smelter Look-up'!$I$4,$V1953-4,0))</f>
        <v/>
      </c>
      <c r="K1953" s="158"/>
      <c r="L1953" s="158"/>
      <c r="M1953" s="158"/>
      <c r="N1953" s="158"/>
      <c r="O1953" s="158"/>
      <c r="P1953" s="157"/>
      <c r="Q1953" s="159"/>
      <c r="R1953" s="155" t="str">
        <f ca="1">IF(ISERROR($V1953),"",OFFSET('Smelter Look-up'!$C$4,$V1953-4,0)&amp;"")</f>
        <v/>
      </c>
      <c r="S1953" s="160" t="str">
        <f t="array" aca="1" ref="S1953" ca="1">IF(B1953="","",IF(ISERROR(MATCH($E1953,CL,0)),"Unknown",INDIRECT("'C'!$A$"&amp;MATCH($E1953,CL,0)+1)))</f>
        <v/>
      </c>
      <c r="T1953" s="160" t="str">
        <f t="array" aca="1" ref="T1953" ca="1">IF(B1953="","",IF(ISERROR(MATCH($J1953,SorP!$B$1:$B$6226,0)),"",INDIRECT("'SorP'!$A$"&amp;MATCH($S1953&amp;$J1953,SorP!C:C,0))))</f>
        <v/>
      </c>
      <c r="U1953" s="161"/>
      <c r="V1953" s="151" t="e">
        <f>IF(C1953="",NA(),IF(OR(C1953="Smelter not listed",C1953="Smelter not yet identified"),MATCH($B1953&amp;$D1953,'Smelter Look-up'!$J:$J,0),MATCH($B1953&amp;$C1953,'Smelter Look-up'!$J:$J,0)))</f>
        <v>#N/A</v>
      </c>
      <c r="W1953" s="134"/>
      <c r="X1953" s="134">
        <f t="shared" ca="1" si="20"/>
        <v>0</v>
      </c>
      <c r="Y1953" s="134"/>
      <c r="Z1953" s="134"/>
      <c r="AA1953" s="134"/>
      <c r="AB1953" s="162" t="str">
        <f t="shared" si="21"/>
        <v/>
      </c>
      <c r="AC1953" s="134"/>
      <c r="AD1953" s="134"/>
      <c r="AE1953" s="134"/>
      <c r="AF1953" s="134"/>
      <c r="AG1953" s="134"/>
      <c r="AH1953" s="134"/>
    </row>
    <row r="1954" spans="1:34" ht="12" customHeight="1">
      <c r="A1954" s="160"/>
      <c r="B1954" s="155" t="str">
        <f t="array" ref="B1954">IF(LEN(A1954)=0,"",INDEX('Smelter Look-up'!$A:$A,MATCH($A1954,'Smelter Look-up'!$E:$E,0)))</f>
        <v/>
      </c>
      <c r="C1954" s="158" t="str">
        <f t="array" ref="C1954">IF(LEN(A1954)=0,"",INDEX('Smelter Look-up'!$C:$C,MATCH($A1954,'Smelter Look-up'!$E:$E,0)))</f>
        <v/>
      </c>
      <c r="D1954" s="155"/>
      <c r="E1954" s="155" t="str">
        <f ca="1">IF(ISERROR($V1954),"",OFFSET('Smelter Look-up'!$D$4,$V1954-4,0)&amp;"")</f>
        <v/>
      </c>
      <c r="F1954" s="155" t="str">
        <f ca="1">IF(ISERROR($V1954),"",OFFSET('Smelter Look-up'!$E$4,$V1954-4,0))</f>
        <v/>
      </c>
      <c r="G1954" s="155" t="str">
        <f ca="1">IF(C1954=$X$4,IF(ISERROR($V1954),"Enter smelter details","RMI"),IF(ISERROR($V1954),"",OFFSET('Smelter Look-up'!$F$4,$V1954-4,0)))</f>
        <v/>
      </c>
      <c r="H1954" s="156" t="str">
        <f ca="1">IF(ISERROR($V1954),"",OFFSET('Smelter Look-up'!$G$4,$V1954-4,0))</f>
        <v/>
      </c>
      <c r="I1954" s="157" t="str">
        <f ca="1">IF(ISERROR($V1954),"",OFFSET('Smelter Look-up'!$H$4,$V1954-4,0))</f>
        <v/>
      </c>
      <c r="J1954" s="157" t="str">
        <f ca="1">IF(ISERROR($V1954),"",OFFSET('Smelter Look-up'!$I$4,$V1954-4,0))</f>
        <v/>
      </c>
      <c r="K1954" s="158"/>
      <c r="L1954" s="158"/>
      <c r="M1954" s="158"/>
      <c r="N1954" s="158"/>
      <c r="O1954" s="158"/>
      <c r="P1954" s="157"/>
      <c r="Q1954" s="159"/>
      <c r="R1954" s="155" t="str">
        <f ca="1">IF(ISERROR($V1954),"",OFFSET('Smelter Look-up'!$C$4,$V1954-4,0)&amp;"")</f>
        <v/>
      </c>
      <c r="S1954" s="160" t="str">
        <f t="array" aca="1" ref="S1954" ca="1">IF(B1954="","",IF(ISERROR(MATCH($E1954,CL,0)),"Unknown",INDIRECT("'C'!$A$"&amp;MATCH($E1954,CL,0)+1)))</f>
        <v/>
      </c>
      <c r="T1954" s="160" t="str">
        <f t="array" aca="1" ref="T1954" ca="1">IF(B1954="","",IF(ISERROR(MATCH($J1954,SorP!$B$1:$B$6226,0)),"",INDIRECT("'SorP'!$A$"&amp;MATCH($S1954&amp;$J1954,SorP!C:C,0))))</f>
        <v/>
      </c>
      <c r="U1954" s="161"/>
      <c r="V1954" s="151" t="e">
        <f>IF(C1954="",NA(),IF(OR(C1954="Smelter not listed",C1954="Smelter not yet identified"),MATCH($B1954&amp;$D1954,'Smelter Look-up'!$J:$J,0),MATCH($B1954&amp;$C1954,'Smelter Look-up'!$J:$J,0)))</f>
        <v>#N/A</v>
      </c>
      <c r="W1954" s="134"/>
      <c r="X1954" s="134">
        <f t="shared" ca="1" si="20"/>
        <v>0</v>
      </c>
      <c r="Y1954" s="134"/>
      <c r="Z1954" s="134"/>
      <c r="AA1954" s="134"/>
      <c r="AB1954" s="162" t="str">
        <f t="shared" si="21"/>
        <v/>
      </c>
      <c r="AC1954" s="134"/>
      <c r="AD1954" s="134"/>
      <c r="AE1954" s="134"/>
      <c r="AF1954" s="134"/>
      <c r="AG1954" s="134"/>
      <c r="AH1954" s="134"/>
    </row>
    <row r="1955" spans="1:34" ht="12" customHeight="1">
      <c r="A1955" s="160"/>
      <c r="B1955" s="155" t="str">
        <f t="array" ref="B1955">IF(LEN(A1955)=0,"",INDEX('Smelter Look-up'!$A:$A,MATCH($A1955,'Smelter Look-up'!$E:$E,0)))</f>
        <v/>
      </c>
      <c r="C1955" s="158" t="str">
        <f t="array" ref="C1955">IF(LEN(A1955)=0,"",INDEX('Smelter Look-up'!$C:$C,MATCH($A1955,'Smelter Look-up'!$E:$E,0)))</f>
        <v/>
      </c>
      <c r="D1955" s="155"/>
      <c r="E1955" s="155" t="str">
        <f ca="1">IF(ISERROR($V1955),"",OFFSET('Smelter Look-up'!$D$4,$V1955-4,0)&amp;"")</f>
        <v/>
      </c>
      <c r="F1955" s="155" t="str">
        <f ca="1">IF(ISERROR($V1955),"",OFFSET('Smelter Look-up'!$E$4,$V1955-4,0))</f>
        <v/>
      </c>
      <c r="G1955" s="155" t="str">
        <f ca="1">IF(C1955=$X$4,IF(ISERROR($V1955),"Enter smelter details","RMI"),IF(ISERROR($V1955),"",OFFSET('Smelter Look-up'!$F$4,$V1955-4,0)))</f>
        <v/>
      </c>
      <c r="H1955" s="156" t="str">
        <f ca="1">IF(ISERROR($V1955),"",OFFSET('Smelter Look-up'!$G$4,$V1955-4,0))</f>
        <v/>
      </c>
      <c r="I1955" s="157" t="str">
        <f ca="1">IF(ISERROR($V1955),"",OFFSET('Smelter Look-up'!$H$4,$V1955-4,0))</f>
        <v/>
      </c>
      <c r="J1955" s="157" t="str">
        <f ca="1">IF(ISERROR($V1955),"",OFFSET('Smelter Look-up'!$I$4,$V1955-4,0))</f>
        <v/>
      </c>
      <c r="K1955" s="158"/>
      <c r="L1955" s="158"/>
      <c r="M1955" s="158"/>
      <c r="N1955" s="158"/>
      <c r="O1955" s="158"/>
      <c r="P1955" s="157"/>
      <c r="Q1955" s="159"/>
      <c r="R1955" s="155" t="str">
        <f ca="1">IF(ISERROR($V1955),"",OFFSET('Smelter Look-up'!$C$4,$V1955-4,0)&amp;"")</f>
        <v/>
      </c>
      <c r="S1955" s="160" t="str">
        <f t="array" aca="1" ref="S1955" ca="1">IF(B1955="","",IF(ISERROR(MATCH($E1955,CL,0)),"Unknown",INDIRECT("'C'!$A$"&amp;MATCH($E1955,CL,0)+1)))</f>
        <v/>
      </c>
      <c r="T1955" s="160" t="str">
        <f t="array" aca="1" ref="T1955" ca="1">IF(B1955="","",IF(ISERROR(MATCH($J1955,SorP!$B$1:$B$6226,0)),"",INDIRECT("'SorP'!$A$"&amp;MATCH($S1955&amp;$J1955,SorP!C:C,0))))</f>
        <v/>
      </c>
      <c r="U1955" s="161"/>
      <c r="V1955" s="151" t="e">
        <f>IF(C1955="",NA(),IF(OR(C1955="Smelter not listed",C1955="Smelter not yet identified"),MATCH($B1955&amp;$D1955,'Smelter Look-up'!$J:$J,0),MATCH($B1955&amp;$C1955,'Smelter Look-up'!$J:$J,0)))</f>
        <v>#N/A</v>
      </c>
      <c r="W1955" s="134"/>
      <c r="X1955" s="134">
        <f t="shared" ca="1" si="20"/>
        <v>0</v>
      </c>
      <c r="Y1955" s="134"/>
      <c r="Z1955" s="134"/>
      <c r="AA1955" s="134"/>
      <c r="AB1955" s="162" t="str">
        <f t="shared" si="21"/>
        <v/>
      </c>
      <c r="AC1955" s="134"/>
      <c r="AD1955" s="134"/>
      <c r="AE1955" s="134"/>
      <c r="AF1955" s="134"/>
      <c r="AG1955" s="134"/>
      <c r="AH1955" s="134"/>
    </row>
    <row r="1956" spans="1:34" ht="12" customHeight="1">
      <c r="A1956" s="160"/>
      <c r="B1956" s="155" t="str">
        <f t="array" ref="B1956">IF(LEN(A1956)=0,"",INDEX('Smelter Look-up'!$A:$A,MATCH($A1956,'Smelter Look-up'!$E:$E,0)))</f>
        <v/>
      </c>
      <c r="C1956" s="158" t="str">
        <f t="array" ref="C1956">IF(LEN(A1956)=0,"",INDEX('Smelter Look-up'!$C:$C,MATCH($A1956,'Smelter Look-up'!$E:$E,0)))</f>
        <v/>
      </c>
      <c r="D1956" s="155"/>
      <c r="E1956" s="155" t="str">
        <f ca="1">IF(ISERROR($V1956),"",OFFSET('Smelter Look-up'!$D$4,$V1956-4,0)&amp;"")</f>
        <v/>
      </c>
      <c r="F1956" s="155" t="str">
        <f ca="1">IF(ISERROR($V1956),"",OFFSET('Smelter Look-up'!$E$4,$V1956-4,0))</f>
        <v/>
      </c>
      <c r="G1956" s="155" t="str">
        <f ca="1">IF(C1956=$X$4,IF(ISERROR($V1956),"Enter smelter details","RMI"),IF(ISERROR($V1956),"",OFFSET('Smelter Look-up'!$F$4,$V1956-4,0)))</f>
        <v/>
      </c>
      <c r="H1956" s="156" t="str">
        <f ca="1">IF(ISERROR($V1956),"",OFFSET('Smelter Look-up'!$G$4,$V1956-4,0))</f>
        <v/>
      </c>
      <c r="I1956" s="157" t="str">
        <f ca="1">IF(ISERROR($V1956),"",OFFSET('Smelter Look-up'!$H$4,$V1956-4,0))</f>
        <v/>
      </c>
      <c r="J1956" s="157" t="str">
        <f ca="1">IF(ISERROR($V1956),"",OFFSET('Smelter Look-up'!$I$4,$V1956-4,0))</f>
        <v/>
      </c>
      <c r="K1956" s="158"/>
      <c r="L1956" s="158"/>
      <c r="M1956" s="158"/>
      <c r="N1956" s="158"/>
      <c r="O1956" s="158"/>
      <c r="P1956" s="157"/>
      <c r="Q1956" s="159"/>
      <c r="R1956" s="155" t="str">
        <f ca="1">IF(ISERROR($V1956),"",OFFSET('Smelter Look-up'!$C$4,$V1956-4,0)&amp;"")</f>
        <v/>
      </c>
      <c r="S1956" s="160" t="str">
        <f t="array" aca="1" ref="S1956" ca="1">IF(B1956="","",IF(ISERROR(MATCH($E1956,CL,0)),"Unknown",INDIRECT("'C'!$A$"&amp;MATCH($E1956,CL,0)+1)))</f>
        <v/>
      </c>
      <c r="T1956" s="160" t="str">
        <f t="array" aca="1" ref="T1956" ca="1">IF(B1956="","",IF(ISERROR(MATCH($J1956,SorP!$B$1:$B$6226,0)),"",INDIRECT("'SorP'!$A$"&amp;MATCH($S1956&amp;$J1956,SorP!C:C,0))))</f>
        <v/>
      </c>
      <c r="U1956" s="161"/>
      <c r="V1956" s="151" t="e">
        <f>IF(C1956="",NA(),IF(OR(C1956="Smelter not listed",C1956="Smelter not yet identified"),MATCH($B1956&amp;$D1956,'Smelter Look-up'!$J:$J,0),MATCH($B1956&amp;$C1956,'Smelter Look-up'!$J:$J,0)))</f>
        <v>#N/A</v>
      </c>
      <c r="W1956" s="134"/>
      <c r="X1956" s="134">
        <f t="shared" ca="1" si="20"/>
        <v>0</v>
      </c>
      <c r="Y1956" s="134"/>
      <c r="Z1956" s="134"/>
      <c r="AA1956" s="134"/>
      <c r="AB1956" s="162" t="str">
        <f t="shared" si="21"/>
        <v/>
      </c>
      <c r="AC1956" s="134"/>
      <c r="AD1956" s="134"/>
      <c r="AE1956" s="134"/>
      <c r="AF1956" s="134"/>
      <c r="AG1956" s="134"/>
      <c r="AH1956" s="134"/>
    </row>
    <row r="1957" spans="1:34" ht="12" customHeight="1">
      <c r="A1957" s="160"/>
      <c r="B1957" s="155" t="str">
        <f t="array" ref="B1957">IF(LEN(A1957)=0,"",INDEX('Smelter Look-up'!$A:$A,MATCH($A1957,'Smelter Look-up'!$E:$E,0)))</f>
        <v/>
      </c>
      <c r="C1957" s="158" t="str">
        <f t="array" ref="C1957">IF(LEN(A1957)=0,"",INDEX('Smelter Look-up'!$C:$C,MATCH($A1957,'Smelter Look-up'!$E:$E,0)))</f>
        <v/>
      </c>
      <c r="D1957" s="155"/>
      <c r="E1957" s="155" t="str">
        <f ca="1">IF(ISERROR($V1957),"",OFFSET('Smelter Look-up'!$D$4,$V1957-4,0)&amp;"")</f>
        <v/>
      </c>
      <c r="F1957" s="155" t="str">
        <f ca="1">IF(ISERROR($V1957),"",OFFSET('Smelter Look-up'!$E$4,$V1957-4,0))</f>
        <v/>
      </c>
      <c r="G1957" s="155" t="str">
        <f ca="1">IF(C1957=$X$4,IF(ISERROR($V1957),"Enter smelter details","RMI"),IF(ISERROR($V1957),"",OFFSET('Smelter Look-up'!$F$4,$V1957-4,0)))</f>
        <v/>
      </c>
      <c r="H1957" s="156" t="str">
        <f ca="1">IF(ISERROR($V1957),"",OFFSET('Smelter Look-up'!$G$4,$V1957-4,0))</f>
        <v/>
      </c>
      <c r="I1957" s="157" t="str">
        <f ca="1">IF(ISERROR($V1957),"",OFFSET('Smelter Look-up'!$H$4,$V1957-4,0))</f>
        <v/>
      </c>
      <c r="J1957" s="157" t="str">
        <f ca="1">IF(ISERROR($V1957),"",OFFSET('Smelter Look-up'!$I$4,$V1957-4,0))</f>
        <v/>
      </c>
      <c r="K1957" s="158"/>
      <c r="L1957" s="158"/>
      <c r="M1957" s="158"/>
      <c r="N1957" s="158"/>
      <c r="O1957" s="158"/>
      <c r="P1957" s="157"/>
      <c r="Q1957" s="159"/>
      <c r="R1957" s="155" t="str">
        <f ca="1">IF(ISERROR($V1957),"",OFFSET('Smelter Look-up'!$C$4,$V1957-4,0)&amp;"")</f>
        <v/>
      </c>
      <c r="S1957" s="160" t="str">
        <f t="array" aca="1" ref="S1957" ca="1">IF(B1957="","",IF(ISERROR(MATCH($E1957,CL,0)),"Unknown",INDIRECT("'C'!$A$"&amp;MATCH($E1957,CL,0)+1)))</f>
        <v/>
      </c>
      <c r="T1957" s="160" t="str">
        <f t="array" aca="1" ref="T1957" ca="1">IF(B1957="","",IF(ISERROR(MATCH($J1957,SorP!$B$1:$B$6226,0)),"",INDIRECT("'SorP'!$A$"&amp;MATCH($S1957&amp;$J1957,SorP!C:C,0))))</f>
        <v/>
      </c>
      <c r="U1957" s="161"/>
      <c r="V1957" s="151" t="e">
        <f>IF(C1957="",NA(),IF(OR(C1957="Smelter not listed",C1957="Smelter not yet identified"),MATCH($B1957&amp;$D1957,'Smelter Look-up'!$J:$J,0),MATCH($B1957&amp;$C1957,'Smelter Look-up'!$J:$J,0)))</f>
        <v>#N/A</v>
      </c>
      <c r="W1957" s="134"/>
      <c r="X1957" s="134">
        <f t="shared" ca="1" si="20"/>
        <v>0</v>
      </c>
      <c r="Y1957" s="134"/>
      <c r="Z1957" s="134"/>
      <c r="AA1957" s="134"/>
      <c r="AB1957" s="162" t="str">
        <f t="shared" si="21"/>
        <v/>
      </c>
      <c r="AC1957" s="134"/>
      <c r="AD1957" s="134"/>
      <c r="AE1957" s="134"/>
      <c r="AF1957" s="134"/>
      <c r="AG1957" s="134"/>
      <c r="AH1957" s="134"/>
    </row>
    <row r="1958" spans="1:34" ht="12" customHeight="1">
      <c r="A1958" s="160"/>
      <c r="B1958" s="155" t="str">
        <f t="array" ref="B1958">IF(LEN(A1958)=0,"",INDEX('Smelter Look-up'!$A:$A,MATCH($A1958,'Smelter Look-up'!$E:$E,0)))</f>
        <v/>
      </c>
      <c r="C1958" s="158" t="str">
        <f t="array" ref="C1958">IF(LEN(A1958)=0,"",INDEX('Smelter Look-up'!$C:$C,MATCH($A1958,'Smelter Look-up'!$E:$E,0)))</f>
        <v/>
      </c>
      <c r="D1958" s="155"/>
      <c r="E1958" s="155" t="str">
        <f ca="1">IF(ISERROR($V1958),"",OFFSET('Smelter Look-up'!$D$4,$V1958-4,0)&amp;"")</f>
        <v/>
      </c>
      <c r="F1958" s="155" t="str">
        <f ca="1">IF(ISERROR($V1958),"",OFFSET('Smelter Look-up'!$E$4,$V1958-4,0))</f>
        <v/>
      </c>
      <c r="G1958" s="155" t="str">
        <f ca="1">IF(C1958=$X$4,IF(ISERROR($V1958),"Enter smelter details","RMI"),IF(ISERROR($V1958),"",OFFSET('Smelter Look-up'!$F$4,$V1958-4,0)))</f>
        <v/>
      </c>
      <c r="H1958" s="156" t="str">
        <f ca="1">IF(ISERROR($V1958),"",OFFSET('Smelter Look-up'!$G$4,$V1958-4,0))</f>
        <v/>
      </c>
      <c r="I1958" s="157" t="str">
        <f ca="1">IF(ISERROR($V1958),"",OFFSET('Smelter Look-up'!$H$4,$V1958-4,0))</f>
        <v/>
      </c>
      <c r="J1958" s="157" t="str">
        <f ca="1">IF(ISERROR($V1958),"",OFFSET('Smelter Look-up'!$I$4,$V1958-4,0))</f>
        <v/>
      </c>
      <c r="K1958" s="158"/>
      <c r="L1958" s="158"/>
      <c r="M1958" s="158"/>
      <c r="N1958" s="158"/>
      <c r="O1958" s="158"/>
      <c r="P1958" s="157"/>
      <c r="Q1958" s="159"/>
      <c r="R1958" s="155" t="str">
        <f ca="1">IF(ISERROR($V1958),"",OFFSET('Smelter Look-up'!$C$4,$V1958-4,0)&amp;"")</f>
        <v/>
      </c>
      <c r="S1958" s="160" t="str">
        <f t="array" aca="1" ref="S1958" ca="1">IF(B1958="","",IF(ISERROR(MATCH($E1958,CL,0)),"Unknown",INDIRECT("'C'!$A$"&amp;MATCH($E1958,CL,0)+1)))</f>
        <v/>
      </c>
      <c r="T1958" s="160" t="str">
        <f t="array" aca="1" ref="T1958" ca="1">IF(B1958="","",IF(ISERROR(MATCH($J1958,SorP!$B$1:$B$6226,0)),"",INDIRECT("'SorP'!$A$"&amp;MATCH($S1958&amp;$J1958,SorP!C:C,0))))</f>
        <v/>
      </c>
      <c r="U1958" s="161"/>
      <c r="V1958" s="151" t="e">
        <f>IF(C1958="",NA(),IF(OR(C1958="Smelter not listed",C1958="Smelter not yet identified"),MATCH($B1958&amp;$D1958,'Smelter Look-up'!$J:$J,0),MATCH($B1958&amp;$C1958,'Smelter Look-up'!$J:$J,0)))</f>
        <v>#N/A</v>
      </c>
      <c r="W1958" s="134"/>
      <c r="X1958" s="134">
        <f t="shared" ca="1" si="20"/>
        <v>0</v>
      </c>
      <c r="Y1958" s="134"/>
      <c r="Z1958" s="134"/>
      <c r="AA1958" s="134"/>
      <c r="AB1958" s="162" t="str">
        <f t="shared" si="21"/>
        <v/>
      </c>
      <c r="AC1958" s="134"/>
      <c r="AD1958" s="134"/>
      <c r="AE1958" s="134"/>
      <c r="AF1958" s="134"/>
      <c r="AG1958" s="134"/>
      <c r="AH1958" s="134"/>
    </row>
    <row r="1959" spans="1:34" ht="12" customHeight="1">
      <c r="A1959" s="160"/>
      <c r="B1959" s="155" t="str">
        <f t="array" ref="B1959">IF(LEN(A1959)=0,"",INDEX('Smelter Look-up'!$A:$A,MATCH($A1959,'Smelter Look-up'!$E:$E,0)))</f>
        <v/>
      </c>
      <c r="C1959" s="158" t="str">
        <f t="array" ref="C1959">IF(LEN(A1959)=0,"",INDEX('Smelter Look-up'!$C:$C,MATCH($A1959,'Smelter Look-up'!$E:$E,0)))</f>
        <v/>
      </c>
      <c r="D1959" s="155"/>
      <c r="E1959" s="155" t="str">
        <f ca="1">IF(ISERROR($V1959),"",OFFSET('Smelter Look-up'!$D$4,$V1959-4,0)&amp;"")</f>
        <v/>
      </c>
      <c r="F1959" s="155" t="str">
        <f ca="1">IF(ISERROR($V1959),"",OFFSET('Smelter Look-up'!$E$4,$V1959-4,0))</f>
        <v/>
      </c>
      <c r="G1959" s="155" t="str">
        <f ca="1">IF(C1959=$X$4,IF(ISERROR($V1959),"Enter smelter details","RMI"),IF(ISERROR($V1959),"",OFFSET('Smelter Look-up'!$F$4,$V1959-4,0)))</f>
        <v/>
      </c>
      <c r="H1959" s="156" t="str">
        <f ca="1">IF(ISERROR($V1959),"",OFFSET('Smelter Look-up'!$G$4,$V1959-4,0))</f>
        <v/>
      </c>
      <c r="I1959" s="157" t="str">
        <f ca="1">IF(ISERROR($V1959),"",OFFSET('Smelter Look-up'!$H$4,$V1959-4,0))</f>
        <v/>
      </c>
      <c r="J1959" s="157" t="str">
        <f ca="1">IF(ISERROR($V1959),"",OFFSET('Smelter Look-up'!$I$4,$V1959-4,0))</f>
        <v/>
      </c>
      <c r="K1959" s="158"/>
      <c r="L1959" s="158"/>
      <c r="M1959" s="158"/>
      <c r="N1959" s="158"/>
      <c r="O1959" s="158"/>
      <c r="P1959" s="157"/>
      <c r="Q1959" s="159"/>
      <c r="R1959" s="155" t="str">
        <f ca="1">IF(ISERROR($V1959),"",OFFSET('Smelter Look-up'!$C$4,$V1959-4,0)&amp;"")</f>
        <v/>
      </c>
      <c r="S1959" s="160" t="str">
        <f t="array" aca="1" ref="S1959" ca="1">IF(B1959="","",IF(ISERROR(MATCH($E1959,CL,0)),"Unknown",INDIRECT("'C'!$A$"&amp;MATCH($E1959,CL,0)+1)))</f>
        <v/>
      </c>
      <c r="T1959" s="160" t="str">
        <f t="array" aca="1" ref="T1959" ca="1">IF(B1959="","",IF(ISERROR(MATCH($J1959,SorP!$B$1:$B$6226,0)),"",INDIRECT("'SorP'!$A$"&amp;MATCH($S1959&amp;$J1959,SorP!C:C,0))))</f>
        <v/>
      </c>
      <c r="U1959" s="161"/>
      <c r="V1959" s="151" t="e">
        <f>IF(C1959="",NA(),IF(OR(C1959="Smelter not listed",C1959="Smelter not yet identified"),MATCH($B1959&amp;$D1959,'Smelter Look-up'!$J:$J,0),MATCH($B1959&amp;$C1959,'Smelter Look-up'!$J:$J,0)))</f>
        <v>#N/A</v>
      </c>
      <c r="W1959" s="134"/>
      <c r="X1959" s="134">
        <f t="shared" ca="1" si="20"/>
        <v>0</v>
      </c>
      <c r="Y1959" s="134"/>
      <c r="Z1959" s="134"/>
      <c r="AA1959" s="134"/>
      <c r="AB1959" s="162" t="str">
        <f t="shared" si="21"/>
        <v/>
      </c>
      <c r="AC1959" s="134"/>
      <c r="AD1959" s="134"/>
      <c r="AE1959" s="134"/>
      <c r="AF1959" s="134"/>
      <c r="AG1959" s="134"/>
      <c r="AH1959" s="134"/>
    </row>
    <row r="1960" spans="1:34" ht="12" customHeight="1">
      <c r="A1960" s="160"/>
      <c r="B1960" s="155" t="str">
        <f t="array" ref="B1960">IF(LEN(A1960)=0,"",INDEX('Smelter Look-up'!$A:$A,MATCH($A1960,'Smelter Look-up'!$E:$E,0)))</f>
        <v/>
      </c>
      <c r="C1960" s="158" t="str">
        <f t="array" ref="C1960">IF(LEN(A1960)=0,"",INDEX('Smelter Look-up'!$C:$C,MATCH($A1960,'Smelter Look-up'!$E:$E,0)))</f>
        <v/>
      </c>
      <c r="D1960" s="155"/>
      <c r="E1960" s="155" t="str">
        <f ca="1">IF(ISERROR($V1960),"",OFFSET('Smelter Look-up'!$D$4,$V1960-4,0)&amp;"")</f>
        <v/>
      </c>
      <c r="F1960" s="155" t="str">
        <f ca="1">IF(ISERROR($V1960),"",OFFSET('Smelter Look-up'!$E$4,$V1960-4,0))</f>
        <v/>
      </c>
      <c r="G1960" s="155" t="str">
        <f ca="1">IF(C1960=$X$4,IF(ISERROR($V1960),"Enter smelter details","RMI"),IF(ISERROR($V1960),"",OFFSET('Smelter Look-up'!$F$4,$V1960-4,0)))</f>
        <v/>
      </c>
      <c r="H1960" s="156" t="str">
        <f ca="1">IF(ISERROR($V1960),"",OFFSET('Smelter Look-up'!$G$4,$V1960-4,0))</f>
        <v/>
      </c>
      <c r="I1960" s="157" t="str">
        <f ca="1">IF(ISERROR($V1960),"",OFFSET('Smelter Look-up'!$H$4,$V1960-4,0))</f>
        <v/>
      </c>
      <c r="J1960" s="157" t="str">
        <f ca="1">IF(ISERROR($V1960),"",OFFSET('Smelter Look-up'!$I$4,$V1960-4,0))</f>
        <v/>
      </c>
      <c r="K1960" s="158"/>
      <c r="L1960" s="158"/>
      <c r="M1960" s="158"/>
      <c r="N1960" s="158"/>
      <c r="O1960" s="158"/>
      <c r="P1960" s="157"/>
      <c r="Q1960" s="159"/>
      <c r="R1960" s="155" t="str">
        <f ca="1">IF(ISERROR($V1960),"",OFFSET('Smelter Look-up'!$C$4,$V1960-4,0)&amp;"")</f>
        <v/>
      </c>
      <c r="S1960" s="160" t="str">
        <f t="array" aca="1" ref="S1960" ca="1">IF(B1960="","",IF(ISERROR(MATCH($E1960,CL,0)),"Unknown",INDIRECT("'C'!$A$"&amp;MATCH($E1960,CL,0)+1)))</f>
        <v/>
      </c>
      <c r="T1960" s="160" t="str">
        <f t="array" aca="1" ref="T1960" ca="1">IF(B1960="","",IF(ISERROR(MATCH($J1960,SorP!$B$1:$B$6226,0)),"",INDIRECT("'SorP'!$A$"&amp;MATCH($S1960&amp;$J1960,SorP!C:C,0))))</f>
        <v/>
      </c>
      <c r="U1960" s="161"/>
      <c r="V1960" s="151" t="e">
        <f>IF(C1960="",NA(),IF(OR(C1960="Smelter not listed",C1960="Smelter not yet identified"),MATCH($B1960&amp;$D1960,'Smelter Look-up'!$J:$J,0),MATCH($B1960&amp;$C1960,'Smelter Look-up'!$J:$J,0)))</f>
        <v>#N/A</v>
      </c>
      <c r="W1960" s="134"/>
      <c r="X1960" s="134">
        <f t="shared" ca="1" si="20"/>
        <v>0</v>
      </c>
      <c r="Y1960" s="134"/>
      <c r="Z1960" s="134"/>
      <c r="AA1960" s="134"/>
      <c r="AB1960" s="162" t="str">
        <f t="shared" si="21"/>
        <v/>
      </c>
      <c r="AC1960" s="134"/>
      <c r="AD1960" s="134"/>
      <c r="AE1960" s="134"/>
      <c r="AF1960" s="134"/>
      <c r="AG1960" s="134"/>
      <c r="AH1960" s="134"/>
    </row>
    <row r="1961" spans="1:34" ht="12" customHeight="1">
      <c r="A1961" s="160"/>
      <c r="B1961" s="155" t="str">
        <f t="array" ref="B1961">IF(LEN(A1961)=0,"",INDEX('Smelter Look-up'!$A:$A,MATCH($A1961,'Smelter Look-up'!$E:$E,0)))</f>
        <v/>
      </c>
      <c r="C1961" s="158" t="str">
        <f t="array" ref="C1961">IF(LEN(A1961)=0,"",INDEX('Smelter Look-up'!$C:$C,MATCH($A1961,'Smelter Look-up'!$E:$E,0)))</f>
        <v/>
      </c>
      <c r="D1961" s="155"/>
      <c r="E1961" s="155" t="str">
        <f ca="1">IF(ISERROR($V1961),"",OFFSET('Smelter Look-up'!$D$4,$V1961-4,0)&amp;"")</f>
        <v/>
      </c>
      <c r="F1961" s="155" t="str">
        <f ca="1">IF(ISERROR($V1961),"",OFFSET('Smelter Look-up'!$E$4,$V1961-4,0))</f>
        <v/>
      </c>
      <c r="G1961" s="155" t="str">
        <f ca="1">IF(C1961=$X$4,IF(ISERROR($V1961),"Enter smelter details","RMI"),IF(ISERROR($V1961),"",OFFSET('Smelter Look-up'!$F$4,$V1961-4,0)))</f>
        <v/>
      </c>
      <c r="H1961" s="156" t="str">
        <f ca="1">IF(ISERROR($V1961),"",OFFSET('Smelter Look-up'!$G$4,$V1961-4,0))</f>
        <v/>
      </c>
      <c r="I1961" s="157" t="str">
        <f ca="1">IF(ISERROR($V1961),"",OFFSET('Smelter Look-up'!$H$4,$V1961-4,0))</f>
        <v/>
      </c>
      <c r="J1961" s="157" t="str">
        <f ca="1">IF(ISERROR($V1961),"",OFFSET('Smelter Look-up'!$I$4,$V1961-4,0))</f>
        <v/>
      </c>
      <c r="K1961" s="158"/>
      <c r="L1961" s="158"/>
      <c r="M1961" s="158"/>
      <c r="N1961" s="158"/>
      <c r="O1961" s="158"/>
      <c r="P1961" s="157"/>
      <c r="Q1961" s="159"/>
      <c r="R1961" s="155" t="str">
        <f ca="1">IF(ISERROR($V1961),"",OFFSET('Smelter Look-up'!$C$4,$V1961-4,0)&amp;"")</f>
        <v/>
      </c>
      <c r="S1961" s="160" t="str">
        <f t="array" aca="1" ref="S1961" ca="1">IF(B1961="","",IF(ISERROR(MATCH($E1961,CL,0)),"Unknown",INDIRECT("'C'!$A$"&amp;MATCH($E1961,CL,0)+1)))</f>
        <v/>
      </c>
      <c r="T1961" s="160" t="str">
        <f t="array" aca="1" ref="T1961" ca="1">IF(B1961="","",IF(ISERROR(MATCH($J1961,SorP!$B$1:$B$6226,0)),"",INDIRECT("'SorP'!$A$"&amp;MATCH($S1961&amp;$J1961,SorP!C:C,0))))</f>
        <v/>
      </c>
      <c r="U1961" s="161"/>
      <c r="V1961" s="151" t="e">
        <f>IF(C1961="",NA(),IF(OR(C1961="Smelter not listed",C1961="Smelter not yet identified"),MATCH($B1961&amp;$D1961,'Smelter Look-up'!$J:$J,0),MATCH($B1961&amp;$C1961,'Smelter Look-up'!$J:$J,0)))</f>
        <v>#N/A</v>
      </c>
      <c r="W1961" s="134"/>
      <c r="X1961" s="134">
        <f t="shared" ca="1" si="20"/>
        <v>0</v>
      </c>
      <c r="Y1961" s="134"/>
      <c r="Z1961" s="134"/>
      <c r="AA1961" s="134"/>
      <c r="AB1961" s="162" t="str">
        <f t="shared" si="21"/>
        <v/>
      </c>
      <c r="AC1961" s="134"/>
      <c r="AD1961" s="134"/>
      <c r="AE1961" s="134"/>
      <c r="AF1961" s="134"/>
      <c r="AG1961" s="134"/>
      <c r="AH1961" s="134"/>
    </row>
    <row r="1962" spans="1:34" ht="12" customHeight="1">
      <c r="A1962" s="160"/>
      <c r="B1962" s="155" t="str">
        <f t="array" ref="B1962">IF(LEN(A1962)=0,"",INDEX('Smelter Look-up'!$A:$A,MATCH($A1962,'Smelter Look-up'!$E:$E,0)))</f>
        <v/>
      </c>
      <c r="C1962" s="158" t="str">
        <f t="array" ref="C1962">IF(LEN(A1962)=0,"",INDEX('Smelter Look-up'!$C:$C,MATCH($A1962,'Smelter Look-up'!$E:$E,0)))</f>
        <v/>
      </c>
      <c r="D1962" s="155"/>
      <c r="E1962" s="155" t="str">
        <f ca="1">IF(ISERROR($V1962),"",OFFSET('Smelter Look-up'!$D$4,$V1962-4,0)&amp;"")</f>
        <v/>
      </c>
      <c r="F1962" s="155" t="str">
        <f ca="1">IF(ISERROR($V1962),"",OFFSET('Smelter Look-up'!$E$4,$V1962-4,0))</f>
        <v/>
      </c>
      <c r="G1962" s="155" t="str">
        <f ca="1">IF(C1962=$X$4,IF(ISERROR($V1962),"Enter smelter details","RMI"),IF(ISERROR($V1962),"",OFFSET('Smelter Look-up'!$F$4,$V1962-4,0)))</f>
        <v/>
      </c>
      <c r="H1962" s="156" t="str">
        <f ca="1">IF(ISERROR($V1962),"",OFFSET('Smelter Look-up'!$G$4,$V1962-4,0))</f>
        <v/>
      </c>
      <c r="I1962" s="157" t="str">
        <f ca="1">IF(ISERROR($V1962),"",OFFSET('Smelter Look-up'!$H$4,$V1962-4,0))</f>
        <v/>
      </c>
      <c r="J1962" s="157" t="str">
        <f ca="1">IF(ISERROR($V1962),"",OFFSET('Smelter Look-up'!$I$4,$V1962-4,0))</f>
        <v/>
      </c>
      <c r="K1962" s="158"/>
      <c r="L1962" s="158"/>
      <c r="M1962" s="158"/>
      <c r="N1962" s="158"/>
      <c r="O1962" s="158"/>
      <c r="P1962" s="157"/>
      <c r="Q1962" s="159"/>
      <c r="R1962" s="155" t="str">
        <f ca="1">IF(ISERROR($V1962),"",OFFSET('Smelter Look-up'!$C$4,$V1962-4,0)&amp;"")</f>
        <v/>
      </c>
      <c r="S1962" s="160" t="str">
        <f t="array" aca="1" ref="S1962" ca="1">IF(B1962="","",IF(ISERROR(MATCH($E1962,CL,0)),"Unknown",INDIRECT("'C'!$A$"&amp;MATCH($E1962,CL,0)+1)))</f>
        <v/>
      </c>
      <c r="T1962" s="160" t="str">
        <f t="array" aca="1" ref="T1962" ca="1">IF(B1962="","",IF(ISERROR(MATCH($J1962,SorP!$B$1:$B$6226,0)),"",INDIRECT("'SorP'!$A$"&amp;MATCH($S1962&amp;$J1962,SorP!C:C,0))))</f>
        <v/>
      </c>
      <c r="U1962" s="161"/>
      <c r="V1962" s="151" t="e">
        <f>IF(C1962="",NA(),IF(OR(C1962="Smelter not listed",C1962="Smelter not yet identified"),MATCH($B1962&amp;$D1962,'Smelter Look-up'!$J:$J,0),MATCH($B1962&amp;$C1962,'Smelter Look-up'!$J:$J,0)))</f>
        <v>#N/A</v>
      </c>
      <c r="W1962" s="134"/>
      <c r="X1962" s="134">
        <f t="shared" ca="1" si="20"/>
        <v>0</v>
      </c>
      <c r="Y1962" s="134"/>
      <c r="Z1962" s="134"/>
      <c r="AA1962" s="134"/>
      <c r="AB1962" s="162" t="str">
        <f t="shared" si="21"/>
        <v/>
      </c>
      <c r="AC1962" s="134"/>
      <c r="AD1962" s="134"/>
      <c r="AE1962" s="134"/>
      <c r="AF1962" s="134"/>
      <c r="AG1962" s="134"/>
      <c r="AH1962" s="134"/>
    </row>
    <row r="1963" spans="1:34" ht="12" customHeight="1">
      <c r="A1963" s="160"/>
      <c r="B1963" s="155" t="str">
        <f t="array" ref="B1963">IF(LEN(A1963)=0,"",INDEX('Smelter Look-up'!$A:$A,MATCH($A1963,'Smelter Look-up'!$E:$E,0)))</f>
        <v/>
      </c>
      <c r="C1963" s="158" t="str">
        <f t="array" ref="C1963">IF(LEN(A1963)=0,"",INDEX('Smelter Look-up'!$C:$C,MATCH($A1963,'Smelter Look-up'!$E:$E,0)))</f>
        <v/>
      </c>
      <c r="D1963" s="155"/>
      <c r="E1963" s="155" t="str">
        <f ca="1">IF(ISERROR($V1963),"",OFFSET('Smelter Look-up'!$D$4,$V1963-4,0)&amp;"")</f>
        <v/>
      </c>
      <c r="F1963" s="155" t="str">
        <f ca="1">IF(ISERROR($V1963),"",OFFSET('Smelter Look-up'!$E$4,$V1963-4,0))</f>
        <v/>
      </c>
      <c r="G1963" s="155" t="str">
        <f ca="1">IF(C1963=$X$4,IF(ISERROR($V1963),"Enter smelter details","RMI"),IF(ISERROR($V1963),"",OFFSET('Smelter Look-up'!$F$4,$V1963-4,0)))</f>
        <v/>
      </c>
      <c r="H1963" s="156" t="str">
        <f ca="1">IF(ISERROR($V1963),"",OFFSET('Smelter Look-up'!$G$4,$V1963-4,0))</f>
        <v/>
      </c>
      <c r="I1963" s="157" t="str">
        <f ca="1">IF(ISERROR($V1963),"",OFFSET('Smelter Look-up'!$H$4,$V1963-4,0))</f>
        <v/>
      </c>
      <c r="J1963" s="157" t="str">
        <f ca="1">IF(ISERROR($V1963),"",OFFSET('Smelter Look-up'!$I$4,$V1963-4,0))</f>
        <v/>
      </c>
      <c r="K1963" s="158"/>
      <c r="L1963" s="158"/>
      <c r="M1963" s="158"/>
      <c r="N1963" s="158"/>
      <c r="O1963" s="158"/>
      <c r="P1963" s="157"/>
      <c r="Q1963" s="159"/>
      <c r="R1963" s="155" t="str">
        <f ca="1">IF(ISERROR($V1963),"",OFFSET('Smelter Look-up'!$C$4,$V1963-4,0)&amp;"")</f>
        <v/>
      </c>
      <c r="S1963" s="160" t="str">
        <f t="array" aca="1" ref="S1963" ca="1">IF(B1963="","",IF(ISERROR(MATCH($E1963,CL,0)),"Unknown",INDIRECT("'C'!$A$"&amp;MATCH($E1963,CL,0)+1)))</f>
        <v/>
      </c>
      <c r="T1963" s="160" t="str">
        <f t="array" aca="1" ref="T1963" ca="1">IF(B1963="","",IF(ISERROR(MATCH($J1963,SorP!$B$1:$B$6226,0)),"",INDIRECT("'SorP'!$A$"&amp;MATCH($S1963&amp;$J1963,SorP!C:C,0))))</f>
        <v/>
      </c>
      <c r="U1963" s="161"/>
      <c r="V1963" s="151" t="e">
        <f>IF(C1963="",NA(),IF(OR(C1963="Smelter not listed",C1963="Smelter not yet identified"),MATCH($B1963&amp;$D1963,'Smelter Look-up'!$J:$J,0),MATCH($B1963&amp;$C1963,'Smelter Look-up'!$J:$J,0)))</f>
        <v>#N/A</v>
      </c>
      <c r="W1963" s="134"/>
      <c r="X1963" s="134">
        <f t="shared" ca="1" si="20"/>
        <v>0</v>
      </c>
      <c r="Y1963" s="134"/>
      <c r="Z1963" s="134"/>
      <c r="AA1963" s="134"/>
      <c r="AB1963" s="162" t="str">
        <f t="shared" si="21"/>
        <v/>
      </c>
      <c r="AC1963" s="134"/>
      <c r="AD1963" s="134"/>
      <c r="AE1963" s="134"/>
      <c r="AF1963" s="134"/>
      <c r="AG1963" s="134"/>
      <c r="AH1963" s="134"/>
    </row>
    <row r="1964" spans="1:34" ht="12" customHeight="1">
      <c r="A1964" s="160"/>
      <c r="B1964" s="155" t="str">
        <f t="array" ref="B1964">IF(LEN(A1964)=0,"",INDEX('Smelter Look-up'!$A:$A,MATCH($A1964,'Smelter Look-up'!$E:$E,0)))</f>
        <v/>
      </c>
      <c r="C1964" s="158" t="str">
        <f t="array" ref="C1964">IF(LEN(A1964)=0,"",INDEX('Smelter Look-up'!$C:$C,MATCH($A1964,'Smelter Look-up'!$E:$E,0)))</f>
        <v/>
      </c>
      <c r="D1964" s="155"/>
      <c r="E1964" s="155" t="str">
        <f ca="1">IF(ISERROR($V1964),"",OFFSET('Smelter Look-up'!$D$4,$V1964-4,0)&amp;"")</f>
        <v/>
      </c>
      <c r="F1964" s="155" t="str">
        <f ca="1">IF(ISERROR($V1964),"",OFFSET('Smelter Look-up'!$E$4,$V1964-4,0))</f>
        <v/>
      </c>
      <c r="G1964" s="155" t="str">
        <f ca="1">IF(C1964=$X$4,IF(ISERROR($V1964),"Enter smelter details","RMI"),IF(ISERROR($V1964),"",OFFSET('Smelter Look-up'!$F$4,$V1964-4,0)))</f>
        <v/>
      </c>
      <c r="H1964" s="156" t="str">
        <f ca="1">IF(ISERROR($V1964),"",OFFSET('Smelter Look-up'!$G$4,$V1964-4,0))</f>
        <v/>
      </c>
      <c r="I1964" s="157" t="str">
        <f ca="1">IF(ISERROR($V1964),"",OFFSET('Smelter Look-up'!$H$4,$V1964-4,0))</f>
        <v/>
      </c>
      <c r="J1964" s="157" t="str">
        <f ca="1">IF(ISERROR($V1964),"",OFFSET('Smelter Look-up'!$I$4,$V1964-4,0))</f>
        <v/>
      </c>
      <c r="K1964" s="158"/>
      <c r="L1964" s="158"/>
      <c r="M1964" s="158"/>
      <c r="N1964" s="158"/>
      <c r="O1964" s="158"/>
      <c r="P1964" s="157"/>
      <c r="Q1964" s="159"/>
      <c r="R1964" s="155" t="str">
        <f ca="1">IF(ISERROR($V1964),"",OFFSET('Smelter Look-up'!$C$4,$V1964-4,0)&amp;"")</f>
        <v/>
      </c>
      <c r="S1964" s="160" t="str">
        <f t="array" aca="1" ref="S1964" ca="1">IF(B1964="","",IF(ISERROR(MATCH($E1964,CL,0)),"Unknown",INDIRECT("'C'!$A$"&amp;MATCH($E1964,CL,0)+1)))</f>
        <v/>
      </c>
      <c r="T1964" s="160" t="str">
        <f t="array" aca="1" ref="T1964" ca="1">IF(B1964="","",IF(ISERROR(MATCH($J1964,SorP!$B$1:$B$6226,0)),"",INDIRECT("'SorP'!$A$"&amp;MATCH($S1964&amp;$J1964,SorP!C:C,0))))</f>
        <v/>
      </c>
      <c r="U1964" s="161"/>
      <c r="V1964" s="151" t="e">
        <f>IF(C1964="",NA(),IF(OR(C1964="Smelter not listed",C1964="Smelter not yet identified"),MATCH($B1964&amp;$D1964,'Smelter Look-up'!$J:$J,0),MATCH($B1964&amp;$C1964,'Smelter Look-up'!$J:$J,0)))</f>
        <v>#N/A</v>
      </c>
      <c r="W1964" s="134"/>
      <c r="X1964" s="134">
        <f t="shared" ca="1" si="20"/>
        <v>0</v>
      </c>
      <c r="Y1964" s="134"/>
      <c r="Z1964" s="134"/>
      <c r="AA1964" s="134"/>
      <c r="AB1964" s="162" t="str">
        <f t="shared" si="21"/>
        <v/>
      </c>
      <c r="AC1964" s="134"/>
      <c r="AD1964" s="134"/>
      <c r="AE1964" s="134"/>
      <c r="AF1964" s="134"/>
      <c r="AG1964" s="134"/>
      <c r="AH1964" s="134"/>
    </row>
    <row r="1965" spans="1:34" ht="12" customHeight="1">
      <c r="A1965" s="160"/>
      <c r="B1965" s="155" t="str">
        <f t="array" ref="B1965">IF(LEN(A1965)=0,"",INDEX('Smelter Look-up'!$A:$A,MATCH($A1965,'Smelter Look-up'!$E:$E,0)))</f>
        <v/>
      </c>
      <c r="C1965" s="158" t="str">
        <f t="array" ref="C1965">IF(LEN(A1965)=0,"",INDEX('Smelter Look-up'!$C:$C,MATCH($A1965,'Smelter Look-up'!$E:$E,0)))</f>
        <v/>
      </c>
      <c r="D1965" s="155"/>
      <c r="E1965" s="155" t="str">
        <f ca="1">IF(ISERROR($V1965),"",OFFSET('Smelter Look-up'!$D$4,$V1965-4,0)&amp;"")</f>
        <v/>
      </c>
      <c r="F1965" s="155" t="str">
        <f ca="1">IF(ISERROR($V1965),"",OFFSET('Smelter Look-up'!$E$4,$V1965-4,0))</f>
        <v/>
      </c>
      <c r="G1965" s="155" t="str">
        <f ca="1">IF(C1965=$X$4,IF(ISERROR($V1965),"Enter smelter details","RMI"),IF(ISERROR($V1965),"",OFFSET('Smelter Look-up'!$F$4,$V1965-4,0)))</f>
        <v/>
      </c>
      <c r="H1965" s="156" t="str">
        <f ca="1">IF(ISERROR($V1965),"",OFFSET('Smelter Look-up'!$G$4,$V1965-4,0))</f>
        <v/>
      </c>
      <c r="I1965" s="157" t="str">
        <f ca="1">IF(ISERROR($V1965),"",OFFSET('Smelter Look-up'!$H$4,$V1965-4,0))</f>
        <v/>
      </c>
      <c r="J1965" s="157" t="str">
        <f ca="1">IF(ISERROR($V1965),"",OFFSET('Smelter Look-up'!$I$4,$V1965-4,0))</f>
        <v/>
      </c>
      <c r="K1965" s="158"/>
      <c r="L1965" s="158"/>
      <c r="M1965" s="158"/>
      <c r="N1965" s="158"/>
      <c r="O1965" s="158"/>
      <c r="P1965" s="157"/>
      <c r="Q1965" s="159"/>
      <c r="R1965" s="155" t="str">
        <f ca="1">IF(ISERROR($V1965),"",OFFSET('Smelter Look-up'!$C$4,$V1965-4,0)&amp;"")</f>
        <v/>
      </c>
      <c r="S1965" s="160" t="str">
        <f t="array" aca="1" ref="S1965" ca="1">IF(B1965="","",IF(ISERROR(MATCH($E1965,CL,0)),"Unknown",INDIRECT("'C'!$A$"&amp;MATCH($E1965,CL,0)+1)))</f>
        <v/>
      </c>
      <c r="T1965" s="160" t="str">
        <f t="array" aca="1" ref="T1965" ca="1">IF(B1965="","",IF(ISERROR(MATCH($J1965,SorP!$B$1:$B$6226,0)),"",INDIRECT("'SorP'!$A$"&amp;MATCH($S1965&amp;$J1965,SorP!C:C,0))))</f>
        <v/>
      </c>
      <c r="U1965" s="161"/>
      <c r="V1965" s="151" t="e">
        <f>IF(C1965="",NA(),IF(OR(C1965="Smelter not listed",C1965="Smelter not yet identified"),MATCH($B1965&amp;$D1965,'Smelter Look-up'!$J:$J,0),MATCH($B1965&amp;$C1965,'Smelter Look-up'!$J:$J,0)))</f>
        <v>#N/A</v>
      </c>
      <c r="W1965" s="134"/>
      <c r="X1965" s="134">
        <f t="shared" ca="1" si="20"/>
        <v>0</v>
      </c>
      <c r="Y1965" s="134"/>
      <c r="Z1965" s="134"/>
      <c r="AA1965" s="134"/>
      <c r="AB1965" s="162" t="str">
        <f t="shared" si="21"/>
        <v/>
      </c>
      <c r="AC1965" s="134"/>
      <c r="AD1965" s="134"/>
      <c r="AE1965" s="134"/>
      <c r="AF1965" s="134"/>
      <c r="AG1965" s="134"/>
      <c r="AH1965" s="134"/>
    </row>
    <row r="1966" spans="1:34" ht="12" customHeight="1">
      <c r="A1966" s="160"/>
      <c r="B1966" s="155" t="str">
        <f t="array" ref="B1966">IF(LEN(A1966)=0,"",INDEX('Smelter Look-up'!$A:$A,MATCH($A1966,'Smelter Look-up'!$E:$E,0)))</f>
        <v/>
      </c>
      <c r="C1966" s="158" t="str">
        <f t="array" ref="C1966">IF(LEN(A1966)=0,"",INDEX('Smelter Look-up'!$C:$C,MATCH($A1966,'Smelter Look-up'!$E:$E,0)))</f>
        <v/>
      </c>
      <c r="D1966" s="155"/>
      <c r="E1966" s="155" t="str">
        <f ca="1">IF(ISERROR($V1966),"",OFFSET('Smelter Look-up'!$D$4,$V1966-4,0)&amp;"")</f>
        <v/>
      </c>
      <c r="F1966" s="155" t="str">
        <f ca="1">IF(ISERROR($V1966),"",OFFSET('Smelter Look-up'!$E$4,$V1966-4,0))</f>
        <v/>
      </c>
      <c r="G1966" s="155" t="str">
        <f ca="1">IF(C1966=$X$4,IF(ISERROR($V1966),"Enter smelter details","RMI"),IF(ISERROR($V1966),"",OFFSET('Smelter Look-up'!$F$4,$V1966-4,0)))</f>
        <v/>
      </c>
      <c r="H1966" s="156" t="str">
        <f ca="1">IF(ISERROR($V1966),"",OFFSET('Smelter Look-up'!$G$4,$V1966-4,0))</f>
        <v/>
      </c>
      <c r="I1966" s="157" t="str">
        <f ca="1">IF(ISERROR($V1966),"",OFFSET('Smelter Look-up'!$H$4,$V1966-4,0))</f>
        <v/>
      </c>
      <c r="J1966" s="157" t="str">
        <f ca="1">IF(ISERROR($V1966),"",OFFSET('Smelter Look-up'!$I$4,$V1966-4,0))</f>
        <v/>
      </c>
      <c r="K1966" s="158"/>
      <c r="L1966" s="158"/>
      <c r="M1966" s="158"/>
      <c r="N1966" s="158"/>
      <c r="O1966" s="158"/>
      <c r="P1966" s="157"/>
      <c r="Q1966" s="159"/>
      <c r="R1966" s="155" t="str">
        <f ca="1">IF(ISERROR($V1966),"",OFFSET('Smelter Look-up'!$C$4,$V1966-4,0)&amp;"")</f>
        <v/>
      </c>
      <c r="S1966" s="160" t="str">
        <f t="array" aca="1" ref="S1966" ca="1">IF(B1966="","",IF(ISERROR(MATCH($E1966,CL,0)),"Unknown",INDIRECT("'C'!$A$"&amp;MATCH($E1966,CL,0)+1)))</f>
        <v/>
      </c>
      <c r="T1966" s="160" t="str">
        <f t="array" aca="1" ref="T1966" ca="1">IF(B1966="","",IF(ISERROR(MATCH($J1966,SorP!$B$1:$B$6226,0)),"",INDIRECT("'SorP'!$A$"&amp;MATCH($S1966&amp;$J1966,SorP!C:C,0))))</f>
        <v/>
      </c>
      <c r="U1966" s="161"/>
      <c r="V1966" s="151" t="e">
        <f>IF(C1966="",NA(),IF(OR(C1966="Smelter not listed",C1966="Smelter not yet identified"),MATCH($B1966&amp;$D1966,'Smelter Look-up'!$J:$J,0),MATCH($B1966&amp;$C1966,'Smelter Look-up'!$J:$J,0)))</f>
        <v>#N/A</v>
      </c>
      <c r="W1966" s="134"/>
      <c r="X1966" s="134">
        <f t="shared" ca="1" si="20"/>
        <v>0</v>
      </c>
      <c r="Y1966" s="134"/>
      <c r="Z1966" s="134"/>
      <c r="AA1966" s="134"/>
      <c r="AB1966" s="162" t="str">
        <f t="shared" si="21"/>
        <v/>
      </c>
      <c r="AC1966" s="134"/>
      <c r="AD1966" s="134"/>
      <c r="AE1966" s="134"/>
      <c r="AF1966" s="134"/>
      <c r="AG1966" s="134"/>
      <c r="AH1966" s="134"/>
    </row>
    <row r="1967" spans="1:34" ht="12" customHeight="1">
      <c r="A1967" s="160"/>
      <c r="B1967" s="155" t="str">
        <f t="array" ref="B1967">IF(LEN(A1967)=0,"",INDEX('Smelter Look-up'!$A:$A,MATCH($A1967,'Smelter Look-up'!$E:$E,0)))</f>
        <v/>
      </c>
      <c r="C1967" s="158" t="str">
        <f t="array" ref="C1967">IF(LEN(A1967)=0,"",INDEX('Smelter Look-up'!$C:$C,MATCH($A1967,'Smelter Look-up'!$E:$E,0)))</f>
        <v/>
      </c>
      <c r="D1967" s="155"/>
      <c r="E1967" s="155" t="str">
        <f ca="1">IF(ISERROR($V1967),"",OFFSET('Smelter Look-up'!$D$4,$V1967-4,0)&amp;"")</f>
        <v/>
      </c>
      <c r="F1967" s="155" t="str">
        <f ca="1">IF(ISERROR($V1967),"",OFFSET('Smelter Look-up'!$E$4,$V1967-4,0))</f>
        <v/>
      </c>
      <c r="G1967" s="155" t="str">
        <f ca="1">IF(C1967=$X$4,IF(ISERROR($V1967),"Enter smelter details","RMI"),IF(ISERROR($V1967),"",OFFSET('Smelter Look-up'!$F$4,$V1967-4,0)))</f>
        <v/>
      </c>
      <c r="H1967" s="156" t="str">
        <f ca="1">IF(ISERROR($V1967),"",OFFSET('Smelter Look-up'!$G$4,$V1967-4,0))</f>
        <v/>
      </c>
      <c r="I1967" s="157" t="str">
        <f ca="1">IF(ISERROR($V1967),"",OFFSET('Smelter Look-up'!$H$4,$V1967-4,0))</f>
        <v/>
      </c>
      <c r="J1967" s="157" t="str">
        <f ca="1">IF(ISERROR($V1967),"",OFFSET('Smelter Look-up'!$I$4,$V1967-4,0))</f>
        <v/>
      </c>
      <c r="K1967" s="158"/>
      <c r="L1967" s="158"/>
      <c r="M1967" s="158"/>
      <c r="N1967" s="158"/>
      <c r="O1967" s="158"/>
      <c r="P1967" s="157"/>
      <c r="Q1967" s="159"/>
      <c r="R1967" s="155" t="str">
        <f ca="1">IF(ISERROR($V1967),"",OFFSET('Smelter Look-up'!$C$4,$V1967-4,0)&amp;"")</f>
        <v/>
      </c>
      <c r="S1967" s="160" t="str">
        <f t="array" aca="1" ref="S1967" ca="1">IF(B1967="","",IF(ISERROR(MATCH($E1967,CL,0)),"Unknown",INDIRECT("'C'!$A$"&amp;MATCH($E1967,CL,0)+1)))</f>
        <v/>
      </c>
      <c r="T1967" s="160" t="str">
        <f t="array" aca="1" ref="T1967" ca="1">IF(B1967="","",IF(ISERROR(MATCH($J1967,SorP!$B$1:$B$6226,0)),"",INDIRECT("'SorP'!$A$"&amp;MATCH($S1967&amp;$J1967,SorP!C:C,0))))</f>
        <v/>
      </c>
      <c r="U1967" s="161"/>
      <c r="V1967" s="151" t="e">
        <f>IF(C1967="",NA(),IF(OR(C1967="Smelter not listed",C1967="Smelter not yet identified"),MATCH($B1967&amp;$D1967,'Smelter Look-up'!$J:$J,0),MATCH($B1967&amp;$C1967,'Smelter Look-up'!$J:$J,0)))</f>
        <v>#N/A</v>
      </c>
      <c r="W1967" s="134"/>
      <c r="X1967" s="134">
        <f t="shared" ca="1" si="20"/>
        <v>0</v>
      </c>
      <c r="Y1967" s="134"/>
      <c r="Z1967" s="134"/>
      <c r="AA1967" s="134"/>
      <c r="AB1967" s="162" t="str">
        <f t="shared" si="21"/>
        <v/>
      </c>
      <c r="AC1967" s="134"/>
      <c r="AD1967" s="134"/>
      <c r="AE1967" s="134"/>
      <c r="AF1967" s="134"/>
      <c r="AG1967" s="134"/>
      <c r="AH1967" s="134"/>
    </row>
    <row r="1968" spans="1:34" ht="12" customHeight="1">
      <c r="A1968" s="160"/>
      <c r="B1968" s="155" t="str">
        <f t="array" ref="B1968">IF(LEN(A1968)=0,"",INDEX('Smelter Look-up'!$A:$A,MATCH($A1968,'Smelter Look-up'!$E:$E,0)))</f>
        <v/>
      </c>
      <c r="C1968" s="158" t="str">
        <f t="array" ref="C1968">IF(LEN(A1968)=0,"",INDEX('Smelter Look-up'!$C:$C,MATCH($A1968,'Smelter Look-up'!$E:$E,0)))</f>
        <v/>
      </c>
      <c r="D1968" s="155"/>
      <c r="E1968" s="155" t="str">
        <f ca="1">IF(ISERROR($V1968),"",OFFSET('Smelter Look-up'!$D$4,$V1968-4,0)&amp;"")</f>
        <v/>
      </c>
      <c r="F1968" s="155" t="str">
        <f ca="1">IF(ISERROR($V1968),"",OFFSET('Smelter Look-up'!$E$4,$V1968-4,0))</f>
        <v/>
      </c>
      <c r="G1968" s="155" t="str">
        <f ca="1">IF(C1968=$X$4,IF(ISERROR($V1968),"Enter smelter details","RMI"),IF(ISERROR($V1968),"",OFFSET('Smelter Look-up'!$F$4,$V1968-4,0)))</f>
        <v/>
      </c>
      <c r="H1968" s="156" t="str">
        <f ca="1">IF(ISERROR($V1968),"",OFFSET('Smelter Look-up'!$G$4,$V1968-4,0))</f>
        <v/>
      </c>
      <c r="I1968" s="157" t="str">
        <f ca="1">IF(ISERROR($V1968),"",OFFSET('Smelter Look-up'!$H$4,$V1968-4,0))</f>
        <v/>
      </c>
      <c r="J1968" s="157" t="str">
        <f ca="1">IF(ISERROR($V1968),"",OFFSET('Smelter Look-up'!$I$4,$V1968-4,0))</f>
        <v/>
      </c>
      <c r="K1968" s="158"/>
      <c r="L1968" s="158"/>
      <c r="M1968" s="158"/>
      <c r="N1968" s="158"/>
      <c r="O1968" s="158"/>
      <c r="P1968" s="157"/>
      <c r="Q1968" s="159"/>
      <c r="R1968" s="155" t="str">
        <f ca="1">IF(ISERROR($V1968),"",OFFSET('Smelter Look-up'!$C$4,$V1968-4,0)&amp;"")</f>
        <v/>
      </c>
      <c r="S1968" s="160" t="str">
        <f t="array" aca="1" ref="S1968" ca="1">IF(B1968="","",IF(ISERROR(MATCH($E1968,CL,0)),"Unknown",INDIRECT("'C'!$A$"&amp;MATCH($E1968,CL,0)+1)))</f>
        <v/>
      </c>
      <c r="T1968" s="160" t="str">
        <f t="array" aca="1" ref="T1968" ca="1">IF(B1968="","",IF(ISERROR(MATCH($J1968,SorP!$B$1:$B$6226,0)),"",INDIRECT("'SorP'!$A$"&amp;MATCH($S1968&amp;$J1968,SorP!C:C,0))))</f>
        <v/>
      </c>
      <c r="U1968" s="161"/>
      <c r="V1968" s="151" t="e">
        <f>IF(C1968="",NA(),IF(OR(C1968="Smelter not listed",C1968="Smelter not yet identified"),MATCH($B1968&amp;$D1968,'Smelter Look-up'!$J:$J,0),MATCH($B1968&amp;$C1968,'Smelter Look-up'!$J:$J,0)))</f>
        <v>#N/A</v>
      </c>
      <c r="W1968" s="134"/>
      <c r="X1968" s="134">
        <f t="shared" ca="1" si="20"/>
        <v>0</v>
      </c>
      <c r="Y1968" s="134"/>
      <c r="Z1968" s="134"/>
      <c r="AA1968" s="134"/>
      <c r="AB1968" s="162" t="str">
        <f t="shared" si="21"/>
        <v/>
      </c>
      <c r="AC1968" s="134"/>
      <c r="AD1968" s="134"/>
      <c r="AE1968" s="134"/>
      <c r="AF1968" s="134"/>
      <c r="AG1968" s="134"/>
      <c r="AH1968" s="134"/>
    </row>
    <row r="1969" spans="1:34" ht="12" customHeight="1">
      <c r="A1969" s="160"/>
      <c r="B1969" s="155" t="str">
        <f t="array" ref="B1969">IF(LEN(A1969)=0,"",INDEX('Smelter Look-up'!$A:$A,MATCH($A1969,'Smelter Look-up'!$E:$E,0)))</f>
        <v/>
      </c>
      <c r="C1969" s="158" t="str">
        <f t="array" ref="C1969">IF(LEN(A1969)=0,"",INDEX('Smelter Look-up'!$C:$C,MATCH($A1969,'Smelter Look-up'!$E:$E,0)))</f>
        <v/>
      </c>
      <c r="D1969" s="155"/>
      <c r="E1969" s="155" t="str">
        <f ca="1">IF(ISERROR($V1969),"",OFFSET('Smelter Look-up'!$D$4,$V1969-4,0)&amp;"")</f>
        <v/>
      </c>
      <c r="F1969" s="155" t="str">
        <f ca="1">IF(ISERROR($V1969),"",OFFSET('Smelter Look-up'!$E$4,$V1969-4,0))</f>
        <v/>
      </c>
      <c r="G1969" s="155" t="str">
        <f ca="1">IF(C1969=$X$4,IF(ISERROR($V1969),"Enter smelter details","RMI"),IF(ISERROR($V1969),"",OFFSET('Smelter Look-up'!$F$4,$V1969-4,0)))</f>
        <v/>
      </c>
      <c r="H1969" s="156" t="str">
        <f ca="1">IF(ISERROR($V1969),"",OFFSET('Smelter Look-up'!$G$4,$V1969-4,0))</f>
        <v/>
      </c>
      <c r="I1969" s="157" t="str">
        <f ca="1">IF(ISERROR($V1969),"",OFFSET('Smelter Look-up'!$H$4,$V1969-4,0))</f>
        <v/>
      </c>
      <c r="J1969" s="157" t="str">
        <f ca="1">IF(ISERROR($V1969),"",OFFSET('Smelter Look-up'!$I$4,$V1969-4,0))</f>
        <v/>
      </c>
      <c r="K1969" s="158"/>
      <c r="L1969" s="158"/>
      <c r="M1969" s="158"/>
      <c r="N1969" s="158"/>
      <c r="O1969" s="158"/>
      <c r="P1969" s="157"/>
      <c r="Q1969" s="159"/>
      <c r="R1969" s="155" t="str">
        <f ca="1">IF(ISERROR($V1969),"",OFFSET('Smelter Look-up'!$C$4,$V1969-4,0)&amp;"")</f>
        <v/>
      </c>
      <c r="S1969" s="160" t="str">
        <f t="array" aca="1" ref="S1969" ca="1">IF(B1969="","",IF(ISERROR(MATCH($E1969,CL,0)),"Unknown",INDIRECT("'C'!$A$"&amp;MATCH($E1969,CL,0)+1)))</f>
        <v/>
      </c>
      <c r="T1969" s="160" t="str">
        <f t="array" aca="1" ref="T1969" ca="1">IF(B1969="","",IF(ISERROR(MATCH($J1969,SorP!$B$1:$B$6226,0)),"",INDIRECT("'SorP'!$A$"&amp;MATCH($S1969&amp;$J1969,SorP!C:C,0))))</f>
        <v/>
      </c>
      <c r="U1969" s="161"/>
      <c r="V1969" s="151" t="e">
        <f>IF(C1969="",NA(),IF(OR(C1969="Smelter not listed",C1969="Smelter not yet identified"),MATCH($B1969&amp;$D1969,'Smelter Look-up'!$J:$J,0),MATCH($B1969&amp;$C1969,'Smelter Look-up'!$J:$J,0)))</f>
        <v>#N/A</v>
      </c>
      <c r="W1969" s="134"/>
      <c r="X1969" s="134">
        <f t="shared" ca="1" si="20"/>
        <v>0</v>
      </c>
      <c r="Y1969" s="134"/>
      <c r="Z1969" s="134"/>
      <c r="AA1969" s="134"/>
      <c r="AB1969" s="162" t="str">
        <f t="shared" si="21"/>
        <v/>
      </c>
      <c r="AC1969" s="134"/>
      <c r="AD1969" s="134"/>
      <c r="AE1969" s="134"/>
      <c r="AF1969" s="134"/>
      <c r="AG1969" s="134"/>
      <c r="AH1969" s="134"/>
    </row>
    <row r="1970" spans="1:34" ht="12" customHeight="1">
      <c r="A1970" s="160"/>
      <c r="B1970" s="155" t="str">
        <f t="array" ref="B1970">IF(LEN(A1970)=0,"",INDEX('Smelter Look-up'!$A:$A,MATCH($A1970,'Smelter Look-up'!$E:$E,0)))</f>
        <v/>
      </c>
      <c r="C1970" s="158" t="str">
        <f t="array" ref="C1970">IF(LEN(A1970)=0,"",INDEX('Smelter Look-up'!$C:$C,MATCH($A1970,'Smelter Look-up'!$E:$E,0)))</f>
        <v/>
      </c>
      <c r="D1970" s="155"/>
      <c r="E1970" s="155" t="str">
        <f ca="1">IF(ISERROR($V1970),"",OFFSET('Smelter Look-up'!$D$4,$V1970-4,0)&amp;"")</f>
        <v/>
      </c>
      <c r="F1970" s="155" t="str">
        <f ca="1">IF(ISERROR($V1970),"",OFFSET('Smelter Look-up'!$E$4,$V1970-4,0))</f>
        <v/>
      </c>
      <c r="G1970" s="155" t="str">
        <f ca="1">IF(C1970=$X$4,IF(ISERROR($V1970),"Enter smelter details","RMI"),IF(ISERROR($V1970),"",OFFSET('Smelter Look-up'!$F$4,$V1970-4,0)))</f>
        <v/>
      </c>
      <c r="H1970" s="156" t="str">
        <f ca="1">IF(ISERROR($V1970),"",OFFSET('Smelter Look-up'!$G$4,$V1970-4,0))</f>
        <v/>
      </c>
      <c r="I1970" s="157" t="str">
        <f ca="1">IF(ISERROR($V1970),"",OFFSET('Smelter Look-up'!$H$4,$V1970-4,0))</f>
        <v/>
      </c>
      <c r="J1970" s="157" t="str">
        <f ca="1">IF(ISERROR($V1970),"",OFFSET('Smelter Look-up'!$I$4,$V1970-4,0))</f>
        <v/>
      </c>
      <c r="K1970" s="158"/>
      <c r="L1970" s="158"/>
      <c r="M1970" s="158"/>
      <c r="N1970" s="158"/>
      <c r="O1970" s="158"/>
      <c r="P1970" s="157"/>
      <c r="Q1970" s="159"/>
      <c r="R1970" s="155" t="str">
        <f ca="1">IF(ISERROR($V1970),"",OFFSET('Smelter Look-up'!$C$4,$V1970-4,0)&amp;"")</f>
        <v/>
      </c>
      <c r="S1970" s="160" t="str">
        <f t="array" aca="1" ref="S1970" ca="1">IF(B1970="","",IF(ISERROR(MATCH($E1970,CL,0)),"Unknown",INDIRECT("'C'!$A$"&amp;MATCH($E1970,CL,0)+1)))</f>
        <v/>
      </c>
      <c r="T1970" s="160" t="str">
        <f t="array" aca="1" ref="T1970" ca="1">IF(B1970="","",IF(ISERROR(MATCH($J1970,SorP!$B$1:$B$6226,0)),"",INDIRECT("'SorP'!$A$"&amp;MATCH($S1970&amp;$J1970,SorP!C:C,0))))</f>
        <v/>
      </c>
      <c r="U1970" s="161"/>
      <c r="V1970" s="151" t="e">
        <f>IF(C1970="",NA(),IF(OR(C1970="Smelter not listed",C1970="Smelter not yet identified"),MATCH($B1970&amp;$D1970,'Smelter Look-up'!$J:$J,0),MATCH($B1970&amp;$C1970,'Smelter Look-up'!$J:$J,0)))</f>
        <v>#N/A</v>
      </c>
      <c r="W1970" s="134"/>
      <c r="X1970" s="134">
        <f t="shared" ca="1" si="20"/>
        <v>0</v>
      </c>
      <c r="Y1970" s="134"/>
      <c r="Z1970" s="134"/>
      <c r="AA1970" s="134"/>
      <c r="AB1970" s="162" t="str">
        <f t="shared" si="21"/>
        <v/>
      </c>
      <c r="AC1970" s="134"/>
      <c r="AD1970" s="134"/>
      <c r="AE1970" s="134"/>
      <c r="AF1970" s="134"/>
      <c r="AG1970" s="134"/>
      <c r="AH1970" s="134"/>
    </row>
    <row r="1971" spans="1:34" ht="12" customHeight="1">
      <c r="A1971" s="160"/>
      <c r="B1971" s="155" t="str">
        <f t="array" ref="B1971">IF(LEN(A1971)=0,"",INDEX('Smelter Look-up'!$A:$A,MATCH($A1971,'Smelter Look-up'!$E:$E,0)))</f>
        <v/>
      </c>
      <c r="C1971" s="158" t="str">
        <f t="array" ref="C1971">IF(LEN(A1971)=0,"",INDEX('Smelter Look-up'!$C:$C,MATCH($A1971,'Smelter Look-up'!$E:$E,0)))</f>
        <v/>
      </c>
      <c r="D1971" s="155"/>
      <c r="E1971" s="155" t="str">
        <f ca="1">IF(ISERROR($V1971),"",OFFSET('Smelter Look-up'!$D$4,$V1971-4,0)&amp;"")</f>
        <v/>
      </c>
      <c r="F1971" s="155" t="str">
        <f ca="1">IF(ISERROR($V1971),"",OFFSET('Smelter Look-up'!$E$4,$V1971-4,0))</f>
        <v/>
      </c>
      <c r="G1971" s="155" t="str">
        <f ca="1">IF(C1971=$X$4,IF(ISERROR($V1971),"Enter smelter details","RMI"),IF(ISERROR($V1971),"",OFFSET('Smelter Look-up'!$F$4,$V1971-4,0)))</f>
        <v/>
      </c>
      <c r="H1971" s="156" t="str">
        <f ca="1">IF(ISERROR($V1971),"",OFFSET('Smelter Look-up'!$G$4,$V1971-4,0))</f>
        <v/>
      </c>
      <c r="I1971" s="157" t="str">
        <f ca="1">IF(ISERROR($V1971),"",OFFSET('Smelter Look-up'!$H$4,$V1971-4,0))</f>
        <v/>
      </c>
      <c r="J1971" s="157" t="str">
        <f ca="1">IF(ISERROR($V1971),"",OFFSET('Smelter Look-up'!$I$4,$V1971-4,0))</f>
        <v/>
      </c>
      <c r="K1971" s="158"/>
      <c r="L1971" s="158"/>
      <c r="M1971" s="158"/>
      <c r="N1971" s="158"/>
      <c r="O1971" s="158"/>
      <c r="P1971" s="157"/>
      <c r="Q1971" s="159"/>
      <c r="R1971" s="155" t="str">
        <f ca="1">IF(ISERROR($V1971),"",OFFSET('Smelter Look-up'!$C$4,$V1971-4,0)&amp;"")</f>
        <v/>
      </c>
      <c r="S1971" s="160" t="str">
        <f t="array" aca="1" ref="S1971" ca="1">IF(B1971="","",IF(ISERROR(MATCH($E1971,CL,0)),"Unknown",INDIRECT("'C'!$A$"&amp;MATCH($E1971,CL,0)+1)))</f>
        <v/>
      </c>
      <c r="T1971" s="160" t="str">
        <f t="array" aca="1" ref="T1971" ca="1">IF(B1971="","",IF(ISERROR(MATCH($J1971,SorP!$B$1:$B$6226,0)),"",INDIRECT("'SorP'!$A$"&amp;MATCH($S1971&amp;$J1971,SorP!C:C,0))))</f>
        <v/>
      </c>
      <c r="U1971" s="161"/>
      <c r="V1971" s="151" t="e">
        <f>IF(C1971="",NA(),IF(OR(C1971="Smelter not listed",C1971="Smelter not yet identified"),MATCH($B1971&amp;$D1971,'Smelter Look-up'!$J:$J,0),MATCH($B1971&amp;$C1971,'Smelter Look-up'!$J:$J,0)))</f>
        <v>#N/A</v>
      </c>
      <c r="W1971" s="134"/>
      <c r="X1971" s="134">
        <f t="shared" ca="1" si="20"/>
        <v>0</v>
      </c>
      <c r="Y1971" s="134"/>
      <c r="Z1971" s="134"/>
      <c r="AA1971" s="134"/>
      <c r="AB1971" s="162" t="str">
        <f t="shared" si="21"/>
        <v/>
      </c>
      <c r="AC1971" s="134"/>
      <c r="AD1971" s="134"/>
      <c r="AE1971" s="134"/>
      <c r="AF1971" s="134"/>
      <c r="AG1971" s="134"/>
      <c r="AH1971" s="134"/>
    </row>
    <row r="1972" spans="1:34" ht="12" customHeight="1">
      <c r="A1972" s="160"/>
      <c r="B1972" s="155" t="str">
        <f t="array" ref="B1972">IF(LEN(A1972)=0,"",INDEX('Smelter Look-up'!$A:$A,MATCH($A1972,'Smelter Look-up'!$E:$E,0)))</f>
        <v/>
      </c>
      <c r="C1972" s="158" t="str">
        <f t="array" ref="C1972">IF(LEN(A1972)=0,"",INDEX('Smelter Look-up'!$C:$C,MATCH($A1972,'Smelter Look-up'!$E:$E,0)))</f>
        <v/>
      </c>
      <c r="D1972" s="155"/>
      <c r="E1972" s="155" t="str">
        <f ca="1">IF(ISERROR($V1972),"",OFFSET('Smelter Look-up'!$D$4,$V1972-4,0)&amp;"")</f>
        <v/>
      </c>
      <c r="F1972" s="155" t="str">
        <f ca="1">IF(ISERROR($V1972),"",OFFSET('Smelter Look-up'!$E$4,$V1972-4,0))</f>
        <v/>
      </c>
      <c r="G1972" s="155" t="str">
        <f ca="1">IF(C1972=$X$4,IF(ISERROR($V1972),"Enter smelter details","RMI"),IF(ISERROR($V1972),"",OFFSET('Smelter Look-up'!$F$4,$V1972-4,0)))</f>
        <v/>
      </c>
      <c r="H1972" s="156" t="str">
        <f ca="1">IF(ISERROR($V1972),"",OFFSET('Smelter Look-up'!$G$4,$V1972-4,0))</f>
        <v/>
      </c>
      <c r="I1972" s="157" t="str">
        <f ca="1">IF(ISERROR($V1972),"",OFFSET('Smelter Look-up'!$H$4,$V1972-4,0))</f>
        <v/>
      </c>
      <c r="J1972" s="157" t="str">
        <f ca="1">IF(ISERROR($V1972),"",OFFSET('Smelter Look-up'!$I$4,$V1972-4,0))</f>
        <v/>
      </c>
      <c r="K1972" s="158"/>
      <c r="L1972" s="158"/>
      <c r="M1972" s="158"/>
      <c r="N1972" s="158"/>
      <c r="O1972" s="158"/>
      <c r="P1972" s="157"/>
      <c r="Q1972" s="159"/>
      <c r="R1972" s="155" t="str">
        <f ca="1">IF(ISERROR($V1972),"",OFFSET('Smelter Look-up'!$C$4,$V1972-4,0)&amp;"")</f>
        <v/>
      </c>
      <c r="S1972" s="160" t="str">
        <f t="array" aca="1" ref="S1972" ca="1">IF(B1972="","",IF(ISERROR(MATCH($E1972,CL,0)),"Unknown",INDIRECT("'C'!$A$"&amp;MATCH($E1972,CL,0)+1)))</f>
        <v/>
      </c>
      <c r="T1972" s="160" t="str">
        <f t="array" aca="1" ref="T1972" ca="1">IF(B1972="","",IF(ISERROR(MATCH($J1972,SorP!$B$1:$B$6226,0)),"",INDIRECT("'SorP'!$A$"&amp;MATCH($S1972&amp;$J1972,SorP!C:C,0))))</f>
        <v/>
      </c>
      <c r="U1972" s="161"/>
      <c r="V1972" s="151" t="e">
        <f>IF(C1972="",NA(),IF(OR(C1972="Smelter not listed",C1972="Smelter not yet identified"),MATCH($B1972&amp;$D1972,'Smelter Look-up'!$J:$J,0),MATCH($B1972&amp;$C1972,'Smelter Look-up'!$J:$J,0)))</f>
        <v>#N/A</v>
      </c>
      <c r="W1972" s="134"/>
      <c r="X1972" s="134">
        <f t="shared" ca="1" si="20"/>
        <v>0</v>
      </c>
      <c r="Y1972" s="134"/>
      <c r="Z1972" s="134"/>
      <c r="AA1972" s="134"/>
      <c r="AB1972" s="162" t="str">
        <f t="shared" si="21"/>
        <v/>
      </c>
      <c r="AC1972" s="134"/>
      <c r="AD1972" s="134"/>
      <c r="AE1972" s="134"/>
      <c r="AF1972" s="134"/>
      <c r="AG1972" s="134"/>
      <c r="AH1972" s="134"/>
    </row>
    <row r="1973" spans="1:34" ht="12" customHeight="1">
      <c r="A1973" s="160"/>
      <c r="B1973" s="155" t="str">
        <f t="array" ref="B1973">IF(LEN(A1973)=0,"",INDEX('Smelter Look-up'!$A:$A,MATCH($A1973,'Smelter Look-up'!$E:$E,0)))</f>
        <v/>
      </c>
      <c r="C1973" s="158" t="str">
        <f t="array" ref="C1973">IF(LEN(A1973)=0,"",INDEX('Smelter Look-up'!$C:$C,MATCH($A1973,'Smelter Look-up'!$E:$E,0)))</f>
        <v/>
      </c>
      <c r="D1973" s="155"/>
      <c r="E1973" s="155" t="str">
        <f ca="1">IF(ISERROR($V1973),"",OFFSET('Smelter Look-up'!$D$4,$V1973-4,0)&amp;"")</f>
        <v/>
      </c>
      <c r="F1973" s="155" t="str">
        <f ca="1">IF(ISERROR($V1973),"",OFFSET('Smelter Look-up'!$E$4,$V1973-4,0))</f>
        <v/>
      </c>
      <c r="G1973" s="155" t="str">
        <f ca="1">IF(C1973=$X$4,IF(ISERROR($V1973),"Enter smelter details","RMI"),IF(ISERROR($V1973),"",OFFSET('Smelter Look-up'!$F$4,$V1973-4,0)))</f>
        <v/>
      </c>
      <c r="H1973" s="156" t="str">
        <f ca="1">IF(ISERROR($V1973),"",OFFSET('Smelter Look-up'!$G$4,$V1973-4,0))</f>
        <v/>
      </c>
      <c r="I1973" s="157" t="str">
        <f ca="1">IF(ISERROR($V1973),"",OFFSET('Smelter Look-up'!$H$4,$V1973-4,0))</f>
        <v/>
      </c>
      <c r="J1973" s="157" t="str">
        <f ca="1">IF(ISERROR($V1973),"",OFFSET('Smelter Look-up'!$I$4,$V1973-4,0))</f>
        <v/>
      </c>
      <c r="K1973" s="158"/>
      <c r="L1973" s="158"/>
      <c r="M1973" s="158"/>
      <c r="N1973" s="158"/>
      <c r="O1973" s="158"/>
      <c r="P1973" s="157"/>
      <c r="Q1973" s="159"/>
      <c r="R1973" s="155" t="str">
        <f ca="1">IF(ISERROR($V1973),"",OFFSET('Smelter Look-up'!$C$4,$V1973-4,0)&amp;"")</f>
        <v/>
      </c>
      <c r="S1973" s="160" t="str">
        <f t="array" aca="1" ref="S1973" ca="1">IF(B1973="","",IF(ISERROR(MATCH($E1973,CL,0)),"Unknown",INDIRECT("'C'!$A$"&amp;MATCH($E1973,CL,0)+1)))</f>
        <v/>
      </c>
      <c r="T1973" s="160" t="str">
        <f t="array" aca="1" ref="T1973" ca="1">IF(B1973="","",IF(ISERROR(MATCH($J1973,SorP!$B$1:$B$6226,0)),"",INDIRECT("'SorP'!$A$"&amp;MATCH($S1973&amp;$J1973,SorP!C:C,0))))</f>
        <v/>
      </c>
      <c r="U1973" s="161"/>
      <c r="V1973" s="151" t="e">
        <f>IF(C1973="",NA(),IF(OR(C1973="Smelter not listed",C1973="Smelter not yet identified"),MATCH($B1973&amp;$D1973,'Smelter Look-up'!$J:$J,0),MATCH($B1973&amp;$C1973,'Smelter Look-up'!$J:$J,0)))</f>
        <v>#N/A</v>
      </c>
      <c r="W1973" s="134"/>
      <c r="X1973" s="134">
        <f t="shared" ca="1" si="20"/>
        <v>0</v>
      </c>
      <c r="Y1973" s="134"/>
      <c r="Z1973" s="134"/>
      <c r="AA1973" s="134"/>
      <c r="AB1973" s="162" t="str">
        <f t="shared" si="21"/>
        <v/>
      </c>
      <c r="AC1973" s="134"/>
      <c r="AD1973" s="134"/>
      <c r="AE1973" s="134"/>
      <c r="AF1973" s="134"/>
      <c r="AG1973" s="134"/>
      <c r="AH1973" s="134"/>
    </row>
    <row r="1974" spans="1:34" ht="12" customHeight="1">
      <c r="A1974" s="160"/>
      <c r="B1974" s="155" t="str">
        <f t="array" ref="B1974">IF(LEN(A1974)=0,"",INDEX('Smelter Look-up'!$A:$A,MATCH($A1974,'Smelter Look-up'!$E:$E,0)))</f>
        <v/>
      </c>
      <c r="C1974" s="158" t="str">
        <f t="array" ref="C1974">IF(LEN(A1974)=0,"",INDEX('Smelter Look-up'!$C:$C,MATCH($A1974,'Smelter Look-up'!$E:$E,0)))</f>
        <v/>
      </c>
      <c r="D1974" s="155"/>
      <c r="E1974" s="155" t="str">
        <f ca="1">IF(ISERROR($V1974),"",OFFSET('Smelter Look-up'!$D$4,$V1974-4,0)&amp;"")</f>
        <v/>
      </c>
      <c r="F1974" s="155" t="str">
        <f ca="1">IF(ISERROR($V1974),"",OFFSET('Smelter Look-up'!$E$4,$V1974-4,0))</f>
        <v/>
      </c>
      <c r="G1974" s="155" t="str">
        <f ca="1">IF(C1974=$X$4,IF(ISERROR($V1974),"Enter smelter details","RMI"),IF(ISERROR($V1974),"",OFFSET('Smelter Look-up'!$F$4,$V1974-4,0)))</f>
        <v/>
      </c>
      <c r="H1974" s="156" t="str">
        <f ca="1">IF(ISERROR($V1974),"",OFFSET('Smelter Look-up'!$G$4,$V1974-4,0))</f>
        <v/>
      </c>
      <c r="I1974" s="157" t="str">
        <f ca="1">IF(ISERROR($V1974),"",OFFSET('Smelter Look-up'!$H$4,$V1974-4,0))</f>
        <v/>
      </c>
      <c r="J1974" s="157" t="str">
        <f ca="1">IF(ISERROR($V1974),"",OFFSET('Smelter Look-up'!$I$4,$V1974-4,0))</f>
        <v/>
      </c>
      <c r="K1974" s="158"/>
      <c r="L1974" s="158"/>
      <c r="M1974" s="158"/>
      <c r="N1974" s="158"/>
      <c r="O1974" s="158"/>
      <c r="P1974" s="157"/>
      <c r="Q1974" s="159"/>
      <c r="R1974" s="155" t="str">
        <f ca="1">IF(ISERROR($V1974),"",OFFSET('Smelter Look-up'!$C$4,$V1974-4,0)&amp;"")</f>
        <v/>
      </c>
      <c r="S1974" s="160" t="str">
        <f t="array" aca="1" ref="S1974" ca="1">IF(B1974="","",IF(ISERROR(MATCH($E1974,CL,0)),"Unknown",INDIRECT("'C'!$A$"&amp;MATCH($E1974,CL,0)+1)))</f>
        <v/>
      </c>
      <c r="T1974" s="160" t="str">
        <f t="array" aca="1" ref="T1974" ca="1">IF(B1974="","",IF(ISERROR(MATCH($J1974,SorP!$B$1:$B$6226,0)),"",INDIRECT("'SorP'!$A$"&amp;MATCH($S1974&amp;$J1974,SorP!C:C,0))))</f>
        <v/>
      </c>
      <c r="U1974" s="161"/>
      <c r="V1974" s="151" t="e">
        <f>IF(C1974="",NA(),IF(OR(C1974="Smelter not listed",C1974="Smelter not yet identified"),MATCH($B1974&amp;$D1974,'Smelter Look-up'!$J:$J,0),MATCH($B1974&amp;$C1974,'Smelter Look-up'!$J:$J,0)))</f>
        <v>#N/A</v>
      </c>
      <c r="W1974" s="134"/>
      <c r="X1974" s="134">
        <f t="shared" ca="1" si="20"/>
        <v>0</v>
      </c>
      <c r="Y1974" s="134"/>
      <c r="Z1974" s="134"/>
      <c r="AA1974" s="134"/>
      <c r="AB1974" s="162" t="str">
        <f t="shared" si="21"/>
        <v/>
      </c>
      <c r="AC1974" s="134"/>
      <c r="AD1974" s="134"/>
      <c r="AE1974" s="134"/>
      <c r="AF1974" s="134"/>
      <c r="AG1974" s="134"/>
      <c r="AH1974" s="134"/>
    </row>
    <row r="1975" spans="1:34" ht="12" customHeight="1">
      <c r="A1975" s="160"/>
      <c r="B1975" s="155" t="str">
        <f t="array" ref="B1975">IF(LEN(A1975)=0,"",INDEX('Smelter Look-up'!$A:$A,MATCH($A1975,'Smelter Look-up'!$E:$E,0)))</f>
        <v/>
      </c>
      <c r="C1975" s="158" t="str">
        <f t="array" ref="C1975">IF(LEN(A1975)=0,"",INDEX('Smelter Look-up'!$C:$C,MATCH($A1975,'Smelter Look-up'!$E:$E,0)))</f>
        <v/>
      </c>
      <c r="D1975" s="155"/>
      <c r="E1975" s="155" t="str">
        <f ca="1">IF(ISERROR($V1975),"",OFFSET('Smelter Look-up'!$D$4,$V1975-4,0)&amp;"")</f>
        <v/>
      </c>
      <c r="F1975" s="155" t="str">
        <f ca="1">IF(ISERROR($V1975),"",OFFSET('Smelter Look-up'!$E$4,$V1975-4,0))</f>
        <v/>
      </c>
      <c r="G1975" s="155" t="str">
        <f ca="1">IF(C1975=$X$4,IF(ISERROR($V1975),"Enter smelter details","RMI"),IF(ISERROR($V1975),"",OFFSET('Smelter Look-up'!$F$4,$V1975-4,0)))</f>
        <v/>
      </c>
      <c r="H1975" s="156" t="str">
        <f ca="1">IF(ISERROR($V1975),"",OFFSET('Smelter Look-up'!$G$4,$V1975-4,0))</f>
        <v/>
      </c>
      <c r="I1975" s="157" t="str">
        <f ca="1">IF(ISERROR($V1975),"",OFFSET('Smelter Look-up'!$H$4,$V1975-4,0))</f>
        <v/>
      </c>
      <c r="J1975" s="157" t="str">
        <f ca="1">IF(ISERROR($V1975),"",OFFSET('Smelter Look-up'!$I$4,$V1975-4,0))</f>
        <v/>
      </c>
      <c r="K1975" s="158"/>
      <c r="L1975" s="158"/>
      <c r="M1975" s="158"/>
      <c r="N1975" s="158"/>
      <c r="O1975" s="158"/>
      <c r="P1975" s="157"/>
      <c r="Q1975" s="159"/>
      <c r="R1975" s="155" t="str">
        <f ca="1">IF(ISERROR($V1975),"",OFFSET('Smelter Look-up'!$C$4,$V1975-4,0)&amp;"")</f>
        <v/>
      </c>
      <c r="S1975" s="160" t="str">
        <f t="array" aca="1" ref="S1975" ca="1">IF(B1975="","",IF(ISERROR(MATCH($E1975,CL,0)),"Unknown",INDIRECT("'C'!$A$"&amp;MATCH($E1975,CL,0)+1)))</f>
        <v/>
      </c>
      <c r="T1975" s="160" t="str">
        <f t="array" aca="1" ref="T1975" ca="1">IF(B1975="","",IF(ISERROR(MATCH($J1975,SorP!$B$1:$B$6226,0)),"",INDIRECT("'SorP'!$A$"&amp;MATCH($S1975&amp;$J1975,SorP!C:C,0))))</f>
        <v/>
      </c>
      <c r="U1975" s="161"/>
      <c r="V1975" s="151" t="e">
        <f>IF(C1975="",NA(),IF(OR(C1975="Smelter not listed",C1975="Smelter not yet identified"),MATCH($B1975&amp;$D1975,'Smelter Look-up'!$J:$J,0),MATCH($B1975&amp;$C1975,'Smelter Look-up'!$J:$J,0)))</f>
        <v>#N/A</v>
      </c>
      <c r="W1975" s="134"/>
      <c r="X1975" s="134">
        <f t="shared" ca="1" si="20"/>
        <v>0</v>
      </c>
      <c r="Y1975" s="134"/>
      <c r="Z1975" s="134"/>
      <c r="AA1975" s="134"/>
      <c r="AB1975" s="162" t="str">
        <f t="shared" si="21"/>
        <v/>
      </c>
      <c r="AC1975" s="134"/>
      <c r="AD1975" s="134"/>
      <c r="AE1975" s="134"/>
      <c r="AF1975" s="134"/>
      <c r="AG1975" s="134"/>
      <c r="AH1975" s="134"/>
    </row>
    <row r="1976" spans="1:34" ht="12" customHeight="1">
      <c r="A1976" s="160"/>
      <c r="B1976" s="155" t="str">
        <f t="array" ref="B1976">IF(LEN(A1976)=0,"",INDEX('Smelter Look-up'!$A:$A,MATCH($A1976,'Smelter Look-up'!$E:$E,0)))</f>
        <v/>
      </c>
      <c r="C1976" s="158" t="str">
        <f t="array" ref="C1976">IF(LEN(A1976)=0,"",INDEX('Smelter Look-up'!$C:$C,MATCH($A1976,'Smelter Look-up'!$E:$E,0)))</f>
        <v/>
      </c>
      <c r="D1976" s="155"/>
      <c r="E1976" s="155" t="str">
        <f ca="1">IF(ISERROR($V1976),"",OFFSET('Smelter Look-up'!$D$4,$V1976-4,0)&amp;"")</f>
        <v/>
      </c>
      <c r="F1976" s="155" t="str">
        <f ca="1">IF(ISERROR($V1976),"",OFFSET('Smelter Look-up'!$E$4,$V1976-4,0))</f>
        <v/>
      </c>
      <c r="G1976" s="155" t="str">
        <f ca="1">IF(C1976=$X$4,IF(ISERROR($V1976),"Enter smelter details","RMI"),IF(ISERROR($V1976),"",OFFSET('Smelter Look-up'!$F$4,$V1976-4,0)))</f>
        <v/>
      </c>
      <c r="H1976" s="156" t="str">
        <f ca="1">IF(ISERROR($V1976),"",OFFSET('Smelter Look-up'!$G$4,$V1976-4,0))</f>
        <v/>
      </c>
      <c r="I1976" s="157" t="str">
        <f ca="1">IF(ISERROR($V1976),"",OFFSET('Smelter Look-up'!$H$4,$V1976-4,0))</f>
        <v/>
      </c>
      <c r="J1976" s="157" t="str">
        <f ca="1">IF(ISERROR($V1976),"",OFFSET('Smelter Look-up'!$I$4,$V1976-4,0))</f>
        <v/>
      </c>
      <c r="K1976" s="158"/>
      <c r="L1976" s="158"/>
      <c r="M1976" s="158"/>
      <c r="N1976" s="158"/>
      <c r="O1976" s="158"/>
      <c r="P1976" s="157"/>
      <c r="Q1976" s="159"/>
      <c r="R1976" s="155" t="str">
        <f ca="1">IF(ISERROR($V1976),"",OFFSET('Smelter Look-up'!$C$4,$V1976-4,0)&amp;"")</f>
        <v/>
      </c>
      <c r="S1976" s="160" t="str">
        <f t="array" aca="1" ref="S1976" ca="1">IF(B1976="","",IF(ISERROR(MATCH($E1976,CL,0)),"Unknown",INDIRECT("'C'!$A$"&amp;MATCH($E1976,CL,0)+1)))</f>
        <v/>
      </c>
      <c r="T1976" s="160" t="str">
        <f t="array" aca="1" ref="T1976" ca="1">IF(B1976="","",IF(ISERROR(MATCH($J1976,SorP!$B$1:$B$6226,0)),"",INDIRECT("'SorP'!$A$"&amp;MATCH($S1976&amp;$J1976,SorP!C:C,0))))</f>
        <v/>
      </c>
      <c r="U1976" s="161"/>
      <c r="V1976" s="151" t="e">
        <f>IF(C1976="",NA(),IF(OR(C1976="Smelter not listed",C1976="Smelter not yet identified"),MATCH($B1976&amp;$D1976,'Smelter Look-up'!$J:$J,0),MATCH($B1976&amp;$C1976,'Smelter Look-up'!$J:$J,0)))</f>
        <v>#N/A</v>
      </c>
      <c r="W1976" s="134"/>
      <c r="X1976" s="134">
        <f t="shared" ca="1" si="20"/>
        <v>0</v>
      </c>
      <c r="Y1976" s="134"/>
      <c r="Z1976" s="134"/>
      <c r="AA1976" s="134"/>
      <c r="AB1976" s="162" t="str">
        <f t="shared" si="21"/>
        <v/>
      </c>
      <c r="AC1976" s="134"/>
      <c r="AD1976" s="134"/>
      <c r="AE1976" s="134"/>
      <c r="AF1976" s="134"/>
      <c r="AG1976" s="134"/>
      <c r="AH1976" s="134"/>
    </row>
    <row r="1977" spans="1:34" ht="12" customHeight="1">
      <c r="A1977" s="160"/>
      <c r="B1977" s="155" t="str">
        <f t="array" ref="B1977">IF(LEN(A1977)=0,"",INDEX('Smelter Look-up'!$A:$A,MATCH($A1977,'Smelter Look-up'!$E:$E,0)))</f>
        <v/>
      </c>
      <c r="C1977" s="158" t="str">
        <f t="array" ref="C1977">IF(LEN(A1977)=0,"",INDEX('Smelter Look-up'!$C:$C,MATCH($A1977,'Smelter Look-up'!$E:$E,0)))</f>
        <v/>
      </c>
      <c r="D1977" s="155"/>
      <c r="E1977" s="155" t="str">
        <f ca="1">IF(ISERROR($V1977),"",OFFSET('Smelter Look-up'!$D$4,$V1977-4,0)&amp;"")</f>
        <v/>
      </c>
      <c r="F1977" s="155" t="str">
        <f ca="1">IF(ISERROR($V1977),"",OFFSET('Smelter Look-up'!$E$4,$V1977-4,0))</f>
        <v/>
      </c>
      <c r="G1977" s="155" t="str">
        <f ca="1">IF(C1977=$X$4,IF(ISERROR($V1977),"Enter smelter details","RMI"),IF(ISERROR($V1977),"",OFFSET('Smelter Look-up'!$F$4,$V1977-4,0)))</f>
        <v/>
      </c>
      <c r="H1977" s="156" t="str">
        <f ca="1">IF(ISERROR($V1977),"",OFFSET('Smelter Look-up'!$G$4,$V1977-4,0))</f>
        <v/>
      </c>
      <c r="I1977" s="157" t="str">
        <f ca="1">IF(ISERROR($V1977),"",OFFSET('Smelter Look-up'!$H$4,$V1977-4,0))</f>
        <v/>
      </c>
      <c r="J1977" s="157" t="str">
        <f ca="1">IF(ISERROR($V1977),"",OFFSET('Smelter Look-up'!$I$4,$V1977-4,0))</f>
        <v/>
      </c>
      <c r="K1977" s="158"/>
      <c r="L1977" s="158"/>
      <c r="M1977" s="158"/>
      <c r="N1977" s="158"/>
      <c r="O1977" s="158"/>
      <c r="P1977" s="157"/>
      <c r="Q1977" s="159"/>
      <c r="R1977" s="155" t="str">
        <f ca="1">IF(ISERROR($V1977),"",OFFSET('Smelter Look-up'!$C$4,$V1977-4,0)&amp;"")</f>
        <v/>
      </c>
      <c r="S1977" s="160" t="str">
        <f t="array" aca="1" ref="S1977" ca="1">IF(B1977="","",IF(ISERROR(MATCH($E1977,CL,0)),"Unknown",INDIRECT("'C'!$A$"&amp;MATCH($E1977,CL,0)+1)))</f>
        <v/>
      </c>
      <c r="T1977" s="160" t="str">
        <f t="array" aca="1" ref="T1977" ca="1">IF(B1977="","",IF(ISERROR(MATCH($J1977,SorP!$B$1:$B$6226,0)),"",INDIRECT("'SorP'!$A$"&amp;MATCH($S1977&amp;$J1977,SorP!C:C,0))))</f>
        <v/>
      </c>
      <c r="U1977" s="161"/>
      <c r="V1977" s="151" t="e">
        <f>IF(C1977="",NA(),IF(OR(C1977="Smelter not listed",C1977="Smelter not yet identified"),MATCH($B1977&amp;$D1977,'Smelter Look-up'!$J:$J,0),MATCH($B1977&amp;$C1977,'Smelter Look-up'!$J:$J,0)))</f>
        <v>#N/A</v>
      </c>
      <c r="W1977" s="134"/>
      <c r="X1977" s="134">
        <f t="shared" ca="1" si="20"/>
        <v>0</v>
      </c>
      <c r="Y1977" s="134"/>
      <c r="Z1977" s="134"/>
      <c r="AA1977" s="134"/>
      <c r="AB1977" s="162" t="str">
        <f t="shared" si="21"/>
        <v/>
      </c>
      <c r="AC1977" s="134"/>
      <c r="AD1977" s="134"/>
      <c r="AE1977" s="134"/>
      <c r="AF1977" s="134"/>
      <c r="AG1977" s="134"/>
      <c r="AH1977" s="134"/>
    </row>
    <row r="1978" spans="1:34" ht="12" customHeight="1">
      <c r="A1978" s="160"/>
      <c r="B1978" s="155" t="str">
        <f t="array" ref="B1978">IF(LEN(A1978)=0,"",INDEX('Smelter Look-up'!$A:$A,MATCH($A1978,'Smelter Look-up'!$E:$E,0)))</f>
        <v/>
      </c>
      <c r="C1978" s="158" t="str">
        <f t="array" ref="C1978">IF(LEN(A1978)=0,"",INDEX('Smelter Look-up'!$C:$C,MATCH($A1978,'Smelter Look-up'!$E:$E,0)))</f>
        <v/>
      </c>
      <c r="D1978" s="155"/>
      <c r="E1978" s="155" t="str">
        <f ca="1">IF(ISERROR($V1978),"",OFFSET('Smelter Look-up'!$D$4,$V1978-4,0)&amp;"")</f>
        <v/>
      </c>
      <c r="F1978" s="155" t="str">
        <f ca="1">IF(ISERROR($V1978),"",OFFSET('Smelter Look-up'!$E$4,$V1978-4,0))</f>
        <v/>
      </c>
      <c r="G1978" s="155" t="str">
        <f ca="1">IF(C1978=$X$4,IF(ISERROR($V1978),"Enter smelter details","RMI"),IF(ISERROR($V1978),"",OFFSET('Smelter Look-up'!$F$4,$V1978-4,0)))</f>
        <v/>
      </c>
      <c r="H1978" s="156" t="str">
        <f ca="1">IF(ISERROR($V1978),"",OFFSET('Smelter Look-up'!$G$4,$V1978-4,0))</f>
        <v/>
      </c>
      <c r="I1978" s="157" t="str">
        <f ca="1">IF(ISERROR($V1978),"",OFFSET('Smelter Look-up'!$H$4,$V1978-4,0))</f>
        <v/>
      </c>
      <c r="J1978" s="157" t="str">
        <f ca="1">IF(ISERROR($V1978),"",OFFSET('Smelter Look-up'!$I$4,$V1978-4,0))</f>
        <v/>
      </c>
      <c r="K1978" s="158"/>
      <c r="L1978" s="158"/>
      <c r="M1978" s="158"/>
      <c r="N1978" s="158"/>
      <c r="O1978" s="158"/>
      <c r="P1978" s="157"/>
      <c r="Q1978" s="159"/>
      <c r="R1978" s="155" t="str">
        <f ca="1">IF(ISERROR($V1978),"",OFFSET('Smelter Look-up'!$C$4,$V1978-4,0)&amp;"")</f>
        <v/>
      </c>
      <c r="S1978" s="160" t="str">
        <f t="array" aca="1" ref="S1978" ca="1">IF(B1978="","",IF(ISERROR(MATCH($E1978,CL,0)),"Unknown",INDIRECT("'C'!$A$"&amp;MATCH($E1978,CL,0)+1)))</f>
        <v/>
      </c>
      <c r="T1978" s="160" t="str">
        <f t="array" aca="1" ref="T1978" ca="1">IF(B1978="","",IF(ISERROR(MATCH($J1978,SorP!$B$1:$B$6226,0)),"",INDIRECT("'SorP'!$A$"&amp;MATCH($S1978&amp;$J1978,SorP!C:C,0))))</f>
        <v/>
      </c>
      <c r="U1978" s="161"/>
      <c r="V1978" s="151" t="e">
        <f>IF(C1978="",NA(),IF(OR(C1978="Smelter not listed",C1978="Smelter not yet identified"),MATCH($B1978&amp;$D1978,'Smelter Look-up'!$J:$J,0),MATCH($B1978&amp;$C1978,'Smelter Look-up'!$J:$J,0)))</f>
        <v>#N/A</v>
      </c>
      <c r="W1978" s="134"/>
      <c r="X1978" s="134">
        <f t="shared" ca="1" si="20"/>
        <v>0</v>
      </c>
      <c r="Y1978" s="134"/>
      <c r="Z1978" s="134"/>
      <c r="AA1978" s="134"/>
      <c r="AB1978" s="162" t="str">
        <f t="shared" si="21"/>
        <v/>
      </c>
      <c r="AC1978" s="134"/>
      <c r="AD1978" s="134"/>
      <c r="AE1978" s="134"/>
      <c r="AF1978" s="134"/>
      <c r="AG1978" s="134"/>
      <c r="AH1978" s="134"/>
    </row>
    <row r="1979" spans="1:34" ht="12" customHeight="1">
      <c r="A1979" s="160"/>
      <c r="B1979" s="155" t="str">
        <f t="array" ref="B1979">IF(LEN(A1979)=0,"",INDEX('Smelter Look-up'!$A:$A,MATCH($A1979,'Smelter Look-up'!$E:$E,0)))</f>
        <v/>
      </c>
      <c r="C1979" s="158" t="str">
        <f t="array" ref="C1979">IF(LEN(A1979)=0,"",INDEX('Smelter Look-up'!$C:$C,MATCH($A1979,'Smelter Look-up'!$E:$E,0)))</f>
        <v/>
      </c>
      <c r="D1979" s="155"/>
      <c r="E1979" s="155" t="str">
        <f ca="1">IF(ISERROR($V1979),"",OFFSET('Smelter Look-up'!$D$4,$V1979-4,0)&amp;"")</f>
        <v/>
      </c>
      <c r="F1979" s="155" t="str">
        <f ca="1">IF(ISERROR($V1979),"",OFFSET('Smelter Look-up'!$E$4,$V1979-4,0))</f>
        <v/>
      </c>
      <c r="G1979" s="155" t="str">
        <f ca="1">IF(C1979=$X$4,IF(ISERROR($V1979),"Enter smelter details","RMI"),IF(ISERROR($V1979),"",OFFSET('Smelter Look-up'!$F$4,$V1979-4,0)))</f>
        <v/>
      </c>
      <c r="H1979" s="156" t="str">
        <f ca="1">IF(ISERROR($V1979),"",OFFSET('Smelter Look-up'!$G$4,$V1979-4,0))</f>
        <v/>
      </c>
      <c r="I1979" s="157" t="str">
        <f ca="1">IF(ISERROR($V1979),"",OFFSET('Smelter Look-up'!$H$4,$V1979-4,0))</f>
        <v/>
      </c>
      <c r="J1979" s="157" t="str">
        <f ca="1">IF(ISERROR($V1979),"",OFFSET('Smelter Look-up'!$I$4,$V1979-4,0))</f>
        <v/>
      </c>
      <c r="K1979" s="158"/>
      <c r="L1979" s="158"/>
      <c r="M1979" s="158"/>
      <c r="N1979" s="158"/>
      <c r="O1979" s="158"/>
      <c r="P1979" s="157"/>
      <c r="Q1979" s="159"/>
      <c r="R1979" s="155" t="str">
        <f ca="1">IF(ISERROR($V1979),"",OFFSET('Smelter Look-up'!$C$4,$V1979-4,0)&amp;"")</f>
        <v/>
      </c>
      <c r="S1979" s="160" t="str">
        <f t="array" aca="1" ref="S1979" ca="1">IF(B1979="","",IF(ISERROR(MATCH($E1979,CL,0)),"Unknown",INDIRECT("'C'!$A$"&amp;MATCH($E1979,CL,0)+1)))</f>
        <v/>
      </c>
      <c r="T1979" s="160" t="str">
        <f t="array" aca="1" ref="T1979" ca="1">IF(B1979="","",IF(ISERROR(MATCH($J1979,SorP!$B$1:$B$6226,0)),"",INDIRECT("'SorP'!$A$"&amp;MATCH($S1979&amp;$J1979,SorP!C:C,0))))</f>
        <v/>
      </c>
      <c r="U1979" s="161"/>
      <c r="V1979" s="151" t="e">
        <f>IF(C1979="",NA(),IF(OR(C1979="Smelter not listed",C1979="Smelter not yet identified"),MATCH($B1979&amp;$D1979,'Smelter Look-up'!$J:$J,0),MATCH($B1979&amp;$C1979,'Smelter Look-up'!$J:$J,0)))</f>
        <v>#N/A</v>
      </c>
      <c r="W1979" s="134"/>
      <c r="X1979" s="134">
        <f t="shared" ca="1" si="20"/>
        <v>0</v>
      </c>
      <c r="Y1979" s="134"/>
      <c r="Z1979" s="134"/>
      <c r="AA1979" s="134"/>
      <c r="AB1979" s="162" t="str">
        <f t="shared" si="21"/>
        <v/>
      </c>
      <c r="AC1979" s="134"/>
      <c r="AD1979" s="134"/>
      <c r="AE1979" s="134"/>
      <c r="AF1979" s="134"/>
      <c r="AG1979" s="134"/>
      <c r="AH1979" s="134"/>
    </row>
    <row r="1980" spans="1:34" ht="12" customHeight="1">
      <c r="A1980" s="160"/>
      <c r="B1980" s="155" t="str">
        <f t="array" ref="B1980">IF(LEN(A1980)=0,"",INDEX('Smelter Look-up'!$A:$A,MATCH($A1980,'Smelter Look-up'!$E:$E,0)))</f>
        <v/>
      </c>
      <c r="C1980" s="158" t="str">
        <f t="array" ref="C1980">IF(LEN(A1980)=0,"",INDEX('Smelter Look-up'!$C:$C,MATCH($A1980,'Smelter Look-up'!$E:$E,0)))</f>
        <v/>
      </c>
      <c r="D1980" s="155"/>
      <c r="E1980" s="155" t="str">
        <f ca="1">IF(ISERROR($V1980),"",OFFSET('Smelter Look-up'!$D$4,$V1980-4,0)&amp;"")</f>
        <v/>
      </c>
      <c r="F1980" s="155" t="str">
        <f ca="1">IF(ISERROR($V1980),"",OFFSET('Smelter Look-up'!$E$4,$V1980-4,0))</f>
        <v/>
      </c>
      <c r="G1980" s="155" t="str">
        <f ca="1">IF(C1980=$X$4,IF(ISERROR($V1980),"Enter smelter details","RMI"),IF(ISERROR($V1980),"",OFFSET('Smelter Look-up'!$F$4,$V1980-4,0)))</f>
        <v/>
      </c>
      <c r="H1980" s="156" t="str">
        <f ca="1">IF(ISERROR($V1980),"",OFFSET('Smelter Look-up'!$G$4,$V1980-4,0))</f>
        <v/>
      </c>
      <c r="I1980" s="157" t="str">
        <f ca="1">IF(ISERROR($V1980),"",OFFSET('Smelter Look-up'!$H$4,$V1980-4,0))</f>
        <v/>
      </c>
      <c r="J1980" s="157" t="str">
        <f ca="1">IF(ISERROR($V1980),"",OFFSET('Smelter Look-up'!$I$4,$V1980-4,0))</f>
        <v/>
      </c>
      <c r="K1980" s="158"/>
      <c r="L1980" s="158"/>
      <c r="M1980" s="158"/>
      <c r="N1980" s="158"/>
      <c r="O1980" s="158"/>
      <c r="P1980" s="157"/>
      <c r="Q1980" s="159"/>
      <c r="R1980" s="155" t="str">
        <f ca="1">IF(ISERROR($V1980),"",OFFSET('Smelter Look-up'!$C$4,$V1980-4,0)&amp;"")</f>
        <v/>
      </c>
      <c r="S1980" s="160" t="str">
        <f t="array" aca="1" ref="S1980" ca="1">IF(B1980="","",IF(ISERROR(MATCH($E1980,CL,0)),"Unknown",INDIRECT("'C'!$A$"&amp;MATCH($E1980,CL,0)+1)))</f>
        <v/>
      </c>
      <c r="T1980" s="160" t="str">
        <f t="array" aca="1" ref="T1980" ca="1">IF(B1980="","",IF(ISERROR(MATCH($J1980,SorP!$B$1:$B$6226,0)),"",INDIRECT("'SorP'!$A$"&amp;MATCH($S1980&amp;$J1980,SorP!C:C,0))))</f>
        <v/>
      </c>
      <c r="U1980" s="161"/>
      <c r="V1980" s="151" t="e">
        <f>IF(C1980="",NA(),IF(OR(C1980="Smelter not listed",C1980="Smelter not yet identified"),MATCH($B1980&amp;$D1980,'Smelter Look-up'!$J:$J,0),MATCH($B1980&amp;$C1980,'Smelter Look-up'!$J:$J,0)))</f>
        <v>#N/A</v>
      </c>
      <c r="W1980" s="134"/>
      <c r="X1980" s="134">
        <f t="shared" ca="1" si="20"/>
        <v>0</v>
      </c>
      <c r="Y1980" s="134"/>
      <c r="Z1980" s="134"/>
      <c r="AA1980" s="134"/>
      <c r="AB1980" s="162" t="str">
        <f t="shared" si="21"/>
        <v/>
      </c>
      <c r="AC1980" s="134"/>
      <c r="AD1980" s="134"/>
      <c r="AE1980" s="134"/>
      <c r="AF1980" s="134"/>
      <c r="AG1980" s="134"/>
      <c r="AH1980" s="134"/>
    </row>
    <row r="1981" spans="1:34" ht="12" customHeight="1">
      <c r="A1981" s="160"/>
      <c r="B1981" s="155" t="str">
        <f t="array" ref="B1981">IF(LEN(A1981)=0,"",INDEX('Smelter Look-up'!$A:$A,MATCH($A1981,'Smelter Look-up'!$E:$E,0)))</f>
        <v/>
      </c>
      <c r="C1981" s="158" t="str">
        <f t="array" ref="C1981">IF(LEN(A1981)=0,"",INDEX('Smelter Look-up'!$C:$C,MATCH($A1981,'Smelter Look-up'!$E:$E,0)))</f>
        <v/>
      </c>
      <c r="D1981" s="155"/>
      <c r="E1981" s="155" t="str">
        <f ca="1">IF(ISERROR($V1981),"",OFFSET('Smelter Look-up'!$D$4,$V1981-4,0)&amp;"")</f>
        <v/>
      </c>
      <c r="F1981" s="155" t="str">
        <f ca="1">IF(ISERROR($V1981),"",OFFSET('Smelter Look-up'!$E$4,$V1981-4,0))</f>
        <v/>
      </c>
      <c r="G1981" s="155" t="str">
        <f ca="1">IF(C1981=$X$4,IF(ISERROR($V1981),"Enter smelter details","RMI"),IF(ISERROR($V1981),"",OFFSET('Smelter Look-up'!$F$4,$V1981-4,0)))</f>
        <v/>
      </c>
      <c r="H1981" s="156" t="str">
        <f ca="1">IF(ISERROR($V1981),"",OFFSET('Smelter Look-up'!$G$4,$V1981-4,0))</f>
        <v/>
      </c>
      <c r="I1981" s="157" t="str">
        <f ca="1">IF(ISERROR($V1981),"",OFFSET('Smelter Look-up'!$H$4,$V1981-4,0))</f>
        <v/>
      </c>
      <c r="J1981" s="157" t="str">
        <f ca="1">IF(ISERROR($V1981),"",OFFSET('Smelter Look-up'!$I$4,$V1981-4,0))</f>
        <v/>
      </c>
      <c r="K1981" s="158"/>
      <c r="L1981" s="158"/>
      <c r="M1981" s="158"/>
      <c r="N1981" s="158"/>
      <c r="O1981" s="158"/>
      <c r="P1981" s="157"/>
      <c r="Q1981" s="159"/>
      <c r="R1981" s="155" t="str">
        <f ca="1">IF(ISERROR($V1981),"",OFFSET('Smelter Look-up'!$C$4,$V1981-4,0)&amp;"")</f>
        <v/>
      </c>
      <c r="S1981" s="160" t="str">
        <f t="array" aca="1" ref="S1981" ca="1">IF(B1981="","",IF(ISERROR(MATCH($E1981,CL,0)),"Unknown",INDIRECT("'C'!$A$"&amp;MATCH($E1981,CL,0)+1)))</f>
        <v/>
      </c>
      <c r="T1981" s="160" t="str">
        <f t="array" aca="1" ref="T1981" ca="1">IF(B1981="","",IF(ISERROR(MATCH($J1981,SorP!$B$1:$B$6226,0)),"",INDIRECT("'SorP'!$A$"&amp;MATCH($S1981&amp;$J1981,SorP!C:C,0))))</f>
        <v/>
      </c>
      <c r="U1981" s="161"/>
      <c r="V1981" s="151" t="e">
        <f>IF(C1981="",NA(),IF(OR(C1981="Smelter not listed",C1981="Smelter not yet identified"),MATCH($B1981&amp;$D1981,'Smelter Look-up'!$J:$J,0),MATCH($B1981&amp;$C1981,'Smelter Look-up'!$J:$J,0)))</f>
        <v>#N/A</v>
      </c>
      <c r="W1981" s="134"/>
      <c r="X1981" s="134">
        <f t="shared" ca="1" si="20"/>
        <v>0</v>
      </c>
      <c r="Y1981" s="134"/>
      <c r="Z1981" s="134"/>
      <c r="AA1981" s="134"/>
      <c r="AB1981" s="162" t="str">
        <f t="shared" si="21"/>
        <v/>
      </c>
      <c r="AC1981" s="134"/>
      <c r="AD1981" s="134"/>
      <c r="AE1981" s="134"/>
      <c r="AF1981" s="134"/>
      <c r="AG1981" s="134"/>
      <c r="AH1981" s="134"/>
    </row>
    <row r="1982" spans="1:34" ht="12" customHeight="1">
      <c r="A1982" s="160"/>
      <c r="B1982" s="155" t="str">
        <f t="array" ref="B1982">IF(LEN(A1982)=0,"",INDEX('Smelter Look-up'!$A:$A,MATCH($A1982,'Smelter Look-up'!$E:$E,0)))</f>
        <v/>
      </c>
      <c r="C1982" s="158" t="str">
        <f t="array" ref="C1982">IF(LEN(A1982)=0,"",INDEX('Smelter Look-up'!$C:$C,MATCH($A1982,'Smelter Look-up'!$E:$E,0)))</f>
        <v/>
      </c>
      <c r="D1982" s="155"/>
      <c r="E1982" s="155" t="str">
        <f ca="1">IF(ISERROR($V1982),"",OFFSET('Smelter Look-up'!$D$4,$V1982-4,0)&amp;"")</f>
        <v/>
      </c>
      <c r="F1982" s="155" t="str">
        <f ca="1">IF(ISERROR($V1982),"",OFFSET('Smelter Look-up'!$E$4,$V1982-4,0))</f>
        <v/>
      </c>
      <c r="G1982" s="155" t="str">
        <f ca="1">IF(C1982=$X$4,IF(ISERROR($V1982),"Enter smelter details","RMI"),IF(ISERROR($V1982),"",OFFSET('Smelter Look-up'!$F$4,$V1982-4,0)))</f>
        <v/>
      </c>
      <c r="H1982" s="156" t="str">
        <f ca="1">IF(ISERROR($V1982),"",OFFSET('Smelter Look-up'!$G$4,$V1982-4,0))</f>
        <v/>
      </c>
      <c r="I1982" s="157" t="str">
        <f ca="1">IF(ISERROR($V1982),"",OFFSET('Smelter Look-up'!$H$4,$V1982-4,0))</f>
        <v/>
      </c>
      <c r="J1982" s="157" t="str">
        <f ca="1">IF(ISERROR($V1982),"",OFFSET('Smelter Look-up'!$I$4,$V1982-4,0))</f>
        <v/>
      </c>
      <c r="K1982" s="158"/>
      <c r="L1982" s="158"/>
      <c r="M1982" s="158"/>
      <c r="N1982" s="158"/>
      <c r="O1982" s="158"/>
      <c r="P1982" s="157"/>
      <c r="Q1982" s="159"/>
      <c r="R1982" s="155" t="str">
        <f ca="1">IF(ISERROR($V1982),"",OFFSET('Smelter Look-up'!$C$4,$V1982-4,0)&amp;"")</f>
        <v/>
      </c>
      <c r="S1982" s="160" t="str">
        <f t="array" aca="1" ref="S1982" ca="1">IF(B1982="","",IF(ISERROR(MATCH($E1982,CL,0)),"Unknown",INDIRECT("'C'!$A$"&amp;MATCH($E1982,CL,0)+1)))</f>
        <v/>
      </c>
      <c r="T1982" s="160" t="str">
        <f t="array" aca="1" ref="T1982" ca="1">IF(B1982="","",IF(ISERROR(MATCH($J1982,SorP!$B$1:$B$6226,0)),"",INDIRECT("'SorP'!$A$"&amp;MATCH($S1982&amp;$J1982,SorP!C:C,0))))</f>
        <v/>
      </c>
      <c r="U1982" s="161"/>
      <c r="V1982" s="151" t="e">
        <f>IF(C1982="",NA(),IF(OR(C1982="Smelter not listed",C1982="Smelter not yet identified"),MATCH($B1982&amp;$D1982,'Smelter Look-up'!$J:$J,0),MATCH($B1982&amp;$C1982,'Smelter Look-up'!$J:$J,0)))</f>
        <v>#N/A</v>
      </c>
      <c r="W1982" s="134"/>
      <c r="X1982" s="134">
        <f t="shared" ca="1" si="20"/>
        <v>0</v>
      </c>
      <c r="Y1982" s="134"/>
      <c r="Z1982" s="134"/>
      <c r="AA1982" s="134"/>
      <c r="AB1982" s="162" t="str">
        <f t="shared" si="21"/>
        <v/>
      </c>
      <c r="AC1982" s="134"/>
      <c r="AD1982" s="134"/>
      <c r="AE1982" s="134"/>
      <c r="AF1982" s="134"/>
      <c r="AG1982" s="134"/>
      <c r="AH1982" s="134"/>
    </row>
    <row r="1983" spans="1:34" ht="12" customHeight="1">
      <c r="A1983" s="160"/>
      <c r="B1983" s="155" t="str">
        <f t="array" ref="B1983">IF(LEN(A1983)=0,"",INDEX('Smelter Look-up'!$A:$A,MATCH($A1983,'Smelter Look-up'!$E:$E,0)))</f>
        <v/>
      </c>
      <c r="C1983" s="158" t="str">
        <f t="array" ref="C1983">IF(LEN(A1983)=0,"",INDEX('Smelter Look-up'!$C:$C,MATCH($A1983,'Smelter Look-up'!$E:$E,0)))</f>
        <v/>
      </c>
      <c r="D1983" s="155"/>
      <c r="E1983" s="155" t="str">
        <f ca="1">IF(ISERROR($V1983),"",OFFSET('Smelter Look-up'!$D$4,$V1983-4,0)&amp;"")</f>
        <v/>
      </c>
      <c r="F1983" s="155" t="str">
        <f ca="1">IF(ISERROR($V1983),"",OFFSET('Smelter Look-up'!$E$4,$V1983-4,0))</f>
        <v/>
      </c>
      <c r="G1983" s="155" t="str">
        <f ca="1">IF(C1983=$X$4,IF(ISERROR($V1983),"Enter smelter details","RMI"),IF(ISERROR($V1983),"",OFFSET('Smelter Look-up'!$F$4,$V1983-4,0)))</f>
        <v/>
      </c>
      <c r="H1983" s="156" t="str">
        <f ca="1">IF(ISERROR($V1983),"",OFFSET('Smelter Look-up'!$G$4,$V1983-4,0))</f>
        <v/>
      </c>
      <c r="I1983" s="157" t="str">
        <f ca="1">IF(ISERROR($V1983),"",OFFSET('Smelter Look-up'!$H$4,$V1983-4,0))</f>
        <v/>
      </c>
      <c r="J1983" s="157" t="str">
        <f ca="1">IF(ISERROR($V1983),"",OFFSET('Smelter Look-up'!$I$4,$V1983-4,0))</f>
        <v/>
      </c>
      <c r="K1983" s="158"/>
      <c r="L1983" s="158"/>
      <c r="M1983" s="158"/>
      <c r="N1983" s="158"/>
      <c r="O1983" s="158"/>
      <c r="P1983" s="157"/>
      <c r="Q1983" s="159"/>
      <c r="R1983" s="155" t="str">
        <f ca="1">IF(ISERROR($V1983),"",OFFSET('Smelter Look-up'!$C$4,$V1983-4,0)&amp;"")</f>
        <v/>
      </c>
      <c r="S1983" s="160" t="str">
        <f t="array" aca="1" ref="S1983" ca="1">IF(B1983="","",IF(ISERROR(MATCH($E1983,CL,0)),"Unknown",INDIRECT("'C'!$A$"&amp;MATCH($E1983,CL,0)+1)))</f>
        <v/>
      </c>
      <c r="T1983" s="160" t="str">
        <f t="array" aca="1" ref="T1983" ca="1">IF(B1983="","",IF(ISERROR(MATCH($J1983,SorP!$B$1:$B$6226,0)),"",INDIRECT("'SorP'!$A$"&amp;MATCH($S1983&amp;$J1983,SorP!C:C,0))))</f>
        <v/>
      </c>
      <c r="U1983" s="161"/>
      <c r="V1983" s="151" t="e">
        <f>IF(C1983="",NA(),IF(OR(C1983="Smelter not listed",C1983="Smelter not yet identified"),MATCH($B1983&amp;$D1983,'Smelter Look-up'!$J:$J,0),MATCH($B1983&amp;$C1983,'Smelter Look-up'!$J:$J,0)))</f>
        <v>#N/A</v>
      </c>
      <c r="W1983" s="134"/>
      <c r="X1983" s="134">
        <f t="shared" ca="1" si="20"/>
        <v>0</v>
      </c>
      <c r="Y1983" s="134"/>
      <c r="Z1983" s="134"/>
      <c r="AA1983" s="134"/>
      <c r="AB1983" s="162" t="str">
        <f t="shared" si="21"/>
        <v/>
      </c>
      <c r="AC1983" s="134"/>
      <c r="AD1983" s="134"/>
      <c r="AE1983" s="134"/>
      <c r="AF1983" s="134"/>
      <c r="AG1983" s="134"/>
      <c r="AH1983" s="134"/>
    </row>
    <row r="1984" spans="1:34" ht="12" customHeight="1">
      <c r="A1984" s="160"/>
      <c r="B1984" s="155" t="str">
        <f t="array" ref="B1984">IF(LEN(A1984)=0,"",INDEX('Smelter Look-up'!$A:$A,MATCH($A1984,'Smelter Look-up'!$E:$E,0)))</f>
        <v/>
      </c>
      <c r="C1984" s="158" t="str">
        <f t="array" ref="C1984">IF(LEN(A1984)=0,"",INDEX('Smelter Look-up'!$C:$C,MATCH($A1984,'Smelter Look-up'!$E:$E,0)))</f>
        <v/>
      </c>
      <c r="D1984" s="155"/>
      <c r="E1984" s="155" t="str">
        <f ca="1">IF(ISERROR($V1984),"",OFFSET('Smelter Look-up'!$D$4,$V1984-4,0)&amp;"")</f>
        <v/>
      </c>
      <c r="F1984" s="155" t="str">
        <f ca="1">IF(ISERROR($V1984),"",OFFSET('Smelter Look-up'!$E$4,$V1984-4,0))</f>
        <v/>
      </c>
      <c r="G1984" s="155" t="str">
        <f ca="1">IF(C1984=$X$4,IF(ISERROR($V1984),"Enter smelter details","RMI"),IF(ISERROR($V1984),"",OFFSET('Smelter Look-up'!$F$4,$V1984-4,0)))</f>
        <v/>
      </c>
      <c r="H1984" s="156" t="str">
        <f ca="1">IF(ISERROR($V1984),"",OFFSET('Smelter Look-up'!$G$4,$V1984-4,0))</f>
        <v/>
      </c>
      <c r="I1984" s="157" t="str">
        <f ca="1">IF(ISERROR($V1984),"",OFFSET('Smelter Look-up'!$H$4,$V1984-4,0))</f>
        <v/>
      </c>
      <c r="J1984" s="157" t="str">
        <f ca="1">IF(ISERROR($V1984),"",OFFSET('Smelter Look-up'!$I$4,$V1984-4,0))</f>
        <v/>
      </c>
      <c r="K1984" s="158"/>
      <c r="L1984" s="158"/>
      <c r="M1984" s="158"/>
      <c r="N1984" s="158"/>
      <c r="O1984" s="158"/>
      <c r="P1984" s="157"/>
      <c r="Q1984" s="159"/>
      <c r="R1984" s="155" t="str">
        <f ca="1">IF(ISERROR($V1984),"",OFFSET('Smelter Look-up'!$C$4,$V1984-4,0)&amp;"")</f>
        <v/>
      </c>
      <c r="S1984" s="160" t="str">
        <f t="array" aca="1" ref="S1984" ca="1">IF(B1984="","",IF(ISERROR(MATCH($E1984,CL,0)),"Unknown",INDIRECT("'C'!$A$"&amp;MATCH($E1984,CL,0)+1)))</f>
        <v/>
      </c>
      <c r="T1984" s="160" t="str">
        <f t="array" aca="1" ref="T1984" ca="1">IF(B1984="","",IF(ISERROR(MATCH($J1984,SorP!$B$1:$B$6226,0)),"",INDIRECT("'SorP'!$A$"&amp;MATCH($S1984&amp;$J1984,SorP!C:C,0))))</f>
        <v/>
      </c>
      <c r="U1984" s="161"/>
      <c r="V1984" s="151" t="e">
        <f>IF(C1984="",NA(),IF(OR(C1984="Smelter not listed",C1984="Smelter not yet identified"),MATCH($B1984&amp;$D1984,'Smelter Look-up'!$J:$J,0),MATCH($B1984&amp;$C1984,'Smelter Look-up'!$J:$J,0)))</f>
        <v>#N/A</v>
      </c>
      <c r="W1984" s="134"/>
      <c r="X1984" s="134">
        <f t="shared" ca="1" si="20"/>
        <v>0</v>
      </c>
      <c r="Y1984" s="134"/>
      <c r="Z1984" s="134"/>
      <c r="AA1984" s="134"/>
      <c r="AB1984" s="162" t="str">
        <f t="shared" si="21"/>
        <v/>
      </c>
      <c r="AC1984" s="134"/>
      <c r="AD1984" s="134"/>
      <c r="AE1984" s="134"/>
      <c r="AF1984" s="134"/>
      <c r="AG1984" s="134"/>
      <c r="AH1984" s="134"/>
    </row>
    <row r="1985" spans="1:34" ht="12" customHeight="1">
      <c r="A1985" s="160"/>
      <c r="B1985" s="155" t="str">
        <f t="array" ref="B1985">IF(LEN(A1985)=0,"",INDEX('Smelter Look-up'!$A:$A,MATCH($A1985,'Smelter Look-up'!$E:$E,0)))</f>
        <v/>
      </c>
      <c r="C1985" s="158" t="str">
        <f t="array" ref="C1985">IF(LEN(A1985)=0,"",INDEX('Smelter Look-up'!$C:$C,MATCH($A1985,'Smelter Look-up'!$E:$E,0)))</f>
        <v/>
      </c>
      <c r="D1985" s="155"/>
      <c r="E1985" s="155" t="str">
        <f ca="1">IF(ISERROR($V1985),"",OFFSET('Smelter Look-up'!$D$4,$V1985-4,0)&amp;"")</f>
        <v/>
      </c>
      <c r="F1985" s="155" t="str">
        <f ca="1">IF(ISERROR($V1985),"",OFFSET('Smelter Look-up'!$E$4,$V1985-4,0))</f>
        <v/>
      </c>
      <c r="G1985" s="155" t="str">
        <f ca="1">IF(C1985=$X$4,IF(ISERROR($V1985),"Enter smelter details","RMI"),IF(ISERROR($V1985),"",OFFSET('Smelter Look-up'!$F$4,$V1985-4,0)))</f>
        <v/>
      </c>
      <c r="H1985" s="156" t="str">
        <f ca="1">IF(ISERROR($V1985),"",OFFSET('Smelter Look-up'!$G$4,$V1985-4,0))</f>
        <v/>
      </c>
      <c r="I1985" s="157" t="str">
        <f ca="1">IF(ISERROR($V1985),"",OFFSET('Smelter Look-up'!$H$4,$V1985-4,0))</f>
        <v/>
      </c>
      <c r="J1985" s="157" t="str">
        <f ca="1">IF(ISERROR($V1985),"",OFFSET('Smelter Look-up'!$I$4,$V1985-4,0))</f>
        <v/>
      </c>
      <c r="K1985" s="158"/>
      <c r="L1985" s="158"/>
      <c r="M1985" s="158"/>
      <c r="N1985" s="158"/>
      <c r="O1985" s="158"/>
      <c r="P1985" s="157"/>
      <c r="Q1985" s="159"/>
      <c r="R1985" s="155" t="str">
        <f ca="1">IF(ISERROR($V1985),"",OFFSET('Smelter Look-up'!$C$4,$V1985-4,0)&amp;"")</f>
        <v/>
      </c>
      <c r="S1985" s="160" t="str">
        <f t="array" aca="1" ref="S1985" ca="1">IF(B1985="","",IF(ISERROR(MATCH($E1985,CL,0)),"Unknown",INDIRECT("'C'!$A$"&amp;MATCH($E1985,CL,0)+1)))</f>
        <v/>
      </c>
      <c r="T1985" s="160" t="str">
        <f t="array" aca="1" ref="T1985" ca="1">IF(B1985="","",IF(ISERROR(MATCH($J1985,SorP!$B$1:$B$6226,0)),"",INDIRECT("'SorP'!$A$"&amp;MATCH($S1985&amp;$J1985,SorP!C:C,0))))</f>
        <v/>
      </c>
      <c r="U1985" s="161"/>
      <c r="V1985" s="151" t="e">
        <f>IF(C1985="",NA(),IF(OR(C1985="Smelter not listed",C1985="Smelter not yet identified"),MATCH($B1985&amp;$D1985,'Smelter Look-up'!$J:$J,0),MATCH($B1985&amp;$C1985,'Smelter Look-up'!$J:$J,0)))</f>
        <v>#N/A</v>
      </c>
      <c r="W1985" s="134"/>
      <c r="X1985" s="134">
        <f t="shared" ca="1" si="20"/>
        <v>0</v>
      </c>
      <c r="Y1985" s="134"/>
      <c r="Z1985" s="134"/>
      <c r="AA1985" s="134"/>
      <c r="AB1985" s="162" t="str">
        <f t="shared" si="21"/>
        <v/>
      </c>
      <c r="AC1985" s="134"/>
      <c r="AD1985" s="134"/>
      <c r="AE1985" s="134"/>
      <c r="AF1985" s="134"/>
      <c r="AG1985" s="134"/>
      <c r="AH1985" s="134"/>
    </row>
    <row r="1986" spans="1:34" ht="12" customHeight="1">
      <c r="A1986" s="160"/>
      <c r="B1986" s="155" t="str">
        <f t="array" ref="B1986">IF(LEN(A1986)=0,"",INDEX('Smelter Look-up'!$A:$A,MATCH($A1986,'Smelter Look-up'!$E:$E,0)))</f>
        <v/>
      </c>
      <c r="C1986" s="158" t="str">
        <f t="array" ref="C1986">IF(LEN(A1986)=0,"",INDEX('Smelter Look-up'!$C:$C,MATCH($A1986,'Smelter Look-up'!$E:$E,0)))</f>
        <v/>
      </c>
      <c r="D1986" s="155"/>
      <c r="E1986" s="155" t="str">
        <f ca="1">IF(ISERROR($V1986),"",OFFSET('Smelter Look-up'!$D$4,$V1986-4,0)&amp;"")</f>
        <v/>
      </c>
      <c r="F1986" s="155" t="str">
        <f ca="1">IF(ISERROR($V1986),"",OFFSET('Smelter Look-up'!$E$4,$V1986-4,0))</f>
        <v/>
      </c>
      <c r="G1986" s="155" t="str">
        <f ca="1">IF(C1986=$X$4,IF(ISERROR($V1986),"Enter smelter details","RMI"),IF(ISERROR($V1986),"",OFFSET('Smelter Look-up'!$F$4,$V1986-4,0)))</f>
        <v/>
      </c>
      <c r="H1986" s="156" t="str">
        <f ca="1">IF(ISERROR($V1986),"",OFFSET('Smelter Look-up'!$G$4,$V1986-4,0))</f>
        <v/>
      </c>
      <c r="I1986" s="157" t="str">
        <f ca="1">IF(ISERROR($V1986),"",OFFSET('Smelter Look-up'!$H$4,$V1986-4,0))</f>
        <v/>
      </c>
      <c r="J1986" s="157" t="str">
        <f ca="1">IF(ISERROR($V1986),"",OFFSET('Smelter Look-up'!$I$4,$V1986-4,0))</f>
        <v/>
      </c>
      <c r="K1986" s="158"/>
      <c r="L1986" s="158"/>
      <c r="M1986" s="158"/>
      <c r="N1986" s="158"/>
      <c r="O1986" s="158"/>
      <c r="P1986" s="157"/>
      <c r="Q1986" s="159"/>
      <c r="R1986" s="155" t="str">
        <f ca="1">IF(ISERROR($V1986),"",OFFSET('Smelter Look-up'!$C$4,$V1986-4,0)&amp;"")</f>
        <v/>
      </c>
      <c r="S1986" s="160" t="str">
        <f t="array" aca="1" ref="S1986" ca="1">IF(B1986="","",IF(ISERROR(MATCH($E1986,CL,0)),"Unknown",INDIRECT("'C'!$A$"&amp;MATCH($E1986,CL,0)+1)))</f>
        <v/>
      </c>
      <c r="T1986" s="160" t="str">
        <f t="array" aca="1" ref="T1986" ca="1">IF(B1986="","",IF(ISERROR(MATCH($J1986,SorP!$B$1:$B$6226,0)),"",INDIRECT("'SorP'!$A$"&amp;MATCH($S1986&amp;$J1986,SorP!C:C,0))))</f>
        <v/>
      </c>
      <c r="U1986" s="161"/>
      <c r="V1986" s="151" t="e">
        <f>IF(C1986="",NA(),IF(OR(C1986="Smelter not listed",C1986="Smelter not yet identified"),MATCH($B1986&amp;$D1986,'Smelter Look-up'!$J:$J,0),MATCH($B1986&amp;$C1986,'Smelter Look-up'!$J:$J,0)))</f>
        <v>#N/A</v>
      </c>
      <c r="W1986" s="134"/>
      <c r="X1986" s="134">
        <f t="shared" ca="1" si="20"/>
        <v>0</v>
      </c>
      <c r="Y1986" s="134"/>
      <c r="Z1986" s="134"/>
      <c r="AA1986" s="134"/>
      <c r="AB1986" s="162" t="str">
        <f t="shared" si="21"/>
        <v/>
      </c>
      <c r="AC1986" s="134"/>
      <c r="AD1986" s="134"/>
      <c r="AE1986" s="134"/>
      <c r="AF1986" s="134"/>
      <c r="AG1986" s="134"/>
      <c r="AH1986" s="134"/>
    </row>
    <row r="1987" spans="1:34" ht="12" customHeight="1">
      <c r="A1987" s="160"/>
      <c r="B1987" s="155" t="str">
        <f t="array" ref="B1987">IF(LEN(A1987)=0,"",INDEX('Smelter Look-up'!$A:$A,MATCH($A1987,'Smelter Look-up'!$E:$E,0)))</f>
        <v/>
      </c>
      <c r="C1987" s="158" t="str">
        <f t="array" ref="C1987">IF(LEN(A1987)=0,"",INDEX('Smelter Look-up'!$C:$C,MATCH($A1987,'Smelter Look-up'!$E:$E,0)))</f>
        <v/>
      </c>
      <c r="D1987" s="155"/>
      <c r="E1987" s="155" t="str">
        <f ca="1">IF(ISERROR($V1987),"",OFFSET('Smelter Look-up'!$D$4,$V1987-4,0)&amp;"")</f>
        <v/>
      </c>
      <c r="F1987" s="155" t="str">
        <f ca="1">IF(ISERROR($V1987),"",OFFSET('Smelter Look-up'!$E$4,$V1987-4,0))</f>
        <v/>
      </c>
      <c r="G1987" s="155" t="str">
        <f ca="1">IF(C1987=$X$4,IF(ISERROR($V1987),"Enter smelter details","RMI"),IF(ISERROR($V1987),"",OFFSET('Smelter Look-up'!$F$4,$V1987-4,0)))</f>
        <v/>
      </c>
      <c r="H1987" s="156" t="str">
        <f ca="1">IF(ISERROR($V1987),"",OFFSET('Smelter Look-up'!$G$4,$V1987-4,0))</f>
        <v/>
      </c>
      <c r="I1987" s="157" t="str">
        <f ca="1">IF(ISERROR($V1987),"",OFFSET('Smelter Look-up'!$H$4,$V1987-4,0))</f>
        <v/>
      </c>
      <c r="J1987" s="157" t="str">
        <f ca="1">IF(ISERROR($V1987),"",OFFSET('Smelter Look-up'!$I$4,$V1987-4,0))</f>
        <v/>
      </c>
      <c r="K1987" s="158"/>
      <c r="L1987" s="158"/>
      <c r="M1987" s="158"/>
      <c r="N1987" s="158"/>
      <c r="O1987" s="158"/>
      <c r="P1987" s="157"/>
      <c r="Q1987" s="159"/>
      <c r="R1987" s="155" t="str">
        <f ca="1">IF(ISERROR($V1987),"",OFFSET('Smelter Look-up'!$C$4,$V1987-4,0)&amp;"")</f>
        <v/>
      </c>
      <c r="S1987" s="160" t="str">
        <f t="array" aca="1" ref="S1987" ca="1">IF(B1987="","",IF(ISERROR(MATCH($E1987,CL,0)),"Unknown",INDIRECT("'C'!$A$"&amp;MATCH($E1987,CL,0)+1)))</f>
        <v/>
      </c>
      <c r="T1987" s="160" t="str">
        <f t="array" aca="1" ref="T1987" ca="1">IF(B1987="","",IF(ISERROR(MATCH($J1987,SorP!$B$1:$B$6226,0)),"",INDIRECT("'SorP'!$A$"&amp;MATCH($S1987&amp;$J1987,SorP!C:C,0))))</f>
        <v/>
      </c>
      <c r="U1987" s="161"/>
      <c r="V1987" s="151" t="e">
        <f>IF(C1987="",NA(),IF(OR(C1987="Smelter not listed",C1987="Smelter not yet identified"),MATCH($B1987&amp;$D1987,'Smelter Look-up'!$J:$J,0),MATCH($B1987&amp;$C1987,'Smelter Look-up'!$J:$J,0)))</f>
        <v>#N/A</v>
      </c>
      <c r="W1987" s="134"/>
      <c r="X1987" s="134">
        <f t="shared" ca="1" si="20"/>
        <v>0</v>
      </c>
      <c r="Y1987" s="134"/>
      <c r="Z1987" s="134"/>
      <c r="AA1987" s="134"/>
      <c r="AB1987" s="162" t="str">
        <f t="shared" si="21"/>
        <v/>
      </c>
      <c r="AC1987" s="134"/>
      <c r="AD1987" s="134"/>
      <c r="AE1987" s="134"/>
      <c r="AF1987" s="134"/>
      <c r="AG1987" s="134"/>
      <c r="AH1987" s="134"/>
    </row>
    <row r="1988" spans="1:34" ht="12" customHeight="1">
      <c r="A1988" s="160"/>
      <c r="B1988" s="155" t="str">
        <f t="array" ref="B1988">IF(LEN(A1988)=0,"",INDEX('Smelter Look-up'!$A:$A,MATCH($A1988,'Smelter Look-up'!$E:$E,0)))</f>
        <v/>
      </c>
      <c r="C1988" s="158" t="str">
        <f t="array" ref="C1988">IF(LEN(A1988)=0,"",INDEX('Smelter Look-up'!$C:$C,MATCH($A1988,'Smelter Look-up'!$E:$E,0)))</f>
        <v/>
      </c>
      <c r="D1988" s="155"/>
      <c r="E1988" s="155" t="str">
        <f ca="1">IF(ISERROR($V1988),"",OFFSET('Smelter Look-up'!$D$4,$V1988-4,0)&amp;"")</f>
        <v/>
      </c>
      <c r="F1988" s="155" t="str">
        <f ca="1">IF(ISERROR($V1988),"",OFFSET('Smelter Look-up'!$E$4,$V1988-4,0))</f>
        <v/>
      </c>
      <c r="G1988" s="155" t="str">
        <f ca="1">IF(C1988=$X$4,IF(ISERROR($V1988),"Enter smelter details","RMI"),IF(ISERROR($V1988),"",OFFSET('Smelter Look-up'!$F$4,$V1988-4,0)))</f>
        <v/>
      </c>
      <c r="H1988" s="156" t="str">
        <f ca="1">IF(ISERROR($V1988),"",OFFSET('Smelter Look-up'!$G$4,$V1988-4,0))</f>
        <v/>
      </c>
      <c r="I1988" s="157" t="str">
        <f ca="1">IF(ISERROR($V1988),"",OFFSET('Smelter Look-up'!$H$4,$V1988-4,0))</f>
        <v/>
      </c>
      <c r="J1988" s="157" t="str">
        <f ca="1">IF(ISERROR($V1988),"",OFFSET('Smelter Look-up'!$I$4,$V1988-4,0))</f>
        <v/>
      </c>
      <c r="K1988" s="158"/>
      <c r="L1988" s="158"/>
      <c r="M1988" s="158"/>
      <c r="N1988" s="158"/>
      <c r="O1988" s="158"/>
      <c r="P1988" s="157"/>
      <c r="Q1988" s="159"/>
      <c r="R1988" s="155" t="str">
        <f ca="1">IF(ISERROR($V1988),"",OFFSET('Smelter Look-up'!$C$4,$V1988-4,0)&amp;"")</f>
        <v/>
      </c>
      <c r="S1988" s="160" t="str">
        <f t="array" aca="1" ref="S1988" ca="1">IF(B1988="","",IF(ISERROR(MATCH($E1988,CL,0)),"Unknown",INDIRECT("'C'!$A$"&amp;MATCH($E1988,CL,0)+1)))</f>
        <v/>
      </c>
      <c r="T1988" s="160" t="str">
        <f t="array" aca="1" ref="T1988" ca="1">IF(B1988="","",IF(ISERROR(MATCH($J1988,SorP!$B$1:$B$6226,0)),"",INDIRECT("'SorP'!$A$"&amp;MATCH($S1988&amp;$J1988,SorP!C:C,0))))</f>
        <v/>
      </c>
      <c r="U1988" s="161"/>
      <c r="V1988" s="151" t="e">
        <f>IF(C1988="",NA(),IF(OR(C1988="Smelter not listed",C1988="Smelter not yet identified"),MATCH($B1988&amp;$D1988,'Smelter Look-up'!$J:$J,0),MATCH($B1988&amp;$C1988,'Smelter Look-up'!$J:$J,0)))</f>
        <v>#N/A</v>
      </c>
      <c r="W1988" s="134"/>
      <c r="X1988" s="134">
        <f t="shared" ca="1" si="20"/>
        <v>0</v>
      </c>
      <c r="Y1988" s="134"/>
      <c r="Z1988" s="134"/>
      <c r="AA1988" s="134"/>
      <c r="AB1988" s="162" t="str">
        <f t="shared" si="21"/>
        <v/>
      </c>
      <c r="AC1988" s="134"/>
      <c r="AD1988" s="134"/>
      <c r="AE1988" s="134"/>
      <c r="AF1988" s="134"/>
      <c r="AG1988" s="134"/>
      <c r="AH1988" s="134"/>
    </row>
    <row r="1989" spans="1:34" ht="12" customHeight="1">
      <c r="A1989" s="160"/>
      <c r="B1989" s="155" t="str">
        <f t="array" ref="B1989">IF(LEN(A1989)=0,"",INDEX('Smelter Look-up'!$A:$A,MATCH($A1989,'Smelter Look-up'!$E:$E,0)))</f>
        <v/>
      </c>
      <c r="C1989" s="158" t="str">
        <f t="array" ref="C1989">IF(LEN(A1989)=0,"",INDEX('Smelter Look-up'!$C:$C,MATCH($A1989,'Smelter Look-up'!$E:$E,0)))</f>
        <v/>
      </c>
      <c r="D1989" s="155"/>
      <c r="E1989" s="155" t="str">
        <f ca="1">IF(ISERROR($V1989),"",OFFSET('Smelter Look-up'!$D$4,$V1989-4,0)&amp;"")</f>
        <v/>
      </c>
      <c r="F1989" s="155" t="str">
        <f ca="1">IF(ISERROR($V1989),"",OFFSET('Smelter Look-up'!$E$4,$V1989-4,0))</f>
        <v/>
      </c>
      <c r="G1989" s="155" t="str">
        <f ca="1">IF(C1989=$X$4,IF(ISERROR($V1989),"Enter smelter details","RMI"),IF(ISERROR($V1989),"",OFFSET('Smelter Look-up'!$F$4,$V1989-4,0)))</f>
        <v/>
      </c>
      <c r="H1989" s="156" t="str">
        <f ca="1">IF(ISERROR($V1989),"",OFFSET('Smelter Look-up'!$G$4,$V1989-4,0))</f>
        <v/>
      </c>
      <c r="I1989" s="157" t="str">
        <f ca="1">IF(ISERROR($V1989),"",OFFSET('Smelter Look-up'!$H$4,$V1989-4,0))</f>
        <v/>
      </c>
      <c r="J1989" s="157" t="str">
        <f ca="1">IF(ISERROR($V1989),"",OFFSET('Smelter Look-up'!$I$4,$V1989-4,0))</f>
        <v/>
      </c>
      <c r="K1989" s="158"/>
      <c r="L1989" s="158"/>
      <c r="M1989" s="158"/>
      <c r="N1989" s="158"/>
      <c r="O1989" s="158"/>
      <c r="P1989" s="157"/>
      <c r="Q1989" s="159"/>
      <c r="R1989" s="155" t="str">
        <f ca="1">IF(ISERROR($V1989),"",OFFSET('Smelter Look-up'!$C$4,$V1989-4,0)&amp;"")</f>
        <v/>
      </c>
      <c r="S1989" s="160" t="str">
        <f t="array" aca="1" ref="S1989" ca="1">IF(B1989="","",IF(ISERROR(MATCH($E1989,CL,0)),"Unknown",INDIRECT("'C'!$A$"&amp;MATCH($E1989,CL,0)+1)))</f>
        <v/>
      </c>
      <c r="T1989" s="160" t="str">
        <f t="array" aca="1" ref="T1989" ca="1">IF(B1989="","",IF(ISERROR(MATCH($J1989,SorP!$B$1:$B$6226,0)),"",INDIRECT("'SorP'!$A$"&amp;MATCH($S1989&amp;$J1989,SorP!C:C,0))))</f>
        <v/>
      </c>
      <c r="U1989" s="161"/>
      <c r="V1989" s="151" t="e">
        <f>IF(C1989="",NA(),IF(OR(C1989="Smelter not listed",C1989="Smelter not yet identified"),MATCH($B1989&amp;$D1989,'Smelter Look-up'!$J:$J,0),MATCH($B1989&amp;$C1989,'Smelter Look-up'!$J:$J,0)))</f>
        <v>#N/A</v>
      </c>
      <c r="W1989" s="134"/>
      <c r="X1989" s="134">
        <f t="shared" ca="1" si="20"/>
        <v>0</v>
      </c>
      <c r="Y1989" s="134"/>
      <c r="Z1989" s="134"/>
      <c r="AA1989" s="134"/>
      <c r="AB1989" s="162" t="str">
        <f t="shared" si="21"/>
        <v/>
      </c>
      <c r="AC1989" s="134"/>
      <c r="AD1989" s="134"/>
      <c r="AE1989" s="134"/>
      <c r="AF1989" s="134"/>
      <c r="AG1989" s="134"/>
      <c r="AH1989" s="134"/>
    </row>
    <row r="1990" spans="1:34" ht="12" customHeight="1">
      <c r="A1990" s="160"/>
      <c r="B1990" s="155" t="str">
        <f t="array" ref="B1990">IF(LEN(A1990)=0,"",INDEX('Smelter Look-up'!$A:$A,MATCH($A1990,'Smelter Look-up'!$E:$E,0)))</f>
        <v/>
      </c>
      <c r="C1990" s="158" t="str">
        <f t="array" ref="C1990">IF(LEN(A1990)=0,"",INDEX('Smelter Look-up'!$C:$C,MATCH($A1990,'Smelter Look-up'!$E:$E,0)))</f>
        <v/>
      </c>
      <c r="D1990" s="155"/>
      <c r="E1990" s="155" t="str">
        <f ca="1">IF(ISERROR($V1990),"",OFFSET('Smelter Look-up'!$D$4,$V1990-4,0)&amp;"")</f>
        <v/>
      </c>
      <c r="F1990" s="155" t="str">
        <f ca="1">IF(ISERROR($V1990),"",OFFSET('Smelter Look-up'!$E$4,$V1990-4,0))</f>
        <v/>
      </c>
      <c r="G1990" s="155" t="str">
        <f ca="1">IF(C1990=$X$4,IF(ISERROR($V1990),"Enter smelter details","RMI"),IF(ISERROR($V1990),"",OFFSET('Smelter Look-up'!$F$4,$V1990-4,0)))</f>
        <v/>
      </c>
      <c r="H1990" s="156" t="str">
        <f ca="1">IF(ISERROR($V1990),"",OFFSET('Smelter Look-up'!$G$4,$V1990-4,0))</f>
        <v/>
      </c>
      <c r="I1990" s="157" t="str">
        <f ca="1">IF(ISERROR($V1990),"",OFFSET('Smelter Look-up'!$H$4,$V1990-4,0))</f>
        <v/>
      </c>
      <c r="J1990" s="157" t="str">
        <f ca="1">IF(ISERROR($V1990),"",OFFSET('Smelter Look-up'!$I$4,$V1990-4,0))</f>
        <v/>
      </c>
      <c r="K1990" s="158"/>
      <c r="L1990" s="158"/>
      <c r="M1990" s="158"/>
      <c r="N1990" s="158"/>
      <c r="O1990" s="158"/>
      <c r="P1990" s="157"/>
      <c r="Q1990" s="159"/>
      <c r="R1990" s="155" t="str">
        <f ca="1">IF(ISERROR($V1990),"",OFFSET('Smelter Look-up'!$C$4,$V1990-4,0)&amp;"")</f>
        <v/>
      </c>
      <c r="S1990" s="160" t="str">
        <f t="array" aca="1" ref="S1990" ca="1">IF(B1990="","",IF(ISERROR(MATCH($E1990,CL,0)),"Unknown",INDIRECT("'C'!$A$"&amp;MATCH($E1990,CL,0)+1)))</f>
        <v/>
      </c>
      <c r="T1990" s="160" t="str">
        <f t="array" aca="1" ref="T1990" ca="1">IF(B1990="","",IF(ISERROR(MATCH($J1990,SorP!$B$1:$B$6226,0)),"",INDIRECT("'SorP'!$A$"&amp;MATCH($S1990&amp;$J1990,SorP!C:C,0))))</f>
        <v/>
      </c>
      <c r="U1990" s="161"/>
      <c r="V1990" s="151" t="e">
        <f>IF(C1990="",NA(),IF(OR(C1990="Smelter not listed",C1990="Smelter not yet identified"),MATCH($B1990&amp;$D1990,'Smelter Look-up'!$J:$J,0),MATCH($B1990&amp;$C1990,'Smelter Look-up'!$J:$J,0)))</f>
        <v>#N/A</v>
      </c>
      <c r="W1990" s="134"/>
      <c r="X1990" s="134">
        <f t="shared" ca="1" si="20"/>
        <v>0</v>
      </c>
      <c r="Y1990" s="134"/>
      <c r="Z1990" s="134"/>
      <c r="AA1990" s="134"/>
      <c r="AB1990" s="162" t="str">
        <f t="shared" si="21"/>
        <v/>
      </c>
      <c r="AC1990" s="134"/>
      <c r="AD1990" s="134"/>
      <c r="AE1990" s="134"/>
      <c r="AF1990" s="134"/>
      <c r="AG1990" s="134"/>
      <c r="AH1990" s="134"/>
    </row>
    <row r="1991" spans="1:34" ht="12" customHeight="1">
      <c r="A1991" s="160"/>
      <c r="B1991" s="155" t="str">
        <f t="array" ref="B1991">IF(LEN(A1991)=0,"",INDEX('Smelter Look-up'!$A:$A,MATCH($A1991,'Smelter Look-up'!$E:$E,0)))</f>
        <v/>
      </c>
      <c r="C1991" s="158" t="str">
        <f t="array" ref="C1991">IF(LEN(A1991)=0,"",INDEX('Smelter Look-up'!$C:$C,MATCH($A1991,'Smelter Look-up'!$E:$E,0)))</f>
        <v/>
      </c>
      <c r="D1991" s="155"/>
      <c r="E1991" s="155" t="str">
        <f ca="1">IF(ISERROR($V1991),"",OFFSET('Smelter Look-up'!$D$4,$V1991-4,0)&amp;"")</f>
        <v/>
      </c>
      <c r="F1991" s="155" t="str">
        <f ca="1">IF(ISERROR($V1991),"",OFFSET('Smelter Look-up'!$E$4,$V1991-4,0))</f>
        <v/>
      </c>
      <c r="G1991" s="155" t="str">
        <f ca="1">IF(C1991=$X$4,IF(ISERROR($V1991),"Enter smelter details","RMI"),IF(ISERROR($V1991),"",OFFSET('Smelter Look-up'!$F$4,$V1991-4,0)))</f>
        <v/>
      </c>
      <c r="H1991" s="156" t="str">
        <f ca="1">IF(ISERROR($V1991),"",OFFSET('Smelter Look-up'!$G$4,$V1991-4,0))</f>
        <v/>
      </c>
      <c r="I1991" s="157" t="str">
        <f ca="1">IF(ISERROR($V1991),"",OFFSET('Smelter Look-up'!$H$4,$V1991-4,0))</f>
        <v/>
      </c>
      <c r="J1991" s="157" t="str">
        <f ca="1">IF(ISERROR($V1991),"",OFFSET('Smelter Look-up'!$I$4,$V1991-4,0))</f>
        <v/>
      </c>
      <c r="K1991" s="158"/>
      <c r="L1991" s="158"/>
      <c r="M1991" s="158"/>
      <c r="N1991" s="158"/>
      <c r="O1991" s="158"/>
      <c r="P1991" s="157"/>
      <c r="Q1991" s="159"/>
      <c r="R1991" s="155" t="str">
        <f ca="1">IF(ISERROR($V1991),"",OFFSET('Smelter Look-up'!$C$4,$V1991-4,0)&amp;"")</f>
        <v/>
      </c>
      <c r="S1991" s="160" t="str">
        <f t="array" aca="1" ref="S1991" ca="1">IF(B1991="","",IF(ISERROR(MATCH($E1991,CL,0)),"Unknown",INDIRECT("'C'!$A$"&amp;MATCH($E1991,CL,0)+1)))</f>
        <v/>
      </c>
      <c r="T1991" s="160" t="str">
        <f t="array" aca="1" ref="T1991" ca="1">IF(B1991="","",IF(ISERROR(MATCH($J1991,SorP!$B$1:$B$6226,0)),"",INDIRECT("'SorP'!$A$"&amp;MATCH($S1991&amp;$J1991,SorP!C:C,0))))</f>
        <v/>
      </c>
      <c r="U1991" s="161"/>
      <c r="V1991" s="151" t="e">
        <f>IF(C1991="",NA(),IF(OR(C1991="Smelter not listed",C1991="Smelter not yet identified"),MATCH($B1991&amp;$D1991,'Smelter Look-up'!$J:$J,0),MATCH($B1991&amp;$C1991,'Smelter Look-up'!$J:$J,0)))</f>
        <v>#N/A</v>
      </c>
      <c r="W1991" s="134"/>
      <c r="X1991" s="134">
        <f t="shared" ca="1" si="20"/>
        <v>0</v>
      </c>
      <c r="Y1991" s="134"/>
      <c r="Z1991" s="134"/>
      <c r="AA1991" s="134"/>
      <c r="AB1991" s="162" t="str">
        <f t="shared" si="21"/>
        <v/>
      </c>
      <c r="AC1991" s="134"/>
      <c r="AD1991" s="134"/>
      <c r="AE1991" s="134"/>
      <c r="AF1991" s="134"/>
      <c r="AG1991" s="134"/>
      <c r="AH1991" s="134"/>
    </row>
    <row r="1992" spans="1:34" ht="12" customHeight="1">
      <c r="A1992" s="160"/>
      <c r="B1992" s="155" t="str">
        <f t="array" ref="B1992">IF(LEN(A1992)=0,"",INDEX('Smelter Look-up'!$A:$A,MATCH($A1992,'Smelter Look-up'!$E:$E,0)))</f>
        <v/>
      </c>
      <c r="C1992" s="158" t="str">
        <f t="array" ref="C1992">IF(LEN(A1992)=0,"",INDEX('Smelter Look-up'!$C:$C,MATCH($A1992,'Smelter Look-up'!$E:$E,0)))</f>
        <v/>
      </c>
      <c r="D1992" s="155"/>
      <c r="E1992" s="155" t="str">
        <f ca="1">IF(ISERROR($V1992),"",OFFSET('Smelter Look-up'!$D$4,$V1992-4,0)&amp;"")</f>
        <v/>
      </c>
      <c r="F1992" s="155" t="str">
        <f ca="1">IF(ISERROR($V1992),"",OFFSET('Smelter Look-up'!$E$4,$V1992-4,0))</f>
        <v/>
      </c>
      <c r="G1992" s="155" t="str">
        <f ca="1">IF(C1992=$X$4,IF(ISERROR($V1992),"Enter smelter details","RMI"),IF(ISERROR($V1992),"",OFFSET('Smelter Look-up'!$F$4,$V1992-4,0)))</f>
        <v/>
      </c>
      <c r="H1992" s="156" t="str">
        <f ca="1">IF(ISERROR($V1992),"",OFFSET('Smelter Look-up'!$G$4,$V1992-4,0))</f>
        <v/>
      </c>
      <c r="I1992" s="157" t="str">
        <f ca="1">IF(ISERROR($V1992),"",OFFSET('Smelter Look-up'!$H$4,$V1992-4,0))</f>
        <v/>
      </c>
      <c r="J1992" s="157" t="str">
        <f ca="1">IF(ISERROR($V1992),"",OFFSET('Smelter Look-up'!$I$4,$V1992-4,0))</f>
        <v/>
      </c>
      <c r="K1992" s="158"/>
      <c r="L1992" s="158"/>
      <c r="M1992" s="158"/>
      <c r="N1992" s="158"/>
      <c r="O1992" s="158"/>
      <c r="P1992" s="157"/>
      <c r="Q1992" s="159"/>
      <c r="R1992" s="155" t="str">
        <f ca="1">IF(ISERROR($V1992),"",OFFSET('Smelter Look-up'!$C$4,$V1992-4,0)&amp;"")</f>
        <v/>
      </c>
      <c r="S1992" s="160" t="str">
        <f t="array" aca="1" ref="S1992" ca="1">IF(B1992="","",IF(ISERROR(MATCH($E1992,CL,0)),"Unknown",INDIRECT("'C'!$A$"&amp;MATCH($E1992,CL,0)+1)))</f>
        <v/>
      </c>
      <c r="T1992" s="160" t="str">
        <f t="array" aca="1" ref="T1992" ca="1">IF(B1992="","",IF(ISERROR(MATCH($J1992,SorP!$B$1:$B$6226,0)),"",INDIRECT("'SorP'!$A$"&amp;MATCH($S1992&amp;$J1992,SorP!C:C,0))))</f>
        <v/>
      </c>
      <c r="U1992" s="161"/>
      <c r="V1992" s="151" t="e">
        <f>IF(C1992="",NA(),IF(OR(C1992="Smelter not listed",C1992="Smelter not yet identified"),MATCH($B1992&amp;$D1992,'Smelter Look-up'!$J:$J,0),MATCH($B1992&amp;$C1992,'Smelter Look-up'!$J:$J,0)))</f>
        <v>#N/A</v>
      </c>
      <c r="W1992" s="134"/>
      <c r="X1992" s="134">
        <f t="shared" ca="1" si="20"/>
        <v>0</v>
      </c>
      <c r="Y1992" s="134"/>
      <c r="Z1992" s="134"/>
      <c r="AA1992" s="134"/>
      <c r="AB1992" s="162" t="str">
        <f t="shared" si="21"/>
        <v/>
      </c>
      <c r="AC1992" s="134"/>
      <c r="AD1992" s="134"/>
      <c r="AE1992" s="134"/>
      <c r="AF1992" s="134"/>
      <c r="AG1992" s="134"/>
      <c r="AH1992" s="134"/>
    </row>
    <row r="1993" spans="1:34" ht="12" customHeight="1">
      <c r="A1993" s="160"/>
      <c r="B1993" s="155" t="str">
        <f t="array" ref="B1993">IF(LEN(A1993)=0,"",INDEX('Smelter Look-up'!$A:$A,MATCH($A1993,'Smelter Look-up'!$E:$E,0)))</f>
        <v/>
      </c>
      <c r="C1993" s="158" t="str">
        <f t="array" ref="C1993">IF(LEN(A1993)=0,"",INDEX('Smelter Look-up'!$C:$C,MATCH($A1993,'Smelter Look-up'!$E:$E,0)))</f>
        <v/>
      </c>
      <c r="D1993" s="155"/>
      <c r="E1993" s="155" t="str">
        <f ca="1">IF(ISERROR($V1993),"",OFFSET('Smelter Look-up'!$D$4,$V1993-4,0)&amp;"")</f>
        <v/>
      </c>
      <c r="F1993" s="155" t="str">
        <f ca="1">IF(ISERROR($V1993),"",OFFSET('Smelter Look-up'!$E$4,$V1993-4,0))</f>
        <v/>
      </c>
      <c r="G1993" s="155" t="str">
        <f ca="1">IF(C1993=$X$4,IF(ISERROR($V1993),"Enter smelter details","RMI"),IF(ISERROR($V1993),"",OFFSET('Smelter Look-up'!$F$4,$V1993-4,0)))</f>
        <v/>
      </c>
      <c r="H1993" s="156" t="str">
        <f ca="1">IF(ISERROR($V1993),"",OFFSET('Smelter Look-up'!$G$4,$V1993-4,0))</f>
        <v/>
      </c>
      <c r="I1993" s="157" t="str">
        <f ca="1">IF(ISERROR($V1993),"",OFFSET('Smelter Look-up'!$H$4,$V1993-4,0))</f>
        <v/>
      </c>
      <c r="J1993" s="157" t="str">
        <f ca="1">IF(ISERROR($V1993),"",OFFSET('Smelter Look-up'!$I$4,$V1993-4,0))</f>
        <v/>
      </c>
      <c r="K1993" s="158"/>
      <c r="L1993" s="158"/>
      <c r="M1993" s="158"/>
      <c r="N1993" s="158"/>
      <c r="O1993" s="158"/>
      <c r="P1993" s="157"/>
      <c r="Q1993" s="159"/>
      <c r="R1993" s="155" t="str">
        <f ca="1">IF(ISERROR($V1993),"",OFFSET('Smelter Look-up'!$C$4,$V1993-4,0)&amp;"")</f>
        <v/>
      </c>
      <c r="S1993" s="160" t="str">
        <f t="array" aca="1" ref="S1993" ca="1">IF(B1993="","",IF(ISERROR(MATCH($E1993,CL,0)),"Unknown",INDIRECT("'C'!$A$"&amp;MATCH($E1993,CL,0)+1)))</f>
        <v/>
      </c>
      <c r="T1993" s="160" t="str">
        <f t="array" aca="1" ref="T1993" ca="1">IF(B1993="","",IF(ISERROR(MATCH($J1993,SorP!$B$1:$B$6226,0)),"",INDIRECT("'SorP'!$A$"&amp;MATCH($S1993&amp;$J1993,SorP!C:C,0))))</f>
        <v/>
      </c>
      <c r="U1993" s="161"/>
      <c r="V1993" s="151" t="e">
        <f>IF(C1993="",NA(),IF(OR(C1993="Smelter not listed",C1993="Smelter not yet identified"),MATCH($B1993&amp;$D1993,'Smelter Look-up'!$J:$J,0),MATCH($B1993&amp;$C1993,'Smelter Look-up'!$J:$J,0)))</f>
        <v>#N/A</v>
      </c>
      <c r="W1993" s="134"/>
      <c r="X1993" s="134">
        <f t="shared" ca="1" si="20"/>
        <v>0</v>
      </c>
      <c r="Y1993" s="134"/>
      <c r="Z1993" s="134"/>
      <c r="AA1993" s="134"/>
      <c r="AB1993" s="162" t="str">
        <f t="shared" si="21"/>
        <v/>
      </c>
      <c r="AC1993" s="134"/>
      <c r="AD1993" s="134"/>
      <c r="AE1993" s="134"/>
      <c r="AF1993" s="134"/>
      <c r="AG1993" s="134"/>
      <c r="AH1993" s="134"/>
    </row>
    <row r="1994" spans="1:34" ht="12" customHeight="1">
      <c r="A1994" s="160"/>
      <c r="B1994" s="155" t="str">
        <f t="array" ref="B1994">IF(LEN(A1994)=0,"",INDEX('Smelter Look-up'!$A:$A,MATCH($A1994,'Smelter Look-up'!$E:$E,0)))</f>
        <v/>
      </c>
      <c r="C1994" s="158" t="str">
        <f t="array" ref="C1994">IF(LEN(A1994)=0,"",INDEX('Smelter Look-up'!$C:$C,MATCH($A1994,'Smelter Look-up'!$E:$E,0)))</f>
        <v/>
      </c>
      <c r="D1994" s="155"/>
      <c r="E1994" s="155" t="str">
        <f ca="1">IF(ISERROR($V1994),"",OFFSET('Smelter Look-up'!$D$4,$V1994-4,0)&amp;"")</f>
        <v/>
      </c>
      <c r="F1994" s="155" t="str">
        <f ca="1">IF(ISERROR($V1994),"",OFFSET('Smelter Look-up'!$E$4,$V1994-4,0))</f>
        <v/>
      </c>
      <c r="G1994" s="155" t="str">
        <f ca="1">IF(C1994=$X$4,IF(ISERROR($V1994),"Enter smelter details","RMI"),IF(ISERROR($V1994),"",OFFSET('Smelter Look-up'!$F$4,$V1994-4,0)))</f>
        <v/>
      </c>
      <c r="H1994" s="156" t="str">
        <f ca="1">IF(ISERROR($V1994),"",OFFSET('Smelter Look-up'!$G$4,$V1994-4,0))</f>
        <v/>
      </c>
      <c r="I1994" s="157" t="str">
        <f ca="1">IF(ISERROR($V1994),"",OFFSET('Smelter Look-up'!$H$4,$V1994-4,0))</f>
        <v/>
      </c>
      <c r="J1994" s="157" t="str">
        <f ca="1">IF(ISERROR($V1994),"",OFFSET('Smelter Look-up'!$I$4,$V1994-4,0))</f>
        <v/>
      </c>
      <c r="K1994" s="158"/>
      <c r="L1994" s="158"/>
      <c r="M1994" s="158"/>
      <c r="N1994" s="158"/>
      <c r="O1994" s="158"/>
      <c r="P1994" s="157"/>
      <c r="Q1994" s="159"/>
      <c r="R1994" s="155" t="str">
        <f ca="1">IF(ISERROR($V1994),"",OFFSET('Smelter Look-up'!$C$4,$V1994-4,0)&amp;"")</f>
        <v/>
      </c>
      <c r="S1994" s="160" t="str">
        <f t="array" aca="1" ref="S1994" ca="1">IF(B1994="","",IF(ISERROR(MATCH($E1994,CL,0)),"Unknown",INDIRECT("'C'!$A$"&amp;MATCH($E1994,CL,0)+1)))</f>
        <v/>
      </c>
      <c r="T1994" s="160" t="str">
        <f t="array" aca="1" ref="T1994" ca="1">IF(B1994="","",IF(ISERROR(MATCH($J1994,SorP!$B$1:$B$6226,0)),"",INDIRECT("'SorP'!$A$"&amp;MATCH($S1994&amp;$J1994,SorP!C:C,0))))</f>
        <v/>
      </c>
      <c r="U1994" s="161"/>
      <c r="V1994" s="151" t="e">
        <f>IF(C1994="",NA(),IF(OR(C1994="Smelter not listed",C1994="Smelter not yet identified"),MATCH($B1994&amp;$D1994,'Smelter Look-up'!$J:$J,0),MATCH($B1994&amp;$C1994,'Smelter Look-up'!$J:$J,0)))</f>
        <v>#N/A</v>
      </c>
      <c r="W1994" s="134"/>
      <c r="X1994" s="134">
        <f t="shared" ca="1" si="20"/>
        <v>0</v>
      </c>
      <c r="Y1994" s="134"/>
      <c r="Z1994" s="134"/>
      <c r="AA1994" s="134"/>
      <c r="AB1994" s="162" t="str">
        <f t="shared" si="21"/>
        <v/>
      </c>
      <c r="AC1994" s="134"/>
      <c r="AD1994" s="134"/>
      <c r="AE1994" s="134"/>
      <c r="AF1994" s="134"/>
      <c r="AG1994" s="134"/>
      <c r="AH1994" s="134"/>
    </row>
    <row r="1995" spans="1:34" ht="12" customHeight="1">
      <c r="A1995" s="160"/>
      <c r="B1995" s="155" t="str">
        <f t="array" ref="B1995">IF(LEN(A1995)=0,"",INDEX('Smelter Look-up'!$A:$A,MATCH($A1995,'Smelter Look-up'!$E:$E,0)))</f>
        <v/>
      </c>
      <c r="C1995" s="158" t="str">
        <f t="array" ref="C1995">IF(LEN(A1995)=0,"",INDEX('Smelter Look-up'!$C:$C,MATCH($A1995,'Smelter Look-up'!$E:$E,0)))</f>
        <v/>
      </c>
      <c r="D1995" s="155"/>
      <c r="E1995" s="155" t="str">
        <f ca="1">IF(ISERROR($V1995),"",OFFSET('Smelter Look-up'!$D$4,$V1995-4,0)&amp;"")</f>
        <v/>
      </c>
      <c r="F1995" s="155" t="str">
        <f ca="1">IF(ISERROR($V1995),"",OFFSET('Smelter Look-up'!$E$4,$V1995-4,0))</f>
        <v/>
      </c>
      <c r="G1995" s="155" t="str">
        <f ca="1">IF(C1995=$X$4,IF(ISERROR($V1995),"Enter smelter details","RMI"),IF(ISERROR($V1995),"",OFFSET('Smelter Look-up'!$F$4,$V1995-4,0)))</f>
        <v/>
      </c>
      <c r="H1995" s="156" t="str">
        <f ca="1">IF(ISERROR($V1995),"",OFFSET('Smelter Look-up'!$G$4,$V1995-4,0))</f>
        <v/>
      </c>
      <c r="I1995" s="157" t="str">
        <f ca="1">IF(ISERROR($V1995),"",OFFSET('Smelter Look-up'!$H$4,$V1995-4,0))</f>
        <v/>
      </c>
      <c r="J1995" s="157" t="str">
        <f ca="1">IF(ISERROR($V1995),"",OFFSET('Smelter Look-up'!$I$4,$V1995-4,0))</f>
        <v/>
      </c>
      <c r="K1995" s="158"/>
      <c r="L1995" s="158"/>
      <c r="M1995" s="158"/>
      <c r="N1995" s="158"/>
      <c r="O1995" s="158"/>
      <c r="P1995" s="157"/>
      <c r="Q1995" s="159"/>
      <c r="R1995" s="155" t="str">
        <f ca="1">IF(ISERROR($V1995),"",OFFSET('Smelter Look-up'!$C$4,$V1995-4,0)&amp;"")</f>
        <v/>
      </c>
      <c r="S1995" s="160" t="str">
        <f t="array" aca="1" ref="S1995" ca="1">IF(B1995="","",IF(ISERROR(MATCH($E1995,CL,0)),"Unknown",INDIRECT("'C'!$A$"&amp;MATCH($E1995,CL,0)+1)))</f>
        <v/>
      </c>
      <c r="T1995" s="160" t="str">
        <f t="array" aca="1" ref="T1995" ca="1">IF(B1995="","",IF(ISERROR(MATCH($J1995,SorP!$B$1:$B$6226,0)),"",INDIRECT("'SorP'!$A$"&amp;MATCH($S1995&amp;$J1995,SorP!C:C,0))))</f>
        <v/>
      </c>
      <c r="U1995" s="161"/>
      <c r="V1995" s="151" t="e">
        <f>IF(C1995="",NA(),IF(OR(C1995="Smelter not listed",C1995="Smelter not yet identified"),MATCH($B1995&amp;$D1995,'Smelter Look-up'!$J:$J,0),MATCH($B1995&amp;$C1995,'Smelter Look-up'!$J:$J,0)))</f>
        <v>#N/A</v>
      </c>
      <c r="W1995" s="134"/>
      <c r="X1995" s="134">
        <f t="shared" ca="1" si="20"/>
        <v>0</v>
      </c>
      <c r="Y1995" s="134"/>
      <c r="Z1995" s="134"/>
      <c r="AA1995" s="134"/>
      <c r="AB1995" s="162" t="str">
        <f t="shared" si="21"/>
        <v/>
      </c>
      <c r="AC1995" s="134"/>
      <c r="AD1995" s="134"/>
      <c r="AE1995" s="134"/>
      <c r="AF1995" s="134"/>
      <c r="AG1995" s="134"/>
      <c r="AH1995" s="134"/>
    </row>
    <row r="1996" spans="1:34" ht="12" customHeight="1">
      <c r="A1996" s="160"/>
      <c r="B1996" s="155" t="str">
        <f t="array" ref="B1996">IF(LEN(A1996)=0,"",INDEX('Smelter Look-up'!$A:$A,MATCH($A1996,'Smelter Look-up'!$E:$E,0)))</f>
        <v/>
      </c>
      <c r="C1996" s="158" t="str">
        <f t="array" ref="C1996">IF(LEN(A1996)=0,"",INDEX('Smelter Look-up'!$C:$C,MATCH($A1996,'Smelter Look-up'!$E:$E,0)))</f>
        <v/>
      </c>
      <c r="D1996" s="155"/>
      <c r="E1996" s="155" t="str">
        <f ca="1">IF(ISERROR($V1996),"",OFFSET('Smelter Look-up'!$D$4,$V1996-4,0)&amp;"")</f>
        <v/>
      </c>
      <c r="F1996" s="155" t="str">
        <f ca="1">IF(ISERROR($V1996),"",OFFSET('Smelter Look-up'!$E$4,$V1996-4,0))</f>
        <v/>
      </c>
      <c r="G1996" s="155" t="str">
        <f ca="1">IF(C1996=$X$4,IF(ISERROR($V1996),"Enter smelter details","RMI"),IF(ISERROR($V1996),"",OFFSET('Smelter Look-up'!$F$4,$V1996-4,0)))</f>
        <v/>
      </c>
      <c r="H1996" s="156" t="str">
        <f ca="1">IF(ISERROR($V1996),"",OFFSET('Smelter Look-up'!$G$4,$V1996-4,0))</f>
        <v/>
      </c>
      <c r="I1996" s="157" t="str">
        <f ca="1">IF(ISERROR($V1996),"",OFFSET('Smelter Look-up'!$H$4,$V1996-4,0))</f>
        <v/>
      </c>
      <c r="J1996" s="157" t="str">
        <f ca="1">IF(ISERROR($V1996),"",OFFSET('Smelter Look-up'!$I$4,$V1996-4,0))</f>
        <v/>
      </c>
      <c r="K1996" s="158"/>
      <c r="L1996" s="158"/>
      <c r="M1996" s="158"/>
      <c r="N1996" s="158"/>
      <c r="O1996" s="158"/>
      <c r="P1996" s="157"/>
      <c r="Q1996" s="159"/>
      <c r="R1996" s="155" t="str">
        <f ca="1">IF(ISERROR($V1996),"",OFFSET('Smelter Look-up'!$C$4,$V1996-4,0)&amp;"")</f>
        <v/>
      </c>
      <c r="S1996" s="160" t="str">
        <f t="array" aca="1" ref="S1996" ca="1">IF(B1996="","",IF(ISERROR(MATCH($E1996,CL,0)),"Unknown",INDIRECT("'C'!$A$"&amp;MATCH($E1996,CL,0)+1)))</f>
        <v/>
      </c>
      <c r="T1996" s="160" t="str">
        <f t="array" aca="1" ref="T1996" ca="1">IF(B1996="","",IF(ISERROR(MATCH($J1996,SorP!$B$1:$B$6226,0)),"",INDIRECT("'SorP'!$A$"&amp;MATCH($S1996&amp;$J1996,SorP!C:C,0))))</f>
        <v/>
      </c>
      <c r="U1996" s="161"/>
      <c r="V1996" s="151" t="e">
        <f>IF(C1996="",NA(),IF(OR(C1996="Smelter not listed",C1996="Smelter not yet identified"),MATCH($B1996&amp;$D1996,'Smelter Look-up'!$J:$J,0),MATCH($B1996&amp;$C1996,'Smelter Look-up'!$J:$J,0)))</f>
        <v>#N/A</v>
      </c>
      <c r="W1996" s="134"/>
      <c r="X1996" s="134">
        <f t="shared" ca="1" si="20"/>
        <v>0</v>
      </c>
      <c r="Y1996" s="134"/>
      <c r="Z1996" s="134"/>
      <c r="AA1996" s="134"/>
      <c r="AB1996" s="162" t="str">
        <f t="shared" si="21"/>
        <v/>
      </c>
      <c r="AC1996" s="134"/>
      <c r="AD1996" s="134"/>
      <c r="AE1996" s="134"/>
      <c r="AF1996" s="134"/>
      <c r="AG1996" s="134"/>
      <c r="AH1996" s="134"/>
    </row>
    <row r="1997" spans="1:34" ht="12" customHeight="1">
      <c r="A1997" s="160"/>
      <c r="B1997" s="155" t="str">
        <f t="array" ref="B1997">IF(LEN(A1997)=0,"",INDEX('Smelter Look-up'!$A:$A,MATCH($A1997,'Smelter Look-up'!$E:$E,0)))</f>
        <v/>
      </c>
      <c r="C1997" s="158" t="str">
        <f t="array" ref="C1997">IF(LEN(A1997)=0,"",INDEX('Smelter Look-up'!$C:$C,MATCH($A1997,'Smelter Look-up'!$E:$E,0)))</f>
        <v/>
      </c>
      <c r="D1997" s="155"/>
      <c r="E1997" s="155" t="str">
        <f ca="1">IF(ISERROR($V1997),"",OFFSET('Smelter Look-up'!$D$4,$V1997-4,0)&amp;"")</f>
        <v/>
      </c>
      <c r="F1997" s="155" t="str">
        <f ca="1">IF(ISERROR($V1997),"",OFFSET('Smelter Look-up'!$E$4,$V1997-4,0))</f>
        <v/>
      </c>
      <c r="G1997" s="155" t="str">
        <f ca="1">IF(C1997=$X$4,IF(ISERROR($V1997),"Enter smelter details","RMI"),IF(ISERROR($V1997),"",OFFSET('Smelter Look-up'!$F$4,$V1997-4,0)))</f>
        <v/>
      </c>
      <c r="H1997" s="156" t="str">
        <f ca="1">IF(ISERROR($V1997),"",OFFSET('Smelter Look-up'!$G$4,$V1997-4,0))</f>
        <v/>
      </c>
      <c r="I1997" s="157" t="str">
        <f ca="1">IF(ISERROR($V1997),"",OFFSET('Smelter Look-up'!$H$4,$V1997-4,0))</f>
        <v/>
      </c>
      <c r="J1997" s="157" t="str">
        <f ca="1">IF(ISERROR($V1997),"",OFFSET('Smelter Look-up'!$I$4,$V1997-4,0))</f>
        <v/>
      </c>
      <c r="K1997" s="158"/>
      <c r="L1997" s="158"/>
      <c r="M1997" s="158"/>
      <c r="N1997" s="158"/>
      <c r="O1997" s="158"/>
      <c r="P1997" s="157"/>
      <c r="Q1997" s="159"/>
      <c r="R1997" s="155" t="str">
        <f ca="1">IF(ISERROR($V1997),"",OFFSET('Smelter Look-up'!$C$4,$V1997-4,0)&amp;"")</f>
        <v/>
      </c>
      <c r="S1997" s="160" t="str">
        <f t="array" aca="1" ref="S1997" ca="1">IF(B1997="","",IF(ISERROR(MATCH($E1997,CL,0)),"Unknown",INDIRECT("'C'!$A$"&amp;MATCH($E1997,CL,0)+1)))</f>
        <v/>
      </c>
      <c r="T1997" s="160" t="str">
        <f t="array" aca="1" ref="T1997" ca="1">IF(B1997="","",IF(ISERROR(MATCH($J1997,SorP!$B$1:$B$6226,0)),"",INDIRECT("'SorP'!$A$"&amp;MATCH($S1997&amp;$J1997,SorP!C:C,0))))</f>
        <v/>
      </c>
      <c r="U1997" s="161"/>
      <c r="V1997" s="151" t="e">
        <f>IF(C1997="",NA(),IF(OR(C1997="Smelter not listed",C1997="Smelter not yet identified"),MATCH($B1997&amp;$D1997,'Smelter Look-up'!$J:$J,0),MATCH($B1997&amp;$C1997,'Smelter Look-up'!$J:$J,0)))</f>
        <v>#N/A</v>
      </c>
      <c r="W1997" s="134"/>
      <c r="X1997" s="134">
        <f t="shared" ca="1" si="20"/>
        <v>0</v>
      </c>
      <c r="Y1997" s="134"/>
      <c r="Z1997" s="134"/>
      <c r="AA1997" s="134"/>
      <c r="AB1997" s="162" t="str">
        <f t="shared" si="21"/>
        <v/>
      </c>
      <c r="AC1997" s="134"/>
      <c r="AD1997" s="134"/>
      <c r="AE1997" s="134"/>
      <c r="AF1997" s="134"/>
      <c r="AG1997" s="134"/>
      <c r="AH1997" s="134"/>
    </row>
    <row r="1998" spans="1:34" ht="12" customHeight="1">
      <c r="A1998" s="160"/>
      <c r="B1998" s="155" t="str">
        <f t="array" ref="B1998">IF(LEN(A1998)=0,"",INDEX('Smelter Look-up'!$A:$A,MATCH($A1998,'Smelter Look-up'!$E:$E,0)))</f>
        <v/>
      </c>
      <c r="C1998" s="158" t="str">
        <f t="array" ref="C1998">IF(LEN(A1998)=0,"",INDEX('Smelter Look-up'!$C:$C,MATCH($A1998,'Smelter Look-up'!$E:$E,0)))</f>
        <v/>
      </c>
      <c r="D1998" s="155"/>
      <c r="E1998" s="155" t="str">
        <f ca="1">IF(ISERROR($V1998),"",OFFSET('Smelter Look-up'!$D$4,$V1998-4,0)&amp;"")</f>
        <v/>
      </c>
      <c r="F1998" s="155" t="str">
        <f ca="1">IF(ISERROR($V1998),"",OFFSET('Smelter Look-up'!$E$4,$V1998-4,0))</f>
        <v/>
      </c>
      <c r="G1998" s="155" t="str">
        <f ca="1">IF(C1998=$X$4,IF(ISERROR($V1998),"Enter smelter details","RMI"),IF(ISERROR($V1998),"",OFFSET('Smelter Look-up'!$F$4,$V1998-4,0)))</f>
        <v/>
      </c>
      <c r="H1998" s="156" t="str">
        <f ca="1">IF(ISERROR($V1998),"",OFFSET('Smelter Look-up'!$G$4,$V1998-4,0))</f>
        <v/>
      </c>
      <c r="I1998" s="157" t="str">
        <f ca="1">IF(ISERROR($V1998),"",OFFSET('Smelter Look-up'!$H$4,$V1998-4,0))</f>
        <v/>
      </c>
      <c r="J1998" s="157" t="str">
        <f ca="1">IF(ISERROR($V1998),"",OFFSET('Smelter Look-up'!$I$4,$V1998-4,0))</f>
        <v/>
      </c>
      <c r="K1998" s="158"/>
      <c r="L1998" s="158"/>
      <c r="M1998" s="158"/>
      <c r="N1998" s="158"/>
      <c r="O1998" s="158"/>
      <c r="P1998" s="157"/>
      <c r="Q1998" s="159"/>
      <c r="R1998" s="155" t="str">
        <f ca="1">IF(ISERROR($V1998),"",OFFSET('Smelter Look-up'!$C$4,$V1998-4,0)&amp;"")</f>
        <v/>
      </c>
      <c r="S1998" s="160" t="str">
        <f t="array" aca="1" ref="S1998" ca="1">IF(B1998="","",IF(ISERROR(MATCH($E1998,CL,0)),"Unknown",INDIRECT("'C'!$A$"&amp;MATCH($E1998,CL,0)+1)))</f>
        <v/>
      </c>
      <c r="T1998" s="160" t="str">
        <f t="array" aca="1" ref="T1998" ca="1">IF(B1998="","",IF(ISERROR(MATCH($J1998,SorP!$B$1:$B$6226,0)),"",INDIRECT("'SorP'!$A$"&amp;MATCH($S1998&amp;$J1998,SorP!C:C,0))))</f>
        <v/>
      </c>
      <c r="U1998" s="161"/>
      <c r="V1998" s="151" t="e">
        <f>IF(C1998="",NA(),IF(OR(C1998="Smelter not listed",C1998="Smelter not yet identified"),MATCH($B1998&amp;$D1998,'Smelter Look-up'!$J:$J,0),MATCH($B1998&amp;$C1998,'Smelter Look-up'!$J:$J,0)))</f>
        <v>#N/A</v>
      </c>
      <c r="W1998" s="134"/>
      <c r="X1998" s="134">
        <f t="shared" ca="1" si="20"/>
        <v>0</v>
      </c>
      <c r="Y1998" s="134"/>
      <c r="Z1998" s="134"/>
      <c r="AA1998" s="134"/>
      <c r="AB1998" s="162" t="str">
        <f t="shared" si="21"/>
        <v/>
      </c>
      <c r="AC1998" s="134"/>
      <c r="AD1998" s="134"/>
      <c r="AE1998" s="134"/>
      <c r="AF1998" s="134"/>
      <c r="AG1998" s="134"/>
      <c r="AH1998" s="134"/>
    </row>
    <row r="1999" spans="1:34" ht="12" customHeight="1">
      <c r="A1999" s="160"/>
      <c r="B1999" s="155" t="str">
        <f t="array" ref="B1999">IF(LEN(A1999)=0,"",INDEX('Smelter Look-up'!$A:$A,MATCH($A1999,'Smelter Look-up'!$E:$E,0)))</f>
        <v/>
      </c>
      <c r="C1999" s="158" t="str">
        <f t="array" ref="C1999">IF(LEN(A1999)=0,"",INDEX('Smelter Look-up'!$C:$C,MATCH($A1999,'Smelter Look-up'!$E:$E,0)))</f>
        <v/>
      </c>
      <c r="D1999" s="155"/>
      <c r="E1999" s="155" t="str">
        <f ca="1">IF(ISERROR($V1999),"",OFFSET('Smelter Look-up'!$D$4,$V1999-4,0)&amp;"")</f>
        <v/>
      </c>
      <c r="F1999" s="155" t="str">
        <f ca="1">IF(ISERROR($V1999),"",OFFSET('Smelter Look-up'!$E$4,$V1999-4,0))</f>
        <v/>
      </c>
      <c r="G1999" s="155" t="str">
        <f ca="1">IF(C1999=$X$4,IF(ISERROR($V1999),"Enter smelter details","RMI"),IF(ISERROR($V1999),"",OFFSET('Smelter Look-up'!$F$4,$V1999-4,0)))</f>
        <v/>
      </c>
      <c r="H1999" s="156" t="str">
        <f ca="1">IF(ISERROR($V1999),"",OFFSET('Smelter Look-up'!$G$4,$V1999-4,0))</f>
        <v/>
      </c>
      <c r="I1999" s="157" t="str">
        <f ca="1">IF(ISERROR($V1999),"",OFFSET('Smelter Look-up'!$H$4,$V1999-4,0))</f>
        <v/>
      </c>
      <c r="J1999" s="157" t="str">
        <f ca="1">IF(ISERROR($V1999),"",OFFSET('Smelter Look-up'!$I$4,$V1999-4,0))</f>
        <v/>
      </c>
      <c r="K1999" s="158"/>
      <c r="L1999" s="158"/>
      <c r="M1999" s="158"/>
      <c r="N1999" s="158"/>
      <c r="O1999" s="158"/>
      <c r="P1999" s="157"/>
      <c r="Q1999" s="159"/>
      <c r="R1999" s="155" t="str">
        <f ca="1">IF(ISERROR($V1999),"",OFFSET('Smelter Look-up'!$C$4,$V1999-4,0)&amp;"")</f>
        <v/>
      </c>
      <c r="S1999" s="160" t="str">
        <f t="array" aca="1" ref="S1999" ca="1">IF(B1999="","",IF(ISERROR(MATCH($E1999,CL,0)),"Unknown",INDIRECT("'C'!$A$"&amp;MATCH($E1999,CL,0)+1)))</f>
        <v/>
      </c>
      <c r="T1999" s="160" t="str">
        <f t="array" aca="1" ref="T1999" ca="1">IF(B1999="","",IF(ISERROR(MATCH($J1999,SorP!$B$1:$B$6226,0)),"",INDIRECT("'SorP'!$A$"&amp;MATCH($S1999&amp;$J1999,SorP!C:C,0))))</f>
        <v/>
      </c>
      <c r="U1999" s="161"/>
      <c r="V1999" s="151" t="e">
        <f>IF(C1999="",NA(),IF(OR(C1999="Smelter not listed",C1999="Smelter not yet identified"),MATCH($B1999&amp;$D1999,'Smelter Look-up'!$J:$J,0),MATCH($B1999&amp;$C1999,'Smelter Look-up'!$J:$J,0)))</f>
        <v>#N/A</v>
      </c>
      <c r="W1999" s="134"/>
      <c r="X1999" s="134">
        <f t="shared" ca="1" si="20"/>
        <v>0</v>
      </c>
      <c r="Y1999" s="134"/>
      <c r="Z1999" s="134"/>
      <c r="AA1999" s="134"/>
      <c r="AB1999" s="162" t="str">
        <f t="shared" si="21"/>
        <v/>
      </c>
      <c r="AC1999" s="134"/>
      <c r="AD1999" s="134"/>
      <c r="AE1999" s="134"/>
      <c r="AF1999" s="134"/>
      <c r="AG1999" s="134"/>
      <c r="AH1999" s="134"/>
    </row>
    <row r="2000" spans="1:34" ht="12" customHeight="1">
      <c r="A2000" s="160"/>
      <c r="B2000" s="155" t="str">
        <f t="array" ref="B2000">IF(LEN(A2000)=0,"",INDEX('Smelter Look-up'!$A:$A,MATCH($A2000,'Smelter Look-up'!$E:$E,0)))</f>
        <v/>
      </c>
      <c r="C2000" s="158" t="str">
        <f t="array" ref="C2000">IF(LEN(A2000)=0,"",INDEX('Smelter Look-up'!$C:$C,MATCH($A2000,'Smelter Look-up'!$E:$E,0)))</f>
        <v/>
      </c>
      <c r="D2000" s="155"/>
      <c r="E2000" s="155" t="str">
        <f ca="1">IF(ISERROR($V2000),"",OFFSET('Smelter Look-up'!$D$4,$V2000-4,0)&amp;"")</f>
        <v/>
      </c>
      <c r="F2000" s="155" t="str">
        <f ca="1">IF(ISERROR($V2000),"",OFFSET('Smelter Look-up'!$E$4,$V2000-4,0))</f>
        <v/>
      </c>
      <c r="G2000" s="155" t="str">
        <f ca="1">IF(C2000=$X$4,IF(ISERROR($V2000),"Enter smelter details","RMI"),IF(ISERROR($V2000),"",OFFSET('Smelter Look-up'!$F$4,$V2000-4,0)))</f>
        <v/>
      </c>
      <c r="H2000" s="156" t="str">
        <f ca="1">IF(ISERROR($V2000),"",OFFSET('Smelter Look-up'!$G$4,$V2000-4,0))</f>
        <v/>
      </c>
      <c r="I2000" s="157" t="str">
        <f ca="1">IF(ISERROR($V2000),"",OFFSET('Smelter Look-up'!$H$4,$V2000-4,0))</f>
        <v/>
      </c>
      <c r="J2000" s="157" t="str">
        <f ca="1">IF(ISERROR($V2000),"",OFFSET('Smelter Look-up'!$I$4,$V2000-4,0))</f>
        <v/>
      </c>
      <c r="K2000" s="158"/>
      <c r="L2000" s="158"/>
      <c r="M2000" s="158"/>
      <c r="N2000" s="158"/>
      <c r="O2000" s="158"/>
      <c r="P2000" s="157"/>
      <c r="Q2000" s="159"/>
      <c r="R2000" s="155" t="str">
        <f ca="1">IF(ISERROR($V2000),"",OFFSET('Smelter Look-up'!$C$4,$V2000-4,0)&amp;"")</f>
        <v/>
      </c>
      <c r="S2000" s="160" t="str">
        <f t="array" aca="1" ref="S2000" ca="1">IF(B2000="","",IF(ISERROR(MATCH($E2000,CL,0)),"Unknown",INDIRECT("'C'!$A$"&amp;MATCH($E2000,CL,0)+1)))</f>
        <v/>
      </c>
      <c r="T2000" s="160" t="str">
        <f t="array" aca="1" ref="T2000" ca="1">IF(B2000="","",IF(ISERROR(MATCH($J2000,SorP!$B$1:$B$6226,0)),"",INDIRECT("'SorP'!$A$"&amp;MATCH($S2000&amp;$J2000,SorP!C:C,0))))</f>
        <v/>
      </c>
      <c r="U2000" s="161"/>
      <c r="V2000" s="151" t="e">
        <f>IF(C2000="",NA(),IF(OR(C2000="Smelter not listed",C2000="Smelter not yet identified"),MATCH($B2000&amp;$D2000,'Smelter Look-up'!$J:$J,0),MATCH($B2000&amp;$C2000,'Smelter Look-up'!$J:$J,0)))</f>
        <v>#N/A</v>
      </c>
      <c r="W2000" s="134"/>
      <c r="X2000" s="134">
        <f t="shared" ca="1" si="20"/>
        <v>0</v>
      </c>
      <c r="Y2000" s="134"/>
      <c r="Z2000" s="134"/>
      <c r="AA2000" s="134"/>
      <c r="AB2000" s="162" t="str">
        <f t="shared" si="21"/>
        <v/>
      </c>
      <c r="AC2000" s="134"/>
      <c r="AD2000" s="134"/>
      <c r="AE2000" s="134"/>
      <c r="AF2000" s="134"/>
      <c r="AG2000" s="134"/>
      <c r="AH2000" s="134"/>
    </row>
    <row r="2001" spans="1:34" ht="12" customHeight="1">
      <c r="A2001" s="160"/>
      <c r="B2001" s="155" t="str">
        <f t="array" ref="B2001">IF(LEN(A2001)=0,"",INDEX('Smelter Look-up'!$A:$A,MATCH($A2001,'Smelter Look-up'!$E:$E,0)))</f>
        <v/>
      </c>
      <c r="C2001" s="158" t="str">
        <f t="array" ref="C2001">IF(LEN(A2001)=0,"",INDEX('Smelter Look-up'!$C:$C,MATCH($A2001,'Smelter Look-up'!$E:$E,0)))</f>
        <v/>
      </c>
      <c r="D2001" s="155"/>
      <c r="E2001" s="155" t="str">
        <f ca="1">IF(ISERROR($V2001),"",OFFSET('Smelter Look-up'!$D$4,$V2001-4,0)&amp;"")</f>
        <v/>
      </c>
      <c r="F2001" s="155" t="str">
        <f ca="1">IF(ISERROR($V2001),"",OFFSET('Smelter Look-up'!$E$4,$V2001-4,0))</f>
        <v/>
      </c>
      <c r="G2001" s="155" t="str">
        <f ca="1">IF(C2001=$X$4,IF(ISERROR($V2001),"Enter smelter details","RMI"),IF(ISERROR($V2001),"",OFFSET('Smelter Look-up'!$F$4,$V2001-4,0)))</f>
        <v/>
      </c>
      <c r="H2001" s="156" t="str">
        <f ca="1">IF(ISERROR($V2001),"",OFFSET('Smelter Look-up'!$G$4,$V2001-4,0))</f>
        <v/>
      </c>
      <c r="I2001" s="157" t="str">
        <f ca="1">IF(ISERROR($V2001),"",OFFSET('Smelter Look-up'!$H$4,$V2001-4,0))</f>
        <v/>
      </c>
      <c r="J2001" s="157" t="str">
        <f ca="1">IF(ISERROR($V2001),"",OFFSET('Smelter Look-up'!$I$4,$V2001-4,0))</f>
        <v/>
      </c>
      <c r="K2001" s="158"/>
      <c r="L2001" s="158"/>
      <c r="M2001" s="158"/>
      <c r="N2001" s="158"/>
      <c r="O2001" s="158"/>
      <c r="P2001" s="157"/>
      <c r="Q2001" s="159"/>
      <c r="R2001" s="155" t="str">
        <f ca="1">IF(ISERROR($V2001),"",OFFSET('Smelter Look-up'!$C$4,$V2001-4,0)&amp;"")</f>
        <v/>
      </c>
      <c r="S2001" s="160" t="str">
        <f t="array" aca="1" ref="S2001" ca="1">IF(B2001="","",IF(ISERROR(MATCH($E2001,CL,0)),"Unknown",INDIRECT("'C'!$A$"&amp;MATCH($E2001,CL,0)+1)))</f>
        <v/>
      </c>
      <c r="T2001" s="160" t="str">
        <f t="array" aca="1" ref="T2001" ca="1">IF(B2001="","",IF(ISERROR(MATCH($J2001,SorP!$B$1:$B$6226,0)),"",INDIRECT("'SorP'!$A$"&amp;MATCH($S2001&amp;$J2001,SorP!C:C,0))))</f>
        <v/>
      </c>
      <c r="U2001" s="161"/>
      <c r="V2001" s="151" t="e">
        <f>IF(C2001="",NA(),IF(OR(C2001="Smelter not listed",C2001="Smelter not yet identified"),MATCH($B2001&amp;$D2001,'Smelter Look-up'!$J:$J,0),MATCH($B2001&amp;$C2001,'Smelter Look-up'!$J:$J,0)))</f>
        <v>#N/A</v>
      </c>
      <c r="W2001" s="134"/>
      <c r="X2001" s="134">
        <f t="shared" ca="1" si="20"/>
        <v>0</v>
      </c>
      <c r="Y2001" s="134"/>
      <c r="Z2001" s="134"/>
      <c r="AA2001" s="134"/>
      <c r="AB2001" s="162" t="str">
        <f t="shared" si="21"/>
        <v/>
      </c>
      <c r="AC2001" s="134"/>
      <c r="AD2001" s="134"/>
      <c r="AE2001" s="134"/>
      <c r="AF2001" s="134"/>
      <c r="AG2001" s="134"/>
      <c r="AH2001" s="134"/>
    </row>
    <row r="2002" spans="1:34" ht="12" customHeight="1">
      <c r="A2002" s="160"/>
      <c r="B2002" s="155" t="str">
        <f t="array" ref="B2002">IF(LEN(A2002)=0,"",INDEX('Smelter Look-up'!$A:$A,MATCH($A2002,'Smelter Look-up'!$E:$E,0)))</f>
        <v/>
      </c>
      <c r="C2002" s="158" t="str">
        <f t="array" ref="C2002">IF(LEN(A2002)=0,"",INDEX('Smelter Look-up'!$C:$C,MATCH($A2002,'Smelter Look-up'!$E:$E,0)))</f>
        <v/>
      </c>
      <c r="D2002" s="155"/>
      <c r="E2002" s="155" t="str">
        <f ca="1">IF(ISERROR($V2002),"",OFFSET('Smelter Look-up'!$D$4,$V2002-4,0)&amp;"")</f>
        <v/>
      </c>
      <c r="F2002" s="155" t="str">
        <f ca="1">IF(ISERROR($V2002),"",OFFSET('Smelter Look-up'!$E$4,$V2002-4,0))</f>
        <v/>
      </c>
      <c r="G2002" s="155" t="str">
        <f ca="1">IF(C2002=$X$4,IF(ISERROR($V2002),"Enter smelter details","RMI"),IF(ISERROR($V2002),"",OFFSET('Smelter Look-up'!$F$4,$V2002-4,0)))</f>
        <v/>
      </c>
      <c r="H2002" s="156" t="str">
        <f ca="1">IF(ISERROR($V2002),"",OFFSET('Smelter Look-up'!$G$4,$V2002-4,0))</f>
        <v/>
      </c>
      <c r="I2002" s="157" t="str">
        <f ca="1">IF(ISERROR($V2002),"",OFFSET('Smelter Look-up'!$H$4,$V2002-4,0))</f>
        <v/>
      </c>
      <c r="J2002" s="157" t="str">
        <f ca="1">IF(ISERROR($V2002),"",OFFSET('Smelter Look-up'!$I$4,$V2002-4,0))</f>
        <v/>
      </c>
      <c r="K2002" s="158"/>
      <c r="L2002" s="158"/>
      <c r="M2002" s="158"/>
      <c r="N2002" s="158"/>
      <c r="O2002" s="158"/>
      <c r="P2002" s="157"/>
      <c r="Q2002" s="159"/>
      <c r="R2002" s="155" t="str">
        <f ca="1">IF(ISERROR($V2002),"",OFFSET('Smelter Look-up'!$C$4,$V2002-4,0)&amp;"")</f>
        <v/>
      </c>
      <c r="S2002" s="160" t="str">
        <f t="array" aca="1" ref="S2002" ca="1">IF(B2002="","",IF(ISERROR(MATCH($E2002,CL,0)),"Unknown",INDIRECT("'C'!$A$"&amp;MATCH($E2002,CL,0)+1)))</f>
        <v/>
      </c>
      <c r="T2002" s="160" t="str">
        <f t="array" aca="1" ref="T2002" ca="1">IF(B2002="","",IF(ISERROR(MATCH($J2002,SorP!$B$1:$B$6226,0)),"",INDIRECT("'SorP'!$A$"&amp;MATCH($S2002&amp;$J2002,SorP!C:C,0))))</f>
        <v/>
      </c>
      <c r="U2002" s="161"/>
      <c r="V2002" s="151" t="e">
        <f>IF(C2002="",NA(),IF(OR(C2002="Smelter not listed",C2002="Smelter not yet identified"),MATCH($B2002&amp;$D2002,'Smelter Look-up'!$J:$J,0),MATCH($B2002&amp;$C2002,'Smelter Look-up'!$J:$J,0)))</f>
        <v>#N/A</v>
      </c>
      <c r="W2002" s="134"/>
      <c r="X2002" s="134">
        <f t="shared" ca="1" si="20"/>
        <v>0</v>
      </c>
      <c r="Y2002" s="134"/>
      <c r="Z2002" s="134"/>
      <c r="AA2002" s="134"/>
      <c r="AB2002" s="162" t="str">
        <f t="shared" si="21"/>
        <v/>
      </c>
      <c r="AC2002" s="134"/>
      <c r="AD2002" s="134"/>
      <c r="AE2002" s="134"/>
      <c r="AF2002" s="134"/>
      <c r="AG2002" s="134"/>
      <c r="AH2002" s="134"/>
    </row>
    <row r="2003" spans="1:34" ht="12" customHeight="1">
      <c r="A2003" s="160"/>
      <c r="B2003" s="155" t="str">
        <f t="array" ref="B2003">IF(LEN(A2003)=0,"",INDEX('Smelter Look-up'!$A:$A,MATCH($A2003,'Smelter Look-up'!$E:$E,0)))</f>
        <v/>
      </c>
      <c r="C2003" s="158" t="str">
        <f t="array" ref="C2003">IF(LEN(A2003)=0,"",INDEX('Smelter Look-up'!$C:$C,MATCH($A2003,'Smelter Look-up'!$E:$E,0)))</f>
        <v/>
      </c>
      <c r="D2003" s="155"/>
      <c r="E2003" s="155" t="str">
        <f ca="1">IF(ISERROR($V2003),"",OFFSET('Smelter Look-up'!$D$4,$V2003-4,0)&amp;"")</f>
        <v/>
      </c>
      <c r="F2003" s="155" t="str">
        <f ca="1">IF(ISERROR($V2003),"",OFFSET('Smelter Look-up'!$E$4,$V2003-4,0))</f>
        <v/>
      </c>
      <c r="G2003" s="155" t="str">
        <f ca="1">IF(C2003=$X$4,IF(ISERROR($V2003),"Enter smelter details","RMI"),IF(ISERROR($V2003),"",OFFSET('Smelter Look-up'!$F$4,$V2003-4,0)))</f>
        <v/>
      </c>
      <c r="H2003" s="156" t="str">
        <f ca="1">IF(ISERROR($V2003),"",OFFSET('Smelter Look-up'!$G$4,$V2003-4,0))</f>
        <v/>
      </c>
      <c r="I2003" s="157" t="str">
        <f ca="1">IF(ISERROR($V2003),"",OFFSET('Smelter Look-up'!$H$4,$V2003-4,0))</f>
        <v/>
      </c>
      <c r="J2003" s="157" t="str">
        <f ca="1">IF(ISERROR($V2003),"",OFFSET('Smelter Look-up'!$I$4,$V2003-4,0))</f>
        <v/>
      </c>
      <c r="K2003" s="158"/>
      <c r="L2003" s="158"/>
      <c r="M2003" s="158"/>
      <c r="N2003" s="158"/>
      <c r="O2003" s="158"/>
      <c r="P2003" s="157"/>
      <c r="Q2003" s="159"/>
      <c r="R2003" s="155" t="str">
        <f ca="1">IF(ISERROR($V2003),"",OFFSET('Smelter Look-up'!$C$4,$V2003-4,0)&amp;"")</f>
        <v/>
      </c>
      <c r="S2003" s="160" t="str">
        <f t="array" aca="1" ref="S2003" ca="1">IF(B2003="","",IF(ISERROR(MATCH($E2003,CL,0)),"Unknown",INDIRECT("'C'!$A$"&amp;MATCH($E2003,CL,0)+1)))</f>
        <v/>
      </c>
      <c r="T2003" s="160" t="str">
        <f t="array" aca="1" ref="T2003" ca="1">IF(B2003="","",IF(ISERROR(MATCH($J2003,SorP!$B$1:$B$6226,0)),"",INDIRECT("'SorP'!$A$"&amp;MATCH($S2003&amp;$J2003,SorP!C:C,0))))</f>
        <v/>
      </c>
      <c r="U2003" s="161"/>
      <c r="V2003" s="151" t="e">
        <f>IF(C2003="",NA(),IF(OR(C2003="Smelter not listed",C2003="Smelter not yet identified"),MATCH($B2003&amp;$D2003,'Smelter Look-up'!$J:$J,0),MATCH($B2003&amp;$C2003,'Smelter Look-up'!$J:$J,0)))</f>
        <v>#N/A</v>
      </c>
      <c r="W2003" s="134"/>
      <c r="X2003" s="134">
        <f t="shared" ca="1" si="20"/>
        <v>0</v>
      </c>
      <c r="Y2003" s="134"/>
      <c r="Z2003" s="134"/>
      <c r="AA2003" s="134"/>
      <c r="AB2003" s="162" t="str">
        <f t="shared" si="21"/>
        <v/>
      </c>
      <c r="AC2003" s="134"/>
      <c r="AD2003" s="134"/>
      <c r="AE2003" s="134"/>
      <c r="AF2003" s="134"/>
      <c r="AG2003" s="134"/>
      <c r="AH2003" s="134"/>
    </row>
    <row r="2004" spans="1:34" ht="12" customHeight="1">
      <c r="A2004" s="160"/>
      <c r="B2004" s="155" t="str">
        <f t="array" ref="B2004">IF(LEN(A2004)=0,"",INDEX('Smelter Look-up'!$A:$A,MATCH($A2004,'Smelter Look-up'!$E:$E,0)))</f>
        <v/>
      </c>
      <c r="C2004" s="158" t="str">
        <f t="array" ref="C2004">IF(LEN(A2004)=0,"",INDEX('Smelter Look-up'!$C:$C,MATCH($A2004,'Smelter Look-up'!$E:$E,0)))</f>
        <v/>
      </c>
      <c r="D2004" s="155"/>
      <c r="E2004" s="155" t="str">
        <f ca="1">IF(ISERROR($V2004),"",OFFSET('Smelter Look-up'!$D$4,$V2004-4,0)&amp;"")</f>
        <v/>
      </c>
      <c r="F2004" s="155" t="str">
        <f ca="1">IF(ISERROR($V2004),"",OFFSET('Smelter Look-up'!$E$4,$V2004-4,0))</f>
        <v/>
      </c>
      <c r="G2004" s="155" t="str">
        <f ca="1">IF(C2004=$X$4,IF(ISERROR($V2004),"Enter smelter details","RMI"),IF(ISERROR($V2004),"",OFFSET('Smelter Look-up'!$F$4,$V2004-4,0)))</f>
        <v/>
      </c>
      <c r="H2004" s="156" t="str">
        <f ca="1">IF(ISERROR($V2004),"",OFFSET('Smelter Look-up'!$G$4,$V2004-4,0))</f>
        <v/>
      </c>
      <c r="I2004" s="157" t="str">
        <f ca="1">IF(ISERROR($V2004),"",OFFSET('Smelter Look-up'!$H$4,$V2004-4,0))</f>
        <v/>
      </c>
      <c r="J2004" s="157" t="str">
        <f ca="1">IF(ISERROR($V2004),"",OFFSET('Smelter Look-up'!$I$4,$V2004-4,0))</f>
        <v/>
      </c>
      <c r="K2004" s="158"/>
      <c r="L2004" s="158"/>
      <c r="M2004" s="158"/>
      <c r="N2004" s="158"/>
      <c r="O2004" s="158"/>
      <c r="P2004" s="157"/>
      <c r="Q2004" s="159"/>
      <c r="R2004" s="155" t="str">
        <f ca="1">IF(ISERROR($V2004),"",OFFSET('Smelter Look-up'!$C$4,$V2004-4,0)&amp;"")</f>
        <v/>
      </c>
      <c r="S2004" s="160" t="str">
        <f t="array" aca="1" ref="S2004" ca="1">IF(B2004="","",IF(ISERROR(MATCH($E2004,CL,0)),"Unknown",INDIRECT("'C'!$A$"&amp;MATCH($E2004,CL,0)+1)))</f>
        <v/>
      </c>
      <c r="T2004" s="160" t="str">
        <f t="array" aca="1" ref="T2004" ca="1">IF(B2004="","",IF(ISERROR(MATCH($J2004,SorP!$B$1:$B$6226,0)),"",INDIRECT("'SorP'!$A$"&amp;MATCH($S2004&amp;$J2004,SorP!C:C,0))))</f>
        <v/>
      </c>
      <c r="U2004" s="161"/>
      <c r="V2004" s="151" t="e">
        <f>IF(C2004="",NA(),IF(OR(C2004="Smelter not listed",C2004="Smelter not yet identified"),MATCH($B2004&amp;$D2004,'Smelter Look-up'!$J:$J,0),MATCH($B2004&amp;$C2004,'Smelter Look-up'!$J:$J,0)))</f>
        <v>#N/A</v>
      </c>
      <c r="W2004" s="134"/>
      <c r="X2004" s="134">
        <f t="shared" ca="1" si="20"/>
        <v>0</v>
      </c>
      <c r="Y2004" s="134"/>
      <c r="Z2004" s="134"/>
      <c r="AA2004" s="134"/>
      <c r="AB2004" s="162" t="str">
        <f t="shared" si="21"/>
        <v/>
      </c>
      <c r="AC2004" s="134"/>
      <c r="AD2004" s="134"/>
      <c r="AE2004" s="134"/>
      <c r="AF2004" s="134"/>
      <c r="AG2004" s="134"/>
      <c r="AH2004" s="134"/>
    </row>
    <row r="2005" spans="1:34" ht="12" customHeight="1">
      <c r="A2005" s="160"/>
      <c r="B2005" s="155" t="str">
        <f t="array" ref="B2005">IF(LEN(A2005)=0,"",INDEX('Smelter Look-up'!$A:$A,MATCH($A2005,'Smelter Look-up'!$E:$E,0)))</f>
        <v/>
      </c>
      <c r="C2005" s="158" t="str">
        <f t="array" ref="C2005">IF(LEN(A2005)=0,"",INDEX('Smelter Look-up'!$C:$C,MATCH($A2005,'Smelter Look-up'!$E:$E,0)))</f>
        <v/>
      </c>
      <c r="D2005" s="155"/>
      <c r="E2005" s="155" t="str">
        <f ca="1">IF(ISERROR($V2005),"",OFFSET('Smelter Look-up'!$D$4,$V2005-4,0)&amp;"")</f>
        <v/>
      </c>
      <c r="F2005" s="155" t="str">
        <f ca="1">IF(ISERROR($V2005),"",OFFSET('Smelter Look-up'!$E$4,$V2005-4,0))</f>
        <v/>
      </c>
      <c r="G2005" s="155" t="str">
        <f ca="1">IF(C2005=$X$4,IF(ISERROR($V2005),"Enter smelter details","RMI"),IF(ISERROR($V2005),"",OFFSET('Smelter Look-up'!$F$4,$V2005-4,0)))</f>
        <v/>
      </c>
      <c r="H2005" s="156" t="str">
        <f ca="1">IF(ISERROR($V2005),"",OFFSET('Smelter Look-up'!$G$4,$V2005-4,0))</f>
        <v/>
      </c>
      <c r="I2005" s="157" t="str">
        <f ca="1">IF(ISERROR($V2005),"",OFFSET('Smelter Look-up'!$H$4,$V2005-4,0))</f>
        <v/>
      </c>
      <c r="J2005" s="157" t="str">
        <f ca="1">IF(ISERROR($V2005),"",OFFSET('Smelter Look-up'!$I$4,$V2005-4,0))</f>
        <v/>
      </c>
      <c r="K2005" s="158"/>
      <c r="L2005" s="158"/>
      <c r="M2005" s="158"/>
      <c r="N2005" s="158"/>
      <c r="O2005" s="158"/>
      <c r="P2005" s="157"/>
      <c r="Q2005" s="159"/>
      <c r="R2005" s="155" t="str">
        <f ca="1">IF(ISERROR($V2005),"",OFFSET('Smelter Look-up'!$C$4,$V2005-4,0)&amp;"")</f>
        <v/>
      </c>
      <c r="S2005" s="160" t="str">
        <f t="array" aca="1" ref="S2005" ca="1">IF(B2005="","",IF(ISERROR(MATCH($E2005,CL,0)),"Unknown",INDIRECT("'C'!$A$"&amp;MATCH($E2005,CL,0)+1)))</f>
        <v/>
      </c>
      <c r="T2005" s="160" t="str">
        <f t="array" aca="1" ref="T2005" ca="1">IF(B2005="","",IF(ISERROR(MATCH($J2005,SorP!$B$1:$B$6226,0)),"",INDIRECT("'SorP'!$A$"&amp;MATCH($S2005&amp;$J2005,SorP!C:C,0))))</f>
        <v/>
      </c>
      <c r="U2005" s="161"/>
      <c r="V2005" s="151" t="e">
        <f>IF(C2005="",NA(),IF(OR(C2005="Smelter not listed",C2005="Smelter not yet identified"),MATCH($B2005&amp;$D2005,'Smelter Look-up'!$J:$J,0),MATCH($B2005&amp;$C2005,'Smelter Look-up'!$J:$J,0)))</f>
        <v>#N/A</v>
      </c>
      <c r="W2005" s="134"/>
      <c r="X2005" s="134">
        <f t="shared" ca="1" si="20"/>
        <v>0</v>
      </c>
      <c r="Y2005" s="134"/>
      <c r="Z2005" s="134"/>
      <c r="AA2005" s="134"/>
      <c r="AB2005" s="162" t="str">
        <f t="shared" si="21"/>
        <v/>
      </c>
      <c r="AC2005" s="134"/>
      <c r="AD2005" s="134"/>
      <c r="AE2005" s="134"/>
      <c r="AF2005" s="134"/>
      <c r="AG2005" s="134"/>
      <c r="AH2005" s="134"/>
    </row>
    <row r="2006" spans="1:34" ht="12" customHeight="1">
      <c r="A2006" s="160"/>
      <c r="B2006" s="155" t="str">
        <f t="array" ref="B2006">IF(LEN(A2006)=0,"",INDEX('Smelter Look-up'!$A:$A,MATCH($A2006,'Smelter Look-up'!$E:$E,0)))</f>
        <v/>
      </c>
      <c r="C2006" s="158" t="str">
        <f t="array" ref="C2006">IF(LEN(A2006)=0,"",INDEX('Smelter Look-up'!$C:$C,MATCH($A2006,'Smelter Look-up'!$E:$E,0)))</f>
        <v/>
      </c>
      <c r="D2006" s="155"/>
      <c r="E2006" s="155" t="str">
        <f ca="1">IF(ISERROR($V2006),"",OFFSET('Smelter Look-up'!$D$4,$V2006-4,0)&amp;"")</f>
        <v/>
      </c>
      <c r="F2006" s="155" t="str">
        <f ca="1">IF(ISERROR($V2006),"",OFFSET('Smelter Look-up'!$E$4,$V2006-4,0))</f>
        <v/>
      </c>
      <c r="G2006" s="155" t="str">
        <f ca="1">IF(C2006=$X$4,IF(ISERROR($V2006),"Enter smelter details","RMI"),IF(ISERROR($V2006),"",OFFSET('Smelter Look-up'!$F$4,$V2006-4,0)))</f>
        <v/>
      </c>
      <c r="H2006" s="156" t="str">
        <f ca="1">IF(ISERROR($V2006),"",OFFSET('Smelter Look-up'!$G$4,$V2006-4,0))</f>
        <v/>
      </c>
      <c r="I2006" s="157" t="str">
        <f ca="1">IF(ISERROR($V2006),"",OFFSET('Smelter Look-up'!$H$4,$V2006-4,0))</f>
        <v/>
      </c>
      <c r="J2006" s="157" t="str">
        <f ca="1">IF(ISERROR($V2006),"",OFFSET('Smelter Look-up'!$I$4,$V2006-4,0))</f>
        <v/>
      </c>
      <c r="K2006" s="158"/>
      <c r="L2006" s="158"/>
      <c r="M2006" s="158"/>
      <c r="N2006" s="158"/>
      <c r="O2006" s="158"/>
      <c r="P2006" s="157"/>
      <c r="Q2006" s="159"/>
      <c r="R2006" s="155" t="str">
        <f ca="1">IF(ISERROR($V2006),"",OFFSET('Smelter Look-up'!$C$4,$V2006-4,0)&amp;"")</f>
        <v/>
      </c>
      <c r="S2006" s="160" t="str">
        <f t="array" aca="1" ref="S2006" ca="1">IF(B2006="","",IF(ISERROR(MATCH($E2006,CL,0)),"Unknown",INDIRECT("'C'!$A$"&amp;MATCH($E2006,CL,0)+1)))</f>
        <v/>
      </c>
      <c r="T2006" s="160" t="str">
        <f t="array" aca="1" ref="T2006" ca="1">IF(B2006="","",IF(ISERROR(MATCH($J2006,SorP!$B$1:$B$6226,0)),"",INDIRECT("'SorP'!$A$"&amp;MATCH($S2006&amp;$J2006,SorP!C:C,0))))</f>
        <v/>
      </c>
      <c r="U2006" s="161"/>
      <c r="V2006" s="151" t="e">
        <f>IF(C2006="",NA(),IF(OR(C2006="Smelter not listed",C2006="Smelter not yet identified"),MATCH($B2006&amp;$D2006,'Smelter Look-up'!$J:$J,0),MATCH($B2006&amp;$C2006,'Smelter Look-up'!$J:$J,0)))</f>
        <v>#N/A</v>
      </c>
      <c r="W2006" s="134"/>
      <c r="X2006" s="134">
        <f t="shared" ca="1" si="20"/>
        <v>0</v>
      </c>
      <c r="Y2006" s="134"/>
      <c r="Z2006" s="134"/>
      <c r="AA2006" s="134"/>
      <c r="AB2006" s="162" t="str">
        <f t="shared" si="21"/>
        <v/>
      </c>
      <c r="AC2006" s="134"/>
      <c r="AD2006" s="134"/>
      <c r="AE2006" s="134"/>
      <c r="AF2006" s="134"/>
      <c r="AG2006" s="134"/>
      <c r="AH2006" s="134"/>
    </row>
    <row r="2007" spans="1:34" ht="12" customHeight="1">
      <c r="A2007" s="160"/>
      <c r="B2007" s="155" t="str">
        <f t="array" ref="B2007">IF(LEN(A2007)=0,"",INDEX('Smelter Look-up'!$A:$A,MATCH($A2007,'Smelter Look-up'!$E:$E,0)))</f>
        <v/>
      </c>
      <c r="C2007" s="158" t="str">
        <f t="array" ref="C2007">IF(LEN(A2007)=0,"",INDEX('Smelter Look-up'!$C:$C,MATCH($A2007,'Smelter Look-up'!$E:$E,0)))</f>
        <v/>
      </c>
      <c r="D2007" s="155"/>
      <c r="E2007" s="155" t="str">
        <f ca="1">IF(ISERROR($V2007),"",OFFSET('Smelter Look-up'!$D$4,$V2007-4,0)&amp;"")</f>
        <v/>
      </c>
      <c r="F2007" s="155" t="str">
        <f ca="1">IF(ISERROR($V2007),"",OFFSET('Smelter Look-up'!$E$4,$V2007-4,0))</f>
        <v/>
      </c>
      <c r="G2007" s="155" t="str">
        <f ca="1">IF(C2007=$X$4,IF(ISERROR($V2007),"Enter smelter details","RMI"),IF(ISERROR($V2007),"",OFFSET('Smelter Look-up'!$F$4,$V2007-4,0)))</f>
        <v/>
      </c>
      <c r="H2007" s="156" t="str">
        <f ca="1">IF(ISERROR($V2007),"",OFFSET('Smelter Look-up'!$G$4,$V2007-4,0))</f>
        <v/>
      </c>
      <c r="I2007" s="157" t="str">
        <f ca="1">IF(ISERROR($V2007),"",OFFSET('Smelter Look-up'!$H$4,$V2007-4,0))</f>
        <v/>
      </c>
      <c r="J2007" s="157" t="str">
        <f ca="1">IF(ISERROR($V2007),"",OFFSET('Smelter Look-up'!$I$4,$V2007-4,0))</f>
        <v/>
      </c>
      <c r="K2007" s="158"/>
      <c r="L2007" s="158"/>
      <c r="M2007" s="158"/>
      <c r="N2007" s="158"/>
      <c r="O2007" s="158"/>
      <c r="P2007" s="157"/>
      <c r="Q2007" s="159"/>
      <c r="R2007" s="155" t="str">
        <f ca="1">IF(ISERROR($V2007),"",OFFSET('Smelter Look-up'!$C$4,$V2007-4,0)&amp;"")</f>
        <v/>
      </c>
      <c r="S2007" s="160" t="str">
        <f t="array" aca="1" ref="S2007" ca="1">IF(B2007="","",IF(ISERROR(MATCH($E2007,CL,0)),"Unknown",INDIRECT("'C'!$A$"&amp;MATCH($E2007,CL,0)+1)))</f>
        <v/>
      </c>
      <c r="T2007" s="160" t="str">
        <f t="array" aca="1" ref="T2007" ca="1">IF(B2007="","",IF(ISERROR(MATCH($J2007,SorP!$B$1:$B$6226,0)),"",INDIRECT("'SorP'!$A$"&amp;MATCH($S2007&amp;$J2007,SorP!C:C,0))))</f>
        <v/>
      </c>
      <c r="U2007" s="161"/>
      <c r="V2007" s="151" t="e">
        <f>IF(C2007="",NA(),IF(OR(C2007="Smelter not listed",C2007="Smelter not yet identified"),MATCH($B2007&amp;$D2007,'Smelter Look-up'!$J:$J,0),MATCH($B2007&amp;$C2007,'Smelter Look-up'!$J:$J,0)))</f>
        <v>#N/A</v>
      </c>
      <c r="W2007" s="134"/>
      <c r="X2007" s="134">
        <f t="shared" ca="1" si="20"/>
        <v>0</v>
      </c>
      <c r="Y2007" s="134"/>
      <c r="Z2007" s="134"/>
      <c r="AA2007" s="134"/>
      <c r="AB2007" s="162" t="str">
        <f t="shared" si="21"/>
        <v/>
      </c>
      <c r="AC2007" s="134"/>
      <c r="AD2007" s="134"/>
      <c r="AE2007" s="134"/>
      <c r="AF2007" s="134"/>
      <c r="AG2007" s="134"/>
      <c r="AH2007" s="134"/>
    </row>
    <row r="2008" spans="1:34" ht="12" customHeight="1">
      <c r="A2008" s="160"/>
      <c r="B2008" s="155" t="str">
        <f t="array" ref="B2008">IF(LEN(A2008)=0,"",INDEX('Smelter Look-up'!$A:$A,MATCH($A2008,'Smelter Look-up'!$E:$E,0)))</f>
        <v/>
      </c>
      <c r="C2008" s="158" t="str">
        <f t="array" ref="C2008">IF(LEN(A2008)=0,"",INDEX('Smelter Look-up'!$C:$C,MATCH($A2008,'Smelter Look-up'!$E:$E,0)))</f>
        <v/>
      </c>
      <c r="D2008" s="155"/>
      <c r="E2008" s="155" t="str">
        <f ca="1">IF(ISERROR($V2008),"",OFFSET('Smelter Look-up'!$D$4,$V2008-4,0)&amp;"")</f>
        <v/>
      </c>
      <c r="F2008" s="155" t="str">
        <f ca="1">IF(ISERROR($V2008),"",OFFSET('Smelter Look-up'!$E$4,$V2008-4,0))</f>
        <v/>
      </c>
      <c r="G2008" s="155" t="str">
        <f ca="1">IF(C2008=$X$4,IF(ISERROR($V2008),"Enter smelter details","RMI"),IF(ISERROR($V2008),"",OFFSET('Smelter Look-up'!$F$4,$V2008-4,0)))</f>
        <v/>
      </c>
      <c r="H2008" s="156" t="str">
        <f ca="1">IF(ISERROR($V2008),"",OFFSET('Smelter Look-up'!$G$4,$V2008-4,0))</f>
        <v/>
      </c>
      <c r="I2008" s="157" t="str">
        <f ca="1">IF(ISERROR($V2008),"",OFFSET('Smelter Look-up'!$H$4,$V2008-4,0))</f>
        <v/>
      </c>
      <c r="J2008" s="157" t="str">
        <f ca="1">IF(ISERROR($V2008),"",OFFSET('Smelter Look-up'!$I$4,$V2008-4,0))</f>
        <v/>
      </c>
      <c r="K2008" s="158"/>
      <c r="L2008" s="158"/>
      <c r="M2008" s="158"/>
      <c r="N2008" s="158"/>
      <c r="O2008" s="158"/>
      <c r="P2008" s="157"/>
      <c r="Q2008" s="159"/>
      <c r="R2008" s="155" t="str">
        <f ca="1">IF(ISERROR($V2008),"",OFFSET('Smelter Look-up'!$C$4,$V2008-4,0)&amp;"")</f>
        <v/>
      </c>
      <c r="S2008" s="160" t="str">
        <f t="array" aca="1" ref="S2008" ca="1">IF(B2008="","",IF(ISERROR(MATCH($E2008,CL,0)),"Unknown",INDIRECT("'C'!$A$"&amp;MATCH($E2008,CL,0)+1)))</f>
        <v/>
      </c>
      <c r="T2008" s="160" t="str">
        <f t="array" aca="1" ref="T2008" ca="1">IF(B2008="","",IF(ISERROR(MATCH($J2008,SorP!$B$1:$B$6226,0)),"",INDIRECT("'SorP'!$A$"&amp;MATCH($S2008&amp;$J2008,SorP!C:C,0))))</f>
        <v/>
      </c>
      <c r="U2008" s="161"/>
      <c r="V2008" s="151" t="e">
        <f>IF(C2008="",NA(),IF(OR(C2008="Smelter not listed",C2008="Smelter not yet identified"),MATCH($B2008&amp;$D2008,'Smelter Look-up'!$J:$J,0),MATCH($B2008&amp;$C2008,'Smelter Look-up'!$J:$J,0)))</f>
        <v>#N/A</v>
      </c>
      <c r="W2008" s="134"/>
      <c r="X2008" s="134">
        <f t="shared" ca="1" si="20"/>
        <v>0</v>
      </c>
      <c r="Y2008" s="134"/>
      <c r="Z2008" s="134"/>
      <c r="AA2008" s="134"/>
      <c r="AB2008" s="162" t="str">
        <f t="shared" si="21"/>
        <v/>
      </c>
      <c r="AC2008" s="134"/>
      <c r="AD2008" s="134"/>
      <c r="AE2008" s="134"/>
      <c r="AF2008" s="134"/>
      <c r="AG2008" s="134"/>
      <c r="AH2008" s="134"/>
    </row>
    <row r="2009" spans="1:34" ht="12" customHeight="1">
      <c r="A2009" s="160"/>
      <c r="B2009" s="155" t="str">
        <f t="array" ref="B2009">IF(LEN(A2009)=0,"",INDEX('Smelter Look-up'!$A:$A,MATCH($A2009,'Smelter Look-up'!$E:$E,0)))</f>
        <v/>
      </c>
      <c r="C2009" s="158" t="str">
        <f t="array" ref="C2009">IF(LEN(A2009)=0,"",INDEX('Smelter Look-up'!$C:$C,MATCH($A2009,'Smelter Look-up'!$E:$E,0)))</f>
        <v/>
      </c>
      <c r="D2009" s="155"/>
      <c r="E2009" s="155" t="str">
        <f ca="1">IF(ISERROR($V2009),"",OFFSET('Smelter Look-up'!$D$4,$V2009-4,0)&amp;"")</f>
        <v/>
      </c>
      <c r="F2009" s="155" t="str">
        <f ca="1">IF(ISERROR($V2009),"",OFFSET('Smelter Look-up'!$E$4,$V2009-4,0))</f>
        <v/>
      </c>
      <c r="G2009" s="155" t="str">
        <f ca="1">IF(C2009=$X$4,IF(ISERROR($V2009),"Enter smelter details","RMI"),IF(ISERROR($V2009),"",OFFSET('Smelter Look-up'!$F$4,$V2009-4,0)))</f>
        <v/>
      </c>
      <c r="H2009" s="156" t="str">
        <f ca="1">IF(ISERROR($V2009),"",OFFSET('Smelter Look-up'!$G$4,$V2009-4,0))</f>
        <v/>
      </c>
      <c r="I2009" s="157" t="str">
        <f ca="1">IF(ISERROR($V2009),"",OFFSET('Smelter Look-up'!$H$4,$V2009-4,0))</f>
        <v/>
      </c>
      <c r="J2009" s="157" t="str">
        <f ca="1">IF(ISERROR($V2009),"",OFFSET('Smelter Look-up'!$I$4,$V2009-4,0))</f>
        <v/>
      </c>
      <c r="K2009" s="158"/>
      <c r="L2009" s="158"/>
      <c r="M2009" s="158"/>
      <c r="N2009" s="158"/>
      <c r="O2009" s="158"/>
      <c r="P2009" s="157"/>
      <c r="Q2009" s="159"/>
      <c r="R2009" s="155" t="str">
        <f ca="1">IF(ISERROR($V2009),"",OFFSET('Smelter Look-up'!$C$4,$V2009-4,0)&amp;"")</f>
        <v/>
      </c>
      <c r="S2009" s="160" t="str">
        <f t="array" aca="1" ref="S2009" ca="1">IF(B2009="","",IF(ISERROR(MATCH($E2009,CL,0)),"Unknown",INDIRECT("'C'!$A$"&amp;MATCH($E2009,CL,0)+1)))</f>
        <v/>
      </c>
      <c r="T2009" s="160" t="str">
        <f t="array" aca="1" ref="T2009" ca="1">IF(B2009="","",IF(ISERROR(MATCH($J2009,SorP!$B$1:$B$6226,0)),"",INDIRECT("'SorP'!$A$"&amp;MATCH($S2009&amp;$J2009,SorP!C:C,0))))</f>
        <v/>
      </c>
      <c r="U2009" s="161"/>
      <c r="V2009" s="151" t="e">
        <f>IF(C2009="",NA(),IF(OR(C2009="Smelter not listed",C2009="Smelter not yet identified"),MATCH($B2009&amp;$D2009,'Smelter Look-up'!$J:$J,0),MATCH($B2009&amp;$C2009,'Smelter Look-up'!$J:$J,0)))</f>
        <v>#N/A</v>
      </c>
      <c r="W2009" s="134"/>
      <c r="X2009" s="134">
        <f t="shared" ca="1" si="20"/>
        <v>0</v>
      </c>
      <c r="Y2009" s="134"/>
      <c r="Z2009" s="134"/>
      <c r="AA2009" s="134"/>
      <c r="AB2009" s="162" t="str">
        <f t="shared" si="21"/>
        <v/>
      </c>
      <c r="AC2009" s="134"/>
      <c r="AD2009" s="134"/>
      <c r="AE2009" s="134"/>
      <c r="AF2009" s="134"/>
      <c r="AG2009" s="134"/>
      <c r="AH2009" s="134"/>
    </row>
    <row r="2010" spans="1:34" ht="12" customHeight="1">
      <c r="A2010" s="160"/>
      <c r="B2010" s="155" t="str">
        <f t="array" ref="B2010">IF(LEN(A2010)=0,"",INDEX('Smelter Look-up'!$A:$A,MATCH($A2010,'Smelter Look-up'!$E:$E,0)))</f>
        <v/>
      </c>
      <c r="C2010" s="158" t="str">
        <f t="array" ref="C2010">IF(LEN(A2010)=0,"",INDEX('Smelter Look-up'!$C:$C,MATCH($A2010,'Smelter Look-up'!$E:$E,0)))</f>
        <v/>
      </c>
      <c r="D2010" s="155"/>
      <c r="E2010" s="155" t="str">
        <f ca="1">IF(ISERROR($V2010),"",OFFSET('Smelter Look-up'!$D$4,$V2010-4,0)&amp;"")</f>
        <v/>
      </c>
      <c r="F2010" s="155" t="str">
        <f ca="1">IF(ISERROR($V2010),"",OFFSET('Smelter Look-up'!$E$4,$V2010-4,0))</f>
        <v/>
      </c>
      <c r="G2010" s="155" t="str">
        <f ca="1">IF(C2010=$X$4,IF(ISERROR($V2010),"Enter smelter details","RMI"),IF(ISERROR($V2010),"",OFFSET('Smelter Look-up'!$F$4,$V2010-4,0)))</f>
        <v/>
      </c>
      <c r="H2010" s="156" t="str">
        <f ca="1">IF(ISERROR($V2010),"",OFFSET('Smelter Look-up'!$G$4,$V2010-4,0))</f>
        <v/>
      </c>
      <c r="I2010" s="157" t="str">
        <f ca="1">IF(ISERROR($V2010),"",OFFSET('Smelter Look-up'!$H$4,$V2010-4,0))</f>
        <v/>
      </c>
      <c r="J2010" s="157" t="str">
        <f ca="1">IF(ISERROR($V2010),"",OFFSET('Smelter Look-up'!$I$4,$V2010-4,0))</f>
        <v/>
      </c>
      <c r="K2010" s="158"/>
      <c r="L2010" s="158"/>
      <c r="M2010" s="158"/>
      <c r="N2010" s="158"/>
      <c r="O2010" s="158"/>
      <c r="P2010" s="157"/>
      <c r="Q2010" s="159"/>
      <c r="R2010" s="155" t="str">
        <f ca="1">IF(ISERROR($V2010),"",OFFSET('Smelter Look-up'!$C$4,$V2010-4,0)&amp;"")</f>
        <v/>
      </c>
      <c r="S2010" s="160" t="str">
        <f t="array" aca="1" ref="S2010" ca="1">IF(B2010="","",IF(ISERROR(MATCH($E2010,CL,0)),"Unknown",INDIRECT("'C'!$A$"&amp;MATCH($E2010,CL,0)+1)))</f>
        <v/>
      </c>
      <c r="T2010" s="160" t="str">
        <f t="array" aca="1" ref="T2010" ca="1">IF(B2010="","",IF(ISERROR(MATCH($J2010,SorP!$B$1:$B$6226,0)),"",INDIRECT("'SorP'!$A$"&amp;MATCH($S2010&amp;$J2010,SorP!C:C,0))))</f>
        <v/>
      </c>
      <c r="U2010" s="161"/>
      <c r="V2010" s="151" t="e">
        <f>IF(C2010="",NA(),IF(OR(C2010="Smelter not listed",C2010="Smelter not yet identified"),MATCH($B2010&amp;$D2010,'Smelter Look-up'!$J:$J,0),MATCH($B2010&amp;$C2010,'Smelter Look-up'!$J:$J,0)))</f>
        <v>#N/A</v>
      </c>
      <c r="W2010" s="134"/>
      <c r="X2010" s="134">
        <f t="shared" ca="1" si="20"/>
        <v>0</v>
      </c>
      <c r="Y2010" s="134"/>
      <c r="Z2010" s="134"/>
      <c r="AA2010" s="134"/>
      <c r="AB2010" s="162" t="str">
        <f t="shared" si="21"/>
        <v/>
      </c>
      <c r="AC2010" s="134"/>
      <c r="AD2010" s="134"/>
      <c r="AE2010" s="134"/>
      <c r="AF2010" s="134"/>
      <c r="AG2010" s="134"/>
      <c r="AH2010" s="134"/>
    </row>
    <row r="2011" spans="1:34" ht="12" customHeight="1">
      <c r="A2011" s="160"/>
      <c r="B2011" s="155" t="str">
        <f t="array" ref="B2011">IF(LEN(A2011)=0,"",INDEX('Smelter Look-up'!$A:$A,MATCH($A2011,'Smelter Look-up'!$E:$E,0)))</f>
        <v/>
      </c>
      <c r="C2011" s="158" t="str">
        <f t="array" ref="C2011">IF(LEN(A2011)=0,"",INDEX('Smelter Look-up'!$C:$C,MATCH($A2011,'Smelter Look-up'!$E:$E,0)))</f>
        <v/>
      </c>
      <c r="D2011" s="155"/>
      <c r="E2011" s="155" t="str">
        <f ca="1">IF(ISERROR($V2011),"",OFFSET('Smelter Look-up'!$D$4,$V2011-4,0)&amp;"")</f>
        <v/>
      </c>
      <c r="F2011" s="155" t="str">
        <f ca="1">IF(ISERROR($V2011),"",OFFSET('Smelter Look-up'!$E$4,$V2011-4,0))</f>
        <v/>
      </c>
      <c r="G2011" s="155" t="str">
        <f ca="1">IF(C2011=$X$4,IF(ISERROR($V2011),"Enter smelter details","RMI"),IF(ISERROR($V2011),"",OFFSET('Smelter Look-up'!$F$4,$V2011-4,0)))</f>
        <v/>
      </c>
      <c r="H2011" s="156" t="str">
        <f ca="1">IF(ISERROR($V2011),"",OFFSET('Smelter Look-up'!$G$4,$V2011-4,0))</f>
        <v/>
      </c>
      <c r="I2011" s="157" t="str">
        <f ca="1">IF(ISERROR($V2011),"",OFFSET('Smelter Look-up'!$H$4,$V2011-4,0))</f>
        <v/>
      </c>
      <c r="J2011" s="157" t="str">
        <f ca="1">IF(ISERROR($V2011),"",OFFSET('Smelter Look-up'!$I$4,$V2011-4,0))</f>
        <v/>
      </c>
      <c r="K2011" s="158"/>
      <c r="L2011" s="158"/>
      <c r="M2011" s="158"/>
      <c r="N2011" s="158"/>
      <c r="O2011" s="158"/>
      <c r="P2011" s="157"/>
      <c r="Q2011" s="159"/>
      <c r="R2011" s="155" t="str">
        <f ca="1">IF(ISERROR($V2011),"",OFFSET('Smelter Look-up'!$C$4,$V2011-4,0)&amp;"")</f>
        <v/>
      </c>
      <c r="S2011" s="160" t="str">
        <f t="array" aca="1" ref="S2011" ca="1">IF(B2011="","",IF(ISERROR(MATCH($E2011,CL,0)),"Unknown",INDIRECT("'C'!$A$"&amp;MATCH($E2011,CL,0)+1)))</f>
        <v/>
      </c>
      <c r="T2011" s="160" t="str">
        <f t="array" aca="1" ref="T2011" ca="1">IF(B2011="","",IF(ISERROR(MATCH($J2011,SorP!$B$1:$B$6226,0)),"",INDIRECT("'SorP'!$A$"&amp;MATCH($S2011&amp;$J2011,SorP!C:C,0))))</f>
        <v/>
      </c>
      <c r="U2011" s="161"/>
      <c r="V2011" s="151" t="e">
        <f>IF(C2011="",NA(),IF(OR(C2011="Smelter not listed",C2011="Smelter not yet identified"),MATCH($B2011&amp;$D2011,'Smelter Look-up'!$J:$J,0),MATCH($B2011&amp;$C2011,'Smelter Look-up'!$J:$J,0)))</f>
        <v>#N/A</v>
      </c>
      <c r="W2011" s="134"/>
      <c r="X2011" s="134">
        <f t="shared" ca="1" si="20"/>
        <v>0</v>
      </c>
      <c r="Y2011" s="134"/>
      <c r="Z2011" s="134"/>
      <c r="AA2011" s="134"/>
      <c r="AB2011" s="162" t="str">
        <f t="shared" si="21"/>
        <v/>
      </c>
      <c r="AC2011" s="134"/>
      <c r="AD2011" s="134"/>
      <c r="AE2011" s="134"/>
      <c r="AF2011" s="134"/>
      <c r="AG2011" s="134"/>
      <c r="AH2011" s="134"/>
    </row>
    <row r="2012" spans="1:34" ht="12" customHeight="1">
      <c r="A2012" s="160"/>
      <c r="B2012" s="155" t="str">
        <f t="array" ref="B2012">IF(LEN(A2012)=0,"",INDEX('Smelter Look-up'!$A:$A,MATCH($A2012,'Smelter Look-up'!$E:$E,0)))</f>
        <v/>
      </c>
      <c r="C2012" s="158" t="str">
        <f t="array" ref="C2012">IF(LEN(A2012)=0,"",INDEX('Smelter Look-up'!$C:$C,MATCH($A2012,'Smelter Look-up'!$E:$E,0)))</f>
        <v/>
      </c>
      <c r="D2012" s="155"/>
      <c r="E2012" s="155" t="str">
        <f ca="1">IF(ISERROR($V2012),"",OFFSET('Smelter Look-up'!$D$4,$V2012-4,0)&amp;"")</f>
        <v/>
      </c>
      <c r="F2012" s="155" t="str">
        <f ca="1">IF(ISERROR($V2012),"",OFFSET('Smelter Look-up'!$E$4,$V2012-4,0))</f>
        <v/>
      </c>
      <c r="G2012" s="155" t="str">
        <f ca="1">IF(C2012=$X$4,IF(ISERROR($V2012),"Enter smelter details","RMI"),IF(ISERROR($V2012),"",OFFSET('Smelter Look-up'!$F$4,$V2012-4,0)))</f>
        <v/>
      </c>
      <c r="H2012" s="156" t="str">
        <f ca="1">IF(ISERROR($V2012),"",OFFSET('Smelter Look-up'!$G$4,$V2012-4,0))</f>
        <v/>
      </c>
      <c r="I2012" s="157" t="str">
        <f ca="1">IF(ISERROR($V2012),"",OFFSET('Smelter Look-up'!$H$4,$V2012-4,0))</f>
        <v/>
      </c>
      <c r="J2012" s="157" t="str">
        <f ca="1">IF(ISERROR($V2012),"",OFFSET('Smelter Look-up'!$I$4,$V2012-4,0))</f>
        <v/>
      </c>
      <c r="K2012" s="158"/>
      <c r="L2012" s="158"/>
      <c r="M2012" s="158"/>
      <c r="N2012" s="158"/>
      <c r="O2012" s="158"/>
      <c r="P2012" s="157"/>
      <c r="Q2012" s="159"/>
      <c r="R2012" s="155" t="str">
        <f ca="1">IF(ISERROR($V2012),"",OFFSET('Smelter Look-up'!$C$4,$V2012-4,0)&amp;"")</f>
        <v/>
      </c>
      <c r="S2012" s="160" t="str">
        <f t="array" aca="1" ref="S2012" ca="1">IF(B2012="","",IF(ISERROR(MATCH($E2012,CL,0)),"Unknown",INDIRECT("'C'!$A$"&amp;MATCH($E2012,CL,0)+1)))</f>
        <v/>
      </c>
      <c r="T2012" s="160" t="str">
        <f t="array" aca="1" ref="T2012" ca="1">IF(B2012="","",IF(ISERROR(MATCH($J2012,SorP!$B$1:$B$6226,0)),"",INDIRECT("'SorP'!$A$"&amp;MATCH($S2012&amp;$J2012,SorP!C:C,0))))</f>
        <v/>
      </c>
      <c r="U2012" s="161"/>
      <c r="V2012" s="151" t="e">
        <f>IF(C2012="",NA(),IF(OR(C2012="Smelter not listed",C2012="Smelter not yet identified"),MATCH($B2012&amp;$D2012,'Smelter Look-up'!$J:$J,0),MATCH($B2012&amp;$C2012,'Smelter Look-up'!$J:$J,0)))</f>
        <v>#N/A</v>
      </c>
      <c r="W2012" s="134"/>
      <c r="X2012" s="134">
        <f t="shared" ca="1" si="20"/>
        <v>0</v>
      </c>
      <c r="Y2012" s="134"/>
      <c r="Z2012" s="134"/>
      <c r="AA2012" s="134"/>
      <c r="AB2012" s="162" t="str">
        <f t="shared" si="21"/>
        <v/>
      </c>
      <c r="AC2012" s="134"/>
      <c r="AD2012" s="134"/>
      <c r="AE2012" s="134"/>
      <c r="AF2012" s="134"/>
      <c r="AG2012" s="134"/>
      <c r="AH2012" s="134"/>
    </row>
    <row r="2013" spans="1:34" ht="12" customHeight="1">
      <c r="A2013" s="160"/>
      <c r="B2013" s="155" t="str">
        <f t="array" ref="B2013">IF(LEN(A2013)=0,"",INDEX('Smelter Look-up'!$A:$A,MATCH($A2013,'Smelter Look-up'!$E:$E,0)))</f>
        <v/>
      </c>
      <c r="C2013" s="158" t="str">
        <f t="array" ref="C2013">IF(LEN(A2013)=0,"",INDEX('Smelter Look-up'!$C:$C,MATCH($A2013,'Smelter Look-up'!$E:$E,0)))</f>
        <v/>
      </c>
      <c r="D2013" s="155"/>
      <c r="E2013" s="155" t="str">
        <f ca="1">IF(ISERROR($V2013),"",OFFSET('Smelter Look-up'!$D$4,$V2013-4,0)&amp;"")</f>
        <v/>
      </c>
      <c r="F2013" s="155" t="str">
        <f ca="1">IF(ISERROR($V2013),"",OFFSET('Smelter Look-up'!$E$4,$V2013-4,0))</f>
        <v/>
      </c>
      <c r="G2013" s="155" t="str">
        <f ca="1">IF(C2013=$X$4,IF(ISERROR($V2013),"Enter smelter details","RMI"),IF(ISERROR($V2013),"",OFFSET('Smelter Look-up'!$F$4,$V2013-4,0)))</f>
        <v/>
      </c>
      <c r="H2013" s="156" t="str">
        <f ca="1">IF(ISERROR($V2013),"",OFFSET('Smelter Look-up'!$G$4,$V2013-4,0))</f>
        <v/>
      </c>
      <c r="I2013" s="157" t="str">
        <f ca="1">IF(ISERROR($V2013),"",OFFSET('Smelter Look-up'!$H$4,$V2013-4,0))</f>
        <v/>
      </c>
      <c r="J2013" s="157" t="str">
        <f ca="1">IF(ISERROR($V2013),"",OFFSET('Smelter Look-up'!$I$4,$V2013-4,0))</f>
        <v/>
      </c>
      <c r="K2013" s="158"/>
      <c r="L2013" s="158"/>
      <c r="M2013" s="158"/>
      <c r="N2013" s="158"/>
      <c r="O2013" s="158"/>
      <c r="P2013" s="157"/>
      <c r="Q2013" s="159"/>
      <c r="R2013" s="155" t="str">
        <f ca="1">IF(ISERROR($V2013),"",OFFSET('Smelter Look-up'!$C$4,$V2013-4,0)&amp;"")</f>
        <v/>
      </c>
      <c r="S2013" s="160" t="str">
        <f t="array" aca="1" ref="S2013" ca="1">IF(B2013="","",IF(ISERROR(MATCH($E2013,CL,0)),"Unknown",INDIRECT("'C'!$A$"&amp;MATCH($E2013,CL,0)+1)))</f>
        <v/>
      </c>
      <c r="T2013" s="160" t="str">
        <f t="array" aca="1" ref="T2013" ca="1">IF(B2013="","",IF(ISERROR(MATCH($J2013,SorP!$B$1:$B$6226,0)),"",INDIRECT("'SorP'!$A$"&amp;MATCH($S2013&amp;$J2013,SorP!C:C,0))))</f>
        <v/>
      </c>
      <c r="U2013" s="161"/>
      <c r="V2013" s="151" t="e">
        <f>IF(C2013="",NA(),IF(OR(C2013="Smelter not listed",C2013="Smelter not yet identified"),MATCH($B2013&amp;$D2013,'Smelter Look-up'!$J:$J,0),MATCH($B2013&amp;$C2013,'Smelter Look-up'!$J:$J,0)))</f>
        <v>#N/A</v>
      </c>
      <c r="W2013" s="134"/>
      <c r="X2013" s="134">
        <f t="shared" ca="1" si="20"/>
        <v>0</v>
      </c>
      <c r="Y2013" s="134"/>
      <c r="Z2013" s="134"/>
      <c r="AA2013" s="134"/>
      <c r="AB2013" s="162" t="str">
        <f t="shared" si="21"/>
        <v/>
      </c>
      <c r="AC2013" s="134"/>
      <c r="AD2013" s="134"/>
      <c r="AE2013" s="134"/>
      <c r="AF2013" s="134"/>
      <c r="AG2013" s="134"/>
      <c r="AH2013" s="134"/>
    </row>
    <row r="2014" spans="1:34" ht="12" customHeight="1">
      <c r="A2014" s="160"/>
      <c r="B2014" s="155" t="str">
        <f t="array" ref="B2014">IF(LEN(A2014)=0,"",INDEX('Smelter Look-up'!$A:$A,MATCH($A2014,'Smelter Look-up'!$E:$E,0)))</f>
        <v/>
      </c>
      <c r="C2014" s="158" t="str">
        <f t="array" ref="C2014">IF(LEN(A2014)=0,"",INDEX('Smelter Look-up'!$C:$C,MATCH($A2014,'Smelter Look-up'!$E:$E,0)))</f>
        <v/>
      </c>
      <c r="D2014" s="155"/>
      <c r="E2014" s="155" t="str">
        <f ca="1">IF(ISERROR($V2014),"",OFFSET('Smelter Look-up'!$D$4,$V2014-4,0)&amp;"")</f>
        <v/>
      </c>
      <c r="F2014" s="155" t="str">
        <f ca="1">IF(ISERROR($V2014),"",OFFSET('Smelter Look-up'!$E$4,$V2014-4,0))</f>
        <v/>
      </c>
      <c r="G2014" s="155" t="str">
        <f ca="1">IF(C2014=$X$4,IF(ISERROR($V2014),"Enter smelter details","RMI"),IF(ISERROR($V2014),"",OFFSET('Smelter Look-up'!$F$4,$V2014-4,0)))</f>
        <v/>
      </c>
      <c r="H2014" s="156" t="str">
        <f ca="1">IF(ISERROR($V2014),"",OFFSET('Smelter Look-up'!$G$4,$V2014-4,0))</f>
        <v/>
      </c>
      <c r="I2014" s="157" t="str">
        <f ca="1">IF(ISERROR($V2014),"",OFFSET('Smelter Look-up'!$H$4,$V2014-4,0))</f>
        <v/>
      </c>
      <c r="J2014" s="157" t="str">
        <f ca="1">IF(ISERROR($V2014),"",OFFSET('Smelter Look-up'!$I$4,$V2014-4,0))</f>
        <v/>
      </c>
      <c r="K2014" s="158"/>
      <c r="L2014" s="158"/>
      <c r="M2014" s="158"/>
      <c r="N2014" s="158"/>
      <c r="O2014" s="158"/>
      <c r="P2014" s="157"/>
      <c r="Q2014" s="159"/>
      <c r="R2014" s="155" t="str">
        <f ca="1">IF(ISERROR($V2014),"",OFFSET('Smelter Look-up'!$C$4,$V2014-4,0)&amp;"")</f>
        <v/>
      </c>
      <c r="S2014" s="160" t="str">
        <f t="array" aca="1" ref="S2014" ca="1">IF(B2014="","",IF(ISERROR(MATCH($E2014,CL,0)),"Unknown",INDIRECT("'C'!$A$"&amp;MATCH($E2014,CL,0)+1)))</f>
        <v/>
      </c>
      <c r="T2014" s="160" t="str">
        <f t="array" aca="1" ref="T2014" ca="1">IF(B2014="","",IF(ISERROR(MATCH($J2014,SorP!$B$1:$B$6226,0)),"",INDIRECT("'SorP'!$A$"&amp;MATCH($S2014&amp;$J2014,SorP!C:C,0))))</f>
        <v/>
      </c>
      <c r="U2014" s="161"/>
      <c r="V2014" s="151" t="e">
        <f>IF(C2014="",NA(),IF(OR(C2014="Smelter not listed",C2014="Smelter not yet identified"),MATCH($B2014&amp;$D2014,'Smelter Look-up'!$J:$J,0),MATCH($B2014&amp;$C2014,'Smelter Look-up'!$J:$J,0)))</f>
        <v>#N/A</v>
      </c>
      <c r="W2014" s="134"/>
      <c r="X2014" s="134">
        <f t="shared" ca="1" si="20"/>
        <v>0</v>
      </c>
      <c r="Y2014" s="134"/>
      <c r="Z2014" s="134"/>
      <c r="AA2014" s="134"/>
      <c r="AB2014" s="162" t="str">
        <f t="shared" si="21"/>
        <v/>
      </c>
      <c r="AC2014" s="134"/>
      <c r="AD2014" s="134"/>
      <c r="AE2014" s="134"/>
      <c r="AF2014" s="134"/>
      <c r="AG2014" s="134"/>
      <c r="AH2014" s="134"/>
    </row>
    <row r="2015" spans="1:34" ht="12" customHeight="1">
      <c r="A2015" s="160"/>
      <c r="B2015" s="155" t="str">
        <f t="array" ref="B2015">IF(LEN(A2015)=0,"",INDEX('Smelter Look-up'!$A:$A,MATCH($A2015,'Smelter Look-up'!$E:$E,0)))</f>
        <v/>
      </c>
      <c r="C2015" s="158" t="str">
        <f t="array" ref="C2015">IF(LEN(A2015)=0,"",INDEX('Smelter Look-up'!$C:$C,MATCH($A2015,'Smelter Look-up'!$E:$E,0)))</f>
        <v/>
      </c>
      <c r="D2015" s="155"/>
      <c r="E2015" s="155" t="str">
        <f ca="1">IF(ISERROR($V2015),"",OFFSET('Smelter Look-up'!$D$4,$V2015-4,0)&amp;"")</f>
        <v/>
      </c>
      <c r="F2015" s="155" t="str">
        <f ca="1">IF(ISERROR($V2015),"",OFFSET('Smelter Look-up'!$E$4,$V2015-4,0))</f>
        <v/>
      </c>
      <c r="G2015" s="155" t="str">
        <f ca="1">IF(C2015=$X$4,IF(ISERROR($V2015),"Enter smelter details","RMI"),IF(ISERROR($V2015),"",OFFSET('Smelter Look-up'!$F$4,$V2015-4,0)))</f>
        <v/>
      </c>
      <c r="H2015" s="156" t="str">
        <f ca="1">IF(ISERROR($V2015),"",OFFSET('Smelter Look-up'!$G$4,$V2015-4,0))</f>
        <v/>
      </c>
      <c r="I2015" s="157" t="str">
        <f ca="1">IF(ISERROR($V2015),"",OFFSET('Smelter Look-up'!$H$4,$V2015-4,0))</f>
        <v/>
      </c>
      <c r="J2015" s="157" t="str">
        <f ca="1">IF(ISERROR($V2015),"",OFFSET('Smelter Look-up'!$I$4,$V2015-4,0))</f>
        <v/>
      </c>
      <c r="K2015" s="158"/>
      <c r="L2015" s="158"/>
      <c r="M2015" s="158"/>
      <c r="N2015" s="158"/>
      <c r="O2015" s="158"/>
      <c r="P2015" s="157"/>
      <c r="Q2015" s="159"/>
      <c r="R2015" s="155" t="str">
        <f ca="1">IF(ISERROR($V2015),"",OFFSET('Smelter Look-up'!$C$4,$V2015-4,0)&amp;"")</f>
        <v/>
      </c>
      <c r="S2015" s="160" t="str">
        <f t="array" aca="1" ref="S2015" ca="1">IF(B2015="","",IF(ISERROR(MATCH($E2015,CL,0)),"Unknown",INDIRECT("'C'!$A$"&amp;MATCH($E2015,CL,0)+1)))</f>
        <v/>
      </c>
      <c r="T2015" s="160" t="str">
        <f t="array" aca="1" ref="T2015" ca="1">IF(B2015="","",IF(ISERROR(MATCH($J2015,SorP!$B$1:$B$6226,0)),"",INDIRECT("'SorP'!$A$"&amp;MATCH($S2015&amp;$J2015,SorP!C:C,0))))</f>
        <v/>
      </c>
      <c r="U2015" s="161"/>
      <c r="V2015" s="151" t="e">
        <f>IF(C2015="",NA(),IF(OR(C2015="Smelter not listed",C2015="Smelter not yet identified"),MATCH($B2015&amp;$D2015,'Smelter Look-up'!$J:$J,0),MATCH($B2015&amp;$C2015,'Smelter Look-up'!$J:$J,0)))</f>
        <v>#N/A</v>
      </c>
      <c r="W2015" s="134"/>
      <c r="X2015" s="134">
        <f t="shared" ca="1" si="20"/>
        <v>0</v>
      </c>
      <c r="Y2015" s="134"/>
      <c r="Z2015" s="134"/>
      <c r="AA2015" s="134"/>
      <c r="AB2015" s="162" t="str">
        <f t="shared" si="21"/>
        <v/>
      </c>
      <c r="AC2015" s="134"/>
      <c r="AD2015" s="134"/>
      <c r="AE2015" s="134"/>
      <c r="AF2015" s="134"/>
      <c r="AG2015" s="134"/>
      <c r="AH2015" s="134"/>
    </row>
    <row r="2016" spans="1:34" ht="12" customHeight="1">
      <c r="A2016" s="160"/>
      <c r="B2016" s="155" t="str">
        <f t="array" ref="B2016">IF(LEN(A2016)=0,"",INDEX('Smelter Look-up'!$A:$A,MATCH($A2016,'Smelter Look-up'!$E:$E,0)))</f>
        <v/>
      </c>
      <c r="C2016" s="158" t="str">
        <f t="array" ref="C2016">IF(LEN(A2016)=0,"",INDEX('Smelter Look-up'!$C:$C,MATCH($A2016,'Smelter Look-up'!$E:$E,0)))</f>
        <v/>
      </c>
      <c r="D2016" s="155"/>
      <c r="E2016" s="155" t="str">
        <f ca="1">IF(ISERROR($V2016),"",OFFSET('Smelter Look-up'!$D$4,$V2016-4,0)&amp;"")</f>
        <v/>
      </c>
      <c r="F2016" s="155" t="str">
        <f ca="1">IF(ISERROR($V2016),"",OFFSET('Smelter Look-up'!$E$4,$V2016-4,0))</f>
        <v/>
      </c>
      <c r="G2016" s="155" t="str">
        <f ca="1">IF(C2016=$X$4,IF(ISERROR($V2016),"Enter smelter details","RMI"),IF(ISERROR($V2016),"",OFFSET('Smelter Look-up'!$F$4,$V2016-4,0)))</f>
        <v/>
      </c>
      <c r="H2016" s="156" t="str">
        <f ca="1">IF(ISERROR($V2016),"",OFFSET('Smelter Look-up'!$G$4,$V2016-4,0))</f>
        <v/>
      </c>
      <c r="I2016" s="157" t="str">
        <f ca="1">IF(ISERROR($V2016),"",OFFSET('Smelter Look-up'!$H$4,$V2016-4,0))</f>
        <v/>
      </c>
      <c r="J2016" s="157" t="str">
        <f ca="1">IF(ISERROR($V2016),"",OFFSET('Smelter Look-up'!$I$4,$V2016-4,0))</f>
        <v/>
      </c>
      <c r="K2016" s="158"/>
      <c r="L2016" s="158"/>
      <c r="M2016" s="158"/>
      <c r="N2016" s="158"/>
      <c r="O2016" s="158"/>
      <c r="P2016" s="157"/>
      <c r="Q2016" s="159"/>
      <c r="R2016" s="155" t="str">
        <f ca="1">IF(ISERROR($V2016),"",OFFSET('Smelter Look-up'!$C$4,$V2016-4,0)&amp;"")</f>
        <v/>
      </c>
      <c r="S2016" s="160" t="str">
        <f t="array" aca="1" ref="S2016" ca="1">IF(B2016="","",IF(ISERROR(MATCH($E2016,CL,0)),"Unknown",INDIRECT("'C'!$A$"&amp;MATCH($E2016,CL,0)+1)))</f>
        <v/>
      </c>
      <c r="T2016" s="160" t="str">
        <f t="array" aca="1" ref="T2016" ca="1">IF(B2016="","",IF(ISERROR(MATCH($J2016,SorP!$B$1:$B$6226,0)),"",INDIRECT("'SorP'!$A$"&amp;MATCH($S2016&amp;$J2016,SorP!C:C,0))))</f>
        <v/>
      </c>
      <c r="U2016" s="161"/>
      <c r="V2016" s="151" t="e">
        <f>IF(C2016="",NA(),IF(OR(C2016="Smelter not listed",C2016="Smelter not yet identified"),MATCH($B2016&amp;$D2016,'Smelter Look-up'!$J:$J,0),MATCH($B2016&amp;$C2016,'Smelter Look-up'!$J:$J,0)))</f>
        <v>#N/A</v>
      </c>
      <c r="W2016" s="134"/>
      <c r="X2016" s="134">
        <f t="shared" ca="1" si="20"/>
        <v>0</v>
      </c>
      <c r="Y2016" s="134"/>
      <c r="Z2016" s="134"/>
      <c r="AA2016" s="134"/>
      <c r="AB2016" s="162" t="str">
        <f t="shared" si="21"/>
        <v/>
      </c>
      <c r="AC2016" s="134"/>
      <c r="AD2016" s="134"/>
      <c r="AE2016" s="134"/>
      <c r="AF2016" s="134"/>
      <c r="AG2016" s="134"/>
      <c r="AH2016" s="134"/>
    </row>
    <row r="2017" spans="1:34" ht="12" customHeight="1">
      <c r="A2017" s="160"/>
      <c r="B2017" s="155" t="str">
        <f t="array" ref="B2017">IF(LEN(A2017)=0,"",INDEX('Smelter Look-up'!$A:$A,MATCH($A2017,'Smelter Look-up'!$E:$E,0)))</f>
        <v/>
      </c>
      <c r="C2017" s="158" t="str">
        <f t="array" ref="C2017">IF(LEN(A2017)=0,"",INDEX('Smelter Look-up'!$C:$C,MATCH($A2017,'Smelter Look-up'!$E:$E,0)))</f>
        <v/>
      </c>
      <c r="D2017" s="155"/>
      <c r="E2017" s="155" t="str">
        <f ca="1">IF(ISERROR($V2017),"",OFFSET('Smelter Look-up'!$D$4,$V2017-4,0)&amp;"")</f>
        <v/>
      </c>
      <c r="F2017" s="155" t="str">
        <f ca="1">IF(ISERROR($V2017),"",OFFSET('Smelter Look-up'!$E$4,$V2017-4,0))</f>
        <v/>
      </c>
      <c r="G2017" s="155" t="str">
        <f ca="1">IF(C2017=$X$4,IF(ISERROR($V2017),"Enter smelter details","RMI"),IF(ISERROR($V2017),"",OFFSET('Smelter Look-up'!$F$4,$V2017-4,0)))</f>
        <v/>
      </c>
      <c r="H2017" s="156" t="str">
        <f ca="1">IF(ISERROR($V2017),"",OFFSET('Smelter Look-up'!$G$4,$V2017-4,0))</f>
        <v/>
      </c>
      <c r="I2017" s="157" t="str">
        <f ca="1">IF(ISERROR($V2017),"",OFFSET('Smelter Look-up'!$H$4,$V2017-4,0))</f>
        <v/>
      </c>
      <c r="J2017" s="157" t="str">
        <f ca="1">IF(ISERROR($V2017),"",OFFSET('Smelter Look-up'!$I$4,$V2017-4,0))</f>
        <v/>
      </c>
      <c r="K2017" s="158"/>
      <c r="L2017" s="158"/>
      <c r="M2017" s="158"/>
      <c r="N2017" s="158"/>
      <c r="O2017" s="158"/>
      <c r="P2017" s="157"/>
      <c r="Q2017" s="159"/>
      <c r="R2017" s="155" t="str">
        <f ca="1">IF(ISERROR($V2017),"",OFFSET('Smelter Look-up'!$C$4,$V2017-4,0)&amp;"")</f>
        <v/>
      </c>
      <c r="S2017" s="160" t="str">
        <f t="array" aca="1" ref="S2017" ca="1">IF(B2017="","",IF(ISERROR(MATCH($E2017,CL,0)),"Unknown",INDIRECT("'C'!$A$"&amp;MATCH($E2017,CL,0)+1)))</f>
        <v/>
      </c>
      <c r="T2017" s="160" t="str">
        <f t="array" aca="1" ref="T2017" ca="1">IF(B2017="","",IF(ISERROR(MATCH($J2017,SorP!$B$1:$B$6226,0)),"",INDIRECT("'SorP'!$A$"&amp;MATCH($S2017&amp;$J2017,SorP!C:C,0))))</f>
        <v/>
      </c>
      <c r="U2017" s="161"/>
      <c r="V2017" s="151" t="e">
        <f>IF(C2017="",NA(),IF(OR(C2017="Smelter not listed",C2017="Smelter not yet identified"),MATCH($B2017&amp;$D2017,'Smelter Look-up'!$J:$J,0),MATCH($B2017&amp;$C2017,'Smelter Look-up'!$J:$J,0)))</f>
        <v>#N/A</v>
      </c>
      <c r="W2017" s="134"/>
      <c r="X2017" s="134">
        <f t="shared" ca="1" si="20"/>
        <v>0</v>
      </c>
      <c r="Y2017" s="134"/>
      <c r="Z2017" s="134"/>
      <c r="AA2017" s="134"/>
      <c r="AB2017" s="162" t="str">
        <f t="shared" si="21"/>
        <v/>
      </c>
      <c r="AC2017" s="134"/>
      <c r="AD2017" s="134"/>
      <c r="AE2017" s="134"/>
      <c r="AF2017" s="134"/>
      <c r="AG2017" s="134"/>
      <c r="AH2017" s="134"/>
    </row>
    <row r="2018" spans="1:34" ht="12" customHeight="1">
      <c r="A2018" s="160"/>
      <c r="B2018" s="155" t="str">
        <f t="array" ref="B2018">IF(LEN(A2018)=0,"",INDEX('Smelter Look-up'!$A:$A,MATCH($A2018,'Smelter Look-up'!$E:$E,0)))</f>
        <v/>
      </c>
      <c r="C2018" s="158" t="str">
        <f t="array" ref="C2018">IF(LEN(A2018)=0,"",INDEX('Smelter Look-up'!$C:$C,MATCH($A2018,'Smelter Look-up'!$E:$E,0)))</f>
        <v/>
      </c>
      <c r="D2018" s="155"/>
      <c r="E2018" s="155" t="str">
        <f ca="1">IF(ISERROR($V2018),"",OFFSET('Smelter Look-up'!$D$4,$V2018-4,0)&amp;"")</f>
        <v/>
      </c>
      <c r="F2018" s="155" t="str">
        <f ca="1">IF(ISERROR($V2018),"",OFFSET('Smelter Look-up'!$E$4,$V2018-4,0))</f>
        <v/>
      </c>
      <c r="G2018" s="155" t="str">
        <f ca="1">IF(C2018=$X$4,IF(ISERROR($V2018),"Enter smelter details","RMI"),IF(ISERROR($V2018),"",OFFSET('Smelter Look-up'!$F$4,$V2018-4,0)))</f>
        <v/>
      </c>
      <c r="H2018" s="156" t="str">
        <f ca="1">IF(ISERROR($V2018),"",OFFSET('Smelter Look-up'!$G$4,$V2018-4,0))</f>
        <v/>
      </c>
      <c r="I2018" s="157" t="str">
        <f ca="1">IF(ISERROR($V2018),"",OFFSET('Smelter Look-up'!$H$4,$V2018-4,0))</f>
        <v/>
      </c>
      <c r="J2018" s="157" t="str">
        <f ca="1">IF(ISERROR($V2018),"",OFFSET('Smelter Look-up'!$I$4,$V2018-4,0))</f>
        <v/>
      </c>
      <c r="K2018" s="158"/>
      <c r="L2018" s="158"/>
      <c r="M2018" s="158"/>
      <c r="N2018" s="158"/>
      <c r="O2018" s="158"/>
      <c r="P2018" s="157"/>
      <c r="Q2018" s="159"/>
      <c r="R2018" s="155" t="str">
        <f ca="1">IF(ISERROR($V2018),"",OFFSET('Smelter Look-up'!$C$4,$V2018-4,0)&amp;"")</f>
        <v/>
      </c>
      <c r="S2018" s="160" t="str">
        <f t="array" aca="1" ref="S2018" ca="1">IF(B2018="","",IF(ISERROR(MATCH($E2018,CL,0)),"Unknown",INDIRECT("'C'!$A$"&amp;MATCH($E2018,CL,0)+1)))</f>
        <v/>
      </c>
      <c r="T2018" s="160" t="str">
        <f t="array" aca="1" ref="T2018" ca="1">IF(B2018="","",IF(ISERROR(MATCH($J2018,SorP!$B$1:$B$6226,0)),"",INDIRECT("'SorP'!$A$"&amp;MATCH($S2018&amp;$J2018,SorP!C:C,0))))</f>
        <v/>
      </c>
      <c r="U2018" s="161"/>
      <c r="V2018" s="151" t="e">
        <f>IF(C2018="",NA(),IF(OR(C2018="Smelter not listed",C2018="Smelter not yet identified"),MATCH($B2018&amp;$D2018,'Smelter Look-up'!$J:$J,0),MATCH($B2018&amp;$C2018,'Smelter Look-up'!$J:$J,0)))</f>
        <v>#N/A</v>
      </c>
      <c r="W2018" s="134"/>
      <c r="X2018" s="134">
        <f t="shared" ca="1" si="20"/>
        <v>0</v>
      </c>
      <c r="Y2018" s="134"/>
      <c r="Z2018" s="134"/>
      <c r="AA2018" s="134"/>
      <c r="AB2018" s="162" t="str">
        <f t="shared" si="21"/>
        <v/>
      </c>
      <c r="AC2018" s="134"/>
      <c r="AD2018" s="134"/>
      <c r="AE2018" s="134"/>
      <c r="AF2018" s="134"/>
      <c r="AG2018" s="134"/>
      <c r="AH2018" s="134"/>
    </row>
    <row r="2019" spans="1:34" ht="12" customHeight="1">
      <c r="A2019" s="160"/>
      <c r="B2019" s="155" t="str">
        <f t="array" ref="B2019">IF(LEN(A2019)=0,"",INDEX('Smelter Look-up'!$A:$A,MATCH($A2019,'Smelter Look-up'!$E:$E,0)))</f>
        <v/>
      </c>
      <c r="C2019" s="158" t="str">
        <f t="array" ref="C2019">IF(LEN(A2019)=0,"",INDEX('Smelter Look-up'!$C:$C,MATCH($A2019,'Smelter Look-up'!$E:$E,0)))</f>
        <v/>
      </c>
      <c r="D2019" s="155"/>
      <c r="E2019" s="155" t="str">
        <f ca="1">IF(ISERROR($V2019),"",OFFSET('Smelter Look-up'!$D$4,$V2019-4,0)&amp;"")</f>
        <v/>
      </c>
      <c r="F2019" s="155" t="str">
        <f ca="1">IF(ISERROR($V2019),"",OFFSET('Smelter Look-up'!$E$4,$V2019-4,0))</f>
        <v/>
      </c>
      <c r="G2019" s="155" t="str">
        <f ca="1">IF(C2019=$X$4,IF(ISERROR($V2019),"Enter smelter details","RMI"),IF(ISERROR($V2019),"",OFFSET('Smelter Look-up'!$F$4,$V2019-4,0)))</f>
        <v/>
      </c>
      <c r="H2019" s="156" t="str">
        <f ca="1">IF(ISERROR($V2019),"",OFFSET('Smelter Look-up'!$G$4,$V2019-4,0))</f>
        <v/>
      </c>
      <c r="I2019" s="157" t="str">
        <f ca="1">IF(ISERROR($V2019),"",OFFSET('Smelter Look-up'!$H$4,$V2019-4,0))</f>
        <v/>
      </c>
      <c r="J2019" s="157" t="str">
        <f ca="1">IF(ISERROR($V2019),"",OFFSET('Smelter Look-up'!$I$4,$V2019-4,0))</f>
        <v/>
      </c>
      <c r="K2019" s="158"/>
      <c r="L2019" s="158"/>
      <c r="M2019" s="158"/>
      <c r="N2019" s="158"/>
      <c r="O2019" s="158"/>
      <c r="P2019" s="157"/>
      <c r="Q2019" s="159"/>
      <c r="R2019" s="155" t="str">
        <f ca="1">IF(ISERROR($V2019),"",OFFSET('Smelter Look-up'!$C$4,$V2019-4,0)&amp;"")</f>
        <v/>
      </c>
      <c r="S2019" s="160" t="str">
        <f t="array" aca="1" ref="S2019" ca="1">IF(B2019="","",IF(ISERROR(MATCH($E2019,CL,0)),"Unknown",INDIRECT("'C'!$A$"&amp;MATCH($E2019,CL,0)+1)))</f>
        <v/>
      </c>
      <c r="T2019" s="160" t="str">
        <f t="array" aca="1" ref="T2019" ca="1">IF(B2019="","",IF(ISERROR(MATCH($J2019,SorP!$B$1:$B$6226,0)),"",INDIRECT("'SorP'!$A$"&amp;MATCH($S2019&amp;$J2019,SorP!C:C,0))))</f>
        <v/>
      </c>
      <c r="U2019" s="161"/>
      <c r="V2019" s="151" t="e">
        <f>IF(C2019="",NA(),IF(OR(C2019="Smelter not listed",C2019="Smelter not yet identified"),MATCH($B2019&amp;$D2019,'Smelter Look-up'!$J:$J,0),MATCH($B2019&amp;$C2019,'Smelter Look-up'!$J:$J,0)))</f>
        <v>#N/A</v>
      </c>
      <c r="W2019" s="134"/>
      <c r="X2019" s="134">
        <f t="shared" ca="1" si="20"/>
        <v>0</v>
      </c>
      <c r="Y2019" s="134"/>
      <c r="Z2019" s="134"/>
      <c r="AA2019" s="134"/>
      <c r="AB2019" s="162" t="str">
        <f t="shared" si="21"/>
        <v/>
      </c>
      <c r="AC2019" s="134"/>
      <c r="AD2019" s="134"/>
      <c r="AE2019" s="134"/>
      <c r="AF2019" s="134"/>
      <c r="AG2019" s="134"/>
      <c r="AH2019" s="134"/>
    </row>
    <row r="2020" spans="1:34" ht="12" customHeight="1">
      <c r="A2020" s="160"/>
      <c r="B2020" s="155" t="str">
        <f t="array" ref="B2020">IF(LEN(A2020)=0,"",INDEX('Smelter Look-up'!$A:$A,MATCH($A2020,'Smelter Look-up'!$E:$E,0)))</f>
        <v/>
      </c>
      <c r="C2020" s="158" t="str">
        <f t="array" ref="C2020">IF(LEN(A2020)=0,"",INDEX('Smelter Look-up'!$C:$C,MATCH($A2020,'Smelter Look-up'!$E:$E,0)))</f>
        <v/>
      </c>
      <c r="D2020" s="155"/>
      <c r="E2020" s="155" t="str">
        <f ca="1">IF(ISERROR($V2020),"",OFFSET('Smelter Look-up'!$D$4,$V2020-4,0)&amp;"")</f>
        <v/>
      </c>
      <c r="F2020" s="155" t="str">
        <f ca="1">IF(ISERROR($V2020),"",OFFSET('Smelter Look-up'!$E$4,$V2020-4,0))</f>
        <v/>
      </c>
      <c r="G2020" s="155" t="str">
        <f ca="1">IF(C2020=$X$4,IF(ISERROR($V2020),"Enter smelter details","RMI"),IF(ISERROR($V2020),"",OFFSET('Smelter Look-up'!$F$4,$V2020-4,0)))</f>
        <v/>
      </c>
      <c r="H2020" s="156" t="str">
        <f ca="1">IF(ISERROR($V2020),"",OFFSET('Smelter Look-up'!$G$4,$V2020-4,0))</f>
        <v/>
      </c>
      <c r="I2020" s="157" t="str">
        <f ca="1">IF(ISERROR($V2020),"",OFFSET('Smelter Look-up'!$H$4,$V2020-4,0))</f>
        <v/>
      </c>
      <c r="J2020" s="157" t="str">
        <f ca="1">IF(ISERROR($V2020),"",OFFSET('Smelter Look-up'!$I$4,$V2020-4,0))</f>
        <v/>
      </c>
      <c r="K2020" s="158"/>
      <c r="L2020" s="158"/>
      <c r="M2020" s="158"/>
      <c r="N2020" s="158"/>
      <c r="O2020" s="158"/>
      <c r="P2020" s="157"/>
      <c r="Q2020" s="159"/>
      <c r="R2020" s="155" t="str">
        <f ca="1">IF(ISERROR($V2020),"",OFFSET('Smelter Look-up'!$C$4,$V2020-4,0)&amp;"")</f>
        <v/>
      </c>
      <c r="S2020" s="160" t="str">
        <f t="array" aca="1" ref="S2020" ca="1">IF(B2020="","",IF(ISERROR(MATCH($E2020,CL,0)),"Unknown",INDIRECT("'C'!$A$"&amp;MATCH($E2020,CL,0)+1)))</f>
        <v/>
      </c>
      <c r="T2020" s="160" t="str">
        <f t="array" aca="1" ref="T2020" ca="1">IF(B2020="","",IF(ISERROR(MATCH($J2020,SorP!$B$1:$B$6226,0)),"",INDIRECT("'SorP'!$A$"&amp;MATCH($S2020&amp;$J2020,SorP!C:C,0))))</f>
        <v/>
      </c>
      <c r="U2020" s="161"/>
      <c r="V2020" s="151" t="e">
        <f>IF(C2020="",NA(),IF(OR(C2020="Smelter not listed",C2020="Smelter not yet identified"),MATCH($B2020&amp;$D2020,'Smelter Look-up'!$J:$J,0),MATCH($B2020&amp;$C2020,'Smelter Look-up'!$J:$J,0)))</f>
        <v>#N/A</v>
      </c>
      <c r="W2020" s="134"/>
      <c r="X2020" s="134">
        <f t="shared" ca="1" si="20"/>
        <v>0</v>
      </c>
      <c r="Y2020" s="134"/>
      <c r="Z2020" s="134"/>
      <c r="AA2020" s="134"/>
      <c r="AB2020" s="162" t="str">
        <f t="shared" si="21"/>
        <v/>
      </c>
      <c r="AC2020" s="134"/>
      <c r="AD2020" s="134"/>
      <c r="AE2020" s="134"/>
      <c r="AF2020" s="134"/>
      <c r="AG2020" s="134"/>
      <c r="AH2020" s="134"/>
    </row>
    <row r="2021" spans="1:34" ht="12" customHeight="1">
      <c r="A2021" s="160"/>
      <c r="B2021" s="155" t="str">
        <f t="array" ref="B2021">IF(LEN(A2021)=0,"",INDEX('Smelter Look-up'!$A:$A,MATCH($A2021,'Smelter Look-up'!$E:$E,0)))</f>
        <v/>
      </c>
      <c r="C2021" s="158" t="str">
        <f t="array" ref="C2021">IF(LEN(A2021)=0,"",INDEX('Smelter Look-up'!$C:$C,MATCH($A2021,'Smelter Look-up'!$E:$E,0)))</f>
        <v/>
      </c>
      <c r="D2021" s="155"/>
      <c r="E2021" s="155" t="str">
        <f ca="1">IF(ISERROR($V2021),"",OFFSET('Smelter Look-up'!$D$4,$V2021-4,0)&amp;"")</f>
        <v/>
      </c>
      <c r="F2021" s="155" t="str">
        <f ca="1">IF(ISERROR($V2021),"",OFFSET('Smelter Look-up'!$E$4,$V2021-4,0))</f>
        <v/>
      </c>
      <c r="G2021" s="155" t="str">
        <f ca="1">IF(C2021=$X$4,IF(ISERROR($V2021),"Enter smelter details","RMI"),IF(ISERROR($V2021),"",OFFSET('Smelter Look-up'!$F$4,$V2021-4,0)))</f>
        <v/>
      </c>
      <c r="H2021" s="156" t="str">
        <f ca="1">IF(ISERROR($V2021),"",OFFSET('Smelter Look-up'!$G$4,$V2021-4,0))</f>
        <v/>
      </c>
      <c r="I2021" s="157" t="str">
        <f ca="1">IF(ISERROR($V2021),"",OFFSET('Smelter Look-up'!$H$4,$V2021-4,0))</f>
        <v/>
      </c>
      <c r="J2021" s="157" t="str">
        <f ca="1">IF(ISERROR($V2021),"",OFFSET('Smelter Look-up'!$I$4,$V2021-4,0))</f>
        <v/>
      </c>
      <c r="K2021" s="158"/>
      <c r="L2021" s="158"/>
      <c r="M2021" s="158"/>
      <c r="N2021" s="158"/>
      <c r="O2021" s="158"/>
      <c r="P2021" s="157"/>
      <c r="Q2021" s="159"/>
      <c r="R2021" s="155" t="str">
        <f ca="1">IF(ISERROR($V2021),"",OFFSET('Smelter Look-up'!$C$4,$V2021-4,0)&amp;"")</f>
        <v/>
      </c>
      <c r="S2021" s="160" t="str">
        <f t="array" aca="1" ref="S2021" ca="1">IF(B2021="","",IF(ISERROR(MATCH($E2021,CL,0)),"Unknown",INDIRECT("'C'!$A$"&amp;MATCH($E2021,CL,0)+1)))</f>
        <v/>
      </c>
      <c r="T2021" s="160" t="str">
        <f t="array" aca="1" ref="T2021" ca="1">IF(B2021="","",IF(ISERROR(MATCH($J2021,SorP!$B$1:$B$6226,0)),"",INDIRECT("'SorP'!$A$"&amp;MATCH($S2021&amp;$J2021,SorP!C:C,0))))</f>
        <v/>
      </c>
      <c r="U2021" s="161"/>
      <c r="V2021" s="151" t="e">
        <f>IF(C2021="",NA(),IF(OR(C2021="Smelter not listed",C2021="Smelter not yet identified"),MATCH($B2021&amp;$D2021,'Smelter Look-up'!$J:$J,0),MATCH($B2021&amp;$C2021,'Smelter Look-up'!$J:$J,0)))</f>
        <v>#N/A</v>
      </c>
      <c r="W2021" s="134"/>
      <c r="X2021" s="134">
        <f t="shared" ca="1" si="20"/>
        <v>0</v>
      </c>
      <c r="Y2021" s="134"/>
      <c r="Z2021" s="134"/>
      <c r="AA2021" s="134"/>
      <c r="AB2021" s="162" t="str">
        <f t="shared" si="21"/>
        <v/>
      </c>
      <c r="AC2021" s="134"/>
      <c r="AD2021" s="134"/>
      <c r="AE2021" s="134"/>
      <c r="AF2021" s="134"/>
      <c r="AG2021" s="134"/>
      <c r="AH2021" s="134"/>
    </row>
    <row r="2022" spans="1:34" ht="12" customHeight="1">
      <c r="A2022" s="160"/>
      <c r="B2022" s="155" t="str">
        <f t="array" ref="B2022">IF(LEN(A2022)=0,"",INDEX('Smelter Look-up'!$A:$A,MATCH($A2022,'Smelter Look-up'!$E:$E,0)))</f>
        <v/>
      </c>
      <c r="C2022" s="158" t="str">
        <f t="array" ref="C2022">IF(LEN(A2022)=0,"",INDEX('Smelter Look-up'!$C:$C,MATCH($A2022,'Smelter Look-up'!$E:$E,0)))</f>
        <v/>
      </c>
      <c r="D2022" s="155"/>
      <c r="E2022" s="155" t="str">
        <f ca="1">IF(ISERROR($V2022),"",OFFSET('Smelter Look-up'!$D$4,$V2022-4,0)&amp;"")</f>
        <v/>
      </c>
      <c r="F2022" s="155" t="str">
        <f ca="1">IF(ISERROR($V2022),"",OFFSET('Smelter Look-up'!$E$4,$V2022-4,0))</f>
        <v/>
      </c>
      <c r="G2022" s="155" t="str">
        <f ca="1">IF(C2022=$X$4,IF(ISERROR($V2022),"Enter smelter details","RMI"),IF(ISERROR($V2022),"",OFFSET('Smelter Look-up'!$F$4,$V2022-4,0)))</f>
        <v/>
      </c>
      <c r="H2022" s="156" t="str">
        <f ca="1">IF(ISERROR($V2022),"",OFFSET('Smelter Look-up'!$G$4,$V2022-4,0))</f>
        <v/>
      </c>
      <c r="I2022" s="157" t="str">
        <f ca="1">IF(ISERROR($V2022),"",OFFSET('Smelter Look-up'!$H$4,$V2022-4,0))</f>
        <v/>
      </c>
      <c r="J2022" s="157" t="str">
        <f ca="1">IF(ISERROR($V2022),"",OFFSET('Smelter Look-up'!$I$4,$V2022-4,0))</f>
        <v/>
      </c>
      <c r="K2022" s="158"/>
      <c r="L2022" s="158"/>
      <c r="M2022" s="158"/>
      <c r="N2022" s="158"/>
      <c r="O2022" s="158"/>
      <c r="P2022" s="157"/>
      <c r="Q2022" s="159"/>
      <c r="R2022" s="155" t="str">
        <f ca="1">IF(ISERROR($V2022),"",OFFSET('Smelter Look-up'!$C$4,$V2022-4,0)&amp;"")</f>
        <v/>
      </c>
      <c r="S2022" s="160" t="str">
        <f t="array" aca="1" ref="S2022" ca="1">IF(B2022="","",IF(ISERROR(MATCH($E2022,CL,0)),"Unknown",INDIRECT("'C'!$A$"&amp;MATCH($E2022,CL,0)+1)))</f>
        <v/>
      </c>
      <c r="T2022" s="160" t="str">
        <f t="array" aca="1" ref="T2022" ca="1">IF(B2022="","",IF(ISERROR(MATCH($J2022,SorP!$B$1:$B$6226,0)),"",INDIRECT("'SorP'!$A$"&amp;MATCH($S2022&amp;$J2022,SorP!C:C,0))))</f>
        <v/>
      </c>
      <c r="U2022" s="161"/>
      <c r="V2022" s="151" t="e">
        <f>IF(C2022="",NA(),IF(OR(C2022="Smelter not listed",C2022="Smelter not yet identified"),MATCH($B2022&amp;$D2022,'Smelter Look-up'!$J:$J,0),MATCH($B2022&amp;$C2022,'Smelter Look-up'!$J:$J,0)))</f>
        <v>#N/A</v>
      </c>
      <c r="W2022" s="134"/>
      <c r="X2022" s="134">
        <f t="shared" ca="1" si="20"/>
        <v>0</v>
      </c>
      <c r="Y2022" s="134"/>
      <c r="Z2022" s="134"/>
      <c r="AA2022" s="134"/>
      <c r="AB2022" s="162" t="str">
        <f t="shared" si="21"/>
        <v/>
      </c>
      <c r="AC2022" s="134"/>
      <c r="AD2022" s="134"/>
      <c r="AE2022" s="134"/>
      <c r="AF2022" s="134"/>
      <c r="AG2022" s="134"/>
      <c r="AH2022" s="134"/>
    </row>
    <row r="2023" spans="1:34" ht="12" customHeight="1">
      <c r="A2023" s="160"/>
      <c r="B2023" s="155" t="str">
        <f t="array" ref="B2023">IF(LEN(A2023)=0,"",INDEX('Smelter Look-up'!$A:$A,MATCH($A2023,'Smelter Look-up'!$E:$E,0)))</f>
        <v/>
      </c>
      <c r="C2023" s="158" t="str">
        <f t="array" ref="C2023">IF(LEN(A2023)=0,"",INDEX('Smelter Look-up'!$C:$C,MATCH($A2023,'Smelter Look-up'!$E:$E,0)))</f>
        <v/>
      </c>
      <c r="D2023" s="155"/>
      <c r="E2023" s="155" t="str">
        <f ca="1">IF(ISERROR($V2023),"",OFFSET('Smelter Look-up'!$D$4,$V2023-4,0)&amp;"")</f>
        <v/>
      </c>
      <c r="F2023" s="155" t="str">
        <f ca="1">IF(ISERROR($V2023),"",OFFSET('Smelter Look-up'!$E$4,$V2023-4,0))</f>
        <v/>
      </c>
      <c r="G2023" s="155" t="str">
        <f ca="1">IF(C2023=$X$4,IF(ISERROR($V2023),"Enter smelter details","RMI"),IF(ISERROR($V2023),"",OFFSET('Smelter Look-up'!$F$4,$V2023-4,0)))</f>
        <v/>
      </c>
      <c r="H2023" s="156" t="str">
        <f ca="1">IF(ISERROR($V2023),"",OFFSET('Smelter Look-up'!$G$4,$V2023-4,0))</f>
        <v/>
      </c>
      <c r="I2023" s="157" t="str">
        <f ca="1">IF(ISERROR($V2023),"",OFFSET('Smelter Look-up'!$H$4,$V2023-4,0))</f>
        <v/>
      </c>
      <c r="J2023" s="157" t="str">
        <f ca="1">IF(ISERROR($V2023),"",OFFSET('Smelter Look-up'!$I$4,$V2023-4,0))</f>
        <v/>
      </c>
      <c r="K2023" s="158"/>
      <c r="L2023" s="158"/>
      <c r="M2023" s="158"/>
      <c r="N2023" s="158"/>
      <c r="O2023" s="158"/>
      <c r="P2023" s="157"/>
      <c r="Q2023" s="159"/>
      <c r="R2023" s="155" t="str">
        <f ca="1">IF(ISERROR($V2023),"",OFFSET('Smelter Look-up'!$C$4,$V2023-4,0)&amp;"")</f>
        <v/>
      </c>
      <c r="S2023" s="160" t="str">
        <f t="array" aca="1" ref="S2023" ca="1">IF(B2023="","",IF(ISERROR(MATCH($E2023,CL,0)),"Unknown",INDIRECT("'C'!$A$"&amp;MATCH($E2023,CL,0)+1)))</f>
        <v/>
      </c>
      <c r="T2023" s="160" t="str">
        <f t="array" aca="1" ref="T2023" ca="1">IF(B2023="","",IF(ISERROR(MATCH($J2023,SorP!$B$1:$B$6226,0)),"",INDIRECT("'SorP'!$A$"&amp;MATCH($S2023&amp;$J2023,SorP!C:C,0))))</f>
        <v/>
      </c>
      <c r="U2023" s="161"/>
      <c r="V2023" s="151" t="e">
        <f>IF(C2023="",NA(),IF(OR(C2023="Smelter not listed",C2023="Smelter not yet identified"),MATCH($B2023&amp;$D2023,'Smelter Look-up'!$J:$J,0),MATCH($B2023&amp;$C2023,'Smelter Look-up'!$J:$J,0)))</f>
        <v>#N/A</v>
      </c>
      <c r="W2023" s="134"/>
      <c r="X2023" s="134">
        <f t="shared" ca="1" si="20"/>
        <v>0</v>
      </c>
      <c r="Y2023" s="134"/>
      <c r="Z2023" s="134"/>
      <c r="AA2023" s="134"/>
      <c r="AB2023" s="162" t="str">
        <f t="shared" si="21"/>
        <v/>
      </c>
      <c r="AC2023" s="134"/>
      <c r="AD2023" s="134"/>
      <c r="AE2023" s="134"/>
      <c r="AF2023" s="134"/>
      <c r="AG2023" s="134"/>
      <c r="AH2023" s="134"/>
    </row>
    <row r="2024" spans="1:34" ht="12" customHeight="1">
      <c r="A2024" s="160"/>
      <c r="B2024" s="155" t="str">
        <f t="array" ref="B2024">IF(LEN(A2024)=0,"",INDEX('Smelter Look-up'!$A:$A,MATCH($A2024,'Smelter Look-up'!$E:$E,0)))</f>
        <v/>
      </c>
      <c r="C2024" s="158" t="str">
        <f t="array" ref="C2024">IF(LEN(A2024)=0,"",INDEX('Smelter Look-up'!$C:$C,MATCH($A2024,'Smelter Look-up'!$E:$E,0)))</f>
        <v/>
      </c>
      <c r="D2024" s="155"/>
      <c r="E2024" s="155" t="str">
        <f ca="1">IF(ISERROR($V2024),"",OFFSET('Smelter Look-up'!$D$4,$V2024-4,0)&amp;"")</f>
        <v/>
      </c>
      <c r="F2024" s="155" t="str">
        <f ca="1">IF(ISERROR($V2024),"",OFFSET('Smelter Look-up'!$E$4,$V2024-4,0))</f>
        <v/>
      </c>
      <c r="G2024" s="155" t="str">
        <f ca="1">IF(C2024=$X$4,IF(ISERROR($V2024),"Enter smelter details","RMI"),IF(ISERROR($V2024),"",OFFSET('Smelter Look-up'!$F$4,$V2024-4,0)))</f>
        <v/>
      </c>
      <c r="H2024" s="156" t="str">
        <f ca="1">IF(ISERROR($V2024),"",OFFSET('Smelter Look-up'!$G$4,$V2024-4,0))</f>
        <v/>
      </c>
      <c r="I2024" s="157" t="str">
        <f ca="1">IF(ISERROR($V2024),"",OFFSET('Smelter Look-up'!$H$4,$V2024-4,0))</f>
        <v/>
      </c>
      <c r="J2024" s="157" t="str">
        <f ca="1">IF(ISERROR($V2024),"",OFFSET('Smelter Look-up'!$I$4,$V2024-4,0))</f>
        <v/>
      </c>
      <c r="K2024" s="158"/>
      <c r="L2024" s="158"/>
      <c r="M2024" s="158"/>
      <c r="N2024" s="158"/>
      <c r="O2024" s="158"/>
      <c r="P2024" s="157"/>
      <c r="Q2024" s="159"/>
      <c r="R2024" s="155" t="str">
        <f ca="1">IF(ISERROR($V2024),"",OFFSET('Smelter Look-up'!$C$4,$V2024-4,0)&amp;"")</f>
        <v/>
      </c>
      <c r="S2024" s="160" t="str">
        <f t="array" aca="1" ref="S2024" ca="1">IF(B2024="","",IF(ISERROR(MATCH($E2024,CL,0)),"Unknown",INDIRECT("'C'!$A$"&amp;MATCH($E2024,CL,0)+1)))</f>
        <v/>
      </c>
      <c r="T2024" s="160" t="str">
        <f t="array" aca="1" ref="T2024" ca="1">IF(B2024="","",IF(ISERROR(MATCH($J2024,SorP!$B$1:$B$6226,0)),"",INDIRECT("'SorP'!$A$"&amp;MATCH($S2024&amp;$J2024,SorP!C:C,0))))</f>
        <v/>
      </c>
      <c r="U2024" s="161"/>
      <c r="V2024" s="151" t="e">
        <f>IF(C2024="",NA(),IF(OR(C2024="Smelter not listed",C2024="Smelter not yet identified"),MATCH($B2024&amp;$D2024,'Smelter Look-up'!$J:$J,0),MATCH($B2024&amp;$C2024,'Smelter Look-up'!$J:$J,0)))</f>
        <v>#N/A</v>
      </c>
      <c r="W2024" s="134"/>
      <c r="X2024" s="134">
        <f t="shared" ca="1" si="20"/>
        <v>0</v>
      </c>
      <c r="Y2024" s="134"/>
      <c r="Z2024" s="134"/>
      <c r="AA2024" s="134"/>
      <c r="AB2024" s="162" t="str">
        <f t="shared" si="21"/>
        <v/>
      </c>
      <c r="AC2024" s="134"/>
      <c r="AD2024" s="134"/>
      <c r="AE2024" s="134"/>
      <c r="AF2024" s="134"/>
      <c r="AG2024" s="134"/>
      <c r="AH2024" s="134"/>
    </row>
    <row r="2025" spans="1:34" ht="12" customHeight="1">
      <c r="A2025" s="160"/>
      <c r="B2025" s="155" t="str">
        <f t="array" ref="B2025">IF(LEN(A2025)=0,"",INDEX('Smelter Look-up'!$A:$A,MATCH($A2025,'Smelter Look-up'!$E:$E,0)))</f>
        <v/>
      </c>
      <c r="C2025" s="158" t="str">
        <f t="array" ref="C2025">IF(LEN(A2025)=0,"",INDEX('Smelter Look-up'!$C:$C,MATCH($A2025,'Smelter Look-up'!$E:$E,0)))</f>
        <v/>
      </c>
      <c r="D2025" s="155"/>
      <c r="E2025" s="155" t="str">
        <f ca="1">IF(ISERROR($V2025),"",OFFSET('Smelter Look-up'!$D$4,$V2025-4,0)&amp;"")</f>
        <v/>
      </c>
      <c r="F2025" s="155" t="str">
        <f ca="1">IF(ISERROR($V2025),"",OFFSET('Smelter Look-up'!$E$4,$V2025-4,0))</f>
        <v/>
      </c>
      <c r="G2025" s="155" t="str">
        <f ca="1">IF(C2025=$X$4,IF(ISERROR($V2025),"Enter smelter details","RMI"),IF(ISERROR($V2025),"",OFFSET('Smelter Look-up'!$F$4,$V2025-4,0)))</f>
        <v/>
      </c>
      <c r="H2025" s="156" t="str">
        <f ca="1">IF(ISERROR($V2025),"",OFFSET('Smelter Look-up'!$G$4,$V2025-4,0))</f>
        <v/>
      </c>
      <c r="I2025" s="157" t="str">
        <f ca="1">IF(ISERROR($V2025),"",OFFSET('Smelter Look-up'!$H$4,$V2025-4,0))</f>
        <v/>
      </c>
      <c r="J2025" s="157" t="str">
        <f ca="1">IF(ISERROR($V2025),"",OFFSET('Smelter Look-up'!$I$4,$V2025-4,0))</f>
        <v/>
      </c>
      <c r="K2025" s="158"/>
      <c r="L2025" s="158"/>
      <c r="M2025" s="158"/>
      <c r="N2025" s="158"/>
      <c r="O2025" s="158"/>
      <c r="P2025" s="157"/>
      <c r="Q2025" s="159"/>
      <c r="R2025" s="155" t="str">
        <f ca="1">IF(ISERROR($V2025),"",OFFSET('Smelter Look-up'!$C$4,$V2025-4,0)&amp;"")</f>
        <v/>
      </c>
      <c r="S2025" s="160" t="str">
        <f t="array" aca="1" ref="S2025" ca="1">IF(B2025="","",IF(ISERROR(MATCH($E2025,CL,0)),"Unknown",INDIRECT("'C'!$A$"&amp;MATCH($E2025,CL,0)+1)))</f>
        <v/>
      </c>
      <c r="T2025" s="160" t="str">
        <f t="array" aca="1" ref="T2025" ca="1">IF(B2025="","",IF(ISERROR(MATCH($J2025,SorP!$B$1:$B$6226,0)),"",INDIRECT("'SorP'!$A$"&amp;MATCH($S2025&amp;$J2025,SorP!C:C,0))))</f>
        <v/>
      </c>
      <c r="U2025" s="161"/>
      <c r="V2025" s="151" t="e">
        <f>IF(C2025="",NA(),IF(OR(C2025="Smelter not listed",C2025="Smelter not yet identified"),MATCH($B2025&amp;$D2025,'Smelter Look-up'!$J:$J,0),MATCH($B2025&amp;$C2025,'Smelter Look-up'!$J:$J,0)))</f>
        <v>#N/A</v>
      </c>
      <c r="W2025" s="134"/>
      <c r="X2025" s="134">
        <f t="shared" ca="1" si="20"/>
        <v>0</v>
      </c>
      <c r="Y2025" s="134"/>
      <c r="Z2025" s="134"/>
      <c r="AA2025" s="134"/>
      <c r="AB2025" s="162" t="str">
        <f t="shared" si="21"/>
        <v/>
      </c>
      <c r="AC2025" s="134"/>
      <c r="AD2025" s="134"/>
      <c r="AE2025" s="134"/>
      <c r="AF2025" s="134"/>
      <c r="AG2025" s="134"/>
      <c r="AH2025" s="134"/>
    </row>
    <row r="2026" spans="1:34" ht="12" customHeight="1">
      <c r="A2026" s="160"/>
      <c r="B2026" s="155" t="str">
        <f t="array" ref="B2026">IF(LEN(A2026)=0,"",INDEX('Smelter Look-up'!$A:$A,MATCH($A2026,'Smelter Look-up'!$E:$E,0)))</f>
        <v/>
      </c>
      <c r="C2026" s="158" t="str">
        <f t="array" ref="C2026">IF(LEN(A2026)=0,"",INDEX('Smelter Look-up'!$C:$C,MATCH($A2026,'Smelter Look-up'!$E:$E,0)))</f>
        <v/>
      </c>
      <c r="D2026" s="155"/>
      <c r="E2026" s="155" t="str">
        <f ca="1">IF(ISERROR($V2026),"",OFFSET('Smelter Look-up'!$D$4,$V2026-4,0)&amp;"")</f>
        <v/>
      </c>
      <c r="F2026" s="155" t="str">
        <f ca="1">IF(ISERROR($V2026),"",OFFSET('Smelter Look-up'!$E$4,$V2026-4,0))</f>
        <v/>
      </c>
      <c r="G2026" s="155" t="str">
        <f ca="1">IF(C2026=$X$4,IF(ISERROR($V2026),"Enter smelter details","RMI"),IF(ISERROR($V2026),"",OFFSET('Smelter Look-up'!$F$4,$V2026-4,0)))</f>
        <v/>
      </c>
      <c r="H2026" s="156" t="str">
        <f ca="1">IF(ISERROR($V2026),"",OFFSET('Smelter Look-up'!$G$4,$V2026-4,0))</f>
        <v/>
      </c>
      <c r="I2026" s="157" t="str">
        <f ca="1">IF(ISERROR($V2026),"",OFFSET('Smelter Look-up'!$H$4,$V2026-4,0))</f>
        <v/>
      </c>
      <c r="J2026" s="157" t="str">
        <f ca="1">IF(ISERROR($V2026),"",OFFSET('Smelter Look-up'!$I$4,$V2026-4,0))</f>
        <v/>
      </c>
      <c r="K2026" s="158"/>
      <c r="L2026" s="158"/>
      <c r="M2026" s="158"/>
      <c r="N2026" s="158"/>
      <c r="O2026" s="158"/>
      <c r="P2026" s="157"/>
      <c r="Q2026" s="159"/>
      <c r="R2026" s="155" t="str">
        <f ca="1">IF(ISERROR($V2026),"",OFFSET('Smelter Look-up'!$C$4,$V2026-4,0)&amp;"")</f>
        <v/>
      </c>
      <c r="S2026" s="160" t="str">
        <f t="array" aca="1" ref="S2026" ca="1">IF(B2026="","",IF(ISERROR(MATCH($E2026,CL,0)),"Unknown",INDIRECT("'C'!$A$"&amp;MATCH($E2026,CL,0)+1)))</f>
        <v/>
      </c>
      <c r="T2026" s="160" t="str">
        <f t="array" aca="1" ref="T2026" ca="1">IF(B2026="","",IF(ISERROR(MATCH($J2026,SorP!$B$1:$B$6226,0)),"",INDIRECT("'SorP'!$A$"&amp;MATCH($S2026&amp;$J2026,SorP!C:C,0))))</f>
        <v/>
      </c>
      <c r="U2026" s="161"/>
      <c r="V2026" s="151" t="e">
        <f>IF(C2026="",NA(),IF(OR(C2026="Smelter not listed",C2026="Smelter not yet identified"),MATCH($B2026&amp;$D2026,'Smelter Look-up'!$J:$J,0),MATCH($B2026&amp;$C2026,'Smelter Look-up'!$J:$J,0)))</f>
        <v>#N/A</v>
      </c>
      <c r="W2026" s="134"/>
      <c r="X2026" s="134">
        <f t="shared" ca="1" si="20"/>
        <v>0</v>
      </c>
      <c r="Y2026" s="134"/>
      <c r="Z2026" s="134"/>
      <c r="AA2026" s="134"/>
      <c r="AB2026" s="162" t="str">
        <f t="shared" si="21"/>
        <v/>
      </c>
      <c r="AC2026" s="134"/>
      <c r="AD2026" s="134"/>
      <c r="AE2026" s="134"/>
      <c r="AF2026" s="134"/>
      <c r="AG2026" s="134"/>
      <c r="AH2026" s="134"/>
    </row>
    <row r="2027" spans="1:34" ht="12" customHeight="1">
      <c r="A2027" s="160"/>
      <c r="B2027" s="155" t="str">
        <f t="array" ref="B2027">IF(LEN(A2027)=0,"",INDEX('Smelter Look-up'!$A:$A,MATCH($A2027,'Smelter Look-up'!$E:$E,0)))</f>
        <v/>
      </c>
      <c r="C2027" s="158" t="str">
        <f t="array" ref="C2027">IF(LEN(A2027)=0,"",INDEX('Smelter Look-up'!$C:$C,MATCH($A2027,'Smelter Look-up'!$E:$E,0)))</f>
        <v/>
      </c>
      <c r="D2027" s="155"/>
      <c r="E2027" s="155" t="str">
        <f ca="1">IF(ISERROR($V2027),"",OFFSET('Smelter Look-up'!$D$4,$V2027-4,0)&amp;"")</f>
        <v/>
      </c>
      <c r="F2027" s="155" t="str">
        <f ca="1">IF(ISERROR($V2027),"",OFFSET('Smelter Look-up'!$E$4,$V2027-4,0))</f>
        <v/>
      </c>
      <c r="G2027" s="155" t="str">
        <f ca="1">IF(C2027=$X$4,IF(ISERROR($V2027),"Enter smelter details","RMI"),IF(ISERROR($V2027),"",OFFSET('Smelter Look-up'!$F$4,$V2027-4,0)))</f>
        <v/>
      </c>
      <c r="H2027" s="156" t="str">
        <f ca="1">IF(ISERROR($V2027),"",OFFSET('Smelter Look-up'!$G$4,$V2027-4,0))</f>
        <v/>
      </c>
      <c r="I2027" s="157" t="str">
        <f ca="1">IF(ISERROR($V2027),"",OFFSET('Smelter Look-up'!$H$4,$V2027-4,0))</f>
        <v/>
      </c>
      <c r="J2027" s="157" t="str">
        <f ca="1">IF(ISERROR($V2027),"",OFFSET('Smelter Look-up'!$I$4,$V2027-4,0))</f>
        <v/>
      </c>
      <c r="K2027" s="158"/>
      <c r="L2027" s="158"/>
      <c r="M2027" s="158"/>
      <c r="N2027" s="158"/>
      <c r="O2027" s="158"/>
      <c r="P2027" s="157"/>
      <c r="Q2027" s="159"/>
      <c r="R2027" s="155" t="str">
        <f ca="1">IF(ISERROR($V2027),"",OFFSET('Smelter Look-up'!$C$4,$V2027-4,0)&amp;"")</f>
        <v/>
      </c>
      <c r="S2027" s="160" t="str">
        <f t="array" aca="1" ref="S2027" ca="1">IF(B2027="","",IF(ISERROR(MATCH($E2027,CL,0)),"Unknown",INDIRECT("'C'!$A$"&amp;MATCH($E2027,CL,0)+1)))</f>
        <v/>
      </c>
      <c r="T2027" s="160" t="str">
        <f t="array" aca="1" ref="T2027" ca="1">IF(B2027="","",IF(ISERROR(MATCH($J2027,SorP!$B$1:$B$6226,0)),"",INDIRECT("'SorP'!$A$"&amp;MATCH($S2027&amp;$J2027,SorP!C:C,0))))</f>
        <v/>
      </c>
      <c r="U2027" s="161"/>
      <c r="V2027" s="151" t="e">
        <f>IF(C2027="",NA(),IF(OR(C2027="Smelter not listed",C2027="Smelter not yet identified"),MATCH($B2027&amp;$D2027,'Smelter Look-up'!$J:$J,0),MATCH($B2027&amp;$C2027,'Smelter Look-up'!$J:$J,0)))</f>
        <v>#N/A</v>
      </c>
      <c r="W2027" s="134"/>
      <c r="X2027" s="134">
        <f t="shared" ca="1" si="20"/>
        <v>0</v>
      </c>
      <c r="Y2027" s="134"/>
      <c r="Z2027" s="134"/>
      <c r="AA2027" s="134"/>
      <c r="AB2027" s="162" t="str">
        <f t="shared" si="21"/>
        <v/>
      </c>
      <c r="AC2027" s="134"/>
      <c r="AD2027" s="134"/>
      <c r="AE2027" s="134"/>
      <c r="AF2027" s="134"/>
      <c r="AG2027" s="134"/>
      <c r="AH2027" s="134"/>
    </row>
    <row r="2028" spans="1:34" ht="12" customHeight="1">
      <c r="A2028" s="160"/>
      <c r="B2028" s="155" t="str">
        <f t="array" ref="B2028">IF(LEN(A2028)=0,"",INDEX('Smelter Look-up'!$A:$A,MATCH($A2028,'Smelter Look-up'!$E:$E,0)))</f>
        <v/>
      </c>
      <c r="C2028" s="158" t="str">
        <f t="array" ref="C2028">IF(LEN(A2028)=0,"",INDEX('Smelter Look-up'!$C:$C,MATCH($A2028,'Smelter Look-up'!$E:$E,0)))</f>
        <v/>
      </c>
      <c r="D2028" s="155"/>
      <c r="E2028" s="155" t="str">
        <f ca="1">IF(ISERROR($V2028),"",OFFSET('Smelter Look-up'!$D$4,$V2028-4,0)&amp;"")</f>
        <v/>
      </c>
      <c r="F2028" s="155" t="str">
        <f ca="1">IF(ISERROR($V2028),"",OFFSET('Smelter Look-up'!$E$4,$V2028-4,0))</f>
        <v/>
      </c>
      <c r="G2028" s="155" t="str">
        <f ca="1">IF(C2028=$X$4,IF(ISERROR($V2028),"Enter smelter details","RMI"),IF(ISERROR($V2028),"",OFFSET('Smelter Look-up'!$F$4,$V2028-4,0)))</f>
        <v/>
      </c>
      <c r="H2028" s="156" t="str">
        <f ca="1">IF(ISERROR($V2028),"",OFFSET('Smelter Look-up'!$G$4,$V2028-4,0))</f>
        <v/>
      </c>
      <c r="I2028" s="157" t="str">
        <f ca="1">IF(ISERROR($V2028),"",OFFSET('Smelter Look-up'!$H$4,$V2028-4,0))</f>
        <v/>
      </c>
      <c r="J2028" s="157" t="str">
        <f ca="1">IF(ISERROR($V2028),"",OFFSET('Smelter Look-up'!$I$4,$V2028-4,0))</f>
        <v/>
      </c>
      <c r="K2028" s="158"/>
      <c r="L2028" s="158"/>
      <c r="M2028" s="158"/>
      <c r="N2028" s="158"/>
      <c r="O2028" s="158"/>
      <c r="P2028" s="157"/>
      <c r="Q2028" s="159"/>
      <c r="R2028" s="155" t="str">
        <f ca="1">IF(ISERROR($V2028),"",OFFSET('Smelter Look-up'!$C$4,$V2028-4,0)&amp;"")</f>
        <v/>
      </c>
      <c r="S2028" s="160" t="str">
        <f t="array" aca="1" ref="S2028" ca="1">IF(B2028="","",IF(ISERROR(MATCH($E2028,CL,0)),"Unknown",INDIRECT("'C'!$A$"&amp;MATCH($E2028,CL,0)+1)))</f>
        <v/>
      </c>
      <c r="T2028" s="160" t="str">
        <f t="array" aca="1" ref="T2028" ca="1">IF(B2028="","",IF(ISERROR(MATCH($J2028,SorP!$B$1:$B$6226,0)),"",INDIRECT("'SorP'!$A$"&amp;MATCH($S2028&amp;$J2028,SorP!C:C,0))))</f>
        <v/>
      </c>
      <c r="U2028" s="161"/>
      <c r="V2028" s="151" t="e">
        <f>IF(C2028="",NA(),IF(OR(C2028="Smelter not listed",C2028="Smelter not yet identified"),MATCH($B2028&amp;$D2028,'Smelter Look-up'!$J:$J,0),MATCH($B2028&amp;$C2028,'Smelter Look-up'!$J:$J,0)))</f>
        <v>#N/A</v>
      </c>
      <c r="W2028" s="134"/>
      <c r="X2028" s="134">
        <f t="shared" ca="1" si="20"/>
        <v>0</v>
      </c>
      <c r="Y2028" s="134"/>
      <c r="Z2028" s="134"/>
      <c r="AA2028" s="134"/>
      <c r="AB2028" s="162" t="str">
        <f t="shared" si="21"/>
        <v/>
      </c>
      <c r="AC2028" s="134"/>
      <c r="AD2028" s="134"/>
      <c r="AE2028" s="134"/>
      <c r="AF2028" s="134"/>
      <c r="AG2028" s="134"/>
      <c r="AH2028" s="134"/>
    </row>
    <row r="2029" spans="1:34" ht="12" customHeight="1">
      <c r="A2029" s="160"/>
      <c r="B2029" s="155" t="str">
        <f t="array" ref="B2029">IF(LEN(A2029)=0,"",INDEX('Smelter Look-up'!$A:$A,MATCH($A2029,'Smelter Look-up'!$E:$E,0)))</f>
        <v/>
      </c>
      <c r="C2029" s="158" t="str">
        <f t="array" ref="C2029">IF(LEN(A2029)=0,"",INDEX('Smelter Look-up'!$C:$C,MATCH($A2029,'Smelter Look-up'!$E:$E,0)))</f>
        <v/>
      </c>
      <c r="D2029" s="155"/>
      <c r="E2029" s="155" t="str">
        <f ca="1">IF(ISERROR($V2029),"",OFFSET('Smelter Look-up'!$D$4,$V2029-4,0)&amp;"")</f>
        <v/>
      </c>
      <c r="F2029" s="155" t="str">
        <f ca="1">IF(ISERROR($V2029),"",OFFSET('Smelter Look-up'!$E$4,$V2029-4,0))</f>
        <v/>
      </c>
      <c r="G2029" s="155" t="str">
        <f ca="1">IF(C2029=$X$4,IF(ISERROR($V2029),"Enter smelter details","RMI"),IF(ISERROR($V2029),"",OFFSET('Smelter Look-up'!$F$4,$V2029-4,0)))</f>
        <v/>
      </c>
      <c r="H2029" s="156" t="str">
        <f ca="1">IF(ISERROR($V2029),"",OFFSET('Smelter Look-up'!$G$4,$V2029-4,0))</f>
        <v/>
      </c>
      <c r="I2029" s="157" t="str">
        <f ca="1">IF(ISERROR($V2029),"",OFFSET('Smelter Look-up'!$H$4,$V2029-4,0))</f>
        <v/>
      </c>
      <c r="J2029" s="157" t="str">
        <f ca="1">IF(ISERROR($V2029),"",OFFSET('Smelter Look-up'!$I$4,$V2029-4,0))</f>
        <v/>
      </c>
      <c r="K2029" s="158"/>
      <c r="L2029" s="158"/>
      <c r="M2029" s="158"/>
      <c r="N2029" s="158"/>
      <c r="O2029" s="158"/>
      <c r="P2029" s="157"/>
      <c r="Q2029" s="159"/>
      <c r="R2029" s="155" t="str">
        <f ca="1">IF(ISERROR($V2029),"",OFFSET('Smelter Look-up'!$C$4,$V2029-4,0)&amp;"")</f>
        <v/>
      </c>
      <c r="S2029" s="160" t="str">
        <f t="array" aca="1" ref="S2029" ca="1">IF(B2029="","",IF(ISERROR(MATCH($E2029,CL,0)),"Unknown",INDIRECT("'C'!$A$"&amp;MATCH($E2029,CL,0)+1)))</f>
        <v/>
      </c>
      <c r="T2029" s="160" t="str">
        <f t="array" aca="1" ref="T2029" ca="1">IF(B2029="","",IF(ISERROR(MATCH($J2029,SorP!$B$1:$B$6226,0)),"",INDIRECT("'SorP'!$A$"&amp;MATCH($S2029&amp;$J2029,SorP!C:C,0))))</f>
        <v/>
      </c>
      <c r="U2029" s="161"/>
      <c r="V2029" s="151" t="e">
        <f>IF(C2029="",NA(),IF(OR(C2029="Smelter not listed",C2029="Smelter not yet identified"),MATCH($B2029&amp;$D2029,'Smelter Look-up'!$J:$J,0),MATCH($B2029&amp;$C2029,'Smelter Look-up'!$J:$J,0)))</f>
        <v>#N/A</v>
      </c>
      <c r="W2029" s="134"/>
      <c r="X2029" s="134">
        <f t="shared" ca="1" si="20"/>
        <v>0</v>
      </c>
      <c r="Y2029" s="134"/>
      <c r="Z2029" s="134"/>
      <c r="AA2029" s="134"/>
      <c r="AB2029" s="162" t="str">
        <f t="shared" si="21"/>
        <v/>
      </c>
      <c r="AC2029" s="134"/>
      <c r="AD2029" s="134"/>
      <c r="AE2029" s="134"/>
      <c r="AF2029" s="134"/>
      <c r="AG2029" s="134"/>
      <c r="AH2029" s="134"/>
    </row>
    <row r="2030" spans="1:34" ht="12" customHeight="1">
      <c r="A2030" s="160"/>
      <c r="B2030" s="155" t="str">
        <f t="array" ref="B2030">IF(LEN(A2030)=0,"",INDEX('Smelter Look-up'!$A:$A,MATCH($A2030,'Smelter Look-up'!$E:$E,0)))</f>
        <v/>
      </c>
      <c r="C2030" s="158" t="str">
        <f t="array" ref="C2030">IF(LEN(A2030)=0,"",INDEX('Smelter Look-up'!$C:$C,MATCH($A2030,'Smelter Look-up'!$E:$E,0)))</f>
        <v/>
      </c>
      <c r="D2030" s="155"/>
      <c r="E2030" s="155" t="str">
        <f ca="1">IF(ISERROR($V2030),"",OFFSET('Smelter Look-up'!$D$4,$V2030-4,0)&amp;"")</f>
        <v/>
      </c>
      <c r="F2030" s="155" t="str">
        <f ca="1">IF(ISERROR($V2030),"",OFFSET('Smelter Look-up'!$E$4,$V2030-4,0))</f>
        <v/>
      </c>
      <c r="G2030" s="155" t="str">
        <f ca="1">IF(C2030=$X$4,IF(ISERROR($V2030),"Enter smelter details","RMI"),IF(ISERROR($V2030),"",OFFSET('Smelter Look-up'!$F$4,$V2030-4,0)))</f>
        <v/>
      </c>
      <c r="H2030" s="156" t="str">
        <f ca="1">IF(ISERROR($V2030),"",OFFSET('Smelter Look-up'!$G$4,$V2030-4,0))</f>
        <v/>
      </c>
      <c r="I2030" s="157" t="str">
        <f ca="1">IF(ISERROR($V2030),"",OFFSET('Smelter Look-up'!$H$4,$V2030-4,0))</f>
        <v/>
      </c>
      <c r="J2030" s="157" t="str">
        <f ca="1">IF(ISERROR($V2030),"",OFFSET('Smelter Look-up'!$I$4,$V2030-4,0))</f>
        <v/>
      </c>
      <c r="K2030" s="158"/>
      <c r="L2030" s="158"/>
      <c r="M2030" s="158"/>
      <c r="N2030" s="158"/>
      <c r="O2030" s="158"/>
      <c r="P2030" s="157"/>
      <c r="Q2030" s="159"/>
      <c r="R2030" s="155" t="str">
        <f ca="1">IF(ISERROR($V2030),"",OFFSET('Smelter Look-up'!$C$4,$V2030-4,0)&amp;"")</f>
        <v/>
      </c>
      <c r="S2030" s="160" t="str">
        <f t="array" aca="1" ref="S2030" ca="1">IF(B2030="","",IF(ISERROR(MATCH($E2030,CL,0)),"Unknown",INDIRECT("'C'!$A$"&amp;MATCH($E2030,CL,0)+1)))</f>
        <v/>
      </c>
      <c r="T2030" s="160" t="str">
        <f t="array" aca="1" ref="T2030" ca="1">IF(B2030="","",IF(ISERROR(MATCH($J2030,SorP!$B$1:$B$6226,0)),"",INDIRECT("'SorP'!$A$"&amp;MATCH($S2030&amp;$J2030,SorP!C:C,0))))</f>
        <v/>
      </c>
      <c r="U2030" s="161"/>
      <c r="V2030" s="151" t="e">
        <f>IF(C2030="",NA(),IF(OR(C2030="Smelter not listed",C2030="Smelter not yet identified"),MATCH($B2030&amp;$D2030,'Smelter Look-up'!$J:$J,0),MATCH($B2030&amp;$C2030,'Smelter Look-up'!$J:$J,0)))</f>
        <v>#N/A</v>
      </c>
      <c r="W2030" s="134"/>
      <c r="X2030" s="134">
        <f t="shared" ca="1" si="20"/>
        <v>0</v>
      </c>
      <c r="Y2030" s="134"/>
      <c r="Z2030" s="134"/>
      <c r="AA2030" s="134"/>
      <c r="AB2030" s="162" t="str">
        <f t="shared" si="21"/>
        <v/>
      </c>
      <c r="AC2030" s="134"/>
      <c r="AD2030" s="134"/>
      <c r="AE2030" s="134"/>
      <c r="AF2030" s="134"/>
      <c r="AG2030" s="134"/>
      <c r="AH2030" s="134"/>
    </row>
    <row r="2031" spans="1:34" ht="12" customHeight="1">
      <c r="A2031" s="160"/>
      <c r="B2031" s="155" t="str">
        <f t="array" ref="B2031">IF(LEN(A2031)=0,"",INDEX('Smelter Look-up'!$A:$A,MATCH($A2031,'Smelter Look-up'!$E:$E,0)))</f>
        <v/>
      </c>
      <c r="C2031" s="158" t="str">
        <f t="array" ref="C2031">IF(LEN(A2031)=0,"",INDEX('Smelter Look-up'!$C:$C,MATCH($A2031,'Smelter Look-up'!$E:$E,0)))</f>
        <v/>
      </c>
      <c r="D2031" s="155"/>
      <c r="E2031" s="155" t="str">
        <f ca="1">IF(ISERROR($V2031),"",OFFSET('Smelter Look-up'!$D$4,$V2031-4,0)&amp;"")</f>
        <v/>
      </c>
      <c r="F2031" s="155" t="str">
        <f ca="1">IF(ISERROR($V2031),"",OFFSET('Smelter Look-up'!$E$4,$V2031-4,0))</f>
        <v/>
      </c>
      <c r="G2031" s="155" t="str">
        <f ca="1">IF(C2031=$X$4,IF(ISERROR($V2031),"Enter smelter details","RMI"),IF(ISERROR($V2031),"",OFFSET('Smelter Look-up'!$F$4,$V2031-4,0)))</f>
        <v/>
      </c>
      <c r="H2031" s="156" t="str">
        <f ca="1">IF(ISERROR($V2031),"",OFFSET('Smelter Look-up'!$G$4,$V2031-4,0))</f>
        <v/>
      </c>
      <c r="I2031" s="157" t="str">
        <f ca="1">IF(ISERROR($V2031),"",OFFSET('Smelter Look-up'!$H$4,$V2031-4,0))</f>
        <v/>
      </c>
      <c r="J2031" s="157" t="str">
        <f ca="1">IF(ISERROR($V2031),"",OFFSET('Smelter Look-up'!$I$4,$V2031-4,0))</f>
        <v/>
      </c>
      <c r="K2031" s="158"/>
      <c r="L2031" s="158"/>
      <c r="M2031" s="158"/>
      <c r="N2031" s="158"/>
      <c r="O2031" s="158"/>
      <c r="P2031" s="157"/>
      <c r="Q2031" s="159"/>
      <c r="R2031" s="155" t="str">
        <f ca="1">IF(ISERROR($V2031),"",OFFSET('Smelter Look-up'!$C$4,$V2031-4,0)&amp;"")</f>
        <v/>
      </c>
      <c r="S2031" s="160" t="str">
        <f t="array" aca="1" ref="S2031" ca="1">IF(B2031="","",IF(ISERROR(MATCH($E2031,CL,0)),"Unknown",INDIRECT("'C'!$A$"&amp;MATCH($E2031,CL,0)+1)))</f>
        <v/>
      </c>
      <c r="T2031" s="160" t="str">
        <f t="array" aca="1" ref="T2031" ca="1">IF(B2031="","",IF(ISERROR(MATCH($J2031,SorP!$B$1:$B$6226,0)),"",INDIRECT("'SorP'!$A$"&amp;MATCH($S2031&amp;$J2031,SorP!C:C,0))))</f>
        <v/>
      </c>
      <c r="U2031" s="161"/>
      <c r="V2031" s="151" t="e">
        <f>IF(C2031="",NA(),IF(OR(C2031="Smelter not listed",C2031="Smelter not yet identified"),MATCH($B2031&amp;$D2031,'Smelter Look-up'!$J:$J,0),MATCH($B2031&amp;$C2031,'Smelter Look-up'!$J:$J,0)))</f>
        <v>#N/A</v>
      </c>
      <c r="W2031" s="134"/>
      <c r="X2031" s="134">
        <f t="shared" ca="1" si="20"/>
        <v>0</v>
      </c>
      <c r="Y2031" s="134"/>
      <c r="Z2031" s="134"/>
      <c r="AA2031" s="134"/>
      <c r="AB2031" s="162" t="str">
        <f t="shared" si="21"/>
        <v/>
      </c>
      <c r="AC2031" s="134"/>
      <c r="AD2031" s="134"/>
      <c r="AE2031" s="134"/>
      <c r="AF2031" s="134"/>
      <c r="AG2031" s="134"/>
      <c r="AH2031" s="134"/>
    </row>
    <row r="2032" spans="1:34" ht="12" customHeight="1">
      <c r="A2032" s="160"/>
      <c r="B2032" s="155" t="str">
        <f t="array" ref="B2032">IF(LEN(A2032)=0,"",INDEX('Smelter Look-up'!$A:$A,MATCH($A2032,'Smelter Look-up'!$E:$E,0)))</f>
        <v/>
      </c>
      <c r="C2032" s="158" t="str">
        <f t="array" ref="C2032">IF(LEN(A2032)=0,"",INDEX('Smelter Look-up'!$C:$C,MATCH($A2032,'Smelter Look-up'!$E:$E,0)))</f>
        <v/>
      </c>
      <c r="D2032" s="155"/>
      <c r="E2032" s="155" t="str">
        <f ca="1">IF(ISERROR($V2032),"",OFFSET('Smelter Look-up'!$D$4,$V2032-4,0)&amp;"")</f>
        <v/>
      </c>
      <c r="F2032" s="155" t="str">
        <f ca="1">IF(ISERROR($V2032),"",OFFSET('Smelter Look-up'!$E$4,$V2032-4,0))</f>
        <v/>
      </c>
      <c r="G2032" s="155" t="str">
        <f ca="1">IF(C2032=$X$4,IF(ISERROR($V2032),"Enter smelter details","RMI"),IF(ISERROR($V2032),"",OFFSET('Smelter Look-up'!$F$4,$V2032-4,0)))</f>
        <v/>
      </c>
      <c r="H2032" s="156" t="str">
        <f ca="1">IF(ISERROR($V2032),"",OFFSET('Smelter Look-up'!$G$4,$V2032-4,0))</f>
        <v/>
      </c>
      <c r="I2032" s="157" t="str">
        <f ca="1">IF(ISERROR($V2032),"",OFFSET('Smelter Look-up'!$H$4,$V2032-4,0))</f>
        <v/>
      </c>
      <c r="J2032" s="157" t="str">
        <f ca="1">IF(ISERROR($V2032),"",OFFSET('Smelter Look-up'!$I$4,$V2032-4,0))</f>
        <v/>
      </c>
      <c r="K2032" s="158"/>
      <c r="L2032" s="158"/>
      <c r="M2032" s="158"/>
      <c r="N2032" s="158"/>
      <c r="O2032" s="158"/>
      <c r="P2032" s="157"/>
      <c r="Q2032" s="159"/>
      <c r="R2032" s="155" t="str">
        <f ca="1">IF(ISERROR($V2032),"",OFFSET('Smelter Look-up'!$C$4,$V2032-4,0)&amp;"")</f>
        <v/>
      </c>
      <c r="S2032" s="160" t="str">
        <f t="array" aca="1" ref="S2032" ca="1">IF(B2032="","",IF(ISERROR(MATCH($E2032,CL,0)),"Unknown",INDIRECT("'C'!$A$"&amp;MATCH($E2032,CL,0)+1)))</f>
        <v/>
      </c>
      <c r="T2032" s="160" t="str">
        <f t="array" aca="1" ref="T2032" ca="1">IF(B2032="","",IF(ISERROR(MATCH($J2032,SorP!$B$1:$B$6226,0)),"",INDIRECT("'SorP'!$A$"&amp;MATCH($S2032&amp;$J2032,SorP!C:C,0))))</f>
        <v/>
      </c>
      <c r="U2032" s="161"/>
      <c r="V2032" s="151" t="e">
        <f>IF(C2032="",NA(),IF(OR(C2032="Smelter not listed",C2032="Smelter not yet identified"),MATCH($B2032&amp;$D2032,'Smelter Look-up'!$J:$J,0),MATCH($B2032&amp;$C2032,'Smelter Look-up'!$J:$J,0)))</f>
        <v>#N/A</v>
      </c>
      <c r="W2032" s="134"/>
      <c r="X2032" s="134">
        <f t="shared" ca="1" si="20"/>
        <v>0</v>
      </c>
      <c r="Y2032" s="134"/>
      <c r="Z2032" s="134"/>
      <c r="AA2032" s="134"/>
      <c r="AB2032" s="162" t="str">
        <f t="shared" si="21"/>
        <v/>
      </c>
      <c r="AC2032" s="134"/>
      <c r="AD2032" s="134"/>
      <c r="AE2032" s="134"/>
      <c r="AF2032" s="134"/>
      <c r="AG2032" s="134"/>
      <c r="AH2032" s="134"/>
    </row>
    <row r="2033" spans="1:34" ht="12" customHeight="1">
      <c r="A2033" s="160"/>
      <c r="B2033" s="155" t="str">
        <f t="array" ref="B2033">IF(LEN(A2033)=0,"",INDEX('Smelter Look-up'!$A:$A,MATCH($A2033,'Smelter Look-up'!$E:$E,0)))</f>
        <v/>
      </c>
      <c r="C2033" s="158" t="str">
        <f t="array" ref="C2033">IF(LEN(A2033)=0,"",INDEX('Smelter Look-up'!$C:$C,MATCH($A2033,'Smelter Look-up'!$E:$E,0)))</f>
        <v/>
      </c>
      <c r="D2033" s="155"/>
      <c r="E2033" s="155" t="str">
        <f ca="1">IF(ISERROR($V2033),"",OFFSET('Smelter Look-up'!$D$4,$V2033-4,0)&amp;"")</f>
        <v/>
      </c>
      <c r="F2033" s="155" t="str">
        <f ca="1">IF(ISERROR($V2033),"",OFFSET('Smelter Look-up'!$E$4,$V2033-4,0))</f>
        <v/>
      </c>
      <c r="G2033" s="155" t="str">
        <f ca="1">IF(C2033=$X$4,IF(ISERROR($V2033),"Enter smelter details","RMI"),IF(ISERROR($V2033),"",OFFSET('Smelter Look-up'!$F$4,$V2033-4,0)))</f>
        <v/>
      </c>
      <c r="H2033" s="156" t="str">
        <f ca="1">IF(ISERROR($V2033),"",OFFSET('Smelter Look-up'!$G$4,$V2033-4,0))</f>
        <v/>
      </c>
      <c r="I2033" s="157" t="str">
        <f ca="1">IF(ISERROR($V2033),"",OFFSET('Smelter Look-up'!$H$4,$V2033-4,0))</f>
        <v/>
      </c>
      <c r="J2033" s="157" t="str">
        <f ca="1">IF(ISERROR($V2033),"",OFFSET('Smelter Look-up'!$I$4,$V2033-4,0))</f>
        <v/>
      </c>
      <c r="K2033" s="158"/>
      <c r="L2033" s="158"/>
      <c r="M2033" s="158"/>
      <c r="N2033" s="158"/>
      <c r="O2033" s="158"/>
      <c r="P2033" s="157"/>
      <c r="Q2033" s="159"/>
      <c r="R2033" s="155" t="str">
        <f ca="1">IF(ISERROR($V2033),"",OFFSET('Smelter Look-up'!$C$4,$V2033-4,0)&amp;"")</f>
        <v/>
      </c>
      <c r="S2033" s="160" t="str">
        <f t="array" aca="1" ref="S2033" ca="1">IF(B2033="","",IF(ISERROR(MATCH($E2033,CL,0)),"Unknown",INDIRECT("'C'!$A$"&amp;MATCH($E2033,CL,0)+1)))</f>
        <v/>
      </c>
      <c r="T2033" s="160" t="str">
        <f t="array" aca="1" ref="T2033" ca="1">IF(B2033="","",IF(ISERROR(MATCH($J2033,SorP!$B$1:$B$6226,0)),"",INDIRECT("'SorP'!$A$"&amp;MATCH($S2033&amp;$J2033,SorP!C:C,0))))</f>
        <v/>
      </c>
      <c r="U2033" s="161"/>
      <c r="V2033" s="151" t="e">
        <f>IF(C2033="",NA(),IF(OR(C2033="Smelter not listed",C2033="Smelter not yet identified"),MATCH($B2033&amp;$D2033,'Smelter Look-up'!$J:$J,0),MATCH($B2033&amp;$C2033,'Smelter Look-up'!$J:$J,0)))</f>
        <v>#N/A</v>
      </c>
      <c r="W2033" s="134"/>
      <c r="X2033" s="134">
        <f t="shared" ca="1" si="20"/>
        <v>0</v>
      </c>
      <c r="Y2033" s="134"/>
      <c r="Z2033" s="134"/>
      <c r="AA2033" s="134"/>
      <c r="AB2033" s="162" t="str">
        <f t="shared" si="21"/>
        <v/>
      </c>
      <c r="AC2033" s="134"/>
      <c r="AD2033" s="134"/>
      <c r="AE2033" s="134"/>
      <c r="AF2033" s="134"/>
      <c r="AG2033" s="134"/>
      <c r="AH2033" s="134"/>
    </row>
    <row r="2034" spans="1:34" ht="12" customHeight="1">
      <c r="A2034" s="160"/>
      <c r="B2034" s="155" t="str">
        <f t="array" ref="B2034">IF(LEN(A2034)=0,"",INDEX('Smelter Look-up'!$A:$A,MATCH($A2034,'Smelter Look-up'!$E:$E,0)))</f>
        <v/>
      </c>
      <c r="C2034" s="158" t="str">
        <f t="array" ref="C2034">IF(LEN(A2034)=0,"",INDEX('Smelter Look-up'!$C:$C,MATCH($A2034,'Smelter Look-up'!$E:$E,0)))</f>
        <v/>
      </c>
      <c r="D2034" s="155"/>
      <c r="E2034" s="155" t="str">
        <f ca="1">IF(ISERROR($V2034),"",OFFSET('Smelter Look-up'!$D$4,$V2034-4,0)&amp;"")</f>
        <v/>
      </c>
      <c r="F2034" s="155" t="str">
        <f ca="1">IF(ISERROR($V2034),"",OFFSET('Smelter Look-up'!$E$4,$V2034-4,0))</f>
        <v/>
      </c>
      <c r="G2034" s="155" t="str">
        <f ca="1">IF(C2034=$X$4,IF(ISERROR($V2034),"Enter smelter details","RMI"),IF(ISERROR($V2034),"",OFFSET('Smelter Look-up'!$F$4,$V2034-4,0)))</f>
        <v/>
      </c>
      <c r="H2034" s="156" t="str">
        <f ca="1">IF(ISERROR($V2034),"",OFFSET('Smelter Look-up'!$G$4,$V2034-4,0))</f>
        <v/>
      </c>
      <c r="I2034" s="157" t="str">
        <f ca="1">IF(ISERROR($V2034),"",OFFSET('Smelter Look-up'!$H$4,$V2034-4,0))</f>
        <v/>
      </c>
      <c r="J2034" s="157" t="str">
        <f ca="1">IF(ISERROR($V2034),"",OFFSET('Smelter Look-up'!$I$4,$V2034-4,0))</f>
        <v/>
      </c>
      <c r="K2034" s="158"/>
      <c r="L2034" s="158"/>
      <c r="M2034" s="158"/>
      <c r="N2034" s="158"/>
      <c r="O2034" s="158"/>
      <c r="P2034" s="157"/>
      <c r="Q2034" s="159"/>
      <c r="R2034" s="155" t="str">
        <f ca="1">IF(ISERROR($V2034),"",OFFSET('Smelter Look-up'!$C$4,$V2034-4,0)&amp;"")</f>
        <v/>
      </c>
      <c r="S2034" s="160" t="str">
        <f t="array" aca="1" ref="S2034" ca="1">IF(B2034="","",IF(ISERROR(MATCH($E2034,CL,0)),"Unknown",INDIRECT("'C'!$A$"&amp;MATCH($E2034,CL,0)+1)))</f>
        <v/>
      </c>
      <c r="T2034" s="160" t="str">
        <f t="array" aca="1" ref="T2034" ca="1">IF(B2034="","",IF(ISERROR(MATCH($J2034,SorP!$B$1:$B$6226,0)),"",INDIRECT("'SorP'!$A$"&amp;MATCH($S2034&amp;$J2034,SorP!C:C,0))))</f>
        <v/>
      </c>
      <c r="U2034" s="161"/>
      <c r="V2034" s="151" t="e">
        <f>IF(C2034="",NA(),IF(OR(C2034="Smelter not listed",C2034="Smelter not yet identified"),MATCH($B2034&amp;$D2034,'Smelter Look-up'!$J:$J,0),MATCH($B2034&amp;$C2034,'Smelter Look-up'!$J:$J,0)))</f>
        <v>#N/A</v>
      </c>
      <c r="W2034" s="134"/>
      <c r="X2034" s="134">
        <f t="shared" ca="1" si="20"/>
        <v>0</v>
      </c>
      <c r="Y2034" s="134"/>
      <c r="Z2034" s="134"/>
      <c r="AA2034" s="134"/>
      <c r="AB2034" s="162" t="str">
        <f t="shared" si="21"/>
        <v/>
      </c>
      <c r="AC2034" s="134"/>
      <c r="AD2034" s="134"/>
      <c r="AE2034" s="134"/>
      <c r="AF2034" s="134"/>
      <c r="AG2034" s="134"/>
      <c r="AH2034" s="134"/>
    </row>
    <row r="2035" spans="1:34" ht="12" customHeight="1">
      <c r="A2035" s="160"/>
      <c r="B2035" s="155" t="str">
        <f t="array" ref="B2035">IF(LEN(A2035)=0,"",INDEX('Smelter Look-up'!$A:$A,MATCH($A2035,'Smelter Look-up'!$E:$E,0)))</f>
        <v/>
      </c>
      <c r="C2035" s="158" t="str">
        <f t="array" ref="C2035">IF(LEN(A2035)=0,"",INDEX('Smelter Look-up'!$C:$C,MATCH($A2035,'Smelter Look-up'!$E:$E,0)))</f>
        <v/>
      </c>
      <c r="D2035" s="155"/>
      <c r="E2035" s="155" t="str">
        <f ca="1">IF(ISERROR($V2035),"",OFFSET('Smelter Look-up'!$D$4,$V2035-4,0)&amp;"")</f>
        <v/>
      </c>
      <c r="F2035" s="155" t="str">
        <f ca="1">IF(ISERROR($V2035),"",OFFSET('Smelter Look-up'!$E$4,$V2035-4,0))</f>
        <v/>
      </c>
      <c r="G2035" s="155" t="str">
        <f ca="1">IF(C2035=$X$4,IF(ISERROR($V2035),"Enter smelter details","RMI"),IF(ISERROR($V2035),"",OFFSET('Smelter Look-up'!$F$4,$V2035-4,0)))</f>
        <v/>
      </c>
      <c r="H2035" s="156" t="str">
        <f ca="1">IF(ISERROR($V2035),"",OFFSET('Smelter Look-up'!$G$4,$V2035-4,0))</f>
        <v/>
      </c>
      <c r="I2035" s="157" t="str">
        <f ca="1">IF(ISERROR($V2035),"",OFFSET('Smelter Look-up'!$H$4,$V2035-4,0))</f>
        <v/>
      </c>
      <c r="J2035" s="157" t="str">
        <f ca="1">IF(ISERROR($V2035),"",OFFSET('Smelter Look-up'!$I$4,$V2035-4,0))</f>
        <v/>
      </c>
      <c r="K2035" s="158"/>
      <c r="L2035" s="158"/>
      <c r="M2035" s="158"/>
      <c r="N2035" s="158"/>
      <c r="O2035" s="158"/>
      <c r="P2035" s="157"/>
      <c r="Q2035" s="159"/>
      <c r="R2035" s="155" t="str">
        <f ca="1">IF(ISERROR($V2035),"",OFFSET('Smelter Look-up'!$C$4,$V2035-4,0)&amp;"")</f>
        <v/>
      </c>
      <c r="S2035" s="160" t="str">
        <f t="array" aca="1" ref="S2035" ca="1">IF(B2035="","",IF(ISERROR(MATCH($E2035,CL,0)),"Unknown",INDIRECT("'C'!$A$"&amp;MATCH($E2035,CL,0)+1)))</f>
        <v/>
      </c>
      <c r="T2035" s="160" t="str">
        <f t="array" aca="1" ref="T2035" ca="1">IF(B2035="","",IF(ISERROR(MATCH($J2035,SorP!$B$1:$B$6226,0)),"",INDIRECT("'SorP'!$A$"&amp;MATCH($S2035&amp;$J2035,SorP!C:C,0))))</f>
        <v/>
      </c>
      <c r="U2035" s="161"/>
      <c r="V2035" s="151" t="e">
        <f>IF(C2035="",NA(),IF(OR(C2035="Smelter not listed",C2035="Smelter not yet identified"),MATCH($B2035&amp;$D2035,'Smelter Look-up'!$J:$J,0),MATCH($B2035&amp;$C2035,'Smelter Look-up'!$J:$J,0)))</f>
        <v>#N/A</v>
      </c>
      <c r="W2035" s="134"/>
      <c r="X2035" s="134">
        <f t="shared" ca="1" si="20"/>
        <v>0</v>
      </c>
      <c r="Y2035" s="134"/>
      <c r="Z2035" s="134"/>
      <c r="AA2035" s="134"/>
      <c r="AB2035" s="162" t="str">
        <f t="shared" si="21"/>
        <v/>
      </c>
      <c r="AC2035" s="134"/>
      <c r="AD2035" s="134"/>
      <c r="AE2035" s="134"/>
      <c r="AF2035" s="134"/>
      <c r="AG2035" s="134"/>
      <c r="AH2035" s="134"/>
    </row>
    <row r="2036" spans="1:34" ht="12" customHeight="1">
      <c r="A2036" s="160"/>
      <c r="B2036" s="155" t="str">
        <f t="array" ref="B2036">IF(LEN(A2036)=0,"",INDEX('Smelter Look-up'!$A:$A,MATCH($A2036,'Smelter Look-up'!$E:$E,0)))</f>
        <v/>
      </c>
      <c r="C2036" s="158" t="str">
        <f t="array" ref="C2036">IF(LEN(A2036)=0,"",INDEX('Smelter Look-up'!$C:$C,MATCH($A2036,'Smelter Look-up'!$E:$E,0)))</f>
        <v/>
      </c>
      <c r="D2036" s="155"/>
      <c r="E2036" s="155" t="str">
        <f ca="1">IF(ISERROR($V2036),"",OFFSET('Smelter Look-up'!$D$4,$V2036-4,0)&amp;"")</f>
        <v/>
      </c>
      <c r="F2036" s="155" t="str">
        <f ca="1">IF(ISERROR($V2036),"",OFFSET('Smelter Look-up'!$E$4,$V2036-4,0))</f>
        <v/>
      </c>
      <c r="G2036" s="155" t="str">
        <f ca="1">IF(C2036=$X$4,IF(ISERROR($V2036),"Enter smelter details","RMI"),IF(ISERROR($V2036),"",OFFSET('Smelter Look-up'!$F$4,$V2036-4,0)))</f>
        <v/>
      </c>
      <c r="H2036" s="156" t="str">
        <f ca="1">IF(ISERROR($V2036),"",OFFSET('Smelter Look-up'!$G$4,$V2036-4,0))</f>
        <v/>
      </c>
      <c r="I2036" s="157" t="str">
        <f ca="1">IF(ISERROR($V2036),"",OFFSET('Smelter Look-up'!$H$4,$V2036-4,0))</f>
        <v/>
      </c>
      <c r="J2036" s="157" t="str">
        <f ca="1">IF(ISERROR($V2036),"",OFFSET('Smelter Look-up'!$I$4,$V2036-4,0))</f>
        <v/>
      </c>
      <c r="K2036" s="158"/>
      <c r="L2036" s="158"/>
      <c r="M2036" s="158"/>
      <c r="N2036" s="158"/>
      <c r="O2036" s="158"/>
      <c r="P2036" s="157"/>
      <c r="Q2036" s="159"/>
      <c r="R2036" s="155" t="str">
        <f ca="1">IF(ISERROR($V2036),"",OFFSET('Smelter Look-up'!$C$4,$V2036-4,0)&amp;"")</f>
        <v/>
      </c>
      <c r="S2036" s="160" t="str">
        <f t="array" aca="1" ref="S2036" ca="1">IF(B2036="","",IF(ISERROR(MATCH($E2036,CL,0)),"Unknown",INDIRECT("'C'!$A$"&amp;MATCH($E2036,CL,0)+1)))</f>
        <v/>
      </c>
      <c r="T2036" s="160" t="str">
        <f t="array" aca="1" ref="T2036" ca="1">IF(B2036="","",IF(ISERROR(MATCH($J2036,SorP!$B$1:$B$6226,0)),"",INDIRECT("'SorP'!$A$"&amp;MATCH($S2036&amp;$J2036,SorP!C:C,0))))</f>
        <v/>
      </c>
      <c r="U2036" s="161"/>
      <c r="V2036" s="151" t="e">
        <f>IF(C2036="",NA(),IF(OR(C2036="Smelter not listed",C2036="Smelter not yet identified"),MATCH($B2036&amp;$D2036,'Smelter Look-up'!$J:$J,0),MATCH($B2036&amp;$C2036,'Smelter Look-up'!$J:$J,0)))</f>
        <v>#N/A</v>
      </c>
      <c r="W2036" s="134"/>
      <c r="X2036" s="134">
        <f t="shared" ca="1" si="20"/>
        <v>0</v>
      </c>
      <c r="Y2036" s="134"/>
      <c r="Z2036" s="134"/>
      <c r="AA2036" s="134"/>
      <c r="AB2036" s="162" t="str">
        <f t="shared" si="21"/>
        <v/>
      </c>
      <c r="AC2036" s="134"/>
      <c r="AD2036" s="134"/>
      <c r="AE2036" s="134"/>
      <c r="AF2036" s="134"/>
      <c r="AG2036" s="134"/>
      <c r="AH2036" s="134"/>
    </row>
    <row r="2037" spans="1:34" ht="12" customHeight="1">
      <c r="A2037" s="160"/>
      <c r="B2037" s="155" t="str">
        <f t="array" ref="B2037">IF(LEN(A2037)=0,"",INDEX('Smelter Look-up'!$A:$A,MATCH($A2037,'Smelter Look-up'!$E:$E,0)))</f>
        <v/>
      </c>
      <c r="C2037" s="158" t="str">
        <f t="array" ref="C2037">IF(LEN(A2037)=0,"",INDEX('Smelter Look-up'!$C:$C,MATCH($A2037,'Smelter Look-up'!$E:$E,0)))</f>
        <v/>
      </c>
      <c r="D2037" s="155"/>
      <c r="E2037" s="155" t="str">
        <f ca="1">IF(ISERROR($V2037),"",OFFSET('Smelter Look-up'!$D$4,$V2037-4,0)&amp;"")</f>
        <v/>
      </c>
      <c r="F2037" s="155" t="str">
        <f ca="1">IF(ISERROR($V2037),"",OFFSET('Smelter Look-up'!$E$4,$V2037-4,0))</f>
        <v/>
      </c>
      <c r="G2037" s="155" t="str">
        <f ca="1">IF(C2037=$X$4,IF(ISERROR($V2037),"Enter smelter details","RMI"),IF(ISERROR($V2037),"",OFFSET('Smelter Look-up'!$F$4,$V2037-4,0)))</f>
        <v/>
      </c>
      <c r="H2037" s="156" t="str">
        <f ca="1">IF(ISERROR($V2037),"",OFFSET('Smelter Look-up'!$G$4,$V2037-4,0))</f>
        <v/>
      </c>
      <c r="I2037" s="157" t="str">
        <f ca="1">IF(ISERROR($V2037),"",OFFSET('Smelter Look-up'!$H$4,$V2037-4,0))</f>
        <v/>
      </c>
      <c r="J2037" s="157" t="str">
        <f ca="1">IF(ISERROR($V2037),"",OFFSET('Smelter Look-up'!$I$4,$V2037-4,0))</f>
        <v/>
      </c>
      <c r="K2037" s="158"/>
      <c r="L2037" s="158"/>
      <c r="M2037" s="158"/>
      <c r="N2037" s="158"/>
      <c r="O2037" s="158"/>
      <c r="P2037" s="157"/>
      <c r="Q2037" s="159"/>
      <c r="R2037" s="155" t="str">
        <f ca="1">IF(ISERROR($V2037),"",OFFSET('Smelter Look-up'!$C$4,$V2037-4,0)&amp;"")</f>
        <v/>
      </c>
      <c r="S2037" s="160" t="str">
        <f t="array" aca="1" ref="S2037" ca="1">IF(B2037="","",IF(ISERROR(MATCH($E2037,CL,0)),"Unknown",INDIRECT("'C'!$A$"&amp;MATCH($E2037,CL,0)+1)))</f>
        <v/>
      </c>
      <c r="T2037" s="160" t="str">
        <f t="array" aca="1" ref="T2037" ca="1">IF(B2037="","",IF(ISERROR(MATCH($J2037,SorP!$B$1:$B$6226,0)),"",INDIRECT("'SorP'!$A$"&amp;MATCH($S2037&amp;$J2037,SorP!C:C,0))))</f>
        <v/>
      </c>
      <c r="U2037" s="161"/>
      <c r="V2037" s="151" t="e">
        <f>IF(C2037="",NA(),IF(OR(C2037="Smelter not listed",C2037="Smelter not yet identified"),MATCH($B2037&amp;$D2037,'Smelter Look-up'!$J:$J,0),MATCH($B2037&amp;$C2037,'Smelter Look-up'!$J:$J,0)))</f>
        <v>#N/A</v>
      </c>
      <c r="W2037" s="134"/>
      <c r="X2037" s="134">
        <f t="shared" ref="X2037:X2291" ca="1" si="22">IF(AND(C2037="Smelter not listed",OR(LEN(D2037)=0,LEN(E2037)=0)),1,0)</f>
        <v>0</v>
      </c>
      <c r="Y2037" s="134"/>
      <c r="Z2037" s="134"/>
      <c r="AA2037" s="134"/>
      <c r="AB2037" s="162" t="str">
        <f t="shared" ref="AB2037:AB2291" si="23">B2037&amp;C2037</f>
        <v/>
      </c>
      <c r="AC2037" s="134"/>
      <c r="AD2037" s="134"/>
      <c r="AE2037" s="134"/>
      <c r="AF2037" s="134"/>
      <c r="AG2037" s="134"/>
      <c r="AH2037" s="134"/>
    </row>
    <row r="2038" spans="1:34" ht="12" customHeight="1">
      <c r="A2038" s="160"/>
      <c r="B2038" s="155" t="str">
        <f t="array" ref="B2038">IF(LEN(A2038)=0,"",INDEX('Smelter Look-up'!$A:$A,MATCH($A2038,'Smelter Look-up'!$E:$E,0)))</f>
        <v/>
      </c>
      <c r="C2038" s="158" t="str">
        <f t="array" ref="C2038">IF(LEN(A2038)=0,"",INDEX('Smelter Look-up'!$C:$C,MATCH($A2038,'Smelter Look-up'!$E:$E,0)))</f>
        <v/>
      </c>
      <c r="D2038" s="155"/>
      <c r="E2038" s="155" t="str">
        <f ca="1">IF(ISERROR($V2038),"",OFFSET('Smelter Look-up'!$D$4,$V2038-4,0)&amp;"")</f>
        <v/>
      </c>
      <c r="F2038" s="155" t="str">
        <f ca="1">IF(ISERROR($V2038),"",OFFSET('Smelter Look-up'!$E$4,$V2038-4,0))</f>
        <v/>
      </c>
      <c r="G2038" s="155" t="str">
        <f ca="1">IF(C2038=$X$4,IF(ISERROR($V2038),"Enter smelter details","RMI"),IF(ISERROR($V2038),"",OFFSET('Smelter Look-up'!$F$4,$V2038-4,0)))</f>
        <v/>
      </c>
      <c r="H2038" s="156" t="str">
        <f ca="1">IF(ISERROR($V2038),"",OFFSET('Smelter Look-up'!$G$4,$V2038-4,0))</f>
        <v/>
      </c>
      <c r="I2038" s="157" t="str">
        <f ca="1">IF(ISERROR($V2038),"",OFFSET('Smelter Look-up'!$H$4,$V2038-4,0))</f>
        <v/>
      </c>
      <c r="J2038" s="157" t="str">
        <f ca="1">IF(ISERROR($V2038),"",OFFSET('Smelter Look-up'!$I$4,$V2038-4,0))</f>
        <v/>
      </c>
      <c r="K2038" s="158"/>
      <c r="L2038" s="158"/>
      <c r="M2038" s="158"/>
      <c r="N2038" s="158"/>
      <c r="O2038" s="158"/>
      <c r="P2038" s="157"/>
      <c r="Q2038" s="159"/>
      <c r="R2038" s="155" t="str">
        <f ca="1">IF(ISERROR($V2038),"",OFFSET('Smelter Look-up'!$C$4,$V2038-4,0)&amp;"")</f>
        <v/>
      </c>
      <c r="S2038" s="160" t="str">
        <f t="array" aca="1" ref="S2038" ca="1">IF(B2038="","",IF(ISERROR(MATCH($E2038,CL,0)),"Unknown",INDIRECT("'C'!$A$"&amp;MATCH($E2038,CL,0)+1)))</f>
        <v/>
      </c>
      <c r="T2038" s="160" t="str">
        <f t="array" aca="1" ref="T2038" ca="1">IF(B2038="","",IF(ISERROR(MATCH($J2038,SorP!$B$1:$B$6226,0)),"",INDIRECT("'SorP'!$A$"&amp;MATCH($S2038&amp;$J2038,SorP!C:C,0))))</f>
        <v/>
      </c>
      <c r="U2038" s="161"/>
      <c r="V2038" s="151" t="e">
        <f>IF(C2038="",NA(),IF(OR(C2038="Smelter not listed",C2038="Smelter not yet identified"),MATCH($B2038&amp;$D2038,'Smelter Look-up'!$J:$J,0),MATCH($B2038&amp;$C2038,'Smelter Look-up'!$J:$J,0)))</f>
        <v>#N/A</v>
      </c>
      <c r="W2038" s="134"/>
      <c r="X2038" s="134">
        <f t="shared" ca="1" si="22"/>
        <v>0</v>
      </c>
      <c r="Y2038" s="134"/>
      <c r="Z2038" s="134"/>
      <c r="AA2038" s="134"/>
      <c r="AB2038" s="162" t="str">
        <f t="shared" si="23"/>
        <v/>
      </c>
      <c r="AC2038" s="134"/>
      <c r="AD2038" s="134"/>
      <c r="AE2038" s="134"/>
      <c r="AF2038" s="134"/>
      <c r="AG2038" s="134"/>
      <c r="AH2038" s="134"/>
    </row>
    <row r="2039" spans="1:34" ht="12" customHeight="1">
      <c r="A2039" s="160"/>
      <c r="B2039" s="155" t="str">
        <f t="array" ref="B2039">IF(LEN(A2039)=0,"",INDEX('Smelter Look-up'!$A:$A,MATCH($A2039,'Smelter Look-up'!$E:$E,0)))</f>
        <v/>
      </c>
      <c r="C2039" s="158" t="str">
        <f t="array" ref="C2039">IF(LEN(A2039)=0,"",INDEX('Smelter Look-up'!$C:$C,MATCH($A2039,'Smelter Look-up'!$E:$E,0)))</f>
        <v/>
      </c>
      <c r="D2039" s="155"/>
      <c r="E2039" s="155" t="str">
        <f ca="1">IF(ISERROR($V2039),"",OFFSET('Smelter Look-up'!$D$4,$V2039-4,0)&amp;"")</f>
        <v/>
      </c>
      <c r="F2039" s="155" t="str">
        <f ca="1">IF(ISERROR($V2039),"",OFFSET('Smelter Look-up'!$E$4,$V2039-4,0))</f>
        <v/>
      </c>
      <c r="G2039" s="155" t="str">
        <f ca="1">IF(C2039=$X$4,IF(ISERROR($V2039),"Enter smelter details","RMI"),IF(ISERROR($V2039),"",OFFSET('Smelter Look-up'!$F$4,$V2039-4,0)))</f>
        <v/>
      </c>
      <c r="H2039" s="156" t="str">
        <f ca="1">IF(ISERROR($V2039),"",OFFSET('Smelter Look-up'!$G$4,$V2039-4,0))</f>
        <v/>
      </c>
      <c r="I2039" s="157" t="str">
        <f ca="1">IF(ISERROR($V2039),"",OFFSET('Smelter Look-up'!$H$4,$V2039-4,0))</f>
        <v/>
      </c>
      <c r="J2039" s="157" t="str">
        <f ca="1">IF(ISERROR($V2039),"",OFFSET('Smelter Look-up'!$I$4,$V2039-4,0))</f>
        <v/>
      </c>
      <c r="K2039" s="158"/>
      <c r="L2039" s="158"/>
      <c r="M2039" s="158"/>
      <c r="N2039" s="158"/>
      <c r="O2039" s="158"/>
      <c r="P2039" s="157"/>
      <c r="Q2039" s="159"/>
      <c r="R2039" s="155" t="str">
        <f ca="1">IF(ISERROR($V2039),"",OFFSET('Smelter Look-up'!$C$4,$V2039-4,0)&amp;"")</f>
        <v/>
      </c>
      <c r="S2039" s="160" t="str">
        <f t="array" aca="1" ref="S2039" ca="1">IF(B2039="","",IF(ISERROR(MATCH($E2039,CL,0)),"Unknown",INDIRECT("'C'!$A$"&amp;MATCH($E2039,CL,0)+1)))</f>
        <v/>
      </c>
      <c r="T2039" s="160" t="str">
        <f t="array" aca="1" ref="T2039" ca="1">IF(B2039="","",IF(ISERROR(MATCH($J2039,SorP!$B$1:$B$6226,0)),"",INDIRECT("'SorP'!$A$"&amp;MATCH($S2039&amp;$J2039,SorP!C:C,0))))</f>
        <v/>
      </c>
      <c r="U2039" s="161"/>
      <c r="V2039" s="151" t="e">
        <f>IF(C2039="",NA(),IF(OR(C2039="Smelter not listed",C2039="Smelter not yet identified"),MATCH($B2039&amp;$D2039,'Smelter Look-up'!$J:$J,0),MATCH($B2039&amp;$C2039,'Smelter Look-up'!$J:$J,0)))</f>
        <v>#N/A</v>
      </c>
      <c r="W2039" s="134"/>
      <c r="X2039" s="134">
        <f t="shared" ca="1" si="22"/>
        <v>0</v>
      </c>
      <c r="Y2039" s="134"/>
      <c r="Z2039" s="134"/>
      <c r="AA2039" s="134"/>
      <c r="AB2039" s="162" t="str">
        <f t="shared" si="23"/>
        <v/>
      </c>
      <c r="AC2039" s="134"/>
      <c r="AD2039" s="134"/>
      <c r="AE2039" s="134"/>
      <c r="AF2039" s="134"/>
      <c r="AG2039" s="134"/>
      <c r="AH2039" s="134"/>
    </row>
    <row r="2040" spans="1:34" ht="12" customHeight="1">
      <c r="A2040" s="160"/>
      <c r="B2040" s="155" t="str">
        <f t="array" ref="B2040">IF(LEN(A2040)=0,"",INDEX('Smelter Look-up'!$A:$A,MATCH($A2040,'Smelter Look-up'!$E:$E,0)))</f>
        <v/>
      </c>
      <c r="C2040" s="158" t="str">
        <f t="array" ref="C2040">IF(LEN(A2040)=0,"",INDEX('Smelter Look-up'!$C:$C,MATCH($A2040,'Smelter Look-up'!$E:$E,0)))</f>
        <v/>
      </c>
      <c r="D2040" s="155"/>
      <c r="E2040" s="155" t="str">
        <f ca="1">IF(ISERROR($V2040),"",OFFSET('Smelter Look-up'!$D$4,$V2040-4,0)&amp;"")</f>
        <v/>
      </c>
      <c r="F2040" s="155" t="str">
        <f ca="1">IF(ISERROR($V2040),"",OFFSET('Smelter Look-up'!$E$4,$V2040-4,0))</f>
        <v/>
      </c>
      <c r="G2040" s="155" t="str">
        <f ca="1">IF(C2040=$X$4,IF(ISERROR($V2040),"Enter smelter details","RMI"),IF(ISERROR($V2040),"",OFFSET('Smelter Look-up'!$F$4,$V2040-4,0)))</f>
        <v/>
      </c>
      <c r="H2040" s="156" t="str">
        <f ca="1">IF(ISERROR($V2040),"",OFFSET('Smelter Look-up'!$G$4,$V2040-4,0))</f>
        <v/>
      </c>
      <c r="I2040" s="157" t="str">
        <f ca="1">IF(ISERROR($V2040),"",OFFSET('Smelter Look-up'!$H$4,$V2040-4,0))</f>
        <v/>
      </c>
      <c r="J2040" s="157" t="str">
        <f ca="1">IF(ISERROR($V2040),"",OFFSET('Smelter Look-up'!$I$4,$V2040-4,0))</f>
        <v/>
      </c>
      <c r="K2040" s="158"/>
      <c r="L2040" s="158"/>
      <c r="M2040" s="158"/>
      <c r="N2040" s="158"/>
      <c r="O2040" s="158"/>
      <c r="P2040" s="157"/>
      <c r="Q2040" s="159"/>
      <c r="R2040" s="155" t="str">
        <f ca="1">IF(ISERROR($V2040),"",OFFSET('Smelter Look-up'!$C$4,$V2040-4,0)&amp;"")</f>
        <v/>
      </c>
      <c r="S2040" s="160" t="str">
        <f t="array" aca="1" ref="S2040" ca="1">IF(B2040="","",IF(ISERROR(MATCH($E2040,CL,0)),"Unknown",INDIRECT("'C'!$A$"&amp;MATCH($E2040,CL,0)+1)))</f>
        <v/>
      </c>
      <c r="T2040" s="160" t="str">
        <f t="array" aca="1" ref="T2040" ca="1">IF(B2040="","",IF(ISERROR(MATCH($J2040,SorP!$B$1:$B$6226,0)),"",INDIRECT("'SorP'!$A$"&amp;MATCH($S2040&amp;$J2040,SorP!C:C,0))))</f>
        <v/>
      </c>
      <c r="U2040" s="161"/>
      <c r="V2040" s="151" t="e">
        <f>IF(C2040="",NA(),IF(OR(C2040="Smelter not listed",C2040="Smelter not yet identified"),MATCH($B2040&amp;$D2040,'Smelter Look-up'!$J:$J,0),MATCH($B2040&amp;$C2040,'Smelter Look-up'!$J:$J,0)))</f>
        <v>#N/A</v>
      </c>
      <c r="W2040" s="134"/>
      <c r="X2040" s="134">
        <f t="shared" ca="1" si="22"/>
        <v>0</v>
      </c>
      <c r="Y2040" s="134"/>
      <c r="Z2040" s="134"/>
      <c r="AA2040" s="134"/>
      <c r="AB2040" s="162" t="str">
        <f t="shared" si="23"/>
        <v/>
      </c>
      <c r="AC2040" s="134"/>
      <c r="AD2040" s="134"/>
      <c r="AE2040" s="134"/>
      <c r="AF2040" s="134"/>
      <c r="AG2040" s="134"/>
      <c r="AH2040" s="134"/>
    </row>
    <row r="2041" spans="1:34" ht="12" customHeight="1">
      <c r="A2041" s="160"/>
      <c r="B2041" s="155" t="str">
        <f t="array" ref="B2041">IF(LEN(A2041)=0,"",INDEX('Smelter Look-up'!$A:$A,MATCH($A2041,'Smelter Look-up'!$E:$E,0)))</f>
        <v/>
      </c>
      <c r="C2041" s="158" t="str">
        <f t="array" ref="C2041">IF(LEN(A2041)=0,"",INDEX('Smelter Look-up'!$C:$C,MATCH($A2041,'Smelter Look-up'!$E:$E,0)))</f>
        <v/>
      </c>
      <c r="D2041" s="155"/>
      <c r="E2041" s="155" t="str">
        <f ca="1">IF(ISERROR($V2041),"",OFFSET('Smelter Look-up'!$D$4,$V2041-4,0)&amp;"")</f>
        <v/>
      </c>
      <c r="F2041" s="155" t="str">
        <f ca="1">IF(ISERROR($V2041),"",OFFSET('Smelter Look-up'!$E$4,$V2041-4,0))</f>
        <v/>
      </c>
      <c r="G2041" s="155" t="str">
        <f ca="1">IF(C2041=$X$4,IF(ISERROR($V2041),"Enter smelter details","RMI"),IF(ISERROR($V2041),"",OFFSET('Smelter Look-up'!$F$4,$V2041-4,0)))</f>
        <v/>
      </c>
      <c r="H2041" s="156" t="str">
        <f ca="1">IF(ISERROR($V2041),"",OFFSET('Smelter Look-up'!$G$4,$V2041-4,0))</f>
        <v/>
      </c>
      <c r="I2041" s="157" t="str">
        <f ca="1">IF(ISERROR($V2041),"",OFFSET('Smelter Look-up'!$H$4,$V2041-4,0))</f>
        <v/>
      </c>
      <c r="J2041" s="157" t="str">
        <f ca="1">IF(ISERROR($V2041),"",OFFSET('Smelter Look-up'!$I$4,$V2041-4,0))</f>
        <v/>
      </c>
      <c r="K2041" s="158"/>
      <c r="L2041" s="158"/>
      <c r="M2041" s="158"/>
      <c r="N2041" s="158"/>
      <c r="O2041" s="158"/>
      <c r="P2041" s="157"/>
      <c r="Q2041" s="159"/>
      <c r="R2041" s="155" t="str">
        <f ca="1">IF(ISERROR($V2041),"",OFFSET('Smelter Look-up'!$C$4,$V2041-4,0)&amp;"")</f>
        <v/>
      </c>
      <c r="S2041" s="160" t="str">
        <f t="array" aca="1" ref="S2041" ca="1">IF(B2041="","",IF(ISERROR(MATCH($E2041,CL,0)),"Unknown",INDIRECT("'C'!$A$"&amp;MATCH($E2041,CL,0)+1)))</f>
        <v/>
      </c>
      <c r="T2041" s="160" t="str">
        <f t="array" aca="1" ref="T2041" ca="1">IF(B2041="","",IF(ISERROR(MATCH($J2041,SorP!$B$1:$B$6226,0)),"",INDIRECT("'SorP'!$A$"&amp;MATCH($S2041&amp;$J2041,SorP!C:C,0))))</f>
        <v/>
      </c>
      <c r="U2041" s="161"/>
      <c r="V2041" s="151" t="e">
        <f>IF(C2041="",NA(),IF(OR(C2041="Smelter not listed",C2041="Smelter not yet identified"),MATCH($B2041&amp;$D2041,'Smelter Look-up'!$J:$J,0),MATCH($B2041&amp;$C2041,'Smelter Look-up'!$J:$J,0)))</f>
        <v>#N/A</v>
      </c>
      <c r="W2041" s="134"/>
      <c r="X2041" s="134">
        <f t="shared" ca="1" si="22"/>
        <v>0</v>
      </c>
      <c r="Y2041" s="134"/>
      <c r="Z2041" s="134"/>
      <c r="AA2041" s="134"/>
      <c r="AB2041" s="162" t="str">
        <f t="shared" si="23"/>
        <v/>
      </c>
      <c r="AC2041" s="134"/>
      <c r="AD2041" s="134"/>
      <c r="AE2041" s="134"/>
      <c r="AF2041" s="134"/>
      <c r="AG2041" s="134"/>
      <c r="AH2041" s="134"/>
    </row>
    <row r="2042" spans="1:34" ht="12" customHeight="1">
      <c r="A2042" s="160"/>
      <c r="B2042" s="155" t="str">
        <f t="array" ref="B2042">IF(LEN(A2042)=0,"",INDEX('Smelter Look-up'!$A:$A,MATCH($A2042,'Smelter Look-up'!$E:$E,0)))</f>
        <v/>
      </c>
      <c r="C2042" s="158" t="str">
        <f t="array" ref="C2042">IF(LEN(A2042)=0,"",INDEX('Smelter Look-up'!$C:$C,MATCH($A2042,'Smelter Look-up'!$E:$E,0)))</f>
        <v/>
      </c>
      <c r="D2042" s="155"/>
      <c r="E2042" s="155" t="str">
        <f ca="1">IF(ISERROR($V2042),"",OFFSET('Smelter Look-up'!$D$4,$V2042-4,0)&amp;"")</f>
        <v/>
      </c>
      <c r="F2042" s="155" t="str">
        <f ca="1">IF(ISERROR($V2042),"",OFFSET('Smelter Look-up'!$E$4,$V2042-4,0))</f>
        <v/>
      </c>
      <c r="G2042" s="155" t="str">
        <f ca="1">IF(C2042=$X$4,IF(ISERROR($V2042),"Enter smelter details","RMI"),IF(ISERROR($V2042),"",OFFSET('Smelter Look-up'!$F$4,$V2042-4,0)))</f>
        <v/>
      </c>
      <c r="H2042" s="156" t="str">
        <f ca="1">IF(ISERROR($V2042),"",OFFSET('Smelter Look-up'!$G$4,$V2042-4,0))</f>
        <v/>
      </c>
      <c r="I2042" s="157" t="str">
        <f ca="1">IF(ISERROR($V2042),"",OFFSET('Smelter Look-up'!$H$4,$V2042-4,0))</f>
        <v/>
      </c>
      <c r="J2042" s="157" t="str">
        <f ca="1">IF(ISERROR($V2042),"",OFFSET('Smelter Look-up'!$I$4,$V2042-4,0))</f>
        <v/>
      </c>
      <c r="K2042" s="158"/>
      <c r="L2042" s="158"/>
      <c r="M2042" s="158"/>
      <c r="N2042" s="158"/>
      <c r="O2042" s="158"/>
      <c r="P2042" s="157"/>
      <c r="Q2042" s="159"/>
      <c r="R2042" s="155" t="str">
        <f ca="1">IF(ISERROR($V2042),"",OFFSET('Smelter Look-up'!$C$4,$V2042-4,0)&amp;"")</f>
        <v/>
      </c>
      <c r="S2042" s="160" t="str">
        <f t="array" aca="1" ref="S2042" ca="1">IF(B2042="","",IF(ISERROR(MATCH($E2042,CL,0)),"Unknown",INDIRECT("'C'!$A$"&amp;MATCH($E2042,CL,0)+1)))</f>
        <v/>
      </c>
      <c r="T2042" s="160" t="str">
        <f t="array" aca="1" ref="T2042" ca="1">IF(B2042="","",IF(ISERROR(MATCH($J2042,SorP!$B$1:$B$6226,0)),"",INDIRECT("'SorP'!$A$"&amp;MATCH($S2042&amp;$J2042,SorP!C:C,0))))</f>
        <v/>
      </c>
      <c r="U2042" s="161"/>
      <c r="V2042" s="151" t="e">
        <f>IF(C2042="",NA(),IF(OR(C2042="Smelter not listed",C2042="Smelter not yet identified"),MATCH($B2042&amp;$D2042,'Smelter Look-up'!$J:$J,0),MATCH($B2042&amp;$C2042,'Smelter Look-up'!$J:$J,0)))</f>
        <v>#N/A</v>
      </c>
      <c r="W2042" s="134"/>
      <c r="X2042" s="134">
        <f t="shared" ca="1" si="22"/>
        <v>0</v>
      </c>
      <c r="Y2042" s="134"/>
      <c r="Z2042" s="134"/>
      <c r="AA2042" s="134"/>
      <c r="AB2042" s="162" t="str">
        <f t="shared" si="23"/>
        <v/>
      </c>
      <c r="AC2042" s="134"/>
      <c r="AD2042" s="134"/>
      <c r="AE2042" s="134"/>
      <c r="AF2042" s="134"/>
      <c r="AG2042" s="134"/>
      <c r="AH2042" s="134"/>
    </row>
    <row r="2043" spans="1:34" ht="12" customHeight="1">
      <c r="A2043" s="160"/>
      <c r="B2043" s="155" t="str">
        <f t="array" ref="B2043">IF(LEN(A2043)=0,"",INDEX('Smelter Look-up'!$A:$A,MATCH($A2043,'Smelter Look-up'!$E:$E,0)))</f>
        <v/>
      </c>
      <c r="C2043" s="158" t="str">
        <f t="array" ref="C2043">IF(LEN(A2043)=0,"",INDEX('Smelter Look-up'!$C:$C,MATCH($A2043,'Smelter Look-up'!$E:$E,0)))</f>
        <v/>
      </c>
      <c r="D2043" s="155"/>
      <c r="E2043" s="155" t="str">
        <f ca="1">IF(ISERROR($V2043),"",OFFSET('Smelter Look-up'!$D$4,$V2043-4,0)&amp;"")</f>
        <v/>
      </c>
      <c r="F2043" s="155" t="str">
        <f ca="1">IF(ISERROR($V2043),"",OFFSET('Smelter Look-up'!$E$4,$V2043-4,0))</f>
        <v/>
      </c>
      <c r="G2043" s="155" t="str">
        <f ca="1">IF(C2043=$X$4,IF(ISERROR($V2043),"Enter smelter details","RMI"),IF(ISERROR($V2043),"",OFFSET('Smelter Look-up'!$F$4,$V2043-4,0)))</f>
        <v/>
      </c>
      <c r="H2043" s="156" t="str">
        <f ca="1">IF(ISERROR($V2043),"",OFFSET('Smelter Look-up'!$G$4,$V2043-4,0))</f>
        <v/>
      </c>
      <c r="I2043" s="157" t="str">
        <f ca="1">IF(ISERROR($V2043),"",OFFSET('Smelter Look-up'!$H$4,$V2043-4,0))</f>
        <v/>
      </c>
      <c r="J2043" s="157" t="str">
        <f ca="1">IF(ISERROR($V2043),"",OFFSET('Smelter Look-up'!$I$4,$V2043-4,0))</f>
        <v/>
      </c>
      <c r="K2043" s="158"/>
      <c r="L2043" s="158"/>
      <c r="M2043" s="158"/>
      <c r="N2043" s="158"/>
      <c r="O2043" s="158"/>
      <c r="P2043" s="157"/>
      <c r="Q2043" s="159"/>
      <c r="R2043" s="155" t="str">
        <f ca="1">IF(ISERROR($V2043),"",OFFSET('Smelter Look-up'!$C$4,$V2043-4,0)&amp;"")</f>
        <v/>
      </c>
      <c r="S2043" s="160" t="str">
        <f t="array" aca="1" ref="S2043" ca="1">IF(B2043="","",IF(ISERROR(MATCH($E2043,CL,0)),"Unknown",INDIRECT("'C'!$A$"&amp;MATCH($E2043,CL,0)+1)))</f>
        <v/>
      </c>
      <c r="T2043" s="160" t="str">
        <f t="array" aca="1" ref="T2043" ca="1">IF(B2043="","",IF(ISERROR(MATCH($J2043,SorP!$B$1:$B$6226,0)),"",INDIRECT("'SorP'!$A$"&amp;MATCH($S2043&amp;$J2043,SorP!C:C,0))))</f>
        <v/>
      </c>
      <c r="U2043" s="161"/>
      <c r="V2043" s="151" t="e">
        <f>IF(C2043="",NA(),IF(OR(C2043="Smelter not listed",C2043="Smelter not yet identified"),MATCH($B2043&amp;$D2043,'Smelter Look-up'!$J:$J,0),MATCH($B2043&amp;$C2043,'Smelter Look-up'!$J:$J,0)))</f>
        <v>#N/A</v>
      </c>
      <c r="W2043" s="134"/>
      <c r="X2043" s="134">
        <f t="shared" ca="1" si="22"/>
        <v>0</v>
      </c>
      <c r="Y2043" s="134"/>
      <c r="Z2043" s="134"/>
      <c r="AA2043" s="134"/>
      <c r="AB2043" s="162" t="str">
        <f t="shared" si="23"/>
        <v/>
      </c>
      <c r="AC2043" s="134"/>
      <c r="AD2043" s="134"/>
      <c r="AE2043" s="134"/>
      <c r="AF2043" s="134"/>
      <c r="AG2043" s="134"/>
      <c r="AH2043" s="134"/>
    </row>
    <row r="2044" spans="1:34" ht="12" customHeight="1">
      <c r="A2044" s="160"/>
      <c r="B2044" s="155" t="str">
        <f t="array" ref="B2044">IF(LEN(A2044)=0,"",INDEX('Smelter Look-up'!$A:$A,MATCH($A2044,'Smelter Look-up'!$E:$E,0)))</f>
        <v/>
      </c>
      <c r="C2044" s="158" t="str">
        <f t="array" ref="C2044">IF(LEN(A2044)=0,"",INDEX('Smelter Look-up'!$C:$C,MATCH($A2044,'Smelter Look-up'!$E:$E,0)))</f>
        <v/>
      </c>
      <c r="D2044" s="155"/>
      <c r="E2044" s="155" t="str">
        <f ca="1">IF(ISERROR($V2044),"",OFFSET('Smelter Look-up'!$D$4,$V2044-4,0)&amp;"")</f>
        <v/>
      </c>
      <c r="F2044" s="155" t="str">
        <f ca="1">IF(ISERROR($V2044),"",OFFSET('Smelter Look-up'!$E$4,$V2044-4,0))</f>
        <v/>
      </c>
      <c r="G2044" s="155" t="str">
        <f ca="1">IF(C2044=$X$4,IF(ISERROR($V2044),"Enter smelter details","RMI"),IF(ISERROR($V2044),"",OFFSET('Smelter Look-up'!$F$4,$V2044-4,0)))</f>
        <v/>
      </c>
      <c r="H2044" s="156" t="str">
        <f ca="1">IF(ISERROR($V2044),"",OFFSET('Smelter Look-up'!$G$4,$V2044-4,0))</f>
        <v/>
      </c>
      <c r="I2044" s="157" t="str">
        <f ca="1">IF(ISERROR($V2044),"",OFFSET('Smelter Look-up'!$H$4,$V2044-4,0))</f>
        <v/>
      </c>
      <c r="J2044" s="157" t="str">
        <f ca="1">IF(ISERROR($V2044),"",OFFSET('Smelter Look-up'!$I$4,$V2044-4,0))</f>
        <v/>
      </c>
      <c r="K2044" s="158"/>
      <c r="L2044" s="158"/>
      <c r="M2044" s="158"/>
      <c r="N2044" s="158"/>
      <c r="O2044" s="158"/>
      <c r="P2044" s="157"/>
      <c r="Q2044" s="159"/>
      <c r="R2044" s="155" t="str">
        <f ca="1">IF(ISERROR($V2044),"",OFFSET('Smelter Look-up'!$C$4,$V2044-4,0)&amp;"")</f>
        <v/>
      </c>
      <c r="S2044" s="160" t="str">
        <f t="array" aca="1" ref="S2044" ca="1">IF(B2044="","",IF(ISERROR(MATCH($E2044,CL,0)),"Unknown",INDIRECT("'C'!$A$"&amp;MATCH($E2044,CL,0)+1)))</f>
        <v/>
      </c>
      <c r="T2044" s="160" t="str">
        <f t="array" aca="1" ref="T2044" ca="1">IF(B2044="","",IF(ISERROR(MATCH($J2044,SorP!$B$1:$B$6226,0)),"",INDIRECT("'SorP'!$A$"&amp;MATCH($S2044&amp;$J2044,SorP!C:C,0))))</f>
        <v/>
      </c>
      <c r="U2044" s="161"/>
      <c r="V2044" s="151" t="e">
        <f>IF(C2044="",NA(),IF(OR(C2044="Smelter not listed",C2044="Smelter not yet identified"),MATCH($B2044&amp;$D2044,'Smelter Look-up'!$J:$J,0),MATCH($B2044&amp;$C2044,'Smelter Look-up'!$J:$J,0)))</f>
        <v>#N/A</v>
      </c>
      <c r="W2044" s="134"/>
      <c r="X2044" s="134">
        <f t="shared" ca="1" si="22"/>
        <v>0</v>
      </c>
      <c r="Y2044" s="134"/>
      <c r="Z2044" s="134"/>
      <c r="AA2044" s="134"/>
      <c r="AB2044" s="162" t="str">
        <f t="shared" si="23"/>
        <v/>
      </c>
      <c r="AC2044" s="134"/>
      <c r="AD2044" s="134"/>
      <c r="AE2044" s="134"/>
      <c r="AF2044" s="134"/>
      <c r="AG2044" s="134"/>
      <c r="AH2044" s="134"/>
    </row>
    <row r="2045" spans="1:34" ht="12" customHeight="1">
      <c r="A2045" s="160"/>
      <c r="B2045" s="155" t="str">
        <f t="array" ref="B2045">IF(LEN(A2045)=0,"",INDEX('Smelter Look-up'!$A:$A,MATCH($A2045,'Smelter Look-up'!$E:$E,0)))</f>
        <v/>
      </c>
      <c r="C2045" s="158" t="str">
        <f t="array" ref="C2045">IF(LEN(A2045)=0,"",INDEX('Smelter Look-up'!$C:$C,MATCH($A2045,'Smelter Look-up'!$E:$E,0)))</f>
        <v/>
      </c>
      <c r="D2045" s="155"/>
      <c r="E2045" s="155" t="str">
        <f ca="1">IF(ISERROR($V2045),"",OFFSET('Smelter Look-up'!$D$4,$V2045-4,0)&amp;"")</f>
        <v/>
      </c>
      <c r="F2045" s="155" t="str">
        <f ca="1">IF(ISERROR($V2045),"",OFFSET('Smelter Look-up'!$E$4,$V2045-4,0))</f>
        <v/>
      </c>
      <c r="G2045" s="155" t="str">
        <f ca="1">IF(C2045=$X$4,IF(ISERROR($V2045),"Enter smelter details","RMI"),IF(ISERROR($V2045),"",OFFSET('Smelter Look-up'!$F$4,$V2045-4,0)))</f>
        <v/>
      </c>
      <c r="H2045" s="156" t="str">
        <f ca="1">IF(ISERROR($V2045),"",OFFSET('Smelter Look-up'!$G$4,$V2045-4,0))</f>
        <v/>
      </c>
      <c r="I2045" s="157" t="str">
        <f ca="1">IF(ISERROR($V2045),"",OFFSET('Smelter Look-up'!$H$4,$V2045-4,0))</f>
        <v/>
      </c>
      <c r="J2045" s="157" t="str">
        <f ca="1">IF(ISERROR($V2045),"",OFFSET('Smelter Look-up'!$I$4,$V2045-4,0))</f>
        <v/>
      </c>
      <c r="K2045" s="158"/>
      <c r="L2045" s="158"/>
      <c r="M2045" s="158"/>
      <c r="N2045" s="158"/>
      <c r="O2045" s="158"/>
      <c r="P2045" s="157"/>
      <c r="Q2045" s="159"/>
      <c r="R2045" s="155" t="str">
        <f ca="1">IF(ISERROR($V2045),"",OFFSET('Smelter Look-up'!$C$4,$V2045-4,0)&amp;"")</f>
        <v/>
      </c>
      <c r="S2045" s="160" t="str">
        <f t="array" aca="1" ref="S2045" ca="1">IF(B2045="","",IF(ISERROR(MATCH($E2045,CL,0)),"Unknown",INDIRECT("'C'!$A$"&amp;MATCH($E2045,CL,0)+1)))</f>
        <v/>
      </c>
      <c r="T2045" s="160" t="str">
        <f t="array" aca="1" ref="T2045" ca="1">IF(B2045="","",IF(ISERROR(MATCH($J2045,SorP!$B$1:$B$6226,0)),"",INDIRECT("'SorP'!$A$"&amp;MATCH($S2045&amp;$J2045,SorP!C:C,0))))</f>
        <v/>
      </c>
      <c r="U2045" s="161"/>
      <c r="V2045" s="151" t="e">
        <f>IF(C2045="",NA(),IF(OR(C2045="Smelter not listed",C2045="Smelter not yet identified"),MATCH($B2045&amp;$D2045,'Smelter Look-up'!$J:$J,0),MATCH($B2045&amp;$C2045,'Smelter Look-up'!$J:$J,0)))</f>
        <v>#N/A</v>
      </c>
      <c r="W2045" s="134"/>
      <c r="X2045" s="134">
        <f t="shared" ca="1" si="22"/>
        <v>0</v>
      </c>
      <c r="Y2045" s="134"/>
      <c r="Z2045" s="134"/>
      <c r="AA2045" s="134"/>
      <c r="AB2045" s="162" t="str">
        <f t="shared" si="23"/>
        <v/>
      </c>
      <c r="AC2045" s="134"/>
      <c r="AD2045" s="134"/>
      <c r="AE2045" s="134"/>
      <c r="AF2045" s="134"/>
      <c r="AG2045" s="134"/>
      <c r="AH2045" s="134"/>
    </row>
    <row r="2046" spans="1:34" ht="12" customHeight="1">
      <c r="A2046" s="160"/>
      <c r="B2046" s="155" t="str">
        <f t="array" ref="B2046">IF(LEN(A2046)=0,"",INDEX('Smelter Look-up'!$A:$A,MATCH($A2046,'Smelter Look-up'!$E:$E,0)))</f>
        <v/>
      </c>
      <c r="C2046" s="158" t="str">
        <f t="array" ref="C2046">IF(LEN(A2046)=0,"",INDEX('Smelter Look-up'!$C:$C,MATCH($A2046,'Smelter Look-up'!$E:$E,0)))</f>
        <v/>
      </c>
      <c r="D2046" s="155"/>
      <c r="E2046" s="155" t="str">
        <f ca="1">IF(ISERROR($V2046),"",OFFSET('Smelter Look-up'!$D$4,$V2046-4,0)&amp;"")</f>
        <v/>
      </c>
      <c r="F2046" s="155" t="str">
        <f ca="1">IF(ISERROR($V2046),"",OFFSET('Smelter Look-up'!$E$4,$V2046-4,0))</f>
        <v/>
      </c>
      <c r="G2046" s="155" t="str">
        <f ca="1">IF(C2046=$X$4,IF(ISERROR($V2046),"Enter smelter details","RMI"),IF(ISERROR($V2046),"",OFFSET('Smelter Look-up'!$F$4,$V2046-4,0)))</f>
        <v/>
      </c>
      <c r="H2046" s="156" t="str">
        <f ca="1">IF(ISERROR($V2046),"",OFFSET('Smelter Look-up'!$G$4,$V2046-4,0))</f>
        <v/>
      </c>
      <c r="I2046" s="157" t="str">
        <f ca="1">IF(ISERROR($V2046),"",OFFSET('Smelter Look-up'!$H$4,$V2046-4,0))</f>
        <v/>
      </c>
      <c r="J2046" s="157" t="str">
        <f ca="1">IF(ISERROR($V2046),"",OFFSET('Smelter Look-up'!$I$4,$V2046-4,0))</f>
        <v/>
      </c>
      <c r="K2046" s="158"/>
      <c r="L2046" s="158"/>
      <c r="M2046" s="158"/>
      <c r="N2046" s="158"/>
      <c r="O2046" s="158"/>
      <c r="P2046" s="157"/>
      <c r="Q2046" s="159"/>
      <c r="R2046" s="155" t="str">
        <f ca="1">IF(ISERROR($V2046),"",OFFSET('Smelter Look-up'!$C$4,$V2046-4,0)&amp;"")</f>
        <v/>
      </c>
      <c r="S2046" s="160" t="str">
        <f t="array" aca="1" ref="S2046" ca="1">IF(B2046="","",IF(ISERROR(MATCH($E2046,CL,0)),"Unknown",INDIRECT("'C'!$A$"&amp;MATCH($E2046,CL,0)+1)))</f>
        <v/>
      </c>
      <c r="T2046" s="160" t="str">
        <f t="array" aca="1" ref="T2046" ca="1">IF(B2046="","",IF(ISERROR(MATCH($J2046,SorP!$B$1:$B$6226,0)),"",INDIRECT("'SorP'!$A$"&amp;MATCH($S2046&amp;$J2046,SorP!C:C,0))))</f>
        <v/>
      </c>
      <c r="U2046" s="161"/>
      <c r="V2046" s="151" t="e">
        <f>IF(C2046="",NA(),IF(OR(C2046="Smelter not listed",C2046="Smelter not yet identified"),MATCH($B2046&amp;$D2046,'Smelter Look-up'!$J:$J,0),MATCH($B2046&amp;$C2046,'Smelter Look-up'!$J:$J,0)))</f>
        <v>#N/A</v>
      </c>
      <c r="W2046" s="134"/>
      <c r="X2046" s="134">
        <f t="shared" ca="1" si="22"/>
        <v>0</v>
      </c>
      <c r="Y2046" s="134"/>
      <c r="Z2046" s="134"/>
      <c r="AA2046" s="134"/>
      <c r="AB2046" s="162" t="str">
        <f t="shared" si="23"/>
        <v/>
      </c>
      <c r="AC2046" s="134"/>
      <c r="AD2046" s="134"/>
      <c r="AE2046" s="134"/>
      <c r="AF2046" s="134"/>
      <c r="AG2046" s="134"/>
      <c r="AH2046" s="134"/>
    </row>
    <row r="2047" spans="1:34" ht="12" customHeight="1">
      <c r="A2047" s="160"/>
      <c r="B2047" s="155" t="str">
        <f t="array" ref="B2047">IF(LEN(A2047)=0,"",INDEX('Smelter Look-up'!$A:$A,MATCH($A2047,'Smelter Look-up'!$E:$E,0)))</f>
        <v/>
      </c>
      <c r="C2047" s="158" t="str">
        <f t="array" ref="C2047">IF(LEN(A2047)=0,"",INDEX('Smelter Look-up'!$C:$C,MATCH($A2047,'Smelter Look-up'!$E:$E,0)))</f>
        <v/>
      </c>
      <c r="D2047" s="155"/>
      <c r="E2047" s="155" t="str">
        <f ca="1">IF(ISERROR($V2047),"",OFFSET('Smelter Look-up'!$D$4,$V2047-4,0)&amp;"")</f>
        <v/>
      </c>
      <c r="F2047" s="155" t="str">
        <f ca="1">IF(ISERROR($V2047),"",OFFSET('Smelter Look-up'!$E$4,$V2047-4,0))</f>
        <v/>
      </c>
      <c r="G2047" s="155" t="str">
        <f ca="1">IF(C2047=$X$4,IF(ISERROR($V2047),"Enter smelter details","RMI"),IF(ISERROR($V2047),"",OFFSET('Smelter Look-up'!$F$4,$V2047-4,0)))</f>
        <v/>
      </c>
      <c r="H2047" s="156" t="str">
        <f ca="1">IF(ISERROR($V2047),"",OFFSET('Smelter Look-up'!$G$4,$V2047-4,0))</f>
        <v/>
      </c>
      <c r="I2047" s="157" t="str">
        <f ca="1">IF(ISERROR($V2047),"",OFFSET('Smelter Look-up'!$H$4,$V2047-4,0))</f>
        <v/>
      </c>
      <c r="J2047" s="157" t="str">
        <f ca="1">IF(ISERROR($V2047),"",OFFSET('Smelter Look-up'!$I$4,$V2047-4,0))</f>
        <v/>
      </c>
      <c r="K2047" s="158"/>
      <c r="L2047" s="158"/>
      <c r="M2047" s="158"/>
      <c r="N2047" s="158"/>
      <c r="O2047" s="158"/>
      <c r="P2047" s="157"/>
      <c r="Q2047" s="159"/>
      <c r="R2047" s="155" t="str">
        <f ca="1">IF(ISERROR($V2047),"",OFFSET('Smelter Look-up'!$C$4,$V2047-4,0)&amp;"")</f>
        <v/>
      </c>
      <c r="S2047" s="160" t="str">
        <f t="array" aca="1" ref="S2047" ca="1">IF(B2047="","",IF(ISERROR(MATCH($E2047,CL,0)),"Unknown",INDIRECT("'C'!$A$"&amp;MATCH($E2047,CL,0)+1)))</f>
        <v/>
      </c>
      <c r="T2047" s="160" t="str">
        <f t="array" aca="1" ref="T2047" ca="1">IF(B2047="","",IF(ISERROR(MATCH($J2047,SorP!$B$1:$B$6226,0)),"",INDIRECT("'SorP'!$A$"&amp;MATCH($S2047&amp;$J2047,SorP!C:C,0))))</f>
        <v/>
      </c>
      <c r="U2047" s="161"/>
      <c r="V2047" s="151" t="e">
        <f>IF(C2047="",NA(),IF(OR(C2047="Smelter not listed",C2047="Smelter not yet identified"),MATCH($B2047&amp;$D2047,'Smelter Look-up'!$J:$J,0),MATCH($B2047&amp;$C2047,'Smelter Look-up'!$J:$J,0)))</f>
        <v>#N/A</v>
      </c>
      <c r="W2047" s="134"/>
      <c r="X2047" s="134">
        <f t="shared" ca="1" si="22"/>
        <v>0</v>
      </c>
      <c r="Y2047" s="134"/>
      <c r="Z2047" s="134"/>
      <c r="AA2047" s="134"/>
      <c r="AB2047" s="162" t="str">
        <f t="shared" si="23"/>
        <v/>
      </c>
      <c r="AC2047" s="134"/>
      <c r="AD2047" s="134"/>
      <c r="AE2047" s="134"/>
      <c r="AF2047" s="134"/>
      <c r="AG2047" s="134"/>
      <c r="AH2047" s="134"/>
    </row>
    <row r="2048" spans="1:34" ht="12" customHeight="1">
      <c r="A2048" s="160"/>
      <c r="B2048" s="155" t="str">
        <f t="array" ref="B2048">IF(LEN(A2048)=0,"",INDEX('Smelter Look-up'!$A:$A,MATCH($A2048,'Smelter Look-up'!$E:$E,0)))</f>
        <v/>
      </c>
      <c r="C2048" s="158" t="str">
        <f t="array" ref="C2048">IF(LEN(A2048)=0,"",INDEX('Smelter Look-up'!$C:$C,MATCH($A2048,'Smelter Look-up'!$E:$E,0)))</f>
        <v/>
      </c>
      <c r="D2048" s="155"/>
      <c r="E2048" s="155" t="str">
        <f ca="1">IF(ISERROR($V2048),"",OFFSET('Smelter Look-up'!$D$4,$V2048-4,0)&amp;"")</f>
        <v/>
      </c>
      <c r="F2048" s="155" t="str">
        <f ca="1">IF(ISERROR($V2048),"",OFFSET('Smelter Look-up'!$E$4,$V2048-4,0))</f>
        <v/>
      </c>
      <c r="G2048" s="155" t="str">
        <f ca="1">IF(C2048=$X$4,IF(ISERROR($V2048),"Enter smelter details","RMI"),IF(ISERROR($V2048),"",OFFSET('Smelter Look-up'!$F$4,$V2048-4,0)))</f>
        <v/>
      </c>
      <c r="H2048" s="156" t="str">
        <f ca="1">IF(ISERROR($V2048),"",OFFSET('Smelter Look-up'!$G$4,$V2048-4,0))</f>
        <v/>
      </c>
      <c r="I2048" s="157" t="str">
        <f ca="1">IF(ISERROR($V2048),"",OFFSET('Smelter Look-up'!$H$4,$V2048-4,0))</f>
        <v/>
      </c>
      <c r="J2048" s="157" t="str">
        <f ca="1">IF(ISERROR($V2048),"",OFFSET('Smelter Look-up'!$I$4,$V2048-4,0))</f>
        <v/>
      </c>
      <c r="K2048" s="158"/>
      <c r="L2048" s="158"/>
      <c r="M2048" s="158"/>
      <c r="N2048" s="158"/>
      <c r="O2048" s="158"/>
      <c r="P2048" s="157"/>
      <c r="Q2048" s="159"/>
      <c r="R2048" s="155" t="str">
        <f ca="1">IF(ISERROR($V2048),"",OFFSET('Smelter Look-up'!$C$4,$V2048-4,0)&amp;"")</f>
        <v/>
      </c>
      <c r="S2048" s="160" t="str">
        <f t="array" aca="1" ref="S2048" ca="1">IF(B2048="","",IF(ISERROR(MATCH($E2048,CL,0)),"Unknown",INDIRECT("'C'!$A$"&amp;MATCH($E2048,CL,0)+1)))</f>
        <v/>
      </c>
      <c r="T2048" s="160" t="str">
        <f t="array" aca="1" ref="T2048" ca="1">IF(B2048="","",IF(ISERROR(MATCH($J2048,SorP!$B$1:$B$6226,0)),"",INDIRECT("'SorP'!$A$"&amp;MATCH($S2048&amp;$J2048,SorP!C:C,0))))</f>
        <v/>
      </c>
      <c r="U2048" s="161"/>
      <c r="V2048" s="151" t="e">
        <f>IF(C2048="",NA(),IF(OR(C2048="Smelter not listed",C2048="Smelter not yet identified"),MATCH($B2048&amp;$D2048,'Smelter Look-up'!$J:$J,0),MATCH($B2048&amp;$C2048,'Smelter Look-up'!$J:$J,0)))</f>
        <v>#N/A</v>
      </c>
      <c r="W2048" s="134"/>
      <c r="X2048" s="134">
        <f t="shared" ca="1" si="22"/>
        <v>0</v>
      </c>
      <c r="Y2048" s="134"/>
      <c r="Z2048" s="134"/>
      <c r="AA2048" s="134"/>
      <c r="AB2048" s="162" t="str">
        <f t="shared" si="23"/>
        <v/>
      </c>
      <c r="AC2048" s="134"/>
      <c r="AD2048" s="134"/>
      <c r="AE2048" s="134"/>
      <c r="AF2048" s="134"/>
      <c r="AG2048" s="134"/>
      <c r="AH2048" s="134"/>
    </row>
    <row r="2049" spans="1:34" ht="12" customHeight="1">
      <c r="A2049" s="160"/>
      <c r="B2049" s="155" t="str">
        <f t="array" ref="B2049">IF(LEN(A2049)=0,"",INDEX('Smelter Look-up'!$A:$A,MATCH($A2049,'Smelter Look-up'!$E:$E,0)))</f>
        <v/>
      </c>
      <c r="C2049" s="158" t="str">
        <f t="array" ref="C2049">IF(LEN(A2049)=0,"",INDEX('Smelter Look-up'!$C:$C,MATCH($A2049,'Smelter Look-up'!$E:$E,0)))</f>
        <v/>
      </c>
      <c r="D2049" s="155"/>
      <c r="E2049" s="155" t="str">
        <f ca="1">IF(ISERROR($V2049),"",OFFSET('Smelter Look-up'!$D$4,$V2049-4,0)&amp;"")</f>
        <v/>
      </c>
      <c r="F2049" s="155" t="str">
        <f ca="1">IF(ISERROR($V2049),"",OFFSET('Smelter Look-up'!$E$4,$V2049-4,0))</f>
        <v/>
      </c>
      <c r="G2049" s="155" t="str">
        <f ca="1">IF(C2049=$X$4,IF(ISERROR($V2049),"Enter smelter details","RMI"),IF(ISERROR($V2049),"",OFFSET('Smelter Look-up'!$F$4,$V2049-4,0)))</f>
        <v/>
      </c>
      <c r="H2049" s="156" t="str">
        <f ca="1">IF(ISERROR($V2049),"",OFFSET('Smelter Look-up'!$G$4,$V2049-4,0))</f>
        <v/>
      </c>
      <c r="I2049" s="157" t="str">
        <f ca="1">IF(ISERROR($V2049),"",OFFSET('Smelter Look-up'!$H$4,$V2049-4,0))</f>
        <v/>
      </c>
      <c r="J2049" s="157" t="str">
        <f ca="1">IF(ISERROR($V2049),"",OFFSET('Smelter Look-up'!$I$4,$V2049-4,0))</f>
        <v/>
      </c>
      <c r="K2049" s="158"/>
      <c r="L2049" s="158"/>
      <c r="M2049" s="158"/>
      <c r="N2049" s="158"/>
      <c r="O2049" s="158"/>
      <c r="P2049" s="157"/>
      <c r="Q2049" s="159"/>
      <c r="R2049" s="155" t="str">
        <f ca="1">IF(ISERROR($V2049),"",OFFSET('Smelter Look-up'!$C$4,$V2049-4,0)&amp;"")</f>
        <v/>
      </c>
      <c r="S2049" s="160" t="str">
        <f t="array" aca="1" ref="S2049" ca="1">IF(B2049="","",IF(ISERROR(MATCH($E2049,CL,0)),"Unknown",INDIRECT("'C'!$A$"&amp;MATCH($E2049,CL,0)+1)))</f>
        <v/>
      </c>
      <c r="T2049" s="160" t="str">
        <f t="array" aca="1" ref="T2049" ca="1">IF(B2049="","",IF(ISERROR(MATCH($J2049,SorP!$B$1:$B$6226,0)),"",INDIRECT("'SorP'!$A$"&amp;MATCH($S2049&amp;$J2049,SorP!C:C,0))))</f>
        <v/>
      </c>
      <c r="U2049" s="161"/>
      <c r="V2049" s="151" t="e">
        <f>IF(C2049="",NA(),IF(OR(C2049="Smelter not listed",C2049="Smelter not yet identified"),MATCH($B2049&amp;$D2049,'Smelter Look-up'!$J:$J,0),MATCH($B2049&amp;$C2049,'Smelter Look-up'!$J:$J,0)))</f>
        <v>#N/A</v>
      </c>
      <c r="W2049" s="134"/>
      <c r="X2049" s="134">
        <f t="shared" ca="1" si="22"/>
        <v>0</v>
      </c>
      <c r="Y2049" s="134"/>
      <c r="Z2049" s="134"/>
      <c r="AA2049" s="134"/>
      <c r="AB2049" s="162" t="str">
        <f t="shared" si="23"/>
        <v/>
      </c>
      <c r="AC2049" s="134"/>
      <c r="AD2049" s="134"/>
      <c r="AE2049" s="134"/>
      <c r="AF2049" s="134"/>
      <c r="AG2049" s="134"/>
      <c r="AH2049" s="134"/>
    </row>
    <row r="2050" spans="1:34" ht="12" customHeight="1">
      <c r="A2050" s="160"/>
      <c r="B2050" s="155" t="str">
        <f t="array" ref="B2050">IF(LEN(A2050)=0,"",INDEX('Smelter Look-up'!$A:$A,MATCH($A2050,'Smelter Look-up'!$E:$E,0)))</f>
        <v/>
      </c>
      <c r="C2050" s="158" t="str">
        <f t="array" ref="C2050">IF(LEN(A2050)=0,"",INDEX('Smelter Look-up'!$C:$C,MATCH($A2050,'Smelter Look-up'!$E:$E,0)))</f>
        <v/>
      </c>
      <c r="D2050" s="155"/>
      <c r="E2050" s="155" t="str">
        <f ca="1">IF(ISERROR($V2050),"",OFFSET('Smelter Look-up'!$D$4,$V2050-4,0)&amp;"")</f>
        <v/>
      </c>
      <c r="F2050" s="155" t="str">
        <f ca="1">IF(ISERROR($V2050),"",OFFSET('Smelter Look-up'!$E$4,$V2050-4,0))</f>
        <v/>
      </c>
      <c r="G2050" s="155" t="str">
        <f ca="1">IF(C2050=$X$4,IF(ISERROR($V2050),"Enter smelter details","RMI"),IF(ISERROR($V2050),"",OFFSET('Smelter Look-up'!$F$4,$V2050-4,0)))</f>
        <v/>
      </c>
      <c r="H2050" s="156" t="str">
        <f ca="1">IF(ISERROR($V2050),"",OFFSET('Smelter Look-up'!$G$4,$V2050-4,0))</f>
        <v/>
      </c>
      <c r="I2050" s="157" t="str">
        <f ca="1">IF(ISERROR($V2050),"",OFFSET('Smelter Look-up'!$H$4,$V2050-4,0))</f>
        <v/>
      </c>
      <c r="J2050" s="157" t="str">
        <f ca="1">IF(ISERROR($V2050),"",OFFSET('Smelter Look-up'!$I$4,$V2050-4,0))</f>
        <v/>
      </c>
      <c r="K2050" s="158"/>
      <c r="L2050" s="158"/>
      <c r="M2050" s="158"/>
      <c r="N2050" s="158"/>
      <c r="O2050" s="158"/>
      <c r="P2050" s="157"/>
      <c r="Q2050" s="159"/>
      <c r="R2050" s="155" t="str">
        <f ca="1">IF(ISERROR($V2050),"",OFFSET('Smelter Look-up'!$C$4,$V2050-4,0)&amp;"")</f>
        <v/>
      </c>
      <c r="S2050" s="160" t="str">
        <f t="array" aca="1" ref="S2050" ca="1">IF(B2050="","",IF(ISERROR(MATCH($E2050,CL,0)),"Unknown",INDIRECT("'C'!$A$"&amp;MATCH($E2050,CL,0)+1)))</f>
        <v/>
      </c>
      <c r="T2050" s="160" t="str">
        <f t="array" aca="1" ref="T2050" ca="1">IF(B2050="","",IF(ISERROR(MATCH($J2050,SorP!$B$1:$B$6226,0)),"",INDIRECT("'SorP'!$A$"&amp;MATCH($S2050&amp;$J2050,SorP!C:C,0))))</f>
        <v/>
      </c>
      <c r="U2050" s="161"/>
      <c r="V2050" s="151" t="e">
        <f>IF(C2050="",NA(),IF(OR(C2050="Smelter not listed",C2050="Smelter not yet identified"),MATCH($B2050&amp;$D2050,'Smelter Look-up'!$J:$J,0),MATCH($B2050&amp;$C2050,'Smelter Look-up'!$J:$J,0)))</f>
        <v>#N/A</v>
      </c>
      <c r="W2050" s="134"/>
      <c r="X2050" s="134">
        <f t="shared" ca="1" si="22"/>
        <v>0</v>
      </c>
      <c r="Y2050" s="134"/>
      <c r="Z2050" s="134"/>
      <c r="AA2050" s="134"/>
      <c r="AB2050" s="162" t="str">
        <f t="shared" si="23"/>
        <v/>
      </c>
      <c r="AC2050" s="134"/>
      <c r="AD2050" s="134"/>
      <c r="AE2050" s="134"/>
      <c r="AF2050" s="134"/>
      <c r="AG2050" s="134"/>
      <c r="AH2050" s="134"/>
    </row>
    <row r="2051" spans="1:34" ht="12" customHeight="1">
      <c r="A2051" s="160"/>
      <c r="B2051" s="155" t="str">
        <f t="array" ref="B2051">IF(LEN(A2051)=0,"",INDEX('Smelter Look-up'!$A:$A,MATCH($A2051,'Smelter Look-up'!$E:$E,0)))</f>
        <v/>
      </c>
      <c r="C2051" s="158" t="str">
        <f t="array" ref="C2051">IF(LEN(A2051)=0,"",INDEX('Smelter Look-up'!$C:$C,MATCH($A2051,'Smelter Look-up'!$E:$E,0)))</f>
        <v/>
      </c>
      <c r="D2051" s="155"/>
      <c r="E2051" s="155" t="str">
        <f ca="1">IF(ISERROR($V2051),"",OFFSET('Smelter Look-up'!$D$4,$V2051-4,0)&amp;"")</f>
        <v/>
      </c>
      <c r="F2051" s="155" t="str">
        <f ca="1">IF(ISERROR($V2051),"",OFFSET('Smelter Look-up'!$E$4,$V2051-4,0))</f>
        <v/>
      </c>
      <c r="G2051" s="155" t="str">
        <f ca="1">IF(C2051=$X$4,IF(ISERROR($V2051),"Enter smelter details","RMI"),IF(ISERROR($V2051),"",OFFSET('Smelter Look-up'!$F$4,$V2051-4,0)))</f>
        <v/>
      </c>
      <c r="H2051" s="156" t="str">
        <f ca="1">IF(ISERROR($V2051),"",OFFSET('Smelter Look-up'!$G$4,$V2051-4,0))</f>
        <v/>
      </c>
      <c r="I2051" s="157" t="str">
        <f ca="1">IF(ISERROR($V2051),"",OFFSET('Smelter Look-up'!$H$4,$V2051-4,0))</f>
        <v/>
      </c>
      <c r="J2051" s="157" t="str">
        <f ca="1">IF(ISERROR($V2051),"",OFFSET('Smelter Look-up'!$I$4,$V2051-4,0))</f>
        <v/>
      </c>
      <c r="K2051" s="158"/>
      <c r="L2051" s="158"/>
      <c r="M2051" s="158"/>
      <c r="N2051" s="158"/>
      <c r="O2051" s="158"/>
      <c r="P2051" s="157"/>
      <c r="Q2051" s="159"/>
      <c r="R2051" s="155" t="str">
        <f ca="1">IF(ISERROR($V2051),"",OFFSET('Smelter Look-up'!$C$4,$V2051-4,0)&amp;"")</f>
        <v/>
      </c>
      <c r="S2051" s="160" t="str">
        <f t="array" aca="1" ref="S2051" ca="1">IF(B2051="","",IF(ISERROR(MATCH($E2051,CL,0)),"Unknown",INDIRECT("'C'!$A$"&amp;MATCH($E2051,CL,0)+1)))</f>
        <v/>
      </c>
      <c r="T2051" s="160" t="str">
        <f t="array" aca="1" ref="T2051" ca="1">IF(B2051="","",IF(ISERROR(MATCH($J2051,SorP!$B$1:$B$6226,0)),"",INDIRECT("'SorP'!$A$"&amp;MATCH($S2051&amp;$J2051,SorP!C:C,0))))</f>
        <v/>
      </c>
      <c r="U2051" s="161"/>
      <c r="V2051" s="151" t="e">
        <f>IF(C2051="",NA(),IF(OR(C2051="Smelter not listed",C2051="Smelter not yet identified"),MATCH($B2051&amp;$D2051,'Smelter Look-up'!$J:$J,0),MATCH($B2051&amp;$C2051,'Smelter Look-up'!$J:$J,0)))</f>
        <v>#N/A</v>
      </c>
      <c r="W2051" s="134"/>
      <c r="X2051" s="134">
        <f t="shared" ca="1" si="22"/>
        <v>0</v>
      </c>
      <c r="Y2051" s="134"/>
      <c r="Z2051" s="134"/>
      <c r="AA2051" s="134"/>
      <c r="AB2051" s="162" t="str">
        <f t="shared" si="23"/>
        <v/>
      </c>
      <c r="AC2051" s="134"/>
      <c r="AD2051" s="134"/>
      <c r="AE2051" s="134"/>
      <c r="AF2051" s="134"/>
      <c r="AG2051" s="134"/>
      <c r="AH2051" s="134"/>
    </row>
    <row r="2052" spans="1:34" ht="12" customHeight="1">
      <c r="A2052" s="160"/>
      <c r="B2052" s="155" t="str">
        <f t="array" ref="B2052">IF(LEN(A2052)=0,"",INDEX('Smelter Look-up'!$A:$A,MATCH($A2052,'Smelter Look-up'!$E:$E,0)))</f>
        <v/>
      </c>
      <c r="C2052" s="158" t="str">
        <f t="array" ref="C2052">IF(LEN(A2052)=0,"",INDEX('Smelter Look-up'!$C:$C,MATCH($A2052,'Smelter Look-up'!$E:$E,0)))</f>
        <v/>
      </c>
      <c r="D2052" s="155"/>
      <c r="E2052" s="155" t="str">
        <f ca="1">IF(ISERROR($V2052),"",OFFSET('Smelter Look-up'!$D$4,$V2052-4,0)&amp;"")</f>
        <v/>
      </c>
      <c r="F2052" s="155" t="str">
        <f ca="1">IF(ISERROR($V2052),"",OFFSET('Smelter Look-up'!$E$4,$V2052-4,0))</f>
        <v/>
      </c>
      <c r="G2052" s="155" t="str">
        <f ca="1">IF(C2052=$X$4,IF(ISERROR($V2052),"Enter smelter details","RMI"),IF(ISERROR($V2052),"",OFFSET('Smelter Look-up'!$F$4,$V2052-4,0)))</f>
        <v/>
      </c>
      <c r="H2052" s="156" t="str">
        <f ca="1">IF(ISERROR($V2052),"",OFFSET('Smelter Look-up'!$G$4,$V2052-4,0))</f>
        <v/>
      </c>
      <c r="I2052" s="157" t="str">
        <f ca="1">IF(ISERROR($V2052),"",OFFSET('Smelter Look-up'!$H$4,$V2052-4,0))</f>
        <v/>
      </c>
      <c r="J2052" s="157" t="str">
        <f ca="1">IF(ISERROR($V2052),"",OFFSET('Smelter Look-up'!$I$4,$V2052-4,0))</f>
        <v/>
      </c>
      <c r="K2052" s="158"/>
      <c r="L2052" s="158"/>
      <c r="M2052" s="158"/>
      <c r="N2052" s="158"/>
      <c r="O2052" s="158"/>
      <c r="P2052" s="157"/>
      <c r="Q2052" s="159"/>
      <c r="R2052" s="155" t="str">
        <f ca="1">IF(ISERROR($V2052),"",OFFSET('Smelter Look-up'!$C$4,$V2052-4,0)&amp;"")</f>
        <v/>
      </c>
      <c r="S2052" s="160" t="str">
        <f t="array" aca="1" ref="S2052" ca="1">IF(B2052="","",IF(ISERROR(MATCH($E2052,CL,0)),"Unknown",INDIRECT("'C'!$A$"&amp;MATCH($E2052,CL,0)+1)))</f>
        <v/>
      </c>
      <c r="T2052" s="160" t="str">
        <f t="array" aca="1" ref="T2052" ca="1">IF(B2052="","",IF(ISERROR(MATCH($J2052,SorP!$B$1:$B$6226,0)),"",INDIRECT("'SorP'!$A$"&amp;MATCH($S2052&amp;$J2052,SorP!C:C,0))))</f>
        <v/>
      </c>
      <c r="U2052" s="161"/>
      <c r="V2052" s="151" t="e">
        <f>IF(C2052="",NA(),IF(OR(C2052="Smelter not listed",C2052="Smelter not yet identified"),MATCH($B2052&amp;$D2052,'Smelter Look-up'!$J:$J,0),MATCH($B2052&amp;$C2052,'Smelter Look-up'!$J:$J,0)))</f>
        <v>#N/A</v>
      </c>
      <c r="W2052" s="134"/>
      <c r="X2052" s="134">
        <f t="shared" ca="1" si="22"/>
        <v>0</v>
      </c>
      <c r="Y2052" s="134"/>
      <c r="Z2052" s="134"/>
      <c r="AA2052" s="134"/>
      <c r="AB2052" s="162" t="str">
        <f t="shared" si="23"/>
        <v/>
      </c>
      <c r="AC2052" s="134"/>
      <c r="AD2052" s="134"/>
      <c r="AE2052" s="134"/>
      <c r="AF2052" s="134"/>
      <c r="AG2052" s="134"/>
      <c r="AH2052" s="134"/>
    </row>
    <row r="2053" spans="1:34" ht="12" customHeight="1">
      <c r="A2053" s="160"/>
      <c r="B2053" s="155" t="str">
        <f t="array" ref="B2053">IF(LEN(A2053)=0,"",INDEX('Smelter Look-up'!$A:$A,MATCH($A2053,'Smelter Look-up'!$E:$E,0)))</f>
        <v/>
      </c>
      <c r="C2053" s="158" t="str">
        <f t="array" ref="C2053">IF(LEN(A2053)=0,"",INDEX('Smelter Look-up'!$C:$C,MATCH($A2053,'Smelter Look-up'!$E:$E,0)))</f>
        <v/>
      </c>
      <c r="D2053" s="155"/>
      <c r="E2053" s="155" t="str">
        <f ca="1">IF(ISERROR($V2053),"",OFFSET('Smelter Look-up'!$D$4,$V2053-4,0)&amp;"")</f>
        <v/>
      </c>
      <c r="F2053" s="155" t="str">
        <f ca="1">IF(ISERROR($V2053),"",OFFSET('Smelter Look-up'!$E$4,$V2053-4,0))</f>
        <v/>
      </c>
      <c r="G2053" s="155" t="str">
        <f ca="1">IF(C2053=$X$4,IF(ISERROR($V2053),"Enter smelter details","RMI"),IF(ISERROR($V2053),"",OFFSET('Smelter Look-up'!$F$4,$V2053-4,0)))</f>
        <v/>
      </c>
      <c r="H2053" s="156" t="str">
        <f ca="1">IF(ISERROR($V2053),"",OFFSET('Smelter Look-up'!$G$4,$V2053-4,0))</f>
        <v/>
      </c>
      <c r="I2053" s="157" t="str">
        <f ca="1">IF(ISERROR($V2053),"",OFFSET('Smelter Look-up'!$H$4,$V2053-4,0))</f>
        <v/>
      </c>
      <c r="J2053" s="157" t="str">
        <f ca="1">IF(ISERROR($V2053),"",OFFSET('Smelter Look-up'!$I$4,$V2053-4,0))</f>
        <v/>
      </c>
      <c r="K2053" s="158"/>
      <c r="L2053" s="158"/>
      <c r="M2053" s="158"/>
      <c r="N2053" s="158"/>
      <c r="O2053" s="158"/>
      <c r="P2053" s="157"/>
      <c r="Q2053" s="159"/>
      <c r="R2053" s="155" t="str">
        <f ca="1">IF(ISERROR($V2053),"",OFFSET('Smelter Look-up'!$C$4,$V2053-4,0)&amp;"")</f>
        <v/>
      </c>
      <c r="S2053" s="160" t="str">
        <f t="array" aca="1" ref="S2053" ca="1">IF(B2053="","",IF(ISERROR(MATCH($E2053,CL,0)),"Unknown",INDIRECT("'C'!$A$"&amp;MATCH($E2053,CL,0)+1)))</f>
        <v/>
      </c>
      <c r="T2053" s="160" t="str">
        <f t="array" aca="1" ref="T2053" ca="1">IF(B2053="","",IF(ISERROR(MATCH($J2053,SorP!$B$1:$B$6226,0)),"",INDIRECT("'SorP'!$A$"&amp;MATCH($S2053&amp;$J2053,SorP!C:C,0))))</f>
        <v/>
      </c>
      <c r="U2053" s="161"/>
      <c r="V2053" s="151" t="e">
        <f>IF(C2053="",NA(),IF(OR(C2053="Smelter not listed",C2053="Smelter not yet identified"),MATCH($B2053&amp;$D2053,'Smelter Look-up'!$J:$J,0),MATCH($B2053&amp;$C2053,'Smelter Look-up'!$J:$J,0)))</f>
        <v>#N/A</v>
      </c>
      <c r="W2053" s="134"/>
      <c r="X2053" s="134">
        <f t="shared" ca="1" si="22"/>
        <v>0</v>
      </c>
      <c r="Y2053" s="134"/>
      <c r="Z2053" s="134"/>
      <c r="AA2053" s="134"/>
      <c r="AB2053" s="162" t="str">
        <f t="shared" si="23"/>
        <v/>
      </c>
      <c r="AC2053" s="134"/>
      <c r="AD2053" s="134"/>
      <c r="AE2053" s="134"/>
      <c r="AF2053" s="134"/>
      <c r="AG2053" s="134"/>
      <c r="AH2053" s="134"/>
    </row>
    <row r="2054" spans="1:34" ht="12" customHeight="1">
      <c r="A2054" s="160"/>
      <c r="B2054" s="155" t="str">
        <f t="array" ref="B2054">IF(LEN(A2054)=0,"",INDEX('Smelter Look-up'!$A:$A,MATCH($A2054,'Smelter Look-up'!$E:$E,0)))</f>
        <v/>
      </c>
      <c r="C2054" s="158" t="str">
        <f t="array" ref="C2054">IF(LEN(A2054)=0,"",INDEX('Smelter Look-up'!$C:$C,MATCH($A2054,'Smelter Look-up'!$E:$E,0)))</f>
        <v/>
      </c>
      <c r="D2054" s="155"/>
      <c r="E2054" s="155" t="str">
        <f ca="1">IF(ISERROR($V2054),"",OFFSET('Smelter Look-up'!$D$4,$V2054-4,0)&amp;"")</f>
        <v/>
      </c>
      <c r="F2054" s="155" t="str">
        <f ca="1">IF(ISERROR($V2054),"",OFFSET('Smelter Look-up'!$E$4,$V2054-4,0))</f>
        <v/>
      </c>
      <c r="G2054" s="155" t="str">
        <f ca="1">IF(C2054=$X$4,IF(ISERROR($V2054),"Enter smelter details","RMI"),IF(ISERROR($V2054),"",OFFSET('Smelter Look-up'!$F$4,$V2054-4,0)))</f>
        <v/>
      </c>
      <c r="H2054" s="156" t="str">
        <f ca="1">IF(ISERROR($V2054),"",OFFSET('Smelter Look-up'!$G$4,$V2054-4,0))</f>
        <v/>
      </c>
      <c r="I2054" s="157" t="str">
        <f ca="1">IF(ISERROR($V2054),"",OFFSET('Smelter Look-up'!$H$4,$V2054-4,0))</f>
        <v/>
      </c>
      <c r="J2054" s="157" t="str">
        <f ca="1">IF(ISERROR($V2054),"",OFFSET('Smelter Look-up'!$I$4,$V2054-4,0))</f>
        <v/>
      </c>
      <c r="K2054" s="158"/>
      <c r="L2054" s="158"/>
      <c r="M2054" s="158"/>
      <c r="N2054" s="158"/>
      <c r="O2054" s="158"/>
      <c r="P2054" s="157"/>
      <c r="Q2054" s="159"/>
      <c r="R2054" s="155" t="str">
        <f ca="1">IF(ISERROR($V2054),"",OFFSET('Smelter Look-up'!$C$4,$V2054-4,0)&amp;"")</f>
        <v/>
      </c>
      <c r="S2054" s="160" t="str">
        <f t="array" aca="1" ref="S2054" ca="1">IF(B2054="","",IF(ISERROR(MATCH($E2054,CL,0)),"Unknown",INDIRECT("'C'!$A$"&amp;MATCH($E2054,CL,0)+1)))</f>
        <v/>
      </c>
      <c r="T2054" s="160" t="str">
        <f t="array" aca="1" ref="T2054" ca="1">IF(B2054="","",IF(ISERROR(MATCH($J2054,SorP!$B$1:$B$6226,0)),"",INDIRECT("'SorP'!$A$"&amp;MATCH($S2054&amp;$J2054,SorP!C:C,0))))</f>
        <v/>
      </c>
      <c r="U2054" s="161"/>
      <c r="V2054" s="151" t="e">
        <f>IF(C2054="",NA(),IF(OR(C2054="Smelter not listed",C2054="Smelter not yet identified"),MATCH($B2054&amp;$D2054,'Smelter Look-up'!$J:$J,0),MATCH($B2054&amp;$C2054,'Smelter Look-up'!$J:$J,0)))</f>
        <v>#N/A</v>
      </c>
      <c r="W2054" s="134"/>
      <c r="X2054" s="134">
        <f t="shared" ca="1" si="22"/>
        <v>0</v>
      </c>
      <c r="Y2054" s="134"/>
      <c r="Z2054" s="134"/>
      <c r="AA2054" s="134"/>
      <c r="AB2054" s="162" t="str">
        <f t="shared" si="23"/>
        <v/>
      </c>
      <c r="AC2054" s="134"/>
      <c r="AD2054" s="134"/>
      <c r="AE2054" s="134"/>
      <c r="AF2054" s="134"/>
      <c r="AG2054" s="134"/>
      <c r="AH2054" s="134"/>
    </row>
    <row r="2055" spans="1:34" ht="12" customHeight="1">
      <c r="A2055" s="160"/>
      <c r="B2055" s="155" t="str">
        <f t="array" ref="B2055">IF(LEN(A2055)=0,"",INDEX('Smelter Look-up'!$A:$A,MATCH($A2055,'Smelter Look-up'!$E:$E,0)))</f>
        <v/>
      </c>
      <c r="C2055" s="158" t="str">
        <f t="array" ref="C2055">IF(LEN(A2055)=0,"",INDEX('Smelter Look-up'!$C:$C,MATCH($A2055,'Smelter Look-up'!$E:$E,0)))</f>
        <v/>
      </c>
      <c r="D2055" s="155"/>
      <c r="E2055" s="155" t="str">
        <f ca="1">IF(ISERROR($V2055),"",OFFSET('Smelter Look-up'!$D$4,$V2055-4,0)&amp;"")</f>
        <v/>
      </c>
      <c r="F2055" s="155" t="str">
        <f ca="1">IF(ISERROR($V2055),"",OFFSET('Smelter Look-up'!$E$4,$V2055-4,0))</f>
        <v/>
      </c>
      <c r="G2055" s="155" t="str">
        <f ca="1">IF(C2055=$X$4,IF(ISERROR($V2055),"Enter smelter details","RMI"),IF(ISERROR($V2055),"",OFFSET('Smelter Look-up'!$F$4,$V2055-4,0)))</f>
        <v/>
      </c>
      <c r="H2055" s="156" t="str">
        <f ca="1">IF(ISERROR($V2055),"",OFFSET('Smelter Look-up'!$G$4,$V2055-4,0))</f>
        <v/>
      </c>
      <c r="I2055" s="157" t="str">
        <f ca="1">IF(ISERROR($V2055),"",OFFSET('Smelter Look-up'!$H$4,$V2055-4,0))</f>
        <v/>
      </c>
      <c r="J2055" s="157" t="str">
        <f ca="1">IF(ISERROR($V2055),"",OFFSET('Smelter Look-up'!$I$4,$V2055-4,0))</f>
        <v/>
      </c>
      <c r="K2055" s="158"/>
      <c r="L2055" s="158"/>
      <c r="M2055" s="158"/>
      <c r="N2055" s="158"/>
      <c r="O2055" s="158"/>
      <c r="P2055" s="157"/>
      <c r="Q2055" s="159"/>
      <c r="R2055" s="155" t="str">
        <f ca="1">IF(ISERROR($V2055),"",OFFSET('Smelter Look-up'!$C$4,$V2055-4,0)&amp;"")</f>
        <v/>
      </c>
      <c r="S2055" s="160" t="str">
        <f t="array" aca="1" ref="S2055" ca="1">IF(B2055="","",IF(ISERROR(MATCH($E2055,CL,0)),"Unknown",INDIRECT("'C'!$A$"&amp;MATCH($E2055,CL,0)+1)))</f>
        <v/>
      </c>
      <c r="T2055" s="160" t="str">
        <f t="array" aca="1" ref="T2055" ca="1">IF(B2055="","",IF(ISERROR(MATCH($J2055,SorP!$B$1:$B$6226,0)),"",INDIRECT("'SorP'!$A$"&amp;MATCH($S2055&amp;$J2055,SorP!C:C,0))))</f>
        <v/>
      </c>
      <c r="U2055" s="161"/>
      <c r="V2055" s="151" t="e">
        <f>IF(C2055="",NA(),IF(OR(C2055="Smelter not listed",C2055="Smelter not yet identified"),MATCH($B2055&amp;$D2055,'Smelter Look-up'!$J:$J,0),MATCH($B2055&amp;$C2055,'Smelter Look-up'!$J:$J,0)))</f>
        <v>#N/A</v>
      </c>
      <c r="W2055" s="134"/>
      <c r="X2055" s="134">
        <f t="shared" ca="1" si="22"/>
        <v>0</v>
      </c>
      <c r="Y2055" s="134"/>
      <c r="Z2055" s="134"/>
      <c r="AA2055" s="134"/>
      <c r="AB2055" s="162" t="str">
        <f t="shared" si="23"/>
        <v/>
      </c>
      <c r="AC2055" s="134"/>
      <c r="AD2055" s="134"/>
      <c r="AE2055" s="134"/>
      <c r="AF2055" s="134"/>
      <c r="AG2055" s="134"/>
      <c r="AH2055" s="134"/>
    </row>
    <row r="2056" spans="1:34" ht="12" customHeight="1">
      <c r="A2056" s="160"/>
      <c r="B2056" s="155" t="str">
        <f t="array" ref="B2056">IF(LEN(A2056)=0,"",INDEX('Smelter Look-up'!$A:$A,MATCH($A2056,'Smelter Look-up'!$E:$E,0)))</f>
        <v/>
      </c>
      <c r="C2056" s="158" t="str">
        <f t="array" ref="C2056">IF(LEN(A2056)=0,"",INDEX('Smelter Look-up'!$C:$C,MATCH($A2056,'Smelter Look-up'!$E:$E,0)))</f>
        <v/>
      </c>
      <c r="D2056" s="155"/>
      <c r="E2056" s="155" t="str">
        <f ca="1">IF(ISERROR($V2056),"",OFFSET('Smelter Look-up'!$D$4,$V2056-4,0)&amp;"")</f>
        <v/>
      </c>
      <c r="F2056" s="155" t="str">
        <f ca="1">IF(ISERROR($V2056),"",OFFSET('Smelter Look-up'!$E$4,$V2056-4,0))</f>
        <v/>
      </c>
      <c r="G2056" s="155" t="str">
        <f ca="1">IF(C2056=$X$4,IF(ISERROR($V2056),"Enter smelter details","RMI"),IF(ISERROR($V2056),"",OFFSET('Smelter Look-up'!$F$4,$V2056-4,0)))</f>
        <v/>
      </c>
      <c r="H2056" s="156" t="str">
        <f ca="1">IF(ISERROR($V2056),"",OFFSET('Smelter Look-up'!$G$4,$V2056-4,0))</f>
        <v/>
      </c>
      <c r="I2056" s="157" t="str">
        <f ca="1">IF(ISERROR($V2056),"",OFFSET('Smelter Look-up'!$H$4,$V2056-4,0))</f>
        <v/>
      </c>
      <c r="J2056" s="157" t="str">
        <f ca="1">IF(ISERROR($V2056),"",OFFSET('Smelter Look-up'!$I$4,$V2056-4,0))</f>
        <v/>
      </c>
      <c r="K2056" s="158"/>
      <c r="L2056" s="158"/>
      <c r="M2056" s="158"/>
      <c r="N2056" s="158"/>
      <c r="O2056" s="158"/>
      <c r="P2056" s="157"/>
      <c r="Q2056" s="159"/>
      <c r="R2056" s="155" t="str">
        <f ca="1">IF(ISERROR($V2056),"",OFFSET('Smelter Look-up'!$C$4,$V2056-4,0)&amp;"")</f>
        <v/>
      </c>
      <c r="S2056" s="160" t="str">
        <f t="array" aca="1" ref="S2056" ca="1">IF(B2056="","",IF(ISERROR(MATCH($E2056,CL,0)),"Unknown",INDIRECT("'C'!$A$"&amp;MATCH($E2056,CL,0)+1)))</f>
        <v/>
      </c>
      <c r="T2056" s="160" t="str">
        <f t="array" aca="1" ref="T2056" ca="1">IF(B2056="","",IF(ISERROR(MATCH($J2056,SorP!$B$1:$B$6226,0)),"",INDIRECT("'SorP'!$A$"&amp;MATCH($S2056&amp;$J2056,SorP!C:C,0))))</f>
        <v/>
      </c>
      <c r="U2056" s="161"/>
      <c r="V2056" s="151" t="e">
        <f>IF(C2056="",NA(),IF(OR(C2056="Smelter not listed",C2056="Smelter not yet identified"),MATCH($B2056&amp;$D2056,'Smelter Look-up'!$J:$J,0),MATCH($B2056&amp;$C2056,'Smelter Look-up'!$J:$J,0)))</f>
        <v>#N/A</v>
      </c>
      <c r="W2056" s="134"/>
      <c r="X2056" s="134">
        <f t="shared" ca="1" si="22"/>
        <v>0</v>
      </c>
      <c r="Y2056" s="134"/>
      <c r="Z2056" s="134"/>
      <c r="AA2056" s="134"/>
      <c r="AB2056" s="162" t="str">
        <f t="shared" si="23"/>
        <v/>
      </c>
      <c r="AC2056" s="134"/>
      <c r="AD2056" s="134"/>
      <c r="AE2056" s="134"/>
      <c r="AF2056" s="134"/>
      <c r="AG2056" s="134"/>
      <c r="AH2056" s="134"/>
    </row>
    <row r="2057" spans="1:34" ht="12" customHeight="1">
      <c r="A2057" s="160"/>
      <c r="B2057" s="155" t="str">
        <f t="array" ref="B2057">IF(LEN(A2057)=0,"",INDEX('Smelter Look-up'!$A:$A,MATCH($A2057,'Smelter Look-up'!$E:$E,0)))</f>
        <v/>
      </c>
      <c r="C2057" s="158" t="str">
        <f t="array" ref="C2057">IF(LEN(A2057)=0,"",INDEX('Smelter Look-up'!$C:$C,MATCH($A2057,'Smelter Look-up'!$E:$E,0)))</f>
        <v/>
      </c>
      <c r="D2057" s="155"/>
      <c r="E2057" s="155" t="str">
        <f ca="1">IF(ISERROR($V2057),"",OFFSET('Smelter Look-up'!$D$4,$V2057-4,0)&amp;"")</f>
        <v/>
      </c>
      <c r="F2057" s="155" t="str">
        <f ca="1">IF(ISERROR($V2057),"",OFFSET('Smelter Look-up'!$E$4,$V2057-4,0))</f>
        <v/>
      </c>
      <c r="G2057" s="155" t="str">
        <f ca="1">IF(C2057=$X$4,IF(ISERROR($V2057),"Enter smelter details","RMI"),IF(ISERROR($V2057),"",OFFSET('Smelter Look-up'!$F$4,$V2057-4,0)))</f>
        <v/>
      </c>
      <c r="H2057" s="156" t="str">
        <f ca="1">IF(ISERROR($V2057),"",OFFSET('Smelter Look-up'!$G$4,$V2057-4,0))</f>
        <v/>
      </c>
      <c r="I2057" s="157" t="str">
        <f ca="1">IF(ISERROR($V2057),"",OFFSET('Smelter Look-up'!$H$4,$V2057-4,0))</f>
        <v/>
      </c>
      <c r="J2057" s="157" t="str">
        <f ca="1">IF(ISERROR($V2057),"",OFFSET('Smelter Look-up'!$I$4,$V2057-4,0))</f>
        <v/>
      </c>
      <c r="K2057" s="158"/>
      <c r="L2057" s="158"/>
      <c r="M2057" s="158"/>
      <c r="N2057" s="158"/>
      <c r="O2057" s="158"/>
      <c r="P2057" s="157"/>
      <c r="Q2057" s="159"/>
      <c r="R2057" s="155" t="str">
        <f ca="1">IF(ISERROR($V2057),"",OFFSET('Smelter Look-up'!$C$4,$V2057-4,0)&amp;"")</f>
        <v/>
      </c>
      <c r="S2057" s="160" t="str">
        <f t="array" aca="1" ref="S2057" ca="1">IF(B2057="","",IF(ISERROR(MATCH($E2057,CL,0)),"Unknown",INDIRECT("'C'!$A$"&amp;MATCH($E2057,CL,0)+1)))</f>
        <v/>
      </c>
      <c r="T2057" s="160" t="str">
        <f t="array" aca="1" ref="T2057" ca="1">IF(B2057="","",IF(ISERROR(MATCH($J2057,SorP!$B$1:$B$6226,0)),"",INDIRECT("'SorP'!$A$"&amp;MATCH($S2057&amp;$J2057,SorP!C:C,0))))</f>
        <v/>
      </c>
      <c r="U2057" s="161"/>
      <c r="V2057" s="151" t="e">
        <f>IF(C2057="",NA(),IF(OR(C2057="Smelter not listed",C2057="Smelter not yet identified"),MATCH($B2057&amp;$D2057,'Smelter Look-up'!$J:$J,0),MATCH($B2057&amp;$C2057,'Smelter Look-up'!$J:$J,0)))</f>
        <v>#N/A</v>
      </c>
      <c r="W2057" s="134"/>
      <c r="X2057" s="134">
        <f t="shared" ca="1" si="22"/>
        <v>0</v>
      </c>
      <c r="Y2057" s="134"/>
      <c r="Z2057" s="134"/>
      <c r="AA2057" s="134"/>
      <c r="AB2057" s="162" t="str">
        <f t="shared" si="23"/>
        <v/>
      </c>
      <c r="AC2057" s="134"/>
      <c r="AD2057" s="134"/>
      <c r="AE2057" s="134"/>
      <c r="AF2057" s="134"/>
      <c r="AG2057" s="134"/>
      <c r="AH2057" s="134"/>
    </row>
    <row r="2058" spans="1:34" ht="12" customHeight="1">
      <c r="A2058" s="160"/>
      <c r="B2058" s="155" t="str">
        <f t="array" ref="B2058">IF(LEN(A2058)=0,"",INDEX('Smelter Look-up'!$A:$A,MATCH($A2058,'Smelter Look-up'!$E:$E,0)))</f>
        <v/>
      </c>
      <c r="C2058" s="158" t="str">
        <f t="array" ref="C2058">IF(LEN(A2058)=0,"",INDEX('Smelter Look-up'!$C:$C,MATCH($A2058,'Smelter Look-up'!$E:$E,0)))</f>
        <v/>
      </c>
      <c r="D2058" s="155"/>
      <c r="E2058" s="155" t="str">
        <f ca="1">IF(ISERROR($V2058),"",OFFSET('Smelter Look-up'!$D$4,$V2058-4,0)&amp;"")</f>
        <v/>
      </c>
      <c r="F2058" s="155" t="str">
        <f ca="1">IF(ISERROR($V2058),"",OFFSET('Smelter Look-up'!$E$4,$V2058-4,0))</f>
        <v/>
      </c>
      <c r="G2058" s="155" t="str">
        <f ca="1">IF(C2058=$X$4,IF(ISERROR($V2058),"Enter smelter details","RMI"),IF(ISERROR($V2058),"",OFFSET('Smelter Look-up'!$F$4,$V2058-4,0)))</f>
        <v/>
      </c>
      <c r="H2058" s="156" t="str">
        <f ca="1">IF(ISERROR($V2058),"",OFFSET('Smelter Look-up'!$G$4,$V2058-4,0))</f>
        <v/>
      </c>
      <c r="I2058" s="157" t="str">
        <f ca="1">IF(ISERROR($V2058),"",OFFSET('Smelter Look-up'!$H$4,$V2058-4,0))</f>
        <v/>
      </c>
      <c r="J2058" s="157" t="str">
        <f ca="1">IF(ISERROR($V2058),"",OFFSET('Smelter Look-up'!$I$4,$V2058-4,0))</f>
        <v/>
      </c>
      <c r="K2058" s="158"/>
      <c r="L2058" s="158"/>
      <c r="M2058" s="158"/>
      <c r="N2058" s="158"/>
      <c r="O2058" s="158"/>
      <c r="P2058" s="157"/>
      <c r="Q2058" s="159"/>
      <c r="R2058" s="155" t="str">
        <f ca="1">IF(ISERROR($V2058),"",OFFSET('Smelter Look-up'!$C$4,$V2058-4,0)&amp;"")</f>
        <v/>
      </c>
      <c r="S2058" s="160" t="str">
        <f t="array" aca="1" ref="S2058" ca="1">IF(B2058="","",IF(ISERROR(MATCH($E2058,CL,0)),"Unknown",INDIRECT("'C'!$A$"&amp;MATCH($E2058,CL,0)+1)))</f>
        <v/>
      </c>
      <c r="T2058" s="160" t="str">
        <f t="array" aca="1" ref="T2058" ca="1">IF(B2058="","",IF(ISERROR(MATCH($J2058,SorP!$B$1:$B$6226,0)),"",INDIRECT("'SorP'!$A$"&amp;MATCH($S2058&amp;$J2058,SorP!C:C,0))))</f>
        <v/>
      </c>
      <c r="U2058" s="161"/>
      <c r="V2058" s="151" t="e">
        <f>IF(C2058="",NA(),IF(OR(C2058="Smelter not listed",C2058="Smelter not yet identified"),MATCH($B2058&amp;$D2058,'Smelter Look-up'!$J:$J,0),MATCH($B2058&amp;$C2058,'Smelter Look-up'!$J:$J,0)))</f>
        <v>#N/A</v>
      </c>
      <c r="W2058" s="134"/>
      <c r="X2058" s="134">
        <f t="shared" ca="1" si="22"/>
        <v>0</v>
      </c>
      <c r="Y2058" s="134"/>
      <c r="Z2058" s="134"/>
      <c r="AA2058" s="134"/>
      <c r="AB2058" s="162" t="str">
        <f t="shared" si="23"/>
        <v/>
      </c>
      <c r="AC2058" s="134"/>
      <c r="AD2058" s="134"/>
      <c r="AE2058" s="134"/>
      <c r="AF2058" s="134"/>
      <c r="AG2058" s="134"/>
      <c r="AH2058" s="134"/>
    </row>
    <row r="2059" spans="1:34" ht="12" customHeight="1">
      <c r="A2059" s="160"/>
      <c r="B2059" s="155" t="str">
        <f t="array" ref="B2059">IF(LEN(A2059)=0,"",INDEX('Smelter Look-up'!$A:$A,MATCH($A2059,'Smelter Look-up'!$E:$E,0)))</f>
        <v/>
      </c>
      <c r="C2059" s="158" t="str">
        <f t="array" ref="C2059">IF(LEN(A2059)=0,"",INDEX('Smelter Look-up'!$C:$C,MATCH($A2059,'Smelter Look-up'!$E:$E,0)))</f>
        <v/>
      </c>
      <c r="D2059" s="155"/>
      <c r="E2059" s="155" t="str">
        <f ca="1">IF(ISERROR($V2059),"",OFFSET('Smelter Look-up'!$D$4,$V2059-4,0)&amp;"")</f>
        <v/>
      </c>
      <c r="F2059" s="155" t="str">
        <f ca="1">IF(ISERROR($V2059),"",OFFSET('Smelter Look-up'!$E$4,$V2059-4,0))</f>
        <v/>
      </c>
      <c r="G2059" s="155" t="str">
        <f ca="1">IF(C2059=$X$4,IF(ISERROR($V2059),"Enter smelter details","RMI"),IF(ISERROR($V2059),"",OFFSET('Smelter Look-up'!$F$4,$V2059-4,0)))</f>
        <v/>
      </c>
      <c r="H2059" s="156" t="str">
        <f ca="1">IF(ISERROR($V2059),"",OFFSET('Smelter Look-up'!$G$4,$V2059-4,0))</f>
        <v/>
      </c>
      <c r="I2059" s="157" t="str">
        <f ca="1">IF(ISERROR($V2059),"",OFFSET('Smelter Look-up'!$H$4,$V2059-4,0))</f>
        <v/>
      </c>
      <c r="J2059" s="157" t="str">
        <f ca="1">IF(ISERROR($V2059),"",OFFSET('Smelter Look-up'!$I$4,$V2059-4,0))</f>
        <v/>
      </c>
      <c r="K2059" s="158"/>
      <c r="L2059" s="158"/>
      <c r="M2059" s="158"/>
      <c r="N2059" s="158"/>
      <c r="O2059" s="158"/>
      <c r="P2059" s="157"/>
      <c r="Q2059" s="159"/>
      <c r="R2059" s="155" t="str">
        <f ca="1">IF(ISERROR($V2059),"",OFFSET('Smelter Look-up'!$C$4,$V2059-4,0)&amp;"")</f>
        <v/>
      </c>
      <c r="S2059" s="160" t="str">
        <f t="array" aca="1" ref="S2059" ca="1">IF(B2059="","",IF(ISERROR(MATCH($E2059,CL,0)),"Unknown",INDIRECT("'C'!$A$"&amp;MATCH($E2059,CL,0)+1)))</f>
        <v/>
      </c>
      <c r="T2059" s="160" t="str">
        <f t="array" aca="1" ref="T2059" ca="1">IF(B2059="","",IF(ISERROR(MATCH($J2059,SorP!$B$1:$B$6226,0)),"",INDIRECT("'SorP'!$A$"&amp;MATCH($S2059&amp;$J2059,SorP!C:C,0))))</f>
        <v/>
      </c>
      <c r="U2059" s="161"/>
      <c r="V2059" s="151" t="e">
        <f>IF(C2059="",NA(),IF(OR(C2059="Smelter not listed",C2059="Smelter not yet identified"),MATCH($B2059&amp;$D2059,'Smelter Look-up'!$J:$J,0),MATCH($B2059&amp;$C2059,'Smelter Look-up'!$J:$J,0)))</f>
        <v>#N/A</v>
      </c>
      <c r="W2059" s="134"/>
      <c r="X2059" s="134">
        <f t="shared" ca="1" si="22"/>
        <v>0</v>
      </c>
      <c r="Y2059" s="134"/>
      <c r="Z2059" s="134"/>
      <c r="AA2059" s="134"/>
      <c r="AB2059" s="162" t="str">
        <f t="shared" si="23"/>
        <v/>
      </c>
      <c r="AC2059" s="134"/>
      <c r="AD2059" s="134"/>
      <c r="AE2059" s="134"/>
      <c r="AF2059" s="134"/>
      <c r="AG2059" s="134"/>
      <c r="AH2059" s="134"/>
    </row>
    <row r="2060" spans="1:34" ht="12" customHeight="1">
      <c r="A2060" s="160"/>
      <c r="B2060" s="155" t="str">
        <f t="array" ref="B2060">IF(LEN(A2060)=0,"",INDEX('Smelter Look-up'!$A:$A,MATCH($A2060,'Smelter Look-up'!$E:$E,0)))</f>
        <v/>
      </c>
      <c r="C2060" s="158" t="str">
        <f t="array" ref="C2060">IF(LEN(A2060)=0,"",INDEX('Smelter Look-up'!$C:$C,MATCH($A2060,'Smelter Look-up'!$E:$E,0)))</f>
        <v/>
      </c>
      <c r="D2060" s="155"/>
      <c r="E2060" s="155" t="str">
        <f ca="1">IF(ISERROR($V2060),"",OFFSET('Smelter Look-up'!$D$4,$V2060-4,0)&amp;"")</f>
        <v/>
      </c>
      <c r="F2060" s="155" t="str">
        <f ca="1">IF(ISERROR($V2060),"",OFFSET('Smelter Look-up'!$E$4,$V2060-4,0))</f>
        <v/>
      </c>
      <c r="G2060" s="155" t="str">
        <f ca="1">IF(C2060=$X$4,IF(ISERROR($V2060),"Enter smelter details","RMI"),IF(ISERROR($V2060),"",OFFSET('Smelter Look-up'!$F$4,$V2060-4,0)))</f>
        <v/>
      </c>
      <c r="H2060" s="156" t="str">
        <f ca="1">IF(ISERROR($V2060),"",OFFSET('Smelter Look-up'!$G$4,$V2060-4,0))</f>
        <v/>
      </c>
      <c r="I2060" s="157" t="str">
        <f ca="1">IF(ISERROR($V2060),"",OFFSET('Smelter Look-up'!$H$4,$V2060-4,0))</f>
        <v/>
      </c>
      <c r="J2060" s="157" t="str">
        <f ca="1">IF(ISERROR($V2060),"",OFFSET('Smelter Look-up'!$I$4,$V2060-4,0))</f>
        <v/>
      </c>
      <c r="K2060" s="158"/>
      <c r="L2060" s="158"/>
      <c r="M2060" s="158"/>
      <c r="N2060" s="158"/>
      <c r="O2060" s="158"/>
      <c r="P2060" s="157"/>
      <c r="Q2060" s="159"/>
      <c r="R2060" s="155" t="str">
        <f ca="1">IF(ISERROR($V2060),"",OFFSET('Smelter Look-up'!$C$4,$V2060-4,0)&amp;"")</f>
        <v/>
      </c>
      <c r="S2060" s="160" t="str">
        <f t="array" aca="1" ref="S2060" ca="1">IF(B2060="","",IF(ISERROR(MATCH($E2060,CL,0)),"Unknown",INDIRECT("'C'!$A$"&amp;MATCH($E2060,CL,0)+1)))</f>
        <v/>
      </c>
      <c r="T2060" s="160" t="str">
        <f t="array" aca="1" ref="T2060" ca="1">IF(B2060="","",IF(ISERROR(MATCH($J2060,SorP!$B$1:$B$6226,0)),"",INDIRECT("'SorP'!$A$"&amp;MATCH($S2060&amp;$J2060,SorP!C:C,0))))</f>
        <v/>
      </c>
      <c r="U2060" s="161"/>
      <c r="V2060" s="151" t="e">
        <f>IF(C2060="",NA(),IF(OR(C2060="Smelter not listed",C2060="Smelter not yet identified"),MATCH($B2060&amp;$D2060,'Smelter Look-up'!$J:$J,0),MATCH($B2060&amp;$C2060,'Smelter Look-up'!$J:$J,0)))</f>
        <v>#N/A</v>
      </c>
      <c r="W2060" s="134"/>
      <c r="X2060" s="134">
        <f t="shared" ca="1" si="22"/>
        <v>0</v>
      </c>
      <c r="Y2060" s="134"/>
      <c r="Z2060" s="134"/>
      <c r="AA2060" s="134"/>
      <c r="AB2060" s="162" t="str">
        <f t="shared" si="23"/>
        <v/>
      </c>
      <c r="AC2060" s="134"/>
      <c r="AD2060" s="134"/>
      <c r="AE2060" s="134"/>
      <c r="AF2060" s="134"/>
      <c r="AG2060" s="134"/>
      <c r="AH2060" s="134"/>
    </row>
    <row r="2061" spans="1:34" ht="12" customHeight="1">
      <c r="A2061" s="160"/>
      <c r="B2061" s="155" t="str">
        <f t="array" ref="B2061">IF(LEN(A2061)=0,"",INDEX('Smelter Look-up'!$A:$A,MATCH($A2061,'Smelter Look-up'!$E:$E,0)))</f>
        <v/>
      </c>
      <c r="C2061" s="158" t="str">
        <f t="array" ref="C2061">IF(LEN(A2061)=0,"",INDEX('Smelter Look-up'!$C:$C,MATCH($A2061,'Smelter Look-up'!$E:$E,0)))</f>
        <v/>
      </c>
      <c r="D2061" s="155"/>
      <c r="E2061" s="155" t="str">
        <f ca="1">IF(ISERROR($V2061),"",OFFSET('Smelter Look-up'!$D$4,$V2061-4,0)&amp;"")</f>
        <v/>
      </c>
      <c r="F2061" s="155" t="str">
        <f ca="1">IF(ISERROR($V2061),"",OFFSET('Smelter Look-up'!$E$4,$V2061-4,0))</f>
        <v/>
      </c>
      <c r="G2061" s="155" t="str">
        <f ca="1">IF(C2061=$X$4,IF(ISERROR($V2061),"Enter smelter details","RMI"),IF(ISERROR($V2061),"",OFFSET('Smelter Look-up'!$F$4,$V2061-4,0)))</f>
        <v/>
      </c>
      <c r="H2061" s="156" t="str">
        <f ca="1">IF(ISERROR($V2061),"",OFFSET('Smelter Look-up'!$G$4,$V2061-4,0))</f>
        <v/>
      </c>
      <c r="I2061" s="157" t="str">
        <f ca="1">IF(ISERROR($V2061),"",OFFSET('Smelter Look-up'!$H$4,$V2061-4,0))</f>
        <v/>
      </c>
      <c r="J2061" s="157" t="str">
        <f ca="1">IF(ISERROR($V2061),"",OFFSET('Smelter Look-up'!$I$4,$V2061-4,0))</f>
        <v/>
      </c>
      <c r="K2061" s="158"/>
      <c r="L2061" s="158"/>
      <c r="M2061" s="158"/>
      <c r="N2061" s="158"/>
      <c r="O2061" s="158"/>
      <c r="P2061" s="157"/>
      <c r="Q2061" s="159"/>
      <c r="R2061" s="155" t="str">
        <f ca="1">IF(ISERROR($V2061),"",OFFSET('Smelter Look-up'!$C$4,$V2061-4,0)&amp;"")</f>
        <v/>
      </c>
      <c r="S2061" s="160" t="str">
        <f t="array" aca="1" ref="S2061" ca="1">IF(B2061="","",IF(ISERROR(MATCH($E2061,CL,0)),"Unknown",INDIRECT("'C'!$A$"&amp;MATCH($E2061,CL,0)+1)))</f>
        <v/>
      </c>
      <c r="T2061" s="160" t="str">
        <f t="array" aca="1" ref="T2061" ca="1">IF(B2061="","",IF(ISERROR(MATCH($J2061,SorP!$B$1:$B$6226,0)),"",INDIRECT("'SorP'!$A$"&amp;MATCH($S2061&amp;$J2061,SorP!C:C,0))))</f>
        <v/>
      </c>
      <c r="U2061" s="161"/>
      <c r="V2061" s="151" t="e">
        <f>IF(C2061="",NA(),IF(OR(C2061="Smelter not listed",C2061="Smelter not yet identified"),MATCH($B2061&amp;$D2061,'Smelter Look-up'!$J:$J,0),MATCH($B2061&amp;$C2061,'Smelter Look-up'!$J:$J,0)))</f>
        <v>#N/A</v>
      </c>
      <c r="W2061" s="134"/>
      <c r="X2061" s="134">
        <f t="shared" ca="1" si="22"/>
        <v>0</v>
      </c>
      <c r="Y2061" s="134"/>
      <c r="Z2061" s="134"/>
      <c r="AA2061" s="134"/>
      <c r="AB2061" s="162" t="str">
        <f t="shared" si="23"/>
        <v/>
      </c>
      <c r="AC2061" s="134"/>
      <c r="AD2061" s="134"/>
      <c r="AE2061" s="134"/>
      <c r="AF2061" s="134"/>
      <c r="AG2061" s="134"/>
      <c r="AH2061" s="134"/>
    </row>
    <row r="2062" spans="1:34" ht="12" customHeight="1">
      <c r="A2062" s="160"/>
      <c r="B2062" s="155" t="str">
        <f t="array" ref="B2062">IF(LEN(A2062)=0,"",INDEX('Smelter Look-up'!$A:$A,MATCH($A2062,'Smelter Look-up'!$E:$E,0)))</f>
        <v/>
      </c>
      <c r="C2062" s="158" t="str">
        <f t="array" ref="C2062">IF(LEN(A2062)=0,"",INDEX('Smelter Look-up'!$C:$C,MATCH($A2062,'Smelter Look-up'!$E:$E,0)))</f>
        <v/>
      </c>
      <c r="D2062" s="155"/>
      <c r="E2062" s="155" t="str">
        <f ca="1">IF(ISERROR($V2062),"",OFFSET('Smelter Look-up'!$D$4,$V2062-4,0)&amp;"")</f>
        <v/>
      </c>
      <c r="F2062" s="155" t="str">
        <f ca="1">IF(ISERROR($V2062),"",OFFSET('Smelter Look-up'!$E$4,$V2062-4,0))</f>
        <v/>
      </c>
      <c r="G2062" s="155" t="str">
        <f ca="1">IF(C2062=$X$4,IF(ISERROR($V2062),"Enter smelter details","RMI"),IF(ISERROR($V2062),"",OFFSET('Smelter Look-up'!$F$4,$V2062-4,0)))</f>
        <v/>
      </c>
      <c r="H2062" s="156" t="str">
        <f ca="1">IF(ISERROR($V2062),"",OFFSET('Smelter Look-up'!$G$4,$V2062-4,0))</f>
        <v/>
      </c>
      <c r="I2062" s="157" t="str">
        <f ca="1">IF(ISERROR($V2062),"",OFFSET('Smelter Look-up'!$H$4,$V2062-4,0))</f>
        <v/>
      </c>
      <c r="J2062" s="157" t="str">
        <f ca="1">IF(ISERROR($V2062),"",OFFSET('Smelter Look-up'!$I$4,$V2062-4,0))</f>
        <v/>
      </c>
      <c r="K2062" s="158"/>
      <c r="L2062" s="158"/>
      <c r="M2062" s="158"/>
      <c r="N2062" s="158"/>
      <c r="O2062" s="158"/>
      <c r="P2062" s="157"/>
      <c r="Q2062" s="159"/>
      <c r="R2062" s="155" t="str">
        <f ca="1">IF(ISERROR($V2062),"",OFFSET('Smelter Look-up'!$C$4,$V2062-4,0)&amp;"")</f>
        <v/>
      </c>
      <c r="S2062" s="160" t="str">
        <f t="array" aca="1" ref="S2062" ca="1">IF(B2062="","",IF(ISERROR(MATCH($E2062,CL,0)),"Unknown",INDIRECT("'C'!$A$"&amp;MATCH($E2062,CL,0)+1)))</f>
        <v/>
      </c>
      <c r="T2062" s="160" t="str">
        <f t="array" aca="1" ref="T2062" ca="1">IF(B2062="","",IF(ISERROR(MATCH($J2062,SorP!$B$1:$B$6226,0)),"",INDIRECT("'SorP'!$A$"&amp;MATCH($S2062&amp;$J2062,SorP!C:C,0))))</f>
        <v/>
      </c>
      <c r="U2062" s="161"/>
      <c r="V2062" s="151" t="e">
        <f>IF(C2062="",NA(),IF(OR(C2062="Smelter not listed",C2062="Smelter not yet identified"),MATCH($B2062&amp;$D2062,'Smelter Look-up'!$J:$J,0),MATCH($B2062&amp;$C2062,'Smelter Look-up'!$J:$J,0)))</f>
        <v>#N/A</v>
      </c>
      <c r="W2062" s="134"/>
      <c r="X2062" s="134">
        <f t="shared" ca="1" si="22"/>
        <v>0</v>
      </c>
      <c r="Y2062" s="134"/>
      <c r="Z2062" s="134"/>
      <c r="AA2062" s="134"/>
      <c r="AB2062" s="162" t="str">
        <f t="shared" si="23"/>
        <v/>
      </c>
      <c r="AC2062" s="134"/>
      <c r="AD2062" s="134"/>
      <c r="AE2062" s="134"/>
      <c r="AF2062" s="134"/>
      <c r="AG2062" s="134"/>
      <c r="AH2062" s="134"/>
    </row>
    <row r="2063" spans="1:34" ht="12" customHeight="1">
      <c r="A2063" s="160"/>
      <c r="B2063" s="155" t="str">
        <f t="array" ref="B2063">IF(LEN(A2063)=0,"",INDEX('Smelter Look-up'!$A:$A,MATCH($A2063,'Smelter Look-up'!$E:$E,0)))</f>
        <v/>
      </c>
      <c r="C2063" s="158" t="str">
        <f t="array" ref="C2063">IF(LEN(A2063)=0,"",INDEX('Smelter Look-up'!$C:$C,MATCH($A2063,'Smelter Look-up'!$E:$E,0)))</f>
        <v/>
      </c>
      <c r="D2063" s="155"/>
      <c r="E2063" s="155" t="str">
        <f ca="1">IF(ISERROR($V2063),"",OFFSET('Smelter Look-up'!$D$4,$V2063-4,0)&amp;"")</f>
        <v/>
      </c>
      <c r="F2063" s="155" t="str">
        <f ca="1">IF(ISERROR($V2063),"",OFFSET('Smelter Look-up'!$E$4,$V2063-4,0))</f>
        <v/>
      </c>
      <c r="G2063" s="155" t="str">
        <f ca="1">IF(C2063=$X$4,IF(ISERROR($V2063),"Enter smelter details","RMI"),IF(ISERROR($V2063),"",OFFSET('Smelter Look-up'!$F$4,$V2063-4,0)))</f>
        <v/>
      </c>
      <c r="H2063" s="156" t="str">
        <f ca="1">IF(ISERROR($V2063),"",OFFSET('Smelter Look-up'!$G$4,$V2063-4,0))</f>
        <v/>
      </c>
      <c r="I2063" s="157" t="str">
        <f ca="1">IF(ISERROR($V2063),"",OFFSET('Smelter Look-up'!$H$4,$V2063-4,0))</f>
        <v/>
      </c>
      <c r="J2063" s="157" t="str">
        <f ca="1">IF(ISERROR($V2063),"",OFFSET('Smelter Look-up'!$I$4,$V2063-4,0))</f>
        <v/>
      </c>
      <c r="K2063" s="158"/>
      <c r="L2063" s="158"/>
      <c r="M2063" s="158"/>
      <c r="N2063" s="158"/>
      <c r="O2063" s="158"/>
      <c r="P2063" s="157"/>
      <c r="Q2063" s="159"/>
      <c r="R2063" s="155" t="str">
        <f ca="1">IF(ISERROR($V2063),"",OFFSET('Smelter Look-up'!$C$4,$V2063-4,0)&amp;"")</f>
        <v/>
      </c>
      <c r="S2063" s="160" t="str">
        <f t="array" aca="1" ref="S2063" ca="1">IF(B2063="","",IF(ISERROR(MATCH($E2063,CL,0)),"Unknown",INDIRECT("'C'!$A$"&amp;MATCH($E2063,CL,0)+1)))</f>
        <v/>
      </c>
      <c r="T2063" s="160" t="str">
        <f t="array" aca="1" ref="T2063" ca="1">IF(B2063="","",IF(ISERROR(MATCH($J2063,SorP!$B$1:$B$6226,0)),"",INDIRECT("'SorP'!$A$"&amp;MATCH($S2063&amp;$J2063,SorP!C:C,0))))</f>
        <v/>
      </c>
      <c r="U2063" s="161"/>
      <c r="V2063" s="151" t="e">
        <f>IF(C2063="",NA(),IF(OR(C2063="Smelter not listed",C2063="Smelter not yet identified"),MATCH($B2063&amp;$D2063,'Smelter Look-up'!$J:$J,0),MATCH($B2063&amp;$C2063,'Smelter Look-up'!$J:$J,0)))</f>
        <v>#N/A</v>
      </c>
      <c r="W2063" s="134"/>
      <c r="X2063" s="134">
        <f t="shared" ca="1" si="22"/>
        <v>0</v>
      </c>
      <c r="Y2063" s="134"/>
      <c r="Z2063" s="134"/>
      <c r="AA2063" s="134"/>
      <c r="AB2063" s="162" t="str">
        <f t="shared" si="23"/>
        <v/>
      </c>
      <c r="AC2063" s="134"/>
      <c r="AD2063" s="134"/>
      <c r="AE2063" s="134"/>
      <c r="AF2063" s="134"/>
      <c r="AG2063" s="134"/>
      <c r="AH2063" s="134"/>
    </row>
    <row r="2064" spans="1:34" ht="12" customHeight="1">
      <c r="A2064" s="160"/>
      <c r="B2064" s="155" t="str">
        <f t="array" ref="B2064">IF(LEN(A2064)=0,"",INDEX('Smelter Look-up'!$A:$A,MATCH($A2064,'Smelter Look-up'!$E:$E,0)))</f>
        <v/>
      </c>
      <c r="C2064" s="158" t="str">
        <f t="array" ref="C2064">IF(LEN(A2064)=0,"",INDEX('Smelter Look-up'!$C:$C,MATCH($A2064,'Smelter Look-up'!$E:$E,0)))</f>
        <v/>
      </c>
      <c r="D2064" s="155"/>
      <c r="E2064" s="155" t="str">
        <f ca="1">IF(ISERROR($V2064),"",OFFSET('Smelter Look-up'!$D$4,$V2064-4,0)&amp;"")</f>
        <v/>
      </c>
      <c r="F2064" s="155" t="str">
        <f ca="1">IF(ISERROR($V2064),"",OFFSET('Smelter Look-up'!$E$4,$V2064-4,0))</f>
        <v/>
      </c>
      <c r="G2064" s="155" t="str">
        <f ca="1">IF(C2064=$X$4,IF(ISERROR($V2064),"Enter smelter details","RMI"),IF(ISERROR($V2064),"",OFFSET('Smelter Look-up'!$F$4,$V2064-4,0)))</f>
        <v/>
      </c>
      <c r="H2064" s="156" t="str">
        <f ca="1">IF(ISERROR($V2064),"",OFFSET('Smelter Look-up'!$G$4,$V2064-4,0))</f>
        <v/>
      </c>
      <c r="I2064" s="157" t="str">
        <f ca="1">IF(ISERROR($V2064),"",OFFSET('Smelter Look-up'!$H$4,$V2064-4,0))</f>
        <v/>
      </c>
      <c r="J2064" s="157" t="str">
        <f ca="1">IF(ISERROR($V2064),"",OFFSET('Smelter Look-up'!$I$4,$V2064-4,0))</f>
        <v/>
      </c>
      <c r="K2064" s="158"/>
      <c r="L2064" s="158"/>
      <c r="M2064" s="158"/>
      <c r="N2064" s="158"/>
      <c r="O2064" s="158"/>
      <c r="P2064" s="157"/>
      <c r="Q2064" s="159"/>
      <c r="R2064" s="155" t="str">
        <f ca="1">IF(ISERROR($V2064),"",OFFSET('Smelter Look-up'!$C$4,$V2064-4,0)&amp;"")</f>
        <v/>
      </c>
      <c r="S2064" s="160" t="str">
        <f t="array" aca="1" ref="S2064" ca="1">IF(B2064="","",IF(ISERROR(MATCH($E2064,CL,0)),"Unknown",INDIRECT("'C'!$A$"&amp;MATCH($E2064,CL,0)+1)))</f>
        <v/>
      </c>
      <c r="T2064" s="160" t="str">
        <f t="array" aca="1" ref="T2064" ca="1">IF(B2064="","",IF(ISERROR(MATCH($J2064,SorP!$B$1:$B$6226,0)),"",INDIRECT("'SorP'!$A$"&amp;MATCH($S2064&amp;$J2064,SorP!C:C,0))))</f>
        <v/>
      </c>
      <c r="U2064" s="161"/>
      <c r="V2064" s="151" t="e">
        <f>IF(C2064="",NA(),IF(OR(C2064="Smelter not listed",C2064="Smelter not yet identified"),MATCH($B2064&amp;$D2064,'Smelter Look-up'!$J:$J,0),MATCH($B2064&amp;$C2064,'Smelter Look-up'!$J:$J,0)))</f>
        <v>#N/A</v>
      </c>
      <c r="W2064" s="134"/>
      <c r="X2064" s="134">
        <f t="shared" ca="1" si="22"/>
        <v>0</v>
      </c>
      <c r="Y2064" s="134"/>
      <c r="Z2064" s="134"/>
      <c r="AA2064" s="134"/>
      <c r="AB2064" s="162" t="str">
        <f t="shared" si="23"/>
        <v/>
      </c>
      <c r="AC2064" s="134"/>
      <c r="AD2064" s="134"/>
      <c r="AE2064" s="134"/>
      <c r="AF2064" s="134"/>
      <c r="AG2064" s="134"/>
      <c r="AH2064" s="134"/>
    </row>
    <row r="2065" spans="1:34" ht="12" customHeight="1">
      <c r="A2065" s="160"/>
      <c r="B2065" s="155" t="str">
        <f t="array" ref="B2065">IF(LEN(A2065)=0,"",INDEX('Smelter Look-up'!$A:$A,MATCH($A2065,'Smelter Look-up'!$E:$E,0)))</f>
        <v/>
      </c>
      <c r="C2065" s="158" t="str">
        <f t="array" ref="C2065">IF(LEN(A2065)=0,"",INDEX('Smelter Look-up'!$C:$C,MATCH($A2065,'Smelter Look-up'!$E:$E,0)))</f>
        <v/>
      </c>
      <c r="D2065" s="155"/>
      <c r="E2065" s="155" t="str">
        <f ca="1">IF(ISERROR($V2065),"",OFFSET('Smelter Look-up'!$D$4,$V2065-4,0)&amp;"")</f>
        <v/>
      </c>
      <c r="F2065" s="155" t="str">
        <f ca="1">IF(ISERROR($V2065),"",OFFSET('Smelter Look-up'!$E$4,$V2065-4,0))</f>
        <v/>
      </c>
      <c r="G2065" s="155" t="str">
        <f ca="1">IF(C2065=$X$4,IF(ISERROR($V2065),"Enter smelter details","RMI"),IF(ISERROR($V2065),"",OFFSET('Smelter Look-up'!$F$4,$V2065-4,0)))</f>
        <v/>
      </c>
      <c r="H2065" s="156" t="str">
        <f ca="1">IF(ISERROR($V2065),"",OFFSET('Smelter Look-up'!$G$4,$V2065-4,0))</f>
        <v/>
      </c>
      <c r="I2065" s="157" t="str">
        <f ca="1">IF(ISERROR($V2065),"",OFFSET('Smelter Look-up'!$H$4,$V2065-4,0))</f>
        <v/>
      </c>
      <c r="J2065" s="157" t="str">
        <f ca="1">IF(ISERROR($V2065),"",OFFSET('Smelter Look-up'!$I$4,$V2065-4,0))</f>
        <v/>
      </c>
      <c r="K2065" s="158"/>
      <c r="L2065" s="158"/>
      <c r="M2065" s="158"/>
      <c r="N2065" s="158"/>
      <c r="O2065" s="158"/>
      <c r="P2065" s="157"/>
      <c r="Q2065" s="159"/>
      <c r="R2065" s="155" t="str">
        <f ca="1">IF(ISERROR($V2065),"",OFFSET('Smelter Look-up'!$C$4,$V2065-4,0)&amp;"")</f>
        <v/>
      </c>
      <c r="S2065" s="160" t="str">
        <f t="array" aca="1" ref="S2065" ca="1">IF(B2065="","",IF(ISERROR(MATCH($E2065,CL,0)),"Unknown",INDIRECT("'C'!$A$"&amp;MATCH($E2065,CL,0)+1)))</f>
        <v/>
      </c>
      <c r="T2065" s="160" t="str">
        <f t="array" aca="1" ref="T2065" ca="1">IF(B2065="","",IF(ISERROR(MATCH($J2065,SorP!$B$1:$B$6226,0)),"",INDIRECT("'SorP'!$A$"&amp;MATCH($S2065&amp;$J2065,SorP!C:C,0))))</f>
        <v/>
      </c>
      <c r="U2065" s="161"/>
      <c r="V2065" s="151" t="e">
        <f>IF(C2065="",NA(),IF(OR(C2065="Smelter not listed",C2065="Smelter not yet identified"),MATCH($B2065&amp;$D2065,'Smelter Look-up'!$J:$J,0),MATCH($B2065&amp;$C2065,'Smelter Look-up'!$J:$J,0)))</f>
        <v>#N/A</v>
      </c>
      <c r="W2065" s="134"/>
      <c r="X2065" s="134">
        <f t="shared" ca="1" si="22"/>
        <v>0</v>
      </c>
      <c r="Y2065" s="134"/>
      <c r="Z2065" s="134"/>
      <c r="AA2065" s="134"/>
      <c r="AB2065" s="162" t="str">
        <f t="shared" si="23"/>
        <v/>
      </c>
      <c r="AC2065" s="134"/>
      <c r="AD2065" s="134"/>
      <c r="AE2065" s="134"/>
      <c r="AF2065" s="134"/>
      <c r="AG2065" s="134"/>
      <c r="AH2065" s="134"/>
    </row>
    <row r="2066" spans="1:34" ht="12" customHeight="1">
      <c r="A2066" s="160"/>
      <c r="B2066" s="155" t="str">
        <f t="array" ref="B2066">IF(LEN(A2066)=0,"",INDEX('Smelter Look-up'!$A:$A,MATCH($A2066,'Smelter Look-up'!$E:$E,0)))</f>
        <v/>
      </c>
      <c r="C2066" s="158" t="str">
        <f t="array" ref="C2066">IF(LEN(A2066)=0,"",INDEX('Smelter Look-up'!$C:$C,MATCH($A2066,'Smelter Look-up'!$E:$E,0)))</f>
        <v/>
      </c>
      <c r="D2066" s="155"/>
      <c r="E2066" s="155" t="str">
        <f ca="1">IF(ISERROR($V2066),"",OFFSET('Smelter Look-up'!$D$4,$V2066-4,0)&amp;"")</f>
        <v/>
      </c>
      <c r="F2066" s="155" t="str">
        <f ca="1">IF(ISERROR($V2066),"",OFFSET('Smelter Look-up'!$E$4,$V2066-4,0))</f>
        <v/>
      </c>
      <c r="G2066" s="155" t="str">
        <f ca="1">IF(C2066=$X$4,IF(ISERROR($V2066),"Enter smelter details","RMI"),IF(ISERROR($V2066),"",OFFSET('Smelter Look-up'!$F$4,$V2066-4,0)))</f>
        <v/>
      </c>
      <c r="H2066" s="156" t="str">
        <f ca="1">IF(ISERROR($V2066),"",OFFSET('Smelter Look-up'!$G$4,$V2066-4,0))</f>
        <v/>
      </c>
      <c r="I2066" s="157" t="str">
        <f ca="1">IF(ISERROR($V2066),"",OFFSET('Smelter Look-up'!$H$4,$V2066-4,0))</f>
        <v/>
      </c>
      <c r="J2066" s="157" t="str">
        <f ca="1">IF(ISERROR($V2066),"",OFFSET('Smelter Look-up'!$I$4,$V2066-4,0))</f>
        <v/>
      </c>
      <c r="K2066" s="158"/>
      <c r="L2066" s="158"/>
      <c r="M2066" s="158"/>
      <c r="N2066" s="158"/>
      <c r="O2066" s="158"/>
      <c r="P2066" s="157"/>
      <c r="Q2066" s="159"/>
      <c r="R2066" s="155" t="str">
        <f ca="1">IF(ISERROR($V2066),"",OFFSET('Smelter Look-up'!$C$4,$V2066-4,0)&amp;"")</f>
        <v/>
      </c>
      <c r="S2066" s="160" t="str">
        <f t="array" aca="1" ref="S2066" ca="1">IF(B2066="","",IF(ISERROR(MATCH($E2066,CL,0)),"Unknown",INDIRECT("'C'!$A$"&amp;MATCH($E2066,CL,0)+1)))</f>
        <v/>
      </c>
      <c r="T2066" s="160" t="str">
        <f t="array" aca="1" ref="T2066" ca="1">IF(B2066="","",IF(ISERROR(MATCH($J2066,SorP!$B$1:$B$6226,0)),"",INDIRECT("'SorP'!$A$"&amp;MATCH($S2066&amp;$J2066,SorP!C:C,0))))</f>
        <v/>
      </c>
      <c r="U2066" s="161"/>
      <c r="V2066" s="151" t="e">
        <f>IF(C2066="",NA(),IF(OR(C2066="Smelter not listed",C2066="Smelter not yet identified"),MATCH($B2066&amp;$D2066,'Smelter Look-up'!$J:$J,0),MATCH($B2066&amp;$C2066,'Smelter Look-up'!$J:$J,0)))</f>
        <v>#N/A</v>
      </c>
      <c r="W2066" s="134"/>
      <c r="X2066" s="134">
        <f t="shared" ca="1" si="22"/>
        <v>0</v>
      </c>
      <c r="Y2066" s="134"/>
      <c r="Z2066" s="134"/>
      <c r="AA2066" s="134"/>
      <c r="AB2066" s="162" t="str">
        <f t="shared" si="23"/>
        <v/>
      </c>
      <c r="AC2066" s="134"/>
      <c r="AD2066" s="134"/>
      <c r="AE2066" s="134"/>
      <c r="AF2066" s="134"/>
      <c r="AG2066" s="134"/>
      <c r="AH2066" s="134"/>
    </row>
    <row r="2067" spans="1:34" ht="12" customHeight="1">
      <c r="A2067" s="160"/>
      <c r="B2067" s="155" t="str">
        <f t="array" ref="B2067">IF(LEN(A2067)=0,"",INDEX('Smelter Look-up'!$A:$A,MATCH($A2067,'Smelter Look-up'!$E:$E,0)))</f>
        <v/>
      </c>
      <c r="C2067" s="158" t="str">
        <f t="array" ref="C2067">IF(LEN(A2067)=0,"",INDEX('Smelter Look-up'!$C:$C,MATCH($A2067,'Smelter Look-up'!$E:$E,0)))</f>
        <v/>
      </c>
      <c r="D2067" s="155"/>
      <c r="E2067" s="155" t="str">
        <f ca="1">IF(ISERROR($V2067),"",OFFSET('Smelter Look-up'!$D$4,$V2067-4,0)&amp;"")</f>
        <v/>
      </c>
      <c r="F2067" s="155" t="str">
        <f ca="1">IF(ISERROR($V2067),"",OFFSET('Smelter Look-up'!$E$4,$V2067-4,0))</f>
        <v/>
      </c>
      <c r="G2067" s="155" t="str">
        <f ca="1">IF(C2067=$X$4,IF(ISERROR($V2067),"Enter smelter details","RMI"),IF(ISERROR($V2067),"",OFFSET('Smelter Look-up'!$F$4,$V2067-4,0)))</f>
        <v/>
      </c>
      <c r="H2067" s="156" t="str">
        <f ca="1">IF(ISERROR($V2067),"",OFFSET('Smelter Look-up'!$G$4,$V2067-4,0))</f>
        <v/>
      </c>
      <c r="I2067" s="157" t="str">
        <f ca="1">IF(ISERROR($V2067),"",OFFSET('Smelter Look-up'!$H$4,$V2067-4,0))</f>
        <v/>
      </c>
      <c r="J2067" s="157" t="str">
        <f ca="1">IF(ISERROR($V2067),"",OFFSET('Smelter Look-up'!$I$4,$V2067-4,0))</f>
        <v/>
      </c>
      <c r="K2067" s="158"/>
      <c r="L2067" s="158"/>
      <c r="M2067" s="158"/>
      <c r="N2067" s="158"/>
      <c r="O2067" s="158"/>
      <c r="P2067" s="157"/>
      <c r="Q2067" s="159"/>
      <c r="R2067" s="155" t="str">
        <f ca="1">IF(ISERROR($V2067),"",OFFSET('Smelter Look-up'!$C$4,$V2067-4,0)&amp;"")</f>
        <v/>
      </c>
      <c r="S2067" s="160" t="str">
        <f t="array" aca="1" ref="S2067" ca="1">IF(B2067="","",IF(ISERROR(MATCH($E2067,CL,0)),"Unknown",INDIRECT("'C'!$A$"&amp;MATCH($E2067,CL,0)+1)))</f>
        <v/>
      </c>
      <c r="T2067" s="160" t="str">
        <f t="array" aca="1" ref="T2067" ca="1">IF(B2067="","",IF(ISERROR(MATCH($J2067,SorP!$B$1:$B$6226,0)),"",INDIRECT("'SorP'!$A$"&amp;MATCH($S2067&amp;$J2067,SorP!C:C,0))))</f>
        <v/>
      </c>
      <c r="U2067" s="161"/>
      <c r="V2067" s="151" t="e">
        <f>IF(C2067="",NA(),IF(OR(C2067="Smelter not listed",C2067="Smelter not yet identified"),MATCH($B2067&amp;$D2067,'Smelter Look-up'!$J:$J,0),MATCH($B2067&amp;$C2067,'Smelter Look-up'!$J:$J,0)))</f>
        <v>#N/A</v>
      </c>
      <c r="W2067" s="134"/>
      <c r="X2067" s="134">
        <f t="shared" ca="1" si="22"/>
        <v>0</v>
      </c>
      <c r="Y2067" s="134"/>
      <c r="Z2067" s="134"/>
      <c r="AA2067" s="134"/>
      <c r="AB2067" s="162" t="str">
        <f t="shared" si="23"/>
        <v/>
      </c>
      <c r="AC2067" s="134"/>
      <c r="AD2067" s="134"/>
      <c r="AE2067" s="134"/>
      <c r="AF2067" s="134"/>
      <c r="AG2067" s="134"/>
      <c r="AH2067" s="134"/>
    </row>
    <row r="2068" spans="1:34" ht="12" customHeight="1">
      <c r="A2068" s="160"/>
      <c r="B2068" s="155" t="str">
        <f t="array" ref="B2068">IF(LEN(A2068)=0,"",INDEX('Smelter Look-up'!$A:$A,MATCH($A2068,'Smelter Look-up'!$E:$E,0)))</f>
        <v/>
      </c>
      <c r="C2068" s="158" t="str">
        <f t="array" ref="C2068">IF(LEN(A2068)=0,"",INDEX('Smelter Look-up'!$C:$C,MATCH($A2068,'Smelter Look-up'!$E:$E,0)))</f>
        <v/>
      </c>
      <c r="D2068" s="155"/>
      <c r="E2068" s="155" t="str">
        <f ca="1">IF(ISERROR($V2068),"",OFFSET('Smelter Look-up'!$D$4,$V2068-4,0)&amp;"")</f>
        <v/>
      </c>
      <c r="F2068" s="155" t="str">
        <f ca="1">IF(ISERROR($V2068),"",OFFSET('Smelter Look-up'!$E$4,$V2068-4,0))</f>
        <v/>
      </c>
      <c r="G2068" s="155" t="str">
        <f ca="1">IF(C2068=$X$4,IF(ISERROR($V2068),"Enter smelter details","RMI"),IF(ISERROR($V2068),"",OFFSET('Smelter Look-up'!$F$4,$V2068-4,0)))</f>
        <v/>
      </c>
      <c r="H2068" s="156" t="str">
        <f ca="1">IF(ISERROR($V2068),"",OFFSET('Smelter Look-up'!$G$4,$V2068-4,0))</f>
        <v/>
      </c>
      <c r="I2068" s="157" t="str">
        <f ca="1">IF(ISERROR($V2068),"",OFFSET('Smelter Look-up'!$H$4,$V2068-4,0))</f>
        <v/>
      </c>
      <c r="J2068" s="157" t="str">
        <f ca="1">IF(ISERROR($V2068),"",OFFSET('Smelter Look-up'!$I$4,$V2068-4,0))</f>
        <v/>
      </c>
      <c r="K2068" s="158"/>
      <c r="L2068" s="158"/>
      <c r="M2068" s="158"/>
      <c r="N2068" s="158"/>
      <c r="O2068" s="158"/>
      <c r="P2068" s="157"/>
      <c r="Q2068" s="159"/>
      <c r="R2068" s="155" t="str">
        <f ca="1">IF(ISERROR($V2068),"",OFFSET('Smelter Look-up'!$C$4,$V2068-4,0)&amp;"")</f>
        <v/>
      </c>
      <c r="S2068" s="160" t="str">
        <f t="array" aca="1" ref="S2068" ca="1">IF(B2068="","",IF(ISERROR(MATCH($E2068,CL,0)),"Unknown",INDIRECT("'C'!$A$"&amp;MATCH($E2068,CL,0)+1)))</f>
        <v/>
      </c>
      <c r="T2068" s="160" t="str">
        <f t="array" aca="1" ref="T2068" ca="1">IF(B2068="","",IF(ISERROR(MATCH($J2068,SorP!$B$1:$B$6226,0)),"",INDIRECT("'SorP'!$A$"&amp;MATCH($S2068&amp;$J2068,SorP!C:C,0))))</f>
        <v/>
      </c>
      <c r="U2068" s="161"/>
      <c r="V2068" s="151" t="e">
        <f>IF(C2068="",NA(),IF(OR(C2068="Smelter not listed",C2068="Smelter not yet identified"),MATCH($B2068&amp;$D2068,'Smelter Look-up'!$J:$J,0),MATCH($B2068&amp;$C2068,'Smelter Look-up'!$J:$J,0)))</f>
        <v>#N/A</v>
      </c>
      <c r="W2068" s="134"/>
      <c r="X2068" s="134">
        <f t="shared" ca="1" si="22"/>
        <v>0</v>
      </c>
      <c r="Y2068" s="134"/>
      <c r="Z2068" s="134"/>
      <c r="AA2068" s="134"/>
      <c r="AB2068" s="162" t="str">
        <f t="shared" si="23"/>
        <v/>
      </c>
      <c r="AC2068" s="134"/>
      <c r="AD2068" s="134"/>
      <c r="AE2068" s="134"/>
      <c r="AF2068" s="134"/>
      <c r="AG2068" s="134"/>
      <c r="AH2068" s="134"/>
    </row>
    <row r="2069" spans="1:34" ht="12" customHeight="1">
      <c r="A2069" s="160"/>
      <c r="B2069" s="155" t="str">
        <f t="array" ref="B2069">IF(LEN(A2069)=0,"",INDEX('Smelter Look-up'!$A:$A,MATCH($A2069,'Smelter Look-up'!$E:$E,0)))</f>
        <v/>
      </c>
      <c r="C2069" s="158" t="str">
        <f t="array" ref="C2069">IF(LEN(A2069)=0,"",INDEX('Smelter Look-up'!$C:$C,MATCH($A2069,'Smelter Look-up'!$E:$E,0)))</f>
        <v/>
      </c>
      <c r="D2069" s="155"/>
      <c r="E2069" s="155" t="str">
        <f ca="1">IF(ISERROR($V2069),"",OFFSET('Smelter Look-up'!$D$4,$V2069-4,0)&amp;"")</f>
        <v/>
      </c>
      <c r="F2069" s="155" t="str">
        <f ca="1">IF(ISERROR($V2069),"",OFFSET('Smelter Look-up'!$E$4,$V2069-4,0))</f>
        <v/>
      </c>
      <c r="G2069" s="155" t="str">
        <f ca="1">IF(C2069=$X$4,IF(ISERROR($V2069),"Enter smelter details","RMI"),IF(ISERROR($V2069),"",OFFSET('Smelter Look-up'!$F$4,$V2069-4,0)))</f>
        <v/>
      </c>
      <c r="H2069" s="156" t="str">
        <f ca="1">IF(ISERROR($V2069),"",OFFSET('Smelter Look-up'!$G$4,$V2069-4,0))</f>
        <v/>
      </c>
      <c r="I2069" s="157" t="str">
        <f ca="1">IF(ISERROR($V2069),"",OFFSET('Smelter Look-up'!$H$4,$V2069-4,0))</f>
        <v/>
      </c>
      <c r="J2069" s="157" t="str">
        <f ca="1">IF(ISERROR($V2069),"",OFFSET('Smelter Look-up'!$I$4,$V2069-4,0))</f>
        <v/>
      </c>
      <c r="K2069" s="158"/>
      <c r="L2069" s="158"/>
      <c r="M2069" s="158"/>
      <c r="N2069" s="158"/>
      <c r="O2069" s="158"/>
      <c r="P2069" s="157"/>
      <c r="Q2069" s="159"/>
      <c r="R2069" s="155" t="str">
        <f ca="1">IF(ISERROR($V2069),"",OFFSET('Smelter Look-up'!$C$4,$V2069-4,0)&amp;"")</f>
        <v/>
      </c>
      <c r="S2069" s="160" t="str">
        <f t="array" aca="1" ref="S2069" ca="1">IF(B2069="","",IF(ISERROR(MATCH($E2069,CL,0)),"Unknown",INDIRECT("'C'!$A$"&amp;MATCH($E2069,CL,0)+1)))</f>
        <v/>
      </c>
      <c r="T2069" s="160" t="str">
        <f t="array" aca="1" ref="T2069" ca="1">IF(B2069="","",IF(ISERROR(MATCH($J2069,SorP!$B$1:$B$6226,0)),"",INDIRECT("'SorP'!$A$"&amp;MATCH($S2069&amp;$J2069,SorP!C:C,0))))</f>
        <v/>
      </c>
      <c r="U2069" s="161"/>
      <c r="V2069" s="151" t="e">
        <f>IF(C2069="",NA(),IF(OR(C2069="Smelter not listed",C2069="Smelter not yet identified"),MATCH($B2069&amp;$D2069,'Smelter Look-up'!$J:$J,0),MATCH($B2069&amp;$C2069,'Smelter Look-up'!$J:$J,0)))</f>
        <v>#N/A</v>
      </c>
      <c r="W2069" s="134"/>
      <c r="X2069" s="134">
        <f t="shared" ca="1" si="22"/>
        <v>0</v>
      </c>
      <c r="Y2069" s="134"/>
      <c r="Z2069" s="134"/>
      <c r="AA2069" s="134"/>
      <c r="AB2069" s="162" t="str">
        <f t="shared" si="23"/>
        <v/>
      </c>
      <c r="AC2069" s="134"/>
      <c r="AD2069" s="134"/>
      <c r="AE2069" s="134"/>
      <c r="AF2069" s="134"/>
      <c r="AG2069" s="134"/>
      <c r="AH2069" s="134"/>
    </row>
    <row r="2070" spans="1:34" ht="12" customHeight="1">
      <c r="A2070" s="160"/>
      <c r="B2070" s="155" t="str">
        <f t="array" ref="B2070">IF(LEN(A2070)=0,"",INDEX('Smelter Look-up'!$A:$A,MATCH($A2070,'Smelter Look-up'!$E:$E,0)))</f>
        <v/>
      </c>
      <c r="C2070" s="158" t="str">
        <f t="array" ref="C2070">IF(LEN(A2070)=0,"",INDEX('Smelter Look-up'!$C:$C,MATCH($A2070,'Smelter Look-up'!$E:$E,0)))</f>
        <v/>
      </c>
      <c r="D2070" s="155"/>
      <c r="E2070" s="155" t="str">
        <f ca="1">IF(ISERROR($V2070),"",OFFSET('Smelter Look-up'!$D$4,$V2070-4,0)&amp;"")</f>
        <v/>
      </c>
      <c r="F2070" s="155" t="str">
        <f ca="1">IF(ISERROR($V2070),"",OFFSET('Smelter Look-up'!$E$4,$V2070-4,0))</f>
        <v/>
      </c>
      <c r="G2070" s="155" t="str">
        <f ca="1">IF(C2070=$X$4,IF(ISERROR($V2070),"Enter smelter details","RMI"),IF(ISERROR($V2070),"",OFFSET('Smelter Look-up'!$F$4,$V2070-4,0)))</f>
        <v/>
      </c>
      <c r="H2070" s="156" t="str">
        <f ca="1">IF(ISERROR($V2070),"",OFFSET('Smelter Look-up'!$G$4,$V2070-4,0))</f>
        <v/>
      </c>
      <c r="I2070" s="157" t="str">
        <f ca="1">IF(ISERROR($V2070),"",OFFSET('Smelter Look-up'!$H$4,$V2070-4,0))</f>
        <v/>
      </c>
      <c r="J2070" s="157" t="str">
        <f ca="1">IF(ISERROR($V2070),"",OFFSET('Smelter Look-up'!$I$4,$V2070-4,0))</f>
        <v/>
      </c>
      <c r="K2070" s="158"/>
      <c r="L2070" s="158"/>
      <c r="M2070" s="158"/>
      <c r="N2070" s="158"/>
      <c r="O2070" s="158"/>
      <c r="P2070" s="157"/>
      <c r="Q2070" s="159"/>
      <c r="R2070" s="155" t="str">
        <f ca="1">IF(ISERROR($V2070),"",OFFSET('Smelter Look-up'!$C$4,$V2070-4,0)&amp;"")</f>
        <v/>
      </c>
      <c r="S2070" s="160" t="str">
        <f t="array" aca="1" ref="S2070" ca="1">IF(B2070="","",IF(ISERROR(MATCH($E2070,CL,0)),"Unknown",INDIRECT("'C'!$A$"&amp;MATCH($E2070,CL,0)+1)))</f>
        <v/>
      </c>
      <c r="T2070" s="160" t="str">
        <f t="array" aca="1" ref="T2070" ca="1">IF(B2070="","",IF(ISERROR(MATCH($J2070,SorP!$B$1:$B$6226,0)),"",INDIRECT("'SorP'!$A$"&amp;MATCH($S2070&amp;$J2070,SorP!C:C,0))))</f>
        <v/>
      </c>
      <c r="U2070" s="161"/>
      <c r="V2070" s="151" t="e">
        <f>IF(C2070="",NA(),IF(OR(C2070="Smelter not listed",C2070="Smelter not yet identified"),MATCH($B2070&amp;$D2070,'Smelter Look-up'!$J:$J,0),MATCH($B2070&amp;$C2070,'Smelter Look-up'!$J:$J,0)))</f>
        <v>#N/A</v>
      </c>
      <c r="W2070" s="134"/>
      <c r="X2070" s="134">
        <f t="shared" ca="1" si="22"/>
        <v>0</v>
      </c>
      <c r="Y2070" s="134"/>
      <c r="Z2070" s="134"/>
      <c r="AA2070" s="134"/>
      <c r="AB2070" s="162" t="str">
        <f t="shared" si="23"/>
        <v/>
      </c>
      <c r="AC2070" s="134"/>
      <c r="AD2070" s="134"/>
      <c r="AE2070" s="134"/>
      <c r="AF2070" s="134"/>
      <c r="AG2070" s="134"/>
      <c r="AH2070" s="134"/>
    </row>
    <row r="2071" spans="1:34" ht="12" customHeight="1">
      <c r="A2071" s="160"/>
      <c r="B2071" s="155" t="str">
        <f t="array" ref="B2071">IF(LEN(A2071)=0,"",INDEX('Smelter Look-up'!$A:$A,MATCH($A2071,'Smelter Look-up'!$E:$E,0)))</f>
        <v/>
      </c>
      <c r="C2071" s="158" t="str">
        <f t="array" ref="C2071">IF(LEN(A2071)=0,"",INDEX('Smelter Look-up'!$C:$C,MATCH($A2071,'Smelter Look-up'!$E:$E,0)))</f>
        <v/>
      </c>
      <c r="D2071" s="155"/>
      <c r="E2071" s="155" t="str">
        <f ca="1">IF(ISERROR($V2071),"",OFFSET('Smelter Look-up'!$D$4,$V2071-4,0)&amp;"")</f>
        <v/>
      </c>
      <c r="F2071" s="155" t="str">
        <f ca="1">IF(ISERROR($V2071),"",OFFSET('Smelter Look-up'!$E$4,$V2071-4,0))</f>
        <v/>
      </c>
      <c r="G2071" s="155" t="str">
        <f ca="1">IF(C2071=$X$4,IF(ISERROR($V2071),"Enter smelter details","RMI"),IF(ISERROR($V2071),"",OFFSET('Smelter Look-up'!$F$4,$V2071-4,0)))</f>
        <v/>
      </c>
      <c r="H2071" s="156" t="str">
        <f ca="1">IF(ISERROR($V2071),"",OFFSET('Smelter Look-up'!$G$4,$V2071-4,0))</f>
        <v/>
      </c>
      <c r="I2071" s="157" t="str">
        <f ca="1">IF(ISERROR($V2071),"",OFFSET('Smelter Look-up'!$H$4,$V2071-4,0))</f>
        <v/>
      </c>
      <c r="J2071" s="157" t="str">
        <f ca="1">IF(ISERROR($V2071),"",OFFSET('Smelter Look-up'!$I$4,$V2071-4,0))</f>
        <v/>
      </c>
      <c r="K2071" s="158"/>
      <c r="L2071" s="158"/>
      <c r="M2071" s="158"/>
      <c r="N2071" s="158"/>
      <c r="O2071" s="158"/>
      <c r="P2071" s="157"/>
      <c r="Q2071" s="159"/>
      <c r="R2071" s="155" t="str">
        <f ca="1">IF(ISERROR($V2071),"",OFFSET('Smelter Look-up'!$C$4,$V2071-4,0)&amp;"")</f>
        <v/>
      </c>
      <c r="S2071" s="160" t="str">
        <f t="array" aca="1" ref="S2071" ca="1">IF(B2071="","",IF(ISERROR(MATCH($E2071,CL,0)),"Unknown",INDIRECT("'C'!$A$"&amp;MATCH($E2071,CL,0)+1)))</f>
        <v/>
      </c>
      <c r="T2071" s="160" t="str">
        <f t="array" aca="1" ref="T2071" ca="1">IF(B2071="","",IF(ISERROR(MATCH($J2071,SorP!$B$1:$B$6226,0)),"",INDIRECT("'SorP'!$A$"&amp;MATCH($S2071&amp;$J2071,SorP!C:C,0))))</f>
        <v/>
      </c>
      <c r="U2071" s="161"/>
      <c r="V2071" s="151" t="e">
        <f>IF(C2071="",NA(),IF(OR(C2071="Smelter not listed",C2071="Smelter not yet identified"),MATCH($B2071&amp;$D2071,'Smelter Look-up'!$J:$J,0),MATCH($B2071&amp;$C2071,'Smelter Look-up'!$J:$J,0)))</f>
        <v>#N/A</v>
      </c>
      <c r="W2071" s="134"/>
      <c r="X2071" s="134">
        <f t="shared" ca="1" si="22"/>
        <v>0</v>
      </c>
      <c r="Y2071" s="134"/>
      <c r="Z2071" s="134"/>
      <c r="AA2071" s="134"/>
      <c r="AB2071" s="162" t="str">
        <f t="shared" si="23"/>
        <v/>
      </c>
      <c r="AC2071" s="134"/>
      <c r="AD2071" s="134"/>
      <c r="AE2071" s="134"/>
      <c r="AF2071" s="134"/>
      <c r="AG2071" s="134"/>
      <c r="AH2071" s="134"/>
    </row>
    <row r="2072" spans="1:34" ht="12" customHeight="1">
      <c r="A2072" s="160"/>
      <c r="B2072" s="155" t="str">
        <f t="array" ref="B2072">IF(LEN(A2072)=0,"",INDEX('Smelter Look-up'!$A:$A,MATCH($A2072,'Smelter Look-up'!$E:$E,0)))</f>
        <v/>
      </c>
      <c r="C2072" s="158" t="str">
        <f t="array" ref="C2072">IF(LEN(A2072)=0,"",INDEX('Smelter Look-up'!$C:$C,MATCH($A2072,'Smelter Look-up'!$E:$E,0)))</f>
        <v/>
      </c>
      <c r="D2072" s="155"/>
      <c r="E2072" s="155" t="str">
        <f ca="1">IF(ISERROR($V2072),"",OFFSET('Smelter Look-up'!$D$4,$V2072-4,0)&amp;"")</f>
        <v/>
      </c>
      <c r="F2072" s="155" t="str">
        <f ca="1">IF(ISERROR($V2072),"",OFFSET('Smelter Look-up'!$E$4,$V2072-4,0))</f>
        <v/>
      </c>
      <c r="G2072" s="155" t="str">
        <f ca="1">IF(C2072=$X$4,IF(ISERROR($V2072),"Enter smelter details","RMI"),IF(ISERROR($V2072),"",OFFSET('Smelter Look-up'!$F$4,$V2072-4,0)))</f>
        <v/>
      </c>
      <c r="H2072" s="156" t="str">
        <f ca="1">IF(ISERROR($V2072),"",OFFSET('Smelter Look-up'!$G$4,$V2072-4,0))</f>
        <v/>
      </c>
      <c r="I2072" s="157" t="str">
        <f ca="1">IF(ISERROR($V2072),"",OFFSET('Smelter Look-up'!$H$4,$V2072-4,0))</f>
        <v/>
      </c>
      <c r="J2072" s="157" t="str">
        <f ca="1">IF(ISERROR($V2072),"",OFFSET('Smelter Look-up'!$I$4,$V2072-4,0))</f>
        <v/>
      </c>
      <c r="K2072" s="158"/>
      <c r="L2072" s="158"/>
      <c r="M2072" s="158"/>
      <c r="N2072" s="158"/>
      <c r="O2072" s="158"/>
      <c r="P2072" s="157"/>
      <c r="Q2072" s="159"/>
      <c r="R2072" s="155" t="str">
        <f ca="1">IF(ISERROR($V2072),"",OFFSET('Smelter Look-up'!$C$4,$V2072-4,0)&amp;"")</f>
        <v/>
      </c>
      <c r="S2072" s="160" t="str">
        <f t="array" aca="1" ref="S2072" ca="1">IF(B2072="","",IF(ISERROR(MATCH($E2072,CL,0)),"Unknown",INDIRECT("'C'!$A$"&amp;MATCH($E2072,CL,0)+1)))</f>
        <v/>
      </c>
      <c r="T2072" s="160" t="str">
        <f t="array" aca="1" ref="T2072" ca="1">IF(B2072="","",IF(ISERROR(MATCH($J2072,SorP!$B$1:$B$6226,0)),"",INDIRECT("'SorP'!$A$"&amp;MATCH($S2072&amp;$J2072,SorP!C:C,0))))</f>
        <v/>
      </c>
      <c r="U2072" s="161"/>
      <c r="V2072" s="151" t="e">
        <f>IF(C2072="",NA(),IF(OR(C2072="Smelter not listed",C2072="Smelter not yet identified"),MATCH($B2072&amp;$D2072,'Smelter Look-up'!$J:$J,0),MATCH($B2072&amp;$C2072,'Smelter Look-up'!$J:$J,0)))</f>
        <v>#N/A</v>
      </c>
      <c r="W2072" s="134"/>
      <c r="X2072" s="134">
        <f t="shared" ca="1" si="22"/>
        <v>0</v>
      </c>
      <c r="Y2072" s="134"/>
      <c r="Z2072" s="134"/>
      <c r="AA2072" s="134"/>
      <c r="AB2072" s="162" t="str">
        <f t="shared" si="23"/>
        <v/>
      </c>
      <c r="AC2072" s="134"/>
      <c r="AD2072" s="134"/>
      <c r="AE2072" s="134"/>
      <c r="AF2072" s="134"/>
      <c r="AG2072" s="134"/>
      <c r="AH2072" s="134"/>
    </row>
    <row r="2073" spans="1:34" ht="12" customHeight="1">
      <c r="A2073" s="160"/>
      <c r="B2073" s="155" t="str">
        <f t="array" ref="B2073">IF(LEN(A2073)=0,"",INDEX('Smelter Look-up'!$A:$A,MATCH($A2073,'Smelter Look-up'!$E:$E,0)))</f>
        <v/>
      </c>
      <c r="C2073" s="158" t="str">
        <f t="array" ref="C2073">IF(LEN(A2073)=0,"",INDEX('Smelter Look-up'!$C:$C,MATCH($A2073,'Smelter Look-up'!$E:$E,0)))</f>
        <v/>
      </c>
      <c r="D2073" s="155"/>
      <c r="E2073" s="155" t="str">
        <f ca="1">IF(ISERROR($V2073),"",OFFSET('Smelter Look-up'!$D$4,$V2073-4,0)&amp;"")</f>
        <v/>
      </c>
      <c r="F2073" s="155" t="str">
        <f ca="1">IF(ISERROR($V2073),"",OFFSET('Smelter Look-up'!$E$4,$V2073-4,0))</f>
        <v/>
      </c>
      <c r="G2073" s="155" t="str">
        <f ca="1">IF(C2073=$X$4,IF(ISERROR($V2073),"Enter smelter details","RMI"),IF(ISERROR($V2073),"",OFFSET('Smelter Look-up'!$F$4,$V2073-4,0)))</f>
        <v/>
      </c>
      <c r="H2073" s="156" t="str">
        <f ca="1">IF(ISERROR($V2073),"",OFFSET('Smelter Look-up'!$G$4,$V2073-4,0))</f>
        <v/>
      </c>
      <c r="I2073" s="157" t="str">
        <f ca="1">IF(ISERROR($V2073),"",OFFSET('Smelter Look-up'!$H$4,$V2073-4,0))</f>
        <v/>
      </c>
      <c r="J2073" s="157" t="str">
        <f ca="1">IF(ISERROR($V2073),"",OFFSET('Smelter Look-up'!$I$4,$V2073-4,0))</f>
        <v/>
      </c>
      <c r="K2073" s="158"/>
      <c r="L2073" s="158"/>
      <c r="M2073" s="158"/>
      <c r="N2073" s="158"/>
      <c r="O2073" s="158"/>
      <c r="P2073" s="157"/>
      <c r="Q2073" s="159"/>
      <c r="R2073" s="155" t="str">
        <f ca="1">IF(ISERROR($V2073),"",OFFSET('Smelter Look-up'!$C$4,$V2073-4,0)&amp;"")</f>
        <v/>
      </c>
      <c r="S2073" s="160" t="str">
        <f t="array" aca="1" ref="S2073" ca="1">IF(B2073="","",IF(ISERROR(MATCH($E2073,CL,0)),"Unknown",INDIRECT("'C'!$A$"&amp;MATCH($E2073,CL,0)+1)))</f>
        <v/>
      </c>
      <c r="T2073" s="160" t="str">
        <f t="array" aca="1" ref="T2073" ca="1">IF(B2073="","",IF(ISERROR(MATCH($J2073,SorP!$B$1:$B$6226,0)),"",INDIRECT("'SorP'!$A$"&amp;MATCH($S2073&amp;$J2073,SorP!C:C,0))))</f>
        <v/>
      </c>
      <c r="U2073" s="161"/>
      <c r="V2073" s="151" t="e">
        <f>IF(C2073="",NA(),IF(OR(C2073="Smelter not listed",C2073="Smelter not yet identified"),MATCH($B2073&amp;$D2073,'Smelter Look-up'!$J:$J,0),MATCH($B2073&amp;$C2073,'Smelter Look-up'!$J:$J,0)))</f>
        <v>#N/A</v>
      </c>
      <c r="W2073" s="134"/>
      <c r="X2073" s="134">
        <f t="shared" ca="1" si="22"/>
        <v>0</v>
      </c>
      <c r="Y2073" s="134"/>
      <c r="Z2073" s="134"/>
      <c r="AA2073" s="134"/>
      <c r="AB2073" s="162" t="str">
        <f t="shared" si="23"/>
        <v/>
      </c>
      <c r="AC2073" s="134"/>
      <c r="AD2073" s="134"/>
      <c r="AE2073" s="134"/>
      <c r="AF2073" s="134"/>
      <c r="AG2073" s="134"/>
      <c r="AH2073" s="134"/>
    </row>
    <row r="2074" spans="1:34" ht="12" customHeight="1">
      <c r="A2074" s="160"/>
      <c r="B2074" s="155" t="str">
        <f t="array" ref="B2074">IF(LEN(A2074)=0,"",INDEX('Smelter Look-up'!$A:$A,MATCH($A2074,'Smelter Look-up'!$E:$E,0)))</f>
        <v/>
      </c>
      <c r="C2074" s="158" t="str">
        <f t="array" ref="C2074">IF(LEN(A2074)=0,"",INDEX('Smelter Look-up'!$C:$C,MATCH($A2074,'Smelter Look-up'!$E:$E,0)))</f>
        <v/>
      </c>
      <c r="D2074" s="155"/>
      <c r="E2074" s="155" t="str">
        <f ca="1">IF(ISERROR($V2074),"",OFFSET('Smelter Look-up'!$D$4,$V2074-4,0)&amp;"")</f>
        <v/>
      </c>
      <c r="F2074" s="155" t="str">
        <f ca="1">IF(ISERROR($V2074),"",OFFSET('Smelter Look-up'!$E$4,$V2074-4,0))</f>
        <v/>
      </c>
      <c r="G2074" s="155" t="str">
        <f ca="1">IF(C2074=$X$4,IF(ISERROR($V2074),"Enter smelter details","RMI"),IF(ISERROR($V2074),"",OFFSET('Smelter Look-up'!$F$4,$V2074-4,0)))</f>
        <v/>
      </c>
      <c r="H2074" s="156" t="str">
        <f ca="1">IF(ISERROR($V2074),"",OFFSET('Smelter Look-up'!$G$4,$V2074-4,0))</f>
        <v/>
      </c>
      <c r="I2074" s="157" t="str">
        <f ca="1">IF(ISERROR($V2074),"",OFFSET('Smelter Look-up'!$H$4,$V2074-4,0))</f>
        <v/>
      </c>
      <c r="J2074" s="157" t="str">
        <f ca="1">IF(ISERROR($V2074),"",OFFSET('Smelter Look-up'!$I$4,$V2074-4,0))</f>
        <v/>
      </c>
      <c r="K2074" s="158"/>
      <c r="L2074" s="158"/>
      <c r="M2074" s="158"/>
      <c r="N2074" s="158"/>
      <c r="O2074" s="158"/>
      <c r="P2074" s="157"/>
      <c r="Q2074" s="159"/>
      <c r="R2074" s="155" t="str">
        <f ca="1">IF(ISERROR($V2074),"",OFFSET('Smelter Look-up'!$C$4,$V2074-4,0)&amp;"")</f>
        <v/>
      </c>
      <c r="S2074" s="160" t="str">
        <f t="array" aca="1" ref="S2074" ca="1">IF(B2074="","",IF(ISERROR(MATCH($E2074,CL,0)),"Unknown",INDIRECT("'C'!$A$"&amp;MATCH($E2074,CL,0)+1)))</f>
        <v/>
      </c>
      <c r="T2074" s="160" t="str">
        <f t="array" aca="1" ref="T2074" ca="1">IF(B2074="","",IF(ISERROR(MATCH($J2074,SorP!$B$1:$B$6226,0)),"",INDIRECT("'SorP'!$A$"&amp;MATCH($S2074&amp;$J2074,SorP!C:C,0))))</f>
        <v/>
      </c>
      <c r="U2074" s="161"/>
      <c r="V2074" s="151" t="e">
        <f>IF(C2074="",NA(),IF(OR(C2074="Smelter not listed",C2074="Smelter not yet identified"),MATCH($B2074&amp;$D2074,'Smelter Look-up'!$J:$J,0),MATCH($B2074&amp;$C2074,'Smelter Look-up'!$J:$J,0)))</f>
        <v>#N/A</v>
      </c>
      <c r="W2074" s="134"/>
      <c r="X2074" s="134">
        <f t="shared" ca="1" si="22"/>
        <v>0</v>
      </c>
      <c r="Y2074" s="134"/>
      <c r="Z2074" s="134"/>
      <c r="AA2074" s="134"/>
      <c r="AB2074" s="162" t="str">
        <f t="shared" si="23"/>
        <v/>
      </c>
      <c r="AC2074" s="134"/>
      <c r="AD2074" s="134"/>
      <c r="AE2074" s="134"/>
      <c r="AF2074" s="134"/>
      <c r="AG2074" s="134"/>
      <c r="AH2074" s="134"/>
    </row>
    <row r="2075" spans="1:34" ht="12" customHeight="1">
      <c r="A2075" s="160"/>
      <c r="B2075" s="155" t="str">
        <f t="array" ref="B2075">IF(LEN(A2075)=0,"",INDEX('Smelter Look-up'!$A:$A,MATCH($A2075,'Smelter Look-up'!$E:$E,0)))</f>
        <v/>
      </c>
      <c r="C2075" s="158" t="str">
        <f t="array" ref="C2075">IF(LEN(A2075)=0,"",INDEX('Smelter Look-up'!$C:$C,MATCH($A2075,'Smelter Look-up'!$E:$E,0)))</f>
        <v/>
      </c>
      <c r="D2075" s="155"/>
      <c r="E2075" s="155" t="str">
        <f ca="1">IF(ISERROR($V2075),"",OFFSET('Smelter Look-up'!$D$4,$V2075-4,0)&amp;"")</f>
        <v/>
      </c>
      <c r="F2075" s="155" t="str">
        <f ca="1">IF(ISERROR($V2075),"",OFFSET('Smelter Look-up'!$E$4,$V2075-4,0))</f>
        <v/>
      </c>
      <c r="G2075" s="155" t="str">
        <f ca="1">IF(C2075=$X$4,IF(ISERROR($V2075),"Enter smelter details","RMI"),IF(ISERROR($V2075),"",OFFSET('Smelter Look-up'!$F$4,$V2075-4,0)))</f>
        <v/>
      </c>
      <c r="H2075" s="156" t="str">
        <f ca="1">IF(ISERROR($V2075),"",OFFSET('Smelter Look-up'!$G$4,$V2075-4,0))</f>
        <v/>
      </c>
      <c r="I2075" s="157" t="str">
        <f ca="1">IF(ISERROR($V2075),"",OFFSET('Smelter Look-up'!$H$4,$V2075-4,0))</f>
        <v/>
      </c>
      <c r="J2075" s="157" t="str">
        <f ca="1">IF(ISERROR($V2075),"",OFFSET('Smelter Look-up'!$I$4,$V2075-4,0))</f>
        <v/>
      </c>
      <c r="K2075" s="158"/>
      <c r="L2075" s="158"/>
      <c r="M2075" s="158"/>
      <c r="N2075" s="158"/>
      <c r="O2075" s="158"/>
      <c r="P2075" s="157"/>
      <c r="Q2075" s="159"/>
      <c r="R2075" s="155" t="str">
        <f ca="1">IF(ISERROR($V2075),"",OFFSET('Smelter Look-up'!$C$4,$V2075-4,0)&amp;"")</f>
        <v/>
      </c>
      <c r="S2075" s="160" t="str">
        <f t="array" aca="1" ref="S2075" ca="1">IF(B2075="","",IF(ISERROR(MATCH($E2075,CL,0)),"Unknown",INDIRECT("'C'!$A$"&amp;MATCH($E2075,CL,0)+1)))</f>
        <v/>
      </c>
      <c r="T2075" s="160" t="str">
        <f t="array" aca="1" ref="T2075" ca="1">IF(B2075="","",IF(ISERROR(MATCH($J2075,SorP!$B$1:$B$6226,0)),"",INDIRECT("'SorP'!$A$"&amp;MATCH($S2075&amp;$J2075,SorP!C:C,0))))</f>
        <v/>
      </c>
      <c r="U2075" s="161"/>
      <c r="V2075" s="151" t="e">
        <f>IF(C2075="",NA(),IF(OR(C2075="Smelter not listed",C2075="Smelter not yet identified"),MATCH($B2075&amp;$D2075,'Smelter Look-up'!$J:$J,0),MATCH($B2075&amp;$C2075,'Smelter Look-up'!$J:$J,0)))</f>
        <v>#N/A</v>
      </c>
      <c r="W2075" s="134"/>
      <c r="X2075" s="134">
        <f t="shared" ca="1" si="22"/>
        <v>0</v>
      </c>
      <c r="Y2075" s="134"/>
      <c r="Z2075" s="134"/>
      <c r="AA2075" s="134"/>
      <c r="AB2075" s="162" t="str">
        <f t="shared" si="23"/>
        <v/>
      </c>
      <c r="AC2075" s="134"/>
      <c r="AD2075" s="134"/>
      <c r="AE2075" s="134"/>
      <c r="AF2075" s="134"/>
      <c r="AG2075" s="134"/>
      <c r="AH2075" s="134"/>
    </row>
    <row r="2076" spans="1:34" ht="12" customHeight="1">
      <c r="A2076" s="160"/>
      <c r="B2076" s="155" t="str">
        <f t="array" ref="B2076">IF(LEN(A2076)=0,"",INDEX('Smelter Look-up'!$A:$A,MATCH($A2076,'Smelter Look-up'!$E:$E,0)))</f>
        <v/>
      </c>
      <c r="C2076" s="158" t="str">
        <f t="array" ref="C2076">IF(LEN(A2076)=0,"",INDEX('Smelter Look-up'!$C:$C,MATCH($A2076,'Smelter Look-up'!$E:$E,0)))</f>
        <v/>
      </c>
      <c r="D2076" s="155"/>
      <c r="E2076" s="155" t="str">
        <f ca="1">IF(ISERROR($V2076),"",OFFSET('Smelter Look-up'!$D$4,$V2076-4,0)&amp;"")</f>
        <v/>
      </c>
      <c r="F2076" s="155" t="str">
        <f ca="1">IF(ISERROR($V2076),"",OFFSET('Smelter Look-up'!$E$4,$V2076-4,0))</f>
        <v/>
      </c>
      <c r="G2076" s="155" t="str">
        <f ca="1">IF(C2076=$X$4,IF(ISERROR($V2076),"Enter smelter details","RMI"),IF(ISERROR($V2076),"",OFFSET('Smelter Look-up'!$F$4,$V2076-4,0)))</f>
        <v/>
      </c>
      <c r="H2076" s="156" t="str">
        <f ca="1">IF(ISERROR($V2076),"",OFFSET('Smelter Look-up'!$G$4,$V2076-4,0))</f>
        <v/>
      </c>
      <c r="I2076" s="157" t="str">
        <f ca="1">IF(ISERROR($V2076),"",OFFSET('Smelter Look-up'!$H$4,$V2076-4,0))</f>
        <v/>
      </c>
      <c r="J2076" s="157" t="str">
        <f ca="1">IF(ISERROR($V2076),"",OFFSET('Smelter Look-up'!$I$4,$V2076-4,0))</f>
        <v/>
      </c>
      <c r="K2076" s="158"/>
      <c r="L2076" s="158"/>
      <c r="M2076" s="158"/>
      <c r="N2076" s="158"/>
      <c r="O2076" s="158"/>
      <c r="P2076" s="157"/>
      <c r="Q2076" s="159"/>
      <c r="R2076" s="155" t="str">
        <f ca="1">IF(ISERROR($V2076),"",OFFSET('Smelter Look-up'!$C$4,$V2076-4,0)&amp;"")</f>
        <v/>
      </c>
      <c r="S2076" s="160" t="str">
        <f t="array" aca="1" ref="S2076" ca="1">IF(B2076="","",IF(ISERROR(MATCH($E2076,CL,0)),"Unknown",INDIRECT("'C'!$A$"&amp;MATCH($E2076,CL,0)+1)))</f>
        <v/>
      </c>
      <c r="T2076" s="160" t="str">
        <f t="array" aca="1" ref="T2076" ca="1">IF(B2076="","",IF(ISERROR(MATCH($J2076,SorP!$B$1:$B$6226,0)),"",INDIRECT("'SorP'!$A$"&amp;MATCH($S2076&amp;$J2076,SorP!C:C,0))))</f>
        <v/>
      </c>
      <c r="U2076" s="161"/>
      <c r="V2076" s="151" t="e">
        <f>IF(C2076="",NA(),IF(OR(C2076="Smelter not listed",C2076="Smelter not yet identified"),MATCH($B2076&amp;$D2076,'Smelter Look-up'!$J:$J,0),MATCH($B2076&amp;$C2076,'Smelter Look-up'!$J:$J,0)))</f>
        <v>#N/A</v>
      </c>
      <c r="W2076" s="134"/>
      <c r="X2076" s="134">
        <f t="shared" ca="1" si="22"/>
        <v>0</v>
      </c>
      <c r="Y2076" s="134"/>
      <c r="Z2076" s="134"/>
      <c r="AA2076" s="134"/>
      <c r="AB2076" s="162" t="str">
        <f t="shared" si="23"/>
        <v/>
      </c>
      <c r="AC2076" s="134"/>
      <c r="AD2076" s="134"/>
      <c r="AE2076" s="134"/>
      <c r="AF2076" s="134"/>
      <c r="AG2076" s="134"/>
      <c r="AH2076" s="134"/>
    </row>
    <row r="2077" spans="1:34" ht="12" customHeight="1">
      <c r="A2077" s="160"/>
      <c r="B2077" s="155" t="str">
        <f t="array" ref="B2077">IF(LEN(A2077)=0,"",INDEX('Smelter Look-up'!$A:$A,MATCH($A2077,'Smelter Look-up'!$E:$E,0)))</f>
        <v/>
      </c>
      <c r="C2077" s="158" t="str">
        <f t="array" ref="C2077">IF(LEN(A2077)=0,"",INDEX('Smelter Look-up'!$C:$C,MATCH($A2077,'Smelter Look-up'!$E:$E,0)))</f>
        <v/>
      </c>
      <c r="D2077" s="155"/>
      <c r="E2077" s="155" t="str">
        <f ca="1">IF(ISERROR($V2077),"",OFFSET('Smelter Look-up'!$D$4,$V2077-4,0)&amp;"")</f>
        <v/>
      </c>
      <c r="F2077" s="155" t="str">
        <f ca="1">IF(ISERROR($V2077),"",OFFSET('Smelter Look-up'!$E$4,$V2077-4,0))</f>
        <v/>
      </c>
      <c r="G2077" s="155" t="str">
        <f ca="1">IF(C2077=$X$4,IF(ISERROR($V2077),"Enter smelter details","RMI"),IF(ISERROR($V2077),"",OFFSET('Smelter Look-up'!$F$4,$V2077-4,0)))</f>
        <v/>
      </c>
      <c r="H2077" s="156" t="str">
        <f ca="1">IF(ISERROR($V2077),"",OFFSET('Smelter Look-up'!$G$4,$V2077-4,0))</f>
        <v/>
      </c>
      <c r="I2077" s="157" t="str">
        <f ca="1">IF(ISERROR($V2077),"",OFFSET('Smelter Look-up'!$H$4,$V2077-4,0))</f>
        <v/>
      </c>
      <c r="J2077" s="157" t="str">
        <f ca="1">IF(ISERROR($V2077),"",OFFSET('Smelter Look-up'!$I$4,$V2077-4,0))</f>
        <v/>
      </c>
      <c r="K2077" s="158"/>
      <c r="L2077" s="158"/>
      <c r="M2077" s="158"/>
      <c r="N2077" s="158"/>
      <c r="O2077" s="158"/>
      <c r="P2077" s="157"/>
      <c r="Q2077" s="159"/>
      <c r="R2077" s="155" t="str">
        <f ca="1">IF(ISERROR($V2077),"",OFFSET('Smelter Look-up'!$C$4,$V2077-4,0)&amp;"")</f>
        <v/>
      </c>
      <c r="S2077" s="160" t="str">
        <f t="array" aca="1" ref="S2077" ca="1">IF(B2077="","",IF(ISERROR(MATCH($E2077,CL,0)),"Unknown",INDIRECT("'C'!$A$"&amp;MATCH($E2077,CL,0)+1)))</f>
        <v/>
      </c>
      <c r="T2077" s="160" t="str">
        <f t="array" aca="1" ref="T2077" ca="1">IF(B2077="","",IF(ISERROR(MATCH($J2077,SorP!$B$1:$B$6226,0)),"",INDIRECT("'SorP'!$A$"&amp;MATCH($S2077&amp;$J2077,SorP!C:C,0))))</f>
        <v/>
      </c>
      <c r="U2077" s="161"/>
      <c r="V2077" s="151" t="e">
        <f>IF(C2077="",NA(),IF(OR(C2077="Smelter not listed",C2077="Smelter not yet identified"),MATCH($B2077&amp;$D2077,'Smelter Look-up'!$J:$J,0),MATCH($B2077&amp;$C2077,'Smelter Look-up'!$J:$J,0)))</f>
        <v>#N/A</v>
      </c>
      <c r="W2077" s="134"/>
      <c r="X2077" s="134">
        <f t="shared" ca="1" si="22"/>
        <v>0</v>
      </c>
      <c r="Y2077" s="134"/>
      <c r="Z2077" s="134"/>
      <c r="AA2077" s="134"/>
      <c r="AB2077" s="162" t="str">
        <f t="shared" si="23"/>
        <v/>
      </c>
      <c r="AC2077" s="134"/>
      <c r="AD2077" s="134"/>
      <c r="AE2077" s="134"/>
      <c r="AF2077" s="134"/>
      <c r="AG2077" s="134"/>
      <c r="AH2077" s="134"/>
    </row>
    <row r="2078" spans="1:34" ht="12" customHeight="1">
      <c r="A2078" s="160"/>
      <c r="B2078" s="155" t="str">
        <f t="array" ref="B2078">IF(LEN(A2078)=0,"",INDEX('Smelter Look-up'!$A:$A,MATCH($A2078,'Smelter Look-up'!$E:$E,0)))</f>
        <v/>
      </c>
      <c r="C2078" s="158" t="str">
        <f t="array" ref="C2078">IF(LEN(A2078)=0,"",INDEX('Smelter Look-up'!$C:$C,MATCH($A2078,'Smelter Look-up'!$E:$E,0)))</f>
        <v/>
      </c>
      <c r="D2078" s="155"/>
      <c r="E2078" s="155" t="str">
        <f ca="1">IF(ISERROR($V2078),"",OFFSET('Smelter Look-up'!$D$4,$V2078-4,0)&amp;"")</f>
        <v/>
      </c>
      <c r="F2078" s="155" t="str">
        <f ca="1">IF(ISERROR($V2078),"",OFFSET('Smelter Look-up'!$E$4,$V2078-4,0))</f>
        <v/>
      </c>
      <c r="G2078" s="155" t="str">
        <f ca="1">IF(C2078=$X$4,IF(ISERROR($V2078),"Enter smelter details","RMI"),IF(ISERROR($V2078),"",OFFSET('Smelter Look-up'!$F$4,$V2078-4,0)))</f>
        <v/>
      </c>
      <c r="H2078" s="156" t="str">
        <f ca="1">IF(ISERROR($V2078),"",OFFSET('Smelter Look-up'!$G$4,$V2078-4,0))</f>
        <v/>
      </c>
      <c r="I2078" s="157" t="str">
        <f ca="1">IF(ISERROR($V2078),"",OFFSET('Smelter Look-up'!$H$4,$V2078-4,0))</f>
        <v/>
      </c>
      <c r="J2078" s="157" t="str">
        <f ca="1">IF(ISERROR($V2078),"",OFFSET('Smelter Look-up'!$I$4,$V2078-4,0))</f>
        <v/>
      </c>
      <c r="K2078" s="158"/>
      <c r="L2078" s="158"/>
      <c r="M2078" s="158"/>
      <c r="N2078" s="158"/>
      <c r="O2078" s="158"/>
      <c r="P2078" s="157"/>
      <c r="Q2078" s="159"/>
      <c r="R2078" s="155" t="str">
        <f ca="1">IF(ISERROR($V2078),"",OFFSET('Smelter Look-up'!$C$4,$V2078-4,0)&amp;"")</f>
        <v/>
      </c>
      <c r="S2078" s="160" t="str">
        <f t="array" aca="1" ref="S2078" ca="1">IF(B2078="","",IF(ISERROR(MATCH($E2078,CL,0)),"Unknown",INDIRECT("'C'!$A$"&amp;MATCH($E2078,CL,0)+1)))</f>
        <v/>
      </c>
      <c r="T2078" s="160" t="str">
        <f t="array" aca="1" ref="T2078" ca="1">IF(B2078="","",IF(ISERROR(MATCH($J2078,SorP!$B$1:$B$6226,0)),"",INDIRECT("'SorP'!$A$"&amp;MATCH($S2078&amp;$J2078,SorP!C:C,0))))</f>
        <v/>
      </c>
      <c r="U2078" s="161"/>
      <c r="V2078" s="151" t="e">
        <f>IF(C2078="",NA(),IF(OR(C2078="Smelter not listed",C2078="Smelter not yet identified"),MATCH($B2078&amp;$D2078,'Smelter Look-up'!$J:$J,0),MATCH($B2078&amp;$C2078,'Smelter Look-up'!$J:$J,0)))</f>
        <v>#N/A</v>
      </c>
      <c r="W2078" s="134"/>
      <c r="X2078" s="134">
        <f t="shared" ca="1" si="22"/>
        <v>0</v>
      </c>
      <c r="Y2078" s="134"/>
      <c r="Z2078" s="134"/>
      <c r="AA2078" s="134"/>
      <c r="AB2078" s="162" t="str">
        <f t="shared" si="23"/>
        <v/>
      </c>
      <c r="AC2078" s="134"/>
      <c r="AD2078" s="134"/>
      <c r="AE2078" s="134"/>
      <c r="AF2078" s="134"/>
      <c r="AG2078" s="134"/>
      <c r="AH2078" s="134"/>
    </row>
    <row r="2079" spans="1:34" ht="12" customHeight="1">
      <c r="A2079" s="160"/>
      <c r="B2079" s="155" t="str">
        <f t="array" ref="B2079">IF(LEN(A2079)=0,"",INDEX('Smelter Look-up'!$A:$A,MATCH($A2079,'Smelter Look-up'!$E:$E,0)))</f>
        <v/>
      </c>
      <c r="C2079" s="158" t="str">
        <f t="array" ref="C2079">IF(LEN(A2079)=0,"",INDEX('Smelter Look-up'!$C:$C,MATCH($A2079,'Smelter Look-up'!$E:$E,0)))</f>
        <v/>
      </c>
      <c r="D2079" s="155"/>
      <c r="E2079" s="155" t="str">
        <f ca="1">IF(ISERROR($V2079),"",OFFSET('Smelter Look-up'!$D$4,$V2079-4,0)&amp;"")</f>
        <v/>
      </c>
      <c r="F2079" s="155" t="str">
        <f ca="1">IF(ISERROR($V2079),"",OFFSET('Smelter Look-up'!$E$4,$V2079-4,0))</f>
        <v/>
      </c>
      <c r="G2079" s="155" t="str">
        <f ca="1">IF(C2079=$X$4,IF(ISERROR($V2079),"Enter smelter details","RMI"),IF(ISERROR($V2079),"",OFFSET('Smelter Look-up'!$F$4,$V2079-4,0)))</f>
        <v/>
      </c>
      <c r="H2079" s="156" t="str">
        <f ca="1">IF(ISERROR($V2079),"",OFFSET('Smelter Look-up'!$G$4,$V2079-4,0))</f>
        <v/>
      </c>
      <c r="I2079" s="157" t="str">
        <f ca="1">IF(ISERROR($V2079),"",OFFSET('Smelter Look-up'!$H$4,$V2079-4,0))</f>
        <v/>
      </c>
      <c r="J2079" s="157" t="str">
        <f ca="1">IF(ISERROR($V2079),"",OFFSET('Smelter Look-up'!$I$4,$V2079-4,0))</f>
        <v/>
      </c>
      <c r="K2079" s="158"/>
      <c r="L2079" s="158"/>
      <c r="M2079" s="158"/>
      <c r="N2079" s="158"/>
      <c r="O2079" s="158"/>
      <c r="P2079" s="157"/>
      <c r="Q2079" s="159"/>
      <c r="R2079" s="155" t="str">
        <f ca="1">IF(ISERROR($V2079),"",OFFSET('Smelter Look-up'!$C$4,$V2079-4,0)&amp;"")</f>
        <v/>
      </c>
      <c r="S2079" s="160" t="str">
        <f t="array" aca="1" ref="S2079" ca="1">IF(B2079="","",IF(ISERROR(MATCH($E2079,CL,0)),"Unknown",INDIRECT("'C'!$A$"&amp;MATCH($E2079,CL,0)+1)))</f>
        <v/>
      </c>
      <c r="T2079" s="160" t="str">
        <f t="array" aca="1" ref="T2079" ca="1">IF(B2079="","",IF(ISERROR(MATCH($J2079,SorP!$B$1:$B$6226,0)),"",INDIRECT("'SorP'!$A$"&amp;MATCH($S2079&amp;$J2079,SorP!C:C,0))))</f>
        <v/>
      </c>
      <c r="U2079" s="161"/>
      <c r="V2079" s="151" t="e">
        <f>IF(C2079="",NA(),IF(OR(C2079="Smelter not listed",C2079="Smelter not yet identified"),MATCH($B2079&amp;$D2079,'Smelter Look-up'!$J:$J,0),MATCH($B2079&amp;$C2079,'Smelter Look-up'!$J:$J,0)))</f>
        <v>#N/A</v>
      </c>
      <c r="W2079" s="134"/>
      <c r="X2079" s="134">
        <f t="shared" ca="1" si="22"/>
        <v>0</v>
      </c>
      <c r="Y2079" s="134"/>
      <c r="Z2079" s="134"/>
      <c r="AA2079" s="134"/>
      <c r="AB2079" s="162" t="str">
        <f t="shared" si="23"/>
        <v/>
      </c>
      <c r="AC2079" s="134"/>
      <c r="AD2079" s="134"/>
      <c r="AE2079" s="134"/>
      <c r="AF2079" s="134"/>
      <c r="AG2079" s="134"/>
      <c r="AH2079" s="134"/>
    </row>
    <row r="2080" spans="1:34" ht="12" customHeight="1">
      <c r="A2080" s="160"/>
      <c r="B2080" s="155" t="str">
        <f t="array" ref="B2080">IF(LEN(A2080)=0,"",INDEX('Smelter Look-up'!$A:$A,MATCH($A2080,'Smelter Look-up'!$E:$E,0)))</f>
        <v/>
      </c>
      <c r="C2080" s="158" t="str">
        <f t="array" ref="C2080">IF(LEN(A2080)=0,"",INDEX('Smelter Look-up'!$C:$C,MATCH($A2080,'Smelter Look-up'!$E:$E,0)))</f>
        <v/>
      </c>
      <c r="D2080" s="155"/>
      <c r="E2080" s="155" t="str">
        <f ca="1">IF(ISERROR($V2080),"",OFFSET('Smelter Look-up'!$D$4,$V2080-4,0)&amp;"")</f>
        <v/>
      </c>
      <c r="F2080" s="155" t="str">
        <f ca="1">IF(ISERROR($V2080),"",OFFSET('Smelter Look-up'!$E$4,$V2080-4,0))</f>
        <v/>
      </c>
      <c r="G2080" s="155" t="str">
        <f ca="1">IF(C2080=$X$4,IF(ISERROR($V2080),"Enter smelter details","RMI"),IF(ISERROR($V2080),"",OFFSET('Smelter Look-up'!$F$4,$V2080-4,0)))</f>
        <v/>
      </c>
      <c r="H2080" s="156" t="str">
        <f ca="1">IF(ISERROR($V2080),"",OFFSET('Smelter Look-up'!$G$4,$V2080-4,0))</f>
        <v/>
      </c>
      <c r="I2080" s="157" t="str">
        <f ca="1">IF(ISERROR($V2080),"",OFFSET('Smelter Look-up'!$H$4,$V2080-4,0))</f>
        <v/>
      </c>
      <c r="J2080" s="157" t="str">
        <f ca="1">IF(ISERROR($V2080),"",OFFSET('Smelter Look-up'!$I$4,$V2080-4,0))</f>
        <v/>
      </c>
      <c r="K2080" s="158"/>
      <c r="L2080" s="158"/>
      <c r="M2080" s="158"/>
      <c r="N2080" s="158"/>
      <c r="O2080" s="158"/>
      <c r="P2080" s="157"/>
      <c r="Q2080" s="159"/>
      <c r="R2080" s="155" t="str">
        <f ca="1">IF(ISERROR($V2080),"",OFFSET('Smelter Look-up'!$C$4,$V2080-4,0)&amp;"")</f>
        <v/>
      </c>
      <c r="S2080" s="160" t="str">
        <f t="array" aca="1" ref="S2080" ca="1">IF(B2080="","",IF(ISERROR(MATCH($E2080,CL,0)),"Unknown",INDIRECT("'C'!$A$"&amp;MATCH($E2080,CL,0)+1)))</f>
        <v/>
      </c>
      <c r="T2080" s="160" t="str">
        <f t="array" aca="1" ref="T2080" ca="1">IF(B2080="","",IF(ISERROR(MATCH($J2080,SorP!$B$1:$B$6226,0)),"",INDIRECT("'SorP'!$A$"&amp;MATCH($S2080&amp;$J2080,SorP!C:C,0))))</f>
        <v/>
      </c>
      <c r="U2080" s="161"/>
      <c r="V2080" s="151" t="e">
        <f>IF(C2080="",NA(),IF(OR(C2080="Smelter not listed",C2080="Smelter not yet identified"),MATCH($B2080&amp;$D2080,'Smelter Look-up'!$J:$J,0),MATCH($B2080&amp;$C2080,'Smelter Look-up'!$J:$J,0)))</f>
        <v>#N/A</v>
      </c>
      <c r="W2080" s="134"/>
      <c r="X2080" s="134">
        <f t="shared" ca="1" si="22"/>
        <v>0</v>
      </c>
      <c r="Y2080" s="134"/>
      <c r="Z2080" s="134"/>
      <c r="AA2080" s="134"/>
      <c r="AB2080" s="162" t="str">
        <f t="shared" si="23"/>
        <v/>
      </c>
      <c r="AC2080" s="134"/>
      <c r="AD2080" s="134"/>
      <c r="AE2080" s="134"/>
      <c r="AF2080" s="134"/>
      <c r="AG2080" s="134"/>
      <c r="AH2080" s="134"/>
    </row>
    <row r="2081" spans="1:34" ht="12" customHeight="1">
      <c r="A2081" s="160"/>
      <c r="B2081" s="155" t="str">
        <f t="array" ref="B2081">IF(LEN(A2081)=0,"",INDEX('Smelter Look-up'!$A:$A,MATCH($A2081,'Smelter Look-up'!$E:$E,0)))</f>
        <v/>
      </c>
      <c r="C2081" s="158" t="str">
        <f t="array" ref="C2081">IF(LEN(A2081)=0,"",INDEX('Smelter Look-up'!$C:$C,MATCH($A2081,'Smelter Look-up'!$E:$E,0)))</f>
        <v/>
      </c>
      <c r="D2081" s="155"/>
      <c r="E2081" s="155" t="str">
        <f ca="1">IF(ISERROR($V2081),"",OFFSET('Smelter Look-up'!$D$4,$V2081-4,0)&amp;"")</f>
        <v/>
      </c>
      <c r="F2081" s="155" t="str">
        <f ca="1">IF(ISERROR($V2081),"",OFFSET('Smelter Look-up'!$E$4,$V2081-4,0))</f>
        <v/>
      </c>
      <c r="G2081" s="155" t="str">
        <f ca="1">IF(C2081=$X$4,IF(ISERROR($V2081),"Enter smelter details","RMI"),IF(ISERROR($V2081),"",OFFSET('Smelter Look-up'!$F$4,$V2081-4,0)))</f>
        <v/>
      </c>
      <c r="H2081" s="156" t="str">
        <f ca="1">IF(ISERROR($V2081),"",OFFSET('Smelter Look-up'!$G$4,$V2081-4,0))</f>
        <v/>
      </c>
      <c r="I2081" s="157" t="str">
        <f ca="1">IF(ISERROR($V2081),"",OFFSET('Smelter Look-up'!$H$4,$V2081-4,0))</f>
        <v/>
      </c>
      <c r="J2081" s="157" t="str">
        <f ca="1">IF(ISERROR($V2081),"",OFFSET('Smelter Look-up'!$I$4,$V2081-4,0))</f>
        <v/>
      </c>
      <c r="K2081" s="158"/>
      <c r="L2081" s="158"/>
      <c r="M2081" s="158"/>
      <c r="N2081" s="158"/>
      <c r="O2081" s="158"/>
      <c r="P2081" s="157"/>
      <c r="Q2081" s="159"/>
      <c r="R2081" s="155" t="str">
        <f ca="1">IF(ISERROR($V2081),"",OFFSET('Smelter Look-up'!$C$4,$V2081-4,0)&amp;"")</f>
        <v/>
      </c>
      <c r="S2081" s="160" t="str">
        <f t="array" aca="1" ref="S2081" ca="1">IF(B2081="","",IF(ISERROR(MATCH($E2081,CL,0)),"Unknown",INDIRECT("'C'!$A$"&amp;MATCH($E2081,CL,0)+1)))</f>
        <v/>
      </c>
      <c r="T2081" s="160" t="str">
        <f t="array" aca="1" ref="T2081" ca="1">IF(B2081="","",IF(ISERROR(MATCH($J2081,SorP!$B$1:$B$6226,0)),"",INDIRECT("'SorP'!$A$"&amp;MATCH($S2081&amp;$J2081,SorP!C:C,0))))</f>
        <v/>
      </c>
      <c r="U2081" s="161"/>
      <c r="V2081" s="151" t="e">
        <f>IF(C2081="",NA(),IF(OR(C2081="Smelter not listed",C2081="Smelter not yet identified"),MATCH($B2081&amp;$D2081,'Smelter Look-up'!$J:$J,0),MATCH($B2081&amp;$C2081,'Smelter Look-up'!$J:$J,0)))</f>
        <v>#N/A</v>
      </c>
      <c r="W2081" s="134"/>
      <c r="X2081" s="134">
        <f t="shared" ca="1" si="22"/>
        <v>0</v>
      </c>
      <c r="Y2081" s="134"/>
      <c r="Z2081" s="134"/>
      <c r="AA2081" s="134"/>
      <c r="AB2081" s="162" t="str">
        <f t="shared" si="23"/>
        <v/>
      </c>
      <c r="AC2081" s="134"/>
      <c r="AD2081" s="134"/>
      <c r="AE2081" s="134"/>
      <c r="AF2081" s="134"/>
      <c r="AG2081" s="134"/>
      <c r="AH2081" s="134"/>
    </row>
    <row r="2082" spans="1:34" ht="12" customHeight="1">
      <c r="A2082" s="160"/>
      <c r="B2082" s="155" t="str">
        <f t="array" ref="B2082">IF(LEN(A2082)=0,"",INDEX('Smelter Look-up'!$A:$A,MATCH($A2082,'Smelter Look-up'!$E:$E,0)))</f>
        <v/>
      </c>
      <c r="C2082" s="158" t="str">
        <f t="array" ref="C2082">IF(LEN(A2082)=0,"",INDEX('Smelter Look-up'!$C:$C,MATCH($A2082,'Smelter Look-up'!$E:$E,0)))</f>
        <v/>
      </c>
      <c r="D2082" s="155"/>
      <c r="E2082" s="155" t="str">
        <f ca="1">IF(ISERROR($V2082),"",OFFSET('Smelter Look-up'!$D$4,$V2082-4,0)&amp;"")</f>
        <v/>
      </c>
      <c r="F2082" s="155" t="str">
        <f ca="1">IF(ISERROR($V2082),"",OFFSET('Smelter Look-up'!$E$4,$V2082-4,0))</f>
        <v/>
      </c>
      <c r="G2082" s="155" t="str">
        <f ca="1">IF(C2082=$X$4,IF(ISERROR($V2082),"Enter smelter details","RMI"),IF(ISERROR($V2082),"",OFFSET('Smelter Look-up'!$F$4,$V2082-4,0)))</f>
        <v/>
      </c>
      <c r="H2082" s="156" t="str">
        <f ca="1">IF(ISERROR($V2082),"",OFFSET('Smelter Look-up'!$G$4,$V2082-4,0))</f>
        <v/>
      </c>
      <c r="I2082" s="157" t="str">
        <f ca="1">IF(ISERROR($V2082),"",OFFSET('Smelter Look-up'!$H$4,$V2082-4,0))</f>
        <v/>
      </c>
      <c r="J2082" s="157" t="str">
        <f ca="1">IF(ISERROR($V2082),"",OFFSET('Smelter Look-up'!$I$4,$V2082-4,0))</f>
        <v/>
      </c>
      <c r="K2082" s="158"/>
      <c r="L2082" s="158"/>
      <c r="M2082" s="158"/>
      <c r="N2082" s="158"/>
      <c r="O2082" s="158"/>
      <c r="P2082" s="157"/>
      <c r="Q2082" s="159"/>
      <c r="R2082" s="155" t="str">
        <f ca="1">IF(ISERROR($V2082),"",OFFSET('Smelter Look-up'!$C$4,$V2082-4,0)&amp;"")</f>
        <v/>
      </c>
      <c r="S2082" s="160" t="str">
        <f t="array" aca="1" ref="S2082" ca="1">IF(B2082="","",IF(ISERROR(MATCH($E2082,CL,0)),"Unknown",INDIRECT("'C'!$A$"&amp;MATCH($E2082,CL,0)+1)))</f>
        <v/>
      </c>
      <c r="T2082" s="160" t="str">
        <f t="array" aca="1" ref="T2082" ca="1">IF(B2082="","",IF(ISERROR(MATCH($J2082,SorP!$B$1:$B$6226,0)),"",INDIRECT("'SorP'!$A$"&amp;MATCH($S2082&amp;$J2082,SorP!C:C,0))))</f>
        <v/>
      </c>
      <c r="U2082" s="161"/>
      <c r="V2082" s="151" t="e">
        <f>IF(C2082="",NA(),IF(OR(C2082="Smelter not listed",C2082="Smelter not yet identified"),MATCH($B2082&amp;$D2082,'Smelter Look-up'!$J:$J,0),MATCH($B2082&amp;$C2082,'Smelter Look-up'!$J:$J,0)))</f>
        <v>#N/A</v>
      </c>
      <c r="W2082" s="134"/>
      <c r="X2082" s="134">
        <f t="shared" ca="1" si="22"/>
        <v>0</v>
      </c>
      <c r="Y2082" s="134"/>
      <c r="Z2082" s="134"/>
      <c r="AA2082" s="134"/>
      <c r="AB2082" s="162" t="str">
        <f t="shared" si="23"/>
        <v/>
      </c>
      <c r="AC2082" s="134"/>
      <c r="AD2082" s="134"/>
      <c r="AE2082" s="134"/>
      <c r="AF2082" s="134"/>
      <c r="AG2082" s="134"/>
      <c r="AH2082" s="134"/>
    </row>
    <row r="2083" spans="1:34" ht="12" customHeight="1">
      <c r="A2083" s="160"/>
      <c r="B2083" s="155" t="str">
        <f t="array" ref="B2083">IF(LEN(A2083)=0,"",INDEX('Smelter Look-up'!$A:$A,MATCH($A2083,'Smelter Look-up'!$E:$E,0)))</f>
        <v/>
      </c>
      <c r="C2083" s="158" t="str">
        <f t="array" ref="C2083">IF(LEN(A2083)=0,"",INDEX('Smelter Look-up'!$C:$C,MATCH($A2083,'Smelter Look-up'!$E:$E,0)))</f>
        <v/>
      </c>
      <c r="D2083" s="155"/>
      <c r="E2083" s="155" t="str">
        <f ca="1">IF(ISERROR($V2083),"",OFFSET('Smelter Look-up'!$D$4,$V2083-4,0)&amp;"")</f>
        <v/>
      </c>
      <c r="F2083" s="155" t="str">
        <f ca="1">IF(ISERROR($V2083),"",OFFSET('Smelter Look-up'!$E$4,$V2083-4,0))</f>
        <v/>
      </c>
      <c r="G2083" s="155" t="str">
        <f ca="1">IF(C2083=$X$4,IF(ISERROR($V2083),"Enter smelter details","RMI"),IF(ISERROR($V2083),"",OFFSET('Smelter Look-up'!$F$4,$V2083-4,0)))</f>
        <v/>
      </c>
      <c r="H2083" s="156" t="str">
        <f ca="1">IF(ISERROR($V2083),"",OFFSET('Smelter Look-up'!$G$4,$V2083-4,0))</f>
        <v/>
      </c>
      <c r="I2083" s="157" t="str">
        <f ca="1">IF(ISERROR($V2083),"",OFFSET('Smelter Look-up'!$H$4,$V2083-4,0))</f>
        <v/>
      </c>
      <c r="J2083" s="157" t="str">
        <f ca="1">IF(ISERROR($V2083),"",OFFSET('Smelter Look-up'!$I$4,$V2083-4,0))</f>
        <v/>
      </c>
      <c r="K2083" s="158"/>
      <c r="L2083" s="158"/>
      <c r="M2083" s="158"/>
      <c r="N2083" s="158"/>
      <c r="O2083" s="158"/>
      <c r="P2083" s="157"/>
      <c r="Q2083" s="159"/>
      <c r="R2083" s="155" t="str">
        <f ca="1">IF(ISERROR($V2083),"",OFFSET('Smelter Look-up'!$C$4,$V2083-4,0)&amp;"")</f>
        <v/>
      </c>
      <c r="S2083" s="160" t="str">
        <f t="array" aca="1" ref="S2083" ca="1">IF(B2083="","",IF(ISERROR(MATCH($E2083,CL,0)),"Unknown",INDIRECT("'C'!$A$"&amp;MATCH($E2083,CL,0)+1)))</f>
        <v/>
      </c>
      <c r="T2083" s="160" t="str">
        <f t="array" aca="1" ref="T2083" ca="1">IF(B2083="","",IF(ISERROR(MATCH($J2083,SorP!$B$1:$B$6226,0)),"",INDIRECT("'SorP'!$A$"&amp;MATCH($S2083&amp;$J2083,SorP!C:C,0))))</f>
        <v/>
      </c>
      <c r="U2083" s="161"/>
      <c r="V2083" s="151" t="e">
        <f>IF(C2083="",NA(),IF(OR(C2083="Smelter not listed",C2083="Smelter not yet identified"),MATCH($B2083&amp;$D2083,'Smelter Look-up'!$J:$J,0),MATCH($B2083&amp;$C2083,'Smelter Look-up'!$J:$J,0)))</f>
        <v>#N/A</v>
      </c>
      <c r="W2083" s="134"/>
      <c r="X2083" s="134">
        <f t="shared" ca="1" si="22"/>
        <v>0</v>
      </c>
      <c r="Y2083" s="134"/>
      <c r="Z2083" s="134"/>
      <c r="AA2083" s="134"/>
      <c r="AB2083" s="162" t="str">
        <f t="shared" si="23"/>
        <v/>
      </c>
      <c r="AC2083" s="134"/>
      <c r="AD2083" s="134"/>
      <c r="AE2083" s="134"/>
      <c r="AF2083" s="134"/>
      <c r="AG2083" s="134"/>
      <c r="AH2083" s="134"/>
    </row>
    <row r="2084" spans="1:34" ht="12" customHeight="1">
      <c r="A2084" s="160"/>
      <c r="B2084" s="155" t="str">
        <f t="array" ref="B2084">IF(LEN(A2084)=0,"",INDEX('Smelter Look-up'!$A:$A,MATCH($A2084,'Smelter Look-up'!$E:$E,0)))</f>
        <v/>
      </c>
      <c r="C2084" s="158" t="str">
        <f t="array" ref="C2084">IF(LEN(A2084)=0,"",INDEX('Smelter Look-up'!$C:$C,MATCH($A2084,'Smelter Look-up'!$E:$E,0)))</f>
        <v/>
      </c>
      <c r="D2084" s="155"/>
      <c r="E2084" s="155" t="str">
        <f ca="1">IF(ISERROR($V2084),"",OFFSET('Smelter Look-up'!$D$4,$V2084-4,0)&amp;"")</f>
        <v/>
      </c>
      <c r="F2084" s="155" t="str">
        <f ca="1">IF(ISERROR($V2084),"",OFFSET('Smelter Look-up'!$E$4,$V2084-4,0))</f>
        <v/>
      </c>
      <c r="G2084" s="155" t="str">
        <f ca="1">IF(C2084=$X$4,IF(ISERROR($V2084),"Enter smelter details","RMI"),IF(ISERROR($V2084),"",OFFSET('Smelter Look-up'!$F$4,$V2084-4,0)))</f>
        <v/>
      </c>
      <c r="H2084" s="156" t="str">
        <f ca="1">IF(ISERROR($V2084),"",OFFSET('Smelter Look-up'!$G$4,$V2084-4,0))</f>
        <v/>
      </c>
      <c r="I2084" s="157" t="str">
        <f ca="1">IF(ISERROR($V2084),"",OFFSET('Smelter Look-up'!$H$4,$V2084-4,0))</f>
        <v/>
      </c>
      <c r="J2084" s="157" t="str">
        <f ca="1">IF(ISERROR($V2084),"",OFFSET('Smelter Look-up'!$I$4,$V2084-4,0))</f>
        <v/>
      </c>
      <c r="K2084" s="158"/>
      <c r="L2084" s="158"/>
      <c r="M2084" s="158"/>
      <c r="N2084" s="158"/>
      <c r="O2084" s="158"/>
      <c r="P2084" s="157"/>
      <c r="Q2084" s="159"/>
      <c r="R2084" s="155" t="str">
        <f ca="1">IF(ISERROR($V2084),"",OFFSET('Smelter Look-up'!$C$4,$V2084-4,0)&amp;"")</f>
        <v/>
      </c>
      <c r="S2084" s="160" t="str">
        <f t="array" aca="1" ref="S2084" ca="1">IF(B2084="","",IF(ISERROR(MATCH($E2084,CL,0)),"Unknown",INDIRECT("'C'!$A$"&amp;MATCH($E2084,CL,0)+1)))</f>
        <v/>
      </c>
      <c r="T2084" s="160" t="str">
        <f t="array" aca="1" ref="T2084" ca="1">IF(B2084="","",IF(ISERROR(MATCH($J2084,SorP!$B$1:$B$6226,0)),"",INDIRECT("'SorP'!$A$"&amp;MATCH($S2084&amp;$J2084,SorP!C:C,0))))</f>
        <v/>
      </c>
      <c r="U2084" s="161"/>
      <c r="V2084" s="151" t="e">
        <f>IF(C2084="",NA(),IF(OR(C2084="Smelter not listed",C2084="Smelter not yet identified"),MATCH($B2084&amp;$D2084,'Smelter Look-up'!$J:$J,0),MATCH($B2084&amp;$C2084,'Smelter Look-up'!$J:$J,0)))</f>
        <v>#N/A</v>
      </c>
      <c r="W2084" s="134"/>
      <c r="X2084" s="134">
        <f t="shared" ca="1" si="22"/>
        <v>0</v>
      </c>
      <c r="Y2084" s="134"/>
      <c r="Z2084" s="134"/>
      <c r="AA2084" s="134"/>
      <c r="AB2084" s="162" t="str">
        <f t="shared" si="23"/>
        <v/>
      </c>
      <c r="AC2084" s="134"/>
      <c r="AD2084" s="134"/>
      <c r="AE2084" s="134"/>
      <c r="AF2084" s="134"/>
      <c r="AG2084" s="134"/>
      <c r="AH2084" s="134"/>
    </row>
    <row r="2085" spans="1:34" ht="12" customHeight="1">
      <c r="A2085" s="160"/>
      <c r="B2085" s="155" t="str">
        <f t="array" ref="B2085">IF(LEN(A2085)=0,"",INDEX('Smelter Look-up'!$A:$A,MATCH($A2085,'Smelter Look-up'!$E:$E,0)))</f>
        <v/>
      </c>
      <c r="C2085" s="158" t="str">
        <f t="array" ref="C2085">IF(LEN(A2085)=0,"",INDEX('Smelter Look-up'!$C:$C,MATCH($A2085,'Smelter Look-up'!$E:$E,0)))</f>
        <v/>
      </c>
      <c r="D2085" s="155"/>
      <c r="E2085" s="155" t="str">
        <f ca="1">IF(ISERROR($V2085),"",OFFSET('Smelter Look-up'!$D$4,$V2085-4,0)&amp;"")</f>
        <v/>
      </c>
      <c r="F2085" s="155" t="str">
        <f ca="1">IF(ISERROR($V2085),"",OFFSET('Smelter Look-up'!$E$4,$V2085-4,0))</f>
        <v/>
      </c>
      <c r="G2085" s="155" t="str">
        <f ca="1">IF(C2085=$X$4,IF(ISERROR($V2085),"Enter smelter details","RMI"),IF(ISERROR($V2085),"",OFFSET('Smelter Look-up'!$F$4,$V2085-4,0)))</f>
        <v/>
      </c>
      <c r="H2085" s="156" t="str">
        <f ca="1">IF(ISERROR($V2085),"",OFFSET('Smelter Look-up'!$G$4,$V2085-4,0))</f>
        <v/>
      </c>
      <c r="I2085" s="157" t="str">
        <f ca="1">IF(ISERROR($V2085),"",OFFSET('Smelter Look-up'!$H$4,$V2085-4,0))</f>
        <v/>
      </c>
      <c r="J2085" s="157" t="str">
        <f ca="1">IF(ISERROR($V2085),"",OFFSET('Smelter Look-up'!$I$4,$V2085-4,0))</f>
        <v/>
      </c>
      <c r="K2085" s="158"/>
      <c r="L2085" s="158"/>
      <c r="M2085" s="158"/>
      <c r="N2085" s="158"/>
      <c r="O2085" s="158"/>
      <c r="P2085" s="157"/>
      <c r="Q2085" s="159"/>
      <c r="R2085" s="155" t="str">
        <f ca="1">IF(ISERROR($V2085),"",OFFSET('Smelter Look-up'!$C$4,$V2085-4,0)&amp;"")</f>
        <v/>
      </c>
      <c r="S2085" s="160" t="str">
        <f t="array" aca="1" ref="S2085" ca="1">IF(B2085="","",IF(ISERROR(MATCH($E2085,CL,0)),"Unknown",INDIRECT("'C'!$A$"&amp;MATCH($E2085,CL,0)+1)))</f>
        <v/>
      </c>
      <c r="T2085" s="160" t="str">
        <f t="array" aca="1" ref="T2085" ca="1">IF(B2085="","",IF(ISERROR(MATCH($J2085,SorP!$B$1:$B$6226,0)),"",INDIRECT("'SorP'!$A$"&amp;MATCH($S2085&amp;$J2085,SorP!C:C,0))))</f>
        <v/>
      </c>
      <c r="U2085" s="161"/>
      <c r="V2085" s="151" t="e">
        <f>IF(C2085="",NA(),IF(OR(C2085="Smelter not listed",C2085="Smelter not yet identified"),MATCH($B2085&amp;$D2085,'Smelter Look-up'!$J:$J,0),MATCH($B2085&amp;$C2085,'Smelter Look-up'!$J:$J,0)))</f>
        <v>#N/A</v>
      </c>
      <c r="W2085" s="134"/>
      <c r="X2085" s="134">
        <f t="shared" ca="1" si="22"/>
        <v>0</v>
      </c>
      <c r="Y2085" s="134"/>
      <c r="Z2085" s="134"/>
      <c r="AA2085" s="134"/>
      <c r="AB2085" s="162" t="str">
        <f t="shared" si="23"/>
        <v/>
      </c>
      <c r="AC2085" s="134"/>
      <c r="AD2085" s="134"/>
      <c r="AE2085" s="134"/>
      <c r="AF2085" s="134"/>
      <c r="AG2085" s="134"/>
      <c r="AH2085" s="134"/>
    </row>
    <row r="2086" spans="1:34" ht="12" customHeight="1">
      <c r="A2086" s="160"/>
      <c r="B2086" s="155" t="str">
        <f t="array" ref="B2086">IF(LEN(A2086)=0,"",INDEX('Smelter Look-up'!$A:$A,MATCH($A2086,'Smelter Look-up'!$E:$E,0)))</f>
        <v/>
      </c>
      <c r="C2086" s="158" t="str">
        <f t="array" ref="C2086">IF(LEN(A2086)=0,"",INDEX('Smelter Look-up'!$C:$C,MATCH($A2086,'Smelter Look-up'!$E:$E,0)))</f>
        <v/>
      </c>
      <c r="D2086" s="155"/>
      <c r="E2086" s="155" t="str">
        <f ca="1">IF(ISERROR($V2086),"",OFFSET('Smelter Look-up'!$D$4,$V2086-4,0)&amp;"")</f>
        <v/>
      </c>
      <c r="F2086" s="155" t="str">
        <f ca="1">IF(ISERROR($V2086),"",OFFSET('Smelter Look-up'!$E$4,$V2086-4,0))</f>
        <v/>
      </c>
      <c r="G2086" s="155" t="str">
        <f ca="1">IF(C2086=$X$4,IF(ISERROR($V2086),"Enter smelter details","RMI"),IF(ISERROR($V2086),"",OFFSET('Smelter Look-up'!$F$4,$V2086-4,0)))</f>
        <v/>
      </c>
      <c r="H2086" s="156" t="str">
        <f ca="1">IF(ISERROR($V2086),"",OFFSET('Smelter Look-up'!$G$4,$V2086-4,0))</f>
        <v/>
      </c>
      <c r="I2086" s="157" t="str">
        <f ca="1">IF(ISERROR($V2086),"",OFFSET('Smelter Look-up'!$H$4,$V2086-4,0))</f>
        <v/>
      </c>
      <c r="J2086" s="157" t="str">
        <f ca="1">IF(ISERROR($V2086),"",OFFSET('Smelter Look-up'!$I$4,$V2086-4,0))</f>
        <v/>
      </c>
      <c r="K2086" s="158"/>
      <c r="L2086" s="158"/>
      <c r="M2086" s="158"/>
      <c r="N2086" s="158"/>
      <c r="O2086" s="158"/>
      <c r="P2086" s="157"/>
      <c r="Q2086" s="159"/>
      <c r="R2086" s="155" t="str">
        <f ca="1">IF(ISERROR($V2086),"",OFFSET('Smelter Look-up'!$C$4,$V2086-4,0)&amp;"")</f>
        <v/>
      </c>
      <c r="S2086" s="160" t="str">
        <f t="array" aca="1" ref="S2086" ca="1">IF(B2086="","",IF(ISERROR(MATCH($E2086,CL,0)),"Unknown",INDIRECT("'C'!$A$"&amp;MATCH($E2086,CL,0)+1)))</f>
        <v/>
      </c>
      <c r="T2086" s="160" t="str">
        <f t="array" aca="1" ref="T2086" ca="1">IF(B2086="","",IF(ISERROR(MATCH($J2086,SorP!$B$1:$B$6226,0)),"",INDIRECT("'SorP'!$A$"&amp;MATCH($S2086&amp;$J2086,SorP!C:C,0))))</f>
        <v/>
      </c>
      <c r="U2086" s="161"/>
      <c r="V2086" s="151" t="e">
        <f>IF(C2086="",NA(),IF(OR(C2086="Smelter not listed",C2086="Smelter not yet identified"),MATCH($B2086&amp;$D2086,'Smelter Look-up'!$J:$J,0),MATCH($B2086&amp;$C2086,'Smelter Look-up'!$J:$J,0)))</f>
        <v>#N/A</v>
      </c>
      <c r="W2086" s="134"/>
      <c r="X2086" s="134">
        <f t="shared" ca="1" si="22"/>
        <v>0</v>
      </c>
      <c r="Y2086" s="134"/>
      <c r="Z2086" s="134"/>
      <c r="AA2086" s="134"/>
      <c r="AB2086" s="162" t="str">
        <f t="shared" si="23"/>
        <v/>
      </c>
      <c r="AC2086" s="134"/>
      <c r="AD2086" s="134"/>
      <c r="AE2086" s="134"/>
      <c r="AF2086" s="134"/>
      <c r="AG2086" s="134"/>
      <c r="AH2086" s="134"/>
    </row>
    <row r="2087" spans="1:34" ht="12" customHeight="1">
      <c r="A2087" s="160"/>
      <c r="B2087" s="155" t="str">
        <f t="array" ref="B2087">IF(LEN(A2087)=0,"",INDEX('Smelter Look-up'!$A:$A,MATCH($A2087,'Smelter Look-up'!$E:$E,0)))</f>
        <v/>
      </c>
      <c r="C2087" s="158" t="str">
        <f t="array" ref="C2087">IF(LEN(A2087)=0,"",INDEX('Smelter Look-up'!$C:$C,MATCH($A2087,'Smelter Look-up'!$E:$E,0)))</f>
        <v/>
      </c>
      <c r="D2087" s="155"/>
      <c r="E2087" s="155" t="str">
        <f ca="1">IF(ISERROR($V2087),"",OFFSET('Smelter Look-up'!$D$4,$V2087-4,0)&amp;"")</f>
        <v/>
      </c>
      <c r="F2087" s="155" t="str">
        <f ca="1">IF(ISERROR($V2087),"",OFFSET('Smelter Look-up'!$E$4,$V2087-4,0))</f>
        <v/>
      </c>
      <c r="G2087" s="155" t="str">
        <f ca="1">IF(C2087=$X$4,IF(ISERROR($V2087),"Enter smelter details","RMI"),IF(ISERROR($V2087),"",OFFSET('Smelter Look-up'!$F$4,$V2087-4,0)))</f>
        <v/>
      </c>
      <c r="H2087" s="156" t="str">
        <f ca="1">IF(ISERROR($V2087),"",OFFSET('Smelter Look-up'!$G$4,$V2087-4,0))</f>
        <v/>
      </c>
      <c r="I2087" s="157" t="str">
        <f ca="1">IF(ISERROR($V2087),"",OFFSET('Smelter Look-up'!$H$4,$V2087-4,0))</f>
        <v/>
      </c>
      <c r="J2087" s="157" t="str">
        <f ca="1">IF(ISERROR($V2087),"",OFFSET('Smelter Look-up'!$I$4,$V2087-4,0))</f>
        <v/>
      </c>
      <c r="K2087" s="158"/>
      <c r="L2087" s="158"/>
      <c r="M2087" s="158"/>
      <c r="N2087" s="158"/>
      <c r="O2087" s="158"/>
      <c r="P2087" s="157"/>
      <c r="Q2087" s="159"/>
      <c r="R2087" s="155" t="str">
        <f ca="1">IF(ISERROR($V2087),"",OFFSET('Smelter Look-up'!$C$4,$V2087-4,0)&amp;"")</f>
        <v/>
      </c>
      <c r="S2087" s="160" t="str">
        <f t="array" aca="1" ref="S2087" ca="1">IF(B2087="","",IF(ISERROR(MATCH($E2087,CL,0)),"Unknown",INDIRECT("'C'!$A$"&amp;MATCH($E2087,CL,0)+1)))</f>
        <v/>
      </c>
      <c r="T2087" s="160" t="str">
        <f t="array" aca="1" ref="T2087" ca="1">IF(B2087="","",IF(ISERROR(MATCH($J2087,SorP!$B$1:$B$6226,0)),"",INDIRECT("'SorP'!$A$"&amp;MATCH($S2087&amp;$J2087,SorP!C:C,0))))</f>
        <v/>
      </c>
      <c r="U2087" s="161"/>
      <c r="V2087" s="151" t="e">
        <f>IF(C2087="",NA(),IF(OR(C2087="Smelter not listed",C2087="Smelter not yet identified"),MATCH($B2087&amp;$D2087,'Smelter Look-up'!$J:$J,0),MATCH($B2087&amp;$C2087,'Smelter Look-up'!$J:$J,0)))</f>
        <v>#N/A</v>
      </c>
      <c r="W2087" s="134"/>
      <c r="X2087" s="134">
        <f t="shared" ca="1" si="22"/>
        <v>0</v>
      </c>
      <c r="Y2087" s="134"/>
      <c r="Z2087" s="134"/>
      <c r="AA2087" s="134"/>
      <c r="AB2087" s="162" t="str">
        <f t="shared" si="23"/>
        <v/>
      </c>
      <c r="AC2087" s="134"/>
      <c r="AD2087" s="134"/>
      <c r="AE2087" s="134"/>
      <c r="AF2087" s="134"/>
      <c r="AG2087" s="134"/>
      <c r="AH2087" s="134"/>
    </row>
    <row r="2088" spans="1:34" ht="12" customHeight="1">
      <c r="A2088" s="160"/>
      <c r="B2088" s="155" t="str">
        <f t="array" ref="B2088">IF(LEN(A2088)=0,"",INDEX('Smelter Look-up'!$A:$A,MATCH($A2088,'Smelter Look-up'!$E:$E,0)))</f>
        <v/>
      </c>
      <c r="C2088" s="158" t="str">
        <f t="array" ref="C2088">IF(LEN(A2088)=0,"",INDEX('Smelter Look-up'!$C:$C,MATCH($A2088,'Smelter Look-up'!$E:$E,0)))</f>
        <v/>
      </c>
      <c r="D2088" s="155"/>
      <c r="E2088" s="155" t="str">
        <f ca="1">IF(ISERROR($V2088),"",OFFSET('Smelter Look-up'!$D$4,$V2088-4,0)&amp;"")</f>
        <v/>
      </c>
      <c r="F2088" s="155" t="str">
        <f ca="1">IF(ISERROR($V2088),"",OFFSET('Smelter Look-up'!$E$4,$V2088-4,0))</f>
        <v/>
      </c>
      <c r="G2088" s="155" t="str">
        <f ca="1">IF(C2088=$X$4,IF(ISERROR($V2088),"Enter smelter details","RMI"),IF(ISERROR($V2088),"",OFFSET('Smelter Look-up'!$F$4,$V2088-4,0)))</f>
        <v/>
      </c>
      <c r="H2088" s="156" t="str">
        <f ca="1">IF(ISERROR($V2088),"",OFFSET('Smelter Look-up'!$G$4,$V2088-4,0))</f>
        <v/>
      </c>
      <c r="I2088" s="157" t="str">
        <f ca="1">IF(ISERROR($V2088),"",OFFSET('Smelter Look-up'!$H$4,$V2088-4,0))</f>
        <v/>
      </c>
      <c r="J2088" s="157" t="str">
        <f ca="1">IF(ISERROR($V2088),"",OFFSET('Smelter Look-up'!$I$4,$V2088-4,0))</f>
        <v/>
      </c>
      <c r="K2088" s="158"/>
      <c r="L2088" s="158"/>
      <c r="M2088" s="158"/>
      <c r="N2088" s="158"/>
      <c r="O2088" s="158"/>
      <c r="P2088" s="157"/>
      <c r="Q2088" s="159"/>
      <c r="R2088" s="155" t="str">
        <f ca="1">IF(ISERROR($V2088),"",OFFSET('Smelter Look-up'!$C$4,$V2088-4,0)&amp;"")</f>
        <v/>
      </c>
      <c r="S2088" s="160" t="str">
        <f t="array" aca="1" ref="S2088" ca="1">IF(B2088="","",IF(ISERROR(MATCH($E2088,CL,0)),"Unknown",INDIRECT("'C'!$A$"&amp;MATCH($E2088,CL,0)+1)))</f>
        <v/>
      </c>
      <c r="T2088" s="160" t="str">
        <f t="array" aca="1" ref="T2088" ca="1">IF(B2088="","",IF(ISERROR(MATCH($J2088,SorP!$B$1:$B$6226,0)),"",INDIRECT("'SorP'!$A$"&amp;MATCH($S2088&amp;$J2088,SorP!C:C,0))))</f>
        <v/>
      </c>
      <c r="U2088" s="161"/>
      <c r="V2088" s="151" t="e">
        <f>IF(C2088="",NA(),IF(OR(C2088="Smelter not listed",C2088="Smelter not yet identified"),MATCH($B2088&amp;$D2088,'Smelter Look-up'!$J:$J,0),MATCH($B2088&amp;$C2088,'Smelter Look-up'!$J:$J,0)))</f>
        <v>#N/A</v>
      </c>
      <c r="W2088" s="134"/>
      <c r="X2088" s="134">
        <f t="shared" ca="1" si="22"/>
        <v>0</v>
      </c>
      <c r="Y2088" s="134"/>
      <c r="Z2088" s="134"/>
      <c r="AA2088" s="134"/>
      <c r="AB2088" s="162" t="str">
        <f t="shared" si="23"/>
        <v/>
      </c>
      <c r="AC2088" s="134"/>
      <c r="AD2088" s="134"/>
      <c r="AE2088" s="134"/>
      <c r="AF2088" s="134"/>
      <c r="AG2088" s="134"/>
      <c r="AH2088" s="134"/>
    </row>
    <row r="2089" spans="1:34" ht="12" customHeight="1">
      <c r="A2089" s="160"/>
      <c r="B2089" s="155" t="str">
        <f t="array" ref="B2089">IF(LEN(A2089)=0,"",INDEX('Smelter Look-up'!$A:$A,MATCH($A2089,'Smelter Look-up'!$E:$E,0)))</f>
        <v/>
      </c>
      <c r="C2089" s="158" t="str">
        <f t="array" ref="C2089">IF(LEN(A2089)=0,"",INDEX('Smelter Look-up'!$C:$C,MATCH($A2089,'Smelter Look-up'!$E:$E,0)))</f>
        <v/>
      </c>
      <c r="D2089" s="155"/>
      <c r="E2089" s="155" t="str">
        <f ca="1">IF(ISERROR($V2089),"",OFFSET('Smelter Look-up'!$D$4,$V2089-4,0)&amp;"")</f>
        <v/>
      </c>
      <c r="F2089" s="155" t="str">
        <f ca="1">IF(ISERROR($V2089),"",OFFSET('Smelter Look-up'!$E$4,$V2089-4,0))</f>
        <v/>
      </c>
      <c r="G2089" s="155" t="str">
        <f ca="1">IF(C2089=$X$4,IF(ISERROR($V2089),"Enter smelter details","RMI"),IF(ISERROR($V2089),"",OFFSET('Smelter Look-up'!$F$4,$V2089-4,0)))</f>
        <v/>
      </c>
      <c r="H2089" s="156" t="str">
        <f ca="1">IF(ISERROR($V2089),"",OFFSET('Smelter Look-up'!$G$4,$V2089-4,0))</f>
        <v/>
      </c>
      <c r="I2089" s="157" t="str">
        <f ca="1">IF(ISERROR($V2089),"",OFFSET('Smelter Look-up'!$H$4,$V2089-4,0))</f>
        <v/>
      </c>
      <c r="J2089" s="157" t="str">
        <f ca="1">IF(ISERROR($V2089),"",OFFSET('Smelter Look-up'!$I$4,$V2089-4,0))</f>
        <v/>
      </c>
      <c r="K2089" s="158"/>
      <c r="L2089" s="158"/>
      <c r="M2089" s="158"/>
      <c r="N2089" s="158"/>
      <c r="O2089" s="158"/>
      <c r="P2089" s="157"/>
      <c r="Q2089" s="159"/>
      <c r="R2089" s="155" t="str">
        <f ca="1">IF(ISERROR($V2089),"",OFFSET('Smelter Look-up'!$C$4,$V2089-4,0)&amp;"")</f>
        <v/>
      </c>
      <c r="S2089" s="160" t="str">
        <f t="array" aca="1" ref="S2089" ca="1">IF(B2089="","",IF(ISERROR(MATCH($E2089,CL,0)),"Unknown",INDIRECT("'C'!$A$"&amp;MATCH($E2089,CL,0)+1)))</f>
        <v/>
      </c>
      <c r="T2089" s="160" t="str">
        <f t="array" aca="1" ref="T2089" ca="1">IF(B2089="","",IF(ISERROR(MATCH($J2089,SorP!$B$1:$B$6226,0)),"",INDIRECT("'SorP'!$A$"&amp;MATCH($S2089&amp;$J2089,SorP!C:C,0))))</f>
        <v/>
      </c>
      <c r="U2089" s="161"/>
      <c r="V2089" s="151" t="e">
        <f>IF(C2089="",NA(),IF(OR(C2089="Smelter not listed",C2089="Smelter not yet identified"),MATCH($B2089&amp;$D2089,'Smelter Look-up'!$J:$J,0),MATCH($B2089&amp;$C2089,'Smelter Look-up'!$J:$J,0)))</f>
        <v>#N/A</v>
      </c>
      <c r="W2089" s="134"/>
      <c r="X2089" s="134">
        <f t="shared" ca="1" si="22"/>
        <v>0</v>
      </c>
      <c r="Y2089" s="134"/>
      <c r="Z2089" s="134"/>
      <c r="AA2089" s="134"/>
      <c r="AB2089" s="162" t="str">
        <f t="shared" si="23"/>
        <v/>
      </c>
      <c r="AC2089" s="134"/>
      <c r="AD2089" s="134"/>
      <c r="AE2089" s="134"/>
      <c r="AF2089" s="134"/>
      <c r="AG2089" s="134"/>
      <c r="AH2089" s="134"/>
    </row>
    <row r="2090" spans="1:34" ht="12" customHeight="1">
      <c r="A2090" s="160"/>
      <c r="B2090" s="155" t="str">
        <f t="array" ref="B2090">IF(LEN(A2090)=0,"",INDEX('Smelter Look-up'!$A:$A,MATCH($A2090,'Smelter Look-up'!$E:$E,0)))</f>
        <v/>
      </c>
      <c r="C2090" s="158" t="str">
        <f t="array" ref="C2090">IF(LEN(A2090)=0,"",INDEX('Smelter Look-up'!$C:$C,MATCH($A2090,'Smelter Look-up'!$E:$E,0)))</f>
        <v/>
      </c>
      <c r="D2090" s="155"/>
      <c r="E2090" s="155" t="str">
        <f ca="1">IF(ISERROR($V2090),"",OFFSET('Smelter Look-up'!$D$4,$V2090-4,0)&amp;"")</f>
        <v/>
      </c>
      <c r="F2090" s="155" t="str">
        <f ca="1">IF(ISERROR($V2090),"",OFFSET('Smelter Look-up'!$E$4,$V2090-4,0))</f>
        <v/>
      </c>
      <c r="G2090" s="155" t="str">
        <f ca="1">IF(C2090=$X$4,IF(ISERROR($V2090),"Enter smelter details","RMI"),IF(ISERROR($V2090),"",OFFSET('Smelter Look-up'!$F$4,$V2090-4,0)))</f>
        <v/>
      </c>
      <c r="H2090" s="156" t="str">
        <f ca="1">IF(ISERROR($V2090),"",OFFSET('Smelter Look-up'!$G$4,$V2090-4,0))</f>
        <v/>
      </c>
      <c r="I2090" s="157" t="str">
        <f ca="1">IF(ISERROR($V2090),"",OFFSET('Smelter Look-up'!$H$4,$V2090-4,0))</f>
        <v/>
      </c>
      <c r="J2090" s="157" t="str">
        <f ca="1">IF(ISERROR($V2090),"",OFFSET('Smelter Look-up'!$I$4,$V2090-4,0))</f>
        <v/>
      </c>
      <c r="K2090" s="158"/>
      <c r="L2090" s="158"/>
      <c r="M2090" s="158"/>
      <c r="N2090" s="158"/>
      <c r="O2090" s="158"/>
      <c r="P2090" s="157"/>
      <c r="Q2090" s="159"/>
      <c r="R2090" s="155" t="str">
        <f ca="1">IF(ISERROR($V2090),"",OFFSET('Smelter Look-up'!$C$4,$V2090-4,0)&amp;"")</f>
        <v/>
      </c>
      <c r="S2090" s="160" t="str">
        <f t="array" aca="1" ref="S2090" ca="1">IF(B2090="","",IF(ISERROR(MATCH($E2090,CL,0)),"Unknown",INDIRECT("'C'!$A$"&amp;MATCH($E2090,CL,0)+1)))</f>
        <v/>
      </c>
      <c r="T2090" s="160" t="str">
        <f t="array" aca="1" ref="T2090" ca="1">IF(B2090="","",IF(ISERROR(MATCH($J2090,SorP!$B$1:$B$6226,0)),"",INDIRECT("'SorP'!$A$"&amp;MATCH($S2090&amp;$J2090,SorP!C:C,0))))</f>
        <v/>
      </c>
      <c r="U2090" s="161"/>
      <c r="V2090" s="151" t="e">
        <f>IF(C2090="",NA(),IF(OR(C2090="Smelter not listed",C2090="Smelter not yet identified"),MATCH($B2090&amp;$D2090,'Smelter Look-up'!$J:$J,0),MATCH($B2090&amp;$C2090,'Smelter Look-up'!$J:$J,0)))</f>
        <v>#N/A</v>
      </c>
      <c r="W2090" s="134"/>
      <c r="X2090" s="134">
        <f t="shared" ca="1" si="22"/>
        <v>0</v>
      </c>
      <c r="Y2090" s="134"/>
      <c r="Z2090" s="134"/>
      <c r="AA2090" s="134"/>
      <c r="AB2090" s="162" t="str">
        <f t="shared" si="23"/>
        <v/>
      </c>
      <c r="AC2090" s="134"/>
      <c r="AD2090" s="134"/>
      <c r="AE2090" s="134"/>
      <c r="AF2090" s="134"/>
      <c r="AG2090" s="134"/>
      <c r="AH2090" s="134"/>
    </row>
    <row r="2091" spans="1:34" ht="12" customHeight="1">
      <c r="A2091" s="160"/>
      <c r="B2091" s="155" t="str">
        <f t="array" ref="B2091">IF(LEN(A2091)=0,"",INDEX('Smelter Look-up'!$A:$A,MATCH($A2091,'Smelter Look-up'!$E:$E,0)))</f>
        <v/>
      </c>
      <c r="C2091" s="158" t="str">
        <f t="array" ref="C2091">IF(LEN(A2091)=0,"",INDEX('Smelter Look-up'!$C:$C,MATCH($A2091,'Smelter Look-up'!$E:$E,0)))</f>
        <v/>
      </c>
      <c r="D2091" s="155"/>
      <c r="E2091" s="155" t="str">
        <f ca="1">IF(ISERROR($V2091),"",OFFSET('Smelter Look-up'!$D$4,$V2091-4,0)&amp;"")</f>
        <v/>
      </c>
      <c r="F2091" s="155" t="str">
        <f ca="1">IF(ISERROR($V2091),"",OFFSET('Smelter Look-up'!$E$4,$V2091-4,0))</f>
        <v/>
      </c>
      <c r="G2091" s="155" t="str">
        <f ca="1">IF(C2091=$X$4,IF(ISERROR($V2091),"Enter smelter details","RMI"),IF(ISERROR($V2091),"",OFFSET('Smelter Look-up'!$F$4,$V2091-4,0)))</f>
        <v/>
      </c>
      <c r="H2091" s="156" t="str">
        <f ca="1">IF(ISERROR($V2091),"",OFFSET('Smelter Look-up'!$G$4,$V2091-4,0))</f>
        <v/>
      </c>
      <c r="I2091" s="157" t="str">
        <f ca="1">IF(ISERROR($V2091),"",OFFSET('Smelter Look-up'!$H$4,$V2091-4,0))</f>
        <v/>
      </c>
      <c r="J2091" s="157" t="str">
        <f ca="1">IF(ISERROR($V2091),"",OFFSET('Smelter Look-up'!$I$4,$V2091-4,0))</f>
        <v/>
      </c>
      <c r="K2091" s="158"/>
      <c r="L2091" s="158"/>
      <c r="M2091" s="158"/>
      <c r="N2091" s="158"/>
      <c r="O2091" s="158"/>
      <c r="P2091" s="157"/>
      <c r="Q2091" s="159"/>
      <c r="R2091" s="155" t="str">
        <f ca="1">IF(ISERROR($V2091),"",OFFSET('Smelter Look-up'!$C$4,$V2091-4,0)&amp;"")</f>
        <v/>
      </c>
      <c r="S2091" s="160" t="str">
        <f t="array" aca="1" ref="S2091" ca="1">IF(B2091="","",IF(ISERROR(MATCH($E2091,CL,0)),"Unknown",INDIRECT("'C'!$A$"&amp;MATCH($E2091,CL,0)+1)))</f>
        <v/>
      </c>
      <c r="T2091" s="160" t="str">
        <f t="array" aca="1" ref="T2091" ca="1">IF(B2091="","",IF(ISERROR(MATCH($J2091,SorP!$B$1:$B$6226,0)),"",INDIRECT("'SorP'!$A$"&amp;MATCH($S2091&amp;$J2091,SorP!C:C,0))))</f>
        <v/>
      </c>
      <c r="U2091" s="161"/>
      <c r="V2091" s="151" t="e">
        <f>IF(C2091="",NA(),IF(OR(C2091="Smelter not listed",C2091="Smelter not yet identified"),MATCH($B2091&amp;$D2091,'Smelter Look-up'!$J:$J,0),MATCH($B2091&amp;$C2091,'Smelter Look-up'!$J:$J,0)))</f>
        <v>#N/A</v>
      </c>
      <c r="W2091" s="134"/>
      <c r="X2091" s="134">
        <f t="shared" ca="1" si="22"/>
        <v>0</v>
      </c>
      <c r="Y2091" s="134"/>
      <c r="Z2091" s="134"/>
      <c r="AA2091" s="134"/>
      <c r="AB2091" s="162" t="str">
        <f t="shared" si="23"/>
        <v/>
      </c>
      <c r="AC2091" s="134"/>
      <c r="AD2091" s="134"/>
      <c r="AE2091" s="134"/>
      <c r="AF2091" s="134"/>
      <c r="AG2091" s="134"/>
      <c r="AH2091" s="134"/>
    </row>
    <row r="2092" spans="1:34" ht="12" customHeight="1">
      <c r="A2092" s="160"/>
      <c r="B2092" s="155" t="str">
        <f t="array" ref="B2092">IF(LEN(A2092)=0,"",INDEX('Smelter Look-up'!$A:$A,MATCH($A2092,'Smelter Look-up'!$E:$E,0)))</f>
        <v/>
      </c>
      <c r="C2092" s="158" t="str">
        <f t="array" ref="C2092">IF(LEN(A2092)=0,"",INDEX('Smelter Look-up'!$C:$C,MATCH($A2092,'Smelter Look-up'!$E:$E,0)))</f>
        <v/>
      </c>
      <c r="D2092" s="155"/>
      <c r="E2092" s="155" t="str">
        <f ca="1">IF(ISERROR($V2092),"",OFFSET('Smelter Look-up'!$D$4,$V2092-4,0)&amp;"")</f>
        <v/>
      </c>
      <c r="F2092" s="155" t="str">
        <f ca="1">IF(ISERROR($V2092),"",OFFSET('Smelter Look-up'!$E$4,$V2092-4,0))</f>
        <v/>
      </c>
      <c r="G2092" s="155" t="str">
        <f ca="1">IF(C2092=$X$4,IF(ISERROR($V2092),"Enter smelter details","RMI"),IF(ISERROR($V2092),"",OFFSET('Smelter Look-up'!$F$4,$V2092-4,0)))</f>
        <v/>
      </c>
      <c r="H2092" s="156" t="str">
        <f ca="1">IF(ISERROR($V2092),"",OFFSET('Smelter Look-up'!$G$4,$V2092-4,0))</f>
        <v/>
      </c>
      <c r="I2092" s="157" t="str">
        <f ca="1">IF(ISERROR($V2092),"",OFFSET('Smelter Look-up'!$H$4,$V2092-4,0))</f>
        <v/>
      </c>
      <c r="J2092" s="157" t="str">
        <f ca="1">IF(ISERROR($V2092),"",OFFSET('Smelter Look-up'!$I$4,$V2092-4,0))</f>
        <v/>
      </c>
      <c r="K2092" s="158"/>
      <c r="L2092" s="158"/>
      <c r="M2092" s="158"/>
      <c r="N2092" s="158"/>
      <c r="O2092" s="158"/>
      <c r="P2092" s="157"/>
      <c r="Q2092" s="159"/>
      <c r="R2092" s="155" t="str">
        <f ca="1">IF(ISERROR($V2092),"",OFFSET('Smelter Look-up'!$C$4,$V2092-4,0)&amp;"")</f>
        <v/>
      </c>
      <c r="S2092" s="160" t="str">
        <f t="array" aca="1" ref="S2092" ca="1">IF(B2092="","",IF(ISERROR(MATCH($E2092,CL,0)),"Unknown",INDIRECT("'C'!$A$"&amp;MATCH($E2092,CL,0)+1)))</f>
        <v/>
      </c>
      <c r="T2092" s="160" t="str">
        <f t="array" aca="1" ref="T2092" ca="1">IF(B2092="","",IF(ISERROR(MATCH($J2092,SorP!$B$1:$B$6226,0)),"",INDIRECT("'SorP'!$A$"&amp;MATCH($S2092&amp;$J2092,SorP!C:C,0))))</f>
        <v/>
      </c>
      <c r="U2092" s="161"/>
      <c r="V2092" s="151" t="e">
        <f>IF(C2092="",NA(),IF(OR(C2092="Smelter not listed",C2092="Smelter not yet identified"),MATCH($B2092&amp;$D2092,'Smelter Look-up'!$J:$J,0),MATCH($B2092&amp;$C2092,'Smelter Look-up'!$J:$J,0)))</f>
        <v>#N/A</v>
      </c>
      <c r="W2092" s="134"/>
      <c r="X2092" s="134">
        <f t="shared" ca="1" si="22"/>
        <v>0</v>
      </c>
      <c r="Y2092" s="134"/>
      <c r="Z2092" s="134"/>
      <c r="AA2092" s="134"/>
      <c r="AB2092" s="162" t="str">
        <f t="shared" si="23"/>
        <v/>
      </c>
      <c r="AC2092" s="134"/>
      <c r="AD2092" s="134"/>
      <c r="AE2092" s="134"/>
      <c r="AF2092" s="134"/>
      <c r="AG2092" s="134"/>
      <c r="AH2092" s="134"/>
    </row>
    <row r="2093" spans="1:34" ht="12" customHeight="1">
      <c r="A2093" s="160"/>
      <c r="B2093" s="155" t="str">
        <f t="array" ref="B2093">IF(LEN(A2093)=0,"",INDEX('Smelter Look-up'!$A:$A,MATCH($A2093,'Smelter Look-up'!$E:$E,0)))</f>
        <v/>
      </c>
      <c r="C2093" s="158" t="str">
        <f t="array" ref="C2093">IF(LEN(A2093)=0,"",INDEX('Smelter Look-up'!$C:$C,MATCH($A2093,'Smelter Look-up'!$E:$E,0)))</f>
        <v/>
      </c>
      <c r="D2093" s="155"/>
      <c r="E2093" s="155" t="str">
        <f ca="1">IF(ISERROR($V2093),"",OFFSET('Smelter Look-up'!$D$4,$V2093-4,0)&amp;"")</f>
        <v/>
      </c>
      <c r="F2093" s="155" t="str">
        <f ca="1">IF(ISERROR($V2093),"",OFFSET('Smelter Look-up'!$E$4,$V2093-4,0))</f>
        <v/>
      </c>
      <c r="G2093" s="155" t="str">
        <f ca="1">IF(C2093=$X$4,IF(ISERROR($V2093),"Enter smelter details","RMI"),IF(ISERROR($V2093),"",OFFSET('Smelter Look-up'!$F$4,$V2093-4,0)))</f>
        <v/>
      </c>
      <c r="H2093" s="156" t="str">
        <f ca="1">IF(ISERROR($V2093),"",OFFSET('Smelter Look-up'!$G$4,$V2093-4,0))</f>
        <v/>
      </c>
      <c r="I2093" s="157" t="str">
        <f ca="1">IF(ISERROR($V2093),"",OFFSET('Smelter Look-up'!$H$4,$V2093-4,0))</f>
        <v/>
      </c>
      <c r="J2093" s="157" t="str">
        <f ca="1">IF(ISERROR($V2093),"",OFFSET('Smelter Look-up'!$I$4,$V2093-4,0))</f>
        <v/>
      </c>
      <c r="K2093" s="158"/>
      <c r="L2093" s="158"/>
      <c r="M2093" s="158"/>
      <c r="N2093" s="158"/>
      <c r="O2093" s="158"/>
      <c r="P2093" s="157"/>
      <c r="Q2093" s="159"/>
      <c r="R2093" s="155" t="str">
        <f ca="1">IF(ISERROR($V2093),"",OFFSET('Smelter Look-up'!$C$4,$V2093-4,0)&amp;"")</f>
        <v/>
      </c>
      <c r="S2093" s="160" t="str">
        <f t="array" aca="1" ref="S2093" ca="1">IF(B2093="","",IF(ISERROR(MATCH($E2093,CL,0)),"Unknown",INDIRECT("'C'!$A$"&amp;MATCH($E2093,CL,0)+1)))</f>
        <v/>
      </c>
      <c r="T2093" s="160" t="str">
        <f t="array" aca="1" ref="T2093" ca="1">IF(B2093="","",IF(ISERROR(MATCH($J2093,SorP!$B$1:$B$6226,0)),"",INDIRECT("'SorP'!$A$"&amp;MATCH($S2093&amp;$J2093,SorP!C:C,0))))</f>
        <v/>
      </c>
      <c r="U2093" s="161"/>
      <c r="V2093" s="151" t="e">
        <f>IF(C2093="",NA(),IF(OR(C2093="Smelter not listed",C2093="Smelter not yet identified"),MATCH($B2093&amp;$D2093,'Smelter Look-up'!$J:$J,0),MATCH($B2093&amp;$C2093,'Smelter Look-up'!$J:$J,0)))</f>
        <v>#N/A</v>
      </c>
      <c r="W2093" s="134"/>
      <c r="X2093" s="134">
        <f t="shared" ca="1" si="22"/>
        <v>0</v>
      </c>
      <c r="Y2093" s="134"/>
      <c r="Z2093" s="134"/>
      <c r="AA2093" s="134"/>
      <c r="AB2093" s="162" t="str">
        <f t="shared" si="23"/>
        <v/>
      </c>
      <c r="AC2093" s="134"/>
      <c r="AD2093" s="134"/>
      <c r="AE2093" s="134"/>
      <c r="AF2093" s="134"/>
      <c r="AG2093" s="134"/>
      <c r="AH2093" s="134"/>
    </row>
    <row r="2094" spans="1:34" ht="12" customHeight="1">
      <c r="A2094" s="160"/>
      <c r="B2094" s="155" t="str">
        <f t="array" ref="B2094">IF(LEN(A2094)=0,"",INDEX('Smelter Look-up'!$A:$A,MATCH($A2094,'Smelter Look-up'!$E:$E,0)))</f>
        <v/>
      </c>
      <c r="C2094" s="158" t="str">
        <f t="array" ref="C2094">IF(LEN(A2094)=0,"",INDEX('Smelter Look-up'!$C:$C,MATCH($A2094,'Smelter Look-up'!$E:$E,0)))</f>
        <v/>
      </c>
      <c r="D2094" s="155"/>
      <c r="E2094" s="155" t="str">
        <f ca="1">IF(ISERROR($V2094),"",OFFSET('Smelter Look-up'!$D$4,$V2094-4,0)&amp;"")</f>
        <v/>
      </c>
      <c r="F2094" s="155" t="str">
        <f ca="1">IF(ISERROR($V2094),"",OFFSET('Smelter Look-up'!$E$4,$V2094-4,0))</f>
        <v/>
      </c>
      <c r="G2094" s="155" t="str">
        <f ca="1">IF(C2094=$X$4,IF(ISERROR($V2094),"Enter smelter details","RMI"),IF(ISERROR($V2094),"",OFFSET('Smelter Look-up'!$F$4,$V2094-4,0)))</f>
        <v/>
      </c>
      <c r="H2094" s="156" t="str">
        <f ca="1">IF(ISERROR($V2094),"",OFFSET('Smelter Look-up'!$G$4,$V2094-4,0))</f>
        <v/>
      </c>
      <c r="I2094" s="157" t="str">
        <f ca="1">IF(ISERROR($V2094),"",OFFSET('Smelter Look-up'!$H$4,$V2094-4,0))</f>
        <v/>
      </c>
      <c r="J2094" s="157" t="str">
        <f ca="1">IF(ISERROR($V2094),"",OFFSET('Smelter Look-up'!$I$4,$V2094-4,0))</f>
        <v/>
      </c>
      <c r="K2094" s="158"/>
      <c r="L2094" s="158"/>
      <c r="M2094" s="158"/>
      <c r="N2094" s="158"/>
      <c r="O2094" s="158"/>
      <c r="P2094" s="157"/>
      <c r="Q2094" s="159"/>
      <c r="R2094" s="155" t="str">
        <f ca="1">IF(ISERROR($V2094),"",OFFSET('Smelter Look-up'!$C$4,$V2094-4,0)&amp;"")</f>
        <v/>
      </c>
      <c r="S2094" s="160" t="str">
        <f t="array" aca="1" ref="S2094" ca="1">IF(B2094="","",IF(ISERROR(MATCH($E2094,CL,0)),"Unknown",INDIRECT("'C'!$A$"&amp;MATCH($E2094,CL,0)+1)))</f>
        <v/>
      </c>
      <c r="T2094" s="160" t="str">
        <f t="array" aca="1" ref="T2094" ca="1">IF(B2094="","",IF(ISERROR(MATCH($J2094,SorP!$B$1:$B$6226,0)),"",INDIRECT("'SorP'!$A$"&amp;MATCH($S2094&amp;$J2094,SorP!C:C,0))))</f>
        <v/>
      </c>
      <c r="U2094" s="161"/>
      <c r="V2094" s="151" t="e">
        <f>IF(C2094="",NA(),IF(OR(C2094="Smelter not listed",C2094="Smelter not yet identified"),MATCH($B2094&amp;$D2094,'Smelter Look-up'!$J:$J,0),MATCH($B2094&amp;$C2094,'Smelter Look-up'!$J:$J,0)))</f>
        <v>#N/A</v>
      </c>
      <c r="W2094" s="134"/>
      <c r="X2094" s="134">
        <f t="shared" ca="1" si="22"/>
        <v>0</v>
      </c>
      <c r="Y2094" s="134"/>
      <c r="Z2094" s="134"/>
      <c r="AA2094" s="134"/>
      <c r="AB2094" s="162" t="str">
        <f t="shared" si="23"/>
        <v/>
      </c>
      <c r="AC2094" s="134"/>
      <c r="AD2094" s="134"/>
      <c r="AE2094" s="134"/>
      <c r="AF2094" s="134"/>
      <c r="AG2094" s="134"/>
      <c r="AH2094" s="134"/>
    </row>
    <row r="2095" spans="1:34" ht="12" customHeight="1">
      <c r="A2095" s="160"/>
      <c r="B2095" s="155" t="str">
        <f t="array" ref="B2095">IF(LEN(A2095)=0,"",INDEX('Smelter Look-up'!$A:$A,MATCH($A2095,'Smelter Look-up'!$E:$E,0)))</f>
        <v/>
      </c>
      <c r="C2095" s="158" t="str">
        <f t="array" ref="C2095">IF(LEN(A2095)=0,"",INDEX('Smelter Look-up'!$C:$C,MATCH($A2095,'Smelter Look-up'!$E:$E,0)))</f>
        <v/>
      </c>
      <c r="D2095" s="155"/>
      <c r="E2095" s="155" t="str">
        <f ca="1">IF(ISERROR($V2095),"",OFFSET('Smelter Look-up'!$D$4,$V2095-4,0)&amp;"")</f>
        <v/>
      </c>
      <c r="F2095" s="155" t="str">
        <f ca="1">IF(ISERROR($V2095),"",OFFSET('Smelter Look-up'!$E$4,$V2095-4,0))</f>
        <v/>
      </c>
      <c r="G2095" s="155" t="str">
        <f ca="1">IF(C2095=$X$4,IF(ISERROR($V2095),"Enter smelter details","RMI"),IF(ISERROR($V2095),"",OFFSET('Smelter Look-up'!$F$4,$V2095-4,0)))</f>
        <v/>
      </c>
      <c r="H2095" s="156" t="str">
        <f ca="1">IF(ISERROR($V2095),"",OFFSET('Smelter Look-up'!$G$4,$V2095-4,0))</f>
        <v/>
      </c>
      <c r="I2095" s="157" t="str">
        <f ca="1">IF(ISERROR($V2095),"",OFFSET('Smelter Look-up'!$H$4,$V2095-4,0))</f>
        <v/>
      </c>
      <c r="J2095" s="157" t="str">
        <f ca="1">IF(ISERROR($V2095),"",OFFSET('Smelter Look-up'!$I$4,$V2095-4,0))</f>
        <v/>
      </c>
      <c r="K2095" s="158"/>
      <c r="L2095" s="158"/>
      <c r="M2095" s="158"/>
      <c r="N2095" s="158"/>
      <c r="O2095" s="158"/>
      <c r="P2095" s="157"/>
      <c r="Q2095" s="159"/>
      <c r="R2095" s="155" t="str">
        <f ca="1">IF(ISERROR($V2095),"",OFFSET('Smelter Look-up'!$C$4,$V2095-4,0)&amp;"")</f>
        <v/>
      </c>
      <c r="S2095" s="160" t="str">
        <f t="array" aca="1" ref="S2095" ca="1">IF(B2095="","",IF(ISERROR(MATCH($E2095,CL,0)),"Unknown",INDIRECT("'C'!$A$"&amp;MATCH($E2095,CL,0)+1)))</f>
        <v/>
      </c>
      <c r="T2095" s="160" t="str">
        <f t="array" aca="1" ref="T2095" ca="1">IF(B2095="","",IF(ISERROR(MATCH($J2095,SorP!$B$1:$B$6226,0)),"",INDIRECT("'SorP'!$A$"&amp;MATCH($S2095&amp;$J2095,SorP!C:C,0))))</f>
        <v/>
      </c>
      <c r="U2095" s="161"/>
      <c r="V2095" s="151" t="e">
        <f>IF(C2095="",NA(),IF(OR(C2095="Smelter not listed",C2095="Smelter not yet identified"),MATCH($B2095&amp;$D2095,'Smelter Look-up'!$J:$J,0),MATCH($B2095&amp;$C2095,'Smelter Look-up'!$J:$J,0)))</f>
        <v>#N/A</v>
      </c>
      <c r="W2095" s="134"/>
      <c r="X2095" s="134">
        <f t="shared" ca="1" si="22"/>
        <v>0</v>
      </c>
      <c r="Y2095" s="134"/>
      <c r="Z2095" s="134"/>
      <c r="AA2095" s="134"/>
      <c r="AB2095" s="162" t="str">
        <f t="shared" si="23"/>
        <v/>
      </c>
      <c r="AC2095" s="134"/>
      <c r="AD2095" s="134"/>
      <c r="AE2095" s="134"/>
      <c r="AF2095" s="134"/>
      <c r="AG2095" s="134"/>
      <c r="AH2095" s="134"/>
    </row>
    <row r="2096" spans="1:34" ht="12" customHeight="1">
      <c r="A2096" s="160"/>
      <c r="B2096" s="155" t="str">
        <f t="array" ref="B2096">IF(LEN(A2096)=0,"",INDEX('Smelter Look-up'!$A:$A,MATCH($A2096,'Smelter Look-up'!$E:$E,0)))</f>
        <v/>
      </c>
      <c r="C2096" s="158" t="str">
        <f t="array" ref="C2096">IF(LEN(A2096)=0,"",INDEX('Smelter Look-up'!$C:$C,MATCH($A2096,'Smelter Look-up'!$E:$E,0)))</f>
        <v/>
      </c>
      <c r="D2096" s="155"/>
      <c r="E2096" s="155" t="str">
        <f ca="1">IF(ISERROR($V2096),"",OFFSET('Smelter Look-up'!$D$4,$V2096-4,0)&amp;"")</f>
        <v/>
      </c>
      <c r="F2096" s="155" t="str">
        <f ca="1">IF(ISERROR($V2096),"",OFFSET('Smelter Look-up'!$E$4,$V2096-4,0))</f>
        <v/>
      </c>
      <c r="G2096" s="155" t="str">
        <f ca="1">IF(C2096=$X$4,IF(ISERROR($V2096),"Enter smelter details","RMI"),IF(ISERROR($V2096),"",OFFSET('Smelter Look-up'!$F$4,$V2096-4,0)))</f>
        <v/>
      </c>
      <c r="H2096" s="156" t="str">
        <f ca="1">IF(ISERROR($V2096),"",OFFSET('Smelter Look-up'!$G$4,$V2096-4,0))</f>
        <v/>
      </c>
      <c r="I2096" s="157" t="str">
        <f ca="1">IF(ISERROR($V2096),"",OFFSET('Smelter Look-up'!$H$4,$V2096-4,0))</f>
        <v/>
      </c>
      <c r="J2096" s="157" t="str">
        <f ca="1">IF(ISERROR($V2096),"",OFFSET('Smelter Look-up'!$I$4,$V2096-4,0))</f>
        <v/>
      </c>
      <c r="K2096" s="158"/>
      <c r="L2096" s="158"/>
      <c r="M2096" s="158"/>
      <c r="N2096" s="158"/>
      <c r="O2096" s="158"/>
      <c r="P2096" s="157"/>
      <c r="Q2096" s="159"/>
      <c r="R2096" s="155" t="str">
        <f ca="1">IF(ISERROR($V2096),"",OFFSET('Smelter Look-up'!$C$4,$V2096-4,0)&amp;"")</f>
        <v/>
      </c>
      <c r="S2096" s="160" t="str">
        <f t="array" aca="1" ref="S2096" ca="1">IF(B2096="","",IF(ISERROR(MATCH($E2096,CL,0)),"Unknown",INDIRECT("'C'!$A$"&amp;MATCH($E2096,CL,0)+1)))</f>
        <v/>
      </c>
      <c r="T2096" s="160" t="str">
        <f t="array" aca="1" ref="T2096" ca="1">IF(B2096="","",IF(ISERROR(MATCH($J2096,SorP!$B$1:$B$6226,0)),"",INDIRECT("'SorP'!$A$"&amp;MATCH($S2096&amp;$J2096,SorP!C:C,0))))</f>
        <v/>
      </c>
      <c r="U2096" s="161"/>
      <c r="V2096" s="151" t="e">
        <f>IF(C2096="",NA(),IF(OR(C2096="Smelter not listed",C2096="Smelter not yet identified"),MATCH($B2096&amp;$D2096,'Smelter Look-up'!$J:$J,0),MATCH($B2096&amp;$C2096,'Smelter Look-up'!$J:$J,0)))</f>
        <v>#N/A</v>
      </c>
      <c r="W2096" s="134"/>
      <c r="X2096" s="134">
        <f t="shared" ca="1" si="22"/>
        <v>0</v>
      </c>
      <c r="Y2096" s="134"/>
      <c r="Z2096" s="134"/>
      <c r="AA2096" s="134"/>
      <c r="AB2096" s="162" t="str">
        <f t="shared" si="23"/>
        <v/>
      </c>
      <c r="AC2096" s="134"/>
      <c r="AD2096" s="134"/>
      <c r="AE2096" s="134"/>
      <c r="AF2096" s="134"/>
      <c r="AG2096" s="134"/>
      <c r="AH2096" s="134"/>
    </row>
    <row r="2097" spans="1:34" ht="12" customHeight="1">
      <c r="A2097" s="160"/>
      <c r="B2097" s="155" t="str">
        <f t="array" ref="B2097">IF(LEN(A2097)=0,"",INDEX('Smelter Look-up'!$A:$A,MATCH($A2097,'Smelter Look-up'!$E:$E,0)))</f>
        <v/>
      </c>
      <c r="C2097" s="158" t="str">
        <f t="array" ref="C2097">IF(LEN(A2097)=0,"",INDEX('Smelter Look-up'!$C:$C,MATCH($A2097,'Smelter Look-up'!$E:$E,0)))</f>
        <v/>
      </c>
      <c r="D2097" s="155"/>
      <c r="E2097" s="155" t="str">
        <f ca="1">IF(ISERROR($V2097),"",OFFSET('Smelter Look-up'!$D$4,$V2097-4,0)&amp;"")</f>
        <v/>
      </c>
      <c r="F2097" s="155" t="str">
        <f ca="1">IF(ISERROR($V2097),"",OFFSET('Smelter Look-up'!$E$4,$V2097-4,0))</f>
        <v/>
      </c>
      <c r="G2097" s="155" t="str">
        <f ca="1">IF(C2097=$X$4,IF(ISERROR($V2097),"Enter smelter details","RMI"),IF(ISERROR($V2097),"",OFFSET('Smelter Look-up'!$F$4,$V2097-4,0)))</f>
        <v/>
      </c>
      <c r="H2097" s="156" t="str">
        <f ca="1">IF(ISERROR($V2097),"",OFFSET('Smelter Look-up'!$G$4,$V2097-4,0))</f>
        <v/>
      </c>
      <c r="I2097" s="157" t="str">
        <f ca="1">IF(ISERROR($V2097),"",OFFSET('Smelter Look-up'!$H$4,$V2097-4,0))</f>
        <v/>
      </c>
      <c r="J2097" s="157" t="str">
        <f ca="1">IF(ISERROR($V2097),"",OFFSET('Smelter Look-up'!$I$4,$V2097-4,0))</f>
        <v/>
      </c>
      <c r="K2097" s="158"/>
      <c r="L2097" s="158"/>
      <c r="M2097" s="158"/>
      <c r="N2097" s="158"/>
      <c r="O2097" s="158"/>
      <c r="P2097" s="157"/>
      <c r="Q2097" s="159"/>
      <c r="R2097" s="155" t="str">
        <f ca="1">IF(ISERROR($V2097),"",OFFSET('Smelter Look-up'!$C$4,$V2097-4,0)&amp;"")</f>
        <v/>
      </c>
      <c r="S2097" s="160" t="str">
        <f t="array" aca="1" ref="S2097" ca="1">IF(B2097="","",IF(ISERROR(MATCH($E2097,CL,0)),"Unknown",INDIRECT("'C'!$A$"&amp;MATCH($E2097,CL,0)+1)))</f>
        <v/>
      </c>
      <c r="T2097" s="160" t="str">
        <f t="array" aca="1" ref="T2097" ca="1">IF(B2097="","",IF(ISERROR(MATCH($J2097,SorP!$B$1:$B$6226,0)),"",INDIRECT("'SorP'!$A$"&amp;MATCH($S2097&amp;$J2097,SorP!C:C,0))))</f>
        <v/>
      </c>
      <c r="U2097" s="161"/>
      <c r="V2097" s="151" t="e">
        <f>IF(C2097="",NA(),IF(OR(C2097="Smelter not listed",C2097="Smelter not yet identified"),MATCH($B2097&amp;$D2097,'Smelter Look-up'!$J:$J,0),MATCH($B2097&amp;$C2097,'Smelter Look-up'!$J:$J,0)))</f>
        <v>#N/A</v>
      </c>
      <c r="W2097" s="134"/>
      <c r="X2097" s="134">
        <f t="shared" ca="1" si="22"/>
        <v>0</v>
      </c>
      <c r="Y2097" s="134"/>
      <c r="Z2097" s="134"/>
      <c r="AA2097" s="134"/>
      <c r="AB2097" s="162" t="str">
        <f t="shared" si="23"/>
        <v/>
      </c>
      <c r="AC2097" s="134"/>
      <c r="AD2097" s="134"/>
      <c r="AE2097" s="134"/>
      <c r="AF2097" s="134"/>
      <c r="AG2097" s="134"/>
      <c r="AH2097" s="134"/>
    </row>
    <row r="2098" spans="1:34" ht="12" customHeight="1">
      <c r="A2098" s="160"/>
      <c r="B2098" s="155" t="str">
        <f t="array" ref="B2098">IF(LEN(A2098)=0,"",INDEX('Smelter Look-up'!$A:$A,MATCH($A2098,'Smelter Look-up'!$E:$E,0)))</f>
        <v/>
      </c>
      <c r="C2098" s="158" t="str">
        <f t="array" ref="C2098">IF(LEN(A2098)=0,"",INDEX('Smelter Look-up'!$C:$C,MATCH($A2098,'Smelter Look-up'!$E:$E,0)))</f>
        <v/>
      </c>
      <c r="D2098" s="155"/>
      <c r="E2098" s="155" t="str">
        <f ca="1">IF(ISERROR($V2098),"",OFFSET('Smelter Look-up'!$D$4,$V2098-4,0)&amp;"")</f>
        <v/>
      </c>
      <c r="F2098" s="155" t="str">
        <f ca="1">IF(ISERROR($V2098),"",OFFSET('Smelter Look-up'!$E$4,$V2098-4,0))</f>
        <v/>
      </c>
      <c r="G2098" s="155" t="str">
        <f ca="1">IF(C2098=$X$4,IF(ISERROR($V2098),"Enter smelter details","RMI"),IF(ISERROR($V2098),"",OFFSET('Smelter Look-up'!$F$4,$V2098-4,0)))</f>
        <v/>
      </c>
      <c r="H2098" s="156" t="str">
        <f ca="1">IF(ISERROR($V2098),"",OFFSET('Smelter Look-up'!$G$4,$V2098-4,0))</f>
        <v/>
      </c>
      <c r="I2098" s="157" t="str">
        <f ca="1">IF(ISERROR($V2098),"",OFFSET('Smelter Look-up'!$H$4,$V2098-4,0))</f>
        <v/>
      </c>
      <c r="J2098" s="157" t="str">
        <f ca="1">IF(ISERROR($V2098),"",OFFSET('Smelter Look-up'!$I$4,$V2098-4,0))</f>
        <v/>
      </c>
      <c r="K2098" s="158"/>
      <c r="L2098" s="158"/>
      <c r="M2098" s="158"/>
      <c r="N2098" s="158"/>
      <c r="O2098" s="158"/>
      <c r="P2098" s="157"/>
      <c r="Q2098" s="159"/>
      <c r="R2098" s="155" t="str">
        <f ca="1">IF(ISERROR($V2098),"",OFFSET('Smelter Look-up'!$C$4,$V2098-4,0)&amp;"")</f>
        <v/>
      </c>
      <c r="S2098" s="160" t="str">
        <f t="array" aca="1" ref="S2098" ca="1">IF(B2098="","",IF(ISERROR(MATCH($E2098,CL,0)),"Unknown",INDIRECT("'C'!$A$"&amp;MATCH($E2098,CL,0)+1)))</f>
        <v/>
      </c>
      <c r="T2098" s="160" t="str">
        <f t="array" aca="1" ref="T2098" ca="1">IF(B2098="","",IF(ISERROR(MATCH($J2098,SorP!$B$1:$B$6226,0)),"",INDIRECT("'SorP'!$A$"&amp;MATCH($S2098&amp;$J2098,SorP!C:C,0))))</f>
        <v/>
      </c>
      <c r="U2098" s="161"/>
      <c r="V2098" s="151" t="e">
        <f>IF(C2098="",NA(),IF(OR(C2098="Smelter not listed",C2098="Smelter not yet identified"),MATCH($B2098&amp;$D2098,'Smelter Look-up'!$J:$J,0),MATCH($B2098&amp;$C2098,'Smelter Look-up'!$J:$J,0)))</f>
        <v>#N/A</v>
      </c>
      <c r="W2098" s="134"/>
      <c r="X2098" s="134">
        <f t="shared" ca="1" si="22"/>
        <v>0</v>
      </c>
      <c r="Y2098" s="134"/>
      <c r="Z2098" s="134"/>
      <c r="AA2098" s="134"/>
      <c r="AB2098" s="162" t="str">
        <f t="shared" si="23"/>
        <v/>
      </c>
      <c r="AC2098" s="134"/>
      <c r="AD2098" s="134"/>
      <c r="AE2098" s="134"/>
      <c r="AF2098" s="134"/>
      <c r="AG2098" s="134"/>
      <c r="AH2098" s="134"/>
    </row>
    <row r="2099" spans="1:34" ht="12" customHeight="1">
      <c r="A2099" s="160"/>
      <c r="B2099" s="155" t="str">
        <f t="array" ref="B2099">IF(LEN(A2099)=0,"",INDEX('Smelter Look-up'!$A:$A,MATCH($A2099,'Smelter Look-up'!$E:$E,0)))</f>
        <v/>
      </c>
      <c r="C2099" s="158" t="str">
        <f t="array" ref="C2099">IF(LEN(A2099)=0,"",INDEX('Smelter Look-up'!$C:$C,MATCH($A2099,'Smelter Look-up'!$E:$E,0)))</f>
        <v/>
      </c>
      <c r="D2099" s="155"/>
      <c r="E2099" s="155" t="str">
        <f ca="1">IF(ISERROR($V2099),"",OFFSET('Smelter Look-up'!$D$4,$V2099-4,0)&amp;"")</f>
        <v/>
      </c>
      <c r="F2099" s="155" t="str">
        <f ca="1">IF(ISERROR($V2099),"",OFFSET('Smelter Look-up'!$E$4,$V2099-4,0))</f>
        <v/>
      </c>
      <c r="G2099" s="155" t="str">
        <f ca="1">IF(C2099=$X$4,IF(ISERROR($V2099),"Enter smelter details","RMI"),IF(ISERROR($V2099),"",OFFSET('Smelter Look-up'!$F$4,$V2099-4,0)))</f>
        <v/>
      </c>
      <c r="H2099" s="156" t="str">
        <f ca="1">IF(ISERROR($V2099),"",OFFSET('Smelter Look-up'!$G$4,$V2099-4,0))</f>
        <v/>
      </c>
      <c r="I2099" s="157" t="str">
        <f ca="1">IF(ISERROR($V2099),"",OFFSET('Smelter Look-up'!$H$4,$V2099-4,0))</f>
        <v/>
      </c>
      <c r="J2099" s="157" t="str">
        <f ca="1">IF(ISERROR($V2099),"",OFFSET('Smelter Look-up'!$I$4,$V2099-4,0))</f>
        <v/>
      </c>
      <c r="K2099" s="158"/>
      <c r="L2099" s="158"/>
      <c r="M2099" s="158"/>
      <c r="N2099" s="158"/>
      <c r="O2099" s="158"/>
      <c r="P2099" s="157"/>
      <c r="Q2099" s="159"/>
      <c r="R2099" s="155" t="str">
        <f ca="1">IF(ISERROR($V2099),"",OFFSET('Smelter Look-up'!$C$4,$V2099-4,0)&amp;"")</f>
        <v/>
      </c>
      <c r="S2099" s="160" t="str">
        <f t="array" aca="1" ref="S2099" ca="1">IF(B2099="","",IF(ISERROR(MATCH($E2099,CL,0)),"Unknown",INDIRECT("'C'!$A$"&amp;MATCH($E2099,CL,0)+1)))</f>
        <v/>
      </c>
      <c r="T2099" s="160" t="str">
        <f t="array" aca="1" ref="T2099" ca="1">IF(B2099="","",IF(ISERROR(MATCH($J2099,SorP!$B$1:$B$6226,0)),"",INDIRECT("'SorP'!$A$"&amp;MATCH($S2099&amp;$J2099,SorP!C:C,0))))</f>
        <v/>
      </c>
      <c r="U2099" s="161"/>
      <c r="V2099" s="151" t="e">
        <f>IF(C2099="",NA(),IF(OR(C2099="Smelter not listed",C2099="Smelter not yet identified"),MATCH($B2099&amp;$D2099,'Smelter Look-up'!$J:$J,0),MATCH($B2099&amp;$C2099,'Smelter Look-up'!$J:$J,0)))</f>
        <v>#N/A</v>
      </c>
      <c r="W2099" s="134"/>
      <c r="X2099" s="134">
        <f t="shared" ca="1" si="22"/>
        <v>0</v>
      </c>
      <c r="Y2099" s="134"/>
      <c r="Z2099" s="134"/>
      <c r="AA2099" s="134"/>
      <c r="AB2099" s="162" t="str">
        <f t="shared" si="23"/>
        <v/>
      </c>
      <c r="AC2099" s="134"/>
      <c r="AD2099" s="134"/>
      <c r="AE2099" s="134"/>
      <c r="AF2099" s="134"/>
      <c r="AG2099" s="134"/>
      <c r="AH2099" s="134"/>
    </row>
    <row r="2100" spans="1:34" ht="12" customHeight="1">
      <c r="A2100" s="160"/>
      <c r="B2100" s="155" t="str">
        <f t="array" ref="B2100">IF(LEN(A2100)=0,"",INDEX('Smelter Look-up'!$A:$A,MATCH($A2100,'Smelter Look-up'!$E:$E,0)))</f>
        <v/>
      </c>
      <c r="C2100" s="158" t="str">
        <f t="array" ref="C2100">IF(LEN(A2100)=0,"",INDEX('Smelter Look-up'!$C:$C,MATCH($A2100,'Smelter Look-up'!$E:$E,0)))</f>
        <v/>
      </c>
      <c r="D2100" s="155"/>
      <c r="E2100" s="155" t="str">
        <f ca="1">IF(ISERROR($V2100),"",OFFSET('Smelter Look-up'!$D$4,$V2100-4,0)&amp;"")</f>
        <v/>
      </c>
      <c r="F2100" s="155" t="str">
        <f ca="1">IF(ISERROR($V2100),"",OFFSET('Smelter Look-up'!$E$4,$V2100-4,0))</f>
        <v/>
      </c>
      <c r="G2100" s="155" t="str">
        <f ca="1">IF(C2100=$X$4,IF(ISERROR($V2100),"Enter smelter details","RMI"),IF(ISERROR($V2100),"",OFFSET('Smelter Look-up'!$F$4,$V2100-4,0)))</f>
        <v/>
      </c>
      <c r="H2100" s="156" t="str">
        <f ca="1">IF(ISERROR($V2100),"",OFFSET('Smelter Look-up'!$G$4,$V2100-4,0))</f>
        <v/>
      </c>
      <c r="I2100" s="157" t="str">
        <f ca="1">IF(ISERROR($V2100),"",OFFSET('Smelter Look-up'!$H$4,$V2100-4,0))</f>
        <v/>
      </c>
      <c r="J2100" s="157" t="str">
        <f ca="1">IF(ISERROR($V2100),"",OFFSET('Smelter Look-up'!$I$4,$V2100-4,0))</f>
        <v/>
      </c>
      <c r="K2100" s="158"/>
      <c r="L2100" s="158"/>
      <c r="M2100" s="158"/>
      <c r="N2100" s="158"/>
      <c r="O2100" s="158"/>
      <c r="P2100" s="157"/>
      <c r="Q2100" s="159"/>
      <c r="R2100" s="155" t="str">
        <f ca="1">IF(ISERROR($V2100),"",OFFSET('Smelter Look-up'!$C$4,$V2100-4,0)&amp;"")</f>
        <v/>
      </c>
      <c r="S2100" s="160" t="str">
        <f t="array" aca="1" ref="S2100" ca="1">IF(B2100="","",IF(ISERROR(MATCH($E2100,CL,0)),"Unknown",INDIRECT("'C'!$A$"&amp;MATCH($E2100,CL,0)+1)))</f>
        <v/>
      </c>
      <c r="T2100" s="160" t="str">
        <f t="array" aca="1" ref="T2100" ca="1">IF(B2100="","",IF(ISERROR(MATCH($J2100,SorP!$B$1:$B$6226,0)),"",INDIRECT("'SorP'!$A$"&amp;MATCH($S2100&amp;$J2100,SorP!C:C,0))))</f>
        <v/>
      </c>
      <c r="U2100" s="161"/>
      <c r="V2100" s="151" t="e">
        <f>IF(C2100="",NA(),IF(OR(C2100="Smelter not listed",C2100="Smelter not yet identified"),MATCH($B2100&amp;$D2100,'Smelter Look-up'!$J:$J,0),MATCH($B2100&amp;$C2100,'Smelter Look-up'!$J:$J,0)))</f>
        <v>#N/A</v>
      </c>
      <c r="W2100" s="134"/>
      <c r="X2100" s="134">
        <f t="shared" ca="1" si="22"/>
        <v>0</v>
      </c>
      <c r="Y2100" s="134"/>
      <c r="Z2100" s="134"/>
      <c r="AA2100" s="134"/>
      <c r="AB2100" s="162" t="str">
        <f t="shared" si="23"/>
        <v/>
      </c>
      <c r="AC2100" s="134"/>
      <c r="AD2100" s="134"/>
      <c r="AE2100" s="134"/>
      <c r="AF2100" s="134"/>
      <c r="AG2100" s="134"/>
      <c r="AH2100" s="134"/>
    </row>
    <row r="2101" spans="1:34" ht="12" customHeight="1">
      <c r="A2101" s="160"/>
      <c r="B2101" s="155" t="str">
        <f t="array" ref="B2101">IF(LEN(A2101)=0,"",INDEX('Smelter Look-up'!$A:$A,MATCH($A2101,'Smelter Look-up'!$E:$E,0)))</f>
        <v/>
      </c>
      <c r="C2101" s="158" t="str">
        <f t="array" ref="C2101">IF(LEN(A2101)=0,"",INDEX('Smelter Look-up'!$C:$C,MATCH($A2101,'Smelter Look-up'!$E:$E,0)))</f>
        <v/>
      </c>
      <c r="D2101" s="155"/>
      <c r="E2101" s="155" t="str">
        <f ca="1">IF(ISERROR($V2101),"",OFFSET('Smelter Look-up'!$D$4,$V2101-4,0)&amp;"")</f>
        <v/>
      </c>
      <c r="F2101" s="155" t="str">
        <f ca="1">IF(ISERROR($V2101),"",OFFSET('Smelter Look-up'!$E$4,$V2101-4,0))</f>
        <v/>
      </c>
      <c r="G2101" s="155" t="str">
        <f ca="1">IF(C2101=$X$4,IF(ISERROR($V2101),"Enter smelter details","RMI"),IF(ISERROR($V2101),"",OFFSET('Smelter Look-up'!$F$4,$V2101-4,0)))</f>
        <v/>
      </c>
      <c r="H2101" s="156" t="str">
        <f ca="1">IF(ISERROR($V2101),"",OFFSET('Smelter Look-up'!$G$4,$V2101-4,0))</f>
        <v/>
      </c>
      <c r="I2101" s="157" t="str">
        <f ca="1">IF(ISERROR($V2101),"",OFFSET('Smelter Look-up'!$H$4,$V2101-4,0))</f>
        <v/>
      </c>
      <c r="J2101" s="157" t="str">
        <f ca="1">IF(ISERROR($V2101),"",OFFSET('Smelter Look-up'!$I$4,$V2101-4,0))</f>
        <v/>
      </c>
      <c r="K2101" s="158"/>
      <c r="L2101" s="158"/>
      <c r="M2101" s="158"/>
      <c r="N2101" s="158"/>
      <c r="O2101" s="158"/>
      <c r="P2101" s="157"/>
      <c r="Q2101" s="159"/>
      <c r="R2101" s="155" t="str">
        <f ca="1">IF(ISERROR($V2101),"",OFFSET('Smelter Look-up'!$C$4,$V2101-4,0)&amp;"")</f>
        <v/>
      </c>
      <c r="S2101" s="160" t="str">
        <f t="array" aca="1" ref="S2101" ca="1">IF(B2101="","",IF(ISERROR(MATCH($E2101,CL,0)),"Unknown",INDIRECT("'C'!$A$"&amp;MATCH($E2101,CL,0)+1)))</f>
        <v/>
      </c>
      <c r="T2101" s="160" t="str">
        <f t="array" aca="1" ref="T2101" ca="1">IF(B2101="","",IF(ISERROR(MATCH($J2101,SorP!$B$1:$B$6226,0)),"",INDIRECT("'SorP'!$A$"&amp;MATCH($S2101&amp;$J2101,SorP!C:C,0))))</f>
        <v/>
      </c>
      <c r="U2101" s="161"/>
      <c r="V2101" s="151" t="e">
        <f>IF(C2101="",NA(),IF(OR(C2101="Smelter not listed",C2101="Smelter not yet identified"),MATCH($B2101&amp;$D2101,'Smelter Look-up'!$J:$J,0),MATCH($B2101&amp;$C2101,'Smelter Look-up'!$J:$J,0)))</f>
        <v>#N/A</v>
      </c>
      <c r="W2101" s="134"/>
      <c r="X2101" s="134">
        <f t="shared" ca="1" si="22"/>
        <v>0</v>
      </c>
      <c r="Y2101" s="134"/>
      <c r="Z2101" s="134"/>
      <c r="AA2101" s="134"/>
      <c r="AB2101" s="162" t="str">
        <f t="shared" si="23"/>
        <v/>
      </c>
      <c r="AC2101" s="134"/>
      <c r="AD2101" s="134"/>
      <c r="AE2101" s="134"/>
      <c r="AF2101" s="134"/>
      <c r="AG2101" s="134"/>
      <c r="AH2101" s="134"/>
    </row>
    <row r="2102" spans="1:34" ht="12" customHeight="1">
      <c r="A2102" s="160"/>
      <c r="B2102" s="155" t="str">
        <f t="array" ref="B2102">IF(LEN(A2102)=0,"",INDEX('Smelter Look-up'!$A:$A,MATCH($A2102,'Smelter Look-up'!$E:$E,0)))</f>
        <v/>
      </c>
      <c r="C2102" s="158" t="str">
        <f t="array" ref="C2102">IF(LEN(A2102)=0,"",INDEX('Smelter Look-up'!$C:$C,MATCH($A2102,'Smelter Look-up'!$E:$E,0)))</f>
        <v/>
      </c>
      <c r="D2102" s="155"/>
      <c r="E2102" s="155" t="str">
        <f ca="1">IF(ISERROR($V2102),"",OFFSET('Smelter Look-up'!$D$4,$V2102-4,0)&amp;"")</f>
        <v/>
      </c>
      <c r="F2102" s="155" t="str">
        <f ca="1">IF(ISERROR($V2102),"",OFFSET('Smelter Look-up'!$E$4,$V2102-4,0))</f>
        <v/>
      </c>
      <c r="G2102" s="155" t="str">
        <f ca="1">IF(C2102=$X$4,IF(ISERROR($V2102),"Enter smelter details","RMI"),IF(ISERROR($V2102),"",OFFSET('Smelter Look-up'!$F$4,$V2102-4,0)))</f>
        <v/>
      </c>
      <c r="H2102" s="156" t="str">
        <f ca="1">IF(ISERROR($V2102),"",OFFSET('Smelter Look-up'!$G$4,$V2102-4,0))</f>
        <v/>
      </c>
      <c r="I2102" s="157" t="str">
        <f ca="1">IF(ISERROR($V2102),"",OFFSET('Smelter Look-up'!$H$4,$V2102-4,0))</f>
        <v/>
      </c>
      <c r="J2102" s="157" t="str">
        <f ca="1">IF(ISERROR($V2102),"",OFFSET('Smelter Look-up'!$I$4,$V2102-4,0))</f>
        <v/>
      </c>
      <c r="K2102" s="158"/>
      <c r="L2102" s="158"/>
      <c r="M2102" s="158"/>
      <c r="N2102" s="158"/>
      <c r="O2102" s="158"/>
      <c r="P2102" s="157"/>
      <c r="Q2102" s="159"/>
      <c r="R2102" s="155" t="str">
        <f ca="1">IF(ISERROR($V2102),"",OFFSET('Smelter Look-up'!$C$4,$V2102-4,0)&amp;"")</f>
        <v/>
      </c>
      <c r="S2102" s="160" t="str">
        <f t="array" aca="1" ref="S2102" ca="1">IF(B2102="","",IF(ISERROR(MATCH($E2102,CL,0)),"Unknown",INDIRECT("'C'!$A$"&amp;MATCH($E2102,CL,0)+1)))</f>
        <v/>
      </c>
      <c r="T2102" s="160" t="str">
        <f t="array" aca="1" ref="T2102" ca="1">IF(B2102="","",IF(ISERROR(MATCH($J2102,SorP!$B$1:$B$6226,0)),"",INDIRECT("'SorP'!$A$"&amp;MATCH($S2102&amp;$J2102,SorP!C:C,0))))</f>
        <v/>
      </c>
      <c r="U2102" s="161"/>
      <c r="V2102" s="151" t="e">
        <f>IF(C2102="",NA(),IF(OR(C2102="Smelter not listed",C2102="Smelter not yet identified"),MATCH($B2102&amp;$D2102,'Smelter Look-up'!$J:$J,0),MATCH($B2102&amp;$C2102,'Smelter Look-up'!$J:$J,0)))</f>
        <v>#N/A</v>
      </c>
      <c r="W2102" s="134"/>
      <c r="X2102" s="134">
        <f t="shared" ca="1" si="22"/>
        <v>0</v>
      </c>
      <c r="Y2102" s="134"/>
      <c r="Z2102" s="134"/>
      <c r="AA2102" s="134"/>
      <c r="AB2102" s="162" t="str">
        <f t="shared" si="23"/>
        <v/>
      </c>
      <c r="AC2102" s="134"/>
      <c r="AD2102" s="134"/>
      <c r="AE2102" s="134"/>
      <c r="AF2102" s="134"/>
      <c r="AG2102" s="134"/>
      <c r="AH2102" s="134"/>
    </row>
    <row r="2103" spans="1:34" ht="12" customHeight="1">
      <c r="A2103" s="160"/>
      <c r="B2103" s="155" t="str">
        <f t="array" ref="B2103">IF(LEN(A2103)=0,"",INDEX('Smelter Look-up'!$A:$A,MATCH($A2103,'Smelter Look-up'!$E:$E,0)))</f>
        <v/>
      </c>
      <c r="C2103" s="158" t="str">
        <f t="array" ref="C2103">IF(LEN(A2103)=0,"",INDEX('Smelter Look-up'!$C:$C,MATCH($A2103,'Smelter Look-up'!$E:$E,0)))</f>
        <v/>
      </c>
      <c r="D2103" s="155"/>
      <c r="E2103" s="155" t="str">
        <f ca="1">IF(ISERROR($V2103),"",OFFSET('Smelter Look-up'!$D$4,$V2103-4,0)&amp;"")</f>
        <v/>
      </c>
      <c r="F2103" s="155" t="str">
        <f ca="1">IF(ISERROR($V2103),"",OFFSET('Smelter Look-up'!$E$4,$V2103-4,0))</f>
        <v/>
      </c>
      <c r="G2103" s="155" t="str">
        <f ca="1">IF(C2103=$X$4,IF(ISERROR($V2103),"Enter smelter details","RMI"),IF(ISERROR($V2103),"",OFFSET('Smelter Look-up'!$F$4,$V2103-4,0)))</f>
        <v/>
      </c>
      <c r="H2103" s="156" t="str">
        <f ca="1">IF(ISERROR($V2103),"",OFFSET('Smelter Look-up'!$G$4,$V2103-4,0))</f>
        <v/>
      </c>
      <c r="I2103" s="157" t="str">
        <f ca="1">IF(ISERROR($V2103),"",OFFSET('Smelter Look-up'!$H$4,$V2103-4,0))</f>
        <v/>
      </c>
      <c r="J2103" s="157" t="str">
        <f ca="1">IF(ISERROR($V2103),"",OFFSET('Smelter Look-up'!$I$4,$V2103-4,0))</f>
        <v/>
      </c>
      <c r="K2103" s="158"/>
      <c r="L2103" s="158"/>
      <c r="M2103" s="158"/>
      <c r="N2103" s="158"/>
      <c r="O2103" s="158"/>
      <c r="P2103" s="157"/>
      <c r="Q2103" s="159"/>
      <c r="R2103" s="155" t="str">
        <f ca="1">IF(ISERROR($V2103),"",OFFSET('Smelter Look-up'!$C$4,$V2103-4,0)&amp;"")</f>
        <v/>
      </c>
      <c r="S2103" s="160" t="str">
        <f t="array" aca="1" ref="S2103" ca="1">IF(B2103="","",IF(ISERROR(MATCH($E2103,CL,0)),"Unknown",INDIRECT("'C'!$A$"&amp;MATCH($E2103,CL,0)+1)))</f>
        <v/>
      </c>
      <c r="T2103" s="160" t="str">
        <f t="array" aca="1" ref="T2103" ca="1">IF(B2103="","",IF(ISERROR(MATCH($J2103,SorP!$B$1:$B$6226,0)),"",INDIRECT("'SorP'!$A$"&amp;MATCH($S2103&amp;$J2103,SorP!C:C,0))))</f>
        <v/>
      </c>
      <c r="U2103" s="161"/>
      <c r="V2103" s="151" t="e">
        <f>IF(C2103="",NA(),IF(OR(C2103="Smelter not listed",C2103="Smelter not yet identified"),MATCH($B2103&amp;$D2103,'Smelter Look-up'!$J:$J,0),MATCH($B2103&amp;$C2103,'Smelter Look-up'!$J:$J,0)))</f>
        <v>#N/A</v>
      </c>
      <c r="W2103" s="134"/>
      <c r="X2103" s="134">
        <f t="shared" ca="1" si="22"/>
        <v>0</v>
      </c>
      <c r="Y2103" s="134"/>
      <c r="Z2103" s="134"/>
      <c r="AA2103" s="134"/>
      <c r="AB2103" s="162" t="str">
        <f t="shared" si="23"/>
        <v/>
      </c>
      <c r="AC2103" s="134"/>
      <c r="AD2103" s="134"/>
      <c r="AE2103" s="134"/>
      <c r="AF2103" s="134"/>
      <c r="AG2103" s="134"/>
      <c r="AH2103" s="134"/>
    </row>
    <row r="2104" spans="1:34" ht="12" customHeight="1">
      <c r="A2104" s="160"/>
      <c r="B2104" s="155" t="str">
        <f t="array" ref="B2104">IF(LEN(A2104)=0,"",INDEX('Smelter Look-up'!$A:$A,MATCH($A2104,'Smelter Look-up'!$E:$E,0)))</f>
        <v/>
      </c>
      <c r="C2104" s="158" t="str">
        <f t="array" ref="C2104">IF(LEN(A2104)=0,"",INDEX('Smelter Look-up'!$C:$C,MATCH($A2104,'Smelter Look-up'!$E:$E,0)))</f>
        <v/>
      </c>
      <c r="D2104" s="155"/>
      <c r="E2104" s="155" t="str">
        <f ca="1">IF(ISERROR($V2104),"",OFFSET('Smelter Look-up'!$D$4,$V2104-4,0)&amp;"")</f>
        <v/>
      </c>
      <c r="F2104" s="155" t="str">
        <f ca="1">IF(ISERROR($V2104),"",OFFSET('Smelter Look-up'!$E$4,$V2104-4,0))</f>
        <v/>
      </c>
      <c r="G2104" s="155" t="str">
        <f ca="1">IF(C2104=$X$4,IF(ISERROR($V2104),"Enter smelter details","RMI"),IF(ISERROR($V2104),"",OFFSET('Smelter Look-up'!$F$4,$V2104-4,0)))</f>
        <v/>
      </c>
      <c r="H2104" s="156" t="str">
        <f ca="1">IF(ISERROR($V2104),"",OFFSET('Smelter Look-up'!$G$4,$V2104-4,0))</f>
        <v/>
      </c>
      <c r="I2104" s="157" t="str">
        <f ca="1">IF(ISERROR($V2104),"",OFFSET('Smelter Look-up'!$H$4,$V2104-4,0))</f>
        <v/>
      </c>
      <c r="J2104" s="157" t="str">
        <f ca="1">IF(ISERROR($V2104),"",OFFSET('Smelter Look-up'!$I$4,$V2104-4,0))</f>
        <v/>
      </c>
      <c r="K2104" s="158"/>
      <c r="L2104" s="158"/>
      <c r="M2104" s="158"/>
      <c r="N2104" s="158"/>
      <c r="O2104" s="158"/>
      <c r="P2104" s="157"/>
      <c r="Q2104" s="159"/>
      <c r="R2104" s="155" t="str">
        <f ca="1">IF(ISERROR($V2104),"",OFFSET('Smelter Look-up'!$C$4,$V2104-4,0)&amp;"")</f>
        <v/>
      </c>
      <c r="S2104" s="160" t="str">
        <f t="array" aca="1" ref="S2104" ca="1">IF(B2104="","",IF(ISERROR(MATCH($E2104,CL,0)),"Unknown",INDIRECT("'C'!$A$"&amp;MATCH($E2104,CL,0)+1)))</f>
        <v/>
      </c>
      <c r="T2104" s="160" t="str">
        <f t="array" aca="1" ref="T2104" ca="1">IF(B2104="","",IF(ISERROR(MATCH($J2104,SorP!$B$1:$B$6226,0)),"",INDIRECT("'SorP'!$A$"&amp;MATCH($S2104&amp;$J2104,SorP!C:C,0))))</f>
        <v/>
      </c>
      <c r="U2104" s="161"/>
      <c r="V2104" s="151" t="e">
        <f>IF(C2104="",NA(),IF(OR(C2104="Smelter not listed",C2104="Smelter not yet identified"),MATCH($B2104&amp;$D2104,'Smelter Look-up'!$J:$J,0),MATCH($B2104&amp;$C2104,'Smelter Look-up'!$J:$J,0)))</f>
        <v>#N/A</v>
      </c>
      <c r="W2104" s="134"/>
      <c r="X2104" s="134">
        <f t="shared" ca="1" si="22"/>
        <v>0</v>
      </c>
      <c r="Y2104" s="134"/>
      <c r="Z2104" s="134"/>
      <c r="AA2104" s="134"/>
      <c r="AB2104" s="162" t="str">
        <f t="shared" si="23"/>
        <v/>
      </c>
      <c r="AC2104" s="134"/>
      <c r="AD2104" s="134"/>
      <c r="AE2104" s="134"/>
      <c r="AF2104" s="134"/>
      <c r="AG2104" s="134"/>
      <c r="AH2104" s="134"/>
    </row>
    <row r="2105" spans="1:34" ht="12" customHeight="1">
      <c r="A2105" s="160"/>
      <c r="B2105" s="155" t="str">
        <f t="array" ref="B2105">IF(LEN(A2105)=0,"",INDEX('Smelter Look-up'!$A:$A,MATCH($A2105,'Smelter Look-up'!$E:$E,0)))</f>
        <v/>
      </c>
      <c r="C2105" s="158" t="str">
        <f t="array" ref="C2105">IF(LEN(A2105)=0,"",INDEX('Smelter Look-up'!$C:$C,MATCH($A2105,'Smelter Look-up'!$E:$E,0)))</f>
        <v/>
      </c>
      <c r="D2105" s="155"/>
      <c r="E2105" s="155" t="str">
        <f ca="1">IF(ISERROR($V2105),"",OFFSET('Smelter Look-up'!$D$4,$V2105-4,0)&amp;"")</f>
        <v/>
      </c>
      <c r="F2105" s="155" t="str">
        <f ca="1">IF(ISERROR($V2105),"",OFFSET('Smelter Look-up'!$E$4,$V2105-4,0))</f>
        <v/>
      </c>
      <c r="G2105" s="155" t="str">
        <f ca="1">IF(C2105=$X$4,IF(ISERROR($V2105),"Enter smelter details","RMI"),IF(ISERROR($V2105),"",OFFSET('Smelter Look-up'!$F$4,$V2105-4,0)))</f>
        <v/>
      </c>
      <c r="H2105" s="156" t="str">
        <f ca="1">IF(ISERROR($V2105),"",OFFSET('Smelter Look-up'!$G$4,$V2105-4,0))</f>
        <v/>
      </c>
      <c r="I2105" s="157" t="str">
        <f ca="1">IF(ISERROR($V2105),"",OFFSET('Smelter Look-up'!$H$4,$V2105-4,0))</f>
        <v/>
      </c>
      <c r="J2105" s="157" t="str">
        <f ca="1">IF(ISERROR($V2105),"",OFFSET('Smelter Look-up'!$I$4,$V2105-4,0))</f>
        <v/>
      </c>
      <c r="K2105" s="158"/>
      <c r="L2105" s="158"/>
      <c r="M2105" s="158"/>
      <c r="N2105" s="158"/>
      <c r="O2105" s="158"/>
      <c r="P2105" s="157"/>
      <c r="Q2105" s="159"/>
      <c r="R2105" s="155" t="str">
        <f ca="1">IF(ISERROR($V2105),"",OFFSET('Smelter Look-up'!$C$4,$V2105-4,0)&amp;"")</f>
        <v/>
      </c>
      <c r="S2105" s="160" t="str">
        <f t="array" aca="1" ref="S2105" ca="1">IF(B2105="","",IF(ISERROR(MATCH($E2105,CL,0)),"Unknown",INDIRECT("'C'!$A$"&amp;MATCH($E2105,CL,0)+1)))</f>
        <v/>
      </c>
      <c r="T2105" s="160" t="str">
        <f t="array" aca="1" ref="T2105" ca="1">IF(B2105="","",IF(ISERROR(MATCH($J2105,SorP!$B$1:$B$6226,0)),"",INDIRECT("'SorP'!$A$"&amp;MATCH($S2105&amp;$J2105,SorP!C:C,0))))</f>
        <v/>
      </c>
      <c r="U2105" s="161"/>
      <c r="V2105" s="151" t="e">
        <f>IF(C2105="",NA(),IF(OR(C2105="Smelter not listed",C2105="Smelter not yet identified"),MATCH($B2105&amp;$D2105,'Smelter Look-up'!$J:$J,0),MATCH($B2105&amp;$C2105,'Smelter Look-up'!$J:$J,0)))</f>
        <v>#N/A</v>
      </c>
      <c r="W2105" s="134"/>
      <c r="X2105" s="134">
        <f t="shared" ca="1" si="22"/>
        <v>0</v>
      </c>
      <c r="Y2105" s="134"/>
      <c r="Z2105" s="134"/>
      <c r="AA2105" s="134"/>
      <c r="AB2105" s="162" t="str">
        <f t="shared" si="23"/>
        <v/>
      </c>
      <c r="AC2105" s="134"/>
      <c r="AD2105" s="134"/>
      <c r="AE2105" s="134"/>
      <c r="AF2105" s="134"/>
      <c r="AG2105" s="134"/>
      <c r="AH2105" s="134"/>
    </row>
    <row r="2106" spans="1:34" ht="12" customHeight="1">
      <c r="A2106" s="160"/>
      <c r="B2106" s="155" t="str">
        <f t="array" ref="B2106">IF(LEN(A2106)=0,"",INDEX('Smelter Look-up'!$A:$A,MATCH($A2106,'Smelter Look-up'!$E:$E,0)))</f>
        <v/>
      </c>
      <c r="C2106" s="158" t="str">
        <f t="array" ref="C2106">IF(LEN(A2106)=0,"",INDEX('Smelter Look-up'!$C:$C,MATCH($A2106,'Smelter Look-up'!$E:$E,0)))</f>
        <v/>
      </c>
      <c r="D2106" s="155"/>
      <c r="E2106" s="155" t="str">
        <f ca="1">IF(ISERROR($V2106),"",OFFSET('Smelter Look-up'!$D$4,$V2106-4,0)&amp;"")</f>
        <v/>
      </c>
      <c r="F2106" s="155" t="str">
        <f ca="1">IF(ISERROR($V2106),"",OFFSET('Smelter Look-up'!$E$4,$V2106-4,0))</f>
        <v/>
      </c>
      <c r="G2106" s="155" t="str">
        <f ca="1">IF(C2106=$X$4,IF(ISERROR($V2106),"Enter smelter details","RMI"),IF(ISERROR($V2106),"",OFFSET('Smelter Look-up'!$F$4,$V2106-4,0)))</f>
        <v/>
      </c>
      <c r="H2106" s="156" t="str">
        <f ca="1">IF(ISERROR($V2106),"",OFFSET('Smelter Look-up'!$G$4,$V2106-4,0))</f>
        <v/>
      </c>
      <c r="I2106" s="157" t="str">
        <f ca="1">IF(ISERROR($V2106),"",OFFSET('Smelter Look-up'!$H$4,$V2106-4,0))</f>
        <v/>
      </c>
      <c r="J2106" s="157" t="str">
        <f ca="1">IF(ISERROR($V2106),"",OFFSET('Smelter Look-up'!$I$4,$V2106-4,0))</f>
        <v/>
      </c>
      <c r="K2106" s="158"/>
      <c r="L2106" s="158"/>
      <c r="M2106" s="158"/>
      <c r="N2106" s="158"/>
      <c r="O2106" s="158"/>
      <c r="P2106" s="157"/>
      <c r="Q2106" s="159"/>
      <c r="R2106" s="155" t="str">
        <f ca="1">IF(ISERROR($V2106),"",OFFSET('Smelter Look-up'!$C$4,$V2106-4,0)&amp;"")</f>
        <v/>
      </c>
      <c r="S2106" s="160" t="str">
        <f t="array" aca="1" ref="S2106" ca="1">IF(B2106="","",IF(ISERROR(MATCH($E2106,CL,0)),"Unknown",INDIRECT("'C'!$A$"&amp;MATCH($E2106,CL,0)+1)))</f>
        <v/>
      </c>
      <c r="T2106" s="160" t="str">
        <f t="array" aca="1" ref="T2106" ca="1">IF(B2106="","",IF(ISERROR(MATCH($J2106,SorP!$B$1:$B$6226,0)),"",INDIRECT("'SorP'!$A$"&amp;MATCH($S2106&amp;$J2106,SorP!C:C,0))))</f>
        <v/>
      </c>
      <c r="U2106" s="161"/>
      <c r="V2106" s="151" t="e">
        <f>IF(C2106="",NA(),IF(OR(C2106="Smelter not listed",C2106="Smelter not yet identified"),MATCH($B2106&amp;$D2106,'Smelter Look-up'!$J:$J,0),MATCH($B2106&amp;$C2106,'Smelter Look-up'!$J:$J,0)))</f>
        <v>#N/A</v>
      </c>
      <c r="W2106" s="134"/>
      <c r="X2106" s="134">
        <f t="shared" ca="1" si="22"/>
        <v>0</v>
      </c>
      <c r="Y2106" s="134"/>
      <c r="Z2106" s="134"/>
      <c r="AA2106" s="134"/>
      <c r="AB2106" s="162" t="str">
        <f t="shared" si="23"/>
        <v/>
      </c>
      <c r="AC2106" s="134"/>
      <c r="AD2106" s="134"/>
      <c r="AE2106" s="134"/>
      <c r="AF2106" s="134"/>
      <c r="AG2106" s="134"/>
      <c r="AH2106" s="134"/>
    </row>
    <row r="2107" spans="1:34" ht="12" customHeight="1">
      <c r="A2107" s="160"/>
      <c r="B2107" s="155" t="str">
        <f t="array" ref="B2107">IF(LEN(A2107)=0,"",INDEX('Smelter Look-up'!$A:$A,MATCH($A2107,'Smelter Look-up'!$E:$E,0)))</f>
        <v/>
      </c>
      <c r="C2107" s="158" t="str">
        <f t="array" ref="C2107">IF(LEN(A2107)=0,"",INDEX('Smelter Look-up'!$C:$C,MATCH($A2107,'Smelter Look-up'!$E:$E,0)))</f>
        <v/>
      </c>
      <c r="D2107" s="155"/>
      <c r="E2107" s="155" t="str">
        <f ca="1">IF(ISERROR($V2107),"",OFFSET('Smelter Look-up'!$D$4,$V2107-4,0)&amp;"")</f>
        <v/>
      </c>
      <c r="F2107" s="155" t="str">
        <f ca="1">IF(ISERROR($V2107),"",OFFSET('Smelter Look-up'!$E$4,$V2107-4,0))</f>
        <v/>
      </c>
      <c r="G2107" s="155" t="str">
        <f ca="1">IF(C2107=$X$4,IF(ISERROR($V2107),"Enter smelter details","RMI"),IF(ISERROR($V2107),"",OFFSET('Smelter Look-up'!$F$4,$V2107-4,0)))</f>
        <v/>
      </c>
      <c r="H2107" s="156" t="str">
        <f ca="1">IF(ISERROR($V2107),"",OFFSET('Smelter Look-up'!$G$4,$V2107-4,0))</f>
        <v/>
      </c>
      <c r="I2107" s="157" t="str">
        <f ca="1">IF(ISERROR($V2107),"",OFFSET('Smelter Look-up'!$H$4,$V2107-4,0))</f>
        <v/>
      </c>
      <c r="J2107" s="157" t="str">
        <f ca="1">IF(ISERROR($V2107),"",OFFSET('Smelter Look-up'!$I$4,$V2107-4,0))</f>
        <v/>
      </c>
      <c r="K2107" s="158"/>
      <c r="L2107" s="158"/>
      <c r="M2107" s="158"/>
      <c r="N2107" s="158"/>
      <c r="O2107" s="158"/>
      <c r="P2107" s="157"/>
      <c r="Q2107" s="159"/>
      <c r="R2107" s="155" t="str">
        <f ca="1">IF(ISERROR($V2107),"",OFFSET('Smelter Look-up'!$C$4,$V2107-4,0)&amp;"")</f>
        <v/>
      </c>
      <c r="S2107" s="160" t="str">
        <f t="array" aca="1" ref="S2107" ca="1">IF(B2107="","",IF(ISERROR(MATCH($E2107,CL,0)),"Unknown",INDIRECT("'C'!$A$"&amp;MATCH($E2107,CL,0)+1)))</f>
        <v/>
      </c>
      <c r="T2107" s="160" t="str">
        <f t="array" aca="1" ref="T2107" ca="1">IF(B2107="","",IF(ISERROR(MATCH($J2107,SorP!$B$1:$B$6226,0)),"",INDIRECT("'SorP'!$A$"&amp;MATCH($S2107&amp;$J2107,SorP!C:C,0))))</f>
        <v/>
      </c>
      <c r="U2107" s="161"/>
      <c r="V2107" s="151" t="e">
        <f>IF(C2107="",NA(),IF(OR(C2107="Smelter not listed",C2107="Smelter not yet identified"),MATCH($B2107&amp;$D2107,'Smelter Look-up'!$J:$J,0),MATCH($B2107&amp;$C2107,'Smelter Look-up'!$J:$J,0)))</f>
        <v>#N/A</v>
      </c>
      <c r="W2107" s="134"/>
      <c r="X2107" s="134">
        <f t="shared" ca="1" si="22"/>
        <v>0</v>
      </c>
      <c r="Y2107" s="134"/>
      <c r="Z2107" s="134"/>
      <c r="AA2107" s="134"/>
      <c r="AB2107" s="162" t="str">
        <f t="shared" si="23"/>
        <v/>
      </c>
      <c r="AC2107" s="134"/>
      <c r="AD2107" s="134"/>
      <c r="AE2107" s="134"/>
      <c r="AF2107" s="134"/>
      <c r="AG2107" s="134"/>
      <c r="AH2107" s="134"/>
    </row>
    <row r="2108" spans="1:34" ht="12" customHeight="1">
      <c r="A2108" s="160"/>
      <c r="B2108" s="155" t="str">
        <f t="array" ref="B2108">IF(LEN(A2108)=0,"",INDEX('Smelter Look-up'!$A:$A,MATCH($A2108,'Smelter Look-up'!$E:$E,0)))</f>
        <v/>
      </c>
      <c r="C2108" s="158" t="str">
        <f t="array" ref="C2108">IF(LEN(A2108)=0,"",INDEX('Smelter Look-up'!$C:$C,MATCH($A2108,'Smelter Look-up'!$E:$E,0)))</f>
        <v/>
      </c>
      <c r="D2108" s="155"/>
      <c r="E2108" s="155" t="str">
        <f ca="1">IF(ISERROR($V2108),"",OFFSET('Smelter Look-up'!$D$4,$V2108-4,0)&amp;"")</f>
        <v/>
      </c>
      <c r="F2108" s="155" t="str">
        <f ca="1">IF(ISERROR($V2108),"",OFFSET('Smelter Look-up'!$E$4,$V2108-4,0))</f>
        <v/>
      </c>
      <c r="G2108" s="155" t="str">
        <f ca="1">IF(C2108=$X$4,IF(ISERROR($V2108),"Enter smelter details","RMI"),IF(ISERROR($V2108),"",OFFSET('Smelter Look-up'!$F$4,$V2108-4,0)))</f>
        <v/>
      </c>
      <c r="H2108" s="156" t="str">
        <f ca="1">IF(ISERROR($V2108),"",OFFSET('Smelter Look-up'!$G$4,$V2108-4,0))</f>
        <v/>
      </c>
      <c r="I2108" s="157" t="str">
        <f ca="1">IF(ISERROR($V2108),"",OFFSET('Smelter Look-up'!$H$4,$V2108-4,0))</f>
        <v/>
      </c>
      <c r="J2108" s="157" t="str">
        <f ca="1">IF(ISERROR($V2108),"",OFFSET('Smelter Look-up'!$I$4,$V2108-4,0))</f>
        <v/>
      </c>
      <c r="K2108" s="158"/>
      <c r="L2108" s="158"/>
      <c r="M2108" s="158"/>
      <c r="N2108" s="158"/>
      <c r="O2108" s="158"/>
      <c r="P2108" s="157"/>
      <c r="Q2108" s="159"/>
      <c r="R2108" s="155" t="str">
        <f ca="1">IF(ISERROR($V2108),"",OFFSET('Smelter Look-up'!$C$4,$V2108-4,0)&amp;"")</f>
        <v/>
      </c>
      <c r="S2108" s="160" t="str">
        <f t="array" aca="1" ref="S2108" ca="1">IF(B2108="","",IF(ISERROR(MATCH($E2108,CL,0)),"Unknown",INDIRECT("'C'!$A$"&amp;MATCH($E2108,CL,0)+1)))</f>
        <v/>
      </c>
      <c r="T2108" s="160" t="str">
        <f t="array" aca="1" ref="T2108" ca="1">IF(B2108="","",IF(ISERROR(MATCH($J2108,SorP!$B$1:$B$6226,0)),"",INDIRECT("'SorP'!$A$"&amp;MATCH($S2108&amp;$J2108,SorP!C:C,0))))</f>
        <v/>
      </c>
      <c r="U2108" s="161"/>
      <c r="V2108" s="151" t="e">
        <f>IF(C2108="",NA(),IF(OR(C2108="Smelter not listed",C2108="Smelter not yet identified"),MATCH($B2108&amp;$D2108,'Smelter Look-up'!$J:$J,0),MATCH($B2108&amp;$C2108,'Smelter Look-up'!$J:$J,0)))</f>
        <v>#N/A</v>
      </c>
      <c r="W2108" s="134"/>
      <c r="X2108" s="134">
        <f t="shared" ca="1" si="22"/>
        <v>0</v>
      </c>
      <c r="Y2108" s="134"/>
      <c r="Z2108" s="134"/>
      <c r="AA2108" s="134"/>
      <c r="AB2108" s="162" t="str">
        <f t="shared" si="23"/>
        <v/>
      </c>
      <c r="AC2108" s="134"/>
      <c r="AD2108" s="134"/>
      <c r="AE2108" s="134"/>
      <c r="AF2108" s="134"/>
      <c r="AG2108" s="134"/>
      <c r="AH2108" s="134"/>
    </row>
    <row r="2109" spans="1:34" ht="12" customHeight="1">
      <c r="A2109" s="160"/>
      <c r="B2109" s="155" t="str">
        <f t="array" ref="B2109">IF(LEN(A2109)=0,"",INDEX('Smelter Look-up'!$A:$A,MATCH($A2109,'Smelter Look-up'!$E:$E,0)))</f>
        <v/>
      </c>
      <c r="C2109" s="158" t="str">
        <f t="array" ref="C2109">IF(LEN(A2109)=0,"",INDEX('Smelter Look-up'!$C:$C,MATCH($A2109,'Smelter Look-up'!$E:$E,0)))</f>
        <v/>
      </c>
      <c r="D2109" s="155"/>
      <c r="E2109" s="155" t="str">
        <f ca="1">IF(ISERROR($V2109),"",OFFSET('Smelter Look-up'!$D$4,$V2109-4,0)&amp;"")</f>
        <v/>
      </c>
      <c r="F2109" s="155" t="str">
        <f ca="1">IF(ISERROR($V2109),"",OFFSET('Smelter Look-up'!$E$4,$V2109-4,0))</f>
        <v/>
      </c>
      <c r="G2109" s="155" t="str">
        <f ca="1">IF(C2109=$X$4,IF(ISERROR($V2109),"Enter smelter details","RMI"),IF(ISERROR($V2109),"",OFFSET('Smelter Look-up'!$F$4,$V2109-4,0)))</f>
        <v/>
      </c>
      <c r="H2109" s="156" t="str">
        <f ca="1">IF(ISERROR($V2109),"",OFFSET('Smelter Look-up'!$G$4,$V2109-4,0))</f>
        <v/>
      </c>
      <c r="I2109" s="157" t="str">
        <f ca="1">IF(ISERROR($V2109),"",OFFSET('Smelter Look-up'!$H$4,$V2109-4,0))</f>
        <v/>
      </c>
      <c r="J2109" s="157" t="str">
        <f ca="1">IF(ISERROR($V2109),"",OFFSET('Smelter Look-up'!$I$4,$V2109-4,0))</f>
        <v/>
      </c>
      <c r="K2109" s="158"/>
      <c r="L2109" s="158"/>
      <c r="M2109" s="158"/>
      <c r="N2109" s="158"/>
      <c r="O2109" s="158"/>
      <c r="P2109" s="157"/>
      <c r="Q2109" s="159"/>
      <c r="R2109" s="155" t="str">
        <f ca="1">IF(ISERROR($V2109),"",OFFSET('Smelter Look-up'!$C$4,$V2109-4,0)&amp;"")</f>
        <v/>
      </c>
      <c r="S2109" s="160" t="str">
        <f t="array" aca="1" ref="S2109" ca="1">IF(B2109="","",IF(ISERROR(MATCH($E2109,CL,0)),"Unknown",INDIRECT("'C'!$A$"&amp;MATCH($E2109,CL,0)+1)))</f>
        <v/>
      </c>
      <c r="T2109" s="160" t="str">
        <f t="array" aca="1" ref="T2109" ca="1">IF(B2109="","",IF(ISERROR(MATCH($J2109,SorP!$B$1:$B$6226,0)),"",INDIRECT("'SorP'!$A$"&amp;MATCH($S2109&amp;$J2109,SorP!C:C,0))))</f>
        <v/>
      </c>
      <c r="U2109" s="161"/>
      <c r="V2109" s="151" t="e">
        <f>IF(C2109="",NA(),IF(OR(C2109="Smelter not listed",C2109="Smelter not yet identified"),MATCH($B2109&amp;$D2109,'Smelter Look-up'!$J:$J,0),MATCH($B2109&amp;$C2109,'Smelter Look-up'!$J:$J,0)))</f>
        <v>#N/A</v>
      </c>
      <c r="W2109" s="134"/>
      <c r="X2109" s="134">
        <f t="shared" ca="1" si="22"/>
        <v>0</v>
      </c>
      <c r="Y2109" s="134"/>
      <c r="Z2109" s="134"/>
      <c r="AA2109" s="134"/>
      <c r="AB2109" s="162" t="str">
        <f t="shared" si="23"/>
        <v/>
      </c>
      <c r="AC2109" s="134"/>
      <c r="AD2109" s="134"/>
      <c r="AE2109" s="134"/>
      <c r="AF2109" s="134"/>
      <c r="AG2109" s="134"/>
      <c r="AH2109" s="134"/>
    </row>
    <row r="2110" spans="1:34" ht="12" customHeight="1">
      <c r="A2110" s="160"/>
      <c r="B2110" s="155" t="str">
        <f t="array" ref="B2110">IF(LEN(A2110)=0,"",INDEX('Smelter Look-up'!$A:$A,MATCH($A2110,'Smelter Look-up'!$E:$E,0)))</f>
        <v/>
      </c>
      <c r="C2110" s="158" t="str">
        <f t="array" ref="C2110">IF(LEN(A2110)=0,"",INDEX('Smelter Look-up'!$C:$C,MATCH($A2110,'Smelter Look-up'!$E:$E,0)))</f>
        <v/>
      </c>
      <c r="D2110" s="155"/>
      <c r="E2110" s="155" t="str">
        <f ca="1">IF(ISERROR($V2110),"",OFFSET('Smelter Look-up'!$D$4,$V2110-4,0)&amp;"")</f>
        <v/>
      </c>
      <c r="F2110" s="155" t="str">
        <f ca="1">IF(ISERROR($V2110),"",OFFSET('Smelter Look-up'!$E$4,$V2110-4,0))</f>
        <v/>
      </c>
      <c r="G2110" s="155" t="str">
        <f ca="1">IF(C2110=$X$4,IF(ISERROR($V2110),"Enter smelter details","RMI"),IF(ISERROR($V2110),"",OFFSET('Smelter Look-up'!$F$4,$V2110-4,0)))</f>
        <v/>
      </c>
      <c r="H2110" s="156" t="str">
        <f ca="1">IF(ISERROR($V2110),"",OFFSET('Smelter Look-up'!$G$4,$V2110-4,0))</f>
        <v/>
      </c>
      <c r="I2110" s="157" t="str">
        <f ca="1">IF(ISERROR($V2110),"",OFFSET('Smelter Look-up'!$H$4,$V2110-4,0))</f>
        <v/>
      </c>
      <c r="J2110" s="157" t="str">
        <f ca="1">IF(ISERROR($V2110),"",OFFSET('Smelter Look-up'!$I$4,$V2110-4,0))</f>
        <v/>
      </c>
      <c r="K2110" s="158"/>
      <c r="L2110" s="158"/>
      <c r="M2110" s="158"/>
      <c r="N2110" s="158"/>
      <c r="O2110" s="158"/>
      <c r="P2110" s="157"/>
      <c r="Q2110" s="159"/>
      <c r="R2110" s="155" t="str">
        <f ca="1">IF(ISERROR($V2110),"",OFFSET('Smelter Look-up'!$C$4,$V2110-4,0)&amp;"")</f>
        <v/>
      </c>
      <c r="S2110" s="160" t="str">
        <f t="array" aca="1" ref="S2110" ca="1">IF(B2110="","",IF(ISERROR(MATCH($E2110,CL,0)),"Unknown",INDIRECT("'C'!$A$"&amp;MATCH($E2110,CL,0)+1)))</f>
        <v/>
      </c>
      <c r="T2110" s="160" t="str">
        <f t="array" aca="1" ref="T2110" ca="1">IF(B2110="","",IF(ISERROR(MATCH($J2110,SorP!$B$1:$B$6226,0)),"",INDIRECT("'SorP'!$A$"&amp;MATCH($S2110&amp;$J2110,SorP!C:C,0))))</f>
        <v/>
      </c>
      <c r="U2110" s="161"/>
      <c r="V2110" s="151" t="e">
        <f>IF(C2110="",NA(),IF(OR(C2110="Smelter not listed",C2110="Smelter not yet identified"),MATCH($B2110&amp;$D2110,'Smelter Look-up'!$J:$J,0),MATCH($B2110&amp;$C2110,'Smelter Look-up'!$J:$J,0)))</f>
        <v>#N/A</v>
      </c>
      <c r="W2110" s="134"/>
      <c r="X2110" s="134">
        <f t="shared" ca="1" si="22"/>
        <v>0</v>
      </c>
      <c r="Y2110" s="134"/>
      <c r="Z2110" s="134"/>
      <c r="AA2110" s="134"/>
      <c r="AB2110" s="162" t="str">
        <f t="shared" si="23"/>
        <v/>
      </c>
      <c r="AC2110" s="134"/>
      <c r="AD2110" s="134"/>
      <c r="AE2110" s="134"/>
      <c r="AF2110" s="134"/>
      <c r="AG2110" s="134"/>
      <c r="AH2110" s="134"/>
    </row>
    <row r="2111" spans="1:34" ht="12" customHeight="1">
      <c r="A2111" s="160"/>
      <c r="B2111" s="155" t="str">
        <f t="array" ref="B2111">IF(LEN(A2111)=0,"",INDEX('Smelter Look-up'!$A:$A,MATCH($A2111,'Smelter Look-up'!$E:$E,0)))</f>
        <v/>
      </c>
      <c r="C2111" s="158" t="str">
        <f t="array" ref="C2111">IF(LEN(A2111)=0,"",INDEX('Smelter Look-up'!$C:$C,MATCH($A2111,'Smelter Look-up'!$E:$E,0)))</f>
        <v/>
      </c>
      <c r="D2111" s="155"/>
      <c r="E2111" s="155" t="str">
        <f ca="1">IF(ISERROR($V2111),"",OFFSET('Smelter Look-up'!$D$4,$V2111-4,0)&amp;"")</f>
        <v/>
      </c>
      <c r="F2111" s="155" t="str">
        <f ca="1">IF(ISERROR($V2111),"",OFFSET('Smelter Look-up'!$E$4,$V2111-4,0))</f>
        <v/>
      </c>
      <c r="G2111" s="155" t="str">
        <f ca="1">IF(C2111=$X$4,IF(ISERROR($V2111),"Enter smelter details","RMI"),IF(ISERROR($V2111),"",OFFSET('Smelter Look-up'!$F$4,$V2111-4,0)))</f>
        <v/>
      </c>
      <c r="H2111" s="156" t="str">
        <f ca="1">IF(ISERROR($V2111),"",OFFSET('Smelter Look-up'!$G$4,$V2111-4,0))</f>
        <v/>
      </c>
      <c r="I2111" s="157" t="str">
        <f ca="1">IF(ISERROR($V2111),"",OFFSET('Smelter Look-up'!$H$4,$V2111-4,0))</f>
        <v/>
      </c>
      <c r="J2111" s="157" t="str">
        <f ca="1">IF(ISERROR($V2111),"",OFFSET('Smelter Look-up'!$I$4,$V2111-4,0))</f>
        <v/>
      </c>
      <c r="K2111" s="158"/>
      <c r="L2111" s="158"/>
      <c r="M2111" s="158"/>
      <c r="N2111" s="158"/>
      <c r="O2111" s="158"/>
      <c r="P2111" s="157"/>
      <c r="Q2111" s="159"/>
      <c r="R2111" s="155" t="str">
        <f ca="1">IF(ISERROR($V2111),"",OFFSET('Smelter Look-up'!$C$4,$V2111-4,0)&amp;"")</f>
        <v/>
      </c>
      <c r="S2111" s="160" t="str">
        <f t="array" aca="1" ref="S2111" ca="1">IF(B2111="","",IF(ISERROR(MATCH($E2111,CL,0)),"Unknown",INDIRECT("'C'!$A$"&amp;MATCH($E2111,CL,0)+1)))</f>
        <v/>
      </c>
      <c r="T2111" s="160" t="str">
        <f t="array" aca="1" ref="T2111" ca="1">IF(B2111="","",IF(ISERROR(MATCH($J2111,SorP!$B$1:$B$6226,0)),"",INDIRECT("'SorP'!$A$"&amp;MATCH($S2111&amp;$J2111,SorP!C:C,0))))</f>
        <v/>
      </c>
      <c r="U2111" s="161"/>
      <c r="V2111" s="151" t="e">
        <f>IF(C2111="",NA(),IF(OR(C2111="Smelter not listed",C2111="Smelter not yet identified"),MATCH($B2111&amp;$D2111,'Smelter Look-up'!$J:$J,0),MATCH($B2111&amp;$C2111,'Smelter Look-up'!$J:$J,0)))</f>
        <v>#N/A</v>
      </c>
      <c r="W2111" s="134"/>
      <c r="X2111" s="134">
        <f t="shared" ca="1" si="22"/>
        <v>0</v>
      </c>
      <c r="Y2111" s="134"/>
      <c r="Z2111" s="134"/>
      <c r="AA2111" s="134"/>
      <c r="AB2111" s="162" t="str">
        <f t="shared" si="23"/>
        <v/>
      </c>
      <c r="AC2111" s="134"/>
      <c r="AD2111" s="134"/>
      <c r="AE2111" s="134"/>
      <c r="AF2111" s="134"/>
      <c r="AG2111" s="134"/>
      <c r="AH2111" s="134"/>
    </row>
    <row r="2112" spans="1:34" ht="12" customHeight="1">
      <c r="A2112" s="160"/>
      <c r="B2112" s="155" t="str">
        <f t="array" ref="B2112">IF(LEN(A2112)=0,"",INDEX('Smelter Look-up'!$A:$A,MATCH($A2112,'Smelter Look-up'!$E:$E,0)))</f>
        <v/>
      </c>
      <c r="C2112" s="158" t="str">
        <f t="array" ref="C2112">IF(LEN(A2112)=0,"",INDEX('Smelter Look-up'!$C:$C,MATCH($A2112,'Smelter Look-up'!$E:$E,0)))</f>
        <v/>
      </c>
      <c r="D2112" s="155"/>
      <c r="E2112" s="155" t="str">
        <f ca="1">IF(ISERROR($V2112),"",OFFSET('Smelter Look-up'!$D$4,$V2112-4,0)&amp;"")</f>
        <v/>
      </c>
      <c r="F2112" s="155" t="str">
        <f ca="1">IF(ISERROR($V2112),"",OFFSET('Smelter Look-up'!$E$4,$V2112-4,0))</f>
        <v/>
      </c>
      <c r="G2112" s="155" t="str">
        <f ca="1">IF(C2112=$X$4,IF(ISERROR($V2112),"Enter smelter details","RMI"),IF(ISERROR($V2112),"",OFFSET('Smelter Look-up'!$F$4,$V2112-4,0)))</f>
        <v/>
      </c>
      <c r="H2112" s="156" t="str">
        <f ca="1">IF(ISERROR($V2112),"",OFFSET('Smelter Look-up'!$G$4,$V2112-4,0))</f>
        <v/>
      </c>
      <c r="I2112" s="157" t="str">
        <f ca="1">IF(ISERROR($V2112),"",OFFSET('Smelter Look-up'!$H$4,$V2112-4,0))</f>
        <v/>
      </c>
      <c r="J2112" s="157" t="str">
        <f ca="1">IF(ISERROR($V2112),"",OFFSET('Smelter Look-up'!$I$4,$V2112-4,0))</f>
        <v/>
      </c>
      <c r="K2112" s="158"/>
      <c r="L2112" s="158"/>
      <c r="M2112" s="158"/>
      <c r="N2112" s="158"/>
      <c r="O2112" s="158"/>
      <c r="P2112" s="157"/>
      <c r="Q2112" s="159"/>
      <c r="R2112" s="155" t="str">
        <f ca="1">IF(ISERROR($V2112),"",OFFSET('Smelter Look-up'!$C$4,$V2112-4,0)&amp;"")</f>
        <v/>
      </c>
      <c r="S2112" s="160" t="str">
        <f t="array" aca="1" ref="S2112" ca="1">IF(B2112="","",IF(ISERROR(MATCH($E2112,CL,0)),"Unknown",INDIRECT("'C'!$A$"&amp;MATCH($E2112,CL,0)+1)))</f>
        <v/>
      </c>
      <c r="T2112" s="160" t="str">
        <f t="array" aca="1" ref="T2112" ca="1">IF(B2112="","",IF(ISERROR(MATCH($J2112,SorP!$B$1:$B$6226,0)),"",INDIRECT("'SorP'!$A$"&amp;MATCH($S2112&amp;$J2112,SorP!C:C,0))))</f>
        <v/>
      </c>
      <c r="U2112" s="161"/>
      <c r="V2112" s="151" t="e">
        <f>IF(C2112="",NA(),IF(OR(C2112="Smelter not listed",C2112="Smelter not yet identified"),MATCH($B2112&amp;$D2112,'Smelter Look-up'!$J:$J,0),MATCH($B2112&amp;$C2112,'Smelter Look-up'!$J:$J,0)))</f>
        <v>#N/A</v>
      </c>
      <c r="W2112" s="134"/>
      <c r="X2112" s="134">
        <f t="shared" ca="1" si="22"/>
        <v>0</v>
      </c>
      <c r="Y2112" s="134"/>
      <c r="Z2112" s="134"/>
      <c r="AA2112" s="134"/>
      <c r="AB2112" s="162" t="str">
        <f t="shared" si="23"/>
        <v/>
      </c>
      <c r="AC2112" s="134"/>
      <c r="AD2112" s="134"/>
      <c r="AE2112" s="134"/>
      <c r="AF2112" s="134"/>
      <c r="AG2112" s="134"/>
      <c r="AH2112" s="134"/>
    </row>
    <row r="2113" spans="1:34" ht="12" customHeight="1">
      <c r="A2113" s="160"/>
      <c r="B2113" s="155" t="str">
        <f t="array" ref="B2113">IF(LEN(A2113)=0,"",INDEX('Smelter Look-up'!$A:$A,MATCH($A2113,'Smelter Look-up'!$E:$E,0)))</f>
        <v/>
      </c>
      <c r="C2113" s="158" t="str">
        <f t="array" ref="C2113">IF(LEN(A2113)=0,"",INDEX('Smelter Look-up'!$C:$C,MATCH($A2113,'Smelter Look-up'!$E:$E,0)))</f>
        <v/>
      </c>
      <c r="D2113" s="155"/>
      <c r="E2113" s="155" t="str">
        <f ca="1">IF(ISERROR($V2113),"",OFFSET('Smelter Look-up'!$D$4,$V2113-4,0)&amp;"")</f>
        <v/>
      </c>
      <c r="F2113" s="155" t="str">
        <f ca="1">IF(ISERROR($V2113),"",OFFSET('Smelter Look-up'!$E$4,$V2113-4,0))</f>
        <v/>
      </c>
      <c r="G2113" s="155" t="str">
        <f ca="1">IF(C2113=$X$4,IF(ISERROR($V2113),"Enter smelter details","RMI"),IF(ISERROR($V2113),"",OFFSET('Smelter Look-up'!$F$4,$V2113-4,0)))</f>
        <v/>
      </c>
      <c r="H2113" s="156" t="str">
        <f ca="1">IF(ISERROR($V2113),"",OFFSET('Smelter Look-up'!$G$4,$V2113-4,0))</f>
        <v/>
      </c>
      <c r="I2113" s="157" t="str">
        <f ca="1">IF(ISERROR($V2113),"",OFFSET('Smelter Look-up'!$H$4,$V2113-4,0))</f>
        <v/>
      </c>
      <c r="J2113" s="157" t="str">
        <f ca="1">IF(ISERROR($V2113),"",OFFSET('Smelter Look-up'!$I$4,$V2113-4,0))</f>
        <v/>
      </c>
      <c r="K2113" s="158"/>
      <c r="L2113" s="158"/>
      <c r="M2113" s="158"/>
      <c r="N2113" s="158"/>
      <c r="O2113" s="158"/>
      <c r="P2113" s="157"/>
      <c r="Q2113" s="159"/>
      <c r="R2113" s="155" t="str">
        <f ca="1">IF(ISERROR($V2113),"",OFFSET('Smelter Look-up'!$C$4,$V2113-4,0)&amp;"")</f>
        <v/>
      </c>
      <c r="S2113" s="160" t="str">
        <f t="array" aca="1" ref="S2113" ca="1">IF(B2113="","",IF(ISERROR(MATCH($E2113,CL,0)),"Unknown",INDIRECT("'C'!$A$"&amp;MATCH($E2113,CL,0)+1)))</f>
        <v/>
      </c>
      <c r="T2113" s="160" t="str">
        <f t="array" aca="1" ref="T2113" ca="1">IF(B2113="","",IF(ISERROR(MATCH($J2113,SorP!$B$1:$B$6226,0)),"",INDIRECT("'SorP'!$A$"&amp;MATCH($S2113&amp;$J2113,SorP!C:C,0))))</f>
        <v/>
      </c>
      <c r="U2113" s="161"/>
      <c r="V2113" s="151" t="e">
        <f>IF(C2113="",NA(),IF(OR(C2113="Smelter not listed",C2113="Smelter not yet identified"),MATCH($B2113&amp;$D2113,'Smelter Look-up'!$J:$J,0),MATCH($B2113&amp;$C2113,'Smelter Look-up'!$J:$J,0)))</f>
        <v>#N/A</v>
      </c>
      <c r="W2113" s="134"/>
      <c r="X2113" s="134">
        <f t="shared" ca="1" si="22"/>
        <v>0</v>
      </c>
      <c r="Y2113" s="134"/>
      <c r="Z2113" s="134"/>
      <c r="AA2113" s="134"/>
      <c r="AB2113" s="162" t="str">
        <f t="shared" si="23"/>
        <v/>
      </c>
      <c r="AC2113" s="134"/>
      <c r="AD2113" s="134"/>
      <c r="AE2113" s="134"/>
      <c r="AF2113" s="134"/>
      <c r="AG2113" s="134"/>
      <c r="AH2113" s="134"/>
    </row>
    <row r="2114" spans="1:34" ht="12" customHeight="1">
      <c r="A2114" s="160"/>
      <c r="B2114" s="155" t="str">
        <f t="array" ref="B2114">IF(LEN(A2114)=0,"",INDEX('Smelter Look-up'!$A:$A,MATCH($A2114,'Smelter Look-up'!$E:$E,0)))</f>
        <v/>
      </c>
      <c r="C2114" s="158" t="str">
        <f t="array" ref="C2114">IF(LEN(A2114)=0,"",INDEX('Smelter Look-up'!$C:$C,MATCH($A2114,'Smelter Look-up'!$E:$E,0)))</f>
        <v/>
      </c>
      <c r="D2114" s="155"/>
      <c r="E2114" s="155" t="str">
        <f ca="1">IF(ISERROR($V2114),"",OFFSET('Smelter Look-up'!$D$4,$V2114-4,0)&amp;"")</f>
        <v/>
      </c>
      <c r="F2114" s="155" t="str">
        <f ca="1">IF(ISERROR($V2114),"",OFFSET('Smelter Look-up'!$E$4,$V2114-4,0))</f>
        <v/>
      </c>
      <c r="G2114" s="155" t="str">
        <f ca="1">IF(C2114=$X$4,IF(ISERROR($V2114),"Enter smelter details","RMI"),IF(ISERROR($V2114),"",OFFSET('Smelter Look-up'!$F$4,$V2114-4,0)))</f>
        <v/>
      </c>
      <c r="H2114" s="156" t="str">
        <f ca="1">IF(ISERROR($V2114),"",OFFSET('Smelter Look-up'!$G$4,$V2114-4,0))</f>
        <v/>
      </c>
      <c r="I2114" s="157" t="str">
        <f ca="1">IF(ISERROR($V2114),"",OFFSET('Smelter Look-up'!$H$4,$V2114-4,0))</f>
        <v/>
      </c>
      <c r="J2114" s="157" t="str">
        <f ca="1">IF(ISERROR($V2114),"",OFFSET('Smelter Look-up'!$I$4,$V2114-4,0))</f>
        <v/>
      </c>
      <c r="K2114" s="158"/>
      <c r="L2114" s="158"/>
      <c r="M2114" s="158"/>
      <c r="N2114" s="158"/>
      <c r="O2114" s="158"/>
      <c r="P2114" s="157"/>
      <c r="Q2114" s="159"/>
      <c r="R2114" s="155" t="str">
        <f ca="1">IF(ISERROR($V2114),"",OFFSET('Smelter Look-up'!$C$4,$V2114-4,0)&amp;"")</f>
        <v/>
      </c>
      <c r="S2114" s="160" t="str">
        <f t="array" aca="1" ref="S2114" ca="1">IF(B2114="","",IF(ISERROR(MATCH($E2114,CL,0)),"Unknown",INDIRECT("'C'!$A$"&amp;MATCH($E2114,CL,0)+1)))</f>
        <v/>
      </c>
      <c r="T2114" s="160" t="str">
        <f t="array" aca="1" ref="T2114" ca="1">IF(B2114="","",IF(ISERROR(MATCH($J2114,SorP!$B$1:$B$6226,0)),"",INDIRECT("'SorP'!$A$"&amp;MATCH($S2114&amp;$J2114,SorP!C:C,0))))</f>
        <v/>
      </c>
      <c r="U2114" s="161"/>
      <c r="V2114" s="151" t="e">
        <f>IF(C2114="",NA(),IF(OR(C2114="Smelter not listed",C2114="Smelter not yet identified"),MATCH($B2114&amp;$D2114,'Smelter Look-up'!$J:$J,0),MATCH($B2114&amp;$C2114,'Smelter Look-up'!$J:$J,0)))</f>
        <v>#N/A</v>
      </c>
      <c r="W2114" s="134"/>
      <c r="X2114" s="134">
        <f t="shared" ca="1" si="22"/>
        <v>0</v>
      </c>
      <c r="Y2114" s="134"/>
      <c r="Z2114" s="134"/>
      <c r="AA2114" s="134"/>
      <c r="AB2114" s="162" t="str">
        <f t="shared" si="23"/>
        <v/>
      </c>
      <c r="AC2114" s="134"/>
      <c r="AD2114" s="134"/>
      <c r="AE2114" s="134"/>
      <c r="AF2114" s="134"/>
      <c r="AG2114" s="134"/>
      <c r="AH2114" s="134"/>
    </row>
    <row r="2115" spans="1:34" ht="12" customHeight="1">
      <c r="A2115" s="160"/>
      <c r="B2115" s="155" t="str">
        <f t="array" ref="B2115">IF(LEN(A2115)=0,"",INDEX('Smelter Look-up'!$A:$A,MATCH($A2115,'Smelter Look-up'!$E:$E,0)))</f>
        <v/>
      </c>
      <c r="C2115" s="158" t="str">
        <f t="array" ref="C2115">IF(LEN(A2115)=0,"",INDEX('Smelter Look-up'!$C:$C,MATCH($A2115,'Smelter Look-up'!$E:$E,0)))</f>
        <v/>
      </c>
      <c r="D2115" s="155"/>
      <c r="E2115" s="155" t="str">
        <f ca="1">IF(ISERROR($V2115),"",OFFSET('Smelter Look-up'!$D$4,$V2115-4,0)&amp;"")</f>
        <v/>
      </c>
      <c r="F2115" s="155" t="str">
        <f ca="1">IF(ISERROR($V2115),"",OFFSET('Smelter Look-up'!$E$4,$V2115-4,0))</f>
        <v/>
      </c>
      <c r="G2115" s="155" t="str">
        <f ca="1">IF(C2115=$X$4,IF(ISERROR($V2115),"Enter smelter details","RMI"),IF(ISERROR($V2115),"",OFFSET('Smelter Look-up'!$F$4,$V2115-4,0)))</f>
        <v/>
      </c>
      <c r="H2115" s="156" t="str">
        <f ca="1">IF(ISERROR($V2115),"",OFFSET('Smelter Look-up'!$G$4,$V2115-4,0))</f>
        <v/>
      </c>
      <c r="I2115" s="157" t="str">
        <f ca="1">IF(ISERROR($V2115),"",OFFSET('Smelter Look-up'!$H$4,$V2115-4,0))</f>
        <v/>
      </c>
      <c r="J2115" s="157" t="str">
        <f ca="1">IF(ISERROR($V2115),"",OFFSET('Smelter Look-up'!$I$4,$V2115-4,0))</f>
        <v/>
      </c>
      <c r="K2115" s="158"/>
      <c r="L2115" s="158"/>
      <c r="M2115" s="158"/>
      <c r="N2115" s="158"/>
      <c r="O2115" s="158"/>
      <c r="P2115" s="157"/>
      <c r="Q2115" s="159"/>
      <c r="R2115" s="155" t="str">
        <f ca="1">IF(ISERROR($V2115),"",OFFSET('Smelter Look-up'!$C$4,$V2115-4,0)&amp;"")</f>
        <v/>
      </c>
      <c r="S2115" s="160" t="str">
        <f t="array" aca="1" ref="S2115" ca="1">IF(B2115="","",IF(ISERROR(MATCH($E2115,CL,0)),"Unknown",INDIRECT("'C'!$A$"&amp;MATCH($E2115,CL,0)+1)))</f>
        <v/>
      </c>
      <c r="T2115" s="160" t="str">
        <f t="array" aca="1" ref="T2115" ca="1">IF(B2115="","",IF(ISERROR(MATCH($J2115,SorP!$B$1:$B$6226,0)),"",INDIRECT("'SorP'!$A$"&amp;MATCH($S2115&amp;$J2115,SorP!C:C,0))))</f>
        <v/>
      </c>
      <c r="U2115" s="161"/>
      <c r="V2115" s="151" t="e">
        <f>IF(C2115="",NA(),IF(OR(C2115="Smelter not listed",C2115="Smelter not yet identified"),MATCH($B2115&amp;$D2115,'Smelter Look-up'!$J:$J,0),MATCH($B2115&amp;$C2115,'Smelter Look-up'!$J:$J,0)))</f>
        <v>#N/A</v>
      </c>
      <c r="W2115" s="134"/>
      <c r="X2115" s="134">
        <f t="shared" ca="1" si="22"/>
        <v>0</v>
      </c>
      <c r="Y2115" s="134"/>
      <c r="Z2115" s="134"/>
      <c r="AA2115" s="134"/>
      <c r="AB2115" s="162" t="str">
        <f t="shared" si="23"/>
        <v/>
      </c>
      <c r="AC2115" s="134"/>
      <c r="AD2115" s="134"/>
      <c r="AE2115" s="134"/>
      <c r="AF2115" s="134"/>
      <c r="AG2115" s="134"/>
      <c r="AH2115" s="134"/>
    </row>
    <row r="2116" spans="1:34" ht="12" customHeight="1">
      <c r="A2116" s="160"/>
      <c r="B2116" s="155" t="str">
        <f t="array" ref="B2116">IF(LEN(A2116)=0,"",INDEX('Smelter Look-up'!$A:$A,MATCH($A2116,'Smelter Look-up'!$E:$E,0)))</f>
        <v/>
      </c>
      <c r="C2116" s="158" t="str">
        <f t="array" ref="C2116">IF(LEN(A2116)=0,"",INDEX('Smelter Look-up'!$C:$C,MATCH($A2116,'Smelter Look-up'!$E:$E,0)))</f>
        <v/>
      </c>
      <c r="D2116" s="155"/>
      <c r="E2116" s="155" t="str">
        <f ca="1">IF(ISERROR($V2116),"",OFFSET('Smelter Look-up'!$D$4,$V2116-4,0)&amp;"")</f>
        <v/>
      </c>
      <c r="F2116" s="155" t="str">
        <f ca="1">IF(ISERROR($V2116),"",OFFSET('Smelter Look-up'!$E$4,$V2116-4,0))</f>
        <v/>
      </c>
      <c r="G2116" s="155" t="str">
        <f ca="1">IF(C2116=$X$4,IF(ISERROR($V2116),"Enter smelter details","RMI"),IF(ISERROR($V2116),"",OFFSET('Smelter Look-up'!$F$4,$V2116-4,0)))</f>
        <v/>
      </c>
      <c r="H2116" s="156" t="str">
        <f ca="1">IF(ISERROR($V2116),"",OFFSET('Smelter Look-up'!$G$4,$V2116-4,0))</f>
        <v/>
      </c>
      <c r="I2116" s="157" t="str">
        <f ca="1">IF(ISERROR($V2116),"",OFFSET('Smelter Look-up'!$H$4,$V2116-4,0))</f>
        <v/>
      </c>
      <c r="J2116" s="157" t="str">
        <f ca="1">IF(ISERROR($V2116),"",OFFSET('Smelter Look-up'!$I$4,$V2116-4,0))</f>
        <v/>
      </c>
      <c r="K2116" s="158"/>
      <c r="L2116" s="158"/>
      <c r="M2116" s="158"/>
      <c r="N2116" s="158"/>
      <c r="O2116" s="158"/>
      <c r="P2116" s="157"/>
      <c r="Q2116" s="159"/>
      <c r="R2116" s="155" t="str">
        <f ca="1">IF(ISERROR($V2116),"",OFFSET('Smelter Look-up'!$C$4,$V2116-4,0)&amp;"")</f>
        <v/>
      </c>
      <c r="S2116" s="160" t="str">
        <f t="array" aca="1" ref="S2116" ca="1">IF(B2116="","",IF(ISERROR(MATCH($E2116,CL,0)),"Unknown",INDIRECT("'C'!$A$"&amp;MATCH($E2116,CL,0)+1)))</f>
        <v/>
      </c>
      <c r="T2116" s="160" t="str">
        <f t="array" aca="1" ref="T2116" ca="1">IF(B2116="","",IF(ISERROR(MATCH($J2116,SorP!$B$1:$B$6226,0)),"",INDIRECT("'SorP'!$A$"&amp;MATCH($S2116&amp;$J2116,SorP!C:C,0))))</f>
        <v/>
      </c>
      <c r="U2116" s="161"/>
      <c r="V2116" s="151" t="e">
        <f>IF(C2116="",NA(),IF(OR(C2116="Smelter not listed",C2116="Smelter not yet identified"),MATCH($B2116&amp;$D2116,'Smelter Look-up'!$J:$J,0),MATCH($B2116&amp;$C2116,'Smelter Look-up'!$J:$J,0)))</f>
        <v>#N/A</v>
      </c>
      <c r="W2116" s="134"/>
      <c r="X2116" s="134">
        <f t="shared" ca="1" si="22"/>
        <v>0</v>
      </c>
      <c r="Y2116" s="134"/>
      <c r="Z2116" s="134"/>
      <c r="AA2116" s="134"/>
      <c r="AB2116" s="162" t="str">
        <f t="shared" si="23"/>
        <v/>
      </c>
      <c r="AC2116" s="134"/>
      <c r="AD2116" s="134"/>
      <c r="AE2116" s="134"/>
      <c r="AF2116" s="134"/>
      <c r="AG2116" s="134"/>
      <c r="AH2116" s="134"/>
    </row>
    <row r="2117" spans="1:34" ht="12" customHeight="1">
      <c r="A2117" s="160"/>
      <c r="B2117" s="155" t="str">
        <f t="array" ref="B2117">IF(LEN(A2117)=0,"",INDEX('Smelter Look-up'!$A:$A,MATCH($A2117,'Smelter Look-up'!$E:$E,0)))</f>
        <v/>
      </c>
      <c r="C2117" s="158" t="str">
        <f t="array" ref="C2117">IF(LEN(A2117)=0,"",INDEX('Smelter Look-up'!$C:$C,MATCH($A2117,'Smelter Look-up'!$E:$E,0)))</f>
        <v/>
      </c>
      <c r="D2117" s="155"/>
      <c r="E2117" s="155" t="str">
        <f ca="1">IF(ISERROR($V2117),"",OFFSET('Smelter Look-up'!$D$4,$V2117-4,0)&amp;"")</f>
        <v/>
      </c>
      <c r="F2117" s="155" t="str">
        <f ca="1">IF(ISERROR($V2117),"",OFFSET('Smelter Look-up'!$E$4,$V2117-4,0))</f>
        <v/>
      </c>
      <c r="G2117" s="155" t="str">
        <f ca="1">IF(C2117=$X$4,IF(ISERROR($V2117),"Enter smelter details","RMI"),IF(ISERROR($V2117),"",OFFSET('Smelter Look-up'!$F$4,$V2117-4,0)))</f>
        <v/>
      </c>
      <c r="H2117" s="156" t="str">
        <f ca="1">IF(ISERROR($V2117),"",OFFSET('Smelter Look-up'!$G$4,$V2117-4,0))</f>
        <v/>
      </c>
      <c r="I2117" s="157" t="str">
        <f ca="1">IF(ISERROR($V2117),"",OFFSET('Smelter Look-up'!$H$4,$V2117-4,0))</f>
        <v/>
      </c>
      <c r="J2117" s="157" t="str">
        <f ca="1">IF(ISERROR($V2117),"",OFFSET('Smelter Look-up'!$I$4,$V2117-4,0))</f>
        <v/>
      </c>
      <c r="K2117" s="158"/>
      <c r="L2117" s="158"/>
      <c r="M2117" s="158"/>
      <c r="N2117" s="158"/>
      <c r="O2117" s="158"/>
      <c r="P2117" s="157"/>
      <c r="Q2117" s="159"/>
      <c r="R2117" s="155" t="str">
        <f ca="1">IF(ISERROR($V2117),"",OFFSET('Smelter Look-up'!$C$4,$V2117-4,0)&amp;"")</f>
        <v/>
      </c>
      <c r="S2117" s="160" t="str">
        <f t="array" aca="1" ref="S2117" ca="1">IF(B2117="","",IF(ISERROR(MATCH($E2117,CL,0)),"Unknown",INDIRECT("'C'!$A$"&amp;MATCH($E2117,CL,0)+1)))</f>
        <v/>
      </c>
      <c r="T2117" s="160" t="str">
        <f t="array" aca="1" ref="T2117" ca="1">IF(B2117="","",IF(ISERROR(MATCH($J2117,SorP!$B$1:$B$6226,0)),"",INDIRECT("'SorP'!$A$"&amp;MATCH($S2117&amp;$J2117,SorP!C:C,0))))</f>
        <v/>
      </c>
      <c r="U2117" s="161"/>
      <c r="V2117" s="151" t="e">
        <f>IF(C2117="",NA(),IF(OR(C2117="Smelter not listed",C2117="Smelter not yet identified"),MATCH($B2117&amp;$D2117,'Smelter Look-up'!$J:$J,0),MATCH($B2117&amp;$C2117,'Smelter Look-up'!$J:$J,0)))</f>
        <v>#N/A</v>
      </c>
      <c r="W2117" s="134"/>
      <c r="X2117" s="134">
        <f t="shared" ca="1" si="22"/>
        <v>0</v>
      </c>
      <c r="Y2117" s="134"/>
      <c r="Z2117" s="134"/>
      <c r="AA2117" s="134"/>
      <c r="AB2117" s="162" t="str">
        <f t="shared" si="23"/>
        <v/>
      </c>
      <c r="AC2117" s="134"/>
      <c r="AD2117" s="134"/>
      <c r="AE2117" s="134"/>
      <c r="AF2117" s="134"/>
      <c r="AG2117" s="134"/>
      <c r="AH2117" s="134"/>
    </row>
    <row r="2118" spans="1:34" ht="12" customHeight="1">
      <c r="A2118" s="160"/>
      <c r="B2118" s="155" t="str">
        <f t="array" ref="B2118">IF(LEN(A2118)=0,"",INDEX('Smelter Look-up'!$A:$A,MATCH($A2118,'Smelter Look-up'!$E:$E,0)))</f>
        <v/>
      </c>
      <c r="C2118" s="158" t="str">
        <f t="array" ref="C2118">IF(LEN(A2118)=0,"",INDEX('Smelter Look-up'!$C:$C,MATCH($A2118,'Smelter Look-up'!$E:$E,0)))</f>
        <v/>
      </c>
      <c r="D2118" s="155"/>
      <c r="E2118" s="155" t="str">
        <f ca="1">IF(ISERROR($V2118),"",OFFSET('Smelter Look-up'!$D$4,$V2118-4,0)&amp;"")</f>
        <v/>
      </c>
      <c r="F2118" s="155" t="str">
        <f ca="1">IF(ISERROR($V2118),"",OFFSET('Smelter Look-up'!$E$4,$V2118-4,0))</f>
        <v/>
      </c>
      <c r="G2118" s="155" t="str">
        <f ca="1">IF(C2118=$X$4,IF(ISERROR($V2118),"Enter smelter details","RMI"),IF(ISERROR($V2118),"",OFFSET('Smelter Look-up'!$F$4,$V2118-4,0)))</f>
        <v/>
      </c>
      <c r="H2118" s="156" t="str">
        <f ca="1">IF(ISERROR($V2118),"",OFFSET('Smelter Look-up'!$G$4,$V2118-4,0))</f>
        <v/>
      </c>
      <c r="I2118" s="157" t="str">
        <f ca="1">IF(ISERROR($V2118),"",OFFSET('Smelter Look-up'!$H$4,$V2118-4,0))</f>
        <v/>
      </c>
      <c r="J2118" s="157" t="str">
        <f ca="1">IF(ISERROR($V2118),"",OFFSET('Smelter Look-up'!$I$4,$V2118-4,0))</f>
        <v/>
      </c>
      <c r="K2118" s="158"/>
      <c r="L2118" s="158"/>
      <c r="M2118" s="158"/>
      <c r="N2118" s="158"/>
      <c r="O2118" s="158"/>
      <c r="P2118" s="157"/>
      <c r="Q2118" s="159"/>
      <c r="R2118" s="155" t="str">
        <f ca="1">IF(ISERROR($V2118),"",OFFSET('Smelter Look-up'!$C$4,$V2118-4,0)&amp;"")</f>
        <v/>
      </c>
      <c r="S2118" s="160" t="str">
        <f t="array" aca="1" ref="S2118" ca="1">IF(B2118="","",IF(ISERROR(MATCH($E2118,CL,0)),"Unknown",INDIRECT("'C'!$A$"&amp;MATCH($E2118,CL,0)+1)))</f>
        <v/>
      </c>
      <c r="T2118" s="160" t="str">
        <f t="array" aca="1" ref="T2118" ca="1">IF(B2118="","",IF(ISERROR(MATCH($J2118,SorP!$B$1:$B$6226,0)),"",INDIRECT("'SorP'!$A$"&amp;MATCH($S2118&amp;$J2118,SorP!C:C,0))))</f>
        <v/>
      </c>
      <c r="U2118" s="161"/>
      <c r="V2118" s="151" t="e">
        <f>IF(C2118="",NA(),IF(OR(C2118="Smelter not listed",C2118="Smelter not yet identified"),MATCH($B2118&amp;$D2118,'Smelter Look-up'!$J:$J,0),MATCH($B2118&amp;$C2118,'Smelter Look-up'!$J:$J,0)))</f>
        <v>#N/A</v>
      </c>
      <c r="W2118" s="134"/>
      <c r="X2118" s="134">
        <f t="shared" ca="1" si="22"/>
        <v>0</v>
      </c>
      <c r="Y2118" s="134"/>
      <c r="Z2118" s="134"/>
      <c r="AA2118" s="134"/>
      <c r="AB2118" s="162" t="str">
        <f t="shared" si="23"/>
        <v/>
      </c>
      <c r="AC2118" s="134"/>
      <c r="AD2118" s="134"/>
      <c r="AE2118" s="134"/>
      <c r="AF2118" s="134"/>
      <c r="AG2118" s="134"/>
      <c r="AH2118" s="134"/>
    </row>
    <row r="2119" spans="1:34" ht="12" customHeight="1">
      <c r="A2119" s="160"/>
      <c r="B2119" s="155" t="str">
        <f t="array" ref="B2119">IF(LEN(A2119)=0,"",INDEX('Smelter Look-up'!$A:$A,MATCH($A2119,'Smelter Look-up'!$E:$E,0)))</f>
        <v/>
      </c>
      <c r="C2119" s="158" t="str">
        <f t="array" ref="C2119">IF(LEN(A2119)=0,"",INDEX('Smelter Look-up'!$C:$C,MATCH($A2119,'Smelter Look-up'!$E:$E,0)))</f>
        <v/>
      </c>
      <c r="D2119" s="155"/>
      <c r="E2119" s="155" t="str">
        <f ca="1">IF(ISERROR($V2119),"",OFFSET('Smelter Look-up'!$D$4,$V2119-4,0)&amp;"")</f>
        <v/>
      </c>
      <c r="F2119" s="155" t="str">
        <f ca="1">IF(ISERROR($V2119),"",OFFSET('Smelter Look-up'!$E$4,$V2119-4,0))</f>
        <v/>
      </c>
      <c r="G2119" s="155" t="str">
        <f ca="1">IF(C2119=$X$4,IF(ISERROR($V2119),"Enter smelter details","RMI"),IF(ISERROR($V2119),"",OFFSET('Smelter Look-up'!$F$4,$V2119-4,0)))</f>
        <v/>
      </c>
      <c r="H2119" s="156" t="str">
        <f ca="1">IF(ISERROR($V2119),"",OFFSET('Smelter Look-up'!$G$4,$V2119-4,0))</f>
        <v/>
      </c>
      <c r="I2119" s="157" t="str">
        <f ca="1">IF(ISERROR($V2119),"",OFFSET('Smelter Look-up'!$H$4,$V2119-4,0))</f>
        <v/>
      </c>
      <c r="J2119" s="157" t="str">
        <f ca="1">IF(ISERROR($V2119),"",OFFSET('Smelter Look-up'!$I$4,$V2119-4,0))</f>
        <v/>
      </c>
      <c r="K2119" s="158"/>
      <c r="L2119" s="158"/>
      <c r="M2119" s="158"/>
      <c r="N2119" s="158"/>
      <c r="O2119" s="158"/>
      <c r="P2119" s="157"/>
      <c r="Q2119" s="159"/>
      <c r="R2119" s="155" t="str">
        <f ca="1">IF(ISERROR($V2119),"",OFFSET('Smelter Look-up'!$C$4,$V2119-4,0)&amp;"")</f>
        <v/>
      </c>
      <c r="S2119" s="160" t="str">
        <f t="array" aca="1" ref="S2119" ca="1">IF(B2119="","",IF(ISERROR(MATCH($E2119,CL,0)),"Unknown",INDIRECT("'C'!$A$"&amp;MATCH($E2119,CL,0)+1)))</f>
        <v/>
      </c>
      <c r="T2119" s="160" t="str">
        <f t="array" aca="1" ref="T2119" ca="1">IF(B2119="","",IF(ISERROR(MATCH($J2119,SorP!$B$1:$B$6226,0)),"",INDIRECT("'SorP'!$A$"&amp;MATCH($S2119&amp;$J2119,SorP!C:C,0))))</f>
        <v/>
      </c>
      <c r="U2119" s="161"/>
      <c r="V2119" s="151" t="e">
        <f>IF(C2119="",NA(),IF(OR(C2119="Smelter not listed",C2119="Smelter not yet identified"),MATCH($B2119&amp;$D2119,'Smelter Look-up'!$J:$J,0),MATCH($B2119&amp;$C2119,'Smelter Look-up'!$J:$J,0)))</f>
        <v>#N/A</v>
      </c>
      <c r="W2119" s="134"/>
      <c r="X2119" s="134">
        <f t="shared" ca="1" si="22"/>
        <v>0</v>
      </c>
      <c r="Y2119" s="134"/>
      <c r="Z2119" s="134"/>
      <c r="AA2119" s="134"/>
      <c r="AB2119" s="162" t="str">
        <f t="shared" si="23"/>
        <v/>
      </c>
      <c r="AC2119" s="134"/>
      <c r="AD2119" s="134"/>
      <c r="AE2119" s="134"/>
      <c r="AF2119" s="134"/>
      <c r="AG2119" s="134"/>
      <c r="AH2119" s="134"/>
    </row>
    <row r="2120" spans="1:34" ht="12" customHeight="1">
      <c r="A2120" s="160"/>
      <c r="B2120" s="155" t="str">
        <f t="array" ref="B2120">IF(LEN(A2120)=0,"",INDEX('Smelter Look-up'!$A:$A,MATCH($A2120,'Smelter Look-up'!$E:$E,0)))</f>
        <v/>
      </c>
      <c r="C2120" s="158" t="str">
        <f t="array" ref="C2120">IF(LEN(A2120)=0,"",INDEX('Smelter Look-up'!$C:$C,MATCH($A2120,'Smelter Look-up'!$E:$E,0)))</f>
        <v/>
      </c>
      <c r="D2120" s="155"/>
      <c r="E2120" s="155" t="str">
        <f ca="1">IF(ISERROR($V2120),"",OFFSET('Smelter Look-up'!$D$4,$V2120-4,0)&amp;"")</f>
        <v/>
      </c>
      <c r="F2120" s="155" t="str">
        <f ca="1">IF(ISERROR($V2120),"",OFFSET('Smelter Look-up'!$E$4,$V2120-4,0))</f>
        <v/>
      </c>
      <c r="G2120" s="155" t="str">
        <f ca="1">IF(C2120=$X$4,IF(ISERROR($V2120),"Enter smelter details","RMI"),IF(ISERROR($V2120),"",OFFSET('Smelter Look-up'!$F$4,$V2120-4,0)))</f>
        <v/>
      </c>
      <c r="H2120" s="156" t="str">
        <f ca="1">IF(ISERROR($V2120),"",OFFSET('Smelter Look-up'!$G$4,$V2120-4,0))</f>
        <v/>
      </c>
      <c r="I2120" s="157" t="str">
        <f ca="1">IF(ISERROR($V2120),"",OFFSET('Smelter Look-up'!$H$4,$V2120-4,0))</f>
        <v/>
      </c>
      <c r="J2120" s="157" t="str">
        <f ca="1">IF(ISERROR($V2120),"",OFFSET('Smelter Look-up'!$I$4,$V2120-4,0))</f>
        <v/>
      </c>
      <c r="K2120" s="158"/>
      <c r="L2120" s="158"/>
      <c r="M2120" s="158"/>
      <c r="N2120" s="158"/>
      <c r="O2120" s="158"/>
      <c r="P2120" s="157"/>
      <c r="Q2120" s="159"/>
      <c r="R2120" s="155" t="str">
        <f ca="1">IF(ISERROR($V2120),"",OFFSET('Smelter Look-up'!$C$4,$V2120-4,0)&amp;"")</f>
        <v/>
      </c>
      <c r="S2120" s="160" t="str">
        <f t="array" aca="1" ref="S2120" ca="1">IF(B2120="","",IF(ISERROR(MATCH($E2120,CL,0)),"Unknown",INDIRECT("'C'!$A$"&amp;MATCH($E2120,CL,0)+1)))</f>
        <v/>
      </c>
      <c r="T2120" s="160" t="str">
        <f t="array" aca="1" ref="T2120" ca="1">IF(B2120="","",IF(ISERROR(MATCH($J2120,SorP!$B$1:$B$6226,0)),"",INDIRECT("'SorP'!$A$"&amp;MATCH($S2120&amp;$J2120,SorP!C:C,0))))</f>
        <v/>
      </c>
      <c r="U2120" s="161"/>
      <c r="V2120" s="151" t="e">
        <f>IF(C2120="",NA(),IF(OR(C2120="Smelter not listed",C2120="Smelter not yet identified"),MATCH($B2120&amp;$D2120,'Smelter Look-up'!$J:$J,0),MATCH($B2120&amp;$C2120,'Smelter Look-up'!$J:$J,0)))</f>
        <v>#N/A</v>
      </c>
      <c r="W2120" s="134"/>
      <c r="X2120" s="134">
        <f t="shared" ca="1" si="22"/>
        <v>0</v>
      </c>
      <c r="Y2120" s="134"/>
      <c r="Z2120" s="134"/>
      <c r="AA2120" s="134"/>
      <c r="AB2120" s="162" t="str">
        <f t="shared" si="23"/>
        <v/>
      </c>
      <c r="AC2120" s="134"/>
      <c r="AD2120" s="134"/>
      <c r="AE2120" s="134"/>
      <c r="AF2120" s="134"/>
      <c r="AG2120" s="134"/>
      <c r="AH2120" s="134"/>
    </row>
    <row r="2121" spans="1:34" ht="12" customHeight="1">
      <c r="A2121" s="160"/>
      <c r="B2121" s="155" t="str">
        <f t="array" ref="B2121">IF(LEN(A2121)=0,"",INDEX('Smelter Look-up'!$A:$A,MATCH($A2121,'Smelter Look-up'!$E:$E,0)))</f>
        <v/>
      </c>
      <c r="C2121" s="158" t="str">
        <f t="array" ref="C2121">IF(LEN(A2121)=0,"",INDEX('Smelter Look-up'!$C:$C,MATCH($A2121,'Smelter Look-up'!$E:$E,0)))</f>
        <v/>
      </c>
      <c r="D2121" s="155"/>
      <c r="E2121" s="155" t="str">
        <f ca="1">IF(ISERROR($V2121),"",OFFSET('Smelter Look-up'!$D$4,$V2121-4,0)&amp;"")</f>
        <v/>
      </c>
      <c r="F2121" s="155" t="str">
        <f ca="1">IF(ISERROR($V2121),"",OFFSET('Smelter Look-up'!$E$4,$V2121-4,0))</f>
        <v/>
      </c>
      <c r="G2121" s="155" t="str">
        <f ca="1">IF(C2121=$X$4,IF(ISERROR($V2121),"Enter smelter details","RMI"),IF(ISERROR($V2121),"",OFFSET('Smelter Look-up'!$F$4,$V2121-4,0)))</f>
        <v/>
      </c>
      <c r="H2121" s="156" t="str">
        <f ca="1">IF(ISERROR($V2121),"",OFFSET('Smelter Look-up'!$G$4,$V2121-4,0))</f>
        <v/>
      </c>
      <c r="I2121" s="157" t="str">
        <f ca="1">IF(ISERROR($V2121),"",OFFSET('Smelter Look-up'!$H$4,$V2121-4,0))</f>
        <v/>
      </c>
      <c r="J2121" s="157" t="str">
        <f ca="1">IF(ISERROR($V2121),"",OFFSET('Smelter Look-up'!$I$4,$V2121-4,0))</f>
        <v/>
      </c>
      <c r="K2121" s="158"/>
      <c r="L2121" s="158"/>
      <c r="M2121" s="158"/>
      <c r="N2121" s="158"/>
      <c r="O2121" s="158"/>
      <c r="P2121" s="157"/>
      <c r="Q2121" s="159"/>
      <c r="R2121" s="155" t="str">
        <f ca="1">IF(ISERROR($V2121),"",OFFSET('Smelter Look-up'!$C$4,$V2121-4,0)&amp;"")</f>
        <v/>
      </c>
      <c r="S2121" s="160" t="str">
        <f t="array" aca="1" ref="S2121" ca="1">IF(B2121="","",IF(ISERROR(MATCH($E2121,CL,0)),"Unknown",INDIRECT("'C'!$A$"&amp;MATCH($E2121,CL,0)+1)))</f>
        <v/>
      </c>
      <c r="T2121" s="160" t="str">
        <f t="array" aca="1" ref="T2121" ca="1">IF(B2121="","",IF(ISERROR(MATCH($J2121,SorP!$B$1:$B$6226,0)),"",INDIRECT("'SorP'!$A$"&amp;MATCH($S2121&amp;$J2121,SorP!C:C,0))))</f>
        <v/>
      </c>
      <c r="U2121" s="161"/>
      <c r="V2121" s="151" t="e">
        <f>IF(C2121="",NA(),IF(OR(C2121="Smelter not listed",C2121="Smelter not yet identified"),MATCH($B2121&amp;$D2121,'Smelter Look-up'!$J:$J,0),MATCH($B2121&amp;$C2121,'Smelter Look-up'!$J:$J,0)))</f>
        <v>#N/A</v>
      </c>
      <c r="W2121" s="134"/>
      <c r="X2121" s="134">
        <f t="shared" ca="1" si="22"/>
        <v>0</v>
      </c>
      <c r="Y2121" s="134"/>
      <c r="Z2121" s="134"/>
      <c r="AA2121" s="134"/>
      <c r="AB2121" s="162" t="str">
        <f t="shared" si="23"/>
        <v/>
      </c>
      <c r="AC2121" s="134"/>
      <c r="AD2121" s="134"/>
      <c r="AE2121" s="134"/>
      <c r="AF2121" s="134"/>
      <c r="AG2121" s="134"/>
      <c r="AH2121" s="134"/>
    </row>
    <row r="2122" spans="1:34" ht="12" customHeight="1">
      <c r="A2122" s="160"/>
      <c r="B2122" s="155" t="str">
        <f t="array" ref="B2122">IF(LEN(A2122)=0,"",INDEX('Smelter Look-up'!$A:$A,MATCH($A2122,'Smelter Look-up'!$E:$E,0)))</f>
        <v/>
      </c>
      <c r="C2122" s="158" t="str">
        <f t="array" ref="C2122">IF(LEN(A2122)=0,"",INDEX('Smelter Look-up'!$C:$C,MATCH($A2122,'Smelter Look-up'!$E:$E,0)))</f>
        <v/>
      </c>
      <c r="D2122" s="155"/>
      <c r="E2122" s="155" t="str">
        <f ca="1">IF(ISERROR($V2122),"",OFFSET('Smelter Look-up'!$D$4,$V2122-4,0)&amp;"")</f>
        <v/>
      </c>
      <c r="F2122" s="155" t="str">
        <f ca="1">IF(ISERROR($V2122),"",OFFSET('Smelter Look-up'!$E$4,$V2122-4,0))</f>
        <v/>
      </c>
      <c r="G2122" s="155" t="str">
        <f ca="1">IF(C2122=$X$4,IF(ISERROR($V2122),"Enter smelter details","RMI"),IF(ISERROR($V2122),"",OFFSET('Smelter Look-up'!$F$4,$V2122-4,0)))</f>
        <v/>
      </c>
      <c r="H2122" s="156" t="str">
        <f ca="1">IF(ISERROR($V2122),"",OFFSET('Smelter Look-up'!$G$4,$V2122-4,0))</f>
        <v/>
      </c>
      <c r="I2122" s="157" t="str">
        <f ca="1">IF(ISERROR($V2122),"",OFFSET('Smelter Look-up'!$H$4,$V2122-4,0))</f>
        <v/>
      </c>
      <c r="J2122" s="157" t="str">
        <f ca="1">IF(ISERROR($V2122),"",OFFSET('Smelter Look-up'!$I$4,$V2122-4,0))</f>
        <v/>
      </c>
      <c r="K2122" s="158"/>
      <c r="L2122" s="158"/>
      <c r="M2122" s="158"/>
      <c r="N2122" s="158"/>
      <c r="O2122" s="158"/>
      <c r="P2122" s="157"/>
      <c r="Q2122" s="159"/>
      <c r="R2122" s="155" t="str">
        <f ca="1">IF(ISERROR($V2122),"",OFFSET('Smelter Look-up'!$C$4,$V2122-4,0)&amp;"")</f>
        <v/>
      </c>
      <c r="S2122" s="160" t="str">
        <f t="array" aca="1" ref="S2122" ca="1">IF(B2122="","",IF(ISERROR(MATCH($E2122,CL,0)),"Unknown",INDIRECT("'C'!$A$"&amp;MATCH($E2122,CL,0)+1)))</f>
        <v/>
      </c>
      <c r="T2122" s="160" t="str">
        <f t="array" aca="1" ref="T2122" ca="1">IF(B2122="","",IF(ISERROR(MATCH($J2122,SorP!$B$1:$B$6226,0)),"",INDIRECT("'SorP'!$A$"&amp;MATCH($S2122&amp;$J2122,SorP!C:C,0))))</f>
        <v/>
      </c>
      <c r="U2122" s="161"/>
      <c r="V2122" s="151" t="e">
        <f>IF(C2122="",NA(),IF(OR(C2122="Smelter not listed",C2122="Smelter not yet identified"),MATCH($B2122&amp;$D2122,'Smelter Look-up'!$J:$J,0),MATCH($B2122&amp;$C2122,'Smelter Look-up'!$J:$J,0)))</f>
        <v>#N/A</v>
      </c>
      <c r="W2122" s="134"/>
      <c r="X2122" s="134">
        <f t="shared" ca="1" si="22"/>
        <v>0</v>
      </c>
      <c r="Y2122" s="134"/>
      <c r="Z2122" s="134"/>
      <c r="AA2122" s="134"/>
      <c r="AB2122" s="162" t="str">
        <f t="shared" si="23"/>
        <v/>
      </c>
      <c r="AC2122" s="134"/>
      <c r="AD2122" s="134"/>
      <c r="AE2122" s="134"/>
      <c r="AF2122" s="134"/>
      <c r="AG2122" s="134"/>
      <c r="AH2122" s="134"/>
    </row>
    <row r="2123" spans="1:34" ht="12" customHeight="1">
      <c r="A2123" s="160"/>
      <c r="B2123" s="155" t="str">
        <f t="array" ref="B2123">IF(LEN(A2123)=0,"",INDEX('Smelter Look-up'!$A:$A,MATCH($A2123,'Smelter Look-up'!$E:$E,0)))</f>
        <v/>
      </c>
      <c r="C2123" s="158" t="str">
        <f t="array" ref="C2123">IF(LEN(A2123)=0,"",INDEX('Smelter Look-up'!$C:$C,MATCH($A2123,'Smelter Look-up'!$E:$E,0)))</f>
        <v/>
      </c>
      <c r="D2123" s="155"/>
      <c r="E2123" s="155" t="str">
        <f ca="1">IF(ISERROR($V2123),"",OFFSET('Smelter Look-up'!$D$4,$V2123-4,0)&amp;"")</f>
        <v/>
      </c>
      <c r="F2123" s="155" t="str">
        <f ca="1">IF(ISERROR($V2123),"",OFFSET('Smelter Look-up'!$E$4,$V2123-4,0))</f>
        <v/>
      </c>
      <c r="G2123" s="155" t="str">
        <f ca="1">IF(C2123=$X$4,IF(ISERROR($V2123),"Enter smelter details","RMI"),IF(ISERROR($V2123),"",OFFSET('Smelter Look-up'!$F$4,$V2123-4,0)))</f>
        <v/>
      </c>
      <c r="H2123" s="156" t="str">
        <f ca="1">IF(ISERROR($V2123),"",OFFSET('Smelter Look-up'!$G$4,$V2123-4,0))</f>
        <v/>
      </c>
      <c r="I2123" s="157" t="str">
        <f ca="1">IF(ISERROR($V2123),"",OFFSET('Smelter Look-up'!$H$4,$V2123-4,0))</f>
        <v/>
      </c>
      <c r="J2123" s="157" t="str">
        <f ca="1">IF(ISERROR($V2123),"",OFFSET('Smelter Look-up'!$I$4,$V2123-4,0))</f>
        <v/>
      </c>
      <c r="K2123" s="158"/>
      <c r="L2123" s="158"/>
      <c r="M2123" s="158"/>
      <c r="N2123" s="158"/>
      <c r="O2123" s="158"/>
      <c r="P2123" s="157"/>
      <c r="Q2123" s="159"/>
      <c r="R2123" s="155" t="str">
        <f ca="1">IF(ISERROR($V2123),"",OFFSET('Smelter Look-up'!$C$4,$V2123-4,0)&amp;"")</f>
        <v/>
      </c>
      <c r="S2123" s="160" t="str">
        <f t="array" aca="1" ref="S2123" ca="1">IF(B2123="","",IF(ISERROR(MATCH($E2123,CL,0)),"Unknown",INDIRECT("'C'!$A$"&amp;MATCH($E2123,CL,0)+1)))</f>
        <v/>
      </c>
      <c r="T2123" s="160" t="str">
        <f t="array" aca="1" ref="T2123" ca="1">IF(B2123="","",IF(ISERROR(MATCH($J2123,SorP!$B$1:$B$6226,0)),"",INDIRECT("'SorP'!$A$"&amp;MATCH($S2123&amp;$J2123,SorP!C:C,0))))</f>
        <v/>
      </c>
      <c r="U2123" s="161"/>
      <c r="V2123" s="151" t="e">
        <f>IF(C2123="",NA(),IF(OR(C2123="Smelter not listed",C2123="Smelter not yet identified"),MATCH($B2123&amp;$D2123,'Smelter Look-up'!$J:$J,0),MATCH($B2123&amp;$C2123,'Smelter Look-up'!$J:$J,0)))</f>
        <v>#N/A</v>
      </c>
      <c r="W2123" s="134"/>
      <c r="X2123" s="134">
        <f t="shared" ca="1" si="22"/>
        <v>0</v>
      </c>
      <c r="Y2123" s="134"/>
      <c r="Z2123" s="134"/>
      <c r="AA2123" s="134"/>
      <c r="AB2123" s="162" t="str">
        <f t="shared" si="23"/>
        <v/>
      </c>
      <c r="AC2123" s="134"/>
      <c r="AD2123" s="134"/>
      <c r="AE2123" s="134"/>
      <c r="AF2123" s="134"/>
      <c r="AG2123" s="134"/>
      <c r="AH2123" s="134"/>
    </row>
    <row r="2124" spans="1:34" ht="12" customHeight="1">
      <c r="A2124" s="160"/>
      <c r="B2124" s="155" t="str">
        <f t="array" ref="B2124">IF(LEN(A2124)=0,"",INDEX('Smelter Look-up'!$A:$A,MATCH($A2124,'Smelter Look-up'!$E:$E,0)))</f>
        <v/>
      </c>
      <c r="C2124" s="158" t="str">
        <f t="array" ref="C2124">IF(LEN(A2124)=0,"",INDEX('Smelter Look-up'!$C:$C,MATCH($A2124,'Smelter Look-up'!$E:$E,0)))</f>
        <v/>
      </c>
      <c r="D2124" s="155"/>
      <c r="E2124" s="155" t="str">
        <f ca="1">IF(ISERROR($V2124),"",OFFSET('Smelter Look-up'!$D$4,$V2124-4,0)&amp;"")</f>
        <v/>
      </c>
      <c r="F2124" s="155" t="str">
        <f ca="1">IF(ISERROR($V2124),"",OFFSET('Smelter Look-up'!$E$4,$V2124-4,0))</f>
        <v/>
      </c>
      <c r="G2124" s="155" t="str">
        <f ca="1">IF(C2124=$X$4,IF(ISERROR($V2124),"Enter smelter details","RMI"),IF(ISERROR($V2124),"",OFFSET('Smelter Look-up'!$F$4,$V2124-4,0)))</f>
        <v/>
      </c>
      <c r="H2124" s="156" t="str">
        <f ca="1">IF(ISERROR($V2124),"",OFFSET('Smelter Look-up'!$G$4,$V2124-4,0))</f>
        <v/>
      </c>
      <c r="I2124" s="157" t="str">
        <f ca="1">IF(ISERROR($V2124),"",OFFSET('Smelter Look-up'!$H$4,$V2124-4,0))</f>
        <v/>
      </c>
      <c r="J2124" s="157" t="str">
        <f ca="1">IF(ISERROR($V2124),"",OFFSET('Smelter Look-up'!$I$4,$V2124-4,0))</f>
        <v/>
      </c>
      <c r="K2124" s="158"/>
      <c r="L2124" s="158"/>
      <c r="M2124" s="158"/>
      <c r="N2124" s="158"/>
      <c r="O2124" s="158"/>
      <c r="P2124" s="157"/>
      <c r="Q2124" s="159"/>
      <c r="R2124" s="155" t="str">
        <f ca="1">IF(ISERROR($V2124),"",OFFSET('Smelter Look-up'!$C$4,$V2124-4,0)&amp;"")</f>
        <v/>
      </c>
      <c r="S2124" s="160" t="str">
        <f t="array" aca="1" ref="S2124" ca="1">IF(B2124="","",IF(ISERROR(MATCH($E2124,CL,0)),"Unknown",INDIRECT("'C'!$A$"&amp;MATCH($E2124,CL,0)+1)))</f>
        <v/>
      </c>
      <c r="T2124" s="160" t="str">
        <f t="array" aca="1" ref="T2124" ca="1">IF(B2124="","",IF(ISERROR(MATCH($J2124,SorP!$B$1:$B$6226,0)),"",INDIRECT("'SorP'!$A$"&amp;MATCH($S2124&amp;$J2124,SorP!C:C,0))))</f>
        <v/>
      </c>
      <c r="U2124" s="161"/>
      <c r="V2124" s="151" t="e">
        <f>IF(C2124="",NA(),IF(OR(C2124="Smelter not listed",C2124="Smelter not yet identified"),MATCH($B2124&amp;$D2124,'Smelter Look-up'!$J:$J,0),MATCH($B2124&amp;$C2124,'Smelter Look-up'!$J:$J,0)))</f>
        <v>#N/A</v>
      </c>
      <c r="W2124" s="134"/>
      <c r="X2124" s="134">
        <f t="shared" ca="1" si="22"/>
        <v>0</v>
      </c>
      <c r="Y2124" s="134"/>
      <c r="Z2124" s="134"/>
      <c r="AA2124" s="134"/>
      <c r="AB2124" s="162" t="str">
        <f t="shared" si="23"/>
        <v/>
      </c>
      <c r="AC2124" s="134"/>
      <c r="AD2124" s="134"/>
      <c r="AE2124" s="134"/>
      <c r="AF2124" s="134"/>
      <c r="AG2124" s="134"/>
      <c r="AH2124" s="134"/>
    </row>
    <row r="2125" spans="1:34" ht="12" customHeight="1">
      <c r="A2125" s="160"/>
      <c r="B2125" s="155" t="str">
        <f t="array" ref="B2125">IF(LEN(A2125)=0,"",INDEX('Smelter Look-up'!$A:$A,MATCH($A2125,'Smelter Look-up'!$E:$E,0)))</f>
        <v/>
      </c>
      <c r="C2125" s="158" t="str">
        <f t="array" ref="C2125">IF(LEN(A2125)=0,"",INDEX('Smelter Look-up'!$C:$C,MATCH($A2125,'Smelter Look-up'!$E:$E,0)))</f>
        <v/>
      </c>
      <c r="D2125" s="155"/>
      <c r="E2125" s="155" t="str">
        <f ca="1">IF(ISERROR($V2125),"",OFFSET('Smelter Look-up'!$D$4,$V2125-4,0)&amp;"")</f>
        <v/>
      </c>
      <c r="F2125" s="155" t="str">
        <f ca="1">IF(ISERROR($V2125),"",OFFSET('Smelter Look-up'!$E$4,$V2125-4,0))</f>
        <v/>
      </c>
      <c r="G2125" s="155" t="str">
        <f ca="1">IF(C2125=$X$4,IF(ISERROR($V2125),"Enter smelter details","RMI"),IF(ISERROR($V2125),"",OFFSET('Smelter Look-up'!$F$4,$V2125-4,0)))</f>
        <v/>
      </c>
      <c r="H2125" s="156" t="str">
        <f ca="1">IF(ISERROR($V2125),"",OFFSET('Smelter Look-up'!$G$4,$V2125-4,0))</f>
        <v/>
      </c>
      <c r="I2125" s="157" t="str">
        <f ca="1">IF(ISERROR($V2125),"",OFFSET('Smelter Look-up'!$H$4,$V2125-4,0))</f>
        <v/>
      </c>
      <c r="J2125" s="157" t="str">
        <f ca="1">IF(ISERROR($V2125),"",OFFSET('Smelter Look-up'!$I$4,$V2125-4,0))</f>
        <v/>
      </c>
      <c r="K2125" s="158"/>
      <c r="L2125" s="158"/>
      <c r="M2125" s="158"/>
      <c r="N2125" s="158"/>
      <c r="O2125" s="158"/>
      <c r="P2125" s="157"/>
      <c r="Q2125" s="159"/>
      <c r="R2125" s="155" t="str">
        <f ca="1">IF(ISERROR($V2125),"",OFFSET('Smelter Look-up'!$C$4,$V2125-4,0)&amp;"")</f>
        <v/>
      </c>
      <c r="S2125" s="160" t="str">
        <f t="array" aca="1" ref="S2125" ca="1">IF(B2125="","",IF(ISERROR(MATCH($E2125,CL,0)),"Unknown",INDIRECT("'C'!$A$"&amp;MATCH($E2125,CL,0)+1)))</f>
        <v/>
      </c>
      <c r="T2125" s="160" t="str">
        <f t="array" aca="1" ref="T2125" ca="1">IF(B2125="","",IF(ISERROR(MATCH($J2125,SorP!$B$1:$B$6226,0)),"",INDIRECT("'SorP'!$A$"&amp;MATCH($S2125&amp;$J2125,SorP!C:C,0))))</f>
        <v/>
      </c>
      <c r="U2125" s="161"/>
      <c r="V2125" s="151" t="e">
        <f>IF(C2125="",NA(),IF(OR(C2125="Smelter not listed",C2125="Smelter not yet identified"),MATCH($B2125&amp;$D2125,'Smelter Look-up'!$J:$J,0),MATCH($B2125&amp;$C2125,'Smelter Look-up'!$J:$J,0)))</f>
        <v>#N/A</v>
      </c>
      <c r="W2125" s="134"/>
      <c r="X2125" s="134">
        <f t="shared" ca="1" si="22"/>
        <v>0</v>
      </c>
      <c r="Y2125" s="134"/>
      <c r="Z2125" s="134"/>
      <c r="AA2125" s="134"/>
      <c r="AB2125" s="162" t="str">
        <f t="shared" si="23"/>
        <v/>
      </c>
      <c r="AC2125" s="134"/>
      <c r="AD2125" s="134"/>
      <c r="AE2125" s="134"/>
      <c r="AF2125" s="134"/>
      <c r="AG2125" s="134"/>
      <c r="AH2125" s="134"/>
    </row>
    <row r="2126" spans="1:34" ht="12" customHeight="1">
      <c r="A2126" s="160"/>
      <c r="B2126" s="155" t="str">
        <f t="array" ref="B2126">IF(LEN(A2126)=0,"",INDEX('Smelter Look-up'!$A:$A,MATCH($A2126,'Smelter Look-up'!$E:$E,0)))</f>
        <v/>
      </c>
      <c r="C2126" s="158" t="str">
        <f t="array" ref="C2126">IF(LEN(A2126)=0,"",INDEX('Smelter Look-up'!$C:$C,MATCH($A2126,'Smelter Look-up'!$E:$E,0)))</f>
        <v/>
      </c>
      <c r="D2126" s="155"/>
      <c r="E2126" s="155" t="str">
        <f ca="1">IF(ISERROR($V2126),"",OFFSET('Smelter Look-up'!$D$4,$V2126-4,0)&amp;"")</f>
        <v/>
      </c>
      <c r="F2126" s="155" t="str">
        <f ca="1">IF(ISERROR($V2126),"",OFFSET('Smelter Look-up'!$E$4,$V2126-4,0))</f>
        <v/>
      </c>
      <c r="G2126" s="155" t="str">
        <f ca="1">IF(C2126=$X$4,IF(ISERROR($V2126),"Enter smelter details","RMI"),IF(ISERROR($V2126),"",OFFSET('Smelter Look-up'!$F$4,$V2126-4,0)))</f>
        <v/>
      </c>
      <c r="H2126" s="156" t="str">
        <f ca="1">IF(ISERROR($V2126),"",OFFSET('Smelter Look-up'!$G$4,$V2126-4,0))</f>
        <v/>
      </c>
      <c r="I2126" s="157" t="str">
        <f ca="1">IF(ISERROR($V2126),"",OFFSET('Smelter Look-up'!$H$4,$V2126-4,0))</f>
        <v/>
      </c>
      <c r="J2126" s="157" t="str">
        <f ca="1">IF(ISERROR($V2126),"",OFFSET('Smelter Look-up'!$I$4,$V2126-4,0))</f>
        <v/>
      </c>
      <c r="K2126" s="158"/>
      <c r="L2126" s="158"/>
      <c r="M2126" s="158"/>
      <c r="N2126" s="158"/>
      <c r="O2126" s="158"/>
      <c r="P2126" s="157"/>
      <c r="Q2126" s="159"/>
      <c r="R2126" s="155" t="str">
        <f ca="1">IF(ISERROR($V2126),"",OFFSET('Smelter Look-up'!$C$4,$V2126-4,0)&amp;"")</f>
        <v/>
      </c>
      <c r="S2126" s="160" t="str">
        <f t="array" aca="1" ref="S2126" ca="1">IF(B2126="","",IF(ISERROR(MATCH($E2126,CL,0)),"Unknown",INDIRECT("'C'!$A$"&amp;MATCH($E2126,CL,0)+1)))</f>
        <v/>
      </c>
      <c r="T2126" s="160" t="str">
        <f t="array" aca="1" ref="T2126" ca="1">IF(B2126="","",IF(ISERROR(MATCH($J2126,SorP!$B$1:$B$6226,0)),"",INDIRECT("'SorP'!$A$"&amp;MATCH($S2126&amp;$J2126,SorP!C:C,0))))</f>
        <v/>
      </c>
      <c r="U2126" s="161"/>
      <c r="V2126" s="151" t="e">
        <f>IF(C2126="",NA(),IF(OR(C2126="Smelter not listed",C2126="Smelter not yet identified"),MATCH($B2126&amp;$D2126,'Smelter Look-up'!$J:$J,0),MATCH($B2126&amp;$C2126,'Smelter Look-up'!$J:$J,0)))</f>
        <v>#N/A</v>
      </c>
      <c r="W2126" s="134"/>
      <c r="X2126" s="134">
        <f t="shared" ca="1" si="22"/>
        <v>0</v>
      </c>
      <c r="Y2126" s="134"/>
      <c r="Z2126" s="134"/>
      <c r="AA2126" s="134"/>
      <c r="AB2126" s="162" t="str">
        <f t="shared" si="23"/>
        <v/>
      </c>
      <c r="AC2126" s="134"/>
      <c r="AD2126" s="134"/>
      <c r="AE2126" s="134"/>
      <c r="AF2126" s="134"/>
      <c r="AG2126" s="134"/>
      <c r="AH2126" s="134"/>
    </row>
    <row r="2127" spans="1:34" ht="12" customHeight="1">
      <c r="A2127" s="160"/>
      <c r="B2127" s="155" t="str">
        <f t="array" ref="B2127">IF(LEN(A2127)=0,"",INDEX('Smelter Look-up'!$A:$A,MATCH($A2127,'Smelter Look-up'!$E:$E,0)))</f>
        <v/>
      </c>
      <c r="C2127" s="158" t="str">
        <f t="array" ref="C2127">IF(LEN(A2127)=0,"",INDEX('Smelter Look-up'!$C:$C,MATCH($A2127,'Smelter Look-up'!$E:$E,0)))</f>
        <v/>
      </c>
      <c r="D2127" s="155"/>
      <c r="E2127" s="155" t="str">
        <f ca="1">IF(ISERROR($V2127),"",OFFSET('Smelter Look-up'!$D$4,$V2127-4,0)&amp;"")</f>
        <v/>
      </c>
      <c r="F2127" s="155" t="str">
        <f ca="1">IF(ISERROR($V2127),"",OFFSET('Smelter Look-up'!$E$4,$V2127-4,0))</f>
        <v/>
      </c>
      <c r="G2127" s="155" t="str">
        <f ca="1">IF(C2127=$X$4,IF(ISERROR($V2127),"Enter smelter details","RMI"),IF(ISERROR($V2127),"",OFFSET('Smelter Look-up'!$F$4,$V2127-4,0)))</f>
        <v/>
      </c>
      <c r="H2127" s="156" t="str">
        <f ca="1">IF(ISERROR($V2127),"",OFFSET('Smelter Look-up'!$G$4,$V2127-4,0))</f>
        <v/>
      </c>
      <c r="I2127" s="157" t="str">
        <f ca="1">IF(ISERROR($V2127),"",OFFSET('Smelter Look-up'!$H$4,$V2127-4,0))</f>
        <v/>
      </c>
      <c r="J2127" s="157" t="str">
        <f ca="1">IF(ISERROR($V2127),"",OFFSET('Smelter Look-up'!$I$4,$V2127-4,0))</f>
        <v/>
      </c>
      <c r="K2127" s="158"/>
      <c r="L2127" s="158"/>
      <c r="M2127" s="158"/>
      <c r="N2127" s="158"/>
      <c r="O2127" s="158"/>
      <c r="P2127" s="157"/>
      <c r="Q2127" s="159"/>
      <c r="R2127" s="155" t="str">
        <f ca="1">IF(ISERROR($V2127),"",OFFSET('Smelter Look-up'!$C$4,$V2127-4,0)&amp;"")</f>
        <v/>
      </c>
      <c r="S2127" s="160" t="str">
        <f t="array" aca="1" ref="S2127" ca="1">IF(B2127="","",IF(ISERROR(MATCH($E2127,CL,0)),"Unknown",INDIRECT("'C'!$A$"&amp;MATCH($E2127,CL,0)+1)))</f>
        <v/>
      </c>
      <c r="T2127" s="160" t="str">
        <f t="array" aca="1" ref="T2127" ca="1">IF(B2127="","",IF(ISERROR(MATCH($J2127,SorP!$B$1:$B$6226,0)),"",INDIRECT("'SorP'!$A$"&amp;MATCH($S2127&amp;$J2127,SorP!C:C,0))))</f>
        <v/>
      </c>
      <c r="U2127" s="161"/>
      <c r="V2127" s="151" t="e">
        <f>IF(C2127="",NA(),IF(OR(C2127="Smelter not listed",C2127="Smelter not yet identified"),MATCH($B2127&amp;$D2127,'Smelter Look-up'!$J:$J,0),MATCH($B2127&amp;$C2127,'Smelter Look-up'!$J:$J,0)))</f>
        <v>#N/A</v>
      </c>
      <c r="W2127" s="134"/>
      <c r="X2127" s="134">
        <f t="shared" ca="1" si="22"/>
        <v>0</v>
      </c>
      <c r="Y2127" s="134"/>
      <c r="Z2127" s="134"/>
      <c r="AA2127" s="134"/>
      <c r="AB2127" s="162" t="str">
        <f t="shared" si="23"/>
        <v/>
      </c>
      <c r="AC2127" s="134"/>
      <c r="AD2127" s="134"/>
      <c r="AE2127" s="134"/>
      <c r="AF2127" s="134"/>
      <c r="AG2127" s="134"/>
      <c r="AH2127" s="134"/>
    </row>
    <row r="2128" spans="1:34" ht="12" customHeight="1">
      <c r="A2128" s="160"/>
      <c r="B2128" s="155" t="str">
        <f t="array" ref="B2128">IF(LEN(A2128)=0,"",INDEX('Smelter Look-up'!$A:$A,MATCH($A2128,'Smelter Look-up'!$E:$E,0)))</f>
        <v/>
      </c>
      <c r="C2128" s="158" t="str">
        <f t="array" ref="C2128">IF(LEN(A2128)=0,"",INDEX('Smelter Look-up'!$C:$C,MATCH($A2128,'Smelter Look-up'!$E:$E,0)))</f>
        <v/>
      </c>
      <c r="D2128" s="155"/>
      <c r="E2128" s="155" t="str">
        <f ca="1">IF(ISERROR($V2128),"",OFFSET('Smelter Look-up'!$D$4,$V2128-4,0)&amp;"")</f>
        <v/>
      </c>
      <c r="F2128" s="155" t="str">
        <f ca="1">IF(ISERROR($V2128),"",OFFSET('Smelter Look-up'!$E$4,$V2128-4,0))</f>
        <v/>
      </c>
      <c r="G2128" s="155" t="str">
        <f ca="1">IF(C2128=$X$4,IF(ISERROR($V2128),"Enter smelter details","RMI"),IF(ISERROR($V2128),"",OFFSET('Smelter Look-up'!$F$4,$V2128-4,0)))</f>
        <v/>
      </c>
      <c r="H2128" s="156" t="str">
        <f ca="1">IF(ISERROR($V2128),"",OFFSET('Smelter Look-up'!$G$4,$V2128-4,0))</f>
        <v/>
      </c>
      <c r="I2128" s="157" t="str">
        <f ca="1">IF(ISERROR($V2128),"",OFFSET('Smelter Look-up'!$H$4,$V2128-4,0))</f>
        <v/>
      </c>
      <c r="J2128" s="157" t="str">
        <f ca="1">IF(ISERROR($V2128),"",OFFSET('Smelter Look-up'!$I$4,$V2128-4,0))</f>
        <v/>
      </c>
      <c r="K2128" s="158"/>
      <c r="L2128" s="158"/>
      <c r="M2128" s="158"/>
      <c r="N2128" s="158"/>
      <c r="O2128" s="158"/>
      <c r="P2128" s="157"/>
      <c r="Q2128" s="159"/>
      <c r="R2128" s="155" t="str">
        <f ca="1">IF(ISERROR($V2128),"",OFFSET('Smelter Look-up'!$C$4,$V2128-4,0)&amp;"")</f>
        <v/>
      </c>
      <c r="S2128" s="160" t="str">
        <f t="array" aca="1" ref="S2128" ca="1">IF(B2128="","",IF(ISERROR(MATCH($E2128,CL,0)),"Unknown",INDIRECT("'C'!$A$"&amp;MATCH($E2128,CL,0)+1)))</f>
        <v/>
      </c>
      <c r="T2128" s="160" t="str">
        <f t="array" aca="1" ref="T2128" ca="1">IF(B2128="","",IF(ISERROR(MATCH($J2128,SorP!$B$1:$B$6226,0)),"",INDIRECT("'SorP'!$A$"&amp;MATCH($S2128&amp;$J2128,SorP!C:C,0))))</f>
        <v/>
      </c>
      <c r="U2128" s="161"/>
      <c r="V2128" s="151" t="e">
        <f>IF(C2128="",NA(),IF(OR(C2128="Smelter not listed",C2128="Smelter not yet identified"),MATCH($B2128&amp;$D2128,'Smelter Look-up'!$J:$J,0),MATCH($B2128&amp;$C2128,'Smelter Look-up'!$J:$J,0)))</f>
        <v>#N/A</v>
      </c>
      <c r="W2128" s="134"/>
      <c r="X2128" s="134">
        <f t="shared" ca="1" si="22"/>
        <v>0</v>
      </c>
      <c r="Y2128" s="134"/>
      <c r="Z2128" s="134"/>
      <c r="AA2128" s="134"/>
      <c r="AB2128" s="162" t="str">
        <f t="shared" si="23"/>
        <v/>
      </c>
      <c r="AC2128" s="134"/>
      <c r="AD2128" s="134"/>
      <c r="AE2128" s="134"/>
      <c r="AF2128" s="134"/>
      <c r="AG2128" s="134"/>
      <c r="AH2128" s="134"/>
    </row>
    <row r="2129" spans="1:34" ht="12" customHeight="1">
      <c r="A2129" s="160"/>
      <c r="B2129" s="155" t="str">
        <f t="array" ref="B2129">IF(LEN(A2129)=0,"",INDEX('Smelter Look-up'!$A:$A,MATCH($A2129,'Smelter Look-up'!$E:$E,0)))</f>
        <v/>
      </c>
      <c r="C2129" s="158" t="str">
        <f t="array" ref="C2129">IF(LEN(A2129)=0,"",INDEX('Smelter Look-up'!$C:$C,MATCH($A2129,'Smelter Look-up'!$E:$E,0)))</f>
        <v/>
      </c>
      <c r="D2129" s="155"/>
      <c r="E2129" s="155" t="str">
        <f ca="1">IF(ISERROR($V2129),"",OFFSET('Smelter Look-up'!$D$4,$V2129-4,0)&amp;"")</f>
        <v/>
      </c>
      <c r="F2129" s="155" t="str">
        <f ca="1">IF(ISERROR($V2129),"",OFFSET('Smelter Look-up'!$E$4,$V2129-4,0))</f>
        <v/>
      </c>
      <c r="G2129" s="155" t="str">
        <f ca="1">IF(C2129=$X$4,IF(ISERROR($V2129),"Enter smelter details","RMI"),IF(ISERROR($V2129),"",OFFSET('Smelter Look-up'!$F$4,$V2129-4,0)))</f>
        <v/>
      </c>
      <c r="H2129" s="156" t="str">
        <f ca="1">IF(ISERROR($V2129),"",OFFSET('Smelter Look-up'!$G$4,$V2129-4,0))</f>
        <v/>
      </c>
      <c r="I2129" s="157" t="str">
        <f ca="1">IF(ISERROR($V2129),"",OFFSET('Smelter Look-up'!$H$4,$V2129-4,0))</f>
        <v/>
      </c>
      <c r="J2129" s="157" t="str">
        <f ca="1">IF(ISERROR($V2129),"",OFFSET('Smelter Look-up'!$I$4,$V2129-4,0))</f>
        <v/>
      </c>
      <c r="K2129" s="158"/>
      <c r="L2129" s="158"/>
      <c r="M2129" s="158"/>
      <c r="N2129" s="158"/>
      <c r="O2129" s="158"/>
      <c r="P2129" s="157"/>
      <c r="Q2129" s="159"/>
      <c r="R2129" s="155" t="str">
        <f ca="1">IF(ISERROR($V2129),"",OFFSET('Smelter Look-up'!$C$4,$V2129-4,0)&amp;"")</f>
        <v/>
      </c>
      <c r="S2129" s="160" t="str">
        <f t="array" aca="1" ref="S2129" ca="1">IF(B2129="","",IF(ISERROR(MATCH($E2129,CL,0)),"Unknown",INDIRECT("'C'!$A$"&amp;MATCH($E2129,CL,0)+1)))</f>
        <v/>
      </c>
      <c r="T2129" s="160" t="str">
        <f t="array" aca="1" ref="T2129" ca="1">IF(B2129="","",IF(ISERROR(MATCH($J2129,SorP!$B$1:$B$6226,0)),"",INDIRECT("'SorP'!$A$"&amp;MATCH($S2129&amp;$J2129,SorP!C:C,0))))</f>
        <v/>
      </c>
      <c r="U2129" s="161"/>
      <c r="V2129" s="151" t="e">
        <f>IF(C2129="",NA(),IF(OR(C2129="Smelter not listed",C2129="Smelter not yet identified"),MATCH($B2129&amp;$D2129,'Smelter Look-up'!$J:$J,0),MATCH($B2129&amp;$C2129,'Smelter Look-up'!$J:$J,0)))</f>
        <v>#N/A</v>
      </c>
      <c r="W2129" s="134"/>
      <c r="X2129" s="134">
        <f t="shared" ca="1" si="22"/>
        <v>0</v>
      </c>
      <c r="Y2129" s="134"/>
      <c r="Z2129" s="134"/>
      <c r="AA2129" s="134"/>
      <c r="AB2129" s="162" t="str">
        <f t="shared" si="23"/>
        <v/>
      </c>
      <c r="AC2129" s="134"/>
      <c r="AD2129" s="134"/>
      <c r="AE2129" s="134"/>
      <c r="AF2129" s="134"/>
      <c r="AG2129" s="134"/>
      <c r="AH2129" s="134"/>
    </row>
    <row r="2130" spans="1:34" ht="12" customHeight="1">
      <c r="A2130" s="160"/>
      <c r="B2130" s="155" t="str">
        <f t="array" ref="B2130">IF(LEN(A2130)=0,"",INDEX('Smelter Look-up'!$A:$A,MATCH($A2130,'Smelter Look-up'!$E:$E,0)))</f>
        <v/>
      </c>
      <c r="C2130" s="158" t="str">
        <f t="array" ref="C2130">IF(LEN(A2130)=0,"",INDEX('Smelter Look-up'!$C:$C,MATCH($A2130,'Smelter Look-up'!$E:$E,0)))</f>
        <v/>
      </c>
      <c r="D2130" s="155"/>
      <c r="E2130" s="155" t="str">
        <f ca="1">IF(ISERROR($V2130),"",OFFSET('Smelter Look-up'!$D$4,$V2130-4,0)&amp;"")</f>
        <v/>
      </c>
      <c r="F2130" s="155" t="str">
        <f ca="1">IF(ISERROR($V2130),"",OFFSET('Smelter Look-up'!$E$4,$V2130-4,0))</f>
        <v/>
      </c>
      <c r="G2130" s="155" t="str">
        <f ca="1">IF(C2130=$X$4,IF(ISERROR($V2130),"Enter smelter details","RMI"),IF(ISERROR($V2130),"",OFFSET('Smelter Look-up'!$F$4,$V2130-4,0)))</f>
        <v/>
      </c>
      <c r="H2130" s="156" t="str">
        <f ca="1">IF(ISERROR($V2130),"",OFFSET('Smelter Look-up'!$G$4,$V2130-4,0))</f>
        <v/>
      </c>
      <c r="I2130" s="157" t="str">
        <f ca="1">IF(ISERROR($V2130),"",OFFSET('Smelter Look-up'!$H$4,$V2130-4,0))</f>
        <v/>
      </c>
      <c r="J2130" s="157" t="str">
        <f ca="1">IF(ISERROR($V2130),"",OFFSET('Smelter Look-up'!$I$4,$V2130-4,0))</f>
        <v/>
      </c>
      <c r="K2130" s="158"/>
      <c r="L2130" s="158"/>
      <c r="M2130" s="158"/>
      <c r="N2130" s="158"/>
      <c r="O2130" s="158"/>
      <c r="P2130" s="157"/>
      <c r="Q2130" s="159"/>
      <c r="R2130" s="155" t="str">
        <f ca="1">IF(ISERROR($V2130),"",OFFSET('Smelter Look-up'!$C$4,$V2130-4,0)&amp;"")</f>
        <v/>
      </c>
      <c r="S2130" s="160" t="str">
        <f t="array" aca="1" ref="S2130" ca="1">IF(B2130="","",IF(ISERROR(MATCH($E2130,CL,0)),"Unknown",INDIRECT("'C'!$A$"&amp;MATCH($E2130,CL,0)+1)))</f>
        <v/>
      </c>
      <c r="T2130" s="160" t="str">
        <f t="array" aca="1" ref="T2130" ca="1">IF(B2130="","",IF(ISERROR(MATCH($J2130,SorP!$B$1:$B$6226,0)),"",INDIRECT("'SorP'!$A$"&amp;MATCH($S2130&amp;$J2130,SorP!C:C,0))))</f>
        <v/>
      </c>
      <c r="U2130" s="161"/>
      <c r="V2130" s="151" t="e">
        <f>IF(C2130="",NA(),IF(OR(C2130="Smelter not listed",C2130="Smelter not yet identified"),MATCH($B2130&amp;$D2130,'Smelter Look-up'!$J:$J,0),MATCH($B2130&amp;$C2130,'Smelter Look-up'!$J:$J,0)))</f>
        <v>#N/A</v>
      </c>
      <c r="W2130" s="134"/>
      <c r="X2130" s="134">
        <f t="shared" ca="1" si="22"/>
        <v>0</v>
      </c>
      <c r="Y2130" s="134"/>
      <c r="Z2130" s="134"/>
      <c r="AA2130" s="134"/>
      <c r="AB2130" s="162" t="str">
        <f t="shared" si="23"/>
        <v/>
      </c>
      <c r="AC2130" s="134"/>
      <c r="AD2130" s="134"/>
      <c r="AE2130" s="134"/>
      <c r="AF2130" s="134"/>
      <c r="AG2130" s="134"/>
      <c r="AH2130" s="134"/>
    </row>
    <row r="2131" spans="1:34" ht="12" customHeight="1">
      <c r="A2131" s="160"/>
      <c r="B2131" s="155" t="str">
        <f t="array" ref="B2131">IF(LEN(A2131)=0,"",INDEX('Smelter Look-up'!$A:$A,MATCH($A2131,'Smelter Look-up'!$E:$E,0)))</f>
        <v/>
      </c>
      <c r="C2131" s="158" t="str">
        <f t="array" ref="C2131">IF(LEN(A2131)=0,"",INDEX('Smelter Look-up'!$C:$C,MATCH($A2131,'Smelter Look-up'!$E:$E,0)))</f>
        <v/>
      </c>
      <c r="D2131" s="155"/>
      <c r="E2131" s="155" t="str">
        <f ca="1">IF(ISERROR($V2131),"",OFFSET('Smelter Look-up'!$D$4,$V2131-4,0)&amp;"")</f>
        <v/>
      </c>
      <c r="F2131" s="155" t="str">
        <f ca="1">IF(ISERROR($V2131),"",OFFSET('Smelter Look-up'!$E$4,$V2131-4,0))</f>
        <v/>
      </c>
      <c r="G2131" s="155" t="str">
        <f ca="1">IF(C2131=$X$4,IF(ISERROR($V2131),"Enter smelter details","RMI"),IF(ISERROR($V2131),"",OFFSET('Smelter Look-up'!$F$4,$V2131-4,0)))</f>
        <v/>
      </c>
      <c r="H2131" s="156" t="str">
        <f ca="1">IF(ISERROR($V2131),"",OFFSET('Smelter Look-up'!$G$4,$V2131-4,0))</f>
        <v/>
      </c>
      <c r="I2131" s="157" t="str">
        <f ca="1">IF(ISERROR($V2131),"",OFFSET('Smelter Look-up'!$H$4,$V2131-4,0))</f>
        <v/>
      </c>
      <c r="J2131" s="157" t="str">
        <f ca="1">IF(ISERROR($V2131),"",OFFSET('Smelter Look-up'!$I$4,$V2131-4,0))</f>
        <v/>
      </c>
      <c r="K2131" s="158"/>
      <c r="L2131" s="158"/>
      <c r="M2131" s="158"/>
      <c r="N2131" s="158"/>
      <c r="O2131" s="158"/>
      <c r="P2131" s="157"/>
      <c r="Q2131" s="159"/>
      <c r="R2131" s="155" t="str">
        <f ca="1">IF(ISERROR($V2131),"",OFFSET('Smelter Look-up'!$C$4,$V2131-4,0)&amp;"")</f>
        <v/>
      </c>
      <c r="S2131" s="160" t="str">
        <f t="array" aca="1" ref="S2131" ca="1">IF(B2131="","",IF(ISERROR(MATCH($E2131,CL,0)),"Unknown",INDIRECT("'C'!$A$"&amp;MATCH($E2131,CL,0)+1)))</f>
        <v/>
      </c>
      <c r="T2131" s="160" t="str">
        <f t="array" aca="1" ref="T2131" ca="1">IF(B2131="","",IF(ISERROR(MATCH($J2131,SorP!$B$1:$B$6226,0)),"",INDIRECT("'SorP'!$A$"&amp;MATCH($S2131&amp;$J2131,SorP!C:C,0))))</f>
        <v/>
      </c>
      <c r="U2131" s="161"/>
      <c r="V2131" s="151" t="e">
        <f>IF(C2131="",NA(),IF(OR(C2131="Smelter not listed",C2131="Smelter not yet identified"),MATCH($B2131&amp;$D2131,'Smelter Look-up'!$J:$J,0),MATCH($B2131&amp;$C2131,'Smelter Look-up'!$J:$J,0)))</f>
        <v>#N/A</v>
      </c>
      <c r="W2131" s="134"/>
      <c r="X2131" s="134">
        <f t="shared" ca="1" si="22"/>
        <v>0</v>
      </c>
      <c r="Y2131" s="134"/>
      <c r="Z2131" s="134"/>
      <c r="AA2131" s="134"/>
      <c r="AB2131" s="162" t="str">
        <f t="shared" si="23"/>
        <v/>
      </c>
      <c r="AC2131" s="134"/>
      <c r="AD2131" s="134"/>
      <c r="AE2131" s="134"/>
      <c r="AF2131" s="134"/>
      <c r="AG2131" s="134"/>
      <c r="AH2131" s="134"/>
    </row>
    <row r="2132" spans="1:34" ht="12" customHeight="1">
      <c r="A2132" s="160"/>
      <c r="B2132" s="155" t="str">
        <f t="array" ref="B2132">IF(LEN(A2132)=0,"",INDEX('Smelter Look-up'!$A:$A,MATCH($A2132,'Smelter Look-up'!$E:$E,0)))</f>
        <v/>
      </c>
      <c r="C2132" s="158" t="str">
        <f t="array" ref="C2132">IF(LEN(A2132)=0,"",INDEX('Smelter Look-up'!$C:$C,MATCH($A2132,'Smelter Look-up'!$E:$E,0)))</f>
        <v/>
      </c>
      <c r="D2132" s="155"/>
      <c r="E2132" s="155" t="str">
        <f ca="1">IF(ISERROR($V2132),"",OFFSET('Smelter Look-up'!$D$4,$V2132-4,0)&amp;"")</f>
        <v/>
      </c>
      <c r="F2132" s="155" t="str">
        <f ca="1">IF(ISERROR($V2132),"",OFFSET('Smelter Look-up'!$E$4,$V2132-4,0))</f>
        <v/>
      </c>
      <c r="G2132" s="155" t="str">
        <f ca="1">IF(C2132=$X$4,IF(ISERROR($V2132),"Enter smelter details","RMI"),IF(ISERROR($V2132),"",OFFSET('Smelter Look-up'!$F$4,$V2132-4,0)))</f>
        <v/>
      </c>
      <c r="H2132" s="156" t="str">
        <f ca="1">IF(ISERROR($V2132),"",OFFSET('Smelter Look-up'!$G$4,$V2132-4,0))</f>
        <v/>
      </c>
      <c r="I2132" s="157" t="str">
        <f ca="1">IF(ISERROR($V2132),"",OFFSET('Smelter Look-up'!$H$4,$V2132-4,0))</f>
        <v/>
      </c>
      <c r="J2132" s="157" t="str">
        <f ca="1">IF(ISERROR($V2132),"",OFFSET('Smelter Look-up'!$I$4,$V2132-4,0))</f>
        <v/>
      </c>
      <c r="K2132" s="158"/>
      <c r="L2132" s="158"/>
      <c r="M2132" s="158"/>
      <c r="N2132" s="158"/>
      <c r="O2132" s="158"/>
      <c r="P2132" s="157"/>
      <c r="Q2132" s="159"/>
      <c r="R2132" s="155" t="str">
        <f ca="1">IF(ISERROR($V2132),"",OFFSET('Smelter Look-up'!$C$4,$V2132-4,0)&amp;"")</f>
        <v/>
      </c>
      <c r="S2132" s="160" t="str">
        <f t="array" aca="1" ref="S2132" ca="1">IF(B2132="","",IF(ISERROR(MATCH($E2132,CL,0)),"Unknown",INDIRECT("'C'!$A$"&amp;MATCH($E2132,CL,0)+1)))</f>
        <v/>
      </c>
      <c r="T2132" s="160" t="str">
        <f t="array" aca="1" ref="T2132" ca="1">IF(B2132="","",IF(ISERROR(MATCH($J2132,SorP!$B$1:$B$6226,0)),"",INDIRECT("'SorP'!$A$"&amp;MATCH($S2132&amp;$J2132,SorP!C:C,0))))</f>
        <v/>
      </c>
      <c r="U2132" s="161"/>
      <c r="V2132" s="151" t="e">
        <f>IF(C2132="",NA(),IF(OR(C2132="Smelter not listed",C2132="Smelter not yet identified"),MATCH($B2132&amp;$D2132,'Smelter Look-up'!$J:$J,0),MATCH($B2132&amp;$C2132,'Smelter Look-up'!$J:$J,0)))</f>
        <v>#N/A</v>
      </c>
      <c r="W2132" s="134"/>
      <c r="X2132" s="134">
        <f t="shared" ca="1" si="22"/>
        <v>0</v>
      </c>
      <c r="Y2132" s="134"/>
      <c r="Z2132" s="134"/>
      <c r="AA2132" s="134"/>
      <c r="AB2132" s="162" t="str">
        <f t="shared" si="23"/>
        <v/>
      </c>
      <c r="AC2132" s="134"/>
      <c r="AD2132" s="134"/>
      <c r="AE2132" s="134"/>
      <c r="AF2132" s="134"/>
      <c r="AG2132" s="134"/>
      <c r="AH2132" s="134"/>
    </row>
    <row r="2133" spans="1:34" ht="12" customHeight="1">
      <c r="A2133" s="160"/>
      <c r="B2133" s="155" t="str">
        <f t="array" ref="B2133">IF(LEN(A2133)=0,"",INDEX('Smelter Look-up'!$A:$A,MATCH($A2133,'Smelter Look-up'!$E:$E,0)))</f>
        <v/>
      </c>
      <c r="C2133" s="158" t="str">
        <f t="array" ref="C2133">IF(LEN(A2133)=0,"",INDEX('Smelter Look-up'!$C:$C,MATCH($A2133,'Smelter Look-up'!$E:$E,0)))</f>
        <v/>
      </c>
      <c r="D2133" s="155"/>
      <c r="E2133" s="155" t="str">
        <f ca="1">IF(ISERROR($V2133),"",OFFSET('Smelter Look-up'!$D$4,$V2133-4,0)&amp;"")</f>
        <v/>
      </c>
      <c r="F2133" s="155" t="str">
        <f ca="1">IF(ISERROR($V2133),"",OFFSET('Smelter Look-up'!$E$4,$V2133-4,0))</f>
        <v/>
      </c>
      <c r="G2133" s="155" t="str">
        <f ca="1">IF(C2133=$X$4,IF(ISERROR($V2133),"Enter smelter details","RMI"),IF(ISERROR($V2133),"",OFFSET('Smelter Look-up'!$F$4,$V2133-4,0)))</f>
        <v/>
      </c>
      <c r="H2133" s="156" t="str">
        <f ca="1">IF(ISERROR($V2133),"",OFFSET('Smelter Look-up'!$G$4,$V2133-4,0))</f>
        <v/>
      </c>
      <c r="I2133" s="157" t="str">
        <f ca="1">IF(ISERROR($V2133),"",OFFSET('Smelter Look-up'!$H$4,$V2133-4,0))</f>
        <v/>
      </c>
      <c r="J2133" s="157" t="str">
        <f ca="1">IF(ISERROR($V2133),"",OFFSET('Smelter Look-up'!$I$4,$V2133-4,0))</f>
        <v/>
      </c>
      <c r="K2133" s="158"/>
      <c r="L2133" s="158"/>
      <c r="M2133" s="158"/>
      <c r="N2133" s="158"/>
      <c r="O2133" s="158"/>
      <c r="P2133" s="157"/>
      <c r="Q2133" s="159"/>
      <c r="R2133" s="155" t="str">
        <f ca="1">IF(ISERROR($V2133),"",OFFSET('Smelter Look-up'!$C$4,$V2133-4,0)&amp;"")</f>
        <v/>
      </c>
      <c r="S2133" s="160" t="str">
        <f t="array" aca="1" ref="S2133" ca="1">IF(B2133="","",IF(ISERROR(MATCH($E2133,CL,0)),"Unknown",INDIRECT("'C'!$A$"&amp;MATCH($E2133,CL,0)+1)))</f>
        <v/>
      </c>
      <c r="T2133" s="160" t="str">
        <f t="array" aca="1" ref="T2133" ca="1">IF(B2133="","",IF(ISERROR(MATCH($J2133,SorP!$B$1:$B$6226,0)),"",INDIRECT("'SorP'!$A$"&amp;MATCH($S2133&amp;$J2133,SorP!C:C,0))))</f>
        <v/>
      </c>
      <c r="U2133" s="161"/>
      <c r="V2133" s="151" t="e">
        <f>IF(C2133="",NA(),IF(OR(C2133="Smelter not listed",C2133="Smelter not yet identified"),MATCH($B2133&amp;$D2133,'Smelter Look-up'!$J:$J,0),MATCH($B2133&amp;$C2133,'Smelter Look-up'!$J:$J,0)))</f>
        <v>#N/A</v>
      </c>
      <c r="W2133" s="134"/>
      <c r="X2133" s="134">
        <f t="shared" ca="1" si="22"/>
        <v>0</v>
      </c>
      <c r="Y2133" s="134"/>
      <c r="Z2133" s="134"/>
      <c r="AA2133" s="134"/>
      <c r="AB2133" s="162" t="str">
        <f t="shared" si="23"/>
        <v/>
      </c>
      <c r="AC2133" s="134"/>
      <c r="AD2133" s="134"/>
      <c r="AE2133" s="134"/>
      <c r="AF2133" s="134"/>
      <c r="AG2133" s="134"/>
      <c r="AH2133" s="134"/>
    </row>
    <row r="2134" spans="1:34" ht="12" customHeight="1">
      <c r="A2134" s="160"/>
      <c r="B2134" s="155" t="str">
        <f t="array" ref="B2134">IF(LEN(A2134)=0,"",INDEX('Smelter Look-up'!$A:$A,MATCH($A2134,'Smelter Look-up'!$E:$E,0)))</f>
        <v/>
      </c>
      <c r="C2134" s="158" t="str">
        <f t="array" ref="C2134">IF(LEN(A2134)=0,"",INDEX('Smelter Look-up'!$C:$C,MATCH($A2134,'Smelter Look-up'!$E:$E,0)))</f>
        <v/>
      </c>
      <c r="D2134" s="155"/>
      <c r="E2134" s="155" t="str">
        <f ca="1">IF(ISERROR($V2134),"",OFFSET('Smelter Look-up'!$D$4,$V2134-4,0)&amp;"")</f>
        <v/>
      </c>
      <c r="F2134" s="155" t="str">
        <f ca="1">IF(ISERROR($V2134),"",OFFSET('Smelter Look-up'!$E$4,$V2134-4,0))</f>
        <v/>
      </c>
      <c r="G2134" s="155" t="str">
        <f ca="1">IF(C2134=$X$4,IF(ISERROR($V2134),"Enter smelter details","RMI"),IF(ISERROR($V2134),"",OFFSET('Smelter Look-up'!$F$4,$V2134-4,0)))</f>
        <v/>
      </c>
      <c r="H2134" s="156" t="str">
        <f ca="1">IF(ISERROR($V2134),"",OFFSET('Smelter Look-up'!$G$4,$V2134-4,0))</f>
        <v/>
      </c>
      <c r="I2134" s="157" t="str">
        <f ca="1">IF(ISERROR($V2134),"",OFFSET('Smelter Look-up'!$H$4,$V2134-4,0))</f>
        <v/>
      </c>
      <c r="J2134" s="157" t="str">
        <f ca="1">IF(ISERROR($V2134),"",OFFSET('Smelter Look-up'!$I$4,$V2134-4,0))</f>
        <v/>
      </c>
      <c r="K2134" s="158"/>
      <c r="L2134" s="158"/>
      <c r="M2134" s="158"/>
      <c r="N2134" s="158"/>
      <c r="O2134" s="158"/>
      <c r="P2134" s="157"/>
      <c r="Q2134" s="159"/>
      <c r="R2134" s="155" t="str">
        <f ca="1">IF(ISERROR($V2134),"",OFFSET('Smelter Look-up'!$C$4,$V2134-4,0)&amp;"")</f>
        <v/>
      </c>
      <c r="S2134" s="160" t="str">
        <f t="array" aca="1" ref="S2134" ca="1">IF(B2134="","",IF(ISERROR(MATCH($E2134,CL,0)),"Unknown",INDIRECT("'C'!$A$"&amp;MATCH($E2134,CL,0)+1)))</f>
        <v/>
      </c>
      <c r="T2134" s="160" t="str">
        <f t="array" aca="1" ref="T2134" ca="1">IF(B2134="","",IF(ISERROR(MATCH($J2134,SorP!$B$1:$B$6226,0)),"",INDIRECT("'SorP'!$A$"&amp;MATCH($S2134&amp;$J2134,SorP!C:C,0))))</f>
        <v/>
      </c>
      <c r="U2134" s="161"/>
      <c r="V2134" s="151" t="e">
        <f>IF(C2134="",NA(),IF(OR(C2134="Smelter not listed",C2134="Smelter not yet identified"),MATCH($B2134&amp;$D2134,'Smelter Look-up'!$J:$J,0),MATCH($B2134&amp;$C2134,'Smelter Look-up'!$J:$J,0)))</f>
        <v>#N/A</v>
      </c>
      <c r="W2134" s="134"/>
      <c r="X2134" s="134">
        <f t="shared" ca="1" si="22"/>
        <v>0</v>
      </c>
      <c r="Y2134" s="134"/>
      <c r="Z2134" s="134"/>
      <c r="AA2134" s="134"/>
      <c r="AB2134" s="162" t="str">
        <f t="shared" si="23"/>
        <v/>
      </c>
      <c r="AC2134" s="134"/>
      <c r="AD2134" s="134"/>
      <c r="AE2134" s="134"/>
      <c r="AF2134" s="134"/>
      <c r="AG2134" s="134"/>
      <c r="AH2134" s="134"/>
    </row>
    <row r="2135" spans="1:34" ht="12" customHeight="1">
      <c r="A2135" s="160"/>
      <c r="B2135" s="155" t="str">
        <f t="array" ref="B2135">IF(LEN(A2135)=0,"",INDEX('Smelter Look-up'!$A:$A,MATCH($A2135,'Smelter Look-up'!$E:$E,0)))</f>
        <v/>
      </c>
      <c r="C2135" s="158" t="str">
        <f t="array" ref="C2135">IF(LEN(A2135)=0,"",INDEX('Smelter Look-up'!$C:$C,MATCH($A2135,'Smelter Look-up'!$E:$E,0)))</f>
        <v/>
      </c>
      <c r="D2135" s="155"/>
      <c r="E2135" s="155" t="str">
        <f ca="1">IF(ISERROR($V2135),"",OFFSET('Smelter Look-up'!$D$4,$V2135-4,0)&amp;"")</f>
        <v/>
      </c>
      <c r="F2135" s="155" t="str">
        <f ca="1">IF(ISERROR($V2135),"",OFFSET('Smelter Look-up'!$E$4,$V2135-4,0))</f>
        <v/>
      </c>
      <c r="G2135" s="155" t="str">
        <f ca="1">IF(C2135=$X$4,IF(ISERROR($V2135),"Enter smelter details","RMI"),IF(ISERROR($V2135),"",OFFSET('Smelter Look-up'!$F$4,$V2135-4,0)))</f>
        <v/>
      </c>
      <c r="H2135" s="156" t="str">
        <f ca="1">IF(ISERROR($V2135),"",OFFSET('Smelter Look-up'!$G$4,$V2135-4,0))</f>
        <v/>
      </c>
      <c r="I2135" s="157" t="str">
        <f ca="1">IF(ISERROR($V2135),"",OFFSET('Smelter Look-up'!$H$4,$V2135-4,0))</f>
        <v/>
      </c>
      <c r="J2135" s="157" t="str">
        <f ca="1">IF(ISERROR($V2135),"",OFFSET('Smelter Look-up'!$I$4,$V2135-4,0))</f>
        <v/>
      </c>
      <c r="K2135" s="158"/>
      <c r="L2135" s="158"/>
      <c r="M2135" s="158"/>
      <c r="N2135" s="158"/>
      <c r="O2135" s="158"/>
      <c r="P2135" s="157"/>
      <c r="Q2135" s="159"/>
      <c r="R2135" s="155" t="str">
        <f ca="1">IF(ISERROR($V2135),"",OFFSET('Smelter Look-up'!$C$4,$V2135-4,0)&amp;"")</f>
        <v/>
      </c>
      <c r="S2135" s="160" t="str">
        <f t="array" aca="1" ref="S2135" ca="1">IF(B2135="","",IF(ISERROR(MATCH($E2135,CL,0)),"Unknown",INDIRECT("'C'!$A$"&amp;MATCH($E2135,CL,0)+1)))</f>
        <v/>
      </c>
      <c r="T2135" s="160" t="str">
        <f t="array" aca="1" ref="T2135" ca="1">IF(B2135="","",IF(ISERROR(MATCH($J2135,SorP!$B$1:$B$6226,0)),"",INDIRECT("'SorP'!$A$"&amp;MATCH($S2135&amp;$J2135,SorP!C:C,0))))</f>
        <v/>
      </c>
      <c r="U2135" s="161"/>
      <c r="V2135" s="151" t="e">
        <f>IF(C2135="",NA(),IF(OR(C2135="Smelter not listed",C2135="Smelter not yet identified"),MATCH($B2135&amp;$D2135,'Smelter Look-up'!$J:$J,0),MATCH($B2135&amp;$C2135,'Smelter Look-up'!$J:$J,0)))</f>
        <v>#N/A</v>
      </c>
      <c r="W2135" s="134"/>
      <c r="X2135" s="134">
        <f t="shared" ca="1" si="22"/>
        <v>0</v>
      </c>
      <c r="Y2135" s="134"/>
      <c r="Z2135" s="134"/>
      <c r="AA2135" s="134"/>
      <c r="AB2135" s="162" t="str">
        <f t="shared" si="23"/>
        <v/>
      </c>
      <c r="AC2135" s="134"/>
      <c r="AD2135" s="134"/>
      <c r="AE2135" s="134"/>
      <c r="AF2135" s="134"/>
      <c r="AG2135" s="134"/>
      <c r="AH2135" s="134"/>
    </row>
    <row r="2136" spans="1:34" ht="12" customHeight="1">
      <c r="A2136" s="160"/>
      <c r="B2136" s="155" t="str">
        <f t="array" ref="B2136">IF(LEN(A2136)=0,"",INDEX('Smelter Look-up'!$A:$A,MATCH($A2136,'Smelter Look-up'!$E:$E,0)))</f>
        <v/>
      </c>
      <c r="C2136" s="158" t="str">
        <f t="array" ref="C2136">IF(LEN(A2136)=0,"",INDEX('Smelter Look-up'!$C:$C,MATCH($A2136,'Smelter Look-up'!$E:$E,0)))</f>
        <v/>
      </c>
      <c r="D2136" s="155"/>
      <c r="E2136" s="155" t="str">
        <f ca="1">IF(ISERROR($V2136),"",OFFSET('Smelter Look-up'!$D$4,$V2136-4,0)&amp;"")</f>
        <v/>
      </c>
      <c r="F2136" s="155" t="str">
        <f ca="1">IF(ISERROR($V2136),"",OFFSET('Smelter Look-up'!$E$4,$V2136-4,0))</f>
        <v/>
      </c>
      <c r="G2136" s="155" t="str">
        <f ca="1">IF(C2136=$X$4,IF(ISERROR($V2136),"Enter smelter details","RMI"),IF(ISERROR($V2136),"",OFFSET('Smelter Look-up'!$F$4,$V2136-4,0)))</f>
        <v/>
      </c>
      <c r="H2136" s="156" t="str">
        <f ca="1">IF(ISERROR($V2136),"",OFFSET('Smelter Look-up'!$G$4,$V2136-4,0))</f>
        <v/>
      </c>
      <c r="I2136" s="157" t="str">
        <f ca="1">IF(ISERROR($V2136),"",OFFSET('Smelter Look-up'!$H$4,$V2136-4,0))</f>
        <v/>
      </c>
      <c r="J2136" s="157" t="str">
        <f ca="1">IF(ISERROR($V2136),"",OFFSET('Smelter Look-up'!$I$4,$V2136-4,0))</f>
        <v/>
      </c>
      <c r="K2136" s="158"/>
      <c r="L2136" s="158"/>
      <c r="M2136" s="158"/>
      <c r="N2136" s="158"/>
      <c r="O2136" s="158"/>
      <c r="P2136" s="157"/>
      <c r="Q2136" s="159"/>
      <c r="R2136" s="155" t="str">
        <f ca="1">IF(ISERROR($V2136),"",OFFSET('Smelter Look-up'!$C$4,$V2136-4,0)&amp;"")</f>
        <v/>
      </c>
      <c r="S2136" s="160" t="str">
        <f t="array" aca="1" ref="S2136" ca="1">IF(B2136="","",IF(ISERROR(MATCH($E2136,CL,0)),"Unknown",INDIRECT("'C'!$A$"&amp;MATCH($E2136,CL,0)+1)))</f>
        <v/>
      </c>
      <c r="T2136" s="160" t="str">
        <f t="array" aca="1" ref="T2136" ca="1">IF(B2136="","",IF(ISERROR(MATCH($J2136,SorP!$B$1:$B$6226,0)),"",INDIRECT("'SorP'!$A$"&amp;MATCH($S2136&amp;$J2136,SorP!C:C,0))))</f>
        <v/>
      </c>
      <c r="U2136" s="161"/>
      <c r="V2136" s="151" t="e">
        <f>IF(C2136="",NA(),IF(OR(C2136="Smelter not listed",C2136="Smelter not yet identified"),MATCH($B2136&amp;$D2136,'Smelter Look-up'!$J:$J,0),MATCH($B2136&amp;$C2136,'Smelter Look-up'!$J:$J,0)))</f>
        <v>#N/A</v>
      </c>
      <c r="W2136" s="134"/>
      <c r="X2136" s="134">
        <f t="shared" ca="1" si="22"/>
        <v>0</v>
      </c>
      <c r="Y2136" s="134"/>
      <c r="Z2136" s="134"/>
      <c r="AA2136" s="134"/>
      <c r="AB2136" s="162" t="str">
        <f t="shared" si="23"/>
        <v/>
      </c>
      <c r="AC2136" s="134"/>
      <c r="AD2136" s="134"/>
      <c r="AE2136" s="134"/>
      <c r="AF2136" s="134"/>
      <c r="AG2136" s="134"/>
      <c r="AH2136" s="134"/>
    </row>
    <row r="2137" spans="1:34" ht="12" customHeight="1">
      <c r="A2137" s="160"/>
      <c r="B2137" s="155" t="str">
        <f t="array" ref="B2137">IF(LEN(A2137)=0,"",INDEX('Smelter Look-up'!$A:$A,MATCH($A2137,'Smelter Look-up'!$E:$E,0)))</f>
        <v/>
      </c>
      <c r="C2137" s="158" t="str">
        <f t="array" ref="C2137">IF(LEN(A2137)=0,"",INDEX('Smelter Look-up'!$C:$C,MATCH($A2137,'Smelter Look-up'!$E:$E,0)))</f>
        <v/>
      </c>
      <c r="D2137" s="155"/>
      <c r="E2137" s="155" t="str">
        <f ca="1">IF(ISERROR($V2137),"",OFFSET('Smelter Look-up'!$D$4,$V2137-4,0)&amp;"")</f>
        <v/>
      </c>
      <c r="F2137" s="155" t="str">
        <f ca="1">IF(ISERROR($V2137),"",OFFSET('Smelter Look-up'!$E$4,$V2137-4,0))</f>
        <v/>
      </c>
      <c r="G2137" s="155" t="str">
        <f ca="1">IF(C2137=$X$4,IF(ISERROR($V2137),"Enter smelter details","RMI"),IF(ISERROR($V2137),"",OFFSET('Smelter Look-up'!$F$4,$V2137-4,0)))</f>
        <v/>
      </c>
      <c r="H2137" s="156" t="str">
        <f ca="1">IF(ISERROR($V2137),"",OFFSET('Smelter Look-up'!$G$4,$V2137-4,0))</f>
        <v/>
      </c>
      <c r="I2137" s="157" t="str">
        <f ca="1">IF(ISERROR($V2137),"",OFFSET('Smelter Look-up'!$H$4,$V2137-4,0))</f>
        <v/>
      </c>
      <c r="J2137" s="157" t="str">
        <f ca="1">IF(ISERROR($V2137),"",OFFSET('Smelter Look-up'!$I$4,$V2137-4,0))</f>
        <v/>
      </c>
      <c r="K2137" s="158"/>
      <c r="L2137" s="158"/>
      <c r="M2137" s="158"/>
      <c r="N2137" s="158"/>
      <c r="O2137" s="158"/>
      <c r="P2137" s="157"/>
      <c r="Q2137" s="159"/>
      <c r="R2137" s="155" t="str">
        <f ca="1">IF(ISERROR($V2137),"",OFFSET('Smelter Look-up'!$C$4,$V2137-4,0)&amp;"")</f>
        <v/>
      </c>
      <c r="S2137" s="160" t="str">
        <f t="array" aca="1" ref="S2137" ca="1">IF(B2137="","",IF(ISERROR(MATCH($E2137,CL,0)),"Unknown",INDIRECT("'C'!$A$"&amp;MATCH($E2137,CL,0)+1)))</f>
        <v/>
      </c>
      <c r="T2137" s="160" t="str">
        <f t="array" aca="1" ref="T2137" ca="1">IF(B2137="","",IF(ISERROR(MATCH($J2137,SorP!$B$1:$B$6226,0)),"",INDIRECT("'SorP'!$A$"&amp;MATCH($S2137&amp;$J2137,SorP!C:C,0))))</f>
        <v/>
      </c>
      <c r="U2137" s="161"/>
      <c r="V2137" s="151" t="e">
        <f>IF(C2137="",NA(),IF(OR(C2137="Smelter not listed",C2137="Smelter not yet identified"),MATCH($B2137&amp;$D2137,'Smelter Look-up'!$J:$J,0),MATCH($B2137&amp;$C2137,'Smelter Look-up'!$J:$J,0)))</f>
        <v>#N/A</v>
      </c>
      <c r="W2137" s="134"/>
      <c r="X2137" s="134">
        <f t="shared" ca="1" si="22"/>
        <v>0</v>
      </c>
      <c r="Y2137" s="134"/>
      <c r="Z2137" s="134"/>
      <c r="AA2137" s="134"/>
      <c r="AB2137" s="162" t="str">
        <f t="shared" si="23"/>
        <v/>
      </c>
      <c r="AC2137" s="134"/>
      <c r="AD2137" s="134"/>
      <c r="AE2137" s="134"/>
      <c r="AF2137" s="134"/>
      <c r="AG2137" s="134"/>
      <c r="AH2137" s="134"/>
    </row>
    <row r="2138" spans="1:34" ht="12" customHeight="1">
      <c r="A2138" s="160"/>
      <c r="B2138" s="155" t="str">
        <f t="array" ref="B2138">IF(LEN(A2138)=0,"",INDEX('Smelter Look-up'!$A:$A,MATCH($A2138,'Smelter Look-up'!$E:$E,0)))</f>
        <v/>
      </c>
      <c r="C2138" s="158" t="str">
        <f t="array" ref="C2138">IF(LEN(A2138)=0,"",INDEX('Smelter Look-up'!$C:$C,MATCH($A2138,'Smelter Look-up'!$E:$E,0)))</f>
        <v/>
      </c>
      <c r="D2138" s="155"/>
      <c r="E2138" s="155" t="str">
        <f ca="1">IF(ISERROR($V2138),"",OFFSET('Smelter Look-up'!$D$4,$V2138-4,0)&amp;"")</f>
        <v/>
      </c>
      <c r="F2138" s="155" t="str">
        <f ca="1">IF(ISERROR($V2138),"",OFFSET('Smelter Look-up'!$E$4,$V2138-4,0))</f>
        <v/>
      </c>
      <c r="G2138" s="155" t="str">
        <f ca="1">IF(C2138=$X$4,IF(ISERROR($V2138),"Enter smelter details","RMI"),IF(ISERROR($V2138),"",OFFSET('Smelter Look-up'!$F$4,$V2138-4,0)))</f>
        <v/>
      </c>
      <c r="H2138" s="156" t="str">
        <f ca="1">IF(ISERROR($V2138),"",OFFSET('Smelter Look-up'!$G$4,$V2138-4,0))</f>
        <v/>
      </c>
      <c r="I2138" s="157" t="str">
        <f ca="1">IF(ISERROR($V2138),"",OFFSET('Smelter Look-up'!$H$4,$V2138-4,0))</f>
        <v/>
      </c>
      <c r="J2138" s="157" t="str">
        <f ca="1">IF(ISERROR($V2138),"",OFFSET('Smelter Look-up'!$I$4,$V2138-4,0))</f>
        <v/>
      </c>
      <c r="K2138" s="158"/>
      <c r="L2138" s="158"/>
      <c r="M2138" s="158"/>
      <c r="N2138" s="158"/>
      <c r="O2138" s="158"/>
      <c r="P2138" s="157"/>
      <c r="Q2138" s="159"/>
      <c r="R2138" s="155" t="str">
        <f ca="1">IF(ISERROR($V2138),"",OFFSET('Smelter Look-up'!$C$4,$V2138-4,0)&amp;"")</f>
        <v/>
      </c>
      <c r="S2138" s="160" t="str">
        <f t="array" aca="1" ref="S2138" ca="1">IF(B2138="","",IF(ISERROR(MATCH($E2138,CL,0)),"Unknown",INDIRECT("'C'!$A$"&amp;MATCH($E2138,CL,0)+1)))</f>
        <v/>
      </c>
      <c r="T2138" s="160" t="str">
        <f t="array" aca="1" ref="T2138" ca="1">IF(B2138="","",IF(ISERROR(MATCH($J2138,SorP!$B$1:$B$6226,0)),"",INDIRECT("'SorP'!$A$"&amp;MATCH($S2138&amp;$J2138,SorP!C:C,0))))</f>
        <v/>
      </c>
      <c r="U2138" s="161"/>
      <c r="V2138" s="151" t="e">
        <f>IF(C2138="",NA(),IF(OR(C2138="Smelter not listed",C2138="Smelter not yet identified"),MATCH($B2138&amp;$D2138,'Smelter Look-up'!$J:$J,0),MATCH($B2138&amp;$C2138,'Smelter Look-up'!$J:$J,0)))</f>
        <v>#N/A</v>
      </c>
      <c r="W2138" s="134"/>
      <c r="X2138" s="134">
        <f t="shared" ca="1" si="22"/>
        <v>0</v>
      </c>
      <c r="Y2138" s="134"/>
      <c r="Z2138" s="134"/>
      <c r="AA2138" s="134"/>
      <c r="AB2138" s="162" t="str">
        <f t="shared" si="23"/>
        <v/>
      </c>
      <c r="AC2138" s="134"/>
      <c r="AD2138" s="134"/>
      <c r="AE2138" s="134"/>
      <c r="AF2138" s="134"/>
      <c r="AG2138" s="134"/>
      <c r="AH2138" s="134"/>
    </row>
    <row r="2139" spans="1:34" ht="12" customHeight="1">
      <c r="A2139" s="160"/>
      <c r="B2139" s="155" t="str">
        <f t="array" ref="B2139">IF(LEN(A2139)=0,"",INDEX('Smelter Look-up'!$A:$A,MATCH($A2139,'Smelter Look-up'!$E:$E,0)))</f>
        <v/>
      </c>
      <c r="C2139" s="158" t="str">
        <f t="array" ref="C2139">IF(LEN(A2139)=0,"",INDEX('Smelter Look-up'!$C:$C,MATCH($A2139,'Smelter Look-up'!$E:$E,0)))</f>
        <v/>
      </c>
      <c r="D2139" s="155"/>
      <c r="E2139" s="155" t="str">
        <f ca="1">IF(ISERROR($V2139),"",OFFSET('Smelter Look-up'!$D$4,$V2139-4,0)&amp;"")</f>
        <v/>
      </c>
      <c r="F2139" s="155" t="str">
        <f ca="1">IF(ISERROR($V2139),"",OFFSET('Smelter Look-up'!$E$4,$V2139-4,0))</f>
        <v/>
      </c>
      <c r="G2139" s="155" t="str">
        <f ca="1">IF(C2139=$X$4,IF(ISERROR($V2139),"Enter smelter details","RMI"),IF(ISERROR($V2139),"",OFFSET('Smelter Look-up'!$F$4,$V2139-4,0)))</f>
        <v/>
      </c>
      <c r="H2139" s="156" t="str">
        <f ca="1">IF(ISERROR($V2139),"",OFFSET('Smelter Look-up'!$G$4,$V2139-4,0))</f>
        <v/>
      </c>
      <c r="I2139" s="157" t="str">
        <f ca="1">IF(ISERROR($V2139),"",OFFSET('Smelter Look-up'!$H$4,$V2139-4,0))</f>
        <v/>
      </c>
      <c r="J2139" s="157" t="str">
        <f ca="1">IF(ISERROR($V2139),"",OFFSET('Smelter Look-up'!$I$4,$V2139-4,0))</f>
        <v/>
      </c>
      <c r="K2139" s="158"/>
      <c r="L2139" s="158"/>
      <c r="M2139" s="158"/>
      <c r="N2139" s="158"/>
      <c r="O2139" s="158"/>
      <c r="P2139" s="157"/>
      <c r="Q2139" s="159"/>
      <c r="R2139" s="155" t="str">
        <f ca="1">IF(ISERROR($V2139),"",OFFSET('Smelter Look-up'!$C$4,$V2139-4,0)&amp;"")</f>
        <v/>
      </c>
      <c r="S2139" s="160" t="str">
        <f t="array" aca="1" ref="S2139" ca="1">IF(B2139="","",IF(ISERROR(MATCH($E2139,CL,0)),"Unknown",INDIRECT("'C'!$A$"&amp;MATCH($E2139,CL,0)+1)))</f>
        <v/>
      </c>
      <c r="T2139" s="160" t="str">
        <f t="array" aca="1" ref="T2139" ca="1">IF(B2139="","",IF(ISERROR(MATCH($J2139,SorP!$B$1:$B$6226,0)),"",INDIRECT("'SorP'!$A$"&amp;MATCH($S2139&amp;$J2139,SorP!C:C,0))))</f>
        <v/>
      </c>
      <c r="U2139" s="161"/>
      <c r="V2139" s="151" t="e">
        <f>IF(C2139="",NA(),IF(OR(C2139="Smelter not listed",C2139="Smelter not yet identified"),MATCH($B2139&amp;$D2139,'Smelter Look-up'!$J:$J,0),MATCH($B2139&amp;$C2139,'Smelter Look-up'!$J:$J,0)))</f>
        <v>#N/A</v>
      </c>
      <c r="W2139" s="134"/>
      <c r="X2139" s="134">
        <f t="shared" ca="1" si="22"/>
        <v>0</v>
      </c>
      <c r="Y2139" s="134"/>
      <c r="Z2139" s="134"/>
      <c r="AA2139" s="134"/>
      <c r="AB2139" s="162" t="str">
        <f t="shared" si="23"/>
        <v/>
      </c>
      <c r="AC2139" s="134"/>
      <c r="AD2139" s="134"/>
      <c r="AE2139" s="134"/>
      <c r="AF2139" s="134"/>
      <c r="AG2139" s="134"/>
      <c r="AH2139" s="134"/>
    </row>
    <row r="2140" spans="1:34" ht="12" customHeight="1">
      <c r="A2140" s="160"/>
      <c r="B2140" s="155" t="str">
        <f t="array" ref="B2140">IF(LEN(A2140)=0,"",INDEX('Smelter Look-up'!$A:$A,MATCH($A2140,'Smelter Look-up'!$E:$E,0)))</f>
        <v/>
      </c>
      <c r="C2140" s="158" t="str">
        <f t="array" ref="C2140">IF(LEN(A2140)=0,"",INDEX('Smelter Look-up'!$C:$C,MATCH($A2140,'Smelter Look-up'!$E:$E,0)))</f>
        <v/>
      </c>
      <c r="D2140" s="155"/>
      <c r="E2140" s="155" t="str">
        <f ca="1">IF(ISERROR($V2140),"",OFFSET('Smelter Look-up'!$D$4,$V2140-4,0)&amp;"")</f>
        <v/>
      </c>
      <c r="F2140" s="155" t="str">
        <f ca="1">IF(ISERROR($V2140),"",OFFSET('Smelter Look-up'!$E$4,$V2140-4,0))</f>
        <v/>
      </c>
      <c r="G2140" s="155" t="str">
        <f ca="1">IF(C2140=$X$4,IF(ISERROR($V2140),"Enter smelter details","RMI"),IF(ISERROR($V2140),"",OFFSET('Smelter Look-up'!$F$4,$V2140-4,0)))</f>
        <v/>
      </c>
      <c r="H2140" s="156" t="str">
        <f ca="1">IF(ISERROR($V2140),"",OFFSET('Smelter Look-up'!$G$4,$V2140-4,0))</f>
        <v/>
      </c>
      <c r="I2140" s="157" t="str">
        <f ca="1">IF(ISERROR($V2140),"",OFFSET('Smelter Look-up'!$H$4,$V2140-4,0))</f>
        <v/>
      </c>
      <c r="J2140" s="157" t="str">
        <f ca="1">IF(ISERROR($V2140),"",OFFSET('Smelter Look-up'!$I$4,$V2140-4,0))</f>
        <v/>
      </c>
      <c r="K2140" s="158"/>
      <c r="L2140" s="158"/>
      <c r="M2140" s="158"/>
      <c r="N2140" s="158"/>
      <c r="O2140" s="158"/>
      <c r="P2140" s="157"/>
      <c r="Q2140" s="159"/>
      <c r="R2140" s="155" t="str">
        <f ca="1">IF(ISERROR($V2140),"",OFFSET('Smelter Look-up'!$C$4,$V2140-4,0)&amp;"")</f>
        <v/>
      </c>
      <c r="S2140" s="160" t="str">
        <f t="array" aca="1" ref="S2140" ca="1">IF(B2140="","",IF(ISERROR(MATCH($E2140,CL,0)),"Unknown",INDIRECT("'C'!$A$"&amp;MATCH($E2140,CL,0)+1)))</f>
        <v/>
      </c>
      <c r="T2140" s="160" t="str">
        <f t="array" aca="1" ref="T2140" ca="1">IF(B2140="","",IF(ISERROR(MATCH($J2140,SorP!$B$1:$B$6226,0)),"",INDIRECT("'SorP'!$A$"&amp;MATCH($S2140&amp;$J2140,SorP!C:C,0))))</f>
        <v/>
      </c>
      <c r="U2140" s="161"/>
      <c r="V2140" s="151" t="e">
        <f>IF(C2140="",NA(),IF(OR(C2140="Smelter not listed",C2140="Smelter not yet identified"),MATCH($B2140&amp;$D2140,'Smelter Look-up'!$J:$J,0),MATCH($B2140&amp;$C2140,'Smelter Look-up'!$J:$J,0)))</f>
        <v>#N/A</v>
      </c>
      <c r="W2140" s="134"/>
      <c r="X2140" s="134">
        <f t="shared" ca="1" si="22"/>
        <v>0</v>
      </c>
      <c r="Y2140" s="134"/>
      <c r="Z2140" s="134"/>
      <c r="AA2140" s="134"/>
      <c r="AB2140" s="162" t="str">
        <f t="shared" si="23"/>
        <v/>
      </c>
      <c r="AC2140" s="134"/>
      <c r="AD2140" s="134"/>
      <c r="AE2140" s="134"/>
      <c r="AF2140" s="134"/>
      <c r="AG2140" s="134"/>
      <c r="AH2140" s="134"/>
    </row>
    <row r="2141" spans="1:34" ht="12" customHeight="1">
      <c r="A2141" s="160"/>
      <c r="B2141" s="155" t="str">
        <f t="array" ref="B2141">IF(LEN(A2141)=0,"",INDEX('Smelter Look-up'!$A:$A,MATCH($A2141,'Smelter Look-up'!$E:$E,0)))</f>
        <v/>
      </c>
      <c r="C2141" s="158" t="str">
        <f t="array" ref="C2141">IF(LEN(A2141)=0,"",INDEX('Smelter Look-up'!$C:$C,MATCH($A2141,'Smelter Look-up'!$E:$E,0)))</f>
        <v/>
      </c>
      <c r="D2141" s="155"/>
      <c r="E2141" s="155" t="str">
        <f ca="1">IF(ISERROR($V2141),"",OFFSET('Smelter Look-up'!$D$4,$V2141-4,0)&amp;"")</f>
        <v/>
      </c>
      <c r="F2141" s="155" t="str">
        <f ca="1">IF(ISERROR($V2141),"",OFFSET('Smelter Look-up'!$E$4,$V2141-4,0))</f>
        <v/>
      </c>
      <c r="G2141" s="155" t="str">
        <f ca="1">IF(C2141=$X$4,IF(ISERROR($V2141),"Enter smelter details","RMI"),IF(ISERROR($V2141),"",OFFSET('Smelter Look-up'!$F$4,$V2141-4,0)))</f>
        <v/>
      </c>
      <c r="H2141" s="156" t="str">
        <f ca="1">IF(ISERROR($V2141),"",OFFSET('Smelter Look-up'!$G$4,$V2141-4,0))</f>
        <v/>
      </c>
      <c r="I2141" s="157" t="str">
        <f ca="1">IF(ISERROR($V2141),"",OFFSET('Smelter Look-up'!$H$4,$V2141-4,0))</f>
        <v/>
      </c>
      <c r="J2141" s="157" t="str">
        <f ca="1">IF(ISERROR($V2141),"",OFFSET('Smelter Look-up'!$I$4,$V2141-4,0))</f>
        <v/>
      </c>
      <c r="K2141" s="158"/>
      <c r="L2141" s="158"/>
      <c r="M2141" s="158"/>
      <c r="N2141" s="158"/>
      <c r="O2141" s="158"/>
      <c r="P2141" s="157"/>
      <c r="Q2141" s="159"/>
      <c r="R2141" s="155" t="str">
        <f ca="1">IF(ISERROR($V2141),"",OFFSET('Smelter Look-up'!$C$4,$V2141-4,0)&amp;"")</f>
        <v/>
      </c>
      <c r="S2141" s="160" t="str">
        <f t="array" aca="1" ref="S2141" ca="1">IF(B2141="","",IF(ISERROR(MATCH($E2141,CL,0)),"Unknown",INDIRECT("'C'!$A$"&amp;MATCH($E2141,CL,0)+1)))</f>
        <v/>
      </c>
      <c r="T2141" s="160" t="str">
        <f t="array" aca="1" ref="T2141" ca="1">IF(B2141="","",IF(ISERROR(MATCH($J2141,SorP!$B$1:$B$6226,0)),"",INDIRECT("'SorP'!$A$"&amp;MATCH($S2141&amp;$J2141,SorP!C:C,0))))</f>
        <v/>
      </c>
      <c r="U2141" s="161"/>
      <c r="V2141" s="151" t="e">
        <f>IF(C2141="",NA(),IF(OR(C2141="Smelter not listed",C2141="Smelter not yet identified"),MATCH($B2141&amp;$D2141,'Smelter Look-up'!$J:$J,0),MATCH($B2141&amp;$C2141,'Smelter Look-up'!$J:$J,0)))</f>
        <v>#N/A</v>
      </c>
      <c r="W2141" s="134"/>
      <c r="X2141" s="134">
        <f t="shared" ca="1" si="22"/>
        <v>0</v>
      </c>
      <c r="Y2141" s="134"/>
      <c r="Z2141" s="134"/>
      <c r="AA2141" s="134"/>
      <c r="AB2141" s="162" t="str">
        <f t="shared" si="23"/>
        <v/>
      </c>
      <c r="AC2141" s="134"/>
      <c r="AD2141" s="134"/>
      <c r="AE2141" s="134"/>
      <c r="AF2141" s="134"/>
      <c r="AG2141" s="134"/>
      <c r="AH2141" s="134"/>
    </row>
    <row r="2142" spans="1:34" ht="12" customHeight="1">
      <c r="A2142" s="160"/>
      <c r="B2142" s="155" t="str">
        <f t="array" ref="B2142">IF(LEN(A2142)=0,"",INDEX('Smelter Look-up'!$A:$A,MATCH($A2142,'Smelter Look-up'!$E:$E,0)))</f>
        <v/>
      </c>
      <c r="C2142" s="158" t="str">
        <f t="array" ref="C2142">IF(LEN(A2142)=0,"",INDEX('Smelter Look-up'!$C:$C,MATCH($A2142,'Smelter Look-up'!$E:$E,0)))</f>
        <v/>
      </c>
      <c r="D2142" s="155"/>
      <c r="E2142" s="155" t="str">
        <f ca="1">IF(ISERROR($V2142),"",OFFSET('Smelter Look-up'!$D$4,$V2142-4,0)&amp;"")</f>
        <v/>
      </c>
      <c r="F2142" s="155" t="str">
        <f ca="1">IF(ISERROR($V2142),"",OFFSET('Smelter Look-up'!$E$4,$V2142-4,0))</f>
        <v/>
      </c>
      <c r="G2142" s="155" t="str">
        <f ca="1">IF(C2142=$X$4,IF(ISERROR($V2142),"Enter smelter details","RMI"),IF(ISERROR($V2142),"",OFFSET('Smelter Look-up'!$F$4,$V2142-4,0)))</f>
        <v/>
      </c>
      <c r="H2142" s="156" t="str">
        <f ca="1">IF(ISERROR($V2142),"",OFFSET('Smelter Look-up'!$G$4,$V2142-4,0))</f>
        <v/>
      </c>
      <c r="I2142" s="157" t="str">
        <f ca="1">IF(ISERROR($V2142),"",OFFSET('Smelter Look-up'!$H$4,$V2142-4,0))</f>
        <v/>
      </c>
      <c r="J2142" s="157" t="str">
        <f ca="1">IF(ISERROR($V2142),"",OFFSET('Smelter Look-up'!$I$4,$V2142-4,0))</f>
        <v/>
      </c>
      <c r="K2142" s="158"/>
      <c r="L2142" s="158"/>
      <c r="M2142" s="158"/>
      <c r="N2142" s="158"/>
      <c r="O2142" s="158"/>
      <c r="P2142" s="157"/>
      <c r="Q2142" s="159"/>
      <c r="R2142" s="155" t="str">
        <f ca="1">IF(ISERROR($V2142),"",OFFSET('Smelter Look-up'!$C$4,$V2142-4,0)&amp;"")</f>
        <v/>
      </c>
      <c r="S2142" s="160" t="str">
        <f t="array" aca="1" ref="S2142" ca="1">IF(B2142="","",IF(ISERROR(MATCH($E2142,CL,0)),"Unknown",INDIRECT("'C'!$A$"&amp;MATCH($E2142,CL,0)+1)))</f>
        <v/>
      </c>
      <c r="T2142" s="160" t="str">
        <f t="array" aca="1" ref="T2142" ca="1">IF(B2142="","",IF(ISERROR(MATCH($J2142,SorP!$B$1:$B$6226,0)),"",INDIRECT("'SorP'!$A$"&amp;MATCH($S2142&amp;$J2142,SorP!C:C,0))))</f>
        <v/>
      </c>
      <c r="U2142" s="161"/>
      <c r="V2142" s="151" t="e">
        <f>IF(C2142="",NA(),IF(OR(C2142="Smelter not listed",C2142="Smelter not yet identified"),MATCH($B2142&amp;$D2142,'Smelter Look-up'!$J:$J,0),MATCH($B2142&amp;$C2142,'Smelter Look-up'!$J:$J,0)))</f>
        <v>#N/A</v>
      </c>
      <c r="W2142" s="134"/>
      <c r="X2142" s="134">
        <f t="shared" ca="1" si="22"/>
        <v>0</v>
      </c>
      <c r="Y2142" s="134"/>
      <c r="Z2142" s="134"/>
      <c r="AA2142" s="134"/>
      <c r="AB2142" s="162" t="str">
        <f t="shared" si="23"/>
        <v/>
      </c>
      <c r="AC2142" s="134"/>
      <c r="AD2142" s="134"/>
      <c r="AE2142" s="134"/>
      <c r="AF2142" s="134"/>
      <c r="AG2142" s="134"/>
      <c r="AH2142" s="134"/>
    </row>
    <row r="2143" spans="1:34" ht="12" customHeight="1">
      <c r="A2143" s="160"/>
      <c r="B2143" s="155" t="str">
        <f t="array" ref="B2143">IF(LEN(A2143)=0,"",INDEX('Smelter Look-up'!$A:$A,MATCH($A2143,'Smelter Look-up'!$E:$E,0)))</f>
        <v/>
      </c>
      <c r="C2143" s="158" t="str">
        <f t="array" ref="C2143">IF(LEN(A2143)=0,"",INDEX('Smelter Look-up'!$C:$C,MATCH($A2143,'Smelter Look-up'!$E:$E,0)))</f>
        <v/>
      </c>
      <c r="D2143" s="155"/>
      <c r="E2143" s="155" t="str">
        <f ca="1">IF(ISERROR($V2143),"",OFFSET('Smelter Look-up'!$D$4,$V2143-4,0)&amp;"")</f>
        <v/>
      </c>
      <c r="F2143" s="155" t="str">
        <f ca="1">IF(ISERROR($V2143),"",OFFSET('Smelter Look-up'!$E$4,$V2143-4,0))</f>
        <v/>
      </c>
      <c r="G2143" s="155" t="str">
        <f ca="1">IF(C2143=$X$4,IF(ISERROR($V2143),"Enter smelter details","RMI"),IF(ISERROR($V2143),"",OFFSET('Smelter Look-up'!$F$4,$V2143-4,0)))</f>
        <v/>
      </c>
      <c r="H2143" s="156" t="str">
        <f ca="1">IF(ISERROR($V2143),"",OFFSET('Smelter Look-up'!$G$4,$V2143-4,0))</f>
        <v/>
      </c>
      <c r="I2143" s="157" t="str">
        <f ca="1">IF(ISERROR($V2143),"",OFFSET('Smelter Look-up'!$H$4,$V2143-4,0))</f>
        <v/>
      </c>
      <c r="J2143" s="157" t="str">
        <f ca="1">IF(ISERROR($V2143),"",OFFSET('Smelter Look-up'!$I$4,$V2143-4,0))</f>
        <v/>
      </c>
      <c r="K2143" s="158"/>
      <c r="L2143" s="158"/>
      <c r="M2143" s="158"/>
      <c r="N2143" s="158"/>
      <c r="O2143" s="158"/>
      <c r="P2143" s="157"/>
      <c r="Q2143" s="159"/>
      <c r="R2143" s="155" t="str">
        <f ca="1">IF(ISERROR($V2143),"",OFFSET('Smelter Look-up'!$C$4,$V2143-4,0)&amp;"")</f>
        <v/>
      </c>
      <c r="S2143" s="160" t="str">
        <f t="array" aca="1" ref="S2143" ca="1">IF(B2143="","",IF(ISERROR(MATCH($E2143,CL,0)),"Unknown",INDIRECT("'C'!$A$"&amp;MATCH($E2143,CL,0)+1)))</f>
        <v/>
      </c>
      <c r="T2143" s="160" t="str">
        <f t="array" aca="1" ref="T2143" ca="1">IF(B2143="","",IF(ISERROR(MATCH($J2143,SorP!$B$1:$B$6226,0)),"",INDIRECT("'SorP'!$A$"&amp;MATCH($S2143&amp;$J2143,SorP!C:C,0))))</f>
        <v/>
      </c>
      <c r="U2143" s="161"/>
      <c r="V2143" s="151" t="e">
        <f>IF(C2143="",NA(),IF(OR(C2143="Smelter not listed",C2143="Smelter not yet identified"),MATCH($B2143&amp;$D2143,'Smelter Look-up'!$J:$J,0),MATCH($B2143&amp;$C2143,'Smelter Look-up'!$J:$J,0)))</f>
        <v>#N/A</v>
      </c>
      <c r="W2143" s="134"/>
      <c r="X2143" s="134">
        <f t="shared" ca="1" si="22"/>
        <v>0</v>
      </c>
      <c r="Y2143" s="134"/>
      <c r="Z2143" s="134"/>
      <c r="AA2143" s="134"/>
      <c r="AB2143" s="162" t="str">
        <f t="shared" si="23"/>
        <v/>
      </c>
      <c r="AC2143" s="134"/>
      <c r="AD2143" s="134"/>
      <c r="AE2143" s="134"/>
      <c r="AF2143" s="134"/>
      <c r="AG2143" s="134"/>
      <c r="AH2143" s="134"/>
    </row>
    <row r="2144" spans="1:34" ht="12" customHeight="1">
      <c r="A2144" s="160"/>
      <c r="B2144" s="155" t="str">
        <f t="array" ref="B2144">IF(LEN(A2144)=0,"",INDEX('Smelter Look-up'!$A:$A,MATCH($A2144,'Smelter Look-up'!$E:$E,0)))</f>
        <v/>
      </c>
      <c r="C2144" s="158" t="str">
        <f t="array" ref="C2144">IF(LEN(A2144)=0,"",INDEX('Smelter Look-up'!$C:$C,MATCH($A2144,'Smelter Look-up'!$E:$E,0)))</f>
        <v/>
      </c>
      <c r="D2144" s="155"/>
      <c r="E2144" s="155" t="str">
        <f ca="1">IF(ISERROR($V2144),"",OFFSET('Smelter Look-up'!$D$4,$V2144-4,0)&amp;"")</f>
        <v/>
      </c>
      <c r="F2144" s="155" t="str">
        <f ca="1">IF(ISERROR($V2144),"",OFFSET('Smelter Look-up'!$E$4,$V2144-4,0))</f>
        <v/>
      </c>
      <c r="G2144" s="155" t="str">
        <f ca="1">IF(C2144=$X$4,IF(ISERROR($V2144),"Enter smelter details","RMI"),IF(ISERROR($V2144),"",OFFSET('Smelter Look-up'!$F$4,$V2144-4,0)))</f>
        <v/>
      </c>
      <c r="H2144" s="156" t="str">
        <f ca="1">IF(ISERROR($V2144),"",OFFSET('Smelter Look-up'!$G$4,$V2144-4,0))</f>
        <v/>
      </c>
      <c r="I2144" s="157" t="str">
        <f ca="1">IF(ISERROR($V2144),"",OFFSET('Smelter Look-up'!$H$4,$V2144-4,0))</f>
        <v/>
      </c>
      <c r="J2144" s="157" t="str">
        <f ca="1">IF(ISERROR($V2144),"",OFFSET('Smelter Look-up'!$I$4,$V2144-4,0))</f>
        <v/>
      </c>
      <c r="K2144" s="158"/>
      <c r="L2144" s="158"/>
      <c r="M2144" s="158"/>
      <c r="N2144" s="158"/>
      <c r="O2144" s="158"/>
      <c r="P2144" s="157"/>
      <c r="Q2144" s="159"/>
      <c r="R2144" s="155" t="str">
        <f ca="1">IF(ISERROR($V2144),"",OFFSET('Smelter Look-up'!$C$4,$V2144-4,0)&amp;"")</f>
        <v/>
      </c>
      <c r="S2144" s="160" t="str">
        <f t="array" aca="1" ref="S2144" ca="1">IF(B2144="","",IF(ISERROR(MATCH($E2144,CL,0)),"Unknown",INDIRECT("'C'!$A$"&amp;MATCH($E2144,CL,0)+1)))</f>
        <v/>
      </c>
      <c r="T2144" s="160" t="str">
        <f t="array" aca="1" ref="T2144" ca="1">IF(B2144="","",IF(ISERROR(MATCH($J2144,SorP!$B$1:$B$6226,0)),"",INDIRECT("'SorP'!$A$"&amp;MATCH($S2144&amp;$J2144,SorP!C:C,0))))</f>
        <v/>
      </c>
      <c r="U2144" s="161"/>
      <c r="V2144" s="151" t="e">
        <f>IF(C2144="",NA(),IF(OR(C2144="Smelter not listed",C2144="Smelter not yet identified"),MATCH($B2144&amp;$D2144,'Smelter Look-up'!$J:$J,0),MATCH($B2144&amp;$C2144,'Smelter Look-up'!$J:$J,0)))</f>
        <v>#N/A</v>
      </c>
      <c r="W2144" s="134"/>
      <c r="X2144" s="134">
        <f t="shared" ca="1" si="22"/>
        <v>0</v>
      </c>
      <c r="Y2144" s="134"/>
      <c r="Z2144" s="134"/>
      <c r="AA2144" s="134"/>
      <c r="AB2144" s="162" t="str">
        <f t="shared" si="23"/>
        <v/>
      </c>
      <c r="AC2144" s="134"/>
      <c r="AD2144" s="134"/>
      <c r="AE2144" s="134"/>
      <c r="AF2144" s="134"/>
      <c r="AG2144" s="134"/>
      <c r="AH2144" s="134"/>
    </row>
    <row r="2145" spans="1:34" ht="12" customHeight="1">
      <c r="A2145" s="160"/>
      <c r="B2145" s="155" t="str">
        <f t="array" ref="B2145">IF(LEN(A2145)=0,"",INDEX('Smelter Look-up'!$A:$A,MATCH($A2145,'Smelter Look-up'!$E:$E,0)))</f>
        <v/>
      </c>
      <c r="C2145" s="158" t="str">
        <f t="array" ref="C2145">IF(LEN(A2145)=0,"",INDEX('Smelter Look-up'!$C:$C,MATCH($A2145,'Smelter Look-up'!$E:$E,0)))</f>
        <v/>
      </c>
      <c r="D2145" s="155"/>
      <c r="E2145" s="155" t="str">
        <f ca="1">IF(ISERROR($V2145),"",OFFSET('Smelter Look-up'!$D$4,$V2145-4,0)&amp;"")</f>
        <v/>
      </c>
      <c r="F2145" s="155" t="str">
        <f ca="1">IF(ISERROR($V2145),"",OFFSET('Smelter Look-up'!$E$4,$V2145-4,0))</f>
        <v/>
      </c>
      <c r="G2145" s="155" t="str">
        <f ca="1">IF(C2145=$X$4,IF(ISERROR($V2145),"Enter smelter details","RMI"),IF(ISERROR($V2145),"",OFFSET('Smelter Look-up'!$F$4,$V2145-4,0)))</f>
        <v/>
      </c>
      <c r="H2145" s="156" t="str">
        <f ca="1">IF(ISERROR($V2145),"",OFFSET('Smelter Look-up'!$G$4,$V2145-4,0))</f>
        <v/>
      </c>
      <c r="I2145" s="157" t="str">
        <f ca="1">IF(ISERROR($V2145),"",OFFSET('Smelter Look-up'!$H$4,$V2145-4,0))</f>
        <v/>
      </c>
      <c r="J2145" s="157" t="str">
        <f ca="1">IF(ISERROR($V2145),"",OFFSET('Smelter Look-up'!$I$4,$V2145-4,0))</f>
        <v/>
      </c>
      <c r="K2145" s="158"/>
      <c r="L2145" s="158"/>
      <c r="M2145" s="158"/>
      <c r="N2145" s="158"/>
      <c r="O2145" s="158"/>
      <c r="P2145" s="157"/>
      <c r="Q2145" s="159"/>
      <c r="R2145" s="155" t="str">
        <f ca="1">IF(ISERROR($V2145),"",OFFSET('Smelter Look-up'!$C$4,$V2145-4,0)&amp;"")</f>
        <v/>
      </c>
      <c r="S2145" s="160" t="str">
        <f t="array" aca="1" ref="S2145" ca="1">IF(B2145="","",IF(ISERROR(MATCH($E2145,CL,0)),"Unknown",INDIRECT("'C'!$A$"&amp;MATCH($E2145,CL,0)+1)))</f>
        <v/>
      </c>
      <c r="T2145" s="160" t="str">
        <f t="array" aca="1" ref="T2145" ca="1">IF(B2145="","",IF(ISERROR(MATCH($J2145,SorP!$B$1:$B$6226,0)),"",INDIRECT("'SorP'!$A$"&amp;MATCH($S2145&amp;$J2145,SorP!C:C,0))))</f>
        <v/>
      </c>
      <c r="U2145" s="161"/>
      <c r="V2145" s="151" t="e">
        <f>IF(C2145="",NA(),IF(OR(C2145="Smelter not listed",C2145="Smelter not yet identified"),MATCH($B2145&amp;$D2145,'Smelter Look-up'!$J:$J,0),MATCH($B2145&amp;$C2145,'Smelter Look-up'!$J:$J,0)))</f>
        <v>#N/A</v>
      </c>
      <c r="W2145" s="134"/>
      <c r="X2145" s="134">
        <f t="shared" ca="1" si="22"/>
        <v>0</v>
      </c>
      <c r="Y2145" s="134"/>
      <c r="Z2145" s="134"/>
      <c r="AA2145" s="134"/>
      <c r="AB2145" s="162" t="str">
        <f t="shared" si="23"/>
        <v/>
      </c>
      <c r="AC2145" s="134"/>
      <c r="AD2145" s="134"/>
      <c r="AE2145" s="134"/>
      <c r="AF2145" s="134"/>
      <c r="AG2145" s="134"/>
      <c r="AH2145" s="134"/>
    </row>
    <row r="2146" spans="1:34" ht="12" customHeight="1">
      <c r="A2146" s="160"/>
      <c r="B2146" s="155" t="str">
        <f t="array" ref="B2146">IF(LEN(A2146)=0,"",INDEX('Smelter Look-up'!$A:$A,MATCH($A2146,'Smelter Look-up'!$E:$E,0)))</f>
        <v/>
      </c>
      <c r="C2146" s="158" t="str">
        <f t="array" ref="C2146">IF(LEN(A2146)=0,"",INDEX('Smelter Look-up'!$C:$C,MATCH($A2146,'Smelter Look-up'!$E:$E,0)))</f>
        <v/>
      </c>
      <c r="D2146" s="155"/>
      <c r="E2146" s="155" t="str">
        <f ca="1">IF(ISERROR($V2146),"",OFFSET('Smelter Look-up'!$D$4,$V2146-4,0)&amp;"")</f>
        <v/>
      </c>
      <c r="F2146" s="155" t="str">
        <f ca="1">IF(ISERROR($V2146),"",OFFSET('Smelter Look-up'!$E$4,$V2146-4,0))</f>
        <v/>
      </c>
      <c r="G2146" s="155" t="str">
        <f ca="1">IF(C2146=$X$4,IF(ISERROR($V2146),"Enter smelter details","RMI"),IF(ISERROR($V2146),"",OFFSET('Smelter Look-up'!$F$4,$V2146-4,0)))</f>
        <v/>
      </c>
      <c r="H2146" s="156" t="str">
        <f ca="1">IF(ISERROR($V2146),"",OFFSET('Smelter Look-up'!$G$4,$V2146-4,0))</f>
        <v/>
      </c>
      <c r="I2146" s="157" t="str">
        <f ca="1">IF(ISERROR($V2146),"",OFFSET('Smelter Look-up'!$H$4,$V2146-4,0))</f>
        <v/>
      </c>
      <c r="J2146" s="157" t="str">
        <f ca="1">IF(ISERROR($V2146),"",OFFSET('Smelter Look-up'!$I$4,$V2146-4,0))</f>
        <v/>
      </c>
      <c r="K2146" s="158"/>
      <c r="L2146" s="158"/>
      <c r="M2146" s="158"/>
      <c r="N2146" s="158"/>
      <c r="O2146" s="158"/>
      <c r="P2146" s="157"/>
      <c r="Q2146" s="159"/>
      <c r="R2146" s="155" t="str">
        <f ca="1">IF(ISERROR($V2146),"",OFFSET('Smelter Look-up'!$C$4,$V2146-4,0)&amp;"")</f>
        <v/>
      </c>
      <c r="S2146" s="160" t="str">
        <f t="array" aca="1" ref="S2146" ca="1">IF(B2146="","",IF(ISERROR(MATCH($E2146,CL,0)),"Unknown",INDIRECT("'C'!$A$"&amp;MATCH($E2146,CL,0)+1)))</f>
        <v/>
      </c>
      <c r="T2146" s="160" t="str">
        <f t="array" aca="1" ref="T2146" ca="1">IF(B2146="","",IF(ISERROR(MATCH($J2146,SorP!$B$1:$B$6226,0)),"",INDIRECT("'SorP'!$A$"&amp;MATCH($S2146&amp;$J2146,SorP!C:C,0))))</f>
        <v/>
      </c>
      <c r="U2146" s="161"/>
      <c r="V2146" s="151" t="e">
        <f>IF(C2146="",NA(),IF(OR(C2146="Smelter not listed",C2146="Smelter not yet identified"),MATCH($B2146&amp;$D2146,'Smelter Look-up'!$J:$J,0),MATCH($B2146&amp;$C2146,'Smelter Look-up'!$J:$J,0)))</f>
        <v>#N/A</v>
      </c>
      <c r="W2146" s="134"/>
      <c r="X2146" s="134">
        <f t="shared" ca="1" si="22"/>
        <v>0</v>
      </c>
      <c r="Y2146" s="134"/>
      <c r="Z2146" s="134"/>
      <c r="AA2146" s="134"/>
      <c r="AB2146" s="162" t="str">
        <f t="shared" si="23"/>
        <v/>
      </c>
      <c r="AC2146" s="134"/>
      <c r="AD2146" s="134"/>
      <c r="AE2146" s="134"/>
      <c r="AF2146" s="134"/>
      <c r="AG2146" s="134"/>
      <c r="AH2146" s="134"/>
    </row>
    <row r="2147" spans="1:34" ht="12" customHeight="1">
      <c r="A2147" s="160"/>
      <c r="B2147" s="155" t="str">
        <f t="array" ref="B2147">IF(LEN(A2147)=0,"",INDEX('Smelter Look-up'!$A:$A,MATCH($A2147,'Smelter Look-up'!$E:$E,0)))</f>
        <v/>
      </c>
      <c r="C2147" s="158" t="str">
        <f t="array" ref="C2147">IF(LEN(A2147)=0,"",INDEX('Smelter Look-up'!$C:$C,MATCH($A2147,'Smelter Look-up'!$E:$E,0)))</f>
        <v/>
      </c>
      <c r="D2147" s="155"/>
      <c r="E2147" s="155" t="str">
        <f ca="1">IF(ISERROR($V2147),"",OFFSET('Smelter Look-up'!$D$4,$V2147-4,0)&amp;"")</f>
        <v/>
      </c>
      <c r="F2147" s="155" t="str">
        <f ca="1">IF(ISERROR($V2147),"",OFFSET('Smelter Look-up'!$E$4,$V2147-4,0))</f>
        <v/>
      </c>
      <c r="G2147" s="155" t="str">
        <f ca="1">IF(C2147=$X$4,IF(ISERROR($V2147),"Enter smelter details","RMI"),IF(ISERROR($V2147),"",OFFSET('Smelter Look-up'!$F$4,$V2147-4,0)))</f>
        <v/>
      </c>
      <c r="H2147" s="156" t="str">
        <f ca="1">IF(ISERROR($V2147),"",OFFSET('Smelter Look-up'!$G$4,$V2147-4,0))</f>
        <v/>
      </c>
      <c r="I2147" s="157" t="str">
        <f ca="1">IF(ISERROR($V2147),"",OFFSET('Smelter Look-up'!$H$4,$V2147-4,0))</f>
        <v/>
      </c>
      <c r="J2147" s="157" t="str">
        <f ca="1">IF(ISERROR($V2147),"",OFFSET('Smelter Look-up'!$I$4,$V2147-4,0))</f>
        <v/>
      </c>
      <c r="K2147" s="158"/>
      <c r="L2147" s="158"/>
      <c r="M2147" s="158"/>
      <c r="N2147" s="158"/>
      <c r="O2147" s="158"/>
      <c r="P2147" s="157"/>
      <c r="Q2147" s="159"/>
      <c r="R2147" s="155" t="str">
        <f ca="1">IF(ISERROR($V2147),"",OFFSET('Smelter Look-up'!$C$4,$V2147-4,0)&amp;"")</f>
        <v/>
      </c>
      <c r="S2147" s="160" t="str">
        <f t="array" aca="1" ref="S2147" ca="1">IF(B2147="","",IF(ISERROR(MATCH($E2147,CL,0)),"Unknown",INDIRECT("'C'!$A$"&amp;MATCH($E2147,CL,0)+1)))</f>
        <v/>
      </c>
      <c r="T2147" s="160" t="str">
        <f t="array" aca="1" ref="T2147" ca="1">IF(B2147="","",IF(ISERROR(MATCH($J2147,SorP!$B$1:$B$6226,0)),"",INDIRECT("'SorP'!$A$"&amp;MATCH($S2147&amp;$J2147,SorP!C:C,0))))</f>
        <v/>
      </c>
      <c r="U2147" s="161"/>
      <c r="V2147" s="151" t="e">
        <f>IF(C2147="",NA(),IF(OR(C2147="Smelter not listed",C2147="Smelter not yet identified"),MATCH($B2147&amp;$D2147,'Smelter Look-up'!$J:$J,0),MATCH($B2147&amp;$C2147,'Smelter Look-up'!$J:$J,0)))</f>
        <v>#N/A</v>
      </c>
      <c r="W2147" s="134"/>
      <c r="X2147" s="134">
        <f t="shared" ca="1" si="22"/>
        <v>0</v>
      </c>
      <c r="Y2147" s="134"/>
      <c r="Z2147" s="134"/>
      <c r="AA2147" s="134"/>
      <c r="AB2147" s="162" t="str">
        <f t="shared" si="23"/>
        <v/>
      </c>
      <c r="AC2147" s="134"/>
      <c r="AD2147" s="134"/>
      <c r="AE2147" s="134"/>
      <c r="AF2147" s="134"/>
      <c r="AG2147" s="134"/>
      <c r="AH2147" s="134"/>
    </row>
    <row r="2148" spans="1:34" ht="12" customHeight="1">
      <c r="A2148" s="160"/>
      <c r="B2148" s="155" t="str">
        <f t="array" ref="B2148">IF(LEN(A2148)=0,"",INDEX('Smelter Look-up'!$A:$A,MATCH($A2148,'Smelter Look-up'!$E:$E,0)))</f>
        <v/>
      </c>
      <c r="C2148" s="158" t="str">
        <f t="array" ref="C2148">IF(LEN(A2148)=0,"",INDEX('Smelter Look-up'!$C:$C,MATCH($A2148,'Smelter Look-up'!$E:$E,0)))</f>
        <v/>
      </c>
      <c r="D2148" s="155"/>
      <c r="E2148" s="155" t="str">
        <f ca="1">IF(ISERROR($V2148),"",OFFSET('Smelter Look-up'!$D$4,$V2148-4,0)&amp;"")</f>
        <v/>
      </c>
      <c r="F2148" s="155" t="str">
        <f ca="1">IF(ISERROR($V2148),"",OFFSET('Smelter Look-up'!$E$4,$V2148-4,0))</f>
        <v/>
      </c>
      <c r="G2148" s="155" t="str">
        <f ca="1">IF(C2148=$X$4,IF(ISERROR($V2148),"Enter smelter details","RMI"),IF(ISERROR($V2148),"",OFFSET('Smelter Look-up'!$F$4,$V2148-4,0)))</f>
        <v/>
      </c>
      <c r="H2148" s="156" t="str">
        <f ca="1">IF(ISERROR($V2148),"",OFFSET('Smelter Look-up'!$G$4,$V2148-4,0))</f>
        <v/>
      </c>
      <c r="I2148" s="157" t="str">
        <f ca="1">IF(ISERROR($V2148),"",OFFSET('Smelter Look-up'!$H$4,$V2148-4,0))</f>
        <v/>
      </c>
      <c r="J2148" s="157" t="str">
        <f ca="1">IF(ISERROR($V2148),"",OFFSET('Smelter Look-up'!$I$4,$V2148-4,0))</f>
        <v/>
      </c>
      <c r="K2148" s="158"/>
      <c r="L2148" s="158"/>
      <c r="M2148" s="158"/>
      <c r="N2148" s="158"/>
      <c r="O2148" s="158"/>
      <c r="P2148" s="157"/>
      <c r="Q2148" s="159"/>
      <c r="R2148" s="155" t="str">
        <f ca="1">IF(ISERROR($V2148),"",OFFSET('Smelter Look-up'!$C$4,$V2148-4,0)&amp;"")</f>
        <v/>
      </c>
      <c r="S2148" s="160" t="str">
        <f t="array" aca="1" ref="S2148" ca="1">IF(B2148="","",IF(ISERROR(MATCH($E2148,CL,0)),"Unknown",INDIRECT("'C'!$A$"&amp;MATCH($E2148,CL,0)+1)))</f>
        <v/>
      </c>
      <c r="T2148" s="160" t="str">
        <f t="array" aca="1" ref="T2148" ca="1">IF(B2148="","",IF(ISERROR(MATCH($J2148,SorP!$B$1:$B$6226,0)),"",INDIRECT("'SorP'!$A$"&amp;MATCH($S2148&amp;$J2148,SorP!C:C,0))))</f>
        <v/>
      </c>
      <c r="U2148" s="161"/>
      <c r="V2148" s="151" t="e">
        <f>IF(C2148="",NA(),IF(OR(C2148="Smelter not listed",C2148="Smelter not yet identified"),MATCH($B2148&amp;$D2148,'Smelter Look-up'!$J:$J,0),MATCH($B2148&amp;$C2148,'Smelter Look-up'!$J:$J,0)))</f>
        <v>#N/A</v>
      </c>
      <c r="W2148" s="134"/>
      <c r="X2148" s="134">
        <f t="shared" ca="1" si="22"/>
        <v>0</v>
      </c>
      <c r="Y2148" s="134"/>
      <c r="Z2148" s="134"/>
      <c r="AA2148" s="134"/>
      <c r="AB2148" s="162" t="str">
        <f t="shared" si="23"/>
        <v/>
      </c>
      <c r="AC2148" s="134"/>
      <c r="AD2148" s="134"/>
      <c r="AE2148" s="134"/>
      <c r="AF2148" s="134"/>
      <c r="AG2148" s="134"/>
      <c r="AH2148" s="134"/>
    </row>
    <row r="2149" spans="1:34" ht="12" customHeight="1">
      <c r="A2149" s="160"/>
      <c r="B2149" s="155" t="str">
        <f t="array" ref="B2149">IF(LEN(A2149)=0,"",INDEX('Smelter Look-up'!$A:$A,MATCH($A2149,'Smelter Look-up'!$E:$E,0)))</f>
        <v/>
      </c>
      <c r="C2149" s="158" t="str">
        <f t="array" ref="C2149">IF(LEN(A2149)=0,"",INDEX('Smelter Look-up'!$C:$C,MATCH($A2149,'Smelter Look-up'!$E:$E,0)))</f>
        <v/>
      </c>
      <c r="D2149" s="155"/>
      <c r="E2149" s="155" t="str">
        <f ca="1">IF(ISERROR($V2149),"",OFFSET('Smelter Look-up'!$D$4,$V2149-4,0)&amp;"")</f>
        <v/>
      </c>
      <c r="F2149" s="155" t="str">
        <f ca="1">IF(ISERROR($V2149),"",OFFSET('Smelter Look-up'!$E$4,$V2149-4,0))</f>
        <v/>
      </c>
      <c r="G2149" s="155" t="str">
        <f ca="1">IF(C2149=$X$4,IF(ISERROR($V2149),"Enter smelter details","RMI"),IF(ISERROR($V2149),"",OFFSET('Smelter Look-up'!$F$4,$V2149-4,0)))</f>
        <v/>
      </c>
      <c r="H2149" s="156" t="str">
        <f ca="1">IF(ISERROR($V2149),"",OFFSET('Smelter Look-up'!$G$4,$V2149-4,0))</f>
        <v/>
      </c>
      <c r="I2149" s="157" t="str">
        <f ca="1">IF(ISERROR($V2149),"",OFFSET('Smelter Look-up'!$H$4,$V2149-4,0))</f>
        <v/>
      </c>
      <c r="J2149" s="157" t="str">
        <f ca="1">IF(ISERROR($V2149),"",OFFSET('Smelter Look-up'!$I$4,$V2149-4,0))</f>
        <v/>
      </c>
      <c r="K2149" s="158"/>
      <c r="L2149" s="158"/>
      <c r="M2149" s="158"/>
      <c r="N2149" s="158"/>
      <c r="O2149" s="158"/>
      <c r="P2149" s="157"/>
      <c r="Q2149" s="159"/>
      <c r="R2149" s="155" t="str">
        <f ca="1">IF(ISERROR($V2149),"",OFFSET('Smelter Look-up'!$C$4,$V2149-4,0)&amp;"")</f>
        <v/>
      </c>
      <c r="S2149" s="160" t="str">
        <f t="array" aca="1" ref="S2149" ca="1">IF(B2149="","",IF(ISERROR(MATCH($E2149,CL,0)),"Unknown",INDIRECT("'C'!$A$"&amp;MATCH($E2149,CL,0)+1)))</f>
        <v/>
      </c>
      <c r="T2149" s="160" t="str">
        <f t="array" aca="1" ref="T2149" ca="1">IF(B2149="","",IF(ISERROR(MATCH($J2149,SorP!$B$1:$B$6226,0)),"",INDIRECT("'SorP'!$A$"&amp;MATCH($S2149&amp;$J2149,SorP!C:C,0))))</f>
        <v/>
      </c>
      <c r="U2149" s="161"/>
      <c r="V2149" s="151" t="e">
        <f>IF(C2149="",NA(),IF(OR(C2149="Smelter not listed",C2149="Smelter not yet identified"),MATCH($B2149&amp;$D2149,'Smelter Look-up'!$J:$J,0),MATCH($B2149&amp;$C2149,'Smelter Look-up'!$J:$J,0)))</f>
        <v>#N/A</v>
      </c>
      <c r="W2149" s="134"/>
      <c r="X2149" s="134">
        <f t="shared" ca="1" si="22"/>
        <v>0</v>
      </c>
      <c r="Y2149" s="134"/>
      <c r="Z2149" s="134"/>
      <c r="AA2149" s="134"/>
      <c r="AB2149" s="162" t="str">
        <f t="shared" si="23"/>
        <v/>
      </c>
      <c r="AC2149" s="134"/>
      <c r="AD2149" s="134"/>
      <c r="AE2149" s="134"/>
      <c r="AF2149" s="134"/>
      <c r="AG2149" s="134"/>
      <c r="AH2149" s="134"/>
    </row>
    <row r="2150" spans="1:34" ht="12" customHeight="1">
      <c r="A2150" s="160"/>
      <c r="B2150" s="155" t="str">
        <f t="array" ref="B2150">IF(LEN(A2150)=0,"",INDEX('Smelter Look-up'!$A:$A,MATCH($A2150,'Smelter Look-up'!$E:$E,0)))</f>
        <v/>
      </c>
      <c r="C2150" s="158" t="str">
        <f t="array" ref="C2150">IF(LEN(A2150)=0,"",INDEX('Smelter Look-up'!$C:$C,MATCH($A2150,'Smelter Look-up'!$E:$E,0)))</f>
        <v/>
      </c>
      <c r="D2150" s="155"/>
      <c r="E2150" s="155" t="str">
        <f ca="1">IF(ISERROR($V2150),"",OFFSET('Smelter Look-up'!$D$4,$V2150-4,0)&amp;"")</f>
        <v/>
      </c>
      <c r="F2150" s="155" t="str">
        <f ca="1">IF(ISERROR($V2150),"",OFFSET('Smelter Look-up'!$E$4,$V2150-4,0))</f>
        <v/>
      </c>
      <c r="G2150" s="155" t="str">
        <f ca="1">IF(C2150=$X$4,IF(ISERROR($V2150),"Enter smelter details","RMI"),IF(ISERROR($V2150),"",OFFSET('Smelter Look-up'!$F$4,$V2150-4,0)))</f>
        <v/>
      </c>
      <c r="H2150" s="156" t="str">
        <f ca="1">IF(ISERROR($V2150),"",OFFSET('Smelter Look-up'!$G$4,$V2150-4,0))</f>
        <v/>
      </c>
      <c r="I2150" s="157" t="str">
        <f ca="1">IF(ISERROR($V2150),"",OFFSET('Smelter Look-up'!$H$4,$V2150-4,0))</f>
        <v/>
      </c>
      <c r="J2150" s="157" t="str">
        <f ca="1">IF(ISERROR($V2150),"",OFFSET('Smelter Look-up'!$I$4,$V2150-4,0))</f>
        <v/>
      </c>
      <c r="K2150" s="158"/>
      <c r="L2150" s="158"/>
      <c r="M2150" s="158"/>
      <c r="N2150" s="158"/>
      <c r="O2150" s="158"/>
      <c r="P2150" s="157"/>
      <c r="Q2150" s="159"/>
      <c r="R2150" s="155" t="str">
        <f ca="1">IF(ISERROR($V2150),"",OFFSET('Smelter Look-up'!$C$4,$V2150-4,0)&amp;"")</f>
        <v/>
      </c>
      <c r="S2150" s="160" t="str">
        <f t="array" aca="1" ref="S2150" ca="1">IF(B2150="","",IF(ISERROR(MATCH($E2150,CL,0)),"Unknown",INDIRECT("'C'!$A$"&amp;MATCH($E2150,CL,0)+1)))</f>
        <v/>
      </c>
      <c r="T2150" s="160" t="str">
        <f t="array" aca="1" ref="T2150" ca="1">IF(B2150="","",IF(ISERROR(MATCH($J2150,SorP!$B$1:$B$6226,0)),"",INDIRECT("'SorP'!$A$"&amp;MATCH($S2150&amp;$J2150,SorP!C:C,0))))</f>
        <v/>
      </c>
      <c r="U2150" s="161"/>
      <c r="V2150" s="151" t="e">
        <f>IF(C2150="",NA(),IF(OR(C2150="Smelter not listed",C2150="Smelter not yet identified"),MATCH($B2150&amp;$D2150,'Smelter Look-up'!$J:$J,0),MATCH($B2150&amp;$C2150,'Smelter Look-up'!$J:$J,0)))</f>
        <v>#N/A</v>
      </c>
      <c r="W2150" s="134"/>
      <c r="X2150" s="134">
        <f t="shared" ca="1" si="22"/>
        <v>0</v>
      </c>
      <c r="Y2150" s="134"/>
      <c r="Z2150" s="134"/>
      <c r="AA2150" s="134"/>
      <c r="AB2150" s="162" t="str">
        <f t="shared" si="23"/>
        <v/>
      </c>
      <c r="AC2150" s="134"/>
      <c r="AD2150" s="134"/>
      <c r="AE2150" s="134"/>
      <c r="AF2150" s="134"/>
      <c r="AG2150" s="134"/>
      <c r="AH2150" s="134"/>
    </row>
    <row r="2151" spans="1:34" ht="12" customHeight="1">
      <c r="A2151" s="160"/>
      <c r="B2151" s="155" t="str">
        <f t="array" ref="B2151">IF(LEN(A2151)=0,"",INDEX('Smelter Look-up'!$A:$A,MATCH($A2151,'Smelter Look-up'!$E:$E,0)))</f>
        <v/>
      </c>
      <c r="C2151" s="158" t="str">
        <f t="array" ref="C2151">IF(LEN(A2151)=0,"",INDEX('Smelter Look-up'!$C:$C,MATCH($A2151,'Smelter Look-up'!$E:$E,0)))</f>
        <v/>
      </c>
      <c r="D2151" s="155"/>
      <c r="E2151" s="155" t="str">
        <f ca="1">IF(ISERROR($V2151),"",OFFSET('Smelter Look-up'!$D$4,$V2151-4,0)&amp;"")</f>
        <v/>
      </c>
      <c r="F2151" s="155" t="str">
        <f ca="1">IF(ISERROR($V2151),"",OFFSET('Smelter Look-up'!$E$4,$V2151-4,0))</f>
        <v/>
      </c>
      <c r="G2151" s="155" t="str">
        <f ca="1">IF(C2151=$X$4,IF(ISERROR($V2151),"Enter smelter details","RMI"),IF(ISERROR($V2151),"",OFFSET('Smelter Look-up'!$F$4,$V2151-4,0)))</f>
        <v/>
      </c>
      <c r="H2151" s="156" t="str">
        <f ca="1">IF(ISERROR($V2151),"",OFFSET('Smelter Look-up'!$G$4,$V2151-4,0))</f>
        <v/>
      </c>
      <c r="I2151" s="157" t="str">
        <f ca="1">IF(ISERROR($V2151),"",OFFSET('Smelter Look-up'!$H$4,$V2151-4,0))</f>
        <v/>
      </c>
      <c r="J2151" s="157" t="str">
        <f ca="1">IF(ISERROR($V2151),"",OFFSET('Smelter Look-up'!$I$4,$V2151-4,0))</f>
        <v/>
      </c>
      <c r="K2151" s="158"/>
      <c r="L2151" s="158"/>
      <c r="M2151" s="158"/>
      <c r="N2151" s="158"/>
      <c r="O2151" s="158"/>
      <c r="P2151" s="157"/>
      <c r="Q2151" s="159"/>
      <c r="R2151" s="155" t="str">
        <f ca="1">IF(ISERROR($V2151),"",OFFSET('Smelter Look-up'!$C$4,$V2151-4,0)&amp;"")</f>
        <v/>
      </c>
      <c r="S2151" s="160" t="str">
        <f t="array" aca="1" ref="S2151" ca="1">IF(B2151="","",IF(ISERROR(MATCH($E2151,CL,0)),"Unknown",INDIRECT("'C'!$A$"&amp;MATCH($E2151,CL,0)+1)))</f>
        <v/>
      </c>
      <c r="T2151" s="160" t="str">
        <f t="array" aca="1" ref="T2151" ca="1">IF(B2151="","",IF(ISERROR(MATCH($J2151,SorP!$B$1:$B$6226,0)),"",INDIRECT("'SorP'!$A$"&amp;MATCH($S2151&amp;$J2151,SorP!C:C,0))))</f>
        <v/>
      </c>
      <c r="U2151" s="161"/>
      <c r="V2151" s="151" t="e">
        <f>IF(C2151="",NA(),IF(OR(C2151="Smelter not listed",C2151="Smelter not yet identified"),MATCH($B2151&amp;$D2151,'Smelter Look-up'!$J:$J,0),MATCH($B2151&amp;$C2151,'Smelter Look-up'!$J:$J,0)))</f>
        <v>#N/A</v>
      </c>
      <c r="W2151" s="134"/>
      <c r="X2151" s="134">
        <f t="shared" ca="1" si="22"/>
        <v>0</v>
      </c>
      <c r="Y2151" s="134"/>
      <c r="Z2151" s="134"/>
      <c r="AA2151" s="134"/>
      <c r="AB2151" s="162" t="str">
        <f t="shared" si="23"/>
        <v/>
      </c>
      <c r="AC2151" s="134"/>
      <c r="AD2151" s="134"/>
      <c r="AE2151" s="134"/>
      <c r="AF2151" s="134"/>
      <c r="AG2151" s="134"/>
      <c r="AH2151" s="134"/>
    </row>
    <row r="2152" spans="1:34" ht="12" customHeight="1">
      <c r="A2152" s="160"/>
      <c r="B2152" s="155" t="str">
        <f t="array" ref="B2152">IF(LEN(A2152)=0,"",INDEX('Smelter Look-up'!$A:$A,MATCH($A2152,'Smelter Look-up'!$E:$E,0)))</f>
        <v/>
      </c>
      <c r="C2152" s="158" t="str">
        <f t="array" ref="C2152">IF(LEN(A2152)=0,"",INDEX('Smelter Look-up'!$C:$C,MATCH($A2152,'Smelter Look-up'!$E:$E,0)))</f>
        <v/>
      </c>
      <c r="D2152" s="155"/>
      <c r="E2152" s="155" t="str">
        <f ca="1">IF(ISERROR($V2152),"",OFFSET('Smelter Look-up'!$D$4,$V2152-4,0)&amp;"")</f>
        <v/>
      </c>
      <c r="F2152" s="155" t="str">
        <f ca="1">IF(ISERROR($V2152),"",OFFSET('Smelter Look-up'!$E$4,$V2152-4,0))</f>
        <v/>
      </c>
      <c r="G2152" s="155" t="str">
        <f ca="1">IF(C2152=$X$4,IF(ISERROR($V2152),"Enter smelter details","RMI"),IF(ISERROR($V2152),"",OFFSET('Smelter Look-up'!$F$4,$V2152-4,0)))</f>
        <v/>
      </c>
      <c r="H2152" s="156" t="str">
        <f ca="1">IF(ISERROR($V2152),"",OFFSET('Smelter Look-up'!$G$4,$V2152-4,0))</f>
        <v/>
      </c>
      <c r="I2152" s="157" t="str">
        <f ca="1">IF(ISERROR($V2152),"",OFFSET('Smelter Look-up'!$H$4,$V2152-4,0))</f>
        <v/>
      </c>
      <c r="J2152" s="157" t="str">
        <f ca="1">IF(ISERROR($V2152),"",OFFSET('Smelter Look-up'!$I$4,$V2152-4,0))</f>
        <v/>
      </c>
      <c r="K2152" s="158"/>
      <c r="L2152" s="158"/>
      <c r="M2152" s="158"/>
      <c r="N2152" s="158"/>
      <c r="O2152" s="158"/>
      <c r="P2152" s="157"/>
      <c r="Q2152" s="159"/>
      <c r="R2152" s="155" t="str">
        <f ca="1">IF(ISERROR($V2152),"",OFFSET('Smelter Look-up'!$C$4,$V2152-4,0)&amp;"")</f>
        <v/>
      </c>
      <c r="S2152" s="160" t="str">
        <f t="array" aca="1" ref="S2152" ca="1">IF(B2152="","",IF(ISERROR(MATCH($E2152,CL,0)),"Unknown",INDIRECT("'C'!$A$"&amp;MATCH($E2152,CL,0)+1)))</f>
        <v/>
      </c>
      <c r="T2152" s="160" t="str">
        <f t="array" aca="1" ref="T2152" ca="1">IF(B2152="","",IF(ISERROR(MATCH($J2152,SorP!$B$1:$B$6226,0)),"",INDIRECT("'SorP'!$A$"&amp;MATCH($S2152&amp;$J2152,SorP!C:C,0))))</f>
        <v/>
      </c>
      <c r="U2152" s="161"/>
      <c r="V2152" s="151" t="e">
        <f>IF(C2152="",NA(),IF(OR(C2152="Smelter not listed",C2152="Smelter not yet identified"),MATCH($B2152&amp;$D2152,'Smelter Look-up'!$J:$J,0),MATCH($B2152&amp;$C2152,'Smelter Look-up'!$J:$J,0)))</f>
        <v>#N/A</v>
      </c>
      <c r="W2152" s="134"/>
      <c r="X2152" s="134">
        <f t="shared" ca="1" si="22"/>
        <v>0</v>
      </c>
      <c r="Y2152" s="134"/>
      <c r="Z2152" s="134"/>
      <c r="AA2152" s="134"/>
      <c r="AB2152" s="162" t="str">
        <f t="shared" si="23"/>
        <v/>
      </c>
      <c r="AC2152" s="134"/>
      <c r="AD2152" s="134"/>
      <c r="AE2152" s="134"/>
      <c r="AF2152" s="134"/>
      <c r="AG2152" s="134"/>
      <c r="AH2152" s="134"/>
    </row>
    <row r="2153" spans="1:34" ht="12" customHeight="1">
      <c r="A2153" s="160"/>
      <c r="B2153" s="155" t="str">
        <f t="array" ref="B2153">IF(LEN(A2153)=0,"",INDEX('Smelter Look-up'!$A:$A,MATCH($A2153,'Smelter Look-up'!$E:$E,0)))</f>
        <v/>
      </c>
      <c r="C2153" s="158" t="str">
        <f t="array" ref="C2153">IF(LEN(A2153)=0,"",INDEX('Smelter Look-up'!$C:$C,MATCH($A2153,'Smelter Look-up'!$E:$E,0)))</f>
        <v/>
      </c>
      <c r="D2153" s="155"/>
      <c r="E2153" s="155" t="str">
        <f ca="1">IF(ISERROR($V2153),"",OFFSET('Smelter Look-up'!$D$4,$V2153-4,0)&amp;"")</f>
        <v/>
      </c>
      <c r="F2153" s="155" t="str">
        <f ca="1">IF(ISERROR($V2153),"",OFFSET('Smelter Look-up'!$E$4,$V2153-4,0))</f>
        <v/>
      </c>
      <c r="G2153" s="155" t="str">
        <f ca="1">IF(C2153=$X$4,IF(ISERROR($V2153),"Enter smelter details","RMI"),IF(ISERROR($V2153),"",OFFSET('Smelter Look-up'!$F$4,$V2153-4,0)))</f>
        <v/>
      </c>
      <c r="H2153" s="156" t="str">
        <f ca="1">IF(ISERROR($V2153),"",OFFSET('Smelter Look-up'!$G$4,$V2153-4,0))</f>
        <v/>
      </c>
      <c r="I2153" s="157" t="str">
        <f ca="1">IF(ISERROR($V2153),"",OFFSET('Smelter Look-up'!$H$4,$V2153-4,0))</f>
        <v/>
      </c>
      <c r="J2153" s="157" t="str">
        <f ca="1">IF(ISERROR($V2153),"",OFFSET('Smelter Look-up'!$I$4,$V2153-4,0))</f>
        <v/>
      </c>
      <c r="K2153" s="158"/>
      <c r="L2153" s="158"/>
      <c r="M2153" s="158"/>
      <c r="N2153" s="158"/>
      <c r="O2153" s="158"/>
      <c r="P2153" s="157"/>
      <c r="Q2153" s="159"/>
      <c r="R2153" s="155" t="str">
        <f ca="1">IF(ISERROR($V2153),"",OFFSET('Smelter Look-up'!$C$4,$V2153-4,0)&amp;"")</f>
        <v/>
      </c>
      <c r="S2153" s="160" t="str">
        <f t="array" aca="1" ref="S2153" ca="1">IF(B2153="","",IF(ISERROR(MATCH($E2153,CL,0)),"Unknown",INDIRECT("'C'!$A$"&amp;MATCH($E2153,CL,0)+1)))</f>
        <v/>
      </c>
      <c r="T2153" s="160" t="str">
        <f t="array" aca="1" ref="T2153" ca="1">IF(B2153="","",IF(ISERROR(MATCH($J2153,SorP!$B$1:$B$6226,0)),"",INDIRECT("'SorP'!$A$"&amp;MATCH($S2153&amp;$J2153,SorP!C:C,0))))</f>
        <v/>
      </c>
      <c r="U2153" s="161"/>
      <c r="V2153" s="151" t="e">
        <f>IF(C2153="",NA(),IF(OR(C2153="Smelter not listed",C2153="Smelter not yet identified"),MATCH($B2153&amp;$D2153,'Smelter Look-up'!$J:$J,0),MATCH($B2153&amp;$C2153,'Smelter Look-up'!$J:$J,0)))</f>
        <v>#N/A</v>
      </c>
      <c r="W2153" s="134"/>
      <c r="X2153" s="134">
        <f t="shared" ca="1" si="22"/>
        <v>0</v>
      </c>
      <c r="Y2153" s="134"/>
      <c r="Z2153" s="134"/>
      <c r="AA2153" s="134"/>
      <c r="AB2153" s="162" t="str">
        <f t="shared" si="23"/>
        <v/>
      </c>
      <c r="AC2153" s="134"/>
      <c r="AD2153" s="134"/>
      <c r="AE2153" s="134"/>
      <c r="AF2153" s="134"/>
      <c r="AG2153" s="134"/>
      <c r="AH2153" s="134"/>
    </row>
    <row r="2154" spans="1:34" ht="12" customHeight="1">
      <c r="A2154" s="160"/>
      <c r="B2154" s="155" t="str">
        <f t="array" ref="B2154">IF(LEN(A2154)=0,"",INDEX('Smelter Look-up'!$A:$A,MATCH($A2154,'Smelter Look-up'!$E:$E,0)))</f>
        <v/>
      </c>
      <c r="C2154" s="158" t="str">
        <f t="array" ref="C2154">IF(LEN(A2154)=0,"",INDEX('Smelter Look-up'!$C:$C,MATCH($A2154,'Smelter Look-up'!$E:$E,0)))</f>
        <v/>
      </c>
      <c r="D2154" s="155"/>
      <c r="E2154" s="155" t="str">
        <f ca="1">IF(ISERROR($V2154),"",OFFSET('Smelter Look-up'!$D$4,$V2154-4,0)&amp;"")</f>
        <v/>
      </c>
      <c r="F2154" s="155" t="str">
        <f ca="1">IF(ISERROR($V2154),"",OFFSET('Smelter Look-up'!$E$4,$V2154-4,0))</f>
        <v/>
      </c>
      <c r="G2154" s="155" t="str">
        <f ca="1">IF(C2154=$X$4,IF(ISERROR($V2154),"Enter smelter details","RMI"),IF(ISERROR($V2154),"",OFFSET('Smelter Look-up'!$F$4,$V2154-4,0)))</f>
        <v/>
      </c>
      <c r="H2154" s="156" t="str">
        <f ca="1">IF(ISERROR($V2154),"",OFFSET('Smelter Look-up'!$G$4,$V2154-4,0))</f>
        <v/>
      </c>
      <c r="I2154" s="157" t="str">
        <f ca="1">IF(ISERROR($V2154),"",OFFSET('Smelter Look-up'!$H$4,$V2154-4,0))</f>
        <v/>
      </c>
      <c r="J2154" s="157" t="str">
        <f ca="1">IF(ISERROR($V2154),"",OFFSET('Smelter Look-up'!$I$4,$V2154-4,0))</f>
        <v/>
      </c>
      <c r="K2154" s="158"/>
      <c r="L2154" s="158"/>
      <c r="M2154" s="158"/>
      <c r="N2154" s="158"/>
      <c r="O2154" s="158"/>
      <c r="P2154" s="157"/>
      <c r="Q2154" s="159"/>
      <c r="R2154" s="155" t="str">
        <f ca="1">IF(ISERROR($V2154),"",OFFSET('Smelter Look-up'!$C$4,$V2154-4,0)&amp;"")</f>
        <v/>
      </c>
      <c r="S2154" s="160" t="str">
        <f t="array" aca="1" ref="S2154" ca="1">IF(B2154="","",IF(ISERROR(MATCH($E2154,CL,0)),"Unknown",INDIRECT("'C'!$A$"&amp;MATCH($E2154,CL,0)+1)))</f>
        <v/>
      </c>
      <c r="T2154" s="160" t="str">
        <f t="array" aca="1" ref="T2154" ca="1">IF(B2154="","",IF(ISERROR(MATCH($J2154,SorP!$B$1:$B$6226,0)),"",INDIRECT("'SorP'!$A$"&amp;MATCH($S2154&amp;$J2154,SorP!C:C,0))))</f>
        <v/>
      </c>
      <c r="U2154" s="161"/>
      <c r="V2154" s="151" t="e">
        <f>IF(C2154="",NA(),IF(OR(C2154="Smelter not listed",C2154="Smelter not yet identified"),MATCH($B2154&amp;$D2154,'Smelter Look-up'!$J:$J,0),MATCH($B2154&amp;$C2154,'Smelter Look-up'!$J:$J,0)))</f>
        <v>#N/A</v>
      </c>
      <c r="W2154" s="134"/>
      <c r="X2154" s="134">
        <f t="shared" ca="1" si="22"/>
        <v>0</v>
      </c>
      <c r="Y2154" s="134"/>
      <c r="Z2154" s="134"/>
      <c r="AA2154" s="134"/>
      <c r="AB2154" s="162" t="str">
        <f t="shared" si="23"/>
        <v/>
      </c>
      <c r="AC2154" s="134"/>
      <c r="AD2154" s="134"/>
      <c r="AE2154" s="134"/>
      <c r="AF2154" s="134"/>
      <c r="AG2154" s="134"/>
      <c r="AH2154" s="134"/>
    </row>
    <row r="2155" spans="1:34" ht="12" customHeight="1">
      <c r="A2155" s="160"/>
      <c r="B2155" s="155" t="str">
        <f t="array" ref="B2155">IF(LEN(A2155)=0,"",INDEX('Smelter Look-up'!$A:$A,MATCH($A2155,'Smelter Look-up'!$E:$E,0)))</f>
        <v/>
      </c>
      <c r="C2155" s="158" t="str">
        <f t="array" ref="C2155">IF(LEN(A2155)=0,"",INDEX('Smelter Look-up'!$C:$C,MATCH($A2155,'Smelter Look-up'!$E:$E,0)))</f>
        <v/>
      </c>
      <c r="D2155" s="155"/>
      <c r="E2155" s="155" t="str">
        <f ca="1">IF(ISERROR($V2155),"",OFFSET('Smelter Look-up'!$D$4,$V2155-4,0)&amp;"")</f>
        <v/>
      </c>
      <c r="F2155" s="155" t="str">
        <f ca="1">IF(ISERROR($V2155),"",OFFSET('Smelter Look-up'!$E$4,$V2155-4,0))</f>
        <v/>
      </c>
      <c r="G2155" s="155" t="str">
        <f ca="1">IF(C2155=$X$4,IF(ISERROR($V2155),"Enter smelter details","RMI"),IF(ISERROR($V2155),"",OFFSET('Smelter Look-up'!$F$4,$V2155-4,0)))</f>
        <v/>
      </c>
      <c r="H2155" s="156" t="str">
        <f ca="1">IF(ISERROR($V2155),"",OFFSET('Smelter Look-up'!$G$4,$V2155-4,0))</f>
        <v/>
      </c>
      <c r="I2155" s="157" t="str">
        <f ca="1">IF(ISERROR($V2155),"",OFFSET('Smelter Look-up'!$H$4,$V2155-4,0))</f>
        <v/>
      </c>
      <c r="J2155" s="157" t="str">
        <f ca="1">IF(ISERROR($V2155),"",OFFSET('Smelter Look-up'!$I$4,$V2155-4,0))</f>
        <v/>
      </c>
      <c r="K2155" s="158"/>
      <c r="L2155" s="158"/>
      <c r="M2155" s="158"/>
      <c r="N2155" s="158"/>
      <c r="O2155" s="158"/>
      <c r="P2155" s="157"/>
      <c r="Q2155" s="159"/>
      <c r="R2155" s="155" t="str">
        <f ca="1">IF(ISERROR($V2155),"",OFFSET('Smelter Look-up'!$C$4,$V2155-4,0)&amp;"")</f>
        <v/>
      </c>
      <c r="S2155" s="160" t="str">
        <f t="array" aca="1" ref="S2155" ca="1">IF(B2155="","",IF(ISERROR(MATCH($E2155,CL,0)),"Unknown",INDIRECT("'C'!$A$"&amp;MATCH($E2155,CL,0)+1)))</f>
        <v/>
      </c>
      <c r="T2155" s="160" t="str">
        <f t="array" aca="1" ref="T2155" ca="1">IF(B2155="","",IF(ISERROR(MATCH($J2155,SorP!$B$1:$B$6226,0)),"",INDIRECT("'SorP'!$A$"&amp;MATCH($S2155&amp;$J2155,SorP!C:C,0))))</f>
        <v/>
      </c>
      <c r="U2155" s="161"/>
      <c r="V2155" s="151" t="e">
        <f>IF(C2155="",NA(),IF(OR(C2155="Smelter not listed",C2155="Smelter not yet identified"),MATCH($B2155&amp;$D2155,'Smelter Look-up'!$J:$J,0),MATCH($B2155&amp;$C2155,'Smelter Look-up'!$J:$J,0)))</f>
        <v>#N/A</v>
      </c>
      <c r="W2155" s="134"/>
      <c r="X2155" s="134">
        <f t="shared" ca="1" si="22"/>
        <v>0</v>
      </c>
      <c r="Y2155" s="134"/>
      <c r="Z2155" s="134"/>
      <c r="AA2155" s="134"/>
      <c r="AB2155" s="162" t="str">
        <f t="shared" si="23"/>
        <v/>
      </c>
      <c r="AC2155" s="134"/>
      <c r="AD2155" s="134"/>
      <c r="AE2155" s="134"/>
      <c r="AF2155" s="134"/>
      <c r="AG2155" s="134"/>
      <c r="AH2155" s="134"/>
    </row>
    <row r="2156" spans="1:34" ht="12" customHeight="1">
      <c r="A2156" s="160"/>
      <c r="B2156" s="155" t="str">
        <f t="array" ref="B2156">IF(LEN(A2156)=0,"",INDEX('Smelter Look-up'!$A:$A,MATCH($A2156,'Smelter Look-up'!$E:$E,0)))</f>
        <v/>
      </c>
      <c r="C2156" s="158" t="str">
        <f t="array" ref="C2156">IF(LEN(A2156)=0,"",INDEX('Smelter Look-up'!$C:$C,MATCH($A2156,'Smelter Look-up'!$E:$E,0)))</f>
        <v/>
      </c>
      <c r="D2156" s="155"/>
      <c r="E2156" s="155" t="str">
        <f ca="1">IF(ISERROR($V2156),"",OFFSET('Smelter Look-up'!$D$4,$V2156-4,0)&amp;"")</f>
        <v/>
      </c>
      <c r="F2156" s="155" t="str">
        <f ca="1">IF(ISERROR($V2156),"",OFFSET('Smelter Look-up'!$E$4,$V2156-4,0))</f>
        <v/>
      </c>
      <c r="G2156" s="155" t="str">
        <f ca="1">IF(C2156=$X$4,IF(ISERROR($V2156),"Enter smelter details","RMI"),IF(ISERROR($V2156),"",OFFSET('Smelter Look-up'!$F$4,$V2156-4,0)))</f>
        <v/>
      </c>
      <c r="H2156" s="156" t="str">
        <f ca="1">IF(ISERROR($V2156),"",OFFSET('Smelter Look-up'!$G$4,$V2156-4,0))</f>
        <v/>
      </c>
      <c r="I2156" s="157" t="str">
        <f ca="1">IF(ISERROR($V2156),"",OFFSET('Smelter Look-up'!$H$4,$V2156-4,0))</f>
        <v/>
      </c>
      <c r="J2156" s="157" t="str">
        <f ca="1">IF(ISERROR($V2156),"",OFFSET('Smelter Look-up'!$I$4,$V2156-4,0))</f>
        <v/>
      </c>
      <c r="K2156" s="158"/>
      <c r="L2156" s="158"/>
      <c r="M2156" s="158"/>
      <c r="N2156" s="158"/>
      <c r="O2156" s="158"/>
      <c r="P2156" s="157"/>
      <c r="Q2156" s="159"/>
      <c r="R2156" s="155" t="str">
        <f ca="1">IF(ISERROR($V2156),"",OFFSET('Smelter Look-up'!$C$4,$V2156-4,0)&amp;"")</f>
        <v/>
      </c>
      <c r="S2156" s="160" t="str">
        <f t="array" aca="1" ref="S2156" ca="1">IF(B2156="","",IF(ISERROR(MATCH($E2156,CL,0)),"Unknown",INDIRECT("'C'!$A$"&amp;MATCH($E2156,CL,0)+1)))</f>
        <v/>
      </c>
      <c r="T2156" s="160" t="str">
        <f t="array" aca="1" ref="T2156" ca="1">IF(B2156="","",IF(ISERROR(MATCH($J2156,SorP!$B$1:$B$6226,0)),"",INDIRECT("'SorP'!$A$"&amp;MATCH($S2156&amp;$J2156,SorP!C:C,0))))</f>
        <v/>
      </c>
      <c r="U2156" s="161"/>
      <c r="V2156" s="151" t="e">
        <f>IF(C2156="",NA(),IF(OR(C2156="Smelter not listed",C2156="Smelter not yet identified"),MATCH($B2156&amp;$D2156,'Smelter Look-up'!$J:$J,0),MATCH($B2156&amp;$C2156,'Smelter Look-up'!$J:$J,0)))</f>
        <v>#N/A</v>
      </c>
      <c r="W2156" s="134"/>
      <c r="X2156" s="134">
        <f t="shared" ca="1" si="22"/>
        <v>0</v>
      </c>
      <c r="Y2156" s="134"/>
      <c r="Z2156" s="134"/>
      <c r="AA2156" s="134"/>
      <c r="AB2156" s="162" t="str">
        <f t="shared" si="23"/>
        <v/>
      </c>
      <c r="AC2156" s="134"/>
      <c r="AD2156" s="134"/>
      <c r="AE2156" s="134"/>
      <c r="AF2156" s="134"/>
      <c r="AG2156" s="134"/>
      <c r="AH2156" s="134"/>
    </row>
    <row r="2157" spans="1:34" ht="12" customHeight="1">
      <c r="A2157" s="160"/>
      <c r="B2157" s="155" t="str">
        <f t="array" ref="B2157">IF(LEN(A2157)=0,"",INDEX('Smelter Look-up'!$A:$A,MATCH($A2157,'Smelter Look-up'!$E:$E,0)))</f>
        <v/>
      </c>
      <c r="C2157" s="158" t="str">
        <f t="array" ref="C2157">IF(LEN(A2157)=0,"",INDEX('Smelter Look-up'!$C:$C,MATCH($A2157,'Smelter Look-up'!$E:$E,0)))</f>
        <v/>
      </c>
      <c r="D2157" s="155"/>
      <c r="E2157" s="155" t="str">
        <f ca="1">IF(ISERROR($V2157),"",OFFSET('Smelter Look-up'!$D$4,$V2157-4,0)&amp;"")</f>
        <v/>
      </c>
      <c r="F2157" s="155" t="str">
        <f ca="1">IF(ISERROR($V2157),"",OFFSET('Smelter Look-up'!$E$4,$V2157-4,0))</f>
        <v/>
      </c>
      <c r="G2157" s="155" t="str">
        <f ca="1">IF(C2157=$X$4,IF(ISERROR($V2157),"Enter smelter details","RMI"),IF(ISERROR($V2157),"",OFFSET('Smelter Look-up'!$F$4,$V2157-4,0)))</f>
        <v/>
      </c>
      <c r="H2157" s="156" t="str">
        <f ca="1">IF(ISERROR($V2157),"",OFFSET('Smelter Look-up'!$G$4,$V2157-4,0))</f>
        <v/>
      </c>
      <c r="I2157" s="157" t="str">
        <f ca="1">IF(ISERROR($V2157),"",OFFSET('Smelter Look-up'!$H$4,$V2157-4,0))</f>
        <v/>
      </c>
      <c r="J2157" s="157" t="str">
        <f ca="1">IF(ISERROR($V2157),"",OFFSET('Smelter Look-up'!$I$4,$V2157-4,0))</f>
        <v/>
      </c>
      <c r="K2157" s="158"/>
      <c r="L2157" s="158"/>
      <c r="M2157" s="158"/>
      <c r="N2157" s="158"/>
      <c r="O2157" s="158"/>
      <c r="P2157" s="157"/>
      <c r="Q2157" s="159"/>
      <c r="R2157" s="155" t="str">
        <f ca="1">IF(ISERROR($V2157),"",OFFSET('Smelter Look-up'!$C$4,$V2157-4,0)&amp;"")</f>
        <v/>
      </c>
      <c r="S2157" s="160" t="str">
        <f t="array" aca="1" ref="S2157" ca="1">IF(B2157="","",IF(ISERROR(MATCH($E2157,CL,0)),"Unknown",INDIRECT("'C'!$A$"&amp;MATCH($E2157,CL,0)+1)))</f>
        <v/>
      </c>
      <c r="T2157" s="160" t="str">
        <f t="array" aca="1" ref="T2157" ca="1">IF(B2157="","",IF(ISERROR(MATCH($J2157,SorP!$B$1:$B$6226,0)),"",INDIRECT("'SorP'!$A$"&amp;MATCH($S2157&amp;$J2157,SorP!C:C,0))))</f>
        <v/>
      </c>
      <c r="U2157" s="161"/>
      <c r="V2157" s="151" t="e">
        <f>IF(C2157="",NA(),IF(OR(C2157="Smelter not listed",C2157="Smelter not yet identified"),MATCH($B2157&amp;$D2157,'Smelter Look-up'!$J:$J,0),MATCH($B2157&amp;$C2157,'Smelter Look-up'!$J:$J,0)))</f>
        <v>#N/A</v>
      </c>
      <c r="W2157" s="134"/>
      <c r="X2157" s="134">
        <f t="shared" ca="1" si="22"/>
        <v>0</v>
      </c>
      <c r="Y2157" s="134"/>
      <c r="Z2157" s="134"/>
      <c r="AA2157" s="134"/>
      <c r="AB2157" s="162" t="str">
        <f t="shared" si="23"/>
        <v/>
      </c>
      <c r="AC2157" s="134"/>
      <c r="AD2157" s="134"/>
      <c r="AE2157" s="134"/>
      <c r="AF2157" s="134"/>
      <c r="AG2157" s="134"/>
      <c r="AH2157" s="134"/>
    </row>
    <row r="2158" spans="1:34" ht="12" customHeight="1">
      <c r="A2158" s="160"/>
      <c r="B2158" s="155" t="str">
        <f t="array" ref="B2158">IF(LEN(A2158)=0,"",INDEX('Smelter Look-up'!$A:$A,MATCH($A2158,'Smelter Look-up'!$E:$E,0)))</f>
        <v/>
      </c>
      <c r="C2158" s="158" t="str">
        <f t="array" ref="C2158">IF(LEN(A2158)=0,"",INDEX('Smelter Look-up'!$C:$C,MATCH($A2158,'Smelter Look-up'!$E:$E,0)))</f>
        <v/>
      </c>
      <c r="D2158" s="155"/>
      <c r="E2158" s="155" t="str">
        <f ca="1">IF(ISERROR($V2158),"",OFFSET('Smelter Look-up'!$D$4,$V2158-4,0)&amp;"")</f>
        <v/>
      </c>
      <c r="F2158" s="155" t="str">
        <f ca="1">IF(ISERROR($V2158),"",OFFSET('Smelter Look-up'!$E$4,$V2158-4,0))</f>
        <v/>
      </c>
      <c r="G2158" s="155" t="str">
        <f ca="1">IF(C2158=$X$4,IF(ISERROR($V2158),"Enter smelter details","RMI"),IF(ISERROR($V2158),"",OFFSET('Smelter Look-up'!$F$4,$V2158-4,0)))</f>
        <v/>
      </c>
      <c r="H2158" s="156" t="str">
        <f ca="1">IF(ISERROR($V2158),"",OFFSET('Smelter Look-up'!$G$4,$V2158-4,0))</f>
        <v/>
      </c>
      <c r="I2158" s="157" t="str">
        <f ca="1">IF(ISERROR($V2158),"",OFFSET('Smelter Look-up'!$H$4,$V2158-4,0))</f>
        <v/>
      </c>
      <c r="J2158" s="157" t="str">
        <f ca="1">IF(ISERROR($V2158),"",OFFSET('Smelter Look-up'!$I$4,$V2158-4,0))</f>
        <v/>
      </c>
      <c r="K2158" s="158"/>
      <c r="L2158" s="158"/>
      <c r="M2158" s="158"/>
      <c r="N2158" s="158"/>
      <c r="O2158" s="158"/>
      <c r="P2158" s="157"/>
      <c r="Q2158" s="159"/>
      <c r="R2158" s="155" t="str">
        <f ca="1">IF(ISERROR($V2158),"",OFFSET('Smelter Look-up'!$C$4,$V2158-4,0)&amp;"")</f>
        <v/>
      </c>
      <c r="S2158" s="160" t="str">
        <f t="array" aca="1" ref="S2158" ca="1">IF(B2158="","",IF(ISERROR(MATCH($E2158,CL,0)),"Unknown",INDIRECT("'C'!$A$"&amp;MATCH($E2158,CL,0)+1)))</f>
        <v/>
      </c>
      <c r="T2158" s="160" t="str">
        <f t="array" aca="1" ref="T2158" ca="1">IF(B2158="","",IF(ISERROR(MATCH($J2158,SorP!$B$1:$B$6226,0)),"",INDIRECT("'SorP'!$A$"&amp;MATCH($S2158&amp;$J2158,SorP!C:C,0))))</f>
        <v/>
      </c>
      <c r="U2158" s="161"/>
      <c r="V2158" s="151" t="e">
        <f>IF(C2158="",NA(),IF(OR(C2158="Smelter not listed",C2158="Smelter not yet identified"),MATCH($B2158&amp;$D2158,'Smelter Look-up'!$J:$J,0),MATCH($B2158&amp;$C2158,'Smelter Look-up'!$J:$J,0)))</f>
        <v>#N/A</v>
      </c>
      <c r="W2158" s="134"/>
      <c r="X2158" s="134">
        <f t="shared" ca="1" si="22"/>
        <v>0</v>
      </c>
      <c r="Y2158" s="134"/>
      <c r="Z2158" s="134"/>
      <c r="AA2158" s="134"/>
      <c r="AB2158" s="162" t="str">
        <f t="shared" si="23"/>
        <v/>
      </c>
      <c r="AC2158" s="134"/>
      <c r="AD2158" s="134"/>
      <c r="AE2158" s="134"/>
      <c r="AF2158" s="134"/>
      <c r="AG2158" s="134"/>
      <c r="AH2158" s="134"/>
    </row>
    <row r="2159" spans="1:34" ht="12" customHeight="1">
      <c r="A2159" s="160"/>
      <c r="B2159" s="155" t="str">
        <f t="array" ref="B2159">IF(LEN(A2159)=0,"",INDEX('Smelter Look-up'!$A:$A,MATCH($A2159,'Smelter Look-up'!$E:$E,0)))</f>
        <v/>
      </c>
      <c r="C2159" s="158" t="str">
        <f t="array" ref="C2159">IF(LEN(A2159)=0,"",INDEX('Smelter Look-up'!$C:$C,MATCH($A2159,'Smelter Look-up'!$E:$E,0)))</f>
        <v/>
      </c>
      <c r="D2159" s="155"/>
      <c r="E2159" s="155" t="str">
        <f ca="1">IF(ISERROR($V2159),"",OFFSET('Smelter Look-up'!$D$4,$V2159-4,0)&amp;"")</f>
        <v/>
      </c>
      <c r="F2159" s="155" t="str">
        <f ca="1">IF(ISERROR($V2159),"",OFFSET('Smelter Look-up'!$E$4,$V2159-4,0))</f>
        <v/>
      </c>
      <c r="G2159" s="155" t="str">
        <f ca="1">IF(C2159=$X$4,IF(ISERROR($V2159),"Enter smelter details","RMI"),IF(ISERROR($V2159),"",OFFSET('Smelter Look-up'!$F$4,$V2159-4,0)))</f>
        <v/>
      </c>
      <c r="H2159" s="156" t="str">
        <f ca="1">IF(ISERROR($V2159),"",OFFSET('Smelter Look-up'!$G$4,$V2159-4,0))</f>
        <v/>
      </c>
      <c r="I2159" s="157" t="str">
        <f ca="1">IF(ISERROR($V2159),"",OFFSET('Smelter Look-up'!$H$4,$V2159-4,0))</f>
        <v/>
      </c>
      <c r="J2159" s="157" t="str">
        <f ca="1">IF(ISERROR($V2159),"",OFFSET('Smelter Look-up'!$I$4,$V2159-4,0))</f>
        <v/>
      </c>
      <c r="K2159" s="158"/>
      <c r="L2159" s="158"/>
      <c r="M2159" s="158"/>
      <c r="N2159" s="158"/>
      <c r="O2159" s="158"/>
      <c r="P2159" s="157"/>
      <c r="Q2159" s="159"/>
      <c r="R2159" s="155" t="str">
        <f ca="1">IF(ISERROR($V2159),"",OFFSET('Smelter Look-up'!$C$4,$V2159-4,0)&amp;"")</f>
        <v/>
      </c>
      <c r="S2159" s="160" t="str">
        <f t="array" aca="1" ref="S2159" ca="1">IF(B2159="","",IF(ISERROR(MATCH($E2159,CL,0)),"Unknown",INDIRECT("'C'!$A$"&amp;MATCH($E2159,CL,0)+1)))</f>
        <v/>
      </c>
      <c r="T2159" s="160" t="str">
        <f t="array" aca="1" ref="T2159" ca="1">IF(B2159="","",IF(ISERROR(MATCH($J2159,SorP!$B$1:$B$6226,0)),"",INDIRECT("'SorP'!$A$"&amp;MATCH($S2159&amp;$J2159,SorP!C:C,0))))</f>
        <v/>
      </c>
      <c r="U2159" s="161"/>
      <c r="V2159" s="151" t="e">
        <f>IF(C2159="",NA(),IF(OR(C2159="Smelter not listed",C2159="Smelter not yet identified"),MATCH($B2159&amp;$D2159,'Smelter Look-up'!$J:$J,0),MATCH($B2159&amp;$C2159,'Smelter Look-up'!$J:$J,0)))</f>
        <v>#N/A</v>
      </c>
      <c r="W2159" s="134"/>
      <c r="X2159" s="134">
        <f t="shared" ca="1" si="22"/>
        <v>0</v>
      </c>
      <c r="Y2159" s="134"/>
      <c r="Z2159" s="134"/>
      <c r="AA2159" s="134"/>
      <c r="AB2159" s="162" t="str">
        <f t="shared" si="23"/>
        <v/>
      </c>
      <c r="AC2159" s="134"/>
      <c r="AD2159" s="134"/>
      <c r="AE2159" s="134"/>
      <c r="AF2159" s="134"/>
      <c r="AG2159" s="134"/>
      <c r="AH2159" s="134"/>
    </row>
    <row r="2160" spans="1:34" ht="12" customHeight="1">
      <c r="A2160" s="160"/>
      <c r="B2160" s="155" t="str">
        <f t="array" ref="B2160">IF(LEN(A2160)=0,"",INDEX('Smelter Look-up'!$A:$A,MATCH($A2160,'Smelter Look-up'!$E:$E,0)))</f>
        <v/>
      </c>
      <c r="C2160" s="158" t="str">
        <f t="array" ref="C2160">IF(LEN(A2160)=0,"",INDEX('Smelter Look-up'!$C:$C,MATCH($A2160,'Smelter Look-up'!$E:$E,0)))</f>
        <v/>
      </c>
      <c r="D2160" s="155"/>
      <c r="E2160" s="155" t="str">
        <f ca="1">IF(ISERROR($V2160),"",OFFSET('Smelter Look-up'!$D$4,$V2160-4,0)&amp;"")</f>
        <v/>
      </c>
      <c r="F2160" s="155" t="str">
        <f ca="1">IF(ISERROR($V2160),"",OFFSET('Smelter Look-up'!$E$4,$V2160-4,0))</f>
        <v/>
      </c>
      <c r="G2160" s="155" t="str">
        <f ca="1">IF(C2160=$X$4,IF(ISERROR($V2160),"Enter smelter details","RMI"),IF(ISERROR($V2160),"",OFFSET('Smelter Look-up'!$F$4,$V2160-4,0)))</f>
        <v/>
      </c>
      <c r="H2160" s="156" t="str">
        <f ca="1">IF(ISERROR($V2160),"",OFFSET('Smelter Look-up'!$G$4,$V2160-4,0))</f>
        <v/>
      </c>
      <c r="I2160" s="157" t="str">
        <f ca="1">IF(ISERROR($V2160),"",OFFSET('Smelter Look-up'!$H$4,$V2160-4,0))</f>
        <v/>
      </c>
      <c r="J2160" s="157" t="str">
        <f ca="1">IF(ISERROR($V2160),"",OFFSET('Smelter Look-up'!$I$4,$V2160-4,0))</f>
        <v/>
      </c>
      <c r="K2160" s="158"/>
      <c r="L2160" s="158"/>
      <c r="M2160" s="158"/>
      <c r="N2160" s="158"/>
      <c r="O2160" s="158"/>
      <c r="P2160" s="157"/>
      <c r="Q2160" s="159"/>
      <c r="R2160" s="155" t="str">
        <f ca="1">IF(ISERROR($V2160),"",OFFSET('Smelter Look-up'!$C$4,$V2160-4,0)&amp;"")</f>
        <v/>
      </c>
      <c r="S2160" s="160" t="str">
        <f t="array" aca="1" ref="S2160" ca="1">IF(B2160="","",IF(ISERROR(MATCH($E2160,CL,0)),"Unknown",INDIRECT("'C'!$A$"&amp;MATCH($E2160,CL,0)+1)))</f>
        <v/>
      </c>
      <c r="T2160" s="160" t="str">
        <f t="array" aca="1" ref="T2160" ca="1">IF(B2160="","",IF(ISERROR(MATCH($J2160,SorP!$B$1:$B$6226,0)),"",INDIRECT("'SorP'!$A$"&amp;MATCH($S2160&amp;$J2160,SorP!C:C,0))))</f>
        <v/>
      </c>
      <c r="U2160" s="161"/>
      <c r="V2160" s="151" t="e">
        <f>IF(C2160="",NA(),IF(OR(C2160="Smelter not listed",C2160="Smelter not yet identified"),MATCH($B2160&amp;$D2160,'Smelter Look-up'!$J:$J,0),MATCH($B2160&amp;$C2160,'Smelter Look-up'!$J:$J,0)))</f>
        <v>#N/A</v>
      </c>
      <c r="W2160" s="134"/>
      <c r="X2160" s="134">
        <f t="shared" ca="1" si="22"/>
        <v>0</v>
      </c>
      <c r="Y2160" s="134"/>
      <c r="Z2160" s="134"/>
      <c r="AA2160" s="134"/>
      <c r="AB2160" s="162" t="str">
        <f t="shared" si="23"/>
        <v/>
      </c>
      <c r="AC2160" s="134"/>
      <c r="AD2160" s="134"/>
      <c r="AE2160" s="134"/>
      <c r="AF2160" s="134"/>
      <c r="AG2160" s="134"/>
      <c r="AH2160" s="134"/>
    </row>
    <row r="2161" spans="1:34" ht="12" customHeight="1">
      <c r="A2161" s="160"/>
      <c r="B2161" s="155" t="str">
        <f t="array" ref="B2161">IF(LEN(A2161)=0,"",INDEX('Smelter Look-up'!$A:$A,MATCH($A2161,'Smelter Look-up'!$E:$E,0)))</f>
        <v/>
      </c>
      <c r="C2161" s="158" t="str">
        <f t="array" ref="C2161">IF(LEN(A2161)=0,"",INDEX('Smelter Look-up'!$C:$C,MATCH($A2161,'Smelter Look-up'!$E:$E,0)))</f>
        <v/>
      </c>
      <c r="D2161" s="155"/>
      <c r="E2161" s="155" t="str">
        <f ca="1">IF(ISERROR($V2161),"",OFFSET('Smelter Look-up'!$D$4,$V2161-4,0)&amp;"")</f>
        <v/>
      </c>
      <c r="F2161" s="155" t="str">
        <f ca="1">IF(ISERROR($V2161),"",OFFSET('Smelter Look-up'!$E$4,$V2161-4,0))</f>
        <v/>
      </c>
      <c r="G2161" s="155" t="str">
        <f ca="1">IF(C2161=$X$4,IF(ISERROR($V2161),"Enter smelter details","RMI"),IF(ISERROR($V2161),"",OFFSET('Smelter Look-up'!$F$4,$V2161-4,0)))</f>
        <v/>
      </c>
      <c r="H2161" s="156" t="str">
        <f ca="1">IF(ISERROR($V2161),"",OFFSET('Smelter Look-up'!$G$4,$V2161-4,0))</f>
        <v/>
      </c>
      <c r="I2161" s="157" t="str">
        <f ca="1">IF(ISERROR($V2161),"",OFFSET('Smelter Look-up'!$H$4,$V2161-4,0))</f>
        <v/>
      </c>
      <c r="J2161" s="157" t="str">
        <f ca="1">IF(ISERROR($V2161),"",OFFSET('Smelter Look-up'!$I$4,$V2161-4,0))</f>
        <v/>
      </c>
      <c r="K2161" s="158"/>
      <c r="L2161" s="158"/>
      <c r="M2161" s="158"/>
      <c r="N2161" s="158"/>
      <c r="O2161" s="158"/>
      <c r="P2161" s="157"/>
      <c r="Q2161" s="159"/>
      <c r="R2161" s="155" t="str">
        <f ca="1">IF(ISERROR($V2161),"",OFFSET('Smelter Look-up'!$C$4,$V2161-4,0)&amp;"")</f>
        <v/>
      </c>
      <c r="S2161" s="160" t="str">
        <f t="array" aca="1" ref="S2161" ca="1">IF(B2161="","",IF(ISERROR(MATCH($E2161,CL,0)),"Unknown",INDIRECT("'C'!$A$"&amp;MATCH($E2161,CL,0)+1)))</f>
        <v/>
      </c>
      <c r="T2161" s="160" t="str">
        <f t="array" aca="1" ref="T2161" ca="1">IF(B2161="","",IF(ISERROR(MATCH($J2161,SorP!$B$1:$B$6226,0)),"",INDIRECT("'SorP'!$A$"&amp;MATCH($S2161&amp;$J2161,SorP!C:C,0))))</f>
        <v/>
      </c>
      <c r="U2161" s="161"/>
      <c r="V2161" s="151" t="e">
        <f>IF(C2161="",NA(),IF(OR(C2161="Smelter not listed",C2161="Smelter not yet identified"),MATCH($B2161&amp;$D2161,'Smelter Look-up'!$J:$J,0),MATCH($B2161&amp;$C2161,'Smelter Look-up'!$J:$J,0)))</f>
        <v>#N/A</v>
      </c>
      <c r="W2161" s="134"/>
      <c r="X2161" s="134">
        <f t="shared" ca="1" si="22"/>
        <v>0</v>
      </c>
      <c r="Y2161" s="134"/>
      <c r="Z2161" s="134"/>
      <c r="AA2161" s="134"/>
      <c r="AB2161" s="162" t="str">
        <f t="shared" si="23"/>
        <v/>
      </c>
      <c r="AC2161" s="134"/>
      <c r="AD2161" s="134"/>
      <c r="AE2161" s="134"/>
      <c r="AF2161" s="134"/>
      <c r="AG2161" s="134"/>
      <c r="AH2161" s="134"/>
    </row>
    <row r="2162" spans="1:34" ht="12" customHeight="1">
      <c r="A2162" s="160"/>
      <c r="B2162" s="155" t="str">
        <f t="array" ref="B2162">IF(LEN(A2162)=0,"",INDEX('Smelter Look-up'!$A:$A,MATCH($A2162,'Smelter Look-up'!$E:$E,0)))</f>
        <v/>
      </c>
      <c r="C2162" s="158" t="str">
        <f t="array" ref="C2162">IF(LEN(A2162)=0,"",INDEX('Smelter Look-up'!$C:$C,MATCH($A2162,'Smelter Look-up'!$E:$E,0)))</f>
        <v/>
      </c>
      <c r="D2162" s="155"/>
      <c r="E2162" s="155" t="str">
        <f ca="1">IF(ISERROR($V2162),"",OFFSET('Smelter Look-up'!$D$4,$V2162-4,0)&amp;"")</f>
        <v/>
      </c>
      <c r="F2162" s="155" t="str">
        <f ca="1">IF(ISERROR($V2162),"",OFFSET('Smelter Look-up'!$E$4,$V2162-4,0))</f>
        <v/>
      </c>
      <c r="G2162" s="155" t="str">
        <f ca="1">IF(C2162=$X$4,IF(ISERROR($V2162),"Enter smelter details","RMI"),IF(ISERROR($V2162),"",OFFSET('Smelter Look-up'!$F$4,$V2162-4,0)))</f>
        <v/>
      </c>
      <c r="H2162" s="156" t="str">
        <f ca="1">IF(ISERROR($V2162),"",OFFSET('Smelter Look-up'!$G$4,$V2162-4,0))</f>
        <v/>
      </c>
      <c r="I2162" s="157" t="str">
        <f ca="1">IF(ISERROR($V2162),"",OFFSET('Smelter Look-up'!$H$4,$V2162-4,0))</f>
        <v/>
      </c>
      <c r="J2162" s="157" t="str">
        <f ca="1">IF(ISERROR($V2162),"",OFFSET('Smelter Look-up'!$I$4,$V2162-4,0))</f>
        <v/>
      </c>
      <c r="K2162" s="158"/>
      <c r="L2162" s="158"/>
      <c r="M2162" s="158"/>
      <c r="N2162" s="158"/>
      <c r="O2162" s="158"/>
      <c r="P2162" s="157"/>
      <c r="Q2162" s="159"/>
      <c r="R2162" s="155" t="str">
        <f ca="1">IF(ISERROR($V2162),"",OFFSET('Smelter Look-up'!$C$4,$V2162-4,0)&amp;"")</f>
        <v/>
      </c>
      <c r="S2162" s="160" t="str">
        <f t="array" aca="1" ref="S2162" ca="1">IF(B2162="","",IF(ISERROR(MATCH($E2162,CL,0)),"Unknown",INDIRECT("'C'!$A$"&amp;MATCH($E2162,CL,0)+1)))</f>
        <v/>
      </c>
      <c r="T2162" s="160" t="str">
        <f t="array" aca="1" ref="T2162" ca="1">IF(B2162="","",IF(ISERROR(MATCH($J2162,SorP!$B$1:$B$6226,0)),"",INDIRECT("'SorP'!$A$"&amp;MATCH($S2162&amp;$J2162,SorP!C:C,0))))</f>
        <v/>
      </c>
      <c r="U2162" s="161"/>
      <c r="V2162" s="151" t="e">
        <f>IF(C2162="",NA(),IF(OR(C2162="Smelter not listed",C2162="Smelter not yet identified"),MATCH($B2162&amp;$D2162,'Smelter Look-up'!$J:$J,0),MATCH($B2162&amp;$C2162,'Smelter Look-up'!$J:$J,0)))</f>
        <v>#N/A</v>
      </c>
      <c r="W2162" s="134"/>
      <c r="X2162" s="134">
        <f t="shared" ca="1" si="22"/>
        <v>0</v>
      </c>
      <c r="Y2162" s="134"/>
      <c r="Z2162" s="134"/>
      <c r="AA2162" s="134"/>
      <c r="AB2162" s="162" t="str">
        <f t="shared" si="23"/>
        <v/>
      </c>
      <c r="AC2162" s="134"/>
      <c r="AD2162" s="134"/>
      <c r="AE2162" s="134"/>
      <c r="AF2162" s="134"/>
      <c r="AG2162" s="134"/>
      <c r="AH2162" s="134"/>
    </row>
    <row r="2163" spans="1:34" ht="12" customHeight="1">
      <c r="A2163" s="160"/>
      <c r="B2163" s="155" t="str">
        <f t="array" ref="B2163">IF(LEN(A2163)=0,"",INDEX('Smelter Look-up'!$A:$A,MATCH($A2163,'Smelter Look-up'!$E:$E,0)))</f>
        <v/>
      </c>
      <c r="C2163" s="158" t="str">
        <f t="array" ref="C2163">IF(LEN(A2163)=0,"",INDEX('Smelter Look-up'!$C:$C,MATCH($A2163,'Smelter Look-up'!$E:$E,0)))</f>
        <v/>
      </c>
      <c r="D2163" s="155"/>
      <c r="E2163" s="155" t="str">
        <f ca="1">IF(ISERROR($V2163),"",OFFSET('Smelter Look-up'!$D$4,$V2163-4,0)&amp;"")</f>
        <v/>
      </c>
      <c r="F2163" s="155" t="str">
        <f ca="1">IF(ISERROR($V2163),"",OFFSET('Smelter Look-up'!$E$4,$V2163-4,0))</f>
        <v/>
      </c>
      <c r="G2163" s="155" t="str">
        <f ca="1">IF(C2163=$X$4,IF(ISERROR($V2163),"Enter smelter details","RMI"),IF(ISERROR($V2163),"",OFFSET('Smelter Look-up'!$F$4,$V2163-4,0)))</f>
        <v/>
      </c>
      <c r="H2163" s="156" t="str">
        <f ca="1">IF(ISERROR($V2163),"",OFFSET('Smelter Look-up'!$G$4,$V2163-4,0))</f>
        <v/>
      </c>
      <c r="I2163" s="157" t="str">
        <f ca="1">IF(ISERROR($V2163),"",OFFSET('Smelter Look-up'!$H$4,$V2163-4,0))</f>
        <v/>
      </c>
      <c r="J2163" s="157" t="str">
        <f ca="1">IF(ISERROR($V2163),"",OFFSET('Smelter Look-up'!$I$4,$V2163-4,0))</f>
        <v/>
      </c>
      <c r="K2163" s="158"/>
      <c r="L2163" s="158"/>
      <c r="M2163" s="158"/>
      <c r="N2163" s="158"/>
      <c r="O2163" s="158"/>
      <c r="P2163" s="157"/>
      <c r="Q2163" s="159"/>
      <c r="R2163" s="155" t="str">
        <f ca="1">IF(ISERROR($V2163),"",OFFSET('Smelter Look-up'!$C$4,$V2163-4,0)&amp;"")</f>
        <v/>
      </c>
      <c r="S2163" s="160" t="str">
        <f t="array" aca="1" ref="S2163" ca="1">IF(B2163="","",IF(ISERROR(MATCH($E2163,CL,0)),"Unknown",INDIRECT("'C'!$A$"&amp;MATCH($E2163,CL,0)+1)))</f>
        <v/>
      </c>
      <c r="T2163" s="160" t="str">
        <f t="array" aca="1" ref="T2163" ca="1">IF(B2163="","",IF(ISERROR(MATCH($J2163,SorP!$B$1:$B$6226,0)),"",INDIRECT("'SorP'!$A$"&amp;MATCH($S2163&amp;$J2163,SorP!C:C,0))))</f>
        <v/>
      </c>
      <c r="U2163" s="161"/>
      <c r="V2163" s="151" t="e">
        <f>IF(C2163="",NA(),IF(OR(C2163="Smelter not listed",C2163="Smelter not yet identified"),MATCH($B2163&amp;$D2163,'Smelter Look-up'!$J:$J,0),MATCH($B2163&amp;$C2163,'Smelter Look-up'!$J:$J,0)))</f>
        <v>#N/A</v>
      </c>
      <c r="W2163" s="134"/>
      <c r="X2163" s="134">
        <f t="shared" ca="1" si="22"/>
        <v>0</v>
      </c>
      <c r="Y2163" s="134"/>
      <c r="Z2163" s="134"/>
      <c r="AA2163" s="134"/>
      <c r="AB2163" s="162" t="str">
        <f t="shared" si="23"/>
        <v/>
      </c>
      <c r="AC2163" s="134"/>
      <c r="AD2163" s="134"/>
      <c r="AE2163" s="134"/>
      <c r="AF2163" s="134"/>
      <c r="AG2163" s="134"/>
      <c r="AH2163" s="134"/>
    </row>
    <row r="2164" spans="1:34" ht="12" customHeight="1">
      <c r="A2164" s="160"/>
      <c r="B2164" s="155" t="str">
        <f t="array" ref="B2164">IF(LEN(A2164)=0,"",INDEX('Smelter Look-up'!$A:$A,MATCH($A2164,'Smelter Look-up'!$E:$E,0)))</f>
        <v/>
      </c>
      <c r="C2164" s="158" t="str">
        <f t="array" ref="C2164">IF(LEN(A2164)=0,"",INDEX('Smelter Look-up'!$C:$C,MATCH($A2164,'Smelter Look-up'!$E:$E,0)))</f>
        <v/>
      </c>
      <c r="D2164" s="155"/>
      <c r="E2164" s="155" t="str">
        <f ca="1">IF(ISERROR($V2164),"",OFFSET('Smelter Look-up'!$D$4,$V2164-4,0)&amp;"")</f>
        <v/>
      </c>
      <c r="F2164" s="155" t="str">
        <f ca="1">IF(ISERROR($V2164),"",OFFSET('Smelter Look-up'!$E$4,$V2164-4,0))</f>
        <v/>
      </c>
      <c r="G2164" s="155" t="str">
        <f ca="1">IF(C2164=$X$4,IF(ISERROR($V2164),"Enter smelter details","RMI"),IF(ISERROR($V2164),"",OFFSET('Smelter Look-up'!$F$4,$V2164-4,0)))</f>
        <v/>
      </c>
      <c r="H2164" s="156" t="str">
        <f ca="1">IF(ISERROR($V2164),"",OFFSET('Smelter Look-up'!$G$4,$V2164-4,0))</f>
        <v/>
      </c>
      <c r="I2164" s="157" t="str">
        <f ca="1">IF(ISERROR($V2164),"",OFFSET('Smelter Look-up'!$H$4,$V2164-4,0))</f>
        <v/>
      </c>
      <c r="J2164" s="157" t="str">
        <f ca="1">IF(ISERROR($V2164),"",OFFSET('Smelter Look-up'!$I$4,$V2164-4,0))</f>
        <v/>
      </c>
      <c r="K2164" s="158"/>
      <c r="L2164" s="158"/>
      <c r="M2164" s="158"/>
      <c r="N2164" s="158"/>
      <c r="O2164" s="158"/>
      <c r="P2164" s="157"/>
      <c r="Q2164" s="159"/>
      <c r="R2164" s="155" t="str">
        <f ca="1">IF(ISERROR($V2164),"",OFFSET('Smelter Look-up'!$C$4,$V2164-4,0)&amp;"")</f>
        <v/>
      </c>
      <c r="S2164" s="160" t="str">
        <f t="array" aca="1" ref="S2164" ca="1">IF(B2164="","",IF(ISERROR(MATCH($E2164,CL,0)),"Unknown",INDIRECT("'C'!$A$"&amp;MATCH($E2164,CL,0)+1)))</f>
        <v/>
      </c>
      <c r="T2164" s="160" t="str">
        <f t="array" aca="1" ref="T2164" ca="1">IF(B2164="","",IF(ISERROR(MATCH($J2164,SorP!$B$1:$B$6226,0)),"",INDIRECT("'SorP'!$A$"&amp;MATCH($S2164&amp;$J2164,SorP!C:C,0))))</f>
        <v/>
      </c>
      <c r="U2164" s="161"/>
      <c r="V2164" s="151" t="e">
        <f>IF(C2164="",NA(),IF(OR(C2164="Smelter not listed",C2164="Smelter not yet identified"),MATCH($B2164&amp;$D2164,'Smelter Look-up'!$J:$J,0),MATCH($B2164&amp;$C2164,'Smelter Look-up'!$J:$J,0)))</f>
        <v>#N/A</v>
      </c>
      <c r="W2164" s="134"/>
      <c r="X2164" s="134">
        <f t="shared" ca="1" si="22"/>
        <v>0</v>
      </c>
      <c r="Y2164" s="134"/>
      <c r="Z2164" s="134"/>
      <c r="AA2164" s="134"/>
      <c r="AB2164" s="162" t="str">
        <f t="shared" si="23"/>
        <v/>
      </c>
      <c r="AC2164" s="134"/>
      <c r="AD2164" s="134"/>
      <c r="AE2164" s="134"/>
      <c r="AF2164" s="134"/>
      <c r="AG2164" s="134"/>
      <c r="AH2164" s="134"/>
    </row>
    <row r="2165" spans="1:34" ht="12" customHeight="1">
      <c r="A2165" s="160"/>
      <c r="B2165" s="155" t="str">
        <f t="array" ref="B2165">IF(LEN(A2165)=0,"",INDEX('Smelter Look-up'!$A:$A,MATCH($A2165,'Smelter Look-up'!$E:$E,0)))</f>
        <v/>
      </c>
      <c r="C2165" s="158" t="str">
        <f t="array" ref="C2165">IF(LEN(A2165)=0,"",INDEX('Smelter Look-up'!$C:$C,MATCH($A2165,'Smelter Look-up'!$E:$E,0)))</f>
        <v/>
      </c>
      <c r="D2165" s="155"/>
      <c r="E2165" s="155" t="str">
        <f ca="1">IF(ISERROR($V2165),"",OFFSET('Smelter Look-up'!$D$4,$V2165-4,0)&amp;"")</f>
        <v/>
      </c>
      <c r="F2165" s="155" t="str">
        <f ca="1">IF(ISERROR($V2165),"",OFFSET('Smelter Look-up'!$E$4,$V2165-4,0))</f>
        <v/>
      </c>
      <c r="G2165" s="155" t="str">
        <f ca="1">IF(C2165=$X$4,IF(ISERROR($V2165),"Enter smelter details","RMI"),IF(ISERROR($V2165),"",OFFSET('Smelter Look-up'!$F$4,$V2165-4,0)))</f>
        <v/>
      </c>
      <c r="H2165" s="156" t="str">
        <f ca="1">IF(ISERROR($V2165),"",OFFSET('Smelter Look-up'!$G$4,$V2165-4,0))</f>
        <v/>
      </c>
      <c r="I2165" s="157" t="str">
        <f ca="1">IF(ISERROR($V2165),"",OFFSET('Smelter Look-up'!$H$4,$V2165-4,0))</f>
        <v/>
      </c>
      <c r="J2165" s="157" t="str">
        <f ca="1">IF(ISERROR($V2165),"",OFFSET('Smelter Look-up'!$I$4,$V2165-4,0))</f>
        <v/>
      </c>
      <c r="K2165" s="158"/>
      <c r="L2165" s="158"/>
      <c r="M2165" s="158"/>
      <c r="N2165" s="158"/>
      <c r="O2165" s="158"/>
      <c r="P2165" s="157"/>
      <c r="Q2165" s="159"/>
      <c r="R2165" s="155" t="str">
        <f ca="1">IF(ISERROR($V2165),"",OFFSET('Smelter Look-up'!$C$4,$V2165-4,0)&amp;"")</f>
        <v/>
      </c>
      <c r="S2165" s="160" t="str">
        <f t="array" aca="1" ref="S2165" ca="1">IF(B2165="","",IF(ISERROR(MATCH($E2165,CL,0)),"Unknown",INDIRECT("'C'!$A$"&amp;MATCH($E2165,CL,0)+1)))</f>
        <v/>
      </c>
      <c r="T2165" s="160" t="str">
        <f t="array" aca="1" ref="T2165" ca="1">IF(B2165="","",IF(ISERROR(MATCH($J2165,SorP!$B$1:$B$6226,0)),"",INDIRECT("'SorP'!$A$"&amp;MATCH($S2165&amp;$J2165,SorP!C:C,0))))</f>
        <v/>
      </c>
      <c r="U2165" s="161"/>
      <c r="V2165" s="151" t="e">
        <f>IF(C2165="",NA(),IF(OR(C2165="Smelter not listed",C2165="Smelter not yet identified"),MATCH($B2165&amp;$D2165,'Smelter Look-up'!$J:$J,0),MATCH($B2165&amp;$C2165,'Smelter Look-up'!$J:$J,0)))</f>
        <v>#N/A</v>
      </c>
      <c r="W2165" s="134"/>
      <c r="X2165" s="134">
        <f t="shared" ca="1" si="22"/>
        <v>0</v>
      </c>
      <c r="Y2165" s="134"/>
      <c r="Z2165" s="134"/>
      <c r="AA2165" s="134"/>
      <c r="AB2165" s="162" t="str">
        <f t="shared" si="23"/>
        <v/>
      </c>
      <c r="AC2165" s="134"/>
      <c r="AD2165" s="134"/>
      <c r="AE2165" s="134"/>
      <c r="AF2165" s="134"/>
      <c r="AG2165" s="134"/>
      <c r="AH2165" s="134"/>
    </row>
    <row r="2166" spans="1:34" ht="12" customHeight="1">
      <c r="A2166" s="160"/>
      <c r="B2166" s="155" t="str">
        <f t="array" ref="B2166">IF(LEN(A2166)=0,"",INDEX('Smelter Look-up'!$A:$A,MATCH($A2166,'Smelter Look-up'!$E:$E,0)))</f>
        <v/>
      </c>
      <c r="C2166" s="158" t="str">
        <f t="array" ref="C2166">IF(LEN(A2166)=0,"",INDEX('Smelter Look-up'!$C:$C,MATCH($A2166,'Smelter Look-up'!$E:$E,0)))</f>
        <v/>
      </c>
      <c r="D2166" s="155"/>
      <c r="E2166" s="155" t="str">
        <f ca="1">IF(ISERROR($V2166),"",OFFSET('Smelter Look-up'!$D$4,$V2166-4,0)&amp;"")</f>
        <v/>
      </c>
      <c r="F2166" s="155" t="str">
        <f ca="1">IF(ISERROR($V2166),"",OFFSET('Smelter Look-up'!$E$4,$V2166-4,0))</f>
        <v/>
      </c>
      <c r="G2166" s="155" t="str">
        <f ca="1">IF(C2166=$X$4,IF(ISERROR($V2166),"Enter smelter details","RMI"),IF(ISERROR($V2166),"",OFFSET('Smelter Look-up'!$F$4,$V2166-4,0)))</f>
        <v/>
      </c>
      <c r="H2166" s="156" t="str">
        <f ca="1">IF(ISERROR($V2166),"",OFFSET('Smelter Look-up'!$G$4,$V2166-4,0))</f>
        <v/>
      </c>
      <c r="I2166" s="157" t="str">
        <f ca="1">IF(ISERROR($V2166),"",OFFSET('Smelter Look-up'!$H$4,$V2166-4,0))</f>
        <v/>
      </c>
      <c r="J2166" s="157" t="str">
        <f ca="1">IF(ISERROR($V2166),"",OFFSET('Smelter Look-up'!$I$4,$V2166-4,0))</f>
        <v/>
      </c>
      <c r="K2166" s="158"/>
      <c r="L2166" s="158"/>
      <c r="M2166" s="158"/>
      <c r="N2166" s="158"/>
      <c r="O2166" s="158"/>
      <c r="P2166" s="157"/>
      <c r="Q2166" s="159"/>
      <c r="R2166" s="155" t="str">
        <f ca="1">IF(ISERROR($V2166),"",OFFSET('Smelter Look-up'!$C$4,$V2166-4,0)&amp;"")</f>
        <v/>
      </c>
      <c r="S2166" s="160" t="str">
        <f t="array" aca="1" ref="S2166" ca="1">IF(B2166="","",IF(ISERROR(MATCH($E2166,CL,0)),"Unknown",INDIRECT("'C'!$A$"&amp;MATCH($E2166,CL,0)+1)))</f>
        <v/>
      </c>
      <c r="T2166" s="160" t="str">
        <f t="array" aca="1" ref="T2166" ca="1">IF(B2166="","",IF(ISERROR(MATCH($J2166,SorP!$B$1:$B$6226,0)),"",INDIRECT("'SorP'!$A$"&amp;MATCH($S2166&amp;$J2166,SorP!C:C,0))))</f>
        <v/>
      </c>
      <c r="U2166" s="161"/>
      <c r="V2166" s="151" t="e">
        <f>IF(C2166="",NA(),IF(OR(C2166="Smelter not listed",C2166="Smelter not yet identified"),MATCH($B2166&amp;$D2166,'Smelter Look-up'!$J:$J,0),MATCH($B2166&amp;$C2166,'Smelter Look-up'!$J:$J,0)))</f>
        <v>#N/A</v>
      </c>
      <c r="W2166" s="134"/>
      <c r="X2166" s="134">
        <f t="shared" ca="1" si="22"/>
        <v>0</v>
      </c>
      <c r="Y2166" s="134"/>
      <c r="Z2166" s="134"/>
      <c r="AA2166" s="134"/>
      <c r="AB2166" s="162" t="str">
        <f t="shared" si="23"/>
        <v/>
      </c>
      <c r="AC2166" s="134"/>
      <c r="AD2166" s="134"/>
      <c r="AE2166" s="134"/>
      <c r="AF2166" s="134"/>
      <c r="AG2166" s="134"/>
      <c r="AH2166" s="134"/>
    </row>
    <row r="2167" spans="1:34" ht="12" customHeight="1">
      <c r="A2167" s="160"/>
      <c r="B2167" s="155" t="str">
        <f t="array" ref="B2167">IF(LEN(A2167)=0,"",INDEX('Smelter Look-up'!$A:$A,MATCH($A2167,'Smelter Look-up'!$E:$E,0)))</f>
        <v/>
      </c>
      <c r="C2167" s="158" t="str">
        <f t="array" ref="C2167">IF(LEN(A2167)=0,"",INDEX('Smelter Look-up'!$C:$C,MATCH($A2167,'Smelter Look-up'!$E:$E,0)))</f>
        <v/>
      </c>
      <c r="D2167" s="155"/>
      <c r="E2167" s="155" t="str">
        <f ca="1">IF(ISERROR($V2167),"",OFFSET('Smelter Look-up'!$D$4,$V2167-4,0)&amp;"")</f>
        <v/>
      </c>
      <c r="F2167" s="155" t="str">
        <f ca="1">IF(ISERROR($V2167),"",OFFSET('Smelter Look-up'!$E$4,$V2167-4,0))</f>
        <v/>
      </c>
      <c r="G2167" s="155" t="str">
        <f ca="1">IF(C2167=$X$4,IF(ISERROR($V2167),"Enter smelter details","RMI"),IF(ISERROR($V2167),"",OFFSET('Smelter Look-up'!$F$4,$V2167-4,0)))</f>
        <v/>
      </c>
      <c r="H2167" s="156" t="str">
        <f ca="1">IF(ISERROR($V2167),"",OFFSET('Smelter Look-up'!$G$4,$V2167-4,0))</f>
        <v/>
      </c>
      <c r="I2167" s="157" t="str">
        <f ca="1">IF(ISERROR($V2167),"",OFFSET('Smelter Look-up'!$H$4,$V2167-4,0))</f>
        <v/>
      </c>
      <c r="J2167" s="157" t="str">
        <f ca="1">IF(ISERROR($V2167),"",OFFSET('Smelter Look-up'!$I$4,$V2167-4,0))</f>
        <v/>
      </c>
      <c r="K2167" s="158"/>
      <c r="L2167" s="158"/>
      <c r="M2167" s="158"/>
      <c r="N2167" s="158"/>
      <c r="O2167" s="158"/>
      <c r="P2167" s="157"/>
      <c r="Q2167" s="159"/>
      <c r="R2167" s="155" t="str">
        <f ca="1">IF(ISERROR($V2167),"",OFFSET('Smelter Look-up'!$C$4,$V2167-4,0)&amp;"")</f>
        <v/>
      </c>
      <c r="S2167" s="160" t="str">
        <f t="array" aca="1" ref="S2167" ca="1">IF(B2167="","",IF(ISERROR(MATCH($E2167,CL,0)),"Unknown",INDIRECT("'C'!$A$"&amp;MATCH($E2167,CL,0)+1)))</f>
        <v/>
      </c>
      <c r="T2167" s="160" t="str">
        <f t="array" aca="1" ref="T2167" ca="1">IF(B2167="","",IF(ISERROR(MATCH($J2167,SorP!$B$1:$B$6226,0)),"",INDIRECT("'SorP'!$A$"&amp;MATCH($S2167&amp;$J2167,SorP!C:C,0))))</f>
        <v/>
      </c>
      <c r="U2167" s="161"/>
      <c r="V2167" s="151" t="e">
        <f>IF(C2167="",NA(),IF(OR(C2167="Smelter not listed",C2167="Smelter not yet identified"),MATCH($B2167&amp;$D2167,'Smelter Look-up'!$J:$J,0),MATCH($B2167&amp;$C2167,'Smelter Look-up'!$J:$J,0)))</f>
        <v>#N/A</v>
      </c>
      <c r="W2167" s="134"/>
      <c r="X2167" s="134">
        <f t="shared" ca="1" si="22"/>
        <v>0</v>
      </c>
      <c r="Y2167" s="134"/>
      <c r="Z2167" s="134"/>
      <c r="AA2167" s="134"/>
      <c r="AB2167" s="162" t="str">
        <f t="shared" si="23"/>
        <v/>
      </c>
      <c r="AC2167" s="134"/>
      <c r="AD2167" s="134"/>
      <c r="AE2167" s="134"/>
      <c r="AF2167" s="134"/>
      <c r="AG2167" s="134"/>
      <c r="AH2167" s="134"/>
    </row>
    <row r="2168" spans="1:34" ht="12" customHeight="1">
      <c r="A2168" s="160"/>
      <c r="B2168" s="155" t="str">
        <f t="array" ref="B2168">IF(LEN(A2168)=0,"",INDEX('Smelter Look-up'!$A:$A,MATCH($A2168,'Smelter Look-up'!$E:$E,0)))</f>
        <v/>
      </c>
      <c r="C2168" s="158" t="str">
        <f t="array" ref="C2168">IF(LEN(A2168)=0,"",INDEX('Smelter Look-up'!$C:$C,MATCH($A2168,'Smelter Look-up'!$E:$E,0)))</f>
        <v/>
      </c>
      <c r="D2168" s="155"/>
      <c r="E2168" s="155" t="str">
        <f ca="1">IF(ISERROR($V2168),"",OFFSET('Smelter Look-up'!$D$4,$V2168-4,0)&amp;"")</f>
        <v/>
      </c>
      <c r="F2168" s="155" t="str">
        <f ca="1">IF(ISERROR($V2168),"",OFFSET('Smelter Look-up'!$E$4,$V2168-4,0))</f>
        <v/>
      </c>
      <c r="G2168" s="155" t="str">
        <f ca="1">IF(C2168=$X$4,IF(ISERROR($V2168),"Enter smelter details","RMI"),IF(ISERROR($V2168),"",OFFSET('Smelter Look-up'!$F$4,$V2168-4,0)))</f>
        <v/>
      </c>
      <c r="H2168" s="156" t="str">
        <f ca="1">IF(ISERROR($V2168),"",OFFSET('Smelter Look-up'!$G$4,$V2168-4,0))</f>
        <v/>
      </c>
      <c r="I2168" s="157" t="str">
        <f ca="1">IF(ISERROR($V2168),"",OFFSET('Smelter Look-up'!$H$4,$V2168-4,0))</f>
        <v/>
      </c>
      <c r="J2168" s="157" t="str">
        <f ca="1">IF(ISERROR($V2168),"",OFFSET('Smelter Look-up'!$I$4,$V2168-4,0))</f>
        <v/>
      </c>
      <c r="K2168" s="158"/>
      <c r="L2168" s="158"/>
      <c r="M2168" s="158"/>
      <c r="N2168" s="158"/>
      <c r="O2168" s="158"/>
      <c r="P2168" s="157"/>
      <c r="Q2168" s="159"/>
      <c r="R2168" s="155" t="str">
        <f ca="1">IF(ISERROR($V2168),"",OFFSET('Smelter Look-up'!$C$4,$V2168-4,0)&amp;"")</f>
        <v/>
      </c>
      <c r="S2168" s="160" t="str">
        <f t="array" aca="1" ref="S2168" ca="1">IF(B2168="","",IF(ISERROR(MATCH($E2168,CL,0)),"Unknown",INDIRECT("'C'!$A$"&amp;MATCH($E2168,CL,0)+1)))</f>
        <v/>
      </c>
      <c r="T2168" s="160" t="str">
        <f t="array" aca="1" ref="T2168" ca="1">IF(B2168="","",IF(ISERROR(MATCH($J2168,SorP!$B$1:$B$6226,0)),"",INDIRECT("'SorP'!$A$"&amp;MATCH($S2168&amp;$J2168,SorP!C:C,0))))</f>
        <v/>
      </c>
      <c r="U2168" s="161"/>
      <c r="V2168" s="151" t="e">
        <f>IF(C2168="",NA(),IF(OR(C2168="Smelter not listed",C2168="Smelter not yet identified"),MATCH($B2168&amp;$D2168,'Smelter Look-up'!$J:$J,0),MATCH($B2168&amp;$C2168,'Smelter Look-up'!$J:$J,0)))</f>
        <v>#N/A</v>
      </c>
      <c r="W2168" s="134"/>
      <c r="X2168" s="134">
        <f t="shared" ca="1" si="22"/>
        <v>0</v>
      </c>
      <c r="Y2168" s="134"/>
      <c r="Z2168" s="134"/>
      <c r="AA2168" s="134"/>
      <c r="AB2168" s="162" t="str">
        <f t="shared" si="23"/>
        <v/>
      </c>
      <c r="AC2168" s="134"/>
      <c r="AD2168" s="134"/>
      <c r="AE2168" s="134"/>
      <c r="AF2168" s="134"/>
      <c r="AG2168" s="134"/>
      <c r="AH2168" s="134"/>
    </row>
    <row r="2169" spans="1:34" ht="12" customHeight="1">
      <c r="A2169" s="160"/>
      <c r="B2169" s="155" t="str">
        <f t="array" ref="B2169">IF(LEN(A2169)=0,"",INDEX('Smelter Look-up'!$A:$A,MATCH($A2169,'Smelter Look-up'!$E:$E,0)))</f>
        <v/>
      </c>
      <c r="C2169" s="158" t="str">
        <f t="array" ref="C2169">IF(LEN(A2169)=0,"",INDEX('Smelter Look-up'!$C:$C,MATCH($A2169,'Smelter Look-up'!$E:$E,0)))</f>
        <v/>
      </c>
      <c r="D2169" s="155"/>
      <c r="E2169" s="155" t="str">
        <f ca="1">IF(ISERROR($V2169),"",OFFSET('Smelter Look-up'!$D$4,$V2169-4,0)&amp;"")</f>
        <v/>
      </c>
      <c r="F2169" s="155" t="str">
        <f ca="1">IF(ISERROR($V2169),"",OFFSET('Smelter Look-up'!$E$4,$V2169-4,0))</f>
        <v/>
      </c>
      <c r="G2169" s="155" t="str">
        <f ca="1">IF(C2169=$X$4,IF(ISERROR($V2169),"Enter smelter details","RMI"),IF(ISERROR($V2169),"",OFFSET('Smelter Look-up'!$F$4,$V2169-4,0)))</f>
        <v/>
      </c>
      <c r="H2169" s="156" t="str">
        <f ca="1">IF(ISERROR($V2169),"",OFFSET('Smelter Look-up'!$G$4,$V2169-4,0))</f>
        <v/>
      </c>
      <c r="I2169" s="157" t="str">
        <f ca="1">IF(ISERROR($V2169),"",OFFSET('Smelter Look-up'!$H$4,$V2169-4,0))</f>
        <v/>
      </c>
      <c r="J2169" s="157" t="str">
        <f ca="1">IF(ISERROR($V2169),"",OFFSET('Smelter Look-up'!$I$4,$V2169-4,0))</f>
        <v/>
      </c>
      <c r="K2169" s="158"/>
      <c r="L2169" s="158"/>
      <c r="M2169" s="158"/>
      <c r="N2169" s="158"/>
      <c r="O2169" s="158"/>
      <c r="P2169" s="157"/>
      <c r="Q2169" s="159"/>
      <c r="R2169" s="155" t="str">
        <f ca="1">IF(ISERROR($V2169),"",OFFSET('Smelter Look-up'!$C$4,$V2169-4,0)&amp;"")</f>
        <v/>
      </c>
      <c r="S2169" s="160" t="str">
        <f t="array" aca="1" ref="S2169" ca="1">IF(B2169="","",IF(ISERROR(MATCH($E2169,CL,0)),"Unknown",INDIRECT("'C'!$A$"&amp;MATCH($E2169,CL,0)+1)))</f>
        <v/>
      </c>
      <c r="T2169" s="160" t="str">
        <f t="array" aca="1" ref="T2169" ca="1">IF(B2169="","",IF(ISERROR(MATCH($J2169,SorP!$B$1:$B$6226,0)),"",INDIRECT("'SorP'!$A$"&amp;MATCH($S2169&amp;$J2169,SorP!C:C,0))))</f>
        <v/>
      </c>
      <c r="U2169" s="161"/>
      <c r="V2169" s="151" t="e">
        <f>IF(C2169="",NA(),IF(OR(C2169="Smelter not listed",C2169="Smelter not yet identified"),MATCH($B2169&amp;$D2169,'Smelter Look-up'!$J:$J,0),MATCH($B2169&amp;$C2169,'Smelter Look-up'!$J:$J,0)))</f>
        <v>#N/A</v>
      </c>
      <c r="W2169" s="134"/>
      <c r="X2169" s="134">
        <f t="shared" ca="1" si="22"/>
        <v>0</v>
      </c>
      <c r="Y2169" s="134"/>
      <c r="Z2169" s="134"/>
      <c r="AA2169" s="134"/>
      <c r="AB2169" s="162" t="str">
        <f t="shared" si="23"/>
        <v/>
      </c>
      <c r="AC2169" s="134"/>
      <c r="AD2169" s="134"/>
      <c r="AE2169" s="134"/>
      <c r="AF2169" s="134"/>
      <c r="AG2169" s="134"/>
      <c r="AH2169" s="134"/>
    </row>
    <row r="2170" spans="1:34" ht="12" customHeight="1">
      <c r="A2170" s="160"/>
      <c r="B2170" s="155" t="str">
        <f t="array" ref="B2170">IF(LEN(A2170)=0,"",INDEX('Smelter Look-up'!$A:$A,MATCH($A2170,'Smelter Look-up'!$E:$E,0)))</f>
        <v/>
      </c>
      <c r="C2170" s="158" t="str">
        <f t="array" ref="C2170">IF(LEN(A2170)=0,"",INDEX('Smelter Look-up'!$C:$C,MATCH($A2170,'Smelter Look-up'!$E:$E,0)))</f>
        <v/>
      </c>
      <c r="D2170" s="155"/>
      <c r="E2170" s="155" t="str">
        <f ca="1">IF(ISERROR($V2170),"",OFFSET('Smelter Look-up'!$D$4,$V2170-4,0)&amp;"")</f>
        <v/>
      </c>
      <c r="F2170" s="155" t="str">
        <f ca="1">IF(ISERROR($V2170),"",OFFSET('Smelter Look-up'!$E$4,$V2170-4,0))</f>
        <v/>
      </c>
      <c r="G2170" s="155" t="str">
        <f ca="1">IF(C2170=$X$4,IF(ISERROR($V2170),"Enter smelter details","RMI"),IF(ISERROR($V2170),"",OFFSET('Smelter Look-up'!$F$4,$V2170-4,0)))</f>
        <v/>
      </c>
      <c r="H2170" s="156" t="str">
        <f ca="1">IF(ISERROR($V2170),"",OFFSET('Smelter Look-up'!$G$4,$V2170-4,0))</f>
        <v/>
      </c>
      <c r="I2170" s="157" t="str">
        <f ca="1">IF(ISERROR($V2170),"",OFFSET('Smelter Look-up'!$H$4,$V2170-4,0))</f>
        <v/>
      </c>
      <c r="J2170" s="157" t="str">
        <f ca="1">IF(ISERROR($V2170),"",OFFSET('Smelter Look-up'!$I$4,$V2170-4,0))</f>
        <v/>
      </c>
      <c r="K2170" s="158"/>
      <c r="L2170" s="158"/>
      <c r="M2170" s="158"/>
      <c r="N2170" s="158"/>
      <c r="O2170" s="158"/>
      <c r="P2170" s="157"/>
      <c r="Q2170" s="159"/>
      <c r="R2170" s="155" t="str">
        <f ca="1">IF(ISERROR($V2170),"",OFFSET('Smelter Look-up'!$C$4,$V2170-4,0)&amp;"")</f>
        <v/>
      </c>
      <c r="S2170" s="160" t="str">
        <f t="array" aca="1" ref="S2170" ca="1">IF(B2170="","",IF(ISERROR(MATCH($E2170,CL,0)),"Unknown",INDIRECT("'C'!$A$"&amp;MATCH($E2170,CL,0)+1)))</f>
        <v/>
      </c>
      <c r="T2170" s="160" t="str">
        <f t="array" aca="1" ref="T2170" ca="1">IF(B2170="","",IF(ISERROR(MATCH($J2170,SorP!$B$1:$B$6226,0)),"",INDIRECT("'SorP'!$A$"&amp;MATCH($S2170&amp;$J2170,SorP!C:C,0))))</f>
        <v/>
      </c>
      <c r="U2170" s="161"/>
      <c r="V2170" s="151" t="e">
        <f>IF(C2170="",NA(),IF(OR(C2170="Smelter not listed",C2170="Smelter not yet identified"),MATCH($B2170&amp;$D2170,'Smelter Look-up'!$J:$J,0),MATCH($B2170&amp;$C2170,'Smelter Look-up'!$J:$J,0)))</f>
        <v>#N/A</v>
      </c>
      <c r="W2170" s="134"/>
      <c r="X2170" s="134">
        <f t="shared" ca="1" si="22"/>
        <v>0</v>
      </c>
      <c r="Y2170" s="134"/>
      <c r="Z2170" s="134"/>
      <c r="AA2170" s="134"/>
      <c r="AB2170" s="162" t="str">
        <f t="shared" si="23"/>
        <v/>
      </c>
      <c r="AC2170" s="134"/>
      <c r="AD2170" s="134"/>
      <c r="AE2170" s="134"/>
      <c r="AF2170" s="134"/>
      <c r="AG2170" s="134"/>
      <c r="AH2170" s="134"/>
    </row>
    <row r="2171" spans="1:34" ht="12" customHeight="1">
      <c r="A2171" s="160"/>
      <c r="B2171" s="155" t="str">
        <f t="array" ref="B2171">IF(LEN(A2171)=0,"",INDEX('Smelter Look-up'!$A:$A,MATCH($A2171,'Smelter Look-up'!$E:$E,0)))</f>
        <v/>
      </c>
      <c r="C2171" s="158" t="str">
        <f t="array" ref="C2171">IF(LEN(A2171)=0,"",INDEX('Smelter Look-up'!$C:$C,MATCH($A2171,'Smelter Look-up'!$E:$E,0)))</f>
        <v/>
      </c>
      <c r="D2171" s="155"/>
      <c r="E2171" s="155" t="str">
        <f ca="1">IF(ISERROR($V2171),"",OFFSET('Smelter Look-up'!$D$4,$V2171-4,0)&amp;"")</f>
        <v/>
      </c>
      <c r="F2171" s="155" t="str">
        <f ca="1">IF(ISERROR($V2171),"",OFFSET('Smelter Look-up'!$E$4,$V2171-4,0))</f>
        <v/>
      </c>
      <c r="G2171" s="155" t="str">
        <f ca="1">IF(C2171=$X$4,IF(ISERROR($V2171),"Enter smelter details","RMI"),IF(ISERROR($V2171),"",OFFSET('Smelter Look-up'!$F$4,$V2171-4,0)))</f>
        <v/>
      </c>
      <c r="H2171" s="156" t="str">
        <f ca="1">IF(ISERROR($V2171),"",OFFSET('Smelter Look-up'!$G$4,$V2171-4,0))</f>
        <v/>
      </c>
      <c r="I2171" s="157" t="str">
        <f ca="1">IF(ISERROR($V2171),"",OFFSET('Smelter Look-up'!$H$4,$V2171-4,0))</f>
        <v/>
      </c>
      <c r="J2171" s="157" t="str">
        <f ca="1">IF(ISERROR($V2171),"",OFFSET('Smelter Look-up'!$I$4,$V2171-4,0))</f>
        <v/>
      </c>
      <c r="K2171" s="158"/>
      <c r="L2171" s="158"/>
      <c r="M2171" s="158"/>
      <c r="N2171" s="158"/>
      <c r="O2171" s="158"/>
      <c r="P2171" s="157"/>
      <c r="Q2171" s="159"/>
      <c r="R2171" s="155" t="str">
        <f ca="1">IF(ISERROR($V2171),"",OFFSET('Smelter Look-up'!$C$4,$V2171-4,0)&amp;"")</f>
        <v/>
      </c>
      <c r="S2171" s="160" t="str">
        <f t="array" aca="1" ref="S2171" ca="1">IF(B2171="","",IF(ISERROR(MATCH($E2171,CL,0)),"Unknown",INDIRECT("'C'!$A$"&amp;MATCH($E2171,CL,0)+1)))</f>
        <v/>
      </c>
      <c r="T2171" s="160" t="str">
        <f t="array" aca="1" ref="T2171" ca="1">IF(B2171="","",IF(ISERROR(MATCH($J2171,SorP!$B$1:$B$6226,0)),"",INDIRECT("'SorP'!$A$"&amp;MATCH($S2171&amp;$J2171,SorP!C:C,0))))</f>
        <v/>
      </c>
      <c r="U2171" s="161"/>
      <c r="V2171" s="151" t="e">
        <f>IF(C2171="",NA(),IF(OR(C2171="Smelter not listed",C2171="Smelter not yet identified"),MATCH($B2171&amp;$D2171,'Smelter Look-up'!$J:$J,0),MATCH($B2171&amp;$C2171,'Smelter Look-up'!$J:$J,0)))</f>
        <v>#N/A</v>
      </c>
      <c r="W2171" s="134"/>
      <c r="X2171" s="134">
        <f t="shared" ca="1" si="22"/>
        <v>0</v>
      </c>
      <c r="Y2171" s="134"/>
      <c r="Z2171" s="134"/>
      <c r="AA2171" s="134"/>
      <c r="AB2171" s="162" t="str">
        <f t="shared" si="23"/>
        <v/>
      </c>
      <c r="AC2171" s="134"/>
      <c r="AD2171" s="134"/>
      <c r="AE2171" s="134"/>
      <c r="AF2171" s="134"/>
      <c r="AG2171" s="134"/>
      <c r="AH2171" s="134"/>
    </row>
    <row r="2172" spans="1:34" ht="12" customHeight="1">
      <c r="A2172" s="160"/>
      <c r="B2172" s="155" t="str">
        <f t="array" ref="B2172">IF(LEN(A2172)=0,"",INDEX('Smelter Look-up'!$A:$A,MATCH($A2172,'Smelter Look-up'!$E:$E,0)))</f>
        <v/>
      </c>
      <c r="C2172" s="158" t="str">
        <f t="array" ref="C2172">IF(LEN(A2172)=0,"",INDEX('Smelter Look-up'!$C:$C,MATCH($A2172,'Smelter Look-up'!$E:$E,0)))</f>
        <v/>
      </c>
      <c r="D2172" s="155"/>
      <c r="E2172" s="155" t="str">
        <f ca="1">IF(ISERROR($V2172),"",OFFSET('Smelter Look-up'!$D$4,$V2172-4,0)&amp;"")</f>
        <v/>
      </c>
      <c r="F2172" s="155" t="str">
        <f ca="1">IF(ISERROR($V2172),"",OFFSET('Smelter Look-up'!$E$4,$V2172-4,0))</f>
        <v/>
      </c>
      <c r="G2172" s="155" t="str">
        <f ca="1">IF(C2172=$X$4,IF(ISERROR($V2172),"Enter smelter details","RMI"),IF(ISERROR($V2172),"",OFFSET('Smelter Look-up'!$F$4,$V2172-4,0)))</f>
        <v/>
      </c>
      <c r="H2172" s="156" t="str">
        <f ca="1">IF(ISERROR($V2172),"",OFFSET('Smelter Look-up'!$G$4,$V2172-4,0))</f>
        <v/>
      </c>
      <c r="I2172" s="157" t="str">
        <f ca="1">IF(ISERROR($V2172),"",OFFSET('Smelter Look-up'!$H$4,$V2172-4,0))</f>
        <v/>
      </c>
      <c r="J2172" s="157" t="str">
        <f ca="1">IF(ISERROR($V2172),"",OFFSET('Smelter Look-up'!$I$4,$V2172-4,0))</f>
        <v/>
      </c>
      <c r="K2172" s="158"/>
      <c r="L2172" s="158"/>
      <c r="M2172" s="158"/>
      <c r="N2172" s="158"/>
      <c r="O2172" s="158"/>
      <c r="P2172" s="157"/>
      <c r="Q2172" s="159"/>
      <c r="R2172" s="155" t="str">
        <f ca="1">IF(ISERROR($V2172),"",OFFSET('Smelter Look-up'!$C$4,$V2172-4,0)&amp;"")</f>
        <v/>
      </c>
      <c r="S2172" s="160" t="str">
        <f t="array" aca="1" ref="S2172" ca="1">IF(B2172="","",IF(ISERROR(MATCH($E2172,CL,0)),"Unknown",INDIRECT("'C'!$A$"&amp;MATCH($E2172,CL,0)+1)))</f>
        <v/>
      </c>
      <c r="T2172" s="160" t="str">
        <f t="array" aca="1" ref="T2172" ca="1">IF(B2172="","",IF(ISERROR(MATCH($J2172,SorP!$B$1:$B$6226,0)),"",INDIRECT("'SorP'!$A$"&amp;MATCH($S2172&amp;$J2172,SorP!C:C,0))))</f>
        <v/>
      </c>
      <c r="U2172" s="161"/>
      <c r="V2172" s="151" t="e">
        <f>IF(C2172="",NA(),IF(OR(C2172="Smelter not listed",C2172="Smelter not yet identified"),MATCH($B2172&amp;$D2172,'Smelter Look-up'!$J:$J,0),MATCH($B2172&amp;$C2172,'Smelter Look-up'!$J:$J,0)))</f>
        <v>#N/A</v>
      </c>
      <c r="W2172" s="134"/>
      <c r="X2172" s="134">
        <f t="shared" ca="1" si="22"/>
        <v>0</v>
      </c>
      <c r="Y2172" s="134"/>
      <c r="Z2172" s="134"/>
      <c r="AA2172" s="134"/>
      <c r="AB2172" s="162" t="str">
        <f t="shared" si="23"/>
        <v/>
      </c>
      <c r="AC2172" s="134"/>
      <c r="AD2172" s="134"/>
      <c r="AE2172" s="134"/>
      <c r="AF2172" s="134"/>
      <c r="AG2172" s="134"/>
      <c r="AH2172" s="134"/>
    </row>
    <row r="2173" spans="1:34" ht="12" customHeight="1">
      <c r="A2173" s="160"/>
      <c r="B2173" s="155" t="str">
        <f t="array" ref="B2173">IF(LEN(A2173)=0,"",INDEX('Smelter Look-up'!$A:$A,MATCH($A2173,'Smelter Look-up'!$E:$E,0)))</f>
        <v/>
      </c>
      <c r="C2173" s="158" t="str">
        <f t="array" ref="C2173">IF(LEN(A2173)=0,"",INDEX('Smelter Look-up'!$C:$C,MATCH($A2173,'Smelter Look-up'!$E:$E,0)))</f>
        <v/>
      </c>
      <c r="D2173" s="155"/>
      <c r="E2173" s="155" t="str">
        <f ca="1">IF(ISERROR($V2173),"",OFFSET('Smelter Look-up'!$D$4,$V2173-4,0)&amp;"")</f>
        <v/>
      </c>
      <c r="F2173" s="155" t="str">
        <f ca="1">IF(ISERROR($V2173),"",OFFSET('Smelter Look-up'!$E$4,$V2173-4,0))</f>
        <v/>
      </c>
      <c r="G2173" s="155" t="str">
        <f ca="1">IF(C2173=$X$4,IF(ISERROR($V2173),"Enter smelter details","RMI"),IF(ISERROR($V2173),"",OFFSET('Smelter Look-up'!$F$4,$V2173-4,0)))</f>
        <v/>
      </c>
      <c r="H2173" s="156" t="str">
        <f ca="1">IF(ISERROR($V2173),"",OFFSET('Smelter Look-up'!$G$4,$V2173-4,0))</f>
        <v/>
      </c>
      <c r="I2173" s="157" t="str">
        <f ca="1">IF(ISERROR($V2173),"",OFFSET('Smelter Look-up'!$H$4,$V2173-4,0))</f>
        <v/>
      </c>
      <c r="J2173" s="157" t="str">
        <f ca="1">IF(ISERROR($V2173),"",OFFSET('Smelter Look-up'!$I$4,$V2173-4,0))</f>
        <v/>
      </c>
      <c r="K2173" s="158"/>
      <c r="L2173" s="158"/>
      <c r="M2173" s="158"/>
      <c r="N2173" s="158"/>
      <c r="O2173" s="158"/>
      <c r="P2173" s="157"/>
      <c r="Q2173" s="159"/>
      <c r="R2173" s="155" t="str">
        <f ca="1">IF(ISERROR($V2173),"",OFFSET('Smelter Look-up'!$C$4,$V2173-4,0)&amp;"")</f>
        <v/>
      </c>
      <c r="S2173" s="160" t="str">
        <f t="array" aca="1" ref="S2173" ca="1">IF(B2173="","",IF(ISERROR(MATCH($E2173,CL,0)),"Unknown",INDIRECT("'C'!$A$"&amp;MATCH($E2173,CL,0)+1)))</f>
        <v/>
      </c>
      <c r="T2173" s="160" t="str">
        <f t="array" aca="1" ref="T2173" ca="1">IF(B2173="","",IF(ISERROR(MATCH($J2173,SorP!$B$1:$B$6226,0)),"",INDIRECT("'SorP'!$A$"&amp;MATCH($S2173&amp;$J2173,SorP!C:C,0))))</f>
        <v/>
      </c>
      <c r="U2173" s="161"/>
      <c r="V2173" s="151" t="e">
        <f>IF(C2173="",NA(),IF(OR(C2173="Smelter not listed",C2173="Smelter not yet identified"),MATCH($B2173&amp;$D2173,'Smelter Look-up'!$J:$J,0),MATCH($B2173&amp;$C2173,'Smelter Look-up'!$J:$J,0)))</f>
        <v>#N/A</v>
      </c>
      <c r="W2173" s="134"/>
      <c r="X2173" s="134">
        <f t="shared" ca="1" si="22"/>
        <v>0</v>
      </c>
      <c r="Y2173" s="134"/>
      <c r="Z2173" s="134"/>
      <c r="AA2173" s="134"/>
      <c r="AB2173" s="162" t="str">
        <f t="shared" si="23"/>
        <v/>
      </c>
      <c r="AC2173" s="134"/>
      <c r="AD2173" s="134"/>
      <c r="AE2173" s="134"/>
      <c r="AF2173" s="134"/>
      <c r="AG2173" s="134"/>
      <c r="AH2173" s="134"/>
    </row>
    <row r="2174" spans="1:34" ht="12" customHeight="1">
      <c r="A2174" s="160"/>
      <c r="B2174" s="155" t="str">
        <f t="array" ref="B2174">IF(LEN(A2174)=0,"",INDEX('Smelter Look-up'!$A:$A,MATCH($A2174,'Smelter Look-up'!$E:$E,0)))</f>
        <v/>
      </c>
      <c r="C2174" s="158" t="str">
        <f t="array" ref="C2174">IF(LEN(A2174)=0,"",INDEX('Smelter Look-up'!$C:$C,MATCH($A2174,'Smelter Look-up'!$E:$E,0)))</f>
        <v/>
      </c>
      <c r="D2174" s="155"/>
      <c r="E2174" s="155" t="str">
        <f ca="1">IF(ISERROR($V2174),"",OFFSET('Smelter Look-up'!$D$4,$V2174-4,0)&amp;"")</f>
        <v/>
      </c>
      <c r="F2174" s="155" t="str">
        <f ca="1">IF(ISERROR($V2174),"",OFFSET('Smelter Look-up'!$E$4,$V2174-4,0))</f>
        <v/>
      </c>
      <c r="G2174" s="155" t="str">
        <f ca="1">IF(C2174=$X$4,IF(ISERROR($V2174),"Enter smelter details","RMI"),IF(ISERROR($V2174),"",OFFSET('Smelter Look-up'!$F$4,$V2174-4,0)))</f>
        <v/>
      </c>
      <c r="H2174" s="156" t="str">
        <f ca="1">IF(ISERROR($V2174),"",OFFSET('Smelter Look-up'!$G$4,$V2174-4,0))</f>
        <v/>
      </c>
      <c r="I2174" s="157" t="str">
        <f ca="1">IF(ISERROR($V2174),"",OFFSET('Smelter Look-up'!$H$4,$V2174-4,0))</f>
        <v/>
      </c>
      <c r="J2174" s="157" t="str">
        <f ca="1">IF(ISERROR($V2174),"",OFFSET('Smelter Look-up'!$I$4,$V2174-4,0))</f>
        <v/>
      </c>
      <c r="K2174" s="158"/>
      <c r="L2174" s="158"/>
      <c r="M2174" s="158"/>
      <c r="N2174" s="158"/>
      <c r="O2174" s="158"/>
      <c r="P2174" s="157"/>
      <c r="Q2174" s="159"/>
      <c r="R2174" s="155" t="str">
        <f ca="1">IF(ISERROR($V2174),"",OFFSET('Smelter Look-up'!$C$4,$V2174-4,0)&amp;"")</f>
        <v/>
      </c>
      <c r="S2174" s="160" t="str">
        <f t="array" aca="1" ref="S2174" ca="1">IF(B2174="","",IF(ISERROR(MATCH($E2174,CL,0)),"Unknown",INDIRECT("'C'!$A$"&amp;MATCH($E2174,CL,0)+1)))</f>
        <v/>
      </c>
      <c r="T2174" s="160" t="str">
        <f t="array" aca="1" ref="T2174" ca="1">IF(B2174="","",IF(ISERROR(MATCH($J2174,SorP!$B$1:$B$6226,0)),"",INDIRECT("'SorP'!$A$"&amp;MATCH($S2174&amp;$J2174,SorP!C:C,0))))</f>
        <v/>
      </c>
      <c r="U2174" s="161"/>
      <c r="V2174" s="151" t="e">
        <f>IF(C2174="",NA(),IF(OR(C2174="Smelter not listed",C2174="Smelter not yet identified"),MATCH($B2174&amp;$D2174,'Smelter Look-up'!$J:$J,0),MATCH($B2174&amp;$C2174,'Smelter Look-up'!$J:$J,0)))</f>
        <v>#N/A</v>
      </c>
      <c r="W2174" s="134"/>
      <c r="X2174" s="134">
        <f t="shared" ca="1" si="22"/>
        <v>0</v>
      </c>
      <c r="Y2174" s="134"/>
      <c r="Z2174" s="134"/>
      <c r="AA2174" s="134"/>
      <c r="AB2174" s="162" t="str">
        <f t="shared" si="23"/>
        <v/>
      </c>
      <c r="AC2174" s="134"/>
      <c r="AD2174" s="134"/>
      <c r="AE2174" s="134"/>
      <c r="AF2174" s="134"/>
      <c r="AG2174" s="134"/>
      <c r="AH2174" s="134"/>
    </row>
    <row r="2175" spans="1:34" ht="12" customHeight="1">
      <c r="A2175" s="160"/>
      <c r="B2175" s="155" t="str">
        <f t="array" ref="B2175">IF(LEN(A2175)=0,"",INDEX('Smelter Look-up'!$A:$A,MATCH($A2175,'Smelter Look-up'!$E:$E,0)))</f>
        <v/>
      </c>
      <c r="C2175" s="158" t="str">
        <f t="array" ref="C2175">IF(LEN(A2175)=0,"",INDEX('Smelter Look-up'!$C:$C,MATCH($A2175,'Smelter Look-up'!$E:$E,0)))</f>
        <v/>
      </c>
      <c r="D2175" s="155"/>
      <c r="E2175" s="155" t="str">
        <f ca="1">IF(ISERROR($V2175),"",OFFSET('Smelter Look-up'!$D$4,$V2175-4,0)&amp;"")</f>
        <v/>
      </c>
      <c r="F2175" s="155" t="str">
        <f ca="1">IF(ISERROR($V2175),"",OFFSET('Smelter Look-up'!$E$4,$V2175-4,0))</f>
        <v/>
      </c>
      <c r="G2175" s="155" t="str">
        <f ca="1">IF(C2175=$X$4,IF(ISERROR($V2175),"Enter smelter details","RMI"),IF(ISERROR($V2175),"",OFFSET('Smelter Look-up'!$F$4,$V2175-4,0)))</f>
        <v/>
      </c>
      <c r="H2175" s="156" t="str">
        <f ca="1">IF(ISERROR($V2175),"",OFFSET('Smelter Look-up'!$G$4,$V2175-4,0))</f>
        <v/>
      </c>
      <c r="I2175" s="157" t="str">
        <f ca="1">IF(ISERROR($V2175),"",OFFSET('Smelter Look-up'!$H$4,$V2175-4,0))</f>
        <v/>
      </c>
      <c r="J2175" s="157" t="str">
        <f ca="1">IF(ISERROR($V2175),"",OFFSET('Smelter Look-up'!$I$4,$V2175-4,0))</f>
        <v/>
      </c>
      <c r="K2175" s="158"/>
      <c r="L2175" s="158"/>
      <c r="M2175" s="158"/>
      <c r="N2175" s="158"/>
      <c r="O2175" s="158"/>
      <c r="P2175" s="157"/>
      <c r="Q2175" s="159"/>
      <c r="R2175" s="155" t="str">
        <f ca="1">IF(ISERROR($V2175),"",OFFSET('Smelter Look-up'!$C$4,$V2175-4,0)&amp;"")</f>
        <v/>
      </c>
      <c r="S2175" s="160" t="str">
        <f t="array" aca="1" ref="S2175" ca="1">IF(B2175="","",IF(ISERROR(MATCH($E2175,CL,0)),"Unknown",INDIRECT("'C'!$A$"&amp;MATCH($E2175,CL,0)+1)))</f>
        <v/>
      </c>
      <c r="T2175" s="160" t="str">
        <f t="array" aca="1" ref="T2175" ca="1">IF(B2175="","",IF(ISERROR(MATCH($J2175,SorP!$B$1:$B$6226,0)),"",INDIRECT("'SorP'!$A$"&amp;MATCH($S2175&amp;$J2175,SorP!C:C,0))))</f>
        <v/>
      </c>
      <c r="U2175" s="161"/>
      <c r="V2175" s="151" t="e">
        <f>IF(C2175="",NA(),IF(OR(C2175="Smelter not listed",C2175="Smelter not yet identified"),MATCH($B2175&amp;$D2175,'Smelter Look-up'!$J:$J,0),MATCH($B2175&amp;$C2175,'Smelter Look-up'!$J:$J,0)))</f>
        <v>#N/A</v>
      </c>
      <c r="W2175" s="134"/>
      <c r="X2175" s="134">
        <f t="shared" ca="1" si="22"/>
        <v>0</v>
      </c>
      <c r="Y2175" s="134"/>
      <c r="Z2175" s="134"/>
      <c r="AA2175" s="134"/>
      <c r="AB2175" s="162" t="str">
        <f t="shared" si="23"/>
        <v/>
      </c>
      <c r="AC2175" s="134"/>
      <c r="AD2175" s="134"/>
      <c r="AE2175" s="134"/>
      <c r="AF2175" s="134"/>
      <c r="AG2175" s="134"/>
      <c r="AH2175" s="134"/>
    </row>
    <row r="2176" spans="1:34" ht="12" customHeight="1">
      <c r="A2176" s="160"/>
      <c r="B2176" s="155" t="str">
        <f t="array" ref="B2176">IF(LEN(A2176)=0,"",INDEX('Smelter Look-up'!$A:$A,MATCH($A2176,'Smelter Look-up'!$E:$E,0)))</f>
        <v/>
      </c>
      <c r="C2176" s="158" t="str">
        <f t="array" ref="C2176">IF(LEN(A2176)=0,"",INDEX('Smelter Look-up'!$C:$C,MATCH($A2176,'Smelter Look-up'!$E:$E,0)))</f>
        <v/>
      </c>
      <c r="D2176" s="155"/>
      <c r="E2176" s="155" t="str">
        <f ca="1">IF(ISERROR($V2176),"",OFFSET('Smelter Look-up'!$D$4,$V2176-4,0)&amp;"")</f>
        <v/>
      </c>
      <c r="F2176" s="155" t="str">
        <f ca="1">IF(ISERROR($V2176),"",OFFSET('Smelter Look-up'!$E$4,$V2176-4,0))</f>
        <v/>
      </c>
      <c r="G2176" s="155" t="str">
        <f ca="1">IF(C2176=$X$4,IF(ISERROR($V2176),"Enter smelter details","RMI"),IF(ISERROR($V2176),"",OFFSET('Smelter Look-up'!$F$4,$V2176-4,0)))</f>
        <v/>
      </c>
      <c r="H2176" s="156" t="str">
        <f ca="1">IF(ISERROR($V2176),"",OFFSET('Smelter Look-up'!$G$4,$V2176-4,0))</f>
        <v/>
      </c>
      <c r="I2176" s="157" t="str">
        <f ca="1">IF(ISERROR($V2176),"",OFFSET('Smelter Look-up'!$H$4,$V2176-4,0))</f>
        <v/>
      </c>
      <c r="J2176" s="157" t="str">
        <f ca="1">IF(ISERROR($V2176),"",OFFSET('Smelter Look-up'!$I$4,$V2176-4,0))</f>
        <v/>
      </c>
      <c r="K2176" s="158"/>
      <c r="L2176" s="158"/>
      <c r="M2176" s="158"/>
      <c r="N2176" s="158"/>
      <c r="O2176" s="158"/>
      <c r="P2176" s="157"/>
      <c r="Q2176" s="159"/>
      <c r="R2176" s="155" t="str">
        <f ca="1">IF(ISERROR($V2176),"",OFFSET('Smelter Look-up'!$C$4,$V2176-4,0)&amp;"")</f>
        <v/>
      </c>
      <c r="S2176" s="160" t="str">
        <f t="array" aca="1" ref="S2176" ca="1">IF(B2176="","",IF(ISERROR(MATCH($E2176,CL,0)),"Unknown",INDIRECT("'C'!$A$"&amp;MATCH($E2176,CL,0)+1)))</f>
        <v/>
      </c>
      <c r="T2176" s="160" t="str">
        <f t="array" aca="1" ref="T2176" ca="1">IF(B2176="","",IF(ISERROR(MATCH($J2176,SorP!$B$1:$B$6226,0)),"",INDIRECT("'SorP'!$A$"&amp;MATCH($S2176&amp;$J2176,SorP!C:C,0))))</f>
        <v/>
      </c>
      <c r="U2176" s="161"/>
      <c r="V2176" s="151" t="e">
        <f>IF(C2176="",NA(),IF(OR(C2176="Smelter not listed",C2176="Smelter not yet identified"),MATCH($B2176&amp;$D2176,'Smelter Look-up'!$J:$J,0),MATCH($B2176&amp;$C2176,'Smelter Look-up'!$J:$J,0)))</f>
        <v>#N/A</v>
      </c>
      <c r="W2176" s="134"/>
      <c r="X2176" s="134">
        <f t="shared" ca="1" si="22"/>
        <v>0</v>
      </c>
      <c r="Y2176" s="134"/>
      <c r="Z2176" s="134"/>
      <c r="AA2176" s="134"/>
      <c r="AB2176" s="162" t="str">
        <f t="shared" si="23"/>
        <v/>
      </c>
      <c r="AC2176" s="134"/>
      <c r="AD2176" s="134"/>
      <c r="AE2176" s="134"/>
      <c r="AF2176" s="134"/>
      <c r="AG2176" s="134"/>
      <c r="AH2176" s="134"/>
    </row>
    <row r="2177" spans="1:34" ht="12" customHeight="1">
      <c r="A2177" s="160"/>
      <c r="B2177" s="155" t="str">
        <f t="array" ref="B2177">IF(LEN(A2177)=0,"",INDEX('Smelter Look-up'!$A:$A,MATCH($A2177,'Smelter Look-up'!$E:$E,0)))</f>
        <v/>
      </c>
      <c r="C2177" s="158" t="str">
        <f t="array" ref="C2177">IF(LEN(A2177)=0,"",INDEX('Smelter Look-up'!$C:$C,MATCH($A2177,'Smelter Look-up'!$E:$E,0)))</f>
        <v/>
      </c>
      <c r="D2177" s="155"/>
      <c r="E2177" s="155" t="str">
        <f ca="1">IF(ISERROR($V2177),"",OFFSET('Smelter Look-up'!$D$4,$V2177-4,0)&amp;"")</f>
        <v/>
      </c>
      <c r="F2177" s="155" t="str">
        <f ca="1">IF(ISERROR($V2177),"",OFFSET('Smelter Look-up'!$E$4,$V2177-4,0))</f>
        <v/>
      </c>
      <c r="G2177" s="155" t="str">
        <f ca="1">IF(C2177=$X$4,IF(ISERROR($V2177),"Enter smelter details","RMI"),IF(ISERROR($V2177),"",OFFSET('Smelter Look-up'!$F$4,$V2177-4,0)))</f>
        <v/>
      </c>
      <c r="H2177" s="156" t="str">
        <f ca="1">IF(ISERROR($V2177),"",OFFSET('Smelter Look-up'!$G$4,$V2177-4,0))</f>
        <v/>
      </c>
      <c r="I2177" s="157" t="str">
        <f ca="1">IF(ISERROR($V2177),"",OFFSET('Smelter Look-up'!$H$4,$V2177-4,0))</f>
        <v/>
      </c>
      <c r="J2177" s="157" t="str">
        <f ca="1">IF(ISERROR($V2177),"",OFFSET('Smelter Look-up'!$I$4,$V2177-4,0))</f>
        <v/>
      </c>
      <c r="K2177" s="158"/>
      <c r="L2177" s="158"/>
      <c r="M2177" s="158"/>
      <c r="N2177" s="158"/>
      <c r="O2177" s="158"/>
      <c r="P2177" s="157"/>
      <c r="Q2177" s="159"/>
      <c r="R2177" s="155" t="str">
        <f ca="1">IF(ISERROR($V2177),"",OFFSET('Smelter Look-up'!$C$4,$V2177-4,0)&amp;"")</f>
        <v/>
      </c>
      <c r="S2177" s="160" t="str">
        <f t="array" aca="1" ref="S2177" ca="1">IF(B2177="","",IF(ISERROR(MATCH($E2177,CL,0)),"Unknown",INDIRECT("'C'!$A$"&amp;MATCH($E2177,CL,0)+1)))</f>
        <v/>
      </c>
      <c r="T2177" s="160" t="str">
        <f t="array" aca="1" ref="T2177" ca="1">IF(B2177="","",IF(ISERROR(MATCH($J2177,SorP!$B$1:$B$6226,0)),"",INDIRECT("'SorP'!$A$"&amp;MATCH($S2177&amp;$J2177,SorP!C:C,0))))</f>
        <v/>
      </c>
      <c r="U2177" s="161"/>
      <c r="V2177" s="151" t="e">
        <f>IF(C2177="",NA(),IF(OR(C2177="Smelter not listed",C2177="Smelter not yet identified"),MATCH($B2177&amp;$D2177,'Smelter Look-up'!$J:$J,0),MATCH($B2177&amp;$C2177,'Smelter Look-up'!$J:$J,0)))</f>
        <v>#N/A</v>
      </c>
      <c r="W2177" s="134"/>
      <c r="X2177" s="134">
        <f t="shared" ca="1" si="22"/>
        <v>0</v>
      </c>
      <c r="Y2177" s="134"/>
      <c r="Z2177" s="134"/>
      <c r="AA2177" s="134"/>
      <c r="AB2177" s="162" t="str">
        <f t="shared" si="23"/>
        <v/>
      </c>
      <c r="AC2177" s="134"/>
      <c r="AD2177" s="134"/>
      <c r="AE2177" s="134"/>
      <c r="AF2177" s="134"/>
      <c r="AG2177" s="134"/>
      <c r="AH2177" s="134"/>
    </row>
    <row r="2178" spans="1:34" ht="12" customHeight="1">
      <c r="A2178" s="160"/>
      <c r="B2178" s="155" t="str">
        <f t="array" ref="B2178">IF(LEN(A2178)=0,"",INDEX('Smelter Look-up'!$A:$A,MATCH($A2178,'Smelter Look-up'!$E:$E,0)))</f>
        <v/>
      </c>
      <c r="C2178" s="158" t="str">
        <f t="array" ref="C2178">IF(LEN(A2178)=0,"",INDEX('Smelter Look-up'!$C:$C,MATCH($A2178,'Smelter Look-up'!$E:$E,0)))</f>
        <v/>
      </c>
      <c r="D2178" s="155"/>
      <c r="E2178" s="155" t="str">
        <f ca="1">IF(ISERROR($V2178),"",OFFSET('Smelter Look-up'!$D$4,$V2178-4,0)&amp;"")</f>
        <v/>
      </c>
      <c r="F2178" s="155" t="str">
        <f ca="1">IF(ISERROR($V2178),"",OFFSET('Smelter Look-up'!$E$4,$V2178-4,0))</f>
        <v/>
      </c>
      <c r="G2178" s="155" t="str">
        <f ca="1">IF(C2178=$X$4,IF(ISERROR($V2178),"Enter smelter details","RMI"),IF(ISERROR($V2178),"",OFFSET('Smelter Look-up'!$F$4,$V2178-4,0)))</f>
        <v/>
      </c>
      <c r="H2178" s="156" t="str">
        <f ca="1">IF(ISERROR($V2178),"",OFFSET('Smelter Look-up'!$G$4,$V2178-4,0))</f>
        <v/>
      </c>
      <c r="I2178" s="157" t="str">
        <f ca="1">IF(ISERROR($V2178),"",OFFSET('Smelter Look-up'!$H$4,$V2178-4,0))</f>
        <v/>
      </c>
      <c r="J2178" s="157" t="str">
        <f ca="1">IF(ISERROR($V2178),"",OFFSET('Smelter Look-up'!$I$4,$V2178-4,0))</f>
        <v/>
      </c>
      <c r="K2178" s="158"/>
      <c r="L2178" s="158"/>
      <c r="M2178" s="158"/>
      <c r="N2178" s="158"/>
      <c r="O2178" s="158"/>
      <c r="P2178" s="157"/>
      <c r="Q2178" s="159"/>
      <c r="R2178" s="155" t="str">
        <f ca="1">IF(ISERROR($V2178),"",OFFSET('Smelter Look-up'!$C$4,$V2178-4,0)&amp;"")</f>
        <v/>
      </c>
      <c r="S2178" s="160" t="str">
        <f t="array" aca="1" ref="S2178" ca="1">IF(B2178="","",IF(ISERROR(MATCH($E2178,CL,0)),"Unknown",INDIRECT("'C'!$A$"&amp;MATCH($E2178,CL,0)+1)))</f>
        <v/>
      </c>
      <c r="T2178" s="160" t="str">
        <f t="array" aca="1" ref="T2178" ca="1">IF(B2178="","",IF(ISERROR(MATCH($J2178,SorP!$B$1:$B$6226,0)),"",INDIRECT("'SorP'!$A$"&amp;MATCH($S2178&amp;$J2178,SorP!C:C,0))))</f>
        <v/>
      </c>
      <c r="U2178" s="161"/>
      <c r="V2178" s="151" t="e">
        <f>IF(C2178="",NA(),IF(OR(C2178="Smelter not listed",C2178="Smelter not yet identified"),MATCH($B2178&amp;$D2178,'Smelter Look-up'!$J:$J,0),MATCH($B2178&amp;$C2178,'Smelter Look-up'!$J:$J,0)))</f>
        <v>#N/A</v>
      </c>
      <c r="W2178" s="134"/>
      <c r="X2178" s="134">
        <f t="shared" ca="1" si="22"/>
        <v>0</v>
      </c>
      <c r="Y2178" s="134"/>
      <c r="Z2178" s="134"/>
      <c r="AA2178" s="134"/>
      <c r="AB2178" s="162" t="str">
        <f t="shared" si="23"/>
        <v/>
      </c>
      <c r="AC2178" s="134"/>
      <c r="AD2178" s="134"/>
      <c r="AE2178" s="134"/>
      <c r="AF2178" s="134"/>
      <c r="AG2178" s="134"/>
      <c r="AH2178" s="134"/>
    </row>
    <row r="2179" spans="1:34" ht="12" customHeight="1">
      <c r="A2179" s="160"/>
      <c r="B2179" s="155" t="str">
        <f t="array" ref="B2179">IF(LEN(A2179)=0,"",INDEX('Smelter Look-up'!$A:$A,MATCH($A2179,'Smelter Look-up'!$E:$E,0)))</f>
        <v/>
      </c>
      <c r="C2179" s="158" t="str">
        <f t="array" ref="C2179">IF(LEN(A2179)=0,"",INDEX('Smelter Look-up'!$C:$C,MATCH($A2179,'Smelter Look-up'!$E:$E,0)))</f>
        <v/>
      </c>
      <c r="D2179" s="155"/>
      <c r="E2179" s="155" t="str">
        <f ca="1">IF(ISERROR($V2179),"",OFFSET('Smelter Look-up'!$D$4,$V2179-4,0)&amp;"")</f>
        <v/>
      </c>
      <c r="F2179" s="155" t="str">
        <f ca="1">IF(ISERROR($V2179),"",OFFSET('Smelter Look-up'!$E$4,$V2179-4,0))</f>
        <v/>
      </c>
      <c r="G2179" s="155" t="str">
        <f ca="1">IF(C2179=$X$4,IF(ISERROR($V2179),"Enter smelter details","RMI"),IF(ISERROR($V2179),"",OFFSET('Smelter Look-up'!$F$4,$V2179-4,0)))</f>
        <v/>
      </c>
      <c r="H2179" s="156" t="str">
        <f ca="1">IF(ISERROR($V2179),"",OFFSET('Smelter Look-up'!$G$4,$V2179-4,0))</f>
        <v/>
      </c>
      <c r="I2179" s="157" t="str">
        <f ca="1">IF(ISERROR($V2179),"",OFFSET('Smelter Look-up'!$H$4,$V2179-4,0))</f>
        <v/>
      </c>
      <c r="J2179" s="157" t="str">
        <f ca="1">IF(ISERROR($V2179),"",OFFSET('Smelter Look-up'!$I$4,$V2179-4,0))</f>
        <v/>
      </c>
      <c r="K2179" s="158"/>
      <c r="L2179" s="158"/>
      <c r="M2179" s="158"/>
      <c r="N2179" s="158"/>
      <c r="O2179" s="158"/>
      <c r="P2179" s="157"/>
      <c r="Q2179" s="159"/>
      <c r="R2179" s="155" t="str">
        <f ca="1">IF(ISERROR($V2179),"",OFFSET('Smelter Look-up'!$C$4,$V2179-4,0)&amp;"")</f>
        <v/>
      </c>
      <c r="S2179" s="160" t="str">
        <f t="array" aca="1" ref="S2179" ca="1">IF(B2179="","",IF(ISERROR(MATCH($E2179,CL,0)),"Unknown",INDIRECT("'C'!$A$"&amp;MATCH($E2179,CL,0)+1)))</f>
        <v/>
      </c>
      <c r="T2179" s="160" t="str">
        <f t="array" aca="1" ref="T2179" ca="1">IF(B2179="","",IF(ISERROR(MATCH($J2179,SorP!$B$1:$B$6226,0)),"",INDIRECT("'SorP'!$A$"&amp;MATCH($S2179&amp;$J2179,SorP!C:C,0))))</f>
        <v/>
      </c>
      <c r="U2179" s="161"/>
      <c r="V2179" s="151" t="e">
        <f>IF(C2179="",NA(),IF(OR(C2179="Smelter not listed",C2179="Smelter not yet identified"),MATCH($B2179&amp;$D2179,'Smelter Look-up'!$J:$J,0),MATCH($B2179&amp;$C2179,'Smelter Look-up'!$J:$J,0)))</f>
        <v>#N/A</v>
      </c>
      <c r="W2179" s="134"/>
      <c r="X2179" s="134">
        <f t="shared" ca="1" si="22"/>
        <v>0</v>
      </c>
      <c r="Y2179" s="134"/>
      <c r="Z2179" s="134"/>
      <c r="AA2179" s="134"/>
      <c r="AB2179" s="162" t="str">
        <f t="shared" si="23"/>
        <v/>
      </c>
      <c r="AC2179" s="134"/>
      <c r="AD2179" s="134"/>
      <c r="AE2179" s="134"/>
      <c r="AF2179" s="134"/>
      <c r="AG2179" s="134"/>
      <c r="AH2179" s="134"/>
    </row>
    <row r="2180" spans="1:34" ht="12" customHeight="1">
      <c r="A2180" s="160"/>
      <c r="B2180" s="155" t="str">
        <f t="array" ref="B2180">IF(LEN(A2180)=0,"",INDEX('Smelter Look-up'!$A:$A,MATCH($A2180,'Smelter Look-up'!$E:$E,0)))</f>
        <v/>
      </c>
      <c r="C2180" s="158" t="str">
        <f t="array" ref="C2180">IF(LEN(A2180)=0,"",INDEX('Smelter Look-up'!$C:$C,MATCH($A2180,'Smelter Look-up'!$E:$E,0)))</f>
        <v/>
      </c>
      <c r="D2180" s="155"/>
      <c r="E2180" s="155" t="str">
        <f ca="1">IF(ISERROR($V2180),"",OFFSET('Smelter Look-up'!$D$4,$V2180-4,0)&amp;"")</f>
        <v/>
      </c>
      <c r="F2180" s="155" t="str">
        <f ca="1">IF(ISERROR($V2180),"",OFFSET('Smelter Look-up'!$E$4,$V2180-4,0))</f>
        <v/>
      </c>
      <c r="G2180" s="155" t="str">
        <f ca="1">IF(C2180=$X$4,IF(ISERROR($V2180),"Enter smelter details","RMI"),IF(ISERROR($V2180),"",OFFSET('Smelter Look-up'!$F$4,$V2180-4,0)))</f>
        <v/>
      </c>
      <c r="H2180" s="156" t="str">
        <f ca="1">IF(ISERROR($V2180),"",OFFSET('Smelter Look-up'!$G$4,$V2180-4,0))</f>
        <v/>
      </c>
      <c r="I2180" s="157" t="str">
        <f ca="1">IF(ISERROR($V2180),"",OFFSET('Smelter Look-up'!$H$4,$V2180-4,0))</f>
        <v/>
      </c>
      <c r="J2180" s="157" t="str">
        <f ca="1">IF(ISERROR($V2180),"",OFFSET('Smelter Look-up'!$I$4,$V2180-4,0))</f>
        <v/>
      </c>
      <c r="K2180" s="158"/>
      <c r="L2180" s="158"/>
      <c r="M2180" s="158"/>
      <c r="N2180" s="158"/>
      <c r="O2180" s="158"/>
      <c r="P2180" s="157"/>
      <c r="Q2180" s="159"/>
      <c r="R2180" s="155" t="str">
        <f ca="1">IF(ISERROR($V2180),"",OFFSET('Smelter Look-up'!$C$4,$V2180-4,0)&amp;"")</f>
        <v/>
      </c>
      <c r="S2180" s="160" t="str">
        <f t="array" aca="1" ref="S2180" ca="1">IF(B2180="","",IF(ISERROR(MATCH($E2180,CL,0)),"Unknown",INDIRECT("'C'!$A$"&amp;MATCH($E2180,CL,0)+1)))</f>
        <v/>
      </c>
      <c r="T2180" s="160" t="str">
        <f t="array" aca="1" ref="T2180" ca="1">IF(B2180="","",IF(ISERROR(MATCH($J2180,SorP!$B$1:$B$6226,0)),"",INDIRECT("'SorP'!$A$"&amp;MATCH($S2180&amp;$J2180,SorP!C:C,0))))</f>
        <v/>
      </c>
      <c r="U2180" s="161"/>
      <c r="V2180" s="151" t="e">
        <f>IF(C2180="",NA(),IF(OR(C2180="Smelter not listed",C2180="Smelter not yet identified"),MATCH($B2180&amp;$D2180,'Smelter Look-up'!$J:$J,0),MATCH($B2180&amp;$C2180,'Smelter Look-up'!$J:$J,0)))</f>
        <v>#N/A</v>
      </c>
      <c r="W2180" s="134"/>
      <c r="X2180" s="134">
        <f t="shared" ca="1" si="22"/>
        <v>0</v>
      </c>
      <c r="Y2180" s="134"/>
      <c r="Z2180" s="134"/>
      <c r="AA2180" s="134"/>
      <c r="AB2180" s="162" t="str">
        <f t="shared" si="23"/>
        <v/>
      </c>
      <c r="AC2180" s="134"/>
      <c r="AD2180" s="134"/>
      <c r="AE2180" s="134"/>
      <c r="AF2180" s="134"/>
      <c r="AG2180" s="134"/>
      <c r="AH2180" s="134"/>
    </row>
    <row r="2181" spans="1:34" ht="12" customHeight="1">
      <c r="A2181" s="160"/>
      <c r="B2181" s="155" t="str">
        <f t="array" ref="B2181">IF(LEN(A2181)=0,"",INDEX('Smelter Look-up'!$A:$A,MATCH($A2181,'Smelter Look-up'!$E:$E,0)))</f>
        <v/>
      </c>
      <c r="C2181" s="158" t="str">
        <f t="array" ref="C2181">IF(LEN(A2181)=0,"",INDEX('Smelter Look-up'!$C:$C,MATCH($A2181,'Smelter Look-up'!$E:$E,0)))</f>
        <v/>
      </c>
      <c r="D2181" s="155"/>
      <c r="E2181" s="155" t="str">
        <f ca="1">IF(ISERROR($V2181),"",OFFSET('Smelter Look-up'!$D$4,$V2181-4,0)&amp;"")</f>
        <v/>
      </c>
      <c r="F2181" s="155" t="str">
        <f ca="1">IF(ISERROR($V2181),"",OFFSET('Smelter Look-up'!$E$4,$V2181-4,0))</f>
        <v/>
      </c>
      <c r="G2181" s="155" t="str">
        <f ca="1">IF(C2181=$X$4,IF(ISERROR($V2181),"Enter smelter details","RMI"),IF(ISERROR($V2181),"",OFFSET('Smelter Look-up'!$F$4,$V2181-4,0)))</f>
        <v/>
      </c>
      <c r="H2181" s="156" t="str">
        <f ca="1">IF(ISERROR($V2181),"",OFFSET('Smelter Look-up'!$G$4,$V2181-4,0))</f>
        <v/>
      </c>
      <c r="I2181" s="157" t="str">
        <f ca="1">IF(ISERROR($V2181),"",OFFSET('Smelter Look-up'!$H$4,$V2181-4,0))</f>
        <v/>
      </c>
      <c r="J2181" s="157" t="str">
        <f ca="1">IF(ISERROR($V2181),"",OFFSET('Smelter Look-up'!$I$4,$V2181-4,0))</f>
        <v/>
      </c>
      <c r="K2181" s="158"/>
      <c r="L2181" s="158"/>
      <c r="M2181" s="158"/>
      <c r="N2181" s="158"/>
      <c r="O2181" s="158"/>
      <c r="P2181" s="157"/>
      <c r="Q2181" s="159"/>
      <c r="R2181" s="155" t="str">
        <f ca="1">IF(ISERROR($V2181),"",OFFSET('Smelter Look-up'!$C$4,$V2181-4,0)&amp;"")</f>
        <v/>
      </c>
      <c r="S2181" s="160" t="str">
        <f t="array" aca="1" ref="S2181" ca="1">IF(B2181="","",IF(ISERROR(MATCH($E2181,CL,0)),"Unknown",INDIRECT("'C'!$A$"&amp;MATCH($E2181,CL,0)+1)))</f>
        <v/>
      </c>
      <c r="T2181" s="160" t="str">
        <f t="array" aca="1" ref="T2181" ca="1">IF(B2181="","",IF(ISERROR(MATCH($J2181,SorP!$B$1:$B$6226,0)),"",INDIRECT("'SorP'!$A$"&amp;MATCH($S2181&amp;$J2181,SorP!C:C,0))))</f>
        <v/>
      </c>
      <c r="U2181" s="161"/>
      <c r="V2181" s="151" t="e">
        <f>IF(C2181="",NA(),IF(OR(C2181="Smelter not listed",C2181="Smelter not yet identified"),MATCH($B2181&amp;$D2181,'Smelter Look-up'!$J:$J,0),MATCH($B2181&amp;$C2181,'Smelter Look-up'!$J:$J,0)))</f>
        <v>#N/A</v>
      </c>
      <c r="W2181" s="134"/>
      <c r="X2181" s="134">
        <f t="shared" ca="1" si="22"/>
        <v>0</v>
      </c>
      <c r="Y2181" s="134"/>
      <c r="Z2181" s="134"/>
      <c r="AA2181" s="134"/>
      <c r="AB2181" s="162" t="str">
        <f t="shared" si="23"/>
        <v/>
      </c>
      <c r="AC2181" s="134"/>
      <c r="AD2181" s="134"/>
      <c r="AE2181" s="134"/>
      <c r="AF2181" s="134"/>
      <c r="AG2181" s="134"/>
      <c r="AH2181" s="134"/>
    </row>
    <row r="2182" spans="1:34" ht="12" customHeight="1">
      <c r="A2182" s="160"/>
      <c r="B2182" s="155" t="str">
        <f t="array" ref="B2182">IF(LEN(A2182)=0,"",INDEX('Smelter Look-up'!$A:$A,MATCH($A2182,'Smelter Look-up'!$E:$E,0)))</f>
        <v/>
      </c>
      <c r="C2182" s="158" t="str">
        <f t="array" ref="C2182">IF(LEN(A2182)=0,"",INDEX('Smelter Look-up'!$C:$C,MATCH($A2182,'Smelter Look-up'!$E:$E,0)))</f>
        <v/>
      </c>
      <c r="D2182" s="155"/>
      <c r="E2182" s="155" t="str">
        <f ca="1">IF(ISERROR($V2182),"",OFFSET('Smelter Look-up'!$D$4,$V2182-4,0)&amp;"")</f>
        <v/>
      </c>
      <c r="F2182" s="155" t="str">
        <f ca="1">IF(ISERROR($V2182),"",OFFSET('Smelter Look-up'!$E$4,$V2182-4,0))</f>
        <v/>
      </c>
      <c r="G2182" s="155" t="str">
        <f ca="1">IF(C2182=$X$4,IF(ISERROR($V2182),"Enter smelter details","RMI"),IF(ISERROR($V2182),"",OFFSET('Smelter Look-up'!$F$4,$V2182-4,0)))</f>
        <v/>
      </c>
      <c r="H2182" s="156" t="str">
        <f ca="1">IF(ISERROR($V2182),"",OFFSET('Smelter Look-up'!$G$4,$V2182-4,0))</f>
        <v/>
      </c>
      <c r="I2182" s="157" t="str">
        <f ca="1">IF(ISERROR($V2182),"",OFFSET('Smelter Look-up'!$H$4,$V2182-4,0))</f>
        <v/>
      </c>
      <c r="J2182" s="157" t="str">
        <f ca="1">IF(ISERROR($V2182),"",OFFSET('Smelter Look-up'!$I$4,$V2182-4,0))</f>
        <v/>
      </c>
      <c r="K2182" s="158"/>
      <c r="L2182" s="158"/>
      <c r="M2182" s="158"/>
      <c r="N2182" s="158"/>
      <c r="O2182" s="158"/>
      <c r="P2182" s="157"/>
      <c r="Q2182" s="159"/>
      <c r="R2182" s="155" t="str">
        <f ca="1">IF(ISERROR($V2182),"",OFFSET('Smelter Look-up'!$C$4,$V2182-4,0)&amp;"")</f>
        <v/>
      </c>
      <c r="S2182" s="160" t="str">
        <f t="array" aca="1" ref="S2182" ca="1">IF(B2182="","",IF(ISERROR(MATCH($E2182,CL,0)),"Unknown",INDIRECT("'C'!$A$"&amp;MATCH($E2182,CL,0)+1)))</f>
        <v/>
      </c>
      <c r="T2182" s="160" t="str">
        <f t="array" aca="1" ref="T2182" ca="1">IF(B2182="","",IF(ISERROR(MATCH($J2182,SorP!$B$1:$B$6226,0)),"",INDIRECT("'SorP'!$A$"&amp;MATCH($S2182&amp;$J2182,SorP!C:C,0))))</f>
        <v/>
      </c>
      <c r="U2182" s="161"/>
      <c r="V2182" s="151" t="e">
        <f>IF(C2182="",NA(),IF(OR(C2182="Smelter not listed",C2182="Smelter not yet identified"),MATCH($B2182&amp;$D2182,'Smelter Look-up'!$J:$J,0),MATCH($B2182&amp;$C2182,'Smelter Look-up'!$J:$J,0)))</f>
        <v>#N/A</v>
      </c>
      <c r="W2182" s="134"/>
      <c r="X2182" s="134">
        <f t="shared" ca="1" si="22"/>
        <v>0</v>
      </c>
      <c r="Y2182" s="134"/>
      <c r="Z2182" s="134"/>
      <c r="AA2182" s="134"/>
      <c r="AB2182" s="162" t="str">
        <f t="shared" si="23"/>
        <v/>
      </c>
      <c r="AC2182" s="134"/>
      <c r="AD2182" s="134"/>
      <c r="AE2182" s="134"/>
      <c r="AF2182" s="134"/>
      <c r="AG2182" s="134"/>
      <c r="AH2182" s="134"/>
    </row>
    <row r="2183" spans="1:34" ht="12" customHeight="1">
      <c r="A2183" s="160"/>
      <c r="B2183" s="155" t="str">
        <f t="array" ref="B2183">IF(LEN(A2183)=0,"",INDEX('Smelter Look-up'!$A:$A,MATCH($A2183,'Smelter Look-up'!$E:$E,0)))</f>
        <v/>
      </c>
      <c r="C2183" s="158" t="str">
        <f t="array" ref="C2183">IF(LEN(A2183)=0,"",INDEX('Smelter Look-up'!$C:$C,MATCH($A2183,'Smelter Look-up'!$E:$E,0)))</f>
        <v/>
      </c>
      <c r="D2183" s="155"/>
      <c r="E2183" s="155" t="str">
        <f ca="1">IF(ISERROR($V2183),"",OFFSET('Smelter Look-up'!$D$4,$V2183-4,0)&amp;"")</f>
        <v/>
      </c>
      <c r="F2183" s="155" t="str">
        <f ca="1">IF(ISERROR($V2183),"",OFFSET('Smelter Look-up'!$E$4,$V2183-4,0))</f>
        <v/>
      </c>
      <c r="G2183" s="155" t="str">
        <f ca="1">IF(C2183=$X$4,IF(ISERROR($V2183),"Enter smelter details","RMI"),IF(ISERROR($V2183),"",OFFSET('Smelter Look-up'!$F$4,$V2183-4,0)))</f>
        <v/>
      </c>
      <c r="H2183" s="156" t="str">
        <f ca="1">IF(ISERROR($V2183),"",OFFSET('Smelter Look-up'!$G$4,$V2183-4,0))</f>
        <v/>
      </c>
      <c r="I2183" s="157" t="str">
        <f ca="1">IF(ISERROR($V2183),"",OFFSET('Smelter Look-up'!$H$4,$V2183-4,0))</f>
        <v/>
      </c>
      <c r="J2183" s="157" t="str">
        <f ca="1">IF(ISERROR($V2183),"",OFFSET('Smelter Look-up'!$I$4,$V2183-4,0))</f>
        <v/>
      </c>
      <c r="K2183" s="158"/>
      <c r="L2183" s="158"/>
      <c r="M2183" s="158"/>
      <c r="N2183" s="158"/>
      <c r="O2183" s="158"/>
      <c r="P2183" s="157"/>
      <c r="Q2183" s="159"/>
      <c r="R2183" s="155" t="str">
        <f ca="1">IF(ISERROR($V2183),"",OFFSET('Smelter Look-up'!$C$4,$V2183-4,0)&amp;"")</f>
        <v/>
      </c>
      <c r="S2183" s="160" t="str">
        <f t="array" aca="1" ref="S2183" ca="1">IF(B2183="","",IF(ISERROR(MATCH($E2183,CL,0)),"Unknown",INDIRECT("'C'!$A$"&amp;MATCH($E2183,CL,0)+1)))</f>
        <v/>
      </c>
      <c r="T2183" s="160" t="str">
        <f t="array" aca="1" ref="T2183" ca="1">IF(B2183="","",IF(ISERROR(MATCH($J2183,SorP!$B$1:$B$6226,0)),"",INDIRECT("'SorP'!$A$"&amp;MATCH($S2183&amp;$J2183,SorP!C:C,0))))</f>
        <v/>
      </c>
      <c r="U2183" s="161"/>
      <c r="V2183" s="151" t="e">
        <f>IF(C2183="",NA(),IF(OR(C2183="Smelter not listed",C2183="Smelter not yet identified"),MATCH($B2183&amp;$D2183,'Smelter Look-up'!$J:$J,0),MATCH($B2183&amp;$C2183,'Smelter Look-up'!$J:$J,0)))</f>
        <v>#N/A</v>
      </c>
      <c r="W2183" s="134"/>
      <c r="X2183" s="134">
        <f t="shared" ca="1" si="22"/>
        <v>0</v>
      </c>
      <c r="Y2183" s="134"/>
      <c r="Z2183" s="134"/>
      <c r="AA2183" s="134"/>
      <c r="AB2183" s="162" t="str">
        <f t="shared" si="23"/>
        <v/>
      </c>
      <c r="AC2183" s="134"/>
      <c r="AD2183" s="134"/>
      <c r="AE2183" s="134"/>
      <c r="AF2183" s="134"/>
      <c r="AG2183" s="134"/>
      <c r="AH2183" s="134"/>
    </row>
    <row r="2184" spans="1:34" ht="12" customHeight="1">
      <c r="A2184" s="160"/>
      <c r="B2184" s="155" t="str">
        <f t="array" ref="B2184">IF(LEN(A2184)=0,"",INDEX('Smelter Look-up'!$A:$A,MATCH($A2184,'Smelter Look-up'!$E:$E,0)))</f>
        <v/>
      </c>
      <c r="C2184" s="158" t="str">
        <f t="array" ref="C2184">IF(LEN(A2184)=0,"",INDEX('Smelter Look-up'!$C:$C,MATCH($A2184,'Smelter Look-up'!$E:$E,0)))</f>
        <v/>
      </c>
      <c r="D2184" s="155"/>
      <c r="E2184" s="155" t="str">
        <f ca="1">IF(ISERROR($V2184),"",OFFSET('Smelter Look-up'!$D$4,$V2184-4,0)&amp;"")</f>
        <v/>
      </c>
      <c r="F2184" s="155" t="str">
        <f ca="1">IF(ISERROR($V2184),"",OFFSET('Smelter Look-up'!$E$4,$V2184-4,0))</f>
        <v/>
      </c>
      <c r="G2184" s="155" t="str">
        <f ca="1">IF(C2184=$X$4,IF(ISERROR($V2184),"Enter smelter details","RMI"),IF(ISERROR($V2184),"",OFFSET('Smelter Look-up'!$F$4,$V2184-4,0)))</f>
        <v/>
      </c>
      <c r="H2184" s="156" t="str">
        <f ca="1">IF(ISERROR($V2184),"",OFFSET('Smelter Look-up'!$G$4,$V2184-4,0))</f>
        <v/>
      </c>
      <c r="I2184" s="157" t="str">
        <f ca="1">IF(ISERROR($V2184),"",OFFSET('Smelter Look-up'!$H$4,$V2184-4,0))</f>
        <v/>
      </c>
      <c r="J2184" s="157" t="str">
        <f ca="1">IF(ISERROR($V2184),"",OFFSET('Smelter Look-up'!$I$4,$V2184-4,0))</f>
        <v/>
      </c>
      <c r="K2184" s="158"/>
      <c r="L2184" s="158"/>
      <c r="M2184" s="158"/>
      <c r="N2184" s="158"/>
      <c r="O2184" s="158"/>
      <c r="P2184" s="157"/>
      <c r="Q2184" s="159"/>
      <c r="R2184" s="155" t="str">
        <f ca="1">IF(ISERROR($V2184),"",OFFSET('Smelter Look-up'!$C$4,$V2184-4,0)&amp;"")</f>
        <v/>
      </c>
      <c r="S2184" s="160" t="str">
        <f t="array" aca="1" ref="S2184" ca="1">IF(B2184="","",IF(ISERROR(MATCH($E2184,CL,0)),"Unknown",INDIRECT("'C'!$A$"&amp;MATCH($E2184,CL,0)+1)))</f>
        <v/>
      </c>
      <c r="T2184" s="160" t="str">
        <f t="array" aca="1" ref="T2184" ca="1">IF(B2184="","",IF(ISERROR(MATCH($J2184,SorP!$B$1:$B$6226,0)),"",INDIRECT("'SorP'!$A$"&amp;MATCH($S2184&amp;$J2184,SorP!C:C,0))))</f>
        <v/>
      </c>
      <c r="U2184" s="161"/>
      <c r="V2184" s="151" t="e">
        <f>IF(C2184="",NA(),IF(OR(C2184="Smelter not listed",C2184="Smelter not yet identified"),MATCH($B2184&amp;$D2184,'Smelter Look-up'!$J:$J,0),MATCH($B2184&amp;$C2184,'Smelter Look-up'!$J:$J,0)))</f>
        <v>#N/A</v>
      </c>
      <c r="W2184" s="134"/>
      <c r="X2184" s="134">
        <f t="shared" ca="1" si="22"/>
        <v>0</v>
      </c>
      <c r="Y2184" s="134"/>
      <c r="Z2184" s="134"/>
      <c r="AA2184" s="134"/>
      <c r="AB2184" s="162" t="str">
        <f t="shared" si="23"/>
        <v/>
      </c>
      <c r="AC2184" s="134"/>
      <c r="AD2184" s="134"/>
      <c r="AE2184" s="134"/>
      <c r="AF2184" s="134"/>
      <c r="AG2184" s="134"/>
      <c r="AH2184" s="134"/>
    </row>
    <row r="2185" spans="1:34" ht="12" customHeight="1">
      <c r="A2185" s="160"/>
      <c r="B2185" s="155" t="str">
        <f t="array" ref="B2185">IF(LEN(A2185)=0,"",INDEX('Smelter Look-up'!$A:$A,MATCH($A2185,'Smelter Look-up'!$E:$E,0)))</f>
        <v/>
      </c>
      <c r="C2185" s="158" t="str">
        <f t="array" ref="C2185">IF(LEN(A2185)=0,"",INDEX('Smelter Look-up'!$C:$C,MATCH($A2185,'Smelter Look-up'!$E:$E,0)))</f>
        <v/>
      </c>
      <c r="D2185" s="155"/>
      <c r="E2185" s="155" t="str">
        <f ca="1">IF(ISERROR($V2185),"",OFFSET('Smelter Look-up'!$D$4,$V2185-4,0)&amp;"")</f>
        <v/>
      </c>
      <c r="F2185" s="155" t="str">
        <f ca="1">IF(ISERROR($V2185),"",OFFSET('Smelter Look-up'!$E$4,$V2185-4,0))</f>
        <v/>
      </c>
      <c r="G2185" s="155" t="str">
        <f ca="1">IF(C2185=$X$4,IF(ISERROR($V2185),"Enter smelter details","RMI"),IF(ISERROR($V2185),"",OFFSET('Smelter Look-up'!$F$4,$V2185-4,0)))</f>
        <v/>
      </c>
      <c r="H2185" s="156" t="str">
        <f ca="1">IF(ISERROR($V2185),"",OFFSET('Smelter Look-up'!$G$4,$V2185-4,0))</f>
        <v/>
      </c>
      <c r="I2185" s="157" t="str">
        <f ca="1">IF(ISERROR($V2185),"",OFFSET('Smelter Look-up'!$H$4,$V2185-4,0))</f>
        <v/>
      </c>
      <c r="J2185" s="157" t="str">
        <f ca="1">IF(ISERROR($V2185),"",OFFSET('Smelter Look-up'!$I$4,$V2185-4,0))</f>
        <v/>
      </c>
      <c r="K2185" s="158"/>
      <c r="L2185" s="158"/>
      <c r="M2185" s="158"/>
      <c r="N2185" s="158"/>
      <c r="O2185" s="158"/>
      <c r="P2185" s="157"/>
      <c r="Q2185" s="159"/>
      <c r="R2185" s="155" t="str">
        <f ca="1">IF(ISERROR($V2185),"",OFFSET('Smelter Look-up'!$C$4,$V2185-4,0)&amp;"")</f>
        <v/>
      </c>
      <c r="S2185" s="160" t="str">
        <f t="array" aca="1" ref="S2185" ca="1">IF(B2185="","",IF(ISERROR(MATCH($E2185,CL,0)),"Unknown",INDIRECT("'C'!$A$"&amp;MATCH($E2185,CL,0)+1)))</f>
        <v/>
      </c>
      <c r="T2185" s="160" t="str">
        <f t="array" aca="1" ref="T2185" ca="1">IF(B2185="","",IF(ISERROR(MATCH($J2185,SorP!$B$1:$B$6226,0)),"",INDIRECT("'SorP'!$A$"&amp;MATCH($S2185&amp;$J2185,SorP!C:C,0))))</f>
        <v/>
      </c>
      <c r="U2185" s="161"/>
      <c r="V2185" s="151" t="e">
        <f>IF(C2185="",NA(),IF(OR(C2185="Smelter not listed",C2185="Smelter not yet identified"),MATCH($B2185&amp;$D2185,'Smelter Look-up'!$J:$J,0),MATCH($B2185&amp;$C2185,'Smelter Look-up'!$J:$J,0)))</f>
        <v>#N/A</v>
      </c>
      <c r="W2185" s="134"/>
      <c r="X2185" s="134">
        <f t="shared" ca="1" si="22"/>
        <v>0</v>
      </c>
      <c r="Y2185" s="134"/>
      <c r="Z2185" s="134"/>
      <c r="AA2185" s="134"/>
      <c r="AB2185" s="162" t="str">
        <f t="shared" si="23"/>
        <v/>
      </c>
      <c r="AC2185" s="134"/>
      <c r="AD2185" s="134"/>
      <c r="AE2185" s="134"/>
      <c r="AF2185" s="134"/>
      <c r="AG2185" s="134"/>
      <c r="AH2185" s="134"/>
    </row>
    <row r="2186" spans="1:34" ht="12" customHeight="1">
      <c r="A2186" s="160"/>
      <c r="B2186" s="155" t="str">
        <f t="array" ref="B2186">IF(LEN(A2186)=0,"",INDEX('Smelter Look-up'!$A:$A,MATCH($A2186,'Smelter Look-up'!$E:$E,0)))</f>
        <v/>
      </c>
      <c r="C2186" s="158" t="str">
        <f t="array" ref="C2186">IF(LEN(A2186)=0,"",INDEX('Smelter Look-up'!$C:$C,MATCH($A2186,'Smelter Look-up'!$E:$E,0)))</f>
        <v/>
      </c>
      <c r="D2186" s="155"/>
      <c r="E2186" s="155" t="str">
        <f ca="1">IF(ISERROR($V2186),"",OFFSET('Smelter Look-up'!$D$4,$V2186-4,0)&amp;"")</f>
        <v/>
      </c>
      <c r="F2186" s="155" t="str">
        <f ca="1">IF(ISERROR($V2186),"",OFFSET('Smelter Look-up'!$E$4,$V2186-4,0))</f>
        <v/>
      </c>
      <c r="G2186" s="155" t="str">
        <f ca="1">IF(C2186=$X$4,IF(ISERROR($V2186),"Enter smelter details","RMI"),IF(ISERROR($V2186),"",OFFSET('Smelter Look-up'!$F$4,$V2186-4,0)))</f>
        <v/>
      </c>
      <c r="H2186" s="156" t="str">
        <f ca="1">IF(ISERROR($V2186),"",OFFSET('Smelter Look-up'!$G$4,$V2186-4,0))</f>
        <v/>
      </c>
      <c r="I2186" s="157" t="str">
        <f ca="1">IF(ISERROR($V2186),"",OFFSET('Smelter Look-up'!$H$4,$V2186-4,0))</f>
        <v/>
      </c>
      <c r="J2186" s="157" t="str">
        <f ca="1">IF(ISERROR($V2186),"",OFFSET('Smelter Look-up'!$I$4,$V2186-4,0))</f>
        <v/>
      </c>
      <c r="K2186" s="158"/>
      <c r="L2186" s="158"/>
      <c r="M2186" s="158"/>
      <c r="N2186" s="158"/>
      <c r="O2186" s="158"/>
      <c r="P2186" s="157"/>
      <c r="Q2186" s="159"/>
      <c r="R2186" s="155" t="str">
        <f ca="1">IF(ISERROR($V2186),"",OFFSET('Smelter Look-up'!$C$4,$V2186-4,0)&amp;"")</f>
        <v/>
      </c>
      <c r="S2186" s="160" t="str">
        <f t="array" aca="1" ref="S2186" ca="1">IF(B2186="","",IF(ISERROR(MATCH($E2186,CL,0)),"Unknown",INDIRECT("'C'!$A$"&amp;MATCH($E2186,CL,0)+1)))</f>
        <v/>
      </c>
      <c r="T2186" s="160" t="str">
        <f t="array" aca="1" ref="T2186" ca="1">IF(B2186="","",IF(ISERROR(MATCH($J2186,SorP!$B$1:$B$6226,0)),"",INDIRECT("'SorP'!$A$"&amp;MATCH($S2186&amp;$J2186,SorP!C:C,0))))</f>
        <v/>
      </c>
      <c r="U2186" s="161"/>
      <c r="V2186" s="151" t="e">
        <f>IF(C2186="",NA(),IF(OR(C2186="Smelter not listed",C2186="Smelter not yet identified"),MATCH($B2186&amp;$D2186,'Smelter Look-up'!$J:$J,0),MATCH($B2186&amp;$C2186,'Smelter Look-up'!$J:$J,0)))</f>
        <v>#N/A</v>
      </c>
      <c r="W2186" s="134"/>
      <c r="X2186" s="134">
        <f t="shared" ca="1" si="22"/>
        <v>0</v>
      </c>
      <c r="Y2186" s="134"/>
      <c r="Z2186" s="134"/>
      <c r="AA2186" s="134"/>
      <c r="AB2186" s="162" t="str">
        <f t="shared" si="23"/>
        <v/>
      </c>
      <c r="AC2186" s="134"/>
      <c r="AD2186" s="134"/>
      <c r="AE2186" s="134"/>
      <c r="AF2186" s="134"/>
      <c r="AG2186" s="134"/>
      <c r="AH2186" s="134"/>
    </row>
    <row r="2187" spans="1:34" ht="12" customHeight="1">
      <c r="A2187" s="160"/>
      <c r="B2187" s="155" t="str">
        <f t="array" ref="B2187">IF(LEN(A2187)=0,"",INDEX('Smelter Look-up'!$A:$A,MATCH($A2187,'Smelter Look-up'!$E:$E,0)))</f>
        <v/>
      </c>
      <c r="C2187" s="158" t="str">
        <f t="array" ref="C2187">IF(LEN(A2187)=0,"",INDEX('Smelter Look-up'!$C:$C,MATCH($A2187,'Smelter Look-up'!$E:$E,0)))</f>
        <v/>
      </c>
      <c r="D2187" s="155"/>
      <c r="E2187" s="155" t="str">
        <f ca="1">IF(ISERROR($V2187),"",OFFSET('Smelter Look-up'!$D$4,$V2187-4,0)&amp;"")</f>
        <v/>
      </c>
      <c r="F2187" s="155" t="str">
        <f ca="1">IF(ISERROR($V2187),"",OFFSET('Smelter Look-up'!$E$4,$V2187-4,0))</f>
        <v/>
      </c>
      <c r="G2187" s="155" t="str">
        <f ca="1">IF(C2187=$X$4,IF(ISERROR($V2187),"Enter smelter details","RMI"),IF(ISERROR($V2187),"",OFFSET('Smelter Look-up'!$F$4,$V2187-4,0)))</f>
        <v/>
      </c>
      <c r="H2187" s="156" t="str">
        <f ca="1">IF(ISERROR($V2187),"",OFFSET('Smelter Look-up'!$G$4,$V2187-4,0))</f>
        <v/>
      </c>
      <c r="I2187" s="157" t="str">
        <f ca="1">IF(ISERROR($V2187),"",OFFSET('Smelter Look-up'!$H$4,$V2187-4,0))</f>
        <v/>
      </c>
      <c r="J2187" s="157" t="str">
        <f ca="1">IF(ISERROR($V2187),"",OFFSET('Smelter Look-up'!$I$4,$V2187-4,0))</f>
        <v/>
      </c>
      <c r="K2187" s="158"/>
      <c r="L2187" s="158"/>
      <c r="M2187" s="158"/>
      <c r="N2187" s="158"/>
      <c r="O2187" s="158"/>
      <c r="P2187" s="157"/>
      <c r="Q2187" s="159"/>
      <c r="R2187" s="155" t="str">
        <f ca="1">IF(ISERROR($V2187),"",OFFSET('Smelter Look-up'!$C$4,$V2187-4,0)&amp;"")</f>
        <v/>
      </c>
      <c r="S2187" s="160" t="str">
        <f t="array" aca="1" ref="S2187" ca="1">IF(B2187="","",IF(ISERROR(MATCH($E2187,CL,0)),"Unknown",INDIRECT("'C'!$A$"&amp;MATCH($E2187,CL,0)+1)))</f>
        <v/>
      </c>
      <c r="T2187" s="160" t="str">
        <f t="array" aca="1" ref="T2187" ca="1">IF(B2187="","",IF(ISERROR(MATCH($J2187,SorP!$B$1:$B$6226,0)),"",INDIRECT("'SorP'!$A$"&amp;MATCH($S2187&amp;$J2187,SorP!C:C,0))))</f>
        <v/>
      </c>
      <c r="U2187" s="161"/>
      <c r="V2187" s="151" t="e">
        <f>IF(C2187="",NA(),IF(OR(C2187="Smelter not listed",C2187="Smelter not yet identified"),MATCH($B2187&amp;$D2187,'Smelter Look-up'!$J:$J,0),MATCH($B2187&amp;$C2187,'Smelter Look-up'!$J:$J,0)))</f>
        <v>#N/A</v>
      </c>
      <c r="W2187" s="134"/>
      <c r="X2187" s="134">
        <f t="shared" ca="1" si="22"/>
        <v>0</v>
      </c>
      <c r="Y2187" s="134"/>
      <c r="Z2187" s="134"/>
      <c r="AA2187" s="134"/>
      <c r="AB2187" s="162" t="str">
        <f t="shared" si="23"/>
        <v/>
      </c>
      <c r="AC2187" s="134"/>
      <c r="AD2187" s="134"/>
      <c r="AE2187" s="134"/>
      <c r="AF2187" s="134"/>
      <c r="AG2187" s="134"/>
      <c r="AH2187" s="134"/>
    </row>
    <row r="2188" spans="1:34" ht="12" customHeight="1">
      <c r="A2188" s="160"/>
      <c r="B2188" s="155" t="str">
        <f t="array" ref="B2188">IF(LEN(A2188)=0,"",INDEX('Smelter Look-up'!$A:$A,MATCH($A2188,'Smelter Look-up'!$E:$E,0)))</f>
        <v/>
      </c>
      <c r="C2188" s="158" t="str">
        <f t="array" ref="C2188">IF(LEN(A2188)=0,"",INDEX('Smelter Look-up'!$C:$C,MATCH($A2188,'Smelter Look-up'!$E:$E,0)))</f>
        <v/>
      </c>
      <c r="D2188" s="155"/>
      <c r="E2188" s="155" t="str">
        <f ca="1">IF(ISERROR($V2188),"",OFFSET('Smelter Look-up'!$D$4,$V2188-4,0)&amp;"")</f>
        <v/>
      </c>
      <c r="F2188" s="155" t="str">
        <f ca="1">IF(ISERROR($V2188),"",OFFSET('Smelter Look-up'!$E$4,$V2188-4,0))</f>
        <v/>
      </c>
      <c r="G2188" s="155" t="str">
        <f ca="1">IF(C2188=$X$4,IF(ISERROR($V2188),"Enter smelter details","RMI"),IF(ISERROR($V2188),"",OFFSET('Smelter Look-up'!$F$4,$V2188-4,0)))</f>
        <v/>
      </c>
      <c r="H2188" s="156" t="str">
        <f ca="1">IF(ISERROR($V2188),"",OFFSET('Smelter Look-up'!$G$4,$V2188-4,0))</f>
        <v/>
      </c>
      <c r="I2188" s="157" t="str">
        <f ca="1">IF(ISERROR($V2188),"",OFFSET('Smelter Look-up'!$H$4,$V2188-4,0))</f>
        <v/>
      </c>
      <c r="J2188" s="157" t="str">
        <f ca="1">IF(ISERROR($V2188),"",OFFSET('Smelter Look-up'!$I$4,$V2188-4,0))</f>
        <v/>
      </c>
      <c r="K2188" s="158"/>
      <c r="L2188" s="158"/>
      <c r="M2188" s="158"/>
      <c r="N2188" s="158"/>
      <c r="O2188" s="158"/>
      <c r="P2188" s="157"/>
      <c r="Q2188" s="159"/>
      <c r="R2188" s="155" t="str">
        <f ca="1">IF(ISERROR($V2188),"",OFFSET('Smelter Look-up'!$C$4,$V2188-4,0)&amp;"")</f>
        <v/>
      </c>
      <c r="S2188" s="160" t="str">
        <f t="array" aca="1" ref="S2188" ca="1">IF(B2188="","",IF(ISERROR(MATCH($E2188,CL,0)),"Unknown",INDIRECT("'C'!$A$"&amp;MATCH($E2188,CL,0)+1)))</f>
        <v/>
      </c>
      <c r="T2188" s="160" t="str">
        <f t="array" aca="1" ref="T2188" ca="1">IF(B2188="","",IF(ISERROR(MATCH($J2188,SorP!$B$1:$B$6226,0)),"",INDIRECT("'SorP'!$A$"&amp;MATCH($S2188&amp;$J2188,SorP!C:C,0))))</f>
        <v/>
      </c>
      <c r="U2188" s="161"/>
      <c r="V2188" s="151" t="e">
        <f>IF(C2188="",NA(),IF(OR(C2188="Smelter not listed",C2188="Smelter not yet identified"),MATCH($B2188&amp;$D2188,'Smelter Look-up'!$J:$J,0),MATCH($B2188&amp;$C2188,'Smelter Look-up'!$J:$J,0)))</f>
        <v>#N/A</v>
      </c>
      <c r="W2188" s="134"/>
      <c r="X2188" s="134">
        <f t="shared" ca="1" si="22"/>
        <v>0</v>
      </c>
      <c r="Y2188" s="134"/>
      <c r="Z2188" s="134"/>
      <c r="AA2188" s="134"/>
      <c r="AB2188" s="162" t="str">
        <f t="shared" si="23"/>
        <v/>
      </c>
      <c r="AC2188" s="134"/>
      <c r="AD2188" s="134"/>
      <c r="AE2188" s="134"/>
      <c r="AF2188" s="134"/>
      <c r="AG2188" s="134"/>
      <c r="AH2188" s="134"/>
    </row>
    <row r="2189" spans="1:34" ht="12" customHeight="1">
      <c r="A2189" s="160"/>
      <c r="B2189" s="155" t="str">
        <f t="array" ref="B2189">IF(LEN(A2189)=0,"",INDEX('Smelter Look-up'!$A:$A,MATCH($A2189,'Smelter Look-up'!$E:$E,0)))</f>
        <v/>
      </c>
      <c r="C2189" s="158" t="str">
        <f t="array" ref="C2189">IF(LEN(A2189)=0,"",INDEX('Smelter Look-up'!$C:$C,MATCH($A2189,'Smelter Look-up'!$E:$E,0)))</f>
        <v/>
      </c>
      <c r="D2189" s="155"/>
      <c r="E2189" s="155" t="str">
        <f ca="1">IF(ISERROR($V2189),"",OFFSET('Smelter Look-up'!$D$4,$V2189-4,0)&amp;"")</f>
        <v/>
      </c>
      <c r="F2189" s="155" t="str">
        <f ca="1">IF(ISERROR($V2189),"",OFFSET('Smelter Look-up'!$E$4,$V2189-4,0))</f>
        <v/>
      </c>
      <c r="G2189" s="155" t="str">
        <f ca="1">IF(C2189=$X$4,IF(ISERROR($V2189),"Enter smelter details","RMI"),IF(ISERROR($V2189),"",OFFSET('Smelter Look-up'!$F$4,$V2189-4,0)))</f>
        <v/>
      </c>
      <c r="H2189" s="156" t="str">
        <f ca="1">IF(ISERROR($V2189),"",OFFSET('Smelter Look-up'!$G$4,$V2189-4,0))</f>
        <v/>
      </c>
      <c r="I2189" s="157" t="str">
        <f ca="1">IF(ISERROR($V2189),"",OFFSET('Smelter Look-up'!$H$4,$V2189-4,0))</f>
        <v/>
      </c>
      <c r="J2189" s="157" t="str">
        <f ca="1">IF(ISERROR($V2189),"",OFFSET('Smelter Look-up'!$I$4,$V2189-4,0))</f>
        <v/>
      </c>
      <c r="K2189" s="158"/>
      <c r="L2189" s="158"/>
      <c r="M2189" s="158"/>
      <c r="N2189" s="158"/>
      <c r="O2189" s="158"/>
      <c r="P2189" s="157"/>
      <c r="Q2189" s="159"/>
      <c r="R2189" s="155" t="str">
        <f ca="1">IF(ISERROR($V2189),"",OFFSET('Smelter Look-up'!$C$4,$V2189-4,0)&amp;"")</f>
        <v/>
      </c>
      <c r="S2189" s="160" t="str">
        <f t="array" aca="1" ref="S2189" ca="1">IF(B2189="","",IF(ISERROR(MATCH($E2189,CL,0)),"Unknown",INDIRECT("'C'!$A$"&amp;MATCH($E2189,CL,0)+1)))</f>
        <v/>
      </c>
      <c r="T2189" s="160" t="str">
        <f t="array" aca="1" ref="T2189" ca="1">IF(B2189="","",IF(ISERROR(MATCH($J2189,SorP!$B$1:$B$6226,0)),"",INDIRECT("'SorP'!$A$"&amp;MATCH($S2189&amp;$J2189,SorP!C:C,0))))</f>
        <v/>
      </c>
      <c r="U2189" s="161"/>
      <c r="V2189" s="151" t="e">
        <f>IF(C2189="",NA(),IF(OR(C2189="Smelter not listed",C2189="Smelter not yet identified"),MATCH($B2189&amp;$D2189,'Smelter Look-up'!$J:$J,0),MATCH($B2189&amp;$C2189,'Smelter Look-up'!$J:$J,0)))</f>
        <v>#N/A</v>
      </c>
      <c r="W2189" s="134"/>
      <c r="X2189" s="134">
        <f t="shared" ca="1" si="22"/>
        <v>0</v>
      </c>
      <c r="Y2189" s="134"/>
      <c r="Z2189" s="134"/>
      <c r="AA2189" s="134"/>
      <c r="AB2189" s="162" t="str">
        <f t="shared" si="23"/>
        <v/>
      </c>
      <c r="AC2189" s="134"/>
      <c r="AD2189" s="134"/>
      <c r="AE2189" s="134"/>
      <c r="AF2189" s="134"/>
      <c r="AG2189" s="134"/>
      <c r="AH2189" s="134"/>
    </row>
    <row r="2190" spans="1:34" ht="12" customHeight="1">
      <c r="A2190" s="160"/>
      <c r="B2190" s="155" t="str">
        <f t="array" ref="B2190">IF(LEN(A2190)=0,"",INDEX('Smelter Look-up'!$A:$A,MATCH($A2190,'Smelter Look-up'!$E:$E,0)))</f>
        <v/>
      </c>
      <c r="C2190" s="158" t="str">
        <f t="array" ref="C2190">IF(LEN(A2190)=0,"",INDEX('Smelter Look-up'!$C:$C,MATCH($A2190,'Smelter Look-up'!$E:$E,0)))</f>
        <v/>
      </c>
      <c r="D2190" s="155"/>
      <c r="E2190" s="155" t="str">
        <f ca="1">IF(ISERROR($V2190),"",OFFSET('Smelter Look-up'!$D$4,$V2190-4,0)&amp;"")</f>
        <v/>
      </c>
      <c r="F2190" s="155" t="str">
        <f ca="1">IF(ISERROR($V2190),"",OFFSET('Smelter Look-up'!$E$4,$V2190-4,0))</f>
        <v/>
      </c>
      <c r="G2190" s="155" t="str">
        <f ca="1">IF(C2190=$X$4,IF(ISERROR($V2190),"Enter smelter details","RMI"),IF(ISERROR($V2190),"",OFFSET('Smelter Look-up'!$F$4,$V2190-4,0)))</f>
        <v/>
      </c>
      <c r="H2190" s="156" t="str">
        <f ca="1">IF(ISERROR($V2190),"",OFFSET('Smelter Look-up'!$G$4,$V2190-4,0))</f>
        <v/>
      </c>
      <c r="I2190" s="157" t="str">
        <f ca="1">IF(ISERROR($V2190),"",OFFSET('Smelter Look-up'!$H$4,$V2190-4,0))</f>
        <v/>
      </c>
      <c r="J2190" s="157" t="str">
        <f ca="1">IF(ISERROR($V2190),"",OFFSET('Smelter Look-up'!$I$4,$V2190-4,0))</f>
        <v/>
      </c>
      <c r="K2190" s="158"/>
      <c r="L2190" s="158"/>
      <c r="M2190" s="158"/>
      <c r="N2190" s="158"/>
      <c r="O2190" s="158"/>
      <c r="P2190" s="157"/>
      <c r="Q2190" s="159"/>
      <c r="R2190" s="155" t="str">
        <f ca="1">IF(ISERROR($V2190),"",OFFSET('Smelter Look-up'!$C$4,$V2190-4,0)&amp;"")</f>
        <v/>
      </c>
      <c r="S2190" s="160" t="str">
        <f t="array" aca="1" ref="S2190" ca="1">IF(B2190="","",IF(ISERROR(MATCH($E2190,CL,0)),"Unknown",INDIRECT("'C'!$A$"&amp;MATCH($E2190,CL,0)+1)))</f>
        <v/>
      </c>
      <c r="T2190" s="160" t="str">
        <f t="array" aca="1" ref="T2190" ca="1">IF(B2190="","",IF(ISERROR(MATCH($J2190,SorP!$B$1:$B$6226,0)),"",INDIRECT("'SorP'!$A$"&amp;MATCH($S2190&amp;$J2190,SorP!C:C,0))))</f>
        <v/>
      </c>
      <c r="U2190" s="161"/>
      <c r="V2190" s="151" t="e">
        <f>IF(C2190="",NA(),IF(OR(C2190="Smelter not listed",C2190="Smelter not yet identified"),MATCH($B2190&amp;$D2190,'Smelter Look-up'!$J:$J,0),MATCH($B2190&amp;$C2190,'Smelter Look-up'!$J:$J,0)))</f>
        <v>#N/A</v>
      </c>
      <c r="W2190" s="134"/>
      <c r="X2190" s="134">
        <f t="shared" ca="1" si="22"/>
        <v>0</v>
      </c>
      <c r="Y2190" s="134"/>
      <c r="Z2190" s="134"/>
      <c r="AA2190" s="134"/>
      <c r="AB2190" s="162" t="str">
        <f t="shared" si="23"/>
        <v/>
      </c>
      <c r="AC2190" s="134"/>
      <c r="AD2190" s="134"/>
      <c r="AE2190" s="134"/>
      <c r="AF2190" s="134"/>
      <c r="AG2190" s="134"/>
      <c r="AH2190" s="134"/>
    </row>
    <row r="2191" spans="1:34" ht="12" customHeight="1">
      <c r="A2191" s="160"/>
      <c r="B2191" s="155" t="str">
        <f t="array" ref="B2191">IF(LEN(A2191)=0,"",INDEX('Smelter Look-up'!$A:$A,MATCH($A2191,'Smelter Look-up'!$E:$E,0)))</f>
        <v/>
      </c>
      <c r="C2191" s="158" t="str">
        <f t="array" ref="C2191">IF(LEN(A2191)=0,"",INDEX('Smelter Look-up'!$C:$C,MATCH($A2191,'Smelter Look-up'!$E:$E,0)))</f>
        <v/>
      </c>
      <c r="D2191" s="155"/>
      <c r="E2191" s="155" t="str">
        <f ca="1">IF(ISERROR($V2191),"",OFFSET('Smelter Look-up'!$D$4,$V2191-4,0)&amp;"")</f>
        <v/>
      </c>
      <c r="F2191" s="155" t="str">
        <f ca="1">IF(ISERROR($V2191),"",OFFSET('Smelter Look-up'!$E$4,$V2191-4,0))</f>
        <v/>
      </c>
      <c r="G2191" s="155" t="str">
        <f ca="1">IF(C2191=$X$4,IF(ISERROR($V2191),"Enter smelter details","RMI"),IF(ISERROR($V2191),"",OFFSET('Smelter Look-up'!$F$4,$V2191-4,0)))</f>
        <v/>
      </c>
      <c r="H2191" s="156" t="str">
        <f ca="1">IF(ISERROR($V2191),"",OFFSET('Smelter Look-up'!$G$4,$V2191-4,0))</f>
        <v/>
      </c>
      <c r="I2191" s="157" t="str">
        <f ca="1">IF(ISERROR($V2191),"",OFFSET('Smelter Look-up'!$H$4,$V2191-4,0))</f>
        <v/>
      </c>
      <c r="J2191" s="157" t="str">
        <f ca="1">IF(ISERROR($V2191),"",OFFSET('Smelter Look-up'!$I$4,$V2191-4,0))</f>
        <v/>
      </c>
      <c r="K2191" s="158"/>
      <c r="L2191" s="158"/>
      <c r="M2191" s="158"/>
      <c r="N2191" s="158"/>
      <c r="O2191" s="158"/>
      <c r="P2191" s="157"/>
      <c r="Q2191" s="159"/>
      <c r="R2191" s="155" t="str">
        <f ca="1">IF(ISERROR($V2191),"",OFFSET('Smelter Look-up'!$C$4,$V2191-4,0)&amp;"")</f>
        <v/>
      </c>
      <c r="S2191" s="160" t="str">
        <f t="array" aca="1" ref="S2191" ca="1">IF(B2191="","",IF(ISERROR(MATCH($E2191,CL,0)),"Unknown",INDIRECT("'C'!$A$"&amp;MATCH($E2191,CL,0)+1)))</f>
        <v/>
      </c>
      <c r="T2191" s="160" t="str">
        <f t="array" aca="1" ref="T2191" ca="1">IF(B2191="","",IF(ISERROR(MATCH($J2191,SorP!$B$1:$B$6226,0)),"",INDIRECT("'SorP'!$A$"&amp;MATCH($S2191&amp;$J2191,SorP!C:C,0))))</f>
        <v/>
      </c>
      <c r="U2191" s="161"/>
      <c r="V2191" s="151" t="e">
        <f>IF(C2191="",NA(),IF(OR(C2191="Smelter not listed",C2191="Smelter not yet identified"),MATCH($B2191&amp;$D2191,'Smelter Look-up'!$J:$J,0),MATCH($B2191&amp;$C2191,'Smelter Look-up'!$J:$J,0)))</f>
        <v>#N/A</v>
      </c>
      <c r="W2191" s="134"/>
      <c r="X2191" s="134">
        <f t="shared" ca="1" si="22"/>
        <v>0</v>
      </c>
      <c r="Y2191" s="134"/>
      <c r="Z2191" s="134"/>
      <c r="AA2191" s="134"/>
      <c r="AB2191" s="162" t="str">
        <f t="shared" si="23"/>
        <v/>
      </c>
      <c r="AC2191" s="134"/>
      <c r="AD2191" s="134"/>
      <c r="AE2191" s="134"/>
      <c r="AF2191" s="134"/>
      <c r="AG2191" s="134"/>
      <c r="AH2191" s="134"/>
    </row>
    <row r="2192" spans="1:34" ht="12" customHeight="1">
      <c r="A2192" s="160"/>
      <c r="B2192" s="155" t="str">
        <f t="array" ref="B2192">IF(LEN(A2192)=0,"",INDEX('Smelter Look-up'!$A:$A,MATCH($A2192,'Smelter Look-up'!$E:$E,0)))</f>
        <v/>
      </c>
      <c r="C2192" s="158" t="str">
        <f t="array" ref="C2192">IF(LEN(A2192)=0,"",INDEX('Smelter Look-up'!$C:$C,MATCH($A2192,'Smelter Look-up'!$E:$E,0)))</f>
        <v/>
      </c>
      <c r="D2192" s="155"/>
      <c r="E2192" s="155" t="str">
        <f ca="1">IF(ISERROR($V2192),"",OFFSET('Smelter Look-up'!$D$4,$V2192-4,0)&amp;"")</f>
        <v/>
      </c>
      <c r="F2192" s="155" t="str">
        <f ca="1">IF(ISERROR($V2192),"",OFFSET('Smelter Look-up'!$E$4,$V2192-4,0))</f>
        <v/>
      </c>
      <c r="G2192" s="155" t="str">
        <f ca="1">IF(C2192=$X$4,IF(ISERROR($V2192),"Enter smelter details","RMI"),IF(ISERROR($V2192),"",OFFSET('Smelter Look-up'!$F$4,$V2192-4,0)))</f>
        <v/>
      </c>
      <c r="H2192" s="156" t="str">
        <f ca="1">IF(ISERROR($V2192),"",OFFSET('Smelter Look-up'!$G$4,$V2192-4,0))</f>
        <v/>
      </c>
      <c r="I2192" s="157" t="str">
        <f ca="1">IF(ISERROR($V2192),"",OFFSET('Smelter Look-up'!$H$4,$V2192-4,0))</f>
        <v/>
      </c>
      <c r="J2192" s="157" t="str">
        <f ca="1">IF(ISERROR($V2192),"",OFFSET('Smelter Look-up'!$I$4,$V2192-4,0))</f>
        <v/>
      </c>
      <c r="K2192" s="158"/>
      <c r="L2192" s="158"/>
      <c r="M2192" s="158"/>
      <c r="N2192" s="158"/>
      <c r="O2192" s="158"/>
      <c r="P2192" s="157"/>
      <c r="Q2192" s="159"/>
      <c r="R2192" s="155" t="str">
        <f ca="1">IF(ISERROR($V2192),"",OFFSET('Smelter Look-up'!$C$4,$V2192-4,0)&amp;"")</f>
        <v/>
      </c>
      <c r="S2192" s="160" t="str">
        <f t="array" aca="1" ref="S2192" ca="1">IF(B2192="","",IF(ISERROR(MATCH($E2192,CL,0)),"Unknown",INDIRECT("'C'!$A$"&amp;MATCH($E2192,CL,0)+1)))</f>
        <v/>
      </c>
      <c r="T2192" s="160" t="str">
        <f t="array" aca="1" ref="T2192" ca="1">IF(B2192="","",IF(ISERROR(MATCH($J2192,SorP!$B$1:$B$6226,0)),"",INDIRECT("'SorP'!$A$"&amp;MATCH($S2192&amp;$J2192,SorP!C:C,0))))</f>
        <v/>
      </c>
      <c r="U2192" s="161"/>
      <c r="V2192" s="151" t="e">
        <f>IF(C2192="",NA(),IF(OR(C2192="Smelter not listed",C2192="Smelter not yet identified"),MATCH($B2192&amp;$D2192,'Smelter Look-up'!$J:$J,0),MATCH($B2192&amp;$C2192,'Smelter Look-up'!$J:$J,0)))</f>
        <v>#N/A</v>
      </c>
      <c r="W2192" s="134"/>
      <c r="X2192" s="134">
        <f t="shared" ca="1" si="22"/>
        <v>0</v>
      </c>
      <c r="Y2192" s="134"/>
      <c r="Z2192" s="134"/>
      <c r="AA2192" s="134"/>
      <c r="AB2192" s="162" t="str">
        <f t="shared" si="23"/>
        <v/>
      </c>
      <c r="AC2192" s="134"/>
      <c r="AD2192" s="134"/>
      <c r="AE2192" s="134"/>
      <c r="AF2192" s="134"/>
      <c r="AG2192" s="134"/>
      <c r="AH2192" s="134"/>
    </row>
    <row r="2193" spans="1:34" ht="12" customHeight="1">
      <c r="A2193" s="160"/>
      <c r="B2193" s="155" t="str">
        <f t="array" ref="B2193">IF(LEN(A2193)=0,"",INDEX('Smelter Look-up'!$A:$A,MATCH($A2193,'Smelter Look-up'!$E:$E,0)))</f>
        <v/>
      </c>
      <c r="C2193" s="158" t="str">
        <f t="array" ref="C2193">IF(LEN(A2193)=0,"",INDEX('Smelter Look-up'!$C:$C,MATCH($A2193,'Smelter Look-up'!$E:$E,0)))</f>
        <v/>
      </c>
      <c r="D2193" s="155"/>
      <c r="E2193" s="155" t="str">
        <f ca="1">IF(ISERROR($V2193),"",OFFSET('Smelter Look-up'!$D$4,$V2193-4,0)&amp;"")</f>
        <v/>
      </c>
      <c r="F2193" s="155" t="str">
        <f ca="1">IF(ISERROR($V2193),"",OFFSET('Smelter Look-up'!$E$4,$V2193-4,0))</f>
        <v/>
      </c>
      <c r="G2193" s="155" t="str">
        <f ca="1">IF(C2193=$X$4,IF(ISERROR($V2193),"Enter smelter details","RMI"),IF(ISERROR($V2193),"",OFFSET('Smelter Look-up'!$F$4,$V2193-4,0)))</f>
        <v/>
      </c>
      <c r="H2193" s="156" t="str">
        <f ca="1">IF(ISERROR($V2193),"",OFFSET('Smelter Look-up'!$G$4,$V2193-4,0))</f>
        <v/>
      </c>
      <c r="I2193" s="157" t="str">
        <f ca="1">IF(ISERROR($V2193),"",OFFSET('Smelter Look-up'!$H$4,$V2193-4,0))</f>
        <v/>
      </c>
      <c r="J2193" s="157" t="str">
        <f ca="1">IF(ISERROR($V2193),"",OFFSET('Smelter Look-up'!$I$4,$V2193-4,0))</f>
        <v/>
      </c>
      <c r="K2193" s="158"/>
      <c r="L2193" s="158"/>
      <c r="M2193" s="158"/>
      <c r="N2193" s="158"/>
      <c r="O2193" s="158"/>
      <c r="P2193" s="157"/>
      <c r="Q2193" s="159"/>
      <c r="R2193" s="155" t="str">
        <f ca="1">IF(ISERROR($V2193),"",OFFSET('Smelter Look-up'!$C$4,$V2193-4,0)&amp;"")</f>
        <v/>
      </c>
      <c r="S2193" s="160" t="str">
        <f t="array" aca="1" ref="S2193" ca="1">IF(B2193="","",IF(ISERROR(MATCH($E2193,CL,0)),"Unknown",INDIRECT("'C'!$A$"&amp;MATCH($E2193,CL,0)+1)))</f>
        <v/>
      </c>
      <c r="T2193" s="160" t="str">
        <f t="array" aca="1" ref="T2193" ca="1">IF(B2193="","",IF(ISERROR(MATCH($J2193,SorP!$B$1:$B$6226,0)),"",INDIRECT("'SorP'!$A$"&amp;MATCH($S2193&amp;$J2193,SorP!C:C,0))))</f>
        <v/>
      </c>
      <c r="U2193" s="161"/>
      <c r="V2193" s="151" t="e">
        <f>IF(C2193="",NA(),IF(OR(C2193="Smelter not listed",C2193="Smelter not yet identified"),MATCH($B2193&amp;$D2193,'Smelter Look-up'!$J:$J,0),MATCH($B2193&amp;$C2193,'Smelter Look-up'!$J:$J,0)))</f>
        <v>#N/A</v>
      </c>
      <c r="W2193" s="134"/>
      <c r="X2193" s="134">
        <f t="shared" ca="1" si="22"/>
        <v>0</v>
      </c>
      <c r="Y2193" s="134"/>
      <c r="Z2193" s="134"/>
      <c r="AA2193" s="134"/>
      <c r="AB2193" s="162" t="str">
        <f t="shared" si="23"/>
        <v/>
      </c>
      <c r="AC2193" s="134"/>
      <c r="AD2193" s="134"/>
      <c r="AE2193" s="134"/>
      <c r="AF2193" s="134"/>
      <c r="AG2193" s="134"/>
      <c r="AH2193" s="134"/>
    </row>
    <row r="2194" spans="1:34" ht="12" customHeight="1">
      <c r="A2194" s="160"/>
      <c r="B2194" s="155" t="str">
        <f t="array" ref="B2194">IF(LEN(A2194)=0,"",INDEX('Smelter Look-up'!$A:$A,MATCH($A2194,'Smelter Look-up'!$E:$E,0)))</f>
        <v/>
      </c>
      <c r="C2194" s="158" t="str">
        <f t="array" ref="C2194">IF(LEN(A2194)=0,"",INDEX('Smelter Look-up'!$C:$C,MATCH($A2194,'Smelter Look-up'!$E:$E,0)))</f>
        <v/>
      </c>
      <c r="D2194" s="155"/>
      <c r="E2194" s="155" t="str">
        <f ca="1">IF(ISERROR($V2194),"",OFFSET('Smelter Look-up'!$D$4,$V2194-4,0)&amp;"")</f>
        <v/>
      </c>
      <c r="F2194" s="155" t="str">
        <f ca="1">IF(ISERROR($V2194),"",OFFSET('Smelter Look-up'!$E$4,$V2194-4,0))</f>
        <v/>
      </c>
      <c r="G2194" s="155" t="str">
        <f ca="1">IF(C2194=$X$4,IF(ISERROR($V2194),"Enter smelter details","RMI"),IF(ISERROR($V2194),"",OFFSET('Smelter Look-up'!$F$4,$V2194-4,0)))</f>
        <v/>
      </c>
      <c r="H2194" s="156" t="str">
        <f ca="1">IF(ISERROR($V2194),"",OFFSET('Smelter Look-up'!$G$4,$V2194-4,0))</f>
        <v/>
      </c>
      <c r="I2194" s="157" t="str">
        <f ca="1">IF(ISERROR($V2194),"",OFFSET('Smelter Look-up'!$H$4,$V2194-4,0))</f>
        <v/>
      </c>
      <c r="J2194" s="157" t="str">
        <f ca="1">IF(ISERROR($V2194),"",OFFSET('Smelter Look-up'!$I$4,$V2194-4,0))</f>
        <v/>
      </c>
      <c r="K2194" s="158"/>
      <c r="L2194" s="158"/>
      <c r="M2194" s="158"/>
      <c r="N2194" s="158"/>
      <c r="O2194" s="158"/>
      <c r="P2194" s="157"/>
      <c r="Q2194" s="159"/>
      <c r="R2194" s="155" t="str">
        <f ca="1">IF(ISERROR($V2194),"",OFFSET('Smelter Look-up'!$C$4,$V2194-4,0)&amp;"")</f>
        <v/>
      </c>
      <c r="S2194" s="160" t="str">
        <f t="array" aca="1" ref="S2194" ca="1">IF(B2194="","",IF(ISERROR(MATCH($E2194,CL,0)),"Unknown",INDIRECT("'C'!$A$"&amp;MATCH($E2194,CL,0)+1)))</f>
        <v/>
      </c>
      <c r="T2194" s="160" t="str">
        <f t="array" aca="1" ref="T2194" ca="1">IF(B2194="","",IF(ISERROR(MATCH($J2194,SorP!$B$1:$B$6226,0)),"",INDIRECT("'SorP'!$A$"&amp;MATCH($S2194&amp;$J2194,SorP!C:C,0))))</f>
        <v/>
      </c>
      <c r="U2194" s="161"/>
      <c r="V2194" s="151" t="e">
        <f>IF(C2194="",NA(),IF(OR(C2194="Smelter not listed",C2194="Smelter not yet identified"),MATCH($B2194&amp;$D2194,'Smelter Look-up'!$J:$J,0),MATCH($B2194&amp;$C2194,'Smelter Look-up'!$J:$J,0)))</f>
        <v>#N/A</v>
      </c>
      <c r="W2194" s="134"/>
      <c r="X2194" s="134">
        <f t="shared" ca="1" si="22"/>
        <v>0</v>
      </c>
      <c r="Y2194" s="134"/>
      <c r="Z2194" s="134"/>
      <c r="AA2194" s="134"/>
      <c r="AB2194" s="162" t="str">
        <f t="shared" si="23"/>
        <v/>
      </c>
      <c r="AC2194" s="134"/>
      <c r="AD2194" s="134"/>
      <c r="AE2194" s="134"/>
      <c r="AF2194" s="134"/>
      <c r="AG2194" s="134"/>
      <c r="AH2194" s="134"/>
    </row>
    <row r="2195" spans="1:34" ht="12" customHeight="1">
      <c r="A2195" s="160"/>
      <c r="B2195" s="155" t="str">
        <f t="array" ref="B2195">IF(LEN(A2195)=0,"",INDEX('Smelter Look-up'!$A:$A,MATCH($A2195,'Smelter Look-up'!$E:$E,0)))</f>
        <v/>
      </c>
      <c r="C2195" s="158" t="str">
        <f t="array" ref="C2195">IF(LEN(A2195)=0,"",INDEX('Smelter Look-up'!$C:$C,MATCH($A2195,'Smelter Look-up'!$E:$E,0)))</f>
        <v/>
      </c>
      <c r="D2195" s="155"/>
      <c r="E2195" s="155" t="str">
        <f ca="1">IF(ISERROR($V2195),"",OFFSET('Smelter Look-up'!$D$4,$V2195-4,0)&amp;"")</f>
        <v/>
      </c>
      <c r="F2195" s="155" t="str">
        <f ca="1">IF(ISERROR($V2195),"",OFFSET('Smelter Look-up'!$E$4,$V2195-4,0))</f>
        <v/>
      </c>
      <c r="G2195" s="155" t="str">
        <f ca="1">IF(C2195=$X$4,IF(ISERROR($V2195),"Enter smelter details","RMI"),IF(ISERROR($V2195),"",OFFSET('Smelter Look-up'!$F$4,$V2195-4,0)))</f>
        <v/>
      </c>
      <c r="H2195" s="156" t="str">
        <f ca="1">IF(ISERROR($V2195),"",OFFSET('Smelter Look-up'!$G$4,$V2195-4,0))</f>
        <v/>
      </c>
      <c r="I2195" s="157" t="str">
        <f ca="1">IF(ISERROR($V2195),"",OFFSET('Smelter Look-up'!$H$4,$V2195-4,0))</f>
        <v/>
      </c>
      <c r="J2195" s="157" t="str">
        <f ca="1">IF(ISERROR($V2195),"",OFFSET('Smelter Look-up'!$I$4,$V2195-4,0))</f>
        <v/>
      </c>
      <c r="K2195" s="158"/>
      <c r="L2195" s="158"/>
      <c r="M2195" s="158"/>
      <c r="N2195" s="158"/>
      <c r="O2195" s="158"/>
      <c r="P2195" s="157"/>
      <c r="Q2195" s="159"/>
      <c r="R2195" s="155" t="str">
        <f ca="1">IF(ISERROR($V2195),"",OFFSET('Smelter Look-up'!$C$4,$V2195-4,0)&amp;"")</f>
        <v/>
      </c>
      <c r="S2195" s="160" t="str">
        <f t="array" aca="1" ref="S2195" ca="1">IF(B2195="","",IF(ISERROR(MATCH($E2195,CL,0)),"Unknown",INDIRECT("'C'!$A$"&amp;MATCH($E2195,CL,0)+1)))</f>
        <v/>
      </c>
      <c r="T2195" s="160" t="str">
        <f t="array" aca="1" ref="T2195" ca="1">IF(B2195="","",IF(ISERROR(MATCH($J2195,SorP!$B$1:$B$6226,0)),"",INDIRECT("'SorP'!$A$"&amp;MATCH($S2195&amp;$J2195,SorP!C:C,0))))</f>
        <v/>
      </c>
      <c r="U2195" s="161"/>
      <c r="V2195" s="151" t="e">
        <f>IF(C2195="",NA(),IF(OR(C2195="Smelter not listed",C2195="Smelter not yet identified"),MATCH($B2195&amp;$D2195,'Smelter Look-up'!$J:$J,0),MATCH($B2195&amp;$C2195,'Smelter Look-up'!$J:$J,0)))</f>
        <v>#N/A</v>
      </c>
      <c r="W2195" s="134"/>
      <c r="X2195" s="134">
        <f t="shared" ca="1" si="22"/>
        <v>0</v>
      </c>
      <c r="Y2195" s="134"/>
      <c r="Z2195" s="134"/>
      <c r="AA2195" s="134"/>
      <c r="AB2195" s="162" t="str">
        <f t="shared" si="23"/>
        <v/>
      </c>
      <c r="AC2195" s="134"/>
      <c r="AD2195" s="134"/>
      <c r="AE2195" s="134"/>
      <c r="AF2195" s="134"/>
      <c r="AG2195" s="134"/>
      <c r="AH2195" s="134"/>
    </row>
    <row r="2196" spans="1:34" ht="12" customHeight="1">
      <c r="A2196" s="160"/>
      <c r="B2196" s="155" t="str">
        <f t="array" ref="B2196">IF(LEN(A2196)=0,"",INDEX('Smelter Look-up'!$A:$A,MATCH($A2196,'Smelter Look-up'!$E:$E,0)))</f>
        <v/>
      </c>
      <c r="C2196" s="158" t="str">
        <f t="array" ref="C2196">IF(LEN(A2196)=0,"",INDEX('Smelter Look-up'!$C:$C,MATCH($A2196,'Smelter Look-up'!$E:$E,0)))</f>
        <v/>
      </c>
      <c r="D2196" s="155"/>
      <c r="E2196" s="155" t="str">
        <f ca="1">IF(ISERROR($V2196),"",OFFSET('Smelter Look-up'!$D$4,$V2196-4,0)&amp;"")</f>
        <v/>
      </c>
      <c r="F2196" s="155" t="str">
        <f ca="1">IF(ISERROR($V2196),"",OFFSET('Smelter Look-up'!$E$4,$V2196-4,0))</f>
        <v/>
      </c>
      <c r="G2196" s="155" t="str">
        <f ca="1">IF(C2196=$X$4,IF(ISERROR($V2196),"Enter smelter details","RMI"),IF(ISERROR($V2196),"",OFFSET('Smelter Look-up'!$F$4,$V2196-4,0)))</f>
        <v/>
      </c>
      <c r="H2196" s="156" t="str">
        <f ca="1">IF(ISERROR($V2196),"",OFFSET('Smelter Look-up'!$G$4,$V2196-4,0))</f>
        <v/>
      </c>
      <c r="I2196" s="157" t="str">
        <f ca="1">IF(ISERROR($V2196),"",OFFSET('Smelter Look-up'!$H$4,$V2196-4,0))</f>
        <v/>
      </c>
      <c r="J2196" s="157" t="str">
        <f ca="1">IF(ISERROR($V2196),"",OFFSET('Smelter Look-up'!$I$4,$V2196-4,0))</f>
        <v/>
      </c>
      <c r="K2196" s="158"/>
      <c r="L2196" s="158"/>
      <c r="M2196" s="158"/>
      <c r="N2196" s="158"/>
      <c r="O2196" s="158"/>
      <c r="P2196" s="157"/>
      <c r="Q2196" s="159"/>
      <c r="R2196" s="155" t="str">
        <f ca="1">IF(ISERROR($V2196),"",OFFSET('Smelter Look-up'!$C$4,$V2196-4,0)&amp;"")</f>
        <v/>
      </c>
      <c r="S2196" s="160" t="str">
        <f t="array" aca="1" ref="S2196" ca="1">IF(B2196="","",IF(ISERROR(MATCH($E2196,CL,0)),"Unknown",INDIRECT("'C'!$A$"&amp;MATCH($E2196,CL,0)+1)))</f>
        <v/>
      </c>
      <c r="T2196" s="160" t="str">
        <f t="array" aca="1" ref="T2196" ca="1">IF(B2196="","",IF(ISERROR(MATCH($J2196,SorP!$B$1:$B$6226,0)),"",INDIRECT("'SorP'!$A$"&amp;MATCH($S2196&amp;$J2196,SorP!C:C,0))))</f>
        <v/>
      </c>
      <c r="U2196" s="161"/>
      <c r="V2196" s="151" t="e">
        <f>IF(C2196="",NA(),IF(OR(C2196="Smelter not listed",C2196="Smelter not yet identified"),MATCH($B2196&amp;$D2196,'Smelter Look-up'!$J:$J,0),MATCH($B2196&amp;$C2196,'Smelter Look-up'!$J:$J,0)))</f>
        <v>#N/A</v>
      </c>
      <c r="W2196" s="134"/>
      <c r="X2196" s="134">
        <f t="shared" ca="1" si="22"/>
        <v>0</v>
      </c>
      <c r="Y2196" s="134"/>
      <c r="Z2196" s="134"/>
      <c r="AA2196" s="134"/>
      <c r="AB2196" s="162" t="str">
        <f t="shared" si="23"/>
        <v/>
      </c>
      <c r="AC2196" s="134"/>
      <c r="AD2196" s="134"/>
      <c r="AE2196" s="134"/>
      <c r="AF2196" s="134"/>
      <c r="AG2196" s="134"/>
      <c r="AH2196" s="134"/>
    </row>
    <row r="2197" spans="1:34" ht="12" customHeight="1">
      <c r="A2197" s="160"/>
      <c r="B2197" s="155" t="str">
        <f t="array" ref="B2197">IF(LEN(A2197)=0,"",INDEX('Smelter Look-up'!$A:$A,MATCH($A2197,'Smelter Look-up'!$E:$E,0)))</f>
        <v/>
      </c>
      <c r="C2197" s="158" t="str">
        <f t="array" ref="C2197">IF(LEN(A2197)=0,"",INDEX('Smelter Look-up'!$C:$C,MATCH($A2197,'Smelter Look-up'!$E:$E,0)))</f>
        <v/>
      </c>
      <c r="D2197" s="155"/>
      <c r="E2197" s="155" t="str">
        <f ca="1">IF(ISERROR($V2197),"",OFFSET('Smelter Look-up'!$D$4,$V2197-4,0)&amp;"")</f>
        <v/>
      </c>
      <c r="F2197" s="155" t="str">
        <f ca="1">IF(ISERROR($V2197),"",OFFSET('Smelter Look-up'!$E$4,$V2197-4,0))</f>
        <v/>
      </c>
      <c r="G2197" s="155" t="str">
        <f ca="1">IF(C2197=$X$4,IF(ISERROR($V2197),"Enter smelter details","RMI"),IF(ISERROR($V2197),"",OFFSET('Smelter Look-up'!$F$4,$V2197-4,0)))</f>
        <v/>
      </c>
      <c r="H2197" s="156" t="str">
        <f ca="1">IF(ISERROR($V2197),"",OFFSET('Smelter Look-up'!$G$4,$V2197-4,0))</f>
        <v/>
      </c>
      <c r="I2197" s="157" t="str">
        <f ca="1">IF(ISERROR($V2197),"",OFFSET('Smelter Look-up'!$H$4,$V2197-4,0))</f>
        <v/>
      </c>
      <c r="J2197" s="157" t="str">
        <f ca="1">IF(ISERROR($V2197),"",OFFSET('Smelter Look-up'!$I$4,$V2197-4,0))</f>
        <v/>
      </c>
      <c r="K2197" s="158"/>
      <c r="L2197" s="158"/>
      <c r="M2197" s="158"/>
      <c r="N2197" s="158"/>
      <c r="O2197" s="158"/>
      <c r="P2197" s="157"/>
      <c r="Q2197" s="159"/>
      <c r="R2197" s="155" t="str">
        <f ca="1">IF(ISERROR($V2197),"",OFFSET('Smelter Look-up'!$C$4,$V2197-4,0)&amp;"")</f>
        <v/>
      </c>
      <c r="S2197" s="160" t="str">
        <f t="array" aca="1" ref="S2197" ca="1">IF(B2197="","",IF(ISERROR(MATCH($E2197,CL,0)),"Unknown",INDIRECT("'C'!$A$"&amp;MATCH($E2197,CL,0)+1)))</f>
        <v/>
      </c>
      <c r="T2197" s="160" t="str">
        <f t="array" aca="1" ref="T2197" ca="1">IF(B2197="","",IF(ISERROR(MATCH($J2197,SorP!$B$1:$B$6226,0)),"",INDIRECT("'SorP'!$A$"&amp;MATCH($S2197&amp;$J2197,SorP!C:C,0))))</f>
        <v/>
      </c>
      <c r="U2197" s="161"/>
      <c r="V2197" s="151" t="e">
        <f>IF(C2197="",NA(),IF(OR(C2197="Smelter not listed",C2197="Smelter not yet identified"),MATCH($B2197&amp;$D2197,'Smelter Look-up'!$J:$J,0),MATCH($B2197&amp;$C2197,'Smelter Look-up'!$J:$J,0)))</f>
        <v>#N/A</v>
      </c>
      <c r="W2197" s="134"/>
      <c r="X2197" s="134">
        <f t="shared" ca="1" si="22"/>
        <v>0</v>
      </c>
      <c r="Y2197" s="134"/>
      <c r="Z2197" s="134"/>
      <c r="AA2197" s="134"/>
      <c r="AB2197" s="162" t="str">
        <f t="shared" si="23"/>
        <v/>
      </c>
      <c r="AC2197" s="134"/>
      <c r="AD2197" s="134"/>
      <c r="AE2197" s="134"/>
      <c r="AF2197" s="134"/>
      <c r="AG2197" s="134"/>
      <c r="AH2197" s="134"/>
    </row>
    <row r="2198" spans="1:34" ht="12" customHeight="1">
      <c r="A2198" s="160"/>
      <c r="B2198" s="155" t="str">
        <f t="array" ref="B2198">IF(LEN(A2198)=0,"",INDEX('Smelter Look-up'!$A:$A,MATCH($A2198,'Smelter Look-up'!$E:$E,0)))</f>
        <v/>
      </c>
      <c r="C2198" s="158" t="str">
        <f t="array" ref="C2198">IF(LEN(A2198)=0,"",INDEX('Smelter Look-up'!$C:$C,MATCH($A2198,'Smelter Look-up'!$E:$E,0)))</f>
        <v/>
      </c>
      <c r="D2198" s="155"/>
      <c r="E2198" s="155" t="str">
        <f ca="1">IF(ISERROR($V2198),"",OFFSET('Smelter Look-up'!$D$4,$V2198-4,0)&amp;"")</f>
        <v/>
      </c>
      <c r="F2198" s="155" t="str">
        <f ca="1">IF(ISERROR($V2198),"",OFFSET('Smelter Look-up'!$E$4,$V2198-4,0))</f>
        <v/>
      </c>
      <c r="G2198" s="155" t="str">
        <f ca="1">IF(C2198=$X$4,IF(ISERROR($V2198),"Enter smelter details","RMI"),IF(ISERROR($V2198),"",OFFSET('Smelter Look-up'!$F$4,$V2198-4,0)))</f>
        <v/>
      </c>
      <c r="H2198" s="156" t="str">
        <f ca="1">IF(ISERROR($V2198),"",OFFSET('Smelter Look-up'!$G$4,$V2198-4,0))</f>
        <v/>
      </c>
      <c r="I2198" s="157" t="str">
        <f ca="1">IF(ISERROR($V2198),"",OFFSET('Smelter Look-up'!$H$4,$V2198-4,0))</f>
        <v/>
      </c>
      <c r="J2198" s="157" t="str">
        <f ca="1">IF(ISERROR($V2198),"",OFFSET('Smelter Look-up'!$I$4,$V2198-4,0))</f>
        <v/>
      </c>
      <c r="K2198" s="158"/>
      <c r="L2198" s="158"/>
      <c r="M2198" s="158"/>
      <c r="N2198" s="158"/>
      <c r="O2198" s="158"/>
      <c r="P2198" s="157"/>
      <c r="Q2198" s="159"/>
      <c r="R2198" s="155" t="str">
        <f ca="1">IF(ISERROR($V2198),"",OFFSET('Smelter Look-up'!$C$4,$V2198-4,0)&amp;"")</f>
        <v/>
      </c>
      <c r="S2198" s="160" t="str">
        <f t="array" aca="1" ref="S2198" ca="1">IF(B2198="","",IF(ISERROR(MATCH($E2198,CL,0)),"Unknown",INDIRECT("'C'!$A$"&amp;MATCH($E2198,CL,0)+1)))</f>
        <v/>
      </c>
      <c r="T2198" s="160" t="str">
        <f t="array" aca="1" ref="T2198" ca="1">IF(B2198="","",IF(ISERROR(MATCH($J2198,SorP!$B$1:$B$6226,0)),"",INDIRECT("'SorP'!$A$"&amp;MATCH($S2198&amp;$J2198,SorP!C:C,0))))</f>
        <v/>
      </c>
      <c r="U2198" s="161"/>
      <c r="V2198" s="151" t="e">
        <f>IF(C2198="",NA(),IF(OR(C2198="Smelter not listed",C2198="Smelter not yet identified"),MATCH($B2198&amp;$D2198,'Smelter Look-up'!$J:$J,0),MATCH($B2198&amp;$C2198,'Smelter Look-up'!$J:$J,0)))</f>
        <v>#N/A</v>
      </c>
      <c r="W2198" s="134"/>
      <c r="X2198" s="134">
        <f t="shared" ca="1" si="22"/>
        <v>0</v>
      </c>
      <c r="Y2198" s="134"/>
      <c r="Z2198" s="134"/>
      <c r="AA2198" s="134"/>
      <c r="AB2198" s="162" t="str">
        <f t="shared" si="23"/>
        <v/>
      </c>
      <c r="AC2198" s="134"/>
      <c r="AD2198" s="134"/>
      <c r="AE2198" s="134"/>
      <c r="AF2198" s="134"/>
      <c r="AG2198" s="134"/>
      <c r="AH2198" s="134"/>
    </row>
    <row r="2199" spans="1:34" ht="12" customHeight="1">
      <c r="A2199" s="160"/>
      <c r="B2199" s="155" t="str">
        <f t="array" ref="B2199">IF(LEN(A2199)=0,"",INDEX('Smelter Look-up'!$A:$A,MATCH($A2199,'Smelter Look-up'!$E:$E,0)))</f>
        <v/>
      </c>
      <c r="C2199" s="158" t="str">
        <f t="array" ref="C2199">IF(LEN(A2199)=0,"",INDEX('Smelter Look-up'!$C:$C,MATCH($A2199,'Smelter Look-up'!$E:$E,0)))</f>
        <v/>
      </c>
      <c r="D2199" s="155"/>
      <c r="E2199" s="155" t="str">
        <f ca="1">IF(ISERROR($V2199),"",OFFSET('Smelter Look-up'!$D$4,$V2199-4,0)&amp;"")</f>
        <v/>
      </c>
      <c r="F2199" s="155" t="str">
        <f ca="1">IF(ISERROR($V2199),"",OFFSET('Smelter Look-up'!$E$4,$V2199-4,0))</f>
        <v/>
      </c>
      <c r="G2199" s="155" t="str">
        <f ca="1">IF(C2199=$X$4,IF(ISERROR($V2199),"Enter smelter details","RMI"),IF(ISERROR($V2199),"",OFFSET('Smelter Look-up'!$F$4,$V2199-4,0)))</f>
        <v/>
      </c>
      <c r="H2199" s="156" t="str">
        <f ca="1">IF(ISERROR($V2199),"",OFFSET('Smelter Look-up'!$G$4,$V2199-4,0))</f>
        <v/>
      </c>
      <c r="I2199" s="157" t="str">
        <f ca="1">IF(ISERROR($V2199),"",OFFSET('Smelter Look-up'!$H$4,$V2199-4,0))</f>
        <v/>
      </c>
      <c r="J2199" s="157" t="str">
        <f ca="1">IF(ISERROR($V2199),"",OFFSET('Smelter Look-up'!$I$4,$V2199-4,0))</f>
        <v/>
      </c>
      <c r="K2199" s="158"/>
      <c r="L2199" s="158"/>
      <c r="M2199" s="158"/>
      <c r="N2199" s="158"/>
      <c r="O2199" s="158"/>
      <c r="P2199" s="157"/>
      <c r="Q2199" s="159"/>
      <c r="R2199" s="155" t="str">
        <f ca="1">IF(ISERROR($V2199),"",OFFSET('Smelter Look-up'!$C$4,$V2199-4,0)&amp;"")</f>
        <v/>
      </c>
      <c r="S2199" s="160" t="str">
        <f t="array" aca="1" ref="S2199" ca="1">IF(B2199="","",IF(ISERROR(MATCH($E2199,CL,0)),"Unknown",INDIRECT("'C'!$A$"&amp;MATCH($E2199,CL,0)+1)))</f>
        <v/>
      </c>
      <c r="T2199" s="160" t="str">
        <f t="array" aca="1" ref="T2199" ca="1">IF(B2199="","",IF(ISERROR(MATCH($J2199,SorP!$B$1:$B$6226,0)),"",INDIRECT("'SorP'!$A$"&amp;MATCH($S2199&amp;$J2199,SorP!C:C,0))))</f>
        <v/>
      </c>
      <c r="U2199" s="161"/>
      <c r="V2199" s="151" t="e">
        <f>IF(C2199="",NA(),IF(OR(C2199="Smelter not listed",C2199="Smelter not yet identified"),MATCH($B2199&amp;$D2199,'Smelter Look-up'!$J:$J,0),MATCH($B2199&amp;$C2199,'Smelter Look-up'!$J:$J,0)))</f>
        <v>#N/A</v>
      </c>
      <c r="W2199" s="134"/>
      <c r="X2199" s="134">
        <f t="shared" ca="1" si="22"/>
        <v>0</v>
      </c>
      <c r="Y2199" s="134"/>
      <c r="Z2199" s="134"/>
      <c r="AA2199" s="134"/>
      <c r="AB2199" s="162" t="str">
        <f t="shared" si="23"/>
        <v/>
      </c>
      <c r="AC2199" s="134"/>
      <c r="AD2199" s="134"/>
      <c r="AE2199" s="134"/>
      <c r="AF2199" s="134"/>
      <c r="AG2199" s="134"/>
      <c r="AH2199" s="134"/>
    </row>
    <row r="2200" spans="1:34" ht="12" customHeight="1">
      <c r="A2200" s="160"/>
      <c r="B2200" s="155" t="str">
        <f t="array" ref="B2200">IF(LEN(A2200)=0,"",INDEX('Smelter Look-up'!$A:$A,MATCH($A2200,'Smelter Look-up'!$E:$E,0)))</f>
        <v/>
      </c>
      <c r="C2200" s="158" t="str">
        <f t="array" ref="C2200">IF(LEN(A2200)=0,"",INDEX('Smelter Look-up'!$C:$C,MATCH($A2200,'Smelter Look-up'!$E:$E,0)))</f>
        <v/>
      </c>
      <c r="D2200" s="155"/>
      <c r="E2200" s="155" t="str">
        <f ca="1">IF(ISERROR($V2200),"",OFFSET('Smelter Look-up'!$D$4,$V2200-4,0)&amp;"")</f>
        <v/>
      </c>
      <c r="F2200" s="155" t="str">
        <f ca="1">IF(ISERROR($V2200),"",OFFSET('Smelter Look-up'!$E$4,$V2200-4,0))</f>
        <v/>
      </c>
      <c r="G2200" s="155" t="str">
        <f ca="1">IF(C2200=$X$4,IF(ISERROR($V2200),"Enter smelter details","RMI"),IF(ISERROR($V2200),"",OFFSET('Smelter Look-up'!$F$4,$V2200-4,0)))</f>
        <v/>
      </c>
      <c r="H2200" s="156" t="str">
        <f ca="1">IF(ISERROR($V2200),"",OFFSET('Smelter Look-up'!$G$4,$V2200-4,0))</f>
        <v/>
      </c>
      <c r="I2200" s="157" t="str">
        <f ca="1">IF(ISERROR($V2200),"",OFFSET('Smelter Look-up'!$H$4,$V2200-4,0))</f>
        <v/>
      </c>
      <c r="J2200" s="157" t="str">
        <f ca="1">IF(ISERROR($V2200),"",OFFSET('Smelter Look-up'!$I$4,$V2200-4,0))</f>
        <v/>
      </c>
      <c r="K2200" s="158"/>
      <c r="L2200" s="158"/>
      <c r="M2200" s="158"/>
      <c r="N2200" s="158"/>
      <c r="O2200" s="158"/>
      <c r="P2200" s="157"/>
      <c r="Q2200" s="159"/>
      <c r="R2200" s="155" t="str">
        <f ca="1">IF(ISERROR($V2200),"",OFFSET('Smelter Look-up'!$C$4,$V2200-4,0)&amp;"")</f>
        <v/>
      </c>
      <c r="S2200" s="160" t="str">
        <f t="array" aca="1" ref="S2200" ca="1">IF(B2200="","",IF(ISERROR(MATCH($E2200,CL,0)),"Unknown",INDIRECT("'C'!$A$"&amp;MATCH($E2200,CL,0)+1)))</f>
        <v/>
      </c>
      <c r="T2200" s="160" t="str">
        <f t="array" aca="1" ref="T2200" ca="1">IF(B2200="","",IF(ISERROR(MATCH($J2200,SorP!$B$1:$B$6226,0)),"",INDIRECT("'SorP'!$A$"&amp;MATCH($S2200&amp;$J2200,SorP!C:C,0))))</f>
        <v/>
      </c>
      <c r="U2200" s="161"/>
      <c r="V2200" s="151" t="e">
        <f>IF(C2200="",NA(),IF(OR(C2200="Smelter not listed",C2200="Smelter not yet identified"),MATCH($B2200&amp;$D2200,'Smelter Look-up'!$J:$J,0),MATCH($B2200&amp;$C2200,'Smelter Look-up'!$J:$J,0)))</f>
        <v>#N/A</v>
      </c>
      <c r="W2200" s="134"/>
      <c r="X2200" s="134">
        <f t="shared" ca="1" si="22"/>
        <v>0</v>
      </c>
      <c r="Y2200" s="134"/>
      <c r="Z2200" s="134"/>
      <c r="AA2200" s="134"/>
      <c r="AB2200" s="162" t="str">
        <f t="shared" si="23"/>
        <v/>
      </c>
      <c r="AC2200" s="134"/>
      <c r="AD2200" s="134"/>
      <c r="AE2200" s="134"/>
      <c r="AF2200" s="134"/>
      <c r="AG2200" s="134"/>
      <c r="AH2200" s="134"/>
    </row>
    <row r="2201" spans="1:34" ht="12" customHeight="1">
      <c r="A2201" s="160"/>
      <c r="B2201" s="155" t="str">
        <f t="array" ref="B2201">IF(LEN(A2201)=0,"",INDEX('Smelter Look-up'!$A:$A,MATCH($A2201,'Smelter Look-up'!$E:$E,0)))</f>
        <v/>
      </c>
      <c r="C2201" s="158" t="str">
        <f t="array" ref="C2201">IF(LEN(A2201)=0,"",INDEX('Smelter Look-up'!$C:$C,MATCH($A2201,'Smelter Look-up'!$E:$E,0)))</f>
        <v/>
      </c>
      <c r="D2201" s="155"/>
      <c r="E2201" s="155" t="str">
        <f ca="1">IF(ISERROR($V2201),"",OFFSET('Smelter Look-up'!$D$4,$V2201-4,0)&amp;"")</f>
        <v/>
      </c>
      <c r="F2201" s="155" t="str">
        <f ca="1">IF(ISERROR($V2201),"",OFFSET('Smelter Look-up'!$E$4,$V2201-4,0))</f>
        <v/>
      </c>
      <c r="G2201" s="155" t="str">
        <f ca="1">IF(C2201=$X$4,IF(ISERROR($V2201),"Enter smelter details","RMI"),IF(ISERROR($V2201),"",OFFSET('Smelter Look-up'!$F$4,$V2201-4,0)))</f>
        <v/>
      </c>
      <c r="H2201" s="156" t="str">
        <f ca="1">IF(ISERROR($V2201),"",OFFSET('Smelter Look-up'!$G$4,$V2201-4,0))</f>
        <v/>
      </c>
      <c r="I2201" s="157" t="str">
        <f ca="1">IF(ISERROR($V2201),"",OFFSET('Smelter Look-up'!$H$4,$V2201-4,0))</f>
        <v/>
      </c>
      <c r="J2201" s="157" t="str">
        <f ca="1">IF(ISERROR($V2201),"",OFFSET('Smelter Look-up'!$I$4,$V2201-4,0))</f>
        <v/>
      </c>
      <c r="K2201" s="158"/>
      <c r="L2201" s="158"/>
      <c r="M2201" s="158"/>
      <c r="N2201" s="158"/>
      <c r="O2201" s="158"/>
      <c r="P2201" s="157"/>
      <c r="Q2201" s="159"/>
      <c r="R2201" s="155" t="str">
        <f ca="1">IF(ISERROR($V2201),"",OFFSET('Smelter Look-up'!$C$4,$V2201-4,0)&amp;"")</f>
        <v/>
      </c>
      <c r="S2201" s="160" t="str">
        <f t="array" aca="1" ref="S2201" ca="1">IF(B2201="","",IF(ISERROR(MATCH($E2201,CL,0)),"Unknown",INDIRECT("'C'!$A$"&amp;MATCH($E2201,CL,0)+1)))</f>
        <v/>
      </c>
      <c r="T2201" s="160" t="str">
        <f t="array" aca="1" ref="T2201" ca="1">IF(B2201="","",IF(ISERROR(MATCH($J2201,SorP!$B$1:$B$6226,0)),"",INDIRECT("'SorP'!$A$"&amp;MATCH($S2201&amp;$J2201,SorP!C:C,0))))</f>
        <v/>
      </c>
      <c r="U2201" s="161"/>
      <c r="V2201" s="151" t="e">
        <f>IF(C2201="",NA(),IF(OR(C2201="Smelter not listed",C2201="Smelter not yet identified"),MATCH($B2201&amp;$D2201,'Smelter Look-up'!$J:$J,0),MATCH($B2201&amp;$C2201,'Smelter Look-up'!$J:$J,0)))</f>
        <v>#N/A</v>
      </c>
      <c r="W2201" s="134"/>
      <c r="X2201" s="134">
        <f t="shared" ca="1" si="22"/>
        <v>0</v>
      </c>
      <c r="Y2201" s="134"/>
      <c r="Z2201" s="134"/>
      <c r="AA2201" s="134"/>
      <c r="AB2201" s="162" t="str">
        <f t="shared" si="23"/>
        <v/>
      </c>
      <c r="AC2201" s="134"/>
      <c r="AD2201" s="134"/>
      <c r="AE2201" s="134"/>
      <c r="AF2201" s="134"/>
      <c r="AG2201" s="134"/>
      <c r="AH2201" s="134"/>
    </row>
    <row r="2202" spans="1:34" ht="12" customHeight="1">
      <c r="A2202" s="160"/>
      <c r="B2202" s="155" t="str">
        <f t="array" ref="B2202">IF(LEN(A2202)=0,"",INDEX('Smelter Look-up'!$A:$A,MATCH($A2202,'Smelter Look-up'!$E:$E,0)))</f>
        <v/>
      </c>
      <c r="C2202" s="158" t="str">
        <f t="array" ref="C2202">IF(LEN(A2202)=0,"",INDEX('Smelter Look-up'!$C:$C,MATCH($A2202,'Smelter Look-up'!$E:$E,0)))</f>
        <v/>
      </c>
      <c r="D2202" s="155"/>
      <c r="E2202" s="155" t="str">
        <f ca="1">IF(ISERROR($V2202),"",OFFSET('Smelter Look-up'!$D$4,$V2202-4,0)&amp;"")</f>
        <v/>
      </c>
      <c r="F2202" s="155" t="str">
        <f ca="1">IF(ISERROR($V2202),"",OFFSET('Smelter Look-up'!$E$4,$V2202-4,0))</f>
        <v/>
      </c>
      <c r="G2202" s="155" t="str">
        <f ca="1">IF(C2202=$X$4,IF(ISERROR($V2202),"Enter smelter details","RMI"),IF(ISERROR($V2202),"",OFFSET('Smelter Look-up'!$F$4,$V2202-4,0)))</f>
        <v/>
      </c>
      <c r="H2202" s="156" t="str">
        <f ca="1">IF(ISERROR($V2202),"",OFFSET('Smelter Look-up'!$G$4,$V2202-4,0))</f>
        <v/>
      </c>
      <c r="I2202" s="157" t="str">
        <f ca="1">IF(ISERROR($V2202),"",OFFSET('Smelter Look-up'!$H$4,$V2202-4,0))</f>
        <v/>
      </c>
      <c r="J2202" s="157" t="str">
        <f ca="1">IF(ISERROR($V2202),"",OFFSET('Smelter Look-up'!$I$4,$V2202-4,0))</f>
        <v/>
      </c>
      <c r="K2202" s="158"/>
      <c r="L2202" s="158"/>
      <c r="M2202" s="158"/>
      <c r="N2202" s="158"/>
      <c r="O2202" s="158"/>
      <c r="P2202" s="157"/>
      <c r="Q2202" s="159"/>
      <c r="R2202" s="155" t="str">
        <f ca="1">IF(ISERROR($V2202),"",OFFSET('Smelter Look-up'!$C$4,$V2202-4,0)&amp;"")</f>
        <v/>
      </c>
      <c r="S2202" s="160" t="str">
        <f t="array" aca="1" ref="S2202" ca="1">IF(B2202="","",IF(ISERROR(MATCH($E2202,CL,0)),"Unknown",INDIRECT("'C'!$A$"&amp;MATCH($E2202,CL,0)+1)))</f>
        <v/>
      </c>
      <c r="T2202" s="160" t="str">
        <f t="array" aca="1" ref="T2202" ca="1">IF(B2202="","",IF(ISERROR(MATCH($J2202,SorP!$B$1:$B$6226,0)),"",INDIRECT("'SorP'!$A$"&amp;MATCH($S2202&amp;$J2202,SorP!C:C,0))))</f>
        <v/>
      </c>
      <c r="U2202" s="161"/>
      <c r="V2202" s="151" t="e">
        <f>IF(C2202="",NA(),IF(OR(C2202="Smelter not listed",C2202="Smelter not yet identified"),MATCH($B2202&amp;$D2202,'Smelter Look-up'!$J:$J,0),MATCH($B2202&amp;$C2202,'Smelter Look-up'!$J:$J,0)))</f>
        <v>#N/A</v>
      </c>
      <c r="W2202" s="134"/>
      <c r="X2202" s="134">
        <f t="shared" ca="1" si="22"/>
        <v>0</v>
      </c>
      <c r="Y2202" s="134"/>
      <c r="Z2202" s="134"/>
      <c r="AA2202" s="134"/>
      <c r="AB2202" s="162" t="str">
        <f t="shared" si="23"/>
        <v/>
      </c>
      <c r="AC2202" s="134"/>
      <c r="AD2202" s="134"/>
      <c r="AE2202" s="134"/>
      <c r="AF2202" s="134"/>
      <c r="AG2202" s="134"/>
      <c r="AH2202" s="134"/>
    </row>
    <row r="2203" spans="1:34" ht="12" customHeight="1">
      <c r="A2203" s="160"/>
      <c r="B2203" s="155" t="str">
        <f t="array" ref="B2203">IF(LEN(A2203)=0,"",INDEX('Smelter Look-up'!$A:$A,MATCH($A2203,'Smelter Look-up'!$E:$E,0)))</f>
        <v/>
      </c>
      <c r="C2203" s="158" t="str">
        <f t="array" ref="C2203">IF(LEN(A2203)=0,"",INDEX('Smelter Look-up'!$C:$C,MATCH($A2203,'Smelter Look-up'!$E:$E,0)))</f>
        <v/>
      </c>
      <c r="D2203" s="155"/>
      <c r="E2203" s="155" t="str">
        <f ca="1">IF(ISERROR($V2203),"",OFFSET('Smelter Look-up'!$D$4,$V2203-4,0)&amp;"")</f>
        <v/>
      </c>
      <c r="F2203" s="155" t="str">
        <f ca="1">IF(ISERROR($V2203),"",OFFSET('Smelter Look-up'!$E$4,$V2203-4,0))</f>
        <v/>
      </c>
      <c r="G2203" s="155" t="str">
        <f ca="1">IF(C2203=$X$4,IF(ISERROR($V2203),"Enter smelter details","RMI"),IF(ISERROR($V2203),"",OFFSET('Smelter Look-up'!$F$4,$V2203-4,0)))</f>
        <v/>
      </c>
      <c r="H2203" s="156" t="str">
        <f ca="1">IF(ISERROR($V2203),"",OFFSET('Smelter Look-up'!$G$4,$V2203-4,0))</f>
        <v/>
      </c>
      <c r="I2203" s="157" t="str">
        <f ca="1">IF(ISERROR($V2203),"",OFFSET('Smelter Look-up'!$H$4,$V2203-4,0))</f>
        <v/>
      </c>
      <c r="J2203" s="157" t="str">
        <f ca="1">IF(ISERROR($V2203),"",OFFSET('Smelter Look-up'!$I$4,$V2203-4,0))</f>
        <v/>
      </c>
      <c r="K2203" s="158"/>
      <c r="L2203" s="158"/>
      <c r="M2203" s="158"/>
      <c r="N2203" s="158"/>
      <c r="O2203" s="158"/>
      <c r="P2203" s="157"/>
      <c r="Q2203" s="159"/>
      <c r="R2203" s="155" t="str">
        <f ca="1">IF(ISERROR($V2203),"",OFFSET('Smelter Look-up'!$C$4,$V2203-4,0)&amp;"")</f>
        <v/>
      </c>
      <c r="S2203" s="160" t="str">
        <f t="array" aca="1" ref="S2203" ca="1">IF(B2203="","",IF(ISERROR(MATCH($E2203,CL,0)),"Unknown",INDIRECT("'C'!$A$"&amp;MATCH($E2203,CL,0)+1)))</f>
        <v/>
      </c>
      <c r="T2203" s="160" t="str">
        <f t="array" aca="1" ref="T2203" ca="1">IF(B2203="","",IF(ISERROR(MATCH($J2203,SorP!$B$1:$B$6226,0)),"",INDIRECT("'SorP'!$A$"&amp;MATCH($S2203&amp;$J2203,SorP!C:C,0))))</f>
        <v/>
      </c>
      <c r="U2203" s="161"/>
      <c r="V2203" s="151" t="e">
        <f>IF(C2203="",NA(),IF(OR(C2203="Smelter not listed",C2203="Smelter not yet identified"),MATCH($B2203&amp;$D2203,'Smelter Look-up'!$J:$J,0),MATCH($B2203&amp;$C2203,'Smelter Look-up'!$J:$J,0)))</f>
        <v>#N/A</v>
      </c>
      <c r="W2203" s="134"/>
      <c r="X2203" s="134">
        <f t="shared" ca="1" si="22"/>
        <v>0</v>
      </c>
      <c r="Y2203" s="134"/>
      <c r="Z2203" s="134"/>
      <c r="AA2203" s="134"/>
      <c r="AB2203" s="162" t="str">
        <f t="shared" si="23"/>
        <v/>
      </c>
      <c r="AC2203" s="134"/>
      <c r="AD2203" s="134"/>
      <c r="AE2203" s="134"/>
      <c r="AF2203" s="134"/>
      <c r="AG2203" s="134"/>
      <c r="AH2203" s="134"/>
    </row>
    <row r="2204" spans="1:34" ht="12" customHeight="1">
      <c r="A2204" s="160"/>
      <c r="B2204" s="155" t="str">
        <f t="array" ref="B2204">IF(LEN(A2204)=0,"",INDEX('Smelter Look-up'!$A:$A,MATCH($A2204,'Smelter Look-up'!$E:$E,0)))</f>
        <v/>
      </c>
      <c r="C2204" s="158" t="str">
        <f t="array" ref="C2204">IF(LEN(A2204)=0,"",INDEX('Smelter Look-up'!$C:$C,MATCH($A2204,'Smelter Look-up'!$E:$E,0)))</f>
        <v/>
      </c>
      <c r="D2204" s="155"/>
      <c r="E2204" s="155" t="str">
        <f ca="1">IF(ISERROR($V2204),"",OFFSET('Smelter Look-up'!$D$4,$V2204-4,0)&amp;"")</f>
        <v/>
      </c>
      <c r="F2204" s="155" t="str">
        <f ca="1">IF(ISERROR($V2204),"",OFFSET('Smelter Look-up'!$E$4,$V2204-4,0))</f>
        <v/>
      </c>
      <c r="G2204" s="155" t="str">
        <f ca="1">IF(C2204=$X$4,IF(ISERROR($V2204),"Enter smelter details","RMI"),IF(ISERROR($V2204),"",OFFSET('Smelter Look-up'!$F$4,$V2204-4,0)))</f>
        <v/>
      </c>
      <c r="H2204" s="156" t="str">
        <f ca="1">IF(ISERROR($V2204),"",OFFSET('Smelter Look-up'!$G$4,$V2204-4,0))</f>
        <v/>
      </c>
      <c r="I2204" s="157" t="str">
        <f ca="1">IF(ISERROR($V2204),"",OFFSET('Smelter Look-up'!$H$4,$V2204-4,0))</f>
        <v/>
      </c>
      <c r="J2204" s="157" t="str">
        <f ca="1">IF(ISERROR($V2204),"",OFFSET('Smelter Look-up'!$I$4,$V2204-4,0))</f>
        <v/>
      </c>
      <c r="K2204" s="158"/>
      <c r="L2204" s="158"/>
      <c r="M2204" s="158"/>
      <c r="N2204" s="158"/>
      <c r="O2204" s="158"/>
      <c r="P2204" s="157"/>
      <c r="Q2204" s="159"/>
      <c r="R2204" s="155" t="str">
        <f ca="1">IF(ISERROR($V2204),"",OFFSET('Smelter Look-up'!$C$4,$V2204-4,0)&amp;"")</f>
        <v/>
      </c>
      <c r="S2204" s="160" t="str">
        <f t="array" aca="1" ref="S2204" ca="1">IF(B2204="","",IF(ISERROR(MATCH($E2204,CL,0)),"Unknown",INDIRECT("'C'!$A$"&amp;MATCH($E2204,CL,0)+1)))</f>
        <v/>
      </c>
      <c r="T2204" s="160" t="str">
        <f t="array" aca="1" ref="T2204" ca="1">IF(B2204="","",IF(ISERROR(MATCH($J2204,SorP!$B$1:$B$6226,0)),"",INDIRECT("'SorP'!$A$"&amp;MATCH($S2204&amp;$J2204,SorP!C:C,0))))</f>
        <v/>
      </c>
      <c r="U2204" s="161"/>
      <c r="V2204" s="151" t="e">
        <f>IF(C2204="",NA(),IF(OR(C2204="Smelter not listed",C2204="Smelter not yet identified"),MATCH($B2204&amp;$D2204,'Smelter Look-up'!$J:$J,0),MATCH($B2204&amp;$C2204,'Smelter Look-up'!$J:$J,0)))</f>
        <v>#N/A</v>
      </c>
      <c r="W2204" s="134"/>
      <c r="X2204" s="134">
        <f t="shared" ca="1" si="22"/>
        <v>0</v>
      </c>
      <c r="Y2204" s="134"/>
      <c r="Z2204" s="134"/>
      <c r="AA2204" s="134"/>
      <c r="AB2204" s="162" t="str">
        <f t="shared" si="23"/>
        <v/>
      </c>
      <c r="AC2204" s="134"/>
      <c r="AD2204" s="134"/>
      <c r="AE2204" s="134"/>
      <c r="AF2204" s="134"/>
      <c r="AG2204" s="134"/>
      <c r="AH2204" s="134"/>
    </row>
    <row r="2205" spans="1:34" ht="12" customHeight="1">
      <c r="A2205" s="160"/>
      <c r="B2205" s="155" t="str">
        <f t="array" ref="B2205">IF(LEN(A2205)=0,"",INDEX('Smelter Look-up'!$A:$A,MATCH($A2205,'Smelter Look-up'!$E:$E,0)))</f>
        <v/>
      </c>
      <c r="C2205" s="158" t="str">
        <f t="array" ref="C2205">IF(LEN(A2205)=0,"",INDEX('Smelter Look-up'!$C:$C,MATCH($A2205,'Smelter Look-up'!$E:$E,0)))</f>
        <v/>
      </c>
      <c r="D2205" s="155"/>
      <c r="E2205" s="155" t="str">
        <f ca="1">IF(ISERROR($V2205),"",OFFSET('Smelter Look-up'!$D$4,$V2205-4,0)&amp;"")</f>
        <v/>
      </c>
      <c r="F2205" s="155" t="str">
        <f ca="1">IF(ISERROR($V2205),"",OFFSET('Smelter Look-up'!$E$4,$V2205-4,0))</f>
        <v/>
      </c>
      <c r="G2205" s="155" t="str">
        <f ca="1">IF(C2205=$X$4,IF(ISERROR($V2205),"Enter smelter details","RMI"),IF(ISERROR($V2205),"",OFFSET('Smelter Look-up'!$F$4,$V2205-4,0)))</f>
        <v/>
      </c>
      <c r="H2205" s="156" t="str">
        <f ca="1">IF(ISERROR($V2205),"",OFFSET('Smelter Look-up'!$G$4,$V2205-4,0))</f>
        <v/>
      </c>
      <c r="I2205" s="157" t="str">
        <f ca="1">IF(ISERROR($V2205),"",OFFSET('Smelter Look-up'!$H$4,$V2205-4,0))</f>
        <v/>
      </c>
      <c r="J2205" s="157" t="str">
        <f ca="1">IF(ISERROR($V2205),"",OFFSET('Smelter Look-up'!$I$4,$V2205-4,0))</f>
        <v/>
      </c>
      <c r="K2205" s="158"/>
      <c r="L2205" s="158"/>
      <c r="M2205" s="158"/>
      <c r="N2205" s="158"/>
      <c r="O2205" s="158"/>
      <c r="P2205" s="157"/>
      <c r="Q2205" s="159"/>
      <c r="R2205" s="155" t="str">
        <f ca="1">IF(ISERROR($V2205),"",OFFSET('Smelter Look-up'!$C$4,$V2205-4,0)&amp;"")</f>
        <v/>
      </c>
      <c r="S2205" s="160" t="str">
        <f t="array" aca="1" ref="S2205" ca="1">IF(B2205="","",IF(ISERROR(MATCH($E2205,CL,0)),"Unknown",INDIRECT("'C'!$A$"&amp;MATCH($E2205,CL,0)+1)))</f>
        <v/>
      </c>
      <c r="T2205" s="160" t="str">
        <f t="array" aca="1" ref="T2205" ca="1">IF(B2205="","",IF(ISERROR(MATCH($J2205,SorP!$B$1:$B$6226,0)),"",INDIRECT("'SorP'!$A$"&amp;MATCH($S2205&amp;$J2205,SorP!C:C,0))))</f>
        <v/>
      </c>
      <c r="U2205" s="161"/>
      <c r="V2205" s="151" t="e">
        <f>IF(C2205="",NA(),IF(OR(C2205="Smelter not listed",C2205="Smelter not yet identified"),MATCH($B2205&amp;$D2205,'Smelter Look-up'!$J:$J,0),MATCH($B2205&amp;$C2205,'Smelter Look-up'!$J:$J,0)))</f>
        <v>#N/A</v>
      </c>
      <c r="W2205" s="134"/>
      <c r="X2205" s="134">
        <f t="shared" ca="1" si="22"/>
        <v>0</v>
      </c>
      <c r="Y2205" s="134"/>
      <c r="Z2205" s="134"/>
      <c r="AA2205" s="134"/>
      <c r="AB2205" s="162" t="str">
        <f t="shared" si="23"/>
        <v/>
      </c>
      <c r="AC2205" s="134"/>
      <c r="AD2205" s="134"/>
      <c r="AE2205" s="134"/>
      <c r="AF2205" s="134"/>
      <c r="AG2205" s="134"/>
      <c r="AH2205" s="134"/>
    </row>
    <row r="2206" spans="1:34" ht="12" customHeight="1">
      <c r="A2206" s="160"/>
      <c r="B2206" s="155" t="str">
        <f t="array" ref="B2206">IF(LEN(A2206)=0,"",INDEX('Smelter Look-up'!$A:$A,MATCH($A2206,'Smelter Look-up'!$E:$E,0)))</f>
        <v/>
      </c>
      <c r="C2206" s="158" t="str">
        <f t="array" ref="C2206">IF(LEN(A2206)=0,"",INDEX('Smelter Look-up'!$C:$C,MATCH($A2206,'Smelter Look-up'!$E:$E,0)))</f>
        <v/>
      </c>
      <c r="D2206" s="155"/>
      <c r="E2206" s="155" t="str">
        <f ca="1">IF(ISERROR($V2206),"",OFFSET('Smelter Look-up'!$D$4,$V2206-4,0)&amp;"")</f>
        <v/>
      </c>
      <c r="F2206" s="155" t="str">
        <f ca="1">IF(ISERROR($V2206),"",OFFSET('Smelter Look-up'!$E$4,$V2206-4,0))</f>
        <v/>
      </c>
      <c r="G2206" s="155" t="str">
        <f ca="1">IF(C2206=$X$4,IF(ISERROR($V2206),"Enter smelter details","RMI"),IF(ISERROR($V2206),"",OFFSET('Smelter Look-up'!$F$4,$V2206-4,0)))</f>
        <v/>
      </c>
      <c r="H2206" s="156" t="str">
        <f ca="1">IF(ISERROR($V2206),"",OFFSET('Smelter Look-up'!$G$4,$V2206-4,0))</f>
        <v/>
      </c>
      <c r="I2206" s="157" t="str">
        <f ca="1">IF(ISERROR($V2206),"",OFFSET('Smelter Look-up'!$H$4,$V2206-4,0))</f>
        <v/>
      </c>
      <c r="J2206" s="157" t="str">
        <f ca="1">IF(ISERROR($V2206),"",OFFSET('Smelter Look-up'!$I$4,$V2206-4,0))</f>
        <v/>
      </c>
      <c r="K2206" s="158"/>
      <c r="L2206" s="158"/>
      <c r="M2206" s="158"/>
      <c r="N2206" s="158"/>
      <c r="O2206" s="158"/>
      <c r="P2206" s="157"/>
      <c r="Q2206" s="159"/>
      <c r="R2206" s="155" t="str">
        <f ca="1">IF(ISERROR($V2206),"",OFFSET('Smelter Look-up'!$C$4,$V2206-4,0)&amp;"")</f>
        <v/>
      </c>
      <c r="S2206" s="160" t="str">
        <f t="array" aca="1" ref="S2206" ca="1">IF(B2206="","",IF(ISERROR(MATCH($E2206,CL,0)),"Unknown",INDIRECT("'C'!$A$"&amp;MATCH($E2206,CL,0)+1)))</f>
        <v/>
      </c>
      <c r="T2206" s="160" t="str">
        <f t="array" aca="1" ref="T2206" ca="1">IF(B2206="","",IF(ISERROR(MATCH($J2206,SorP!$B$1:$B$6226,0)),"",INDIRECT("'SorP'!$A$"&amp;MATCH($S2206&amp;$J2206,SorP!C:C,0))))</f>
        <v/>
      </c>
      <c r="U2206" s="161"/>
      <c r="V2206" s="151" t="e">
        <f>IF(C2206="",NA(),IF(OR(C2206="Smelter not listed",C2206="Smelter not yet identified"),MATCH($B2206&amp;$D2206,'Smelter Look-up'!$J:$J,0),MATCH($B2206&amp;$C2206,'Smelter Look-up'!$J:$J,0)))</f>
        <v>#N/A</v>
      </c>
      <c r="W2206" s="134"/>
      <c r="X2206" s="134">
        <f t="shared" ca="1" si="22"/>
        <v>0</v>
      </c>
      <c r="Y2206" s="134"/>
      <c r="Z2206" s="134"/>
      <c r="AA2206" s="134"/>
      <c r="AB2206" s="162" t="str">
        <f t="shared" si="23"/>
        <v/>
      </c>
      <c r="AC2206" s="134"/>
      <c r="AD2206" s="134"/>
      <c r="AE2206" s="134"/>
      <c r="AF2206" s="134"/>
      <c r="AG2206" s="134"/>
      <c r="AH2206" s="134"/>
    </row>
    <row r="2207" spans="1:34" ht="12" customHeight="1">
      <c r="A2207" s="160"/>
      <c r="B2207" s="155" t="str">
        <f t="array" ref="B2207">IF(LEN(A2207)=0,"",INDEX('Smelter Look-up'!$A:$A,MATCH($A2207,'Smelter Look-up'!$E:$E,0)))</f>
        <v/>
      </c>
      <c r="C2207" s="158" t="str">
        <f t="array" ref="C2207">IF(LEN(A2207)=0,"",INDEX('Smelter Look-up'!$C:$C,MATCH($A2207,'Smelter Look-up'!$E:$E,0)))</f>
        <v/>
      </c>
      <c r="D2207" s="155"/>
      <c r="E2207" s="155" t="str">
        <f ca="1">IF(ISERROR($V2207),"",OFFSET('Smelter Look-up'!$D$4,$V2207-4,0)&amp;"")</f>
        <v/>
      </c>
      <c r="F2207" s="155" t="str">
        <f ca="1">IF(ISERROR($V2207),"",OFFSET('Smelter Look-up'!$E$4,$V2207-4,0))</f>
        <v/>
      </c>
      <c r="G2207" s="155" t="str">
        <f ca="1">IF(C2207=$X$4,IF(ISERROR($V2207),"Enter smelter details","RMI"),IF(ISERROR($V2207),"",OFFSET('Smelter Look-up'!$F$4,$V2207-4,0)))</f>
        <v/>
      </c>
      <c r="H2207" s="156" t="str">
        <f ca="1">IF(ISERROR($V2207),"",OFFSET('Smelter Look-up'!$G$4,$V2207-4,0))</f>
        <v/>
      </c>
      <c r="I2207" s="157" t="str">
        <f ca="1">IF(ISERROR($V2207),"",OFFSET('Smelter Look-up'!$H$4,$V2207-4,0))</f>
        <v/>
      </c>
      <c r="J2207" s="157" t="str">
        <f ca="1">IF(ISERROR($V2207),"",OFFSET('Smelter Look-up'!$I$4,$V2207-4,0))</f>
        <v/>
      </c>
      <c r="K2207" s="158"/>
      <c r="L2207" s="158"/>
      <c r="M2207" s="158"/>
      <c r="N2207" s="158"/>
      <c r="O2207" s="158"/>
      <c r="P2207" s="157"/>
      <c r="Q2207" s="159"/>
      <c r="R2207" s="155" t="str">
        <f ca="1">IF(ISERROR($V2207),"",OFFSET('Smelter Look-up'!$C$4,$V2207-4,0)&amp;"")</f>
        <v/>
      </c>
      <c r="S2207" s="160" t="str">
        <f t="array" aca="1" ref="S2207" ca="1">IF(B2207="","",IF(ISERROR(MATCH($E2207,CL,0)),"Unknown",INDIRECT("'C'!$A$"&amp;MATCH($E2207,CL,0)+1)))</f>
        <v/>
      </c>
      <c r="T2207" s="160" t="str">
        <f t="array" aca="1" ref="T2207" ca="1">IF(B2207="","",IF(ISERROR(MATCH($J2207,SorP!$B$1:$B$6226,0)),"",INDIRECT("'SorP'!$A$"&amp;MATCH($S2207&amp;$J2207,SorP!C:C,0))))</f>
        <v/>
      </c>
      <c r="U2207" s="161"/>
      <c r="V2207" s="151" t="e">
        <f>IF(C2207="",NA(),IF(OR(C2207="Smelter not listed",C2207="Smelter not yet identified"),MATCH($B2207&amp;$D2207,'Smelter Look-up'!$J:$J,0),MATCH($B2207&amp;$C2207,'Smelter Look-up'!$J:$J,0)))</f>
        <v>#N/A</v>
      </c>
      <c r="W2207" s="134"/>
      <c r="X2207" s="134">
        <f t="shared" ca="1" si="22"/>
        <v>0</v>
      </c>
      <c r="Y2207" s="134"/>
      <c r="Z2207" s="134"/>
      <c r="AA2207" s="134"/>
      <c r="AB2207" s="162" t="str">
        <f t="shared" si="23"/>
        <v/>
      </c>
      <c r="AC2207" s="134"/>
      <c r="AD2207" s="134"/>
      <c r="AE2207" s="134"/>
      <c r="AF2207" s="134"/>
      <c r="AG2207" s="134"/>
      <c r="AH2207" s="134"/>
    </row>
    <row r="2208" spans="1:34" ht="12" customHeight="1">
      <c r="A2208" s="160"/>
      <c r="B2208" s="155" t="str">
        <f t="array" ref="B2208">IF(LEN(A2208)=0,"",INDEX('Smelter Look-up'!$A:$A,MATCH($A2208,'Smelter Look-up'!$E:$E,0)))</f>
        <v/>
      </c>
      <c r="C2208" s="158" t="str">
        <f t="array" ref="C2208">IF(LEN(A2208)=0,"",INDEX('Smelter Look-up'!$C:$C,MATCH($A2208,'Smelter Look-up'!$E:$E,0)))</f>
        <v/>
      </c>
      <c r="D2208" s="155"/>
      <c r="E2208" s="155" t="str">
        <f ca="1">IF(ISERROR($V2208),"",OFFSET('Smelter Look-up'!$D$4,$V2208-4,0)&amp;"")</f>
        <v/>
      </c>
      <c r="F2208" s="155" t="str">
        <f ca="1">IF(ISERROR($V2208),"",OFFSET('Smelter Look-up'!$E$4,$V2208-4,0))</f>
        <v/>
      </c>
      <c r="G2208" s="155" t="str">
        <f ca="1">IF(C2208=$X$4,IF(ISERROR($V2208),"Enter smelter details","RMI"),IF(ISERROR($V2208),"",OFFSET('Smelter Look-up'!$F$4,$V2208-4,0)))</f>
        <v/>
      </c>
      <c r="H2208" s="156" t="str">
        <f ca="1">IF(ISERROR($V2208),"",OFFSET('Smelter Look-up'!$G$4,$V2208-4,0))</f>
        <v/>
      </c>
      <c r="I2208" s="157" t="str">
        <f ca="1">IF(ISERROR($V2208),"",OFFSET('Smelter Look-up'!$H$4,$V2208-4,0))</f>
        <v/>
      </c>
      <c r="J2208" s="157" t="str">
        <f ca="1">IF(ISERROR($V2208),"",OFFSET('Smelter Look-up'!$I$4,$V2208-4,0))</f>
        <v/>
      </c>
      <c r="K2208" s="158"/>
      <c r="L2208" s="158"/>
      <c r="M2208" s="158"/>
      <c r="N2208" s="158"/>
      <c r="O2208" s="158"/>
      <c r="P2208" s="157"/>
      <c r="Q2208" s="159"/>
      <c r="R2208" s="155" t="str">
        <f ca="1">IF(ISERROR($V2208),"",OFFSET('Smelter Look-up'!$C$4,$V2208-4,0)&amp;"")</f>
        <v/>
      </c>
      <c r="S2208" s="160" t="str">
        <f t="array" aca="1" ref="S2208" ca="1">IF(B2208="","",IF(ISERROR(MATCH($E2208,CL,0)),"Unknown",INDIRECT("'C'!$A$"&amp;MATCH($E2208,CL,0)+1)))</f>
        <v/>
      </c>
      <c r="T2208" s="160" t="str">
        <f t="array" aca="1" ref="T2208" ca="1">IF(B2208="","",IF(ISERROR(MATCH($J2208,SorP!$B$1:$B$6226,0)),"",INDIRECT("'SorP'!$A$"&amp;MATCH($S2208&amp;$J2208,SorP!C:C,0))))</f>
        <v/>
      </c>
      <c r="U2208" s="161"/>
      <c r="V2208" s="151" t="e">
        <f>IF(C2208="",NA(),IF(OR(C2208="Smelter not listed",C2208="Smelter not yet identified"),MATCH($B2208&amp;$D2208,'Smelter Look-up'!$J:$J,0),MATCH($B2208&amp;$C2208,'Smelter Look-up'!$J:$J,0)))</f>
        <v>#N/A</v>
      </c>
      <c r="W2208" s="134"/>
      <c r="X2208" s="134">
        <f t="shared" ca="1" si="22"/>
        <v>0</v>
      </c>
      <c r="Y2208" s="134"/>
      <c r="Z2208" s="134"/>
      <c r="AA2208" s="134"/>
      <c r="AB2208" s="162" t="str">
        <f t="shared" si="23"/>
        <v/>
      </c>
      <c r="AC2208" s="134"/>
      <c r="AD2208" s="134"/>
      <c r="AE2208" s="134"/>
      <c r="AF2208" s="134"/>
      <c r="AG2208" s="134"/>
      <c r="AH2208" s="134"/>
    </row>
    <row r="2209" spans="1:34" ht="12" customHeight="1">
      <c r="A2209" s="160"/>
      <c r="B2209" s="155" t="str">
        <f t="array" ref="B2209">IF(LEN(A2209)=0,"",INDEX('Smelter Look-up'!$A:$A,MATCH($A2209,'Smelter Look-up'!$E:$E,0)))</f>
        <v/>
      </c>
      <c r="C2209" s="158" t="str">
        <f t="array" ref="C2209">IF(LEN(A2209)=0,"",INDEX('Smelter Look-up'!$C:$C,MATCH($A2209,'Smelter Look-up'!$E:$E,0)))</f>
        <v/>
      </c>
      <c r="D2209" s="155"/>
      <c r="E2209" s="155" t="str">
        <f ca="1">IF(ISERROR($V2209),"",OFFSET('Smelter Look-up'!$D$4,$V2209-4,0)&amp;"")</f>
        <v/>
      </c>
      <c r="F2209" s="155" t="str">
        <f ca="1">IF(ISERROR($V2209),"",OFFSET('Smelter Look-up'!$E$4,$V2209-4,0))</f>
        <v/>
      </c>
      <c r="G2209" s="155" t="str">
        <f ca="1">IF(C2209=$X$4,IF(ISERROR($V2209),"Enter smelter details","RMI"),IF(ISERROR($V2209),"",OFFSET('Smelter Look-up'!$F$4,$V2209-4,0)))</f>
        <v/>
      </c>
      <c r="H2209" s="156" t="str">
        <f ca="1">IF(ISERROR($V2209),"",OFFSET('Smelter Look-up'!$G$4,$V2209-4,0))</f>
        <v/>
      </c>
      <c r="I2209" s="157" t="str">
        <f ca="1">IF(ISERROR($V2209),"",OFFSET('Smelter Look-up'!$H$4,$V2209-4,0))</f>
        <v/>
      </c>
      <c r="J2209" s="157" t="str">
        <f ca="1">IF(ISERROR($V2209),"",OFFSET('Smelter Look-up'!$I$4,$V2209-4,0))</f>
        <v/>
      </c>
      <c r="K2209" s="158"/>
      <c r="L2209" s="158"/>
      <c r="M2209" s="158"/>
      <c r="N2209" s="158"/>
      <c r="O2209" s="158"/>
      <c r="P2209" s="157"/>
      <c r="Q2209" s="159"/>
      <c r="R2209" s="155" t="str">
        <f ca="1">IF(ISERROR($V2209),"",OFFSET('Smelter Look-up'!$C$4,$V2209-4,0)&amp;"")</f>
        <v/>
      </c>
      <c r="S2209" s="160" t="str">
        <f t="array" aca="1" ref="S2209" ca="1">IF(B2209="","",IF(ISERROR(MATCH($E2209,CL,0)),"Unknown",INDIRECT("'C'!$A$"&amp;MATCH($E2209,CL,0)+1)))</f>
        <v/>
      </c>
      <c r="T2209" s="160" t="str">
        <f t="array" aca="1" ref="T2209" ca="1">IF(B2209="","",IF(ISERROR(MATCH($J2209,SorP!$B$1:$B$6226,0)),"",INDIRECT("'SorP'!$A$"&amp;MATCH($S2209&amp;$J2209,SorP!C:C,0))))</f>
        <v/>
      </c>
      <c r="U2209" s="161"/>
      <c r="V2209" s="151" t="e">
        <f>IF(C2209="",NA(),IF(OR(C2209="Smelter not listed",C2209="Smelter not yet identified"),MATCH($B2209&amp;$D2209,'Smelter Look-up'!$J:$J,0),MATCH($B2209&amp;$C2209,'Smelter Look-up'!$J:$J,0)))</f>
        <v>#N/A</v>
      </c>
      <c r="W2209" s="134"/>
      <c r="X2209" s="134">
        <f t="shared" ca="1" si="22"/>
        <v>0</v>
      </c>
      <c r="Y2209" s="134"/>
      <c r="Z2209" s="134"/>
      <c r="AA2209" s="134"/>
      <c r="AB2209" s="162" t="str">
        <f t="shared" si="23"/>
        <v/>
      </c>
      <c r="AC2209" s="134"/>
      <c r="AD2209" s="134"/>
      <c r="AE2209" s="134"/>
      <c r="AF2209" s="134"/>
      <c r="AG2209" s="134"/>
      <c r="AH2209" s="134"/>
    </row>
    <row r="2210" spans="1:34" ht="12" customHeight="1">
      <c r="A2210" s="160"/>
      <c r="B2210" s="155" t="str">
        <f t="array" ref="B2210">IF(LEN(A2210)=0,"",INDEX('Smelter Look-up'!$A:$A,MATCH($A2210,'Smelter Look-up'!$E:$E,0)))</f>
        <v/>
      </c>
      <c r="C2210" s="158" t="str">
        <f t="array" ref="C2210">IF(LEN(A2210)=0,"",INDEX('Smelter Look-up'!$C:$C,MATCH($A2210,'Smelter Look-up'!$E:$E,0)))</f>
        <v/>
      </c>
      <c r="D2210" s="155"/>
      <c r="E2210" s="155" t="str">
        <f ca="1">IF(ISERROR($V2210),"",OFFSET('Smelter Look-up'!$D$4,$V2210-4,0)&amp;"")</f>
        <v/>
      </c>
      <c r="F2210" s="155" t="str">
        <f ca="1">IF(ISERROR($V2210),"",OFFSET('Smelter Look-up'!$E$4,$V2210-4,0))</f>
        <v/>
      </c>
      <c r="G2210" s="155" t="str">
        <f ca="1">IF(C2210=$X$4,IF(ISERROR($V2210),"Enter smelter details","RMI"),IF(ISERROR($V2210),"",OFFSET('Smelter Look-up'!$F$4,$V2210-4,0)))</f>
        <v/>
      </c>
      <c r="H2210" s="156" t="str">
        <f ca="1">IF(ISERROR($V2210),"",OFFSET('Smelter Look-up'!$G$4,$V2210-4,0))</f>
        <v/>
      </c>
      <c r="I2210" s="157" t="str">
        <f ca="1">IF(ISERROR($V2210),"",OFFSET('Smelter Look-up'!$H$4,$V2210-4,0))</f>
        <v/>
      </c>
      <c r="J2210" s="157" t="str">
        <f ca="1">IF(ISERROR($V2210),"",OFFSET('Smelter Look-up'!$I$4,$V2210-4,0))</f>
        <v/>
      </c>
      <c r="K2210" s="158"/>
      <c r="L2210" s="158"/>
      <c r="M2210" s="158"/>
      <c r="N2210" s="158"/>
      <c r="O2210" s="158"/>
      <c r="P2210" s="157"/>
      <c r="Q2210" s="159"/>
      <c r="R2210" s="155" t="str">
        <f ca="1">IF(ISERROR($V2210),"",OFFSET('Smelter Look-up'!$C$4,$V2210-4,0)&amp;"")</f>
        <v/>
      </c>
      <c r="S2210" s="160" t="str">
        <f t="array" aca="1" ref="S2210" ca="1">IF(B2210="","",IF(ISERROR(MATCH($E2210,CL,0)),"Unknown",INDIRECT("'C'!$A$"&amp;MATCH($E2210,CL,0)+1)))</f>
        <v/>
      </c>
      <c r="T2210" s="160" t="str">
        <f t="array" aca="1" ref="T2210" ca="1">IF(B2210="","",IF(ISERROR(MATCH($J2210,SorP!$B$1:$B$6226,0)),"",INDIRECT("'SorP'!$A$"&amp;MATCH($S2210&amp;$J2210,SorP!C:C,0))))</f>
        <v/>
      </c>
      <c r="U2210" s="161"/>
      <c r="V2210" s="151" t="e">
        <f>IF(C2210="",NA(),IF(OR(C2210="Smelter not listed",C2210="Smelter not yet identified"),MATCH($B2210&amp;$D2210,'Smelter Look-up'!$J:$J,0),MATCH($B2210&amp;$C2210,'Smelter Look-up'!$J:$J,0)))</f>
        <v>#N/A</v>
      </c>
      <c r="W2210" s="134"/>
      <c r="X2210" s="134">
        <f t="shared" ca="1" si="22"/>
        <v>0</v>
      </c>
      <c r="Y2210" s="134"/>
      <c r="Z2210" s="134"/>
      <c r="AA2210" s="134"/>
      <c r="AB2210" s="162" t="str">
        <f t="shared" si="23"/>
        <v/>
      </c>
      <c r="AC2210" s="134"/>
      <c r="AD2210" s="134"/>
      <c r="AE2210" s="134"/>
      <c r="AF2210" s="134"/>
      <c r="AG2210" s="134"/>
      <c r="AH2210" s="134"/>
    </row>
    <row r="2211" spans="1:34" ht="12" customHeight="1">
      <c r="A2211" s="160"/>
      <c r="B2211" s="155" t="str">
        <f t="array" ref="B2211">IF(LEN(A2211)=0,"",INDEX('Smelter Look-up'!$A:$A,MATCH($A2211,'Smelter Look-up'!$E:$E,0)))</f>
        <v/>
      </c>
      <c r="C2211" s="158" t="str">
        <f t="array" ref="C2211">IF(LEN(A2211)=0,"",INDEX('Smelter Look-up'!$C:$C,MATCH($A2211,'Smelter Look-up'!$E:$E,0)))</f>
        <v/>
      </c>
      <c r="D2211" s="155"/>
      <c r="E2211" s="155" t="str">
        <f ca="1">IF(ISERROR($V2211),"",OFFSET('Smelter Look-up'!$D$4,$V2211-4,0)&amp;"")</f>
        <v/>
      </c>
      <c r="F2211" s="155" t="str">
        <f ca="1">IF(ISERROR($V2211),"",OFFSET('Smelter Look-up'!$E$4,$V2211-4,0))</f>
        <v/>
      </c>
      <c r="G2211" s="155" t="str">
        <f ca="1">IF(C2211=$X$4,IF(ISERROR($V2211),"Enter smelter details","RMI"),IF(ISERROR($V2211),"",OFFSET('Smelter Look-up'!$F$4,$V2211-4,0)))</f>
        <v/>
      </c>
      <c r="H2211" s="156" t="str">
        <f ca="1">IF(ISERROR($V2211),"",OFFSET('Smelter Look-up'!$G$4,$V2211-4,0))</f>
        <v/>
      </c>
      <c r="I2211" s="157" t="str">
        <f ca="1">IF(ISERROR($V2211),"",OFFSET('Smelter Look-up'!$H$4,$V2211-4,0))</f>
        <v/>
      </c>
      <c r="J2211" s="157" t="str">
        <f ca="1">IF(ISERROR($V2211),"",OFFSET('Smelter Look-up'!$I$4,$V2211-4,0))</f>
        <v/>
      </c>
      <c r="K2211" s="158"/>
      <c r="L2211" s="158"/>
      <c r="M2211" s="158"/>
      <c r="N2211" s="158"/>
      <c r="O2211" s="158"/>
      <c r="P2211" s="157"/>
      <c r="Q2211" s="159"/>
      <c r="R2211" s="155" t="str">
        <f ca="1">IF(ISERROR($V2211),"",OFFSET('Smelter Look-up'!$C$4,$V2211-4,0)&amp;"")</f>
        <v/>
      </c>
      <c r="S2211" s="160" t="str">
        <f t="array" aca="1" ref="S2211" ca="1">IF(B2211="","",IF(ISERROR(MATCH($E2211,CL,0)),"Unknown",INDIRECT("'C'!$A$"&amp;MATCH($E2211,CL,0)+1)))</f>
        <v/>
      </c>
      <c r="T2211" s="160" t="str">
        <f t="array" aca="1" ref="T2211" ca="1">IF(B2211="","",IF(ISERROR(MATCH($J2211,SorP!$B$1:$B$6226,0)),"",INDIRECT("'SorP'!$A$"&amp;MATCH($S2211&amp;$J2211,SorP!C:C,0))))</f>
        <v/>
      </c>
      <c r="U2211" s="161"/>
      <c r="V2211" s="151" t="e">
        <f>IF(C2211="",NA(),IF(OR(C2211="Smelter not listed",C2211="Smelter not yet identified"),MATCH($B2211&amp;$D2211,'Smelter Look-up'!$J:$J,0),MATCH($B2211&amp;$C2211,'Smelter Look-up'!$J:$J,0)))</f>
        <v>#N/A</v>
      </c>
      <c r="W2211" s="134"/>
      <c r="X2211" s="134">
        <f t="shared" ca="1" si="22"/>
        <v>0</v>
      </c>
      <c r="Y2211" s="134"/>
      <c r="Z2211" s="134"/>
      <c r="AA2211" s="134"/>
      <c r="AB2211" s="162" t="str">
        <f t="shared" si="23"/>
        <v/>
      </c>
      <c r="AC2211" s="134"/>
      <c r="AD2211" s="134"/>
      <c r="AE2211" s="134"/>
      <c r="AF2211" s="134"/>
      <c r="AG2211" s="134"/>
      <c r="AH2211" s="134"/>
    </row>
    <row r="2212" spans="1:34" ht="12" customHeight="1">
      <c r="A2212" s="160"/>
      <c r="B2212" s="155" t="str">
        <f t="array" ref="B2212">IF(LEN(A2212)=0,"",INDEX('Smelter Look-up'!$A:$A,MATCH($A2212,'Smelter Look-up'!$E:$E,0)))</f>
        <v/>
      </c>
      <c r="C2212" s="158" t="str">
        <f t="array" ref="C2212">IF(LEN(A2212)=0,"",INDEX('Smelter Look-up'!$C:$C,MATCH($A2212,'Smelter Look-up'!$E:$E,0)))</f>
        <v/>
      </c>
      <c r="D2212" s="155"/>
      <c r="E2212" s="155" t="str">
        <f ca="1">IF(ISERROR($V2212),"",OFFSET('Smelter Look-up'!$D$4,$V2212-4,0)&amp;"")</f>
        <v/>
      </c>
      <c r="F2212" s="155" t="str">
        <f ca="1">IF(ISERROR($V2212),"",OFFSET('Smelter Look-up'!$E$4,$V2212-4,0))</f>
        <v/>
      </c>
      <c r="G2212" s="155" t="str">
        <f ca="1">IF(C2212=$X$4,IF(ISERROR($V2212),"Enter smelter details","RMI"),IF(ISERROR($V2212),"",OFFSET('Smelter Look-up'!$F$4,$V2212-4,0)))</f>
        <v/>
      </c>
      <c r="H2212" s="156" t="str">
        <f ca="1">IF(ISERROR($V2212),"",OFFSET('Smelter Look-up'!$G$4,$V2212-4,0))</f>
        <v/>
      </c>
      <c r="I2212" s="157" t="str">
        <f ca="1">IF(ISERROR($V2212),"",OFFSET('Smelter Look-up'!$H$4,$V2212-4,0))</f>
        <v/>
      </c>
      <c r="J2212" s="157" t="str">
        <f ca="1">IF(ISERROR($V2212),"",OFFSET('Smelter Look-up'!$I$4,$V2212-4,0))</f>
        <v/>
      </c>
      <c r="K2212" s="158"/>
      <c r="L2212" s="158"/>
      <c r="M2212" s="158"/>
      <c r="N2212" s="158"/>
      <c r="O2212" s="158"/>
      <c r="P2212" s="157"/>
      <c r="Q2212" s="159"/>
      <c r="R2212" s="155" t="str">
        <f ca="1">IF(ISERROR($V2212),"",OFFSET('Smelter Look-up'!$C$4,$V2212-4,0)&amp;"")</f>
        <v/>
      </c>
      <c r="S2212" s="160" t="str">
        <f t="array" aca="1" ref="S2212" ca="1">IF(B2212="","",IF(ISERROR(MATCH($E2212,CL,0)),"Unknown",INDIRECT("'C'!$A$"&amp;MATCH($E2212,CL,0)+1)))</f>
        <v/>
      </c>
      <c r="T2212" s="160" t="str">
        <f t="array" aca="1" ref="T2212" ca="1">IF(B2212="","",IF(ISERROR(MATCH($J2212,SorP!$B$1:$B$6226,0)),"",INDIRECT("'SorP'!$A$"&amp;MATCH($S2212&amp;$J2212,SorP!C:C,0))))</f>
        <v/>
      </c>
      <c r="U2212" s="161"/>
      <c r="V2212" s="151" t="e">
        <f>IF(C2212="",NA(),IF(OR(C2212="Smelter not listed",C2212="Smelter not yet identified"),MATCH($B2212&amp;$D2212,'Smelter Look-up'!$J:$J,0),MATCH($B2212&amp;$C2212,'Smelter Look-up'!$J:$J,0)))</f>
        <v>#N/A</v>
      </c>
      <c r="W2212" s="134"/>
      <c r="X2212" s="134">
        <f t="shared" ca="1" si="22"/>
        <v>0</v>
      </c>
      <c r="Y2212" s="134"/>
      <c r="Z2212" s="134"/>
      <c r="AA2212" s="134"/>
      <c r="AB2212" s="162" t="str">
        <f t="shared" si="23"/>
        <v/>
      </c>
      <c r="AC2212" s="134"/>
      <c r="AD2212" s="134"/>
      <c r="AE2212" s="134"/>
      <c r="AF2212" s="134"/>
      <c r="AG2212" s="134"/>
      <c r="AH2212" s="134"/>
    </row>
    <row r="2213" spans="1:34" ht="12" customHeight="1">
      <c r="A2213" s="160"/>
      <c r="B2213" s="155" t="str">
        <f t="array" ref="B2213">IF(LEN(A2213)=0,"",INDEX('Smelter Look-up'!$A:$A,MATCH($A2213,'Smelter Look-up'!$E:$E,0)))</f>
        <v/>
      </c>
      <c r="C2213" s="158" t="str">
        <f t="array" ref="C2213">IF(LEN(A2213)=0,"",INDEX('Smelter Look-up'!$C:$C,MATCH($A2213,'Smelter Look-up'!$E:$E,0)))</f>
        <v/>
      </c>
      <c r="D2213" s="155"/>
      <c r="E2213" s="155" t="str">
        <f ca="1">IF(ISERROR($V2213),"",OFFSET('Smelter Look-up'!$D$4,$V2213-4,0)&amp;"")</f>
        <v/>
      </c>
      <c r="F2213" s="155" t="str">
        <f ca="1">IF(ISERROR($V2213),"",OFFSET('Smelter Look-up'!$E$4,$V2213-4,0))</f>
        <v/>
      </c>
      <c r="G2213" s="155" t="str">
        <f ca="1">IF(C2213=$X$4,IF(ISERROR($V2213),"Enter smelter details","RMI"),IF(ISERROR($V2213),"",OFFSET('Smelter Look-up'!$F$4,$V2213-4,0)))</f>
        <v/>
      </c>
      <c r="H2213" s="156" t="str">
        <f ca="1">IF(ISERROR($V2213),"",OFFSET('Smelter Look-up'!$G$4,$V2213-4,0))</f>
        <v/>
      </c>
      <c r="I2213" s="157" t="str">
        <f ca="1">IF(ISERROR($V2213),"",OFFSET('Smelter Look-up'!$H$4,$V2213-4,0))</f>
        <v/>
      </c>
      <c r="J2213" s="157" t="str">
        <f ca="1">IF(ISERROR($V2213),"",OFFSET('Smelter Look-up'!$I$4,$V2213-4,0))</f>
        <v/>
      </c>
      <c r="K2213" s="158"/>
      <c r="L2213" s="158"/>
      <c r="M2213" s="158"/>
      <c r="N2213" s="158"/>
      <c r="O2213" s="158"/>
      <c r="P2213" s="157"/>
      <c r="Q2213" s="159"/>
      <c r="R2213" s="155" t="str">
        <f ca="1">IF(ISERROR($V2213),"",OFFSET('Smelter Look-up'!$C$4,$V2213-4,0)&amp;"")</f>
        <v/>
      </c>
      <c r="S2213" s="160" t="str">
        <f t="array" aca="1" ref="S2213" ca="1">IF(B2213="","",IF(ISERROR(MATCH($E2213,CL,0)),"Unknown",INDIRECT("'C'!$A$"&amp;MATCH($E2213,CL,0)+1)))</f>
        <v/>
      </c>
      <c r="T2213" s="160" t="str">
        <f t="array" aca="1" ref="T2213" ca="1">IF(B2213="","",IF(ISERROR(MATCH($J2213,SorP!$B$1:$B$6226,0)),"",INDIRECT("'SorP'!$A$"&amp;MATCH($S2213&amp;$J2213,SorP!C:C,0))))</f>
        <v/>
      </c>
      <c r="U2213" s="161"/>
      <c r="V2213" s="151" t="e">
        <f>IF(C2213="",NA(),IF(OR(C2213="Smelter not listed",C2213="Smelter not yet identified"),MATCH($B2213&amp;$D2213,'Smelter Look-up'!$J:$J,0),MATCH($B2213&amp;$C2213,'Smelter Look-up'!$J:$J,0)))</f>
        <v>#N/A</v>
      </c>
      <c r="W2213" s="134"/>
      <c r="X2213" s="134">
        <f t="shared" ca="1" si="22"/>
        <v>0</v>
      </c>
      <c r="Y2213" s="134"/>
      <c r="Z2213" s="134"/>
      <c r="AA2213" s="134"/>
      <c r="AB2213" s="162" t="str">
        <f t="shared" si="23"/>
        <v/>
      </c>
      <c r="AC2213" s="134"/>
      <c r="AD2213" s="134"/>
      <c r="AE2213" s="134"/>
      <c r="AF2213" s="134"/>
      <c r="AG2213" s="134"/>
      <c r="AH2213" s="134"/>
    </row>
    <row r="2214" spans="1:34" ht="12" customHeight="1">
      <c r="A2214" s="160"/>
      <c r="B2214" s="155" t="str">
        <f t="array" ref="B2214">IF(LEN(A2214)=0,"",INDEX('Smelter Look-up'!$A:$A,MATCH($A2214,'Smelter Look-up'!$E:$E,0)))</f>
        <v/>
      </c>
      <c r="C2214" s="158" t="str">
        <f t="array" ref="C2214">IF(LEN(A2214)=0,"",INDEX('Smelter Look-up'!$C:$C,MATCH($A2214,'Smelter Look-up'!$E:$E,0)))</f>
        <v/>
      </c>
      <c r="D2214" s="155"/>
      <c r="E2214" s="155" t="str">
        <f ca="1">IF(ISERROR($V2214),"",OFFSET('Smelter Look-up'!$D$4,$V2214-4,0)&amp;"")</f>
        <v/>
      </c>
      <c r="F2214" s="155" t="str">
        <f ca="1">IF(ISERROR($V2214),"",OFFSET('Smelter Look-up'!$E$4,$V2214-4,0))</f>
        <v/>
      </c>
      <c r="G2214" s="155" t="str">
        <f ca="1">IF(C2214=$X$4,IF(ISERROR($V2214),"Enter smelter details","RMI"),IF(ISERROR($V2214),"",OFFSET('Smelter Look-up'!$F$4,$V2214-4,0)))</f>
        <v/>
      </c>
      <c r="H2214" s="156" t="str">
        <f ca="1">IF(ISERROR($V2214),"",OFFSET('Smelter Look-up'!$G$4,$V2214-4,0))</f>
        <v/>
      </c>
      <c r="I2214" s="157" t="str">
        <f ca="1">IF(ISERROR($V2214),"",OFFSET('Smelter Look-up'!$H$4,$V2214-4,0))</f>
        <v/>
      </c>
      <c r="J2214" s="157" t="str">
        <f ca="1">IF(ISERROR($V2214),"",OFFSET('Smelter Look-up'!$I$4,$V2214-4,0))</f>
        <v/>
      </c>
      <c r="K2214" s="158"/>
      <c r="L2214" s="158"/>
      <c r="M2214" s="158"/>
      <c r="N2214" s="158"/>
      <c r="O2214" s="158"/>
      <c r="P2214" s="157"/>
      <c r="Q2214" s="159"/>
      <c r="R2214" s="155" t="str">
        <f ca="1">IF(ISERROR($V2214),"",OFFSET('Smelter Look-up'!$C$4,$V2214-4,0)&amp;"")</f>
        <v/>
      </c>
      <c r="S2214" s="160" t="str">
        <f t="array" aca="1" ref="S2214" ca="1">IF(B2214="","",IF(ISERROR(MATCH($E2214,CL,0)),"Unknown",INDIRECT("'C'!$A$"&amp;MATCH($E2214,CL,0)+1)))</f>
        <v/>
      </c>
      <c r="T2214" s="160" t="str">
        <f t="array" aca="1" ref="T2214" ca="1">IF(B2214="","",IF(ISERROR(MATCH($J2214,SorP!$B$1:$B$6226,0)),"",INDIRECT("'SorP'!$A$"&amp;MATCH($S2214&amp;$J2214,SorP!C:C,0))))</f>
        <v/>
      </c>
      <c r="U2214" s="161"/>
      <c r="V2214" s="151" t="e">
        <f>IF(C2214="",NA(),IF(OR(C2214="Smelter not listed",C2214="Smelter not yet identified"),MATCH($B2214&amp;$D2214,'Smelter Look-up'!$J:$J,0),MATCH($B2214&amp;$C2214,'Smelter Look-up'!$J:$J,0)))</f>
        <v>#N/A</v>
      </c>
      <c r="W2214" s="134"/>
      <c r="X2214" s="134">
        <f t="shared" ca="1" si="22"/>
        <v>0</v>
      </c>
      <c r="Y2214" s="134"/>
      <c r="Z2214" s="134"/>
      <c r="AA2214" s="134"/>
      <c r="AB2214" s="162" t="str">
        <f t="shared" si="23"/>
        <v/>
      </c>
      <c r="AC2214" s="134"/>
      <c r="AD2214" s="134"/>
      <c r="AE2214" s="134"/>
      <c r="AF2214" s="134"/>
      <c r="AG2214" s="134"/>
      <c r="AH2214" s="134"/>
    </row>
    <row r="2215" spans="1:34" ht="12" customHeight="1">
      <c r="A2215" s="160"/>
      <c r="B2215" s="155" t="str">
        <f t="array" ref="B2215">IF(LEN(A2215)=0,"",INDEX('Smelter Look-up'!$A:$A,MATCH($A2215,'Smelter Look-up'!$E:$E,0)))</f>
        <v/>
      </c>
      <c r="C2215" s="158" t="str">
        <f t="array" ref="C2215">IF(LEN(A2215)=0,"",INDEX('Smelter Look-up'!$C:$C,MATCH($A2215,'Smelter Look-up'!$E:$E,0)))</f>
        <v/>
      </c>
      <c r="D2215" s="155"/>
      <c r="E2215" s="155" t="str">
        <f ca="1">IF(ISERROR($V2215),"",OFFSET('Smelter Look-up'!$D$4,$V2215-4,0)&amp;"")</f>
        <v/>
      </c>
      <c r="F2215" s="155" t="str">
        <f ca="1">IF(ISERROR($V2215),"",OFFSET('Smelter Look-up'!$E$4,$V2215-4,0))</f>
        <v/>
      </c>
      <c r="G2215" s="155" t="str">
        <f ca="1">IF(C2215=$X$4,IF(ISERROR($V2215),"Enter smelter details","RMI"),IF(ISERROR($V2215),"",OFFSET('Smelter Look-up'!$F$4,$V2215-4,0)))</f>
        <v/>
      </c>
      <c r="H2215" s="156" t="str">
        <f ca="1">IF(ISERROR($V2215),"",OFFSET('Smelter Look-up'!$G$4,$V2215-4,0))</f>
        <v/>
      </c>
      <c r="I2215" s="157" t="str">
        <f ca="1">IF(ISERROR($V2215),"",OFFSET('Smelter Look-up'!$H$4,$V2215-4,0))</f>
        <v/>
      </c>
      <c r="J2215" s="157" t="str">
        <f ca="1">IF(ISERROR($V2215),"",OFFSET('Smelter Look-up'!$I$4,$V2215-4,0))</f>
        <v/>
      </c>
      <c r="K2215" s="158"/>
      <c r="L2215" s="158"/>
      <c r="M2215" s="158"/>
      <c r="N2215" s="158"/>
      <c r="O2215" s="158"/>
      <c r="P2215" s="157"/>
      <c r="Q2215" s="159"/>
      <c r="R2215" s="155" t="str">
        <f ca="1">IF(ISERROR($V2215),"",OFFSET('Smelter Look-up'!$C$4,$V2215-4,0)&amp;"")</f>
        <v/>
      </c>
      <c r="S2215" s="160" t="str">
        <f t="array" aca="1" ref="S2215" ca="1">IF(B2215="","",IF(ISERROR(MATCH($E2215,CL,0)),"Unknown",INDIRECT("'C'!$A$"&amp;MATCH($E2215,CL,0)+1)))</f>
        <v/>
      </c>
      <c r="T2215" s="160" t="str">
        <f t="array" aca="1" ref="T2215" ca="1">IF(B2215="","",IF(ISERROR(MATCH($J2215,SorP!$B$1:$B$6226,0)),"",INDIRECT("'SorP'!$A$"&amp;MATCH($S2215&amp;$J2215,SorP!C:C,0))))</f>
        <v/>
      </c>
      <c r="U2215" s="161"/>
      <c r="V2215" s="151" t="e">
        <f>IF(C2215="",NA(),IF(OR(C2215="Smelter not listed",C2215="Smelter not yet identified"),MATCH($B2215&amp;$D2215,'Smelter Look-up'!$J:$J,0),MATCH($B2215&amp;$C2215,'Smelter Look-up'!$J:$J,0)))</f>
        <v>#N/A</v>
      </c>
      <c r="W2215" s="134"/>
      <c r="X2215" s="134">
        <f t="shared" ca="1" si="22"/>
        <v>0</v>
      </c>
      <c r="Y2215" s="134"/>
      <c r="Z2215" s="134"/>
      <c r="AA2215" s="134"/>
      <c r="AB2215" s="162" t="str">
        <f t="shared" si="23"/>
        <v/>
      </c>
      <c r="AC2215" s="134"/>
      <c r="AD2215" s="134"/>
      <c r="AE2215" s="134"/>
      <c r="AF2215" s="134"/>
      <c r="AG2215" s="134"/>
      <c r="AH2215" s="134"/>
    </row>
    <row r="2216" spans="1:34" ht="12" customHeight="1">
      <c r="A2216" s="160"/>
      <c r="B2216" s="155" t="str">
        <f t="array" ref="B2216">IF(LEN(A2216)=0,"",INDEX('Smelter Look-up'!$A:$A,MATCH($A2216,'Smelter Look-up'!$E:$E,0)))</f>
        <v/>
      </c>
      <c r="C2216" s="158" t="str">
        <f t="array" ref="C2216">IF(LEN(A2216)=0,"",INDEX('Smelter Look-up'!$C:$C,MATCH($A2216,'Smelter Look-up'!$E:$E,0)))</f>
        <v/>
      </c>
      <c r="D2216" s="155"/>
      <c r="E2216" s="155" t="str">
        <f ca="1">IF(ISERROR($V2216),"",OFFSET('Smelter Look-up'!$D$4,$V2216-4,0)&amp;"")</f>
        <v/>
      </c>
      <c r="F2216" s="155" t="str">
        <f ca="1">IF(ISERROR($V2216),"",OFFSET('Smelter Look-up'!$E$4,$V2216-4,0))</f>
        <v/>
      </c>
      <c r="G2216" s="155" t="str">
        <f ca="1">IF(C2216=$X$4,IF(ISERROR($V2216),"Enter smelter details","RMI"),IF(ISERROR($V2216),"",OFFSET('Smelter Look-up'!$F$4,$V2216-4,0)))</f>
        <v/>
      </c>
      <c r="H2216" s="156" t="str">
        <f ca="1">IF(ISERROR($V2216),"",OFFSET('Smelter Look-up'!$G$4,$V2216-4,0))</f>
        <v/>
      </c>
      <c r="I2216" s="157" t="str">
        <f ca="1">IF(ISERROR($V2216),"",OFFSET('Smelter Look-up'!$H$4,$V2216-4,0))</f>
        <v/>
      </c>
      <c r="J2216" s="157" t="str">
        <f ca="1">IF(ISERROR($V2216),"",OFFSET('Smelter Look-up'!$I$4,$V2216-4,0))</f>
        <v/>
      </c>
      <c r="K2216" s="158"/>
      <c r="L2216" s="158"/>
      <c r="M2216" s="158"/>
      <c r="N2216" s="158"/>
      <c r="O2216" s="158"/>
      <c r="P2216" s="157"/>
      <c r="Q2216" s="159"/>
      <c r="R2216" s="155" t="str">
        <f ca="1">IF(ISERROR($V2216),"",OFFSET('Smelter Look-up'!$C$4,$V2216-4,0)&amp;"")</f>
        <v/>
      </c>
      <c r="S2216" s="160" t="str">
        <f t="array" aca="1" ref="S2216" ca="1">IF(B2216="","",IF(ISERROR(MATCH($E2216,CL,0)),"Unknown",INDIRECT("'C'!$A$"&amp;MATCH($E2216,CL,0)+1)))</f>
        <v/>
      </c>
      <c r="T2216" s="160" t="str">
        <f t="array" aca="1" ref="T2216" ca="1">IF(B2216="","",IF(ISERROR(MATCH($J2216,SorP!$B$1:$B$6226,0)),"",INDIRECT("'SorP'!$A$"&amp;MATCH($S2216&amp;$J2216,SorP!C:C,0))))</f>
        <v/>
      </c>
      <c r="U2216" s="161"/>
      <c r="V2216" s="151" t="e">
        <f>IF(C2216="",NA(),IF(OR(C2216="Smelter not listed",C2216="Smelter not yet identified"),MATCH($B2216&amp;$D2216,'Smelter Look-up'!$J:$J,0),MATCH($B2216&amp;$C2216,'Smelter Look-up'!$J:$J,0)))</f>
        <v>#N/A</v>
      </c>
      <c r="W2216" s="134"/>
      <c r="X2216" s="134">
        <f t="shared" ca="1" si="22"/>
        <v>0</v>
      </c>
      <c r="Y2216" s="134"/>
      <c r="Z2216" s="134"/>
      <c r="AA2216" s="134"/>
      <c r="AB2216" s="162" t="str">
        <f t="shared" si="23"/>
        <v/>
      </c>
      <c r="AC2216" s="134"/>
      <c r="AD2216" s="134"/>
      <c r="AE2216" s="134"/>
      <c r="AF2216" s="134"/>
      <c r="AG2216" s="134"/>
      <c r="AH2216" s="134"/>
    </row>
    <row r="2217" spans="1:34" ht="12" customHeight="1">
      <c r="A2217" s="160"/>
      <c r="B2217" s="155" t="str">
        <f t="array" ref="B2217">IF(LEN(A2217)=0,"",INDEX('Smelter Look-up'!$A:$A,MATCH($A2217,'Smelter Look-up'!$E:$E,0)))</f>
        <v/>
      </c>
      <c r="C2217" s="158" t="str">
        <f t="array" ref="C2217">IF(LEN(A2217)=0,"",INDEX('Smelter Look-up'!$C:$C,MATCH($A2217,'Smelter Look-up'!$E:$E,0)))</f>
        <v/>
      </c>
      <c r="D2217" s="155"/>
      <c r="E2217" s="155" t="str">
        <f ca="1">IF(ISERROR($V2217),"",OFFSET('Smelter Look-up'!$D$4,$V2217-4,0)&amp;"")</f>
        <v/>
      </c>
      <c r="F2217" s="155" t="str">
        <f ca="1">IF(ISERROR($V2217),"",OFFSET('Smelter Look-up'!$E$4,$V2217-4,0))</f>
        <v/>
      </c>
      <c r="G2217" s="155" t="str">
        <f ca="1">IF(C2217=$X$4,IF(ISERROR($V2217),"Enter smelter details","RMI"),IF(ISERROR($V2217),"",OFFSET('Smelter Look-up'!$F$4,$V2217-4,0)))</f>
        <v/>
      </c>
      <c r="H2217" s="156" t="str">
        <f ca="1">IF(ISERROR($V2217),"",OFFSET('Smelter Look-up'!$G$4,$V2217-4,0))</f>
        <v/>
      </c>
      <c r="I2217" s="157" t="str">
        <f ca="1">IF(ISERROR($V2217),"",OFFSET('Smelter Look-up'!$H$4,$V2217-4,0))</f>
        <v/>
      </c>
      <c r="J2217" s="157" t="str">
        <f ca="1">IF(ISERROR($V2217),"",OFFSET('Smelter Look-up'!$I$4,$V2217-4,0))</f>
        <v/>
      </c>
      <c r="K2217" s="158"/>
      <c r="L2217" s="158"/>
      <c r="M2217" s="158"/>
      <c r="N2217" s="158"/>
      <c r="O2217" s="158"/>
      <c r="P2217" s="157"/>
      <c r="Q2217" s="159"/>
      <c r="R2217" s="155" t="str">
        <f ca="1">IF(ISERROR($V2217),"",OFFSET('Smelter Look-up'!$C$4,$V2217-4,0)&amp;"")</f>
        <v/>
      </c>
      <c r="S2217" s="160" t="str">
        <f t="array" aca="1" ref="S2217" ca="1">IF(B2217="","",IF(ISERROR(MATCH($E2217,CL,0)),"Unknown",INDIRECT("'C'!$A$"&amp;MATCH($E2217,CL,0)+1)))</f>
        <v/>
      </c>
      <c r="T2217" s="160" t="str">
        <f t="array" aca="1" ref="T2217" ca="1">IF(B2217="","",IF(ISERROR(MATCH($J2217,SorP!$B$1:$B$6226,0)),"",INDIRECT("'SorP'!$A$"&amp;MATCH($S2217&amp;$J2217,SorP!C:C,0))))</f>
        <v/>
      </c>
      <c r="U2217" s="161"/>
      <c r="V2217" s="151" t="e">
        <f>IF(C2217="",NA(),IF(OR(C2217="Smelter not listed",C2217="Smelter not yet identified"),MATCH($B2217&amp;$D2217,'Smelter Look-up'!$J:$J,0),MATCH($B2217&amp;$C2217,'Smelter Look-up'!$J:$J,0)))</f>
        <v>#N/A</v>
      </c>
      <c r="W2217" s="134"/>
      <c r="X2217" s="134">
        <f t="shared" ca="1" si="22"/>
        <v>0</v>
      </c>
      <c r="Y2217" s="134"/>
      <c r="Z2217" s="134"/>
      <c r="AA2217" s="134"/>
      <c r="AB2217" s="162" t="str">
        <f t="shared" si="23"/>
        <v/>
      </c>
      <c r="AC2217" s="134"/>
      <c r="AD2217" s="134"/>
      <c r="AE2217" s="134"/>
      <c r="AF2217" s="134"/>
      <c r="AG2217" s="134"/>
      <c r="AH2217" s="134"/>
    </row>
    <row r="2218" spans="1:34" ht="12" customHeight="1">
      <c r="A2218" s="160"/>
      <c r="B2218" s="155" t="str">
        <f t="array" ref="B2218">IF(LEN(A2218)=0,"",INDEX('Smelter Look-up'!$A:$A,MATCH($A2218,'Smelter Look-up'!$E:$E,0)))</f>
        <v/>
      </c>
      <c r="C2218" s="158" t="str">
        <f t="array" ref="C2218">IF(LEN(A2218)=0,"",INDEX('Smelter Look-up'!$C:$C,MATCH($A2218,'Smelter Look-up'!$E:$E,0)))</f>
        <v/>
      </c>
      <c r="D2218" s="155"/>
      <c r="E2218" s="155" t="str">
        <f ca="1">IF(ISERROR($V2218),"",OFFSET('Smelter Look-up'!$D$4,$V2218-4,0)&amp;"")</f>
        <v/>
      </c>
      <c r="F2218" s="155" t="str">
        <f ca="1">IF(ISERROR($V2218),"",OFFSET('Smelter Look-up'!$E$4,$V2218-4,0))</f>
        <v/>
      </c>
      <c r="G2218" s="155" t="str">
        <f ca="1">IF(C2218=$X$4,IF(ISERROR($V2218),"Enter smelter details","RMI"),IF(ISERROR($V2218),"",OFFSET('Smelter Look-up'!$F$4,$V2218-4,0)))</f>
        <v/>
      </c>
      <c r="H2218" s="156" t="str">
        <f ca="1">IF(ISERROR($V2218),"",OFFSET('Smelter Look-up'!$G$4,$V2218-4,0))</f>
        <v/>
      </c>
      <c r="I2218" s="157" t="str">
        <f ca="1">IF(ISERROR($V2218),"",OFFSET('Smelter Look-up'!$H$4,$V2218-4,0))</f>
        <v/>
      </c>
      <c r="J2218" s="157" t="str">
        <f ca="1">IF(ISERROR($V2218),"",OFFSET('Smelter Look-up'!$I$4,$V2218-4,0))</f>
        <v/>
      </c>
      <c r="K2218" s="158"/>
      <c r="L2218" s="158"/>
      <c r="M2218" s="158"/>
      <c r="N2218" s="158"/>
      <c r="O2218" s="158"/>
      <c r="P2218" s="157"/>
      <c r="Q2218" s="159"/>
      <c r="R2218" s="155" t="str">
        <f ca="1">IF(ISERROR($V2218),"",OFFSET('Smelter Look-up'!$C$4,$V2218-4,0)&amp;"")</f>
        <v/>
      </c>
      <c r="S2218" s="160" t="str">
        <f t="array" aca="1" ref="S2218" ca="1">IF(B2218="","",IF(ISERROR(MATCH($E2218,CL,0)),"Unknown",INDIRECT("'C'!$A$"&amp;MATCH($E2218,CL,0)+1)))</f>
        <v/>
      </c>
      <c r="T2218" s="160" t="str">
        <f t="array" aca="1" ref="T2218" ca="1">IF(B2218="","",IF(ISERROR(MATCH($J2218,SorP!$B$1:$B$6226,0)),"",INDIRECT("'SorP'!$A$"&amp;MATCH($S2218&amp;$J2218,SorP!C:C,0))))</f>
        <v/>
      </c>
      <c r="U2218" s="161"/>
      <c r="V2218" s="151" t="e">
        <f>IF(C2218="",NA(),IF(OR(C2218="Smelter not listed",C2218="Smelter not yet identified"),MATCH($B2218&amp;$D2218,'Smelter Look-up'!$J:$J,0),MATCH($B2218&amp;$C2218,'Smelter Look-up'!$J:$J,0)))</f>
        <v>#N/A</v>
      </c>
      <c r="W2218" s="134"/>
      <c r="X2218" s="134">
        <f t="shared" ca="1" si="22"/>
        <v>0</v>
      </c>
      <c r="Y2218" s="134"/>
      <c r="Z2218" s="134"/>
      <c r="AA2218" s="134"/>
      <c r="AB2218" s="162" t="str">
        <f t="shared" si="23"/>
        <v/>
      </c>
      <c r="AC2218" s="134"/>
      <c r="AD2218" s="134"/>
      <c r="AE2218" s="134"/>
      <c r="AF2218" s="134"/>
      <c r="AG2218" s="134"/>
      <c r="AH2218" s="134"/>
    </row>
    <row r="2219" spans="1:34" ht="12" customHeight="1">
      <c r="A2219" s="160"/>
      <c r="B2219" s="155" t="str">
        <f t="array" ref="B2219">IF(LEN(A2219)=0,"",INDEX('Smelter Look-up'!$A:$A,MATCH($A2219,'Smelter Look-up'!$E:$E,0)))</f>
        <v/>
      </c>
      <c r="C2219" s="158" t="str">
        <f t="array" ref="C2219">IF(LEN(A2219)=0,"",INDEX('Smelter Look-up'!$C:$C,MATCH($A2219,'Smelter Look-up'!$E:$E,0)))</f>
        <v/>
      </c>
      <c r="D2219" s="155"/>
      <c r="E2219" s="155" t="str">
        <f ca="1">IF(ISERROR($V2219),"",OFFSET('Smelter Look-up'!$D$4,$V2219-4,0)&amp;"")</f>
        <v/>
      </c>
      <c r="F2219" s="155" t="str">
        <f ca="1">IF(ISERROR($V2219),"",OFFSET('Smelter Look-up'!$E$4,$V2219-4,0))</f>
        <v/>
      </c>
      <c r="G2219" s="155" t="str">
        <f ca="1">IF(C2219=$X$4,IF(ISERROR($V2219),"Enter smelter details","RMI"),IF(ISERROR($V2219),"",OFFSET('Smelter Look-up'!$F$4,$V2219-4,0)))</f>
        <v/>
      </c>
      <c r="H2219" s="156" t="str">
        <f ca="1">IF(ISERROR($V2219),"",OFFSET('Smelter Look-up'!$G$4,$V2219-4,0))</f>
        <v/>
      </c>
      <c r="I2219" s="157" t="str">
        <f ca="1">IF(ISERROR($V2219),"",OFFSET('Smelter Look-up'!$H$4,$V2219-4,0))</f>
        <v/>
      </c>
      <c r="J2219" s="157" t="str">
        <f ca="1">IF(ISERROR($V2219),"",OFFSET('Smelter Look-up'!$I$4,$V2219-4,0))</f>
        <v/>
      </c>
      <c r="K2219" s="158"/>
      <c r="L2219" s="158"/>
      <c r="M2219" s="158"/>
      <c r="N2219" s="158"/>
      <c r="O2219" s="158"/>
      <c r="P2219" s="157"/>
      <c r="Q2219" s="159"/>
      <c r="R2219" s="155" t="str">
        <f ca="1">IF(ISERROR($V2219),"",OFFSET('Smelter Look-up'!$C$4,$V2219-4,0)&amp;"")</f>
        <v/>
      </c>
      <c r="S2219" s="160" t="str">
        <f t="array" aca="1" ref="S2219" ca="1">IF(B2219="","",IF(ISERROR(MATCH($E2219,CL,0)),"Unknown",INDIRECT("'C'!$A$"&amp;MATCH($E2219,CL,0)+1)))</f>
        <v/>
      </c>
      <c r="T2219" s="160" t="str">
        <f t="array" aca="1" ref="T2219" ca="1">IF(B2219="","",IF(ISERROR(MATCH($J2219,SorP!$B$1:$B$6226,0)),"",INDIRECT("'SorP'!$A$"&amp;MATCH($S2219&amp;$J2219,SorP!C:C,0))))</f>
        <v/>
      </c>
      <c r="U2219" s="161"/>
      <c r="V2219" s="151" t="e">
        <f>IF(C2219="",NA(),IF(OR(C2219="Smelter not listed",C2219="Smelter not yet identified"),MATCH($B2219&amp;$D2219,'Smelter Look-up'!$J:$J,0),MATCH($B2219&amp;$C2219,'Smelter Look-up'!$J:$J,0)))</f>
        <v>#N/A</v>
      </c>
      <c r="W2219" s="134"/>
      <c r="X2219" s="134">
        <f t="shared" ca="1" si="22"/>
        <v>0</v>
      </c>
      <c r="Y2219" s="134"/>
      <c r="Z2219" s="134"/>
      <c r="AA2219" s="134"/>
      <c r="AB2219" s="162" t="str">
        <f t="shared" si="23"/>
        <v/>
      </c>
      <c r="AC2219" s="134"/>
      <c r="AD2219" s="134"/>
      <c r="AE2219" s="134"/>
      <c r="AF2219" s="134"/>
      <c r="AG2219" s="134"/>
      <c r="AH2219" s="134"/>
    </row>
    <row r="2220" spans="1:34" ht="12" customHeight="1">
      <c r="A2220" s="160"/>
      <c r="B2220" s="155" t="str">
        <f t="array" ref="B2220">IF(LEN(A2220)=0,"",INDEX('Smelter Look-up'!$A:$A,MATCH($A2220,'Smelter Look-up'!$E:$E,0)))</f>
        <v/>
      </c>
      <c r="C2220" s="158" t="str">
        <f t="array" ref="C2220">IF(LEN(A2220)=0,"",INDEX('Smelter Look-up'!$C:$C,MATCH($A2220,'Smelter Look-up'!$E:$E,0)))</f>
        <v/>
      </c>
      <c r="D2220" s="155"/>
      <c r="E2220" s="155" t="str">
        <f ca="1">IF(ISERROR($V2220),"",OFFSET('Smelter Look-up'!$D$4,$V2220-4,0)&amp;"")</f>
        <v/>
      </c>
      <c r="F2220" s="155" t="str">
        <f ca="1">IF(ISERROR($V2220),"",OFFSET('Smelter Look-up'!$E$4,$V2220-4,0))</f>
        <v/>
      </c>
      <c r="G2220" s="155" t="str">
        <f ca="1">IF(C2220=$X$4,IF(ISERROR($V2220),"Enter smelter details","RMI"),IF(ISERROR($V2220),"",OFFSET('Smelter Look-up'!$F$4,$V2220-4,0)))</f>
        <v/>
      </c>
      <c r="H2220" s="156" t="str">
        <f ca="1">IF(ISERROR($V2220),"",OFFSET('Smelter Look-up'!$G$4,$V2220-4,0))</f>
        <v/>
      </c>
      <c r="I2220" s="157" t="str">
        <f ca="1">IF(ISERROR($V2220),"",OFFSET('Smelter Look-up'!$H$4,$V2220-4,0))</f>
        <v/>
      </c>
      <c r="J2220" s="157" t="str">
        <f ca="1">IF(ISERROR($V2220),"",OFFSET('Smelter Look-up'!$I$4,$V2220-4,0))</f>
        <v/>
      </c>
      <c r="K2220" s="158"/>
      <c r="L2220" s="158"/>
      <c r="M2220" s="158"/>
      <c r="N2220" s="158"/>
      <c r="O2220" s="158"/>
      <c r="P2220" s="157"/>
      <c r="Q2220" s="159"/>
      <c r="R2220" s="155" t="str">
        <f ca="1">IF(ISERROR($V2220),"",OFFSET('Smelter Look-up'!$C$4,$V2220-4,0)&amp;"")</f>
        <v/>
      </c>
      <c r="S2220" s="160" t="str">
        <f t="array" aca="1" ref="S2220" ca="1">IF(B2220="","",IF(ISERROR(MATCH($E2220,CL,0)),"Unknown",INDIRECT("'C'!$A$"&amp;MATCH($E2220,CL,0)+1)))</f>
        <v/>
      </c>
      <c r="T2220" s="160" t="str">
        <f t="array" aca="1" ref="T2220" ca="1">IF(B2220="","",IF(ISERROR(MATCH($J2220,SorP!$B$1:$B$6226,0)),"",INDIRECT("'SorP'!$A$"&amp;MATCH($S2220&amp;$J2220,SorP!C:C,0))))</f>
        <v/>
      </c>
      <c r="U2220" s="161"/>
      <c r="V2220" s="151" t="e">
        <f>IF(C2220="",NA(),IF(OR(C2220="Smelter not listed",C2220="Smelter not yet identified"),MATCH($B2220&amp;$D2220,'Smelter Look-up'!$J:$J,0),MATCH($B2220&amp;$C2220,'Smelter Look-up'!$J:$J,0)))</f>
        <v>#N/A</v>
      </c>
      <c r="W2220" s="134"/>
      <c r="X2220" s="134">
        <f t="shared" ca="1" si="22"/>
        <v>0</v>
      </c>
      <c r="Y2220" s="134"/>
      <c r="Z2220" s="134"/>
      <c r="AA2220" s="134"/>
      <c r="AB2220" s="162" t="str">
        <f t="shared" si="23"/>
        <v/>
      </c>
      <c r="AC2220" s="134"/>
      <c r="AD2220" s="134"/>
      <c r="AE2220" s="134"/>
      <c r="AF2220" s="134"/>
      <c r="AG2220" s="134"/>
      <c r="AH2220" s="134"/>
    </row>
    <row r="2221" spans="1:34" ht="12" customHeight="1">
      <c r="A2221" s="160"/>
      <c r="B2221" s="155" t="str">
        <f t="array" ref="B2221">IF(LEN(A2221)=0,"",INDEX('Smelter Look-up'!$A:$A,MATCH($A2221,'Smelter Look-up'!$E:$E,0)))</f>
        <v/>
      </c>
      <c r="C2221" s="158" t="str">
        <f t="array" ref="C2221">IF(LEN(A2221)=0,"",INDEX('Smelter Look-up'!$C:$C,MATCH($A2221,'Smelter Look-up'!$E:$E,0)))</f>
        <v/>
      </c>
      <c r="D2221" s="155"/>
      <c r="E2221" s="155" t="str">
        <f ca="1">IF(ISERROR($V2221),"",OFFSET('Smelter Look-up'!$D$4,$V2221-4,0)&amp;"")</f>
        <v/>
      </c>
      <c r="F2221" s="155" t="str">
        <f ca="1">IF(ISERROR($V2221),"",OFFSET('Smelter Look-up'!$E$4,$V2221-4,0))</f>
        <v/>
      </c>
      <c r="G2221" s="155" t="str">
        <f ca="1">IF(C2221=$X$4,IF(ISERROR($V2221),"Enter smelter details","RMI"),IF(ISERROR($V2221),"",OFFSET('Smelter Look-up'!$F$4,$V2221-4,0)))</f>
        <v/>
      </c>
      <c r="H2221" s="156" t="str">
        <f ca="1">IF(ISERROR($V2221),"",OFFSET('Smelter Look-up'!$G$4,$V2221-4,0))</f>
        <v/>
      </c>
      <c r="I2221" s="157" t="str">
        <f ca="1">IF(ISERROR($V2221),"",OFFSET('Smelter Look-up'!$H$4,$V2221-4,0))</f>
        <v/>
      </c>
      <c r="J2221" s="157" t="str">
        <f ca="1">IF(ISERROR($V2221),"",OFFSET('Smelter Look-up'!$I$4,$V2221-4,0))</f>
        <v/>
      </c>
      <c r="K2221" s="158"/>
      <c r="L2221" s="158"/>
      <c r="M2221" s="158"/>
      <c r="N2221" s="158"/>
      <c r="O2221" s="158"/>
      <c r="P2221" s="157"/>
      <c r="Q2221" s="159"/>
      <c r="R2221" s="155" t="str">
        <f ca="1">IF(ISERROR($V2221),"",OFFSET('Smelter Look-up'!$C$4,$V2221-4,0)&amp;"")</f>
        <v/>
      </c>
      <c r="S2221" s="160" t="str">
        <f t="array" aca="1" ref="S2221" ca="1">IF(B2221="","",IF(ISERROR(MATCH($E2221,CL,0)),"Unknown",INDIRECT("'C'!$A$"&amp;MATCH($E2221,CL,0)+1)))</f>
        <v/>
      </c>
      <c r="T2221" s="160" t="str">
        <f t="array" aca="1" ref="T2221" ca="1">IF(B2221="","",IF(ISERROR(MATCH($J2221,SorP!$B$1:$B$6226,0)),"",INDIRECT("'SorP'!$A$"&amp;MATCH($S2221&amp;$J2221,SorP!C:C,0))))</f>
        <v/>
      </c>
      <c r="U2221" s="161"/>
      <c r="V2221" s="151" t="e">
        <f>IF(C2221="",NA(),IF(OR(C2221="Smelter not listed",C2221="Smelter not yet identified"),MATCH($B2221&amp;$D2221,'Smelter Look-up'!$J:$J,0),MATCH($B2221&amp;$C2221,'Smelter Look-up'!$J:$J,0)))</f>
        <v>#N/A</v>
      </c>
      <c r="W2221" s="134"/>
      <c r="X2221" s="134">
        <f t="shared" ca="1" si="22"/>
        <v>0</v>
      </c>
      <c r="Y2221" s="134"/>
      <c r="Z2221" s="134"/>
      <c r="AA2221" s="134"/>
      <c r="AB2221" s="162" t="str">
        <f t="shared" si="23"/>
        <v/>
      </c>
      <c r="AC2221" s="134"/>
      <c r="AD2221" s="134"/>
      <c r="AE2221" s="134"/>
      <c r="AF2221" s="134"/>
      <c r="AG2221" s="134"/>
      <c r="AH2221" s="134"/>
    </row>
    <row r="2222" spans="1:34" ht="12" customHeight="1">
      <c r="A2222" s="160"/>
      <c r="B2222" s="155" t="str">
        <f t="array" ref="B2222">IF(LEN(A2222)=0,"",INDEX('Smelter Look-up'!$A:$A,MATCH($A2222,'Smelter Look-up'!$E:$E,0)))</f>
        <v/>
      </c>
      <c r="C2222" s="158" t="str">
        <f t="array" ref="C2222">IF(LEN(A2222)=0,"",INDEX('Smelter Look-up'!$C:$C,MATCH($A2222,'Smelter Look-up'!$E:$E,0)))</f>
        <v/>
      </c>
      <c r="D2222" s="155"/>
      <c r="E2222" s="155" t="str">
        <f ca="1">IF(ISERROR($V2222),"",OFFSET('Smelter Look-up'!$D$4,$V2222-4,0)&amp;"")</f>
        <v/>
      </c>
      <c r="F2222" s="155" t="str">
        <f ca="1">IF(ISERROR($V2222),"",OFFSET('Smelter Look-up'!$E$4,$V2222-4,0))</f>
        <v/>
      </c>
      <c r="G2222" s="155" t="str">
        <f ca="1">IF(C2222=$X$4,IF(ISERROR($V2222),"Enter smelter details","RMI"),IF(ISERROR($V2222),"",OFFSET('Smelter Look-up'!$F$4,$V2222-4,0)))</f>
        <v/>
      </c>
      <c r="H2222" s="156" t="str">
        <f ca="1">IF(ISERROR($V2222),"",OFFSET('Smelter Look-up'!$G$4,$V2222-4,0))</f>
        <v/>
      </c>
      <c r="I2222" s="157" t="str">
        <f ca="1">IF(ISERROR($V2222),"",OFFSET('Smelter Look-up'!$H$4,$V2222-4,0))</f>
        <v/>
      </c>
      <c r="J2222" s="157" t="str">
        <f ca="1">IF(ISERROR($V2222),"",OFFSET('Smelter Look-up'!$I$4,$V2222-4,0))</f>
        <v/>
      </c>
      <c r="K2222" s="158"/>
      <c r="L2222" s="158"/>
      <c r="M2222" s="158"/>
      <c r="N2222" s="158"/>
      <c r="O2222" s="158"/>
      <c r="P2222" s="157"/>
      <c r="Q2222" s="159"/>
      <c r="R2222" s="155" t="str">
        <f ca="1">IF(ISERROR($V2222),"",OFFSET('Smelter Look-up'!$C$4,$V2222-4,0)&amp;"")</f>
        <v/>
      </c>
      <c r="S2222" s="160" t="str">
        <f t="array" aca="1" ref="S2222" ca="1">IF(B2222="","",IF(ISERROR(MATCH($E2222,CL,0)),"Unknown",INDIRECT("'C'!$A$"&amp;MATCH($E2222,CL,0)+1)))</f>
        <v/>
      </c>
      <c r="T2222" s="160" t="str">
        <f t="array" aca="1" ref="T2222" ca="1">IF(B2222="","",IF(ISERROR(MATCH($J2222,SorP!$B$1:$B$6226,0)),"",INDIRECT("'SorP'!$A$"&amp;MATCH($S2222&amp;$J2222,SorP!C:C,0))))</f>
        <v/>
      </c>
      <c r="U2222" s="161"/>
      <c r="V2222" s="151" t="e">
        <f>IF(C2222="",NA(),IF(OR(C2222="Smelter not listed",C2222="Smelter not yet identified"),MATCH($B2222&amp;$D2222,'Smelter Look-up'!$J:$J,0),MATCH($B2222&amp;$C2222,'Smelter Look-up'!$J:$J,0)))</f>
        <v>#N/A</v>
      </c>
      <c r="W2222" s="134"/>
      <c r="X2222" s="134">
        <f t="shared" ca="1" si="22"/>
        <v>0</v>
      </c>
      <c r="Y2222" s="134"/>
      <c r="Z2222" s="134"/>
      <c r="AA2222" s="134"/>
      <c r="AB2222" s="162" t="str">
        <f t="shared" si="23"/>
        <v/>
      </c>
      <c r="AC2222" s="134"/>
      <c r="AD2222" s="134"/>
      <c r="AE2222" s="134"/>
      <c r="AF2222" s="134"/>
      <c r="AG2222" s="134"/>
      <c r="AH2222" s="134"/>
    </row>
    <row r="2223" spans="1:34" ht="12" customHeight="1">
      <c r="A2223" s="160"/>
      <c r="B2223" s="155" t="str">
        <f t="array" ref="B2223">IF(LEN(A2223)=0,"",INDEX('Smelter Look-up'!$A:$A,MATCH($A2223,'Smelter Look-up'!$E:$E,0)))</f>
        <v/>
      </c>
      <c r="C2223" s="158" t="str">
        <f t="array" ref="C2223">IF(LEN(A2223)=0,"",INDEX('Smelter Look-up'!$C:$C,MATCH($A2223,'Smelter Look-up'!$E:$E,0)))</f>
        <v/>
      </c>
      <c r="D2223" s="155"/>
      <c r="E2223" s="155" t="str">
        <f ca="1">IF(ISERROR($V2223),"",OFFSET('Smelter Look-up'!$D$4,$V2223-4,0)&amp;"")</f>
        <v/>
      </c>
      <c r="F2223" s="155" t="str">
        <f ca="1">IF(ISERROR($V2223),"",OFFSET('Smelter Look-up'!$E$4,$V2223-4,0))</f>
        <v/>
      </c>
      <c r="G2223" s="155" t="str">
        <f ca="1">IF(C2223=$X$4,IF(ISERROR($V2223),"Enter smelter details","RMI"),IF(ISERROR($V2223),"",OFFSET('Smelter Look-up'!$F$4,$V2223-4,0)))</f>
        <v/>
      </c>
      <c r="H2223" s="156" t="str">
        <f ca="1">IF(ISERROR($V2223),"",OFFSET('Smelter Look-up'!$G$4,$V2223-4,0))</f>
        <v/>
      </c>
      <c r="I2223" s="157" t="str">
        <f ca="1">IF(ISERROR($V2223),"",OFFSET('Smelter Look-up'!$H$4,$V2223-4,0))</f>
        <v/>
      </c>
      <c r="J2223" s="157" t="str">
        <f ca="1">IF(ISERROR($V2223),"",OFFSET('Smelter Look-up'!$I$4,$V2223-4,0))</f>
        <v/>
      </c>
      <c r="K2223" s="158"/>
      <c r="L2223" s="158"/>
      <c r="M2223" s="158"/>
      <c r="N2223" s="158"/>
      <c r="O2223" s="158"/>
      <c r="P2223" s="157"/>
      <c r="Q2223" s="159"/>
      <c r="R2223" s="155" t="str">
        <f ca="1">IF(ISERROR($V2223),"",OFFSET('Smelter Look-up'!$C$4,$V2223-4,0)&amp;"")</f>
        <v/>
      </c>
      <c r="S2223" s="160" t="str">
        <f t="array" aca="1" ref="S2223" ca="1">IF(B2223="","",IF(ISERROR(MATCH($E2223,CL,0)),"Unknown",INDIRECT("'C'!$A$"&amp;MATCH($E2223,CL,0)+1)))</f>
        <v/>
      </c>
      <c r="T2223" s="160" t="str">
        <f t="array" aca="1" ref="T2223" ca="1">IF(B2223="","",IF(ISERROR(MATCH($J2223,SorP!$B$1:$B$6226,0)),"",INDIRECT("'SorP'!$A$"&amp;MATCH($S2223&amp;$J2223,SorP!C:C,0))))</f>
        <v/>
      </c>
      <c r="U2223" s="161"/>
      <c r="V2223" s="151" t="e">
        <f>IF(C2223="",NA(),IF(OR(C2223="Smelter not listed",C2223="Smelter not yet identified"),MATCH($B2223&amp;$D2223,'Smelter Look-up'!$J:$J,0),MATCH($B2223&amp;$C2223,'Smelter Look-up'!$J:$J,0)))</f>
        <v>#N/A</v>
      </c>
      <c r="W2223" s="134"/>
      <c r="X2223" s="134">
        <f t="shared" ca="1" si="22"/>
        <v>0</v>
      </c>
      <c r="Y2223" s="134"/>
      <c r="Z2223" s="134"/>
      <c r="AA2223" s="134"/>
      <c r="AB2223" s="162" t="str">
        <f t="shared" si="23"/>
        <v/>
      </c>
      <c r="AC2223" s="134"/>
      <c r="AD2223" s="134"/>
      <c r="AE2223" s="134"/>
      <c r="AF2223" s="134"/>
      <c r="AG2223" s="134"/>
      <c r="AH2223" s="134"/>
    </row>
    <row r="2224" spans="1:34" ht="12" customHeight="1">
      <c r="A2224" s="160"/>
      <c r="B2224" s="155" t="str">
        <f t="array" ref="B2224">IF(LEN(A2224)=0,"",INDEX('Smelter Look-up'!$A:$A,MATCH($A2224,'Smelter Look-up'!$E:$E,0)))</f>
        <v/>
      </c>
      <c r="C2224" s="158" t="str">
        <f t="array" ref="C2224">IF(LEN(A2224)=0,"",INDEX('Smelter Look-up'!$C:$C,MATCH($A2224,'Smelter Look-up'!$E:$E,0)))</f>
        <v/>
      </c>
      <c r="D2224" s="155"/>
      <c r="E2224" s="155" t="str">
        <f ca="1">IF(ISERROR($V2224),"",OFFSET('Smelter Look-up'!$D$4,$V2224-4,0)&amp;"")</f>
        <v/>
      </c>
      <c r="F2224" s="155" t="str">
        <f ca="1">IF(ISERROR($V2224),"",OFFSET('Smelter Look-up'!$E$4,$V2224-4,0))</f>
        <v/>
      </c>
      <c r="G2224" s="155" t="str">
        <f ca="1">IF(C2224=$X$4,IF(ISERROR($V2224),"Enter smelter details","RMI"),IF(ISERROR($V2224),"",OFFSET('Smelter Look-up'!$F$4,$V2224-4,0)))</f>
        <v/>
      </c>
      <c r="H2224" s="156" t="str">
        <f ca="1">IF(ISERROR($V2224),"",OFFSET('Smelter Look-up'!$G$4,$V2224-4,0))</f>
        <v/>
      </c>
      <c r="I2224" s="157" t="str">
        <f ca="1">IF(ISERROR($V2224),"",OFFSET('Smelter Look-up'!$H$4,$V2224-4,0))</f>
        <v/>
      </c>
      <c r="J2224" s="157" t="str">
        <f ca="1">IF(ISERROR($V2224),"",OFFSET('Smelter Look-up'!$I$4,$V2224-4,0))</f>
        <v/>
      </c>
      <c r="K2224" s="158"/>
      <c r="L2224" s="158"/>
      <c r="M2224" s="158"/>
      <c r="N2224" s="158"/>
      <c r="O2224" s="158"/>
      <c r="P2224" s="157"/>
      <c r="Q2224" s="159"/>
      <c r="R2224" s="155" t="str">
        <f ca="1">IF(ISERROR($V2224),"",OFFSET('Smelter Look-up'!$C$4,$V2224-4,0)&amp;"")</f>
        <v/>
      </c>
      <c r="S2224" s="160" t="str">
        <f t="array" aca="1" ref="S2224" ca="1">IF(B2224="","",IF(ISERROR(MATCH($E2224,CL,0)),"Unknown",INDIRECT("'C'!$A$"&amp;MATCH($E2224,CL,0)+1)))</f>
        <v/>
      </c>
      <c r="T2224" s="160" t="str">
        <f t="array" aca="1" ref="T2224" ca="1">IF(B2224="","",IF(ISERROR(MATCH($J2224,SorP!$B$1:$B$6226,0)),"",INDIRECT("'SorP'!$A$"&amp;MATCH($S2224&amp;$J2224,SorP!C:C,0))))</f>
        <v/>
      </c>
      <c r="U2224" s="161"/>
      <c r="V2224" s="151" t="e">
        <f>IF(C2224="",NA(),IF(OR(C2224="Smelter not listed",C2224="Smelter not yet identified"),MATCH($B2224&amp;$D2224,'Smelter Look-up'!$J:$J,0),MATCH($B2224&amp;$C2224,'Smelter Look-up'!$J:$J,0)))</f>
        <v>#N/A</v>
      </c>
      <c r="W2224" s="134"/>
      <c r="X2224" s="134">
        <f t="shared" ca="1" si="22"/>
        <v>0</v>
      </c>
      <c r="Y2224" s="134"/>
      <c r="Z2224" s="134"/>
      <c r="AA2224" s="134"/>
      <c r="AB2224" s="162" t="str">
        <f t="shared" si="23"/>
        <v/>
      </c>
      <c r="AC2224" s="134"/>
      <c r="AD2224" s="134"/>
      <c r="AE2224" s="134"/>
      <c r="AF2224" s="134"/>
      <c r="AG2224" s="134"/>
      <c r="AH2224" s="134"/>
    </row>
    <row r="2225" spans="1:34" ht="12" customHeight="1">
      <c r="A2225" s="160"/>
      <c r="B2225" s="155" t="str">
        <f t="array" ref="B2225">IF(LEN(A2225)=0,"",INDEX('Smelter Look-up'!$A:$A,MATCH($A2225,'Smelter Look-up'!$E:$E,0)))</f>
        <v/>
      </c>
      <c r="C2225" s="158" t="str">
        <f t="array" ref="C2225">IF(LEN(A2225)=0,"",INDEX('Smelter Look-up'!$C:$C,MATCH($A2225,'Smelter Look-up'!$E:$E,0)))</f>
        <v/>
      </c>
      <c r="D2225" s="155"/>
      <c r="E2225" s="155" t="str">
        <f ca="1">IF(ISERROR($V2225),"",OFFSET('Smelter Look-up'!$D$4,$V2225-4,0)&amp;"")</f>
        <v/>
      </c>
      <c r="F2225" s="155" t="str">
        <f ca="1">IF(ISERROR($V2225),"",OFFSET('Smelter Look-up'!$E$4,$V2225-4,0))</f>
        <v/>
      </c>
      <c r="G2225" s="155" t="str">
        <f ca="1">IF(C2225=$X$4,IF(ISERROR($V2225),"Enter smelter details","RMI"),IF(ISERROR($V2225),"",OFFSET('Smelter Look-up'!$F$4,$V2225-4,0)))</f>
        <v/>
      </c>
      <c r="H2225" s="156" t="str">
        <f ca="1">IF(ISERROR($V2225),"",OFFSET('Smelter Look-up'!$G$4,$V2225-4,0))</f>
        <v/>
      </c>
      <c r="I2225" s="157" t="str">
        <f ca="1">IF(ISERROR($V2225),"",OFFSET('Smelter Look-up'!$H$4,$V2225-4,0))</f>
        <v/>
      </c>
      <c r="J2225" s="157" t="str">
        <f ca="1">IF(ISERROR($V2225),"",OFFSET('Smelter Look-up'!$I$4,$V2225-4,0))</f>
        <v/>
      </c>
      <c r="K2225" s="158"/>
      <c r="L2225" s="158"/>
      <c r="M2225" s="158"/>
      <c r="N2225" s="158"/>
      <c r="O2225" s="158"/>
      <c r="P2225" s="157"/>
      <c r="Q2225" s="159"/>
      <c r="R2225" s="155" t="str">
        <f ca="1">IF(ISERROR($V2225),"",OFFSET('Smelter Look-up'!$C$4,$V2225-4,0)&amp;"")</f>
        <v/>
      </c>
      <c r="S2225" s="160" t="str">
        <f t="array" aca="1" ref="S2225" ca="1">IF(B2225="","",IF(ISERROR(MATCH($E2225,CL,0)),"Unknown",INDIRECT("'C'!$A$"&amp;MATCH($E2225,CL,0)+1)))</f>
        <v/>
      </c>
      <c r="T2225" s="160" t="str">
        <f t="array" aca="1" ref="T2225" ca="1">IF(B2225="","",IF(ISERROR(MATCH($J2225,SorP!$B$1:$B$6226,0)),"",INDIRECT("'SorP'!$A$"&amp;MATCH($S2225&amp;$J2225,SorP!C:C,0))))</f>
        <v/>
      </c>
      <c r="U2225" s="161"/>
      <c r="V2225" s="151" t="e">
        <f>IF(C2225="",NA(),IF(OR(C2225="Smelter not listed",C2225="Smelter not yet identified"),MATCH($B2225&amp;$D2225,'Smelter Look-up'!$J:$J,0),MATCH($B2225&amp;$C2225,'Smelter Look-up'!$J:$J,0)))</f>
        <v>#N/A</v>
      </c>
      <c r="W2225" s="134"/>
      <c r="X2225" s="134">
        <f t="shared" ca="1" si="22"/>
        <v>0</v>
      </c>
      <c r="Y2225" s="134"/>
      <c r="Z2225" s="134"/>
      <c r="AA2225" s="134"/>
      <c r="AB2225" s="162" t="str">
        <f t="shared" si="23"/>
        <v/>
      </c>
      <c r="AC2225" s="134"/>
      <c r="AD2225" s="134"/>
      <c r="AE2225" s="134"/>
      <c r="AF2225" s="134"/>
      <c r="AG2225" s="134"/>
      <c r="AH2225" s="134"/>
    </row>
    <row r="2226" spans="1:34" ht="12" customHeight="1">
      <c r="A2226" s="160"/>
      <c r="B2226" s="155" t="str">
        <f t="array" ref="B2226">IF(LEN(A2226)=0,"",INDEX('Smelter Look-up'!$A:$A,MATCH($A2226,'Smelter Look-up'!$E:$E,0)))</f>
        <v/>
      </c>
      <c r="C2226" s="158" t="str">
        <f t="array" ref="C2226">IF(LEN(A2226)=0,"",INDEX('Smelter Look-up'!$C:$C,MATCH($A2226,'Smelter Look-up'!$E:$E,0)))</f>
        <v/>
      </c>
      <c r="D2226" s="155"/>
      <c r="E2226" s="155" t="str">
        <f ca="1">IF(ISERROR($V2226),"",OFFSET('Smelter Look-up'!$D$4,$V2226-4,0)&amp;"")</f>
        <v/>
      </c>
      <c r="F2226" s="155" t="str">
        <f ca="1">IF(ISERROR($V2226),"",OFFSET('Smelter Look-up'!$E$4,$V2226-4,0))</f>
        <v/>
      </c>
      <c r="G2226" s="155" t="str">
        <f ca="1">IF(C2226=$X$4,IF(ISERROR($V2226),"Enter smelter details","RMI"),IF(ISERROR($V2226),"",OFFSET('Smelter Look-up'!$F$4,$V2226-4,0)))</f>
        <v/>
      </c>
      <c r="H2226" s="156" t="str">
        <f ca="1">IF(ISERROR($V2226),"",OFFSET('Smelter Look-up'!$G$4,$V2226-4,0))</f>
        <v/>
      </c>
      <c r="I2226" s="157" t="str">
        <f ca="1">IF(ISERROR($V2226),"",OFFSET('Smelter Look-up'!$H$4,$V2226-4,0))</f>
        <v/>
      </c>
      <c r="J2226" s="157" t="str">
        <f ca="1">IF(ISERROR($V2226),"",OFFSET('Smelter Look-up'!$I$4,$V2226-4,0))</f>
        <v/>
      </c>
      <c r="K2226" s="158"/>
      <c r="L2226" s="158"/>
      <c r="M2226" s="158"/>
      <c r="N2226" s="158"/>
      <c r="O2226" s="158"/>
      <c r="P2226" s="157"/>
      <c r="Q2226" s="159"/>
      <c r="R2226" s="155" t="str">
        <f ca="1">IF(ISERROR($V2226),"",OFFSET('Smelter Look-up'!$C$4,$V2226-4,0)&amp;"")</f>
        <v/>
      </c>
      <c r="S2226" s="160" t="str">
        <f t="array" aca="1" ref="S2226" ca="1">IF(B2226="","",IF(ISERROR(MATCH($E2226,CL,0)),"Unknown",INDIRECT("'C'!$A$"&amp;MATCH($E2226,CL,0)+1)))</f>
        <v/>
      </c>
      <c r="T2226" s="160" t="str">
        <f t="array" aca="1" ref="T2226" ca="1">IF(B2226="","",IF(ISERROR(MATCH($J2226,SorP!$B$1:$B$6226,0)),"",INDIRECT("'SorP'!$A$"&amp;MATCH($S2226&amp;$J2226,SorP!C:C,0))))</f>
        <v/>
      </c>
      <c r="U2226" s="161"/>
      <c r="V2226" s="151" t="e">
        <f>IF(C2226="",NA(),IF(OR(C2226="Smelter not listed",C2226="Smelter not yet identified"),MATCH($B2226&amp;$D2226,'Smelter Look-up'!$J:$J,0),MATCH($B2226&amp;$C2226,'Smelter Look-up'!$J:$J,0)))</f>
        <v>#N/A</v>
      </c>
      <c r="W2226" s="134"/>
      <c r="X2226" s="134">
        <f t="shared" ca="1" si="22"/>
        <v>0</v>
      </c>
      <c r="Y2226" s="134"/>
      <c r="Z2226" s="134"/>
      <c r="AA2226" s="134"/>
      <c r="AB2226" s="162" t="str">
        <f t="shared" si="23"/>
        <v/>
      </c>
      <c r="AC2226" s="134"/>
      <c r="AD2226" s="134"/>
      <c r="AE2226" s="134"/>
      <c r="AF2226" s="134"/>
      <c r="AG2226" s="134"/>
      <c r="AH2226" s="134"/>
    </row>
    <row r="2227" spans="1:34" ht="12" customHeight="1">
      <c r="A2227" s="160"/>
      <c r="B2227" s="155" t="str">
        <f t="array" ref="B2227">IF(LEN(A2227)=0,"",INDEX('Smelter Look-up'!$A:$A,MATCH($A2227,'Smelter Look-up'!$E:$E,0)))</f>
        <v/>
      </c>
      <c r="C2227" s="158" t="str">
        <f t="array" ref="C2227">IF(LEN(A2227)=0,"",INDEX('Smelter Look-up'!$C:$C,MATCH($A2227,'Smelter Look-up'!$E:$E,0)))</f>
        <v/>
      </c>
      <c r="D2227" s="155"/>
      <c r="E2227" s="155" t="str">
        <f ca="1">IF(ISERROR($V2227),"",OFFSET('Smelter Look-up'!$D$4,$V2227-4,0)&amp;"")</f>
        <v/>
      </c>
      <c r="F2227" s="155" t="str">
        <f ca="1">IF(ISERROR($V2227),"",OFFSET('Smelter Look-up'!$E$4,$V2227-4,0))</f>
        <v/>
      </c>
      <c r="G2227" s="155" t="str">
        <f ca="1">IF(C2227=$X$4,IF(ISERROR($V2227),"Enter smelter details","RMI"),IF(ISERROR($V2227),"",OFFSET('Smelter Look-up'!$F$4,$V2227-4,0)))</f>
        <v/>
      </c>
      <c r="H2227" s="156" t="str">
        <f ca="1">IF(ISERROR($V2227),"",OFFSET('Smelter Look-up'!$G$4,$V2227-4,0))</f>
        <v/>
      </c>
      <c r="I2227" s="157" t="str">
        <f ca="1">IF(ISERROR($V2227),"",OFFSET('Smelter Look-up'!$H$4,$V2227-4,0))</f>
        <v/>
      </c>
      <c r="J2227" s="157" t="str">
        <f ca="1">IF(ISERROR($V2227),"",OFFSET('Smelter Look-up'!$I$4,$V2227-4,0))</f>
        <v/>
      </c>
      <c r="K2227" s="158"/>
      <c r="L2227" s="158"/>
      <c r="M2227" s="158"/>
      <c r="N2227" s="158"/>
      <c r="O2227" s="158"/>
      <c r="P2227" s="157"/>
      <c r="Q2227" s="159"/>
      <c r="R2227" s="155" t="str">
        <f ca="1">IF(ISERROR($V2227),"",OFFSET('Smelter Look-up'!$C$4,$V2227-4,0)&amp;"")</f>
        <v/>
      </c>
      <c r="S2227" s="160" t="str">
        <f t="array" aca="1" ref="S2227" ca="1">IF(B2227="","",IF(ISERROR(MATCH($E2227,CL,0)),"Unknown",INDIRECT("'C'!$A$"&amp;MATCH($E2227,CL,0)+1)))</f>
        <v/>
      </c>
      <c r="T2227" s="160" t="str">
        <f t="array" aca="1" ref="T2227" ca="1">IF(B2227="","",IF(ISERROR(MATCH($J2227,SorP!$B$1:$B$6226,0)),"",INDIRECT("'SorP'!$A$"&amp;MATCH($S2227&amp;$J2227,SorP!C:C,0))))</f>
        <v/>
      </c>
      <c r="U2227" s="161"/>
      <c r="V2227" s="151" t="e">
        <f>IF(C2227="",NA(),IF(OR(C2227="Smelter not listed",C2227="Smelter not yet identified"),MATCH($B2227&amp;$D2227,'Smelter Look-up'!$J:$J,0),MATCH($B2227&amp;$C2227,'Smelter Look-up'!$J:$J,0)))</f>
        <v>#N/A</v>
      </c>
      <c r="W2227" s="134"/>
      <c r="X2227" s="134">
        <f t="shared" ca="1" si="22"/>
        <v>0</v>
      </c>
      <c r="Y2227" s="134"/>
      <c r="Z2227" s="134"/>
      <c r="AA2227" s="134"/>
      <c r="AB2227" s="162" t="str">
        <f t="shared" si="23"/>
        <v/>
      </c>
      <c r="AC2227" s="134"/>
      <c r="AD2227" s="134"/>
      <c r="AE2227" s="134"/>
      <c r="AF2227" s="134"/>
      <c r="AG2227" s="134"/>
      <c r="AH2227" s="134"/>
    </row>
    <row r="2228" spans="1:34" ht="12" customHeight="1">
      <c r="A2228" s="160"/>
      <c r="B2228" s="155" t="str">
        <f t="array" ref="B2228">IF(LEN(A2228)=0,"",INDEX('Smelter Look-up'!$A:$A,MATCH($A2228,'Smelter Look-up'!$E:$E,0)))</f>
        <v/>
      </c>
      <c r="C2228" s="158" t="str">
        <f t="array" ref="C2228">IF(LEN(A2228)=0,"",INDEX('Smelter Look-up'!$C:$C,MATCH($A2228,'Smelter Look-up'!$E:$E,0)))</f>
        <v/>
      </c>
      <c r="D2228" s="155"/>
      <c r="E2228" s="155" t="str">
        <f ca="1">IF(ISERROR($V2228),"",OFFSET('Smelter Look-up'!$D$4,$V2228-4,0)&amp;"")</f>
        <v/>
      </c>
      <c r="F2228" s="155" t="str">
        <f ca="1">IF(ISERROR($V2228),"",OFFSET('Smelter Look-up'!$E$4,$V2228-4,0))</f>
        <v/>
      </c>
      <c r="G2228" s="155" t="str">
        <f ca="1">IF(C2228=$X$4,IF(ISERROR($V2228),"Enter smelter details","RMI"),IF(ISERROR($V2228),"",OFFSET('Smelter Look-up'!$F$4,$V2228-4,0)))</f>
        <v/>
      </c>
      <c r="H2228" s="156" t="str">
        <f ca="1">IF(ISERROR($V2228),"",OFFSET('Smelter Look-up'!$G$4,$V2228-4,0))</f>
        <v/>
      </c>
      <c r="I2228" s="157" t="str">
        <f ca="1">IF(ISERROR($V2228),"",OFFSET('Smelter Look-up'!$H$4,$V2228-4,0))</f>
        <v/>
      </c>
      <c r="J2228" s="157" t="str">
        <f ca="1">IF(ISERROR($V2228),"",OFFSET('Smelter Look-up'!$I$4,$V2228-4,0))</f>
        <v/>
      </c>
      <c r="K2228" s="158"/>
      <c r="L2228" s="158"/>
      <c r="M2228" s="158"/>
      <c r="N2228" s="158"/>
      <c r="O2228" s="158"/>
      <c r="P2228" s="157"/>
      <c r="Q2228" s="159"/>
      <c r="R2228" s="155" t="str">
        <f ca="1">IF(ISERROR($V2228),"",OFFSET('Smelter Look-up'!$C$4,$V2228-4,0)&amp;"")</f>
        <v/>
      </c>
      <c r="S2228" s="160" t="str">
        <f t="array" aca="1" ref="S2228" ca="1">IF(B2228="","",IF(ISERROR(MATCH($E2228,CL,0)),"Unknown",INDIRECT("'C'!$A$"&amp;MATCH($E2228,CL,0)+1)))</f>
        <v/>
      </c>
      <c r="T2228" s="160" t="str">
        <f t="array" aca="1" ref="T2228" ca="1">IF(B2228="","",IF(ISERROR(MATCH($J2228,SorP!$B$1:$B$6226,0)),"",INDIRECT("'SorP'!$A$"&amp;MATCH($S2228&amp;$J2228,SorP!C:C,0))))</f>
        <v/>
      </c>
      <c r="U2228" s="161"/>
      <c r="V2228" s="151" t="e">
        <f>IF(C2228="",NA(),IF(OR(C2228="Smelter not listed",C2228="Smelter not yet identified"),MATCH($B2228&amp;$D2228,'Smelter Look-up'!$J:$J,0),MATCH($B2228&amp;$C2228,'Smelter Look-up'!$J:$J,0)))</f>
        <v>#N/A</v>
      </c>
      <c r="W2228" s="134"/>
      <c r="X2228" s="134">
        <f t="shared" ca="1" si="22"/>
        <v>0</v>
      </c>
      <c r="Y2228" s="134"/>
      <c r="Z2228" s="134"/>
      <c r="AA2228" s="134"/>
      <c r="AB2228" s="162" t="str">
        <f t="shared" si="23"/>
        <v/>
      </c>
      <c r="AC2228" s="134"/>
      <c r="AD2228" s="134"/>
      <c r="AE2228" s="134"/>
      <c r="AF2228" s="134"/>
      <c r="AG2228" s="134"/>
      <c r="AH2228" s="134"/>
    </row>
    <row r="2229" spans="1:34" ht="12" customHeight="1">
      <c r="A2229" s="160"/>
      <c r="B2229" s="155" t="str">
        <f t="array" ref="B2229">IF(LEN(A2229)=0,"",INDEX('Smelter Look-up'!$A:$A,MATCH($A2229,'Smelter Look-up'!$E:$E,0)))</f>
        <v/>
      </c>
      <c r="C2229" s="158" t="str">
        <f t="array" ref="C2229">IF(LEN(A2229)=0,"",INDEX('Smelter Look-up'!$C:$C,MATCH($A2229,'Smelter Look-up'!$E:$E,0)))</f>
        <v/>
      </c>
      <c r="D2229" s="155"/>
      <c r="E2229" s="155" t="str">
        <f ca="1">IF(ISERROR($V2229),"",OFFSET('Smelter Look-up'!$D$4,$V2229-4,0)&amp;"")</f>
        <v/>
      </c>
      <c r="F2229" s="155" t="str">
        <f ca="1">IF(ISERROR($V2229),"",OFFSET('Smelter Look-up'!$E$4,$V2229-4,0))</f>
        <v/>
      </c>
      <c r="G2229" s="155" t="str">
        <f ca="1">IF(C2229=$X$4,IF(ISERROR($V2229),"Enter smelter details","RMI"),IF(ISERROR($V2229),"",OFFSET('Smelter Look-up'!$F$4,$V2229-4,0)))</f>
        <v/>
      </c>
      <c r="H2229" s="156" t="str">
        <f ca="1">IF(ISERROR($V2229),"",OFFSET('Smelter Look-up'!$G$4,$V2229-4,0))</f>
        <v/>
      </c>
      <c r="I2229" s="157" t="str">
        <f ca="1">IF(ISERROR($V2229),"",OFFSET('Smelter Look-up'!$H$4,$V2229-4,0))</f>
        <v/>
      </c>
      <c r="J2229" s="157" t="str">
        <f ca="1">IF(ISERROR($V2229),"",OFFSET('Smelter Look-up'!$I$4,$V2229-4,0))</f>
        <v/>
      </c>
      <c r="K2229" s="158"/>
      <c r="L2229" s="158"/>
      <c r="M2229" s="158"/>
      <c r="N2229" s="158"/>
      <c r="O2229" s="158"/>
      <c r="P2229" s="157"/>
      <c r="Q2229" s="159"/>
      <c r="R2229" s="155" t="str">
        <f ca="1">IF(ISERROR($V2229),"",OFFSET('Smelter Look-up'!$C$4,$V2229-4,0)&amp;"")</f>
        <v/>
      </c>
      <c r="S2229" s="160" t="str">
        <f t="array" aca="1" ref="S2229" ca="1">IF(B2229="","",IF(ISERROR(MATCH($E2229,CL,0)),"Unknown",INDIRECT("'C'!$A$"&amp;MATCH($E2229,CL,0)+1)))</f>
        <v/>
      </c>
      <c r="T2229" s="160" t="str">
        <f t="array" aca="1" ref="T2229" ca="1">IF(B2229="","",IF(ISERROR(MATCH($J2229,SorP!$B$1:$B$6226,0)),"",INDIRECT("'SorP'!$A$"&amp;MATCH($S2229&amp;$J2229,SorP!C:C,0))))</f>
        <v/>
      </c>
      <c r="U2229" s="161"/>
      <c r="V2229" s="151" t="e">
        <f>IF(C2229="",NA(),IF(OR(C2229="Smelter not listed",C2229="Smelter not yet identified"),MATCH($B2229&amp;$D2229,'Smelter Look-up'!$J:$J,0),MATCH($B2229&amp;$C2229,'Smelter Look-up'!$J:$J,0)))</f>
        <v>#N/A</v>
      </c>
      <c r="W2229" s="134"/>
      <c r="X2229" s="134">
        <f t="shared" ca="1" si="22"/>
        <v>0</v>
      </c>
      <c r="Y2229" s="134"/>
      <c r="Z2229" s="134"/>
      <c r="AA2229" s="134"/>
      <c r="AB2229" s="162" t="str">
        <f t="shared" si="23"/>
        <v/>
      </c>
      <c r="AC2229" s="134"/>
      <c r="AD2229" s="134"/>
      <c r="AE2229" s="134"/>
      <c r="AF2229" s="134"/>
      <c r="AG2229" s="134"/>
      <c r="AH2229" s="134"/>
    </row>
    <row r="2230" spans="1:34" ht="12" customHeight="1">
      <c r="A2230" s="160"/>
      <c r="B2230" s="155" t="str">
        <f t="array" ref="B2230">IF(LEN(A2230)=0,"",INDEX('Smelter Look-up'!$A:$A,MATCH($A2230,'Smelter Look-up'!$E:$E,0)))</f>
        <v/>
      </c>
      <c r="C2230" s="158" t="str">
        <f t="array" ref="C2230">IF(LEN(A2230)=0,"",INDEX('Smelter Look-up'!$C:$C,MATCH($A2230,'Smelter Look-up'!$E:$E,0)))</f>
        <v/>
      </c>
      <c r="D2230" s="155"/>
      <c r="E2230" s="155" t="str">
        <f ca="1">IF(ISERROR($V2230),"",OFFSET('Smelter Look-up'!$D$4,$V2230-4,0)&amp;"")</f>
        <v/>
      </c>
      <c r="F2230" s="155" t="str">
        <f ca="1">IF(ISERROR($V2230),"",OFFSET('Smelter Look-up'!$E$4,$V2230-4,0))</f>
        <v/>
      </c>
      <c r="G2230" s="155" t="str">
        <f ca="1">IF(C2230=$X$4,IF(ISERROR($V2230),"Enter smelter details","RMI"),IF(ISERROR($V2230),"",OFFSET('Smelter Look-up'!$F$4,$V2230-4,0)))</f>
        <v/>
      </c>
      <c r="H2230" s="156" t="str">
        <f ca="1">IF(ISERROR($V2230),"",OFFSET('Smelter Look-up'!$G$4,$V2230-4,0))</f>
        <v/>
      </c>
      <c r="I2230" s="157" t="str">
        <f ca="1">IF(ISERROR($V2230),"",OFFSET('Smelter Look-up'!$H$4,$V2230-4,0))</f>
        <v/>
      </c>
      <c r="J2230" s="157" t="str">
        <f ca="1">IF(ISERROR($V2230),"",OFFSET('Smelter Look-up'!$I$4,$V2230-4,0))</f>
        <v/>
      </c>
      <c r="K2230" s="158"/>
      <c r="L2230" s="158"/>
      <c r="M2230" s="158"/>
      <c r="N2230" s="158"/>
      <c r="O2230" s="158"/>
      <c r="P2230" s="157"/>
      <c r="Q2230" s="159"/>
      <c r="R2230" s="155" t="str">
        <f ca="1">IF(ISERROR($V2230),"",OFFSET('Smelter Look-up'!$C$4,$V2230-4,0)&amp;"")</f>
        <v/>
      </c>
      <c r="S2230" s="160" t="str">
        <f t="array" aca="1" ref="S2230" ca="1">IF(B2230="","",IF(ISERROR(MATCH($E2230,CL,0)),"Unknown",INDIRECT("'C'!$A$"&amp;MATCH($E2230,CL,0)+1)))</f>
        <v/>
      </c>
      <c r="T2230" s="160" t="str">
        <f t="array" aca="1" ref="T2230" ca="1">IF(B2230="","",IF(ISERROR(MATCH($J2230,SorP!$B$1:$B$6226,0)),"",INDIRECT("'SorP'!$A$"&amp;MATCH($S2230&amp;$J2230,SorP!C:C,0))))</f>
        <v/>
      </c>
      <c r="U2230" s="161"/>
      <c r="V2230" s="151" t="e">
        <f>IF(C2230="",NA(),IF(OR(C2230="Smelter not listed",C2230="Smelter not yet identified"),MATCH($B2230&amp;$D2230,'Smelter Look-up'!$J:$J,0),MATCH($B2230&amp;$C2230,'Smelter Look-up'!$J:$J,0)))</f>
        <v>#N/A</v>
      </c>
      <c r="W2230" s="134"/>
      <c r="X2230" s="134">
        <f t="shared" ca="1" si="22"/>
        <v>0</v>
      </c>
      <c r="Y2230" s="134"/>
      <c r="Z2230" s="134"/>
      <c r="AA2230" s="134"/>
      <c r="AB2230" s="162" t="str">
        <f t="shared" si="23"/>
        <v/>
      </c>
      <c r="AC2230" s="134"/>
      <c r="AD2230" s="134"/>
      <c r="AE2230" s="134"/>
      <c r="AF2230" s="134"/>
      <c r="AG2230" s="134"/>
      <c r="AH2230" s="134"/>
    </row>
    <row r="2231" spans="1:34" ht="12" customHeight="1">
      <c r="A2231" s="160"/>
      <c r="B2231" s="155" t="str">
        <f t="array" ref="B2231">IF(LEN(A2231)=0,"",INDEX('Smelter Look-up'!$A:$A,MATCH($A2231,'Smelter Look-up'!$E:$E,0)))</f>
        <v/>
      </c>
      <c r="C2231" s="158" t="str">
        <f t="array" ref="C2231">IF(LEN(A2231)=0,"",INDEX('Smelter Look-up'!$C:$C,MATCH($A2231,'Smelter Look-up'!$E:$E,0)))</f>
        <v/>
      </c>
      <c r="D2231" s="155"/>
      <c r="E2231" s="155" t="str">
        <f ca="1">IF(ISERROR($V2231),"",OFFSET('Smelter Look-up'!$D$4,$V2231-4,0)&amp;"")</f>
        <v/>
      </c>
      <c r="F2231" s="155" t="str">
        <f ca="1">IF(ISERROR($V2231),"",OFFSET('Smelter Look-up'!$E$4,$V2231-4,0))</f>
        <v/>
      </c>
      <c r="G2231" s="155" t="str">
        <f ca="1">IF(C2231=$X$4,IF(ISERROR($V2231),"Enter smelter details","RMI"),IF(ISERROR($V2231),"",OFFSET('Smelter Look-up'!$F$4,$V2231-4,0)))</f>
        <v/>
      </c>
      <c r="H2231" s="156" t="str">
        <f ca="1">IF(ISERROR($V2231),"",OFFSET('Smelter Look-up'!$G$4,$V2231-4,0))</f>
        <v/>
      </c>
      <c r="I2231" s="157" t="str">
        <f ca="1">IF(ISERROR($V2231),"",OFFSET('Smelter Look-up'!$H$4,$V2231-4,0))</f>
        <v/>
      </c>
      <c r="J2231" s="157" t="str">
        <f ca="1">IF(ISERROR($V2231),"",OFFSET('Smelter Look-up'!$I$4,$V2231-4,0))</f>
        <v/>
      </c>
      <c r="K2231" s="158"/>
      <c r="L2231" s="158"/>
      <c r="M2231" s="158"/>
      <c r="N2231" s="158"/>
      <c r="O2231" s="158"/>
      <c r="P2231" s="157"/>
      <c r="Q2231" s="159"/>
      <c r="R2231" s="155" t="str">
        <f ca="1">IF(ISERROR($V2231),"",OFFSET('Smelter Look-up'!$C$4,$V2231-4,0)&amp;"")</f>
        <v/>
      </c>
      <c r="S2231" s="160" t="str">
        <f t="array" aca="1" ref="S2231" ca="1">IF(B2231="","",IF(ISERROR(MATCH($E2231,CL,0)),"Unknown",INDIRECT("'C'!$A$"&amp;MATCH($E2231,CL,0)+1)))</f>
        <v/>
      </c>
      <c r="T2231" s="160" t="str">
        <f t="array" aca="1" ref="T2231" ca="1">IF(B2231="","",IF(ISERROR(MATCH($J2231,SorP!$B$1:$B$6226,0)),"",INDIRECT("'SorP'!$A$"&amp;MATCH($S2231&amp;$J2231,SorP!C:C,0))))</f>
        <v/>
      </c>
      <c r="U2231" s="161"/>
      <c r="V2231" s="151" t="e">
        <f>IF(C2231="",NA(),IF(OR(C2231="Smelter not listed",C2231="Smelter not yet identified"),MATCH($B2231&amp;$D2231,'Smelter Look-up'!$J:$J,0),MATCH($B2231&amp;$C2231,'Smelter Look-up'!$J:$J,0)))</f>
        <v>#N/A</v>
      </c>
      <c r="W2231" s="134"/>
      <c r="X2231" s="134">
        <f t="shared" ca="1" si="22"/>
        <v>0</v>
      </c>
      <c r="Y2231" s="134"/>
      <c r="Z2231" s="134"/>
      <c r="AA2231" s="134"/>
      <c r="AB2231" s="162" t="str">
        <f t="shared" si="23"/>
        <v/>
      </c>
      <c r="AC2231" s="134"/>
      <c r="AD2231" s="134"/>
      <c r="AE2231" s="134"/>
      <c r="AF2231" s="134"/>
      <c r="AG2231" s="134"/>
      <c r="AH2231" s="134"/>
    </row>
    <row r="2232" spans="1:34" ht="12" customHeight="1">
      <c r="A2232" s="160"/>
      <c r="B2232" s="155" t="str">
        <f t="array" ref="B2232">IF(LEN(A2232)=0,"",INDEX('Smelter Look-up'!$A:$A,MATCH($A2232,'Smelter Look-up'!$E:$E,0)))</f>
        <v/>
      </c>
      <c r="C2232" s="158" t="str">
        <f t="array" ref="C2232">IF(LEN(A2232)=0,"",INDEX('Smelter Look-up'!$C:$C,MATCH($A2232,'Smelter Look-up'!$E:$E,0)))</f>
        <v/>
      </c>
      <c r="D2232" s="155"/>
      <c r="E2232" s="155" t="str">
        <f ca="1">IF(ISERROR($V2232),"",OFFSET('Smelter Look-up'!$D$4,$V2232-4,0)&amp;"")</f>
        <v/>
      </c>
      <c r="F2232" s="155" t="str">
        <f ca="1">IF(ISERROR($V2232),"",OFFSET('Smelter Look-up'!$E$4,$V2232-4,0))</f>
        <v/>
      </c>
      <c r="G2232" s="155" t="str">
        <f ca="1">IF(C2232=$X$4,IF(ISERROR($V2232),"Enter smelter details","RMI"),IF(ISERROR($V2232),"",OFFSET('Smelter Look-up'!$F$4,$V2232-4,0)))</f>
        <v/>
      </c>
      <c r="H2232" s="156" t="str">
        <f ca="1">IF(ISERROR($V2232),"",OFFSET('Smelter Look-up'!$G$4,$V2232-4,0))</f>
        <v/>
      </c>
      <c r="I2232" s="157" t="str">
        <f ca="1">IF(ISERROR($V2232),"",OFFSET('Smelter Look-up'!$H$4,$V2232-4,0))</f>
        <v/>
      </c>
      <c r="J2232" s="157" t="str">
        <f ca="1">IF(ISERROR($V2232),"",OFFSET('Smelter Look-up'!$I$4,$V2232-4,0))</f>
        <v/>
      </c>
      <c r="K2232" s="158"/>
      <c r="L2232" s="158"/>
      <c r="M2232" s="158"/>
      <c r="N2232" s="158"/>
      <c r="O2232" s="158"/>
      <c r="P2232" s="157"/>
      <c r="Q2232" s="159"/>
      <c r="R2232" s="155" t="str">
        <f ca="1">IF(ISERROR($V2232),"",OFFSET('Smelter Look-up'!$C$4,$V2232-4,0)&amp;"")</f>
        <v/>
      </c>
      <c r="S2232" s="160" t="str">
        <f t="array" aca="1" ref="S2232" ca="1">IF(B2232="","",IF(ISERROR(MATCH($E2232,CL,0)),"Unknown",INDIRECT("'C'!$A$"&amp;MATCH($E2232,CL,0)+1)))</f>
        <v/>
      </c>
      <c r="T2232" s="160" t="str">
        <f t="array" aca="1" ref="T2232" ca="1">IF(B2232="","",IF(ISERROR(MATCH($J2232,SorP!$B$1:$B$6226,0)),"",INDIRECT("'SorP'!$A$"&amp;MATCH($S2232&amp;$J2232,SorP!C:C,0))))</f>
        <v/>
      </c>
      <c r="U2232" s="161"/>
      <c r="V2232" s="151" t="e">
        <f>IF(C2232="",NA(),IF(OR(C2232="Smelter not listed",C2232="Smelter not yet identified"),MATCH($B2232&amp;$D2232,'Smelter Look-up'!$J:$J,0),MATCH($B2232&amp;$C2232,'Smelter Look-up'!$J:$J,0)))</f>
        <v>#N/A</v>
      </c>
      <c r="W2232" s="134"/>
      <c r="X2232" s="134">
        <f t="shared" ca="1" si="22"/>
        <v>0</v>
      </c>
      <c r="Y2232" s="134"/>
      <c r="Z2232" s="134"/>
      <c r="AA2232" s="134"/>
      <c r="AB2232" s="162" t="str">
        <f t="shared" si="23"/>
        <v/>
      </c>
      <c r="AC2232" s="134"/>
      <c r="AD2232" s="134"/>
      <c r="AE2232" s="134"/>
      <c r="AF2232" s="134"/>
      <c r="AG2232" s="134"/>
      <c r="AH2232" s="134"/>
    </row>
    <row r="2233" spans="1:34" ht="12" customHeight="1">
      <c r="A2233" s="160"/>
      <c r="B2233" s="155" t="str">
        <f t="array" ref="B2233">IF(LEN(A2233)=0,"",INDEX('Smelter Look-up'!$A:$A,MATCH($A2233,'Smelter Look-up'!$E:$E,0)))</f>
        <v/>
      </c>
      <c r="C2233" s="158" t="str">
        <f t="array" ref="C2233">IF(LEN(A2233)=0,"",INDEX('Smelter Look-up'!$C:$C,MATCH($A2233,'Smelter Look-up'!$E:$E,0)))</f>
        <v/>
      </c>
      <c r="D2233" s="155"/>
      <c r="E2233" s="155" t="str">
        <f ca="1">IF(ISERROR($V2233),"",OFFSET('Smelter Look-up'!$D$4,$V2233-4,0)&amp;"")</f>
        <v/>
      </c>
      <c r="F2233" s="155" t="str">
        <f ca="1">IF(ISERROR($V2233),"",OFFSET('Smelter Look-up'!$E$4,$V2233-4,0))</f>
        <v/>
      </c>
      <c r="G2233" s="155" t="str">
        <f ca="1">IF(C2233=$X$4,IF(ISERROR($V2233),"Enter smelter details","RMI"),IF(ISERROR($V2233),"",OFFSET('Smelter Look-up'!$F$4,$V2233-4,0)))</f>
        <v/>
      </c>
      <c r="H2233" s="156" t="str">
        <f ca="1">IF(ISERROR($V2233),"",OFFSET('Smelter Look-up'!$G$4,$V2233-4,0))</f>
        <v/>
      </c>
      <c r="I2233" s="157" t="str">
        <f ca="1">IF(ISERROR($V2233),"",OFFSET('Smelter Look-up'!$H$4,$V2233-4,0))</f>
        <v/>
      </c>
      <c r="J2233" s="157" t="str">
        <f ca="1">IF(ISERROR($V2233),"",OFFSET('Smelter Look-up'!$I$4,$V2233-4,0))</f>
        <v/>
      </c>
      <c r="K2233" s="158"/>
      <c r="L2233" s="158"/>
      <c r="M2233" s="158"/>
      <c r="N2233" s="158"/>
      <c r="O2233" s="158"/>
      <c r="P2233" s="157"/>
      <c r="Q2233" s="159"/>
      <c r="R2233" s="155" t="str">
        <f ca="1">IF(ISERROR($V2233),"",OFFSET('Smelter Look-up'!$C$4,$V2233-4,0)&amp;"")</f>
        <v/>
      </c>
      <c r="S2233" s="160" t="str">
        <f t="array" aca="1" ref="S2233" ca="1">IF(B2233="","",IF(ISERROR(MATCH($E2233,CL,0)),"Unknown",INDIRECT("'C'!$A$"&amp;MATCH($E2233,CL,0)+1)))</f>
        <v/>
      </c>
      <c r="T2233" s="160" t="str">
        <f t="array" aca="1" ref="T2233" ca="1">IF(B2233="","",IF(ISERROR(MATCH($J2233,SorP!$B$1:$B$6226,0)),"",INDIRECT("'SorP'!$A$"&amp;MATCH($S2233&amp;$J2233,SorP!C:C,0))))</f>
        <v/>
      </c>
      <c r="U2233" s="161"/>
      <c r="V2233" s="151" t="e">
        <f>IF(C2233="",NA(),IF(OR(C2233="Smelter not listed",C2233="Smelter not yet identified"),MATCH($B2233&amp;$D2233,'Smelter Look-up'!$J:$J,0),MATCH($B2233&amp;$C2233,'Smelter Look-up'!$J:$J,0)))</f>
        <v>#N/A</v>
      </c>
      <c r="W2233" s="134"/>
      <c r="X2233" s="134">
        <f t="shared" ca="1" si="22"/>
        <v>0</v>
      </c>
      <c r="Y2233" s="134"/>
      <c r="Z2233" s="134"/>
      <c r="AA2233" s="134"/>
      <c r="AB2233" s="162" t="str">
        <f t="shared" si="23"/>
        <v/>
      </c>
      <c r="AC2233" s="134"/>
      <c r="AD2233" s="134"/>
      <c r="AE2233" s="134"/>
      <c r="AF2233" s="134"/>
      <c r="AG2233" s="134"/>
      <c r="AH2233" s="134"/>
    </row>
    <row r="2234" spans="1:34" ht="12" customHeight="1">
      <c r="A2234" s="160"/>
      <c r="B2234" s="155" t="str">
        <f t="array" ref="B2234">IF(LEN(A2234)=0,"",INDEX('Smelter Look-up'!$A:$A,MATCH($A2234,'Smelter Look-up'!$E:$E,0)))</f>
        <v/>
      </c>
      <c r="C2234" s="158" t="str">
        <f t="array" ref="C2234">IF(LEN(A2234)=0,"",INDEX('Smelter Look-up'!$C:$C,MATCH($A2234,'Smelter Look-up'!$E:$E,0)))</f>
        <v/>
      </c>
      <c r="D2234" s="155"/>
      <c r="E2234" s="155" t="str">
        <f ca="1">IF(ISERROR($V2234),"",OFFSET('Smelter Look-up'!$D$4,$V2234-4,0)&amp;"")</f>
        <v/>
      </c>
      <c r="F2234" s="155" t="str">
        <f ca="1">IF(ISERROR($V2234),"",OFFSET('Smelter Look-up'!$E$4,$V2234-4,0))</f>
        <v/>
      </c>
      <c r="G2234" s="155" t="str">
        <f ca="1">IF(C2234=$X$4,IF(ISERROR($V2234),"Enter smelter details","RMI"),IF(ISERROR($V2234),"",OFFSET('Smelter Look-up'!$F$4,$V2234-4,0)))</f>
        <v/>
      </c>
      <c r="H2234" s="156" t="str">
        <f ca="1">IF(ISERROR($V2234),"",OFFSET('Smelter Look-up'!$G$4,$V2234-4,0))</f>
        <v/>
      </c>
      <c r="I2234" s="157" t="str">
        <f ca="1">IF(ISERROR($V2234),"",OFFSET('Smelter Look-up'!$H$4,$V2234-4,0))</f>
        <v/>
      </c>
      <c r="J2234" s="157" t="str">
        <f ca="1">IF(ISERROR($V2234),"",OFFSET('Smelter Look-up'!$I$4,$V2234-4,0))</f>
        <v/>
      </c>
      <c r="K2234" s="158"/>
      <c r="L2234" s="158"/>
      <c r="M2234" s="158"/>
      <c r="N2234" s="158"/>
      <c r="O2234" s="158"/>
      <c r="P2234" s="157"/>
      <c r="Q2234" s="159"/>
      <c r="R2234" s="155" t="str">
        <f ca="1">IF(ISERROR($V2234),"",OFFSET('Smelter Look-up'!$C$4,$V2234-4,0)&amp;"")</f>
        <v/>
      </c>
      <c r="S2234" s="160" t="str">
        <f t="array" aca="1" ref="S2234" ca="1">IF(B2234="","",IF(ISERROR(MATCH($E2234,CL,0)),"Unknown",INDIRECT("'C'!$A$"&amp;MATCH($E2234,CL,0)+1)))</f>
        <v/>
      </c>
      <c r="T2234" s="160" t="str">
        <f t="array" aca="1" ref="T2234" ca="1">IF(B2234="","",IF(ISERROR(MATCH($J2234,SorP!$B$1:$B$6226,0)),"",INDIRECT("'SorP'!$A$"&amp;MATCH($S2234&amp;$J2234,SorP!C:C,0))))</f>
        <v/>
      </c>
      <c r="U2234" s="161"/>
      <c r="V2234" s="151" t="e">
        <f>IF(C2234="",NA(),IF(OR(C2234="Smelter not listed",C2234="Smelter not yet identified"),MATCH($B2234&amp;$D2234,'Smelter Look-up'!$J:$J,0),MATCH($B2234&amp;$C2234,'Smelter Look-up'!$J:$J,0)))</f>
        <v>#N/A</v>
      </c>
      <c r="W2234" s="134"/>
      <c r="X2234" s="134">
        <f t="shared" ca="1" si="22"/>
        <v>0</v>
      </c>
      <c r="Y2234" s="134"/>
      <c r="Z2234" s="134"/>
      <c r="AA2234" s="134"/>
      <c r="AB2234" s="162" t="str">
        <f t="shared" si="23"/>
        <v/>
      </c>
      <c r="AC2234" s="134"/>
      <c r="AD2234" s="134"/>
      <c r="AE2234" s="134"/>
      <c r="AF2234" s="134"/>
      <c r="AG2234" s="134"/>
      <c r="AH2234" s="134"/>
    </row>
    <row r="2235" spans="1:34" ht="12" customHeight="1">
      <c r="A2235" s="160"/>
      <c r="B2235" s="155" t="str">
        <f t="array" ref="B2235">IF(LEN(A2235)=0,"",INDEX('Smelter Look-up'!$A:$A,MATCH($A2235,'Smelter Look-up'!$E:$E,0)))</f>
        <v/>
      </c>
      <c r="C2235" s="158" t="str">
        <f t="array" ref="C2235">IF(LEN(A2235)=0,"",INDEX('Smelter Look-up'!$C:$C,MATCH($A2235,'Smelter Look-up'!$E:$E,0)))</f>
        <v/>
      </c>
      <c r="D2235" s="155"/>
      <c r="E2235" s="155" t="str">
        <f ca="1">IF(ISERROR($V2235),"",OFFSET('Smelter Look-up'!$D$4,$V2235-4,0)&amp;"")</f>
        <v/>
      </c>
      <c r="F2235" s="155" t="str">
        <f ca="1">IF(ISERROR($V2235),"",OFFSET('Smelter Look-up'!$E$4,$V2235-4,0))</f>
        <v/>
      </c>
      <c r="G2235" s="155" t="str">
        <f ca="1">IF(C2235=$X$4,IF(ISERROR($V2235),"Enter smelter details","RMI"),IF(ISERROR($V2235),"",OFFSET('Smelter Look-up'!$F$4,$V2235-4,0)))</f>
        <v/>
      </c>
      <c r="H2235" s="156" t="str">
        <f ca="1">IF(ISERROR($V2235),"",OFFSET('Smelter Look-up'!$G$4,$V2235-4,0))</f>
        <v/>
      </c>
      <c r="I2235" s="157" t="str">
        <f ca="1">IF(ISERROR($V2235),"",OFFSET('Smelter Look-up'!$H$4,$V2235-4,0))</f>
        <v/>
      </c>
      <c r="J2235" s="157" t="str">
        <f ca="1">IF(ISERROR($V2235),"",OFFSET('Smelter Look-up'!$I$4,$V2235-4,0))</f>
        <v/>
      </c>
      <c r="K2235" s="158"/>
      <c r="L2235" s="158"/>
      <c r="M2235" s="158"/>
      <c r="N2235" s="158"/>
      <c r="O2235" s="158"/>
      <c r="P2235" s="157"/>
      <c r="Q2235" s="159"/>
      <c r="R2235" s="155" t="str">
        <f ca="1">IF(ISERROR($V2235),"",OFFSET('Smelter Look-up'!$C$4,$V2235-4,0)&amp;"")</f>
        <v/>
      </c>
      <c r="S2235" s="160" t="str">
        <f t="array" aca="1" ref="S2235" ca="1">IF(B2235="","",IF(ISERROR(MATCH($E2235,CL,0)),"Unknown",INDIRECT("'C'!$A$"&amp;MATCH($E2235,CL,0)+1)))</f>
        <v/>
      </c>
      <c r="T2235" s="160" t="str">
        <f t="array" aca="1" ref="T2235" ca="1">IF(B2235="","",IF(ISERROR(MATCH($J2235,SorP!$B$1:$B$6226,0)),"",INDIRECT("'SorP'!$A$"&amp;MATCH($S2235&amp;$J2235,SorP!C:C,0))))</f>
        <v/>
      </c>
      <c r="U2235" s="161"/>
      <c r="V2235" s="151" t="e">
        <f>IF(C2235="",NA(),IF(OR(C2235="Smelter not listed",C2235="Smelter not yet identified"),MATCH($B2235&amp;$D2235,'Smelter Look-up'!$J:$J,0),MATCH($B2235&amp;$C2235,'Smelter Look-up'!$J:$J,0)))</f>
        <v>#N/A</v>
      </c>
      <c r="W2235" s="134"/>
      <c r="X2235" s="134">
        <f t="shared" ca="1" si="22"/>
        <v>0</v>
      </c>
      <c r="Y2235" s="134"/>
      <c r="Z2235" s="134"/>
      <c r="AA2235" s="134"/>
      <c r="AB2235" s="162" t="str">
        <f t="shared" si="23"/>
        <v/>
      </c>
      <c r="AC2235" s="134"/>
      <c r="AD2235" s="134"/>
      <c r="AE2235" s="134"/>
      <c r="AF2235" s="134"/>
      <c r="AG2235" s="134"/>
      <c r="AH2235" s="134"/>
    </row>
    <row r="2236" spans="1:34" ht="12" customHeight="1">
      <c r="A2236" s="160"/>
      <c r="B2236" s="155" t="str">
        <f t="array" ref="B2236">IF(LEN(A2236)=0,"",INDEX('Smelter Look-up'!$A:$A,MATCH($A2236,'Smelter Look-up'!$E:$E,0)))</f>
        <v/>
      </c>
      <c r="C2236" s="158" t="str">
        <f t="array" ref="C2236">IF(LEN(A2236)=0,"",INDEX('Smelter Look-up'!$C:$C,MATCH($A2236,'Smelter Look-up'!$E:$E,0)))</f>
        <v/>
      </c>
      <c r="D2236" s="155"/>
      <c r="E2236" s="155" t="str">
        <f ca="1">IF(ISERROR($V2236),"",OFFSET('Smelter Look-up'!$D$4,$V2236-4,0)&amp;"")</f>
        <v/>
      </c>
      <c r="F2236" s="155" t="str">
        <f ca="1">IF(ISERROR($V2236),"",OFFSET('Smelter Look-up'!$E$4,$V2236-4,0))</f>
        <v/>
      </c>
      <c r="G2236" s="155" t="str">
        <f ca="1">IF(C2236=$X$4,IF(ISERROR($V2236),"Enter smelter details","RMI"),IF(ISERROR($V2236),"",OFFSET('Smelter Look-up'!$F$4,$V2236-4,0)))</f>
        <v/>
      </c>
      <c r="H2236" s="156" t="str">
        <f ca="1">IF(ISERROR($V2236),"",OFFSET('Smelter Look-up'!$G$4,$V2236-4,0))</f>
        <v/>
      </c>
      <c r="I2236" s="157" t="str">
        <f ca="1">IF(ISERROR($V2236),"",OFFSET('Smelter Look-up'!$H$4,$V2236-4,0))</f>
        <v/>
      </c>
      <c r="J2236" s="157" t="str">
        <f ca="1">IF(ISERROR($V2236),"",OFFSET('Smelter Look-up'!$I$4,$V2236-4,0))</f>
        <v/>
      </c>
      <c r="K2236" s="158"/>
      <c r="L2236" s="158"/>
      <c r="M2236" s="158"/>
      <c r="N2236" s="158"/>
      <c r="O2236" s="158"/>
      <c r="P2236" s="157"/>
      <c r="Q2236" s="159"/>
      <c r="R2236" s="155" t="str">
        <f ca="1">IF(ISERROR($V2236),"",OFFSET('Smelter Look-up'!$C$4,$V2236-4,0)&amp;"")</f>
        <v/>
      </c>
      <c r="S2236" s="160" t="str">
        <f t="array" aca="1" ref="S2236" ca="1">IF(B2236="","",IF(ISERROR(MATCH($E2236,CL,0)),"Unknown",INDIRECT("'C'!$A$"&amp;MATCH($E2236,CL,0)+1)))</f>
        <v/>
      </c>
      <c r="T2236" s="160" t="str">
        <f t="array" aca="1" ref="T2236" ca="1">IF(B2236="","",IF(ISERROR(MATCH($J2236,SorP!$B$1:$B$6226,0)),"",INDIRECT("'SorP'!$A$"&amp;MATCH($S2236&amp;$J2236,SorP!C:C,0))))</f>
        <v/>
      </c>
      <c r="U2236" s="161"/>
      <c r="V2236" s="151" t="e">
        <f>IF(C2236="",NA(),IF(OR(C2236="Smelter not listed",C2236="Smelter not yet identified"),MATCH($B2236&amp;$D2236,'Smelter Look-up'!$J:$J,0),MATCH($B2236&amp;$C2236,'Smelter Look-up'!$J:$J,0)))</f>
        <v>#N/A</v>
      </c>
      <c r="W2236" s="134"/>
      <c r="X2236" s="134">
        <f t="shared" ca="1" si="22"/>
        <v>0</v>
      </c>
      <c r="Y2236" s="134"/>
      <c r="Z2236" s="134"/>
      <c r="AA2236" s="134"/>
      <c r="AB2236" s="162" t="str">
        <f t="shared" si="23"/>
        <v/>
      </c>
      <c r="AC2236" s="134"/>
      <c r="AD2236" s="134"/>
      <c r="AE2236" s="134"/>
      <c r="AF2236" s="134"/>
      <c r="AG2236" s="134"/>
      <c r="AH2236" s="134"/>
    </row>
    <row r="2237" spans="1:34" ht="12" customHeight="1">
      <c r="A2237" s="160"/>
      <c r="B2237" s="155" t="str">
        <f t="array" ref="B2237">IF(LEN(A2237)=0,"",INDEX('Smelter Look-up'!$A:$A,MATCH($A2237,'Smelter Look-up'!$E:$E,0)))</f>
        <v/>
      </c>
      <c r="C2237" s="158" t="str">
        <f t="array" ref="C2237">IF(LEN(A2237)=0,"",INDEX('Smelter Look-up'!$C:$C,MATCH($A2237,'Smelter Look-up'!$E:$E,0)))</f>
        <v/>
      </c>
      <c r="D2237" s="155"/>
      <c r="E2237" s="155" t="str">
        <f ca="1">IF(ISERROR($V2237),"",OFFSET('Smelter Look-up'!$D$4,$V2237-4,0)&amp;"")</f>
        <v/>
      </c>
      <c r="F2237" s="155" t="str">
        <f ca="1">IF(ISERROR($V2237),"",OFFSET('Smelter Look-up'!$E$4,$V2237-4,0))</f>
        <v/>
      </c>
      <c r="G2237" s="155" t="str">
        <f ca="1">IF(C2237=$X$4,IF(ISERROR($V2237),"Enter smelter details","RMI"),IF(ISERROR($V2237),"",OFFSET('Smelter Look-up'!$F$4,$V2237-4,0)))</f>
        <v/>
      </c>
      <c r="H2237" s="156" t="str">
        <f ca="1">IF(ISERROR($V2237),"",OFFSET('Smelter Look-up'!$G$4,$V2237-4,0))</f>
        <v/>
      </c>
      <c r="I2237" s="157" t="str">
        <f ca="1">IF(ISERROR($V2237),"",OFFSET('Smelter Look-up'!$H$4,$V2237-4,0))</f>
        <v/>
      </c>
      <c r="J2237" s="157" t="str">
        <f ca="1">IF(ISERROR($V2237),"",OFFSET('Smelter Look-up'!$I$4,$V2237-4,0))</f>
        <v/>
      </c>
      <c r="K2237" s="158"/>
      <c r="L2237" s="158"/>
      <c r="M2237" s="158"/>
      <c r="N2237" s="158"/>
      <c r="O2237" s="158"/>
      <c r="P2237" s="157"/>
      <c r="Q2237" s="159"/>
      <c r="R2237" s="155" t="str">
        <f ca="1">IF(ISERROR($V2237),"",OFFSET('Smelter Look-up'!$C$4,$V2237-4,0)&amp;"")</f>
        <v/>
      </c>
      <c r="S2237" s="160" t="str">
        <f t="array" aca="1" ref="S2237" ca="1">IF(B2237="","",IF(ISERROR(MATCH($E2237,CL,0)),"Unknown",INDIRECT("'C'!$A$"&amp;MATCH($E2237,CL,0)+1)))</f>
        <v/>
      </c>
      <c r="T2237" s="160" t="str">
        <f t="array" aca="1" ref="T2237" ca="1">IF(B2237="","",IF(ISERROR(MATCH($J2237,SorP!$B$1:$B$6226,0)),"",INDIRECT("'SorP'!$A$"&amp;MATCH($S2237&amp;$J2237,SorP!C:C,0))))</f>
        <v/>
      </c>
      <c r="U2237" s="161"/>
      <c r="V2237" s="151" t="e">
        <f>IF(C2237="",NA(),IF(OR(C2237="Smelter not listed",C2237="Smelter not yet identified"),MATCH($B2237&amp;$D2237,'Smelter Look-up'!$J:$J,0),MATCH($B2237&amp;$C2237,'Smelter Look-up'!$J:$J,0)))</f>
        <v>#N/A</v>
      </c>
      <c r="W2237" s="134"/>
      <c r="X2237" s="134">
        <f t="shared" ca="1" si="22"/>
        <v>0</v>
      </c>
      <c r="Y2237" s="134"/>
      <c r="Z2237" s="134"/>
      <c r="AA2237" s="134"/>
      <c r="AB2237" s="162" t="str">
        <f t="shared" si="23"/>
        <v/>
      </c>
      <c r="AC2237" s="134"/>
      <c r="AD2237" s="134"/>
      <c r="AE2237" s="134"/>
      <c r="AF2237" s="134"/>
      <c r="AG2237" s="134"/>
      <c r="AH2237" s="134"/>
    </row>
    <row r="2238" spans="1:34" ht="12" customHeight="1">
      <c r="A2238" s="160"/>
      <c r="B2238" s="155" t="str">
        <f t="array" ref="B2238">IF(LEN(A2238)=0,"",INDEX('Smelter Look-up'!$A:$A,MATCH($A2238,'Smelter Look-up'!$E:$E,0)))</f>
        <v/>
      </c>
      <c r="C2238" s="158" t="str">
        <f t="array" ref="C2238">IF(LEN(A2238)=0,"",INDEX('Smelter Look-up'!$C:$C,MATCH($A2238,'Smelter Look-up'!$E:$E,0)))</f>
        <v/>
      </c>
      <c r="D2238" s="155"/>
      <c r="E2238" s="155" t="str">
        <f ca="1">IF(ISERROR($V2238),"",OFFSET('Smelter Look-up'!$D$4,$V2238-4,0)&amp;"")</f>
        <v/>
      </c>
      <c r="F2238" s="155" t="str">
        <f ca="1">IF(ISERROR($V2238),"",OFFSET('Smelter Look-up'!$E$4,$V2238-4,0))</f>
        <v/>
      </c>
      <c r="G2238" s="155" t="str">
        <f ca="1">IF(C2238=$X$4,IF(ISERROR($V2238),"Enter smelter details","RMI"),IF(ISERROR($V2238),"",OFFSET('Smelter Look-up'!$F$4,$V2238-4,0)))</f>
        <v/>
      </c>
      <c r="H2238" s="156" t="str">
        <f ca="1">IF(ISERROR($V2238),"",OFFSET('Smelter Look-up'!$G$4,$V2238-4,0))</f>
        <v/>
      </c>
      <c r="I2238" s="157" t="str">
        <f ca="1">IF(ISERROR($V2238),"",OFFSET('Smelter Look-up'!$H$4,$V2238-4,0))</f>
        <v/>
      </c>
      <c r="J2238" s="157" t="str">
        <f ca="1">IF(ISERROR($V2238),"",OFFSET('Smelter Look-up'!$I$4,$V2238-4,0))</f>
        <v/>
      </c>
      <c r="K2238" s="158"/>
      <c r="L2238" s="158"/>
      <c r="M2238" s="158"/>
      <c r="N2238" s="158"/>
      <c r="O2238" s="158"/>
      <c r="P2238" s="157"/>
      <c r="Q2238" s="159"/>
      <c r="R2238" s="155" t="str">
        <f ca="1">IF(ISERROR($V2238),"",OFFSET('Smelter Look-up'!$C$4,$V2238-4,0)&amp;"")</f>
        <v/>
      </c>
      <c r="S2238" s="160" t="str">
        <f t="array" aca="1" ref="S2238" ca="1">IF(B2238="","",IF(ISERROR(MATCH($E2238,CL,0)),"Unknown",INDIRECT("'C'!$A$"&amp;MATCH($E2238,CL,0)+1)))</f>
        <v/>
      </c>
      <c r="T2238" s="160" t="str">
        <f t="array" aca="1" ref="T2238" ca="1">IF(B2238="","",IF(ISERROR(MATCH($J2238,SorP!$B$1:$B$6226,0)),"",INDIRECT("'SorP'!$A$"&amp;MATCH($S2238&amp;$J2238,SorP!C:C,0))))</f>
        <v/>
      </c>
      <c r="U2238" s="161"/>
      <c r="V2238" s="151" t="e">
        <f>IF(C2238="",NA(),IF(OR(C2238="Smelter not listed",C2238="Smelter not yet identified"),MATCH($B2238&amp;$D2238,'Smelter Look-up'!$J:$J,0),MATCH($B2238&amp;$C2238,'Smelter Look-up'!$J:$J,0)))</f>
        <v>#N/A</v>
      </c>
      <c r="W2238" s="134"/>
      <c r="X2238" s="134">
        <f t="shared" ca="1" si="22"/>
        <v>0</v>
      </c>
      <c r="Y2238" s="134"/>
      <c r="Z2238" s="134"/>
      <c r="AA2238" s="134"/>
      <c r="AB2238" s="162" t="str">
        <f t="shared" si="23"/>
        <v/>
      </c>
      <c r="AC2238" s="134"/>
      <c r="AD2238" s="134"/>
      <c r="AE2238" s="134"/>
      <c r="AF2238" s="134"/>
      <c r="AG2238" s="134"/>
      <c r="AH2238" s="134"/>
    </row>
    <row r="2239" spans="1:34" ht="12" customHeight="1">
      <c r="A2239" s="160"/>
      <c r="B2239" s="155" t="str">
        <f t="array" ref="B2239">IF(LEN(A2239)=0,"",INDEX('Smelter Look-up'!$A:$A,MATCH($A2239,'Smelter Look-up'!$E:$E,0)))</f>
        <v/>
      </c>
      <c r="C2239" s="158" t="str">
        <f t="array" ref="C2239">IF(LEN(A2239)=0,"",INDEX('Smelter Look-up'!$C:$C,MATCH($A2239,'Smelter Look-up'!$E:$E,0)))</f>
        <v/>
      </c>
      <c r="D2239" s="155"/>
      <c r="E2239" s="155" t="str">
        <f ca="1">IF(ISERROR($V2239),"",OFFSET('Smelter Look-up'!$D$4,$V2239-4,0)&amp;"")</f>
        <v/>
      </c>
      <c r="F2239" s="155" t="str">
        <f ca="1">IF(ISERROR($V2239),"",OFFSET('Smelter Look-up'!$E$4,$V2239-4,0))</f>
        <v/>
      </c>
      <c r="G2239" s="155" t="str">
        <f ca="1">IF(C2239=$X$4,IF(ISERROR($V2239),"Enter smelter details","RMI"),IF(ISERROR($V2239),"",OFFSET('Smelter Look-up'!$F$4,$V2239-4,0)))</f>
        <v/>
      </c>
      <c r="H2239" s="156" t="str">
        <f ca="1">IF(ISERROR($V2239),"",OFFSET('Smelter Look-up'!$G$4,$V2239-4,0))</f>
        <v/>
      </c>
      <c r="I2239" s="157" t="str">
        <f ca="1">IF(ISERROR($V2239),"",OFFSET('Smelter Look-up'!$H$4,$V2239-4,0))</f>
        <v/>
      </c>
      <c r="J2239" s="157" t="str">
        <f ca="1">IF(ISERROR($V2239),"",OFFSET('Smelter Look-up'!$I$4,$V2239-4,0))</f>
        <v/>
      </c>
      <c r="K2239" s="158"/>
      <c r="L2239" s="158"/>
      <c r="M2239" s="158"/>
      <c r="N2239" s="158"/>
      <c r="O2239" s="158"/>
      <c r="P2239" s="157"/>
      <c r="Q2239" s="159"/>
      <c r="R2239" s="155" t="str">
        <f ca="1">IF(ISERROR($V2239),"",OFFSET('Smelter Look-up'!$C$4,$V2239-4,0)&amp;"")</f>
        <v/>
      </c>
      <c r="S2239" s="160" t="str">
        <f t="array" aca="1" ref="S2239" ca="1">IF(B2239="","",IF(ISERROR(MATCH($E2239,CL,0)),"Unknown",INDIRECT("'C'!$A$"&amp;MATCH($E2239,CL,0)+1)))</f>
        <v/>
      </c>
      <c r="T2239" s="160" t="str">
        <f t="array" aca="1" ref="T2239" ca="1">IF(B2239="","",IF(ISERROR(MATCH($J2239,SorP!$B$1:$B$6226,0)),"",INDIRECT("'SorP'!$A$"&amp;MATCH($S2239&amp;$J2239,SorP!C:C,0))))</f>
        <v/>
      </c>
      <c r="U2239" s="161"/>
      <c r="V2239" s="151" t="e">
        <f>IF(C2239="",NA(),IF(OR(C2239="Smelter not listed",C2239="Smelter not yet identified"),MATCH($B2239&amp;$D2239,'Smelter Look-up'!$J:$J,0),MATCH($B2239&amp;$C2239,'Smelter Look-up'!$J:$J,0)))</f>
        <v>#N/A</v>
      </c>
      <c r="W2239" s="134"/>
      <c r="X2239" s="134">
        <f t="shared" ca="1" si="22"/>
        <v>0</v>
      </c>
      <c r="Y2239" s="134"/>
      <c r="Z2239" s="134"/>
      <c r="AA2239" s="134"/>
      <c r="AB2239" s="162" t="str">
        <f t="shared" si="23"/>
        <v/>
      </c>
      <c r="AC2239" s="134"/>
      <c r="AD2239" s="134"/>
      <c r="AE2239" s="134"/>
      <c r="AF2239" s="134"/>
      <c r="AG2239" s="134"/>
      <c r="AH2239" s="134"/>
    </row>
    <row r="2240" spans="1:34" ht="12" customHeight="1">
      <c r="A2240" s="160"/>
      <c r="B2240" s="155" t="str">
        <f t="array" ref="B2240">IF(LEN(A2240)=0,"",INDEX('Smelter Look-up'!$A:$A,MATCH($A2240,'Smelter Look-up'!$E:$E,0)))</f>
        <v/>
      </c>
      <c r="C2240" s="158" t="str">
        <f t="array" ref="C2240">IF(LEN(A2240)=0,"",INDEX('Smelter Look-up'!$C:$C,MATCH($A2240,'Smelter Look-up'!$E:$E,0)))</f>
        <v/>
      </c>
      <c r="D2240" s="155"/>
      <c r="E2240" s="155" t="str">
        <f ca="1">IF(ISERROR($V2240),"",OFFSET('Smelter Look-up'!$D$4,$V2240-4,0)&amp;"")</f>
        <v/>
      </c>
      <c r="F2240" s="155" t="str">
        <f ca="1">IF(ISERROR($V2240),"",OFFSET('Smelter Look-up'!$E$4,$V2240-4,0))</f>
        <v/>
      </c>
      <c r="G2240" s="155" t="str">
        <f ca="1">IF(C2240=$X$4,IF(ISERROR($V2240),"Enter smelter details","RMI"),IF(ISERROR($V2240),"",OFFSET('Smelter Look-up'!$F$4,$V2240-4,0)))</f>
        <v/>
      </c>
      <c r="H2240" s="156" t="str">
        <f ca="1">IF(ISERROR($V2240),"",OFFSET('Smelter Look-up'!$G$4,$V2240-4,0))</f>
        <v/>
      </c>
      <c r="I2240" s="157" t="str">
        <f ca="1">IF(ISERROR($V2240),"",OFFSET('Smelter Look-up'!$H$4,$V2240-4,0))</f>
        <v/>
      </c>
      <c r="J2240" s="157" t="str">
        <f ca="1">IF(ISERROR($V2240),"",OFFSET('Smelter Look-up'!$I$4,$V2240-4,0))</f>
        <v/>
      </c>
      <c r="K2240" s="158"/>
      <c r="L2240" s="158"/>
      <c r="M2240" s="158"/>
      <c r="N2240" s="158"/>
      <c r="O2240" s="158"/>
      <c r="P2240" s="157"/>
      <c r="Q2240" s="159"/>
      <c r="R2240" s="155" t="str">
        <f ca="1">IF(ISERROR($V2240),"",OFFSET('Smelter Look-up'!$C$4,$V2240-4,0)&amp;"")</f>
        <v/>
      </c>
      <c r="S2240" s="160" t="str">
        <f t="array" aca="1" ref="S2240" ca="1">IF(B2240="","",IF(ISERROR(MATCH($E2240,CL,0)),"Unknown",INDIRECT("'C'!$A$"&amp;MATCH($E2240,CL,0)+1)))</f>
        <v/>
      </c>
      <c r="T2240" s="160" t="str">
        <f t="array" aca="1" ref="T2240" ca="1">IF(B2240="","",IF(ISERROR(MATCH($J2240,SorP!$B$1:$B$6226,0)),"",INDIRECT("'SorP'!$A$"&amp;MATCH($S2240&amp;$J2240,SorP!C:C,0))))</f>
        <v/>
      </c>
      <c r="U2240" s="161"/>
      <c r="V2240" s="151" t="e">
        <f>IF(C2240="",NA(),IF(OR(C2240="Smelter not listed",C2240="Smelter not yet identified"),MATCH($B2240&amp;$D2240,'Smelter Look-up'!$J:$J,0),MATCH($B2240&amp;$C2240,'Smelter Look-up'!$J:$J,0)))</f>
        <v>#N/A</v>
      </c>
      <c r="W2240" s="134"/>
      <c r="X2240" s="134">
        <f t="shared" ca="1" si="22"/>
        <v>0</v>
      </c>
      <c r="Y2240" s="134"/>
      <c r="Z2240" s="134"/>
      <c r="AA2240" s="134"/>
      <c r="AB2240" s="162" t="str">
        <f t="shared" si="23"/>
        <v/>
      </c>
      <c r="AC2240" s="134"/>
      <c r="AD2240" s="134"/>
      <c r="AE2240" s="134"/>
      <c r="AF2240" s="134"/>
      <c r="AG2240" s="134"/>
      <c r="AH2240" s="134"/>
    </row>
    <row r="2241" spans="1:34" ht="12" customHeight="1">
      <c r="A2241" s="160"/>
      <c r="B2241" s="155" t="str">
        <f t="array" ref="B2241">IF(LEN(A2241)=0,"",INDEX('Smelter Look-up'!$A:$A,MATCH($A2241,'Smelter Look-up'!$E:$E,0)))</f>
        <v/>
      </c>
      <c r="C2241" s="158" t="str">
        <f t="array" ref="C2241">IF(LEN(A2241)=0,"",INDEX('Smelter Look-up'!$C:$C,MATCH($A2241,'Smelter Look-up'!$E:$E,0)))</f>
        <v/>
      </c>
      <c r="D2241" s="155"/>
      <c r="E2241" s="155" t="str">
        <f ca="1">IF(ISERROR($V2241),"",OFFSET('Smelter Look-up'!$D$4,$V2241-4,0)&amp;"")</f>
        <v/>
      </c>
      <c r="F2241" s="155" t="str">
        <f ca="1">IF(ISERROR($V2241),"",OFFSET('Smelter Look-up'!$E$4,$V2241-4,0))</f>
        <v/>
      </c>
      <c r="G2241" s="155" t="str">
        <f ca="1">IF(C2241=$X$4,IF(ISERROR($V2241),"Enter smelter details","RMI"),IF(ISERROR($V2241),"",OFFSET('Smelter Look-up'!$F$4,$V2241-4,0)))</f>
        <v/>
      </c>
      <c r="H2241" s="156" t="str">
        <f ca="1">IF(ISERROR($V2241),"",OFFSET('Smelter Look-up'!$G$4,$V2241-4,0))</f>
        <v/>
      </c>
      <c r="I2241" s="157" t="str">
        <f ca="1">IF(ISERROR($V2241),"",OFFSET('Smelter Look-up'!$H$4,$V2241-4,0))</f>
        <v/>
      </c>
      <c r="J2241" s="157" t="str">
        <f ca="1">IF(ISERROR($V2241),"",OFFSET('Smelter Look-up'!$I$4,$V2241-4,0))</f>
        <v/>
      </c>
      <c r="K2241" s="158"/>
      <c r="L2241" s="158"/>
      <c r="M2241" s="158"/>
      <c r="N2241" s="158"/>
      <c r="O2241" s="158"/>
      <c r="P2241" s="157"/>
      <c r="Q2241" s="159"/>
      <c r="R2241" s="155" t="str">
        <f ca="1">IF(ISERROR($V2241),"",OFFSET('Smelter Look-up'!$C$4,$V2241-4,0)&amp;"")</f>
        <v/>
      </c>
      <c r="S2241" s="160" t="str">
        <f t="array" aca="1" ref="S2241" ca="1">IF(B2241="","",IF(ISERROR(MATCH($E2241,CL,0)),"Unknown",INDIRECT("'C'!$A$"&amp;MATCH($E2241,CL,0)+1)))</f>
        <v/>
      </c>
      <c r="T2241" s="160" t="str">
        <f t="array" aca="1" ref="T2241" ca="1">IF(B2241="","",IF(ISERROR(MATCH($J2241,SorP!$B$1:$B$6226,0)),"",INDIRECT("'SorP'!$A$"&amp;MATCH($S2241&amp;$J2241,SorP!C:C,0))))</f>
        <v/>
      </c>
      <c r="U2241" s="161"/>
      <c r="V2241" s="151" t="e">
        <f>IF(C2241="",NA(),IF(OR(C2241="Smelter not listed",C2241="Smelter not yet identified"),MATCH($B2241&amp;$D2241,'Smelter Look-up'!$J:$J,0),MATCH($B2241&amp;$C2241,'Smelter Look-up'!$J:$J,0)))</f>
        <v>#N/A</v>
      </c>
      <c r="W2241" s="134"/>
      <c r="X2241" s="134">
        <f t="shared" ca="1" si="22"/>
        <v>0</v>
      </c>
      <c r="Y2241" s="134"/>
      <c r="Z2241" s="134"/>
      <c r="AA2241" s="134"/>
      <c r="AB2241" s="162" t="str">
        <f t="shared" si="23"/>
        <v/>
      </c>
      <c r="AC2241" s="134"/>
      <c r="AD2241" s="134"/>
      <c r="AE2241" s="134"/>
      <c r="AF2241" s="134"/>
      <c r="AG2241" s="134"/>
      <c r="AH2241" s="134"/>
    </row>
    <row r="2242" spans="1:34" ht="12" customHeight="1">
      <c r="A2242" s="160"/>
      <c r="B2242" s="155" t="str">
        <f t="array" ref="B2242">IF(LEN(A2242)=0,"",INDEX('Smelter Look-up'!$A:$A,MATCH($A2242,'Smelter Look-up'!$E:$E,0)))</f>
        <v/>
      </c>
      <c r="C2242" s="158" t="str">
        <f t="array" ref="C2242">IF(LEN(A2242)=0,"",INDEX('Smelter Look-up'!$C:$C,MATCH($A2242,'Smelter Look-up'!$E:$E,0)))</f>
        <v/>
      </c>
      <c r="D2242" s="155"/>
      <c r="E2242" s="155" t="str">
        <f ca="1">IF(ISERROR($V2242),"",OFFSET('Smelter Look-up'!$D$4,$V2242-4,0)&amp;"")</f>
        <v/>
      </c>
      <c r="F2242" s="155" t="str">
        <f ca="1">IF(ISERROR($V2242),"",OFFSET('Smelter Look-up'!$E$4,$V2242-4,0))</f>
        <v/>
      </c>
      <c r="G2242" s="155" t="str">
        <f ca="1">IF(C2242=$X$4,IF(ISERROR($V2242),"Enter smelter details","RMI"),IF(ISERROR($V2242),"",OFFSET('Smelter Look-up'!$F$4,$V2242-4,0)))</f>
        <v/>
      </c>
      <c r="H2242" s="156" t="str">
        <f ca="1">IF(ISERROR($V2242),"",OFFSET('Smelter Look-up'!$G$4,$V2242-4,0))</f>
        <v/>
      </c>
      <c r="I2242" s="157" t="str">
        <f ca="1">IF(ISERROR($V2242),"",OFFSET('Smelter Look-up'!$H$4,$V2242-4,0))</f>
        <v/>
      </c>
      <c r="J2242" s="157" t="str">
        <f ca="1">IF(ISERROR($V2242),"",OFFSET('Smelter Look-up'!$I$4,$V2242-4,0))</f>
        <v/>
      </c>
      <c r="K2242" s="158"/>
      <c r="L2242" s="158"/>
      <c r="M2242" s="158"/>
      <c r="N2242" s="158"/>
      <c r="O2242" s="158"/>
      <c r="P2242" s="157"/>
      <c r="Q2242" s="159"/>
      <c r="R2242" s="155" t="str">
        <f ca="1">IF(ISERROR($V2242),"",OFFSET('Smelter Look-up'!$C$4,$V2242-4,0)&amp;"")</f>
        <v/>
      </c>
      <c r="S2242" s="160" t="str">
        <f t="array" aca="1" ref="S2242" ca="1">IF(B2242="","",IF(ISERROR(MATCH($E2242,CL,0)),"Unknown",INDIRECT("'C'!$A$"&amp;MATCH($E2242,CL,0)+1)))</f>
        <v/>
      </c>
      <c r="T2242" s="160" t="str">
        <f t="array" aca="1" ref="T2242" ca="1">IF(B2242="","",IF(ISERROR(MATCH($J2242,SorP!$B$1:$B$6226,0)),"",INDIRECT("'SorP'!$A$"&amp;MATCH($S2242&amp;$J2242,SorP!C:C,0))))</f>
        <v/>
      </c>
      <c r="U2242" s="161"/>
      <c r="V2242" s="151" t="e">
        <f>IF(C2242="",NA(),IF(OR(C2242="Smelter not listed",C2242="Smelter not yet identified"),MATCH($B2242&amp;$D2242,'Smelter Look-up'!$J:$J,0),MATCH($B2242&amp;$C2242,'Smelter Look-up'!$J:$J,0)))</f>
        <v>#N/A</v>
      </c>
      <c r="W2242" s="134"/>
      <c r="X2242" s="134">
        <f t="shared" ca="1" si="22"/>
        <v>0</v>
      </c>
      <c r="Y2242" s="134"/>
      <c r="Z2242" s="134"/>
      <c r="AA2242" s="134"/>
      <c r="AB2242" s="162" t="str">
        <f t="shared" si="23"/>
        <v/>
      </c>
      <c r="AC2242" s="134"/>
      <c r="AD2242" s="134"/>
      <c r="AE2242" s="134"/>
      <c r="AF2242" s="134"/>
      <c r="AG2242" s="134"/>
      <c r="AH2242" s="134"/>
    </row>
    <row r="2243" spans="1:34" ht="12" customHeight="1">
      <c r="A2243" s="160"/>
      <c r="B2243" s="155" t="str">
        <f t="array" ref="B2243">IF(LEN(A2243)=0,"",INDEX('Smelter Look-up'!$A:$A,MATCH($A2243,'Smelter Look-up'!$E:$E,0)))</f>
        <v/>
      </c>
      <c r="C2243" s="158" t="str">
        <f t="array" ref="C2243">IF(LEN(A2243)=0,"",INDEX('Smelter Look-up'!$C:$C,MATCH($A2243,'Smelter Look-up'!$E:$E,0)))</f>
        <v/>
      </c>
      <c r="D2243" s="155"/>
      <c r="E2243" s="155" t="str">
        <f ca="1">IF(ISERROR($V2243),"",OFFSET('Smelter Look-up'!$D$4,$V2243-4,0)&amp;"")</f>
        <v/>
      </c>
      <c r="F2243" s="155" t="str">
        <f ca="1">IF(ISERROR($V2243),"",OFFSET('Smelter Look-up'!$E$4,$V2243-4,0))</f>
        <v/>
      </c>
      <c r="G2243" s="155" t="str">
        <f ca="1">IF(C2243=$X$4,IF(ISERROR($V2243),"Enter smelter details","RMI"),IF(ISERROR($V2243),"",OFFSET('Smelter Look-up'!$F$4,$V2243-4,0)))</f>
        <v/>
      </c>
      <c r="H2243" s="156" t="str">
        <f ca="1">IF(ISERROR($V2243),"",OFFSET('Smelter Look-up'!$G$4,$V2243-4,0))</f>
        <v/>
      </c>
      <c r="I2243" s="157" t="str">
        <f ca="1">IF(ISERROR($V2243),"",OFFSET('Smelter Look-up'!$H$4,$V2243-4,0))</f>
        <v/>
      </c>
      <c r="J2243" s="157" t="str">
        <f ca="1">IF(ISERROR($V2243),"",OFFSET('Smelter Look-up'!$I$4,$V2243-4,0))</f>
        <v/>
      </c>
      <c r="K2243" s="158"/>
      <c r="L2243" s="158"/>
      <c r="M2243" s="158"/>
      <c r="N2243" s="158"/>
      <c r="O2243" s="158"/>
      <c r="P2243" s="157"/>
      <c r="Q2243" s="159"/>
      <c r="R2243" s="155" t="str">
        <f ca="1">IF(ISERROR($V2243),"",OFFSET('Smelter Look-up'!$C$4,$V2243-4,0)&amp;"")</f>
        <v/>
      </c>
      <c r="S2243" s="160" t="str">
        <f t="array" aca="1" ref="S2243" ca="1">IF(B2243="","",IF(ISERROR(MATCH($E2243,CL,0)),"Unknown",INDIRECT("'C'!$A$"&amp;MATCH($E2243,CL,0)+1)))</f>
        <v/>
      </c>
      <c r="T2243" s="160" t="str">
        <f t="array" aca="1" ref="T2243" ca="1">IF(B2243="","",IF(ISERROR(MATCH($J2243,SorP!$B$1:$B$6226,0)),"",INDIRECT("'SorP'!$A$"&amp;MATCH($S2243&amp;$J2243,SorP!C:C,0))))</f>
        <v/>
      </c>
      <c r="U2243" s="161"/>
      <c r="V2243" s="151" t="e">
        <f>IF(C2243="",NA(),IF(OR(C2243="Smelter not listed",C2243="Smelter not yet identified"),MATCH($B2243&amp;$D2243,'Smelter Look-up'!$J:$J,0),MATCH($B2243&amp;$C2243,'Smelter Look-up'!$J:$J,0)))</f>
        <v>#N/A</v>
      </c>
      <c r="W2243" s="134"/>
      <c r="X2243" s="134">
        <f t="shared" ca="1" si="22"/>
        <v>0</v>
      </c>
      <c r="Y2243" s="134"/>
      <c r="Z2243" s="134"/>
      <c r="AA2243" s="134"/>
      <c r="AB2243" s="162" t="str">
        <f t="shared" si="23"/>
        <v/>
      </c>
      <c r="AC2243" s="134"/>
      <c r="AD2243" s="134"/>
      <c r="AE2243" s="134"/>
      <c r="AF2243" s="134"/>
      <c r="AG2243" s="134"/>
      <c r="AH2243" s="134"/>
    </row>
    <row r="2244" spans="1:34" ht="12" customHeight="1">
      <c r="A2244" s="160"/>
      <c r="B2244" s="155" t="str">
        <f t="array" ref="B2244">IF(LEN(A2244)=0,"",INDEX('Smelter Look-up'!$A:$A,MATCH($A2244,'Smelter Look-up'!$E:$E,0)))</f>
        <v/>
      </c>
      <c r="C2244" s="158" t="str">
        <f t="array" ref="C2244">IF(LEN(A2244)=0,"",INDEX('Smelter Look-up'!$C:$C,MATCH($A2244,'Smelter Look-up'!$E:$E,0)))</f>
        <v/>
      </c>
      <c r="D2244" s="155"/>
      <c r="E2244" s="155" t="str">
        <f ca="1">IF(ISERROR($V2244),"",OFFSET('Smelter Look-up'!$D$4,$V2244-4,0)&amp;"")</f>
        <v/>
      </c>
      <c r="F2244" s="155" t="str">
        <f ca="1">IF(ISERROR($V2244),"",OFFSET('Smelter Look-up'!$E$4,$V2244-4,0))</f>
        <v/>
      </c>
      <c r="G2244" s="155" t="str">
        <f ca="1">IF(C2244=$X$4,IF(ISERROR($V2244),"Enter smelter details","RMI"),IF(ISERROR($V2244),"",OFFSET('Smelter Look-up'!$F$4,$V2244-4,0)))</f>
        <v/>
      </c>
      <c r="H2244" s="156" t="str">
        <f ca="1">IF(ISERROR($V2244),"",OFFSET('Smelter Look-up'!$G$4,$V2244-4,0))</f>
        <v/>
      </c>
      <c r="I2244" s="157" t="str">
        <f ca="1">IF(ISERROR($V2244),"",OFFSET('Smelter Look-up'!$H$4,$V2244-4,0))</f>
        <v/>
      </c>
      <c r="J2244" s="157" t="str">
        <f ca="1">IF(ISERROR($V2244),"",OFFSET('Smelter Look-up'!$I$4,$V2244-4,0))</f>
        <v/>
      </c>
      <c r="K2244" s="158"/>
      <c r="L2244" s="158"/>
      <c r="M2244" s="158"/>
      <c r="N2244" s="158"/>
      <c r="O2244" s="158"/>
      <c r="P2244" s="157"/>
      <c r="Q2244" s="159"/>
      <c r="R2244" s="155" t="str">
        <f ca="1">IF(ISERROR($V2244),"",OFFSET('Smelter Look-up'!$C$4,$V2244-4,0)&amp;"")</f>
        <v/>
      </c>
      <c r="S2244" s="160" t="str">
        <f t="array" aca="1" ref="S2244" ca="1">IF(B2244="","",IF(ISERROR(MATCH($E2244,CL,0)),"Unknown",INDIRECT("'C'!$A$"&amp;MATCH($E2244,CL,0)+1)))</f>
        <v/>
      </c>
      <c r="T2244" s="160" t="str">
        <f t="array" aca="1" ref="T2244" ca="1">IF(B2244="","",IF(ISERROR(MATCH($J2244,SorP!$B$1:$B$6226,0)),"",INDIRECT("'SorP'!$A$"&amp;MATCH($S2244&amp;$J2244,SorP!C:C,0))))</f>
        <v/>
      </c>
      <c r="U2244" s="161"/>
      <c r="V2244" s="151" t="e">
        <f>IF(C2244="",NA(),IF(OR(C2244="Smelter not listed",C2244="Smelter not yet identified"),MATCH($B2244&amp;$D2244,'Smelter Look-up'!$J:$J,0),MATCH($B2244&amp;$C2244,'Smelter Look-up'!$J:$J,0)))</f>
        <v>#N/A</v>
      </c>
      <c r="W2244" s="134"/>
      <c r="X2244" s="134">
        <f t="shared" ca="1" si="22"/>
        <v>0</v>
      </c>
      <c r="Y2244" s="134"/>
      <c r="Z2244" s="134"/>
      <c r="AA2244" s="134"/>
      <c r="AB2244" s="162" t="str">
        <f t="shared" si="23"/>
        <v/>
      </c>
      <c r="AC2244" s="134"/>
      <c r="AD2244" s="134"/>
      <c r="AE2244" s="134"/>
      <c r="AF2244" s="134"/>
      <c r="AG2244" s="134"/>
      <c r="AH2244" s="134"/>
    </row>
    <row r="2245" spans="1:34" ht="12" customHeight="1">
      <c r="A2245" s="160"/>
      <c r="B2245" s="155" t="str">
        <f t="array" ref="B2245">IF(LEN(A2245)=0,"",INDEX('Smelter Look-up'!$A:$A,MATCH($A2245,'Smelter Look-up'!$E:$E,0)))</f>
        <v/>
      </c>
      <c r="C2245" s="158" t="str">
        <f t="array" ref="C2245">IF(LEN(A2245)=0,"",INDEX('Smelter Look-up'!$C:$C,MATCH($A2245,'Smelter Look-up'!$E:$E,0)))</f>
        <v/>
      </c>
      <c r="D2245" s="155"/>
      <c r="E2245" s="155" t="str">
        <f ca="1">IF(ISERROR($V2245),"",OFFSET('Smelter Look-up'!$D$4,$V2245-4,0)&amp;"")</f>
        <v/>
      </c>
      <c r="F2245" s="155" t="str">
        <f ca="1">IF(ISERROR($V2245),"",OFFSET('Smelter Look-up'!$E$4,$V2245-4,0))</f>
        <v/>
      </c>
      <c r="G2245" s="155" t="str">
        <f ca="1">IF(C2245=$X$4,IF(ISERROR($V2245),"Enter smelter details","RMI"),IF(ISERROR($V2245),"",OFFSET('Smelter Look-up'!$F$4,$V2245-4,0)))</f>
        <v/>
      </c>
      <c r="H2245" s="156" t="str">
        <f ca="1">IF(ISERROR($V2245),"",OFFSET('Smelter Look-up'!$G$4,$V2245-4,0))</f>
        <v/>
      </c>
      <c r="I2245" s="157" t="str">
        <f ca="1">IF(ISERROR($V2245),"",OFFSET('Smelter Look-up'!$H$4,$V2245-4,0))</f>
        <v/>
      </c>
      <c r="J2245" s="157" t="str">
        <f ca="1">IF(ISERROR($V2245),"",OFFSET('Smelter Look-up'!$I$4,$V2245-4,0))</f>
        <v/>
      </c>
      <c r="K2245" s="158"/>
      <c r="L2245" s="158"/>
      <c r="M2245" s="158"/>
      <c r="N2245" s="158"/>
      <c r="O2245" s="158"/>
      <c r="P2245" s="157"/>
      <c r="Q2245" s="159"/>
      <c r="R2245" s="155" t="str">
        <f ca="1">IF(ISERROR($V2245),"",OFFSET('Smelter Look-up'!$C$4,$V2245-4,0)&amp;"")</f>
        <v/>
      </c>
      <c r="S2245" s="160" t="str">
        <f t="array" aca="1" ref="S2245" ca="1">IF(B2245="","",IF(ISERROR(MATCH($E2245,CL,0)),"Unknown",INDIRECT("'C'!$A$"&amp;MATCH($E2245,CL,0)+1)))</f>
        <v/>
      </c>
      <c r="T2245" s="160" t="str">
        <f t="array" aca="1" ref="T2245" ca="1">IF(B2245="","",IF(ISERROR(MATCH($J2245,SorP!$B$1:$B$6226,0)),"",INDIRECT("'SorP'!$A$"&amp;MATCH($S2245&amp;$J2245,SorP!C:C,0))))</f>
        <v/>
      </c>
      <c r="U2245" s="161"/>
      <c r="V2245" s="151" t="e">
        <f>IF(C2245="",NA(),IF(OR(C2245="Smelter not listed",C2245="Smelter not yet identified"),MATCH($B2245&amp;$D2245,'Smelter Look-up'!$J:$J,0),MATCH($B2245&amp;$C2245,'Smelter Look-up'!$J:$J,0)))</f>
        <v>#N/A</v>
      </c>
      <c r="W2245" s="134"/>
      <c r="X2245" s="134">
        <f t="shared" ca="1" si="22"/>
        <v>0</v>
      </c>
      <c r="Y2245" s="134"/>
      <c r="Z2245" s="134"/>
      <c r="AA2245" s="134"/>
      <c r="AB2245" s="162" t="str">
        <f t="shared" si="23"/>
        <v/>
      </c>
      <c r="AC2245" s="134"/>
      <c r="AD2245" s="134"/>
      <c r="AE2245" s="134"/>
      <c r="AF2245" s="134"/>
      <c r="AG2245" s="134"/>
      <c r="AH2245" s="134"/>
    </row>
    <row r="2246" spans="1:34" ht="12" customHeight="1">
      <c r="A2246" s="160"/>
      <c r="B2246" s="155" t="str">
        <f t="array" ref="B2246">IF(LEN(A2246)=0,"",INDEX('Smelter Look-up'!$A:$A,MATCH($A2246,'Smelter Look-up'!$E:$E,0)))</f>
        <v/>
      </c>
      <c r="C2246" s="158" t="str">
        <f t="array" ref="C2246">IF(LEN(A2246)=0,"",INDEX('Smelter Look-up'!$C:$C,MATCH($A2246,'Smelter Look-up'!$E:$E,0)))</f>
        <v/>
      </c>
      <c r="D2246" s="155"/>
      <c r="E2246" s="155" t="str">
        <f ca="1">IF(ISERROR($V2246),"",OFFSET('Smelter Look-up'!$D$4,$V2246-4,0)&amp;"")</f>
        <v/>
      </c>
      <c r="F2246" s="155" t="str">
        <f ca="1">IF(ISERROR($V2246),"",OFFSET('Smelter Look-up'!$E$4,$V2246-4,0))</f>
        <v/>
      </c>
      <c r="G2246" s="155" t="str">
        <f ca="1">IF(C2246=$X$4,IF(ISERROR($V2246),"Enter smelter details","RMI"),IF(ISERROR($V2246),"",OFFSET('Smelter Look-up'!$F$4,$V2246-4,0)))</f>
        <v/>
      </c>
      <c r="H2246" s="156" t="str">
        <f ca="1">IF(ISERROR($V2246),"",OFFSET('Smelter Look-up'!$G$4,$V2246-4,0))</f>
        <v/>
      </c>
      <c r="I2246" s="157" t="str">
        <f ca="1">IF(ISERROR($V2246),"",OFFSET('Smelter Look-up'!$H$4,$V2246-4,0))</f>
        <v/>
      </c>
      <c r="J2246" s="157" t="str">
        <f ca="1">IF(ISERROR($V2246),"",OFFSET('Smelter Look-up'!$I$4,$V2246-4,0))</f>
        <v/>
      </c>
      <c r="K2246" s="158"/>
      <c r="L2246" s="158"/>
      <c r="M2246" s="158"/>
      <c r="N2246" s="158"/>
      <c r="O2246" s="158"/>
      <c r="P2246" s="157"/>
      <c r="Q2246" s="159"/>
      <c r="R2246" s="155" t="str">
        <f ca="1">IF(ISERROR($V2246),"",OFFSET('Smelter Look-up'!$C$4,$V2246-4,0)&amp;"")</f>
        <v/>
      </c>
      <c r="S2246" s="160" t="str">
        <f t="array" aca="1" ref="S2246" ca="1">IF(B2246="","",IF(ISERROR(MATCH($E2246,CL,0)),"Unknown",INDIRECT("'C'!$A$"&amp;MATCH($E2246,CL,0)+1)))</f>
        <v/>
      </c>
      <c r="T2246" s="160" t="str">
        <f t="array" aca="1" ref="T2246" ca="1">IF(B2246="","",IF(ISERROR(MATCH($J2246,SorP!$B$1:$B$6226,0)),"",INDIRECT("'SorP'!$A$"&amp;MATCH($S2246&amp;$J2246,SorP!C:C,0))))</f>
        <v/>
      </c>
      <c r="U2246" s="161"/>
      <c r="V2246" s="151" t="e">
        <f>IF(C2246="",NA(),IF(OR(C2246="Smelter not listed",C2246="Smelter not yet identified"),MATCH($B2246&amp;$D2246,'Smelter Look-up'!$J:$J,0),MATCH($B2246&amp;$C2246,'Smelter Look-up'!$J:$J,0)))</f>
        <v>#N/A</v>
      </c>
      <c r="W2246" s="134"/>
      <c r="X2246" s="134">
        <f t="shared" ca="1" si="22"/>
        <v>0</v>
      </c>
      <c r="Y2246" s="134"/>
      <c r="Z2246" s="134"/>
      <c r="AA2246" s="134"/>
      <c r="AB2246" s="162" t="str">
        <f t="shared" si="23"/>
        <v/>
      </c>
      <c r="AC2246" s="134"/>
      <c r="AD2246" s="134"/>
      <c r="AE2246" s="134"/>
      <c r="AF2246" s="134"/>
      <c r="AG2246" s="134"/>
      <c r="AH2246" s="134"/>
    </row>
    <row r="2247" spans="1:34" ht="12" customHeight="1">
      <c r="A2247" s="160"/>
      <c r="B2247" s="155" t="str">
        <f t="array" ref="B2247">IF(LEN(A2247)=0,"",INDEX('Smelter Look-up'!$A:$A,MATCH($A2247,'Smelter Look-up'!$E:$E,0)))</f>
        <v/>
      </c>
      <c r="C2247" s="158" t="str">
        <f t="array" ref="C2247">IF(LEN(A2247)=0,"",INDEX('Smelter Look-up'!$C:$C,MATCH($A2247,'Smelter Look-up'!$E:$E,0)))</f>
        <v/>
      </c>
      <c r="D2247" s="155"/>
      <c r="E2247" s="155" t="str">
        <f ca="1">IF(ISERROR($V2247),"",OFFSET('Smelter Look-up'!$D$4,$V2247-4,0)&amp;"")</f>
        <v/>
      </c>
      <c r="F2247" s="155" t="str">
        <f ca="1">IF(ISERROR($V2247),"",OFFSET('Smelter Look-up'!$E$4,$V2247-4,0))</f>
        <v/>
      </c>
      <c r="G2247" s="155" t="str">
        <f ca="1">IF(C2247=$X$4,IF(ISERROR($V2247),"Enter smelter details","RMI"),IF(ISERROR($V2247),"",OFFSET('Smelter Look-up'!$F$4,$V2247-4,0)))</f>
        <v/>
      </c>
      <c r="H2247" s="156" t="str">
        <f ca="1">IF(ISERROR($V2247),"",OFFSET('Smelter Look-up'!$G$4,$V2247-4,0))</f>
        <v/>
      </c>
      <c r="I2247" s="157" t="str">
        <f ca="1">IF(ISERROR($V2247),"",OFFSET('Smelter Look-up'!$H$4,$V2247-4,0))</f>
        <v/>
      </c>
      <c r="J2247" s="157" t="str">
        <f ca="1">IF(ISERROR($V2247),"",OFFSET('Smelter Look-up'!$I$4,$V2247-4,0))</f>
        <v/>
      </c>
      <c r="K2247" s="158"/>
      <c r="L2247" s="158"/>
      <c r="M2247" s="158"/>
      <c r="N2247" s="158"/>
      <c r="O2247" s="158"/>
      <c r="P2247" s="157"/>
      <c r="Q2247" s="159"/>
      <c r="R2247" s="155" t="str">
        <f ca="1">IF(ISERROR($V2247),"",OFFSET('Smelter Look-up'!$C$4,$V2247-4,0)&amp;"")</f>
        <v/>
      </c>
      <c r="S2247" s="160" t="str">
        <f t="array" aca="1" ref="S2247" ca="1">IF(B2247="","",IF(ISERROR(MATCH($E2247,CL,0)),"Unknown",INDIRECT("'C'!$A$"&amp;MATCH($E2247,CL,0)+1)))</f>
        <v/>
      </c>
      <c r="T2247" s="160" t="str">
        <f t="array" aca="1" ref="T2247" ca="1">IF(B2247="","",IF(ISERROR(MATCH($J2247,SorP!$B$1:$B$6226,0)),"",INDIRECT("'SorP'!$A$"&amp;MATCH($S2247&amp;$J2247,SorP!C:C,0))))</f>
        <v/>
      </c>
      <c r="U2247" s="161"/>
      <c r="V2247" s="151" t="e">
        <f>IF(C2247="",NA(),IF(OR(C2247="Smelter not listed",C2247="Smelter not yet identified"),MATCH($B2247&amp;$D2247,'Smelter Look-up'!$J:$J,0),MATCH($B2247&amp;$C2247,'Smelter Look-up'!$J:$J,0)))</f>
        <v>#N/A</v>
      </c>
      <c r="W2247" s="134"/>
      <c r="X2247" s="134">
        <f t="shared" ca="1" si="22"/>
        <v>0</v>
      </c>
      <c r="Y2247" s="134"/>
      <c r="Z2247" s="134"/>
      <c r="AA2247" s="134"/>
      <c r="AB2247" s="162" t="str">
        <f t="shared" si="23"/>
        <v/>
      </c>
      <c r="AC2247" s="134"/>
      <c r="AD2247" s="134"/>
      <c r="AE2247" s="134"/>
      <c r="AF2247" s="134"/>
      <c r="AG2247" s="134"/>
      <c r="AH2247" s="134"/>
    </row>
    <row r="2248" spans="1:34" ht="12" customHeight="1">
      <c r="A2248" s="160"/>
      <c r="B2248" s="155" t="str">
        <f t="array" ref="B2248">IF(LEN(A2248)=0,"",INDEX('Smelter Look-up'!$A:$A,MATCH($A2248,'Smelter Look-up'!$E:$E,0)))</f>
        <v/>
      </c>
      <c r="C2248" s="158" t="str">
        <f t="array" ref="C2248">IF(LEN(A2248)=0,"",INDEX('Smelter Look-up'!$C:$C,MATCH($A2248,'Smelter Look-up'!$E:$E,0)))</f>
        <v/>
      </c>
      <c r="D2248" s="155"/>
      <c r="E2248" s="155" t="str">
        <f ca="1">IF(ISERROR($V2248),"",OFFSET('Smelter Look-up'!$D$4,$V2248-4,0)&amp;"")</f>
        <v/>
      </c>
      <c r="F2248" s="155" t="str">
        <f ca="1">IF(ISERROR($V2248),"",OFFSET('Smelter Look-up'!$E$4,$V2248-4,0))</f>
        <v/>
      </c>
      <c r="G2248" s="155" t="str">
        <f ca="1">IF(C2248=$X$4,IF(ISERROR($V2248),"Enter smelter details","RMI"),IF(ISERROR($V2248),"",OFFSET('Smelter Look-up'!$F$4,$V2248-4,0)))</f>
        <v/>
      </c>
      <c r="H2248" s="156" t="str">
        <f ca="1">IF(ISERROR($V2248),"",OFFSET('Smelter Look-up'!$G$4,$V2248-4,0))</f>
        <v/>
      </c>
      <c r="I2248" s="157" t="str">
        <f ca="1">IF(ISERROR($V2248),"",OFFSET('Smelter Look-up'!$H$4,$V2248-4,0))</f>
        <v/>
      </c>
      <c r="J2248" s="157" t="str">
        <f ca="1">IF(ISERROR($V2248),"",OFFSET('Smelter Look-up'!$I$4,$V2248-4,0))</f>
        <v/>
      </c>
      <c r="K2248" s="158"/>
      <c r="L2248" s="158"/>
      <c r="M2248" s="158"/>
      <c r="N2248" s="158"/>
      <c r="O2248" s="158"/>
      <c r="P2248" s="157"/>
      <c r="Q2248" s="159"/>
      <c r="R2248" s="155" t="str">
        <f ca="1">IF(ISERROR($V2248),"",OFFSET('Smelter Look-up'!$C$4,$V2248-4,0)&amp;"")</f>
        <v/>
      </c>
      <c r="S2248" s="160" t="str">
        <f t="array" aca="1" ref="S2248" ca="1">IF(B2248="","",IF(ISERROR(MATCH($E2248,CL,0)),"Unknown",INDIRECT("'C'!$A$"&amp;MATCH($E2248,CL,0)+1)))</f>
        <v/>
      </c>
      <c r="T2248" s="160" t="str">
        <f t="array" aca="1" ref="T2248" ca="1">IF(B2248="","",IF(ISERROR(MATCH($J2248,SorP!$B$1:$B$6226,0)),"",INDIRECT("'SorP'!$A$"&amp;MATCH($S2248&amp;$J2248,SorP!C:C,0))))</f>
        <v/>
      </c>
      <c r="U2248" s="161"/>
      <c r="V2248" s="151" t="e">
        <f>IF(C2248="",NA(),IF(OR(C2248="Smelter not listed",C2248="Smelter not yet identified"),MATCH($B2248&amp;$D2248,'Smelter Look-up'!$J:$J,0),MATCH($B2248&amp;$C2248,'Smelter Look-up'!$J:$J,0)))</f>
        <v>#N/A</v>
      </c>
      <c r="W2248" s="134"/>
      <c r="X2248" s="134">
        <f t="shared" ca="1" si="22"/>
        <v>0</v>
      </c>
      <c r="Y2248" s="134"/>
      <c r="Z2248" s="134"/>
      <c r="AA2248" s="134"/>
      <c r="AB2248" s="162" t="str">
        <f t="shared" si="23"/>
        <v/>
      </c>
      <c r="AC2248" s="134"/>
      <c r="AD2248" s="134"/>
      <c r="AE2248" s="134"/>
      <c r="AF2248" s="134"/>
      <c r="AG2248" s="134"/>
      <c r="AH2248" s="134"/>
    </row>
    <row r="2249" spans="1:34" ht="12" customHeight="1">
      <c r="A2249" s="160"/>
      <c r="B2249" s="155" t="str">
        <f t="array" ref="B2249">IF(LEN(A2249)=0,"",INDEX('Smelter Look-up'!$A:$A,MATCH($A2249,'Smelter Look-up'!$E:$E,0)))</f>
        <v/>
      </c>
      <c r="C2249" s="158" t="str">
        <f t="array" ref="C2249">IF(LEN(A2249)=0,"",INDEX('Smelter Look-up'!$C:$C,MATCH($A2249,'Smelter Look-up'!$E:$E,0)))</f>
        <v/>
      </c>
      <c r="D2249" s="155"/>
      <c r="E2249" s="155" t="str">
        <f ca="1">IF(ISERROR($V2249),"",OFFSET('Smelter Look-up'!$D$4,$V2249-4,0)&amp;"")</f>
        <v/>
      </c>
      <c r="F2249" s="155" t="str">
        <f ca="1">IF(ISERROR($V2249),"",OFFSET('Smelter Look-up'!$E$4,$V2249-4,0))</f>
        <v/>
      </c>
      <c r="G2249" s="155" t="str">
        <f ca="1">IF(C2249=$X$4,IF(ISERROR($V2249),"Enter smelter details","RMI"),IF(ISERROR($V2249),"",OFFSET('Smelter Look-up'!$F$4,$V2249-4,0)))</f>
        <v/>
      </c>
      <c r="H2249" s="156" t="str">
        <f ca="1">IF(ISERROR($V2249),"",OFFSET('Smelter Look-up'!$G$4,$V2249-4,0))</f>
        <v/>
      </c>
      <c r="I2249" s="157" t="str">
        <f ca="1">IF(ISERROR($V2249),"",OFFSET('Smelter Look-up'!$H$4,$V2249-4,0))</f>
        <v/>
      </c>
      <c r="J2249" s="157" t="str">
        <f ca="1">IF(ISERROR($V2249),"",OFFSET('Smelter Look-up'!$I$4,$V2249-4,0))</f>
        <v/>
      </c>
      <c r="K2249" s="158"/>
      <c r="L2249" s="158"/>
      <c r="M2249" s="158"/>
      <c r="N2249" s="158"/>
      <c r="O2249" s="158"/>
      <c r="P2249" s="157"/>
      <c r="Q2249" s="159"/>
      <c r="R2249" s="155" t="str">
        <f ca="1">IF(ISERROR($V2249),"",OFFSET('Smelter Look-up'!$C$4,$V2249-4,0)&amp;"")</f>
        <v/>
      </c>
      <c r="S2249" s="160" t="str">
        <f t="array" aca="1" ref="S2249" ca="1">IF(B2249="","",IF(ISERROR(MATCH($E2249,CL,0)),"Unknown",INDIRECT("'C'!$A$"&amp;MATCH($E2249,CL,0)+1)))</f>
        <v/>
      </c>
      <c r="T2249" s="160" t="str">
        <f t="array" aca="1" ref="T2249" ca="1">IF(B2249="","",IF(ISERROR(MATCH($J2249,SorP!$B$1:$B$6226,0)),"",INDIRECT("'SorP'!$A$"&amp;MATCH($S2249&amp;$J2249,SorP!C:C,0))))</f>
        <v/>
      </c>
      <c r="U2249" s="161"/>
      <c r="V2249" s="151" t="e">
        <f>IF(C2249="",NA(),IF(OR(C2249="Smelter not listed",C2249="Smelter not yet identified"),MATCH($B2249&amp;$D2249,'Smelter Look-up'!$J:$J,0),MATCH($B2249&amp;$C2249,'Smelter Look-up'!$J:$J,0)))</f>
        <v>#N/A</v>
      </c>
      <c r="W2249" s="134"/>
      <c r="X2249" s="134">
        <f t="shared" ca="1" si="22"/>
        <v>0</v>
      </c>
      <c r="Y2249" s="134"/>
      <c r="Z2249" s="134"/>
      <c r="AA2249" s="134"/>
      <c r="AB2249" s="162" t="str">
        <f t="shared" si="23"/>
        <v/>
      </c>
      <c r="AC2249" s="134"/>
      <c r="AD2249" s="134"/>
      <c r="AE2249" s="134"/>
      <c r="AF2249" s="134"/>
      <c r="AG2249" s="134"/>
      <c r="AH2249" s="134"/>
    </row>
    <row r="2250" spans="1:34" ht="12" customHeight="1">
      <c r="A2250" s="160"/>
      <c r="B2250" s="155" t="str">
        <f t="array" ref="B2250">IF(LEN(A2250)=0,"",INDEX('Smelter Look-up'!$A:$A,MATCH($A2250,'Smelter Look-up'!$E:$E,0)))</f>
        <v/>
      </c>
      <c r="C2250" s="158" t="str">
        <f t="array" ref="C2250">IF(LEN(A2250)=0,"",INDEX('Smelter Look-up'!$C:$C,MATCH($A2250,'Smelter Look-up'!$E:$E,0)))</f>
        <v/>
      </c>
      <c r="D2250" s="155"/>
      <c r="E2250" s="155" t="str">
        <f ca="1">IF(ISERROR($V2250),"",OFFSET('Smelter Look-up'!$D$4,$V2250-4,0)&amp;"")</f>
        <v/>
      </c>
      <c r="F2250" s="155" t="str">
        <f ca="1">IF(ISERROR($V2250),"",OFFSET('Smelter Look-up'!$E$4,$V2250-4,0))</f>
        <v/>
      </c>
      <c r="G2250" s="155" t="str">
        <f ca="1">IF(C2250=$X$4,IF(ISERROR($V2250),"Enter smelter details","RMI"),IF(ISERROR($V2250),"",OFFSET('Smelter Look-up'!$F$4,$V2250-4,0)))</f>
        <v/>
      </c>
      <c r="H2250" s="156" t="str">
        <f ca="1">IF(ISERROR($V2250),"",OFFSET('Smelter Look-up'!$G$4,$V2250-4,0))</f>
        <v/>
      </c>
      <c r="I2250" s="157" t="str">
        <f ca="1">IF(ISERROR($V2250),"",OFFSET('Smelter Look-up'!$H$4,$V2250-4,0))</f>
        <v/>
      </c>
      <c r="J2250" s="157" t="str">
        <f ca="1">IF(ISERROR($V2250),"",OFFSET('Smelter Look-up'!$I$4,$V2250-4,0))</f>
        <v/>
      </c>
      <c r="K2250" s="158"/>
      <c r="L2250" s="158"/>
      <c r="M2250" s="158"/>
      <c r="N2250" s="158"/>
      <c r="O2250" s="158"/>
      <c r="P2250" s="157"/>
      <c r="Q2250" s="159"/>
      <c r="R2250" s="155" t="str">
        <f ca="1">IF(ISERROR($V2250),"",OFFSET('Smelter Look-up'!$C$4,$V2250-4,0)&amp;"")</f>
        <v/>
      </c>
      <c r="S2250" s="160" t="str">
        <f t="array" aca="1" ref="S2250" ca="1">IF(B2250="","",IF(ISERROR(MATCH($E2250,CL,0)),"Unknown",INDIRECT("'C'!$A$"&amp;MATCH($E2250,CL,0)+1)))</f>
        <v/>
      </c>
      <c r="T2250" s="160" t="str">
        <f t="array" aca="1" ref="T2250" ca="1">IF(B2250="","",IF(ISERROR(MATCH($J2250,SorP!$B$1:$B$6226,0)),"",INDIRECT("'SorP'!$A$"&amp;MATCH($S2250&amp;$J2250,SorP!C:C,0))))</f>
        <v/>
      </c>
      <c r="U2250" s="161"/>
      <c r="V2250" s="151" t="e">
        <f>IF(C2250="",NA(),IF(OR(C2250="Smelter not listed",C2250="Smelter not yet identified"),MATCH($B2250&amp;$D2250,'Smelter Look-up'!$J:$J,0),MATCH($B2250&amp;$C2250,'Smelter Look-up'!$J:$J,0)))</f>
        <v>#N/A</v>
      </c>
      <c r="W2250" s="134"/>
      <c r="X2250" s="134">
        <f t="shared" ca="1" si="22"/>
        <v>0</v>
      </c>
      <c r="Y2250" s="134"/>
      <c r="Z2250" s="134"/>
      <c r="AA2250" s="134"/>
      <c r="AB2250" s="162" t="str">
        <f t="shared" si="23"/>
        <v/>
      </c>
      <c r="AC2250" s="134"/>
      <c r="AD2250" s="134"/>
      <c r="AE2250" s="134"/>
      <c r="AF2250" s="134"/>
      <c r="AG2250" s="134"/>
      <c r="AH2250" s="134"/>
    </row>
    <row r="2251" spans="1:34" ht="12" customHeight="1">
      <c r="A2251" s="160"/>
      <c r="B2251" s="155" t="str">
        <f t="array" ref="B2251">IF(LEN(A2251)=0,"",INDEX('Smelter Look-up'!$A:$A,MATCH($A2251,'Smelter Look-up'!$E:$E,0)))</f>
        <v/>
      </c>
      <c r="C2251" s="158" t="str">
        <f t="array" ref="C2251">IF(LEN(A2251)=0,"",INDEX('Smelter Look-up'!$C:$C,MATCH($A2251,'Smelter Look-up'!$E:$E,0)))</f>
        <v/>
      </c>
      <c r="D2251" s="155"/>
      <c r="E2251" s="155" t="str">
        <f ca="1">IF(ISERROR($V2251),"",OFFSET('Smelter Look-up'!$D$4,$V2251-4,0)&amp;"")</f>
        <v/>
      </c>
      <c r="F2251" s="155" t="str">
        <f ca="1">IF(ISERROR($V2251),"",OFFSET('Smelter Look-up'!$E$4,$V2251-4,0))</f>
        <v/>
      </c>
      <c r="G2251" s="155" t="str">
        <f ca="1">IF(C2251=$X$4,IF(ISERROR($V2251),"Enter smelter details","RMI"),IF(ISERROR($V2251),"",OFFSET('Smelter Look-up'!$F$4,$V2251-4,0)))</f>
        <v/>
      </c>
      <c r="H2251" s="156" t="str">
        <f ca="1">IF(ISERROR($V2251),"",OFFSET('Smelter Look-up'!$G$4,$V2251-4,0))</f>
        <v/>
      </c>
      <c r="I2251" s="157" t="str">
        <f ca="1">IF(ISERROR($V2251),"",OFFSET('Smelter Look-up'!$H$4,$V2251-4,0))</f>
        <v/>
      </c>
      <c r="J2251" s="157" t="str">
        <f ca="1">IF(ISERROR($V2251),"",OFFSET('Smelter Look-up'!$I$4,$V2251-4,0))</f>
        <v/>
      </c>
      <c r="K2251" s="158"/>
      <c r="L2251" s="158"/>
      <c r="M2251" s="158"/>
      <c r="N2251" s="158"/>
      <c r="O2251" s="158"/>
      <c r="P2251" s="157"/>
      <c r="Q2251" s="159"/>
      <c r="R2251" s="155" t="str">
        <f ca="1">IF(ISERROR($V2251),"",OFFSET('Smelter Look-up'!$C$4,$V2251-4,0)&amp;"")</f>
        <v/>
      </c>
      <c r="S2251" s="160" t="str">
        <f t="array" aca="1" ref="S2251" ca="1">IF(B2251="","",IF(ISERROR(MATCH($E2251,CL,0)),"Unknown",INDIRECT("'C'!$A$"&amp;MATCH($E2251,CL,0)+1)))</f>
        <v/>
      </c>
      <c r="T2251" s="160" t="str">
        <f t="array" aca="1" ref="T2251" ca="1">IF(B2251="","",IF(ISERROR(MATCH($J2251,SorP!$B$1:$B$6226,0)),"",INDIRECT("'SorP'!$A$"&amp;MATCH($S2251&amp;$J2251,SorP!C:C,0))))</f>
        <v/>
      </c>
      <c r="U2251" s="161"/>
      <c r="V2251" s="151" t="e">
        <f>IF(C2251="",NA(),IF(OR(C2251="Smelter not listed",C2251="Smelter not yet identified"),MATCH($B2251&amp;$D2251,'Smelter Look-up'!$J:$J,0),MATCH($B2251&amp;$C2251,'Smelter Look-up'!$J:$J,0)))</f>
        <v>#N/A</v>
      </c>
      <c r="W2251" s="134"/>
      <c r="X2251" s="134">
        <f t="shared" ca="1" si="22"/>
        <v>0</v>
      </c>
      <c r="Y2251" s="134"/>
      <c r="Z2251" s="134"/>
      <c r="AA2251" s="134"/>
      <c r="AB2251" s="162" t="str">
        <f t="shared" si="23"/>
        <v/>
      </c>
      <c r="AC2251" s="134"/>
      <c r="AD2251" s="134"/>
      <c r="AE2251" s="134"/>
      <c r="AF2251" s="134"/>
      <c r="AG2251" s="134"/>
      <c r="AH2251" s="134"/>
    </row>
    <row r="2252" spans="1:34" ht="12" customHeight="1">
      <c r="A2252" s="160"/>
      <c r="B2252" s="155" t="str">
        <f t="array" ref="B2252">IF(LEN(A2252)=0,"",INDEX('Smelter Look-up'!$A:$A,MATCH($A2252,'Smelter Look-up'!$E:$E,0)))</f>
        <v/>
      </c>
      <c r="C2252" s="158" t="str">
        <f t="array" ref="C2252">IF(LEN(A2252)=0,"",INDEX('Smelter Look-up'!$C:$C,MATCH($A2252,'Smelter Look-up'!$E:$E,0)))</f>
        <v/>
      </c>
      <c r="D2252" s="155"/>
      <c r="E2252" s="155" t="str">
        <f ca="1">IF(ISERROR($V2252),"",OFFSET('Smelter Look-up'!$D$4,$V2252-4,0)&amp;"")</f>
        <v/>
      </c>
      <c r="F2252" s="155" t="str">
        <f ca="1">IF(ISERROR($V2252),"",OFFSET('Smelter Look-up'!$E$4,$V2252-4,0))</f>
        <v/>
      </c>
      <c r="G2252" s="155" t="str">
        <f ca="1">IF(C2252=$X$4,IF(ISERROR($V2252),"Enter smelter details","RMI"),IF(ISERROR($V2252),"",OFFSET('Smelter Look-up'!$F$4,$V2252-4,0)))</f>
        <v/>
      </c>
      <c r="H2252" s="156" t="str">
        <f ca="1">IF(ISERROR($V2252),"",OFFSET('Smelter Look-up'!$G$4,$V2252-4,0))</f>
        <v/>
      </c>
      <c r="I2252" s="157" t="str">
        <f ca="1">IF(ISERROR($V2252),"",OFFSET('Smelter Look-up'!$H$4,$V2252-4,0))</f>
        <v/>
      </c>
      <c r="J2252" s="157" t="str">
        <f ca="1">IF(ISERROR($V2252),"",OFFSET('Smelter Look-up'!$I$4,$V2252-4,0))</f>
        <v/>
      </c>
      <c r="K2252" s="158"/>
      <c r="L2252" s="158"/>
      <c r="M2252" s="158"/>
      <c r="N2252" s="158"/>
      <c r="O2252" s="158"/>
      <c r="P2252" s="157"/>
      <c r="Q2252" s="159"/>
      <c r="R2252" s="155" t="str">
        <f ca="1">IF(ISERROR($V2252),"",OFFSET('Smelter Look-up'!$C$4,$V2252-4,0)&amp;"")</f>
        <v/>
      </c>
      <c r="S2252" s="160" t="str">
        <f t="array" aca="1" ref="S2252" ca="1">IF(B2252="","",IF(ISERROR(MATCH($E2252,CL,0)),"Unknown",INDIRECT("'C'!$A$"&amp;MATCH($E2252,CL,0)+1)))</f>
        <v/>
      </c>
      <c r="T2252" s="160" t="str">
        <f t="array" aca="1" ref="T2252" ca="1">IF(B2252="","",IF(ISERROR(MATCH($J2252,SorP!$B$1:$B$6226,0)),"",INDIRECT("'SorP'!$A$"&amp;MATCH($S2252&amp;$J2252,SorP!C:C,0))))</f>
        <v/>
      </c>
      <c r="U2252" s="161"/>
      <c r="V2252" s="151" t="e">
        <f>IF(C2252="",NA(),IF(OR(C2252="Smelter not listed",C2252="Smelter not yet identified"),MATCH($B2252&amp;$D2252,'Smelter Look-up'!$J:$J,0),MATCH($B2252&amp;$C2252,'Smelter Look-up'!$J:$J,0)))</f>
        <v>#N/A</v>
      </c>
      <c r="W2252" s="134"/>
      <c r="X2252" s="134">
        <f t="shared" ca="1" si="22"/>
        <v>0</v>
      </c>
      <c r="Y2252" s="134"/>
      <c r="Z2252" s="134"/>
      <c r="AA2252" s="134"/>
      <c r="AB2252" s="162" t="str">
        <f t="shared" si="23"/>
        <v/>
      </c>
      <c r="AC2252" s="134"/>
      <c r="AD2252" s="134"/>
      <c r="AE2252" s="134"/>
      <c r="AF2252" s="134"/>
      <c r="AG2252" s="134"/>
      <c r="AH2252" s="134"/>
    </row>
    <row r="2253" spans="1:34" ht="12" customHeight="1">
      <c r="A2253" s="160"/>
      <c r="B2253" s="155" t="str">
        <f t="array" ref="B2253">IF(LEN(A2253)=0,"",INDEX('Smelter Look-up'!$A:$A,MATCH($A2253,'Smelter Look-up'!$E:$E,0)))</f>
        <v/>
      </c>
      <c r="C2253" s="158" t="str">
        <f t="array" ref="C2253">IF(LEN(A2253)=0,"",INDEX('Smelter Look-up'!$C:$C,MATCH($A2253,'Smelter Look-up'!$E:$E,0)))</f>
        <v/>
      </c>
      <c r="D2253" s="155"/>
      <c r="E2253" s="155" t="str">
        <f ca="1">IF(ISERROR($V2253),"",OFFSET('Smelter Look-up'!$D$4,$V2253-4,0)&amp;"")</f>
        <v/>
      </c>
      <c r="F2253" s="155" t="str">
        <f ca="1">IF(ISERROR($V2253),"",OFFSET('Smelter Look-up'!$E$4,$V2253-4,0))</f>
        <v/>
      </c>
      <c r="G2253" s="155" t="str">
        <f ca="1">IF(C2253=$X$4,IF(ISERROR($V2253),"Enter smelter details","RMI"),IF(ISERROR($V2253),"",OFFSET('Smelter Look-up'!$F$4,$V2253-4,0)))</f>
        <v/>
      </c>
      <c r="H2253" s="156" t="str">
        <f ca="1">IF(ISERROR($V2253),"",OFFSET('Smelter Look-up'!$G$4,$V2253-4,0))</f>
        <v/>
      </c>
      <c r="I2253" s="157" t="str">
        <f ca="1">IF(ISERROR($V2253),"",OFFSET('Smelter Look-up'!$H$4,$V2253-4,0))</f>
        <v/>
      </c>
      <c r="J2253" s="157" t="str">
        <f ca="1">IF(ISERROR($V2253),"",OFFSET('Smelter Look-up'!$I$4,$V2253-4,0))</f>
        <v/>
      </c>
      <c r="K2253" s="158"/>
      <c r="L2253" s="158"/>
      <c r="M2253" s="158"/>
      <c r="N2253" s="158"/>
      <c r="O2253" s="158"/>
      <c r="P2253" s="157"/>
      <c r="Q2253" s="159"/>
      <c r="R2253" s="155" t="str">
        <f ca="1">IF(ISERROR($V2253),"",OFFSET('Smelter Look-up'!$C$4,$V2253-4,0)&amp;"")</f>
        <v/>
      </c>
      <c r="S2253" s="160" t="str">
        <f t="array" aca="1" ref="S2253" ca="1">IF(B2253="","",IF(ISERROR(MATCH($E2253,CL,0)),"Unknown",INDIRECT("'C'!$A$"&amp;MATCH($E2253,CL,0)+1)))</f>
        <v/>
      </c>
      <c r="T2253" s="160" t="str">
        <f t="array" aca="1" ref="T2253" ca="1">IF(B2253="","",IF(ISERROR(MATCH($J2253,SorP!$B$1:$B$6226,0)),"",INDIRECT("'SorP'!$A$"&amp;MATCH($S2253&amp;$J2253,SorP!C:C,0))))</f>
        <v/>
      </c>
      <c r="U2253" s="161"/>
      <c r="V2253" s="151" t="e">
        <f>IF(C2253="",NA(),IF(OR(C2253="Smelter not listed",C2253="Smelter not yet identified"),MATCH($B2253&amp;$D2253,'Smelter Look-up'!$J:$J,0),MATCH($B2253&amp;$C2253,'Smelter Look-up'!$J:$J,0)))</f>
        <v>#N/A</v>
      </c>
      <c r="W2253" s="134"/>
      <c r="X2253" s="134">
        <f t="shared" ca="1" si="22"/>
        <v>0</v>
      </c>
      <c r="Y2253" s="134"/>
      <c r="Z2253" s="134"/>
      <c r="AA2253" s="134"/>
      <c r="AB2253" s="162" t="str">
        <f t="shared" si="23"/>
        <v/>
      </c>
      <c r="AC2253" s="134"/>
      <c r="AD2253" s="134"/>
      <c r="AE2253" s="134"/>
      <c r="AF2253" s="134"/>
      <c r="AG2253" s="134"/>
      <c r="AH2253" s="134"/>
    </row>
    <row r="2254" spans="1:34" ht="12" customHeight="1">
      <c r="A2254" s="160"/>
      <c r="B2254" s="155" t="str">
        <f t="array" ref="B2254">IF(LEN(A2254)=0,"",INDEX('Smelter Look-up'!$A:$A,MATCH($A2254,'Smelter Look-up'!$E:$E,0)))</f>
        <v/>
      </c>
      <c r="C2254" s="158" t="str">
        <f t="array" ref="C2254">IF(LEN(A2254)=0,"",INDEX('Smelter Look-up'!$C:$C,MATCH($A2254,'Smelter Look-up'!$E:$E,0)))</f>
        <v/>
      </c>
      <c r="D2254" s="155"/>
      <c r="E2254" s="155" t="str">
        <f ca="1">IF(ISERROR($V2254),"",OFFSET('Smelter Look-up'!$D$4,$V2254-4,0)&amp;"")</f>
        <v/>
      </c>
      <c r="F2254" s="155" t="str">
        <f ca="1">IF(ISERROR($V2254),"",OFFSET('Smelter Look-up'!$E$4,$V2254-4,0))</f>
        <v/>
      </c>
      <c r="G2254" s="155" t="str">
        <f ca="1">IF(C2254=$X$4,IF(ISERROR($V2254),"Enter smelter details","RMI"),IF(ISERROR($V2254),"",OFFSET('Smelter Look-up'!$F$4,$V2254-4,0)))</f>
        <v/>
      </c>
      <c r="H2254" s="156" t="str">
        <f ca="1">IF(ISERROR($V2254),"",OFFSET('Smelter Look-up'!$G$4,$V2254-4,0))</f>
        <v/>
      </c>
      <c r="I2254" s="157" t="str">
        <f ca="1">IF(ISERROR($V2254),"",OFFSET('Smelter Look-up'!$H$4,$V2254-4,0))</f>
        <v/>
      </c>
      <c r="J2254" s="157" t="str">
        <f ca="1">IF(ISERROR($V2254),"",OFFSET('Smelter Look-up'!$I$4,$V2254-4,0))</f>
        <v/>
      </c>
      <c r="K2254" s="158"/>
      <c r="L2254" s="158"/>
      <c r="M2254" s="158"/>
      <c r="N2254" s="158"/>
      <c r="O2254" s="158"/>
      <c r="P2254" s="157"/>
      <c r="Q2254" s="159"/>
      <c r="R2254" s="155" t="str">
        <f ca="1">IF(ISERROR($V2254),"",OFFSET('Smelter Look-up'!$C$4,$V2254-4,0)&amp;"")</f>
        <v/>
      </c>
      <c r="S2254" s="160" t="str">
        <f t="array" aca="1" ref="S2254" ca="1">IF(B2254="","",IF(ISERROR(MATCH($E2254,CL,0)),"Unknown",INDIRECT("'C'!$A$"&amp;MATCH($E2254,CL,0)+1)))</f>
        <v/>
      </c>
      <c r="T2254" s="160" t="str">
        <f t="array" aca="1" ref="T2254" ca="1">IF(B2254="","",IF(ISERROR(MATCH($J2254,SorP!$B$1:$B$6226,0)),"",INDIRECT("'SorP'!$A$"&amp;MATCH($S2254&amp;$J2254,SorP!C:C,0))))</f>
        <v/>
      </c>
      <c r="U2254" s="161"/>
      <c r="V2254" s="151" t="e">
        <f>IF(C2254="",NA(),IF(OR(C2254="Smelter not listed",C2254="Smelter not yet identified"),MATCH($B2254&amp;$D2254,'Smelter Look-up'!$J:$J,0),MATCH($B2254&amp;$C2254,'Smelter Look-up'!$J:$J,0)))</f>
        <v>#N/A</v>
      </c>
      <c r="W2254" s="134"/>
      <c r="X2254" s="134">
        <f t="shared" ca="1" si="22"/>
        <v>0</v>
      </c>
      <c r="Y2254" s="134"/>
      <c r="Z2254" s="134"/>
      <c r="AA2254" s="134"/>
      <c r="AB2254" s="162" t="str">
        <f t="shared" si="23"/>
        <v/>
      </c>
      <c r="AC2254" s="134"/>
      <c r="AD2254" s="134"/>
      <c r="AE2254" s="134"/>
      <c r="AF2254" s="134"/>
      <c r="AG2254" s="134"/>
      <c r="AH2254" s="134"/>
    </row>
    <row r="2255" spans="1:34" ht="12" customHeight="1">
      <c r="A2255" s="160"/>
      <c r="B2255" s="155" t="str">
        <f t="array" ref="B2255">IF(LEN(A2255)=0,"",INDEX('Smelter Look-up'!$A:$A,MATCH($A2255,'Smelter Look-up'!$E:$E,0)))</f>
        <v/>
      </c>
      <c r="C2255" s="158" t="str">
        <f t="array" ref="C2255">IF(LEN(A2255)=0,"",INDEX('Smelter Look-up'!$C:$C,MATCH($A2255,'Smelter Look-up'!$E:$E,0)))</f>
        <v/>
      </c>
      <c r="D2255" s="155"/>
      <c r="E2255" s="155" t="str">
        <f ca="1">IF(ISERROR($V2255),"",OFFSET('Smelter Look-up'!$D$4,$V2255-4,0)&amp;"")</f>
        <v/>
      </c>
      <c r="F2255" s="155" t="str">
        <f ca="1">IF(ISERROR($V2255),"",OFFSET('Smelter Look-up'!$E$4,$V2255-4,0))</f>
        <v/>
      </c>
      <c r="G2255" s="155" t="str">
        <f ca="1">IF(C2255=$X$4,IF(ISERROR($V2255),"Enter smelter details","RMI"),IF(ISERROR($V2255),"",OFFSET('Smelter Look-up'!$F$4,$V2255-4,0)))</f>
        <v/>
      </c>
      <c r="H2255" s="156" t="str">
        <f ca="1">IF(ISERROR($V2255),"",OFFSET('Smelter Look-up'!$G$4,$V2255-4,0))</f>
        <v/>
      </c>
      <c r="I2255" s="157" t="str">
        <f ca="1">IF(ISERROR($V2255),"",OFFSET('Smelter Look-up'!$H$4,$V2255-4,0))</f>
        <v/>
      </c>
      <c r="J2255" s="157" t="str">
        <f ca="1">IF(ISERROR($V2255),"",OFFSET('Smelter Look-up'!$I$4,$V2255-4,0))</f>
        <v/>
      </c>
      <c r="K2255" s="158"/>
      <c r="L2255" s="158"/>
      <c r="M2255" s="158"/>
      <c r="N2255" s="158"/>
      <c r="O2255" s="158"/>
      <c r="P2255" s="157"/>
      <c r="Q2255" s="159"/>
      <c r="R2255" s="155" t="str">
        <f ca="1">IF(ISERROR($V2255),"",OFFSET('Smelter Look-up'!$C$4,$V2255-4,0)&amp;"")</f>
        <v/>
      </c>
      <c r="S2255" s="160" t="str">
        <f t="array" aca="1" ref="S2255" ca="1">IF(B2255="","",IF(ISERROR(MATCH($E2255,CL,0)),"Unknown",INDIRECT("'C'!$A$"&amp;MATCH($E2255,CL,0)+1)))</f>
        <v/>
      </c>
      <c r="T2255" s="160" t="str">
        <f t="array" aca="1" ref="T2255" ca="1">IF(B2255="","",IF(ISERROR(MATCH($J2255,SorP!$B$1:$B$6226,0)),"",INDIRECT("'SorP'!$A$"&amp;MATCH($S2255&amp;$J2255,SorP!C:C,0))))</f>
        <v/>
      </c>
      <c r="U2255" s="161"/>
      <c r="V2255" s="151" t="e">
        <f>IF(C2255="",NA(),IF(OR(C2255="Smelter not listed",C2255="Smelter not yet identified"),MATCH($B2255&amp;$D2255,'Smelter Look-up'!$J:$J,0),MATCH($B2255&amp;$C2255,'Smelter Look-up'!$J:$J,0)))</f>
        <v>#N/A</v>
      </c>
      <c r="W2255" s="134"/>
      <c r="X2255" s="134">
        <f t="shared" ca="1" si="22"/>
        <v>0</v>
      </c>
      <c r="Y2255" s="134"/>
      <c r="Z2255" s="134"/>
      <c r="AA2255" s="134"/>
      <c r="AB2255" s="162" t="str">
        <f t="shared" si="23"/>
        <v/>
      </c>
      <c r="AC2255" s="134"/>
      <c r="AD2255" s="134"/>
      <c r="AE2255" s="134"/>
      <c r="AF2255" s="134"/>
      <c r="AG2255" s="134"/>
      <c r="AH2255" s="134"/>
    </row>
    <row r="2256" spans="1:34" ht="12" customHeight="1">
      <c r="A2256" s="160"/>
      <c r="B2256" s="155" t="str">
        <f t="array" ref="B2256">IF(LEN(A2256)=0,"",INDEX('Smelter Look-up'!$A:$A,MATCH($A2256,'Smelter Look-up'!$E:$E,0)))</f>
        <v/>
      </c>
      <c r="C2256" s="158" t="str">
        <f t="array" ref="C2256">IF(LEN(A2256)=0,"",INDEX('Smelter Look-up'!$C:$C,MATCH($A2256,'Smelter Look-up'!$E:$E,0)))</f>
        <v/>
      </c>
      <c r="D2256" s="155"/>
      <c r="E2256" s="155" t="str">
        <f ca="1">IF(ISERROR($V2256),"",OFFSET('Smelter Look-up'!$D$4,$V2256-4,0)&amp;"")</f>
        <v/>
      </c>
      <c r="F2256" s="155" t="str">
        <f ca="1">IF(ISERROR($V2256),"",OFFSET('Smelter Look-up'!$E$4,$V2256-4,0))</f>
        <v/>
      </c>
      <c r="G2256" s="155" t="str">
        <f ca="1">IF(C2256=$X$4,IF(ISERROR($V2256),"Enter smelter details","RMI"),IF(ISERROR($V2256),"",OFFSET('Smelter Look-up'!$F$4,$V2256-4,0)))</f>
        <v/>
      </c>
      <c r="H2256" s="156" t="str">
        <f ca="1">IF(ISERROR($V2256),"",OFFSET('Smelter Look-up'!$G$4,$V2256-4,0))</f>
        <v/>
      </c>
      <c r="I2256" s="157" t="str">
        <f ca="1">IF(ISERROR($V2256),"",OFFSET('Smelter Look-up'!$H$4,$V2256-4,0))</f>
        <v/>
      </c>
      <c r="J2256" s="157" t="str">
        <f ca="1">IF(ISERROR($V2256),"",OFFSET('Smelter Look-up'!$I$4,$V2256-4,0))</f>
        <v/>
      </c>
      <c r="K2256" s="158"/>
      <c r="L2256" s="158"/>
      <c r="M2256" s="158"/>
      <c r="N2256" s="158"/>
      <c r="O2256" s="158"/>
      <c r="P2256" s="157"/>
      <c r="Q2256" s="159"/>
      <c r="R2256" s="155" t="str">
        <f ca="1">IF(ISERROR($V2256),"",OFFSET('Smelter Look-up'!$C$4,$V2256-4,0)&amp;"")</f>
        <v/>
      </c>
      <c r="S2256" s="160" t="str">
        <f t="array" aca="1" ref="S2256" ca="1">IF(B2256="","",IF(ISERROR(MATCH($E2256,CL,0)),"Unknown",INDIRECT("'C'!$A$"&amp;MATCH($E2256,CL,0)+1)))</f>
        <v/>
      </c>
      <c r="T2256" s="160" t="str">
        <f t="array" aca="1" ref="T2256" ca="1">IF(B2256="","",IF(ISERROR(MATCH($J2256,SorP!$B$1:$B$6226,0)),"",INDIRECT("'SorP'!$A$"&amp;MATCH($S2256&amp;$J2256,SorP!C:C,0))))</f>
        <v/>
      </c>
      <c r="U2256" s="161"/>
      <c r="V2256" s="151" t="e">
        <f>IF(C2256="",NA(),IF(OR(C2256="Smelter not listed",C2256="Smelter not yet identified"),MATCH($B2256&amp;$D2256,'Smelter Look-up'!$J:$J,0),MATCH($B2256&amp;$C2256,'Smelter Look-up'!$J:$J,0)))</f>
        <v>#N/A</v>
      </c>
      <c r="W2256" s="134"/>
      <c r="X2256" s="134">
        <f t="shared" ca="1" si="22"/>
        <v>0</v>
      </c>
      <c r="Y2256" s="134"/>
      <c r="Z2256" s="134"/>
      <c r="AA2256" s="134"/>
      <c r="AB2256" s="162" t="str">
        <f t="shared" si="23"/>
        <v/>
      </c>
      <c r="AC2256" s="134"/>
      <c r="AD2256" s="134"/>
      <c r="AE2256" s="134"/>
      <c r="AF2256" s="134"/>
      <c r="AG2256" s="134"/>
      <c r="AH2256" s="134"/>
    </row>
    <row r="2257" spans="1:34" ht="12" customHeight="1">
      <c r="A2257" s="160"/>
      <c r="B2257" s="155" t="str">
        <f t="array" ref="B2257">IF(LEN(A2257)=0,"",INDEX('Smelter Look-up'!$A:$A,MATCH($A2257,'Smelter Look-up'!$E:$E,0)))</f>
        <v/>
      </c>
      <c r="C2257" s="158" t="str">
        <f t="array" ref="C2257">IF(LEN(A2257)=0,"",INDEX('Smelter Look-up'!$C:$C,MATCH($A2257,'Smelter Look-up'!$E:$E,0)))</f>
        <v/>
      </c>
      <c r="D2257" s="155"/>
      <c r="E2257" s="155" t="str">
        <f ca="1">IF(ISERROR($V2257),"",OFFSET('Smelter Look-up'!$D$4,$V2257-4,0)&amp;"")</f>
        <v/>
      </c>
      <c r="F2257" s="155" t="str">
        <f ca="1">IF(ISERROR($V2257),"",OFFSET('Smelter Look-up'!$E$4,$V2257-4,0))</f>
        <v/>
      </c>
      <c r="G2257" s="155" t="str">
        <f ca="1">IF(C2257=$X$4,IF(ISERROR($V2257),"Enter smelter details","RMI"),IF(ISERROR($V2257),"",OFFSET('Smelter Look-up'!$F$4,$V2257-4,0)))</f>
        <v/>
      </c>
      <c r="H2257" s="156" t="str">
        <f ca="1">IF(ISERROR($V2257),"",OFFSET('Smelter Look-up'!$G$4,$V2257-4,0))</f>
        <v/>
      </c>
      <c r="I2257" s="157" t="str">
        <f ca="1">IF(ISERROR($V2257),"",OFFSET('Smelter Look-up'!$H$4,$V2257-4,0))</f>
        <v/>
      </c>
      <c r="J2257" s="157" t="str">
        <f ca="1">IF(ISERROR($V2257),"",OFFSET('Smelter Look-up'!$I$4,$V2257-4,0))</f>
        <v/>
      </c>
      <c r="K2257" s="158"/>
      <c r="L2257" s="158"/>
      <c r="M2257" s="158"/>
      <c r="N2257" s="158"/>
      <c r="O2257" s="158"/>
      <c r="P2257" s="157"/>
      <c r="Q2257" s="159"/>
      <c r="R2257" s="155" t="str">
        <f ca="1">IF(ISERROR($V2257),"",OFFSET('Smelter Look-up'!$C$4,$V2257-4,0)&amp;"")</f>
        <v/>
      </c>
      <c r="S2257" s="160" t="str">
        <f t="array" aca="1" ref="S2257" ca="1">IF(B2257="","",IF(ISERROR(MATCH($E2257,CL,0)),"Unknown",INDIRECT("'C'!$A$"&amp;MATCH($E2257,CL,0)+1)))</f>
        <v/>
      </c>
      <c r="T2257" s="160" t="str">
        <f t="array" aca="1" ref="T2257" ca="1">IF(B2257="","",IF(ISERROR(MATCH($J2257,SorP!$B$1:$B$6226,0)),"",INDIRECT("'SorP'!$A$"&amp;MATCH($S2257&amp;$J2257,SorP!C:C,0))))</f>
        <v/>
      </c>
      <c r="U2257" s="161"/>
      <c r="V2257" s="151" t="e">
        <f>IF(C2257="",NA(),IF(OR(C2257="Smelter not listed",C2257="Smelter not yet identified"),MATCH($B2257&amp;$D2257,'Smelter Look-up'!$J:$J,0),MATCH($B2257&amp;$C2257,'Smelter Look-up'!$J:$J,0)))</f>
        <v>#N/A</v>
      </c>
      <c r="W2257" s="134"/>
      <c r="X2257" s="134">
        <f t="shared" ca="1" si="22"/>
        <v>0</v>
      </c>
      <c r="Y2257" s="134"/>
      <c r="Z2257" s="134"/>
      <c r="AA2257" s="134"/>
      <c r="AB2257" s="162" t="str">
        <f t="shared" si="23"/>
        <v/>
      </c>
      <c r="AC2257" s="134"/>
      <c r="AD2257" s="134"/>
      <c r="AE2257" s="134"/>
      <c r="AF2257" s="134"/>
      <c r="AG2257" s="134"/>
      <c r="AH2257" s="134"/>
    </row>
    <row r="2258" spans="1:34" ht="12" customHeight="1">
      <c r="A2258" s="160"/>
      <c r="B2258" s="155" t="str">
        <f t="array" ref="B2258">IF(LEN(A2258)=0,"",INDEX('Smelter Look-up'!$A:$A,MATCH($A2258,'Smelter Look-up'!$E:$E,0)))</f>
        <v/>
      </c>
      <c r="C2258" s="158" t="str">
        <f t="array" ref="C2258">IF(LEN(A2258)=0,"",INDEX('Smelter Look-up'!$C:$C,MATCH($A2258,'Smelter Look-up'!$E:$E,0)))</f>
        <v/>
      </c>
      <c r="D2258" s="155"/>
      <c r="E2258" s="155" t="str">
        <f ca="1">IF(ISERROR($V2258),"",OFFSET('Smelter Look-up'!$D$4,$V2258-4,0)&amp;"")</f>
        <v/>
      </c>
      <c r="F2258" s="155" t="str">
        <f ca="1">IF(ISERROR($V2258),"",OFFSET('Smelter Look-up'!$E$4,$V2258-4,0))</f>
        <v/>
      </c>
      <c r="G2258" s="155" t="str">
        <f ca="1">IF(C2258=$X$4,IF(ISERROR($V2258),"Enter smelter details","RMI"),IF(ISERROR($V2258),"",OFFSET('Smelter Look-up'!$F$4,$V2258-4,0)))</f>
        <v/>
      </c>
      <c r="H2258" s="156" t="str">
        <f ca="1">IF(ISERROR($V2258),"",OFFSET('Smelter Look-up'!$G$4,$V2258-4,0))</f>
        <v/>
      </c>
      <c r="I2258" s="157" t="str">
        <f ca="1">IF(ISERROR($V2258),"",OFFSET('Smelter Look-up'!$H$4,$V2258-4,0))</f>
        <v/>
      </c>
      <c r="J2258" s="157" t="str">
        <f ca="1">IF(ISERROR($V2258),"",OFFSET('Smelter Look-up'!$I$4,$V2258-4,0))</f>
        <v/>
      </c>
      <c r="K2258" s="158"/>
      <c r="L2258" s="158"/>
      <c r="M2258" s="158"/>
      <c r="N2258" s="158"/>
      <c r="O2258" s="158"/>
      <c r="P2258" s="157"/>
      <c r="Q2258" s="159"/>
      <c r="R2258" s="155" t="str">
        <f ca="1">IF(ISERROR($V2258),"",OFFSET('Smelter Look-up'!$C$4,$V2258-4,0)&amp;"")</f>
        <v/>
      </c>
      <c r="S2258" s="160" t="str">
        <f t="array" aca="1" ref="S2258" ca="1">IF(B2258="","",IF(ISERROR(MATCH($E2258,CL,0)),"Unknown",INDIRECT("'C'!$A$"&amp;MATCH($E2258,CL,0)+1)))</f>
        <v/>
      </c>
      <c r="T2258" s="160" t="str">
        <f t="array" aca="1" ref="T2258" ca="1">IF(B2258="","",IF(ISERROR(MATCH($J2258,SorP!$B$1:$B$6226,0)),"",INDIRECT("'SorP'!$A$"&amp;MATCH($S2258&amp;$J2258,SorP!C:C,0))))</f>
        <v/>
      </c>
      <c r="U2258" s="161"/>
      <c r="V2258" s="151" t="e">
        <f>IF(C2258="",NA(),IF(OR(C2258="Smelter not listed",C2258="Smelter not yet identified"),MATCH($B2258&amp;$D2258,'Smelter Look-up'!$J:$J,0),MATCH($B2258&amp;$C2258,'Smelter Look-up'!$J:$J,0)))</f>
        <v>#N/A</v>
      </c>
      <c r="W2258" s="134"/>
      <c r="X2258" s="134">
        <f t="shared" ca="1" si="22"/>
        <v>0</v>
      </c>
      <c r="Y2258" s="134"/>
      <c r="Z2258" s="134"/>
      <c r="AA2258" s="134"/>
      <c r="AB2258" s="162" t="str">
        <f t="shared" si="23"/>
        <v/>
      </c>
      <c r="AC2258" s="134"/>
      <c r="AD2258" s="134"/>
      <c r="AE2258" s="134"/>
      <c r="AF2258" s="134"/>
      <c r="AG2258" s="134"/>
      <c r="AH2258" s="134"/>
    </row>
    <row r="2259" spans="1:34" ht="12" customHeight="1">
      <c r="A2259" s="160"/>
      <c r="B2259" s="155" t="str">
        <f t="array" ref="B2259">IF(LEN(A2259)=0,"",INDEX('Smelter Look-up'!$A:$A,MATCH($A2259,'Smelter Look-up'!$E:$E,0)))</f>
        <v/>
      </c>
      <c r="C2259" s="158" t="str">
        <f t="array" ref="C2259">IF(LEN(A2259)=0,"",INDEX('Smelter Look-up'!$C:$C,MATCH($A2259,'Smelter Look-up'!$E:$E,0)))</f>
        <v/>
      </c>
      <c r="D2259" s="155"/>
      <c r="E2259" s="155" t="str">
        <f ca="1">IF(ISERROR($V2259),"",OFFSET('Smelter Look-up'!$D$4,$V2259-4,0)&amp;"")</f>
        <v/>
      </c>
      <c r="F2259" s="155" t="str">
        <f ca="1">IF(ISERROR($V2259),"",OFFSET('Smelter Look-up'!$E$4,$V2259-4,0))</f>
        <v/>
      </c>
      <c r="G2259" s="155" t="str">
        <f ca="1">IF(C2259=$X$4,IF(ISERROR($V2259),"Enter smelter details","RMI"),IF(ISERROR($V2259),"",OFFSET('Smelter Look-up'!$F$4,$V2259-4,0)))</f>
        <v/>
      </c>
      <c r="H2259" s="156" t="str">
        <f ca="1">IF(ISERROR($V2259),"",OFFSET('Smelter Look-up'!$G$4,$V2259-4,0))</f>
        <v/>
      </c>
      <c r="I2259" s="157" t="str">
        <f ca="1">IF(ISERROR($V2259),"",OFFSET('Smelter Look-up'!$H$4,$V2259-4,0))</f>
        <v/>
      </c>
      <c r="J2259" s="157" t="str">
        <f ca="1">IF(ISERROR($V2259),"",OFFSET('Smelter Look-up'!$I$4,$V2259-4,0))</f>
        <v/>
      </c>
      <c r="K2259" s="158"/>
      <c r="L2259" s="158"/>
      <c r="M2259" s="158"/>
      <c r="N2259" s="158"/>
      <c r="O2259" s="158"/>
      <c r="P2259" s="157"/>
      <c r="Q2259" s="159"/>
      <c r="R2259" s="155" t="str">
        <f ca="1">IF(ISERROR($V2259),"",OFFSET('Smelter Look-up'!$C$4,$V2259-4,0)&amp;"")</f>
        <v/>
      </c>
      <c r="S2259" s="160" t="str">
        <f t="array" aca="1" ref="S2259" ca="1">IF(B2259="","",IF(ISERROR(MATCH($E2259,CL,0)),"Unknown",INDIRECT("'C'!$A$"&amp;MATCH($E2259,CL,0)+1)))</f>
        <v/>
      </c>
      <c r="T2259" s="160" t="str">
        <f t="array" aca="1" ref="T2259" ca="1">IF(B2259="","",IF(ISERROR(MATCH($J2259,SorP!$B$1:$B$6226,0)),"",INDIRECT("'SorP'!$A$"&amp;MATCH($S2259&amp;$J2259,SorP!C:C,0))))</f>
        <v/>
      </c>
      <c r="U2259" s="161"/>
      <c r="V2259" s="151" t="e">
        <f>IF(C2259="",NA(),IF(OR(C2259="Smelter not listed",C2259="Smelter not yet identified"),MATCH($B2259&amp;$D2259,'Smelter Look-up'!$J:$J,0),MATCH($B2259&amp;$C2259,'Smelter Look-up'!$J:$J,0)))</f>
        <v>#N/A</v>
      </c>
      <c r="W2259" s="134"/>
      <c r="X2259" s="134">
        <f t="shared" ca="1" si="22"/>
        <v>0</v>
      </c>
      <c r="Y2259" s="134"/>
      <c r="Z2259" s="134"/>
      <c r="AA2259" s="134"/>
      <c r="AB2259" s="162" t="str">
        <f t="shared" si="23"/>
        <v/>
      </c>
      <c r="AC2259" s="134"/>
      <c r="AD2259" s="134"/>
      <c r="AE2259" s="134"/>
      <c r="AF2259" s="134"/>
      <c r="AG2259" s="134"/>
      <c r="AH2259" s="134"/>
    </row>
    <row r="2260" spans="1:34" ht="12" customHeight="1">
      <c r="A2260" s="160"/>
      <c r="B2260" s="155" t="str">
        <f t="array" ref="B2260">IF(LEN(A2260)=0,"",INDEX('Smelter Look-up'!$A:$A,MATCH($A2260,'Smelter Look-up'!$E:$E,0)))</f>
        <v/>
      </c>
      <c r="C2260" s="158" t="str">
        <f t="array" ref="C2260">IF(LEN(A2260)=0,"",INDEX('Smelter Look-up'!$C:$C,MATCH($A2260,'Smelter Look-up'!$E:$E,0)))</f>
        <v/>
      </c>
      <c r="D2260" s="155"/>
      <c r="E2260" s="155" t="str">
        <f ca="1">IF(ISERROR($V2260),"",OFFSET('Smelter Look-up'!$D$4,$V2260-4,0)&amp;"")</f>
        <v/>
      </c>
      <c r="F2260" s="155" t="str">
        <f ca="1">IF(ISERROR($V2260),"",OFFSET('Smelter Look-up'!$E$4,$V2260-4,0))</f>
        <v/>
      </c>
      <c r="G2260" s="155" t="str">
        <f ca="1">IF(C2260=$X$4,IF(ISERROR($V2260),"Enter smelter details","RMI"),IF(ISERROR($V2260),"",OFFSET('Smelter Look-up'!$F$4,$V2260-4,0)))</f>
        <v/>
      </c>
      <c r="H2260" s="156" t="str">
        <f ca="1">IF(ISERROR($V2260),"",OFFSET('Smelter Look-up'!$G$4,$V2260-4,0))</f>
        <v/>
      </c>
      <c r="I2260" s="157" t="str">
        <f ca="1">IF(ISERROR($V2260),"",OFFSET('Smelter Look-up'!$H$4,$V2260-4,0))</f>
        <v/>
      </c>
      <c r="J2260" s="157" t="str">
        <f ca="1">IF(ISERROR($V2260),"",OFFSET('Smelter Look-up'!$I$4,$V2260-4,0))</f>
        <v/>
      </c>
      <c r="K2260" s="158"/>
      <c r="L2260" s="158"/>
      <c r="M2260" s="158"/>
      <c r="N2260" s="158"/>
      <c r="O2260" s="158"/>
      <c r="P2260" s="157"/>
      <c r="Q2260" s="159"/>
      <c r="R2260" s="155" t="str">
        <f ca="1">IF(ISERROR($V2260),"",OFFSET('Smelter Look-up'!$C$4,$V2260-4,0)&amp;"")</f>
        <v/>
      </c>
      <c r="S2260" s="160" t="str">
        <f t="array" aca="1" ref="S2260" ca="1">IF(B2260="","",IF(ISERROR(MATCH($E2260,CL,0)),"Unknown",INDIRECT("'C'!$A$"&amp;MATCH($E2260,CL,0)+1)))</f>
        <v/>
      </c>
      <c r="T2260" s="160" t="str">
        <f t="array" aca="1" ref="T2260" ca="1">IF(B2260="","",IF(ISERROR(MATCH($J2260,SorP!$B$1:$B$6226,0)),"",INDIRECT("'SorP'!$A$"&amp;MATCH($S2260&amp;$J2260,SorP!C:C,0))))</f>
        <v/>
      </c>
      <c r="U2260" s="161"/>
      <c r="V2260" s="151" t="e">
        <f>IF(C2260="",NA(),IF(OR(C2260="Smelter not listed",C2260="Smelter not yet identified"),MATCH($B2260&amp;$D2260,'Smelter Look-up'!$J:$J,0),MATCH($B2260&amp;$C2260,'Smelter Look-up'!$J:$J,0)))</f>
        <v>#N/A</v>
      </c>
      <c r="W2260" s="134"/>
      <c r="X2260" s="134">
        <f t="shared" ca="1" si="22"/>
        <v>0</v>
      </c>
      <c r="Y2260" s="134"/>
      <c r="Z2260" s="134"/>
      <c r="AA2260" s="134"/>
      <c r="AB2260" s="162" t="str">
        <f t="shared" si="23"/>
        <v/>
      </c>
      <c r="AC2260" s="134"/>
      <c r="AD2260" s="134"/>
      <c r="AE2260" s="134"/>
      <c r="AF2260" s="134"/>
      <c r="AG2260" s="134"/>
      <c r="AH2260" s="134"/>
    </row>
    <row r="2261" spans="1:34" ht="12" customHeight="1">
      <c r="A2261" s="160"/>
      <c r="B2261" s="155" t="str">
        <f t="array" ref="B2261">IF(LEN(A2261)=0,"",INDEX('Smelter Look-up'!$A:$A,MATCH($A2261,'Smelter Look-up'!$E:$E,0)))</f>
        <v/>
      </c>
      <c r="C2261" s="158" t="str">
        <f t="array" ref="C2261">IF(LEN(A2261)=0,"",INDEX('Smelter Look-up'!$C:$C,MATCH($A2261,'Smelter Look-up'!$E:$E,0)))</f>
        <v/>
      </c>
      <c r="D2261" s="155"/>
      <c r="E2261" s="155" t="str">
        <f ca="1">IF(ISERROR($V2261),"",OFFSET('Smelter Look-up'!$D$4,$V2261-4,0)&amp;"")</f>
        <v/>
      </c>
      <c r="F2261" s="155" t="str">
        <f ca="1">IF(ISERROR($V2261),"",OFFSET('Smelter Look-up'!$E$4,$V2261-4,0))</f>
        <v/>
      </c>
      <c r="G2261" s="155" t="str">
        <f ca="1">IF(C2261=$X$4,IF(ISERROR($V2261),"Enter smelter details","RMI"),IF(ISERROR($V2261),"",OFFSET('Smelter Look-up'!$F$4,$V2261-4,0)))</f>
        <v/>
      </c>
      <c r="H2261" s="156" t="str">
        <f ca="1">IF(ISERROR($V2261),"",OFFSET('Smelter Look-up'!$G$4,$V2261-4,0))</f>
        <v/>
      </c>
      <c r="I2261" s="157" t="str">
        <f ca="1">IF(ISERROR($V2261),"",OFFSET('Smelter Look-up'!$H$4,$V2261-4,0))</f>
        <v/>
      </c>
      <c r="J2261" s="157" t="str">
        <f ca="1">IF(ISERROR($V2261),"",OFFSET('Smelter Look-up'!$I$4,$V2261-4,0))</f>
        <v/>
      </c>
      <c r="K2261" s="158"/>
      <c r="L2261" s="158"/>
      <c r="M2261" s="158"/>
      <c r="N2261" s="158"/>
      <c r="O2261" s="158"/>
      <c r="P2261" s="157"/>
      <c r="Q2261" s="159"/>
      <c r="R2261" s="155" t="str">
        <f ca="1">IF(ISERROR($V2261),"",OFFSET('Smelter Look-up'!$C$4,$V2261-4,0)&amp;"")</f>
        <v/>
      </c>
      <c r="S2261" s="160" t="str">
        <f t="array" aca="1" ref="S2261" ca="1">IF(B2261="","",IF(ISERROR(MATCH($E2261,CL,0)),"Unknown",INDIRECT("'C'!$A$"&amp;MATCH($E2261,CL,0)+1)))</f>
        <v/>
      </c>
      <c r="T2261" s="160" t="str">
        <f t="array" aca="1" ref="T2261" ca="1">IF(B2261="","",IF(ISERROR(MATCH($J2261,SorP!$B$1:$B$6226,0)),"",INDIRECT("'SorP'!$A$"&amp;MATCH($S2261&amp;$J2261,SorP!C:C,0))))</f>
        <v/>
      </c>
      <c r="U2261" s="161"/>
      <c r="V2261" s="151" t="e">
        <f>IF(C2261="",NA(),IF(OR(C2261="Smelter not listed",C2261="Smelter not yet identified"),MATCH($B2261&amp;$D2261,'Smelter Look-up'!$J:$J,0),MATCH($B2261&amp;$C2261,'Smelter Look-up'!$J:$J,0)))</f>
        <v>#N/A</v>
      </c>
      <c r="W2261" s="134"/>
      <c r="X2261" s="134">
        <f t="shared" ca="1" si="22"/>
        <v>0</v>
      </c>
      <c r="Y2261" s="134"/>
      <c r="Z2261" s="134"/>
      <c r="AA2261" s="134"/>
      <c r="AB2261" s="162" t="str">
        <f t="shared" si="23"/>
        <v/>
      </c>
      <c r="AC2261" s="134"/>
      <c r="AD2261" s="134"/>
      <c r="AE2261" s="134"/>
      <c r="AF2261" s="134"/>
      <c r="AG2261" s="134"/>
      <c r="AH2261" s="134"/>
    </row>
    <row r="2262" spans="1:34" ht="12" customHeight="1">
      <c r="A2262" s="160"/>
      <c r="B2262" s="155" t="str">
        <f t="array" ref="B2262">IF(LEN(A2262)=0,"",INDEX('Smelter Look-up'!$A:$A,MATCH($A2262,'Smelter Look-up'!$E:$E,0)))</f>
        <v/>
      </c>
      <c r="C2262" s="158" t="str">
        <f t="array" ref="C2262">IF(LEN(A2262)=0,"",INDEX('Smelter Look-up'!$C:$C,MATCH($A2262,'Smelter Look-up'!$E:$E,0)))</f>
        <v/>
      </c>
      <c r="D2262" s="155"/>
      <c r="E2262" s="155" t="str">
        <f ca="1">IF(ISERROR($V2262),"",OFFSET('Smelter Look-up'!$D$4,$V2262-4,0)&amp;"")</f>
        <v/>
      </c>
      <c r="F2262" s="155" t="str">
        <f ca="1">IF(ISERROR($V2262),"",OFFSET('Smelter Look-up'!$E$4,$V2262-4,0))</f>
        <v/>
      </c>
      <c r="G2262" s="155" t="str">
        <f ca="1">IF(C2262=$X$4,IF(ISERROR($V2262),"Enter smelter details","RMI"),IF(ISERROR($V2262),"",OFFSET('Smelter Look-up'!$F$4,$V2262-4,0)))</f>
        <v/>
      </c>
      <c r="H2262" s="156" t="str">
        <f ca="1">IF(ISERROR($V2262),"",OFFSET('Smelter Look-up'!$G$4,$V2262-4,0))</f>
        <v/>
      </c>
      <c r="I2262" s="157" t="str">
        <f ca="1">IF(ISERROR($V2262),"",OFFSET('Smelter Look-up'!$H$4,$V2262-4,0))</f>
        <v/>
      </c>
      <c r="J2262" s="157" t="str">
        <f ca="1">IF(ISERROR($V2262),"",OFFSET('Smelter Look-up'!$I$4,$V2262-4,0))</f>
        <v/>
      </c>
      <c r="K2262" s="158"/>
      <c r="L2262" s="158"/>
      <c r="M2262" s="158"/>
      <c r="N2262" s="158"/>
      <c r="O2262" s="158"/>
      <c r="P2262" s="157"/>
      <c r="Q2262" s="159"/>
      <c r="R2262" s="155" t="str">
        <f ca="1">IF(ISERROR($V2262),"",OFFSET('Smelter Look-up'!$C$4,$V2262-4,0)&amp;"")</f>
        <v/>
      </c>
      <c r="S2262" s="160" t="str">
        <f t="array" aca="1" ref="S2262" ca="1">IF(B2262="","",IF(ISERROR(MATCH($E2262,CL,0)),"Unknown",INDIRECT("'C'!$A$"&amp;MATCH($E2262,CL,0)+1)))</f>
        <v/>
      </c>
      <c r="T2262" s="160" t="str">
        <f t="array" aca="1" ref="T2262" ca="1">IF(B2262="","",IF(ISERROR(MATCH($J2262,SorP!$B$1:$B$6226,0)),"",INDIRECT("'SorP'!$A$"&amp;MATCH($S2262&amp;$J2262,SorP!C:C,0))))</f>
        <v/>
      </c>
      <c r="U2262" s="161"/>
      <c r="V2262" s="151" t="e">
        <f>IF(C2262="",NA(),IF(OR(C2262="Smelter not listed",C2262="Smelter not yet identified"),MATCH($B2262&amp;$D2262,'Smelter Look-up'!$J:$J,0),MATCH($B2262&amp;$C2262,'Smelter Look-up'!$J:$J,0)))</f>
        <v>#N/A</v>
      </c>
      <c r="W2262" s="134"/>
      <c r="X2262" s="134">
        <f t="shared" ca="1" si="22"/>
        <v>0</v>
      </c>
      <c r="Y2262" s="134"/>
      <c r="Z2262" s="134"/>
      <c r="AA2262" s="134"/>
      <c r="AB2262" s="162" t="str">
        <f t="shared" si="23"/>
        <v/>
      </c>
      <c r="AC2262" s="134"/>
      <c r="AD2262" s="134"/>
      <c r="AE2262" s="134"/>
      <c r="AF2262" s="134"/>
      <c r="AG2262" s="134"/>
      <c r="AH2262" s="134"/>
    </row>
    <row r="2263" spans="1:34" ht="12" customHeight="1">
      <c r="A2263" s="160"/>
      <c r="B2263" s="155" t="str">
        <f t="array" ref="B2263">IF(LEN(A2263)=0,"",INDEX('Smelter Look-up'!$A:$A,MATCH($A2263,'Smelter Look-up'!$E:$E,0)))</f>
        <v/>
      </c>
      <c r="C2263" s="158" t="str">
        <f t="array" ref="C2263">IF(LEN(A2263)=0,"",INDEX('Smelter Look-up'!$C:$C,MATCH($A2263,'Smelter Look-up'!$E:$E,0)))</f>
        <v/>
      </c>
      <c r="D2263" s="155"/>
      <c r="E2263" s="155" t="str">
        <f ca="1">IF(ISERROR($V2263),"",OFFSET('Smelter Look-up'!$D$4,$V2263-4,0)&amp;"")</f>
        <v/>
      </c>
      <c r="F2263" s="155" t="str">
        <f ca="1">IF(ISERROR($V2263),"",OFFSET('Smelter Look-up'!$E$4,$V2263-4,0))</f>
        <v/>
      </c>
      <c r="G2263" s="155" t="str">
        <f ca="1">IF(C2263=$X$4,IF(ISERROR($V2263),"Enter smelter details","RMI"),IF(ISERROR($V2263),"",OFFSET('Smelter Look-up'!$F$4,$V2263-4,0)))</f>
        <v/>
      </c>
      <c r="H2263" s="156" t="str">
        <f ca="1">IF(ISERROR($V2263),"",OFFSET('Smelter Look-up'!$G$4,$V2263-4,0))</f>
        <v/>
      </c>
      <c r="I2263" s="157" t="str">
        <f ca="1">IF(ISERROR($V2263),"",OFFSET('Smelter Look-up'!$H$4,$V2263-4,0))</f>
        <v/>
      </c>
      <c r="J2263" s="157" t="str">
        <f ca="1">IF(ISERROR($V2263),"",OFFSET('Smelter Look-up'!$I$4,$V2263-4,0))</f>
        <v/>
      </c>
      <c r="K2263" s="158"/>
      <c r="L2263" s="158"/>
      <c r="M2263" s="158"/>
      <c r="N2263" s="158"/>
      <c r="O2263" s="158"/>
      <c r="P2263" s="157"/>
      <c r="Q2263" s="159"/>
      <c r="R2263" s="155" t="str">
        <f ca="1">IF(ISERROR($V2263),"",OFFSET('Smelter Look-up'!$C$4,$V2263-4,0)&amp;"")</f>
        <v/>
      </c>
      <c r="S2263" s="160" t="str">
        <f t="array" aca="1" ref="S2263" ca="1">IF(B2263="","",IF(ISERROR(MATCH($E2263,CL,0)),"Unknown",INDIRECT("'C'!$A$"&amp;MATCH($E2263,CL,0)+1)))</f>
        <v/>
      </c>
      <c r="T2263" s="160" t="str">
        <f t="array" aca="1" ref="T2263" ca="1">IF(B2263="","",IF(ISERROR(MATCH($J2263,SorP!$B$1:$B$6226,0)),"",INDIRECT("'SorP'!$A$"&amp;MATCH($S2263&amp;$J2263,SorP!C:C,0))))</f>
        <v/>
      </c>
      <c r="U2263" s="161"/>
      <c r="V2263" s="151" t="e">
        <f>IF(C2263="",NA(),IF(OR(C2263="Smelter not listed",C2263="Smelter not yet identified"),MATCH($B2263&amp;$D2263,'Smelter Look-up'!$J:$J,0),MATCH($B2263&amp;$C2263,'Smelter Look-up'!$J:$J,0)))</f>
        <v>#N/A</v>
      </c>
      <c r="W2263" s="134"/>
      <c r="X2263" s="134">
        <f t="shared" ca="1" si="22"/>
        <v>0</v>
      </c>
      <c r="Y2263" s="134"/>
      <c r="Z2263" s="134"/>
      <c r="AA2263" s="134"/>
      <c r="AB2263" s="162" t="str">
        <f t="shared" si="23"/>
        <v/>
      </c>
      <c r="AC2263" s="134"/>
      <c r="AD2263" s="134"/>
      <c r="AE2263" s="134"/>
      <c r="AF2263" s="134"/>
      <c r="AG2263" s="134"/>
      <c r="AH2263" s="134"/>
    </row>
    <row r="2264" spans="1:34" ht="12" customHeight="1">
      <c r="A2264" s="160"/>
      <c r="B2264" s="155" t="str">
        <f t="array" ref="B2264">IF(LEN(A2264)=0,"",INDEX('Smelter Look-up'!$A:$A,MATCH($A2264,'Smelter Look-up'!$E:$E,0)))</f>
        <v/>
      </c>
      <c r="C2264" s="158" t="str">
        <f t="array" ref="C2264">IF(LEN(A2264)=0,"",INDEX('Smelter Look-up'!$C:$C,MATCH($A2264,'Smelter Look-up'!$E:$E,0)))</f>
        <v/>
      </c>
      <c r="D2264" s="155"/>
      <c r="E2264" s="155" t="str">
        <f ca="1">IF(ISERROR($V2264),"",OFFSET('Smelter Look-up'!$D$4,$V2264-4,0)&amp;"")</f>
        <v/>
      </c>
      <c r="F2264" s="155" t="str">
        <f ca="1">IF(ISERROR($V2264),"",OFFSET('Smelter Look-up'!$E$4,$V2264-4,0))</f>
        <v/>
      </c>
      <c r="G2264" s="155" t="str">
        <f ca="1">IF(C2264=$X$4,IF(ISERROR($V2264),"Enter smelter details","RMI"),IF(ISERROR($V2264),"",OFFSET('Smelter Look-up'!$F$4,$V2264-4,0)))</f>
        <v/>
      </c>
      <c r="H2264" s="156" t="str">
        <f ca="1">IF(ISERROR($V2264),"",OFFSET('Smelter Look-up'!$G$4,$V2264-4,0))</f>
        <v/>
      </c>
      <c r="I2264" s="157" t="str">
        <f ca="1">IF(ISERROR($V2264),"",OFFSET('Smelter Look-up'!$H$4,$V2264-4,0))</f>
        <v/>
      </c>
      <c r="J2264" s="157" t="str">
        <f ca="1">IF(ISERROR($V2264),"",OFFSET('Smelter Look-up'!$I$4,$V2264-4,0))</f>
        <v/>
      </c>
      <c r="K2264" s="158"/>
      <c r="L2264" s="158"/>
      <c r="M2264" s="158"/>
      <c r="N2264" s="158"/>
      <c r="O2264" s="158"/>
      <c r="P2264" s="157"/>
      <c r="Q2264" s="159"/>
      <c r="R2264" s="155" t="str">
        <f ca="1">IF(ISERROR($V2264),"",OFFSET('Smelter Look-up'!$C$4,$V2264-4,0)&amp;"")</f>
        <v/>
      </c>
      <c r="S2264" s="160" t="str">
        <f t="array" aca="1" ref="S2264" ca="1">IF(B2264="","",IF(ISERROR(MATCH($E2264,CL,0)),"Unknown",INDIRECT("'C'!$A$"&amp;MATCH($E2264,CL,0)+1)))</f>
        <v/>
      </c>
      <c r="T2264" s="160" t="str">
        <f t="array" aca="1" ref="T2264" ca="1">IF(B2264="","",IF(ISERROR(MATCH($J2264,SorP!$B$1:$B$6226,0)),"",INDIRECT("'SorP'!$A$"&amp;MATCH($S2264&amp;$J2264,SorP!C:C,0))))</f>
        <v/>
      </c>
      <c r="U2264" s="161"/>
      <c r="V2264" s="151" t="e">
        <f>IF(C2264="",NA(),IF(OR(C2264="Smelter not listed",C2264="Smelter not yet identified"),MATCH($B2264&amp;$D2264,'Smelter Look-up'!$J:$J,0),MATCH($B2264&amp;$C2264,'Smelter Look-up'!$J:$J,0)))</f>
        <v>#N/A</v>
      </c>
      <c r="W2264" s="134"/>
      <c r="X2264" s="134">
        <f t="shared" ca="1" si="22"/>
        <v>0</v>
      </c>
      <c r="Y2264" s="134"/>
      <c r="Z2264" s="134"/>
      <c r="AA2264" s="134"/>
      <c r="AB2264" s="162" t="str">
        <f t="shared" si="23"/>
        <v/>
      </c>
      <c r="AC2264" s="134"/>
      <c r="AD2264" s="134"/>
      <c r="AE2264" s="134"/>
      <c r="AF2264" s="134"/>
      <c r="AG2264" s="134"/>
      <c r="AH2264" s="134"/>
    </row>
    <row r="2265" spans="1:34" ht="12" customHeight="1">
      <c r="A2265" s="160"/>
      <c r="B2265" s="155" t="str">
        <f t="array" ref="B2265">IF(LEN(A2265)=0,"",INDEX('Smelter Look-up'!$A:$A,MATCH($A2265,'Smelter Look-up'!$E:$E,0)))</f>
        <v/>
      </c>
      <c r="C2265" s="158" t="str">
        <f t="array" ref="C2265">IF(LEN(A2265)=0,"",INDEX('Smelter Look-up'!$C:$C,MATCH($A2265,'Smelter Look-up'!$E:$E,0)))</f>
        <v/>
      </c>
      <c r="D2265" s="155"/>
      <c r="E2265" s="155" t="str">
        <f ca="1">IF(ISERROR($V2265),"",OFFSET('Smelter Look-up'!$D$4,$V2265-4,0)&amp;"")</f>
        <v/>
      </c>
      <c r="F2265" s="155" t="str">
        <f ca="1">IF(ISERROR($V2265),"",OFFSET('Smelter Look-up'!$E$4,$V2265-4,0))</f>
        <v/>
      </c>
      <c r="G2265" s="155" t="str">
        <f ca="1">IF(C2265=$X$4,IF(ISERROR($V2265),"Enter smelter details","RMI"),IF(ISERROR($V2265),"",OFFSET('Smelter Look-up'!$F$4,$V2265-4,0)))</f>
        <v/>
      </c>
      <c r="H2265" s="156" t="str">
        <f ca="1">IF(ISERROR($V2265),"",OFFSET('Smelter Look-up'!$G$4,$V2265-4,0))</f>
        <v/>
      </c>
      <c r="I2265" s="157" t="str">
        <f ca="1">IF(ISERROR($V2265),"",OFFSET('Smelter Look-up'!$H$4,$V2265-4,0))</f>
        <v/>
      </c>
      <c r="J2265" s="157" t="str">
        <f ca="1">IF(ISERROR($V2265),"",OFFSET('Smelter Look-up'!$I$4,$V2265-4,0))</f>
        <v/>
      </c>
      <c r="K2265" s="158"/>
      <c r="L2265" s="158"/>
      <c r="M2265" s="158"/>
      <c r="N2265" s="158"/>
      <c r="O2265" s="158"/>
      <c r="P2265" s="157"/>
      <c r="Q2265" s="159"/>
      <c r="R2265" s="155" t="str">
        <f ca="1">IF(ISERROR($V2265),"",OFFSET('Smelter Look-up'!$C$4,$V2265-4,0)&amp;"")</f>
        <v/>
      </c>
      <c r="S2265" s="160" t="str">
        <f t="array" aca="1" ref="S2265" ca="1">IF(B2265="","",IF(ISERROR(MATCH($E2265,CL,0)),"Unknown",INDIRECT("'C'!$A$"&amp;MATCH($E2265,CL,0)+1)))</f>
        <v/>
      </c>
      <c r="T2265" s="160" t="str">
        <f t="array" aca="1" ref="T2265" ca="1">IF(B2265="","",IF(ISERROR(MATCH($J2265,SorP!$B$1:$B$6226,0)),"",INDIRECT("'SorP'!$A$"&amp;MATCH($S2265&amp;$J2265,SorP!C:C,0))))</f>
        <v/>
      </c>
      <c r="U2265" s="161"/>
      <c r="V2265" s="151" t="e">
        <f>IF(C2265="",NA(),IF(OR(C2265="Smelter not listed",C2265="Smelter not yet identified"),MATCH($B2265&amp;$D2265,'Smelter Look-up'!$J:$J,0),MATCH($B2265&amp;$C2265,'Smelter Look-up'!$J:$J,0)))</f>
        <v>#N/A</v>
      </c>
      <c r="W2265" s="134"/>
      <c r="X2265" s="134">
        <f t="shared" ca="1" si="22"/>
        <v>0</v>
      </c>
      <c r="Y2265" s="134"/>
      <c r="Z2265" s="134"/>
      <c r="AA2265" s="134"/>
      <c r="AB2265" s="162" t="str">
        <f t="shared" si="23"/>
        <v/>
      </c>
      <c r="AC2265" s="134"/>
      <c r="AD2265" s="134"/>
      <c r="AE2265" s="134"/>
      <c r="AF2265" s="134"/>
      <c r="AG2265" s="134"/>
      <c r="AH2265" s="134"/>
    </row>
    <row r="2266" spans="1:34" ht="12" customHeight="1">
      <c r="A2266" s="160"/>
      <c r="B2266" s="155" t="str">
        <f t="array" ref="B2266">IF(LEN(A2266)=0,"",INDEX('Smelter Look-up'!$A:$A,MATCH($A2266,'Smelter Look-up'!$E:$E,0)))</f>
        <v/>
      </c>
      <c r="C2266" s="158" t="str">
        <f t="array" ref="C2266">IF(LEN(A2266)=0,"",INDEX('Smelter Look-up'!$C:$C,MATCH($A2266,'Smelter Look-up'!$E:$E,0)))</f>
        <v/>
      </c>
      <c r="D2266" s="155"/>
      <c r="E2266" s="155" t="str">
        <f ca="1">IF(ISERROR($V2266),"",OFFSET('Smelter Look-up'!$D$4,$V2266-4,0)&amp;"")</f>
        <v/>
      </c>
      <c r="F2266" s="155" t="str">
        <f ca="1">IF(ISERROR($V2266),"",OFFSET('Smelter Look-up'!$E$4,$V2266-4,0))</f>
        <v/>
      </c>
      <c r="G2266" s="155" t="str">
        <f ca="1">IF(C2266=$X$4,IF(ISERROR($V2266),"Enter smelter details","RMI"),IF(ISERROR($V2266),"",OFFSET('Smelter Look-up'!$F$4,$V2266-4,0)))</f>
        <v/>
      </c>
      <c r="H2266" s="156" t="str">
        <f ca="1">IF(ISERROR($V2266),"",OFFSET('Smelter Look-up'!$G$4,$V2266-4,0))</f>
        <v/>
      </c>
      <c r="I2266" s="157" t="str">
        <f ca="1">IF(ISERROR($V2266),"",OFFSET('Smelter Look-up'!$H$4,$V2266-4,0))</f>
        <v/>
      </c>
      <c r="J2266" s="157" t="str">
        <f ca="1">IF(ISERROR($V2266),"",OFFSET('Smelter Look-up'!$I$4,$V2266-4,0))</f>
        <v/>
      </c>
      <c r="K2266" s="158"/>
      <c r="L2266" s="158"/>
      <c r="M2266" s="158"/>
      <c r="N2266" s="158"/>
      <c r="O2266" s="158"/>
      <c r="P2266" s="157"/>
      <c r="Q2266" s="159"/>
      <c r="R2266" s="155" t="str">
        <f ca="1">IF(ISERROR($V2266),"",OFFSET('Smelter Look-up'!$C$4,$V2266-4,0)&amp;"")</f>
        <v/>
      </c>
      <c r="S2266" s="160" t="str">
        <f t="array" aca="1" ref="S2266" ca="1">IF(B2266="","",IF(ISERROR(MATCH($E2266,CL,0)),"Unknown",INDIRECT("'C'!$A$"&amp;MATCH($E2266,CL,0)+1)))</f>
        <v/>
      </c>
      <c r="T2266" s="160" t="str">
        <f t="array" aca="1" ref="T2266" ca="1">IF(B2266="","",IF(ISERROR(MATCH($J2266,SorP!$B$1:$B$6226,0)),"",INDIRECT("'SorP'!$A$"&amp;MATCH($S2266&amp;$J2266,SorP!C:C,0))))</f>
        <v/>
      </c>
      <c r="U2266" s="161"/>
      <c r="V2266" s="151" t="e">
        <f>IF(C2266="",NA(),IF(OR(C2266="Smelter not listed",C2266="Smelter not yet identified"),MATCH($B2266&amp;$D2266,'Smelter Look-up'!$J:$J,0),MATCH($B2266&amp;$C2266,'Smelter Look-up'!$J:$J,0)))</f>
        <v>#N/A</v>
      </c>
      <c r="W2266" s="134"/>
      <c r="X2266" s="134">
        <f t="shared" ca="1" si="22"/>
        <v>0</v>
      </c>
      <c r="Y2266" s="134"/>
      <c r="Z2266" s="134"/>
      <c r="AA2266" s="134"/>
      <c r="AB2266" s="162" t="str">
        <f t="shared" si="23"/>
        <v/>
      </c>
      <c r="AC2266" s="134"/>
      <c r="AD2266" s="134"/>
      <c r="AE2266" s="134"/>
      <c r="AF2266" s="134"/>
      <c r="AG2266" s="134"/>
      <c r="AH2266" s="134"/>
    </row>
    <row r="2267" spans="1:34" ht="12" customHeight="1">
      <c r="A2267" s="160"/>
      <c r="B2267" s="155" t="str">
        <f t="array" ref="B2267">IF(LEN(A2267)=0,"",INDEX('Smelter Look-up'!$A:$A,MATCH($A2267,'Smelter Look-up'!$E:$E,0)))</f>
        <v/>
      </c>
      <c r="C2267" s="158" t="str">
        <f t="array" ref="C2267">IF(LEN(A2267)=0,"",INDEX('Smelter Look-up'!$C:$C,MATCH($A2267,'Smelter Look-up'!$E:$E,0)))</f>
        <v/>
      </c>
      <c r="D2267" s="155"/>
      <c r="E2267" s="155" t="str">
        <f ca="1">IF(ISERROR($V2267),"",OFFSET('Smelter Look-up'!$D$4,$V2267-4,0)&amp;"")</f>
        <v/>
      </c>
      <c r="F2267" s="155" t="str">
        <f ca="1">IF(ISERROR($V2267),"",OFFSET('Smelter Look-up'!$E$4,$V2267-4,0))</f>
        <v/>
      </c>
      <c r="G2267" s="155" t="str">
        <f ca="1">IF(C2267=$X$4,IF(ISERROR($V2267),"Enter smelter details","RMI"),IF(ISERROR($V2267),"",OFFSET('Smelter Look-up'!$F$4,$V2267-4,0)))</f>
        <v/>
      </c>
      <c r="H2267" s="156" t="str">
        <f ca="1">IF(ISERROR($V2267),"",OFFSET('Smelter Look-up'!$G$4,$V2267-4,0))</f>
        <v/>
      </c>
      <c r="I2267" s="157" t="str">
        <f ca="1">IF(ISERROR($V2267),"",OFFSET('Smelter Look-up'!$H$4,$V2267-4,0))</f>
        <v/>
      </c>
      <c r="J2267" s="157" t="str">
        <f ca="1">IF(ISERROR($V2267),"",OFFSET('Smelter Look-up'!$I$4,$V2267-4,0))</f>
        <v/>
      </c>
      <c r="K2267" s="158"/>
      <c r="L2267" s="158"/>
      <c r="M2267" s="158"/>
      <c r="N2267" s="158"/>
      <c r="O2267" s="158"/>
      <c r="P2267" s="157"/>
      <c r="Q2267" s="159"/>
      <c r="R2267" s="155" t="str">
        <f ca="1">IF(ISERROR($V2267),"",OFFSET('Smelter Look-up'!$C$4,$V2267-4,0)&amp;"")</f>
        <v/>
      </c>
      <c r="S2267" s="160" t="str">
        <f t="array" aca="1" ref="S2267" ca="1">IF(B2267="","",IF(ISERROR(MATCH($E2267,CL,0)),"Unknown",INDIRECT("'C'!$A$"&amp;MATCH($E2267,CL,0)+1)))</f>
        <v/>
      </c>
      <c r="T2267" s="160" t="str">
        <f t="array" aca="1" ref="T2267" ca="1">IF(B2267="","",IF(ISERROR(MATCH($J2267,SorP!$B$1:$B$6226,0)),"",INDIRECT("'SorP'!$A$"&amp;MATCH($S2267&amp;$J2267,SorP!C:C,0))))</f>
        <v/>
      </c>
      <c r="U2267" s="161"/>
      <c r="V2267" s="151" t="e">
        <f>IF(C2267="",NA(),IF(OR(C2267="Smelter not listed",C2267="Smelter not yet identified"),MATCH($B2267&amp;$D2267,'Smelter Look-up'!$J:$J,0),MATCH($B2267&amp;$C2267,'Smelter Look-up'!$J:$J,0)))</f>
        <v>#N/A</v>
      </c>
      <c r="W2267" s="134"/>
      <c r="X2267" s="134">
        <f t="shared" ca="1" si="22"/>
        <v>0</v>
      </c>
      <c r="Y2267" s="134"/>
      <c r="Z2267" s="134"/>
      <c r="AA2267" s="134"/>
      <c r="AB2267" s="162" t="str">
        <f t="shared" si="23"/>
        <v/>
      </c>
      <c r="AC2267" s="134"/>
      <c r="AD2267" s="134"/>
      <c r="AE2267" s="134"/>
      <c r="AF2267" s="134"/>
      <c r="AG2267" s="134"/>
      <c r="AH2267" s="134"/>
    </row>
    <row r="2268" spans="1:34" ht="12" customHeight="1">
      <c r="A2268" s="160"/>
      <c r="B2268" s="155" t="str">
        <f t="array" ref="B2268">IF(LEN(A2268)=0,"",INDEX('Smelter Look-up'!$A:$A,MATCH($A2268,'Smelter Look-up'!$E:$E,0)))</f>
        <v/>
      </c>
      <c r="C2268" s="158" t="str">
        <f t="array" ref="C2268">IF(LEN(A2268)=0,"",INDEX('Smelter Look-up'!$C:$C,MATCH($A2268,'Smelter Look-up'!$E:$E,0)))</f>
        <v/>
      </c>
      <c r="D2268" s="155"/>
      <c r="E2268" s="155" t="str">
        <f ca="1">IF(ISERROR($V2268),"",OFFSET('Smelter Look-up'!$D$4,$V2268-4,0)&amp;"")</f>
        <v/>
      </c>
      <c r="F2268" s="155" t="str">
        <f ca="1">IF(ISERROR($V2268),"",OFFSET('Smelter Look-up'!$E$4,$V2268-4,0))</f>
        <v/>
      </c>
      <c r="G2268" s="155" t="str">
        <f ca="1">IF(C2268=$X$4,IF(ISERROR($V2268),"Enter smelter details","RMI"),IF(ISERROR($V2268),"",OFFSET('Smelter Look-up'!$F$4,$V2268-4,0)))</f>
        <v/>
      </c>
      <c r="H2268" s="156" t="str">
        <f ca="1">IF(ISERROR($V2268),"",OFFSET('Smelter Look-up'!$G$4,$V2268-4,0))</f>
        <v/>
      </c>
      <c r="I2268" s="157" t="str">
        <f ca="1">IF(ISERROR($V2268),"",OFFSET('Smelter Look-up'!$H$4,$V2268-4,0))</f>
        <v/>
      </c>
      <c r="J2268" s="157" t="str">
        <f ca="1">IF(ISERROR($V2268),"",OFFSET('Smelter Look-up'!$I$4,$V2268-4,0))</f>
        <v/>
      </c>
      <c r="K2268" s="158"/>
      <c r="L2268" s="158"/>
      <c r="M2268" s="158"/>
      <c r="N2268" s="158"/>
      <c r="O2268" s="158"/>
      <c r="P2268" s="157"/>
      <c r="Q2268" s="159"/>
      <c r="R2268" s="155" t="str">
        <f ca="1">IF(ISERROR($V2268),"",OFFSET('Smelter Look-up'!$C$4,$V2268-4,0)&amp;"")</f>
        <v/>
      </c>
      <c r="S2268" s="160" t="str">
        <f t="array" aca="1" ref="S2268" ca="1">IF(B2268="","",IF(ISERROR(MATCH($E2268,CL,0)),"Unknown",INDIRECT("'C'!$A$"&amp;MATCH($E2268,CL,0)+1)))</f>
        <v/>
      </c>
      <c r="T2268" s="160" t="str">
        <f t="array" aca="1" ref="T2268" ca="1">IF(B2268="","",IF(ISERROR(MATCH($J2268,SorP!$B$1:$B$6226,0)),"",INDIRECT("'SorP'!$A$"&amp;MATCH($S2268&amp;$J2268,SorP!C:C,0))))</f>
        <v/>
      </c>
      <c r="U2268" s="161"/>
      <c r="V2268" s="151" t="e">
        <f>IF(C2268="",NA(),IF(OR(C2268="Smelter not listed",C2268="Smelter not yet identified"),MATCH($B2268&amp;$D2268,'Smelter Look-up'!$J:$J,0),MATCH($B2268&amp;$C2268,'Smelter Look-up'!$J:$J,0)))</f>
        <v>#N/A</v>
      </c>
      <c r="W2268" s="134"/>
      <c r="X2268" s="134">
        <f t="shared" ca="1" si="22"/>
        <v>0</v>
      </c>
      <c r="Y2268" s="134"/>
      <c r="Z2268" s="134"/>
      <c r="AA2268" s="134"/>
      <c r="AB2268" s="162" t="str">
        <f t="shared" si="23"/>
        <v/>
      </c>
      <c r="AC2268" s="134"/>
      <c r="AD2268" s="134"/>
      <c r="AE2268" s="134"/>
      <c r="AF2268" s="134"/>
      <c r="AG2268" s="134"/>
      <c r="AH2268" s="134"/>
    </row>
    <row r="2269" spans="1:34" ht="12" customHeight="1">
      <c r="A2269" s="160"/>
      <c r="B2269" s="155" t="str">
        <f t="array" ref="B2269">IF(LEN(A2269)=0,"",INDEX('Smelter Look-up'!$A:$A,MATCH($A2269,'Smelter Look-up'!$E:$E,0)))</f>
        <v/>
      </c>
      <c r="C2269" s="158" t="str">
        <f t="array" ref="C2269">IF(LEN(A2269)=0,"",INDEX('Smelter Look-up'!$C:$C,MATCH($A2269,'Smelter Look-up'!$E:$E,0)))</f>
        <v/>
      </c>
      <c r="D2269" s="155"/>
      <c r="E2269" s="155" t="str">
        <f ca="1">IF(ISERROR($V2269),"",OFFSET('Smelter Look-up'!$D$4,$V2269-4,0)&amp;"")</f>
        <v/>
      </c>
      <c r="F2269" s="155" t="str">
        <f ca="1">IF(ISERROR($V2269),"",OFFSET('Smelter Look-up'!$E$4,$V2269-4,0))</f>
        <v/>
      </c>
      <c r="G2269" s="155" t="str">
        <f ca="1">IF(C2269=$X$4,IF(ISERROR($V2269),"Enter smelter details","RMI"),IF(ISERROR($V2269),"",OFFSET('Smelter Look-up'!$F$4,$V2269-4,0)))</f>
        <v/>
      </c>
      <c r="H2269" s="156" t="str">
        <f ca="1">IF(ISERROR($V2269),"",OFFSET('Smelter Look-up'!$G$4,$V2269-4,0))</f>
        <v/>
      </c>
      <c r="I2269" s="157" t="str">
        <f ca="1">IF(ISERROR($V2269),"",OFFSET('Smelter Look-up'!$H$4,$V2269-4,0))</f>
        <v/>
      </c>
      <c r="J2269" s="157" t="str">
        <f ca="1">IF(ISERROR($V2269),"",OFFSET('Smelter Look-up'!$I$4,$V2269-4,0))</f>
        <v/>
      </c>
      <c r="K2269" s="158"/>
      <c r="L2269" s="158"/>
      <c r="M2269" s="158"/>
      <c r="N2269" s="158"/>
      <c r="O2269" s="158"/>
      <c r="P2269" s="157"/>
      <c r="Q2269" s="159"/>
      <c r="R2269" s="155" t="str">
        <f ca="1">IF(ISERROR($V2269),"",OFFSET('Smelter Look-up'!$C$4,$V2269-4,0)&amp;"")</f>
        <v/>
      </c>
      <c r="S2269" s="160" t="str">
        <f t="array" aca="1" ref="S2269" ca="1">IF(B2269="","",IF(ISERROR(MATCH($E2269,CL,0)),"Unknown",INDIRECT("'C'!$A$"&amp;MATCH($E2269,CL,0)+1)))</f>
        <v/>
      </c>
      <c r="T2269" s="160" t="str">
        <f t="array" aca="1" ref="T2269" ca="1">IF(B2269="","",IF(ISERROR(MATCH($J2269,SorP!$B$1:$B$6226,0)),"",INDIRECT("'SorP'!$A$"&amp;MATCH($S2269&amp;$J2269,SorP!C:C,0))))</f>
        <v/>
      </c>
      <c r="U2269" s="161"/>
      <c r="V2269" s="151" t="e">
        <f>IF(C2269="",NA(),IF(OR(C2269="Smelter not listed",C2269="Smelter not yet identified"),MATCH($B2269&amp;$D2269,'Smelter Look-up'!$J:$J,0),MATCH($B2269&amp;$C2269,'Smelter Look-up'!$J:$J,0)))</f>
        <v>#N/A</v>
      </c>
      <c r="W2269" s="134"/>
      <c r="X2269" s="134">
        <f t="shared" ca="1" si="22"/>
        <v>0</v>
      </c>
      <c r="Y2269" s="134"/>
      <c r="Z2269" s="134"/>
      <c r="AA2269" s="134"/>
      <c r="AB2269" s="162" t="str">
        <f t="shared" si="23"/>
        <v/>
      </c>
      <c r="AC2269" s="134"/>
      <c r="AD2269" s="134"/>
      <c r="AE2269" s="134"/>
      <c r="AF2269" s="134"/>
      <c r="AG2269" s="134"/>
      <c r="AH2269" s="134"/>
    </row>
    <row r="2270" spans="1:34" ht="12" customHeight="1">
      <c r="A2270" s="160"/>
      <c r="B2270" s="155" t="str">
        <f t="array" ref="B2270">IF(LEN(A2270)=0,"",INDEX('Smelter Look-up'!$A:$A,MATCH($A2270,'Smelter Look-up'!$E:$E,0)))</f>
        <v/>
      </c>
      <c r="C2270" s="158" t="str">
        <f t="array" ref="C2270">IF(LEN(A2270)=0,"",INDEX('Smelter Look-up'!$C:$C,MATCH($A2270,'Smelter Look-up'!$E:$E,0)))</f>
        <v/>
      </c>
      <c r="D2270" s="155"/>
      <c r="E2270" s="155" t="str">
        <f ca="1">IF(ISERROR($V2270),"",OFFSET('Smelter Look-up'!$D$4,$V2270-4,0)&amp;"")</f>
        <v/>
      </c>
      <c r="F2270" s="155" t="str">
        <f ca="1">IF(ISERROR($V2270),"",OFFSET('Smelter Look-up'!$E$4,$V2270-4,0))</f>
        <v/>
      </c>
      <c r="G2270" s="155" t="str">
        <f ca="1">IF(C2270=$X$4,IF(ISERROR($V2270),"Enter smelter details","RMI"),IF(ISERROR($V2270),"",OFFSET('Smelter Look-up'!$F$4,$V2270-4,0)))</f>
        <v/>
      </c>
      <c r="H2270" s="156" t="str">
        <f ca="1">IF(ISERROR($V2270),"",OFFSET('Smelter Look-up'!$G$4,$V2270-4,0))</f>
        <v/>
      </c>
      <c r="I2270" s="157" t="str">
        <f ca="1">IF(ISERROR($V2270),"",OFFSET('Smelter Look-up'!$H$4,$V2270-4,0))</f>
        <v/>
      </c>
      <c r="J2270" s="157" t="str">
        <f ca="1">IF(ISERROR($V2270),"",OFFSET('Smelter Look-up'!$I$4,$V2270-4,0))</f>
        <v/>
      </c>
      <c r="K2270" s="158"/>
      <c r="L2270" s="158"/>
      <c r="M2270" s="158"/>
      <c r="N2270" s="158"/>
      <c r="O2270" s="158"/>
      <c r="P2270" s="157"/>
      <c r="Q2270" s="159"/>
      <c r="R2270" s="155" t="str">
        <f ca="1">IF(ISERROR($V2270),"",OFFSET('Smelter Look-up'!$C$4,$V2270-4,0)&amp;"")</f>
        <v/>
      </c>
      <c r="S2270" s="160" t="str">
        <f t="array" aca="1" ref="S2270" ca="1">IF(B2270="","",IF(ISERROR(MATCH($E2270,CL,0)),"Unknown",INDIRECT("'C'!$A$"&amp;MATCH($E2270,CL,0)+1)))</f>
        <v/>
      </c>
      <c r="T2270" s="160" t="str">
        <f t="array" aca="1" ref="T2270" ca="1">IF(B2270="","",IF(ISERROR(MATCH($J2270,SorP!$B$1:$B$6226,0)),"",INDIRECT("'SorP'!$A$"&amp;MATCH($S2270&amp;$J2270,SorP!C:C,0))))</f>
        <v/>
      </c>
      <c r="U2270" s="161"/>
      <c r="V2270" s="151" t="e">
        <f>IF(C2270="",NA(),IF(OR(C2270="Smelter not listed",C2270="Smelter not yet identified"),MATCH($B2270&amp;$D2270,'Smelter Look-up'!$J:$J,0),MATCH($B2270&amp;$C2270,'Smelter Look-up'!$J:$J,0)))</f>
        <v>#N/A</v>
      </c>
      <c r="W2270" s="134"/>
      <c r="X2270" s="134">
        <f t="shared" ca="1" si="22"/>
        <v>0</v>
      </c>
      <c r="Y2270" s="134"/>
      <c r="Z2270" s="134"/>
      <c r="AA2270" s="134"/>
      <c r="AB2270" s="162" t="str">
        <f t="shared" si="23"/>
        <v/>
      </c>
      <c r="AC2270" s="134"/>
      <c r="AD2270" s="134"/>
      <c r="AE2270" s="134"/>
      <c r="AF2270" s="134"/>
      <c r="AG2270" s="134"/>
      <c r="AH2270" s="134"/>
    </row>
    <row r="2271" spans="1:34" ht="12" customHeight="1">
      <c r="A2271" s="160"/>
      <c r="B2271" s="155" t="str">
        <f t="array" ref="B2271">IF(LEN(A2271)=0,"",INDEX('Smelter Look-up'!$A:$A,MATCH($A2271,'Smelter Look-up'!$E:$E,0)))</f>
        <v/>
      </c>
      <c r="C2271" s="158" t="str">
        <f t="array" ref="C2271">IF(LEN(A2271)=0,"",INDEX('Smelter Look-up'!$C:$C,MATCH($A2271,'Smelter Look-up'!$E:$E,0)))</f>
        <v/>
      </c>
      <c r="D2271" s="155"/>
      <c r="E2271" s="155" t="str">
        <f ca="1">IF(ISERROR($V2271),"",OFFSET('Smelter Look-up'!$D$4,$V2271-4,0)&amp;"")</f>
        <v/>
      </c>
      <c r="F2271" s="155" t="str">
        <f ca="1">IF(ISERROR($V2271),"",OFFSET('Smelter Look-up'!$E$4,$V2271-4,0))</f>
        <v/>
      </c>
      <c r="G2271" s="155" t="str">
        <f ca="1">IF(C2271=$X$4,IF(ISERROR($V2271),"Enter smelter details","RMI"),IF(ISERROR($V2271),"",OFFSET('Smelter Look-up'!$F$4,$V2271-4,0)))</f>
        <v/>
      </c>
      <c r="H2271" s="156" t="str">
        <f ca="1">IF(ISERROR($V2271),"",OFFSET('Smelter Look-up'!$G$4,$V2271-4,0))</f>
        <v/>
      </c>
      <c r="I2271" s="157" t="str">
        <f ca="1">IF(ISERROR($V2271),"",OFFSET('Smelter Look-up'!$H$4,$V2271-4,0))</f>
        <v/>
      </c>
      <c r="J2271" s="157" t="str">
        <f ca="1">IF(ISERROR($V2271),"",OFFSET('Smelter Look-up'!$I$4,$V2271-4,0))</f>
        <v/>
      </c>
      <c r="K2271" s="158"/>
      <c r="L2271" s="158"/>
      <c r="M2271" s="158"/>
      <c r="N2271" s="158"/>
      <c r="O2271" s="158"/>
      <c r="P2271" s="157"/>
      <c r="Q2271" s="159"/>
      <c r="R2271" s="155" t="str">
        <f ca="1">IF(ISERROR($V2271),"",OFFSET('Smelter Look-up'!$C$4,$V2271-4,0)&amp;"")</f>
        <v/>
      </c>
      <c r="S2271" s="160" t="str">
        <f t="array" aca="1" ref="S2271" ca="1">IF(B2271="","",IF(ISERROR(MATCH($E2271,CL,0)),"Unknown",INDIRECT("'C'!$A$"&amp;MATCH($E2271,CL,0)+1)))</f>
        <v/>
      </c>
      <c r="T2271" s="160" t="str">
        <f t="array" aca="1" ref="T2271" ca="1">IF(B2271="","",IF(ISERROR(MATCH($J2271,SorP!$B$1:$B$6226,0)),"",INDIRECT("'SorP'!$A$"&amp;MATCH($S2271&amp;$J2271,SorP!C:C,0))))</f>
        <v/>
      </c>
      <c r="U2271" s="161"/>
      <c r="V2271" s="151" t="e">
        <f>IF(C2271="",NA(),IF(OR(C2271="Smelter not listed",C2271="Smelter not yet identified"),MATCH($B2271&amp;$D2271,'Smelter Look-up'!$J:$J,0),MATCH($B2271&amp;$C2271,'Smelter Look-up'!$J:$J,0)))</f>
        <v>#N/A</v>
      </c>
      <c r="W2271" s="134"/>
      <c r="X2271" s="134">
        <f t="shared" ca="1" si="22"/>
        <v>0</v>
      </c>
      <c r="Y2271" s="134"/>
      <c r="Z2271" s="134"/>
      <c r="AA2271" s="134"/>
      <c r="AB2271" s="162" t="str">
        <f t="shared" si="23"/>
        <v/>
      </c>
      <c r="AC2271" s="134"/>
      <c r="AD2271" s="134"/>
      <c r="AE2271" s="134"/>
      <c r="AF2271" s="134"/>
      <c r="AG2271" s="134"/>
      <c r="AH2271" s="134"/>
    </row>
    <row r="2272" spans="1:34" ht="12" customHeight="1">
      <c r="A2272" s="160"/>
      <c r="B2272" s="155" t="str">
        <f t="array" ref="B2272">IF(LEN(A2272)=0,"",INDEX('Smelter Look-up'!$A:$A,MATCH($A2272,'Smelter Look-up'!$E:$E,0)))</f>
        <v/>
      </c>
      <c r="C2272" s="158" t="str">
        <f t="array" ref="C2272">IF(LEN(A2272)=0,"",INDEX('Smelter Look-up'!$C:$C,MATCH($A2272,'Smelter Look-up'!$E:$E,0)))</f>
        <v/>
      </c>
      <c r="D2272" s="155"/>
      <c r="E2272" s="155" t="str">
        <f ca="1">IF(ISERROR($V2272),"",OFFSET('Smelter Look-up'!$D$4,$V2272-4,0)&amp;"")</f>
        <v/>
      </c>
      <c r="F2272" s="155" t="str">
        <f ca="1">IF(ISERROR($V2272),"",OFFSET('Smelter Look-up'!$E$4,$V2272-4,0))</f>
        <v/>
      </c>
      <c r="G2272" s="155" t="str">
        <f ca="1">IF(C2272=$X$4,IF(ISERROR($V2272),"Enter smelter details","RMI"),IF(ISERROR($V2272),"",OFFSET('Smelter Look-up'!$F$4,$V2272-4,0)))</f>
        <v/>
      </c>
      <c r="H2272" s="156" t="str">
        <f ca="1">IF(ISERROR($V2272),"",OFFSET('Smelter Look-up'!$G$4,$V2272-4,0))</f>
        <v/>
      </c>
      <c r="I2272" s="157" t="str">
        <f ca="1">IF(ISERROR($V2272),"",OFFSET('Smelter Look-up'!$H$4,$V2272-4,0))</f>
        <v/>
      </c>
      <c r="J2272" s="157" t="str">
        <f ca="1">IF(ISERROR($V2272),"",OFFSET('Smelter Look-up'!$I$4,$V2272-4,0))</f>
        <v/>
      </c>
      <c r="K2272" s="158"/>
      <c r="L2272" s="158"/>
      <c r="M2272" s="158"/>
      <c r="N2272" s="158"/>
      <c r="O2272" s="158"/>
      <c r="P2272" s="157"/>
      <c r="Q2272" s="159"/>
      <c r="R2272" s="155" t="str">
        <f ca="1">IF(ISERROR($V2272),"",OFFSET('Smelter Look-up'!$C$4,$V2272-4,0)&amp;"")</f>
        <v/>
      </c>
      <c r="S2272" s="160" t="str">
        <f t="array" aca="1" ref="S2272" ca="1">IF(B2272="","",IF(ISERROR(MATCH($E2272,CL,0)),"Unknown",INDIRECT("'C'!$A$"&amp;MATCH($E2272,CL,0)+1)))</f>
        <v/>
      </c>
      <c r="T2272" s="160" t="str">
        <f t="array" aca="1" ref="T2272" ca="1">IF(B2272="","",IF(ISERROR(MATCH($J2272,SorP!$B$1:$B$6226,0)),"",INDIRECT("'SorP'!$A$"&amp;MATCH($S2272&amp;$J2272,SorP!C:C,0))))</f>
        <v/>
      </c>
      <c r="U2272" s="161"/>
      <c r="V2272" s="151" t="e">
        <f>IF(C2272="",NA(),IF(OR(C2272="Smelter not listed",C2272="Smelter not yet identified"),MATCH($B2272&amp;$D2272,'Smelter Look-up'!$J:$J,0),MATCH($B2272&amp;$C2272,'Smelter Look-up'!$J:$J,0)))</f>
        <v>#N/A</v>
      </c>
      <c r="W2272" s="134"/>
      <c r="X2272" s="134">
        <f t="shared" ca="1" si="22"/>
        <v>0</v>
      </c>
      <c r="Y2272" s="134"/>
      <c r="Z2272" s="134"/>
      <c r="AA2272" s="134"/>
      <c r="AB2272" s="162" t="str">
        <f t="shared" si="23"/>
        <v/>
      </c>
      <c r="AC2272" s="134"/>
      <c r="AD2272" s="134"/>
      <c r="AE2272" s="134"/>
      <c r="AF2272" s="134"/>
      <c r="AG2272" s="134"/>
      <c r="AH2272" s="134"/>
    </row>
    <row r="2273" spans="1:34" ht="12" customHeight="1">
      <c r="A2273" s="160"/>
      <c r="B2273" s="155" t="str">
        <f t="array" ref="B2273">IF(LEN(A2273)=0,"",INDEX('Smelter Look-up'!$A:$A,MATCH($A2273,'Smelter Look-up'!$E:$E,0)))</f>
        <v/>
      </c>
      <c r="C2273" s="158" t="str">
        <f t="array" ref="C2273">IF(LEN(A2273)=0,"",INDEX('Smelter Look-up'!$C:$C,MATCH($A2273,'Smelter Look-up'!$E:$E,0)))</f>
        <v/>
      </c>
      <c r="D2273" s="155"/>
      <c r="E2273" s="155" t="str">
        <f ca="1">IF(ISERROR($V2273),"",OFFSET('Smelter Look-up'!$D$4,$V2273-4,0)&amp;"")</f>
        <v/>
      </c>
      <c r="F2273" s="155" t="str">
        <f ca="1">IF(ISERROR($V2273),"",OFFSET('Smelter Look-up'!$E$4,$V2273-4,0))</f>
        <v/>
      </c>
      <c r="G2273" s="155" t="str">
        <f ca="1">IF(C2273=$X$4,IF(ISERROR($V2273),"Enter smelter details","RMI"),IF(ISERROR($V2273),"",OFFSET('Smelter Look-up'!$F$4,$V2273-4,0)))</f>
        <v/>
      </c>
      <c r="H2273" s="156" t="str">
        <f ca="1">IF(ISERROR($V2273),"",OFFSET('Smelter Look-up'!$G$4,$V2273-4,0))</f>
        <v/>
      </c>
      <c r="I2273" s="157" t="str">
        <f ca="1">IF(ISERROR($V2273),"",OFFSET('Smelter Look-up'!$H$4,$V2273-4,0))</f>
        <v/>
      </c>
      <c r="J2273" s="157" t="str">
        <f ca="1">IF(ISERROR($V2273),"",OFFSET('Smelter Look-up'!$I$4,$V2273-4,0))</f>
        <v/>
      </c>
      <c r="K2273" s="158"/>
      <c r="L2273" s="158"/>
      <c r="M2273" s="158"/>
      <c r="N2273" s="158"/>
      <c r="O2273" s="158"/>
      <c r="P2273" s="157"/>
      <c r="Q2273" s="159"/>
      <c r="R2273" s="155" t="str">
        <f ca="1">IF(ISERROR($V2273),"",OFFSET('Smelter Look-up'!$C$4,$V2273-4,0)&amp;"")</f>
        <v/>
      </c>
      <c r="S2273" s="160" t="str">
        <f t="array" aca="1" ref="S2273" ca="1">IF(B2273="","",IF(ISERROR(MATCH($E2273,CL,0)),"Unknown",INDIRECT("'C'!$A$"&amp;MATCH($E2273,CL,0)+1)))</f>
        <v/>
      </c>
      <c r="T2273" s="160" t="str">
        <f t="array" aca="1" ref="T2273" ca="1">IF(B2273="","",IF(ISERROR(MATCH($J2273,SorP!$B$1:$B$6226,0)),"",INDIRECT("'SorP'!$A$"&amp;MATCH($S2273&amp;$J2273,SorP!C:C,0))))</f>
        <v/>
      </c>
      <c r="U2273" s="161"/>
      <c r="V2273" s="151" t="e">
        <f>IF(C2273="",NA(),IF(OR(C2273="Smelter not listed",C2273="Smelter not yet identified"),MATCH($B2273&amp;$D2273,'Smelter Look-up'!$J:$J,0),MATCH($B2273&amp;$C2273,'Smelter Look-up'!$J:$J,0)))</f>
        <v>#N/A</v>
      </c>
      <c r="W2273" s="134"/>
      <c r="X2273" s="134">
        <f t="shared" ca="1" si="22"/>
        <v>0</v>
      </c>
      <c r="Y2273" s="134"/>
      <c r="Z2273" s="134"/>
      <c r="AA2273" s="134"/>
      <c r="AB2273" s="162" t="str">
        <f t="shared" si="23"/>
        <v/>
      </c>
      <c r="AC2273" s="134"/>
      <c r="AD2273" s="134"/>
      <c r="AE2273" s="134"/>
      <c r="AF2273" s="134"/>
      <c r="AG2273" s="134"/>
      <c r="AH2273" s="134"/>
    </row>
    <row r="2274" spans="1:34" ht="12" customHeight="1">
      <c r="A2274" s="160"/>
      <c r="B2274" s="155" t="str">
        <f t="array" ref="B2274">IF(LEN(A2274)=0,"",INDEX('Smelter Look-up'!$A:$A,MATCH($A2274,'Smelter Look-up'!$E:$E,0)))</f>
        <v/>
      </c>
      <c r="C2274" s="158" t="str">
        <f t="array" ref="C2274">IF(LEN(A2274)=0,"",INDEX('Smelter Look-up'!$C:$C,MATCH($A2274,'Smelter Look-up'!$E:$E,0)))</f>
        <v/>
      </c>
      <c r="D2274" s="155"/>
      <c r="E2274" s="155" t="str">
        <f ca="1">IF(ISERROR($V2274),"",OFFSET('Smelter Look-up'!$D$4,$V2274-4,0)&amp;"")</f>
        <v/>
      </c>
      <c r="F2274" s="155" t="str">
        <f ca="1">IF(ISERROR($V2274),"",OFFSET('Smelter Look-up'!$E$4,$V2274-4,0))</f>
        <v/>
      </c>
      <c r="G2274" s="155" t="str">
        <f ca="1">IF(C2274=$X$4,IF(ISERROR($V2274),"Enter smelter details","RMI"),IF(ISERROR($V2274),"",OFFSET('Smelter Look-up'!$F$4,$V2274-4,0)))</f>
        <v/>
      </c>
      <c r="H2274" s="156" t="str">
        <f ca="1">IF(ISERROR($V2274),"",OFFSET('Smelter Look-up'!$G$4,$V2274-4,0))</f>
        <v/>
      </c>
      <c r="I2274" s="157" t="str">
        <f ca="1">IF(ISERROR($V2274),"",OFFSET('Smelter Look-up'!$H$4,$V2274-4,0))</f>
        <v/>
      </c>
      <c r="J2274" s="157" t="str">
        <f ca="1">IF(ISERROR($V2274),"",OFFSET('Smelter Look-up'!$I$4,$V2274-4,0))</f>
        <v/>
      </c>
      <c r="K2274" s="158"/>
      <c r="L2274" s="158"/>
      <c r="M2274" s="158"/>
      <c r="N2274" s="158"/>
      <c r="O2274" s="158"/>
      <c r="P2274" s="157"/>
      <c r="Q2274" s="159"/>
      <c r="R2274" s="155" t="str">
        <f ca="1">IF(ISERROR($V2274),"",OFFSET('Smelter Look-up'!$C$4,$V2274-4,0)&amp;"")</f>
        <v/>
      </c>
      <c r="S2274" s="160" t="str">
        <f t="array" aca="1" ref="S2274" ca="1">IF(B2274="","",IF(ISERROR(MATCH($E2274,CL,0)),"Unknown",INDIRECT("'C'!$A$"&amp;MATCH($E2274,CL,0)+1)))</f>
        <v/>
      </c>
      <c r="T2274" s="160" t="str">
        <f t="array" aca="1" ref="T2274" ca="1">IF(B2274="","",IF(ISERROR(MATCH($J2274,SorP!$B$1:$B$6226,0)),"",INDIRECT("'SorP'!$A$"&amp;MATCH($S2274&amp;$J2274,SorP!C:C,0))))</f>
        <v/>
      </c>
      <c r="U2274" s="161"/>
      <c r="V2274" s="151" t="e">
        <f>IF(C2274="",NA(),IF(OR(C2274="Smelter not listed",C2274="Smelter not yet identified"),MATCH($B2274&amp;$D2274,'Smelter Look-up'!$J:$J,0),MATCH($B2274&amp;$C2274,'Smelter Look-up'!$J:$J,0)))</f>
        <v>#N/A</v>
      </c>
      <c r="W2274" s="134"/>
      <c r="X2274" s="134">
        <f t="shared" ca="1" si="22"/>
        <v>0</v>
      </c>
      <c r="Y2274" s="134"/>
      <c r="Z2274" s="134"/>
      <c r="AA2274" s="134"/>
      <c r="AB2274" s="162" t="str">
        <f t="shared" si="23"/>
        <v/>
      </c>
      <c r="AC2274" s="134"/>
      <c r="AD2274" s="134"/>
      <c r="AE2274" s="134"/>
      <c r="AF2274" s="134"/>
      <c r="AG2274" s="134"/>
      <c r="AH2274" s="134"/>
    </row>
    <row r="2275" spans="1:34" ht="12" customHeight="1">
      <c r="A2275" s="160"/>
      <c r="B2275" s="155" t="str">
        <f t="array" ref="B2275">IF(LEN(A2275)=0,"",INDEX('Smelter Look-up'!$A:$A,MATCH($A2275,'Smelter Look-up'!$E:$E,0)))</f>
        <v/>
      </c>
      <c r="C2275" s="158" t="str">
        <f t="array" ref="C2275">IF(LEN(A2275)=0,"",INDEX('Smelter Look-up'!$C:$C,MATCH($A2275,'Smelter Look-up'!$E:$E,0)))</f>
        <v/>
      </c>
      <c r="D2275" s="155"/>
      <c r="E2275" s="155" t="str">
        <f ca="1">IF(ISERROR($V2275),"",OFFSET('Smelter Look-up'!$D$4,$V2275-4,0)&amp;"")</f>
        <v/>
      </c>
      <c r="F2275" s="155" t="str">
        <f ca="1">IF(ISERROR($V2275),"",OFFSET('Smelter Look-up'!$E$4,$V2275-4,0))</f>
        <v/>
      </c>
      <c r="G2275" s="155" t="str">
        <f ca="1">IF(C2275=$X$4,IF(ISERROR($V2275),"Enter smelter details","RMI"),IF(ISERROR($V2275),"",OFFSET('Smelter Look-up'!$F$4,$V2275-4,0)))</f>
        <v/>
      </c>
      <c r="H2275" s="156" t="str">
        <f ca="1">IF(ISERROR($V2275),"",OFFSET('Smelter Look-up'!$G$4,$V2275-4,0))</f>
        <v/>
      </c>
      <c r="I2275" s="157" t="str">
        <f ca="1">IF(ISERROR($V2275),"",OFFSET('Smelter Look-up'!$H$4,$V2275-4,0))</f>
        <v/>
      </c>
      <c r="J2275" s="157" t="str">
        <f ca="1">IF(ISERROR($V2275),"",OFFSET('Smelter Look-up'!$I$4,$V2275-4,0))</f>
        <v/>
      </c>
      <c r="K2275" s="158"/>
      <c r="L2275" s="158"/>
      <c r="M2275" s="158"/>
      <c r="N2275" s="158"/>
      <c r="O2275" s="158"/>
      <c r="P2275" s="157"/>
      <c r="Q2275" s="159"/>
      <c r="R2275" s="155" t="str">
        <f ca="1">IF(ISERROR($V2275),"",OFFSET('Smelter Look-up'!$C$4,$V2275-4,0)&amp;"")</f>
        <v/>
      </c>
      <c r="S2275" s="160" t="str">
        <f t="array" aca="1" ref="S2275" ca="1">IF(B2275="","",IF(ISERROR(MATCH($E2275,CL,0)),"Unknown",INDIRECT("'C'!$A$"&amp;MATCH($E2275,CL,0)+1)))</f>
        <v/>
      </c>
      <c r="T2275" s="160" t="str">
        <f t="array" aca="1" ref="T2275" ca="1">IF(B2275="","",IF(ISERROR(MATCH($J2275,SorP!$B$1:$B$6226,0)),"",INDIRECT("'SorP'!$A$"&amp;MATCH($S2275&amp;$J2275,SorP!C:C,0))))</f>
        <v/>
      </c>
      <c r="U2275" s="161"/>
      <c r="V2275" s="151" t="e">
        <f>IF(C2275="",NA(),IF(OR(C2275="Smelter not listed",C2275="Smelter not yet identified"),MATCH($B2275&amp;$D2275,'Smelter Look-up'!$J:$J,0),MATCH($B2275&amp;$C2275,'Smelter Look-up'!$J:$J,0)))</f>
        <v>#N/A</v>
      </c>
      <c r="W2275" s="134"/>
      <c r="X2275" s="134">
        <f t="shared" ca="1" si="22"/>
        <v>0</v>
      </c>
      <c r="Y2275" s="134"/>
      <c r="Z2275" s="134"/>
      <c r="AA2275" s="134"/>
      <c r="AB2275" s="162" t="str">
        <f t="shared" si="23"/>
        <v/>
      </c>
      <c r="AC2275" s="134"/>
      <c r="AD2275" s="134"/>
      <c r="AE2275" s="134"/>
      <c r="AF2275" s="134"/>
      <c r="AG2275" s="134"/>
      <c r="AH2275" s="134"/>
    </row>
    <row r="2276" spans="1:34" ht="12" customHeight="1">
      <c r="A2276" s="160"/>
      <c r="B2276" s="155" t="str">
        <f t="array" ref="B2276">IF(LEN(A2276)=0,"",INDEX('Smelter Look-up'!$A:$A,MATCH($A2276,'Smelter Look-up'!$E:$E,0)))</f>
        <v/>
      </c>
      <c r="C2276" s="158" t="str">
        <f t="array" ref="C2276">IF(LEN(A2276)=0,"",INDEX('Smelter Look-up'!$C:$C,MATCH($A2276,'Smelter Look-up'!$E:$E,0)))</f>
        <v/>
      </c>
      <c r="D2276" s="155"/>
      <c r="E2276" s="155" t="str">
        <f ca="1">IF(ISERROR($V2276),"",OFFSET('Smelter Look-up'!$D$4,$V2276-4,0)&amp;"")</f>
        <v/>
      </c>
      <c r="F2276" s="155" t="str">
        <f ca="1">IF(ISERROR($V2276),"",OFFSET('Smelter Look-up'!$E$4,$V2276-4,0))</f>
        <v/>
      </c>
      <c r="G2276" s="155" t="str">
        <f ca="1">IF(C2276=$X$4,IF(ISERROR($V2276),"Enter smelter details","RMI"),IF(ISERROR($V2276),"",OFFSET('Smelter Look-up'!$F$4,$V2276-4,0)))</f>
        <v/>
      </c>
      <c r="H2276" s="156" t="str">
        <f ca="1">IF(ISERROR($V2276),"",OFFSET('Smelter Look-up'!$G$4,$V2276-4,0))</f>
        <v/>
      </c>
      <c r="I2276" s="157" t="str">
        <f ca="1">IF(ISERROR($V2276),"",OFFSET('Smelter Look-up'!$H$4,$V2276-4,0))</f>
        <v/>
      </c>
      <c r="J2276" s="157" t="str">
        <f ca="1">IF(ISERROR($V2276),"",OFFSET('Smelter Look-up'!$I$4,$V2276-4,0))</f>
        <v/>
      </c>
      <c r="K2276" s="158"/>
      <c r="L2276" s="158"/>
      <c r="M2276" s="158"/>
      <c r="N2276" s="158"/>
      <c r="O2276" s="158"/>
      <c r="P2276" s="157"/>
      <c r="Q2276" s="159"/>
      <c r="R2276" s="155" t="str">
        <f ca="1">IF(ISERROR($V2276),"",OFFSET('Smelter Look-up'!$C$4,$V2276-4,0)&amp;"")</f>
        <v/>
      </c>
      <c r="S2276" s="160" t="str">
        <f t="array" aca="1" ref="S2276" ca="1">IF(B2276="","",IF(ISERROR(MATCH($E2276,CL,0)),"Unknown",INDIRECT("'C'!$A$"&amp;MATCH($E2276,CL,0)+1)))</f>
        <v/>
      </c>
      <c r="T2276" s="160" t="str">
        <f t="array" aca="1" ref="T2276" ca="1">IF(B2276="","",IF(ISERROR(MATCH($J2276,SorP!$B$1:$B$6226,0)),"",INDIRECT("'SorP'!$A$"&amp;MATCH($S2276&amp;$J2276,SorP!C:C,0))))</f>
        <v/>
      </c>
      <c r="U2276" s="161"/>
      <c r="V2276" s="151" t="e">
        <f>IF(C2276="",NA(),IF(OR(C2276="Smelter not listed",C2276="Smelter not yet identified"),MATCH($B2276&amp;$D2276,'Smelter Look-up'!$J:$J,0),MATCH($B2276&amp;$C2276,'Smelter Look-up'!$J:$J,0)))</f>
        <v>#N/A</v>
      </c>
      <c r="W2276" s="134"/>
      <c r="X2276" s="134">
        <f t="shared" ca="1" si="22"/>
        <v>0</v>
      </c>
      <c r="Y2276" s="134"/>
      <c r="Z2276" s="134"/>
      <c r="AA2276" s="134"/>
      <c r="AB2276" s="162" t="str">
        <f t="shared" si="23"/>
        <v/>
      </c>
      <c r="AC2276" s="134"/>
      <c r="AD2276" s="134"/>
      <c r="AE2276" s="134"/>
      <c r="AF2276" s="134"/>
      <c r="AG2276" s="134"/>
      <c r="AH2276" s="134"/>
    </row>
    <row r="2277" spans="1:34" ht="12" customHeight="1">
      <c r="A2277" s="160"/>
      <c r="B2277" s="155" t="str">
        <f t="array" ref="B2277">IF(LEN(A2277)=0,"",INDEX('Smelter Look-up'!$A:$A,MATCH($A2277,'Smelter Look-up'!$E:$E,0)))</f>
        <v/>
      </c>
      <c r="C2277" s="158" t="str">
        <f t="array" ref="C2277">IF(LEN(A2277)=0,"",INDEX('Smelter Look-up'!$C:$C,MATCH($A2277,'Smelter Look-up'!$E:$E,0)))</f>
        <v/>
      </c>
      <c r="D2277" s="155"/>
      <c r="E2277" s="155" t="str">
        <f ca="1">IF(ISERROR($V2277),"",OFFSET('Smelter Look-up'!$D$4,$V2277-4,0)&amp;"")</f>
        <v/>
      </c>
      <c r="F2277" s="155" t="str">
        <f ca="1">IF(ISERROR($V2277),"",OFFSET('Smelter Look-up'!$E$4,$V2277-4,0))</f>
        <v/>
      </c>
      <c r="G2277" s="155" t="str">
        <f ca="1">IF(C2277=$X$4,IF(ISERROR($V2277),"Enter smelter details","RMI"),IF(ISERROR($V2277),"",OFFSET('Smelter Look-up'!$F$4,$V2277-4,0)))</f>
        <v/>
      </c>
      <c r="H2277" s="156" t="str">
        <f ca="1">IF(ISERROR($V2277),"",OFFSET('Smelter Look-up'!$G$4,$V2277-4,0))</f>
        <v/>
      </c>
      <c r="I2277" s="157" t="str">
        <f ca="1">IF(ISERROR($V2277),"",OFFSET('Smelter Look-up'!$H$4,$V2277-4,0))</f>
        <v/>
      </c>
      <c r="J2277" s="157" t="str">
        <f ca="1">IF(ISERROR($V2277),"",OFFSET('Smelter Look-up'!$I$4,$V2277-4,0))</f>
        <v/>
      </c>
      <c r="K2277" s="158"/>
      <c r="L2277" s="158"/>
      <c r="M2277" s="158"/>
      <c r="N2277" s="158"/>
      <c r="O2277" s="158"/>
      <c r="P2277" s="157"/>
      <c r="Q2277" s="159"/>
      <c r="R2277" s="155" t="str">
        <f ca="1">IF(ISERROR($V2277),"",OFFSET('Smelter Look-up'!$C$4,$V2277-4,0)&amp;"")</f>
        <v/>
      </c>
      <c r="S2277" s="160" t="str">
        <f t="array" aca="1" ref="S2277" ca="1">IF(B2277="","",IF(ISERROR(MATCH($E2277,CL,0)),"Unknown",INDIRECT("'C'!$A$"&amp;MATCH($E2277,CL,0)+1)))</f>
        <v/>
      </c>
      <c r="T2277" s="160" t="str">
        <f t="array" aca="1" ref="T2277" ca="1">IF(B2277="","",IF(ISERROR(MATCH($J2277,SorP!$B$1:$B$6226,0)),"",INDIRECT("'SorP'!$A$"&amp;MATCH($S2277&amp;$J2277,SorP!C:C,0))))</f>
        <v/>
      </c>
      <c r="U2277" s="161"/>
      <c r="V2277" s="151" t="e">
        <f>IF(C2277="",NA(),IF(OR(C2277="Smelter not listed",C2277="Smelter not yet identified"),MATCH($B2277&amp;$D2277,'Smelter Look-up'!$J:$J,0),MATCH($B2277&amp;$C2277,'Smelter Look-up'!$J:$J,0)))</f>
        <v>#N/A</v>
      </c>
      <c r="W2277" s="134"/>
      <c r="X2277" s="134">
        <f t="shared" ca="1" si="22"/>
        <v>0</v>
      </c>
      <c r="Y2277" s="134"/>
      <c r="Z2277" s="134"/>
      <c r="AA2277" s="134"/>
      <c r="AB2277" s="162" t="str">
        <f t="shared" si="23"/>
        <v/>
      </c>
      <c r="AC2277" s="134"/>
      <c r="AD2277" s="134"/>
      <c r="AE2277" s="134"/>
      <c r="AF2277" s="134"/>
      <c r="AG2277" s="134"/>
      <c r="AH2277" s="134"/>
    </row>
    <row r="2278" spans="1:34" ht="12" customHeight="1">
      <c r="A2278" s="160"/>
      <c r="B2278" s="155" t="str">
        <f t="array" ref="B2278">IF(LEN(A2278)=0,"",INDEX('Smelter Look-up'!$A:$A,MATCH($A2278,'Smelter Look-up'!$E:$E,0)))</f>
        <v/>
      </c>
      <c r="C2278" s="158" t="str">
        <f t="array" ref="C2278">IF(LEN(A2278)=0,"",INDEX('Smelter Look-up'!$C:$C,MATCH($A2278,'Smelter Look-up'!$E:$E,0)))</f>
        <v/>
      </c>
      <c r="D2278" s="155"/>
      <c r="E2278" s="155" t="str">
        <f ca="1">IF(ISERROR($V2278),"",OFFSET('Smelter Look-up'!$D$4,$V2278-4,0)&amp;"")</f>
        <v/>
      </c>
      <c r="F2278" s="155" t="str">
        <f ca="1">IF(ISERROR($V2278),"",OFFSET('Smelter Look-up'!$E$4,$V2278-4,0))</f>
        <v/>
      </c>
      <c r="G2278" s="155" t="str">
        <f ca="1">IF(C2278=$X$4,IF(ISERROR($V2278),"Enter smelter details","RMI"),IF(ISERROR($V2278),"",OFFSET('Smelter Look-up'!$F$4,$V2278-4,0)))</f>
        <v/>
      </c>
      <c r="H2278" s="156" t="str">
        <f ca="1">IF(ISERROR($V2278),"",OFFSET('Smelter Look-up'!$G$4,$V2278-4,0))</f>
        <v/>
      </c>
      <c r="I2278" s="157" t="str">
        <f ca="1">IF(ISERROR($V2278),"",OFFSET('Smelter Look-up'!$H$4,$V2278-4,0))</f>
        <v/>
      </c>
      <c r="J2278" s="157" t="str">
        <f ca="1">IF(ISERROR($V2278),"",OFFSET('Smelter Look-up'!$I$4,$V2278-4,0))</f>
        <v/>
      </c>
      <c r="K2278" s="158"/>
      <c r="L2278" s="158"/>
      <c r="M2278" s="158"/>
      <c r="N2278" s="158"/>
      <c r="O2278" s="158"/>
      <c r="P2278" s="157"/>
      <c r="Q2278" s="159"/>
      <c r="R2278" s="155" t="str">
        <f ca="1">IF(ISERROR($V2278),"",OFFSET('Smelter Look-up'!$C$4,$V2278-4,0)&amp;"")</f>
        <v/>
      </c>
      <c r="S2278" s="160" t="str">
        <f t="array" aca="1" ref="S2278" ca="1">IF(B2278="","",IF(ISERROR(MATCH($E2278,CL,0)),"Unknown",INDIRECT("'C'!$A$"&amp;MATCH($E2278,CL,0)+1)))</f>
        <v/>
      </c>
      <c r="T2278" s="160" t="str">
        <f t="array" aca="1" ref="T2278" ca="1">IF(B2278="","",IF(ISERROR(MATCH($J2278,SorP!$B$1:$B$6226,0)),"",INDIRECT("'SorP'!$A$"&amp;MATCH($S2278&amp;$J2278,SorP!C:C,0))))</f>
        <v/>
      </c>
      <c r="U2278" s="161"/>
      <c r="V2278" s="151" t="e">
        <f>IF(C2278="",NA(),IF(OR(C2278="Smelter not listed",C2278="Smelter not yet identified"),MATCH($B2278&amp;$D2278,'Smelter Look-up'!$J:$J,0),MATCH($B2278&amp;$C2278,'Smelter Look-up'!$J:$J,0)))</f>
        <v>#N/A</v>
      </c>
      <c r="W2278" s="134"/>
      <c r="X2278" s="134">
        <f t="shared" ca="1" si="22"/>
        <v>0</v>
      </c>
      <c r="Y2278" s="134"/>
      <c r="Z2278" s="134"/>
      <c r="AA2278" s="134"/>
      <c r="AB2278" s="162" t="str">
        <f t="shared" si="23"/>
        <v/>
      </c>
      <c r="AC2278" s="134"/>
      <c r="AD2278" s="134"/>
      <c r="AE2278" s="134"/>
      <c r="AF2278" s="134"/>
      <c r="AG2278" s="134"/>
      <c r="AH2278" s="134"/>
    </row>
    <row r="2279" spans="1:34" ht="12" customHeight="1">
      <c r="A2279" s="160"/>
      <c r="B2279" s="155" t="str">
        <f t="array" ref="B2279">IF(LEN(A2279)=0,"",INDEX('Smelter Look-up'!$A:$A,MATCH($A2279,'Smelter Look-up'!$E:$E,0)))</f>
        <v/>
      </c>
      <c r="C2279" s="158" t="str">
        <f t="array" ref="C2279">IF(LEN(A2279)=0,"",INDEX('Smelter Look-up'!$C:$C,MATCH($A2279,'Smelter Look-up'!$E:$E,0)))</f>
        <v/>
      </c>
      <c r="D2279" s="155"/>
      <c r="E2279" s="155" t="str">
        <f ca="1">IF(ISERROR($V2279),"",OFFSET('Smelter Look-up'!$D$4,$V2279-4,0)&amp;"")</f>
        <v/>
      </c>
      <c r="F2279" s="155" t="str">
        <f ca="1">IF(ISERROR($V2279),"",OFFSET('Smelter Look-up'!$E$4,$V2279-4,0))</f>
        <v/>
      </c>
      <c r="G2279" s="155" t="str">
        <f ca="1">IF(C2279=$X$4,IF(ISERROR($V2279),"Enter smelter details","RMI"),IF(ISERROR($V2279),"",OFFSET('Smelter Look-up'!$F$4,$V2279-4,0)))</f>
        <v/>
      </c>
      <c r="H2279" s="156" t="str">
        <f ca="1">IF(ISERROR($V2279),"",OFFSET('Smelter Look-up'!$G$4,$V2279-4,0))</f>
        <v/>
      </c>
      <c r="I2279" s="157" t="str">
        <f ca="1">IF(ISERROR($V2279),"",OFFSET('Smelter Look-up'!$H$4,$V2279-4,0))</f>
        <v/>
      </c>
      <c r="J2279" s="157" t="str">
        <f ca="1">IF(ISERROR($V2279),"",OFFSET('Smelter Look-up'!$I$4,$V2279-4,0))</f>
        <v/>
      </c>
      <c r="K2279" s="158"/>
      <c r="L2279" s="158"/>
      <c r="M2279" s="158"/>
      <c r="N2279" s="158"/>
      <c r="O2279" s="158"/>
      <c r="P2279" s="157"/>
      <c r="Q2279" s="159"/>
      <c r="R2279" s="155" t="str">
        <f ca="1">IF(ISERROR($V2279),"",OFFSET('Smelter Look-up'!$C$4,$V2279-4,0)&amp;"")</f>
        <v/>
      </c>
      <c r="S2279" s="160" t="str">
        <f t="array" aca="1" ref="S2279" ca="1">IF(B2279="","",IF(ISERROR(MATCH($E2279,CL,0)),"Unknown",INDIRECT("'C'!$A$"&amp;MATCH($E2279,CL,0)+1)))</f>
        <v/>
      </c>
      <c r="T2279" s="160" t="str">
        <f t="array" aca="1" ref="T2279" ca="1">IF(B2279="","",IF(ISERROR(MATCH($J2279,SorP!$B$1:$B$6226,0)),"",INDIRECT("'SorP'!$A$"&amp;MATCH($S2279&amp;$J2279,SorP!C:C,0))))</f>
        <v/>
      </c>
      <c r="U2279" s="161"/>
      <c r="V2279" s="151" t="e">
        <f>IF(C2279="",NA(),IF(OR(C2279="Smelter not listed",C2279="Smelter not yet identified"),MATCH($B2279&amp;$D2279,'Smelter Look-up'!$J:$J,0),MATCH($B2279&amp;$C2279,'Smelter Look-up'!$J:$J,0)))</f>
        <v>#N/A</v>
      </c>
      <c r="W2279" s="134"/>
      <c r="X2279" s="134">
        <f t="shared" ca="1" si="22"/>
        <v>0</v>
      </c>
      <c r="Y2279" s="134"/>
      <c r="Z2279" s="134"/>
      <c r="AA2279" s="134"/>
      <c r="AB2279" s="162" t="str">
        <f t="shared" si="23"/>
        <v/>
      </c>
      <c r="AC2279" s="134"/>
      <c r="AD2279" s="134"/>
      <c r="AE2279" s="134"/>
      <c r="AF2279" s="134"/>
      <c r="AG2279" s="134"/>
      <c r="AH2279" s="134"/>
    </row>
    <row r="2280" spans="1:34" ht="12" customHeight="1">
      <c r="A2280" s="160"/>
      <c r="B2280" s="155" t="str">
        <f t="array" ref="B2280">IF(LEN(A2280)=0,"",INDEX('Smelter Look-up'!$A:$A,MATCH($A2280,'Smelter Look-up'!$E:$E,0)))</f>
        <v/>
      </c>
      <c r="C2280" s="158" t="str">
        <f t="array" ref="C2280">IF(LEN(A2280)=0,"",INDEX('Smelter Look-up'!$C:$C,MATCH($A2280,'Smelter Look-up'!$E:$E,0)))</f>
        <v/>
      </c>
      <c r="D2280" s="155"/>
      <c r="E2280" s="155" t="str">
        <f ca="1">IF(ISERROR($V2280),"",OFFSET('Smelter Look-up'!$D$4,$V2280-4,0)&amp;"")</f>
        <v/>
      </c>
      <c r="F2280" s="155" t="str">
        <f ca="1">IF(ISERROR($V2280),"",OFFSET('Smelter Look-up'!$E$4,$V2280-4,0))</f>
        <v/>
      </c>
      <c r="G2280" s="155" t="str">
        <f ca="1">IF(C2280=$X$4,IF(ISERROR($V2280),"Enter smelter details","RMI"),IF(ISERROR($V2280),"",OFFSET('Smelter Look-up'!$F$4,$V2280-4,0)))</f>
        <v/>
      </c>
      <c r="H2280" s="156" t="str">
        <f ca="1">IF(ISERROR($V2280),"",OFFSET('Smelter Look-up'!$G$4,$V2280-4,0))</f>
        <v/>
      </c>
      <c r="I2280" s="157" t="str">
        <f ca="1">IF(ISERROR($V2280),"",OFFSET('Smelter Look-up'!$H$4,$V2280-4,0))</f>
        <v/>
      </c>
      <c r="J2280" s="157" t="str">
        <f ca="1">IF(ISERROR($V2280),"",OFFSET('Smelter Look-up'!$I$4,$V2280-4,0))</f>
        <v/>
      </c>
      <c r="K2280" s="158"/>
      <c r="L2280" s="158"/>
      <c r="M2280" s="158"/>
      <c r="N2280" s="158"/>
      <c r="O2280" s="158"/>
      <c r="P2280" s="157"/>
      <c r="Q2280" s="159"/>
      <c r="R2280" s="155" t="str">
        <f ca="1">IF(ISERROR($V2280),"",OFFSET('Smelter Look-up'!$C$4,$V2280-4,0)&amp;"")</f>
        <v/>
      </c>
      <c r="S2280" s="160" t="str">
        <f t="array" aca="1" ref="S2280" ca="1">IF(B2280="","",IF(ISERROR(MATCH($E2280,CL,0)),"Unknown",INDIRECT("'C'!$A$"&amp;MATCH($E2280,CL,0)+1)))</f>
        <v/>
      </c>
      <c r="T2280" s="160" t="str">
        <f t="array" aca="1" ref="T2280" ca="1">IF(B2280="","",IF(ISERROR(MATCH($J2280,SorP!$B$1:$B$6226,0)),"",INDIRECT("'SorP'!$A$"&amp;MATCH($S2280&amp;$J2280,SorP!C:C,0))))</f>
        <v/>
      </c>
      <c r="U2280" s="161"/>
      <c r="V2280" s="151" t="e">
        <f>IF(C2280="",NA(),IF(OR(C2280="Smelter not listed",C2280="Smelter not yet identified"),MATCH($B2280&amp;$D2280,'Smelter Look-up'!$J:$J,0),MATCH($B2280&amp;$C2280,'Smelter Look-up'!$J:$J,0)))</f>
        <v>#N/A</v>
      </c>
      <c r="W2280" s="134"/>
      <c r="X2280" s="134">
        <f t="shared" ca="1" si="22"/>
        <v>0</v>
      </c>
      <c r="Y2280" s="134"/>
      <c r="Z2280" s="134"/>
      <c r="AA2280" s="134"/>
      <c r="AB2280" s="162" t="str">
        <f t="shared" si="23"/>
        <v/>
      </c>
      <c r="AC2280" s="134"/>
      <c r="AD2280" s="134"/>
      <c r="AE2280" s="134"/>
      <c r="AF2280" s="134"/>
      <c r="AG2280" s="134"/>
      <c r="AH2280" s="134"/>
    </row>
    <row r="2281" spans="1:34" ht="12" customHeight="1">
      <c r="A2281" s="160"/>
      <c r="B2281" s="155" t="str">
        <f t="array" ref="B2281">IF(LEN(A2281)=0,"",INDEX('Smelter Look-up'!$A:$A,MATCH($A2281,'Smelter Look-up'!$E:$E,0)))</f>
        <v/>
      </c>
      <c r="C2281" s="158" t="str">
        <f t="array" ref="C2281">IF(LEN(A2281)=0,"",INDEX('Smelter Look-up'!$C:$C,MATCH($A2281,'Smelter Look-up'!$E:$E,0)))</f>
        <v/>
      </c>
      <c r="D2281" s="155"/>
      <c r="E2281" s="155" t="str">
        <f ca="1">IF(ISERROR($V2281),"",OFFSET('Smelter Look-up'!$D$4,$V2281-4,0)&amp;"")</f>
        <v/>
      </c>
      <c r="F2281" s="155" t="str">
        <f ca="1">IF(ISERROR($V2281),"",OFFSET('Smelter Look-up'!$E$4,$V2281-4,0))</f>
        <v/>
      </c>
      <c r="G2281" s="155" t="str">
        <f ca="1">IF(C2281=$X$4,IF(ISERROR($V2281),"Enter smelter details","RMI"),IF(ISERROR($V2281),"",OFFSET('Smelter Look-up'!$F$4,$V2281-4,0)))</f>
        <v/>
      </c>
      <c r="H2281" s="156" t="str">
        <f ca="1">IF(ISERROR($V2281),"",OFFSET('Smelter Look-up'!$G$4,$V2281-4,0))</f>
        <v/>
      </c>
      <c r="I2281" s="157" t="str">
        <f ca="1">IF(ISERROR($V2281),"",OFFSET('Smelter Look-up'!$H$4,$V2281-4,0))</f>
        <v/>
      </c>
      <c r="J2281" s="157" t="str">
        <f ca="1">IF(ISERROR($V2281),"",OFFSET('Smelter Look-up'!$I$4,$V2281-4,0))</f>
        <v/>
      </c>
      <c r="K2281" s="158"/>
      <c r="L2281" s="158"/>
      <c r="M2281" s="158"/>
      <c r="N2281" s="158"/>
      <c r="O2281" s="158"/>
      <c r="P2281" s="157"/>
      <c r="Q2281" s="159"/>
      <c r="R2281" s="155" t="str">
        <f ca="1">IF(ISERROR($V2281),"",OFFSET('Smelter Look-up'!$C$4,$V2281-4,0)&amp;"")</f>
        <v/>
      </c>
      <c r="S2281" s="160" t="str">
        <f t="array" aca="1" ref="S2281" ca="1">IF(B2281="","",IF(ISERROR(MATCH($E2281,CL,0)),"Unknown",INDIRECT("'C'!$A$"&amp;MATCH($E2281,CL,0)+1)))</f>
        <v/>
      </c>
      <c r="T2281" s="160" t="str">
        <f t="array" aca="1" ref="T2281" ca="1">IF(B2281="","",IF(ISERROR(MATCH($J2281,SorP!$B$1:$B$6226,0)),"",INDIRECT("'SorP'!$A$"&amp;MATCH($S2281&amp;$J2281,SorP!C:C,0))))</f>
        <v/>
      </c>
      <c r="U2281" s="161"/>
      <c r="V2281" s="151" t="e">
        <f>IF(C2281="",NA(),IF(OR(C2281="Smelter not listed",C2281="Smelter not yet identified"),MATCH($B2281&amp;$D2281,'Smelter Look-up'!$J:$J,0),MATCH($B2281&amp;$C2281,'Smelter Look-up'!$J:$J,0)))</f>
        <v>#N/A</v>
      </c>
      <c r="W2281" s="134"/>
      <c r="X2281" s="134">
        <f t="shared" ca="1" si="22"/>
        <v>0</v>
      </c>
      <c r="Y2281" s="134"/>
      <c r="Z2281" s="134"/>
      <c r="AA2281" s="134"/>
      <c r="AB2281" s="162" t="str">
        <f t="shared" si="23"/>
        <v/>
      </c>
      <c r="AC2281" s="134"/>
      <c r="AD2281" s="134"/>
      <c r="AE2281" s="134"/>
      <c r="AF2281" s="134"/>
      <c r="AG2281" s="134"/>
      <c r="AH2281" s="134"/>
    </row>
    <row r="2282" spans="1:34" ht="12" customHeight="1">
      <c r="A2282" s="160"/>
      <c r="B2282" s="155" t="str">
        <f t="array" ref="B2282">IF(LEN(A2282)=0,"",INDEX('Smelter Look-up'!$A:$A,MATCH($A2282,'Smelter Look-up'!$E:$E,0)))</f>
        <v/>
      </c>
      <c r="C2282" s="158" t="str">
        <f t="array" ref="C2282">IF(LEN(A2282)=0,"",INDEX('Smelter Look-up'!$C:$C,MATCH($A2282,'Smelter Look-up'!$E:$E,0)))</f>
        <v/>
      </c>
      <c r="D2282" s="155"/>
      <c r="E2282" s="155" t="str">
        <f ca="1">IF(ISERROR($V2282),"",OFFSET('Smelter Look-up'!$D$4,$V2282-4,0)&amp;"")</f>
        <v/>
      </c>
      <c r="F2282" s="155" t="str">
        <f ca="1">IF(ISERROR($V2282),"",OFFSET('Smelter Look-up'!$E$4,$V2282-4,0))</f>
        <v/>
      </c>
      <c r="G2282" s="155" t="str">
        <f ca="1">IF(C2282=$X$4,IF(ISERROR($V2282),"Enter smelter details","RMI"),IF(ISERROR($V2282),"",OFFSET('Smelter Look-up'!$F$4,$V2282-4,0)))</f>
        <v/>
      </c>
      <c r="H2282" s="156" t="str">
        <f ca="1">IF(ISERROR($V2282),"",OFFSET('Smelter Look-up'!$G$4,$V2282-4,0))</f>
        <v/>
      </c>
      <c r="I2282" s="157" t="str">
        <f ca="1">IF(ISERROR($V2282),"",OFFSET('Smelter Look-up'!$H$4,$V2282-4,0))</f>
        <v/>
      </c>
      <c r="J2282" s="157" t="str">
        <f ca="1">IF(ISERROR($V2282),"",OFFSET('Smelter Look-up'!$I$4,$V2282-4,0))</f>
        <v/>
      </c>
      <c r="K2282" s="158"/>
      <c r="L2282" s="158"/>
      <c r="M2282" s="158"/>
      <c r="N2282" s="158"/>
      <c r="O2282" s="158"/>
      <c r="P2282" s="157"/>
      <c r="Q2282" s="159"/>
      <c r="R2282" s="155" t="str">
        <f ca="1">IF(ISERROR($V2282),"",OFFSET('Smelter Look-up'!$C$4,$V2282-4,0)&amp;"")</f>
        <v/>
      </c>
      <c r="S2282" s="160" t="str">
        <f t="array" aca="1" ref="S2282" ca="1">IF(B2282="","",IF(ISERROR(MATCH($E2282,CL,0)),"Unknown",INDIRECT("'C'!$A$"&amp;MATCH($E2282,CL,0)+1)))</f>
        <v/>
      </c>
      <c r="T2282" s="160" t="str">
        <f t="array" aca="1" ref="T2282" ca="1">IF(B2282="","",IF(ISERROR(MATCH($J2282,SorP!$B$1:$B$6226,0)),"",INDIRECT("'SorP'!$A$"&amp;MATCH($S2282&amp;$J2282,SorP!C:C,0))))</f>
        <v/>
      </c>
      <c r="U2282" s="161"/>
      <c r="V2282" s="151" t="e">
        <f>IF(C2282="",NA(),IF(OR(C2282="Smelter not listed",C2282="Smelter not yet identified"),MATCH($B2282&amp;$D2282,'Smelter Look-up'!$J:$J,0),MATCH($B2282&amp;$C2282,'Smelter Look-up'!$J:$J,0)))</f>
        <v>#N/A</v>
      </c>
      <c r="W2282" s="134"/>
      <c r="X2282" s="134">
        <f t="shared" ca="1" si="22"/>
        <v>0</v>
      </c>
      <c r="Y2282" s="134"/>
      <c r="Z2282" s="134"/>
      <c r="AA2282" s="134"/>
      <c r="AB2282" s="162" t="str">
        <f t="shared" si="23"/>
        <v/>
      </c>
      <c r="AC2282" s="134"/>
      <c r="AD2282" s="134"/>
      <c r="AE2282" s="134"/>
      <c r="AF2282" s="134"/>
      <c r="AG2282" s="134"/>
      <c r="AH2282" s="134"/>
    </row>
    <row r="2283" spans="1:34" ht="12" customHeight="1">
      <c r="A2283" s="160"/>
      <c r="B2283" s="155" t="str">
        <f t="array" ref="B2283">IF(LEN(A2283)=0,"",INDEX('Smelter Look-up'!$A:$A,MATCH($A2283,'Smelter Look-up'!$E:$E,0)))</f>
        <v/>
      </c>
      <c r="C2283" s="158" t="str">
        <f t="array" ref="C2283">IF(LEN(A2283)=0,"",INDEX('Smelter Look-up'!$C:$C,MATCH($A2283,'Smelter Look-up'!$E:$E,0)))</f>
        <v/>
      </c>
      <c r="D2283" s="155"/>
      <c r="E2283" s="155" t="str">
        <f ca="1">IF(ISERROR($V2283),"",OFFSET('Smelter Look-up'!$D$4,$V2283-4,0)&amp;"")</f>
        <v/>
      </c>
      <c r="F2283" s="155" t="str">
        <f ca="1">IF(ISERROR($V2283),"",OFFSET('Smelter Look-up'!$E$4,$V2283-4,0))</f>
        <v/>
      </c>
      <c r="G2283" s="155" t="str">
        <f ca="1">IF(C2283=$X$4,IF(ISERROR($V2283),"Enter smelter details","RMI"),IF(ISERROR($V2283),"",OFFSET('Smelter Look-up'!$F$4,$V2283-4,0)))</f>
        <v/>
      </c>
      <c r="H2283" s="156" t="str">
        <f ca="1">IF(ISERROR($V2283),"",OFFSET('Smelter Look-up'!$G$4,$V2283-4,0))</f>
        <v/>
      </c>
      <c r="I2283" s="157" t="str">
        <f ca="1">IF(ISERROR($V2283),"",OFFSET('Smelter Look-up'!$H$4,$V2283-4,0))</f>
        <v/>
      </c>
      <c r="J2283" s="157" t="str">
        <f ca="1">IF(ISERROR($V2283),"",OFFSET('Smelter Look-up'!$I$4,$V2283-4,0))</f>
        <v/>
      </c>
      <c r="K2283" s="158"/>
      <c r="L2283" s="158"/>
      <c r="M2283" s="158"/>
      <c r="N2283" s="158"/>
      <c r="O2283" s="158"/>
      <c r="P2283" s="157"/>
      <c r="Q2283" s="159"/>
      <c r="R2283" s="155" t="str">
        <f ca="1">IF(ISERROR($V2283),"",OFFSET('Smelter Look-up'!$C$4,$V2283-4,0)&amp;"")</f>
        <v/>
      </c>
      <c r="S2283" s="160" t="str">
        <f t="array" aca="1" ref="S2283" ca="1">IF(B2283="","",IF(ISERROR(MATCH($E2283,CL,0)),"Unknown",INDIRECT("'C'!$A$"&amp;MATCH($E2283,CL,0)+1)))</f>
        <v/>
      </c>
      <c r="T2283" s="160" t="str">
        <f t="array" aca="1" ref="T2283" ca="1">IF(B2283="","",IF(ISERROR(MATCH($J2283,SorP!$B$1:$B$6226,0)),"",INDIRECT("'SorP'!$A$"&amp;MATCH($S2283&amp;$J2283,SorP!C:C,0))))</f>
        <v/>
      </c>
      <c r="U2283" s="161"/>
      <c r="V2283" s="151" t="e">
        <f>IF(C2283="",NA(),IF(OR(C2283="Smelter not listed",C2283="Smelter not yet identified"),MATCH($B2283&amp;$D2283,'Smelter Look-up'!$J:$J,0),MATCH($B2283&amp;$C2283,'Smelter Look-up'!$J:$J,0)))</f>
        <v>#N/A</v>
      </c>
      <c r="W2283" s="134"/>
      <c r="X2283" s="134">
        <f t="shared" ca="1" si="22"/>
        <v>0</v>
      </c>
      <c r="Y2283" s="134"/>
      <c r="Z2283" s="134"/>
      <c r="AA2283" s="134"/>
      <c r="AB2283" s="162" t="str">
        <f t="shared" si="23"/>
        <v/>
      </c>
      <c r="AC2283" s="134"/>
      <c r="AD2283" s="134"/>
      <c r="AE2283" s="134"/>
      <c r="AF2283" s="134"/>
      <c r="AG2283" s="134"/>
      <c r="AH2283" s="134"/>
    </row>
    <row r="2284" spans="1:34" ht="12" customHeight="1">
      <c r="A2284" s="160"/>
      <c r="B2284" s="155" t="str">
        <f t="array" ref="B2284">IF(LEN(A2284)=0,"",INDEX('Smelter Look-up'!$A:$A,MATCH($A2284,'Smelter Look-up'!$E:$E,0)))</f>
        <v/>
      </c>
      <c r="C2284" s="158" t="str">
        <f t="array" ref="C2284">IF(LEN(A2284)=0,"",INDEX('Smelter Look-up'!$C:$C,MATCH($A2284,'Smelter Look-up'!$E:$E,0)))</f>
        <v/>
      </c>
      <c r="D2284" s="155"/>
      <c r="E2284" s="155" t="str">
        <f ca="1">IF(ISERROR($V2284),"",OFFSET('Smelter Look-up'!$D$4,$V2284-4,0)&amp;"")</f>
        <v/>
      </c>
      <c r="F2284" s="155" t="str">
        <f ca="1">IF(ISERROR($V2284),"",OFFSET('Smelter Look-up'!$E$4,$V2284-4,0))</f>
        <v/>
      </c>
      <c r="G2284" s="155" t="str">
        <f ca="1">IF(C2284=$X$4,IF(ISERROR($V2284),"Enter smelter details","RMI"),IF(ISERROR($V2284),"",OFFSET('Smelter Look-up'!$F$4,$V2284-4,0)))</f>
        <v/>
      </c>
      <c r="H2284" s="156" t="str">
        <f ca="1">IF(ISERROR($V2284),"",OFFSET('Smelter Look-up'!$G$4,$V2284-4,0))</f>
        <v/>
      </c>
      <c r="I2284" s="157" t="str">
        <f ca="1">IF(ISERROR($V2284),"",OFFSET('Smelter Look-up'!$H$4,$V2284-4,0))</f>
        <v/>
      </c>
      <c r="J2284" s="157" t="str">
        <f ca="1">IF(ISERROR($V2284),"",OFFSET('Smelter Look-up'!$I$4,$V2284-4,0))</f>
        <v/>
      </c>
      <c r="K2284" s="158"/>
      <c r="L2284" s="158"/>
      <c r="M2284" s="158"/>
      <c r="N2284" s="158"/>
      <c r="O2284" s="158"/>
      <c r="P2284" s="157"/>
      <c r="Q2284" s="159"/>
      <c r="R2284" s="155" t="str">
        <f ca="1">IF(ISERROR($V2284),"",OFFSET('Smelter Look-up'!$C$4,$V2284-4,0)&amp;"")</f>
        <v/>
      </c>
      <c r="S2284" s="160" t="str">
        <f t="array" aca="1" ref="S2284" ca="1">IF(B2284="","",IF(ISERROR(MATCH($E2284,CL,0)),"Unknown",INDIRECT("'C'!$A$"&amp;MATCH($E2284,CL,0)+1)))</f>
        <v/>
      </c>
      <c r="T2284" s="160" t="str">
        <f t="array" aca="1" ref="T2284" ca="1">IF(B2284="","",IF(ISERROR(MATCH($J2284,SorP!$B$1:$B$6226,0)),"",INDIRECT("'SorP'!$A$"&amp;MATCH($S2284&amp;$J2284,SorP!C:C,0))))</f>
        <v/>
      </c>
      <c r="U2284" s="161"/>
      <c r="V2284" s="151" t="e">
        <f>IF(C2284="",NA(),IF(OR(C2284="Smelter not listed",C2284="Smelter not yet identified"),MATCH($B2284&amp;$D2284,'Smelter Look-up'!$J:$J,0),MATCH($B2284&amp;$C2284,'Smelter Look-up'!$J:$J,0)))</f>
        <v>#N/A</v>
      </c>
      <c r="W2284" s="134"/>
      <c r="X2284" s="134">
        <f t="shared" ca="1" si="22"/>
        <v>0</v>
      </c>
      <c r="Y2284" s="134"/>
      <c r="Z2284" s="134"/>
      <c r="AA2284" s="134"/>
      <c r="AB2284" s="162" t="str">
        <f t="shared" si="23"/>
        <v/>
      </c>
      <c r="AC2284" s="134"/>
      <c r="AD2284" s="134"/>
      <c r="AE2284" s="134"/>
      <c r="AF2284" s="134"/>
      <c r="AG2284" s="134"/>
      <c r="AH2284" s="134"/>
    </row>
    <row r="2285" spans="1:34" ht="12" customHeight="1">
      <c r="A2285" s="160"/>
      <c r="B2285" s="155" t="str">
        <f t="array" ref="B2285">IF(LEN(A2285)=0,"",INDEX('Smelter Look-up'!$A:$A,MATCH($A2285,'Smelter Look-up'!$E:$E,0)))</f>
        <v/>
      </c>
      <c r="C2285" s="158" t="str">
        <f t="array" ref="C2285">IF(LEN(A2285)=0,"",INDEX('Smelter Look-up'!$C:$C,MATCH($A2285,'Smelter Look-up'!$E:$E,0)))</f>
        <v/>
      </c>
      <c r="D2285" s="155"/>
      <c r="E2285" s="155" t="str">
        <f ca="1">IF(ISERROR($V2285),"",OFFSET('Smelter Look-up'!$D$4,$V2285-4,0)&amp;"")</f>
        <v/>
      </c>
      <c r="F2285" s="155" t="str">
        <f ca="1">IF(ISERROR($V2285),"",OFFSET('Smelter Look-up'!$E$4,$V2285-4,0))</f>
        <v/>
      </c>
      <c r="G2285" s="155" t="str">
        <f ca="1">IF(C2285=$X$4,IF(ISERROR($V2285),"Enter smelter details","RMI"),IF(ISERROR($V2285),"",OFFSET('Smelter Look-up'!$F$4,$V2285-4,0)))</f>
        <v/>
      </c>
      <c r="H2285" s="156" t="str">
        <f ca="1">IF(ISERROR($V2285),"",OFFSET('Smelter Look-up'!$G$4,$V2285-4,0))</f>
        <v/>
      </c>
      <c r="I2285" s="157" t="str">
        <f ca="1">IF(ISERROR($V2285),"",OFFSET('Smelter Look-up'!$H$4,$V2285-4,0))</f>
        <v/>
      </c>
      <c r="J2285" s="157" t="str">
        <f ca="1">IF(ISERROR($V2285),"",OFFSET('Smelter Look-up'!$I$4,$V2285-4,0))</f>
        <v/>
      </c>
      <c r="K2285" s="158"/>
      <c r="L2285" s="158"/>
      <c r="M2285" s="158"/>
      <c r="N2285" s="158"/>
      <c r="O2285" s="158"/>
      <c r="P2285" s="157"/>
      <c r="Q2285" s="159"/>
      <c r="R2285" s="155" t="str">
        <f ca="1">IF(ISERROR($V2285),"",OFFSET('Smelter Look-up'!$C$4,$V2285-4,0)&amp;"")</f>
        <v/>
      </c>
      <c r="S2285" s="160" t="str">
        <f t="array" aca="1" ref="S2285" ca="1">IF(B2285="","",IF(ISERROR(MATCH($E2285,CL,0)),"Unknown",INDIRECT("'C'!$A$"&amp;MATCH($E2285,CL,0)+1)))</f>
        <v/>
      </c>
      <c r="T2285" s="160" t="str">
        <f t="array" aca="1" ref="T2285" ca="1">IF(B2285="","",IF(ISERROR(MATCH($J2285,SorP!$B$1:$B$6226,0)),"",INDIRECT("'SorP'!$A$"&amp;MATCH($S2285&amp;$J2285,SorP!C:C,0))))</f>
        <v/>
      </c>
      <c r="U2285" s="161"/>
      <c r="V2285" s="151" t="e">
        <f>IF(C2285="",NA(),IF(OR(C2285="Smelter not listed",C2285="Smelter not yet identified"),MATCH($B2285&amp;$D2285,'Smelter Look-up'!$J:$J,0),MATCH($B2285&amp;$C2285,'Smelter Look-up'!$J:$J,0)))</f>
        <v>#N/A</v>
      </c>
      <c r="W2285" s="134"/>
      <c r="X2285" s="134">
        <f t="shared" ca="1" si="22"/>
        <v>0</v>
      </c>
      <c r="Y2285" s="134"/>
      <c r="Z2285" s="134"/>
      <c r="AA2285" s="134"/>
      <c r="AB2285" s="162" t="str">
        <f t="shared" si="23"/>
        <v/>
      </c>
      <c r="AC2285" s="134"/>
      <c r="AD2285" s="134"/>
      <c r="AE2285" s="134"/>
      <c r="AF2285" s="134"/>
      <c r="AG2285" s="134"/>
      <c r="AH2285" s="134"/>
    </row>
    <row r="2286" spans="1:34" ht="12" customHeight="1">
      <c r="A2286" s="160"/>
      <c r="B2286" s="155" t="str">
        <f t="array" ref="B2286">IF(LEN(A2286)=0,"",INDEX('Smelter Look-up'!$A:$A,MATCH($A2286,'Smelter Look-up'!$E:$E,0)))</f>
        <v/>
      </c>
      <c r="C2286" s="158" t="str">
        <f t="array" ref="C2286">IF(LEN(A2286)=0,"",INDEX('Smelter Look-up'!$C:$C,MATCH($A2286,'Smelter Look-up'!$E:$E,0)))</f>
        <v/>
      </c>
      <c r="D2286" s="155"/>
      <c r="E2286" s="155" t="str">
        <f ca="1">IF(ISERROR($V2286),"",OFFSET('Smelter Look-up'!$D$4,$V2286-4,0)&amp;"")</f>
        <v/>
      </c>
      <c r="F2286" s="155" t="str">
        <f ca="1">IF(ISERROR($V2286),"",OFFSET('Smelter Look-up'!$E$4,$V2286-4,0))</f>
        <v/>
      </c>
      <c r="G2286" s="155" t="str">
        <f ca="1">IF(C2286=$X$4,IF(ISERROR($V2286),"Enter smelter details","RMI"),IF(ISERROR($V2286),"",OFFSET('Smelter Look-up'!$F$4,$V2286-4,0)))</f>
        <v/>
      </c>
      <c r="H2286" s="156" t="str">
        <f ca="1">IF(ISERROR($V2286),"",OFFSET('Smelter Look-up'!$G$4,$V2286-4,0))</f>
        <v/>
      </c>
      <c r="I2286" s="157" t="str">
        <f ca="1">IF(ISERROR($V2286),"",OFFSET('Smelter Look-up'!$H$4,$V2286-4,0))</f>
        <v/>
      </c>
      <c r="J2286" s="157" t="str">
        <f ca="1">IF(ISERROR($V2286),"",OFFSET('Smelter Look-up'!$I$4,$V2286-4,0))</f>
        <v/>
      </c>
      <c r="K2286" s="158"/>
      <c r="L2286" s="158"/>
      <c r="M2286" s="158"/>
      <c r="N2286" s="158"/>
      <c r="O2286" s="158"/>
      <c r="P2286" s="157"/>
      <c r="Q2286" s="159"/>
      <c r="R2286" s="155" t="str">
        <f ca="1">IF(ISERROR($V2286),"",OFFSET('Smelter Look-up'!$C$4,$V2286-4,0)&amp;"")</f>
        <v/>
      </c>
      <c r="S2286" s="160" t="str">
        <f t="array" aca="1" ref="S2286" ca="1">IF(B2286="","",IF(ISERROR(MATCH($E2286,CL,0)),"Unknown",INDIRECT("'C'!$A$"&amp;MATCH($E2286,CL,0)+1)))</f>
        <v/>
      </c>
      <c r="T2286" s="160" t="str">
        <f t="array" aca="1" ref="T2286" ca="1">IF(B2286="","",IF(ISERROR(MATCH($J2286,SorP!$B$1:$B$6226,0)),"",INDIRECT("'SorP'!$A$"&amp;MATCH($S2286&amp;$J2286,SorP!C:C,0))))</f>
        <v/>
      </c>
      <c r="U2286" s="161"/>
      <c r="V2286" s="151" t="e">
        <f>IF(C2286="",NA(),IF(OR(C2286="Smelter not listed",C2286="Smelter not yet identified"),MATCH($B2286&amp;$D2286,'Smelter Look-up'!$J:$J,0),MATCH($B2286&amp;$C2286,'Smelter Look-up'!$J:$J,0)))</f>
        <v>#N/A</v>
      </c>
      <c r="W2286" s="134"/>
      <c r="X2286" s="134">
        <f t="shared" ca="1" si="22"/>
        <v>0</v>
      </c>
      <c r="Y2286" s="134"/>
      <c r="Z2286" s="134"/>
      <c r="AA2286" s="134"/>
      <c r="AB2286" s="162" t="str">
        <f t="shared" si="23"/>
        <v/>
      </c>
      <c r="AC2286" s="134"/>
      <c r="AD2286" s="134"/>
      <c r="AE2286" s="134"/>
      <c r="AF2286" s="134"/>
      <c r="AG2286" s="134"/>
      <c r="AH2286" s="134"/>
    </row>
    <row r="2287" spans="1:34" ht="12" customHeight="1">
      <c r="A2287" s="160"/>
      <c r="B2287" s="155" t="str">
        <f t="array" ref="B2287">IF(LEN(A2287)=0,"",INDEX('Smelter Look-up'!$A:$A,MATCH($A2287,'Smelter Look-up'!$E:$E,0)))</f>
        <v/>
      </c>
      <c r="C2287" s="158" t="str">
        <f t="array" ref="C2287">IF(LEN(A2287)=0,"",INDEX('Smelter Look-up'!$C:$C,MATCH($A2287,'Smelter Look-up'!$E:$E,0)))</f>
        <v/>
      </c>
      <c r="D2287" s="155"/>
      <c r="E2287" s="155" t="str">
        <f ca="1">IF(ISERROR($V2287),"",OFFSET('Smelter Look-up'!$D$4,$V2287-4,0)&amp;"")</f>
        <v/>
      </c>
      <c r="F2287" s="155" t="str">
        <f ca="1">IF(ISERROR($V2287),"",OFFSET('Smelter Look-up'!$E$4,$V2287-4,0))</f>
        <v/>
      </c>
      <c r="G2287" s="155" t="str">
        <f ca="1">IF(C2287=$X$4,IF(ISERROR($V2287),"Enter smelter details","RMI"),IF(ISERROR($V2287),"",OFFSET('Smelter Look-up'!$F$4,$V2287-4,0)))</f>
        <v/>
      </c>
      <c r="H2287" s="156" t="str">
        <f ca="1">IF(ISERROR($V2287),"",OFFSET('Smelter Look-up'!$G$4,$V2287-4,0))</f>
        <v/>
      </c>
      <c r="I2287" s="157" t="str">
        <f ca="1">IF(ISERROR($V2287),"",OFFSET('Smelter Look-up'!$H$4,$V2287-4,0))</f>
        <v/>
      </c>
      <c r="J2287" s="157" t="str">
        <f ca="1">IF(ISERROR($V2287),"",OFFSET('Smelter Look-up'!$I$4,$V2287-4,0))</f>
        <v/>
      </c>
      <c r="K2287" s="158"/>
      <c r="L2287" s="158"/>
      <c r="M2287" s="158"/>
      <c r="N2287" s="158"/>
      <c r="O2287" s="158"/>
      <c r="P2287" s="157"/>
      <c r="Q2287" s="159"/>
      <c r="R2287" s="155" t="str">
        <f ca="1">IF(ISERROR($V2287),"",OFFSET('Smelter Look-up'!$C$4,$V2287-4,0)&amp;"")</f>
        <v/>
      </c>
      <c r="S2287" s="160" t="str">
        <f t="array" aca="1" ref="S2287" ca="1">IF(B2287="","",IF(ISERROR(MATCH($E2287,CL,0)),"Unknown",INDIRECT("'C'!$A$"&amp;MATCH($E2287,CL,0)+1)))</f>
        <v/>
      </c>
      <c r="T2287" s="160" t="str">
        <f t="array" aca="1" ref="T2287" ca="1">IF(B2287="","",IF(ISERROR(MATCH($J2287,SorP!$B$1:$B$6226,0)),"",INDIRECT("'SorP'!$A$"&amp;MATCH($S2287&amp;$J2287,SorP!C:C,0))))</f>
        <v/>
      </c>
      <c r="U2287" s="161"/>
      <c r="V2287" s="151" t="e">
        <f>IF(C2287="",NA(),IF(OR(C2287="Smelter not listed",C2287="Smelter not yet identified"),MATCH($B2287&amp;$D2287,'Smelter Look-up'!$J:$J,0),MATCH($B2287&amp;$C2287,'Smelter Look-up'!$J:$J,0)))</f>
        <v>#N/A</v>
      </c>
      <c r="W2287" s="134"/>
      <c r="X2287" s="134">
        <f t="shared" ca="1" si="22"/>
        <v>0</v>
      </c>
      <c r="Y2287" s="134"/>
      <c r="Z2287" s="134"/>
      <c r="AA2287" s="134"/>
      <c r="AB2287" s="162" t="str">
        <f t="shared" si="23"/>
        <v/>
      </c>
      <c r="AC2287" s="134"/>
      <c r="AD2287" s="134"/>
      <c r="AE2287" s="134"/>
      <c r="AF2287" s="134"/>
      <c r="AG2287" s="134"/>
      <c r="AH2287" s="134"/>
    </row>
    <row r="2288" spans="1:34" ht="12" customHeight="1">
      <c r="A2288" s="160"/>
      <c r="B2288" s="155" t="str">
        <f t="array" ref="B2288">IF(LEN(A2288)=0,"",INDEX('Smelter Look-up'!$A:$A,MATCH($A2288,'Smelter Look-up'!$E:$E,0)))</f>
        <v/>
      </c>
      <c r="C2288" s="158" t="str">
        <f t="array" ref="C2288">IF(LEN(A2288)=0,"",INDEX('Smelter Look-up'!$C:$C,MATCH($A2288,'Smelter Look-up'!$E:$E,0)))</f>
        <v/>
      </c>
      <c r="D2288" s="155"/>
      <c r="E2288" s="155" t="str">
        <f ca="1">IF(ISERROR($V2288),"",OFFSET('Smelter Look-up'!$D$4,$V2288-4,0)&amp;"")</f>
        <v/>
      </c>
      <c r="F2288" s="155" t="str">
        <f ca="1">IF(ISERROR($V2288),"",OFFSET('Smelter Look-up'!$E$4,$V2288-4,0))</f>
        <v/>
      </c>
      <c r="G2288" s="155" t="str">
        <f ca="1">IF(C2288=$X$4,IF(ISERROR($V2288),"Enter smelter details","RMI"),IF(ISERROR($V2288),"",OFFSET('Smelter Look-up'!$F$4,$V2288-4,0)))</f>
        <v/>
      </c>
      <c r="H2288" s="156" t="str">
        <f ca="1">IF(ISERROR($V2288),"",OFFSET('Smelter Look-up'!$G$4,$V2288-4,0))</f>
        <v/>
      </c>
      <c r="I2288" s="157" t="str">
        <f ca="1">IF(ISERROR($V2288),"",OFFSET('Smelter Look-up'!$H$4,$V2288-4,0))</f>
        <v/>
      </c>
      <c r="J2288" s="157" t="str">
        <f ca="1">IF(ISERROR($V2288),"",OFFSET('Smelter Look-up'!$I$4,$V2288-4,0))</f>
        <v/>
      </c>
      <c r="K2288" s="158"/>
      <c r="L2288" s="158"/>
      <c r="M2288" s="158"/>
      <c r="N2288" s="158"/>
      <c r="O2288" s="158"/>
      <c r="P2288" s="157"/>
      <c r="Q2288" s="159"/>
      <c r="R2288" s="155" t="str">
        <f ca="1">IF(ISERROR($V2288),"",OFFSET('Smelter Look-up'!$C$4,$V2288-4,0)&amp;"")</f>
        <v/>
      </c>
      <c r="S2288" s="160" t="str">
        <f t="array" aca="1" ref="S2288" ca="1">IF(B2288="","",IF(ISERROR(MATCH($E2288,CL,0)),"Unknown",INDIRECT("'C'!$A$"&amp;MATCH($E2288,CL,0)+1)))</f>
        <v/>
      </c>
      <c r="T2288" s="160" t="str">
        <f t="array" aca="1" ref="T2288" ca="1">IF(B2288="","",IF(ISERROR(MATCH($J2288,SorP!$B$1:$B$6226,0)),"",INDIRECT("'SorP'!$A$"&amp;MATCH($S2288&amp;$J2288,SorP!C:C,0))))</f>
        <v/>
      </c>
      <c r="U2288" s="161"/>
      <c r="V2288" s="151" t="e">
        <f>IF(C2288="",NA(),IF(OR(C2288="Smelter not listed",C2288="Smelter not yet identified"),MATCH($B2288&amp;$D2288,'Smelter Look-up'!$J:$J,0),MATCH($B2288&amp;$C2288,'Smelter Look-up'!$J:$J,0)))</f>
        <v>#N/A</v>
      </c>
      <c r="W2288" s="134"/>
      <c r="X2288" s="134">
        <f t="shared" ca="1" si="22"/>
        <v>0</v>
      </c>
      <c r="Y2288" s="134"/>
      <c r="Z2288" s="134"/>
      <c r="AA2288" s="134"/>
      <c r="AB2288" s="162" t="str">
        <f t="shared" si="23"/>
        <v/>
      </c>
      <c r="AC2288" s="134"/>
      <c r="AD2288" s="134"/>
      <c r="AE2288" s="134"/>
      <c r="AF2288" s="134"/>
      <c r="AG2288" s="134"/>
      <c r="AH2288" s="134"/>
    </row>
    <row r="2289" spans="1:34" ht="12" customHeight="1">
      <c r="A2289" s="160"/>
      <c r="B2289" s="155" t="str">
        <f t="array" ref="B2289">IF(LEN(A2289)=0,"",INDEX('Smelter Look-up'!$A:$A,MATCH($A2289,'Smelter Look-up'!$E:$E,0)))</f>
        <v/>
      </c>
      <c r="C2289" s="158" t="str">
        <f t="array" ref="C2289">IF(LEN(A2289)=0,"",INDEX('Smelter Look-up'!$C:$C,MATCH($A2289,'Smelter Look-up'!$E:$E,0)))</f>
        <v/>
      </c>
      <c r="D2289" s="155"/>
      <c r="E2289" s="155" t="str">
        <f ca="1">IF(ISERROR($V2289),"",OFFSET('Smelter Look-up'!$D$4,$V2289-4,0)&amp;"")</f>
        <v/>
      </c>
      <c r="F2289" s="155" t="str">
        <f ca="1">IF(ISERROR($V2289),"",OFFSET('Smelter Look-up'!$E$4,$V2289-4,0))</f>
        <v/>
      </c>
      <c r="G2289" s="155" t="str">
        <f ca="1">IF(C2289=$X$4,IF(ISERROR($V2289),"Enter smelter details","RMI"),IF(ISERROR($V2289),"",OFFSET('Smelter Look-up'!$F$4,$V2289-4,0)))</f>
        <v/>
      </c>
      <c r="H2289" s="156" t="str">
        <f ca="1">IF(ISERROR($V2289),"",OFFSET('Smelter Look-up'!$G$4,$V2289-4,0))</f>
        <v/>
      </c>
      <c r="I2289" s="157" t="str">
        <f ca="1">IF(ISERROR($V2289),"",OFFSET('Smelter Look-up'!$H$4,$V2289-4,0))</f>
        <v/>
      </c>
      <c r="J2289" s="157" t="str">
        <f ca="1">IF(ISERROR($V2289),"",OFFSET('Smelter Look-up'!$I$4,$V2289-4,0))</f>
        <v/>
      </c>
      <c r="K2289" s="158"/>
      <c r="L2289" s="158"/>
      <c r="M2289" s="158"/>
      <c r="N2289" s="158"/>
      <c r="O2289" s="158"/>
      <c r="P2289" s="157"/>
      <c r="Q2289" s="159"/>
      <c r="R2289" s="155" t="str">
        <f ca="1">IF(ISERROR($V2289),"",OFFSET('Smelter Look-up'!$C$4,$V2289-4,0)&amp;"")</f>
        <v/>
      </c>
      <c r="S2289" s="160" t="str">
        <f t="array" aca="1" ref="S2289" ca="1">IF(B2289="","",IF(ISERROR(MATCH($E2289,CL,0)),"Unknown",INDIRECT("'C'!$A$"&amp;MATCH($E2289,CL,0)+1)))</f>
        <v/>
      </c>
      <c r="T2289" s="160" t="str">
        <f t="array" aca="1" ref="T2289" ca="1">IF(B2289="","",IF(ISERROR(MATCH($J2289,SorP!$B$1:$B$6226,0)),"",INDIRECT("'SorP'!$A$"&amp;MATCH($S2289&amp;$J2289,SorP!C:C,0))))</f>
        <v/>
      </c>
      <c r="U2289" s="161"/>
      <c r="V2289" s="151" t="e">
        <f>IF(C2289="",NA(),IF(OR(C2289="Smelter not listed",C2289="Smelter not yet identified"),MATCH($B2289&amp;$D2289,'Smelter Look-up'!$J:$J,0),MATCH($B2289&amp;$C2289,'Smelter Look-up'!$J:$J,0)))</f>
        <v>#N/A</v>
      </c>
      <c r="W2289" s="134"/>
      <c r="X2289" s="134">
        <f t="shared" ca="1" si="22"/>
        <v>0</v>
      </c>
      <c r="Y2289" s="134"/>
      <c r="Z2289" s="134"/>
      <c r="AA2289" s="134"/>
      <c r="AB2289" s="162" t="str">
        <f t="shared" si="23"/>
        <v/>
      </c>
      <c r="AC2289" s="134"/>
      <c r="AD2289" s="134"/>
      <c r="AE2289" s="134"/>
      <c r="AF2289" s="134"/>
      <c r="AG2289" s="134"/>
      <c r="AH2289" s="134"/>
    </row>
    <row r="2290" spans="1:34" ht="12" customHeight="1">
      <c r="A2290" s="160"/>
      <c r="B2290" s="155" t="str">
        <f t="array" ref="B2290">IF(LEN(A2290)=0,"",INDEX('Smelter Look-up'!$A:$A,MATCH($A2290,'Smelter Look-up'!$E:$E,0)))</f>
        <v/>
      </c>
      <c r="C2290" s="158" t="str">
        <f t="array" ref="C2290">IF(LEN(A2290)=0,"",INDEX('Smelter Look-up'!$C:$C,MATCH($A2290,'Smelter Look-up'!$E:$E,0)))</f>
        <v/>
      </c>
      <c r="D2290" s="155"/>
      <c r="E2290" s="155" t="str">
        <f ca="1">IF(ISERROR($V2290),"",OFFSET('Smelter Look-up'!$D$4,$V2290-4,0)&amp;"")</f>
        <v/>
      </c>
      <c r="F2290" s="155" t="str">
        <f ca="1">IF(ISERROR($V2290),"",OFFSET('Smelter Look-up'!$E$4,$V2290-4,0))</f>
        <v/>
      </c>
      <c r="G2290" s="155" t="str">
        <f ca="1">IF(C2290=$X$4,IF(ISERROR($V2290),"Enter smelter details","RMI"),IF(ISERROR($V2290),"",OFFSET('Smelter Look-up'!$F$4,$V2290-4,0)))</f>
        <v/>
      </c>
      <c r="H2290" s="156" t="str">
        <f ca="1">IF(ISERROR($V2290),"",OFFSET('Smelter Look-up'!$G$4,$V2290-4,0))</f>
        <v/>
      </c>
      <c r="I2290" s="157" t="str">
        <f ca="1">IF(ISERROR($V2290),"",OFFSET('Smelter Look-up'!$H$4,$V2290-4,0))</f>
        <v/>
      </c>
      <c r="J2290" s="157" t="str">
        <f ca="1">IF(ISERROR($V2290),"",OFFSET('Smelter Look-up'!$I$4,$V2290-4,0))</f>
        <v/>
      </c>
      <c r="K2290" s="158"/>
      <c r="L2290" s="158"/>
      <c r="M2290" s="158"/>
      <c r="N2290" s="158"/>
      <c r="O2290" s="158"/>
      <c r="P2290" s="157"/>
      <c r="Q2290" s="159"/>
      <c r="R2290" s="155" t="str">
        <f ca="1">IF(ISERROR($V2290),"",OFFSET('Smelter Look-up'!$C$4,$V2290-4,0)&amp;"")</f>
        <v/>
      </c>
      <c r="S2290" s="160" t="str">
        <f t="array" aca="1" ref="S2290" ca="1">IF(B2290="","",IF(ISERROR(MATCH($E2290,CL,0)),"Unknown",INDIRECT("'C'!$A$"&amp;MATCH($E2290,CL,0)+1)))</f>
        <v/>
      </c>
      <c r="T2290" s="160" t="str">
        <f t="array" aca="1" ref="T2290" ca="1">IF(B2290="","",IF(ISERROR(MATCH($J2290,SorP!$B$1:$B$6226,0)),"",INDIRECT("'SorP'!$A$"&amp;MATCH($S2290&amp;$J2290,SorP!C:C,0))))</f>
        <v/>
      </c>
      <c r="U2290" s="161"/>
      <c r="V2290" s="151" t="e">
        <f>IF(C2290="",NA(),IF(OR(C2290="Smelter not listed",C2290="Smelter not yet identified"),MATCH($B2290&amp;$D2290,'Smelter Look-up'!$J:$J,0),MATCH($B2290&amp;$C2290,'Smelter Look-up'!$J:$J,0)))</f>
        <v>#N/A</v>
      </c>
      <c r="W2290" s="134"/>
      <c r="X2290" s="134">
        <f t="shared" ca="1" si="22"/>
        <v>0</v>
      </c>
      <c r="Y2290" s="134"/>
      <c r="Z2290" s="134"/>
      <c r="AA2290" s="134"/>
      <c r="AB2290" s="162" t="str">
        <f t="shared" si="23"/>
        <v/>
      </c>
      <c r="AC2290" s="134"/>
      <c r="AD2290" s="134"/>
      <c r="AE2290" s="134"/>
      <c r="AF2290" s="134"/>
      <c r="AG2290" s="134"/>
      <c r="AH2290" s="134"/>
    </row>
    <row r="2291" spans="1:34" ht="12" customHeight="1">
      <c r="A2291" s="160"/>
      <c r="B2291" s="155" t="str">
        <f t="array" ref="B2291">IF(LEN(A2291)=0,"",INDEX('Smelter Look-up'!$A:$A,MATCH($A2291,'Smelter Look-up'!$E:$E,0)))</f>
        <v/>
      </c>
      <c r="C2291" s="158" t="str">
        <f t="array" ref="C2291">IF(LEN(A2291)=0,"",INDEX('Smelter Look-up'!$C:$C,MATCH($A2291,'Smelter Look-up'!$E:$E,0)))</f>
        <v/>
      </c>
      <c r="D2291" s="155"/>
      <c r="E2291" s="155" t="str">
        <f ca="1">IF(ISERROR($V2291),"",OFFSET('Smelter Look-up'!$D$4,$V2291-4,0)&amp;"")</f>
        <v/>
      </c>
      <c r="F2291" s="155" t="str">
        <f ca="1">IF(ISERROR($V2291),"",OFFSET('Smelter Look-up'!$E$4,$V2291-4,0))</f>
        <v/>
      </c>
      <c r="G2291" s="155" t="str">
        <f ca="1">IF(C2291=$X$4,IF(ISERROR($V2291),"Enter smelter details","RMI"),IF(ISERROR($V2291),"",OFFSET('Smelter Look-up'!$F$4,$V2291-4,0)))</f>
        <v/>
      </c>
      <c r="H2291" s="156" t="str">
        <f ca="1">IF(ISERROR($V2291),"",OFFSET('Smelter Look-up'!$G$4,$V2291-4,0))</f>
        <v/>
      </c>
      <c r="I2291" s="157" t="str">
        <f ca="1">IF(ISERROR($V2291),"",OFFSET('Smelter Look-up'!$H$4,$V2291-4,0))</f>
        <v/>
      </c>
      <c r="J2291" s="157" t="str">
        <f ca="1">IF(ISERROR($V2291),"",OFFSET('Smelter Look-up'!$I$4,$V2291-4,0))</f>
        <v/>
      </c>
      <c r="K2291" s="158"/>
      <c r="L2291" s="158"/>
      <c r="M2291" s="158"/>
      <c r="N2291" s="158"/>
      <c r="O2291" s="158"/>
      <c r="P2291" s="157"/>
      <c r="Q2291" s="159"/>
      <c r="R2291" s="155" t="str">
        <f ca="1">IF(ISERROR($V2291),"",OFFSET('Smelter Look-up'!$C$4,$V2291-4,0)&amp;"")</f>
        <v/>
      </c>
      <c r="S2291" s="160" t="str">
        <f t="array" aca="1" ref="S2291" ca="1">IF(B2291="","",IF(ISERROR(MATCH($E2291,CL,0)),"Unknown",INDIRECT("'C'!$A$"&amp;MATCH($E2291,CL,0)+1)))</f>
        <v/>
      </c>
      <c r="T2291" s="160" t="str">
        <f t="array" aca="1" ref="T2291" ca="1">IF(B2291="","",IF(ISERROR(MATCH($J2291,SorP!$B$1:$B$6226,0)),"",INDIRECT("'SorP'!$A$"&amp;MATCH($S2291&amp;$J2291,SorP!C:C,0))))</f>
        <v/>
      </c>
      <c r="U2291" s="161"/>
      <c r="V2291" s="151" t="e">
        <f>IF(C2291="",NA(),IF(OR(C2291="Smelter not listed",C2291="Smelter not yet identified"),MATCH($B2291&amp;$D2291,'Smelter Look-up'!$J:$J,0),MATCH($B2291&amp;$C2291,'Smelter Look-up'!$J:$J,0)))</f>
        <v>#N/A</v>
      </c>
      <c r="W2291" s="134"/>
      <c r="X2291" s="134">
        <f t="shared" ca="1" si="22"/>
        <v>0</v>
      </c>
      <c r="Y2291" s="134"/>
      <c r="Z2291" s="134"/>
      <c r="AA2291" s="134"/>
      <c r="AB2291" s="162" t="str">
        <f t="shared" si="23"/>
        <v/>
      </c>
      <c r="AC2291" s="134"/>
      <c r="AD2291" s="134"/>
      <c r="AE2291" s="134"/>
      <c r="AF2291" s="134"/>
      <c r="AG2291" s="134"/>
      <c r="AH2291" s="134"/>
    </row>
    <row r="2292" spans="1:34" ht="12" customHeight="1">
      <c r="A2292" s="160"/>
      <c r="B2292" s="155" t="str">
        <f t="array" ref="B2292">IF(LEN(A2292)=0,"",INDEX('Smelter Look-up'!$A:$A,MATCH($A2292,'Smelter Look-up'!$E:$E,0)))</f>
        <v/>
      </c>
      <c r="C2292" s="158" t="str">
        <f t="array" ref="C2292">IF(LEN(A2292)=0,"",INDEX('Smelter Look-up'!$C:$C,MATCH($A2292,'Smelter Look-up'!$E:$E,0)))</f>
        <v/>
      </c>
      <c r="D2292" s="155"/>
      <c r="E2292" s="155" t="str">
        <f ca="1">IF(ISERROR($V2292),"",OFFSET('Smelter Look-up'!$D$4,$V2292-4,0)&amp;"")</f>
        <v/>
      </c>
      <c r="F2292" s="155" t="str">
        <f ca="1">IF(ISERROR($V2292),"",OFFSET('Smelter Look-up'!$E$4,$V2292-4,0))</f>
        <v/>
      </c>
      <c r="G2292" s="155" t="str">
        <f ca="1">IF(C2292=$X$4,IF(ISERROR($V2292),"Enter smelter details","RMI"),IF(ISERROR($V2292),"",OFFSET('Smelter Look-up'!$F$4,$V2292-4,0)))</f>
        <v/>
      </c>
      <c r="H2292" s="156" t="str">
        <f ca="1">IF(ISERROR($V2292),"",OFFSET('Smelter Look-up'!$G$4,$V2292-4,0))</f>
        <v/>
      </c>
      <c r="I2292" s="157" t="str">
        <f ca="1">IF(ISERROR($V2292),"",OFFSET('Smelter Look-up'!$H$4,$V2292-4,0))</f>
        <v/>
      </c>
      <c r="J2292" s="157" t="str">
        <f ca="1">IF(ISERROR($V2292),"",OFFSET('Smelter Look-up'!$I$4,$V2292-4,0))</f>
        <v/>
      </c>
      <c r="K2292" s="158"/>
      <c r="L2292" s="158"/>
      <c r="M2292" s="158"/>
      <c r="N2292" s="158"/>
      <c r="O2292" s="158"/>
      <c r="P2292" s="157"/>
      <c r="Q2292" s="159"/>
      <c r="R2292" s="155" t="str">
        <f ca="1">IF(ISERROR($V2292),"",OFFSET('Smelter Look-up'!$C$4,$V2292-4,0)&amp;"")</f>
        <v/>
      </c>
      <c r="S2292" s="160" t="str">
        <f t="array" aca="1" ref="S2292" ca="1">IF(B2292="","",IF(ISERROR(MATCH($E2292,CL,0)),"Unknown",INDIRECT("'C'!$A$"&amp;MATCH($E2292,CL,0)+1)))</f>
        <v/>
      </c>
      <c r="T2292" s="160" t="str">
        <f t="array" aca="1" ref="T2292" ca="1">IF(B2292="","",IF(ISERROR(MATCH($J2292,SorP!$B$1:$B$6226,0)),"",INDIRECT("'SorP'!$A$"&amp;MATCH($S2292&amp;$J2292,SorP!C:C,0))))</f>
        <v/>
      </c>
      <c r="U2292" s="161"/>
      <c r="V2292" s="151" t="e">
        <f>IF(C2292="",NA(),IF(OR(C2292="Smelter not listed",C2292="Smelter not yet identified"),MATCH($B2292&amp;$D2292,'Smelter Look-up'!$J:$J,0),MATCH($B2292&amp;$C2292,'Smelter Look-up'!$J:$J,0)))</f>
        <v>#N/A</v>
      </c>
      <c r="W2292" s="134"/>
      <c r="X2292" s="134">
        <f t="shared" ref="X2292:X2479" ca="1" si="24">IF(AND(C2292="Smelter not listed",OR(LEN(D2292)=0,LEN(E2292)=0)),1,0)</f>
        <v>0</v>
      </c>
      <c r="Y2292" s="134"/>
      <c r="Z2292" s="134"/>
      <c r="AA2292" s="134"/>
      <c r="AB2292" s="162" t="str">
        <f t="shared" ref="AB2292:AB2479" si="25">B2292&amp;C2292</f>
        <v/>
      </c>
      <c r="AC2292" s="134"/>
      <c r="AD2292" s="134"/>
      <c r="AE2292" s="134"/>
      <c r="AF2292" s="134"/>
      <c r="AG2292" s="134"/>
      <c r="AH2292" s="134"/>
    </row>
    <row r="2293" spans="1:34" ht="12" customHeight="1">
      <c r="A2293" s="160"/>
      <c r="B2293" s="155" t="str">
        <f t="array" ref="B2293">IF(LEN(A2293)=0,"",INDEX('Smelter Look-up'!$A:$A,MATCH($A2293,'Smelter Look-up'!$E:$E,0)))</f>
        <v/>
      </c>
      <c r="C2293" s="158" t="str">
        <f t="array" ref="C2293">IF(LEN(A2293)=0,"",INDEX('Smelter Look-up'!$C:$C,MATCH($A2293,'Smelter Look-up'!$E:$E,0)))</f>
        <v/>
      </c>
      <c r="D2293" s="155"/>
      <c r="E2293" s="155" t="str">
        <f ca="1">IF(ISERROR($V2293),"",OFFSET('Smelter Look-up'!$D$4,$V2293-4,0)&amp;"")</f>
        <v/>
      </c>
      <c r="F2293" s="155" t="str">
        <f ca="1">IF(ISERROR($V2293),"",OFFSET('Smelter Look-up'!$E$4,$V2293-4,0))</f>
        <v/>
      </c>
      <c r="G2293" s="155" t="str">
        <f ca="1">IF(C2293=$X$4,IF(ISERROR($V2293),"Enter smelter details","RMI"),IF(ISERROR($V2293),"",OFFSET('Smelter Look-up'!$F$4,$V2293-4,0)))</f>
        <v/>
      </c>
      <c r="H2293" s="156" t="str">
        <f ca="1">IF(ISERROR($V2293),"",OFFSET('Smelter Look-up'!$G$4,$V2293-4,0))</f>
        <v/>
      </c>
      <c r="I2293" s="157" t="str">
        <f ca="1">IF(ISERROR($V2293),"",OFFSET('Smelter Look-up'!$H$4,$V2293-4,0))</f>
        <v/>
      </c>
      <c r="J2293" s="157" t="str">
        <f ca="1">IF(ISERROR($V2293),"",OFFSET('Smelter Look-up'!$I$4,$V2293-4,0))</f>
        <v/>
      </c>
      <c r="K2293" s="158"/>
      <c r="L2293" s="158"/>
      <c r="M2293" s="158"/>
      <c r="N2293" s="158"/>
      <c r="O2293" s="158"/>
      <c r="P2293" s="157"/>
      <c r="Q2293" s="159"/>
      <c r="R2293" s="155" t="str">
        <f ca="1">IF(ISERROR($V2293),"",OFFSET('Smelter Look-up'!$C$4,$V2293-4,0)&amp;"")</f>
        <v/>
      </c>
      <c r="S2293" s="160" t="str">
        <f t="array" aca="1" ref="S2293" ca="1">IF(B2293="","",IF(ISERROR(MATCH($E2293,CL,0)),"Unknown",INDIRECT("'C'!$A$"&amp;MATCH($E2293,CL,0)+1)))</f>
        <v/>
      </c>
      <c r="T2293" s="160" t="str">
        <f t="array" aca="1" ref="T2293" ca="1">IF(B2293="","",IF(ISERROR(MATCH($J2293,SorP!$B$1:$B$6226,0)),"",INDIRECT("'SorP'!$A$"&amp;MATCH($S2293&amp;$J2293,SorP!C:C,0))))</f>
        <v/>
      </c>
      <c r="U2293" s="161"/>
      <c r="V2293" s="151" t="e">
        <f>IF(C2293="",NA(),IF(OR(C2293="Smelter not listed",C2293="Smelter not yet identified"),MATCH($B2293&amp;$D2293,'Smelter Look-up'!$J:$J,0),MATCH($B2293&amp;$C2293,'Smelter Look-up'!$J:$J,0)))</f>
        <v>#N/A</v>
      </c>
      <c r="W2293" s="134"/>
      <c r="X2293" s="134">
        <f t="shared" ca="1" si="24"/>
        <v>0</v>
      </c>
      <c r="Y2293" s="134"/>
      <c r="Z2293" s="134"/>
      <c r="AA2293" s="134"/>
      <c r="AB2293" s="162" t="str">
        <f t="shared" si="25"/>
        <v/>
      </c>
      <c r="AC2293" s="134"/>
      <c r="AD2293" s="134"/>
      <c r="AE2293" s="134"/>
      <c r="AF2293" s="134"/>
      <c r="AG2293" s="134"/>
      <c r="AH2293" s="134"/>
    </row>
    <row r="2294" spans="1:34" ht="12" customHeight="1">
      <c r="A2294" s="160"/>
      <c r="B2294" s="155" t="str">
        <f t="array" ref="B2294">IF(LEN(A2294)=0,"",INDEX('Smelter Look-up'!$A:$A,MATCH($A2294,'Smelter Look-up'!$E:$E,0)))</f>
        <v/>
      </c>
      <c r="C2294" s="158" t="str">
        <f t="array" ref="C2294">IF(LEN(A2294)=0,"",INDEX('Smelter Look-up'!$C:$C,MATCH($A2294,'Smelter Look-up'!$E:$E,0)))</f>
        <v/>
      </c>
      <c r="D2294" s="155"/>
      <c r="E2294" s="155" t="str">
        <f ca="1">IF(ISERROR($V2294),"",OFFSET('Smelter Look-up'!$D$4,$V2294-4,0)&amp;"")</f>
        <v/>
      </c>
      <c r="F2294" s="155" t="str">
        <f ca="1">IF(ISERROR($V2294),"",OFFSET('Smelter Look-up'!$E$4,$V2294-4,0))</f>
        <v/>
      </c>
      <c r="G2294" s="155" t="str">
        <f ca="1">IF(C2294=$X$4,IF(ISERROR($V2294),"Enter smelter details","RMI"),IF(ISERROR($V2294),"",OFFSET('Smelter Look-up'!$F$4,$V2294-4,0)))</f>
        <v/>
      </c>
      <c r="H2294" s="156" t="str">
        <f ca="1">IF(ISERROR($V2294),"",OFFSET('Smelter Look-up'!$G$4,$V2294-4,0))</f>
        <v/>
      </c>
      <c r="I2294" s="157" t="str">
        <f ca="1">IF(ISERROR($V2294),"",OFFSET('Smelter Look-up'!$H$4,$V2294-4,0))</f>
        <v/>
      </c>
      <c r="J2294" s="157" t="str">
        <f ca="1">IF(ISERROR($V2294),"",OFFSET('Smelter Look-up'!$I$4,$V2294-4,0))</f>
        <v/>
      </c>
      <c r="K2294" s="158"/>
      <c r="L2294" s="158"/>
      <c r="M2294" s="158"/>
      <c r="N2294" s="158"/>
      <c r="O2294" s="158"/>
      <c r="P2294" s="157"/>
      <c r="Q2294" s="159"/>
      <c r="R2294" s="155" t="str">
        <f ca="1">IF(ISERROR($V2294),"",OFFSET('Smelter Look-up'!$C$4,$V2294-4,0)&amp;"")</f>
        <v/>
      </c>
      <c r="S2294" s="160" t="str">
        <f t="array" aca="1" ref="S2294" ca="1">IF(B2294="","",IF(ISERROR(MATCH($E2294,CL,0)),"Unknown",INDIRECT("'C'!$A$"&amp;MATCH($E2294,CL,0)+1)))</f>
        <v/>
      </c>
      <c r="T2294" s="160" t="str">
        <f t="array" aca="1" ref="T2294" ca="1">IF(B2294="","",IF(ISERROR(MATCH($J2294,SorP!$B$1:$B$6226,0)),"",INDIRECT("'SorP'!$A$"&amp;MATCH($S2294&amp;$J2294,SorP!C:C,0))))</f>
        <v/>
      </c>
      <c r="U2294" s="161"/>
      <c r="V2294" s="151" t="e">
        <f>IF(C2294="",NA(),IF(OR(C2294="Smelter not listed",C2294="Smelter not yet identified"),MATCH($B2294&amp;$D2294,'Smelter Look-up'!$J:$J,0),MATCH($B2294&amp;$C2294,'Smelter Look-up'!$J:$J,0)))</f>
        <v>#N/A</v>
      </c>
      <c r="W2294" s="134"/>
      <c r="X2294" s="134">
        <f t="shared" ca="1" si="24"/>
        <v>0</v>
      </c>
      <c r="Y2294" s="134"/>
      <c r="Z2294" s="134"/>
      <c r="AA2294" s="134"/>
      <c r="AB2294" s="162" t="str">
        <f t="shared" si="25"/>
        <v/>
      </c>
      <c r="AC2294" s="134"/>
      <c r="AD2294" s="134"/>
      <c r="AE2294" s="134"/>
      <c r="AF2294" s="134"/>
      <c r="AG2294" s="134"/>
      <c r="AH2294" s="134"/>
    </row>
    <row r="2295" spans="1:34" ht="12" customHeight="1">
      <c r="A2295" s="160"/>
      <c r="B2295" s="155" t="str">
        <f t="array" ref="B2295">IF(LEN(A2295)=0,"",INDEX('Smelter Look-up'!$A:$A,MATCH($A2295,'Smelter Look-up'!$E:$E,0)))</f>
        <v/>
      </c>
      <c r="C2295" s="158" t="str">
        <f t="array" ref="C2295">IF(LEN(A2295)=0,"",INDEX('Smelter Look-up'!$C:$C,MATCH($A2295,'Smelter Look-up'!$E:$E,0)))</f>
        <v/>
      </c>
      <c r="D2295" s="155"/>
      <c r="E2295" s="155" t="str">
        <f ca="1">IF(ISERROR($V2295),"",OFFSET('Smelter Look-up'!$D$4,$V2295-4,0)&amp;"")</f>
        <v/>
      </c>
      <c r="F2295" s="155" t="str">
        <f ca="1">IF(ISERROR($V2295),"",OFFSET('Smelter Look-up'!$E$4,$V2295-4,0))</f>
        <v/>
      </c>
      <c r="G2295" s="155" t="str">
        <f ca="1">IF(C2295=$X$4,IF(ISERROR($V2295),"Enter smelter details","RMI"),IF(ISERROR($V2295),"",OFFSET('Smelter Look-up'!$F$4,$V2295-4,0)))</f>
        <v/>
      </c>
      <c r="H2295" s="156" t="str">
        <f ca="1">IF(ISERROR($V2295),"",OFFSET('Smelter Look-up'!$G$4,$V2295-4,0))</f>
        <v/>
      </c>
      <c r="I2295" s="157" t="str">
        <f ca="1">IF(ISERROR($V2295),"",OFFSET('Smelter Look-up'!$H$4,$V2295-4,0))</f>
        <v/>
      </c>
      <c r="J2295" s="157" t="str">
        <f ca="1">IF(ISERROR($V2295),"",OFFSET('Smelter Look-up'!$I$4,$V2295-4,0))</f>
        <v/>
      </c>
      <c r="K2295" s="158"/>
      <c r="L2295" s="158"/>
      <c r="M2295" s="158"/>
      <c r="N2295" s="158"/>
      <c r="O2295" s="158"/>
      <c r="P2295" s="157"/>
      <c r="Q2295" s="159"/>
      <c r="R2295" s="155" t="str">
        <f ca="1">IF(ISERROR($V2295),"",OFFSET('Smelter Look-up'!$C$4,$V2295-4,0)&amp;"")</f>
        <v/>
      </c>
      <c r="S2295" s="160" t="str">
        <f t="array" aca="1" ref="S2295" ca="1">IF(B2295="","",IF(ISERROR(MATCH($E2295,CL,0)),"Unknown",INDIRECT("'C'!$A$"&amp;MATCH($E2295,CL,0)+1)))</f>
        <v/>
      </c>
      <c r="T2295" s="160" t="str">
        <f t="array" aca="1" ref="T2295" ca="1">IF(B2295="","",IF(ISERROR(MATCH($J2295,SorP!$B$1:$B$6226,0)),"",INDIRECT("'SorP'!$A$"&amp;MATCH($S2295&amp;$J2295,SorP!C:C,0))))</f>
        <v/>
      </c>
      <c r="U2295" s="161"/>
      <c r="V2295" s="151" t="e">
        <f>IF(C2295="",NA(),IF(OR(C2295="Smelter not listed",C2295="Smelter not yet identified"),MATCH($B2295&amp;$D2295,'Smelter Look-up'!$J:$J,0),MATCH($B2295&amp;$C2295,'Smelter Look-up'!$J:$J,0)))</f>
        <v>#N/A</v>
      </c>
      <c r="W2295" s="134"/>
      <c r="X2295" s="134">
        <f t="shared" ca="1" si="24"/>
        <v>0</v>
      </c>
      <c r="Y2295" s="134"/>
      <c r="Z2295" s="134"/>
      <c r="AA2295" s="134"/>
      <c r="AB2295" s="162" t="str">
        <f t="shared" si="25"/>
        <v/>
      </c>
      <c r="AC2295" s="134"/>
      <c r="AD2295" s="134"/>
      <c r="AE2295" s="134"/>
      <c r="AF2295" s="134"/>
      <c r="AG2295" s="134"/>
      <c r="AH2295" s="134"/>
    </row>
    <row r="2296" spans="1:34" ht="12" customHeight="1">
      <c r="A2296" s="160"/>
      <c r="B2296" s="155" t="str">
        <f t="array" ref="B2296">IF(LEN(A2296)=0,"",INDEX('Smelter Look-up'!$A:$A,MATCH($A2296,'Smelter Look-up'!$E:$E,0)))</f>
        <v/>
      </c>
      <c r="C2296" s="158" t="str">
        <f t="array" ref="C2296">IF(LEN(A2296)=0,"",INDEX('Smelter Look-up'!$C:$C,MATCH($A2296,'Smelter Look-up'!$E:$E,0)))</f>
        <v/>
      </c>
      <c r="D2296" s="155"/>
      <c r="E2296" s="155" t="str">
        <f ca="1">IF(ISERROR($V2296),"",OFFSET('Smelter Look-up'!$D$4,$V2296-4,0)&amp;"")</f>
        <v/>
      </c>
      <c r="F2296" s="155" t="str">
        <f ca="1">IF(ISERROR($V2296),"",OFFSET('Smelter Look-up'!$E$4,$V2296-4,0))</f>
        <v/>
      </c>
      <c r="G2296" s="155" t="str">
        <f ca="1">IF(C2296=$X$4,IF(ISERROR($V2296),"Enter smelter details","RMI"),IF(ISERROR($V2296),"",OFFSET('Smelter Look-up'!$F$4,$V2296-4,0)))</f>
        <v/>
      </c>
      <c r="H2296" s="156" t="str">
        <f ca="1">IF(ISERROR($V2296),"",OFFSET('Smelter Look-up'!$G$4,$V2296-4,0))</f>
        <v/>
      </c>
      <c r="I2296" s="157" t="str">
        <f ca="1">IF(ISERROR($V2296),"",OFFSET('Smelter Look-up'!$H$4,$V2296-4,0))</f>
        <v/>
      </c>
      <c r="J2296" s="157" t="str">
        <f ca="1">IF(ISERROR($V2296),"",OFFSET('Smelter Look-up'!$I$4,$V2296-4,0))</f>
        <v/>
      </c>
      <c r="K2296" s="158"/>
      <c r="L2296" s="158"/>
      <c r="M2296" s="158"/>
      <c r="N2296" s="158"/>
      <c r="O2296" s="158"/>
      <c r="P2296" s="157"/>
      <c r="Q2296" s="159"/>
      <c r="R2296" s="155" t="str">
        <f ca="1">IF(ISERROR($V2296),"",OFFSET('Smelter Look-up'!$C$4,$V2296-4,0)&amp;"")</f>
        <v/>
      </c>
      <c r="S2296" s="160" t="str">
        <f t="array" aca="1" ref="S2296" ca="1">IF(B2296="","",IF(ISERROR(MATCH($E2296,CL,0)),"Unknown",INDIRECT("'C'!$A$"&amp;MATCH($E2296,CL,0)+1)))</f>
        <v/>
      </c>
      <c r="T2296" s="160" t="str">
        <f t="array" aca="1" ref="T2296" ca="1">IF(B2296="","",IF(ISERROR(MATCH($J2296,SorP!$B$1:$B$6226,0)),"",INDIRECT("'SorP'!$A$"&amp;MATCH($S2296&amp;$J2296,SorP!C:C,0))))</f>
        <v/>
      </c>
      <c r="U2296" s="161"/>
      <c r="V2296" s="151" t="e">
        <f>IF(C2296="",NA(),IF(OR(C2296="Smelter not listed",C2296="Smelter not yet identified"),MATCH($B2296&amp;$D2296,'Smelter Look-up'!$J:$J,0),MATCH($B2296&amp;$C2296,'Smelter Look-up'!$J:$J,0)))</f>
        <v>#N/A</v>
      </c>
      <c r="W2296" s="134"/>
      <c r="X2296" s="134">
        <f t="shared" ca="1" si="24"/>
        <v>0</v>
      </c>
      <c r="Y2296" s="134"/>
      <c r="Z2296" s="134"/>
      <c r="AA2296" s="134"/>
      <c r="AB2296" s="162" t="str">
        <f t="shared" si="25"/>
        <v/>
      </c>
      <c r="AC2296" s="134"/>
      <c r="AD2296" s="134"/>
      <c r="AE2296" s="134"/>
      <c r="AF2296" s="134"/>
      <c r="AG2296" s="134"/>
      <c r="AH2296" s="134"/>
    </row>
    <row r="2297" spans="1:34" ht="12" customHeight="1">
      <c r="A2297" s="160"/>
      <c r="B2297" s="155" t="str">
        <f t="array" ref="B2297">IF(LEN(A2297)=0,"",INDEX('Smelter Look-up'!$A:$A,MATCH($A2297,'Smelter Look-up'!$E:$E,0)))</f>
        <v/>
      </c>
      <c r="C2297" s="158" t="str">
        <f t="array" ref="C2297">IF(LEN(A2297)=0,"",INDEX('Smelter Look-up'!$C:$C,MATCH($A2297,'Smelter Look-up'!$E:$E,0)))</f>
        <v/>
      </c>
      <c r="D2297" s="155"/>
      <c r="E2297" s="155" t="str">
        <f ca="1">IF(ISERROR($V2297),"",OFFSET('Smelter Look-up'!$D$4,$V2297-4,0)&amp;"")</f>
        <v/>
      </c>
      <c r="F2297" s="155" t="str">
        <f ca="1">IF(ISERROR($V2297),"",OFFSET('Smelter Look-up'!$E$4,$V2297-4,0))</f>
        <v/>
      </c>
      <c r="G2297" s="155" t="str">
        <f ca="1">IF(C2297=$X$4,IF(ISERROR($V2297),"Enter smelter details","RMI"),IF(ISERROR($V2297),"",OFFSET('Smelter Look-up'!$F$4,$V2297-4,0)))</f>
        <v/>
      </c>
      <c r="H2297" s="156" t="str">
        <f ca="1">IF(ISERROR($V2297),"",OFFSET('Smelter Look-up'!$G$4,$V2297-4,0))</f>
        <v/>
      </c>
      <c r="I2297" s="157" t="str">
        <f ca="1">IF(ISERROR($V2297),"",OFFSET('Smelter Look-up'!$H$4,$V2297-4,0))</f>
        <v/>
      </c>
      <c r="J2297" s="157" t="str">
        <f ca="1">IF(ISERROR($V2297),"",OFFSET('Smelter Look-up'!$I$4,$V2297-4,0))</f>
        <v/>
      </c>
      <c r="K2297" s="158"/>
      <c r="L2297" s="158"/>
      <c r="M2297" s="158"/>
      <c r="N2297" s="158"/>
      <c r="O2297" s="158"/>
      <c r="P2297" s="157"/>
      <c r="Q2297" s="159"/>
      <c r="R2297" s="155" t="str">
        <f ca="1">IF(ISERROR($V2297),"",OFFSET('Smelter Look-up'!$C$4,$V2297-4,0)&amp;"")</f>
        <v/>
      </c>
      <c r="S2297" s="160" t="str">
        <f t="array" aca="1" ref="S2297" ca="1">IF(B2297="","",IF(ISERROR(MATCH($E2297,CL,0)),"Unknown",INDIRECT("'C'!$A$"&amp;MATCH($E2297,CL,0)+1)))</f>
        <v/>
      </c>
      <c r="T2297" s="160" t="str">
        <f t="array" aca="1" ref="T2297" ca="1">IF(B2297="","",IF(ISERROR(MATCH($J2297,SorP!$B$1:$B$6226,0)),"",INDIRECT("'SorP'!$A$"&amp;MATCH($S2297&amp;$J2297,SorP!C:C,0))))</f>
        <v/>
      </c>
      <c r="U2297" s="161"/>
      <c r="V2297" s="151" t="e">
        <f>IF(C2297="",NA(),IF(OR(C2297="Smelter not listed",C2297="Smelter not yet identified"),MATCH($B2297&amp;$D2297,'Smelter Look-up'!$J:$J,0),MATCH($B2297&amp;$C2297,'Smelter Look-up'!$J:$J,0)))</f>
        <v>#N/A</v>
      </c>
      <c r="W2297" s="134"/>
      <c r="X2297" s="134">
        <f t="shared" ca="1" si="24"/>
        <v>0</v>
      </c>
      <c r="Y2297" s="134"/>
      <c r="Z2297" s="134"/>
      <c r="AA2297" s="134"/>
      <c r="AB2297" s="162" t="str">
        <f t="shared" si="25"/>
        <v/>
      </c>
      <c r="AC2297" s="134"/>
      <c r="AD2297" s="134"/>
      <c r="AE2297" s="134"/>
      <c r="AF2297" s="134"/>
      <c r="AG2297" s="134"/>
      <c r="AH2297" s="134"/>
    </row>
    <row r="2298" spans="1:34" ht="12" customHeight="1">
      <c r="A2298" s="160"/>
      <c r="B2298" s="155" t="str">
        <f t="array" ref="B2298">IF(LEN(A2298)=0,"",INDEX('Smelter Look-up'!$A:$A,MATCH($A2298,'Smelter Look-up'!$E:$E,0)))</f>
        <v/>
      </c>
      <c r="C2298" s="158" t="str">
        <f t="array" ref="C2298">IF(LEN(A2298)=0,"",INDEX('Smelter Look-up'!$C:$C,MATCH($A2298,'Smelter Look-up'!$E:$E,0)))</f>
        <v/>
      </c>
      <c r="D2298" s="155"/>
      <c r="E2298" s="155" t="str">
        <f ca="1">IF(ISERROR($V2298),"",OFFSET('Smelter Look-up'!$D$4,$V2298-4,0)&amp;"")</f>
        <v/>
      </c>
      <c r="F2298" s="155" t="str">
        <f ca="1">IF(ISERROR($V2298),"",OFFSET('Smelter Look-up'!$E$4,$V2298-4,0))</f>
        <v/>
      </c>
      <c r="G2298" s="155" t="str">
        <f ca="1">IF(C2298=$X$4,IF(ISERROR($V2298),"Enter smelter details","RMI"),IF(ISERROR($V2298),"",OFFSET('Smelter Look-up'!$F$4,$V2298-4,0)))</f>
        <v/>
      </c>
      <c r="H2298" s="156" t="str">
        <f ca="1">IF(ISERROR($V2298),"",OFFSET('Smelter Look-up'!$G$4,$V2298-4,0))</f>
        <v/>
      </c>
      <c r="I2298" s="157" t="str">
        <f ca="1">IF(ISERROR($V2298),"",OFFSET('Smelter Look-up'!$H$4,$V2298-4,0))</f>
        <v/>
      </c>
      <c r="J2298" s="157" t="str">
        <f ca="1">IF(ISERROR($V2298),"",OFFSET('Smelter Look-up'!$I$4,$V2298-4,0))</f>
        <v/>
      </c>
      <c r="K2298" s="158"/>
      <c r="L2298" s="158"/>
      <c r="M2298" s="158"/>
      <c r="N2298" s="158"/>
      <c r="O2298" s="158"/>
      <c r="P2298" s="157"/>
      <c r="Q2298" s="159"/>
      <c r="R2298" s="155" t="str">
        <f ca="1">IF(ISERROR($V2298),"",OFFSET('Smelter Look-up'!$C$4,$V2298-4,0)&amp;"")</f>
        <v/>
      </c>
      <c r="S2298" s="160" t="str">
        <f t="array" aca="1" ref="S2298" ca="1">IF(B2298="","",IF(ISERROR(MATCH($E2298,CL,0)),"Unknown",INDIRECT("'C'!$A$"&amp;MATCH($E2298,CL,0)+1)))</f>
        <v/>
      </c>
      <c r="T2298" s="160" t="str">
        <f t="array" aca="1" ref="T2298" ca="1">IF(B2298="","",IF(ISERROR(MATCH($J2298,SorP!$B$1:$B$6226,0)),"",INDIRECT("'SorP'!$A$"&amp;MATCH($S2298&amp;$J2298,SorP!C:C,0))))</f>
        <v/>
      </c>
      <c r="U2298" s="161"/>
      <c r="V2298" s="151" t="e">
        <f>IF(C2298="",NA(),IF(OR(C2298="Smelter not listed",C2298="Smelter not yet identified"),MATCH($B2298&amp;$D2298,'Smelter Look-up'!$J:$J,0),MATCH($B2298&amp;$C2298,'Smelter Look-up'!$J:$J,0)))</f>
        <v>#N/A</v>
      </c>
      <c r="W2298" s="134"/>
      <c r="X2298" s="134">
        <f t="shared" ca="1" si="24"/>
        <v>0</v>
      </c>
      <c r="Y2298" s="134"/>
      <c r="Z2298" s="134"/>
      <c r="AA2298" s="134"/>
      <c r="AB2298" s="162" t="str">
        <f t="shared" si="25"/>
        <v/>
      </c>
      <c r="AC2298" s="134"/>
      <c r="AD2298" s="134"/>
      <c r="AE2298" s="134"/>
      <c r="AF2298" s="134"/>
      <c r="AG2298" s="134"/>
      <c r="AH2298" s="134"/>
    </row>
    <row r="2299" spans="1:34" ht="12" customHeight="1">
      <c r="A2299" s="160"/>
      <c r="B2299" s="155" t="str">
        <f t="array" ref="B2299">IF(LEN(A2299)=0,"",INDEX('Smelter Look-up'!$A:$A,MATCH($A2299,'Smelter Look-up'!$E:$E,0)))</f>
        <v/>
      </c>
      <c r="C2299" s="158" t="str">
        <f t="array" ref="C2299">IF(LEN(A2299)=0,"",INDEX('Smelter Look-up'!$C:$C,MATCH($A2299,'Smelter Look-up'!$E:$E,0)))</f>
        <v/>
      </c>
      <c r="D2299" s="155"/>
      <c r="E2299" s="155" t="str">
        <f ca="1">IF(ISERROR($V2299),"",OFFSET('Smelter Look-up'!$D$4,$V2299-4,0)&amp;"")</f>
        <v/>
      </c>
      <c r="F2299" s="155" t="str">
        <f ca="1">IF(ISERROR($V2299),"",OFFSET('Smelter Look-up'!$E$4,$V2299-4,0))</f>
        <v/>
      </c>
      <c r="G2299" s="155" t="str">
        <f ca="1">IF(C2299=$X$4,IF(ISERROR($V2299),"Enter smelter details","RMI"),IF(ISERROR($V2299),"",OFFSET('Smelter Look-up'!$F$4,$V2299-4,0)))</f>
        <v/>
      </c>
      <c r="H2299" s="156" t="str">
        <f ca="1">IF(ISERROR($V2299),"",OFFSET('Smelter Look-up'!$G$4,$V2299-4,0))</f>
        <v/>
      </c>
      <c r="I2299" s="157" t="str">
        <f ca="1">IF(ISERROR($V2299),"",OFFSET('Smelter Look-up'!$H$4,$V2299-4,0))</f>
        <v/>
      </c>
      <c r="J2299" s="157" t="str">
        <f ca="1">IF(ISERROR($V2299),"",OFFSET('Smelter Look-up'!$I$4,$V2299-4,0))</f>
        <v/>
      </c>
      <c r="K2299" s="158"/>
      <c r="L2299" s="158"/>
      <c r="M2299" s="158"/>
      <c r="N2299" s="158"/>
      <c r="O2299" s="158"/>
      <c r="P2299" s="157"/>
      <c r="Q2299" s="159"/>
      <c r="R2299" s="155" t="str">
        <f ca="1">IF(ISERROR($V2299),"",OFFSET('Smelter Look-up'!$C$4,$V2299-4,0)&amp;"")</f>
        <v/>
      </c>
      <c r="S2299" s="160" t="str">
        <f t="array" aca="1" ref="S2299" ca="1">IF(B2299="","",IF(ISERROR(MATCH($E2299,CL,0)),"Unknown",INDIRECT("'C'!$A$"&amp;MATCH($E2299,CL,0)+1)))</f>
        <v/>
      </c>
      <c r="T2299" s="160" t="str">
        <f t="array" aca="1" ref="T2299" ca="1">IF(B2299="","",IF(ISERROR(MATCH($J2299,SorP!$B$1:$B$6226,0)),"",INDIRECT("'SorP'!$A$"&amp;MATCH($S2299&amp;$J2299,SorP!C:C,0))))</f>
        <v/>
      </c>
      <c r="U2299" s="161"/>
      <c r="V2299" s="151" t="e">
        <f>IF(C2299="",NA(),IF(OR(C2299="Smelter not listed",C2299="Smelter not yet identified"),MATCH($B2299&amp;$D2299,'Smelter Look-up'!$J:$J,0),MATCH($B2299&amp;$C2299,'Smelter Look-up'!$J:$J,0)))</f>
        <v>#N/A</v>
      </c>
      <c r="W2299" s="134"/>
      <c r="X2299" s="134">
        <f t="shared" ca="1" si="24"/>
        <v>0</v>
      </c>
      <c r="Y2299" s="134"/>
      <c r="Z2299" s="134"/>
      <c r="AA2299" s="134"/>
      <c r="AB2299" s="162" t="str">
        <f t="shared" si="25"/>
        <v/>
      </c>
      <c r="AC2299" s="134"/>
      <c r="AD2299" s="134"/>
      <c r="AE2299" s="134"/>
      <c r="AF2299" s="134"/>
      <c r="AG2299" s="134"/>
      <c r="AH2299" s="134"/>
    </row>
    <row r="2300" spans="1:34" ht="12" customHeight="1">
      <c r="A2300" s="160"/>
      <c r="B2300" s="155" t="str">
        <f t="array" ref="B2300">IF(LEN(A2300)=0,"",INDEX('Smelter Look-up'!$A:$A,MATCH($A2300,'Smelter Look-up'!$E:$E,0)))</f>
        <v/>
      </c>
      <c r="C2300" s="158" t="str">
        <f t="array" ref="C2300">IF(LEN(A2300)=0,"",INDEX('Smelter Look-up'!$C:$C,MATCH($A2300,'Smelter Look-up'!$E:$E,0)))</f>
        <v/>
      </c>
      <c r="D2300" s="155"/>
      <c r="E2300" s="155" t="str">
        <f ca="1">IF(ISERROR($V2300),"",OFFSET('Smelter Look-up'!$D$4,$V2300-4,0)&amp;"")</f>
        <v/>
      </c>
      <c r="F2300" s="155" t="str">
        <f ca="1">IF(ISERROR($V2300),"",OFFSET('Smelter Look-up'!$E$4,$V2300-4,0))</f>
        <v/>
      </c>
      <c r="G2300" s="155" t="str">
        <f ca="1">IF(C2300=$X$4,IF(ISERROR($V2300),"Enter smelter details","RMI"),IF(ISERROR($V2300),"",OFFSET('Smelter Look-up'!$F$4,$V2300-4,0)))</f>
        <v/>
      </c>
      <c r="H2300" s="156" t="str">
        <f ca="1">IF(ISERROR($V2300),"",OFFSET('Smelter Look-up'!$G$4,$V2300-4,0))</f>
        <v/>
      </c>
      <c r="I2300" s="157" t="str">
        <f ca="1">IF(ISERROR($V2300),"",OFFSET('Smelter Look-up'!$H$4,$V2300-4,0))</f>
        <v/>
      </c>
      <c r="J2300" s="157" t="str">
        <f ca="1">IF(ISERROR($V2300),"",OFFSET('Smelter Look-up'!$I$4,$V2300-4,0))</f>
        <v/>
      </c>
      <c r="K2300" s="158"/>
      <c r="L2300" s="158"/>
      <c r="M2300" s="158"/>
      <c r="N2300" s="158"/>
      <c r="O2300" s="158"/>
      <c r="P2300" s="157"/>
      <c r="Q2300" s="159"/>
      <c r="R2300" s="155" t="str">
        <f ca="1">IF(ISERROR($V2300),"",OFFSET('Smelter Look-up'!$C$4,$V2300-4,0)&amp;"")</f>
        <v/>
      </c>
      <c r="S2300" s="160" t="str">
        <f t="array" aca="1" ref="S2300" ca="1">IF(B2300="","",IF(ISERROR(MATCH($E2300,CL,0)),"Unknown",INDIRECT("'C'!$A$"&amp;MATCH($E2300,CL,0)+1)))</f>
        <v/>
      </c>
      <c r="T2300" s="160" t="str">
        <f t="array" aca="1" ref="T2300" ca="1">IF(B2300="","",IF(ISERROR(MATCH($J2300,SorP!$B$1:$B$6226,0)),"",INDIRECT("'SorP'!$A$"&amp;MATCH($S2300&amp;$J2300,SorP!C:C,0))))</f>
        <v/>
      </c>
      <c r="U2300" s="161"/>
      <c r="V2300" s="151" t="e">
        <f>IF(C2300="",NA(),IF(OR(C2300="Smelter not listed",C2300="Smelter not yet identified"),MATCH($B2300&amp;$D2300,'Smelter Look-up'!$J:$J,0),MATCH($B2300&amp;$C2300,'Smelter Look-up'!$J:$J,0)))</f>
        <v>#N/A</v>
      </c>
      <c r="W2300" s="134"/>
      <c r="X2300" s="134">
        <f t="shared" ca="1" si="24"/>
        <v>0</v>
      </c>
      <c r="Y2300" s="134"/>
      <c r="Z2300" s="134"/>
      <c r="AA2300" s="134"/>
      <c r="AB2300" s="162" t="str">
        <f t="shared" si="25"/>
        <v/>
      </c>
      <c r="AC2300" s="134"/>
      <c r="AD2300" s="134"/>
      <c r="AE2300" s="134"/>
      <c r="AF2300" s="134"/>
      <c r="AG2300" s="134"/>
      <c r="AH2300" s="134"/>
    </row>
    <row r="2301" spans="1:34" ht="12" customHeight="1">
      <c r="A2301" s="160"/>
      <c r="B2301" s="155" t="str">
        <f t="array" ref="B2301">IF(LEN(A2301)=0,"",INDEX('Smelter Look-up'!$A:$A,MATCH($A2301,'Smelter Look-up'!$E:$E,0)))</f>
        <v/>
      </c>
      <c r="C2301" s="158" t="str">
        <f t="array" ref="C2301">IF(LEN(A2301)=0,"",INDEX('Smelter Look-up'!$C:$C,MATCH($A2301,'Smelter Look-up'!$E:$E,0)))</f>
        <v/>
      </c>
      <c r="D2301" s="155"/>
      <c r="E2301" s="155" t="str">
        <f ca="1">IF(ISERROR($V2301),"",OFFSET('Smelter Look-up'!$D$4,$V2301-4,0)&amp;"")</f>
        <v/>
      </c>
      <c r="F2301" s="155" t="str">
        <f ca="1">IF(ISERROR($V2301),"",OFFSET('Smelter Look-up'!$E$4,$V2301-4,0))</f>
        <v/>
      </c>
      <c r="G2301" s="155" t="str">
        <f ca="1">IF(C2301=$X$4,IF(ISERROR($V2301),"Enter smelter details","RMI"),IF(ISERROR($V2301),"",OFFSET('Smelter Look-up'!$F$4,$V2301-4,0)))</f>
        <v/>
      </c>
      <c r="H2301" s="156" t="str">
        <f ca="1">IF(ISERROR($V2301),"",OFFSET('Smelter Look-up'!$G$4,$V2301-4,0))</f>
        <v/>
      </c>
      <c r="I2301" s="157" t="str">
        <f ca="1">IF(ISERROR($V2301),"",OFFSET('Smelter Look-up'!$H$4,$V2301-4,0))</f>
        <v/>
      </c>
      <c r="J2301" s="157" t="str">
        <f ca="1">IF(ISERROR($V2301),"",OFFSET('Smelter Look-up'!$I$4,$V2301-4,0))</f>
        <v/>
      </c>
      <c r="K2301" s="158"/>
      <c r="L2301" s="158"/>
      <c r="M2301" s="158"/>
      <c r="N2301" s="158"/>
      <c r="O2301" s="158"/>
      <c r="P2301" s="157"/>
      <c r="Q2301" s="159"/>
      <c r="R2301" s="155" t="str">
        <f ca="1">IF(ISERROR($V2301),"",OFFSET('Smelter Look-up'!$C$4,$V2301-4,0)&amp;"")</f>
        <v/>
      </c>
      <c r="S2301" s="160" t="str">
        <f t="array" aca="1" ref="S2301" ca="1">IF(B2301="","",IF(ISERROR(MATCH($E2301,CL,0)),"Unknown",INDIRECT("'C'!$A$"&amp;MATCH($E2301,CL,0)+1)))</f>
        <v/>
      </c>
      <c r="T2301" s="160" t="str">
        <f t="array" aca="1" ref="T2301" ca="1">IF(B2301="","",IF(ISERROR(MATCH($J2301,SorP!$B$1:$B$6226,0)),"",INDIRECT("'SorP'!$A$"&amp;MATCH($S2301&amp;$J2301,SorP!C:C,0))))</f>
        <v/>
      </c>
      <c r="U2301" s="161"/>
      <c r="V2301" s="151" t="e">
        <f>IF(C2301="",NA(),IF(OR(C2301="Smelter not listed",C2301="Smelter not yet identified"),MATCH($B2301&amp;$D2301,'Smelter Look-up'!$J:$J,0),MATCH($B2301&amp;$C2301,'Smelter Look-up'!$J:$J,0)))</f>
        <v>#N/A</v>
      </c>
      <c r="W2301" s="134"/>
      <c r="X2301" s="134">
        <f t="shared" ca="1" si="24"/>
        <v>0</v>
      </c>
      <c r="Y2301" s="134"/>
      <c r="Z2301" s="134"/>
      <c r="AA2301" s="134"/>
      <c r="AB2301" s="162" t="str">
        <f t="shared" si="25"/>
        <v/>
      </c>
      <c r="AC2301" s="134"/>
      <c r="AD2301" s="134"/>
      <c r="AE2301" s="134"/>
      <c r="AF2301" s="134"/>
      <c r="AG2301" s="134"/>
      <c r="AH2301" s="134"/>
    </row>
    <row r="2302" spans="1:34" ht="12" customHeight="1">
      <c r="A2302" s="160"/>
      <c r="B2302" s="155" t="str">
        <f t="array" ref="B2302">IF(LEN(A2302)=0,"",INDEX('Smelter Look-up'!$A:$A,MATCH($A2302,'Smelter Look-up'!$E:$E,0)))</f>
        <v/>
      </c>
      <c r="C2302" s="158" t="str">
        <f t="array" ref="C2302">IF(LEN(A2302)=0,"",INDEX('Smelter Look-up'!$C:$C,MATCH($A2302,'Smelter Look-up'!$E:$E,0)))</f>
        <v/>
      </c>
      <c r="D2302" s="155"/>
      <c r="E2302" s="155" t="str">
        <f ca="1">IF(ISERROR($V2302),"",OFFSET('Smelter Look-up'!$D$4,$V2302-4,0)&amp;"")</f>
        <v/>
      </c>
      <c r="F2302" s="155" t="str">
        <f ca="1">IF(ISERROR($V2302),"",OFFSET('Smelter Look-up'!$E$4,$V2302-4,0))</f>
        <v/>
      </c>
      <c r="G2302" s="155" t="str">
        <f ca="1">IF(C2302=$X$4,IF(ISERROR($V2302),"Enter smelter details","RMI"),IF(ISERROR($V2302),"",OFFSET('Smelter Look-up'!$F$4,$V2302-4,0)))</f>
        <v/>
      </c>
      <c r="H2302" s="156" t="str">
        <f ca="1">IF(ISERROR($V2302),"",OFFSET('Smelter Look-up'!$G$4,$V2302-4,0))</f>
        <v/>
      </c>
      <c r="I2302" s="157" t="str">
        <f ca="1">IF(ISERROR($V2302),"",OFFSET('Smelter Look-up'!$H$4,$V2302-4,0))</f>
        <v/>
      </c>
      <c r="J2302" s="157" t="str">
        <f ca="1">IF(ISERROR($V2302),"",OFFSET('Smelter Look-up'!$I$4,$V2302-4,0))</f>
        <v/>
      </c>
      <c r="K2302" s="158"/>
      <c r="L2302" s="158"/>
      <c r="M2302" s="158"/>
      <c r="N2302" s="158"/>
      <c r="O2302" s="158"/>
      <c r="P2302" s="157"/>
      <c r="Q2302" s="159"/>
      <c r="R2302" s="155" t="str">
        <f ca="1">IF(ISERROR($V2302),"",OFFSET('Smelter Look-up'!$C$4,$V2302-4,0)&amp;"")</f>
        <v/>
      </c>
      <c r="S2302" s="160" t="str">
        <f t="array" aca="1" ref="S2302" ca="1">IF(B2302="","",IF(ISERROR(MATCH($E2302,CL,0)),"Unknown",INDIRECT("'C'!$A$"&amp;MATCH($E2302,CL,0)+1)))</f>
        <v/>
      </c>
      <c r="T2302" s="160" t="str">
        <f t="array" aca="1" ref="T2302" ca="1">IF(B2302="","",IF(ISERROR(MATCH($J2302,SorP!$B$1:$B$6226,0)),"",INDIRECT("'SorP'!$A$"&amp;MATCH($S2302&amp;$J2302,SorP!C:C,0))))</f>
        <v/>
      </c>
      <c r="U2302" s="161"/>
      <c r="V2302" s="151" t="e">
        <f>IF(C2302="",NA(),IF(OR(C2302="Smelter not listed",C2302="Smelter not yet identified"),MATCH($B2302&amp;$D2302,'Smelter Look-up'!$J:$J,0),MATCH($B2302&amp;$C2302,'Smelter Look-up'!$J:$J,0)))</f>
        <v>#N/A</v>
      </c>
      <c r="W2302" s="134"/>
      <c r="X2302" s="134">
        <f t="shared" ca="1" si="24"/>
        <v>0</v>
      </c>
      <c r="Y2302" s="134"/>
      <c r="Z2302" s="134"/>
      <c r="AA2302" s="134"/>
      <c r="AB2302" s="162" t="str">
        <f t="shared" si="25"/>
        <v/>
      </c>
      <c r="AC2302" s="134"/>
      <c r="AD2302" s="134"/>
      <c r="AE2302" s="134"/>
      <c r="AF2302" s="134"/>
      <c r="AG2302" s="134"/>
      <c r="AH2302" s="134"/>
    </row>
    <row r="2303" spans="1:34" ht="12" customHeight="1">
      <c r="A2303" s="160"/>
      <c r="B2303" s="155" t="str">
        <f t="array" ref="B2303">IF(LEN(A2303)=0,"",INDEX('Smelter Look-up'!$A:$A,MATCH($A2303,'Smelter Look-up'!$E:$E,0)))</f>
        <v/>
      </c>
      <c r="C2303" s="158" t="str">
        <f t="array" ref="C2303">IF(LEN(A2303)=0,"",INDEX('Smelter Look-up'!$C:$C,MATCH($A2303,'Smelter Look-up'!$E:$E,0)))</f>
        <v/>
      </c>
      <c r="D2303" s="155"/>
      <c r="E2303" s="155" t="str">
        <f ca="1">IF(ISERROR($V2303),"",OFFSET('Smelter Look-up'!$D$4,$V2303-4,0)&amp;"")</f>
        <v/>
      </c>
      <c r="F2303" s="155" t="str">
        <f ca="1">IF(ISERROR($V2303),"",OFFSET('Smelter Look-up'!$E$4,$V2303-4,0))</f>
        <v/>
      </c>
      <c r="G2303" s="155" t="str">
        <f ca="1">IF(C2303=$X$4,IF(ISERROR($V2303),"Enter smelter details","RMI"),IF(ISERROR($V2303),"",OFFSET('Smelter Look-up'!$F$4,$V2303-4,0)))</f>
        <v/>
      </c>
      <c r="H2303" s="156" t="str">
        <f ca="1">IF(ISERROR($V2303),"",OFFSET('Smelter Look-up'!$G$4,$V2303-4,0))</f>
        <v/>
      </c>
      <c r="I2303" s="157" t="str">
        <f ca="1">IF(ISERROR($V2303),"",OFFSET('Smelter Look-up'!$H$4,$V2303-4,0))</f>
        <v/>
      </c>
      <c r="J2303" s="157" t="str">
        <f ca="1">IF(ISERROR($V2303),"",OFFSET('Smelter Look-up'!$I$4,$V2303-4,0))</f>
        <v/>
      </c>
      <c r="K2303" s="158"/>
      <c r="L2303" s="158"/>
      <c r="M2303" s="158"/>
      <c r="N2303" s="158"/>
      <c r="O2303" s="158"/>
      <c r="P2303" s="157"/>
      <c r="Q2303" s="159"/>
      <c r="R2303" s="155" t="str">
        <f ca="1">IF(ISERROR($V2303),"",OFFSET('Smelter Look-up'!$C$4,$V2303-4,0)&amp;"")</f>
        <v/>
      </c>
      <c r="S2303" s="160" t="str">
        <f t="array" aca="1" ref="S2303" ca="1">IF(B2303="","",IF(ISERROR(MATCH($E2303,CL,0)),"Unknown",INDIRECT("'C'!$A$"&amp;MATCH($E2303,CL,0)+1)))</f>
        <v/>
      </c>
      <c r="T2303" s="160" t="str">
        <f t="array" aca="1" ref="T2303" ca="1">IF(B2303="","",IF(ISERROR(MATCH($J2303,SorP!$B$1:$B$6226,0)),"",INDIRECT("'SorP'!$A$"&amp;MATCH($S2303&amp;$J2303,SorP!C:C,0))))</f>
        <v/>
      </c>
      <c r="U2303" s="161"/>
      <c r="V2303" s="151" t="e">
        <f>IF(C2303="",NA(),IF(OR(C2303="Smelter not listed",C2303="Smelter not yet identified"),MATCH($B2303&amp;$D2303,'Smelter Look-up'!$J:$J,0),MATCH($B2303&amp;$C2303,'Smelter Look-up'!$J:$J,0)))</f>
        <v>#N/A</v>
      </c>
      <c r="W2303" s="134"/>
      <c r="X2303" s="134">
        <f t="shared" ca="1" si="24"/>
        <v>0</v>
      </c>
      <c r="Y2303" s="134"/>
      <c r="Z2303" s="134"/>
      <c r="AA2303" s="134"/>
      <c r="AB2303" s="162" t="str">
        <f t="shared" si="25"/>
        <v/>
      </c>
      <c r="AC2303" s="134"/>
      <c r="AD2303" s="134"/>
      <c r="AE2303" s="134"/>
      <c r="AF2303" s="134"/>
      <c r="AG2303" s="134"/>
      <c r="AH2303" s="134"/>
    </row>
    <row r="2304" spans="1:34" ht="12" customHeight="1">
      <c r="A2304" s="160"/>
      <c r="B2304" s="155" t="str">
        <f t="array" ref="B2304">IF(LEN(A2304)=0,"",INDEX('Smelter Look-up'!$A:$A,MATCH($A2304,'Smelter Look-up'!$E:$E,0)))</f>
        <v/>
      </c>
      <c r="C2304" s="158" t="str">
        <f t="array" ref="C2304">IF(LEN(A2304)=0,"",INDEX('Smelter Look-up'!$C:$C,MATCH($A2304,'Smelter Look-up'!$E:$E,0)))</f>
        <v/>
      </c>
      <c r="D2304" s="155"/>
      <c r="E2304" s="155" t="str">
        <f ca="1">IF(ISERROR($V2304),"",OFFSET('Smelter Look-up'!$D$4,$V2304-4,0)&amp;"")</f>
        <v/>
      </c>
      <c r="F2304" s="155" t="str">
        <f ca="1">IF(ISERROR($V2304),"",OFFSET('Smelter Look-up'!$E$4,$V2304-4,0))</f>
        <v/>
      </c>
      <c r="G2304" s="155" t="str">
        <f ca="1">IF(C2304=$X$4,IF(ISERROR($V2304),"Enter smelter details","RMI"),IF(ISERROR($V2304),"",OFFSET('Smelter Look-up'!$F$4,$V2304-4,0)))</f>
        <v/>
      </c>
      <c r="H2304" s="156" t="str">
        <f ca="1">IF(ISERROR($V2304),"",OFFSET('Smelter Look-up'!$G$4,$V2304-4,0))</f>
        <v/>
      </c>
      <c r="I2304" s="157" t="str">
        <f ca="1">IF(ISERROR($V2304),"",OFFSET('Smelter Look-up'!$H$4,$V2304-4,0))</f>
        <v/>
      </c>
      <c r="J2304" s="157" t="str">
        <f ca="1">IF(ISERROR($V2304),"",OFFSET('Smelter Look-up'!$I$4,$V2304-4,0))</f>
        <v/>
      </c>
      <c r="K2304" s="158"/>
      <c r="L2304" s="158"/>
      <c r="M2304" s="158"/>
      <c r="N2304" s="158"/>
      <c r="O2304" s="158"/>
      <c r="P2304" s="157"/>
      <c r="Q2304" s="159"/>
      <c r="R2304" s="155" t="str">
        <f ca="1">IF(ISERROR($V2304),"",OFFSET('Smelter Look-up'!$C$4,$V2304-4,0)&amp;"")</f>
        <v/>
      </c>
      <c r="S2304" s="160" t="str">
        <f t="array" aca="1" ref="S2304" ca="1">IF(B2304="","",IF(ISERROR(MATCH($E2304,CL,0)),"Unknown",INDIRECT("'C'!$A$"&amp;MATCH($E2304,CL,0)+1)))</f>
        <v/>
      </c>
      <c r="T2304" s="160" t="str">
        <f t="array" aca="1" ref="T2304" ca="1">IF(B2304="","",IF(ISERROR(MATCH($J2304,SorP!$B$1:$B$6226,0)),"",INDIRECT("'SorP'!$A$"&amp;MATCH($S2304&amp;$J2304,SorP!C:C,0))))</f>
        <v/>
      </c>
      <c r="U2304" s="161"/>
      <c r="V2304" s="151" t="e">
        <f>IF(C2304="",NA(),IF(OR(C2304="Smelter not listed",C2304="Smelter not yet identified"),MATCH($B2304&amp;$D2304,'Smelter Look-up'!$J:$J,0),MATCH($B2304&amp;$C2304,'Smelter Look-up'!$J:$J,0)))</f>
        <v>#N/A</v>
      </c>
      <c r="W2304" s="134"/>
      <c r="X2304" s="134">
        <f t="shared" ca="1" si="24"/>
        <v>0</v>
      </c>
      <c r="Y2304" s="134"/>
      <c r="Z2304" s="134"/>
      <c r="AA2304" s="134"/>
      <c r="AB2304" s="162" t="str">
        <f t="shared" si="25"/>
        <v/>
      </c>
      <c r="AC2304" s="134"/>
      <c r="AD2304" s="134"/>
      <c r="AE2304" s="134"/>
      <c r="AF2304" s="134"/>
      <c r="AG2304" s="134"/>
      <c r="AH2304" s="134"/>
    </row>
    <row r="2305" spans="1:34" ht="12" customHeight="1">
      <c r="A2305" s="160"/>
      <c r="B2305" s="155" t="str">
        <f t="array" ref="B2305">IF(LEN(A2305)=0,"",INDEX('Smelter Look-up'!$A:$A,MATCH($A2305,'Smelter Look-up'!$E:$E,0)))</f>
        <v/>
      </c>
      <c r="C2305" s="158" t="str">
        <f t="array" ref="C2305">IF(LEN(A2305)=0,"",INDEX('Smelter Look-up'!$C:$C,MATCH($A2305,'Smelter Look-up'!$E:$E,0)))</f>
        <v/>
      </c>
      <c r="D2305" s="155"/>
      <c r="E2305" s="155" t="str">
        <f ca="1">IF(ISERROR($V2305),"",OFFSET('Smelter Look-up'!$D$4,$V2305-4,0)&amp;"")</f>
        <v/>
      </c>
      <c r="F2305" s="155" t="str">
        <f ca="1">IF(ISERROR($V2305),"",OFFSET('Smelter Look-up'!$E$4,$V2305-4,0))</f>
        <v/>
      </c>
      <c r="G2305" s="155" t="str">
        <f ca="1">IF(C2305=$X$4,IF(ISERROR($V2305),"Enter smelter details","RMI"),IF(ISERROR($V2305),"",OFFSET('Smelter Look-up'!$F$4,$V2305-4,0)))</f>
        <v/>
      </c>
      <c r="H2305" s="156" t="str">
        <f ca="1">IF(ISERROR($V2305),"",OFFSET('Smelter Look-up'!$G$4,$V2305-4,0))</f>
        <v/>
      </c>
      <c r="I2305" s="157" t="str">
        <f ca="1">IF(ISERROR($V2305),"",OFFSET('Smelter Look-up'!$H$4,$V2305-4,0))</f>
        <v/>
      </c>
      <c r="J2305" s="157" t="str">
        <f ca="1">IF(ISERROR($V2305),"",OFFSET('Smelter Look-up'!$I$4,$V2305-4,0))</f>
        <v/>
      </c>
      <c r="K2305" s="158"/>
      <c r="L2305" s="158"/>
      <c r="M2305" s="158"/>
      <c r="N2305" s="158"/>
      <c r="O2305" s="158"/>
      <c r="P2305" s="157"/>
      <c r="Q2305" s="159"/>
      <c r="R2305" s="155" t="str">
        <f ca="1">IF(ISERROR($V2305),"",OFFSET('Smelter Look-up'!$C$4,$V2305-4,0)&amp;"")</f>
        <v/>
      </c>
      <c r="S2305" s="160" t="str">
        <f t="array" aca="1" ref="S2305" ca="1">IF(B2305="","",IF(ISERROR(MATCH($E2305,CL,0)),"Unknown",INDIRECT("'C'!$A$"&amp;MATCH($E2305,CL,0)+1)))</f>
        <v/>
      </c>
      <c r="T2305" s="160" t="str">
        <f t="array" aca="1" ref="T2305" ca="1">IF(B2305="","",IF(ISERROR(MATCH($J2305,SorP!$B$1:$B$6226,0)),"",INDIRECT("'SorP'!$A$"&amp;MATCH($S2305&amp;$J2305,SorP!C:C,0))))</f>
        <v/>
      </c>
      <c r="U2305" s="161"/>
      <c r="V2305" s="151" t="e">
        <f>IF(C2305="",NA(),IF(OR(C2305="Smelter not listed",C2305="Smelter not yet identified"),MATCH($B2305&amp;$D2305,'Smelter Look-up'!$J:$J,0),MATCH($B2305&amp;$C2305,'Smelter Look-up'!$J:$J,0)))</f>
        <v>#N/A</v>
      </c>
      <c r="W2305" s="134"/>
      <c r="X2305" s="134">
        <f t="shared" ca="1" si="24"/>
        <v>0</v>
      </c>
      <c r="Y2305" s="134"/>
      <c r="Z2305" s="134"/>
      <c r="AA2305" s="134"/>
      <c r="AB2305" s="162" t="str">
        <f t="shared" si="25"/>
        <v/>
      </c>
      <c r="AC2305" s="134"/>
      <c r="AD2305" s="134"/>
      <c r="AE2305" s="134"/>
      <c r="AF2305" s="134"/>
      <c r="AG2305" s="134"/>
      <c r="AH2305" s="134"/>
    </row>
    <row r="2306" spans="1:34" ht="12" customHeight="1">
      <c r="A2306" s="160"/>
      <c r="B2306" s="155" t="str">
        <f t="array" ref="B2306">IF(LEN(A2306)=0,"",INDEX('Smelter Look-up'!$A:$A,MATCH($A2306,'Smelter Look-up'!$E:$E,0)))</f>
        <v/>
      </c>
      <c r="C2306" s="158" t="str">
        <f t="array" ref="C2306">IF(LEN(A2306)=0,"",INDEX('Smelter Look-up'!$C:$C,MATCH($A2306,'Smelter Look-up'!$E:$E,0)))</f>
        <v/>
      </c>
      <c r="D2306" s="155"/>
      <c r="E2306" s="155" t="str">
        <f ca="1">IF(ISERROR($V2306),"",OFFSET('Smelter Look-up'!$D$4,$V2306-4,0)&amp;"")</f>
        <v/>
      </c>
      <c r="F2306" s="155" t="str">
        <f ca="1">IF(ISERROR($V2306),"",OFFSET('Smelter Look-up'!$E$4,$V2306-4,0))</f>
        <v/>
      </c>
      <c r="G2306" s="155" t="str">
        <f ca="1">IF(C2306=$X$4,IF(ISERROR($V2306),"Enter smelter details","RMI"),IF(ISERROR($V2306),"",OFFSET('Smelter Look-up'!$F$4,$V2306-4,0)))</f>
        <v/>
      </c>
      <c r="H2306" s="156" t="str">
        <f ca="1">IF(ISERROR($V2306),"",OFFSET('Smelter Look-up'!$G$4,$V2306-4,0))</f>
        <v/>
      </c>
      <c r="I2306" s="157" t="str">
        <f ca="1">IF(ISERROR($V2306),"",OFFSET('Smelter Look-up'!$H$4,$V2306-4,0))</f>
        <v/>
      </c>
      <c r="J2306" s="157" t="str">
        <f ca="1">IF(ISERROR($V2306),"",OFFSET('Smelter Look-up'!$I$4,$V2306-4,0))</f>
        <v/>
      </c>
      <c r="K2306" s="158"/>
      <c r="L2306" s="158"/>
      <c r="M2306" s="158"/>
      <c r="N2306" s="158"/>
      <c r="O2306" s="158"/>
      <c r="P2306" s="157"/>
      <c r="Q2306" s="159"/>
      <c r="R2306" s="155" t="str">
        <f ca="1">IF(ISERROR($V2306),"",OFFSET('Smelter Look-up'!$C$4,$V2306-4,0)&amp;"")</f>
        <v/>
      </c>
      <c r="S2306" s="160" t="str">
        <f t="array" aca="1" ref="S2306" ca="1">IF(B2306="","",IF(ISERROR(MATCH($E2306,CL,0)),"Unknown",INDIRECT("'C'!$A$"&amp;MATCH($E2306,CL,0)+1)))</f>
        <v/>
      </c>
      <c r="T2306" s="160" t="str">
        <f t="array" aca="1" ref="T2306" ca="1">IF(B2306="","",IF(ISERROR(MATCH($J2306,SorP!$B$1:$B$6226,0)),"",INDIRECT("'SorP'!$A$"&amp;MATCH($S2306&amp;$J2306,SorP!C:C,0))))</f>
        <v/>
      </c>
      <c r="U2306" s="161"/>
      <c r="V2306" s="151" t="e">
        <f>IF(C2306="",NA(),IF(OR(C2306="Smelter not listed",C2306="Smelter not yet identified"),MATCH($B2306&amp;$D2306,'Smelter Look-up'!$J:$J,0),MATCH($B2306&amp;$C2306,'Smelter Look-up'!$J:$J,0)))</f>
        <v>#N/A</v>
      </c>
      <c r="W2306" s="134"/>
      <c r="X2306" s="134">
        <f t="shared" ca="1" si="24"/>
        <v>0</v>
      </c>
      <c r="Y2306" s="134"/>
      <c r="Z2306" s="134"/>
      <c r="AA2306" s="134"/>
      <c r="AB2306" s="162" t="str">
        <f t="shared" si="25"/>
        <v/>
      </c>
      <c r="AC2306" s="134"/>
      <c r="AD2306" s="134"/>
      <c r="AE2306" s="134"/>
      <c r="AF2306" s="134"/>
      <c r="AG2306" s="134"/>
      <c r="AH2306" s="134"/>
    </row>
    <row r="2307" spans="1:34" ht="12" customHeight="1">
      <c r="A2307" s="160"/>
      <c r="B2307" s="155" t="str">
        <f t="array" ref="B2307">IF(LEN(A2307)=0,"",INDEX('Smelter Look-up'!$A:$A,MATCH($A2307,'Smelter Look-up'!$E:$E,0)))</f>
        <v/>
      </c>
      <c r="C2307" s="158" t="str">
        <f t="array" ref="C2307">IF(LEN(A2307)=0,"",INDEX('Smelter Look-up'!$C:$C,MATCH($A2307,'Smelter Look-up'!$E:$E,0)))</f>
        <v/>
      </c>
      <c r="D2307" s="155"/>
      <c r="E2307" s="155" t="str">
        <f ca="1">IF(ISERROR($V2307),"",OFFSET('Smelter Look-up'!$D$4,$V2307-4,0)&amp;"")</f>
        <v/>
      </c>
      <c r="F2307" s="155" t="str">
        <f ca="1">IF(ISERROR($V2307),"",OFFSET('Smelter Look-up'!$E$4,$V2307-4,0))</f>
        <v/>
      </c>
      <c r="G2307" s="155" t="str">
        <f ca="1">IF(C2307=$X$4,IF(ISERROR($V2307),"Enter smelter details","RMI"),IF(ISERROR($V2307),"",OFFSET('Smelter Look-up'!$F$4,$V2307-4,0)))</f>
        <v/>
      </c>
      <c r="H2307" s="156" t="str">
        <f ca="1">IF(ISERROR($V2307),"",OFFSET('Smelter Look-up'!$G$4,$V2307-4,0))</f>
        <v/>
      </c>
      <c r="I2307" s="157" t="str">
        <f ca="1">IF(ISERROR($V2307),"",OFFSET('Smelter Look-up'!$H$4,$V2307-4,0))</f>
        <v/>
      </c>
      <c r="J2307" s="157" t="str">
        <f ca="1">IF(ISERROR($V2307),"",OFFSET('Smelter Look-up'!$I$4,$V2307-4,0))</f>
        <v/>
      </c>
      <c r="K2307" s="158"/>
      <c r="L2307" s="158"/>
      <c r="M2307" s="158"/>
      <c r="N2307" s="158"/>
      <c r="O2307" s="158"/>
      <c r="P2307" s="157"/>
      <c r="Q2307" s="159"/>
      <c r="R2307" s="155" t="str">
        <f ca="1">IF(ISERROR($V2307),"",OFFSET('Smelter Look-up'!$C$4,$V2307-4,0)&amp;"")</f>
        <v/>
      </c>
      <c r="S2307" s="160" t="str">
        <f t="array" aca="1" ref="S2307" ca="1">IF(B2307="","",IF(ISERROR(MATCH($E2307,CL,0)),"Unknown",INDIRECT("'C'!$A$"&amp;MATCH($E2307,CL,0)+1)))</f>
        <v/>
      </c>
      <c r="T2307" s="160" t="str">
        <f t="array" aca="1" ref="T2307" ca="1">IF(B2307="","",IF(ISERROR(MATCH($J2307,SorP!$B$1:$B$6226,0)),"",INDIRECT("'SorP'!$A$"&amp;MATCH($S2307&amp;$J2307,SorP!C:C,0))))</f>
        <v/>
      </c>
      <c r="U2307" s="161"/>
      <c r="V2307" s="151" t="e">
        <f>IF(C2307="",NA(),IF(OR(C2307="Smelter not listed",C2307="Smelter not yet identified"),MATCH($B2307&amp;$D2307,'Smelter Look-up'!$J:$J,0),MATCH($B2307&amp;$C2307,'Smelter Look-up'!$J:$J,0)))</f>
        <v>#N/A</v>
      </c>
      <c r="W2307" s="134"/>
      <c r="X2307" s="134">
        <f t="shared" ca="1" si="24"/>
        <v>0</v>
      </c>
      <c r="Y2307" s="134"/>
      <c r="Z2307" s="134"/>
      <c r="AA2307" s="134"/>
      <c r="AB2307" s="162" t="str">
        <f t="shared" si="25"/>
        <v/>
      </c>
      <c r="AC2307" s="134"/>
      <c r="AD2307" s="134"/>
      <c r="AE2307" s="134"/>
      <c r="AF2307" s="134"/>
      <c r="AG2307" s="134"/>
      <c r="AH2307" s="134"/>
    </row>
    <row r="2308" spans="1:34" ht="12" customHeight="1">
      <c r="A2308" s="160"/>
      <c r="B2308" s="155" t="str">
        <f t="array" ref="B2308">IF(LEN(A2308)=0,"",INDEX('Smelter Look-up'!$A:$A,MATCH($A2308,'Smelter Look-up'!$E:$E,0)))</f>
        <v/>
      </c>
      <c r="C2308" s="158" t="str">
        <f t="array" ref="C2308">IF(LEN(A2308)=0,"",INDEX('Smelter Look-up'!$C:$C,MATCH($A2308,'Smelter Look-up'!$E:$E,0)))</f>
        <v/>
      </c>
      <c r="D2308" s="155"/>
      <c r="E2308" s="155" t="str">
        <f ca="1">IF(ISERROR($V2308),"",OFFSET('Smelter Look-up'!$D$4,$V2308-4,0)&amp;"")</f>
        <v/>
      </c>
      <c r="F2308" s="155" t="str">
        <f ca="1">IF(ISERROR($V2308),"",OFFSET('Smelter Look-up'!$E$4,$V2308-4,0))</f>
        <v/>
      </c>
      <c r="G2308" s="155" t="str">
        <f ca="1">IF(C2308=$X$4,IF(ISERROR($V2308),"Enter smelter details","RMI"),IF(ISERROR($V2308),"",OFFSET('Smelter Look-up'!$F$4,$V2308-4,0)))</f>
        <v/>
      </c>
      <c r="H2308" s="156" t="str">
        <f ca="1">IF(ISERROR($V2308),"",OFFSET('Smelter Look-up'!$G$4,$V2308-4,0))</f>
        <v/>
      </c>
      <c r="I2308" s="157" t="str">
        <f ca="1">IF(ISERROR($V2308),"",OFFSET('Smelter Look-up'!$H$4,$V2308-4,0))</f>
        <v/>
      </c>
      <c r="J2308" s="157" t="str">
        <f ca="1">IF(ISERROR($V2308),"",OFFSET('Smelter Look-up'!$I$4,$V2308-4,0))</f>
        <v/>
      </c>
      <c r="K2308" s="158"/>
      <c r="L2308" s="158"/>
      <c r="M2308" s="158"/>
      <c r="N2308" s="158"/>
      <c r="O2308" s="158"/>
      <c r="P2308" s="157"/>
      <c r="Q2308" s="159"/>
      <c r="R2308" s="155" t="str">
        <f ca="1">IF(ISERROR($V2308),"",OFFSET('Smelter Look-up'!$C$4,$V2308-4,0)&amp;"")</f>
        <v/>
      </c>
      <c r="S2308" s="160" t="str">
        <f t="array" aca="1" ref="S2308" ca="1">IF(B2308="","",IF(ISERROR(MATCH($E2308,CL,0)),"Unknown",INDIRECT("'C'!$A$"&amp;MATCH($E2308,CL,0)+1)))</f>
        <v/>
      </c>
      <c r="T2308" s="160" t="str">
        <f t="array" aca="1" ref="T2308" ca="1">IF(B2308="","",IF(ISERROR(MATCH($J2308,SorP!$B$1:$B$6226,0)),"",INDIRECT("'SorP'!$A$"&amp;MATCH($S2308&amp;$J2308,SorP!C:C,0))))</f>
        <v/>
      </c>
      <c r="U2308" s="161"/>
      <c r="V2308" s="151" t="e">
        <f>IF(C2308="",NA(),IF(OR(C2308="Smelter not listed",C2308="Smelter not yet identified"),MATCH($B2308&amp;$D2308,'Smelter Look-up'!$J:$J,0),MATCH($B2308&amp;$C2308,'Smelter Look-up'!$J:$J,0)))</f>
        <v>#N/A</v>
      </c>
      <c r="W2308" s="134"/>
      <c r="X2308" s="134">
        <f t="shared" ca="1" si="24"/>
        <v>0</v>
      </c>
      <c r="Y2308" s="134"/>
      <c r="Z2308" s="134"/>
      <c r="AA2308" s="134"/>
      <c r="AB2308" s="162" t="str">
        <f t="shared" si="25"/>
        <v/>
      </c>
      <c r="AC2308" s="134"/>
      <c r="AD2308" s="134"/>
      <c r="AE2308" s="134"/>
      <c r="AF2308" s="134"/>
      <c r="AG2308" s="134"/>
      <c r="AH2308" s="134"/>
    </row>
    <row r="2309" spans="1:34" ht="12" customHeight="1">
      <c r="A2309" s="160"/>
      <c r="B2309" s="155" t="str">
        <f t="array" ref="B2309">IF(LEN(A2309)=0,"",INDEX('Smelter Look-up'!$A:$A,MATCH($A2309,'Smelter Look-up'!$E:$E,0)))</f>
        <v/>
      </c>
      <c r="C2309" s="158" t="str">
        <f t="array" ref="C2309">IF(LEN(A2309)=0,"",INDEX('Smelter Look-up'!$C:$C,MATCH($A2309,'Smelter Look-up'!$E:$E,0)))</f>
        <v/>
      </c>
      <c r="D2309" s="155"/>
      <c r="E2309" s="155" t="str">
        <f ca="1">IF(ISERROR($V2309),"",OFFSET('Smelter Look-up'!$D$4,$V2309-4,0)&amp;"")</f>
        <v/>
      </c>
      <c r="F2309" s="155" t="str">
        <f ca="1">IF(ISERROR($V2309),"",OFFSET('Smelter Look-up'!$E$4,$V2309-4,0))</f>
        <v/>
      </c>
      <c r="G2309" s="155" t="str">
        <f ca="1">IF(C2309=$X$4,IF(ISERROR($V2309),"Enter smelter details","RMI"),IF(ISERROR($V2309),"",OFFSET('Smelter Look-up'!$F$4,$V2309-4,0)))</f>
        <v/>
      </c>
      <c r="H2309" s="156" t="str">
        <f ca="1">IF(ISERROR($V2309),"",OFFSET('Smelter Look-up'!$G$4,$V2309-4,0))</f>
        <v/>
      </c>
      <c r="I2309" s="157" t="str">
        <f ca="1">IF(ISERROR($V2309),"",OFFSET('Smelter Look-up'!$H$4,$V2309-4,0))</f>
        <v/>
      </c>
      <c r="J2309" s="157" t="str">
        <f ca="1">IF(ISERROR($V2309),"",OFFSET('Smelter Look-up'!$I$4,$V2309-4,0))</f>
        <v/>
      </c>
      <c r="K2309" s="158"/>
      <c r="L2309" s="158"/>
      <c r="M2309" s="158"/>
      <c r="N2309" s="158"/>
      <c r="O2309" s="158"/>
      <c r="P2309" s="157"/>
      <c r="Q2309" s="159"/>
      <c r="R2309" s="155" t="str">
        <f ca="1">IF(ISERROR($V2309),"",OFFSET('Smelter Look-up'!$C$4,$V2309-4,0)&amp;"")</f>
        <v/>
      </c>
      <c r="S2309" s="160" t="str">
        <f t="array" aca="1" ref="S2309" ca="1">IF(B2309="","",IF(ISERROR(MATCH($E2309,CL,0)),"Unknown",INDIRECT("'C'!$A$"&amp;MATCH($E2309,CL,0)+1)))</f>
        <v/>
      </c>
      <c r="T2309" s="160" t="str">
        <f t="array" aca="1" ref="T2309" ca="1">IF(B2309="","",IF(ISERROR(MATCH($J2309,SorP!$B$1:$B$6226,0)),"",INDIRECT("'SorP'!$A$"&amp;MATCH($S2309&amp;$J2309,SorP!C:C,0))))</f>
        <v/>
      </c>
      <c r="U2309" s="161"/>
      <c r="V2309" s="151" t="e">
        <f>IF(C2309="",NA(),IF(OR(C2309="Smelter not listed",C2309="Smelter not yet identified"),MATCH($B2309&amp;$D2309,'Smelter Look-up'!$J:$J,0),MATCH($B2309&amp;$C2309,'Smelter Look-up'!$J:$J,0)))</f>
        <v>#N/A</v>
      </c>
      <c r="W2309" s="134"/>
      <c r="X2309" s="134">
        <f t="shared" ca="1" si="24"/>
        <v>0</v>
      </c>
      <c r="Y2309" s="134"/>
      <c r="Z2309" s="134"/>
      <c r="AA2309" s="134"/>
      <c r="AB2309" s="162" t="str">
        <f t="shared" si="25"/>
        <v/>
      </c>
      <c r="AC2309" s="134"/>
      <c r="AD2309" s="134"/>
      <c r="AE2309" s="134"/>
      <c r="AF2309" s="134"/>
      <c r="AG2309" s="134"/>
      <c r="AH2309" s="134"/>
    </row>
    <row r="2310" spans="1:34" ht="12" customHeight="1">
      <c r="A2310" s="160"/>
      <c r="B2310" s="155" t="str">
        <f t="array" ref="B2310">IF(LEN(A2310)=0,"",INDEX('Smelter Look-up'!$A:$A,MATCH($A2310,'Smelter Look-up'!$E:$E,0)))</f>
        <v/>
      </c>
      <c r="C2310" s="158" t="str">
        <f t="array" ref="C2310">IF(LEN(A2310)=0,"",INDEX('Smelter Look-up'!$C:$C,MATCH($A2310,'Smelter Look-up'!$E:$E,0)))</f>
        <v/>
      </c>
      <c r="D2310" s="155"/>
      <c r="E2310" s="155" t="str">
        <f ca="1">IF(ISERROR($V2310),"",OFFSET('Smelter Look-up'!$D$4,$V2310-4,0)&amp;"")</f>
        <v/>
      </c>
      <c r="F2310" s="155" t="str">
        <f ca="1">IF(ISERROR($V2310),"",OFFSET('Smelter Look-up'!$E$4,$V2310-4,0))</f>
        <v/>
      </c>
      <c r="G2310" s="155" t="str">
        <f ca="1">IF(C2310=$X$4,IF(ISERROR($V2310),"Enter smelter details","RMI"),IF(ISERROR($V2310),"",OFFSET('Smelter Look-up'!$F$4,$V2310-4,0)))</f>
        <v/>
      </c>
      <c r="H2310" s="156" t="str">
        <f ca="1">IF(ISERROR($V2310),"",OFFSET('Smelter Look-up'!$G$4,$V2310-4,0))</f>
        <v/>
      </c>
      <c r="I2310" s="157" t="str">
        <f ca="1">IF(ISERROR($V2310),"",OFFSET('Smelter Look-up'!$H$4,$V2310-4,0))</f>
        <v/>
      </c>
      <c r="J2310" s="157" t="str">
        <f ca="1">IF(ISERROR($V2310),"",OFFSET('Smelter Look-up'!$I$4,$V2310-4,0))</f>
        <v/>
      </c>
      <c r="K2310" s="158"/>
      <c r="L2310" s="158"/>
      <c r="M2310" s="158"/>
      <c r="N2310" s="158"/>
      <c r="O2310" s="158"/>
      <c r="P2310" s="157"/>
      <c r="Q2310" s="159"/>
      <c r="R2310" s="155" t="str">
        <f ca="1">IF(ISERROR($V2310),"",OFFSET('Smelter Look-up'!$C$4,$V2310-4,0)&amp;"")</f>
        <v/>
      </c>
      <c r="S2310" s="160" t="str">
        <f t="array" aca="1" ref="S2310" ca="1">IF(B2310="","",IF(ISERROR(MATCH($E2310,CL,0)),"Unknown",INDIRECT("'C'!$A$"&amp;MATCH($E2310,CL,0)+1)))</f>
        <v/>
      </c>
      <c r="T2310" s="160" t="str">
        <f t="array" aca="1" ref="T2310" ca="1">IF(B2310="","",IF(ISERROR(MATCH($J2310,SorP!$B$1:$B$6226,0)),"",INDIRECT("'SorP'!$A$"&amp;MATCH($S2310&amp;$J2310,SorP!C:C,0))))</f>
        <v/>
      </c>
      <c r="U2310" s="161"/>
      <c r="V2310" s="151" t="e">
        <f>IF(C2310="",NA(),IF(OR(C2310="Smelter not listed",C2310="Smelter not yet identified"),MATCH($B2310&amp;$D2310,'Smelter Look-up'!$J:$J,0),MATCH($B2310&amp;$C2310,'Smelter Look-up'!$J:$J,0)))</f>
        <v>#N/A</v>
      </c>
      <c r="W2310" s="134"/>
      <c r="X2310" s="134">
        <f t="shared" ca="1" si="24"/>
        <v>0</v>
      </c>
      <c r="Y2310" s="134"/>
      <c r="Z2310" s="134"/>
      <c r="AA2310" s="134"/>
      <c r="AB2310" s="162" t="str">
        <f t="shared" si="25"/>
        <v/>
      </c>
      <c r="AC2310" s="134"/>
      <c r="AD2310" s="134"/>
      <c r="AE2310" s="134"/>
      <c r="AF2310" s="134"/>
      <c r="AG2310" s="134"/>
      <c r="AH2310" s="134"/>
    </row>
    <row r="2311" spans="1:34" ht="12" customHeight="1">
      <c r="A2311" s="160"/>
      <c r="B2311" s="155" t="str">
        <f t="array" ref="B2311">IF(LEN(A2311)=0,"",INDEX('Smelter Look-up'!$A:$A,MATCH($A2311,'Smelter Look-up'!$E:$E,0)))</f>
        <v/>
      </c>
      <c r="C2311" s="158" t="str">
        <f t="array" ref="C2311">IF(LEN(A2311)=0,"",INDEX('Smelter Look-up'!$C:$C,MATCH($A2311,'Smelter Look-up'!$E:$E,0)))</f>
        <v/>
      </c>
      <c r="D2311" s="155"/>
      <c r="E2311" s="155" t="str">
        <f ca="1">IF(ISERROR($V2311),"",OFFSET('Smelter Look-up'!$D$4,$V2311-4,0)&amp;"")</f>
        <v/>
      </c>
      <c r="F2311" s="155" t="str">
        <f ca="1">IF(ISERROR($V2311),"",OFFSET('Smelter Look-up'!$E$4,$V2311-4,0))</f>
        <v/>
      </c>
      <c r="G2311" s="155" t="str">
        <f ca="1">IF(C2311=$X$4,IF(ISERROR($V2311),"Enter smelter details","RMI"),IF(ISERROR($V2311),"",OFFSET('Smelter Look-up'!$F$4,$V2311-4,0)))</f>
        <v/>
      </c>
      <c r="H2311" s="156" t="str">
        <f ca="1">IF(ISERROR($V2311),"",OFFSET('Smelter Look-up'!$G$4,$V2311-4,0))</f>
        <v/>
      </c>
      <c r="I2311" s="157" t="str">
        <f ca="1">IF(ISERROR($V2311),"",OFFSET('Smelter Look-up'!$H$4,$V2311-4,0))</f>
        <v/>
      </c>
      <c r="J2311" s="157" t="str">
        <f ca="1">IF(ISERROR($V2311),"",OFFSET('Smelter Look-up'!$I$4,$V2311-4,0))</f>
        <v/>
      </c>
      <c r="K2311" s="158"/>
      <c r="L2311" s="158"/>
      <c r="M2311" s="158"/>
      <c r="N2311" s="158"/>
      <c r="O2311" s="158"/>
      <c r="P2311" s="157"/>
      <c r="Q2311" s="159"/>
      <c r="R2311" s="155" t="str">
        <f ca="1">IF(ISERROR($V2311),"",OFFSET('Smelter Look-up'!$C$4,$V2311-4,0)&amp;"")</f>
        <v/>
      </c>
      <c r="S2311" s="160" t="str">
        <f t="array" aca="1" ref="S2311" ca="1">IF(B2311="","",IF(ISERROR(MATCH($E2311,CL,0)),"Unknown",INDIRECT("'C'!$A$"&amp;MATCH($E2311,CL,0)+1)))</f>
        <v/>
      </c>
      <c r="T2311" s="160" t="str">
        <f t="array" aca="1" ref="T2311" ca="1">IF(B2311="","",IF(ISERROR(MATCH($J2311,SorP!$B$1:$B$6226,0)),"",INDIRECT("'SorP'!$A$"&amp;MATCH($S2311&amp;$J2311,SorP!C:C,0))))</f>
        <v/>
      </c>
      <c r="U2311" s="161"/>
      <c r="V2311" s="151" t="e">
        <f>IF(C2311="",NA(),IF(OR(C2311="Smelter not listed",C2311="Smelter not yet identified"),MATCH($B2311&amp;$D2311,'Smelter Look-up'!$J:$J,0),MATCH($B2311&amp;$C2311,'Smelter Look-up'!$J:$J,0)))</f>
        <v>#N/A</v>
      </c>
      <c r="W2311" s="134"/>
      <c r="X2311" s="134">
        <f t="shared" ca="1" si="24"/>
        <v>0</v>
      </c>
      <c r="Y2311" s="134"/>
      <c r="Z2311" s="134"/>
      <c r="AA2311" s="134"/>
      <c r="AB2311" s="162" t="str">
        <f t="shared" si="25"/>
        <v/>
      </c>
      <c r="AC2311" s="134"/>
      <c r="AD2311" s="134"/>
      <c r="AE2311" s="134"/>
      <c r="AF2311" s="134"/>
      <c r="AG2311" s="134"/>
      <c r="AH2311" s="134"/>
    </row>
    <row r="2312" spans="1:34" ht="12" customHeight="1">
      <c r="A2312" s="160"/>
      <c r="B2312" s="155" t="str">
        <f t="array" ref="B2312">IF(LEN(A2312)=0,"",INDEX('Smelter Look-up'!$A:$A,MATCH($A2312,'Smelter Look-up'!$E:$E,0)))</f>
        <v/>
      </c>
      <c r="C2312" s="158" t="str">
        <f t="array" ref="C2312">IF(LEN(A2312)=0,"",INDEX('Smelter Look-up'!$C:$C,MATCH($A2312,'Smelter Look-up'!$E:$E,0)))</f>
        <v/>
      </c>
      <c r="D2312" s="155"/>
      <c r="E2312" s="155" t="str">
        <f ca="1">IF(ISERROR($V2312),"",OFFSET('Smelter Look-up'!$D$4,$V2312-4,0)&amp;"")</f>
        <v/>
      </c>
      <c r="F2312" s="155" t="str">
        <f ca="1">IF(ISERROR($V2312),"",OFFSET('Smelter Look-up'!$E$4,$V2312-4,0))</f>
        <v/>
      </c>
      <c r="G2312" s="155" t="str">
        <f ca="1">IF(C2312=$X$4,IF(ISERROR($V2312),"Enter smelter details","RMI"),IF(ISERROR($V2312),"",OFFSET('Smelter Look-up'!$F$4,$V2312-4,0)))</f>
        <v/>
      </c>
      <c r="H2312" s="156" t="str">
        <f ca="1">IF(ISERROR($V2312),"",OFFSET('Smelter Look-up'!$G$4,$V2312-4,0))</f>
        <v/>
      </c>
      <c r="I2312" s="157" t="str">
        <f ca="1">IF(ISERROR($V2312),"",OFFSET('Smelter Look-up'!$H$4,$V2312-4,0))</f>
        <v/>
      </c>
      <c r="J2312" s="157" t="str">
        <f ca="1">IF(ISERROR($V2312),"",OFFSET('Smelter Look-up'!$I$4,$V2312-4,0))</f>
        <v/>
      </c>
      <c r="K2312" s="158"/>
      <c r="L2312" s="158"/>
      <c r="M2312" s="158"/>
      <c r="N2312" s="158"/>
      <c r="O2312" s="158"/>
      <c r="P2312" s="157"/>
      <c r="Q2312" s="159"/>
      <c r="R2312" s="155" t="str">
        <f ca="1">IF(ISERROR($V2312),"",OFFSET('Smelter Look-up'!$C$4,$V2312-4,0)&amp;"")</f>
        <v/>
      </c>
      <c r="S2312" s="160" t="str">
        <f t="array" aca="1" ref="S2312" ca="1">IF(B2312="","",IF(ISERROR(MATCH($E2312,CL,0)),"Unknown",INDIRECT("'C'!$A$"&amp;MATCH($E2312,CL,0)+1)))</f>
        <v/>
      </c>
      <c r="T2312" s="160" t="str">
        <f t="array" aca="1" ref="T2312" ca="1">IF(B2312="","",IF(ISERROR(MATCH($J2312,SorP!$B$1:$B$6226,0)),"",INDIRECT("'SorP'!$A$"&amp;MATCH($S2312&amp;$J2312,SorP!C:C,0))))</f>
        <v/>
      </c>
      <c r="U2312" s="161"/>
      <c r="V2312" s="151" t="e">
        <f>IF(C2312="",NA(),IF(OR(C2312="Smelter not listed",C2312="Smelter not yet identified"),MATCH($B2312&amp;$D2312,'Smelter Look-up'!$J:$J,0),MATCH($B2312&amp;$C2312,'Smelter Look-up'!$J:$J,0)))</f>
        <v>#N/A</v>
      </c>
      <c r="W2312" s="134"/>
      <c r="X2312" s="134">
        <f t="shared" ca="1" si="24"/>
        <v>0</v>
      </c>
      <c r="Y2312" s="134"/>
      <c r="Z2312" s="134"/>
      <c r="AA2312" s="134"/>
      <c r="AB2312" s="162" t="str">
        <f t="shared" si="25"/>
        <v/>
      </c>
      <c r="AC2312" s="134"/>
      <c r="AD2312" s="134"/>
      <c r="AE2312" s="134"/>
      <c r="AF2312" s="134"/>
      <c r="AG2312" s="134"/>
      <c r="AH2312" s="134"/>
    </row>
    <row r="2313" spans="1:34" ht="12" customHeight="1">
      <c r="A2313" s="160"/>
      <c r="B2313" s="155" t="str">
        <f t="array" ref="B2313">IF(LEN(A2313)=0,"",INDEX('Smelter Look-up'!$A:$A,MATCH($A2313,'Smelter Look-up'!$E:$E,0)))</f>
        <v/>
      </c>
      <c r="C2313" s="158" t="str">
        <f t="array" ref="C2313">IF(LEN(A2313)=0,"",INDEX('Smelter Look-up'!$C:$C,MATCH($A2313,'Smelter Look-up'!$E:$E,0)))</f>
        <v/>
      </c>
      <c r="D2313" s="155"/>
      <c r="E2313" s="155" t="str">
        <f ca="1">IF(ISERROR($V2313),"",OFFSET('Smelter Look-up'!$D$4,$V2313-4,0)&amp;"")</f>
        <v/>
      </c>
      <c r="F2313" s="155" t="str">
        <f ca="1">IF(ISERROR($V2313),"",OFFSET('Smelter Look-up'!$E$4,$V2313-4,0))</f>
        <v/>
      </c>
      <c r="G2313" s="155" t="str">
        <f ca="1">IF(C2313=$X$4,IF(ISERROR($V2313),"Enter smelter details","RMI"),IF(ISERROR($V2313),"",OFFSET('Smelter Look-up'!$F$4,$V2313-4,0)))</f>
        <v/>
      </c>
      <c r="H2313" s="156" t="str">
        <f ca="1">IF(ISERROR($V2313),"",OFFSET('Smelter Look-up'!$G$4,$V2313-4,0))</f>
        <v/>
      </c>
      <c r="I2313" s="157" t="str">
        <f ca="1">IF(ISERROR($V2313),"",OFFSET('Smelter Look-up'!$H$4,$V2313-4,0))</f>
        <v/>
      </c>
      <c r="J2313" s="157" t="str">
        <f ca="1">IF(ISERROR($V2313),"",OFFSET('Smelter Look-up'!$I$4,$V2313-4,0))</f>
        <v/>
      </c>
      <c r="K2313" s="158"/>
      <c r="L2313" s="158"/>
      <c r="M2313" s="158"/>
      <c r="N2313" s="158"/>
      <c r="O2313" s="158"/>
      <c r="P2313" s="157"/>
      <c r="Q2313" s="159"/>
      <c r="R2313" s="155" t="str">
        <f ca="1">IF(ISERROR($V2313),"",OFFSET('Smelter Look-up'!$C$4,$V2313-4,0)&amp;"")</f>
        <v/>
      </c>
      <c r="S2313" s="160" t="str">
        <f t="array" aca="1" ref="S2313" ca="1">IF(B2313="","",IF(ISERROR(MATCH($E2313,CL,0)),"Unknown",INDIRECT("'C'!$A$"&amp;MATCH($E2313,CL,0)+1)))</f>
        <v/>
      </c>
      <c r="T2313" s="160" t="str">
        <f t="array" aca="1" ref="T2313" ca="1">IF(B2313="","",IF(ISERROR(MATCH($J2313,SorP!$B$1:$B$6226,0)),"",INDIRECT("'SorP'!$A$"&amp;MATCH($S2313&amp;$J2313,SorP!C:C,0))))</f>
        <v/>
      </c>
      <c r="U2313" s="161"/>
      <c r="V2313" s="151" t="e">
        <f>IF(C2313="",NA(),IF(OR(C2313="Smelter not listed",C2313="Smelter not yet identified"),MATCH($B2313&amp;$D2313,'Smelter Look-up'!$J:$J,0),MATCH($B2313&amp;$C2313,'Smelter Look-up'!$J:$J,0)))</f>
        <v>#N/A</v>
      </c>
      <c r="W2313" s="134"/>
      <c r="X2313" s="134">
        <f t="shared" ca="1" si="24"/>
        <v>0</v>
      </c>
      <c r="Y2313" s="134"/>
      <c r="Z2313" s="134"/>
      <c r="AA2313" s="134"/>
      <c r="AB2313" s="162" t="str">
        <f t="shared" si="25"/>
        <v/>
      </c>
      <c r="AC2313" s="134"/>
      <c r="AD2313" s="134"/>
      <c r="AE2313" s="134"/>
      <c r="AF2313" s="134"/>
      <c r="AG2313" s="134"/>
      <c r="AH2313" s="134"/>
    </row>
    <row r="2314" spans="1:34" ht="12" customHeight="1">
      <c r="A2314" s="160"/>
      <c r="B2314" s="155" t="str">
        <f t="array" ref="B2314">IF(LEN(A2314)=0,"",INDEX('Smelter Look-up'!$A:$A,MATCH($A2314,'Smelter Look-up'!$E:$E,0)))</f>
        <v/>
      </c>
      <c r="C2314" s="158" t="str">
        <f t="array" ref="C2314">IF(LEN(A2314)=0,"",INDEX('Smelter Look-up'!$C:$C,MATCH($A2314,'Smelter Look-up'!$E:$E,0)))</f>
        <v/>
      </c>
      <c r="D2314" s="155"/>
      <c r="E2314" s="155" t="str">
        <f ca="1">IF(ISERROR($V2314),"",OFFSET('Smelter Look-up'!$D$4,$V2314-4,0)&amp;"")</f>
        <v/>
      </c>
      <c r="F2314" s="155" t="str">
        <f ca="1">IF(ISERROR($V2314),"",OFFSET('Smelter Look-up'!$E$4,$V2314-4,0))</f>
        <v/>
      </c>
      <c r="G2314" s="155" t="str">
        <f ca="1">IF(C2314=$X$4,IF(ISERROR($V2314),"Enter smelter details","RMI"),IF(ISERROR($V2314),"",OFFSET('Smelter Look-up'!$F$4,$V2314-4,0)))</f>
        <v/>
      </c>
      <c r="H2314" s="156" t="str">
        <f ca="1">IF(ISERROR($V2314),"",OFFSET('Smelter Look-up'!$G$4,$V2314-4,0))</f>
        <v/>
      </c>
      <c r="I2314" s="157" t="str">
        <f ca="1">IF(ISERROR($V2314),"",OFFSET('Smelter Look-up'!$H$4,$V2314-4,0))</f>
        <v/>
      </c>
      <c r="J2314" s="157" t="str">
        <f ca="1">IF(ISERROR($V2314),"",OFFSET('Smelter Look-up'!$I$4,$V2314-4,0))</f>
        <v/>
      </c>
      <c r="K2314" s="158"/>
      <c r="L2314" s="158"/>
      <c r="M2314" s="158"/>
      <c r="N2314" s="158"/>
      <c r="O2314" s="158"/>
      <c r="P2314" s="157"/>
      <c r="Q2314" s="159"/>
      <c r="R2314" s="155" t="str">
        <f ca="1">IF(ISERROR($V2314),"",OFFSET('Smelter Look-up'!$C$4,$V2314-4,0)&amp;"")</f>
        <v/>
      </c>
      <c r="S2314" s="160" t="str">
        <f t="array" aca="1" ref="S2314" ca="1">IF(B2314="","",IF(ISERROR(MATCH($E2314,CL,0)),"Unknown",INDIRECT("'C'!$A$"&amp;MATCH($E2314,CL,0)+1)))</f>
        <v/>
      </c>
      <c r="T2314" s="160" t="str">
        <f t="array" aca="1" ref="T2314" ca="1">IF(B2314="","",IF(ISERROR(MATCH($J2314,SorP!$B$1:$B$6226,0)),"",INDIRECT("'SorP'!$A$"&amp;MATCH($S2314&amp;$J2314,SorP!C:C,0))))</f>
        <v/>
      </c>
      <c r="U2314" s="161"/>
      <c r="V2314" s="151" t="e">
        <f>IF(C2314="",NA(),IF(OR(C2314="Smelter not listed",C2314="Smelter not yet identified"),MATCH($B2314&amp;$D2314,'Smelter Look-up'!$J:$J,0),MATCH($B2314&amp;$C2314,'Smelter Look-up'!$J:$J,0)))</f>
        <v>#N/A</v>
      </c>
      <c r="W2314" s="134"/>
      <c r="X2314" s="134">
        <f t="shared" ca="1" si="24"/>
        <v>0</v>
      </c>
      <c r="Y2314" s="134"/>
      <c r="Z2314" s="134"/>
      <c r="AA2314" s="134"/>
      <c r="AB2314" s="162" t="str">
        <f t="shared" si="25"/>
        <v/>
      </c>
      <c r="AC2314" s="134"/>
      <c r="AD2314" s="134"/>
      <c r="AE2314" s="134"/>
      <c r="AF2314" s="134"/>
      <c r="AG2314" s="134"/>
      <c r="AH2314" s="134"/>
    </row>
    <row r="2315" spans="1:34" ht="12" customHeight="1">
      <c r="A2315" s="160"/>
      <c r="B2315" s="155" t="str">
        <f t="array" ref="B2315">IF(LEN(A2315)=0,"",INDEX('Smelter Look-up'!$A:$A,MATCH($A2315,'Smelter Look-up'!$E:$E,0)))</f>
        <v/>
      </c>
      <c r="C2315" s="158" t="str">
        <f t="array" ref="C2315">IF(LEN(A2315)=0,"",INDEX('Smelter Look-up'!$C:$C,MATCH($A2315,'Smelter Look-up'!$E:$E,0)))</f>
        <v/>
      </c>
      <c r="D2315" s="155"/>
      <c r="E2315" s="155" t="str">
        <f ca="1">IF(ISERROR($V2315),"",OFFSET('Smelter Look-up'!$D$4,$V2315-4,0)&amp;"")</f>
        <v/>
      </c>
      <c r="F2315" s="155" t="str">
        <f ca="1">IF(ISERROR($V2315),"",OFFSET('Smelter Look-up'!$E$4,$V2315-4,0))</f>
        <v/>
      </c>
      <c r="G2315" s="155" t="str">
        <f ca="1">IF(C2315=$X$4,IF(ISERROR($V2315),"Enter smelter details","RMI"),IF(ISERROR($V2315),"",OFFSET('Smelter Look-up'!$F$4,$V2315-4,0)))</f>
        <v/>
      </c>
      <c r="H2315" s="156" t="str">
        <f ca="1">IF(ISERROR($V2315),"",OFFSET('Smelter Look-up'!$G$4,$V2315-4,0))</f>
        <v/>
      </c>
      <c r="I2315" s="157" t="str">
        <f ca="1">IF(ISERROR($V2315),"",OFFSET('Smelter Look-up'!$H$4,$V2315-4,0))</f>
        <v/>
      </c>
      <c r="J2315" s="157" t="str">
        <f ca="1">IF(ISERROR($V2315),"",OFFSET('Smelter Look-up'!$I$4,$V2315-4,0))</f>
        <v/>
      </c>
      <c r="K2315" s="158"/>
      <c r="L2315" s="158"/>
      <c r="M2315" s="158"/>
      <c r="N2315" s="158"/>
      <c r="O2315" s="158"/>
      <c r="P2315" s="157"/>
      <c r="Q2315" s="159"/>
      <c r="R2315" s="155" t="str">
        <f ca="1">IF(ISERROR($V2315),"",OFFSET('Smelter Look-up'!$C$4,$V2315-4,0)&amp;"")</f>
        <v/>
      </c>
      <c r="S2315" s="160" t="str">
        <f t="array" aca="1" ref="S2315" ca="1">IF(B2315="","",IF(ISERROR(MATCH($E2315,CL,0)),"Unknown",INDIRECT("'C'!$A$"&amp;MATCH($E2315,CL,0)+1)))</f>
        <v/>
      </c>
      <c r="T2315" s="160" t="str">
        <f t="array" aca="1" ref="T2315" ca="1">IF(B2315="","",IF(ISERROR(MATCH($J2315,SorP!$B$1:$B$6226,0)),"",INDIRECT("'SorP'!$A$"&amp;MATCH($S2315&amp;$J2315,SorP!C:C,0))))</f>
        <v/>
      </c>
      <c r="U2315" s="161"/>
      <c r="V2315" s="151" t="e">
        <f>IF(C2315="",NA(),IF(OR(C2315="Smelter not listed",C2315="Smelter not yet identified"),MATCH($B2315&amp;$D2315,'Smelter Look-up'!$J:$J,0),MATCH($B2315&amp;$C2315,'Smelter Look-up'!$J:$J,0)))</f>
        <v>#N/A</v>
      </c>
      <c r="W2315" s="134"/>
      <c r="X2315" s="134">
        <f t="shared" ca="1" si="24"/>
        <v>0</v>
      </c>
      <c r="Y2315" s="134"/>
      <c r="Z2315" s="134"/>
      <c r="AA2315" s="134"/>
      <c r="AB2315" s="162" t="str">
        <f t="shared" si="25"/>
        <v/>
      </c>
      <c r="AC2315" s="134"/>
      <c r="AD2315" s="134"/>
      <c r="AE2315" s="134"/>
      <c r="AF2315" s="134"/>
      <c r="AG2315" s="134"/>
      <c r="AH2315" s="134"/>
    </row>
    <row r="2316" spans="1:34" ht="12" customHeight="1">
      <c r="A2316" s="160"/>
      <c r="B2316" s="155" t="str">
        <f t="array" ref="B2316">IF(LEN(A2316)=0,"",INDEX('Smelter Look-up'!$A:$A,MATCH($A2316,'Smelter Look-up'!$E:$E,0)))</f>
        <v/>
      </c>
      <c r="C2316" s="158" t="str">
        <f t="array" ref="C2316">IF(LEN(A2316)=0,"",INDEX('Smelter Look-up'!$C:$C,MATCH($A2316,'Smelter Look-up'!$E:$E,0)))</f>
        <v/>
      </c>
      <c r="D2316" s="155"/>
      <c r="E2316" s="155" t="str">
        <f ca="1">IF(ISERROR($V2316),"",OFFSET('Smelter Look-up'!$D$4,$V2316-4,0)&amp;"")</f>
        <v/>
      </c>
      <c r="F2316" s="155" t="str">
        <f ca="1">IF(ISERROR($V2316),"",OFFSET('Smelter Look-up'!$E$4,$V2316-4,0))</f>
        <v/>
      </c>
      <c r="G2316" s="155" t="str">
        <f ca="1">IF(C2316=$X$4,IF(ISERROR($V2316),"Enter smelter details","RMI"),IF(ISERROR($V2316),"",OFFSET('Smelter Look-up'!$F$4,$V2316-4,0)))</f>
        <v/>
      </c>
      <c r="H2316" s="156" t="str">
        <f ca="1">IF(ISERROR($V2316),"",OFFSET('Smelter Look-up'!$G$4,$V2316-4,0))</f>
        <v/>
      </c>
      <c r="I2316" s="157" t="str">
        <f ca="1">IF(ISERROR($V2316),"",OFFSET('Smelter Look-up'!$H$4,$V2316-4,0))</f>
        <v/>
      </c>
      <c r="J2316" s="157" t="str">
        <f ca="1">IF(ISERROR($V2316),"",OFFSET('Smelter Look-up'!$I$4,$V2316-4,0))</f>
        <v/>
      </c>
      <c r="K2316" s="158"/>
      <c r="L2316" s="158"/>
      <c r="M2316" s="158"/>
      <c r="N2316" s="158"/>
      <c r="O2316" s="158"/>
      <c r="P2316" s="157"/>
      <c r="Q2316" s="159"/>
      <c r="R2316" s="155" t="str">
        <f ca="1">IF(ISERROR($V2316),"",OFFSET('Smelter Look-up'!$C$4,$V2316-4,0)&amp;"")</f>
        <v/>
      </c>
      <c r="S2316" s="160" t="str">
        <f t="array" aca="1" ref="S2316" ca="1">IF(B2316="","",IF(ISERROR(MATCH($E2316,CL,0)),"Unknown",INDIRECT("'C'!$A$"&amp;MATCH($E2316,CL,0)+1)))</f>
        <v/>
      </c>
      <c r="T2316" s="160" t="str">
        <f t="array" aca="1" ref="T2316" ca="1">IF(B2316="","",IF(ISERROR(MATCH($J2316,SorP!$B$1:$B$6226,0)),"",INDIRECT("'SorP'!$A$"&amp;MATCH($S2316&amp;$J2316,SorP!C:C,0))))</f>
        <v/>
      </c>
      <c r="U2316" s="161"/>
      <c r="V2316" s="151" t="e">
        <f>IF(C2316="",NA(),IF(OR(C2316="Smelter not listed",C2316="Smelter not yet identified"),MATCH($B2316&amp;$D2316,'Smelter Look-up'!$J:$J,0),MATCH($B2316&amp;$C2316,'Smelter Look-up'!$J:$J,0)))</f>
        <v>#N/A</v>
      </c>
      <c r="W2316" s="134"/>
      <c r="X2316" s="134">
        <f t="shared" ca="1" si="24"/>
        <v>0</v>
      </c>
      <c r="Y2316" s="134"/>
      <c r="Z2316" s="134"/>
      <c r="AA2316" s="134"/>
      <c r="AB2316" s="162" t="str">
        <f t="shared" si="25"/>
        <v/>
      </c>
      <c r="AC2316" s="134"/>
      <c r="AD2316" s="134"/>
      <c r="AE2316" s="134"/>
      <c r="AF2316" s="134"/>
      <c r="AG2316" s="134"/>
      <c r="AH2316" s="134"/>
    </row>
    <row r="2317" spans="1:34" ht="12" customHeight="1">
      <c r="A2317" s="160"/>
      <c r="B2317" s="155" t="str">
        <f t="array" ref="B2317">IF(LEN(A2317)=0,"",INDEX('Smelter Look-up'!$A:$A,MATCH($A2317,'Smelter Look-up'!$E:$E,0)))</f>
        <v/>
      </c>
      <c r="C2317" s="158" t="str">
        <f t="array" ref="C2317">IF(LEN(A2317)=0,"",INDEX('Smelter Look-up'!$C:$C,MATCH($A2317,'Smelter Look-up'!$E:$E,0)))</f>
        <v/>
      </c>
      <c r="D2317" s="155"/>
      <c r="E2317" s="155" t="str">
        <f ca="1">IF(ISERROR($V2317),"",OFFSET('Smelter Look-up'!$D$4,$V2317-4,0)&amp;"")</f>
        <v/>
      </c>
      <c r="F2317" s="155" t="str">
        <f ca="1">IF(ISERROR($V2317),"",OFFSET('Smelter Look-up'!$E$4,$V2317-4,0))</f>
        <v/>
      </c>
      <c r="G2317" s="155" t="str">
        <f ca="1">IF(C2317=$X$4,IF(ISERROR($V2317),"Enter smelter details","RMI"),IF(ISERROR($V2317),"",OFFSET('Smelter Look-up'!$F$4,$V2317-4,0)))</f>
        <v/>
      </c>
      <c r="H2317" s="156" t="str">
        <f ca="1">IF(ISERROR($V2317),"",OFFSET('Smelter Look-up'!$G$4,$V2317-4,0))</f>
        <v/>
      </c>
      <c r="I2317" s="157" t="str">
        <f ca="1">IF(ISERROR($V2317),"",OFFSET('Smelter Look-up'!$H$4,$V2317-4,0))</f>
        <v/>
      </c>
      <c r="J2317" s="157" t="str">
        <f ca="1">IF(ISERROR($V2317),"",OFFSET('Smelter Look-up'!$I$4,$V2317-4,0))</f>
        <v/>
      </c>
      <c r="K2317" s="158"/>
      <c r="L2317" s="158"/>
      <c r="M2317" s="158"/>
      <c r="N2317" s="158"/>
      <c r="O2317" s="158"/>
      <c r="P2317" s="157"/>
      <c r="Q2317" s="159"/>
      <c r="R2317" s="155" t="str">
        <f ca="1">IF(ISERROR($V2317),"",OFFSET('Smelter Look-up'!$C$4,$V2317-4,0)&amp;"")</f>
        <v/>
      </c>
      <c r="S2317" s="160" t="str">
        <f t="array" aca="1" ref="S2317" ca="1">IF(B2317="","",IF(ISERROR(MATCH($E2317,CL,0)),"Unknown",INDIRECT("'C'!$A$"&amp;MATCH($E2317,CL,0)+1)))</f>
        <v/>
      </c>
      <c r="T2317" s="160" t="str">
        <f t="array" aca="1" ref="T2317" ca="1">IF(B2317="","",IF(ISERROR(MATCH($J2317,SorP!$B$1:$B$6226,0)),"",INDIRECT("'SorP'!$A$"&amp;MATCH($S2317&amp;$J2317,SorP!C:C,0))))</f>
        <v/>
      </c>
      <c r="U2317" s="161"/>
      <c r="V2317" s="151" t="e">
        <f>IF(C2317="",NA(),IF(OR(C2317="Smelter not listed",C2317="Smelter not yet identified"),MATCH($B2317&amp;$D2317,'Smelter Look-up'!$J:$J,0),MATCH($B2317&amp;$C2317,'Smelter Look-up'!$J:$J,0)))</f>
        <v>#N/A</v>
      </c>
      <c r="W2317" s="134"/>
      <c r="X2317" s="134">
        <f t="shared" ca="1" si="24"/>
        <v>0</v>
      </c>
      <c r="Y2317" s="134"/>
      <c r="Z2317" s="134"/>
      <c r="AA2317" s="134"/>
      <c r="AB2317" s="162" t="str">
        <f t="shared" si="25"/>
        <v/>
      </c>
      <c r="AC2317" s="134"/>
      <c r="AD2317" s="134"/>
      <c r="AE2317" s="134"/>
      <c r="AF2317" s="134"/>
      <c r="AG2317" s="134"/>
      <c r="AH2317" s="134"/>
    </row>
    <row r="2318" spans="1:34" ht="12" customHeight="1">
      <c r="A2318" s="160"/>
      <c r="B2318" s="155" t="str">
        <f t="array" ref="B2318">IF(LEN(A2318)=0,"",INDEX('Smelter Look-up'!$A:$A,MATCH($A2318,'Smelter Look-up'!$E:$E,0)))</f>
        <v/>
      </c>
      <c r="C2318" s="158" t="str">
        <f t="array" ref="C2318">IF(LEN(A2318)=0,"",INDEX('Smelter Look-up'!$C:$C,MATCH($A2318,'Smelter Look-up'!$E:$E,0)))</f>
        <v/>
      </c>
      <c r="D2318" s="155"/>
      <c r="E2318" s="155" t="str">
        <f ca="1">IF(ISERROR($V2318),"",OFFSET('Smelter Look-up'!$D$4,$V2318-4,0)&amp;"")</f>
        <v/>
      </c>
      <c r="F2318" s="155" t="str">
        <f ca="1">IF(ISERROR($V2318),"",OFFSET('Smelter Look-up'!$E$4,$V2318-4,0))</f>
        <v/>
      </c>
      <c r="G2318" s="155" t="str">
        <f ca="1">IF(C2318=$X$4,IF(ISERROR($V2318),"Enter smelter details","RMI"),IF(ISERROR($V2318),"",OFFSET('Smelter Look-up'!$F$4,$V2318-4,0)))</f>
        <v/>
      </c>
      <c r="H2318" s="156" t="str">
        <f ca="1">IF(ISERROR($V2318),"",OFFSET('Smelter Look-up'!$G$4,$V2318-4,0))</f>
        <v/>
      </c>
      <c r="I2318" s="157" t="str">
        <f ca="1">IF(ISERROR($V2318),"",OFFSET('Smelter Look-up'!$H$4,$V2318-4,0))</f>
        <v/>
      </c>
      <c r="J2318" s="157" t="str">
        <f ca="1">IF(ISERROR($V2318),"",OFFSET('Smelter Look-up'!$I$4,$V2318-4,0))</f>
        <v/>
      </c>
      <c r="K2318" s="158"/>
      <c r="L2318" s="158"/>
      <c r="M2318" s="158"/>
      <c r="N2318" s="158"/>
      <c r="O2318" s="158"/>
      <c r="P2318" s="157"/>
      <c r="Q2318" s="159"/>
      <c r="R2318" s="155" t="str">
        <f ca="1">IF(ISERROR($V2318),"",OFFSET('Smelter Look-up'!$C$4,$V2318-4,0)&amp;"")</f>
        <v/>
      </c>
      <c r="S2318" s="160" t="str">
        <f t="array" aca="1" ref="S2318" ca="1">IF(B2318="","",IF(ISERROR(MATCH($E2318,CL,0)),"Unknown",INDIRECT("'C'!$A$"&amp;MATCH($E2318,CL,0)+1)))</f>
        <v/>
      </c>
      <c r="T2318" s="160" t="str">
        <f t="array" aca="1" ref="T2318" ca="1">IF(B2318="","",IF(ISERROR(MATCH($J2318,SorP!$B$1:$B$6226,0)),"",INDIRECT("'SorP'!$A$"&amp;MATCH($S2318&amp;$J2318,SorP!C:C,0))))</f>
        <v/>
      </c>
      <c r="U2318" s="161"/>
      <c r="V2318" s="151" t="e">
        <f>IF(C2318="",NA(),IF(OR(C2318="Smelter not listed",C2318="Smelter not yet identified"),MATCH($B2318&amp;$D2318,'Smelter Look-up'!$J:$J,0),MATCH($B2318&amp;$C2318,'Smelter Look-up'!$J:$J,0)))</f>
        <v>#N/A</v>
      </c>
      <c r="W2318" s="134"/>
      <c r="X2318" s="134">
        <f t="shared" ca="1" si="24"/>
        <v>0</v>
      </c>
      <c r="Y2318" s="134"/>
      <c r="Z2318" s="134"/>
      <c r="AA2318" s="134"/>
      <c r="AB2318" s="162" t="str">
        <f t="shared" si="25"/>
        <v/>
      </c>
      <c r="AC2318" s="134"/>
      <c r="AD2318" s="134"/>
      <c r="AE2318" s="134"/>
      <c r="AF2318" s="134"/>
      <c r="AG2318" s="134"/>
      <c r="AH2318" s="134"/>
    </row>
    <row r="2319" spans="1:34" ht="12" customHeight="1">
      <c r="A2319" s="160"/>
      <c r="B2319" s="155" t="str">
        <f t="array" ref="B2319">IF(LEN(A2319)=0,"",INDEX('Smelter Look-up'!$A:$A,MATCH($A2319,'Smelter Look-up'!$E:$E,0)))</f>
        <v/>
      </c>
      <c r="C2319" s="158" t="str">
        <f t="array" ref="C2319">IF(LEN(A2319)=0,"",INDEX('Smelter Look-up'!$C:$C,MATCH($A2319,'Smelter Look-up'!$E:$E,0)))</f>
        <v/>
      </c>
      <c r="D2319" s="155"/>
      <c r="E2319" s="155" t="str">
        <f ca="1">IF(ISERROR($V2319),"",OFFSET('Smelter Look-up'!$D$4,$V2319-4,0)&amp;"")</f>
        <v/>
      </c>
      <c r="F2319" s="155" t="str">
        <f ca="1">IF(ISERROR($V2319),"",OFFSET('Smelter Look-up'!$E$4,$V2319-4,0))</f>
        <v/>
      </c>
      <c r="G2319" s="155" t="str">
        <f ca="1">IF(C2319=$X$4,IF(ISERROR($V2319),"Enter smelter details","RMI"),IF(ISERROR($V2319),"",OFFSET('Smelter Look-up'!$F$4,$V2319-4,0)))</f>
        <v/>
      </c>
      <c r="H2319" s="156" t="str">
        <f ca="1">IF(ISERROR($V2319),"",OFFSET('Smelter Look-up'!$G$4,$V2319-4,0))</f>
        <v/>
      </c>
      <c r="I2319" s="157" t="str">
        <f ca="1">IF(ISERROR($V2319),"",OFFSET('Smelter Look-up'!$H$4,$V2319-4,0))</f>
        <v/>
      </c>
      <c r="J2319" s="157" t="str">
        <f ca="1">IF(ISERROR($V2319),"",OFFSET('Smelter Look-up'!$I$4,$V2319-4,0))</f>
        <v/>
      </c>
      <c r="K2319" s="158"/>
      <c r="L2319" s="158"/>
      <c r="M2319" s="158"/>
      <c r="N2319" s="158"/>
      <c r="O2319" s="158"/>
      <c r="P2319" s="157"/>
      <c r="Q2319" s="159"/>
      <c r="R2319" s="155" t="str">
        <f ca="1">IF(ISERROR($V2319),"",OFFSET('Smelter Look-up'!$C$4,$V2319-4,0)&amp;"")</f>
        <v/>
      </c>
      <c r="S2319" s="160" t="str">
        <f t="array" aca="1" ref="S2319" ca="1">IF(B2319="","",IF(ISERROR(MATCH($E2319,CL,0)),"Unknown",INDIRECT("'C'!$A$"&amp;MATCH($E2319,CL,0)+1)))</f>
        <v/>
      </c>
      <c r="T2319" s="160" t="str">
        <f t="array" aca="1" ref="T2319" ca="1">IF(B2319="","",IF(ISERROR(MATCH($J2319,SorP!$B$1:$B$6226,0)),"",INDIRECT("'SorP'!$A$"&amp;MATCH($S2319&amp;$J2319,SorP!C:C,0))))</f>
        <v/>
      </c>
      <c r="U2319" s="161"/>
      <c r="V2319" s="151" t="e">
        <f>IF(C2319="",NA(),IF(OR(C2319="Smelter not listed",C2319="Smelter not yet identified"),MATCH($B2319&amp;$D2319,'Smelter Look-up'!$J:$J,0),MATCH($B2319&amp;$C2319,'Smelter Look-up'!$J:$J,0)))</f>
        <v>#N/A</v>
      </c>
      <c r="W2319" s="134"/>
      <c r="X2319" s="134">
        <f t="shared" ca="1" si="24"/>
        <v>0</v>
      </c>
      <c r="Y2319" s="134"/>
      <c r="Z2319" s="134"/>
      <c r="AA2319" s="134"/>
      <c r="AB2319" s="162" t="str">
        <f t="shared" si="25"/>
        <v/>
      </c>
      <c r="AC2319" s="134"/>
      <c r="AD2319" s="134"/>
      <c r="AE2319" s="134"/>
      <c r="AF2319" s="134"/>
      <c r="AG2319" s="134"/>
      <c r="AH2319" s="134"/>
    </row>
    <row r="2320" spans="1:34" ht="12" customHeight="1">
      <c r="A2320" s="160"/>
      <c r="B2320" s="155" t="str">
        <f t="array" ref="B2320">IF(LEN(A2320)=0,"",INDEX('Smelter Look-up'!$A:$A,MATCH($A2320,'Smelter Look-up'!$E:$E,0)))</f>
        <v/>
      </c>
      <c r="C2320" s="158" t="str">
        <f t="array" ref="C2320">IF(LEN(A2320)=0,"",INDEX('Smelter Look-up'!$C:$C,MATCH($A2320,'Smelter Look-up'!$E:$E,0)))</f>
        <v/>
      </c>
      <c r="D2320" s="155"/>
      <c r="E2320" s="155" t="str">
        <f ca="1">IF(ISERROR($V2320),"",OFFSET('Smelter Look-up'!$D$4,$V2320-4,0)&amp;"")</f>
        <v/>
      </c>
      <c r="F2320" s="155" t="str">
        <f ca="1">IF(ISERROR($V2320),"",OFFSET('Smelter Look-up'!$E$4,$V2320-4,0))</f>
        <v/>
      </c>
      <c r="G2320" s="155" t="str">
        <f ca="1">IF(C2320=$X$4,IF(ISERROR($V2320),"Enter smelter details","RMI"),IF(ISERROR($V2320),"",OFFSET('Smelter Look-up'!$F$4,$V2320-4,0)))</f>
        <v/>
      </c>
      <c r="H2320" s="156" t="str">
        <f ca="1">IF(ISERROR($V2320),"",OFFSET('Smelter Look-up'!$G$4,$V2320-4,0))</f>
        <v/>
      </c>
      <c r="I2320" s="157" t="str">
        <f ca="1">IF(ISERROR($V2320),"",OFFSET('Smelter Look-up'!$H$4,$V2320-4,0))</f>
        <v/>
      </c>
      <c r="J2320" s="157" t="str">
        <f ca="1">IF(ISERROR($V2320),"",OFFSET('Smelter Look-up'!$I$4,$V2320-4,0))</f>
        <v/>
      </c>
      <c r="K2320" s="158"/>
      <c r="L2320" s="158"/>
      <c r="M2320" s="158"/>
      <c r="N2320" s="158"/>
      <c r="O2320" s="158"/>
      <c r="P2320" s="157"/>
      <c r="Q2320" s="159"/>
      <c r="R2320" s="155" t="str">
        <f ca="1">IF(ISERROR($V2320),"",OFFSET('Smelter Look-up'!$C$4,$V2320-4,0)&amp;"")</f>
        <v/>
      </c>
      <c r="S2320" s="160" t="str">
        <f t="array" aca="1" ref="S2320" ca="1">IF(B2320="","",IF(ISERROR(MATCH($E2320,CL,0)),"Unknown",INDIRECT("'C'!$A$"&amp;MATCH($E2320,CL,0)+1)))</f>
        <v/>
      </c>
      <c r="T2320" s="160" t="str">
        <f t="array" aca="1" ref="T2320" ca="1">IF(B2320="","",IF(ISERROR(MATCH($J2320,SorP!$B$1:$B$6226,0)),"",INDIRECT("'SorP'!$A$"&amp;MATCH($S2320&amp;$J2320,SorP!C:C,0))))</f>
        <v/>
      </c>
      <c r="U2320" s="161"/>
      <c r="V2320" s="151" t="e">
        <f>IF(C2320="",NA(),IF(OR(C2320="Smelter not listed",C2320="Smelter not yet identified"),MATCH($B2320&amp;$D2320,'Smelter Look-up'!$J:$J,0),MATCH($B2320&amp;$C2320,'Smelter Look-up'!$J:$J,0)))</f>
        <v>#N/A</v>
      </c>
      <c r="W2320" s="134"/>
      <c r="X2320" s="134">
        <f t="shared" ca="1" si="24"/>
        <v>0</v>
      </c>
      <c r="Y2320" s="134"/>
      <c r="Z2320" s="134"/>
      <c r="AA2320" s="134"/>
      <c r="AB2320" s="162" t="str">
        <f t="shared" si="25"/>
        <v/>
      </c>
      <c r="AC2320" s="134"/>
      <c r="AD2320" s="134"/>
      <c r="AE2320" s="134"/>
      <c r="AF2320" s="134"/>
      <c r="AG2320" s="134"/>
      <c r="AH2320" s="134"/>
    </row>
    <row r="2321" spans="1:34" ht="12" customHeight="1">
      <c r="A2321" s="160"/>
      <c r="B2321" s="155" t="str">
        <f t="array" ref="B2321">IF(LEN(A2321)=0,"",INDEX('Smelter Look-up'!$A:$A,MATCH($A2321,'Smelter Look-up'!$E:$E,0)))</f>
        <v/>
      </c>
      <c r="C2321" s="158" t="str">
        <f t="array" ref="C2321">IF(LEN(A2321)=0,"",INDEX('Smelter Look-up'!$C:$C,MATCH($A2321,'Smelter Look-up'!$E:$E,0)))</f>
        <v/>
      </c>
      <c r="D2321" s="155"/>
      <c r="E2321" s="155" t="str">
        <f ca="1">IF(ISERROR($V2321),"",OFFSET('Smelter Look-up'!$D$4,$V2321-4,0)&amp;"")</f>
        <v/>
      </c>
      <c r="F2321" s="155" t="str">
        <f ca="1">IF(ISERROR($V2321),"",OFFSET('Smelter Look-up'!$E$4,$V2321-4,0))</f>
        <v/>
      </c>
      <c r="G2321" s="155" t="str">
        <f ca="1">IF(C2321=$X$4,IF(ISERROR($V2321),"Enter smelter details","RMI"),IF(ISERROR($V2321),"",OFFSET('Smelter Look-up'!$F$4,$V2321-4,0)))</f>
        <v/>
      </c>
      <c r="H2321" s="156" t="str">
        <f ca="1">IF(ISERROR($V2321),"",OFFSET('Smelter Look-up'!$G$4,$V2321-4,0))</f>
        <v/>
      </c>
      <c r="I2321" s="157" t="str">
        <f ca="1">IF(ISERROR($V2321),"",OFFSET('Smelter Look-up'!$H$4,$V2321-4,0))</f>
        <v/>
      </c>
      <c r="J2321" s="157" t="str">
        <f ca="1">IF(ISERROR($V2321),"",OFFSET('Smelter Look-up'!$I$4,$V2321-4,0))</f>
        <v/>
      </c>
      <c r="K2321" s="158"/>
      <c r="L2321" s="158"/>
      <c r="M2321" s="158"/>
      <c r="N2321" s="158"/>
      <c r="O2321" s="158"/>
      <c r="P2321" s="157"/>
      <c r="Q2321" s="159"/>
      <c r="R2321" s="155" t="str">
        <f ca="1">IF(ISERROR($V2321),"",OFFSET('Smelter Look-up'!$C$4,$V2321-4,0)&amp;"")</f>
        <v/>
      </c>
      <c r="S2321" s="160" t="str">
        <f t="array" aca="1" ref="S2321" ca="1">IF(B2321="","",IF(ISERROR(MATCH($E2321,CL,0)),"Unknown",INDIRECT("'C'!$A$"&amp;MATCH($E2321,CL,0)+1)))</f>
        <v/>
      </c>
      <c r="T2321" s="160" t="str">
        <f t="array" aca="1" ref="T2321" ca="1">IF(B2321="","",IF(ISERROR(MATCH($J2321,SorP!$B$1:$B$6226,0)),"",INDIRECT("'SorP'!$A$"&amp;MATCH($S2321&amp;$J2321,SorP!C:C,0))))</f>
        <v/>
      </c>
      <c r="U2321" s="161"/>
      <c r="V2321" s="151" t="e">
        <f>IF(C2321="",NA(),IF(OR(C2321="Smelter not listed",C2321="Smelter not yet identified"),MATCH($B2321&amp;$D2321,'Smelter Look-up'!$J:$J,0),MATCH($B2321&amp;$C2321,'Smelter Look-up'!$J:$J,0)))</f>
        <v>#N/A</v>
      </c>
      <c r="W2321" s="134"/>
      <c r="X2321" s="134">
        <f t="shared" ca="1" si="24"/>
        <v>0</v>
      </c>
      <c r="Y2321" s="134"/>
      <c r="Z2321" s="134"/>
      <c r="AA2321" s="134"/>
      <c r="AB2321" s="162" t="str">
        <f t="shared" si="25"/>
        <v/>
      </c>
      <c r="AC2321" s="134"/>
      <c r="AD2321" s="134"/>
      <c r="AE2321" s="134"/>
      <c r="AF2321" s="134"/>
      <c r="AG2321" s="134"/>
      <c r="AH2321" s="134"/>
    </row>
    <row r="2322" spans="1:34" ht="12" customHeight="1">
      <c r="A2322" s="160"/>
      <c r="B2322" s="155" t="str">
        <f t="array" ref="B2322">IF(LEN(A2322)=0,"",INDEX('Smelter Look-up'!$A:$A,MATCH($A2322,'Smelter Look-up'!$E:$E,0)))</f>
        <v/>
      </c>
      <c r="C2322" s="158" t="str">
        <f t="array" ref="C2322">IF(LEN(A2322)=0,"",INDEX('Smelter Look-up'!$C:$C,MATCH($A2322,'Smelter Look-up'!$E:$E,0)))</f>
        <v/>
      </c>
      <c r="D2322" s="155"/>
      <c r="E2322" s="155" t="str">
        <f ca="1">IF(ISERROR($V2322),"",OFFSET('Smelter Look-up'!$D$4,$V2322-4,0)&amp;"")</f>
        <v/>
      </c>
      <c r="F2322" s="155" t="str">
        <f ca="1">IF(ISERROR($V2322),"",OFFSET('Smelter Look-up'!$E$4,$V2322-4,0))</f>
        <v/>
      </c>
      <c r="G2322" s="155" t="str">
        <f ca="1">IF(C2322=$X$4,IF(ISERROR($V2322),"Enter smelter details","RMI"),IF(ISERROR($V2322),"",OFFSET('Smelter Look-up'!$F$4,$V2322-4,0)))</f>
        <v/>
      </c>
      <c r="H2322" s="156" t="str">
        <f ca="1">IF(ISERROR($V2322),"",OFFSET('Smelter Look-up'!$G$4,$V2322-4,0))</f>
        <v/>
      </c>
      <c r="I2322" s="157" t="str">
        <f ca="1">IF(ISERROR($V2322),"",OFFSET('Smelter Look-up'!$H$4,$V2322-4,0))</f>
        <v/>
      </c>
      <c r="J2322" s="157" t="str">
        <f ca="1">IF(ISERROR($V2322),"",OFFSET('Smelter Look-up'!$I$4,$V2322-4,0))</f>
        <v/>
      </c>
      <c r="K2322" s="158"/>
      <c r="L2322" s="158"/>
      <c r="M2322" s="158"/>
      <c r="N2322" s="158"/>
      <c r="O2322" s="158"/>
      <c r="P2322" s="157"/>
      <c r="Q2322" s="159"/>
      <c r="R2322" s="155" t="str">
        <f ca="1">IF(ISERROR($V2322),"",OFFSET('Smelter Look-up'!$C$4,$V2322-4,0)&amp;"")</f>
        <v/>
      </c>
      <c r="S2322" s="160" t="str">
        <f t="array" aca="1" ref="S2322" ca="1">IF(B2322="","",IF(ISERROR(MATCH($E2322,CL,0)),"Unknown",INDIRECT("'C'!$A$"&amp;MATCH($E2322,CL,0)+1)))</f>
        <v/>
      </c>
      <c r="T2322" s="160" t="str">
        <f t="array" aca="1" ref="T2322" ca="1">IF(B2322="","",IF(ISERROR(MATCH($J2322,SorP!$B$1:$B$6226,0)),"",INDIRECT("'SorP'!$A$"&amp;MATCH($S2322&amp;$J2322,SorP!C:C,0))))</f>
        <v/>
      </c>
      <c r="U2322" s="161"/>
      <c r="V2322" s="151" t="e">
        <f>IF(C2322="",NA(),IF(OR(C2322="Smelter not listed",C2322="Smelter not yet identified"),MATCH($B2322&amp;$D2322,'Smelter Look-up'!$J:$J,0),MATCH($B2322&amp;$C2322,'Smelter Look-up'!$J:$J,0)))</f>
        <v>#N/A</v>
      </c>
      <c r="W2322" s="134"/>
      <c r="X2322" s="134">
        <f t="shared" ca="1" si="24"/>
        <v>0</v>
      </c>
      <c r="Y2322" s="134"/>
      <c r="Z2322" s="134"/>
      <c r="AA2322" s="134"/>
      <c r="AB2322" s="162" t="str">
        <f t="shared" si="25"/>
        <v/>
      </c>
      <c r="AC2322" s="134"/>
      <c r="AD2322" s="134"/>
      <c r="AE2322" s="134"/>
      <c r="AF2322" s="134"/>
      <c r="AG2322" s="134"/>
      <c r="AH2322" s="134"/>
    </row>
    <row r="2323" spans="1:34" ht="12" customHeight="1">
      <c r="A2323" s="160"/>
      <c r="B2323" s="155" t="str">
        <f t="array" ref="B2323">IF(LEN(A2323)=0,"",INDEX('Smelter Look-up'!$A:$A,MATCH($A2323,'Smelter Look-up'!$E:$E,0)))</f>
        <v/>
      </c>
      <c r="C2323" s="158" t="str">
        <f t="array" ref="C2323">IF(LEN(A2323)=0,"",INDEX('Smelter Look-up'!$C:$C,MATCH($A2323,'Smelter Look-up'!$E:$E,0)))</f>
        <v/>
      </c>
      <c r="D2323" s="155"/>
      <c r="E2323" s="155" t="str">
        <f ca="1">IF(ISERROR($V2323),"",OFFSET('Smelter Look-up'!$D$4,$V2323-4,0)&amp;"")</f>
        <v/>
      </c>
      <c r="F2323" s="155" t="str">
        <f ca="1">IF(ISERROR($V2323),"",OFFSET('Smelter Look-up'!$E$4,$V2323-4,0))</f>
        <v/>
      </c>
      <c r="G2323" s="155" t="str">
        <f ca="1">IF(C2323=$X$4,IF(ISERROR($V2323),"Enter smelter details","RMI"),IF(ISERROR($V2323),"",OFFSET('Smelter Look-up'!$F$4,$V2323-4,0)))</f>
        <v/>
      </c>
      <c r="H2323" s="156" t="str">
        <f ca="1">IF(ISERROR($V2323),"",OFFSET('Smelter Look-up'!$G$4,$V2323-4,0))</f>
        <v/>
      </c>
      <c r="I2323" s="157" t="str">
        <f ca="1">IF(ISERROR($V2323),"",OFFSET('Smelter Look-up'!$H$4,$V2323-4,0))</f>
        <v/>
      </c>
      <c r="J2323" s="157" t="str">
        <f ca="1">IF(ISERROR($V2323),"",OFFSET('Smelter Look-up'!$I$4,$V2323-4,0))</f>
        <v/>
      </c>
      <c r="K2323" s="158"/>
      <c r="L2323" s="158"/>
      <c r="M2323" s="158"/>
      <c r="N2323" s="158"/>
      <c r="O2323" s="158"/>
      <c r="P2323" s="157"/>
      <c r="Q2323" s="159"/>
      <c r="R2323" s="155" t="str">
        <f ca="1">IF(ISERROR($V2323),"",OFFSET('Smelter Look-up'!$C$4,$V2323-4,0)&amp;"")</f>
        <v/>
      </c>
      <c r="S2323" s="160" t="str">
        <f t="array" aca="1" ref="S2323" ca="1">IF(B2323="","",IF(ISERROR(MATCH($E2323,CL,0)),"Unknown",INDIRECT("'C'!$A$"&amp;MATCH($E2323,CL,0)+1)))</f>
        <v/>
      </c>
      <c r="T2323" s="160" t="str">
        <f t="array" aca="1" ref="T2323" ca="1">IF(B2323="","",IF(ISERROR(MATCH($J2323,SorP!$B$1:$B$6226,0)),"",INDIRECT("'SorP'!$A$"&amp;MATCH($S2323&amp;$J2323,SorP!C:C,0))))</f>
        <v/>
      </c>
      <c r="U2323" s="161"/>
      <c r="V2323" s="151" t="e">
        <f>IF(C2323="",NA(),IF(OR(C2323="Smelter not listed",C2323="Smelter not yet identified"),MATCH($B2323&amp;$D2323,'Smelter Look-up'!$J:$J,0),MATCH($B2323&amp;$C2323,'Smelter Look-up'!$J:$J,0)))</f>
        <v>#N/A</v>
      </c>
      <c r="W2323" s="134"/>
      <c r="X2323" s="134">
        <f t="shared" ca="1" si="24"/>
        <v>0</v>
      </c>
      <c r="Y2323" s="134"/>
      <c r="Z2323" s="134"/>
      <c r="AA2323" s="134"/>
      <c r="AB2323" s="162" t="str">
        <f t="shared" si="25"/>
        <v/>
      </c>
      <c r="AC2323" s="134"/>
      <c r="AD2323" s="134"/>
      <c r="AE2323" s="134"/>
      <c r="AF2323" s="134"/>
      <c r="AG2323" s="134"/>
      <c r="AH2323" s="134"/>
    </row>
    <row r="2324" spans="1:34" ht="12" customHeight="1">
      <c r="A2324" s="160"/>
      <c r="B2324" s="155" t="str">
        <f t="array" ref="B2324">IF(LEN(A2324)=0,"",INDEX('Smelter Look-up'!$A:$A,MATCH($A2324,'Smelter Look-up'!$E:$E,0)))</f>
        <v/>
      </c>
      <c r="C2324" s="158" t="str">
        <f t="array" ref="C2324">IF(LEN(A2324)=0,"",INDEX('Smelter Look-up'!$C:$C,MATCH($A2324,'Smelter Look-up'!$E:$E,0)))</f>
        <v/>
      </c>
      <c r="D2324" s="155"/>
      <c r="E2324" s="155" t="str">
        <f ca="1">IF(ISERROR($V2324),"",OFFSET('Smelter Look-up'!$D$4,$V2324-4,0)&amp;"")</f>
        <v/>
      </c>
      <c r="F2324" s="155" t="str">
        <f ca="1">IF(ISERROR($V2324),"",OFFSET('Smelter Look-up'!$E$4,$V2324-4,0))</f>
        <v/>
      </c>
      <c r="G2324" s="155" t="str">
        <f ca="1">IF(C2324=$X$4,IF(ISERROR($V2324),"Enter smelter details","RMI"),IF(ISERROR($V2324),"",OFFSET('Smelter Look-up'!$F$4,$V2324-4,0)))</f>
        <v/>
      </c>
      <c r="H2324" s="156" t="str">
        <f ca="1">IF(ISERROR($V2324),"",OFFSET('Smelter Look-up'!$G$4,$V2324-4,0))</f>
        <v/>
      </c>
      <c r="I2324" s="157" t="str">
        <f ca="1">IF(ISERROR($V2324),"",OFFSET('Smelter Look-up'!$H$4,$V2324-4,0))</f>
        <v/>
      </c>
      <c r="J2324" s="157" t="str">
        <f ca="1">IF(ISERROR($V2324),"",OFFSET('Smelter Look-up'!$I$4,$V2324-4,0))</f>
        <v/>
      </c>
      <c r="K2324" s="158"/>
      <c r="L2324" s="158"/>
      <c r="M2324" s="158"/>
      <c r="N2324" s="158"/>
      <c r="O2324" s="158"/>
      <c r="P2324" s="157"/>
      <c r="Q2324" s="159"/>
      <c r="R2324" s="155" t="str">
        <f ca="1">IF(ISERROR($V2324),"",OFFSET('Smelter Look-up'!$C$4,$V2324-4,0)&amp;"")</f>
        <v/>
      </c>
      <c r="S2324" s="160" t="str">
        <f t="array" aca="1" ref="S2324" ca="1">IF(B2324="","",IF(ISERROR(MATCH($E2324,CL,0)),"Unknown",INDIRECT("'C'!$A$"&amp;MATCH($E2324,CL,0)+1)))</f>
        <v/>
      </c>
      <c r="T2324" s="160" t="str">
        <f t="array" aca="1" ref="T2324" ca="1">IF(B2324="","",IF(ISERROR(MATCH($J2324,SorP!$B$1:$B$6226,0)),"",INDIRECT("'SorP'!$A$"&amp;MATCH($S2324&amp;$J2324,SorP!C:C,0))))</f>
        <v/>
      </c>
      <c r="U2324" s="161"/>
      <c r="V2324" s="151" t="e">
        <f>IF(C2324="",NA(),IF(OR(C2324="Smelter not listed",C2324="Smelter not yet identified"),MATCH($B2324&amp;$D2324,'Smelter Look-up'!$J:$J,0),MATCH($B2324&amp;$C2324,'Smelter Look-up'!$J:$J,0)))</f>
        <v>#N/A</v>
      </c>
      <c r="W2324" s="134"/>
      <c r="X2324" s="134">
        <f t="shared" ca="1" si="24"/>
        <v>0</v>
      </c>
      <c r="Y2324" s="134"/>
      <c r="Z2324" s="134"/>
      <c r="AA2324" s="134"/>
      <c r="AB2324" s="162" t="str">
        <f t="shared" si="25"/>
        <v/>
      </c>
      <c r="AC2324" s="134"/>
      <c r="AD2324" s="134"/>
      <c r="AE2324" s="134"/>
      <c r="AF2324" s="134"/>
      <c r="AG2324" s="134"/>
      <c r="AH2324" s="134"/>
    </row>
    <row r="2325" spans="1:34" ht="12" customHeight="1">
      <c r="A2325" s="160"/>
      <c r="B2325" s="155" t="str">
        <f t="array" ref="B2325">IF(LEN(A2325)=0,"",INDEX('Smelter Look-up'!$A:$A,MATCH($A2325,'Smelter Look-up'!$E:$E,0)))</f>
        <v/>
      </c>
      <c r="C2325" s="158" t="str">
        <f t="array" ref="C2325">IF(LEN(A2325)=0,"",INDEX('Smelter Look-up'!$C:$C,MATCH($A2325,'Smelter Look-up'!$E:$E,0)))</f>
        <v/>
      </c>
      <c r="D2325" s="155"/>
      <c r="E2325" s="155" t="str">
        <f ca="1">IF(ISERROR($V2325),"",OFFSET('Smelter Look-up'!$D$4,$V2325-4,0)&amp;"")</f>
        <v/>
      </c>
      <c r="F2325" s="155" t="str">
        <f ca="1">IF(ISERROR($V2325),"",OFFSET('Smelter Look-up'!$E$4,$V2325-4,0))</f>
        <v/>
      </c>
      <c r="G2325" s="155" t="str">
        <f ca="1">IF(C2325=$X$4,IF(ISERROR($V2325),"Enter smelter details","RMI"),IF(ISERROR($V2325),"",OFFSET('Smelter Look-up'!$F$4,$V2325-4,0)))</f>
        <v/>
      </c>
      <c r="H2325" s="156" t="str">
        <f ca="1">IF(ISERROR($V2325),"",OFFSET('Smelter Look-up'!$G$4,$V2325-4,0))</f>
        <v/>
      </c>
      <c r="I2325" s="157" t="str">
        <f ca="1">IF(ISERROR($V2325),"",OFFSET('Smelter Look-up'!$H$4,$V2325-4,0))</f>
        <v/>
      </c>
      <c r="J2325" s="157" t="str">
        <f ca="1">IF(ISERROR($V2325),"",OFFSET('Smelter Look-up'!$I$4,$V2325-4,0))</f>
        <v/>
      </c>
      <c r="K2325" s="158"/>
      <c r="L2325" s="158"/>
      <c r="M2325" s="158"/>
      <c r="N2325" s="158"/>
      <c r="O2325" s="158"/>
      <c r="P2325" s="157"/>
      <c r="Q2325" s="159"/>
      <c r="R2325" s="155" t="str">
        <f ca="1">IF(ISERROR($V2325),"",OFFSET('Smelter Look-up'!$C$4,$V2325-4,0)&amp;"")</f>
        <v/>
      </c>
      <c r="S2325" s="160" t="str">
        <f t="array" aca="1" ref="S2325" ca="1">IF(B2325="","",IF(ISERROR(MATCH($E2325,CL,0)),"Unknown",INDIRECT("'C'!$A$"&amp;MATCH($E2325,CL,0)+1)))</f>
        <v/>
      </c>
      <c r="T2325" s="160" t="str">
        <f t="array" aca="1" ref="T2325" ca="1">IF(B2325="","",IF(ISERROR(MATCH($J2325,SorP!$B$1:$B$6226,0)),"",INDIRECT("'SorP'!$A$"&amp;MATCH($S2325&amp;$J2325,SorP!C:C,0))))</f>
        <v/>
      </c>
      <c r="U2325" s="161"/>
      <c r="V2325" s="151" t="e">
        <f>IF(C2325="",NA(),IF(OR(C2325="Smelter not listed",C2325="Smelter not yet identified"),MATCH($B2325&amp;$D2325,'Smelter Look-up'!$J:$J,0),MATCH($B2325&amp;$C2325,'Smelter Look-up'!$J:$J,0)))</f>
        <v>#N/A</v>
      </c>
      <c r="W2325" s="134"/>
      <c r="X2325" s="134">
        <f t="shared" ca="1" si="24"/>
        <v>0</v>
      </c>
      <c r="Y2325" s="134"/>
      <c r="Z2325" s="134"/>
      <c r="AA2325" s="134"/>
      <c r="AB2325" s="162" t="str">
        <f t="shared" si="25"/>
        <v/>
      </c>
      <c r="AC2325" s="134"/>
      <c r="AD2325" s="134"/>
      <c r="AE2325" s="134"/>
      <c r="AF2325" s="134"/>
      <c r="AG2325" s="134"/>
      <c r="AH2325" s="134"/>
    </row>
    <row r="2326" spans="1:34" ht="12" customHeight="1">
      <c r="A2326" s="160"/>
      <c r="B2326" s="155" t="str">
        <f t="array" ref="B2326">IF(LEN(A2326)=0,"",INDEX('Smelter Look-up'!$A:$A,MATCH($A2326,'Smelter Look-up'!$E:$E,0)))</f>
        <v/>
      </c>
      <c r="C2326" s="158" t="str">
        <f t="array" ref="C2326">IF(LEN(A2326)=0,"",INDEX('Smelter Look-up'!$C:$C,MATCH($A2326,'Smelter Look-up'!$E:$E,0)))</f>
        <v/>
      </c>
      <c r="D2326" s="155"/>
      <c r="E2326" s="155" t="str">
        <f ca="1">IF(ISERROR($V2326),"",OFFSET('Smelter Look-up'!$D$4,$V2326-4,0)&amp;"")</f>
        <v/>
      </c>
      <c r="F2326" s="155" t="str">
        <f ca="1">IF(ISERROR($V2326),"",OFFSET('Smelter Look-up'!$E$4,$V2326-4,0))</f>
        <v/>
      </c>
      <c r="G2326" s="155" t="str">
        <f ca="1">IF(C2326=$X$4,IF(ISERROR($V2326),"Enter smelter details","RMI"),IF(ISERROR($V2326),"",OFFSET('Smelter Look-up'!$F$4,$V2326-4,0)))</f>
        <v/>
      </c>
      <c r="H2326" s="156" t="str">
        <f ca="1">IF(ISERROR($V2326),"",OFFSET('Smelter Look-up'!$G$4,$V2326-4,0))</f>
        <v/>
      </c>
      <c r="I2326" s="157" t="str">
        <f ca="1">IF(ISERROR($V2326),"",OFFSET('Smelter Look-up'!$H$4,$V2326-4,0))</f>
        <v/>
      </c>
      <c r="J2326" s="157" t="str">
        <f ca="1">IF(ISERROR($V2326),"",OFFSET('Smelter Look-up'!$I$4,$V2326-4,0))</f>
        <v/>
      </c>
      <c r="K2326" s="158"/>
      <c r="L2326" s="158"/>
      <c r="M2326" s="158"/>
      <c r="N2326" s="158"/>
      <c r="O2326" s="158"/>
      <c r="P2326" s="157"/>
      <c r="Q2326" s="159"/>
      <c r="R2326" s="155" t="str">
        <f ca="1">IF(ISERROR($V2326),"",OFFSET('Smelter Look-up'!$C$4,$V2326-4,0)&amp;"")</f>
        <v/>
      </c>
      <c r="S2326" s="160" t="str">
        <f t="array" aca="1" ref="S2326" ca="1">IF(B2326="","",IF(ISERROR(MATCH($E2326,CL,0)),"Unknown",INDIRECT("'C'!$A$"&amp;MATCH($E2326,CL,0)+1)))</f>
        <v/>
      </c>
      <c r="T2326" s="160" t="str">
        <f t="array" aca="1" ref="T2326" ca="1">IF(B2326="","",IF(ISERROR(MATCH($J2326,SorP!$B$1:$B$6226,0)),"",INDIRECT("'SorP'!$A$"&amp;MATCH($S2326&amp;$J2326,SorP!C:C,0))))</f>
        <v/>
      </c>
      <c r="U2326" s="161"/>
      <c r="V2326" s="151" t="e">
        <f>IF(C2326="",NA(),IF(OR(C2326="Smelter not listed",C2326="Smelter not yet identified"),MATCH($B2326&amp;$D2326,'Smelter Look-up'!$J:$J,0),MATCH($B2326&amp;$C2326,'Smelter Look-up'!$J:$J,0)))</f>
        <v>#N/A</v>
      </c>
      <c r="W2326" s="134"/>
      <c r="X2326" s="134">
        <f t="shared" ca="1" si="24"/>
        <v>0</v>
      </c>
      <c r="Y2326" s="134"/>
      <c r="Z2326" s="134"/>
      <c r="AA2326" s="134"/>
      <c r="AB2326" s="162" t="str">
        <f t="shared" si="25"/>
        <v/>
      </c>
      <c r="AC2326" s="134"/>
      <c r="AD2326" s="134"/>
      <c r="AE2326" s="134"/>
      <c r="AF2326" s="134"/>
      <c r="AG2326" s="134"/>
      <c r="AH2326" s="134"/>
    </row>
    <row r="2327" spans="1:34" ht="12" customHeight="1">
      <c r="A2327" s="160"/>
      <c r="B2327" s="155" t="str">
        <f t="array" ref="B2327">IF(LEN(A2327)=0,"",INDEX('Smelter Look-up'!$A:$A,MATCH($A2327,'Smelter Look-up'!$E:$E,0)))</f>
        <v/>
      </c>
      <c r="C2327" s="158" t="str">
        <f t="array" ref="C2327">IF(LEN(A2327)=0,"",INDEX('Smelter Look-up'!$C:$C,MATCH($A2327,'Smelter Look-up'!$E:$E,0)))</f>
        <v/>
      </c>
      <c r="D2327" s="155"/>
      <c r="E2327" s="155" t="str">
        <f ca="1">IF(ISERROR($V2327),"",OFFSET('Smelter Look-up'!$D$4,$V2327-4,0)&amp;"")</f>
        <v/>
      </c>
      <c r="F2327" s="155" t="str">
        <f ca="1">IF(ISERROR($V2327),"",OFFSET('Smelter Look-up'!$E$4,$V2327-4,0))</f>
        <v/>
      </c>
      <c r="G2327" s="155" t="str">
        <f ca="1">IF(C2327=$X$4,IF(ISERROR($V2327),"Enter smelter details","RMI"),IF(ISERROR($V2327),"",OFFSET('Smelter Look-up'!$F$4,$V2327-4,0)))</f>
        <v/>
      </c>
      <c r="H2327" s="156" t="str">
        <f ca="1">IF(ISERROR($V2327),"",OFFSET('Smelter Look-up'!$G$4,$V2327-4,0))</f>
        <v/>
      </c>
      <c r="I2327" s="157" t="str">
        <f ca="1">IF(ISERROR($V2327),"",OFFSET('Smelter Look-up'!$H$4,$V2327-4,0))</f>
        <v/>
      </c>
      <c r="J2327" s="157" t="str">
        <f ca="1">IF(ISERROR($V2327),"",OFFSET('Smelter Look-up'!$I$4,$V2327-4,0))</f>
        <v/>
      </c>
      <c r="K2327" s="158"/>
      <c r="L2327" s="158"/>
      <c r="M2327" s="158"/>
      <c r="N2327" s="158"/>
      <c r="O2327" s="158"/>
      <c r="P2327" s="157"/>
      <c r="Q2327" s="159"/>
      <c r="R2327" s="155" t="str">
        <f ca="1">IF(ISERROR($V2327),"",OFFSET('Smelter Look-up'!$C$4,$V2327-4,0)&amp;"")</f>
        <v/>
      </c>
      <c r="S2327" s="160" t="str">
        <f t="array" aca="1" ref="S2327" ca="1">IF(B2327="","",IF(ISERROR(MATCH($E2327,CL,0)),"Unknown",INDIRECT("'C'!$A$"&amp;MATCH($E2327,CL,0)+1)))</f>
        <v/>
      </c>
      <c r="T2327" s="160" t="str">
        <f t="array" aca="1" ref="T2327" ca="1">IF(B2327="","",IF(ISERROR(MATCH($J2327,SorP!$B$1:$B$6226,0)),"",INDIRECT("'SorP'!$A$"&amp;MATCH($S2327&amp;$J2327,SorP!C:C,0))))</f>
        <v/>
      </c>
      <c r="U2327" s="161"/>
      <c r="V2327" s="151" t="e">
        <f>IF(C2327="",NA(),IF(OR(C2327="Smelter not listed",C2327="Smelter not yet identified"),MATCH($B2327&amp;$D2327,'Smelter Look-up'!$J:$J,0),MATCH($B2327&amp;$C2327,'Smelter Look-up'!$J:$J,0)))</f>
        <v>#N/A</v>
      </c>
      <c r="W2327" s="134"/>
      <c r="X2327" s="134">
        <f t="shared" ca="1" si="24"/>
        <v>0</v>
      </c>
      <c r="Y2327" s="134"/>
      <c r="Z2327" s="134"/>
      <c r="AA2327" s="134"/>
      <c r="AB2327" s="162" t="str">
        <f t="shared" si="25"/>
        <v/>
      </c>
      <c r="AC2327" s="134"/>
      <c r="AD2327" s="134"/>
      <c r="AE2327" s="134"/>
      <c r="AF2327" s="134"/>
      <c r="AG2327" s="134"/>
      <c r="AH2327" s="134"/>
    </row>
    <row r="2328" spans="1:34" ht="12" customHeight="1">
      <c r="A2328" s="160"/>
      <c r="B2328" s="155" t="str">
        <f t="array" ref="B2328">IF(LEN(A2328)=0,"",INDEX('Smelter Look-up'!$A:$A,MATCH($A2328,'Smelter Look-up'!$E:$E,0)))</f>
        <v/>
      </c>
      <c r="C2328" s="158" t="str">
        <f t="array" ref="C2328">IF(LEN(A2328)=0,"",INDEX('Smelter Look-up'!$C:$C,MATCH($A2328,'Smelter Look-up'!$E:$E,0)))</f>
        <v/>
      </c>
      <c r="D2328" s="155"/>
      <c r="E2328" s="155" t="str">
        <f ca="1">IF(ISERROR($V2328),"",OFFSET('Smelter Look-up'!$D$4,$V2328-4,0)&amp;"")</f>
        <v/>
      </c>
      <c r="F2328" s="155" t="str">
        <f ca="1">IF(ISERROR($V2328),"",OFFSET('Smelter Look-up'!$E$4,$V2328-4,0))</f>
        <v/>
      </c>
      <c r="G2328" s="155" t="str">
        <f ca="1">IF(C2328=$X$4,IF(ISERROR($V2328),"Enter smelter details","RMI"),IF(ISERROR($V2328),"",OFFSET('Smelter Look-up'!$F$4,$V2328-4,0)))</f>
        <v/>
      </c>
      <c r="H2328" s="156" t="str">
        <f ca="1">IF(ISERROR($V2328),"",OFFSET('Smelter Look-up'!$G$4,$V2328-4,0))</f>
        <v/>
      </c>
      <c r="I2328" s="157" t="str">
        <f ca="1">IF(ISERROR($V2328),"",OFFSET('Smelter Look-up'!$H$4,$V2328-4,0))</f>
        <v/>
      </c>
      <c r="J2328" s="157" t="str">
        <f ca="1">IF(ISERROR($V2328),"",OFFSET('Smelter Look-up'!$I$4,$V2328-4,0))</f>
        <v/>
      </c>
      <c r="K2328" s="158"/>
      <c r="L2328" s="158"/>
      <c r="M2328" s="158"/>
      <c r="N2328" s="158"/>
      <c r="O2328" s="158"/>
      <c r="P2328" s="157"/>
      <c r="Q2328" s="159"/>
      <c r="R2328" s="155" t="str">
        <f ca="1">IF(ISERROR($V2328),"",OFFSET('Smelter Look-up'!$C$4,$V2328-4,0)&amp;"")</f>
        <v/>
      </c>
      <c r="S2328" s="160" t="str">
        <f t="array" aca="1" ref="S2328" ca="1">IF(B2328="","",IF(ISERROR(MATCH($E2328,CL,0)),"Unknown",INDIRECT("'C'!$A$"&amp;MATCH($E2328,CL,0)+1)))</f>
        <v/>
      </c>
      <c r="T2328" s="160" t="str">
        <f t="array" aca="1" ref="T2328" ca="1">IF(B2328="","",IF(ISERROR(MATCH($J2328,SorP!$B$1:$B$6226,0)),"",INDIRECT("'SorP'!$A$"&amp;MATCH($S2328&amp;$J2328,SorP!C:C,0))))</f>
        <v/>
      </c>
      <c r="U2328" s="161"/>
      <c r="V2328" s="151" t="e">
        <f>IF(C2328="",NA(),IF(OR(C2328="Smelter not listed",C2328="Smelter not yet identified"),MATCH($B2328&amp;$D2328,'Smelter Look-up'!$J:$J,0),MATCH($B2328&amp;$C2328,'Smelter Look-up'!$J:$J,0)))</f>
        <v>#N/A</v>
      </c>
      <c r="W2328" s="134"/>
      <c r="X2328" s="134">
        <f t="shared" ca="1" si="24"/>
        <v>0</v>
      </c>
      <c r="Y2328" s="134"/>
      <c r="Z2328" s="134"/>
      <c r="AA2328" s="134"/>
      <c r="AB2328" s="162" t="str">
        <f t="shared" si="25"/>
        <v/>
      </c>
      <c r="AC2328" s="134"/>
      <c r="AD2328" s="134"/>
      <c r="AE2328" s="134"/>
      <c r="AF2328" s="134"/>
      <c r="AG2328" s="134"/>
      <c r="AH2328" s="134"/>
    </row>
    <row r="2329" spans="1:34" ht="12" customHeight="1">
      <c r="A2329" s="160"/>
      <c r="B2329" s="155" t="str">
        <f t="array" ref="B2329">IF(LEN(A2329)=0,"",INDEX('Smelter Look-up'!$A:$A,MATCH($A2329,'Smelter Look-up'!$E:$E,0)))</f>
        <v/>
      </c>
      <c r="C2329" s="158" t="str">
        <f t="array" ref="C2329">IF(LEN(A2329)=0,"",INDEX('Smelter Look-up'!$C:$C,MATCH($A2329,'Smelter Look-up'!$E:$E,0)))</f>
        <v/>
      </c>
      <c r="D2329" s="155"/>
      <c r="E2329" s="155" t="str">
        <f ca="1">IF(ISERROR($V2329),"",OFFSET('Smelter Look-up'!$D$4,$V2329-4,0)&amp;"")</f>
        <v/>
      </c>
      <c r="F2329" s="155" t="str">
        <f ca="1">IF(ISERROR($V2329),"",OFFSET('Smelter Look-up'!$E$4,$V2329-4,0))</f>
        <v/>
      </c>
      <c r="G2329" s="155" t="str">
        <f ca="1">IF(C2329=$X$4,IF(ISERROR($V2329),"Enter smelter details","RMI"),IF(ISERROR($V2329),"",OFFSET('Smelter Look-up'!$F$4,$V2329-4,0)))</f>
        <v/>
      </c>
      <c r="H2329" s="156" t="str">
        <f ca="1">IF(ISERROR($V2329),"",OFFSET('Smelter Look-up'!$G$4,$V2329-4,0))</f>
        <v/>
      </c>
      <c r="I2329" s="157" t="str">
        <f ca="1">IF(ISERROR($V2329),"",OFFSET('Smelter Look-up'!$H$4,$V2329-4,0))</f>
        <v/>
      </c>
      <c r="J2329" s="157" t="str">
        <f ca="1">IF(ISERROR($V2329),"",OFFSET('Smelter Look-up'!$I$4,$V2329-4,0))</f>
        <v/>
      </c>
      <c r="K2329" s="158"/>
      <c r="L2329" s="158"/>
      <c r="M2329" s="158"/>
      <c r="N2329" s="158"/>
      <c r="O2329" s="158"/>
      <c r="P2329" s="157"/>
      <c r="Q2329" s="159"/>
      <c r="R2329" s="155" t="str">
        <f ca="1">IF(ISERROR($V2329),"",OFFSET('Smelter Look-up'!$C$4,$V2329-4,0)&amp;"")</f>
        <v/>
      </c>
      <c r="S2329" s="160" t="str">
        <f t="array" aca="1" ref="S2329" ca="1">IF(B2329="","",IF(ISERROR(MATCH($E2329,CL,0)),"Unknown",INDIRECT("'C'!$A$"&amp;MATCH($E2329,CL,0)+1)))</f>
        <v/>
      </c>
      <c r="T2329" s="160" t="str">
        <f t="array" aca="1" ref="T2329" ca="1">IF(B2329="","",IF(ISERROR(MATCH($J2329,SorP!$B$1:$B$6226,0)),"",INDIRECT("'SorP'!$A$"&amp;MATCH($S2329&amp;$J2329,SorP!C:C,0))))</f>
        <v/>
      </c>
      <c r="U2329" s="161"/>
      <c r="V2329" s="151" t="e">
        <f>IF(C2329="",NA(),IF(OR(C2329="Smelter not listed",C2329="Smelter not yet identified"),MATCH($B2329&amp;$D2329,'Smelter Look-up'!$J:$J,0),MATCH($B2329&amp;$C2329,'Smelter Look-up'!$J:$J,0)))</f>
        <v>#N/A</v>
      </c>
      <c r="W2329" s="134"/>
      <c r="X2329" s="134">
        <f t="shared" ca="1" si="24"/>
        <v>0</v>
      </c>
      <c r="Y2329" s="134"/>
      <c r="Z2329" s="134"/>
      <c r="AA2329" s="134"/>
      <c r="AB2329" s="162" t="str">
        <f t="shared" si="25"/>
        <v/>
      </c>
      <c r="AC2329" s="134"/>
      <c r="AD2329" s="134"/>
      <c r="AE2329" s="134"/>
      <c r="AF2329" s="134"/>
      <c r="AG2329" s="134"/>
      <c r="AH2329" s="134"/>
    </row>
    <row r="2330" spans="1:34" ht="12" customHeight="1">
      <c r="A2330" s="160"/>
      <c r="B2330" s="155" t="str">
        <f t="array" ref="B2330">IF(LEN(A2330)=0,"",INDEX('Smelter Look-up'!$A:$A,MATCH($A2330,'Smelter Look-up'!$E:$E,0)))</f>
        <v/>
      </c>
      <c r="C2330" s="158" t="str">
        <f t="array" ref="C2330">IF(LEN(A2330)=0,"",INDEX('Smelter Look-up'!$C:$C,MATCH($A2330,'Smelter Look-up'!$E:$E,0)))</f>
        <v/>
      </c>
      <c r="D2330" s="155"/>
      <c r="E2330" s="155" t="str">
        <f ca="1">IF(ISERROR($V2330),"",OFFSET('Smelter Look-up'!$D$4,$V2330-4,0)&amp;"")</f>
        <v/>
      </c>
      <c r="F2330" s="155" t="str">
        <f ca="1">IF(ISERROR($V2330),"",OFFSET('Smelter Look-up'!$E$4,$V2330-4,0))</f>
        <v/>
      </c>
      <c r="G2330" s="155" t="str">
        <f ca="1">IF(C2330=$X$4,IF(ISERROR($V2330),"Enter smelter details","RMI"),IF(ISERROR($V2330),"",OFFSET('Smelter Look-up'!$F$4,$V2330-4,0)))</f>
        <v/>
      </c>
      <c r="H2330" s="156" t="str">
        <f ca="1">IF(ISERROR($V2330),"",OFFSET('Smelter Look-up'!$G$4,$V2330-4,0))</f>
        <v/>
      </c>
      <c r="I2330" s="157" t="str">
        <f ca="1">IF(ISERROR($V2330),"",OFFSET('Smelter Look-up'!$H$4,$V2330-4,0))</f>
        <v/>
      </c>
      <c r="J2330" s="157" t="str">
        <f ca="1">IF(ISERROR($V2330),"",OFFSET('Smelter Look-up'!$I$4,$V2330-4,0))</f>
        <v/>
      </c>
      <c r="K2330" s="158"/>
      <c r="L2330" s="158"/>
      <c r="M2330" s="158"/>
      <c r="N2330" s="158"/>
      <c r="O2330" s="158"/>
      <c r="P2330" s="157"/>
      <c r="Q2330" s="159"/>
      <c r="R2330" s="155" t="str">
        <f ca="1">IF(ISERROR($V2330),"",OFFSET('Smelter Look-up'!$C$4,$V2330-4,0)&amp;"")</f>
        <v/>
      </c>
      <c r="S2330" s="160" t="str">
        <f t="array" aca="1" ref="S2330" ca="1">IF(B2330="","",IF(ISERROR(MATCH($E2330,CL,0)),"Unknown",INDIRECT("'C'!$A$"&amp;MATCH($E2330,CL,0)+1)))</f>
        <v/>
      </c>
      <c r="T2330" s="160" t="str">
        <f t="array" aca="1" ref="T2330" ca="1">IF(B2330="","",IF(ISERROR(MATCH($J2330,SorP!$B$1:$B$6226,0)),"",INDIRECT("'SorP'!$A$"&amp;MATCH($S2330&amp;$J2330,SorP!C:C,0))))</f>
        <v/>
      </c>
      <c r="U2330" s="161"/>
      <c r="V2330" s="151" t="e">
        <f>IF(C2330="",NA(),IF(OR(C2330="Smelter not listed",C2330="Smelter not yet identified"),MATCH($B2330&amp;$D2330,'Smelter Look-up'!$J:$J,0),MATCH($B2330&amp;$C2330,'Smelter Look-up'!$J:$J,0)))</f>
        <v>#N/A</v>
      </c>
      <c r="W2330" s="134"/>
      <c r="X2330" s="134">
        <f t="shared" ca="1" si="24"/>
        <v>0</v>
      </c>
      <c r="Y2330" s="134"/>
      <c r="Z2330" s="134"/>
      <c r="AA2330" s="134"/>
      <c r="AB2330" s="162" t="str">
        <f t="shared" si="25"/>
        <v/>
      </c>
      <c r="AC2330" s="134"/>
      <c r="AD2330" s="134"/>
      <c r="AE2330" s="134"/>
      <c r="AF2330" s="134"/>
      <c r="AG2330" s="134"/>
      <c r="AH2330" s="134"/>
    </row>
    <row r="2331" spans="1:34" ht="12" customHeight="1">
      <c r="A2331" s="160"/>
      <c r="B2331" s="155" t="str">
        <f t="array" ref="B2331">IF(LEN(A2331)=0,"",INDEX('Smelter Look-up'!$A:$A,MATCH($A2331,'Smelter Look-up'!$E:$E,0)))</f>
        <v/>
      </c>
      <c r="C2331" s="158" t="str">
        <f t="array" ref="C2331">IF(LEN(A2331)=0,"",INDEX('Smelter Look-up'!$C:$C,MATCH($A2331,'Smelter Look-up'!$E:$E,0)))</f>
        <v/>
      </c>
      <c r="D2331" s="155"/>
      <c r="E2331" s="155" t="str">
        <f ca="1">IF(ISERROR($V2331),"",OFFSET('Smelter Look-up'!$D$4,$V2331-4,0)&amp;"")</f>
        <v/>
      </c>
      <c r="F2331" s="155" t="str">
        <f ca="1">IF(ISERROR($V2331),"",OFFSET('Smelter Look-up'!$E$4,$V2331-4,0))</f>
        <v/>
      </c>
      <c r="G2331" s="155" t="str">
        <f ca="1">IF(C2331=$X$4,IF(ISERROR($V2331),"Enter smelter details","RMI"),IF(ISERROR($V2331),"",OFFSET('Smelter Look-up'!$F$4,$V2331-4,0)))</f>
        <v/>
      </c>
      <c r="H2331" s="156" t="str">
        <f ca="1">IF(ISERROR($V2331),"",OFFSET('Smelter Look-up'!$G$4,$V2331-4,0))</f>
        <v/>
      </c>
      <c r="I2331" s="157" t="str">
        <f ca="1">IF(ISERROR($V2331),"",OFFSET('Smelter Look-up'!$H$4,$V2331-4,0))</f>
        <v/>
      </c>
      <c r="J2331" s="157" t="str">
        <f ca="1">IF(ISERROR($V2331),"",OFFSET('Smelter Look-up'!$I$4,$V2331-4,0))</f>
        <v/>
      </c>
      <c r="K2331" s="158"/>
      <c r="L2331" s="158"/>
      <c r="M2331" s="158"/>
      <c r="N2331" s="158"/>
      <c r="O2331" s="158"/>
      <c r="P2331" s="157"/>
      <c r="Q2331" s="159"/>
      <c r="R2331" s="155" t="str">
        <f ca="1">IF(ISERROR($V2331),"",OFFSET('Smelter Look-up'!$C$4,$V2331-4,0)&amp;"")</f>
        <v/>
      </c>
      <c r="S2331" s="160" t="str">
        <f t="array" aca="1" ref="S2331" ca="1">IF(B2331="","",IF(ISERROR(MATCH($E2331,CL,0)),"Unknown",INDIRECT("'C'!$A$"&amp;MATCH($E2331,CL,0)+1)))</f>
        <v/>
      </c>
      <c r="T2331" s="160" t="str">
        <f t="array" aca="1" ref="T2331" ca="1">IF(B2331="","",IF(ISERROR(MATCH($J2331,SorP!$B$1:$B$6226,0)),"",INDIRECT("'SorP'!$A$"&amp;MATCH($S2331&amp;$J2331,SorP!C:C,0))))</f>
        <v/>
      </c>
      <c r="U2331" s="161"/>
      <c r="V2331" s="151" t="e">
        <f>IF(C2331="",NA(),IF(OR(C2331="Smelter not listed",C2331="Smelter not yet identified"),MATCH($B2331&amp;$D2331,'Smelter Look-up'!$J:$J,0),MATCH($B2331&amp;$C2331,'Smelter Look-up'!$J:$J,0)))</f>
        <v>#N/A</v>
      </c>
      <c r="W2331" s="134"/>
      <c r="X2331" s="134">
        <f t="shared" ca="1" si="24"/>
        <v>0</v>
      </c>
      <c r="Y2331" s="134"/>
      <c r="Z2331" s="134"/>
      <c r="AA2331" s="134"/>
      <c r="AB2331" s="162" t="str">
        <f t="shared" si="25"/>
        <v/>
      </c>
      <c r="AC2331" s="134"/>
      <c r="AD2331" s="134"/>
      <c r="AE2331" s="134"/>
      <c r="AF2331" s="134"/>
      <c r="AG2331" s="134"/>
      <c r="AH2331" s="134"/>
    </row>
    <row r="2332" spans="1:34" ht="12" customHeight="1">
      <c r="A2332" s="160"/>
      <c r="B2332" s="155" t="str">
        <f t="array" ref="B2332">IF(LEN(A2332)=0,"",INDEX('Smelter Look-up'!$A:$A,MATCH($A2332,'Smelter Look-up'!$E:$E,0)))</f>
        <v/>
      </c>
      <c r="C2332" s="158" t="str">
        <f t="array" ref="C2332">IF(LEN(A2332)=0,"",INDEX('Smelter Look-up'!$C:$C,MATCH($A2332,'Smelter Look-up'!$E:$E,0)))</f>
        <v/>
      </c>
      <c r="D2332" s="155"/>
      <c r="E2332" s="155" t="str">
        <f ca="1">IF(ISERROR($V2332),"",OFFSET('Smelter Look-up'!$D$4,$V2332-4,0)&amp;"")</f>
        <v/>
      </c>
      <c r="F2332" s="155" t="str">
        <f ca="1">IF(ISERROR($V2332),"",OFFSET('Smelter Look-up'!$E$4,$V2332-4,0))</f>
        <v/>
      </c>
      <c r="G2332" s="155" t="str">
        <f ca="1">IF(C2332=$X$4,IF(ISERROR($V2332),"Enter smelter details","RMI"),IF(ISERROR($V2332),"",OFFSET('Smelter Look-up'!$F$4,$V2332-4,0)))</f>
        <v/>
      </c>
      <c r="H2332" s="156" t="str">
        <f ca="1">IF(ISERROR($V2332),"",OFFSET('Smelter Look-up'!$G$4,$V2332-4,0))</f>
        <v/>
      </c>
      <c r="I2332" s="157" t="str">
        <f ca="1">IF(ISERROR($V2332),"",OFFSET('Smelter Look-up'!$H$4,$V2332-4,0))</f>
        <v/>
      </c>
      <c r="J2332" s="157" t="str">
        <f ca="1">IF(ISERROR($V2332),"",OFFSET('Smelter Look-up'!$I$4,$V2332-4,0))</f>
        <v/>
      </c>
      <c r="K2332" s="158"/>
      <c r="L2332" s="158"/>
      <c r="M2332" s="158"/>
      <c r="N2332" s="158"/>
      <c r="O2332" s="158"/>
      <c r="P2332" s="157"/>
      <c r="Q2332" s="159"/>
      <c r="R2332" s="155" t="str">
        <f ca="1">IF(ISERROR($V2332),"",OFFSET('Smelter Look-up'!$C$4,$V2332-4,0)&amp;"")</f>
        <v/>
      </c>
      <c r="S2332" s="160" t="str">
        <f t="array" aca="1" ref="S2332" ca="1">IF(B2332="","",IF(ISERROR(MATCH($E2332,CL,0)),"Unknown",INDIRECT("'C'!$A$"&amp;MATCH($E2332,CL,0)+1)))</f>
        <v/>
      </c>
      <c r="T2332" s="160" t="str">
        <f t="array" aca="1" ref="T2332" ca="1">IF(B2332="","",IF(ISERROR(MATCH($J2332,SorP!$B$1:$B$6226,0)),"",INDIRECT("'SorP'!$A$"&amp;MATCH($S2332&amp;$J2332,SorP!C:C,0))))</f>
        <v/>
      </c>
      <c r="U2332" s="161"/>
      <c r="V2332" s="151" t="e">
        <f>IF(C2332="",NA(),IF(OR(C2332="Smelter not listed",C2332="Smelter not yet identified"),MATCH($B2332&amp;$D2332,'Smelter Look-up'!$J:$J,0),MATCH($B2332&amp;$C2332,'Smelter Look-up'!$J:$J,0)))</f>
        <v>#N/A</v>
      </c>
      <c r="W2332" s="134"/>
      <c r="X2332" s="134">
        <f t="shared" ca="1" si="24"/>
        <v>0</v>
      </c>
      <c r="Y2332" s="134"/>
      <c r="Z2332" s="134"/>
      <c r="AA2332" s="134"/>
      <c r="AB2332" s="162" t="str">
        <f t="shared" si="25"/>
        <v/>
      </c>
      <c r="AC2332" s="134"/>
      <c r="AD2332" s="134"/>
      <c r="AE2332" s="134"/>
      <c r="AF2332" s="134"/>
      <c r="AG2332" s="134"/>
      <c r="AH2332" s="134"/>
    </row>
    <row r="2333" spans="1:34" ht="12" customHeight="1">
      <c r="A2333" s="160"/>
      <c r="B2333" s="155" t="str">
        <f t="array" ref="B2333">IF(LEN(A2333)=0,"",INDEX('Smelter Look-up'!$A:$A,MATCH($A2333,'Smelter Look-up'!$E:$E,0)))</f>
        <v/>
      </c>
      <c r="C2333" s="158" t="str">
        <f t="array" ref="C2333">IF(LEN(A2333)=0,"",INDEX('Smelter Look-up'!$C:$C,MATCH($A2333,'Smelter Look-up'!$E:$E,0)))</f>
        <v/>
      </c>
      <c r="D2333" s="155"/>
      <c r="E2333" s="155" t="str">
        <f ca="1">IF(ISERROR($V2333),"",OFFSET('Smelter Look-up'!$D$4,$V2333-4,0)&amp;"")</f>
        <v/>
      </c>
      <c r="F2333" s="155" t="str">
        <f ca="1">IF(ISERROR($V2333),"",OFFSET('Smelter Look-up'!$E$4,$V2333-4,0))</f>
        <v/>
      </c>
      <c r="G2333" s="155" t="str">
        <f ca="1">IF(C2333=$X$4,IF(ISERROR($V2333),"Enter smelter details","RMI"),IF(ISERROR($V2333),"",OFFSET('Smelter Look-up'!$F$4,$V2333-4,0)))</f>
        <v/>
      </c>
      <c r="H2333" s="156" t="str">
        <f ca="1">IF(ISERROR($V2333),"",OFFSET('Smelter Look-up'!$G$4,$V2333-4,0))</f>
        <v/>
      </c>
      <c r="I2333" s="157" t="str">
        <f ca="1">IF(ISERROR($V2333),"",OFFSET('Smelter Look-up'!$H$4,$V2333-4,0))</f>
        <v/>
      </c>
      <c r="J2333" s="157" t="str">
        <f ca="1">IF(ISERROR($V2333),"",OFFSET('Smelter Look-up'!$I$4,$V2333-4,0))</f>
        <v/>
      </c>
      <c r="K2333" s="158"/>
      <c r="L2333" s="158"/>
      <c r="M2333" s="158"/>
      <c r="N2333" s="158"/>
      <c r="O2333" s="158"/>
      <c r="P2333" s="157"/>
      <c r="Q2333" s="159"/>
      <c r="R2333" s="155" t="str">
        <f ca="1">IF(ISERROR($V2333),"",OFFSET('Smelter Look-up'!$C$4,$V2333-4,0)&amp;"")</f>
        <v/>
      </c>
      <c r="S2333" s="160" t="str">
        <f t="array" aca="1" ref="S2333" ca="1">IF(B2333="","",IF(ISERROR(MATCH($E2333,CL,0)),"Unknown",INDIRECT("'C'!$A$"&amp;MATCH($E2333,CL,0)+1)))</f>
        <v/>
      </c>
      <c r="T2333" s="160" t="str">
        <f t="array" aca="1" ref="T2333" ca="1">IF(B2333="","",IF(ISERROR(MATCH($J2333,SorP!$B$1:$B$6226,0)),"",INDIRECT("'SorP'!$A$"&amp;MATCH($S2333&amp;$J2333,SorP!C:C,0))))</f>
        <v/>
      </c>
      <c r="U2333" s="161"/>
      <c r="V2333" s="151" t="e">
        <f>IF(C2333="",NA(),IF(OR(C2333="Smelter not listed",C2333="Smelter not yet identified"),MATCH($B2333&amp;$D2333,'Smelter Look-up'!$J:$J,0),MATCH($B2333&amp;$C2333,'Smelter Look-up'!$J:$J,0)))</f>
        <v>#N/A</v>
      </c>
      <c r="W2333" s="134"/>
      <c r="X2333" s="134">
        <f t="shared" ca="1" si="24"/>
        <v>0</v>
      </c>
      <c r="Y2333" s="134"/>
      <c r="Z2333" s="134"/>
      <c r="AA2333" s="134"/>
      <c r="AB2333" s="162" t="str">
        <f t="shared" si="25"/>
        <v/>
      </c>
      <c r="AC2333" s="134"/>
      <c r="AD2333" s="134"/>
      <c r="AE2333" s="134"/>
      <c r="AF2333" s="134"/>
      <c r="AG2333" s="134"/>
      <c r="AH2333" s="134"/>
    </row>
    <row r="2334" spans="1:34" ht="12" customHeight="1">
      <c r="A2334" s="160"/>
      <c r="B2334" s="155" t="str">
        <f t="array" ref="B2334">IF(LEN(A2334)=0,"",INDEX('Smelter Look-up'!$A:$A,MATCH($A2334,'Smelter Look-up'!$E:$E,0)))</f>
        <v/>
      </c>
      <c r="C2334" s="158" t="str">
        <f t="array" ref="C2334">IF(LEN(A2334)=0,"",INDEX('Smelter Look-up'!$C:$C,MATCH($A2334,'Smelter Look-up'!$E:$E,0)))</f>
        <v/>
      </c>
      <c r="D2334" s="155"/>
      <c r="E2334" s="155" t="str">
        <f ca="1">IF(ISERROR($V2334),"",OFFSET('Smelter Look-up'!$D$4,$V2334-4,0)&amp;"")</f>
        <v/>
      </c>
      <c r="F2334" s="155" t="str">
        <f ca="1">IF(ISERROR($V2334),"",OFFSET('Smelter Look-up'!$E$4,$V2334-4,0))</f>
        <v/>
      </c>
      <c r="G2334" s="155" t="str">
        <f ca="1">IF(C2334=$X$4,IF(ISERROR($V2334),"Enter smelter details","RMI"),IF(ISERROR($V2334),"",OFFSET('Smelter Look-up'!$F$4,$V2334-4,0)))</f>
        <v/>
      </c>
      <c r="H2334" s="156" t="str">
        <f ca="1">IF(ISERROR($V2334),"",OFFSET('Smelter Look-up'!$G$4,$V2334-4,0))</f>
        <v/>
      </c>
      <c r="I2334" s="157" t="str">
        <f ca="1">IF(ISERROR($V2334),"",OFFSET('Smelter Look-up'!$H$4,$V2334-4,0))</f>
        <v/>
      </c>
      <c r="J2334" s="157" t="str">
        <f ca="1">IF(ISERROR($V2334),"",OFFSET('Smelter Look-up'!$I$4,$V2334-4,0))</f>
        <v/>
      </c>
      <c r="K2334" s="158"/>
      <c r="L2334" s="158"/>
      <c r="M2334" s="158"/>
      <c r="N2334" s="158"/>
      <c r="O2334" s="158"/>
      <c r="P2334" s="157"/>
      <c r="Q2334" s="159"/>
      <c r="R2334" s="155" t="str">
        <f ca="1">IF(ISERROR($V2334),"",OFFSET('Smelter Look-up'!$C$4,$V2334-4,0)&amp;"")</f>
        <v/>
      </c>
      <c r="S2334" s="160" t="str">
        <f t="array" aca="1" ref="S2334" ca="1">IF(B2334="","",IF(ISERROR(MATCH($E2334,CL,0)),"Unknown",INDIRECT("'C'!$A$"&amp;MATCH($E2334,CL,0)+1)))</f>
        <v/>
      </c>
      <c r="T2334" s="160" t="str">
        <f t="array" aca="1" ref="T2334" ca="1">IF(B2334="","",IF(ISERROR(MATCH($J2334,SorP!$B$1:$B$6226,0)),"",INDIRECT("'SorP'!$A$"&amp;MATCH($S2334&amp;$J2334,SorP!C:C,0))))</f>
        <v/>
      </c>
      <c r="U2334" s="161"/>
      <c r="V2334" s="151" t="e">
        <f>IF(C2334="",NA(),IF(OR(C2334="Smelter not listed",C2334="Smelter not yet identified"),MATCH($B2334&amp;$D2334,'Smelter Look-up'!$J:$J,0),MATCH($B2334&amp;$C2334,'Smelter Look-up'!$J:$J,0)))</f>
        <v>#N/A</v>
      </c>
      <c r="W2334" s="134"/>
      <c r="X2334" s="134">
        <f t="shared" ca="1" si="24"/>
        <v>0</v>
      </c>
      <c r="Y2334" s="134"/>
      <c r="Z2334" s="134"/>
      <c r="AA2334" s="134"/>
      <c r="AB2334" s="162" t="str">
        <f t="shared" si="25"/>
        <v/>
      </c>
      <c r="AC2334" s="134"/>
      <c r="AD2334" s="134"/>
      <c r="AE2334" s="134"/>
      <c r="AF2334" s="134"/>
      <c r="AG2334" s="134"/>
      <c r="AH2334" s="134"/>
    </row>
    <row r="2335" spans="1:34" ht="12" customHeight="1">
      <c r="A2335" s="160"/>
      <c r="B2335" s="155" t="str">
        <f t="array" ref="B2335">IF(LEN(A2335)=0,"",INDEX('Smelter Look-up'!$A:$A,MATCH($A2335,'Smelter Look-up'!$E:$E,0)))</f>
        <v/>
      </c>
      <c r="C2335" s="158" t="str">
        <f t="array" ref="C2335">IF(LEN(A2335)=0,"",INDEX('Smelter Look-up'!$C:$C,MATCH($A2335,'Smelter Look-up'!$E:$E,0)))</f>
        <v/>
      </c>
      <c r="D2335" s="155"/>
      <c r="E2335" s="155" t="str">
        <f ca="1">IF(ISERROR($V2335),"",OFFSET('Smelter Look-up'!$D$4,$V2335-4,0)&amp;"")</f>
        <v/>
      </c>
      <c r="F2335" s="155" t="str">
        <f ca="1">IF(ISERROR($V2335),"",OFFSET('Smelter Look-up'!$E$4,$V2335-4,0))</f>
        <v/>
      </c>
      <c r="G2335" s="155" t="str">
        <f ca="1">IF(C2335=$X$4,IF(ISERROR($V2335),"Enter smelter details","RMI"),IF(ISERROR($V2335),"",OFFSET('Smelter Look-up'!$F$4,$V2335-4,0)))</f>
        <v/>
      </c>
      <c r="H2335" s="156" t="str">
        <f ca="1">IF(ISERROR($V2335),"",OFFSET('Smelter Look-up'!$G$4,$V2335-4,0))</f>
        <v/>
      </c>
      <c r="I2335" s="157" t="str">
        <f ca="1">IF(ISERROR($V2335),"",OFFSET('Smelter Look-up'!$H$4,$V2335-4,0))</f>
        <v/>
      </c>
      <c r="J2335" s="157" t="str">
        <f ca="1">IF(ISERROR($V2335),"",OFFSET('Smelter Look-up'!$I$4,$V2335-4,0))</f>
        <v/>
      </c>
      <c r="K2335" s="158"/>
      <c r="L2335" s="158"/>
      <c r="M2335" s="158"/>
      <c r="N2335" s="158"/>
      <c r="O2335" s="158"/>
      <c r="P2335" s="157"/>
      <c r="Q2335" s="159"/>
      <c r="R2335" s="155" t="str">
        <f ca="1">IF(ISERROR($V2335),"",OFFSET('Smelter Look-up'!$C$4,$V2335-4,0)&amp;"")</f>
        <v/>
      </c>
      <c r="S2335" s="160" t="str">
        <f t="array" aca="1" ref="S2335" ca="1">IF(B2335="","",IF(ISERROR(MATCH($E2335,CL,0)),"Unknown",INDIRECT("'C'!$A$"&amp;MATCH($E2335,CL,0)+1)))</f>
        <v/>
      </c>
      <c r="T2335" s="160" t="str">
        <f t="array" aca="1" ref="T2335" ca="1">IF(B2335="","",IF(ISERROR(MATCH($J2335,SorP!$B$1:$B$6226,0)),"",INDIRECT("'SorP'!$A$"&amp;MATCH($S2335&amp;$J2335,SorP!C:C,0))))</f>
        <v/>
      </c>
      <c r="U2335" s="161"/>
      <c r="V2335" s="151" t="e">
        <f>IF(C2335="",NA(),IF(OR(C2335="Smelter not listed",C2335="Smelter not yet identified"),MATCH($B2335&amp;$D2335,'Smelter Look-up'!$J:$J,0),MATCH($B2335&amp;$C2335,'Smelter Look-up'!$J:$J,0)))</f>
        <v>#N/A</v>
      </c>
      <c r="W2335" s="134"/>
      <c r="X2335" s="134">
        <f t="shared" ca="1" si="24"/>
        <v>0</v>
      </c>
      <c r="Y2335" s="134"/>
      <c r="Z2335" s="134"/>
      <c r="AA2335" s="134"/>
      <c r="AB2335" s="162" t="str">
        <f t="shared" si="25"/>
        <v/>
      </c>
      <c r="AC2335" s="134"/>
      <c r="AD2335" s="134"/>
      <c r="AE2335" s="134"/>
      <c r="AF2335" s="134"/>
      <c r="AG2335" s="134"/>
      <c r="AH2335" s="134"/>
    </row>
    <row r="2336" spans="1:34" ht="12" customHeight="1">
      <c r="A2336" s="160"/>
      <c r="B2336" s="155" t="str">
        <f t="array" ref="B2336">IF(LEN(A2336)=0,"",INDEX('Smelter Look-up'!$A:$A,MATCH($A2336,'Smelter Look-up'!$E:$E,0)))</f>
        <v/>
      </c>
      <c r="C2336" s="158" t="str">
        <f t="array" ref="C2336">IF(LEN(A2336)=0,"",INDEX('Smelter Look-up'!$C:$C,MATCH($A2336,'Smelter Look-up'!$E:$E,0)))</f>
        <v/>
      </c>
      <c r="D2336" s="155"/>
      <c r="E2336" s="155" t="str">
        <f ca="1">IF(ISERROR($V2336),"",OFFSET('Smelter Look-up'!$D$4,$V2336-4,0)&amp;"")</f>
        <v/>
      </c>
      <c r="F2336" s="155" t="str">
        <f ca="1">IF(ISERROR($V2336),"",OFFSET('Smelter Look-up'!$E$4,$V2336-4,0))</f>
        <v/>
      </c>
      <c r="G2336" s="155" t="str">
        <f ca="1">IF(C2336=$X$4,IF(ISERROR($V2336),"Enter smelter details","RMI"),IF(ISERROR($V2336),"",OFFSET('Smelter Look-up'!$F$4,$V2336-4,0)))</f>
        <v/>
      </c>
      <c r="H2336" s="156" t="str">
        <f ca="1">IF(ISERROR($V2336),"",OFFSET('Smelter Look-up'!$G$4,$V2336-4,0))</f>
        <v/>
      </c>
      <c r="I2336" s="157" t="str">
        <f ca="1">IF(ISERROR($V2336),"",OFFSET('Smelter Look-up'!$H$4,$V2336-4,0))</f>
        <v/>
      </c>
      <c r="J2336" s="157" t="str">
        <f ca="1">IF(ISERROR($V2336),"",OFFSET('Smelter Look-up'!$I$4,$V2336-4,0))</f>
        <v/>
      </c>
      <c r="K2336" s="158"/>
      <c r="L2336" s="158"/>
      <c r="M2336" s="158"/>
      <c r="N2336" s="158"/>
      <c r="O2336" s="158"/>
      <c r="P2336" s="157"/>
      <c r="Q2336" s="159"/>
      <c r="R2336" s="155" t="str">
        <f ca="1">IF(ISERROR($V2336),"",OFFSET('Smelter Look-up'!$C$4,$V2336-4,0)&amp;"")</f>
        <v/>
      </c>
      <c r="S2336" s="160" t="str">
        <f t="array" aca="1" ref="S2336" ca="1">IF(B2336="","",IF(ISERROR(MATCH($E2336,CL,0)),"Unknown",INDIRECT("'C'!$A$"&amp;MATCH($E2336,CL,0)+1)))</f>
        <v/>
      </c>
      <c r="T2336" s="160" t="str">
        <f t="array" aca="1" ref="T2336" ca="1">IF(B2336="","",IF(ISERROR(MATCH($J2336,SorP!$B$1:$B$6226,0)),"",INDIRECT("'SorP'!$A$"&amp;MATCH($S2336&amp;$J2336,SorP!C:C,0))))</f>
        <v/>
      </c>
      <c r="U2336" s="161"/>
      <c r="V2336" s="151" t="e">
        <f>IF(C2336="",NA(),IF(OR(C2336="Smelter not listed",C2336="Smelter not yet identified"),MATCH($B2336&amp;$D2336,'Smelter Look-up'!$J:$J,0),MATCH($B2336&amp;$C2336,'Smelter Look-up'!$J:$J,0)))</f>
        <v>#N/A</v>
      </c>
      <c r="W2336" s="134"/>
      <c r="X2336" s="134">
        <f t="shared" ca="1" si="24"/>
        <v>0</v>
      </c>
      <c r="Y2336" s="134"/>
      <c r="Z2336" s="134"/>
      <c r="AA2336" s="134"/>
      <c r="AB2336" s="162" t="str">
        <f t="shared" si="25"/>
        <v/>
      </c>
      <c r="AC2336" s="134"/>
      <c r="AD2336" s="134"/>
      <c r="AE2336" s="134"/>
      <c r="AF2336" s="134"/>
      <c r="AG2336" s="134"/>
      <c r="AH2336" s="134"/>
    </row>
    <row r="2337" spans="1:34" ht="12" customHeight="1">
      <c r="A2337" s="160"/>
      <c r="B2337" s="155" t="str">
        <f t="array" ref="B2337">IF(LEN(A2337)=0,"",INDEX('Smelter Look-up'!$A:$A,MATCH($A2337,'Smelter Look-up'!$E:$E,0)))</f>
        <v/>
      </c>
      <c r="C2337" s="158" t="str">
        <f t="array" ref="C2337">IF(LEN(A2337)=0,"",INDEX('Smelter Look-up'!$C:$C,MATCH($A2337,'Smelter Look-up'!$E:$E,0)))</f>
        <v/>
      </c>
      <c r="D2337" s="155"/>
      <c r="E2337" s="155" t="str">
        <f ca="1">IF(ISERROR($V2337),"",OFFSET('Smelter Look-up'!$D$4,$V2337-4,0)&amp;"")</f>
        <v/>
      </c>
      <c r="F2337" s="155" t="str">
        <f ca="1">IF(ISERROR($V2337),"",OFFSET('Smelter Look-up'!$E$4,$V2337-4,0))</f>
        <v/>
      </c>
      <c r="G2337" s="155" t="str">
        <f ca="1">IF(C2337=$X$4,IF(ISERROR($V2337),"Enter smelter details","RMI"),IF(ISERROR($V2337),"",OFFSET('Smelter Look-up'!$F$4,$V2337-4,0)))</f>
        <v/>
      </c>
      <c r="H2337" s="156" t="str">
        <f ca="1">IF(ISERROR($V2337),"",OFFSET('Smelter Look-up'!$G$4,$V2337-4,0))</f>
        <v/>
      </c>
      <c r="I2337" s="157" t="str">
        <f ca="1">IF(ISERROR($V2337),"",OFFSET('Smelter Look-up'!$H$4,$V2337-4,0))</f>
        <v/>
      </c>
      <c r="J2337" s="157" t="str">
        <f ca="1">IF(ISERROR($V2337),"",OFFSET('Smelter Look-up'!$I$4,$V2337-4,0))</f>
        <v/>
      </c>
      <c r="K2337" s="158"/>
      <c r="L2337" s="158"/>
      <c r="M2337" s="158"/>
      <c r="N2337" s="158"/>
      <c r="O2337" s="158"/>
      <c r="P2337" s="157"/>
      <c r="Q2337" s="159"/>
      <c r="R2337" s="155" t="str">
        <f ca="1">IF(ISERROR($V2337),"",OFFSET('Smelter Look-up'!$C$4,$V2337-4,0)&amp;"")</f>
        <v/>
      </c>
      <c r="S2337" s="160" t="str">
        <f t="array" aca="1" ref="S2337" ca="1">IF(B2337="","",IF(ISERROR(MATCH($E2337,CL,0)),"Unknown",INDIRECT("'C'!$A$"&amp;MATCH($E2337,CL,0)+1)))</f>
        <v/>
      </c>
      <c r="T2337" s="160" t="str">
        <f t="array" aca="1" ref="T2337" ca="1">IF(B2337="","",IF(ISERROR(MATCH($J2337,SorP!$B$1:$B$6226,0)),"",INDIRECT("'SorP'!$A$"&amp;MATCH($S2337&amp;$J2337,SorP!C:C,0))))</f>
        <v/>
      </c>
      <c r="U2337" s="161"/>
      <c r="V2337" s="151" t="e">
        <f>IF(C2337="",NA(),IF(OR(C2337="Smelter not listed",C2337="Smelter not yet identified"),MATCH($B2337&amp;$D2337,'Smelter Look-up'!$J:$J,0),MATCH($B2337&amp;$C2337,'Smelter Look-up'!$J:$J,0)))</f>
        <v>#N/A</v>
      </c>
      <c r="W2337" s="134"/>
      <c r="X2337" s="134">
        <f t="shared" ca="1" si="24"/>
        <v>0</v>
      </c>
      <c r="Y2337" s="134"/>
      <c r="Z2337" s="134"/>
      <c r="AA2337" s="134"/>
      <c r="AB2337" s="162" t="str">
        <f t="shared" si="25"/>
        <v/>
      </c>
      <c r="AC2337" s="134"/>
      <c r="AD2337" s="134"/>
      <c r="AE2337" s="134"/>
      <c r="AF2337" s="134"/>
      <c r="AG2337" s="134"/>
      <c r="AH2337" s="134"/>
    </row>
    <row r="2338" spans="1:34" ht="12" customHeight="1">
      <c r="A2338" s="160"/>
      <c r="B2338" s="155" t="str">
        <f t="array" ref="B2338">IF(LEN(A2338)=0,"",INDEX('Smelter Look-up'!$A:$A,MATCH($A2338,'Smelter Look-up'!$E:$E,0)))</f>
        <v/>
      </c>
      <c r="C2338" s="158" t="str">
        <f t="array" ref="C2338">IF(LEN(A2338)=0,"",INDEX('Smelter Look-up'!$C:$C,MATCH($A2338,'Smelter Look-up'!$E:$E,0)))</f>
        <v/>
      </c>
      <c r="D2338" s="155"/>
      <c r="E2338" s="155" t="str">
        <f ca="1">IF(ISERROR($V2338),"",OFFSET('Smelter Look-up'!$D$4,$V2338-4,0)&amp;"")</f>
        <v/>
      </c>
      <c r="F2338" s="155" t="str">
        <f ca="1">IF(ISERROR($V2338),"",OFFSET('Smelter Look-up'!$E$4,$V2338-4,0))</f>
        <v/>
      </c>
      <c r="G2338" s="155" t="str">
        <f ca="1">IF(C2338=$X$4,IF(ISERROR($V2338),"Enter smelter details","RMI"),IF(ISERROR($V2338),"",OFFSET('Smelter Look-up'!$F$4,$V2338-4,0)))</f>
        <v/>
      </c>
      <c r="H2338" s="156" t="str">
        <f ca="1">IF(ISERROR($V2338),"",OFFSET('Smelter Look-up'!$G$4,$V2338-4,0))</f>
        <v/>
      </c>
      <c r="I2338" s="157" t="str">
        <f ca="1">IF(ISERROR($V2338),"",OFFSET('Smelter Look-up'!$H$4,$V2338-4,0))</f>
        <v/>
      </c>
      <c r="J2338" s="157" t="str">
        <f ca="1">IF(ISERROR($V2338),"",OFFSET('Smelter Look-up'!$I$4,$V2338-4,0))</f>
        <v/>
      </c>
      <c r="K2338" s="158"/>
      <c r="L2338" s="158"/>
      <c r="M2338" s="158"/>
      <c r="N2338" s="158"/>
      <c r="O2338" s="158"/>
      <c r="P2338" s="157"/>
      <c r="Q2338" s="159"/>
      <c r="R2338" s="155" t="str">
        <f ca="1">IF(ISERROR($V2338),"",OFFSET('Smelter Look-up'!$C$4,$V2338-4,0)&amp;"")</f>
        <v/>
      </c>
      <c r="S2338" s="160" t="str">
        <f t="array" aca="1" ref="S2338" ca="1">IF(B2338="","",IF(ISERROR(MATCH($E2338,CL,0)),"Unknown",INDIRECT("'C'!$A$"&amp;MATCH($E2338,CL,0)+1)))</f>
        <v/>
      </c>
      <c r="T2338" s="160" t="str">
        <f t="array" aca="1" ref="T2338" ca="1">IF(B2338="","",IF(ISERROR(MATCH($J2338,SorP!$B$1:$B$6226,0)),"",INDIRECT("'SorP'!$A$"&amp;MATCH($S2338&amp;$J2338,SorP!C:C,0))))</f>
        <v/>
      </c>
      <c r="U2338" s="161"/>
      <c r="V2338" s="151" t="e">
        <f>IF(C2338="",NA(),IF(OR(C2338="Smelter not listed",C2338="Smelter not yet identified"),MATCH($B2338&amp;$D2338,'Smelter Look-up'!$J:$J,0),MATCH($B2338&amp;$C2338,'Smelter Look-up'!$J:$J,0)))</f>
        <v>#N/A</v>
      </c>
      <c r="W2338" s="134"/>
      <c r="X2338" s="134">
        <f t="shared" ca="1" si="24"/>
        <v>0</v>
      </c>
      <c r="Y2338" s="134"/>
      <c r="Z2338" s="134"/>
      <c r="AA2338" s="134"/>
      <c r="AB2338" s="162" t="str">
        <f t="shared" si="25"/>
        <v/>
      </c>
      <c r="AC2338" s="134"/>
      <c r="AD2338" s="134"/>
      <c r="AE2338" s="134"/>
      <c r="AF2338" s="134"/>
      <c r="AG2338" s="134"/>
      <c r="AH2338" s="134"/>
    </row>
    <row r="2339" spans="1:34" ht="12" customHeight="1">
      <c r="A2339" s="160"/>
      <c r="B2339" s="155" t="str">
        <f t="array" ref="B2339">IF(LEN(A2339)=0,"",INDEX('Smelter Look-up'!$A:$A,MATCH($A2339,'Smelter Look-up'!$E:$E,0)))</f>
        <v/>
      </c>
      <c r="C2339" s="158" t="str">
        <f t="array" ref="C2339">IF(LEN(A2339)=0,"",INDEX('Smelter Look-up'!$C:$C,MATCH($A2339,'Smelter Look-up'!$E:$E,0)))</f>
        <v/>
      </c>
      <c r="D2339" s="155"/>
      <c r="E2339" s="155" t="str">
        <f ca="1">IF(ISERROR($V2339),"",OFFSET('Smelter Look-up'!$D$4,$V2339-4,0)&amp;"")</f>
        <v/>
      </c>
      <c r="F2339" s="155" t="str">
        <f ca="1">IF(ISERROR($V2339),"",OFFSET('Smelter Look-up'!$E$4,$V2339-4,0))</f>
        <v/>
      </c>
      <c r="G2339" s="155" t="str">
        <f ca="1">IF(C2339=$X$4,IF(ISERROR($V2339),"Enter smelter details","RMI"),IF(ISERROR($V2339),"",OFFSET('Smelter Look-up'!$F$4,$V2339-4,0)))</f>
        <v/>
      </c>
      <c r="H2339" s="156" t="str">
        <f ca="1">IF(ISERROR($V2339),"",OFFSET('Smelter Look-up'!$G$4,$V2339-4,0))</f>
        <v/>
      </c>
      <c r="I2339" s="157" t="str">
        <f ca="1">IF(ISERROR($V2339),"",OFFSET('Smelter Look-up'!$H$4,$V2339-4,0))</f>
        <v/>
      </c>
      <c r="J2339" s="157" t="str">
        <f ca="1">IF(ISERROR($V2339),"",OFFSET('Smelter Look-up'!$I$4,$V2339-4,0))</f>
        <v/>
      </c>
      <c r="K2339" s="158"/>
      <c r="L2339" s="158"/>
      <c r="M2339" s="158"/>
      <c r="N2339" s="158"/>
      <c r="O2339" s="158"/>
      <c r="P2339" s="157"/>
      <c r="Q2339" s="159"/>
      <c r="R2339" s="155" t="str">
        <f ca="1">IF(ISERROR($V2339),"",OFFSET('Smelter Look-up'!$C$4,$V2339-4,0)&amp;"")</f>
        <v/>
      </c>
      <c r="S2339" s="160" t="str">
        <f t="array" aca="1" ref="S2339" ca="1">IF(B2339="","",IF(ISERROR(MATCH($E2339,CL,0)),"Unknown",INDIRECT("'C'!$A$"&amp;MATCH($E2339,CL,0)+1)))</f>
        <v/>
      </c>
      <c r="T2339" s="160" t="str">
        <f t="array" aca="1" ref="T2339" ca="1">IF(B2339="","",IF(ISERROR(MATCH($J2339,SorP!$B$1:$B$6226,0)),"",INDIRECT("'SorP'!$A$"&amp;MATCH($S2339&amp;$J2339,SorP!C:C,0))))</f>
        <v/>
      </c>
      <c r="U2339" s="161"/>
      <c r="V2339" s="151" t="e">
        <f>IF(C2339="",NA(),IF(OR(C2339="Smelter not listed",C2339="Smelter not yet identified"),MATCH($B2339&amp;$D2339,'Smelter Look-up'!$J:$J,0),MATCH($B2339&amp;$C2339,'Smelter Look-up'!$J:$J,0)))</f>
        <v>#N/A</v>
      </c>
      <c r="W2339" s="134"/>
      <c r="X2339" s="134">
        <f t="shared" ca="1" si="24"/>
        <v>0</v>
      </c>
      <c r="Y2339" s="134"/>
      <c r="Z2339" s="134"/>
      <c r="AA2339" s="134"/>
      <c r="AB2339" s="162" t="str">
        <f t="shared" si="25"/>
        <v/>
      </c>
      <c r="AC2339" s="134"/>
      <c r="AD2339" s="134"/>
      <c r="AE2339" s="134"/>
      <c r="AF2339" s="134"/>
      <c r="AG2339" s="134"/>
      <c r="AH2339" s="134"/>
    </row>
    <row r="2340" spans="1:34" ht="12" customHeight="1">
      <c r="A2340" s="160"/>
      <c r="B2340" s="155" t="str">
        <f t="array" ref="B2340">IF(LEN(A2340)=0,"",INDEX('Smelter Look-up'!$A:$A,MATCH($A2340,'Smelter Look-up'!$E:$E,0)))</f>
        <v/>
      </c>
      <c r="C2340" s="158" t="str">
        <f t="array" ref="C2340">IF(LEN(A2340)=0,"",INDEX('Smelter Look-up'!$C:$C,MATCH($A2340,'Smelter Look-up'!$E:$E,0)))</f>
        <v/>
      </c>
      <c r="D2340" s="155"/>
      <c r="E2340" s="155" t="str">
        <f ca="1">IF(ISERROR($V2340),"",OFFSET('Smelter Look-up'!$D$4,$V2340-4,0)&amp;"")</f>
        <v/>
      </c>
      <c r="F2340" s="155" t="str">
        <f ca="1">IF(ISERROR($V2340),"",OFFSET('Smelter Look-up'!$E$4,$V2340-4,0))</f>
        <v/>
      </c>
      <c r="G2340" s="155" t="str">
        <f ca="1">IF(C2340=$X$4,IF(ISERROR($V2340),"Enter smelter details","RMI"),IF(ISERROR($V2340),"",OFFSET('Smelter Look-up'!$F$4,$V2340-4,0)))</f>
        <v/>
      </c>
      <c r="H2340" s="156" t="str">
        <f ca="1">IF(ISERROR($V2340),"",OFFSET('Smelter Look-up'!$G$4,$V2340-4,0))</f>
        <v/>
      </c>
      <c r="I2340" s="157" t="str">
        <f ca="1">IF(ISERROR($V2340),"",OFFSET('Smelter Look-up'!$H$4,$V2340-4,0))</f>
        <v/>
      </c>
      <c r="J2340" s="157" t="str">
        <f ca="1">IF(ISERROR($V2340),"",OFFSET('Smelter Look-up'!$I$4,$V2340-4,0))</f>
        <v/>
      </c>
      <c r="K2340" s="158"/>
      <c r="L2340" s="158"/>
      <c r="M2340" s="158"/>
      <c r="N2340" s="158"/>
      <c r="O2340" s="158"/>
      <c r="P2340" s="157"/>
      <c r="Q2340" s="159"/>
      <c r="R2340" s="155" t="str">
        <f ca="1">IF(ISERROR($V2340),"",OFFSET('Smelter Look-up'!$C$4,$V2340-4,0)&amp;"")</f>
        <v/>
      </c>
      <c r="S2340" s="160" t="str">
        <f t="array" aca="1" ref="S2340" ca="1">IF(B2340="","",IF(ISERROR(MATCH($E2340,CL,0)),"Unknown",INDIRECT("'C'!$A$"&amp;MATCH($E2340,CL,0)+1)))</f>
        <v/>
      </c>
      <c r="T2340" s="160" t="str">
        <f t="array" aca="1" ref="T2340" ca="1">IF(B2340="","",IF(ISERROR(MATCH($J2340,SorP!$B$1:$B$6226,0)),"",INDIRECT("'SorP'!$A$"&amp;MATCH($S2340&amp;$J2340,SorP!C:C,0))))</f>
        <v/>
      </c>
      <c r="U2340" s="161"/>
      <c r="V2340" s="151" t="e">
        <f>IF(C2340="",NA(),IF(OR(C2340="Smelter not listed",C2340="Smelter not yet identified"),MATCH($B2340&amp;$D2340,'Smelter Look-up'!$J:$J,0),MATCH($B2340&amp;$C2340,'Smelter Look-up'!$J:$J,0)))</f>
        <v>#N/A</v>
      </c>
      <c r="W2340" s="134"/>
      <c r="X2340" s="134">
        <f t="shared" ca="1" si="24"/>
        <v>0</v>
      </c>
      <c r="Y2340" s="134"/>
      <c r="Z2340" s="134"/>
      <c r="AA2340" s="134"/>
      <c r="AB2340" s="162" t="str">
        <f t="shared" si="25"/>
        <v/>
      </c>
      <c r="AC2340" s="134"/>
      <c r="AD2340" s="134"/>
      <c r="AE2340" s="134"/>
      <c r="AF2340" s="134"/>
      <c r="AG2340" s="134"/>
      <c r="AH2340" s="134"/>
    </row>
    <row r="2341" spans="1:34" ht="12" customHeight="1">
      <c r="A2341" s="160"/>
      <c r="B2341" s="155" t="str">
        <f t="array" ref="B2341">IF(LEN(A2341)=0,"",INDEX('Smelter Look-up'!$A:$A,MATCH($A2341,'Smelter Look-up'!$E:$E,0)))</f>
        <v/>
      </c>
      <c r="C2341" s="158" t="str">
        <f t="array" ref="C2341">IF(LEN(A2341)=0,"",INDEX('Smelter Look-up'!$C:$C,MATCH($A2341,'Smelter Look-up'!$E:$E,0)))</f>
        <v/>
      </c>
      <c r="D2341" s="155"/>
      <c r="E2341" s="155" t="str">
        <f ca="1">IF(ISERROR($V2341),"",OFFSET('Smelter Look-up'!$D$4,$V2341-4,0)&amp;"")</f>
        <v/>
      </c>
      <c r="F2341" s="155" t="str">
        <f ca="1">IF(ISERROR($V2341),"",OFFSET('Smelter Look-up'!$E$4,$V2341-4,0))</f>
        <v/>
      </c>
      <c r="G2341" s="155" t="str">
        <f ca="1">IF(C2341=$X$4,IF(ISERROR($V2341),"Enter smelter details","RMI"),IF(ISERROR($V2341),"",OFFSET('Smelter Look-up'!$F$4,$V2341-4,0)))</f>
        <v/>
      </c>
      <c r="H2341" s="156" t="str">
        <f ca="1">IF(ISERROR($V2341),"",OFFSET('Smelter Look-up'!$G$4,$V2341-4,0))</f>
        <v/>
      </c>
      <c r="I2341" s="157" t="str">
        <f ca="1">IF(ISERROR($V2341),"",OFFSET('Smelter Look-up'!$H$4,$V2341-4,0))</f>
        <v/>
      </c>
      <c r="J2341" s="157" t="str">
        <f ca="1">IF(ISERROR($V2341),"",OFFSET('Smelter Look-up'!$I$4,$V2341-4,0))</f>
        <v/>
      </c>
      <c r="K2341" s="158"/>
      <c r="L2341" s="158"/>
      <c r="M2341" s="158"/>
      <c r="N2341" s="158"/>
      <c r="O2341" s="158"/>
      <c r="P2341" s="157"/>
      <c r="Q2341" s="159"/>
      <c r="R2341" s="155" t="str">
        <f ca="1">IF(ISERROR($V2341),"",OFFSET('Smelter Look-up'!$C$4,$V2341-4,0)&amp;"")</f>
        <v/>
      </c>
      <c r="S2341" s="160" t="str">
        <f t="array" aca="1" ref="S2341" ca="1">IF(B2341="","",IF(ISERROR(MATCH($E2341,CL,0)),"Unknown",INDIRECT("'C'!$A$"&amp;MATCH($E2341,CL,0)+1)))</f>
        <v/>
      </c>
      <c r="T2341" s="160" t="str">
        <f t="array" aca="1" ref="T2341" ca="1">IF(B2341="","",IF(ISERROR(MATCH($J2341,SorP!$B$1:$B$6226,0)),"",INDIRECT("'SorP'!$A$"&amp;MATCH($S2341&amp;$J2341,SorP!C:C,0))))</f>
        <v/>
      </c>
      <c r="U2341" s="161"/>
      <c r="V2341" s="151" t="e">
        <f>IF(C2341="",NA(),IF(OR(C2341="Smelter not listed",C2341="Smelter not yet identified"),MATCH($B2341&amp;$D2341,'Smelter Look-up'!$J:$J,0),MATCH($B2341&amp;$C2341,'Smelter Look-up'!$J:$J,0)))</f>
        <v>#N/A</v>
      </c>
      <c r="W2341" s="134"/>
      <c r="X2341" s="134">
        <f t="shared" ca="1" si="24"/>
        <v>0</v>
      </c>
      <c r="Y2341" s="134"/>
      <c r="Z2341" s="134"/>
      <c r="AA2341" s="134"/>
      <c r="AB2341" s="162" t="str">
        <f t="shared" si="25"/>
        <v/>
      </c>
      <c r="AC2341" s="134"/>
      <c r="AD2341" s="134"/>
      <c r="AE2341" s="134"/>
      <c r="AF2341" s="134"/>
      <c r="AG2341" s="134"/>
      <c r="AH2341" s="134"/>
    </row>
    <row r="2342" spans="1:34" ht="12" customHeight="1">
      <c r="A2342" s="160"/>
      <c r="B2342" s="155" t="str">
        <f t="array" ref="B2342">IF(LEN(A2342)=0,"",INDEX('Smelter Look-up'!$A:$A,MATCH($A2342,'Smelter Look-up'!$E:$E,0)))</f>
        <v/>
      </c>
      <c r="C2342" s="158" t="str">
        <f t="array" ref="C2342">IF(LEN(A2342)=0,"",INDEX('Smelter Look-up'!$C:$C,MATCH($A2342,'Smelter Look-up'!$E:$E,0)))</f>
        <v/>
      </c>
      <c r="D2342" s="155"/>
      <c r="E2342" s="155" t="str">
        <f ca="1">IF(ISERROR($V2342),"",OFFSET('Smelter Look-up'!$D$4,$V2342-4,0)&amp;"")</f>
        <v/>
      </c>
      <c r="F2342" s="155" t="str">
        <f ca="1">IF(ISERROR($V2342),"",OFFSET('Smelter Look-up'!$E$4,$V2342-4,0))</f>
        <v/>
      </c>
      <c r="G2342" s="155" t="str">
        <f ca="1">IF(C2342=$X$4,IF(ISERROR($V2342),"Enter smelter details","RMI"),IF(ISERROR($V2342),"",OFFSET('Smelter Look-up'!$F$4,$V2342-4,0)))</f>
        <v/>
      </c>
      <c r="H2342" s="156" t="str">
        <f ca="1">IF(ISERROR($V2342),"",OFFSET('Smelter Look-up'!$G$4,$V2342-4,0))</f>
        <v/>
      </c>
      <c r="I2342" s="157" t="str">
        <f ca="1">IF(ISERROR($V2342),"",OFFSET('Smelter Look-up'!$H$4,$V2342-4,0))</f>
        <v/>
      </c>
      <c r="J2342" s="157" t="str">
        <f ca="1">IF(ISERROR($V2342),"",OFFSET('Smelter Look-up'!$I$4,$V2342-4,0))</f>
        <v/>
      </c>
      <c r="K2342" s="158"/>
      <c r="L2342" s="158"/>
      <c r="M2342" s="158"/>
      <c r="N2342" s="158"/>
      <c r="O2342" s="158"/>
      <c r="P2342" s="157"/>
      <c r="Q2342" s="159"/>
      <c r="R2342" s="155" t="str">
        <f ca="1">IF(ISERROR($V2342),"",OFFSET('Smelter Look-up'!$C$4,$V2342-4,0)&amp;"")</f>
        <v/>
      </c>
      <c r="S2342" s="160" t="str">
        <f t="array" aca="1" ref="S2342" ca="1">IF(B2342="","",IF(ISERROR(MATCH($E2342,CL,0)),"Unknown",INDIRECT("'C'!$A$"&amp;MATCH($E2342,CL,0)+1)))</f>
        <v/>
      </c>
      <c r="T2342" s="160" t="str">
        <f t="array" aca="1" ref="T2342" ca="1">IF(B2342="","",IF(ISERROR(MATCH($J2342,SorP!$B$1:$B$6226,0)),"",INDIRECT("'SorP'!$A$"&amp;MATCH($S2342&amp;$J2342,SorP!C:C,0))))</f>
        <v/>
      </c>
      <c r="U2342" s="161"/>
      <c r="V2342" s="151" t="e">
        <f>IF(C2342="",NA(),IF(OR(C2342="Smelter not listed",C2342="Smelter not yet identified"),MATCH($B2342&amp;$D2342,'Smelter Look-up'!$J:$J,0),MATCH($B2342&amp;$C2342,'Smelter Look-up'!$J:$J,0)))</f>
        <v>#N/A</v>
      </c>
      <c r="W2342" s="134"/>
      <c r="X2342" s="134">
        <f t="shared" ca="1" si="24"/>
        <v>0</v>
      </c>
      <c r="Y2342" s="134"/>
      <c r="Z2342" s="134"/>
      <c r="AA2342" s="134"/>
      <c r="AB2342" s="162" t="str">
        <f t="shared" si="25"/>
        <v/>
      </c>
      <c r="AC2342" s="134"/>
      <c r="AD2342" s="134"/>
      <c r="AE2342" s="134"/>
      <c r="AF2342" s="134"/>
      <c r="AG2342" s="134"/>
      <c r="AH2342" s="134"/>
    </row>
    <row r="2343" spans="1:34" ht="12" customHeight="1">
      <c r="A2343" s="160"/>
      <c r="B2343" s="155" t="str">
        <f t="array" ref="B2343">IF(LEN(A2343)=0,"",INDEX('Smelter Look-up'!$A:$A,MATCH($A2343,'Smelter Look-up'!$E:$E,0)))</f>
        <v/>
      </c>
      <c r="C2343" s="158" t="str">
        <f t="array" ref="C2343">IF(LEN(A2343)=0,"",INDEX('Smelter Look-up'!$C:$C,MATCH($A2343,'Smelter Look-up'!$E:$E,0)))</f>
        <v/>
      </c>
      <c r="D2343" s="155"/>
      <c r="E2343" s="155" t="str">
        <f ca="1">IF(ISERROR($V2343),"",OFFSET('Smelter Look-up'!$D$4,$V2343-4,0)&amp;"")</f>
        <v/>
      </c>
      <c r="F2343" s="155" t="str">
        <f ca="1">IF(ISERROR($V2343),"",OFFSET('Smelter Look-up'!$E$4,$V2343-4,0))</f>
        <v/>
      </c>
      <c r="G2343" s="155" t="str">
        <f ca="1">IF(C2343=$X$4,IF(ISERROR($V2343),"Enter smelter details","RMI"),IF(ISERROR($V2343),"",OFFSET('Smelter Look-up'!$F$4,$V2343-4,0)))</f>
        <v/>
      </c>
      <c r="H2343" s="156" t="str">
        <f ca="1">IF(ISERROR($V2343),"",OFFSET('Smelter Look-up'!$G$4,$V2343-4,0))</f>
        <v/>
      </c>
      <c r="I2343" s="157" t="str">
        <f ca="1">IF(ISERROR($V2343),"",OFFSET('Smelter Look-up'!$H$4,$V2343-4,0))</f>
        <v/>
      </c>
      <c r="J2343" s="157" t="str">
        <f ca="1">IF(ISERROR($V2343),"",OFFSET('Smelter Look-up'!$I$4,$V2343-4,0))</f>
        <v/>
      </c>
      <c r="K2343" s="158"/>
      <c r="L2343" s="158"/>
      <c r="M2343" s="158"/>
      <c r="N2343" s="158"/>
      <c r="O2343" s="158"/>
      <c r="P2343" s="157"/>
      <c r="Q2343" s="159"/>
      <c r="R2343" s="155" t="str">
        <f ca="1">IF(ISERROR($V2343),"",OFFSET('Smelter Look-up'!$C$4,$V2343-4,0)&amp;"")</f>
        <v/>
      </c>
      <c r="S2343" s="160" t="str">
        <f t="array" aca="1" ref="S2343" ca="1">IF(B2343="","",IF(ISERROR(MATCH($E2343,CL,0)),"Unknown",INDIRECT("'C'!$A$"&amp;MATCH($E2343,CL,0)+1)))</f>
        <v/>
      </c>
      <c r="T2343" s="160" t="str">
        <f t="array" aca="1" ref="T2343" ca="1">IF(B2343="","",IF(ISERROR(MATCH($J2343,SorP!$B$1:$B$6226,0)),"",INDIRECT("'SorP'!$A$"&amp;MATCH($S2343&amp;$J2343,SorP!C:C,0))))</f>
        <v/>
      </c>
      <c r="U2343" s="161"/>
      <c r="V2343" s="151" t="e">
        <f>IF(C2343="",NA(),IF(OR(C2343="Smelter not listed",C2343="Smelter not yet identified"),MATCH($B2343&amp;$D2343,'Smelter Look-up'!$J:$J,0),MATCH($B2343&amp;$C2343,'Smelter Look-up'!$J:$J,0)))</f>
        <v>#N/A</v>
      </c>
      <c r="W2343" s="134"/>
      <c r="X2343" s="134">
        <f t="shared" ca="1" si="24"/>
        <v>0</v>
      </c>
      <c r="Y2343" s="134"/>
      <c r="Z2343" s="134"/>
      <c r="AA2343" s="134"/>
      <c r="AB2343" s="162" t="str">
        <f t="shared" si="25"/>
        <v/>
      </c>
      <c r="AC2343" s="134"/>
      <c r="AD2343" s="134"/>
      <c r="AE2343" s="134"/>
      <c r="AF2343" s="134"/>
      <c r="AG2343" s="134"/>
      <c r="AH2343" s="134"/>
    </row>
    <row r="2344" spans="1:34" ht="12" customHeight="1">
      <c r="A2344" s="160"/>
      <c r="B2344" s="155" t="str">
        <f t="array" ref="B2344">IF(LEN(A2344)=0,"",INDEX('Smelter Look-up'!$A:$A,MATCH($A2344,'Smelter Look-up'!$E:$E,0)))</f>
        <v/>
      </c>
      <c r="C2344" s="158" t="str">
        <f t="array" ref="C2344">IF(LEN(A2344)=0,"",INDEX('Smelter Look-up'!$C:$C,MATCH($A2344,'Smelter Look-up'!$E:$E,0)))</f>
        <v/>
      </c>
      <c r="D2344" s="155"/>
      <c r="E2344" s="155" t="str">
        <f ca="1">IF(ISERROR($V2344),"",OFFSET('Smelter Look-up'!$D$4,$V2344-4,0)&amp;"")</f>
        <v/>
      </c>
      <c r="F2344" s="155" t="str">
        <f ca="1">IF(ISERROR($V2344),"",OFFSET('Smelter Look-up'!$E$4,$V2344-4,0))</f>
        <v/>
      </c>
      <c r="G2344" s="155" t="str">
        <f ca="1">IF(C2344=$X$4,IF(ISERROR($V2344),"Enter smelter details","RMI"),IF(ISERROR($V2344),"",OFFSET('Smelter Look-up'!$F$4,$V2344-4,0)))</f>
        <v/>
      </c>
      <c r="H2344" s="156" t="str">
        <f ca="1">IF(ISERROR($V2344),"",OFFSET('Smelter Look-up'!$G$4,$V2344-4,0))</f>
        <v/>
      </c>
      <c r="I2344" s="157" t="str">
        <f ca="1">IF(ISERROR($V2344),"",OFFSET('Smelter Look-up'!$H$4,$V2344-4,0))</f>
        <v/>
      </c>
      <c r="J2344" s="157" t="str">
        <f ca="1">IF(ISERROR($V2344),"",OFFSET('Smelter Look-up'!$I$4,$V2344-4,0))</f>
        <v/>
      </c>
      <c r="K2344" s="158"/>
      <c r="L2344" s="158"/>
      <c r="M2344" s="158"/>
      <c r="N2344" s="158"/>
      <c r="O2344" s="158"/>
      <c r="P2344" s="157"/>
      <c r="Q2344" s="159"/>
      <c r="R2344" s="155" t="str">
        <f ca="1">IF(ISERROR($V2344),"",OFFSET('Smelter Look-up'!$C$4,$V2344-4,0)&amp;"")</f>
        <v/>
      </c>
      <c r="S2344" s="160" t="str">
        <f t="array" aca="1" ref="S2344" ca="1">IF(B2344="","",IF(ISERROR(MATCH($E2344,CL,0)),"Unknown",INDIRECT("'C'!$A$"&amp;MATCH($E2344,CL,0)+1)))</f>
        <v/>
      </c>
      <c r="T2344" s="160" t="str">
        <f t="array" aca="1" ref="T2344" ca="1">IF(B2344="","",IF(ISERROR(MATCH($J2344,SorP!$B$1:$B$6226,0)),"",INDIRECT("'SorP'!$A$"&amp;MATCH($S2344&amp;$J2344,SorP!C:C,0))))</f>
        <v/>
      </c>
      <c r="U2344" s="161"/>
      <c r="V2344" s="151" t="e">
        <f>IF(C2344="",NA(),IF(OR(C2344="Smelter not listed",C2344="Smelter not yet identified"),MATCH($B2344&amp;$D2344,'Smelter Look-up'!$J:$J,0),MATCH($B2344&amp;$C2344,'Smelter Look-up'!$J:$J,0)))</f>
        <v>#N/A</v>
      </c>
      <c r="W2344" s="134"/>
      <c r="X2344" s="134">
        <f t="shared" ca="1" si="24"/>
        <v>0</v>
      </c>
      <c r="Y2344" s="134"/>
      <c r="Z2344" s="134"/>
      <c r="AA2344" s="134"/>
      <c r="AB2344" s="162" t="str">
        <f t="shared" si="25"/>
        <v/>
      </c>
      <c r="AC2344" s="134"/>
      <c r="AD2344" s="134"/>
      <c r="AE2344" s="134"/>
      <c r="AF2344" s="134"/>
      <c r="AG2344" s="134"/>
      <c r="AH2344" s="134"/>
    </row>
    <row r="2345" spans="1:34" ht="12" customHeight="1">
      <c r="A2345" s="160"/>
      <c r="B2345" s="155" t="str">
        <f t="array" ref="B2345">IF(LEN(A2345)=0,"",INDEX('Smelter Look-up'!$A:$A,MATCH($A2345,'Smelter Look-up'!$E:$E,0)))</f>
        <v/>
      </c>
      <c r="C2345" s="158" t="str">
        <f t="array" ref="C2345">IF(LEN(A2345)=0,"",INDEX('Smelter Look-up'!$C:$C,MATCH($A2345,'Smelter Look-up'!$E:$E,0)))</f>
        <v/>
      </c>
      <c r="D2345" s="155"/>
      <c r="E2345" s="155" t="str">
        <f ca="1">IF(ISERROR($V2345),"",OFFSET('Smelter Look-up'!$D$4,$V2345-4,0)&amp;"")</f>
        <v/>
      </c>
      <c r="F2345" s="155" t="str">
        <f ca="1">IF(ISERROR($V2345),"",OFFSET('Smelter Look-up'!$E$4,$V2345-4,0))</f>
        <v/>
      </c>
      <c r="G2345" s="155" t="str">
        <f ca="1">IF(C2345=$X$4,IF(ISERROR($V2345),"Enter smelter details","RMI"),IF(ISERROR($V2345),"",OFFSET('Smelter Look-up'!$F$4,$V2345-4,0)))</f>
        <v/>
      </c>
      <c r="H2345" s="156" t="str">
        <f ca="1">IF(ISERROR($V2345),"",OFFSET('Smelter Look-up'!$G$4,$V2345-4,0))</f>
        <v/>
      </c>
      <c r="I2345" s="157" t="str">
        <f ca="1">IF(ISERROR($V2345),"",OFFSET('Smelter Look-up'!$H$4,$V2345-4,0))</f>
        <v/>
      </c>
      <c r="J2345" s="157" t="str">
        <f ca="1">IF(ISERROR($V2345),"",OFFSET('Smelter Look-up'!$I$4,$V2345-4,0))</f>
        <v/>
      </c>
      <c r="K2345" s="158"/>
      <c r="L2345" s="158"/>
      <c r="M2345" s="158"/>
      <c r="N2345" s="158"/>
      <c r="O2345" s="158"/>
      <c r="P2345" s="157"/>
      <c r="Q2345" s="159"/>
      <c r="R2345" s="155" t="str">
        <f ca="1">IF(ISERROR($V2345),"",OFFSET('Smelter Look-up'!$C$4,$V2345-4,0)&amp;"")</f>
        <v/>
      </c>
      <c r="S2345" s="160" t="str">
        <f t="array" aca="1" ref="S2345" ca="1">IF(B2345="","",IF(ISERROR(MATCH($E2345,CL,0)),"Unknown",INDIRECT("'C'!$A$"&amp;MATCH($E2345,CL,0)+1)))</f>
        <v/>
      </c>
      <c r="T2345" s="160" t="str">
        <f t="array" aca="1" ref="T2345" ca="1">IF(B2345="","",IF(ISERROR(MATCH($J2345,SorP!$B$1:$B$6226,0)),"",INDIRECT("'SorP'!$A$"&amp;MATCH($S2345&amp;$J2345,SorP!C:C,0))))</f>
        <v/>
      </c>
      <c r="U2345" s="161"/>
      <c r="V2345" s="151" t="e">
        <f>IF(C2345="",NA(),IF(OR(C2345="Smelter not listed",C2345="Smelter not yet identified"),MATCH($B2345&amp;$D2345,'Smelter Look-up'!$J:$J,0),MATCH($B2345&amp;$C2345,'Smelter Look-up'!$J:$J,0)))</f>
        <v>#N/A</v>
      </c>
      <c r="W2345" s="134"/>
      <c r="X2345" s="134">
        <f t="shared" ca="1" si="24"/>
        <v>0</v>
      </c>
      <c r="Y2345" s="134"/>
      <c r="Z2345" s="134"/>
      <c r="AA2345" s="134"/>
      <c r="AB2345" s="162" t="str">
        <f t="shared" si="25"/>
        <v/>
      </c>
      <c r="AC2345" s="134"/>
      <c r="AD2345" s="134"/>
      <c r="AE2345" s="134"/>
      <c r="AF2345" s="134"/>
      <c r="AG2345" s="134"/>
      <c r="AH2345" s="134"/>
    </row>
    <row r="2346" spans="1:34" ht="12" customHeight="1">
      <c r="A2346" s="160"/>
      <c r="B2346" s="155" t="str">
        <f t="array" ref="B2346">IF(LEN(A2346)=0,"",INDEX('Smelter Look-up'!$A:$A,MATCH($A2346,'Smelter Look-up'!$E:$E,0)))</f>
        <v/>
      </c>
      <c r="C2346" s="158" t="str">
        <f t="array" ref="C2346">IF(LEN(A2346)=0,"",INDEX('Smelter Look-up'!$C:$C,MATCH($A2346,'Smelter Look-up'!$E:$E,0)))</f>
        <v/>
      </c>
      <c r="D2346" s="155"/>
      <c r="E2346" s="155" t="str">
        <f ca="1">IF(ISERROR($V2346),"",OFFSET('Smelter Look-up'!$D$4,$V2346-4,0)&amp;"")</f>
        <v/>
      </c>
      <c r="F2346" s="155" t="str">
        <f ca="1">IF(ISERROR($V2346),"",OFFSET('Smelter Look-up'!$E$4,$V2346-4,0))</f>
        <v/>
      </c>
      <c r="G2346" s="155" t="str">
        <f ca="1">IF(C2346=$X$4,IF(ISERROR($V2346),"Enter smelter details","RMI"),IF(ISERROR($V2346),"",OFFSET('Smelter Look-up'!$F$4,$V2346-4,0)))</f>
        <v/>
      </c>
      <c r="H2346" s="156" t="str">
        <f ca="1">IF(ISERROR($V2346),"",OFFSET('Smelter Look-up'!$G$4,$V2346-4,0))</f>
        <v/>
      </c>
      <c r="I2346" s="157" t="str">
        <f ca="1">IF(ISERROR($V2346),"",OFFSET('Smelter Look-up'!$H$4,$V2346-4,0))</f>
        <v/>
      </c>
      <c r="J2346" s="157" t="str">
        <f ca="1">IF(ISERROR($V2346),"",OFFSET('Smelter Look-up'!$I$4,$V2346-4,0))</f>
        <v/>
      </c>
      <c r="K2346" s="158"/>
      <c r="L2346" s="158"/>
      <c r="M2346" s="158"/>
      <c r="N2346" s="158"/>
      <c r="O2346" s="158"/>
      <c r="P2346" s="157"/>
      <c r="Q2346" s="159"/>
      <c r="R2346" s="155" t="str">
        <f ca="1">IF(ISERROR($V2346),"",OFFSET('Smelter Look-up'!$C$4,$V2346-4,0)&amp;"")</f>
        <v/>
      </c>
      <c r="S2346" s="160" t="str">
        <f t="array" aca="1" ref="S2346" ca="1">IF(B2346="","",IF(ISERROR(MATCH($E2346,CL,0)),"Unknown",INDIRECT("'C'!$A$"&amp;MATCH($E2346,CL,0)+1)))</f>
        <v/>
      </c>
      <c r="T2346" s="160" t="str">
        <f t="array" aca="1" ref="T2346" ca="1">IF(B2346="","",IF(ISERROR(MATCH($J2346,SorP!$B$1:$B$6226,0)),"",INDIRECT("'SorP'!$A$"&amp;MATCH($S2346&amp;$J2346,SorP!C:C,0))))</f>
        <v/>
      </c>
      <c r="U2346" s="161"/>
      <c r="V2346" s="151" t="e">
        <f>IF(C2346="",NA(),IF(OR(C2346="Smelter not listed",C2346="Smelter not yet identified"),MATCH($B2346&amp;$D2346,'Smelter Look-up'!$J:$J,0),MATCH($B2346&amp;$C2346,'Smelter Look-up'!$J:$J,0)))</f>
        <v>#N/A</v>
      </c>
      <c r="W2346" s="134"/>
      <c r="X2346" s="134">
        <f t="shared" ca="1" si="24"/>
        <v>0</v>
      </c>
      <c r="Y2346" s="134"/>
      <c r="Z2346" s="134"/>
      <c r="AA2346" s="134"/>
      <c r="AB2346" s="162" t="str">
        <f t="shared" si="25"/>
        <v/>
      </c>
      <c r="AC2346" s="134"/>
      <c r="AD2346" s="134"/>
      <c r="AE2346" s="134"/>
      <c r="AF2346" s="134"/>
      <c r="AG2346" s="134"/>
      <c r="AH2346" s="134"/>
    </row>
    <row r="2347" spans="1:34" ht="12" customHeight="1">
      <c r="A2347" s="160"/>
      <c r="B2347" s="155" t="str">
        <f t="array" ref="B2347">IF(LEN(A2347)=0,"",INDEX('Smelter Look-up'!$A:$A,MATCH($A2347,'Smelter Look-up'!$E:$E,0)))</f>
        <v/>
      </c>
      <c r="C2347" s="158" t="str">
        <f t="array" ref="C2347">IF(LEN(A2347)=0,"",INDEX('Smelter Look-up'!$C:$C,MATCH($A2347,'Smelter Look-up'!$E:$E,0)))</f>
        <v/>
      </c>
      <c r="D2347" s="155"/>
      <c r="E2347" s="155" t="str">
        <f ca="1">IF(ISERROR($V2347),"",OFFSET('Smelter Look-up'!$D$4,$V2347-4,0)&amp;"")</f>
        <v/>
      </c>
      <c r="F2347" s="155" t="str">
        <f ca="1">IF(ISERROR($V2347),"",OFFSET('Smelter Look-up'!$E$4,$V2347-4,0))</f>
        <v/>
      </c>
      <c r="G2347" s="155" t="str">
        <f ca="1">IF(C2347=$X$4,IF(ISERROR($V2347),"Enter smelter details","RMI"),IF(ISERROR($V2347),"",OFFSET('Smelter Look-up'!$F$4,$V2347-4,0)))</f>
        <v/>
      </c>
      <c r="H2347" s="156" t="str">
        <f ca="1">IF(ISERROR($V2347),"",OFFSET('Smelter Look-up'!$G$4,$V2347-4,0))</f>
        <v/>
      </c>
      <c r="I2347" s="157" t="str">
        <f ca="1">IF(ISERROR($V2347),"",OFFSET('Smelter Look-up'!$H$4,$V2347-4,0))</f>
        <v/>
      </c>
      <c r="J2347" s="157" t="str">
        <f ca="1">IF(ISERROR($V2347),"",OFFSET('Smelter Look-up'!$I$4,$V2347-4,0))</f>
        <v/>
      </c>
      <c r="K2347" s="158"/>
      <c r="L2347" s="158"/>
      <c r="M2347" s="158"/>
      <c r="N2347" s="158"/>
      <c r="O2347" s="158"/>
      <c r="P2347" s="157"/>
      <c r="Q2347" s="159"/>
      <c r="R2347" s="155" t="str">
        <f ca="1">IF(ISERROR($V2347),"",OFFSET('Smelter Look-up'!$C$4,$V2347-4,0)&amp;"")</f>
        <v/>
      </c>
      <c r="S2347" s="160" t="str">
        <f t="array" aca="1" ref="S2347" ca="1">IF(B2347="","",IF(ISERROR(MATCH($E2347,CL,0)),"Unknown",INDIRECT("'C'!$A$"&amp;MATCH($E2347,CL,0)+1)))</f>
        <v/>
      </c>
      <c r="T2347" s="160" t="str">
        <f t="array" aca="1" ref="T2347" ca="1">IF(B2347="","",IF(ISERROR(MATCH($J2347,SorP!$B$1:$B$6226,0)),"",INDIRECT("'SorP'!$A$"&amp;MATCH($S2347&amp;$J2347,SorP!C:C,0))))</f>
        <v/>
      </c>
      <c r="U2347" s="161"/>
      <c r="V2347" s="151" t="e">
        <f>IF(C2347="",NA(),IF(OR(C2347="Smelter not listed",C2347="Smelter not yet identified"),MATCH($B2347&amp;$D2347,'Smelter Look-up'!$J:$J,0),MATCH($B2347&amp;$C2347,'Smelter Look-up'!$J:$J,0)))</f>
        <v>#N/A</v>
      </c>
      <c r="W2347" s="134"/>
      <c r="X2347" s="134">
        <f t="shared" ca="1" si="24"/>
        <v>0</v>
      </c>
      <c r="Y2347" s="134"/>
      <c r="Z2347" s="134"/>
      <c r="AA2347" s="134"/>
      <c r="AB2347" s="162" t="str">
        <f t="shared" si="25"/>
        <v/>
      </c>
      <c r="AC2347" s="134"/>
      <c r="AD2347" s="134"/>
      <c r="AE2347" s="134"/>
      <c r="AF2347" s="134"/>
      <c r="AG2347" s="134"/>
      <c r="AH2347" s="134"/>
    </row>
    <row r="2348" spans="1:34" ht="12" customHeight="1">
      <c r="A2348" s="160"/>
      <c r="B2348" s="155" t="str">
        <f t="array" ref="B2348">IF(LEN(A2348)=0,"",INDEX('Smelter Look-up'!$A:$A,MATCH($A2348,'Smelter Look-up'!$E:$E,0)))</f>
        <v/>
      </c>
      <c r="C2348" s="158" t="str">
        <f t="array" ref="C2348">IF(LEN(A2348)=0,"",INDEX('Smelter Look-up'!$C:$C,MATCH($A2348,'Smelter Look-up'!$E:$E,0)))</f>
        <v/>
      </c>
      <c r="D2348" s="155"/>
      <c r="E2348" s="155" t="str">
        <f ca="1">IF(ISERROR($V2348),"",OFFSET('Smelter Look-up'!$D$4,$V2348-4,0)&amp;"")</f>
        <v/>
      </c>
      <c r="F2348" s="155" t="str">
        <f ca="1">IF(ISERROR($V2348),"",OFFSET('Smelter Look-up'!$E$4,$V2348-4,0))</f>
        <v/>
      </c>
      <c r="G2348" s="155" t="str">
        <f ca="1">IF(C2348=$X$4,IF(ISERROR($V2348),"Enter smelter details","RMI"),IF(ISERROR($V2348),"",OFFSET('Smelter Look-up'!$F$4,$V2348-4,0)))</f>
        <v/>
      </c>
      <c r="H2348" s="156" t="str">
        <f ca="1">IF(ISERROR($V2348),"",OFFSET('Smelter Look-up'!$G$4,$V2348-4,0))</f>
        <v/>
      </c>
      <c r="I2348" s="157" t="str">
        <f ca="1">IF(ISERROR($V2348),"",OFFSET('Smelter Look-up'!$H$4,$V2348-4,0))</f>
        <v/>
      </c>
      <c r="J2348" s="157" t="str">
        <f ca="1">IF(ISERROR($V2348),"",OFFSET('Smelter Look-up'!$I$4,$V2348-4,0))</f>
        <v/>
      </c>
      <c r="K2348" s="158"/>
      <c r="L2348" s="158"/>
      <c r="M2348" s="158"/>
      <c r="N2348" s="158"/>
      <c r="O2348" s="158"/>
      <c r="P2348" s="157"/>
      <c r="Q2348" s="159"/>
      <c r="R2348" s="155" t="str">
        <f ca="1">IF(ISERROR($V2348),"",OFFSET('Smelter Look-up'!$C$4,$V2348-4,0)&amp;"")</f>
        <v/>
      </c>
      <c r="S2348" s="160" t="str">
        <f t="array" aca="1" ref="S2348" ca="1">IF(B2348="","",IF(ISERROR(MATCH($E2348,CL,0)),"Unknown",INDIRECT("'C'!$A$"&amp;MATCH($E2348,CL,0)+1)))</f>
        <v/>
      </c>
      <c r="T2348" s="160" t="str">
        <f t="array" aca="1" ref="T2348" ca="1">IF(B2348="","",IF(ISERROR(MATCH($J2348,SorP!$B$1:$B$6226,0)),"",INDIRECT("'SorP'!$A$"&amp;MATCH($S2348&amp;$J2348,SorP!C:C,0))))</f>
        <v/>
      </c>
      <c r="U2348" s="161"/>
      <c r="V2348" s="151" t="e">
        <f>IF(C2348="",NA(),IF(OR(C2348="Smelter not listed",C2348="Smelter not yet identified"),MATCH($B2348&amp;$D2348,'Smelter Look-up'!$J:$J,0),MATCH($B2348&amp;$C2348,'Smelter Look-up'!$J:$J,0)))</f>
        <v>#N/A</v>
      </c>
      <c r="W2348" s="134"/>
      <c r="X2348" s="134">
        <f t="shared" ca="1" si="24"/>
        <v>0</v>
      </c>
      <c r="Y2348" s="134"/>
      <c r="Z2348" s="134"/>
      <c r="AA2348" s="134"/>
      <c r="AB2348" s="162" t="str">
        <f t="shared" si="25"/>
        <v/>
      </c>
      <c r="AC2348" s="134"/>
      <c r="AD2348" s="134"/>
      <c r="AE2348" s="134"/>
      <c r="AF2348" s="134"/>
      <c r="AG2348" s="134"/>
      <c r="AH2348" s="134"/>
    </row>
    <row r="2349" spans="1:34" ht="12" customHeight="1">
      <c r="A2349" s="160"/>
      <c r="B2349" s="155" t="str">
        <f t="array" ref="B2349">IF(LEN(A2349)=0,"",INDEX('Smelter Look-up'!$A:$A,MATCH($A2349,'Smelter Look-up'!$E:$E,0)))</f>
        <v/>
      </c>
      <c r="C2349" s="158" t="str">
        <f t="array" ref="C2349">IF(LEN(A2349)=0,"",INDEX('Smelter Look-up'!$C:$C,MATCH($A2349,'Smelter Look-up'!$E:$E,0)))</f>
        <v/>
      </c>
      <c r="D2349" s="155"/>
      <c r="E2349" s="155" t="str">
        <f ca="1">IF(ISERROR($V2349),"",OFFSET('Smelter Look-up'!$D$4,$V2349-4,0)&amp;"")</f>
        <v/>
      </c>
      <c r="F2349" s="155" t="str">
        <f ca="1">IF(ISERROR($V2349),"",OFFSET('Smelter Look-up'!$E$4,$V2349-4,0))</f>
        <v/>
      </c>
      <c r="G2349" s="155" t="str">
        <f ca="1">IF(C2349=$X$4,IF(ISERROR($V2349),"Enter smelter details","RMI"),IF(ISERROR($V2349),"",OFFSET('Smelter Look-up'!$F$4,$V2349-4,0)))</f>
        <v/>
      </c>
      <c r="H2349" s="156" t="str">
        <f ca="1">IF(ISERROR($V2349),"",OFFSET('Smelter Look-up'!$G$4,$V2349-4,0))</f>
        <v/>
      </c>
      <c r="I2349" s="157" t="str">
        <f ca="1">IF(ISERROR($V2349),"",OFFSET('Smelter Look-up'!$H$4,$V2349-4,0))</f>
        <v/>
      </c>
      <c r="J2349" s="157" t="str">
        <f ca="1">IF(ISERROR($V2349),"",OFFSET('Smelter Look-up'!$I$4,$V2349-4,0))</f>
        <v/>
      </c>
      <c r="K2349" s="158"/>
      <c r="L2349" s="158"/>
      <c r="M2349" s="158"/>
      <c r="N2349" s="158"/>
      <c r="O2349" s="158"/>
      <c r="P2349" s="157"/>
      <c r="Q2349" s="159"/>
      <c r="R2349" s="155" t="str">
        <f ca="1">IF(ISERROR($V2349),"",OFFSET('Smelter Look-up'!$C$4,$V2349-4,0)&amp;"")</f>
        <v/>
      </c>
      <c r="S2349" s="160" t="str">
        <f t="array" aca="1" ref="S2349" ca="1">IF(B2349="","",IF(ISERROR(MATCH($E2349,CL,0)),"Unknown",INDIRECT("'C'!$A$"&amp;MATCH($E2349,CL,0)+1)))</f>
        <v/>
      </c>
      <c r="T2349" s="160" t="str">
        <f t="array" aca="1" ref="T2349" ca="1">IF(B2349="","",IF(ISERROR(MATCH($J2349,SorP!$B$1:$B$6226,0)),"",INDIRECT("'SorP'!$A$"&amp;MATCH($S2349&amp;$J2349,SorP!C:C,0))))</f>
        <v/>
      </c>
      <c r="U2349" s="161"/>
      <c r="V2349" s="151" t="e">
        <f>IF(C2349="",NA(),IF(OR(C2349="Smelter not listed",C2349="Smelter not yet identified"),MATCH($B2349&amp;$D2349,'Smelter Look-up'!$J:$J,0),MATCH($B2349&amp;$C2349,'Smelter Look-up'!$J:$J,0)))</f>
        <v>#N/A</v>
      </c>
      <c r="W2349" s="134"/>
      <c r="X2349" s="134">
        <f t="shared" ca="1" si="24"/>
        <v>0</v>
      </c>
      <c r="Y2349" s="134"/>
      <c r="Z2349" s="134"/>
      <c r="AA2349" s="134"/>
      <c r="AB2349" s="162" t="str">
        <f t="shared" si="25"/>
        <v/>
      </c>
      <c r="AC2349" s="134"/>
      <c r="AD2349" s="134"/>
      <c r="AE2349" s="134"/>
      <c r="AF2349" s="134"/>
      <c r="AG2349" s="134"/>
      <c r="AH2349" s="134"/>
    </row>
    <row r="2350" spans="1:34" ht="12" customHeight="1">
      <c r="A2350" s="160"/>
      <c r="B2350" s="155" t="str">
        <f t="array" ref="B2350">IF(LEN(A2350)=0,"",INDEX('Smelter Look-up'!$A:$A,MATCH($A2350,'Smelter Look-up'!$E:$E,0)))</f>
        <v/>
      </c>
      <c r="C2350" s="158" t="str">
        <f t="array" ref="C2350">IF(LEN(A2350)=0,"",INDEX('Smelter Look-up'!$C:$C,MATCH($A2350,'Smelter Look-up'!$E:$E,0)))</f>
        <v/>
      </c>
      <c r="D2350" s="155"/>
      <c r="E2350" s="155" t="str">
        <f ca="1">IF(ISERROR($V2350),"",OFFSET('Smelter Look-up'!$D$4,$V2350-4,0)&amp;"")</f>
        <v/>
      </c>
      <c r="F2350" s="155" t="str">
        <f ca="1">IF(ISERROR($V2350),"",OFFSET('Smelter Look-up'!$E$4,$V2350-4,0))</f>
        <v/>
      </c>
      <c r="G2350" s="155" t="str">
        <f ca="1">IF(C2350=$X$4,IF(ISERROR($V2350),"Enter smelter details","RMI"),IF(ISERROR($V2350),"",OFFSET('Smelter Look-up'!$F$4,$V2350-4,0)))</f>
        <v/>
      </c>
      <c r="H2350" s="156" t="str">
        <f ca="1">IF(ISERROR($V2350),"",OFFSET('Smelter Look-up'!$G$4,$V2350-4,0))</f>
        <v/>
      </c>
      <c r="I2350" s="157" t="str">
        <f ca="1">IF(ISERROR($V2350),"",OFFSET('Smelter Look-up'!$H$4,$V2350-4,0))</f>
        <v/>
      </c>
      <c r="J2350" s="157" t="str">
        <f ca="1">IF(ISERROR($V2350),"",OFFSET('Smelter Look-up'!$I$4,$V2350-4,0))</f>
        <v/>
      </c>
      <c r="K2350" s="158"/>
      <c r="L2350" s="158"/>
      <c r="M2350" s="158"/>
      <c r="N2350" s="158"/>
      <c r="O2350" s="158"/>
      <c r="P2350" s="157"/>
      <c r="Q2350" s="159"/>
      <c r="R2350" s="155" t="str">
        <f ca="1">IF(ISERROR($V2350),"",OFFSET('Smelter Look-up'!$C$4,$V2350-4,0)&amp;"")</f>
        <v/>
      </c>
      <c r="S2350" s="160" t="str">
        <f t="array" aca="1" ref="S2350" ca="1">IF(B2350="","",IF(ISERROR(MATCH($E2350,CL,0)),"Unknown",INDIRECT("'C'!$A$"&amp;MATCH($E2350,CL,0)+1)))</f>
        <v/>
      </c>
      <c r="T2350" s="160" t="str">
        <f t="array" aca="1" ref="T2350" ca="1">IF(B2350="","",IF(ISERROR(MATCH($J2350,SorP!$B$1:$B$6226,0)),"",INDIRECT("'SorP'!$A$"&amp;MATCH($S2350&amp;$J2350,SorP!C:C,0))))</f>
        <v/>
      </c>
      <c r="U2350" s="161"/>
      <c r="V2350" s="151" t="e">
        <f>IF(C2350="",NA(),IF(OR(C2350="Smelter not listed",C2350="Smelter not yet identified"),MATCH($B2350&amp;$D2350,'Smelter Look-up'!$J:$J,0),MATCH($B2350&amp;$C2350,'Smelter Look-up'!$J:$J,0)))</f>
        <v>#N/A</v>
      </c>
      <c r="W2350" s="134"/>
      <c r="X2350" s="134">
        <f t="shared" ca="1" si="24"/>
        <v>0</v>
      </c>
      <c r="Y2350" s="134"/>
      <c r="Z2350" s="134"/>
      <c r="AA2350" s="134"/>
      <c r="AB2350" s="162" t="str">
        <f t="shared" si="25"/>
        <v/>
      </c>
      <c r="AC2350" s="134"/>
      <c r="AD2350" s="134"/>
      <c r="AE2350" s="134"/>
      <c r="AF2350" s="134"/>
      <c r="AG2350" s="134"/>
      <c r="AH2350" s="134"/>
    </row>
    <row r="2351" spans="1:34" ht="12" customHeight="1">
      <c r="A2351" s="160"/>
      <c r="B2351" s="155" t="str">
        <f t="array" ref="B2351">IF(LEN(A2351)=0,"",INDEX('Smelter Look-up'!$A:$A,MATCH($A2351,'Smelter Look-up'!$E:$E,0)))</f>
        <v/>
      </c>
      <c r="C2351" s="158" t="str">
        <f t="array" ref="C2351">IF(LEN(A2351)=0,"",INDEX('Smelter Look-up'!$C:$C,MATCH($A2351,'Smelter Look-up'!$E:$E,0)))</f>
        <v/>
      </c>
      <c r="D2351" s="155"/>
      <c r="E2351" s="155" t="str">
        <f ca="1">IF(ISERROR($V2351),"",OFFSET('Smelter Look-up'!$D$4,$V2351-4,0)&amp;"")</f>
        <v/>
      </c>
      <c r="F2351" s="155" t="str">
        <f ca="1">IF(ISERROR($V2351),"",OFFSET('Smelter Look-up'!$E$4,$V2351-4,0))</f>
        <v/>
      </c>
      <c r="G2351" s="155" t="str">
        <f ca="1">IF(C2351=$X$4,IF(ISERROR($V2351),"Enter smelter details","RMI"),IF(ISERROR($V2351),"",OFFSET('Smelter Look-up'!$F$4,$V2351-4,0)))</f>
        <v/>
      </c>
      <c r="H2351" s="156" t="str">
        <f ca="1">IF(ISERROR($V2351),"",OFFSET('Smelter Look-up'!$G$4,$V2351-4,0))</f>
        <v/>
      </c>
      <c r="I2351" s="157" t="str">
        <f ca="1">IF(ISERROR($V2351),"",OFFSET('Smelter Look-up'!$H$4,$V2351-4,0))</f>
        <v/>
      </c>
      <c r="J2351" s="157" t="str">
        <f ca="1">IF(ISERROR($V2351),"",OFFSET('Smelter Look-up'!$I$4,$V2351-4,0))</f>
        <v/>
      </c>
      <c r="K2351" s="158"/>
      <c r="L2351" s="158"/>
      <c r="M2351" s="158"/>
      <c r="N2351" s="158"/>
      <c r="O2351" s="158"/>
      <c r="P2351" s="157"/>
      <c r="Q2351" s="159"/>
      <c r="R2351" s="155" t="str">
        <f ca="1">IF(ISERROR($V2351),"",OFFSET('Smelter Look-up'!$C$4,$V2351-4,0)&amp;"")</f>
        <v/>
      </c>
      <c r="S2351" s="160" t="str">
        <f t="array" aca="1" ref="S2351" ca="1">IF(B2351="","",IF(ISERROR(MATCH($E2351,CL,0)),"Unknown",INDIRECT("'C'!$A$"&amp;MATCH($E2351,CL,0)+1)))</f>
        <v/>
      </c>
      <c r="T2351" s="160" t="str">
        <f t="array" aca="1" ref="T2351" ca="1">IF(B2351="","",IF(ISERROR(MATCH($J2351,SorP!$B$1:$B$6226,0)),"",INDIRECT("'SorP'!$A$"&amp;MATCH($S2351&amp;$J2351,SorP!C:C,0))))</f>
        <v/>
      </c>
      <c r="U2351" s="161"/>
      <c r="V2351" s="151" t="e">
        <f>IF(C2351="",NA(),IF(OR(C2351="Smelter not listed",C2351="Smelter not yet identified"),MATCH($B2351&amp;$D2351,'Smelter Look-up'!$J:$J,0),MATCH($B2351&amp;$C2351,'Smelter Look-up'!$J:$J,0)))</f>
        <v>#N/A</v>
      </c>
      <c r="W2351" s="134"/>
      <c r="X2351" s="134">
        <f t="shared" ca="1" si="24"/>
        <v>0</v>
      </c>
      <c r="Y2351" s="134"/>
      <c r="Z2351" s="134"/>
      <c r="AA2351" s="134"/>
      <c r="AB2351" s="162" t="str">
        <f t="shared" si="25"/>
        <v/>
      </c>
      <c r="AC2351" s="134"/>
      <c r="AD2351" s="134"/>
      <c r="AE2351" s="134"/>
      <c r="AF2351" s="134"/>
      <c r="AG2351" s="134"/>
      <c r="AH2351" s="134"/>
    </row>
    <row r="2352" spans="1:34" ht="12" customHeight="1">
      <c r="A2352" s="160"/>
      <c r="B2352" s="155" t="str">
        <f t="array" ref="B2352">IF(LEN(A2352)=0,"",INDEX('Smelter Look-up'!$A:$A,MATCH($A2352,'Smelter Look-up'!$E:$E,0)))</f>
        <v/>
      </c>
      <c r="C2352" s="158" t="str">
        <f t="array" ref="C2352">IF(LEN(A2352)=0,"",INDEX('Smelter Look-up'!$C:$C,MATCH($A2352,'Smelter Look-up'!$E:$E,0)))</f>
        <v/>
      </c>
      <c r="D2352" s="155"/>
      <c r="E2352" s="155" t="str">
        <f ca="1">IF(ISERROR($V2352),"",OFFSET('Smelter Look-up'!$D$4,$V2352-4,0)&amp;"")</f>
        <v/>
      </c>
      <c r="F2352" s="155" t="str">
        <f ca="1">IF(ISERROR($V2352),"",OFFSET('Smelter Look-up'!$E$4,$V2352-4,0))</f>
        <v/>
      </c>
      <c r="G2352" s="155" t="str">
        <f ca="1">IF(C2352=$X$4,IF(ISERROR($V2352),"Enter smelter details","RMI"),IF(ISERROR($V2352),"",OFFSET('Smelter Look-up'!$F$4,$V2352-4,0)))</f>
        <v/>
      </c>
      <c r="H2352" s="156" t="str">
        <f ca="1">IF(ISERROR($V2352),"",OFFSET('Smelter Look-up'!$G$4,$V2352-4,0))</f>
        <v/>
      </c>
      <c r="I2352" s="157" t="str">
        <f ca="1">IF(ISERROR($V2352),"",OFFSET('Smelter Look-up'!$H$4,$V2352-4,0))</f>
        <v/>
      </c>
      <c r="J2352" s="157" t="str">
        <f ca="1">IF(ISERROR($V2352),"",OFFSET('Smelter Look-up'!$I$4,$V2352-4,0))</f>
        <v/>
      </c>
      <c r="K2352" s="158"/>
      <c r="L2352" s="158"/>
      <c r="M2352" s="158"/>
      <c r="N2352" s="158"/>
      <c r="O2352" s="158"/>
      <c r="P2352" s="157"/>
      <c r="Q2352" s="159"/>
      <c r="R2352" s="155" t="str">
        <f ca="1">IF(ISERROR($V2352),"",OFFSET('Smelter Look-up'!$C$4,$V2352-4,0)&amp;"")</f>
        <v/>
      </c>
      <c r="S2352" s="160" t="str">
        <f t="array" aca="1" ref="S2352" ca="1">IF(B2352="","",IF(ISERROR(MATCH($E2352,CL,0)),"Unknown",INDIRECT("'C'!$A$"&amp;MATCH($E2352,CL,0)+1)))</f>
        <v/>
      </c>
      <c r="T2352" s="160" t="str">
        <f t="array" aca="1" ref="T2352" ca="1">IF(B2352="","",IF(ISERROR(MATCH($J2352,SorP!$B$1:$B$6226,0)),"",INDIRECT("'SorP'!$A$"&amp;MATCH($S2352&amp;$J2352,SorP!C:C,0))))</f>
        <v/>
      </c>
      <c r="U2352" s="161"/>
      <c r="V2352" s="151" t="e">
        <f>IF(C2352="",NA(),IF(OR(C2352="Smelter not listed",C2352="Smelter not yet identified"),MATCH($B2352&amp;$D2352,'Smelter Look-up'!$J:$J,0),MATCH($B2352&amp;$C2352,'Smelter Look-up'!$J:$J,0)))</f>
        <v>#N/A</v>
      </c>
      <c r="W2352" s="134"/>
      <c r="X2352" s="134">
        <f t="shared" ca="1" si="24"/>
        <v>0</v>
      </c>
      <c r="Y2352" s="134"/>
      <c r="Z2352" s="134"/>
      <c r="AA2352" s="134"/>
      <c r="AB2352" s="162" t="str">
        <f t="shared" si="25"/>
        <v/>
      </c>
      <c r="AC2352" s="134"/>
      <c r="AD2352" s="134"/>
      <c r="AE2352" s="134"/>
      <c r="AF2352" s="134"/>
      <c r="AG2352" s="134"/>
      <c r="AH2352" s="134"/>
    </row>
    <row r="2353" spans="1:34" ht="12" customHeight="1">
      <c r="A2353" s="160"/>
      <c r="B2353" s="155" t="str">
        <f t="array" ref="B2353">IF(LEN(A2353)=0,"",INDEX('Smelter Look-up'!$A:$A,MATCH($A2353,'Smelter Look-up'!$E:$E,0)))</f>
        <v/>
      </c>
      <c r="C2353" s="158" t="str">
        <f t="array" ref="C2353">IF(LEN(A2353)=0,"",INDEX('Smelter Look-up'!$C:$C,MATCH($A2353,'Smelter Look-up'!$E:$E,0)))</f>
        <v/>
      </c>
      <c r="D2353" s="155"/>
      <c r="E2353" s="155" t="str">
        <f ca="1">IF(ISERROR($V2353),"",OFFSET('Smelter Look-up'!$D$4,$V2353-4,0)&amp;"")</f>
        <v/>
      </c>
      <c r="F2353" s="155" t="str">
        <f ca="1">IF(ISERROR($V2353),"",OFFSET('Smelter Look-up'!$E$4,$V2353-4,0))</f>
        <v/>
      </c>
      <c r="G2353" s="155" t="str">
        <f ca="1">IF(C2353=$X$4,IF(ISERROR($V2353),"Enter smelter details","RMI"),IF(ISERROR($V2353),"",OFFSET('Smelter Look-up'!$F$4,$V2353-4,0)))</f>
        <v/>
      </c>
      <c r="H2353" s="156" t="str">
        <f ca="1">IF(ISERROR($V2353),"",OFFSET('Smelter Look-up'!$G$4,$V2353-4,0))</f>
        <v/>
      </c>
      <c r="I2353" s="157" t="str">
        <f ca="1">IF(ISERROR($V2353),"",OFFSET('Smelter Look-up'!$H$4,$V2353-4,0))</f>
        <v/>
      </c>
      <c r="J2353" s="157" t="str">
        <f ca="1">IF(ISERROR($V2353),"",OFFSET('Smelter Look-up'!$I$4,$V2353-4,0))</f>
        <v/>
      </c>
      <c r="K2353" s="158"/>
      <c r="L2353" s="158"/>
      <c r="M2353" s="158"/>
      <c r="N2353" s="158"/>
      <c r="O2353" s="158"/>
      <c r="P2353" s="157"/>
      <c r="Q2353" s="159"/>
      <c r="R2353" s="155" t="str">
        <f ca="1">IF(ISERROR($V2353),"",OFFSET('Smelter Look-up'!$C$4,$V2353-4,0)&amp;"")</f>
        <v/>
      </c>
      <c r="S2353" s="160" t="str">
        <f t="array" aca="1" ref="S2353" ca="1">IF(B2353="","",IF(ISERROR(MATCH($E2353,CL,0)),"Unknown",INDIRECT("'C'!$A$"&amp;MATCH($E2353,CL,0)+1)))</f>
        <v/>
      </c>
      <c r="T2353" s="160" t="str">
        <f t="array" aca="1" ref="T2353" ca="1">IF(B2353="","",IF(ISERROR(MATCH($J2353,SorP!$B$1:$B$6226,0)),"",INDIRECT("'SorP'!$A$"&amp;MATCH($S2353&amp;$J2353,SorP!C:C,0))))</f>
        <v/>
      </c>
      <c r="U2353" s="161"/>
      <c r="V2353" s="151" t="e">
        <f>IF(C2353="",NA(),IF(OR(C2353="Smelter not listed",C2353="Smelter not yet identified"),MATCH($B2353&amp;$D2353,'Smelter Look-up'!$J:$J,0),MATCH($B2353&amp;$C2353,'Smelter Look-up'!$J:$J,0)))</f>
        <v>#N/A</v>
      </c>
      <c r="W2353" s="134"/>
      <c r="X2353" s="134">
        <f t="shared" ca="1" si="24"/>
        <v>0</v>
      </c>
      <c r="Y2353" s="134"/>
      <c r="Z2353" s="134"/>
      <c r="AA2353" s="134"/>
      <c r="AB2353" s="162" t="str">
        <f t="shared" si="25"/>
        <v/>
      </c>
      <c r="AC2353" s="134"/>
      <c r="AD2353" s="134"/>
      <c r="AE2353" s="134"/>
      <c r="AF2353" s="134"/>
      <c r="AG2353" s="134"/>
      <c r="AH2353" s="134"/>
    </row>
    <row r="2354" spans="1:34" ht="12" customHeight="1">
      <c r="A2354" s="160"/>
      <c r="B2354" s="155" t="str">
        <f t="array" ref="B2354">IF(LEN(A2354)=0,"",INDEX('Smelter Look-up'!$A:$A,MATCH($A2354,'Smelter Look-up'!$E:$E,0)))</f>
        <v/>
      </c>
      <c r="C2354" s="158" t="str">
        <f t="array" ref="C2354">IF(LEN(A2354)=0,"",INDEX('Smelter Look-up'!$C:$C,MATCH($A2354,'Smelter Look-up'!$E:$E,0)))</f>
        <v/>
      </c>
      <c r="D2354" s="155"/>
      <c r="E2354" s="155" t="str">
        <f ca="1">IF(ISERROR($V2354),"",OFFSET('Smelter Look-up'!$D$4,$V2354-4,0)&amp;"")</f>
        <v/>
      </c>
      <c r="F2354" s="155" t="str">
        <f ca="1">IF(ISERROR($V2354),"",OFFSET('Smelter Look-up'!$E$4,$V2354-4,0))</f>
        <v/>
      </c>
      <c r="G2354" s="155" t="str">
        <f ca="1">IF(C2354=$X$4,IF(ISERROR($V2354),"Enter smelter details","RMI"),IF(ISERROR($V2354),"",OFFSET('Smelter Look-up'!$F$4,$V2354-4,0)))</f>
        <v/>
      </c>
      <c r="H2354" s="156" t="str">
        <f ca="1">IF(ISERROR($V2354),"",OFFSET('Smelter Look-up'!$G$4,$V2354-4,0))</f>
        <v/>
      </c>
      <c r="I2354" s="157" t="str">
        <f ca="1">IF(ISERROR($V2354),"",OFFSET('Smelter Look-up'!$H$4,$V2354-4,0))</f>
        <v/>
      </c>
      <c r="J2354" s="157" t="str">
        <f ca="1">IF(ISERROR($V2354),"",OFFSET('Smelter Look-up'!$I$4,$V2354-4,0))</f>
        <v/>
      </c>
      <c r="K2354" s="158"/>
      <c r="L2354" s="158"/>
      <c r="M2354" s="158"/>
      <c r="N2354" s="158"/>
      <c r="O2354" s="158"/>
      <c r="P2354" s="157"/>
      <c r="Q2354" s="159"/>
      <c r="R2354" s="155" t="str">
        <f ca="1">IF(ISERROR($V2354),"",OFFSET('Smelter Look-up'!$C$4,$V2354-4,0)&amp;"")</f>
        <v/>
      </c>
      <c r="S2354" s="160" t="str">
        <f t="array" aca="1" ref="S2354" ca="1">IF(B2354="","",IF(ISERROR(MATCH($E2354,CL,0)),"Unknown",INDIRECT("'C'!$A$"&amp;MATCH($E2354,CL,0)+1)))</f>
        <v/>
      </c>
      <c r="T2354" s="160" t="str">
        <f t="array" aca="1" ref="T2354" ca="1">IF(B2354="","",IF(ISERROR(MATCH($J2354,SorP!$B$1:$B$6226,0)),"",INDIRECT("'SorP'!$A$"&amp;MATCH($S2354&amp;$J2354,SorP!C:C,0))))</f>
        <v/>
      </c>
      <c r="U2354" s="161"/>
      <c r="V2354" s="151" t="e">
        <f>IF(C2354="",NA(),IF(OR(C2354="Smelter not listed",C2354="Smelter not yet identified"),MATCH($B2354&amp;$D2354,'Smelter Look-up'!$J:$J,0),MATCH($B2354&amp;$C2354,'Smelter Look-up'!$J:$J,0)))</f>
        <v>#N/A</v>
      </c>
      <c r="W2354" s="134"/>
      <c r="X2354" s="134">
        <f t="shared" ca="1" si="24"/>
        <v>0</v>
      </c>
      <c r="Y2354" s="134"/>
      <c r="Z2354" s="134"/>
      <c r="AA2354" s="134"/>
      <c r="AB2354" s="162" t="str">
        <f t="shared" si="25"/>
        <v/>
      </c>
      <c r="AC2354" s="134"/>
      <c r="AD2354" s="134"/>
      <c r="AE2354" s="134"/>
      <c r="AF2354" s="134"/>
      <c r="AG2354" s="134"/>
      <c r="AH2354" s="134"/>
    </row>
    <row r="2355" spans="1:34" ht="12" customHeight="1">
      <c r="A2355" s="160"/>
      <c r="B2355" s="155" t="str">
        <f t="array" ref="B2355">IF(LEN(A2355)=0,"",INDEX('Smelter Look-up'!$A:$A,MATCH($A2355,'Smelter Look-up'!$E:$E,0)))</f>
        <v/>
      </c>
      <c r="C2355" s="158" t="str">
        <f t="array" ref="C2355">IF(LEN(A2355)=0,"",INDEX('Smelter Look-up'!$C:$C,MATCH($A2355,'Smelter Look-up'!$E:$E,0)))</f>
        <v/>
      </c>
      <c r="D2355" s="155"/>
      <c r="E2355" s="155" t="str">
        <f ca="1">IF(ISERROR($V2355),"",OFFSET('Smelter Look-up'!$D$4,$V2355-4,0)&amp;"")</f>
        <v/>
      </c>
      <c r="F2355" s="155" t="str">
        <f ca="1">IF(ISERROR($V2355),"",OFFSET('Smelter Look-up'!$E$4,$V2355-4,0))</f>
        <v/>
      </c>
      <c r="G2355" s="155" t="str">
        <f ca="1">IF(C2355=$X$4,IF(ISERROR($V2355),"Enter smelter details","RMI"),IF(ISERROR($V2355),"",OFFSET('Smelter Look-up'!$F$4,$V2355-4,0)))</f>
        <v/>
      </c>
      <c r="H2355" s="156" t="str">
        <f ca="1">IF(ISERROR($V2355),"",OFFSET('Smelter Look-up'!$G$4,$V2355-4,0))</f>
        <v/>
      </c>
      <c r="I2355" s="157" t="str">
        <f ca="1">IF(ISERROR($V2355),"",OFFSET('Smelter Look-up'!$H$4,$V2355-4,0))</f>
        <v/>
      </c>
      <c r="J2355" s="157" t="str">
        <f ca="1">IF(ISERROR($V2355),"",OFFSET('Smelter Look-up'!$I$4,$V2355-4,0))</f>
        <v/>
      </c>
      <c r="K2355" s="158"/>
      <c r="L2355" s="158"/>
      <c r="M2355" s="158"/>
      <c r="N2355" s="158"/>
      <c r="O2355" s="158"/>
      <c r="P2355" s="157"/>
      <c r="Q2355" s="159"/>
      <c r="R2355" s="155" t="str">
        <f ca="1">IF(ISERROR($V2355),"",OFFSET('Smelter Look-up'!$C$4,$V2355-4,0)&amp;"")</f>
        <v/>
      </c>
      <c r="S2355" s="160" t="str">
        <f t="array" aca="1" ref="S2355" ca="1">IF(B2355="","",IF(ISERROR(MATCH($E2355,CL,0)),"Unknown",INDIRECT("'C'!$A$"&amp;MATCH($E2355,CL,0)+1)))</f>
        <v/>
      </c>
      <c r="T2355" s="160" t="str">
        <f t="array" aca="1" ref="T2355" ca="1">IF(B2355="","",IF(ISERROR(MATCH($J2355,SorP!$B$1:$B$6226,0)),"",INDIRECT("'SorP'!$A$"&amp;MATCH($S2355&amp;$J2355,SorP!C:C,0))))</f>
        <v/>
      </c>
      <c r="U2355" s="161"/>
      <c r="V2355" s="151" t="e">
        <f>IF(C2355="",NA(),IF(OR(C2355="Smelter not listed",C2355="Smelter not yet identified"),MATCH($B2355&amp;$D2355,'Smelter Look-up'!$J:$J,0),MATCH($B2355&amp;$C2355,'Smelter Look-up'!$J:$J,0)))</f>
        <v>#N/A</v>
      </c>
      <c r="W2355" s="134"/>
      <c r="X2355" s="134">
        <f t="shared" ca="1" si="24"/>
        <v>0</v>
      </c>
      <c r="Y2355" s="134"/>
      <c r="Z2355" s="134"/>
      <c r="AA2355" s="134"/>
      <c r="AB2355" s="162" t="str">
        <f t="shared" si="25"/>
        <v/>
      </c>
      <c r="AC2355" s="134"/>
      <c r="AD2355" s="134"/>
      <c r="AE2355" s="134"/>
      <c r="AF2355" s="134"/>
      <c r="AG2355" s="134"/>
      <c r="AH2355" s="134"/>
    </row>
    <row r="2356" spans="1:34" ht="12" customHeight="1">
      <c r="A2356" s="160"/>
      <c r="B2356" s="155" t="str">
        <f t="array" ref="B2356">IF(LEN(A2356)=0,"",INDEX('Smelter Look-up'!$A:$A,MATCH($A2356,'Smelter Look-up'!$E:$E,0)))</f>
        <v/>
      </c>
      <c r="C2356" s="158" t="str">
        <f t="array" ref="C2356">IF(LEN(A2356)=0,"",INDEX('Smelter Look-up'!$C:$C,MATCH($A2356,'Smelter Look-up'!$E:$E,0)))</f>
        <v/>
      </c>
      <c r="D2356" s="155"/>
      <c r="E2356" s="155" t="str">
        <f ca="1">IF(ISERROR($V2356),"",OFFSET('Smelter Look-up'!$D$4,$V2356-4,0)&amp;"")</f>
        <v/>
      </c>
      <c r="F2356" s="155" t="str">
        <f ca="1">IF(ISERROR($V2356),"",OFFSET('Smelter Look-up'!$E$4,$V2356-4,0))</f>
        <v/>
      </c>
      <c r="G2356" s="155" t="str">
        <f ca="1">IF(C2356=$X$4,IF(ISERROR($V2356),"Enter smelter details","RMI"),IF(ISERROR($V2356),"",OFFSET('Smelter Look-up'!$F$4,$V2356-4,0)))</f>
        <v/>
      </c>
      <c r="H2356" s="156" t="str">
        <f ca="1">IF(ISERROR($V2356),"",OFFSET('Smelter Look-up'!$G$4,$V2356-4,0))</f>
        <v/>
      </c>
      <c r="I2356" s="157" t="str">
        <f ca="1">IF(ISERROR($V2356),"",OFFSET('Smelter Look-up'!$H$4,$V2356-4,0))</f>
        <v/>
      </c>
      <c r="J2356" s="157" t="str">
        <f ca="1">IF(ISERROR($V2356),"",OFFSET('Smelter Look-up'!$I$4,$V2356-4,0))</f>
        <v/>
      </c>
      <c r="K2356" s="158"/>
      <c r="L2356" s="158"/>
      <c r="M2356" s="158"/>
      <c r="N2356" s="158"/>
      <c r="O2356" s="158"/>
      <c r="P2356" s="157"/>
      <c r="Q2356" s="159"/>
      <c r="R2356" s="155" t="str">
        <f ca="1">IF(ISERROR($V2356),"",OFFSET('Smelter Look-up'!$C$4,$V2356-4,0)&amp;"")</f>
        <v/>
      </c>
      <c r="S2356" s="160" t="str">
        <f t="array" aca="1" ref="S2356" ca="1">IF(B2356="","",IF(ISERROR(MATCH($E2356,CL,0)),"Unknown",INDIRECT("'C'!$A$"&amp;MATCH($E2356,CL,0)+1)))</f>
        <v/>
      </c>
      <c r="T2356" s="160" t="str">
        <f t="array" aca="1" ref="T2356" ca="1">IF(B2356="","",IF(ISERROR(MATCH($J2356,SorP!$B$1:$B$6226,0)),"",INDIRECT("'SorP'!$A$"&amp;MATCH($S2356&amp;$J2356,SorP!C:C,0))))</f>
        <v/>
      </c>
      <c r="U2356" s="161"/>
      <c r="V2356" s="151" t="e">
        <f>IF(C2356="",NA(),IF(OR(C2356="Smelter not listed",C2356="Smelter not yet identified"),MATCH($B2356&amp;$D2356,'Smelter Look-up'!$J:$J,0),MATCH($B2356&amp;$C2356,'Smelter Look-up'!$J:$J,0)))</f>
        <v>#N/A</v>
      </c>
      <c r="W2356" s="134"/>
      <c r="X2356" s="134">
        <f t="shared" ca="1" si="24"/>
        <v>0</v>
      </c>
      <c r="Y2356" s="134"/>
      <c r="Z2356" s="134"/>
      <c r="AA2356" s="134"/>
      <c r="AB2356" s="162" t="str">
        <f t="shared" si="25"/>
        <v/>
      </c>
      <c r="AC2356" s="134"/>
      <c r="AD2356" s="134"/>
      <c r="AE2356" s="134"/>
      <c r="AF2356" s="134"/>
      <c r="AG2356" s="134"/>
      <c r="AH2356" s="134"/>
    </row>
    <row r="2357" spans="1:34" ht="12" customHeight="1">
      <c r="A2357" s="160"/>
      <c r="B2357" s="155" t="str">
        <f t="array" ref="B2357">IF(LEN(A2357)=0,"",INDEX('Smelter Look-up'!$A:$A,MATCH($A2357,'Smelter Look-up'!$E:$E,0)))</f>
        <v/>
      </c>
      <c r="C2357" s="158" t="str">
        <f t="array" ref="C2357">IF(LEN(A2357)=0,"",INDEX('Smelter Look-up'!$C:$C,MATCH($A2357,'Smelter Look-up'!$E:$E,0)))</f>
        <v/>
      </c>
      <c r="D2357" s="155"/>
      <c r="E2357" s="155" t="str">
        <f ca="1">IF(ISERROR($V2357),"",OFFSET('Smelter Look-up'!$D$4,$V2357-4,0)&amp;"")</f>
        <v/>
      </c>
      <c r="F2357" s="155" t="str">
        <f ca="1">IF(ISERROR($V2357),"",OFFSET('Smelter Look-up'!$E$4,$V2357-4,0))</f>
        <v/>
      </c>
      <c r="G2357" s="155" t="str">
        <f ca="1">IF(C2357=$X$4,IF(ISERROR($V2357),"Enter smelter details","RMI"),IF(ISERROR($V2357),"",OFFSET('Smelter Look-up'!$F$4,$V2357-4,0)))</f>
        <v/>
      </c>
      <c r="H2357" s="156" t="str">
        <f ca="1">IF(ISERROR($V2357),"",OFFSET('Smelter Look-up'!$G$4,$V2357-4,0))</f>
        <v/>
      </c>
      <c r="I2357" s="157" t="str">
        <f ca="1">IF(ISERROR($V2357),"",OFFSET('Smelter Look-up'!$H$4,$V2357-4,0))</f>
        <v/>
      </c>
      <c r="J2357" s="157" t="str">
        <f ca="1">IF(ISERROR($V2357),"",OFFSET('Smelter Look-up'!$I$4,$V2357-4,0))</f>
        <v/>
      </c>
      <c r="K2357" s="158"/>
      <c r="L2357" s="158"/>
      <c r="M2357" s="158"/>
      <c r="N2357" s="158"/>
      <c r="O2357" s="158"/>
      <c r="P2357" s="157"/>
      <c r="Q2357" s="159"/>
      <c r="R2357" s="155" t="str">
        <f ca="1">IF(ISERROR($V2357),"",OFFSET('Smelter Look-up'!$C$4,$V2357-4,0)&amp;"")</f>
        <v/>
      </c>
      <c r="S2357" s="160" t="str">
        <f t="array" aca="1" ref="S2357" ca="1">IF(B2357="","",IF(ISERROR(MATCH($E2357,CL,0)),"Unknown",INDIRECT("'C'!$A$"&amp;MATCH($E2357,CL,0)+1)))</f>
        <v/>
      </c>
      <c r="T2357" s="160" t="str">
        <f t="array" aca="1" ref="T2357" ca="1">IF(B2357="","",IF(ISERROR(MATCH($J2357,SorP!$B$1:$B$6226,0)),"",INDIRECT("'SorP'!$A$"&amp;MATCH($S2357&amp;$J2357,SorP!C:C,0))))</f>
        <v/>
      </c>
      <c r="U2357" s="161"/>
      <c r="V2357" s="151" t="e">
        <f>IF(C2357="",NA(),IF(OR(C2357="Smelter not listed",C2357="Smelter not yet identified"),MATCH($B2357&amp;$D2357,'Smelter Look-up'!$J:$J,0),MATCH($B2357&amp;$C2357,'Smelter Look-up'!$J:$J,0)))</f>
        <v>#N/A</v>
      </c>
      <c r="W2357" s="134"/>
      <c r="X2357" s="134">
        <f t="shared" ca="1" si="24"/>
        <v>0</v>
      </c>
      <c r="Y2357" s="134"/>
      <c r="Z2357" s="134"/>
      <c r="AA2357" s="134"/>
      <c r="AB2357" s="162" t="str">
        <f t="shared" si="25"/>
        <v/>
      </c>
      <c r="AC2357" s="134"/>
      <c r="AD2357" s="134"/>
      <c r="AE2357" s="134"/>
      <c r="AF2357" s="134"/>
      <c r="AG2357" s="134"/>
      <c r="AH2357" s="134"/>
    </row>
    <row r="2358" spans="1:34" ht="12" customHeight="1">
      <c r="A2358" s="160"/>
      <c r="B2358" s="155" t="str">
        <f t="array" ref="B2358">IF(LEN(A2358)=0,"",INDEX('Smelter Look-up'!$A:$A,MATCH($A2358,'Smelter Look-up'!$E:$E,0)))</f>
        <v/>
      </c>
      <c r="C2358" s="158" t="str">
        <f t="array" ref="C2358">IF(LEN(A2358)=0,"",INDEX('Smelter Look-up'!$C:$C,MATCH($A2358,'Smelter Look-up'!$E:$E,0)))</f>
        <v/>
      </c>
      <c r="D2358" s="155"/>
      <c r="E2358" s="155" t="str">
        <f ca="1">IF(ISERROR($V2358),"",OFFSET('Smelter Look-up'!$D$4,$V2358-4,0)&amp;"")</f>
        <v/>
      </c>
      <c r="F2358" s="155" t="str">
        <f ca="1">IF(ISERROR($V2358),"",OFFSET('Smelter Look-up'!$E$4,$V2358-4,0))</f>
        <v/>
      </c>
      <c r="G2358" s="155" t="str">
        <f ca="1">IF(C2358=$X$4,IF(ISERROR($V2358),"Enter smelter details","RMI"),IF(ISERROR($V2358),"",OFFSET('Smelter Look-up'!$F$4,$V2358-4,0)))</f>
        <v/>
      </c>
      <c r="H2358" s="156" t="str">
        <f ca="1">IF(ISERROR($V2358),"",OFFSET('Smelter Look-up'!$G$4,$V2358-4,0))</f>
        <v/>
      </c>
      <c r="I2358" s="157" t="str">
        <f ca="1">IF(ISERROR($V2358),"",OFFSET('Smelter Look-up'!$H$4,$V2358-4,0))</f>
        <v/>
      </c>
      <c r="J2358" s="157" t="str">
        <f ca="1">IF(ISERROR($V2358),"",OFFSET('Smelter Look-up'!$I$4,$V2358-4,0))</f>
        <v/>
      </c>
      <c r="K2358" s="158"/>
      <c r="L2358" s="158"/>
      <c r="M2358" s="158"/>
      <c r="N2358" s="158"/>
      <c r="O2358" s="158"/>
      <c r="P2358" s="157"/>
      <c r="Q2358" s="159"/>
      <c r="R2358" s="155" t="str">
        <f ca="1">IF(ISERROR($V2358),"",OFFSET('Smelter Look-up'!$C$4,$V2358-4,0)&amp;"")</f>
        <v/>
      </c>
      <c r="S2358" s="160" t="str">
        <f t="array" aca="1" ref="S2358" ca="1">IF(B2358="","",IF(ISERROR(MATCH($E2358,CL,0)),"Unknown",INDIRECT("'C'!$A$"&amp;MATCH($E2358,CL,0)+1)))</f>
        <v/>
      </c>
      <c r="T2358" s="160" t="str">
        <f t="array" aca="1" ref="T2358" ca="1">IF(B2358="","",IF(ISERROR(MATCH($J2358,SorP!$B$1:$B$6226,0)),"",INDIRECT("'SorP'!$A$"&amp;MATCH($S2358&amp;$J2358,SorP!C:C,0))))</f>
        <v/>
      </c>
      <c r="U2358" s="161"/>
      <c r="V2358" s="151" t="e">
        <f>IF(C2358="",NA(),IF(OR(C2358="Smelter not listed",C2358="Smelter not yet identified"),MATCH($B2358&amp;$D2358,'Smelter Look-up'!$J:$J,0),MATCH($B2358&amp;$C2358,'Smelter Look-up'!$J:$J,0)))</f>
        <v>#N/A</v>
      </c>
      <c r="W2358" s="134"/>
      <c r="X2358" s="134">
        <f t="shared" ca="1" si="24"/>
        <v>0</v>
      </c>
      <c r="Y2358" s="134"/>
      <c r="Z2358" s="134"/>
      <c r="AA2358" s="134"/>
      <c r="AB2358" s="162" t="str">
        <f t="shared" si="25"/>
        <v/>
      </c>
      <c r="AC2358" s="134"/>
      <c r="AD2358" s="134"/>
      <c r="AE2358" s="134"/>
      <c r="AF2358" s="134"/>
      <c r="AG2358" s="134"/>
      <c r="AH2358" s="134"/>
    </row>
    <row r="2359" spans="1:34" ht="12" customHeight="1">
      <c r="A2359" s="160"/>
      <c r="B2359" s="155" t="str">
        <f t="array" ref="B2359">IF(LEN(A2359)=0,"",INDEX('Smelter Look-up'!$A:$A,MATCH($A2359,'Smelter Look-up'!$E:$E,0)))</f>
        <v/>
      </c>
      <c r="C2359" s="158" t="str">
        <f t="array" ref="C2359">IF(LEN(A2359)=0,"",INDEX('Smelter Look-up'!$C:$C,MATCH($A2359,'Smelter Look-up'!$E:$E,0)))</f>
        <v/>
      </c>
      <c r="D2359" s="155"/>
      <c r="E2359" s="155" t="str">
        <f ca="1">IF(ISERROR($V2359),"",OFFSET('Smelter Look-up'!$D$4,$V2359-4,0)&amp;"")</f>
        <v/>
      </c>
      <c r="F2359" s="155" t="str">
        <f ca="1">IF(ISERROR($V2359),"",OFFSET('Smelter Look-up'!$E$4,$V2359-4,0))</f>
        <v/>
      </c>
      <c r="G2359" s="155" t="str">
        <f ca="1">IF(C2359=$X$4,IF(ISERROR($V2359),"Enter smelter details","RMI"),IF(ISERROR($V2359),"",OFFSET('Smelter Look-up'!$F$4,$V2359-4,0)))</f>
        <v/>
      </c>
      <c r="H2359" s="156" t="str">
        <f ca="1">IF(ISERROR($V2359),"",OFFSET('Smelter Look-up'!$G$4,$V2359-4,0))</f>
        <v/>
      </c>
      <c r="I2359" s="157" t="str">
        <f ca="1">IF(ISERROR($V2359),"",OFFSET('Smelter Look-up'!$H$4,$V2359-4,0))</f>
        <v/>
      </c>
      <c r="J2359" s="157" t="str">
        <f ca="1">IF(ISERROR($V2359),"",OFFSET('Smelter Look-up'!$I$4,$V2359-4,0))</f>
        <v/>
      </c>
      <c r="K2359" s="158"/>
      <c r="L2359" s="158"/>
      <c r="M2359" s="158"/>
      <c r="N2359" s="158"/>
      <c r="O2359" s="158"/>
      <c r="P2359" s="157"/>
      <c r="Q2359" s="159"/>
      <c r="R2359" s="155" t="str">
        <f ca="1">IF(ISERROR($V2359),"",OFFSET('Smelter Look-up'!$C$4,$V2359-4,0)&amp;"")</f>
        <v/>
      </c>
      <c r="S2359" s="160" t="str">
        <f t="array" aca="1" ref="S2359" ca="1">IF(B2359="","",IF(ISERROR(MATCH($E2359,CL,0)),"Unknown",INDIRECT("'C'!$A$"&amp;MATCH($E2359,CL,0)+1)))</f>
        <v/>
      </c>
      <c r="T2359" s="160" t="str">
        <f t="array" aca="1" ref="T2359" ca="1">IF(B2359="","",IF(ISERROR(MATCH($J2359,SorP!$B$1:$B$6226,0)),"",INDIRECT("'SorP'!$A$"&amp;MATCH($S2359&amp;$J2359,SorP!C:C,0))))</f>
        <v/>
      </c>
      <c r="U2359" s="161"/>
      <c r="V2359" s="151" t="e">
        <f>IF(C2359="",NA(),IF(OR(C2359="Smelter not listed",C2359="Smelter not yet identified"),MATCH($B2359&amp;$D2359,'Smelter Look-up'!$J:$J,0),MATCH($B2359&amp;$C2359,'Smelter Look-up'!$J:$J,0)))</f>
        <v>#N/A</v>
      </c>
      <c r="W2359" s="134"/>
      <c r="X2359" s="134">
        <f t="shared" ca="1" si="24"/>
        <v>0</v>
      </c>
      <c r="Y2359" s="134"/>
      <c r="Z2359" s="134"/>
      <c r="AA2359" s="134"/>
      <c r="AB2359" s="162" t="str">
        <f t="shared" si="25"/>
        <v/>
      </c>
      <c r="AC2359" s="134"/>
      <c r="AD2359" s="134"/>
      <c r="AE2359" s="134"/>
      <c r="AF2359" s="134"/>
      <c r="AG2359" s="134"/>
      <c r="AH2359" s="134"/>
    </row>
    <row r="2360" spans="1:34" ht="12" customHeight="1">
      <c r="A2360" s="160"/>
      <c r="B2360" s="155" t="str">
        <f t="array" ref="B2360">IF(LEN(A2360)=0,"",INDEX('Smelter Look-up'!$A:$A,MATCH($A2360,'Smelter Look-up'!$E:$E,0)))</f>
        <v/>
      </c>
      <c r="C2360" s="158" t="str">
        <f t="array" ref="C2360">IF(LEN(A2360)=0,"",INDEX('Smelter Look-up'!$C:$C,MATCH($A2360,'Smelter Look-up'!$E:$E,0)))</f>
        <v/>
      </c>
      <c r="D2360" s="155"/>
      <c r="E2360" s="155" t="str">
        <f ca="1">IF(ISERROR($V2360),"",OFFSET('Smelter Look-up'!$D$4,$V2360-4,0)&amp;"")</f>
        <v/>
      </c>
      <c r="F2360" s="155" t="str">
        <f ca="1">IF(ISERROR($V2360),"",OFFSET('Smelter Look-up'!$E$4,$V2360-4,0))</f>
        <v/>
      </c>
      <c r="G2360" s="155" t="str">
        <f ca="1">IF(C2360=$X$4,IF(ISERROR($V2360),"Enter smelter details","RMI"),IF(ISERROR($V2360),"",OFFSET('Smelter Look-up'!$F$4,$V2360-4,0)))</f>
        <v/>
      </c>
      <c r="H2360" s="156" t="str">
        <f ca="1">IF(ISERROR($V2360),"",OFFSET('Smelter Look-up'!$G$4,$V2360-4,0))</f>
        <v/>
      </c>
      <c r="I2360" s="157" t="str">
        <f ca="1">IF(ISERROR($V2360),"",OFFSET('Smelter Look-up'!$H$4,$V2360-4,0))</f>
        <v/>
      </c>
      <c r="J2360" s="157" t="str">
        <f ca="1">IF(ISERROR($V2360),"",OFFSET('Smelter Look-up'!$I$4,$V2360-4,0))</f>
        <v/>
      </c>
      <c r="K2360" s="158"/>
      <c r="L2360" s="158"/>
      <c r="M2360" s="158"/>
      <c r="N2360" s="158"/>
      <c r="O2360" s="158"/>
      <c r="P2360" s="157"/>
      <c r="Q2360" s="159"/>
      <c r="R2360" s="155" t="str">
        <f ca="1">IF(ISERROR($V2360),"",OFFSET('Smelter Look-up'!$C$4,$V2360-4,0)&amp;"")</f>
        <v/>
      </c>
      <c r="S2360" s="160" t="str">
        <f t="array" aca="1" ref="S2360" ca="1">IF(B2360="","",IF(ISERROR(MATCH($E2360,CL,0)),"Unknown",INDIRECT("'C'!$A$"&amp;MATCH($E2360,CL,0)+1)))</f>
        <v/>
      </c>
      <c r="T2360" s="160" t="str">
        <f t="array" aca="1" ref="T2360" ca="1">IF(B2360="","",IF(ISERROR(MATCH($J2360,SorP!$B$1:$B$6226,0)),"",INDIRECT("'SorP'!$A$"&amp;MATCH($S2360&amp;$J2360,SorP!C:C,0))))</f>
        <v/>
      </c>
      <c r="U2360" s="161"/>
      <c r="V2360" s="151" t="e">
        <f>IF(C2360="",NA(),IF(OR(C2360="Smelter not listed",C2360="Smelter not yet identified"),MATCH($B2360&amp;$D2360,'Smelter Look-up'!$J:$J,0),MATCH($B2360&amp;$C2360,'Smelter Look-up'!$J:$J,0)))</f>
        <v>#N/A</v>
      </c>
      <c r="W2360" s="134"/>
      <c r="X2360" s="134">
        <f t="shared" ca="1" si="24"/>
        <v>0</v>
      </c>
      <c r="Y2360" s="134"/>
      <c r="Z2360" s="134"/>
      <c r="AA2360" s="134"/>
      <c r="AB2360" s="162" t="str">
        <f t="shared" si="25"/>
        <v/>
      </c>
      <c r="AC2360" s="134"/>
      <c r="AD2360" s="134"/>
      <c r="AE2360" s="134"/>
      <c r="AF2360" s="134"/>
      <c r="AG2360" s="134"/>
      <c r="AH2360" s="134"/>
    </row>
    <row r="2361" spans="1:34" ht="12" customHeight="1">
      <c r="A2361" s="160"/>
      <c r="B2361" s="155" t="str">
        <f t="array" ref="B2361">IF(LEN(A2361)=0,"",INDEX('Smelter Look-up'!$A:$A,MATCH($A2361,'Smelter Look-up'!$E:$E,0)))</f>
        <v/>
      </c>
      <c r="C2361" s="158" t="str">
        <f t="array" ref="C2361">IF(LEN(A2361)=0,"",INDEX('Smelter Look-up'!$C:$C,MATCH($A2361,'Smelter Look-up'!$E:$E,0)))</f>
        <v/>
      </c>
      <c r="D2361" s="155"/>
      <c r="E2361" s="155" t="str">
        <f ca="1">IF(ISERROR($V2361),"",OFFSET('Smelter Look-up'!$D$4,$V2361-4,0)&amp;"")</f>
        <v/>
      </c>
      <c r="F2361" s="155" t="str">
        <f ca="1">IF(ISERROR($V2361),"",OFFSET('Smelter Look-up'!$E$4,$V2361-4,0))</f>
        <v/>
      </c>
      <c r="G2361" s="155" t="str">
        <f ca="1">IF(C2361=$X$4,IF(ISERROR($V2361),"Enter smelter details","RMI"),IF(ISERROR($V2361),"",OFFSET('Smelter Look-up'!$F$4,$V2361-4,0)))</f>
        <v/>
      </c>
      <c r="H2361" s="156" t="str">
        <f ca="1">IF(ISERROR($V2361),"",OFFSET('Smelter Look-up'!$G$4,$V2361-4,0))</f>
        <v/>
      </c>
      <c r="I2361" s="157" t="str">
        <f ca="1">IF(ISERROR($V2361),"",OFFSET('Smelter Look-up'!$H$4,$V2361-4,0))</f>
        <v/>
      </c>
      <c r="J2361" s="157" t="str">
        <f ca="1">IF(ISERROR($V2361),"",OFFSET('Smelter Look-up'!$I$4,$V2361-4,0))</f>
        <v/>
      </c>
      <c r="K2361" s="158"/>
      <c r="L2361" s="158"/>
      <c r="M2361" s="158"/>
      <c r="N2361" s="158"/>
      <c r="O2361" s="158"/>
      <c r="P2361" s="157"/>
      <c r="Q2361" s="159"/>
      <c r="R2361" s="155" t="str">
        <f ca="1">IF(ISERROR($V2361),"",OFFSET('Smelter Look-up'!$C$4,$V2361-4,0)&amp;"")</f>
        <v/>
      </c>
      <c r="S2361" s="160" t="str">
        <f t="array" aca="1" ref="S2361" ca="1">IF(B2361="","",IF(ISERROR(MATCH($E2361,CL,0)),"Unknown",INDIRECT("'C'!$A$"&amp;MATCH($E2361,CL,0)+1)))</f>
        <v/>
      </c>
      <c r="T2361" s="160" t="str">
        <f t="array" aca="1" ref="T2361" ca="1">IF(B2361="","",IF(ISERROR(MATCH($J2361,SorP!$B$1:$B$6226,0)),"",INDIRECT("'SorP'!$A$"&amp;MATCH($S2361&amp;$J2361,SorP!C:C,0))))</f>
        <v/>
      </c>
      <c r="U2361" s="161"/>
      <c r="V2361" s="151" t="e">
        <f>IF(C2361="",NA(),IF(OR(C2361="Smelter not listed",C2361="Smelter not yet identified"),MATCH($B2361&amp;$D2361,'Smelter Look-up'!$J:$J,0),MATCH($B2361&amp;$C2361,'Smelter Look-up'!$J:$J,0)))</f>
        <v>#N/A</v>
      </c>
      <c r="W2361" s="134"/>
      <c r="X2361" s="134">
        <f t="shared" ca="1" si="24"/>
        <v>0</v>
      </c>
      <c r="Y2361" s="134"/>
      <c r="Z2361" s="134"/>
      <c r="AA2361" s="134"/>
      <c r="AB2361" s="162" t="str">
        <f t="shared" si="25"/>
        <v/>
      </c>
      <c r="AC2361" s="134"/>
      <c r="AD2361" s="134"/>
      <c r="AE2361" s="134"/>
      <c r="AF2361" s="134"/>
      <c r="AG2361" s="134"/>
      <c r="AH2361" s="134"/>
    </row>
    <row r="2362" spans="1:34" ht="12" customHeight="1">
      <c r="A2362" s="160"/>
      <c r="B2362" s="155" t="str">
        <f t="array" ref="B2362">IF(LEN(A2362)=0,"",INDEX('Smelter Look-up'!$A:$A,MATCH($A2362,'Smelter Look-up'!$E:$E,0)))</f>
        <v/>
      </c>
      <c r="C2362" s="158" t="str">
        <f t="array" ref="C2362">IF(LEN(A2362)=0,"",INDEX('Smelter Look-up'!$C:$C,MATCH($A2362,'Smelter Look-up'!$E:$E,0)))</f>
        <v/>
      </c>
      <c r="D2362" s="155"/>
      <c r="E2362" s="155" t="str">
        <f ca="1">IF(ISERROR($V2362),"",OFFSET('Smelter Look-up'!$D$4,$V2362-4,0)&amp;"")</f>
        <v/>
      </c>
      <c r="F2362" s="155" t="str">
        <f ca="1">IF(ISERROR($V2362),"",OFFSET('Smelter Look-up'!$E$4,$V2362-4,0))</f>
        <v/>
      </c>
      <c r="G2362" s="155" t="str">
        <f ca="1">IF(C2362=$X$4,IF(ISERROR($V2362),"Enter smelter details","RMI"),IF(ISERROR($V2362),"",OFFSET('Smelter Look-up'!$F$4,$V2362-4,0)))</f>
        <v/>
      </c>
      <c r="H2362" s="156" t="str">
        <f ca="1">IF(ISERROR($V2362),"",OFFSET('Smelter Look-up'!$G$4,$V2362-4,0))</f>
        <v/>
      </c>
      <c r="I2362" s="157" t="str">
        <f ca="1">IF(ISERROR($V2362),"",OFFSET('Smelter Look-up'!$H$4,$V2362-4,0))</f>
        <v/>
      </c>
      <c r="J2362" s="157" t="str">
        <f ca="1">IF(ISERROR($V2362),"",OFFSET('Smelter Look-up'!$I$4,$V2362-4,0))</f>
        <v/>
      </c>
      <c r="K2362" s="158"/>
      <c r="L2362" s="158"/>
      <c r="M2362" s="158"/>
      <c r="N2362" s="158"/>
      <c r="O2362" s="158"/>
      <c r="P2362" s="157"/>
      <c r="Q2362" s="159"/>
      <c r="R2362" s="155" t="str">
        <f ca="1">IF(ISERROR($V2362),"",OFFSET('Smelter Look-up'!$C$4,$V2362-4,0)&amp;"")</f>
        <v/>
      </c>
      <c r="S2362" s="160" t="str">
        <f t="array" aca="1" ref="S2362" ca="1">IF(B2362="","",IF(ISERROR(MATCH($E2362,CL,0)),"Unknown",INDIRECT("'C'!$A$"&amp;MATCH($E2362,CL,0)+1)))</f>
        <v/>
      </c>
      <c r="T2362" s="160" t="str">
        <f t="array" aca="1" ref="T2362" ca="1">IF(B2362="","",IF(ISERROR(MATCH($J2362,SorP!$B$1:$B$6226,0)),"",INDIRECT("'SorP'!$A$"&amp;MATCH($S2362&amp;$J2362,SorP!C:C,0))))</f>
        <v/>
      </c>
      <c r="U2362" s="161"/>
      <c r="V2362" s="151" t="e">
        <f>IF(C2362="",NA(),IF(OR(C2362="Smelter not listed",C2362="Smelter not yet identified"),MATCH($B2362&amp;$D2362,'Smelter Look-up'!$J:$J,0),MATCH($B2362&amp;$C2362,'Smelter Look-up'!$J:$J,0)))</f>
        <v>#N/A</v>
      </c>
      <c r="W2362" s="134"/>
      <c r="X2362" s="134">
        <f t="shared" ca="1" si="24"/>
        <v>0</v>
      </c>
      <c r="Y2362" s="134"/>
      <c r="Z2362" s="134"/>
      <c r="AA2362" s="134"/>
      <c r="AB2362" s="162" t="str">
        <f t="shared" si="25"/>
        <v/>
      </c>
      <c r="AC2362" s="134"/>
      <c r="AD2362" s="134"/>
      <c r="AE2362" s="134"/>
      <c r="AF2362" s="134"/>
      <c r="AG2362" s="134"/>
      <c r="AH2362" s="134"/>
    </row>
    <row r="2363" spans="1:34" ht="12" customHeight="1">
      <c r="A2363" s="160"/>
      <c r="B2363" s="155" t="str">
        <f t="array" ref="B2363">IF(LEN(A2363)=0,"",INDEX('Smelter Look-up'!$A:$A,MATCH($A2363,'Smelter Look-up'!$E:$E,0)))</f>
        <v/>
      </c>
      <c r="C2363" s="158" t="str">
        <f t="array" ref="C2363">IF(LEN(A2363)=0,"",INDEX('Smelter Look-up'!$C:$C,MATCH($A2363,'Smelter Look-up'!$E:$E,0)))</f>
        <v/>
      </c>
      <c r="D2363" s="155"/>
      <c r="E2363" s="155" t="str">
        <f ca="1">IF(ISERROR($V2363),"",OFFSET('Smelter Look-up'!$D$4,$V2363-4,0)&amp;"")</f>
        <v/>
      </c>
      <c r="F2363" s="155" t="str">
        <f ca="1">IF(ISERROR($V2363),"",OFFSET('Smelter Look-up'!$E$4,$V2363-4,0))</f>
        <v/>
      </c>
      <c r="G2363" s="155" t="str">
        <f ca="1">IF(C2363=$X$4,IF(ISERROR($V2363),"Enter smelter details","RMI"),IF(ISERROR($V2363),"",OFFSET('Smelter Look-up'!$F$4,$V2363-4,0)))</f>
        <v/>
      </c>
      <c r="H2363" s="156" t="str">
        <f ca="1">IF(ISERROR($V2363),"",OFFSET('Smelter Look-up'!$G$4,$V2363-4,0))</f>
        <v/>
      </c>
      <c r="I2363" s="157" t="str">
        <f ca="1">IF(ISERROR($V2363),"",OFFSET('Smelter Look-up'!$H$4,$V2363-4,0))</f>
        <v/>
      </c>
      <c r="J2363" s="157" t="str">
        <f ca="1">IF(ISERROR($V2363),"",OFFSET('Smelter Look-up'!$I$4,$V2363-4,0))</f>
        <v/>
      </c>
      <c r="K2363" s="158"/>
      <c r="L2363" s="158"/>
      <c r="M2363" s="158"/>
      <c r="N2363" s="158"/>
      <c r="O2363" s="158"/>
      <c r="P2363" s="157"/>
      <c r="Q2363" s="159"/>
      <c r="R2363" s="155" t="str">
        <f ca="1">IF(ISERROR($V2363),"",OFFSET('Smelter Look-up'!$C$4,$V2363-4,0)&amp;"")</f>
        <v/>
      </c>
      <c r="S2363" s="160" t="str">
        <f t="array" aca="1" ref="S2363" ca="1">IF(B2363="","",IF(ISERROR(MATCH($E2363,CL,0)),"Unknown",INDIRECT("'C'!$A$"&amp;MATCH($E2363,CL,0)+1)))</f>
        <v/>
      </c>
      <c r="T2363" s="160" t="str">
        <f t="array" aca="1" ref="T2363" ca="1">IF(B2363="","",IF(ISERROR(MATCH($J2363,SorP!$B$1:$B$6226,0)),"",INDIRECT("'SorP'!$A$"&amp;MATCH($S2363&amp;$J2363,SorP!C:C,0))))</f>
        <v/>
      </c>
      <c r="U2363" s="161"/>
      <c r="V2363" s="151" t="e">
        <f>IF(C2363="",NA(),IF(OR(C2363="Smelter not listed",C2363="Smelter not yet identified"),MATCH($B2363&amp;$D2363,'Smelter Look-up'!$J:$J,0),MATCH($B2363&amp;$C2363,'Smelter Look-up'!$J:$J,0)))</f>
        <v>#N/A</v>
      </c>
      <c r="W2363" s="134"/>
      <c r="X2363" s="134">
        <f t="shared" ca="1" si="24"/>
        <v>0</v>
      </c>
      <c r="Y2363" s="134"/>
      <c r="Z2363" s="134"/>
      <c r="AA2363" s="134"/>
      <c r="AB2363" s="162" t="str">
        <f t="shared" si="25"/>
        <v/>
      </c>
      <c r="AC2363" s="134"/>
      <c r="AD2363" s="134"/>
      <c r="AE2363" s="134"/>
      <c r="AF2363" s="134"/>
      <c r="AG2363" s="134"/>
      <c r="AH2363" s="134"/>
    </row>
    <row r="2364" spans="1:34" ht="12" customHeight="1">
      <c r="A2364" s="160"/>
      <c r="B2364" s="155" t="str">
        <f t="array" ref="B2364">IF(LEN(A2364)=0,"",INDEX('Smelter Look-up'!$A:$A,MATCH($A2364,'Smelter Look-up'!$E:$E,0)))</f>
        <v/>
      </c>
      <c r="C2364" s="158" t="str">
        <f t="array" ref="C2364">IF(LEN(A2364)=0,"",INDEX('Smelter Look-up'!$C:$C,MATCH($A2364,'Smelter Look-up'!$E:$E,0)))</f>
        <v/>
      </c>
      <c r="D2364" s="155"/>
      <c r="E2364" s="155" t="str">
        <f ca="1">IF(ISERROR($V2364),"",OFFSET('Smelter Look-up'!$D$4,$V2364-4,0)&amp;"")</f>
        <v/>
      </c>
      <c r="F2364" s="155" t="str">
        <f ca="1">IF(ISERROR($V2364),"",OFFSET('Smelter Look-up'!$E$4,$V2364-4,0))</f>
        <v/>
      </c>
      <c r="G2364" s="155" t="str">
        <f ca="1">IF(C2364=$X$4,IF(ISERROR($V2364),"Enter smelter details","RMI"),IF(ISERROR($V2364),"",OFFSET('Smelter Look-up'!$F$4,$V2364-4,0)))</f>
        <v/>
      </c>
      <c r="H2364" s="156" t="str">
        <f ca="1">IF(ISERROR($V2364),"",OFFSET('Smelter Look-up'!$G$4,$V2364-4,0))</f>
        <v/>
      </c>
      <c r="I2364" s="157" t="str">
        <f ca="1">IF(ISERROR($V2364),"",OFFSET('Smelter Look-up'!$H$4,$V2364-4,0))</f>
        <v/>
      </c>
      <c r="J2364" s="157" t="str">
        <f ca="1">IF(ISERROR($V2364),"",OFFSET('Smelter Look-up'!$I$4,$V2364-4,0))</f>
        <v/>
      </c>
      <c r="K2364" s="158"/>
      <c r="L2364" s="158"/>
      <c r="M2364" s="158"/>
      <c r="N2364" s="158"/>
      <c r="O2364" s="158"/>
      <c r="P2364" s="157"/>
      <c r="Q2364" s="159"/>
      <c r="R2364" s="155" t="str">
        <f ca="1">IF(ISERROR($V2364),"",OFFSET('Smelter Look-up'!$C$4,$V2364-4,0)&amp;"")</f>
        <v/>
      </c>
      <c r="S2364" s="160" t="str">
        <f t="array" aca="1" ref="S2364" ca="1">IF(B2364="","",IF(ISERROR(MATCH($E2364,CL,0)),"Unknown",INDIRECT("'C'!$A$"&amp;MATCH($E2364,CL,0)+1)))</f>
        <v/>
      </c>
      <c r="T2364" s="160" t="str">
        <f t="array" aca="1" ref="T2364" ca="1">IF(B2364="","",IF(ISERROR(MATCH($J2364,SorP!$B$1:$B$6226,0)),"",INDIRECT("'SorP'!$A$"&amp;MATCH($S2364&amp;$J2364,SorP!C:C,0))))</f>
        <v/>
      </c>
      <c r="U2364" s="161"/>
      <c r="V2364" s="151" t="e">
        <f>IF(C2364="",NA(),IF(OR(C2364="Smelter not listed",C2364="Smelter not yet identified"),MATCH($B2364&amp;$D2364,'Smelter Look-up'!$J:$J,0),MATCH($B2364&amp;$C2364,'Smelter Look-up'!$J:$J,0)))</f>
        <v>#N/A</v>
      </c>
      <c r="W2364" s="134"/>
      <c r="X2364" s="134">
        <f t="shared" ca="1" si="24"/>
        <v>0</v>
      </c>
      <c r="Y2364" s="134"/>
      <c r="Z2364" s="134"/>
      <c r="AA2364" s="134"/>
      <c r="AB2364" s="162" t="str">
        <f t="shared" si="25"/>
        <v/>
      </c>
      <c r="AC2364" s="134"/>
      <c r="AD2364" s="134"/>
      <c r="AE2364" s="134"/>
      <c r="AF2364" s="134"/>
      <c r="AG2364" s="134"/>
      <c r="AH2364" s="134"/>
    </row>
    <row r="2365" spans="1:34" ht="12" customHeight="1">
      <c r="A2365" s="160"/>
      <c r="B2365" s="155" t="str">
        <f t="array" ref="B2365">IF(LEN(A2365)=0,"",INDEX('Smelter Look-up'!$A:$A,MATCH($A2365,'Smelter Look-up'!$E:$E,0)))</f>
        <v/>
      </c>
      <c r="C2365" s="158" t="str">
        <f t="array" ref="C2365">IF(LEN(A2365)=0,"",INDEX('Smelter Look-up'!$C:$C,MATCH($A2365,'Smelter Look-up'!$E:$E,0)))</f>
        <v/>
      </c>
      <c r="D2365" s="155"/>
      <c r="E2365" s="155" t="str">
        <f ca="1">IF(ISERROR($V2365),"",OFFSET('Smelter Look-up'!$D$4,$V2365-4,0)&amp;"")</f>
        <v/>
      </c>
      <c r="F2365" s="155" t="str">
        <f ca="1">IF(ISERROR($V2365),"",OFFSET('Smelter Look-up'!$E$4,$V2365-4,0))</f>
        <v/>
      </c>
      <c r="G2365" s="155" t="str">
        <f ca="1">IF(C2365=$X$4,IF(ISERROR($V2365),"Enter smelter details","RMI"),IF(ISERROR($V2365),"",OFFSET('Smelter Look-up'!$F$4,$V2365-4,0)))</f>
        <v/>
      </c>
      <c r="H2365" s="156" t="str">
        <f ca="1">IF(ISERROR($V2365),"",OFFSET('Smelter Look-up'!$G$4,$V2365-4,0))</f>
        <v/>
      </c>
      <c r="I2365" s="157" t="str">
        <f ca="1">IF(ISERROR($V2365),"",OFFSET('Smelter Look-up'!$H$4,$V2365-4,0))</f>
        <v/>
      </c>
      <c r="J2365" s="157" t="str">
        <f ca="1">IF(ISERROR($V2365),"",OFFSET('Smelter Look-up'!$I$4,$V2365-4,0))</f>
        <v/>
      </c>
      <c r="K2365" s="158"/>
      <c r="L2365" s="158"/>
      <c r="M2365" s="158"/>
      <c r="N2365" s="158"/>
      <c r="O2365" s="158"/>
      <c r="P2365" s="157"/>
      <c r="Q2365" s="159"/>
      <c r="R2365" s="155" t="str">
        <f ca="1">IF(ISERROR($V2365),"",OFFSET('Smelter Look-up'!$C$4,$V2365-4,0)&amp;"")</f>
        <v/>
      </c>
      <c r="S2365" s="160" t="str">
        <f t="array" aca="1" ref="S2365" ca="1">IF(B2365="","",IF(ISERROR(MATCH($E2365,CL,0)),"Unknown",INDIRECT("'C'!$A$"&amp;MATCH($E2365,CL,0)+1)))</f>
        <v/>
      </c>
      <c r="T2365" s="160" t="str">
        <f t="array" aca="1" ref="T2365" ca="1">IF(B2365="","",IF(ISERROR(MATCH($J2365,SorP!$B$1:$B$6226,0)),"",INDIRECT("'SorP'!$A$"&amp;MATCH($S2365&amp;$J2365,SorP!C:C,0))))</f>
        <v/>
      </c>
      <c r="U2365" s="161"/>
      <c r="V2365" s="151" t="e">
        <f>IF(C2365="",NA(),IF(OR(C2365="Smelter not listed",C2365="Smelter not yet identified"),MATCH($B2365&amp;$D2365,'Smelter Look-up'!$J:$J,0),MATCH($B2365&amp;$C2365,'Smelter Look-up'!$J:$J,0)))</f>
        <v>#N/A</v>
      </c>
      <c r="W2365" s="134"/>
      <c r="X2365" s="134">
        <f t="shared" ca="1" si="24"/>
        <v>0</v>
      </c>
      <c r="Y2365" s="134"/>
      <c r="Z2365" s="134"/>
      <c r="AA2365" s="134"/>
      <c r="AB2365" s="162" t="str">
        <f t="shared" si="25"/>
        <v/>
      </c>
      <c r="AC2365" s="134"/>
      <c r="AD2365" s="134"/>
      <c r="AE2365" s="134"/>
      <c r="AF2365" s="134"/>
      <c r="AG2365" s="134"/>
      <c r="AH2365" s="134"/>
    </row>
    <row r="2366" spans="1:34" ht="12" customHeight="1">
      <c r="A2366" s="160"/>
      <c r="B2366" s="155" t="str">
        <f t="array" ref="B2366">IF(LEN(A2366)=0,"",INDEX('Smelter Look-up'!$A:$A,MATCH($A2366,'Smelter Look-up'!$E:$E,0)))</f>
        <v/>
      </c>
      <c r="C2366" s="158" t="str">
        <f t="array" ref="C2366">IF(LEN(A2366)=0,"",INDEX('Smelter Look-up'!$C:$C,MATCH($A2366,'Smelter Look-up'!$E:$E,0)))</f>
        <v/>
      </c>
      <c r="D2366" s="155"/>
      <c r="E2366" s="155" t="str">
        <f ca="1">IF(ISERROR($V2366),"",OFFSET('Smelter Look-up'!$D$4,$V2366-4,0)&amp;"")</f>
        <v/>
      </c>
      <c r="F2366" s="155" t="str">
        <f ca="1">IF(ISERROR($V2366),"",OFFSET('Smelter Look-up'!$E$4,$V2366-4,0))</f>
        <v/>
      </c>
      <c r="G2366" s="155" t="str">
        <f ca="1">IF(C2366=$X$4,IF(ISERROR($V2366),"Enter smelter details","RMI"),IF(ISERROR($V2366),"",OFFSET('Smelter Look-up'!$F$4,$V2366-4,0)))</f>
        <v/>
      </c>
      <c r="H2366" s="156" t="str">
        <f ca="1">IF(ISERROR($V2366),"",OFFSET('Smelter Look-up'!$G$4,$V2366-4,0))</f>
        <v/>
      </c>
      <c r="I2366" s="157" t="str">
        <f ca="1">IF(ISERROR($V2366),"",OFFSET('Smelter Look-up'!$H$4,$V2366-4,0))</f>
        <v/>
      </c>
      <c r="J2366" s="157" t="str">
        <f ca="1">IF(ISERROR($V2366),"",OFFSET('Smelter Look-up'!$I$4,$V2366-4,0))</f>
        <v/>
      </c>
      <c r="K2366" s="158"/>
      <c r="L2366" s="158"/>
      <c r="M2366" s="158"/>
      <c r="N2366" s="158"/>
      <c r="O2366" s="158"/>
      <c r="P2366" s="157"/>
      <c r="Q2366" s="159"/>
      <c r="R2366" s="155" t="str">
        <f ca="1">IF(ISERROR($V2366),"",OFFSET('Smelter Look-up'!$C$4,$V2366-4,0)&amp;"")</f>
        <v/>
      </c>
      <c r="S2366" s="160" t="str">
        <f t="array" aca="1" ref="S2366" ca="1">IF(B2366="","",IF(ISERROR(MATCH($E2366,CL,0)),"Unknown",INDIRECT("'C'!$A$"&amp;MATCH($E2366,CL,0)+1)))</f>
        <v/>
      </c>
      <c r="T2366" s="160" t="str">
        <f t="array" aca="1" ref="T2366" ca="1">IF(B2366="","",IF(ISERROR(MATCH($J2366,SorP!$B$1:$B$6226,0)),"",INDIRECT("'SorP'!$A$"&amp;MATCH($S2366&amp;$J2366,SorP!C:C,0))))</f>
        <v/>
      </c>
      <c r="U2366" s="161"/>
      <c r="V2366" s="151" t="e">
        <f>IF(C2366="",NA(),IF(OR(C2366="Smelter not listed",C2366="Smelter not yet identified"),MATCH($B2366&amp;$D2366,'Smelter Look-up'!$J:$J,0),MATCH($B2366&amp;$C2366,'Smelter Look-up'!$J:$J,0)))</f>
        <v>#N/A</v>
      </c>
      <c r="W2366" s="134"/>
      <c r="X2366" s="134">
        <f t="shared" ca="1" si="24"/>
        <v>0</v>
      </c>
      <c r="Y2366" s="134"/>
      <c r="Z2366" s="134"/>
      <c r="AA2366" s="134"/>
      <c r="AB2366" s="162" t="str">
        <f t="shared" si="25"/>
        <v/>
      </c>
      <c r="AC2366" s="134"/>
      <c r="AD2366" s="134"/>
      <c r="AE2366" s="134"/>
      <c r="AF2366" s="134"/>
      <c r="AG2366" s="134"/>
      <c r="AH2366" s="134"/>
    </row>
    <row r="2367" spans="1:34" ht="12" customHeight="1">
      <c r="A2367" s="160"/>
      <c r="B2367" s="155" t="str">
        <f t="array" ref="B2367">IF(LEN(A2367)=0,"",INDEX('Smelter Look-up'!$A:$A,MATCH($A2367,'Smelter Look-up'!$E:$E,0)))</f>
        <v/>
      </c>
      <c r="C2367" s="158" t="str">
        <f t="array" ref="C2367">IF(LEN(A2367)=0,"",INDEX('Smelter Look-up'!$C:$C,MATCH($A2367,'Smelter Look-up'!$E:$E,0)))</f>
        <v/>
      </c>
      <c r="D2367" s="155"/>
      <c r="E2367" s="155" t="str">
        <f ca="1">IF(ISERROR($V2367),"",OFFSET('Smelter Look-up'!$D$4,$V2367-4,0)&amp;"")</f>
        <v/>
      </c>
      <c r="F2367" s="155" t="str">
        <f ca="1">IF(ISERROR($V2367),"",OFFSET('Smelter Look-up'!$E$4,$V2367-4,0))</f>
        <v/>
      </c>
      <c r="G2367" s="155" t="str">
        <f ca="1">IF(C2367=$X$4,IF(ISERROR($V2367),"Enter smelter details","RMI"),IF(ISERROR($V2367),"",OFFSET('Smelter Look-up'!$F$4,$V2367-4,0)))</f>
        <v/>
      </c>
      <c r="H2367" s="156" t="str">
        <f ca="1">IF(ISERROR($V2367),"",OFFSET('Smelter Look-up'!$G$4,$V2367-4,0))</f>
        <v/>
      </c>
      <c r="I2367" s="157" t="str">
        <f ca="1">IF(ISERROR($V2367),"",OFFSET('Smelter Look-up'!$H$4,$V2367-4,0))</f>
        <v/>
      </c>
      <c r="J2367" s="157" t="str">
        <f ca="1">IF(ISERROR($V2367),"",OFFSET('Smelter Look-up'!$I$4,$V2367-4,0))</f>
        <v/>
      </c>
      <c r="K2367" s="158"/>
      <c r="L2367" s="158"/>
      <c r="M2367" s="158"/>
      <c r="N2367" s="158"/>
      <c r="O2367" s="158"/>
      <c r="P2367" s="157"/>
      <c r="Q2367" s="159"/>
      <c r="R2367" s="155" t="str">
        <f ca="1">IF(ISERROR($V2367),"",OFFSET('Smelter Look-up'!$C$4,$V2367-4,0)&amp;"")</f>
        <v/>
      </c>
      <c r="S2367" s="160" t="str">
        <f t="array" aca="1" ref="S2367" ca="1">IF(B2367="","",IF(ISERROR(MATCH($E2367,CL,0)),"Unknown",INDIRECT("'C'!$A$"&amp;MATCH($E2367,CL,0)+1)))</f>
        <v/>
      </c>
      <c r="T2367" s="160" t="str">
        <f t="array" aca="1" ref="T2367" ca="1">IF(B2367="","",IF(ISERROR(MATCH($J2367,SorP!$B$1:$B$6226,0)),"",INDIRECT("'SorP'!$A$"&amp;MATCH($S2367&amp;$J2367,SorP!C:C,0))))</f>
        <v/>
      </c>
      <c r="U2367" s="161"/>
      <c r="V2367" s="151" t="e">
        <f>IF(C2367="",NA(),IF(OR(C2367="Smelter not listed",C2367="Smelter not yet identified"),MATCH($B2367&amp;$D2367,'Smelter Look-up'!$J:$J,0),MATCH($B2367&amp;$C2367,'Smelter Look-up'!$J:$J,0)))</f>
        <v>#N/A</v>
      </c>
      <c r="W2367" s="134"/>
      <c r="X2367" s="134">
        <f t="shared" ca="1" si="24"/>
        <v>0</v>
      </c>
      <c r="Y2367" s="134"/>
      <c r="Z2367" s="134"/>
      <c r="AA2367" s="134"/>
      <c r="AB2367" s="162" t="str">
        <f t="shared" si="25"/>
        <v/>
      </c>
      <c r="AC2367" s="134"/>
      <c r="AD2367" s="134"/>
      <c r="AE2367" s="134"/>
      <c r="AF2367" s="134"/>
      <c r="AG2367" s="134"/>
      <c r="AH2367" s="134"/>
    </row>
    <row r="2368" spans="1:34" ht="12" customHeight="1">
      <c r="A2368" s="160"/>
      <c r="B2368" s="155" t="str">
        <f t="array" ref="B2368">IF(LEN(A2368)=0,"",INDEX('Smelter Look-up'!$A:$A,MATCH($A2368,'Smelter Look-up'!$E:$E,0)))</f>
        <v/>
      </c>
      <c r="C2368" s="158" t="str">
        <f t="array" ref="C2368">IF(LEN(A2368)=0,"",INDEX('Smelter Look-up'!$C:$C,MATCH($A2368,'Smelter Look-up'!$E:$E,0)))</f>
        <v/>
      </c>
      <c r="D2368" s="155"/>
      <c r="E2368" s="155" t="str">
        <f ca="1">IF(ISERROR($V2368),"",OFFSET('Smelter Look-up'!$D$4,$V2368-4,0)&amp;"")</f>
        <v/>
      </c>
      <c r="F2368" s="155" t="str">
        <f ca="1">IF(ISERROR($V2368),"",OFFSET('Smelter Look-up'!$E$4,$V2368-4,0))</f>
        <v/>
      </c>
      <c r="G2368" s="155" t="str">
        <f ca="1">IF(C2368=$X$4,IF(ISERROR($V2368),"Enter smelter details","RMI"),IF(ISERROR($V2368),"",OFFSET('Smelter Look-up'!$F$4,$V2368-4,0)))</f>
        <v/>
      </c>
      <c r="H2368" s="156" t="str">
        <f ca="1">IF(ISERROR($V2368),"",OFFSET('Smelter Look-up'!$G$4,$V2368-4,0))</f>
        <v/>
      </c>
      <c r="I2368" s="157" t="str">
        <f ca="1">IF(ISERROR($V2368),"",OFFSET('Smelter Look-up'!$H$4,$V2368-4,0))</f>
        <v/>
      </c>
      <c r="J2368" s="157" t="str">
        <f ca="1">IF(ISERROR($V2368),"",OFFSET('Smelter Look-up'!$I$4,$V2368-4,0))</f>
        <v/>
      </c>
      <c r="K2368" s="158"/>
      <c r="L2368" s="158"/>
      <c r="M2368" s="158"/>
      <c r="N2368" s="158"/>
      <c r="O2368" s="158"/>
      <c r="P2368" s="157"/>
      <c r="Q2368" s="159"/>
      <c r="R2368" s="155" t="str">
        <f ca="1">IF(ISERROR($V2368),"",OFFSET('Smelter Look-up'!$C$4,$V2368-4,0)&amp;"")</f>
        <v/>
      </c>
      <c r="S2368" s="160" t="str">
        <f t="array" aca="1" ref="S2368" ca="1">IF(B2368="","",IF(ISERROR(MATCH($E2368,CL,0)),"Unknown",INDIRECT("'C'!$A$"&amp;MATCH($E2368,CL,0)+1)))</f>
        <v/>
      </c>
      <c r="T2368" s="160" t="str">
        <f t="array" aca="1" ref="T2368" ca="1">IF(B2368="","",IF(ISERROR(MATCH($J2368,SorP!$B$1:$B$6226,0)),"",INDIRECT("'SorP'!$A$"&amp;MATCH($S2368&amp;$J2368,SorP!C:C,0))))</f>
        <v/>
      </c>
      <c r="U2368" s="161"/>
      <c r="V2368" s="151" t="e">
        <f>IF(C2368="",NA(),IF(OR(C2368="Smelter not listed",C2368="Smelter not yet identified"),MATCH($B2368&amp;$D2368,'Smelter Look-up'!$J:$J,0),MATCH($B2368&amp;$C2368,'Smelter Look-up'!$J:$J,0)))</f>
        <v>#N/A</v>
      </c>
      <c r="W2368" s="134"/>
      <c r="X2368" s="134">
        <f t="shared" ca="1" si="24"/>
        <v>0</v>
      </c>
      <c r="Y2368" s="134"/>
      <c r="Z2368" s="134"/>
      <c r="AA2368" s="134"/>
      <c r="AB2368" s="162" t="str">
        <f t="shared" si="25"/>
        <v/>
      </c>
      <c r="AC2368" s="134"/>
      <c r="AD2368" s="134"/>
      <c r="AE2368" s="134"/>
      <c r="AF2368" s="134"/>
      <c r="AG2368" s="134"/>
      <c r="AH2368" s="134"/>
    </row>
    <row r="2369" spans="1:34" ht="12" customHeight="1">
      <c r="A2369" s="160"/>
      <c r="B2369" s="155" t="str">
        <f t="array" ref="B2369">IF(LEN(A2369)=0,"",INDEX('Smelter Look-up'!$A:$A,MATCH($A2369,'Smelter Look-up'!$E:$E,0)))</f>
        <v/>
      </c>
      <c r="C2369" s="158" t="str">
        <f t="array" ref="C2369">IF(LEN(A2369)=0,"",INDEX('Smelter Look-up'!$C:$C,MATCH($A2369,'Smelter Look-up'!$E:$E,0)))</f>
        <v/>
      </c>
      <c r="D2369" s="155"/>
      <c r="E2369" s="155" t="str">
        <f ca="1">IF(ISERROR($V2369),"",OFFSET('Smelter Look-up'!$D$4,$V2369-4,0)&amp;"")</f>
        <v/>
      </c>
      <c r="F2369" s="155" t="str">
        <f ca="1">IF(ISERROR($V2369),"",OFFSET('Smelter Look-up'!$E$4,$V2369-4,0))</f>
        <v/>
      </c>
      <c r="G2369" s="155" t="str">
        <f ca="1">IF(C2369=$X$4,IF(ISERROR($V2369),"Enter smelter details","RMI"),IF(ISERROR($V2369),"",OFFSET('Smelter Look-up'!$F$4,$V2369-4,0)))</f>
        <v/>
      </c>
      <c r="H2369" s="156" t="str">
        <f ca="1">IF(ISERROR($V2369),"",OFFSET('Smelter Look-up'!$G$4,$V2369-4,0))</f>
        <v/>
      </c>
      <c r="I2369" s="157" t="str">
        <f ca="1">IF(ISERROR($V2369),"",OFFSET('Smelter Look-up'!$H$4,$V2369-4,0))</f>
        <v/>
      </c>
      <c r="J2369" s="157" t="str">
        <f ca="1">IF(ISERROR($V2369),"",OFFSET('Smelter Look-up'!$I$4,$V2369-4,0))</f>
        <v/>
      </c>
      <c r="K2369" s="158"/>
      <c r="L2369" s="158"/>
      <c r="M2369" s="158"/>
      <c r="N2369" s="158"/>
      <c r="O2369" s="158"/>
      <c r="P2369" s="157"/>
      <c r="Q2369" s="159"/>
      <c r="R2369" s="155" t="str">
        <f ca="1">IF(ISERROR($V2369),"",OFFSET('Smelter Look-up'!$C$4,$V2369-4,0)&amp;"")</f>
        <v/>
      </c>
      <c r="S2369" s="160" t="str">
        <f t="array" aca="1" ref="S2369" ca="1">IF(B2369="","",IF(ISERROR(MATCH($E2369,CL,0)),"Unknown",INDIRECT("'C'!$A$"&amp;MATCH($E2369,CL,0)+1)))</f>
        <v/>
      </c>
      <c r="T2369" s="160" t="str">
        <f t="array" aca="1" ref="T2369" ca="1">IF(B2369="","",IF(ISERROR(MATCH($J2369,SorP!$B$1:$B$6226,0)),"",INDIRECT("'SorP'!$A$"&amp;MATCH($S2369&amp;$J2369,SorP!C:C,0))))</f>
        <v/>
      </c>
      <c r="U2369" s="161"/>
      <c r="V2369" s="151" t="e">
        <f>IF(C2369="",NA(),IF(OR(C2369="Smelter not listed",C2369="Smelter not yet identified"),MATCH($B2369&amp;$D2369,'Smelter Look-up'!$J:$J,0),MATCH($B2369&amp;$C2369,'Smelter Look-up'!$J:$J,0)))</f>
        <v>#N/A</v>
      </c>
      <c r="W2369" s="134"/>
      <c r="X2369" s="134">
        <f t="shared" ca="1" si="24"/>
        <v>0</v>
      </c>
      <c r="Y2369" s="134"/>
      <c r="Z2369" s="134"/>
      <c r="AA2369" s="134"/>
      <c r="AB2369" s="162" t="str">
        <f t="shared" si="25"/>
        <v/>
      </c>
      <c r="AC2369" s="134"/>
      <c r="AD2369" s="134"/>
      <c r="AE2369" s="134"/>
      <c r="AF2369" s="134"/>
      <c r="AG2369" s="134"/>
      <c r="AH2369" s="134"/>
    </row>
    <row r="2370" spans="1:34" ht="12" customHeight="1">
      <c r="A2370" s="160"/>
      <c r="B2370" s="155" t="str">
        <f t="array" ref="B2370">IF(LEN(A2370)=0,"",INDEX('Smelter Look-up'!$A:$A,MATCH($A2370,'Smelter Look-up'!$E:$E,0)))</f>
        <v/>
      </c>
      <c r="C2370" s="158" t="str">
        <f t="array" ref="C2370">IF(LEN(A2370)=0,"",INDEX('Smelter Look-up'!$C:$C,MATCH($A2370,'Smelter Look-up'!$E:$E,0)))</f>
        <v/>
      </c>
      <c r="D2370" s="155"/>
      <c r="E2370" s="155" t="str">
        <f ca="1">IF(ISERROR($V2370),"",OFFSET('Smelter Look-up'!$D$4,$V2370-4,0)&amp;"")</f>
        <v/>
      </c>
      <c r="F2370" s="155" t="str">
        <f ca="1">IF(ISERROR($V2370),"",OFFSET('Smelter Look-up'!$E$4,$V2370-4,0))</f>
        <v/>
      </c>
      <c r="G2370" s="155" t="str">
        <f ca="1">IF(C2370=$X$4,IF(ISERROR($V2370),"Enter smelter details","RMI"),IF(ISERROR($V2370),"",OFFSET('Smelter Look-up'!$F$4,$V2370-4,0)))</f>
        <v/>
      </c>
      <c r="H2370" s="156" t="str">
        <f ca="1">IF(ISERROR($V2370),"",OFFSET('Smelter Look-up'!$G$4,$V2370-4,0))</f>
        <v/>
      </c>
      <c r="I2370" s="157" t="str">
        <f ca="1">IF(ISERROR($V2370),"",OFFSET('Smelter Look-up'!$H$4,$V2370-4,0))</f>
        <v/>
      </c>
      <c r="J2370" s="157" t="str">
        <f ca="1">IF(ISERROR($V2370),"",OFFSET('Smelter Look-up'!$I$4,$V2370-4,0))</f>
        <v/>
      </c>
      <c r="K2370" s="158"/>
      <c r="L2370" s="158"/>
      <c r="M2370" s="158"/>
      <c r="N2370" s="158"/>
      <c r="O2370" s="158"/>
      <c r="P2370" s="157"/>
      <c r="Q2370" s="159"/>
      <c r="R2370" s="155" t="str">
        <f ca="1">IF(ISERROR($V2370),"",OFFSET('Smelter Look-up'!$C$4,$V2370-4,0)&amp;"")</f>
        <v/>
      </c>
      <c r="S2370" s="160" t="str">
        <f t="array" aca="1" ref="S2370" ca="1">IF(B2370="","",IF(ISERROR(MATCH($E2370,CL,0)),"Unknown",INDIRECT("'C'!$A$"&amp;MATCH($E2370,CL,0)+1)))</f>
        <v/>
      </c>
      <c r="T2370" s="160" t="str">
        <f t="array" aca="1" ref="T2370" ca="1">IF(B2370="","",IF(ISERROR(MATCH($J2370,SorP!$B$1:$B$6226,0)),"",INDIRECT("'SorP'!$A$"&amp;MATCH($S2370&amp;$J2370,SorP!C:C,0))))</f>
        <v/>
      </c>
      <c r="U2370" s="161"/>
      <c r="V2370" s="151" t="e">
        <f>IF(C2370="",NA(),IF(OR(C2370="Smelter not listed",C2370="Smelter not yet identified"),MATCH($B2370&amp;$D2370,'Smelter Look-up'!$J:$J,0),MATCH($B2370&amp;$C2370,'Smelter Look-up'!$J:$J,0)))</f>
        <v>#N/A</v>
      </c>
      <c r="W2370" s="134"/>
      <c r="X2370" s="134">
        <f t="shared" ca="1" si="24"/>
        <v>0</v>
      </c>
      <c r="Y2370" s="134"/>
      <c r="Z2370" s="134"/>
      <c r="AA2370" s="134"/>
      <c r="AB2370" s="162" t="str">
        <f t="shared" si="25"/>
        <v/>
      </c>
      <c r="AC2370" s="134"/>
      <c r="AD2370" s="134"/>
      <c r="AE2370" s="134"/>
      <c r="AF2370" s="134"/>
      <c r="AG2370" s="134"/>
      <c r="AH2370" s="134"/>
    </row>
    <row r="2371" spans="1:34" ht="12" customHeight="1">
      <c r="A2371" s="160"/>
      <c r="B2371" s="155" t="str">
        <f t="array" ref="B2371">IF(LEN(A2371)=0,"",INDEX('Smelter Look-up'!$A:$A,MATCH($A2371,'Smelter Look-up'!$E:$E,0)))</f>
        <v/>
      </c>
      <c r="C2371" s="158" t="str">
        <f t="array" ref="C2371">IF(LEN(A2371)=0,"",INDEX('Smelter Look-up'!$C:$C,MATCH($A2371,'Smelter Look-up'!$E:$E,0)))</f>
        <v/>
      </c>
      <c r="D2371" s="155"/>
      <c r="E2371" s="155" t="str">
        <f ca="1">IF(ISERROR($V2371),"",OFFSET('Smelter Look-up'!$D$4,$V2371-4,0)&amp;"")</f>
        <v/>
      </c>
      <c r="F2371" s="155" t="str">
        <f ca="1">IF(ISERROR($V2371),"",OFFSET('Smelter Look-up'!$E$4,$V2371-4,0))</f>
        <v/>
      </c>
      <c r="G2371" s="155" t="str">
        <f ca="1">IF(C2371=$X$4,IF(ISERROR($V2371),"Enter smelter details","RMI"),IF(ISERROR($V2371),"",OFFSET('Smelter Look-up'!$F$4,$V2371-4,0)))</f>
        <v/>
      </c>
      <c r="H2371" s="156" t="str">
        <f ca="1">IF(ISERROR($V2371),"",OFFSET('Smelter Look-up'!$G$4,$V2371-4,0))</f>
        <v/>
      </c>
      <c r="I2371" s="157" t="str">
        <f ca="1">IF(ISERROR($V2371),"",OFFSET('Smelter Look-up'!$H$4,$V2371-4,0))</f>
        <v/>
      </c>
      <c r="J2371" s="157" t="str">
        <f ca="1">IF(ISERROR($V2371),"",OFFSET('Smelter Look-up'!$I$4,$V2371-4,0))</f>
        <v/>
      </c>
      <c r="K2371" s="158"/>
      <c r="L2371" s="158"/>
      <c r="M2371" s="158"/>
      <c r="N2371" s="158"/>
      <c r="O2371" s="158"/>
      <c r="P2371" s="157"/>
      <c r="Q2371" s="159"/>
      <c r="R2371" s="155" t="str">
        <f ca="1">IF(ISERROR($V2371),"",OFFSET('Smelter Look-up'!$C$4,$V2371-4,0)&amp;"")</f>
        <v/>
      </c>
      <c r="S2371" s="160" t="str">
        <f t="array" aca="1" ref="S2371" ca="1">IF(B2371="","",IF(ISERROR(MATCH($E2371,CL,0)),"Unknown",INDIRECT("'C'!$A$"&amp;MATCH($E2371,CL,0)+1)))</f>
        <v/>
      </c>
      <c r="T2371" s="160" t="str">
        <f t="array" aca="1" ref="T2371" ca="1">IF(B2371="","",IF(ISERROR(MATCH($J2371,SorP!$B$1:$B$6226,0)),"",INDIRECT("'SorP'!$A$"&amp;MATCH($S2371&amp;$J2371,SorP!C:C,0))))</f>
        <v/>
      </c>
      <c r="U2371" s="161"/>
      <c r="V2371" s="151" t="e">
        <f>IF(C2371="",NA(),IF(OR(C2371="Smelter not listed",C2371="Smelter not yet identified"),MATCH($B2371&amp;$D2371,'Smelter Look-up'!$J:$J,0),MATCH($B2371&amp;$C2371,'Smelter Look-up'!$J:$J,0)))</f>
        <v>#N/A</v>
      </c>
      <c r="W2371" s="134"/>
      <c r="X2371" s="134">
        <f t="shared" ca="1" si="24"/>
        <v>0</v>
      </c>
      <c r="Y2371" s="134"/>
      <c r="Z2371" s="134"/>
      <c r="AA2371" s="134"/>
      <c r="AB2371" s="162" t="str">
        <f t="shared" si="25"/>
        <v/>
      </c>
      <c r="AC2371" s="134"/>
      <c r="AD2371" s="134"/>
      <c r="AE2371" s="134"/>
      <c r="AF2371" s="134"/>
      <c r="AG2371" s="134"/>
      <c r="AH2371" s="134"/>
    </row>
    <row r="2372" spans="1:34" ht="12" customHeight="1">
      <c r="A2372" s="160"/>
      <c r="B2372" s="155" t="str">
        <f t="array" ref="B2372">IF(LEN(A2372)=0,"",INDEX('Smelter Look-up'!$A:$A,MATCH($A2372,'Smelter Look-up'!$E:$E,0)))</f>
        <v/>
      </c>
      <c r="C2372" s="158" t="str">
        <f t="array" ref="C2372">IF(LEN(A2372)=0,"",INDEX('Smelter Look-up'!$C:$C,MATCH($A2372,'Smelter Look-up'!$E:$E,0)))</f>
        <v/>
      </c>
      <c r="D2372" s="155"/>
      <c r="E2372" s="155" t="str">
        <f ca="1">IF(ISERROR($V2372),"",OFFSET('Smelter Look-up'!$D$4,$V2372-4,0)&amp;"")</f>
        <v/>
      </c>
      <c r="F2372" s="155" t="str">
        <f ca="1">IF(ISERROR($V2372),"",OFFSET('Smelter Look-up'!$E$4,$V2372-4,0))</f>
        <v/>
      </c>
      <c r="G2372" s="155" t="str">
        <f ca="1">IF(C2372=$X$4,IF(ISERROR($V2372),"Enter smelter details","RMI"),IF(ISERROR($V2372),"",OFFSET('Smelter Look-up'!$F$4,$V2372-4,0)))</f>
        <v/>
      </c>
      <c r="H2372" s="156" t="str">
        <f ca="1">IF(ISERROR($V2372),"",OFFSET('Smelter Look-up'!$G$4,$V2372-4,0))</f>
        <v/>
      </c>
      <c r="I2372" s="157" t="str">
        <f ca="1">IF(ISERROR($V2372),"",OFFSET('Smelter Look-up'!$H$4,$V2372-4,0))</f>
        <v/>
      </c>
      <c r="J2372" s="157" t="str">
        <f ca="1">IF(ISERROR($V2372),"",OFFSET('Smelter Look-up'!$I$4,$V2372-4,0))</f>
        <v/>
      </c>
      <c r="K2372" s="158"/>
      <c r="L2372" s="158"/>
      <c r="M2372" s="158"/>
      <c r="N2372" s="158"/>
      <c r="O2372" s="158"/>
      <c r="P2372" s="157"/>
      <c r="Q2372" s="159"/>
      <c r="R2372" s="155" t="str">
        <f ca="1">IF(ISERROR($V2372),"",OFFSET('Smelter Look-up'!$C$4,$V2372-4,0)&amp;"")</f>
        <v/>
      </c>
      <c r="S2372" s="160" t="str">
        <f t="array" aca="1" ref="S2372" ca="1">IF(B2372="","",IF(ISERROR(MATCH($E2372,CL,0)),"Unknown",INDIRECT("'C'!$A$"&amp;MATCH($E2372,CL,0)+1)))</f>
        <v/>
      </c>
      <c r="T2372" s="160" t="str">
        <f t="array" aca="1" ref="T2372" ca="1">IF(B2372="","",IF(ISERROR(MATCH($J2372,SorP!$B$1:$B$6226,0)),"",INDIRECT("'SorP'!$A$"&amp;MATCH($S2372&amp;$J2372,SorP!C:C,0))))</f>
        <v/>
      </c>
      <c r="U2372" s="161"/>
      <c r="V2372" s="151" t="e">
        <f>IF(C2372="",NA(),IF(OR(C2372="Smelter not listed",C2372="Smelter not yet identified"),MATCH($B2372&amp;$D2372,'Smelter Look-up'!$J:$J,0),MATCH($B2372&amp;$C2372,'Smelter Look-up'!$J:$J,0)))</f>
        <v>#N/A</v>
      </c>
      <c r="W2372" s="134"/>
      <c r="X2372" s="134">
        <f t="shared" ca="1" si="24"/>
        <v>0</v>
      </c>
      <c r="Y2372" s="134"/>
      <c r="Z2372" s="134"/>
      <c r="AA2372" s="134"/>
      <c r="AB2372" s="162" t="str">
        <f t="shared" si="25"/>
        <v/>
      </c>
      <c r="AC2372" s="134"/>
      <c r="AD2372" s="134"/>
      <c r="AE2372" s="134"/>
      <c r="AF2372" s="134"/>
      <c r="AG2372" s="134"/>
      <c r="AH2372" s="134"/>
    </row>
    <row r="2373" spans="1:34" ht="12" customHeight="1">
      <c r="A2373" s="160"/>
      <c r="B2373" s="155" t="str">
        <f t="array" ref="B2373">IF(LEN(A2373)=0,"",INDEX('Smelter Look-up'!$A:$A,MATCH($A2373,'Smelter Look-up'!$E:$E,0)))</f>
        <v/>
      </c>
      <c r="C2373" s="158" t="str">
        <f t="array" ref="C2373">IF(LEN(A2373)=0,"",INDEX('Smelter Look-up'!$C:$C,MATCH($A2373,'Smelter Look-up'!$E:$E,0)))</f>
        <v/>
      </c>
      <c r="D2373" s="155"/>
      <c r="E2373" s="155" t="str">
        <f ca="1">IF(ISERROR($V2373),"",OFFSET('Smelter Look-up'!$D$4,$V2373-4,0)&amp;"")</f>
        <v/>
      </c>
      <c r="F2373" s="155" t="str">
        <f ca="1">IF(ISERROR($V2373),"",OFFSET('Smelter Look-up'!$E$4,$V2373-4,0))</f>
        <v/>
      </c>
      <c r="G2373" s="155" t="str">
        <f ca="1">IF(C2373=$X$4,IF(ISERROR($V2373),"Enter smelter details","RMI"),IF(ISERROR($V2373),"",OFFSET('Smelter Look-up'!$F$4,$V2373-4,0)))</f>
        <v/>
      </c>
      <c r="H2373" s="156" t="str">
        <f ca="1">IF(ISERROR($V2373),"",OFFSET('Smelter Look-up'!$G$4,$V2373-4,0))</f>
        <v/>
      </c>
      <c r="I2373" s="157" t="str">
        <f ca="1">IF(ISERROR($V2373),"",OFFSET('Smelter Look-up'!$H$4,$V2373-4,0))</f>
        <v/>
      </c>
      <c r="J2373" s="157" t="str">
        <f ca="1">IF(ISERROR($V2373),"",OFFSET('Smelter Look-up'!$I$4,$V2373-4,0))</f>
        <v/>
      </c>
      <c r="K2373" s="158"/>
      <c r="L2373" s="158"/>
      <c r="M2373" s="158"/>
      <c r="N2373" s="158"/>
      <c r="O2373" s="158"/>
      <c r="P2373" s="157"/>
      <c r="Q2373" s="159"/>
      <c r="R2373" s="155" t="str">
        <f ca="1">IF(ISERROR($V2373),"",OFFSET('Smelter Look-up'!$C$4,$V2373-4,0)&amp;"")</f>
        <v/>
      </c>
      <c r="S2373" s="160" t="str">
        <f t="array" aca="1" ref="S2373" ca="1">IF(B2373="","",IF(ISERROR(MATCH($E2373,CL,0)),"Unknown",INDIRECT("'C'!$A$"&amp;MATCH($E2373,CL,0)+1)))</f>
        <v/>
      </c>
      <c r="T2373" s="160" t="str">
        <f t="array" aca="1" ref="T2373" ca="1">IF(B2373="","",IF(ISERROR(MATCH($J2373,SorP!$B$1:$B$6226,0)),"",INDIRECT("'SorP'!$A$"&amp;MATCH($S2373&amp;$J2373,SorP!C:C,0))))</f>
        <v/>
      </c>
      <c r="U2373" s="161"/>
      <c r="V2373" s="151" t="e">
        <f>IF(C2373="",NA(),IF(OR(C2373="Smelter not listed",C2373="Smelter not yet identified"),MATCH($B2373&amp;$D2373,'Smelter Look-up'!$J:$J,0),MATCH($B2373&amp;$C2373,'Smelter Look-up'!$J:$J,0)))</f>
        <v>#N/A</v>
      </c>
      <c r="W2373" s="134"/>
      <c r="X2373" s="134">
        <f t="shared" ca="1" si="24"/>
        <v>0</v>
      </c>
      <c r="Y2373" s="134"/>
      <c r="Z2373" s="134"/>
      <c r="AA2373" s="134"/>
      <c r="AB2373" s="162" t="str">
        <f t="shared" si="25"/>
        <v/>
      </c>
      <c r="AC2373" s="134"/>
      <c r="AD2373" s="134"/>
      <c r="AE2373" s="134"/>
      <c r="AF2373" s="134"/>
      <c r="AG2373" s="134"/>
      <c r="AH2373" s="134"/>
    </row>
    <row r="2374" spans="1:34" ht="12" customHeight="1">
      <c r="A2374" s="160"/>
      <c r="B2374" s="155" t="str">
        <f t="array" ref="B2374">IF(LEN(A2374)=0,"",INDEX('Smelter Look-up'!$A:$A,MATCH($A2374,'Smelter Look-up'!$E:$E,0)))</f>
        <v/>
      </c>
      <c r="C2374" s="158" t="str">
        <f t="array" ref="C2374">IF(LEN(A2374)=0,"",INDEX('Smelter Look-up'!$C:$C,MATCH($A2374,'Smelter Look-up'!$E:$E,0)))</f>
        <v/>
      </c>
      <c r="D2374" s="155"/>
      <c r="E2374" s="155" t="str">
        <f ca="1">IF(ISERROR($V2374),"",OFFSET('Smelter Look-up'!$D$4,$V2374-4,0)&amp;"")</f>
        <v/>
      </c>
      <c r="F2374" s="155" t="str">
        <f ca="1">IF(ISERROR($V2374),"",OFFSET('Smelter Look-up'!$E$4,$V2374-4,0))</f>
        <v/>
      </c>
      <c r="G2374" s="155" t="str">
        <f ca="1">IF(C2374=$X$4,IF(ISERROR($V2374),"Enter smelter details","RMI"),IF(ISERROR($V2374),"",OFFSET('Smelter Look-up'!$F$4,$V2374-4,0)))</f>
        <v/>
      </c>
      <c r="H2374" s="156" t="str">
        <f ca="1">IF(ISERROR($V2374),"",OFFSET('Smelter Look-up'!$G$4,$V2374-4,0))</f>
        <v/>
      </c>
      <c r="I2374" s="157" t="str">
        <f ca="1">IF(ISERROR($V2374),"",OFFSET('Smelter Look-up'!$H$4,$V2374-4,0))</f>
        <v/>
      </c>
      <c r="J2374" s="157" t="str">
        <f ca="1">IF(ISERROR($V2374),"",OFFSET('Smelter Look-up'!$I$4,$V2374-4,0))</f>
        <v/>
      </c>
      <c r="K2374" s="158"/>
      <c r="L2374" s="158"/>
      <c r="M2374" s="158"/>
      <c r="N2374" s="158"/>
      <c r="O2374" s="158"/>
      <c r="P2374" s="157"/>
      <c r="Q2374" s="159"/>
      <c r="R2374" s="155" t="str">
        <f ca="1">IF(ISERROR($V2374),"",OFFSET('Smelter Look-up'!$C$4,$V2374-4,0)&amp;"")</f>
        <v/>
      </c>
      <c r="S2374" s="160" t="str">
        <f t="array" aca="1" ref="S2374" ca="1">IF(B2374="","",IF(ISERROR(MATCH($E2374,CL,0)),"Unknown",INDIRECT("'C'!$A$"&amp;MATCH($E2374,CL,0)+1)))</f>
        <v/>
      </c>
      <c r="T2374" s="160" t="str">
        <f t="array" aca="1" ref="T2374" ca="1">IF(B2374="","",IF(ISERROR(MATCH($J2374,SorP!$B$1:$B$6226,0)),"",INDIRECT("'SorP'!$A$"&amp;MATCH($S2374&amp;$J2374,SorP!C:C,0))))</f>
        <v/>
      </c>
      <c r="U2374" s="161"/>
      <c r="V2374" s="151" t="e">
        <f>IF(C2374="",NA(),IF(OR(C2374="Smelter not listed",C2374="Smelter not yet identified"),MATCH($B2374&amp;$D2374,'Smelter Look-up'!$J:$J,0),MATCH($B2374&amp;$C2374,'Smelter Look-up'!$J:$J,0)))</f>
        <v>#N/A</v>
      </c>
      <c r="W2374" s="134"/>
      <c r="X2374" s="134">
        <f t="shared" ca="1" si="24"/>
        <v>0</v>
      </c>
      <c r="Y2374" s="134"/>
      <c r="Z2374" s="134"/>
      <c r="AA2374" s="134"/>
      <c r="AB2374" s="162" t="str">
        <f t="shared" si="25"/>
        <v/>
      </c>
      <c r="AC2374" s="134"/>
      <c r="AD2374" s="134"/>
      <c r="AE2374" s="134"/>
      <c r="AF2374" s="134"/>
      <c r="AG2374" s="134"/>
      <c r="AH2374" s="134"/>
    </row>
    <row r="2375" spans="1:34" ht="12" customHeight="1">
      <c r="A2375" s="160"/>
      <c r="B2375" s="155" t="str">
        <f t="array" ref="B2375">IF(LEN(A2375)=0,"",INDEX('Smelter Look-up'!$A:$A,MATCH($A2375,'Smelter Look-up'!$E:$E,0)))</f>
        <v/>
      </c>
      <c r="C2375" s="158" t="str">
        <f t="array" ref="C2375">IF(LEN(A2375)=0,"",INDEX('Smelter Look-up'!$C:$C,MATCH($A2375,'Smelter Look-up'!$E:$E,0)))</f>
        <v/>
      </c>
      <c r="D2375" s="155"/>
      <c r="E2375" s="155" t="str">
        <f ca="1">IF(ISERROR($V2375),"",OFFSET('Smelter Look-up'!$D$4,$V2375-4,0)&amp;"")</f>
        <v/>
      </c>
      <c r="F2375" s="155" t="str">
        <f ca="1">IF(ISERROR($V2375),"",OFFSET('Smelter Look-up'!$E$4,$V2375-4,0))</f>
        <v/>
      </c>
      <c r="G2375" s="155" t="str">
        <f ca="1">IF(C2375=$X$4,IF(ISERROR($V2375),"Enter smelter details","RMI"),IF(ISERROR($V2375),"",OFFSET('Smelter Look-up'!$F$4,$V2375-4,0)))</f>
        <v/>
      </c>
      <c r="H2375" s="156" t="str">
        <f ca="1">IF(ISERROR($V2375),"",OFFSET('Smelter Look-up'!$G$4,$V2375-4,0))</f>
        <v/>
      </c>
      <c r="I2375" s="157" t="str">
        <f ca="1">IF(ISERROR($V2375),"",OFFSET('Smelter Look-up'!$H$4,$V2375-4,0))</f>
        <v/>
      </c>
      <c r="J2375" s="157" t="str">
        <f ca="1">IF(ISERROR($V2375),"",OFFSET('Smelter Look-up'!$I$4,$V2375-4,0))</f>
        <v/>
      </c>
      <c r="K2375" s="158"/>
      <c r="L2375" s="158"/>
      <c r="M2375" s="158"/>
      <c r="N2375" s="158"/>
      <c r="O2375" s="158"/>
      <c r="P2375" s="157"/>
      <c r="Q2375" s="159"/>
      <c r="R2375" s="155" t="str">
        <f ca="1">IF(ISERROR($V2375),"",OFFSET('Smelter Look-up'!$C$4,$V2375-4,0)&amp;"")</f>
        <v/>
      </c>
      <c r="S2375" s="160" t="str">
        <f t="array" aca="1" ref="S2375" ca="1">IF(B2375="","",IF(ISERROR(MATCH($E2375,CL,0)),"Unknown",INDIRECT("'C'!$A$"&amp;MATCH($E2375,CL,0)+1)))</f>
        <v/>
      </c>
      <c r="T2375" s="160" t="str">
        <f t="array" aca="1" ref="T2375" ca="1">IF(B2375="","",IF(ISERROR(MATCH($J2375,SorP!$B$1:$B$6226,0)),"",INDIRECT("'SorP'!$A$"&amp;MATCH($S2375&amp;$J2375,SorP!C:C,0))))</f>
        <v/>
      </c>
      <c r="U2375" s="161"/>
      <c r="V2375" s="151" t="e">
        <f>IF(C2375="",NA(),IF(OR(C2375="Smelter not listed",C2375="Smelter not yet identified"),MATCH($B2375&amp;$D2375,'Smelter Look-up'!$J:$J,0),MATCH($B2375&amp;$C2375,'Smelter Look-up'!$J:$J,0)))</f>
        <v>#N/A</v>
      </c>
      <c r="W2375" s="134"/>
      <c r="X2375" s="134">
        <f t="shared" ca="1" si="24"/>
        <v>0</v>
      </c>
      <c r="Y2375" s="134"/>
      <c r="Z2375" s="134"/>
      <c r="AA2375" s="134"/>
      <c r="AB2375" s="162" t="str">
        <f t="shared" si="25"/>
        <v/>
      </c>
      <c r="AC2375" s="134"/>
      <c r="AD2375" s="134"/>
      <c r="AE2375" s="134"/>
      <c r="AF2375" s="134"/>
      <c r="AG2375" s="134"/>
      <c r="AH2375" s="134"/>
    </row>
    <row r="2376" spans="1:34" ht="12" customHeight="1">
      <c r="A2376" s="160"/>
      <c r="B2376" s="155" t="str">
        <f t="array" ref="B2376">IF(LEN(A2376)=0,"",INDEX('Smelter Look-up'!$A:$A,MATCH($A2376,'Smelter Look-up'!$E:$E,0)))</f>
        <v/>
      </c>
      <c r="C2376" s="158" t="str">
        <f t="array" ref="C2376">IF(LEN(A2376)=0,"",INDEX('Smelter Look-up'!$C:$C,MATCH($A2376,'Smelter Look-up'!$E:$E,0)))</f>
        <v/>
      </c>
      <c r="D2376" s="155"/>
      <c r="E2376" s="155" t="str">
        <f ca="1">IF(ISERROR($V2376),"",OFFSET('Smelter Look-up'!$D$4,$V2376-4,0)&amp;"")</f>
        <v/>
      </c>
      <c r="F2376" s="155" t="str">
        <f ca="1">IF(ISERROR($V2376),"",OFFSET('Smelter Look-up'!$E$4,$V2376-4,0))</f>
        <v/>
      </c>
      <c r="G2376" s="155" t="str">
        <f ca="1">IF(C2376=$X$4,IF(ISERROR($V2376),"Enter smelter details","RMI"),IF(ISERROR($V2376),"",OFFSET('Smelter Look-up'!$F$4,$V2376-4,0)))</f>
        <v/>
      </c>
      <c r="H2376" s="156" t="str">
        <f ca="1">IF(ISERROR($V2376),"",OFFSET('Smelter Look-up'!$G$4,$V2376-4,0))</f>
        <v/>
      </c>
      <c r="I2376" s="157" t="str">
        <f ca="1">IF(ISERROR($V2376),"",OFFSET('Smelter Look-up'!$H$4,$V2376-4,0))</f>
        <v/>
      </c>
      <c r="J2376" s="157" t="str">
        <f ca="1">IF(ISERROR($V2376),"",OFFSET('Smelter Look-up'!$I$4,$V2376-4,0))</f>
        <v/>
      </c>
      <c r="K2376" s="158"/>
      <c r="L2376" s="158"/>
      <c r="M2376" s="158"/>
      <c r="N2376" s="158"/>
      <c r="O2376" s="158"/>
      <c r="P2376" s="157"/>
      <c r="Q2376" s="159"/>
      <c r="R2376" s="155" t="str">
        <f ca="1">IF(ISERROR($V2376),"",OFFSET('Smelter Look-up'!$C$4,$V2376-4,0)&amp;"")</f>
        <v/>
      </c>
      <c r="S2376" s="160" t="str">
        <f t="array" aca="1" ref="S2376" ca="1">IF(B2376="","",IF(ISERROR(MATCH($E2376,CL,0)),"Unknown",INDIRECT("'C'!$A$"&amp;MATCH($E2376,CL,0)+1)))</f>
        <v/>
      </c>
      <c r="T2376" s="160" t="str">
        <f t="array" aca="1" ref="T2376" ca="1">IF(B2376="","",IF(ISERROR(MATCH($J2376,SorP!$B$1:$B$6226,0)),"",INDIRECT("'SorP'!$A$"&amp;MATCH($S2376&amp;$J2376,SorP!C:C,0))))</f>
        <v/>
      </c>
      <c r="U2376" s="161"/>
      <c r="V2376" s="151" t="e">
        <f>IF(C2376="",NA(),IF(OR(C2376="Smelter not listed",C2376="Smelter not yet identified"),MATCH($B2376&amp;$D2376,'Smelter Look-up'!$J:$J,0),MATCH($B2376&amp;$C2376,'Smelter Look-up'!$J:$J,0)))</f>
        <v>#N/A</v>
      </c>
      <c r="W2376" s="134"/>
      <c r="X2376" s="134">
        <f t="shared" ca="1" si="24"/>
        <v>0</v>
      </c>
      <c r="Y2376" s="134"/>
      <c r="Z2376" s="134"/>
      <c r="AA2376" s="134"/>
      <c r="AB2376" s="162" t="str">
        <f t="shared" si="25"/>
        <v/>
      </c>
      <c r="AC2376" s="134"/>
      <c r="AD2376" s="134"/>
      <c r="AE2376" s="134"/>
      <c r="AF2376" s="134"/>
      <c r="AG2376" s="134"/>
      <c r="AH2376" s="134"/>
    </row>
    <row r="2377" spans="1:34" ht="12" customHeight="1">
      <c r="A2377" s="160"/>
      <c r="B2377" s="155" t="str">
        <f t="array" ref="B2377">IF(LEN(A2377)=0,"",INDEX('Smelter Look-up'!$A:$A,MATCH($A2377,'Smelter Look-up'!$E:$E,0)))</f>
        <v/>
      </c>
      <c r="C2377" s="158" t="str">
        <f t="array" ref="C2377">IF(LEN(A2377)=0,"",INDEX('Smelter Look-up'!$C:$C,MATCH($A2377,'Smelter Look-up'!$E:$E,0)))</f>
        <v/>
      </c>
      <c r="D2377" s="155"/>
      <c r="E2377" s="155" t="str">
        <f ca="1">IF(ISERROR($V2377),"",OFFSET('Smelter Look-up'!$D$4,$V2377-4,0)&amp;"")</f>
        <v/>
      </c>
      <c r="F2377" s="155" t="str">
        <f ca="1">IF(ISERROR($V2377),"",OFFSET('Smelter Look-up'!$E$4,$V2377-4,0))</f>
        <v/>
      </c>
      <c r="G2377" s="155" t="str">
        <f ca="1">IF(C2377=$X$4,IF(ISERROR($V2377),"Enter smelter details","RMI"),IF(ISERROR($V2377),"",OFFSET('Smelter Look-up'!$F$4,$V2377-4,0)))</f>
        <v/>
      </c>
      <c r="H2377" s="156" t="str">
        <f ca="1">IF(ISERROR($V2377),"",OFFSET('Smelter Look-up'!$G$4,$V2377-4,0))</f>
        <v/>
      </c>
      <c r="I2377" s="157" t="str">
        <f ca="1">IF(ISERROR($V2377),"",OFFSET('Smelter Look-up'!$H$4,$V2377-4,0))</f>
        <v/>
      </c>
      <c r="J2377" s="157" t="str">
        <f ca="1">IF(ISERROR($V2377),"",OFFSET('Smelter Look-up'!$I$4,$V2377-4,0))</f>
        <v/>
      </c>
      <c r="K2377" s="158"/>
      <c r="L2377" s="158"/>
      <c r="M2377" s="158"/>
      <c r="N2377" s="158"/>
      <c r="O2377" s="158"/>
      <c r="P2377" s="157"/>
      <c r="Q2377" s="159"/>
      <c r="R2377" s="155" t="str">
        <f ca="1">IF(ISERROR($V2377),"",OFFSET('Smelter Look-up'!$C$4,$V2377-4,0)&amp;"")</f>
        <v/>
      </c>
      <c r="S2377" s="160" t="str">
        <f t="array" aca="1" ref="S2377" ca="1">IF(B2377="","",IF(ISERROR(MATCH($E2377,CL,0)),"Unknown",INDIRECT("'C'!$A$"&amp;MATCH($E2377,CL,0)+1)))</f>
        <v/>
      </c>
      <c r="T2377" s="160" t="str">
        <f t="array" aca="1" ref="T2377" ca="1">IF(B2377="","",IF(ISERROR(MATCH($J2377,SorP!$B$1:$B$6226,0)),"",INDIRECT("'SorP'!$A$"&amp;MATCH($S2377&amp;$J2377,SorP!C:C,0))))</f>
        <v/>
      </c>
      <c r="U2377" s="161"/>
      <c r="V2377" s="151" t="e">
        <f>IF(C2377="",NA(),IF(OR(C2377="Smelter not listed",C2377="Smelter not yet identified"),MATCH($B2377&amp;$D2377,'Smelter Look-up'!$J:$J,0),MATCH($B2377&amp;$C2377,'Smelter Look-up'!$J:$J,0)))</f>
        <v>#N/A</v>
      </c>
      <c r="W2377" s="134"/>
      <c r="X2377" s="134">
        <f t="shared" ca="1" si="24"/>
        <v>0</v>
      </c>
      <c r="Y2377" s="134"/>
      <c r="Z2377" s="134"/>
      <c r="AA2377" s="134"/>
      <c r="AB2377" s="162" t="str">
        <f t="shared" si="25"/>
        <v/>
      </c>
      <c r="AC2377" s="134"/>
      <c r="AD2377" s="134"/>
      <c r="AE2377" s="134"/>
      <c r="AF2377" s="134"/>
      <c r="AG2377" s="134"/>
      <c r="AH2377" s="134"/>
    </row>
    <row r="2378" spans="1:34" ht="12" customHeight="1">
      <c r="A2378" s="160"/>
      <c r="B2378" s="155" t="str">
        <f t="array" ref="B2378">IF(LEN(A2378)=0,"",INDEX('Smelter Look-up'!$A:$A,MATCH($A2378,'Smelter Look-up'!$E:$E,0)))</f>
        <v/>
      </c>
      <c r="C2378" s="158" t="str">
        <f t="array" ref="C2378">IF(LEN(A2378)=0,"",INDEX('Smelter Look-up'!$C:$C,MATCH($A2378,'Smelter Look-up'!$E:$E,0)))</f>
        <v/>
      </c>
      <c r="D2378" s="155"/>
      <c r="E2378" s="155" t="str">
        <f ca="1">IF(ISERROR($V2378),"",OFFSET('Smelter Look-up'!$D$4,$V2378-4,0)&amp;"")</f>
        <v/>
      </c>
      <c r="F2378" s="155" t="str">
        <f ca="1">IF(ISERROR($V2378),"",OFFSET('Smelter Look-up'!$E$4,$V2378-4,0))</f>
        <v/>
      </c>
      <c r="G2378" s="155" t="str">
        <f ca="1">IF(C2378=$X$4,IF(ISERROR($V2378),"Enter smelter details","RMI"),IF(ISERROR($V2378),"",OFFSET('Smelter Look-up'!$F$4,$V2378-4,0)))</f>
        <v/>
      </c>
      <c r="H2378" s="156" t="str">
        <f ca="1">IF(ISERROR($V2378),"",OFFSET('Smelter Look-up'!$G$4,$V2378-4,0))</f>
        <v/>
      </c>
      <c r="I2378" s="157" t="str">
        <f ca="1">IF(ISERROR($V2378),"",OFFSET('Smelter Look-up'!$H$4,$V2378-4,0))</f>
        <v/>
      </c>
      <c r="J2378" s="157" t="str">
        <f ca="1">IF(ISERROR($V2378),"",OFFSET('Smelter Look-up'!$I$4,$V2378-4,0))</f>
        <v/>
      </c>
      <c r="K2378" s="158"/>
      <c r="L2378" s="158"/>
      <c r="M2378" s="158"/>
      <c r="N2378" s="158"/>
      <c r="O2378" s="158"/>
      <c r="P2378" s="157"/>
      <c r="Q2378" s="159"/>
      <c r="R2378" s="155" t="str">
        <f ca="1">IF(ISERROR($V2378),"",OFFSET('Smelter Look-up'!$C$4,$V2378-4,0)&amp;"")</f>
        <v/>
      </c>
      <c r="S2378" s="160" t="str">
        <f t="array" aca="1" ref="S2378" ca="1">IF(B2378="","",IF(ISERROR(MATCH($E2378,CL,0)),"Unknown",INDIRECT("'C'!$A$"&amp;MATCH($E2378,CL,0)+1)))</f>
        <v/>
      </c>
      <c r="T2378" s="160" t="str">
        <f t="array" aca="1" ref="T2378" ca="1">IF(B2378="","",IF(ISERROR(MATCH($J2378,SorP!$B$1:$B$6226,0)),"",INDIRECT("'SorP'!$A$"&amp;MATCH($S2378&amp;$J2378,SorP!C:C,0))))</f>
        <v/>
      </c>
      <c r="U2378" s="161"/>
      <c r="V2378" s="151" t="e">
        <f>IF(C2378="",NA(),IF(OR(C2378="Smelter not listed",C2378="Smelter not yet identified"),MATCH($B2378&amp;$D2378,'Smelter Look-up'!$J:$J,0),MATCH($B2378&amp;$C2378,'Smelter Look-up'!$J:$J,0)))</f>
        <v>#N/A</v>
      </c>
      <c r="W2378" s="134"/>
      <c r="X2378" s="134">
        <f t="shared" ca="1" si="24"/>
        <v>0</v>
      </c>
      <c r="Y2378" s="134"/>
      <c r="Z2378" s="134"/>
      <c r="AA2378" s="134"/>
      <c r="AB2378" s="162" t="str">
        <f t="shared" si="25"/>
        <v/>
      </c>
      <c r="AC2378" s="134"/>
      <c r="AD2378" s="134"/>
      <c r="AE2378" s="134"/>
      <c r="AF2378" s="134"/>
      <c r="AG2378" s="134"/>
      <c r="AH2378" s="134"/>
    </row>
    <row r="2379" spans="1:34" ht="12" customHeight="1">
      <c r="A2379" s="160"/>
      <c r="B2379" s="155" t="str">
        <f t="array" ref="B2379">IF(LEN(A2379)=0,"",INDEX('Smelter Look-up'!$A:$A,MATCH($A2379,'Smelter Look-up'!$E:$E,0)))</f>
        <v/>
      </c>
      <c r="C2379" s="158" t="str">
        <f t="array" ref="C2379">IF(LEN(A2379)=0,"",INDEX('Smelter Look-up'!$C:$C,MATCH($A2379,'Smelter Look-up'!$E:$E,0)))</f>
        <v/>
      </c>
      <c r="D2379" s="155"/>
      <c r="E2379" s="155" t="str">
        <f ca="1">IF(ISERROR($V2379),"",OFFSET('Smelter Look-up'!$D$4,$V2379-4,0)&amp;"")</f>
        <v/>
      </c>
      <c r="F2379" s="155" t="str">
        <f ca="1">IF(ISERROR($V2379),"",OFFSET('Smelter Look-up'!$E$4,$V2379-4,0))</f>
        <v/>
      </c>
      <c r="G2379" s="155" t="str">
        <f ca="1">IF(C2379=$X$4,IF(ISERROR($V2379),"Enter smelter details","RMI"),IF(ISERROR($V2379),"",OFFSET('Smelter Look-up'!$F$4,$V2379-4,0)))</f>
        <v/>
      </c>
      <c r="H2379" s="156" t="str">
        <f ca="1">IF(ISERROR($V2379),"",OFFSET('Smelter Look-up'!$G$4,$V2379-4,0))</f>
        <v/>
      </c>
      <c r="I2379" s="157" t="str">
        <f ca="1">IF(ISERROR($V2379),"",OFFSET('Smelter Look-up'!$H$4,$V2379-4,0))</f>
        <v/>
      </c>
      <c r="J2379" s="157" t="str">
        <f ca="1">IF(ISERROR($V2379),"",OFFSET('Smelter Look-up'!$I$4,$V2379-4,0))</f>
        <v/>
      </c>
      <c r="K2379" s="158"/>
      <c r="L2379" s="158"/>
      <c r="M2379" s="158"/>
      <c r="N2379" s="158"/>
      <c r="O2379" s="158"/>
      <c r="P2379" s="157"/>
      <c r="Q2379" s="159"/>
      <c r="R2379" s="155" t="str">
        <f ca="1">IF(ISERROR($V2379),"",OFFSET('Smelter Look-up'!$C$4,$V2379-4,0)&amp;"")</f>
        <v/>
      </c>
      <c r="S2379" s="160" t="str">
        <f t="array" aca="1" ref="S2379" ca="1">IF(B2379="","",IF(ISERROR(MATCH($E2379,CL,0)),"Unknown",INDIRECT("'C'!$A$"&amp;MATCH($E2379,CL,0)+1)))</f>
        <v/>
      </c>
      <c r="T2379" s="160" t="str">
        <f t="array" aca="1" ref="T2379" ca="1">IF(B2379="","",IF(ISERROR(MATCH($J2379,SorP!$B$1:$B$6226,0)),"",INDIRECT("'SorP'!$A$"&amp;MATCH($S2379&amp;$J2379,SorP!C:C,0))))</f>
        <v/>
      </c>
      <c r="U2379" s="161"/>
      <c r="V2379" s="151" t="e">
        <f>IF(C2379="",NA(),IF(OR(C2379="Smelter not listed",C2379="Smelter not yet identified"),MATCH($B2379&amp;$D2379,'Smelter Look-up'!$J:$J,0),MATCH($B2379&amp;$C2379,'Smelter Look-up'!$J:$J,0)))</f>
        <v>#N/A</v>
      </c>
      <c r="W2379" s="134"/>
      <c r="X2379" s="134">
        <f t="shared" ca="1" si="24"/>
        <v>0</v>
      </c>
      <c r="Y2379" s="134"/>
      <c r="Z2379" s="134"/>
      <c r="AA2379" s="134"/>
      <c r="AB2379" s="162" t="str">
        <f t="shared" si="25"/>
        <v/>
      </c>
      <c r="AC2379" s="134"/>
      <c r="AD2379" s="134"/>
      <c r="AE2379" s="134"/>
      <c r="AF2379" s="134"/>
      <c r="AG2379" s="134"/>
      <c r="AH2379" s="134"/>
    </row>
    <row r="2380" spans="1:34" ht="12" customHeight="1">
      <c r="A2380" s="160"/>
      <c r="B2380" s="155" t="str">
        <f t="array" ref="B2380">IF(LEN(A2380)=0,"",INDEX('Smelter Look-up'!$A:$A,MATCH($A2380,'Smelter Look-up'!$E:$E,0)))</f>
        <v/>
      </c>
      <c r="C2380" s="158" t="str">
        <f t="array" ref="C2380">IF(LEN(A2380)=0,"",INDEX('Smelter Look-up'!$C:$C,MATCH($A2380,'Smelter Look-up'!$E:$E,0)))</f>
        <v/>
      </c>
      <c r="D2380" s="155"/>
      <c r="E2380" s="155" t="str">
        <f ca="1">IF(ISERROR($V2380),"",OFFSET('Smelter Look-up'!$D$4,$V2380-4,0)&amp;"")</f>
        <v/>
      </c>
      <c r="F2380" s="155" t="str">
        <f ca="1">IF(ISERROR($V2380),"",OFFSET('Smelter Look-up'!$E$4,$V2380-4,0))</f>
        <v/>
      </c>
      <c r="G2380" s="155" t="str">
        <f ca="1">IF(C2380=$X$4,IF(ISERROR($V2380),"Enter smelter details","RMI"),IF(ISERROR($V2380),"",OFFSET('Smelter Look-up'!$F$4,$V2380-4,0)))</f>
        <v/>
      </c>
      <c r="H2380" s="156" t="str">
        <f ca="1">IF(ISERROR($V2380),"",OFFSET('Smelter Look-up'!$G$4,$V2380-4,0))</f>
        <v/>
      </c>
      <c r="I2380" s="157" t="str">
        <f ca="1">IF(ISERROR($V2380),"",OFFSET('Smelter Look-up'!$H$4,$V2380-4,0))</f>
        <v/>
      </c>
      <c r="J2380" s="157" t="str">
        <f ca="1">IF(ISERROR($V2380),"",OFFSET('Smelter Look-up'!$I$4,$V2380-4,0))</f>
        <v/>
      </c>
      <c r="K2380" s="158"/>
      <c r="L2380" s="158"/>
      <c r="M2380" s="158"/>
      <c r="N2380" s="158"/>
      <c r="O2380" s="158"/>
      <c r="P2380" s="157"/>
      <c r="Q2380" s="159"/>
      <c r="R2380" s="155" t="str">
        <f ca="1">IF(ISERROR($V2380),"",OFFSET('Smelter Look-up'!$C$4,$V2380-4,0)&amp;"")</f>
        <v/>
      </c>
      <c r="S2380" s="160" t="str">
        <f t="array" aca="1" ref="S2380" ca="1">IF(B2380="","",IF(ISERROR(MATCH($E2380,CL,0)),"Unknown",INDIRECT("'C'!$A$"&amp;MATCH($E2380,CL,0)+1)))</f>
        <v/>
      </c>
      <c r="T2380" s="160" t="str">
        <f t="array" aca="1" ref="T2380" ca="1">IF(B2380="","",IF(ISERROR(MATCH($J2380,SorP!$B$1:$B$6226,0)),"",INDIRECT("'SorP'!$A$"&amp;MATCH($S2380&amp;$J2380,SorP!C:C,0))))</f>
        <v/>
      </c>
      <c r="U2380" s="161"/>
      <c r="V2380" s="151" t="e">
        <f>IF(C2380="",NA(),IF(OR(C2380="Smelter not listed",C2380="Smelter not yet identified"),MATCH($B2380&amp;$D2380,'Smelter Look-up'!$J:$J,0),MATCH($B2380&amp;$C2380,'Smelter Look-up'!$J:$J,0)))</f>
        <v>#N/A</v>
      </c>
      <c r="W2380" s="134"/>
      <c r="X2380" s="134">
        <f t="shared" ca="1" si="24"/>
        <v>0</v>
      </c>
      <c r="Y2380" s="134"/>
      <c r="Z2380" s="134"/>
      <c r="AA2380" s="134"/>
      <c r="AB2380" s="162" t="str">
        <f t="shared" si="25"/>
        <v/>
      </c>
      <c r="AC2380" s="134"/>
      <c r="AD2380" s="134"/>
      <c r="AE2380" s="134"/>
      <c r="AF2380" s="134"/>
      <c r="AG2380" s="134"/>
      <c r="AH2380" s="134"/>
    </row>
    <row r="2381" spans="1:34" ht="12" customHeight="1">
      <c r="A2381" s="160"/>
      <c r="B2381" s="155" t="str">
        <f t="array" ref="B2381">IF(LEN(A2381)=0,"",INDEX('Smelter Look-up'!$A:$A,MATCH($A2381,'Smelter Look-up'!$E:$E,0)))</f>
        <v/>
      </c>
      <c r="C2381" s="158" t="str">
        <f t="array" ref="C2381">IF(LEN(A2381)=0,"",INDEX('Smelter Look-up'!$C:$C,MATCH($A2381,'Smelter Look-up'!$E:$E,0)))</f>
        <v/>
      </c>
      <c r="D2381" s="155"/>
      <c r="E2381" s="155" t="str">
        <f ca="1">IF(ISERROR($V2381),"",OFFSET('Smelter Look-up'!$D$4,$V2381-4,0)&amp;"")</f>
        <v/>
      </c>
      <c r="F2381" s="155" t="str">
        <f ca="1">IF(ISERROR($V2381),"",OFFSET('Smelter Look-up'!$E$4,$V2381-4,0))</f>
        <v/>
      </c>
      <c r="G2381" s="155" t="str">
        <f ca="1">IF(C2381=$X$4,IF(ISERROR($V2381),"Enter smelter details","RMI"),IF(ISERROR($V2381),"",OFFSET('Smelter Look-up'!$F$4,$V2381-4,0)))</f>
        <v/>
      </c>
      <c r="H2381" s="156" t="str">
        <f ca="1">IF(ISERROR($V2381),"",OFFSET('Smelter Look-up'!$G$4,$V2381-4,0))</f>
        <v/>
      </c>
      <c r="I2381" s="157" t="str">
        <f ca="1">IF(ISERROR($V2381),"",OFFSET('Smelter Look-up'!$H$4,$V2381-4,0))</f>
        <v/>
      </c>
      <c r="J2381" s="157" t="str">
        <f ca="1">IF(ISERROR($V2381),"",OFFSET('Smelter Look-up'!$I$4,$V2381-4,0))</f>
        <v/>
      </c>
      <c r="K2381" s="158"/>
      <c r="L2381" s="158"/>
      <c r="M2381" s="158"/>
      <c r="N2381" s="158"/>
      <c r="O2381" s="158"/>
      <c r="P2381" s="157"/>
      <c r="Q2381" s="159"/>
      <c r="R2381" s="155" t="str">
        <f ca="1">IF(ISERROR($V2381),"",OFFSET('Smelter Look-up'!$C$4,$V2381-4,0)&amp;"")</f>
        <v/>
      </c>
      <c r="S2381" s="160" t="str">
        <f t="array" aca="1" ref="S2381" ca="1">IF(B2381="","",IF(ISERROR(MATCH($E2381,CL,0)),"Unknown",INDIRECT("'C'!$A$"&amp;MATCH($E2381,CL,0)+1)))</f>
        <v/>
      </c>
      <c r="T2381" s="160" t="str">
        <f t="array" aca="1" ref="T2381" ca="1">IF(B2381="","",IF(ISERROR(MATCH($J2381,SorP!$B$1:$B$6226,0)),"",INDIRECT("'SorP'!$A$"&amp;MATCH($S2381&amp;$J2381,SorP!C:C,0))))</f>
        <v/>
      </c>
      <c r="U2381" s="161"/>
      <c r="V2381" s="151" t="e">
        <f>IF(C2381="",NA(),IF(OR(C2381="Smelter not listed",C2381="Smelter not yet identified"),MATCH($B2381&amp;$D2381,'Smelter Look-up'!$J:$J,0),MATCH($B2381&amp;$C2381,'Smelter Look-up'!$J:$J,0)))</f>
        <v>#N/A</v>
      </c>
      <c r="W2381" s="134"/>
      <c r="X2381" s="134">
        <f t="shared" ca="1" si="24"/>
        <v>0</v>
      </c>
      <c r="Y2381" s="134"/>
      <c r="Z2381" s="134"/>
      <c r="AA2381" s="134"/>
      <c r="AB2381" s="162" t="str">
        <f t="shared" si="25"/>
        <v/>
      </c>
      <c r="AC2381" s="134"/>
      <c r="AD2381" s="134"/>
      <c r="AE2381" s="134"/>
      <c r="AF2381" s="134"/>
      <c r="AG2381" s="134"/>
      <c r="AH2381" s="134"/>
    </row>
    <row r="2382" spans="1:34" ht="12" customHeight="1">
      <c r="A2382" s="160"/>
      <c r="B2382" s="155" t="str">
        <f t="array" ref="B2382">IF(LEN(A2382)=0,"",INDEX('Smelter Look-up'!$A:$A,MATCH($A2382,'Smelter Look-up'!$E:$E,0)))</f>
        <v/>
      </c>
      <c r="C2382" s="158" t="str">
        <f t="array" ref="C2382">IF(LEN(A2382)=0,"",INDEX('Smelter Look-up'!$C:$C,MATCH($A2382,'Smelter Look-up'!$E:$E,0)))</f>
        <v/>
      </c>
      <c r="D2382" s="155"/>
      <c r="E2382" s="155" t="str">
        <f ca="1">IF(ISERROR($V2382),"",OFFSET('Smelter Look-up'!$D$4,$V2382-4,0)&amp;"")</f>
        <v/>
      </c>
      <c r="F2382" s="155" t="str">
        <f ca="1">IF(ISERROR($V2382),"",OFFSET('Smelter Look-up'!$E$4,$V2382-4,0))</f>
        <v/>
      </c>
      <c r="G2382" s="155" t="str">
        <f ca="1">IF(C2382=$X$4,IF(ISERROR($V2382),"Enter smelter details","RMI"),IF(ISERROR($V2382),"",OFFSET('Smelter Look-up'!$F$4,$V2382-4,0)))</f>
        <v/>
      </c>
      <c r="H2382" s="156" t="str">
        <f ca="1">IF(ISERROR($V2382),"",OFFSET('Smelter Look-up'!$G$4,$V2382-4,0))</f>
        <v/>
      </c>
      <c r="I2382" s="157" t="str">
        <f ca="1">IF(ISERROR($V2382),"",OFFSET('Smelter Look-up'!$H$4,$V2382-4,0))</f>
        <v/>
      </c>
      <c r="J2382" s="157" t="str">
        <f ca="1">IF(ISERROR($V2382),"",OFFSET('Smelter Look-up'!$I$4,$V2382-4,0))</f>
        <v/>
      </c>
      <c r="K2382" s="158"/>
      <c r="L2382" s="158"/>
      <c r="M2382" s="158"/>
      <c r="N2382" s="158"/>
      <c r="O2382" s="158"/>
      <c r="P2382" s="157"/>
      <c r="Q2382" s="159"/>
      <c r="R2382" s="155" t="str">
        <f ca="1">IF(ISERROR($V2382),"",OFFSET('Smelter Look-up'!$C$4,$V2382-4,0)&amp;"")</f>
        <v/>
      </c>
      <c r="S2382" s="160" t="str">
        <f t="array" aca="1" ref="S2382" ca="1">IF(B2382="","",IF(ISERROR(MATCH($E2382,CL,0)),"Unknown",INDIRECT("'C'!$A$"&amp;MATCH($E2382,CL,0)+1)))</f>
        <v/>
      </c>
      <c r="T2382" s="160" t="str">
        <f t="array" aca="1" ref="T2382" ca="1">IF(B2382="","",IF(ISERROR(MATCH($J2382,SorP!$B$1:$B$6226,0)),"",INDIRECT("'SorP'!$A$"&amp;MATCH($S2382&amp;$J2382,SorP!C:C,0))))</f>
        <v/>
      </c>
      <c r="U2382" s="161"/>
      <c r="V2382" s="151" t="e">
        <f>IF(C2382="",NA(),IF(OR(C2382="Smelter not listed",C2382="Smelter not yet identified"),MATCH($B2382&amp;$D2382,'Smelter Look-up'!$J:$J,0),MATCH($B2382&amp;$C2382,'Smelter Look-up'!$J:$J,0)))</f>
        <v>#N/A</v>
      </c>
      <c r="W2382" s="134"/>
      <c r="X2382" s="134">
        <f t="shared" ca="1" si="24"/>
        <v>0</v>
      </c>
      <c r="Y2382" s="134"/>
      <c r="Z2382" s="134"/>
      <c r="AA2382" s="134"/>
      <c r="AB2382" s="162" t="str">
        <f t="shared" si="25"/>
        <v/>
      </c>
      <c r="AC2382" s="134"/>
      <c r="AD2382" s="134"/>
      <c r="AE2382" s="134"/>
      <c r="AF2382" s="134"/>
      <c r="AG2382" s="134"/>
      <c r="AH2382" s="134"/>
    </row>
    <row r="2383" spans="1:34" ht="12" customHeight="1">
      <c r="A2383" s="160"/>
      <c r="B2383" s="155" t="str">
        <f t="array" ref="B2383">IF(LEN(A2383)=0,"",INDEX('Smelter Look-up'!$A:$A,MATCH($A2383,'Smelter Look-up'!$E:$E,0)))</f>
        <v/>
      </c>
      <c r="C2383" s="158" t="str">
        <f t="array" ref="C2383">IF(LEN(A2383)=0,"",INDEX('Smelter Look-up'!$C:$C,MATCH($A2383,'Smelter Look-up'!$E:$E,0)))</f>
        <v/>
      </c>
      <c r="D2383" s="155"/>
      <c r="E2383" s="155" t="str">
        <f ca="1">IF(ISERROR($V2383),"",OFFSET('Smelter Look-up'!$D$4,$V2383-4,0)&amp;"")</f>
        <v/>
      </c>
      <c r="F2383" s="155" t="str">
        <f ca="1">IF(ISERROR($V2383),"",OFFSET('Smelter Look-up'!$E$4,$V2383-4,0))</f>
        <v/>
      </c>
      <c r="G2383" s="155" t="str">
        <f ca="1">IF(C2383=$X$4,IF(ISERROR($V2383),"Enter smelter details","RMI"),IF(ISERROR($V2383),"",OFFSET('Smelter Look-up'!$F$4,$V2383-4,0)))</f>
        <v/>
      </c>
      <c r="H2383" s="156" t="str">
        <f ca="1">IF(ISERROR($V2383),"",OFFSET('Smelter Look-up'!$G$4,$V2383-4,0))</f>
        <v/>
      </c>
      <c r="I2383" s="157" t="str">
        <f ca="1">IF(ISERROR($V2383),"",OFFSET('Smelter Look-up'!$H$4,$V2383-4,0))</f>
        <v/>
      </c>
      <c r="J2383" s="157" t="str">
        <f ca="1">IF(ISERROR($V2383),"",OFFSET('Smelter Look-up'!$I$4,$V2383-4,0))</f>
        <v/>
      </c>
      <c r="K2383" s="158"/>
      <c r="L2383" s="158"/>
      <c r="M2383" s="158"/>
      <c r="N2383" s="158"/>
      <c r="O2383" s="158"/>
      <c r="P2383" s="157"/>
      <c r="Q2383" s="159"/>
      <c r="R2383" s="155" t="str">
        <f ca="1">IF(ISERROR($V2383),"",OFFSET('Smelter Look-up'!$C$4,$V2383-4,0)&amp;"")</f>
        <v/>
      </c>
      <c r="S2383" s="160" t="str">
        <f t="array" aca="1" ref="S2383" ca="1">IF(B2383="","",IF(ISERROR(MATCH($E2383,CL,0)),"Unknown",INDIRECT("'C'!$A$"&amp;MATCH($E2383,CL,0)+1)))</f>
        <v/>
      </c>
      <c r="T2383" s="160" t="str">
        <f t="array" aca="1" ref="T2383" ca="1">IF(B2383="","",IF(ISERROR(MATCH($J2383,SorP!$B$1:$B$6226,0)),"",INDIRECT("'SorP'!$A$"&amp;MATCH($S2383&amp;$J2383,SorP!C:C,0))))</f>
        <v/>
      </c>
      <c r="U2383" s="161"/>
      <c r="V2383" s="151" t="e">
        <f>IF(C2383="",NA(),IF(OR(C2383="Smelter not listed",C2383="Smelter not yet identified"),MATCH($B2383&amp;$D2383,'Smelter Look-up'!$J:$J,0),MATCH($B2383&amp;$C2383,'Smelter Look-up'!$J:$J,0)))</f>
        <v>#N/A</v>
      </c>
      <c r="W2383" s="134"/>
      <c r="X2383" s="134">
        <f t="shared" ca="1" si="24"/>
        <v>0</v>
      </c>
      <c r="Y2383" s="134"/>
      <c r="Z2383" s="134"/>
      <c r="AA2383" s="134"/>
      <c r="AB2383" s="162" t="str">
        <f t="shared" si="25"/>
        <v/>
      </c>
      <c r="AC2383" s="134"/>
      <c r="AD2383" s="134"/>
      <c r="AE2383" s="134"/>
      <c r="AF2383" s="134"/>
      <c r="AG2383" s="134"/>
      <c r="AH2383" s="134"/>
    </row>
    <row r="2384" spans="1:34" ht="12" customHeight="1">
      <c r="A2384" s="160"/>
      <c r="B2384" s="155" t="str">
        <f t="array" ref="B2384">IF(LEN(A2384)=0,"",INDEX('Smelter Look-up'!$A:$A,MATCH($A2384,'Smelter Look-up'!$E:$E,0)))</f>
        <v/>
      </c>
      <c r="C2384" s="158" t="str">
        <f t="array" ref="C2384">IF(LEN(A2384)=0,"",INDEX('Smelter Look-up'!$C:$C,MATCH($A2384,'Smelter Look-up'!$E:$E,0)))</f>
        <v/>
      </c>
      <c r="D2384" s="155"/>
      <c r="E2384" s="155" t="str">
        <f ca="1">IF(ISERROR($V2384),"",OFFSET('Smelter Look-up'!$D$4,$V2384-4,0)&amp;"")</f>
        <v/>
      </c>
      <c r="F2384" s="155" t="str">
        <f ca="1">IF(ISERROR($V2384),"",OFFSET('Smelter Look-up'!$E$4,$V2384-4,0))</f>
        <v/>
      </c>
      <c r="G2384" s="155" t="str">
        <f ca="1">IF(C2384=$X$4,IF(ISERROR($V2384),"Enter smelter details","RMI"),IF(ISERROR($V2384),"",OFFSET('Smelter Look-up'!$F$4,$V2384-4,0)))</f>
        <v/>
      </c>
      <c r="H2384" s="156" t="str">
        <f ca="1">IF(ISERROR($V2384),"",OFFSET('Smelter Look-up'!$G$4,$V2384-4,0))</f>
        <v/>
      </c>
      <c r="I2384" s="157" t="str">
        <f ca="1">IF(ISERROR($V2384),"",OFFSET('Smelter Look-up'!$H$4,$V2384-4,0))</f>
        <v/>
      </c>
      <c r="J2384" s="157" t="str">
        <f ca="1">IF(ISERROR($V2384),"",OFFSET('Smelter Look-up'!$I$4,$V2384-4,0))</f>
        <v/>
      </c>
      <c r="K2384" s="158"/>
      <c r="L2384" s="158"/>
      <c r="M2384" s="158"/>
      <c r="N2384" s="158"/>
      <c r="O2384" s="158"/>
      <c r="P2384" s="157"/>
      <c r="Q2384" s="159"/>
      <c r="R2384" s="155" t="str">
        <f ca="1">IF(ISERROR($V2384),"",OFFSET('Smelter Look-up'!$C$4,$V2384-4,0)&amp;"")</f>
        <v/>
      </c>
      <c r="S2384" s="160" t="str">
        <f t="array" aca="1" ref="S2384" ca="1">IF(B2384="","",IF(ISERROR(MATCH($E2384,CL,0)),"Unknown",INDIRECT("'C'!$A$"&amp;MATCH($E2384,CL,0)+1)))</f>
        <v/>
      </c>
      <c r="T2384" s="160" t="str">
        <f t="array" aca="1" ref="T2384" ca="1">IF(B2384="","",IF(ISERROR(MATCH($J2384,SorP!$B$1:$B$6226,0)),"",INDIRECT("'SorP'!$A$"&amp;MATCH($S2384&amp;$J2384,SorP!C:C,0))))</f>
        <v/>
      </c>
      <c r="U2384" s="161"/>
      <c r="V2384" s="151" t="e">
        <f>IF(C2384="",NA(),IF(OR(C2384="Smelter not listed",C2384="Smelter not yet identified"),MATCH($B2384&amp;$D2384,'Smelter Look-up'!$J:$J,0),MATCH($B2384&amp;$C2384,'Smelter Look-up'!$J:$J,0)))</f>
        <v>#N/A</v>
      </c>
      <c r="W2384" s="134"/>
      <c r="X2384" s="134">
        <f t="shared" ca="1" si="24"/>
        <v>0</v>
      </c>
      <c r="Y2384" s="134"/>
      <c r="Z2384" s="134"/>
      <c r="AA2384" s="134"/>
      <c r="AB2384" s="162" t="str">
        <f t="shared" si="25"/>
        <v/>
      </c>
      <c r="AC2384" s="134"/>
      <c r="AD2384" s="134"/>
      <c r="AE2384" s="134"/>
      <c r="AF2384" s="134"/>
      <c r="AG2384" s="134"/>
      <c r="AH2384" s="134"/>
    </row>
    <row r="2385" spans="1:34" ht="12" customHeight="1">
      <c r="A2385" s="160"/>
      <c r="B2385" s="155" t="str">
        <f t="array" ref="B2385">IF(LEN(A2385)=0,"",INDEX('Smelter Look-up'!$A:$A,MATCH($A2385,'Smelter Look-up'!$E:$E,0)))</f>
        <v/>
      </c>
      <c r="C2385" s="158" t="str">
        <f t="array" ref="C2385">IF(LEN(A2385)=0,"",INDEX('Smelter Look-up'!$C:$C,MATCH($A2385,'Smelter Look-up'!$E:$E,0)))</f>
        <v/>
      </c>
      <c r="D2385" s="155"/>
      <c r="E2385" s="155" t="str">
        <f ca="1">IF(ISERROR($V2385),"",OFFSET('Smelter Look-up'!$D$4,$V2385-4,0)&amp;"")</f>
        <v/>
      </c>
      <c r="F2385" s="155" t="str">
        <f ca="1">IF(ISERROR($V2385),"",OFFSET('Smelter Look-up'!$E$4,$V2385-4,0))</f>
        <v/>
      </c>
      <c r="G2385" s="155" t="str">
        <f ca="1">IF(C2385=$X$4,IF(ISERROR($V2385),"Enter smelter details","RMI"),IF(ISERROR($V2385),"",OFFSET('Smelter Look-up'!$F$4,$V2385-4,0)))</f>
        <v/>
      </c>
      <c r="H2385" s="156" t="str">
        <f ca="1">IF(ISERROR($V2385),"",OFFSET('Smelter Look-up'!$G$4,$V2385-4,0))</f>
        <v/>
      </c>
      <c r="I2385" s="157" t="str">
        <f ca="1">IF(ISERROR($V2385),"",OFFSET('Smelter Look-up'!$H$4,$V2385-4,0))</f>
        <v/>
      </c>
      <c r="J2385" s="157" t="str">
        <f ca="1">IF(ISERROR($V2385),"",OFFSET('Smelter Look-up'!$I$4,$V2385-4,0))</f>
        <v/>
      </c>
      <c r="K2385" s="158"/>
      <c r="L2385" s="158"/>
      <c r="M2385" s="158"/>
      <c r="N2385" s="158"/>
      <c r="O2385" s="158"/>
      <c r="P2385" s="157"/>
      <c r="Q2385" s="159"/>
      <c r="R2385" s="155" t="str">
        <f ca="1">IF(ISERROR($V2385),"",OFFSET('Smelter Look-up'!$C$4,$V2385-4,0)&amp;"")</f>
        <v/>
      </c>
      <c r="S2385" s="160" t="str">
        <f t="array" aca="1" ref="S2385" ca="1">IF(B2385="","",IF(ISERROR(MATCH($E2385,CL,0)),"Unknown",INDIRECT("'C'!$A$"&amp;MATCH($E2385,CL,0)+1)))</f>
        <v/>
      </c>
      <c r="T2385" s="160" t="str">
        <f t="array" aca="1" ref="T2385" ca="1">IF(B2385="","",IF(ISERROR(MATCH($J2385,SorP!$B$1:$B$6226,0)),"",INDIRECT("'SorP'!$A$"&amp;MATCH($S2385&amp;$J2385,SorP!C:C,0))))</f>
        <v/>
      </c>
      <c r="U2385" s="161"/>
      <c r="V2385" s="151" t="e">
        <f>IF(C2385="",NA(),IF(OR(C2385="Smelter not listed",C2385="Smelter not yet identified"),MATCH($B2385&amp;$D2385,'Smelter Look-up'!$J:$J,0),MATCH($B2385&amp;$C2385,'Smelter Look-up'!$J:$J,0)))</f>
        <v>#N/A</v>
      </c>
      <c r="W2385" s="134"/>
      <c r="X2385" s="134">
        <f t="shared" ca="1" si="24"/>
        <v>0</v>
      </c>
      <c r="Y2385" s="134"/>
      <c r="Z2385" s="134"/>
      <c r="AA2385" s="134"/>
      <c r="AB2385" s="162" t="str">
        <f t="shared" si="25"/>
        <v/>
      </c>
      <c r="AC2385" s="134"/>
      <c r="AD2385" s="134"/>
      <c r="AE2385" s="134"/>
      <c r="AF2385" s="134"/>
      <c r="AG2385" s="134"/>
      <c r="AH2385" s="134"/>
    </row>
    <row r="2386" spans="1:34" ht="12" customHeight="1">
      <c r="A2386" s="160"/>
      <c r="B2386" s="155" t="str">
        <f t="array" ref="B2386">IF(LEN(A2386)=0,"",INDEX('Smelter Look-up'!$A:$A,MATCH($A2386,'Smelter Look-up'!$E:$E,0)))</f>
        <v/>
      </c>
      <c r="C2386" s="158" t="str">
        <f t="array" ref="C2386">IF(LEN(A2386)=0,"",INDEX('Smelter Look-up'!$C:$C,MATCH($A2386,'Smelter Look-up'!$E:$E,0)))</f>
        <v/>
      </c>
      <c r="D2386" s="155"/>
      <c r="E2386" s="155" t="str">
        <f ca="1">IF(ISERROR($V2386),"",OFFSET('Smelter Look-up'!$D$4,$V2386-4,0)&amp;"")</f>
        <v/>
      </c>
      <c r="F2386" s="155" t="str">
        <f ca="1">IF(ISERROR($V2386),"",OFFSET('Smelter Look-up'!$E$4,$V2386-4,0))</f>
        <v/>
      </c>
      <c r="G2386" s="155" t="str">
        <f ca="1">IF(C2386=$X$4,IF(ISERROR($V2386),"Enter smelter details","RMI"),IF(ISERROR($V2386),"",OFFSET('Smelter Look-up'!$F$4,$V2386-4,0)))</f>
        <v/>
      </c>
      <c r="H2386" s="156" t="str">
        <f ca="1">IF(ISERROR($V2386),"",OFFSET('Smelter Look-up'!$G$4,$V2386-4,0))</f>
        <v/>
      </c>
      <c r="I2386" s="157" t="str">
        <f ca="1">IF(ISERROR($V2386),"",OFFSET('Smelter Look-up'!$H$4,$V2386-4,0))</f>
        <v/>
      </c>
      <c r="J2386" s="157" t="str">
        <f ca="1">IF(ISERROR($V2386),"",OFFSET('Smelter Look-up'!$I$4,$V2386-4,0))</f>
        <v/>
      </c>
      <c r="K2386" s="158"/>
      <c r="L2386" s="158"/>
      <c r="M2386" s="158"/>
      <c r="N2386" s="158"/>
      <c r="O2386" s="158"/>
      <c r="P2386" s="157"/>
      <c r="Q2386" s="159"/>
      <c r="R2386" s="155" t="str">
        <f ca="1">IF(ISERROR($V2386),"",OFFSET('Smelter Look-up'!$C$4,$V2386-4,0)&amp;"")</f>
        <v/>
      </c>
      <c r="S2386" s="160" t="str">
        <f t="array" aca="1" ref="S2386" ca="1">IF(B2386="","",IF(ISERROR(MATCH($E2386,CL,0)),"Unknown",INDIRECT("'C'!$A$"&amp;MATCH($E2386,CL,0)+1)))</f>
        <v/>
      </c>
      <c r="T2386" s="160" t="str">
        <f t="array" aca="1" ref="T2386" ca="1">IF(B2386="","",IF(ISERROR(MATCH($J2386,SorP!$B$1:$B$6226,0)),"",INDIRECT("'SorP'!$A$"&amp;MATCH($S2386&amp;$J2386,SorP!C:C,0))))</f>
        <v/>
      </c>
      <c r="U2386" s="161"/>
      <c r="V2386" s="151" t="e">
        <f>IF(C2386="",NA(),IF(OR(C2386="Smelter not listed",C2386="Smelter not yet identified"),MATCH($B2386&amp;$D2386,'Smelter Look-up'!$J:$J,0),MATCH($B2386&amp;$C2386,'Smelter Look-up'!$J:$J,0)))</f>
        <v>#N/A</v>
      </c>
      <c r="W2386" s="134"/>
      <c r="X2386" s="134">
        <f t="shared" ca="1" si="24"/>
        <v>0</v>
      </c>
      <c r="Y2386" s="134"/>
      <c r="Z2386" s="134"/>
      <c r="AA2386" s="134"/>
      <c r="AB2386" s="162" t="str">
        <f t="shared" si="25"/>
        <v/>
      </c>
      <c r="AC2386" s="134"/>
      <c r="AD2386" s="134"/>
      <c r="AE2386" s="134"/>
      <c r="AF2386" s="134"/>
      <c r="AG2386" s="134"/>
      <c r="AH2386" s="134"/>
    </row>
    <row r="2387" spans="1:34" ht="12" customHeight="1">
      <c r="A2387" s="160"/>
      <c r="B2387" s="155" t="str">
        <f t="array" ref="B2387">IF(LEN(A2387)=0,"",INDEX('Smelter Look-up'!$A:$A,MATCH($A2387,'Smelter Look-up'!$E:$E,0)))</f>
        <v/>
      </c>
      <c r="C2387" s="158" t="str">
        <f t="array" ref="C2387">IF(LEN(A2387)=0,"",INDEX('Smelter Look-up'!$C:$C,MATCH($A2387,'Smelter Look-up'!$E:$E,0)))</f>
        <v/>
      </c>
      <c r="D2387" s="155"/>
      <c r="E2387" s="155" t="str">
        <f ca="1">IF(ISERROR($V2387),"",OFFSET('Smelter Look-up'!$D$4,$V2387-4,0)&amp;"")</f>
        <v/>
      </c>
      <c r="F2387" s="155" t="str">
        <f ca="1">IF(ISERROR($V2387),"",OFFSET('Smelter Look-up'!$E$4,$V2387-4,0))</f>
        <v/>
      </c>
      <c r="G2387" s="155" t="str">
        <f ca="1">IF(C2387=$X$4,IF(ISERROR($V2387),"Enter smelter details","RMI"),IF(ISERROR($V2387),"",OFFSET('Smelter Look-up'!$F$4,$V2387-4,0)))</f>
        <v/>
      </c>
      <c r="H2387" s="156" t="str">
        <f ca="1">IF(ISERROR($V2387),"",OFFSET('Smelter Look-up'!$G$4,$V2387-4,0))</f>
        <v/>
      </c>
      <c r="I2387" s="157" t="str">
        <f ca="1">IF(ISERROR($V2387),"",OFFSET('Smelter Look-up'!$H$4,$V2387-4,0))</f>
        <v/>
      </c>
      <c r="J2387" s="157" t="str">
        <f ca="1">IF(ISERROR($V2387),"",OFFSET('Smelter Look-up'!$I$4,$V2387-4,0))</f>
        <v/>
      </c>
      <c r="K2387" s="158"/>
      <c r="L2387" s="158"/>
      <c r="M2387" s="158"/>
      <c r="N2387" s="158"/>
      <c r="O2387" s="158"/>
      <c r="P2387" s="157"/>
      <c r="Q2387" s="159"/>
      <c r="R2387" s="155" t="str">
        <f ca="1">IF(ISERROR($V2387),"",OFFSET('Smelter Look-up'!$C$4,$V2387-4,0)&amp;"")</f>
        <v/>
      </c>
      <c r="S2387" s="160" t="str">
        <f t="array" aca="1" ref="S2387" ca="1">IF(B2387="","",IF(ISERROR(MATCH($E2387,CL,0)),"Unknown",INDIRECT("'C'!$A$"&amp;MATCH($E2387,CL,0)+1)))</f>
        <v/>
      </c>
      <c r="T2387" s="160" t="str">
        <f t="array" aca="1" ref="T2387" ca="1">IF(B2387="","",IF(ISERROR(MATCH($J2387,SorP!$B$1:$B$6226,0)),"",INDIRECT("'SorP'!$A$"&amp;MATCH($S2387&amp;$J2387,SorP!C:C,0))))</f>
        <v/>
      </c>
      <c r="U2387" s="161"/>
      <c r="V2387" s="151" t="e">
        <f>IF(C2387="",NA(),IF(OR(C2387="Smelter not listed",C2387="Smelter not yet identified"),MATCH($B2387&amp;$D2387,'Smelter Look-up'!$J:$J,0),MATCH($B2387&amp;$C2387,'Smelter Look-up'!$J:$J,0)))</f>
        <v>#N/A</v>
      </c>
      <c r="W2387" s="134"/>
      <c r="X2387" s="134">
        <f t="shared" ca="1" si="24"/>
        <v>0</v>
      </c>
      <c r="Y2387" s="134"/>
      <c r="Z2387" s="134"/>
      <c r="AA2387" s="134"/>
      <c r="AB2387" s="162" t="str">
        <f t="shared" si="25"/>
        <v/>
      </c>
      <c r="AC2387" s="134"/>
      <c r="AD2387" s="134"/>
      <c r="AE2387" s="134"/>
      <c r="AF2387" s="134"/>
      <c r="AG2387" s="134"/>
      <c r="AH2387" s="134"/>
    </row>
    <row r="2388" spans="1:34" ht="12" customHeight="1">
      <c r="A2388" s="160"/>
      <c r="B2388" s="155" t="str">
        <f t="array" ref="B2388">IF(LEN(A2388)=0,"",INDEX('Smelter Look-up'!$A:$A,MATCH($A2388,'Smelter Look-up'!$E:$E,0)))</f>
        <v/>
      </c>
      <c r="C2388" s="158" t="str">
        <f t="array" ref="C2388">IF(LEN(A2388)=0,"",INDEX('Smelter Look-up'!$C:$C,MATCH($A2388,'Smelter Look-up'!$E:$E,0)))</f>
        <v/>
      </c>
      <c r="D2388" s="155"/>
      <c r="E2388" s="155" t="str">
        <f ca="1">IF(ISERROR($V2388),"",OFFSET('Smelter Look-up'!$D$4,$V2388-4,0)&amp;"")</f>
        <v/>
      </c>
      <c r="F2388" s="155" t="str">
        <f ca="1">IF(ISERROR($V2388),"",OFFSET('Smelter Look-up'!$E$4,$V2388-4,0))</f>
        <v/>
      </c>
      <c r="G2388" s="155" t="str">
        <f ca="1">IF(C2388=$X$4,IF(ISERROR($V2388),"Enter smelter details","RMI"),IF(ISERROR($V2388),"",OFFSET('Smelter Look-up'!$F$4,$V2388-4,0)))</f>
        <v/>
      </c>
      <c r="H2388" s="156" t="str">
        <f ca="1">IF(ISERROR($V2388),"",OFFSET('Smelter Look-up'!$G$4,$V2388-4,0))</f>
        <v/>
      </c>
      <c r="I2388" s="157" t="str">
        <f ca="1">IF(ISERROR($V2388),"",OFFSET('Smelter Look-up'!$H$4,$V2388-4,0))</f>
        <v/>
      </c>
      <c r="J2388" s="157" t="str">
        <f ca="1">IF(ISERROR($V2388),"",OFFSET('Smelter Look-up'!$I$4,$V2388-4,0))</f>
        <v/>
      </c>
      <c r="K2388" s="158"/>
      <c r="L2388" s="158"/>
      <c r="M2388" s="158"/>
      <c r="N2388" s="158"/>
      <c r="O2388" s="158"/>
      <c r="P2388" s="157"/>
      <c r="Q2388" s="159"/>
      <c r="R2388" s="155" t="str">
        <f ca="1">IF(ISERROR($V2388),"",OFFSET('Smelter Look-up'!$C$4,$V2388-4,0)&amp;"")</f>
        <v/>
      </c>
      <c r="S2388" s="160" t="str">
        <f t="array" aca="1" ref="S2388" ca="1">IF(B2388="","",IF(ISERROR(MATCH($E2388,CL,0)),"Unknown",INDIRECT("'C'!$A$"&amp;MATCH($E2388,CL,0)+1)))</f>
        <v/>
      </c>
      <c r="T2388" s="160" t="str">
        <f t="array" aca="1" ref="T2388" ca="1">IF(B2388="","",IF(ISERROR(MATCH($J2388,SorP!$B$1:$B$6226,0)),"",INDIRECT("'SorP'!$A$"&amp;MATCH($S2388&amp;$J2388,SorP!C:C,0))))</f>
        <v/>
      </c>
      <c r="U2388" s="161"/>
      <c r="V2388" s="151" t="e">
        <f>IF(C2388="",NA(),IF(OR(C2388="Smelter not listed",C2388="Smelter not yet identified"),MATCH($B2388&amp;$D2388,'Smelter Look-up'!$J:$J,0),MATCH($B2388&amp;$C2388,'Smelter Look-up'!$J:$J,0)))</f>
        <v>#N/A</v>
      </c>
      <c r="W2388" s="134"/>
      <c r="X2388" s="134">
        <f t="shared" ca="1" si="24"/>
        <v>0</v>
      </c>
      <c r="Y2388" s="134"/>
      <c r="Z2388" s="134"/>
      <c r="AA2388" s="134"/>
      <c r="AB2388" s="162" t="str">
        <f t="shared" si="25"/>
        <v/>
      </c>
      <c r="AC2388" s="134"/>
      <c r="AD2388" s="134"/>
      <c r="AE2388" s="134"/>
      <c r="AF2388" s="134"/>
      <c r="AG2388" s="134"/>
      <c r="AH2388" s="134"/>
    </row>
    <row r="2389" spans="1:34" ht="12" customHeight="1">
      <c r="A2389" s="160"/>
      <c r="B2389" s="155" t="str">
        <f t="array" ref="B2389">IF(LEN(A2389)=0,"",INDEX('Smelter Look-up'!$A:$A,MATCH($A2389,'Smelter Look-up'!$E:$E,0)))</f>
        <v/>
      </c>
      <c r="C2389" s="158" t="str">
        <f t="array" ref="C2389">IF(LEN(A2389)=0,"",INDEX('Smelter Look-up'!$C:$C,MATCH($A2389,'Smelter Look-up'!$E:$E,0)))</f>
        <v/>
      </c>
      <c r="D2389" s="155"/>
      <c r="E2389" s="155" t="str">
        <f ca="1">IF(ISERROR($V2389),"",OFFSET('Smelter Look-up'!$D$4,$V2389-4,0)&amp;"")</f>
        <v/>
      </c>
      <c r="F2389" s="155" t="str">
        <f ca="1">IF(ISERROR($V2389),"",OFFSET('Smelter Look-up'!$E$4,$V2389-4,0))</f>
        <v/>
      </c>
      <c r="G2389" s="155" t="str">
        <f ca="1">IF(C2389=$X$4,IF(ISERROR($V2389),"Enter smelter details","RMI"),IF(ISERROR($V2389),"",OFFSET('Smelter Look-up'!$F$4,$V2389-4,0)))</f>
        <v/>
      </c>
      <c r="H2389" s="156" t="str">
        <f ca="1">IF(ISERROR($V2389),"",OFFSET('Smelter Look-up'!$G$4,$V2389-4,0))</f>
        <v/>
      </c>
      <c r="I2389" s="157" t="str">
        <f ca="1">IF(ISERROR($V2389),"",OFFSET('Smelter Look-up'!$H$4,$V2389-4,0))</f>
        <v/>
      </c>
      <c r="J2389" s="157" t="str">
        <f ca="1">IF(ISERROR($V2389),"",OFFSET('Smelter Look-up'!$I$4,$V2389-4,0))</f>
        <v/>
      </c>
      <c r="K2389" s="158"/>
      <c r="L2389" s="158"/>
      <c r="M2389" s="158"/>
      <c r="N2389" s="158"/>
      <c r="O2389" s="158"/>
      <c r="P2389" s="157"/>
      <c r="Q2389" s="159"/>
      <c r="R2389" s="155" t="str">
        <f ca="1">IF(ISERROR($V2389),"",OFFSET('Smelter Look-up'!$C$4,$V2389-4,0)&amp;"")</f>
        <v/>
      </c>
      <c r="S2389" s="160" t="str">
        <f t="array" aca="1" ref="S2389" ca="1">IF(B2389="","",IF(ISERROR(MATCH($E2389,CL,0)),"Unknown",INDIRECT("'C'!$A$"&amp;MATCH($E2389,CL,0)+1)))</f>
        <v/>
      </c>
      <c r="T2389" s="160" t="str">
        <f t="array" aca="1" ref="T2389" ca="1">IF(B2389="","",IF(ISERROR(MATCH($J2389,SorP!$B$1:$B$6226,0)),"",INDIRECT("'SorP'!$A$"&amp;MATCH($S2389&amp;$J2389,SorP!C:C,0))))</f>
        <v/>
      </c>
      <c r="U2389" s="161"/>
      <c r="V2389" s="151" t="e">
        <f>IF(C2389="",NA(),IF(OR(C2389="Smelter not listed",C2389="Smelter not yet identified"),MATCH($B2389&amp;$D2389,'Smelter Look-up'!$J:$J,0),MATCH($B2389&amp;$C2389,'Smelter Look-up'!$J:$J,0)))</f>
        <v>#N/A</v>
      </c>
      <c r="W2389" s="134"/>
      <c r="X2389" s="134">
        <f t="shared" ca="1" si="24"/>
        <v>0</v>
      </c>
      <c r="Y2389" s="134"/>
      <c r="Z2389" s="134"/>
      <c r="AA2389" s="134"/>
      <c r="AB2389" s="162" t="str">
        <f t="shared" si="25"/>
        <v/>
      </c>
      <c r="AC2389" s="134"/>
      <c r="AD2389" s="134"/>
      <c r="AE2389" s="134"/>
      <c r="AF2389" s="134"/>
      <c r="AG2389" s="134"/>
      <c r="AH2389" s="134"/>
    </row>
    <row r="2390" spans="1:34" ht="12" customHeight="1">
      <c r="A2390" s="160"/>
      <c r="B2390" s="155" t="str">
        <f t="array" ref="B2390">IF(LEN(A2390)=0,"",INDEX('Smelter Look-up'!$A:$A,MATCH($A2390,'Smelter Look-up'!$E:$E,0)))</f>
        <v/>
      </c>
      <c r="C2390" s="158" t="str">
        <f t="array" ref="C2390">IF(LEN(A2390)=0,"",INDEX('Smelter Look-up'!$C:$C,MATCH($A2390,'Smelter Look-up'!$E:$E,0)))</f>
        <v/>
      </c>
      <c r="D2390" s="155"/>
      <c r="E2390" s="155" t="str">
        <f ca="1">IF(ISERROR($V2390),"",OFFSET('Smelter Look-up'!$D$4,$V2390-4,0)&amp;"")</f>
        <v/>
      </c>
      <c r="F2390" s="155" t="str">
        <f ca="1">IF(ISERROR($V2390),"",OFFSET('Smelter Look-up'!$E$4,$V2390-4,0))</f>
        <v/>
      </c>
      <c r="G2390" s="155" t="str">
        <f ca="1">IF(C2390=$X$4,IF(ISERROR($V2390),"Enter smelter details","RMI"),IF(ISERROR($V2390),"",OFFSET('Smelter Look-up'!$F$4,$V2390-4,0)))</f>
        <v/>
      </c>
      <c r="H2390" s="156" t="str">
        <f ca="1">IF(ISERROR($V2390),"",OFFSET('Smelter Look-up'!$G$4,$V2390-4,0))</f>
        <v/>
      </c>
      <c r="I2390" s="157" t="str">
        <f ca="1">IF(ISERROR($V2390),"",OFFSET('Smelter Look-up'!$H$4,$V2390-4,0))</f>
        <v/>
      </c>
      <c r="J2390" s="157" t="str">
        <f ca="1">IF(ISERROR($V2390),"",OFFSET('Smelter Look-up'!$I$4,$V2390-4,0))</f>
        <v/>
      </c>
      <c r="K2390" s="158"/>
      <c r="L2390" s="158"/>
      <c r="M2390" s="158"/>
      <c r="N2390" s="158"/>
      <c r="O2390" s="158"/>
      <c r="P2390" s="157"/>
      <c r="Q2390" s="159"/>
      <c r="R2390" s="155" t="str">
        <f ca="1">IF(ISERROR($V2390),"",OFFSET('Smelter Look-up'!$C$4,$V2390-4,0)&amp;"")</f>
        <v/>
      </c>
      <c r="S2390" s="160" t="str">
        <f t="array" aca="1" ref="S2390" ca="1">IF(B2390="","",IF(ISERROR(MATCH($E2390,CL,0)),"Unknown",INDIRECT("'C'!$A$"&amp;MATCH($E2390,CL,0)+1)))</f>
        <v/>
      </c>
      <c r="T2390" s="160" t="str">
        <f t="array" aca="1" ref="T2390" ca="1">IF(B2390="","",IF(ISERROR(MATCH($J2390,SorP!$B$1:$B$6226,0)),"",INDIRECT("'SorP'!$A$"&amp;MATCH($S2390&amp;$J2390,SorP!C:C,0))))</f>
        <v/>
      </c>
      <c r="U2390" s="161"/>
      <c r="V2390" s="151" t="e">
        <f>IF(C2390="",NA(),IF(OR(C2390="Smelter not listed",C2390="Smelter not yet identified"),MATCH($B2390&amp;$D2390,'Smelter Look-up'!$J:$J,0),MATCH($B2390&amp;$C2390,'Smelter Look-up'!$J:$J,0)))</f>
        <v>#N/A</v>
      </c>
      <c r="W2390" s="134"/>
      <c r="X2390" s="134">
        <f t="shared" ca="1" si="24"/>
        <v>0</v>
      </c>
      <c r="Y2390" s="134"/>
      <c r="Z2390" s="134"/>
      <c r="AA2390" s="134"/>
      <c r="AB2390" s="162" t="str">
        <f t="shared" si="25"/>
        <v/>
      </c>
      <c r="AC2390" s="134"/>
      <c r="AD2390" s="134"/>
      <c r="AE2390" s="134"/>
      <c r="AF2390" s="134"/>
      <c r="AG2390" s="134"/>
      <c r="AH2390" s="134"/>
    </row>
    <row r="2391" spans="1:34" ht="12" customHeight="1">
      <c r="A2391" s="160"/>
      <c r="B2391" s="155" t="str">
        <f t="array" ref="B2391">IF(LEN(A2391)=0,"",INDEX('Smelter Look-up'!$A:$A,MATCH($A2391,'Smelter Look-up'!$E:$E,0)))</f>
        <v/>
      </c>
      <c r="C2391" s="158" t="str">
        <f t="array" ref="C2391">IF(LEN(A2391)=0,"",INDEX('Smelter Look-up'!$C:$C,MATCH($A2391,'Smelter Look-up'!$E:$E,0)))</f>
        <v/>
      </c>
      <c r="D2391" s="155"/>
      <c r="E2391" s="155" t="str">
        <f ca="1">IF(ISERROR($V2391),"",OFFSET('Smelter Look-up'!$D$4,$V2391-4,0)&amp;"")</f>
        <v/>
      </c>
      <c r="F2391" s="155" t="str">
        <f ca="1">IF(ISERROR($V2391),"",OFFSET('Smelter Look-up'!$E$4,$V2391-4,0))</f>
        <v/>
      </c>
      <c r="G2391" s="155" t="str">
        <f ca="1">IF(C2391=$X$4,IF(ISERROR($V2391),"Enter smelter details","RMI"),IF(ISERROR($V2391),"",OFFSET('Smelter Look-up'!$F$4,$V2391-4,0)))</f>
        <v/>
      </c>
      <c r="H2391" s="156" t="str">
        <f ca="1">IF(ISERROR($V2391),"",OFFSET('Smelter Look-up'!$G$4,$V2391-4,0))</f>
        <v/>
      </c>
      <c r="I2391" s="157" t="str">
        <f ca="1">IF(ISERROR($V2391),"",OFFSET('Smelter Look-up'!$H$4,$V2391-4,0))</f>
        <v/>
      </c>
      <c r="J2391" s="157" t="str">
        <f ca="1">IF(ISERROR($V2391),"",OFFSET('Smelter Look-up'!$I$4,$V2391-4,0))</f>
        <v/>
      </c>
      <c r="K2391" s="158"/>
      <c r="L2391" s="158"/>
      <c r="M2391" s="158"/>
      <c r="N2391" s="158"/>
      <c r="O2391" s="158"/>
      <c r="P2391" s="157"/>
      <c r="Q2391" s="159"/>
      <c r="R2391" s="155" t="str">
        <f ca="1">IF(ISERROR($V2391),"",OFFSET('Smelter Look-up'!$C$4,$V2391-4,0)&amp;"")</f>
        <v/>
      </c>
      <c r="S2391" s="160" t="str">
        <f t="array" aca="1" ref="S2391" ca="1">IF(B2391="","",IF(ISERROR(MATCH($E2391,CL,0)),"Unknown",INDIRECT("'C'!$A$"&amp;MATCH($E2391,CL,0)+1)))</f>
        <v/>
      </c>
      <c r="T2391" s="160" t="str">
        <f t="array" aca="1" ref="T2391" ca="1">IF(B2391="","",IF(ISERROR(MATCH($J2391,SorP!$B$1:$B$6226,0)),"",INDIRECT("'SorP'!$A$"&amp;MATCH($S2391&amp;$J2391,SorP!C:C,0))))</f>
        <v/>
      </c>
      <c r="U2391" s="161"/>
      <c r="V2391" s="151" t="e">
        <f>IF(C2391="",NA(),IF(OR(C2391="Smelter not listed",C2391="Smelter not yet identified"),MATCH($B2391&amp;$D2391,'Smelter Look-up'!$J:$J,0),MATCH($B2391&amp;$C2391,'Smelter Look-up'!$J:$J,0)))</f>
        <v>#N/A</v>
      </c>
      <c r="W2391" s="134"/>
      <c r="X2391" s="134">
        <f t="shared" ca="1" si="24"/>
        <v>0</v>
      </c>
      <c r="Y2391" s="134"/>
      <c r="Z2391" s="134"/>
      <c r="AA2391" s="134"/>
      <c r="AB2391" s="162" t="str">
        <f t="shared" si="25"/>
        <v/>
      </c>
      <c r="AC2391" s="134"/>
      <c r="AD2391" s="134"/>
      <c r="AE2391" s="134"/>
      <c r="AF2391" s="134"/>
      <c r="AG2391" s="134"/>
      <c r="AH2391" s="134"/>
    </row>
    <row r="2392" spans="1:34" ht="12" customHeight="1">
      <c r="A2392" s="160"/>
      <c r="B2392" s="155" t="str">
        <f t="array" ref="B2392">IF(LEN(A2392)=0,"",INDEX('Smelter Look-up'!$A:$A,MATCH($A2392,'Smelter Look-up'!$E:$E,0)))</f>
        <v/>
      </c>
      <c r="C2392" s="158" t="str">
        <f t="array" ref="C2392">IF(LEN(A2392)=0,"",INDEX('Smelter Look-up'!$C:$C,MATCH($A2392,'Smelter Look-up'!$E:$E,0)))</f>
        <v/>
      </c>
      <c r="D2392" s="155"/>
      <c r="E2392" s="155" t="str">
        <f ca="1">IF(ISERROR($V2392),"",OFFSET('Smelter Look-up'!$D$4,$V2392-4,0)&amp;"")</f>
        <v/>
      </c>
      <c r="F2392" s="155" t="str">
        <f ca="1">IF(ISERROR($V2392),"",OFFSET('Smelter Look-up'!$E$4,$V2392-4,0))</f>
        <v/>
      </c>
      <c r="G2392" s="155" t="str">
        <f ca="1">IF(C2392=$X$4,IF(ISERROR($V2392),"Enter smelter details","RMI"),IF(ISERROR($V2392),"",OFFSET('Smelter Look-up'!$F$4,$V2392-4,0)))</f>
        <v/>
      </c>
      <c r="H2392" s="156" t="str">
        <f ca="1">IF(ISERROR($V2392),"",OFFSET('Smelter Look-up'!$G$4,$V2392-4,0))</f>
        <v/>
      </c>
      <c r="I2392" s="157" t="str">
        <f ca="1">IF(ISERROR($V2392),"",OFFSET('Smelter Look-up'!$H$4,$V2392-4,0))</f>
        <v/>
      </c>
      <c r="J2392" s="157" t="str">
        <f ca="1">IF(ISERROR($V2392),"",OFFSET('Smelter Look-up'!$I$4,$V2392-4,0))</f>
        <v/>
      </c>
      <c r="K2392" s="158"/>
      <c r="L2392" s="158"/>
      <c r="M2392" s="158"/>
      <c r="N2392" s="158"/>
      <c r="O2392" s="158"/>
      <c r="P2392" s="157"/>
      <c r="Q2392" s="159"/>
      <c r="R2392" s="155" t="str">
        <f ca="1">IF(ISERROR($V2392),"",OFFSET('Smelter Look-up'!$C$4,$V2392-4,0)&amp;"")</f>
        <v/>
      </c>
      <c r="S2392" s="160" t="str">
        <f t="array" aca="1" ref="S2392" ca="1">IF(B2392="","",IF(ISERROR(MATCH($E2392,CL,0)),"Unknown",INDIRECT("'C'!$A$"&amp;MATCH($E2392,CL,0)+1)))</f>
        <v/>
      </c>
      <c r="T2392" s="160" t="str">
        <f t="array" aca="1" ref="T2392" ca="1">IF(B2392="","",IF(ISERROR(MATCH($J2392,SorP!$B$1:$B$6226,0)),"",INDIRECT("'SorP'!$A$"&amp;MATCH($S2392&amp;$J2392,SorP!C:C,0))))</f>
        <v/>
      </c>
      <c r="U2392" s="161"/>
      <c r="V2392" s="151" t="e">
        <f>IF(C2392="",NA(),IF(OR(C2392="Smelter not listed",C2392="Smelter not yet identified"),MATCH($B2392&amp;$D2392,'Smelter Look-up'!$J:$J,0),MATCH($B2392&amp;$C2392,'Smelter Look-up'!$J:$J,0)))</f>
        <v>#N/A</v>
      </c>
      <c r="W2392" s="134"/>
      <c r="X2392" s="134">
        <f t="shared" ca="1" si="24"/>
        <v>0</v>
      </c>
      <c r="Y2392" s="134"/>
      <c r="Z2392" s="134"/>
      <c r="AA2392" s="134"/>
      <c r="AB2392" s="162" t="str">
        <f t="shared" si="25"/>
        <v/>
      </c>
      <c r="AC2392" s="134"/>
      <c r="AD2392" s="134"/>
      <c r="AE2392" s="134"/>
      <c r="AF2392" s="134"/>
      <c r="AG2392" s="134"/>
      <c r="AH2392" s="134"/>
    </row>
    <row r="2393" spans="1:34" ht="12" customHeight="1">
      <c r="A2393" s="160"/>
      <c r="B2393" s="155" t="str">
        <f t="array" ref="B2393">IF(LEN(A2393)=0,"",INDEX('Smelter Look-up'!$A:$A,MATCH($A2393,'Smelter Look-up'!$E:$E,0)))</f>
        <v/>
      </c>
      <c r="C2393" s="158" t="str">
        <f t="array" ref="C2393">IF(LEN(A2393)=0,"",INDEX('Smelter Look-up'!$C:$C,MATCH($A2393,'Smelter Look-up'!$E:$E,0)))</f>
        <v/>
      </c>
      <c r="D2393" s="155"/>
      <c r="E2393" s="155" t="str">
        <f ca="1">IF(ISERROR($V2393),"",OFFSET('Smelter Look-up'!$D$4,$V2393-4,0)&amp;"")</f>
        <v/>
      </c>
      <c r="F2393" s="155" t="str">
        <f ca="1">IF(ISERROR($V2393),"",OFFSET('Smelter Look-up'!$E$4,$V2393-4,0))</f>
        <v/>
      </c>
      <c r="G2393" s="155" t="str">
        <f ca="1">IF(C2393=$X$4,IF(ISERROR($V2393),"Enter smelter details","RMI"),IF(ISERROR($V2393),"",OFFSET('Smelter Look-up'!$F$4,$V2393-4,0)))</f>
        <v/>
      </c>
      <c r="H2393" s="156" t="str">
        <f ca="1">IF(ISERROR($V2393),"",OFFSET('Smelter Look-up'!$G$4,$V2393-4,0))</f>
        <v/>
      </c>
      <c r="I2393" s="157" t="str">
        <f ca="1">IF(ISERROR($V2393),"",OFFSET('Smelter Look-up'!$H$4,$V2393-4,0))</f>
        <v/>
      </c>
      <c r="J2393" s="157" t="str">
        <f ca="1">IF(ISERROR($V2393),"",OFFSET('Smelter Look-up'!$I$4,$V2393-4,0))</f>
        <v/>
      </c>
      <c r="K2393" s="158"/>
      <c r="L2393" s="158"/>
      <c r="M2393" s="158"/>
      <c r="N2393" s="158"/>
      <c r="O2393" s="158"/>
      <c r="P2393" s="157"/>
      <c r="Q2393" s="159"/>
      <c r="R2393" s="155" t="str">
        <f ca="1">IF(ISERROR($V2393),"",OFFSET('Smelter Look-up'!$C$4,$V2393-4,0)&amp;"")</f>
        <v/>
      </c>
      <c r="S2393" s="160" t="str">
        <f t="array" aca="1" ref="S2393" ca="1">IF(B2393="","",IF(ISERROR(MATCH($E2393,CL,0)),"Unknown",INDIRECT("'C'!$A$"&amp;MATCH($E2393,CL,0)+1)))</f>
        <v/>
      </c>
      <c r="T2393" s="160" t="str">
        <f t="array" aca="1" ref="T2393" ca="1">IF(B2393="","",IF(ISERROR(MATCH($J2393,SorP!$B$1:$B$6226,0)),"",INDIRECT("'SorP'!$A$"&amp;MATCH($S2393&amp;$J2393,SorP!C:C,0))))</f>
        <v/>
      </c>
      <c r="U2393" s="161"/>
      <c r="V2393" s="151" t="e">
        <f>IF(C2393="",NA(),IF(OR(C2393="Smelter not listed",C2393="Smelter not yet identified"),MATCH($B2393&amp;$D2393,'Smelter Look-up'!$J:$J,0),MATCH($B2393&amp;$C2393,'Smelter Look-up'!$J:$J,0)))</f>
        <v>#N/A</v>
      </c>
      <c r="W2393" s="134"/>
      <c r="X2393" s="134">
        <f t="shared" ca="1" si="24"/>
        <v>0</v>
      </c>
      <c r="Y2393" s="134"/>
      <c r="Z2393" s="134"/>
      <c r="AA2393" s="134"/>
      <c r="AB2393" s="162" t="str">
        <f t="shared" si="25"/>
        <v/>
      </c>
      <c r="AC2393" s="134"/>
      <c r="AD2393" s="134"/>
      <c r="AE2393" s="134"/>
      <c r="AF2393" s="134"/>
      <c r="AG2393" s="134"/>
      <c r="AH2393" s="134"/>
    </row>
    <row r="2394" spans="1:34" ht="12" customHeight="1">
      <c r="A2394" s="160"/>
      <c r="B2394" s="155" t="str">
        <f t="array" ref="B2394">IF(LEN(A2394)=0,"",INDEX('Smelter Look-up'!$A:$A,MATCH($A2394,'Smelter Look-up'!$E:$E,0)))</f>
        <v/>
      </c>
      <c r="C2394" s="158" t="str">
        <f t="array" ref="C2394">IF(LEN(A2394)=0,"",INDEX('Smelter Look-up'!$C:$C,MATCH($A2394,'Smelter Look-up'!$E:$E,0)))</f>
        <v/>
      </c>
      <c r="D2394" s="155"/>
      <c r="E2394" s="155" t="str">
        <f ca="1">IF(ISERROR($V2394),"",OFFSET('Smelter Look-up'!$D$4,$V2394-4,0)&amp;"")</f>
        <v/>
      </c>
      <c r="F2394" s="155" t="str">
        <f ca="1">IF(ISERROR($V2394),"",OFFSET('Smelter Look-up'!$E$4,$V2394-4,0))</f>
        <v/>
      </c>
      <c r="G2394" s="155" t="str">
        <f ca="1">IF(C2394=$X$4,IF(ISERROR($V2394),"Enter smelter details","RMI"),IF(ISERROR($V2394),"",OFFSET('Smelter Look-up'!$F$4,$V2394-4,0)))</f>
        <v/>
      </c>
      <c r="H2394" s="156" t="str">
        <f ca="1">IF(ISERROR($V2394),"",OFFSET('Smelter Look-up'!$G$4,$V2394-4,0))</f>
        <v/>
      </c>
      <c r="I2394" s="157" t="str">
        <f ca="1">IF(ISERROR($V2394),"",OFFSET('Smelter Look-up'!$H$4,$V2394-4,0))</f>
        <v/>
      </c>
      <c r="J2394" s="157" t="str">
        <f ca="1">IF(ISERROR($V2394),"",OFFSET('Smelter Look-up'!$I$4,$V2394-4,0))</f>
        <v/>
      </c>
      <c r="K2394" s="158"/>
      <c r="L2394" s="158"/>
      <c r="M2394" s="158"/>
      <c r="N2394" s="158"/>
      <c r="O2394" s="158"/>
      <c r="P2394" s="157"/>
      <c r="Q2394" s="159"/>
      <c r="R2394" s="155" t="str">
        <f ca="1">IF(ISERROR($V2394),"",OFFSET('Smelter Look-up'!$C$4,$V2394-4,0)&amp;"")</f>
        <v/>
      </c>
      <c r="S2394" s="160" t="str">
        <f t="array" aca="1" ref="S2394" ca="1">IF(B2394="","",IF(ISERROR(MATCH($E2394,CL,0)),"Unknown",INDIRECT("'C'!$A$"&amp;MATCH($E2394,CL,0)+1)))</f>
        <v/>
      </c>
      <c r="T2394" s="160" t="str">
        <f t="array" aca="1" ref="T2394" ca="1">IF(B2394="","",IF(ISERROR(MATCH($J2394,SorP!$B$1:$B$6226,0)),"",INDIRECT("'SorP'!$A$"&amp;MATCH($S2394&amp;$J2394,SorP!C:C,0))))</f>
        <v/>
      </c>
      <c r="U2394" s="161"/>
      <c r="V2394" s="151" t="e">
        <f>IF(C2394="",NA(),IF(OR(C2394="Smelter not listed",C2394="Smelter not yet identified"),MATCH($B2394&amp;$D2394,'Smelter Look-up'!$J:$J,0),MATCH($B2394&amp;$C2394,'Smelter Look-up'!$J:$J,0)))</f>
        <v>#N/A</v>
      </c>
      <c r="W2394" s="134"/>
      <c r="X2394" s="134">
        <f t="shared" ca="1" si="24"/>
        <v>0</v>
      </c>
      <c r="Y2394" s="134"/>
      <c r="Z2394" s="134"/>
      <c r="AA2394" s="134"/>
      <c r="AB2394" s="162" t="str">
        <f t="shared" si="25"/>
        <v/>
      </c>
      <c r="AC2394" s="134"/>
      <c r="AD2394" s="134"/>
      <c r="AE2394" s="134"/>
      <c r="AF2394" s="134"/>
      <c r="AG2394" s="134"/>
      <c r="AH2394" s="134"/>
    </row>
    <row r="2395" spans="1:34" ht="12" customHeight="1">
      <c r="A2395" s="160"/>
      <c r="B2395" s="155" t="str">
        <f t="array" ref="B2395">IF(LEN(A2395)=0,"",INDEX('Smelter Look-up'!$A:$A,MATCH($A2395,'Smelter Look-up'!$E:$E,0)))</f>
        <v/>
      </c>
      <c r="C2395" s="158" t="str">
        <f t="array" ref="C2395">IF(LEN(A2395)=0,"",INDEX('Smelter Look-up'!$C:$C,MATCH($A2395,'Smelter Look-up'!$E:$E,0)))</f>
        <v/>
      </c>
      <c r="D2395" s="155"/>
      <c r="E2395" s="155" t="str">
        <f ca="1">IF(ISERROR($V2395),"",OFFSET('Smelter Look-up'!$D$4,$V2395-4,0)&amp;"")</f>
        <v/>
      </c>
      <c r="F2395" s="155" t="str">
        <f ca="1">IF(ISERROR($V2395),"",OFFSET('Smelter Look-up'!$E$4,$V2395-4,0))</f>
        <v/>
      </c>
      <c r="G2395" s="155" t="str">
        <f ca="1">IF(C2395=$X$4,IF(ISERROR($V2395),"Enter smelter details","RMI"),IF(ISERROR($V2395),"",OFFSET('Smelter Look-up'!$F$4,$V2395-4,0)))</f>
        <v/>
      </c>
      <c r="H2395" s="156" t="str">
        <f ca="1">IF(ISERROR($V2395),"",OFFSET('Smelter Look-up'!$G$4,$V2395-4,0))</f>
        <v/>
      </c>
      <c r="I2395" s="157" t="str">
        <f ca="1">IF(ISERROR($V2395),"",OFFSET('Smelter Look-up'!$H$4,$V2395-4,0))</f>
        <v/>
      </c>
      <c r="J2395" s="157" t="str">
        <f ca="1">IF(ISERROR($V2395),"",OFFSET('Smelter Look-up'!$I$4,$V2395-4,0))</f>
        <v/>
      </c>
      <c r="K2395" s="158"/>
      <c r="L2395" s="158"/>
      <c r="M2395" s="158"/>
      <c r="N2395" s="158"/>
      <c r="O2395" s="158"/>
      <c r="P2395" s="157"/>
      <c r="Q2395" s="159"/>
      <c r="R2395" s="155" t="str">
        <f ca="1">IF(ISERROR($V2395),"",OFFSET('Smelter Look-up'!$C$4,$V2395-4,0)&amp;"")</f>
        <v/>
      </c>
      <c r="S2395" s="160" t="str">
        <f t="array" aca="1" ref="S2395" ca="1">IF(B2395="","",IF(ISERROR(MATCH($E2395,CL,0)),"Unknown",INDIRECT("'C'!$A$"&amp;MATCH($E2395,CL,0)+1)))</f>
        <v/>
      </c>
      <c r="T2395" s="160" t="str">
        <f t="array" aca="1" ref="T2395" ca="1">IF(B2395="","",IF(ISERROR(MATCH($J2395,SorP!$B$1:$B$6226,0)),"",INDIRECT("'SorP'!$A$"&amp;MATCH($S2395&amp;$J2395,SorP!C:C,0))))</f>
        <v/>
      </c>
      <c r="U2395" s="161"/>
      <c r="V2395" s="151" t="e">
        <f>IF(C2395="",NA(),IF(OR(C2395="Smelter not listed",C2395="Smelter not yet identified"),MATCH($B2395&amp;$D2395,'Smelter Look-up'!$J:$J,0),MATCH($B2395&amp;$C2395,'Smelter Look-up'!$J:$J,0)))</f>
        <v>#N/A</v>
      </c>
      <c r="W2395" s="134"/>
      <c r="X2395" s="134">
        <f t="shared" ca="1" si="24"/>
        <v>0</v>
      </c>
      <c r="Y2395" s="134"/>
      <c r="Z2395" s="134"/>
      <c r="AA2395" s="134"/>
      <c r="AB2395" s="162" t="str">
        <f t="shared" si="25"/>
        <v/>
      </c>
      <c r="AC2395" s="134"/>
      <c r="AD2395" s="134"/>
      <c r="AE2395" s="134"/>
      <c r="AF2395" s="134"/>
      <c r="AG2395" s="134"/>
      <c r="AH2395" s="134"/>
    </row>
    <row r="2396" spans="1:34" ht="12" customHeight="1">
      <c r="A2396" s="160"/>
      <c r="B2396" s="155" t="str">
        <f t="array" ref="B2396">IF(LEN(A2396)=0,"",INDEX('Smelter Look-up'!$A:$A,MATCH($A2396,'Smelter Look-up'!$E:$E,0)))</f>
        <v/>
      </c>
      <c r="C2396" s="158" t="str">
        <f t="array" ref="C2396">IF(LEN(A2396)=0,"",INDEX('Smelter Look-up'!$C:$C,MATCH($A2396,'Smelter Look-up'!$E:$E,0)))</f>
        <v/>
      </c>
      <c r="D2396" s="155"/>
      <c r="E2396" s="155" t="str">
        <f ca="1">IF(ISERROR($V2396),"",OFFSET('Smelter Look-up'!$D$4,$V2396-4,0)&amp;"")</f>
        <v/>
      </c>
      <c r="F2396" s="155" t="str">
        <f ca="1">IF(ISERROR($V2396),"",OFFSET('Smelter Look-up'!$E$4,$V2396-4,0))</f>
        <v/>
      </c>
      <c r="G2396" s="155" t="str">
        <f ca="1">IF(C2396=$X$4,IF(ISERROR($V2396),"Enter smelter details","RMI"),IF(ISERROR($V2396),"",OFFSET('Smelter Look-up'!$F$4,$V2396-4,0)))</f>
        <v/>
      </c>
      <c r="H2396" s="156" t="str">
        <f ca="1">IF(ISERROR($V2396),"",OFFSET('Smelter Look-up'!$G$4,$V2396-4,0))</f>
        <v/>
      </c>
      <c r="I2396" s="157" t="str">
        <f ca="1">IF(ISERROR($V2396),"",OFFSET('Smelter Look-up'!$H$4,$V2396-4,0))</f>
        <v/>
      </c>
      <c r="J2396" s="157" t="str">
        <f ca="1">IF(ISERROR($V2396),"",OFFSET('Smelter Look-up'!$I$4,$V2396-4,0))</f>
        <v/>
      </c>
      <c r="K2396" s="158"/>
      <c r="L2396" s="158"/>
      <c r="M2396" s="158"/>
      <c r="N2396" s="158"/>
      <c r="O2396" s="158"/>
      <c r="P2396" s="157"/>
      <c r="Q2396" s="159"/>
      <c r="R2396" s="155" t="str">
        <f ca="1">IF(ISERROR($V2396),"",OFFSET('Smelter Look-up'!$C$4,$V2396-4,0)&amp;"")</f>
        <v/>
      </c>
      <c r="S2396" s="160" t="str">
        <f t="array" aca="1" ref="S2396" ca="1">IF(B2396="","",IF(ISERROR(MATCH($E2396,CL,0)),"Unknown",INDIRECT("'C'!$A$"&amp;MATCH($E2396,CL,0)+1)))</f>
        <v/>
      </c>
      <c r="T2396" s="160" t="str">
        <f t="array" aca="1" ref="T2396" ca="1">IF(B2396="","",IF(ISERROR(MATCH($J2396,SorP!$B$1:$B$6226,0)),"",INDIRECT("'SorP'!$A$"&amp;MATCH($S2396&amp;$J2396,SorP!C:C,0))))</f>
        <v/>
      </c>
      <c r="U2396" s="161"/>
      <c r="V2396" s="151" t="e">
        <f>IF(C2396="",NA(),IF(OR(C2396="Smelter not listed",C2396="Smelter not yet identified"),MATCH($B2396&amp;$D2396,'Smelter Look-up'!$J:$J,0),MATCH($B2396&amp;$C2396,'Smelter Look-up'!$J:$J,0)))</f>
        <v>#N/A</v>
      </c>
      <c r="W2396" s="134"/>
      <c r="X2396" s="134">
        <f t="shared" ca="1" si="24"/>
        <v>0</v>
      </c>
      <c r="Y2396" s="134"/>
      <c r="Z2396" s="134"/>
      <c r="AA2396" s="134"/>
      <c r="AB2396" s="162" t="str">
        <f t="shared" si="25"/>
        <v/>
      </c>
      <c r="AC2396" s="134"/>
      <c r="AD2396" s="134"/>
      <c r="AE2396" s="134"/>
      <c r="AF2396" s="134"/>
      <c r="AG2396" s="134"/>
      <c r="AH2396" s="134"/>
    </row>
    <row r="2397" spans="1:34" ht="12" customHeight="1">
      <c r="A2397" s="160"/>
      <c r="B2397" s="155" t="str">
        <f t="array" ref="B2397">IF(LEN(A2397)=0,"",INDEX('Smelter Look-up'!$A:$A,MATCH($A2397,'Smelter Look-up'!$E:$E,0)))</f>
        <v/>
      </c>
      <c r="C2397" s="158" t="str">
        <f t="array" ref="C2397">IF(LEN(A2397)=0,"",INDEX('Smelter Look-up'!$C:$C,MATCH($A2397,'Smelter Look-up'!$E:$E,0)))</f>
        <v/>
      </c>
      <c r="D2397" s="155"/>
      <c r="E2397" s="155" t="str">
        <f ca="1">IF(ISERROR($V2397),"",OFFSET('Smelter Look-up'!$D$4,$V2397-4,0)&amp;"")</f>
        <v/>
      </c>
      <c r="F2397" s="155" t="str">
        <f ca="1">IF(ISERROR($V2397),"",OFFSET('Smelter Look-up'!$E$4,$V2397-4,0))</f>
        <v/>
      </c>
      <c r="G2397" s="155" t="str">
        <f ca="1">IF(C2397=$X$4,IF(ISERROR($V2397),"Enter smelter details","RMI"),IF(ISERROR($V2397),"",OFFSET('Smelter Look-up'!$F$4,$V2397-4,0)))</f>
        <v/>
      </c>
      <c r="H2397" s="156" t="str">
        <f ca="1">IF(ISERROR($V2397),"",OFFSET('Smelter Look-up'!$G$4,$V2397-4,0))</f>
        <v/>
      </c>
      <c r="I2397" s="157" t="str">
        <f ca="1">IF(ISERROR($V2397),"",OFFSET('Smelter Look-up'!$H$4,$V2397-4,0))</f>
        <v/>
      </c>
      <c r="J2397" s="157" t="str">
        <f ca="1">IF(ISERROR($V2397),"",OFFSET('Smelter Look-up'!$I$4,$V2397-4,0))</f>
        <v/>
      </c>
      <c r="K2397" s="158"/>
      <c r="L2397" s="158"/>
      <c r="M2397" s="158"/>
      <c r="N2397" s="158"/>
      <c r="O2397" s="158"/>
      <c r="P2397" s="157"/>
      <c r="Q2397" s="159"/>
      <c r="R2397" s="155" t="str">
        <f ca="1">IF(ISERROR($V2397),"",OFFSET('Smelter Look-up'!$C$4,$V2397-4,0)&amp;"")</f>
        <v/>
      </c>
      <c r="S2397" s="160" t="str">
        <f t="array" aca="1" ref="S2397" ca="1">IF(B2397="","",IF(ISERROR(MATCH($E2397,CL,0)),"Unknown",INDIRECT("'C'!$A$"&amp;MATCH($E2397,CL,0)+1)))</f>
        <v/>
      </c>
      <c r="T2397" s="160" t="str">
        <f t="array" aca="1" ref="T2397" ca="1">IF(B2397="","",IF(ISERROR(MATCH($J2397,SorP!$B$1:$B$6226,0)),"",INDIRECT("'SorP'!$A$"&amp;MATCH($S2397&amp;$J2397,SorP!C:C,0))))</f>
        <v/>
      </c>
      <c r="U2397" s="161"/>
      <c r="V2397" s="151" t="e">
        <f>IF(C2397="",NA(),IF(OR(C2397="Smelter not listed",C2397="Smelter not yet identified"),MATCH($B2397&amp;$D2397,'Smelter Look-up'!$J:$J,0),MATCH($B2397&amp;$C2397,'Smelter Look-up'!$J:$J,0)))</f>
        <v>#N/A</v>
      </c>
      <c r="W2397" s="134"/>
      <c r="X2397" s="134">
        <f t="shared" ca="1" si="24"/>
        <v>0</v>
      </c>
      <c r="Y2397" s="134"/>
      <c r="Z2397" s="134"/>
      <c r="AA2397" s="134"/>
      <c r="AB2397" s="162" t="str">
        <f t="shared" si="25"/>
        <v/>
      </c>
      <c r="AC2397" s="134"/>
      <c r="AD2397" s="134"/>
      <c r="AE2397" s="134"/>
      <c r="AF2397" s="134"/>
      <c r="AG2397" s="134"/>
      <c r="AH2397" s="134"/>
    </row>
    <row r="2398" spans="1:34" ht="12" customHeight="1">
      <c r="A2398" s="160"/>
      <c r="B2398" s="155" t="str">
        <f t="array" ref="B2398">IF(LEN(A2398)=0,"",INDEX('Smelter Look-up'!$A:$A,MATCH($A2398,'Smelter Look-up'!$E:$E,0)))</f>
        <v/>
      </c>
      <c r="C2398" s="158" t="str">
        <f t="array" ref="C2398">IF(LEN(A2398)=0,"",INDEX('Smelter Look-up'!$C:$C,MATCH($A2398,'Smelter Look-up'!$E:$E,0)))</f>
        <v/>
      </c>
      <c r="D2398" s="155"/>
      <c r="E2398" s="155" t="str">
        <f ca="1">IF(ISERROR($V2398),"",OFFSET('Smelter Look-up'!$D$4,$V2398-4,0)&amp;"")</f>
        <v/>
      </c>
      <c r="F2398" s="155" t="str">
        <f ca="1">IF(ISERROR($V2398),"",OFFSET('Smelter Look-up'!$E$4,$V2398-4,0))</f>
        <v/>
      </c>
      <c r="G2398" s="155" t="str">
        <f ca="1">IF(C2398=$X$4,IF(ISERROR($V2398),"Enter smelter details","RMI"),IF(ISERROR($V2398),"",OFFSET('Smelter Look-up'!$F$4,$V2398-4,0)))</f>
        <v/>
      </c>
      <c r="H2398" s="156" t="str">
        <f ca="1">IF(ISERROR($V2398),"",OFFSET('Smelter Look-up'!$G$4,$V2398-4,0))</f>
        <v/>
      </c>
      <c r="I2398" s="157" t="str">
        <f ca="1">IF(ISERROR($V2398),"",OFFSET('Smelter Look-up'!$H$4,$V2398-4,0))</f>
        <v/>
      </c>
      <c r="J2398" s="157" t="str">
        <f ca="1">IF(ISERROR($V2398),"",OFFSET('Smelter Look-up'!$I$4,$V2398-4,0))</f>
        <v/>
      </c>
      <c r="K2398" s="158"/>
      <c r="L2398" s="158"/>
      <c r="M2398" s="158"/>
      <c r="N2398" s="158"/>
      <c r="O2398" s="158"/>
      <c r="P2398" s="157"/>
      <c r="Q2398" s="159"/>
      <c r="R2398" s="155" t="str">
        <f ca="1">IF(ISERROR($V2398),"",OFFSET('Smelter Look-up'!$C$4,$V2398-4,0)&amp;"")</f>
        <v/>
      </c>
      <c r="S2398" s="160" t="str">
        <f t="array" aca="1" ref="S2398" ca="1">IF(B2398="","",IF(ISERROR(MATCH($E2398,CL,0)),"Unknown",INDIRECT("'C'!$A$"&amp;MATCH($E2398,CL,0)+1)))</f>
        <v/>
      </c>
      <c r="T2398" s="160" t="str">
        <f t="array" aca="1" ref="T2398" ca="1">IF(B2398="","",IF(ISERROR(MATCH($J2398,SorP!$B$1:$B$6226,0)),"",INDIRECT("'SorP'!$A$"&amp;MATCH($S2398&amp;$J2398,SorP!C:C,0))))</f>
        <v/>
      </c>
      <c r="U2398" s="161"/>
      <c r="V2398" s="151" t="e">
        <f>IF(C2398="",NA(),IF(OR(C2398="Smelter not listed",C2398="Smelter not yet identified"),MATCH($B2398&amp;$D2398,'Smelter Look-up'!$J:$J,0),MATCH($B2398&amp;$C2398,'Smelter Look-up'!$J:$J,0)))</f>
        <v>#N/A</v>
      </c>
      <c r="W2398" s="134"/>
      <c r="X2398" s="134">
        <f t="shared" ca="1" si="24"/>
        <v>0</v>
      </c>
      <c r="Y2398" s="134"/>
      <c r="Z2398" s="134"/>
      <c r="AA2398" s="134"/>
      <c r="AB2398" s="162" t="str">
        <f t="shared" si="25"/>
        <v/>
      </c>
      <c r="AC2398" s="134"/>
      <c r="AD2398" s="134"/>
      <c r="AE2398" s="134"/>
      <c r="AF2398" s="134"/>
      <c r="AG2398" s="134"/>
      <c r="AH2398" s="134"/>
    </row>
    <row r="2399" spans="1:34" ht="12" customHeight="1">
      <c r="A2399" s="160"/>
      <c r="B2399" s="155" t="str">
        <f t="array" ref="B2399">IF(LEN(A2399)=0,"",INDEX('Smelter Look-up'!$A:$A,MATCH($A2399,'Smelter Look-up'!$E:$E,0)))</f>
        <v/>
      </c>
      <c r="C2399" s="158" t="str">
        <f t="array" ref="C2399">IF(LEN(A2399)=0,"",INDEX('Smelter Look-up'!$C:$C,MATCH($A2399,'Smelter Look-up'!$E:$E,0)))</f>
        <v/>
      </c>
      <c r="D2399" s="155"/>
      <c r="E2399" s="155" t="str">
        <f ca="1">IF(ISERROR($V2399),"",OFFSET('Smelter Look-up'!$D$4,$V2399-4,0)&amp;"")</f>
        <v/>
      </c>
      <c r="F2399" s="155" t="str">
        <f ca="1">IF(ISERROR($V2399),"",OFFSET('Smelter Look-up'!$E$4,$V2399-4,0))</f>
        <v/>
      </c>
      <c r="G2399" s="155" t="str">
        <f ca="1">IF(C2399=$X$4,IF(ISERROR($V2399),"Enter smelter details","RMI"),IF(ISERROR($V2399),"",OFFSET('Smelter Look-up'!$F$4,$V2399-4,0)))</f>
        <v/>
      </c>
      <c r="H2399" s="156" t="str">
        <f ca="1">IF(ISERROR($V2399),"",OFFSET('Smelter Look-up'!$G$4,$V2399-4,0))</f>
        <v/>
      </c>
      <c r="I2399" s="157" t="str">
        <f ca="1">IF(ISERROR($V2399),"",OFFSET('Smelter Look-up'!$H$4,$V2399-4,0))</f>
        <v/>
      </c>
      <c r="J2399" s="157" t="str">
        <f ca="1">IF(ISERROR($V2399),"",OFFSET('Smelter Look-up'!$I$4,$V2399-4,0))</f>
        <v/>
      </c>
      <c r="K2399" s="158"/>
      <c r="L2399" s="158"/>
      <c r="M2399" s="158"/>
      <c r="N2399" s="158"/>
      <c r="O2399" s="158"/>
      <c r="P2399" s="157"/>
      <c r="Q2399" s="159"/>
      <c r="R2399" s="155" t="str">
        <f ca="1">IF(ISERROR($V2399),"",OFFSET('Smelter Look-up'!$C$4,$V2399-4,0)&amp;"")</f>
        <v/>
      </c>
      <c r="S2399" s="160" t="str">
        <f t="array" aca="1" ref="S2399" ca="1">IF(B2399="","",IF(ISERROR(MATCH($E2399,CL,0)),"Unknown",INDIRECT("'C'!$A$"&amp;MATCH($E2399,CL,0)+1)))</f>
        <v/>
      </c>
      <c r="T2399" s="160" t="str">
        <f t="array" aca="1" ref="T2399" ca="1">IF(B2399="","",IF(ISERROR(MATCH($J2399,SorP!$B$1:$B$6226,0)),"",INDIRECT("'SorP'!$A$"&amp;MATCH($S2399&amp;$J2399,SorP!C:C,0))))</f>
        <v/>
      </c>
      <c r="U2399" s="161"/>
      <c r="V2399" s="151" t="e">
        <f>IF(C2399="",NA(),IF(OR(C2399="Smelter not listed",C2399="Smelter not yet identified"),MATCH($B2399&amp;$D2399,'Smelter Look-up'!$J:$J,0),MATCH($B2399&amp;$C2399,'Smelter Look-up'!$J:$J,0)))</f>
        <v>#N/A</v>
      </c>
      <c r="W2399" s="134"/>
      <c r="X2399" s="134">
        <f t="shared" ca="1" si="24"/>
        <v>0</v>
      </c>
      <c r="Y2399" s="134"/>
      <c r="Z2399" s="134"/>
      <c r="AA2399" s="134"/>
      <c r="AB2399" s="162" t="str">
        <f t="shared" si="25"/>
        <v/>
      </c>
      <c r="AC2399" s="134"/>
      <c r="AD2399" s="134"/>
      <c r="AE2399" s="134"/>
      <c r="AF2399" s="134"/>
      <c r="AG2399" s="134"/>
      <c r="AH2399" s="134"/>
    </row>
    <row r="2400" spans="1:34" ht="12" customHeight="1">
      <c r="A2400" s="160"/>
      <c r="B2400" s="155" t="str">
        <f t="array" ref="B2400">IF(LEN(A2400)=0,"",INDEX('Smelter Look-up'!$A:$A,MATCH($A2400,'Smelter Look-up'!$E:$E,0)))</f>
        <v/>
      </c>
      <c r="C2400" s="158" t="str">
        <f t="array" ref="C2400">IF(LEN(A2400)=0,"",INDEX('Smelter Look-up'!$C:$C,MATCH($A2400,'Smelter Look-up'!$E:$E,0)))</f>
        <v/>
      </c>
      <c r="D2400" s="155"/>
      <c r="E2400" s="155" t="str">
        <f ca="1">IF(ISERROR($V2400),"",OFFSET('Smelter Look-up'!$D$4,$V2400-4,0)&amp;"")</f>
        <v/>
      </c>
      <c r="F2400" s="155" t="str">
        <f ca="1">IF(ISERROR($V2400),"",OFFSET('Smelter Look-up'!$E$4,$V2400-4,0))</f>
        <v/>
      </c>
      <c r="G2400" s="155" t="str">
        <f ca="1">IF(C2400=$X$4,IF(ISERROR($V2400),"Enter smelter details","RMI"),IF(ISERROR($V2400),"",OFFSET('Smelter Look-up'!$F$4,$V2400-4,0)))</f>
        <v/>
      </c>
      <c r="H2400" s="156" t="str">
        <f ca="1">IF(ISERROR($V2400),"",OFFSET('Smelter Look-up'!$G$4,$V2400-4,0))</f>
        <v/>
      </c>
      <c r="I2400" s="157" t="str">
        <f ca="1">IF(ISERROR($V2400),"",OFFSET('Smelter Look-up'!$H$4,$V2400-4,0))</f>
        <v/>
      </c>
      <c r="J2400" s="157" t="str">
        <f ca="1">IF(ISERROR($V2400),"",OFFSET('Smelter Look-up'!$I$4,$V2400-4,0))</f>
        <v/>
      </c>
      <c r="K2400" s="158"/>
      <c r="L2400" s="158"/>
      <c r="M2400" s="158"/>
      <c r="N2400" s="158"/>
      <c r="O2400" s="158"/>
      <c r="P2400" s="157"/>
      <c r="Q2400" s="159"/>
      <c r="R2400" s="155" t="str">
        <f ca="1">IF(ISERROR($V2400),"",OFFSET('Smelter Look-up'!$C$4,$V2400-4,0)&amp;"")</f>
        <v/>
      </c>
      <c r="S2400" s="160" t="str">
        <f t="array" aca="1" ref="S2400" ca="1">IF(B2400="","",IF(ISERROR(MATCH($E2400,CL,0)),"Unknown",INDIRECT("'C'!$A$"&amp;MATCH($E2400,CL,0)+1)))</f>
        <v/>
      </c>
      <c r="T2400" s="160" t="str">
        <f t="array" aca="1" ref="T2400" ca="1">IF(B2400="","",IF(ISERROR(MATCH($J2400,SorP!$B$1:$B$6226,0)),"",INDIRECT("'SorP'!$A$"&amp;MATCH($S2400&amp;$J2400,SorP!C:C,0))))</f>
        <v/>
      </c>
      <c r="U2400" s="161"/>
      <c r="V2400" s="151" t="e">
        <f>IF(C2400="",NA(),IF(OR(C2400="Smelter not listed",C2400="Smelter not yet identified"),MATCH($B2400&amp;$D2400,'Smelter Look-up'!$J:$J,0),MATCH($B2400&amp;$C2400,'Smelter Look-up'!$J:$J,0)))</f>
        <v>#N/A</v>
      </c>
      <c r="W2400" s="134"/>
      <c r="X2400" s="134">
        <f t="shared" ca="1" si="24"/>
        <v>0</v>
      </c>
      <c r="Y2400" s="134"/>
      <c r="Z2400" s="134"/>
      <c r="AA2400" s="134"/>
      <c r="AB2400" s="162" t="str">
        <f t="shared" si="25"/>
        <v/>
      </c>
      <c r="AC2400" s="134"/>
      <c r="AD2400" s="134"/>
      <c r="AE2400" s="134"/>
      <c r="AF2400" s="134"/>
      <c r="AG2400" s="134"/>
      <c r="AH2400" s="134"/>
    </row>
    <row r="2401" spans="1:34" ht="12" customHeight="1">
      <c r="A2401" s="160"/>
      <c r="B2401" s="155" t="str">
        <f t="array" ref="B2401">IF(LEN(A2401)=0,"",INDEX('Smelter Look-up'!$A:$A,MATCH($A2401,'Smelter Look-up'!$E:$E,0)))</f>
        <v/>
      </c>
      <c r="C2401" s="158" t="str">
        <f t="array" ref="C2401">IF(LEN(A2401)=0,"",INDEX('Smelter Look-up'!$C:$C,MATCH($A2401,'Smelter Look-up'!$E:$E,0)))</f>
        <v/>
      </c>
      <c r="D2401" s="155"/>
      <c r="E2401" s="155" t="str">
        <f ca="1">IF(ISERROR($V2401),"",OFFSET('Smelter Look-up'!$D$4,$V2401-4,0)&amp;"")</f>
        <v/>
      </c>
      <c r="F2401" s="155" t="str">
        <f ca="1">IF(ISERROR($V2401),"",OFFSET('Smelter Look-up'!$E$4,$V2401-4,0))</f>
        <v/>
      </c>
      <c r="G2401" s="155" t="str">
        <f ca="1">IF(C2401=$X$4,IF(ISERROR($V2401),"Enter smelter details","RMI"),IF(ISERROR($V2401),"",OFFSET('Smelter Look-up'!$F$4,$V2401-4,0)))</f>
        <v/>
      </c>
      <c r="H2401" s="156" t="str">
        <f ca="1">IF(ISERROR($V2401),"",OFFSET('Smelter Look-up'!$G$4,$V2401-4,0))</f>
        <v/>
      </c>
      <c r="I2401" s="157" t="str">
        <f ca="1">IF(ISERROR($V2401),"",OFFSET('Smelter Look-up'!$H$4,$V2401-4,0))</f>
        <v/>
      </c>
      <c r="J2401" s="157" t="str">
        <f ca="1">IF(ISERROR($V2401),"",OFFSET('Smelter Look-up'!$I$4,$V2401-4,0))</f>
        <v/>
      </c>
      <c r="K2401" s="158"/>
      <c r="L2401" s="158"/>
      <c r="M2401" s="158"/>
      <c r="N2401" s="158"/>
      <c r="O2401" s="158"/>
      <c r="P2401" s="157"/>
      <c r="Q2401" s="159"/>
      <c r="R2401" s="155" t="str">
        <f ca="1">IF(ISERROR($V2401),"",OFFSET('Smelter Look-up'!$C$4,$V2401-4,0)&amp;"")</f>
        <v/>
      </c>
      <c r="S2401" s="160" t="str">
        <f t="array" aca="1" ref="S2401" ca="1">IF(B2401="","",IF(ISERROR(MATCH($E2401,CL,0)),"Unknown",INDIRECT("'C'!$A$"&amp;MATCH($E2401,CL,0)+1)))</f>
        <v/>
      </c>
      <c r="T2401" s="160" t="str">
        <f t="array" aca="1" ref="T2401" ca="1">IF(B2401="","",IF(ISERROR(MATCH($J2401,SorP!$B$1:$B$6226,0)),"",INDIRECT("'SorP'!$A$"&amp;MATCH($S2401&amp;$J2401,SorP!C:C,0))))</f>
        <v/>
      </c>
      <c r="U2401" s="161"/>
      <c r="V2401" s="151" t="e">
        <f>IF(C2401="",NA(),IF(OR(C2401="Smelter not listed",C2401="Smelter not yet identified"),MATCH($B2401&amp;$D2401,'Smelter Look-up'!$J:$J,0),MATCH($B2401&amp;$C2401,'Smelter Look-up'!$J:$J,0)))</f>
        <v>#N/A</v>
      </c>
      <c r="W2401" s="134"/>
      <c r="X2401" s="134">
        <f t="shared" ca="1" si="24"/>
        <v>0</v>
      </c>
      <c r="Y2401" s="134"/>
      <c r="Z2401" s="134"/>
      <c r="AA2401" s="134"/>
      <c r="AB2401" s="162" t="str">
        <f t="shared" si="25"/>
        <v/>
      </c>
      <c r="AC2401" s="134"/>
      <c r="AD2401" s="134"/>
      <c r="AE2401" s="134"/>
      <c r="AF2401" s="134"/>
      <c r="AG2401" s="134"/>
      <c r="AH2401" s="134"/>
    </row>
    <row r="2402" spans="1:34" ht="12" customHeight="1">
      <c r="A2402" s="160"/>
      <c r="B2402" s="155" t="str">
        <f t="array" ref="B2402">IF(LEN(A2402)=0,"",INDEX('Smelter Look-up'!$A:$A,MATCH($A2402,'Smelter Look-up'!$E:$E,0)))</f>
        <v/>
      </c>
      <c r="C2402" s="158" t="str">
        <f t="array" ref="C2402">IF(LEN(A2402)=0,"",INDEX('Smelter Look-up'!$C:$C,MATCH($A2402,'Smelter Look-up'!$E:$E,0)))</f>
        <v/>
      </c>
      <c r="D2402" s="155"/>
      <c r="E2402" s="155" t="str">
        <f ca="1">IF(ISERROR($V2402),"",OFFSET('Smelter Look-up'!$D$4,$V2402-4,0)&amp;"")</f>
        <v/>
      </c>
      <c r="F2402" s="155" t="str">
        <f ca="1">IF(ISERROR($V2402),"",OFFSET('Smelter Look-up'!$E$4,$V2402-4,0))</f>
        <v/>
      </c>
      <c r="G2402" s="155" t="str">
        <f ca="1">IF(C2402=$X$4,IF(ISERROR($V2402),"Enter smelter details","RMI"),IF(ISERROR($V2402),"",OFFSET('Smelter Look-up'!$F$4,$V2402-4,0)))</f>
        <v/>
      </c>
      <c r="H2402" s="156" t="str">
        <f ca="1">IF(ISERROR($V2402),"",OFFSET('Smelter Look-up'!$G$4,$V2402-4,0))</f>
        <v/>
      </c>
      <c r="I2402" s="157" t="str">
        <f ca="1">IF(ISERROR($V2402),"",OFFSET('Smelter Look-up'!$H$4,$V2402-4,0))</f>
        <v/>
      </c>
      <c r="J2402" s="157" t="str">
        <f ca="1">IF(ISERROR($V2402),"",OFFSET('Smelter Look-up'!$I$4,$V2402-4,0))</f>
        <v/>
      </c>
      <c r="K2402" s="158"/>
      <c r="L2402" s="158"/>
      <c r="M2402" s="158"/>
      <c r="N2402" s="158"/>
      <c r="O2402" s="158"/>
      <c r="P2402" s="157"/>
      <c r="Q2402" s="159"/>
      <c r="R2402" s="155" t="str">
        <f ca="1">IF(ISERROR($V2402),"",OFFSET('Smelter Look-up'!$C$4,$V2402-4,0)&amp;"")</f>
        <v/>
      </c>
      <c r="S2402" s="160" t="str">
        <f t="array" aca="1" ref="S2402" ca="1">IF(B2402="","",IF(ISERROR(MATCH($E2402,CL,0)),"Unknown",INDIRECT("'C'!$A$"&amp;MATCH($E2402,CL,0)+1)))</f>
        <v/>
      </c>
      <c r="T2402" s="160" t="str">
        <f t="array" aca="1" ref="T2402" ca="1">IF(B2402="","",IF(ISERROR(MATCH($J2402,SorP!$B$1:$B$6226,0)),"",INDIRECT("'SorP'!$A$"&amp;MATCH($S2402&amp;$J2402,SorP!C:C,0))))</f>
        <v/>
      </c>
      <c r="U2402" s="161"/>
      <c r="V2402" s="151" t="e">
        <f>IF(C2402="",NA(),IF(OR(C2402="Smelter not listed",C2402="Smelter not yet identified"),MATCH($B2402&amp;$D2402,'Smelter Look-up'!$J:$J,0),MATCH($B2402&amp;$C2402,'Smelter Look-up'!$J:$J,0)))</f>
        <v>#N/A</v>
      </c>
      <c r="W2402" s="134"/>
      <c r="X2402" s="134">
        <f t="shared" ca="1" si="24"/>
        <v>0</v>
      </c>
      <c r="Y2402" s="134"/>
      <c r="Z2402" s="134"/>
      <c r="AA2402" s="134"/>
      <c r="AB2402" s="162" t="str">
        <f t="shared" si="25"/>
        <v/>
      </c>
      <c r="AC2402" s="134"/>
      <c r="AD2402" s="134"/>
      <c r="AE2402" s="134"/>
      <c r="AF2402" s="134"/>
      <c r="AG2402" s="134"/>
      <c r="AH2402" s="134"/>
    </row>
    <row r="2403" spans="1:34" ht="12" customHeight="1">
      <c r="A2403" s="160"/>
      <c r="B2403" s="155" t="str">
        <f t="array" ref="B2403">IF(LEN(A2403)=0,"",INDEX('Smelter Look-up'!$A:$A,MATCH($A2403,'Smelter Look-up'!$E:$E,0)))</f>
        <v/>
      </c>
      <c r="C2403" s="158" t="str">
        <f t="array" ref="C2403">IF(LEN(A2403)=0,"",INDEX('Smelter Look-up'!$C:$C,MATCH($A2403,'Smelter Look-up'!$E:$E,0)))</f>
        <v/>
      </c>
      <c r="D2403" s="155"/>
      <c r="E2403" s="155" t="str">
        <f ca="1">IF(ISERROR($V2403),"",OFFSET('Smelter Look-up'!$D$4,$V2403-4,0)&amp;"")</f>
        <v/>
      </c>
      <c r="F2403" s="155" t="str">
        <f ca="1">IF(ISERROR($V2403),"",OFFSET('Smelter Look-up'!$E$4,$V2403-4,0))</f>
        <v/>
      </c>
      <c r="G2403" s="155" t="str">
        <f ca="1">IF(C2403=$X$4,IF(ISERROR($V2403),"Enter smelter details","RMI"),IF(ISERROR($V2403),"",OFFSET('Smelter Look-up'!$F$4,$V2403-4,0)))</f>
        <v/>
      </c>
      <c r="H2403" s="156" t="str">
        <f ca="1">IF(ISERROR($V2403),"",OFFSET('Smelter Look-up'!$G$4,$V2403-4,0))</f>
        <v/>
      </c>
      <c r="I2403" s="157" t="str">
        <f ca="1">IF(ISERROR($V2403),"",OFFSET('Smelter Look-up'!$H$4,$V2403-4,0))</f>
        <v/>
      </c>
      <c r="J2403" s="157" t="str">
        <f ca="1">IF(ISERROR($V2403),"",OFFSET('Smelter Look-up'!$I$4,$V2403-4,0))</f>
        <v/>
      </c>
      <c r="K2403" s="158"/>
      <c r="L2403" s="158"/>
      <c r="M2403" s="158"/>
      <c r="N2403" s="158"/>
      <c r="O2403" s="158"/>
      <c r="P2403" s="157"/>
      <c r="Q2403" s="159"/>
      <c r="R2403" s="155" t="str">
        <f ca="1">IF(ISERROR($V2403),"",OFFSET('Smelter Look-up'!$C$4,$V2403-4,0)&amp;"")</f>
        <v/>
      </c>
      <c r="S2403" s="160" t="str">
        <f t="array" aca="1" ref="S2403" ca="1">IF(B2403="","",IF(ISERROR(MATCH($E2403,CL,0)),"Unknown",INDIRECT("'C'!$A$"&amp;MATCH($E2403,CL,0)+1)))</f>
        <v/>
      </c>
      <c r="T2403" s="160" t="str">
        <f t="array" aca="1" ref="T2403" ca="1">IF(B2403="","",IF(ISERROR(MATCH($J2403,SorP!$B$1:$B$6226,0)),"",INDIRECT("'SorP'!$A$"&amp;MATCH($S2403&amp;$J2403,SorP!C:C,0))))</f>
        <v/>
      </c>
      <c r="U2403" s="161"/>
      <c r="V2403" s="151" t="e">
        <f>IF(C2403="",NA(),IF(OR(C2403="Smelter not listed",C2403="Smelter not yet identified"),MATCH($B2403&amp;$D2403,'Smelter Look-up'!$J:$J,0),MATCH($B2403&amp;$C2403,'Smelter Look-up'!$J:$J,0)))</f>
        <v>#N/A</v>
      </c>
      <c r="W2403" s="134"/>
      <c r="X2403" s="134">
        <f t="shared" ca="1" si="24"/>
        <v>0</v>
      </c>
      <c r="Y2403" s="134"/>
      <c r="Z2403" s="134"/>
      <c r="AA2403" s="134"/>
      <c r="AB2403" s="162" t="str">
        <f t="shared" si="25"/>
        <v/>
      </c>
      <c r="AC2403" s="134"/>
      <c r="AD2403" s="134"/>
      <c r="AE2403" s="134"/>
      <c r="AF2403" s="134"/>
      <c r="AG2403" s="134"/>
      <c r="AH2403" s="134"/>
    </row>
    <row r="2404" spans="1:34" ht="12" customHeight="1">
      <c r="A2404" s="160"/>
      <c r="B2404" s="155" t="str">
        <f t="array" ref="B2404">IF(LEN(A2404)=0,"",INDEX('Smelter Look-up'!$A:$A,MATCH($A2404,'Smelter Look-up'!$E:$E,0)))</f>
        <v/>
      </c>
      <c r="C2404" s="158" t="str">
        <f t="array" ref="C2404">IF(LEN(A2404)=0,"",INDEX('Smelter Look-up'!$C:$C,MATCH($A2404,'Smelter Look-up'!$E:$E,0)))</f>
        <v/>
      </c>
      <c r="D2404" s="155"/>
      <c r="E2404" s="155" t="str">
        <f ca="1">IF(ISERROR($V2404),"",OFFSET('Smelter Look-up'!$D$4,$V2404-4,0)&amp;"")</f>
        <v/>
      </c>
      <c r="F2404" s="155" t="str">
        <f ca="1">IF(ISERROR($V2404),"",OFFSET('Smelter Look-up'!$E$4,$V2404-4,0))</f>
        <v/>
      </c>
      <c r="G2404" s="155" t="str">
        <f ca="1">IF(C2404=$X$4,IF(ISERROR($V2404),"Enter smelter details","RMI"),IF(ISERROR($V2404),"",OFFSET('Smelter Look-up'!$F$4,$V2404-4,0)))</f>
        <v/>
      </c>
      <c r="H2404" s="156" t="str">
        <f ca="1">IF(ISERROR($V2404),"",OFFSET('Smelter Look-up'!$G$4,$V2404-4,0))</f>
        <v/>
      </c>
      <c r="I2404" s="157" t="str">
        <f ca="1">IF(ISERROR($V2404),"",OFFSET('Smelter Look-up'!$H$4,$V2404-4,0))</f>
        <v/>
      </c>
      <c r="J2404" s="157" t="str">
        <f ca="1">IF(ISERROR($V2404),"",OFFSET('Smelter Look-up'!$I$4,$V2404-4,0))</f>
        <v/>
      </c>
      <c r="K2404" s="158"/>
      <c r="L2404" s="158"/>
      <c r="M2404" s="158"/>
      <c r="N2404" s="158"/>
      <c r="O2404" s="158"/>
      <c r="P2404" s="157"/>
      <c r="Q2404" s="159"/>
      <c r="R2404" s="155" t="str">
        <f ca="1">IF(ISERROR($V2404),"",OFFSET('Smelter Look-up'!$C$4,$V2404-4,0)&amp;"")</f>
        <v/>
      </c>
      <c r="S2404" s="160" t="str">
        <f t="array" aca="1" ref="S2404" ca="1">IF(B2404="","",IF(ISERROR(MATCH($E2404,CL,0)),"Unknown",INDIRECT("'C'!$A$"&amp;MATCH($E2404,CL,0)+1)))</f>
        <v/>
      </c>
      <c r="T2404" s="160" t="str">
        <f t="array" aca="1" ref="T2404" ca="1">IF(B2404="","",IF(ISERROR(MATCH($J2404,SorP!$B$1:$B$6226,0)),"",INDIRECT("'SorP'!$A$"&amp;MATCH($S2404&amp;$J2404,SorP!C:C,0))))</f>
        <v/>
      </c>
      <c r="U2404" s="161"/>
      <c r="V2404" s="151" t="e">
        <f>IF(C2404="",NA(),IF(OR(C2404="Smelter not listed",C2404="Smelter not yet identified"),MATCH($B2404&amp;$D2404,'Smelter Look-up'!$J:$J,0),MATCH($B2404&amp;$C2404,'Smelter Look-up'!$J:$J,0)))</f>
        <v>#N/A</v>
      </c>
      <c r="W2404" s="134"/>
      <c r="X2404" s="134">
        <f t="shared" ca="1" si="24"/>
        <v>0</v>
      </c>
      <c r="Y2404" s="134"/>
      <c r="Z2404" s="134"/>
      <c r="AA2404" s="134"/>
      <c r="AB2404" s="162" t="str">
        <f t="shared" si="25"/>
        <v/>
      </c>
      <c r="AC2404" s="134"/>
      <c r="AD2404" s="134"/>
      <c r="AE2404" s="134"/>
      <c r="AF2404" s="134"/>
      <c r="AG2404" s="134"/>
      <c r="AH2404" s="134"/>
    </row>
    <row r="2405" spans="1:34" ht="12" customHeight="1">
      <c r="A2405" s="160"/>
      <c r="B2405" s="155" t="str">
        <f t="array" ref="B2405">IF(LEN(A2405)=0,"",INDEX('Smelter Look-up'!$A:$A,MATCH($A2405,'Smelter Look-up'!$E:$E,0)))</f>
        <v/>
      </c>
      <c r="C2405" s="158" t="str">
        <f t="array" ref="C2405">IF(LEN(A2405)=0,"",INDEX('Smelter Look-up'!$C:$C,MATCH($A2405,'Smelter Look-up'!$E:$E,0)))</f>
        <v/>
      </c>
      <c r="D2405" s="155"/>
      <c r="E2405" s="155" t="str">
        <f ca="1">IF(ISERROR($V2405),"",OFFSET('Smelter Look-up'!$D$4,$V2405-4,0)&amp;"")</f>
        <v/>
      </c>
      <c r="F2405" s="155" t="str">
        <f ca="1">IF(ISERROR($V2405),"",OFFSET('Smelter Look-up'!$E$4,$V2405-4,0))</f>
        <v/>
      </c>
      <c r="G2405" s="155" t="str">
        <f ca="1">IF(C2405=$X$4,IF(ISERROR($V2405),"Enter smelter details","RMI"),IF(ISERROR($V2405),"",OFFSET('Smelter Look-up'!$F$4,$V2405-4,0)))</f>
        <v/>
      </c>
      <c r="H2405" s="156" t="str">
        <f ca="1">IF(ISERROR($V2405),"",OFFSET('Smelter Look-up'!$G$4,$V2405-4,0))</f>
        <v/>
      </c>
      <c r="I2405" s="157" t="str">
        <f ca="1">IF(ISERROR($V2405),"",OFFSET('Smelter Look-up'!$H$4,$V2405-4,0))</f>
        <v/>
      </c>
      <c r="J2405" s="157" t="str">
        <f ca="1">IF(ISERROR($V2405),"",OFFSET('Smelter Look-up'!$I$4,$V2405-4,0))</f>
        <v/>
      </c>
      <c r="K2405" s="158"/>
      <c r="L2405" s="158"/>
      <c r="M2405" s="158"/>
      <c r="N2405" s="158"/>
      <c r="O2405" s="158"/>
      <c r="P2405" s="157"/>
      <c r="Q2405" s="159"/>
      <c r="R2405" s="155" t="str">
        <f ca="1">IF(ISERROR($V2405),"",OFFSET('Smelter Look-up'!$C$4,$V2405-4,0)&amp;"")</f>
        <v/>
      </c>
      <c r="S2405" s="160" t="str">
        <f t="array" aca="1" ref="S2405" ca="1">IF(B2405="","",IF(ISERROR(MATCH($E2405,CL,0)),"Unknown",INDIRECT("'C'!$A$"&amp;MATCH($E2405,CL,0)+1)))</f>
        <v/>
      </c>
      <c r="T2405" s="160" t="str">
        <f t="array" aca="1" ref="T2405" ca="1">IF(B2405="","",IF(ISERROR(MATCH($J2405,SorP!$B$1:$B$6226,0)),"",INDIRECT("'SorP'!$A$"&amp;MATCH($S2405&amp;$J2405,SorP!C:C,0))))</f>
        <v/>
      </c>
      <c r="U2405" s="161"/>
      <c r="V2405" s="151" t="e">
        <f>IF(C2405="",NA(),IF(OR(C2405="Smelter not listed",C2405="Smelter not yet identified"),MATCH($B2405&amp;$D2405,'Smelter Look-up'!$J:$J,0),MATCH($B2405&amp;$C2405,'Smelter Look-up'!$J:$J,0)))</f>
        <v>#N/A</v>
      </c>
      <c r="W2405" s="134"/>
      <c r="X2405" s="134">
        <f t="shared" ca="1" si="24"/>
        <v>0</v>
      </c>
      <c r="Y2405" s="134"/>
      <c r="Z2405" s="134"/>
      <c r="AA2405" s="134"/>
      <c r="AB2405" s="162" t="str">
        <f t="shared" si="25"/>
        <v/>
      </c>
      <c r="AC2405" s="134"/>
      <c r="AD2405" s="134"/>
      <c r="AE2405" s="134"/>
      <c r="AF2405" s="134"/>
      <c r="AG2405" s="134"/>
      <c r="AH2405" s="134"/>
    </row>
    <row r="2406" spans="1:34" ht="12" customHeight="1">
      <c r="A2406" s="160"/>
      <c r="B2406" s="155" t="str">
        <f t="array" ref="B2406">IF(LEN(A2406)=0,"",INDEX('Smelter Look-up'!$A:$A,MATCH($A2406,'Smelter Look-up'!$E:$E,0)))</f>
        <v/>
      </c>
      <c r="C2406" s="158" t="str">
        <f t="array" ref="C2406">IF(LEN(A2406)=0,"",INDEX('Smelter Look-up'!$C:$C,MATCH($A2406,'Smelter Look-up'!$E:$E,0)))</f>
        <v/>
      </c>
      <c r="D2406" s="155"/>
      <c r="E2406" s="155" t="str">
        <f ca="1">IF(ISERROR($V2406),"",OFFSET('Smelter Look-up'!$D$4,$V2406-4,0)&amp;"")</f>
        <v/>
      </c>
      <c r="F2406" s="155" t="str">
        <f ca="1">IF(ISERROR($V2406),"",OFFSET('Smelter Look-up'!$E$4,$V2406-4,0))</f>
        <v/>
      </c>
      <c r="G2406" s="155" t="str">
        <f ca="1">IF(C2406=$X$4,IF(ISERROR($V2406),"Enter smelter details","RMI"),IF(ISERROR($V2406),"",OFFSET('Smelter Look-up'!$F$4,$V2406-4,0)))</f>
        <v/>
      </c>
      <c r="H2406" s="156" t="str">
        <f ca="1">IF(ISERROR($V2406),"",OFFSET('Smelter Look-up'!$G$4,$V2406-4,0))</f>
        <v/>
      </c>
      <c r="I2406" s="157" t="str">
        <f ca="1">IF(ISERROR($V2406),"",OFFSET('Smelter Look-up'!$H$4,$V2406-4,0))</f>
        <v/>
      </c>
      <c r="J2406" s="157" t="str">
        <f ca="1">IF(ISERROR($V2406),"",OFFSET('Smelter Look-up'!$I$4,$V2406-4,0))</f>
        <v/>
      </c>
      <c r="K2406" s="158"/>
      <c r="L2406" s="158"/>
      <c r="M2406" s="158"/>
      <c r="N2406" s="158"/>
      <c r="O2406" s="158"/>
      <c r="P2406" s="157"/>
      <c r="Q2406" s="159"/>
      <c r="R2406" s="155" t="str">
        <f ca="1">IF(ISERROR($V2406),"",OFFSET('Smelter Look-up'!$C$4,$V2406-4,0)&amp;"")</f>
        <v/>
      </c>
      <c r="S2406" s="160" t="str">
        <f t="array" aca="1" ref="S2406" ca="1">IF(B2406="","",IF(ISERROR(MATCH($E2406,CL,0)),"Unknown",INDIRECT("'C'!$A$"&amp;MATCH($E2406,CL,0)+1)))</f>
        <v/>
      </c>
      <c r="T2406" s="160" t="str">
        <f t="array" aca="1" ref="T2406" ca="1">IF(B2406="","",IF(ISERROR(MATCH($J2406,SorP!$B$1:$B$6226,0)),"",INDIRECT("'SorP'!$A$"&amp;MATCH($S2406&amp;$J2406,SorP!C:C,0))))</f>
        <v/>
      </c>
      <c r="U2406" s="161"/>
      <c r="V2406" s="151" t="e">
        <f>IF(C2406="",NA(),IF(OR(C2406="Smelter not listed",C2406="Smelter not yet identified"),MATCH($B2406&amp;$D2406,'Smelter Look-up'!$J:$J,0),MATCH($B2406&amp;$C2406,'Smelter Look-up'!$J:$J,0)))</f>
        <v>#N/A</v>
      </c>
      <c r="W2406" s="134"/>
      <c r="X2406" s="134">
        <f t="shared" ca="1" si="24"/>
        <v>0</v>
      </c>
      <c r="Y2406" s="134"/>
      <c r="Z2406" s="134"/>
      <c r="AA2406" s="134"/>
      <c r="AB2406" s="162" t="str">
        <f t="shared" si="25"/>
        <v/>
      </c>
      <c r="AC2406" s="134"/>
      <c r="AD2406" s="134"/>
      <c r="AE2406" s="134"/>
      <c r="AF2406" s="134"/>
      <c r="AG2406" s="134"/>
      <c r="AH2406" s="134"/>
    </row>
    <row r="2407" spans="1:34" ht="12" customHeight="1">
      <c r="A2407" s="160"/>
      <c r="B2407" s="155" t="str">
        <f t="array" ref="B2407">IF(LEN(A2407)=0,"",INDEX('Smelter Look-up'!$A:$A,MATCH($A2407,'Smelter Look-up'!$E:$E,0)))</f>
        <v/>
      </c>
      <c r="C2407" s="158" t="str">
        <f t="array" ref="C2407">IF(LEN(A2407)=0,"",INDEX('Smelter Look-up'!$C:$C,MATCH($A2407,'Smelter Look-up'!$E:$E,0)))</f>
        <v/>
      </c>
      <c r="D2407" s="155"/>
      <c r="E2407" s="155" t="str">
        <f ca="1">IF(ISERROR($V2407),"",OFFSET('Smelter Look-up'!$D$4,$V2407-4,0)&amp;"")</f>
        <v/>
      </c>
      <c r="F2407" s="155" t="str">
        <f ca="1">IF(ISERROR($V2407),"",OFFSET('Smelter Look-up'!$E$4,$V2407-4,0))</f>
        <v/>
      </c>
      <c r="G2407" s="155" t="str">
        <f ca="1">IF(C2407=$X$4,IF(ISERROR($V2407),"Enter smelter details","RMI"),IF(ISERROR($V2407),"",OFFSET('Smelter Look-up'!$F$4,$V2407-4,0)))</f>
        <v/>
      </c>
      <c r="H2407" s="156" t="str">
        <f ca="1">IF(ISERROR($V2407),"",OFFSET('Smelter Look-up'!$G$4,$V2407-4,0))</f>
        <v/>
      </c>
      <c r="I2407" s="157" t="str">
        <f ca="1">IF(ISERROR($V2407),"",OFFSET('Smelter Look-up'!$H$4,$V2407-4,0))</f>
        <v/>
      </c>
      <c r="J2407" s="157" t="str">
        <f ca="1">IF(ISERROR($V2407),"",OFFSET('Smelter Look-up'!$I$4,$V2407-4,0))</f>
        <v/>
      </c>
      <c r="K2407" s="158"/>
      <c r="L2407" s="158"/>
      <c r="M2407" s="158"/>
      <c r="N2407" s="158"/>
      <c r="O2407" s="158"/>
      <c r="P2407" s="157"/>
      <c r="Q2407" s="159"/>
      <c r="R2407" s="155" t="str">
        <f ca="1">IF(ISERROR($V2407),"",OFFSET('Smelter Look-up'!$C$4,$V2407-4,0)&amp;"")</f>
        <v/>
      </c>
      <c r="S2407" s="160" t="str">
        <f t="array" aca="1" ref="S2407" ca="1">IF(B2407="","",IF(ISERROR(MATCH($E2407,CL,0)),"Unknown",INDIRECT("'C'!$A$"&amp;MATCH($E2407,CL,0)+1)))</f>
        <v/>
      </c>
      <c r="T2407" s="160" t="str">
        <f t="array" aca="1" ref="T2407" ca="1">IF(B2407="","",IF(ISERROR(MATCH($J2407,SorP!$B$1:$B$6226,0)),"",INDIRECT("'SorP'!$A$"&amp;MATCH($S2407&amp;$J2407,SorP!C:C,0))))</f>
        <v/>
      </c>
      <c r="U2407" s="161"/>
      <c r="V2407" s="151" t="e">
        <f>IF(C2407="",NA(),IF(OR(C2407="Smelter not listed",C2407="Smelter not yet identified"),MATCH($B2407&amp;$D2407,'Smelter Look-up'!$J:$J,0),MATCH($B2407&amp;$C2407,'Smelter Look-up'!$J:$J,0)))</f>
        <v>#N/A</v>
      </c>
      <c r="W2407" s="134"/>
      <c r="X2407" s="134">
        <f t="shared" ca="1" si="24"/>
        <v>0</v>
      </c>
      <c r="Y2407" s="134"/>
      <c r="Z2407" s="134"/>
      <c r="AA2407" s="134"/>
      <c r="AB2407" s="162" t="str">
        <f t="shared" si="25"/>
        <v/>
      </c>
      <c r="AC2407" s="134"/>
      <c r="AD2407" s="134"/>
      <c r="AE2407" s="134"/>
      <c r="AF2407" s="134"/>
      <c r="AG2407" s="134"/>
      <c r="AH2407" s="134"/>
    </row>
    <row r="2408" spans="1:34" ht="12" customHeight="1">
      <c r="A2408" s="160"/>
      <c r="B2408" s="155" t="str">
        <f t="array" ref="B2408">IF(LEN(A2408)=0,"",INDEX('Smelter Look-up'!$A:$A,MATCH($A2408,'Smelter Look-up'!$E:$E,0)))</f>
        <v/>
      </c>
      <c r="C2408" s="158" t="str">
        <f t="array" ref="C2408">IF(LEN(A2408)=0,"",INDEX('Smelter Look-up'!$C:$C,MATCH($A2408,'Smelter Look-up'!$E:$E,0)))</f>
        <v/>
      </c>
      <c r="D2408" s="155"/>
      <c r="E2408" s="155" t="str">
        <f ca="1">IF(ISERROR($V2408),"",OFFSET('Smelter Look-up'!$D$4,$V2408-4,0)&amp;"")</f>
        <v/>
      </c>
      <c r="F2408" s="155" t="str">
        <f ca="1">IF(ISERROR($V2408),"",OFFSET('Smelter Look-up'!$E$4,$V2408-4,0))</f>
        <v/>
      </c>
      <c r="G2408" s="155" t="str">
        <f ca="1">IF(C2408=$X$4,IF(ISERROR($V2408),"Enter smelter details","RMI"),IF(ISERROR($V2408),"",OFFSET('Smelter Look-up'!$F$4,$V2408-4,0)))</f>
        <v/>
      </c>
      <c r="H2408" s="156" t="str">
        <f ca="1">IF(ISERROR($V2408),"",OFFSET('Smelter Look-up'!$G$4,$V2408-4,0))</f>
        <v/>
      </c>
      <c r="I2408" s="157" t="str">
        <f ca="1">IF(ISERROR($V2408),"",OFFSET('Smelter Look-up'!$H$4,$V2408-4,0))</f>
        <v/>
      </c>
      <c r="J2408" s="157" t="str">
        <f ca="1">IF(ISERROR($V2408),"",OFFSET('Smelter Look-up'!$I$4,$V2408-4,0))</f>
        <v/>
      </c>
      <c r="K2408" s="158"/>
      <c r="L2408" s="158"/>
      <c r="M2408" s="158"/>
      <c r="N2408" s="158"/>
      <c r="O2408" s="158"/>
      <c r="P2408" s="157"/>
      <c r="Q2408" s="159"/>
      <c r="R2408" s="155" t="str">
        <f ca="1">IF(ISERROR($V2408),"",OFFSET('Smelter Look-up'!$C$4,$V2408-4,0)&amp;"")</f>
        <v/>
      </c>
      <c r="S2408" s="160" t="str">
        <f t="array" aca="1" ref="S2408" ca="1">IF(B2408="","",IF(ISERROR(MATCH($E2408,CL,0)),"Unknown",INDIRECT("'C'!$A$"&amp;MATCH($E2408,CL,0)+1)))</f>
        <v/>
      </c>
      <c r="T2408" s="160" t="str">
        <f t="array" aca="1" ref="T2408" ca="1">IF(B2408="","",IF(ISERROR(MATCH($J2408,SorP!$B$1:$B$6226,0)),"",INDIRECT("'SorP'!$A$"&amp;MATCH($S2408&amp;$J2408,SorP!C:C,0))))</f>
        <v/>
      </c>
      <c r="U2408" s="161"/>
      <c r="V2408" s="151" t="e">
        <f>IF(C2408="",NA(),IF(OR(C2408="Smelter not listed",C2408="Smelter not yet identified"),MATCH($B2408&amp;$D2408,'Smelter Look-up'!$J:$J,0),MATCH($B2408&amp;$C2408,'Smelter Look-up'!$J:$J,0)))</f>
        <v>#N/A</v>
      </c>
      <c r="W2408" s="134"/>
      <c r="X2408" s="134">
        <f t="shared" ca="1" si="24"/>
        <v>0</v>
      </c>
      <c r="Y2408" s="134"/>
      <c r="Z2408" s="134"/>
      <c r="AA2408" s="134"/>
      <c r="AB2408" s="162" t="str">
        <f t="shared" si="25"/>
        <v/>
      </c>
      <c r="AC2408" s="134"/>
      <c r="AD2408" s="134"/>
      <c r="AE2408" s="134"/>
      <c r="AF2408" s="134"/>
      <c r="AG2408" s="134"/>
      <c r="AH2408" s="134"/>
    </row>
    <row r="2409" spans="1:34" ht="12" customHeight="1">
      <c r="A2409" s="160"/>
      <c r="B2409" s="155" t="str">
        <f t="array" ref="B2409">IF(LEN(A2409)=0,"",INDEX('Smelter Look-up'!$A:$A,MATCH($A2409,'Smelter Look-up'!$E:$E,0)))</f>
        <v/>
      </c>
      <c r="C2409" s="158" t="str">
        <f t="array" ref="C2409">IF(LEN(A2409)=0,"",INDEX('Smelter Look-up'!$C:$C,MATCH($A2409,'Smelter Look-up'!$E:$E,0)))</f>
        <v/>
      </c>
      <c r="D2409" s="155"/>
      <c r="E2409" s="155" t="str">
        <f ca="1">IF(ISERROR($V2409),"",OFFSET('Smelter Look-up'!$D$4,$V2409-4,0)&amp;"")</f>
        <v/>
      </c>
      <c r="F2409" s="155" t="str">
        <f ca="1">IF(ISERROR($V2409),"",OFFSET('Smelter Look-up'!$E$4,$V2409-4,0))</f>
        <v/>
      </c>
      <c r="G2409" s="155" t="str">
        <f ca="1">IF(C2409=$X$4,IF(ISERROR($V2409),"Enter smelter details","RMI"),IF(ISERROR($V2409),"",OFFSET('Smelter Look-up'!$F$4,$V2409-4,0)))</f>
        <v/>
      </c>
      <c r="H2409" s="156" t="str">
        <f ca="1">IF(ISERROR($V2409),"",OFFSET('Smelter Look-up'!$G$4,$V2409-4,0))</f>
        <v/>
      </c>
      <c r="I2409" s="157" t="str">
        <f ca="1">IF(ISERROR($V2409),"",OFFSET('Smelter Look-up'!$H$4,$V2409-4,0))</f>
        <v/>
      </c>
      <c r="J2409" s="157" t="str">
        <f ca="1">IF(ISERROR($V2409),"",OFFSET('Smelter Look-up'!$I$4,$V2409-4,0))</f>
        <v/>
      </c>
      <c r="K2409" s="158"/>
      <c r="L2409" s="158"/>
      <c r="M2409" s="158"/>
      <c r="N2409" s="158"/>
      <c r="O2409" s="158"/>
      <c r="P2409" s="157"/>
      <c r="Q2409" s="159"/>
      <c r="R2409" s="155" t="str">
        <f ca="1">IF(ISERROR($V2409),"",OFFSET('Smelter Look-up'!$C$4,$V2409-4,0)&amp;"")</f>
        <v/>
      </c>
      <c r="S2409" s="160" t="str">
        <f t="array" aca="1" ref="S2409" ca="1">IF(B2409="","",IF(ISERROR(MATCH($E2409,CL,0)),"Unknown",INDIRECT("'C'!$A$"&amp;MATCH($E2409,CL,0)+1)))</f>
        <v/>
      </c>
      <c r="T2409" s="160" t="str">
        <f t="array" aca="1" ref="T2409" ca="1">IF(B2409="","",IF(ISERROR(MATCH($J2409,SorP!$B$1:$B$6226,0)),"",INDIRECT("'SorP'!$A$"&amp;MATCH($S2409&amp;$J2409,SorP!C:C,0))))</f>
        <v/>
      </c>
      <c r="U2409" s="161"/>
      <c r="V2409" s="151" t="e">
        <f>IF(C2409="",NA(),IF(OR(C2409="Smelter not listed",C2409="Smelter not yet identified"),MATCH($B2409&amp;$D2409,'Smelter Look-up'!$J:$J,0),MATCH($B2409&amp;$C2409,'Smelter Look-up'!$J:$J,0)))</f>
        <v>#N/A</v>
      </c>
      <c r="W2409" s="134"/>
      <c r="X2409" s="134">
        <f t="shared" ca="1" si="24"/>
        <v>0</v>
      </c>
      <c r="Y2409" s="134"/>
      <c r="Z2409" s="134"/>
      <c r="AA2409" s="134"/>
      <c r="AB2409" s="162" t="str">
        <f t="shared" si="25"/>
        <v/>
      </c>
      <c r="AC2409" s="134"/>
      <c r="AD2409" s="134"/>
      <c r="AE2409" s="134"/>
      <c r="AF2409" s="134"/>
      <c r="AG2409" s="134"/>
      <c r="AH2409" s="134"/>
    </row>
    <row r="2410" spans="1:34" ht="12" customHeight="1">
      <c r="A2410" s="160"/>
      <c r="B2410" s="155" t="str">
        <f t="array" ref="B2410">IF(LEN(A2410)=0,"",INDEX('Smelter Look-up'!$A:$A,MATCH($A2410,'Smelter Look-up'!$E:$E,0)))</f>
        <v/>
      </c>
      <c r="C2410" s="158" t="str">
        <f t="array" ref="C2410">IF(LEN(A2410)=0,"",INDEX('Smelter Look-up'!$C:$C,MATCH($A2410,'Smelter Look-up'!$E:$E,0)))</f>
        <v/>
      </c>
      <c r="D2410" s="155"/>
      <c r="E2410" s="155" t="str">
        <f ca="1">IF(ISERROR($V2410),"",OFFSET('Smelter Look-up'!$D$4,$V2410-4,0)&amp;"")</f>
        <v/>
      </c>
      <c r="F2410" s="155" t="str">
        <f ca="1">IF(ISERROR($V2410),"",OFFSET('Smelter Look-up'!$E$4,$V2410-4,0))</f>
        <v/>
      </c>
      <c r="G2410" s="155" t="str">
        <f ca="1">IF(C2410=$X$4,IF(ISERROR($V2410),"Enter smelter details","RMI"),IF(ISERROR($V2410),"",OFFSET('Smelter Look-up'!$F$4,$V2410-4,0)))</f>
        <v/>
      </c>
      <c r="H2410" s="156" t="str">
        <f ca="1">IF(ISERROR($V2410),"",OFFSET('Smelter Look-up'!$G$4,$V2410-4,0))</f>
        <v/>
      </c>
      <c r="I2410" s="157" t="str">
        <f ca="1">IF(ISERROR($V2410),"",OFFSET('Smelter Look-up'!$H$4,$V2410-4,0))</f>
        <v/>
      </c>
      <c r="J2410" s="157" t="str">
        <f ca="1">IF(ISERROR($V2410),"",OFFSET('Smelter Look-up'!$I$4,$V2410-4,0))</f>
        <v/>
      </c>
      <c r="K2410" s="158"/>
      <c r="L2410" s="158"/>
      <c r="M2410" s="158"/>
      <c r="N2410" s="158"/>
      <c r="O2410" s="158"/>
      <c r="P2410" s="157"/>
      <c r="Q2410" s="159"/>
      <c r="R2410" s="155" t="str">
        <f ca="1">IF(ISERROR($V2410),"",OFFSET('Smelter Look-up'!$C$4,$V2410-4,0)&amp;"")</f>
        <v/>
      </c>
      <c r="S2410" s="160" t="str">
        <f t="array" aca="1" ref="S2410" ca="1">IF(B2410="","",IF(ISERROR(MATCH($E2410,CL,0)),"Unknown",INDIRECT("'C'!$A$"&amp;MATCH($E2410,CL,0)+1)))</f>
        <v/>
      </c>
      <c r="T2410" s="160" t="str">
        <f t="array" aca="1" ref="T2410" ca="1">IF(B2410="","",IF(ISERROR(MATCH($J2410,SorP!$B$1:$B$6226,0)),"",INDIRECT("'SorP'!$A$"&amp;MATCH($S2410&amp;$J2410,SorP!C:C,0))))</f>
        <v/>
      </c>
      <c r="U2410" s="161"/>
      <c r="V2410" s="151" t="e">
        <f>IF(C2410="",NA(),IF(OR(C2410="Smelter not listed",C2410="Smelter not yet identified"),MATCH($B2410&amp;$D2410,'Smelter Look-up'!$J:$J,0),MATCH($B2410&amp;$C2410,'Smelter Look-up'!$J:$J,0)))</f>
        <v>#N/A</v>
      </c>
      <c r="W2410" s="134"/>
      <c r="X2410" s="134">
        <f t="shared" ca="1" si="24"/>
        <v>0</v>
      </c>
      <c r="Y2410" s="134"/>
      <c r="Z2410" s="134"/>
      <c r="AA2410" s="134"/>
      <c r="AB2410" s="162" t="str">
        <f t="shared" si="25"/>
        <v/>
      </c>
      <c r="AC2410" s="134"/>
      <c r="AD2410" s="134"/>
      <c r="AE2410" s="134"/>
      <c r="AF2410" s="134"/>
      <c r="AG2410" s="134"/>
      <c r="AH2410" s="134"/>
    </row>
    <row r="2411" spans="1:34" ht="12" customHeight="1">
      <c r="A2411" s="160"/>
      <c r="B2411" s="155" t="str">
        <f t="array" ref="B2411">IF(LEN(A2411)=0,"",INDEX('Smelter Look-up'!$A:$A,MATCH($A2411,'Smelter Look-up'!$E:$E,0)))</f>
        <v/>
      </c>
      <c r="C2411" s="158" t="str">
        <f t="array" ref="C2411">IF(LEN(A2411)=0,"",INDEX('Smelter Look-up'!$C:$C,MATCH($A2411,'Smelter Look-up'!$E:$E,0)))</f>
        <v/>
      </c>
      <c r="D2411" s="155"/>
      <c r="E2411" s="155" t="str">
        <f ca="1">IF(ISERROR($V2411),"",OFFSET('Smelter Look-up'!$D$4,$V2411-4,0)&amp;"")</f>
        <v/>
      </c>
      <c r="F2411" s="155" t="str">
        <f ca="1">IF(ISERROR($V2411),"",OFFSET('Smelter Look-up'!$E$4,$V2411-4,0))</f>
        <v/>
      </c>
      <c r="G2411" s="155" t="str">
        <f ca="1">IF(C2411=$X$4,IF(ISERROR($V2411),"Enter smelter details","RMI"),IF(ISERROR($V2411),"",OFFSET('Smelter Look-up'!$F$4,$V2411-4,0)))</f>
        <v/>
      </c>
      <c r="H2411" s="156" t="str">
        <f ca="1">IF(ISERROR($V2411),"",OFFSET('Smelter Look-up'!$G$4,$V2411-4,0))</f>
        <v/>
      </c>
      <c r="I2411" s="157" t="str">
        <f ca="1">IF(ISERROR($V2411),"",OFFSET('Smelter Look-up'!$H$4,$V2411-4,0))</f>
        <v/>
      </c>
      <c r="J2411" s="157" t="str">
        <f ca="1">IF(ISERROR($V2411),"",OFFSET('Smelter Look-up'!$I$4,$V2411-4,0))</f>
        <v/>
      </c>
      <c r="K2411" s="158"/>
      <c r="L2411" s="158"/>
      <c r="M2411" s="158"/>
      <c r="N2411" s="158"/>
      <c r="O2411" s="158"/>
      <c r="P2411" s="157"/>
      <c r="Q2411" s="159"/>
      <c r="R2411" s="155" t="str">
        <f ca="1">IF(ISERROR($V2411),"",OFFSET('Smelter Look-up'!$C$4,$V2411-4,0)&amp;"")</f>
        <v/>
      </c>
      <c r="S2411" s="160" t="str">
        <f t="array" aca="1" ref="S2411" ca="1">IF(B2411="","",IF(ISERROR(MATCH($E2411,CL,0)),"Unknown",INDIRECT("'C'!$A$"&amp;MATCH($E2411,CL,0)+1)))</f>
        <v/>
      </c>
      <c r="T2411" s="160" t="str">
        <f t="array" aca="1" ref="T2411" ca="1">IF(B2411="","",IF(ISERROR(MATCH($J2411,SorP!$B$1:$B$6226,0)),"",INDIRECT("'SorP'!$A$"&amp;MATCH($S2411&amp;$J2411,SorP!C:C,0))))</f>
        <v/>
      </c>
      <c r="U2411" s="161"/>
      <c r="V2411" s="151" t="e">
        <f>IF(C2411="",NA(),IF(OR(C2411="Smelter not listed",C2411="Smelter not yet identified"),MATCH($B2411&amp;$D2411,'Smelter Look-up'!$J:$J,0),MATCH($B2411&amp;$C2411,'Smelter Look-up'!$J:$J,0)))</f>
        <v>#N/A</v>
      </c>
      <c r="W2411" s="134"/>
      <c r="X2411" s="134">
        <f t="shared" ca="1" si="24"/>
        <v>0</v>
      </c>
      <c r="Y2411" s="134"/>
      <c r="Z2411" s="134"/>
      <c r="AA2411" s="134"/>
      <c r="AB2411" s="162" t="str">
        <f t="shared" si="25"/>
        <v/>
      </c>
      <c r="AC2411" s="134"/>
      <c r="AD2411" s="134"/>
      <c r="AE2411" s="134"/>
      <c r="AF2411" s="134"/>
      <c r="AG2411" s="134"/>
      <c r="AH2411" s="134"/>
    </row>
    <row r="2412" spans="1:34" ht="12" customHeight="1">
      <c r="A2412" s="160"/>
      <c r="B2412" s="155" t="str">
        <f t="array" ref="B2412">IF(LEN(A2412)=0,"",INDEX('Smelter Look-up'!$A:$A,MATCH($A2412,'Smelter Look-up'!$E:$E,0)))</f>
        <v/>
      </c>
      <c r="C2412" s="158" t="str">
        <f t="array" ref="C2412">IF(LEN(A2412)=0,"",INDEX('Smelter Look-up'!$C:$C,MATCH($A2412,'Smelter Look-up'!$E:$E,0)))</f>
        <v/>
      </c>
      <c r="D2412" s="155"/>
      <c r="E2412" s="155" t="str">
        <f ca="1">IF(ISERROR($V2412),"",OFFSET('Smelter Look-up'!$D$4,$V2412-4,0)&amp;"")</f>
        <v/>
      </c>
      <c r="F2412" s="155" t="str">
        <f ca="1">IF(ISERROR($V2412),"",OFFSET('Smelter Look-up'!$E$4,$V2412-4,0))</f>
        <v/>
      </c>
      <c r="G2412" s="155" t="str">
        <f ca="1">IF(C2412=$X$4,IF(ISERROR($V2412),"Enter smelter details","RMI"),IF(ISERROR($V2412),"",OFFSET('Smelter Look-up'!$F$4,$V2412-4,0)))</f>
        <v/>
      </c>
      <c r="H2412" s="156" t="str">
        <f ca="1">IF(ISERROR($V2412),"",OFFSET('Smelter Look-up'!$G$4,$V2412-4,0))</f>
        <v/>
      </c>
      <c r="I2412" s="157" t="str">
        <f ca="1">IF(ISERROR($V2412),"",OFFSET('Smelter Look-up'!$H$4,$V2412-4,0))</f>
        <v/>
      </c>
      <c r="J2412" s="157" t="str">
        <f ca="1">IF(ISERROR($V2412),"",OFFSET('Smelter Look-up'!$I$4,$V2412-4,0))</f>
        <v/>
      </c>
      <c r="K2412" s="158"/>
      <c r="L2412" s="158"/>
      <c r="M2412" s="158"/>
      <c r="N2412" s="158"/>
      <c r="O2412" s="158"/>
      <c r="P2412" s="157"/>
      <c r="Q2412" s="159"/>
      <c r="R2412" s="155" t="str">
        <f ca="1">IF(ISERROR($V2412),"",OFFSET('Smelter Look-up'!$C$4,$V2412-4,0)&amp;"")</f>
        <v/>
      </c>
      <c r="S2412" s="160" t="str">
        <f t="array" aca="1" ref="S2412" ca="1">IF(B2412="","",IF(ISERROR(MATCH($E2412,CL,0)),"Unknown",INDIRECT("'C'!$A$"&amp;MATCH($E2412,CL,0)+1)))</f>
        <v/>
      </c>
      <c r="T2412" s="160" t="str">
        <f t="array" aca="1" ref="T2412" ca="1">IF(B2412="","",IF(ISERROR(MATCH($J2412,SorP!$B$1:$B$6226,0)),"",INDIRECT("'SorP'!$A$"&amp;MATCH($S2412&amp;$J2412,SorP!C:C,0))))</f>
        <v/>
      </c>
      <c r="U2412" s="161"/>
      <c r="V2412" s="151" t="e">
        <f>IF(C2412="",NA(),IF(OR(C2412="Smelter not listed",C2412="Smelter not yet identified"),MATCH($B2412&amp;$D2412,'Smelter Look-up'!$J:$J,0),MATCH($B2412&amp;$C2412,'Smelter Look-up'!$J:$J,0)))</f>
        <v>#N/A</v>
      </c>
      <c r="W2412" s="134"/>
      <c r="X2412" s="134">
        <f t="shared" ca="1" si="24"/>
        <v>0</v>
      </c>
      <c r="Y2412" s="134"/>
      <c r="Z2412" s="134"/>
      <c r="AA2412" s="134"/>
      <c r="AB2412" s="162" t="str">
        <f t="shared" si="25"/>
        <v/>
      </c>
      <c r="AC2412" s="134"/>
      <c r="AD2412" s="134"/>
      <c r="AE2412" s="134"/>
      <c r="AF2412" s="134"/>
      <c r="AG2412" s="134"/>
      <c r="AH2412" s="134"/>
    </row>
    <row r="2413" spans="1:34" ht="12" customHeight="1">
      <c r="A2413" s="160"/>
      <c r="B2413" s="155" t="str">
        <f t="array" ref="B2413">IF(LEN(A2413)=0,"",INDEX('Smelter Look-up'!$A:$A,MATCH($A2413,'Smelter Look-up'!$E:$E,0)))</f>
        <v/>
      </c>
      <c r="C2413" s="158" t="str">
        <f t="array" ref="C2413">IF(LEN(A2413)=0,"",INDEX('Smelter Look-up'!$C:$C,MATCH($A2413,'Smelter Look-up'!$E:$E,0)))</f>
        <v/>
      </c>
      <c r="D2413" s="155"/>
      <c r="E2413" s="155" t="str">
        <f ca="1">IF(ISERROR($V2413),"",OFFSET('Smelter Look-up'!$D$4,$V2413-4,0)&amp;"")</f>
        <v/>
      </c>
      <c r="F2413" s="155" t="str">
        <f ca="1">IF(ISERROR($V2413),"",OFFSET('Smelter Look-up'!$E$4,$V2413-4,0))</f>
        <v/>
      </c>
      <c r="G2413" s="155" t="str">
        <f ca="1">IF(C2413=$X$4,IF(ISERROR($V2413),"Enter smelter details","RMI"),IF(ISERROR($V2413),"",OFFSET('Smelter Look-up'!$F$4,$V2413-4,0)))</f>
        <v/>
      </c>
      <c r="H2413" s="156" t="str">
        <f ca="1">IF(ISERROR($V2413),"",OFFSET('Smelter Look-up'!$G$4,$V2413-4,0))</f>
        <v/>
      </c>
      <c r="I2413" s="157" t="str">
        <f ca="1">IF(ISERROR($V2413),"",OFFSET('Smelter Look-up'!$H$4,$V2413-4,0))</f>
        <v/>
      </c>
      <c r="J2413" s="157" t="str">
        <f ca="1">IF(ISERROR($V2413),"",OFFSET('Smelter Look-up'!$I$4,$V2413-4,0))</f>
        <v/>
      </c>
      <c r="K2413" s="158"/>
      <c r="L2413" s="158"/>
      <c r="M2413" s="158"/>
      <c r="N2413" s="158"/>
      <c r="O2413" s="158"/>
      <c r="P2413" s="157"/>
      <c r="Q2413" s="159"/>
      <c r="R2413" s="155" t="str">
        <f ca="1">IF(ISERROR($V2413),"",OFFSET('Smelter Look-up'!$C$4,$V2413-4,0)&amp;"")</f>
        <v/>
      </c>
      <c r="S2413" s="160" t="str">
        <f t="array" aca="1" ref="S2413" ca="1">IF(B2413="","",IF(ISERROR(MATCH($E2413,CL,0)),"Unknown",INDIRECT("'C'!$A$"&amp;MATCH($E2413,CL,0)+1)))</f>
        <v/>
      </c>
      <c r="T2413" s="160" t="str">
        <f t="array" aca="1" ref="T2413" ca="1">IF(B2413="","",IF(ISERROR(MATCH($J2413,SorP!$B$1:$B$6226,0)),"",INDIRECT("'SorP'!$A$"&amp;MATCH($S2413&amp;$J2413,SorP!C:C,0))))</f>
        <v/>
      </c>
      <c r="U2413" s="161"/>
      <c r="V2413" s="151" t="e">
        <f>IF(C2413="",NA(),IF(OR(C2413="Smelter not listed",C2413="Smelter not yet identified"),MATCH($B2413&amp;$D2413,'Smelter Look-up'!$J:$J,0),MATCH($B2413&amp;$C2413,'Smelter Look-up'!$J:$J,0)))</f>
        <v>#N/A</v>
      </c>
      <c r="W2413" s="134"/>
      <c r="X2413" s="134">
        <f t="shared" ca="1" si="24"/>
        <v>0</v>
      </c>
      <c r="Y2413" s="134"/>
      <c r="Z2413" s="134"/>
      <c r="AA2413" s="134"/>
      <c r="AB2413" s="162" t="str">
        <f t="shared" si="25"/>
        <v/>
      </c>
      <c r="AC2413" s="134"/>
      <c r="AD2413" s="134"/>
      <c r="AE2413" s="134"/>
      <c r="AF2413" s="134"/>
      <c r="AG2413" s="134"/>
      <c r="AH2413" s="134"/>
    </row>
    <row r="2414" spans="1:34" ht="12" customHeight="1">
      <c r="A2414" s="160"/>
      <c r="B2414" s="155" t="str">
        <f t="array" ref="B2414">IF(LEN(A2414)=0,"",INDEX('Smelter Look-up'!$A:$A,MATCH($A2414,'Smelter Look-up'!$E:$E,0)))</f>
        <v/>
      </c>
      <c r="C2414" s="158" t="str">
        <f t="array" ref="C2414">IF(LEN(A2414)=0,"",INDEX('Smelter Look-up'!$C:$C,MATCH($A2414,'Smelter Look-up'!$E:$E,0)))</f>
        <v/>
      </c>
      <c r="D2414" s="155"/>
      <c r="E2414" s="155" t="str">
        <f ca="1">IF(ISERROR($V2414),"",OFFSET('Smelter Look-up'!$D$4,$V2414-4,0)&amp;"")</f>
        <v/>
      </c>
      <c r="F2414" s="155" t="str">
        <f ca="1">IF(ISERROR($V2414),"",OFFSET('Smelter Look-up'!$E$4,$V2414-4,0))</f>
        <v/>
      </c>
      <c r="G2414" s="155" t="str">
        <f ca="1">IF(C2414=$X$4,IF(ISERROR($V2414),"Enter smelter details","RMI"),IF(ISERROR($V2414),"",OFFSET('Smelter Look-up'!$F$4,$V2414-4,0)))</f>
        <v/>
      </c>
      <c r="H2414" s="156" t="str">
        <f ca="1">IF(ISERROR($V2414),"",OFFSET('Smelter Look-up'!$G$4,$V2414-4,0))</f>
        <v/>
      </c>
      <c r="I2414" s="157" t="str">
        <f ca="1">IF(ISERROR($V2414),"",OFFSET('Smelter Look-up'!$H$4,$V2414-4,0))</f>
        <v/>
      </c>
      <c r="J2414" s="157" t="str">
        <f ca="1">IF(ISERROR($V2414),"",OFFSET('Smelter Look-up'!$I$4,$V2414-4,0))</f>
        <v/>
      </c>
      <c r="K2414" s="158"/>
      <c r="L2414" s="158"/>
      <c r="M2414" s="158"/>
      <c r="N2414" s="158"/>
      <c r="O2414" s="158"/>
      <c r="P2414" s="157"/>
      <c r="Q2414" s="159"/>
      <c r="R2414" s="155" t="str">
        <f ca="1">IF(ISERROR($V2414),"",OFFSET('Smelter Look-up'!$C$4,$V2414-4,0)&amp;"")</f>
        <v/>
      </c>
      <c r="S2414" s="160" t="str">
        <f t="array" aca="1" ref="S2414" ca="1">IF(B2414="","",IF(ISERROR(MATCH($E2414,CL,0)),"Unknown",INDIRECT("'C'!$A$"&amp;MATCH($E2414,CL,0)+1)))</f>
        <v/>
      </c>
      <c r="T2414" s="160" t="str">
        <f t="array" aca="1" ref="T2414" ca="1">IF(B2414="","",IF(ISERROR(MATCH($J2414,SorP!$B$1:$B$6226,0)),"",INDIRECT("'SorP'!$A$"&amp;MATCH($S2414&amp;$J2414,SorP!C:C,0))))</f>
        <v/>
      </c>
      <c r="U2414" s="161"/>
      <c r="V2414" s="151" t="e">
        <f>IF(C2414="",NA(),IF(OR(C2414="Smelter not listed",C2414="Smelter not yet identified"),MATCH($B2414&amp;$D2414,'Smelter Look-up'!$J:$J,0),MATCH($B2414&amp;$C2414,'Smelter Look-up'!$J:$J,0)))</f>
        <v>#N/A</v>
      </c>
      <c r="W2414" s="134"/>
      <c r="X2414" s="134">
        <f t="shared" ca="1" si="24"/>
        <v>0</v>
      </c>
      <c r="Y2414" s="134"/>
      <c r="Z2414" s="134"/>
      <c r="AA2414" s="134"/>
      <c r="AB2414" s="162" t="str">
        <f t="shared" si="25"/>
        <v/>
      </c>
      <c r="AC2414" s="134"/>
      <c r="AD2414" s="134"/>
      <c r="AE2414" s="134"/>
      <c r="AF2414" s="134"/>
      <c r="AG2414" s="134"/>
      <c r="AH2414" s="134"/>
    </row>
    <row r="2415" spans="1:34" ht="12" customHeight="1">
      <c r="A2415" s="160"/>
      <c r="B2415" s="155" t="str">
        <f t="array" ref="B2415">IF(LEN(A2415)=0,"",INDEX('Smelter Look-up'!$A:$A,MATCH($A2415,'Smelter Look-up'!$E:$E,0)))</f>
        <v/>
      </c>
      <c r="C2415" s="158" t="str">
        <f t="array" ref="C2415">IF(LEN(A2415)=0,"",INDEX('Smelter Look-up'!$C:$C,MATCH($A2415,'Smelter Look-up'!$E:$E,0)))</f>
        <v/>
      </c>
      <c r="D2415" s="155"/>
      <c r="E2415" s="155" t="str">
        <f ca="1">IF(ISERROR($V2415),"",OFFSET('Smelter Look-up'!$D$4,$V2415-4,0)&amp;"")</f>
        <v/>
      </c>
      <c r="F2415" s="155" t="str">
        <f ca="1">IF(ISERROR($V2415),"",OFFSET('Smelter Look-up'!$E$4,$V2415-4,0))</f>
        <v/>
      </c>
      <c r="G2415" s="155" t="str">
        <f ca="1">IF(C2415=$X$4,IF(ISERROR($V2415),"Enter smelter details","RMI"),IF(ISERROR($V2415),"",OFFSET('Smelter Look-up'!$F$4,$V2415-4,0)))</f>
        <v/>
      </c>
      <c r="H2415" s="156" t="str">
        <f ca="1">IF(ISERROR($V2415),"",OFFSET('Smelter Look-up'!$G$4,$V2415-4,0))</f>
        <v/>
      </c>
      <c r="I2415" s="157" t="str">
        <f ca="1">IF(ISERROR($V2415),"",OFFSET('Smelter Look-up'!$H$4,$V2415-4,0))</f>
        <v/>
      </c>
      <c r="J2415" s="157" t="str">
        <f ca="1">IF(ISERROR($V2415),"",OFFSET('Smelter Look-up'!$I$4,$V2415-4,0))</f>
        <v/>
      </c>
      <c r="K2415" s="158"/>
      <c r="L2415" s="158"/>
      <c r="M2415" s="158"/>
      <c r="N2415" s="158"/>
      <c r="O2415" s="158"/>
      <c r="P2415" s="157"/>
      <c r="Q2415" s="159"/>
      <c r="R2415" s="155" t="str">
        <f ca="1">IF(ISERROR($V2415),"",OFFSET('Smelter Look-up'!$C$4,$V2415-4,0)&amp;"")</f>
        <v/>
      </c>
      <c r="S2415" s="160" t="str">
        <f t="array" aca="1" ref="S2415" ca="1">IF(B2415="","",IF(ISERROR(MATCH($E2415,CL,0)),"Unknown",INDIRECT("'C'!$A$"&amp;MATCH($E2415,CL,0)+1)))</f>
        <v/>
      </c>
      <c r="T2415" s="160" t="str">
        <f t="array" aca="1" ref="T2415" ca="1">IF(B2415="","",IF(ISERROR(MATCH($J2415,SorP!$B$1:$B$6226,0)),"",INDIRECT("'SorP'!$A$"&amp;MATCH($S2415&amp;$J2415,SorP!C:C,0))))</f>
        <v/>
      </c>
      <c r="U2415" s="161"/>
      <c r="V2415" s="151" t="e">
        <f>IF(C2415="",NA(),IF(OR(C2415="Smelter not listed",C2415="Smelter not yet identified"),MATCH($B2415&amp;$D2415,'Smelter Look-up'!$J:$J,0),MATCH($B2415&amp;$C2415,'Smelter Look-up'!$J:$J,0)))</f>
        <v>#N/A</v>
      </c>
      <c r="W2415" s="134"/>
      <c r="X2415" s="134">
        <f t="shared" ca="1" si="24"/>
        <v>0</v>
      </c>
      <c r="Y2415" s="134"/>
      <c r="Z2415" s="134"/>
      <c r="AA2415" s="134"/>
      <c r="AB2415" s="162" t="str">
        <f t="shared" si="25"/>
        <v/>
      </c>
      <c r="AC2415" s="134"/>
      <c r="AD2415" s="134"/>
      <c r="AE2415" s="134"/>
      <c r="AF2415" s="134"/>
      <c r="AG2415" s="134"/>
      <c r="AH2415" s="134"/>
    </row>
    <row r="2416" spans="1:34" ht="12" customHeight="1">
      <c r="A2416" s="160"/>
      <c r="B2416" s="155" t="str">
        <f t="array" ref="B2416">IF(LEN(A2416)=0,"",INDEX('Smelter Look-up'!$A:$A,MATCH($A2416,'Smelter Look-up'!$E:$E,0)))</f>
        <v/>
      </c>
      <c r="C2416" s="158" t="str">
        <f t="array" ref="C2416">IF(LEN(A2416)=0,"",INDEX('Smelter Look-up'!$C:$C,MATCH($A2416,'Smelter Look-up'!$E:$E,0)))</f>
        <v/>
      </c>
      <c r="D2416" s="155"/>
      <c r="E2416" s="155" t="str">
        <f ca="1">IF(ISERROR($V2416),"",OFFSET('Smelter Look-up'!$D$4,$V2416-4,0)&amp;"")</f>
        <v/>
      </c>
      <c r="F2416" s="155" t="str">
        <f ca="1">IF(ISERROR($V2416),"",OFFSET('Smelter Look-up'!$E$4,$V2416-4,0))</f>
        <v/>
      </c>
      <c r="G2416" s="155" t="str">
        <f ca="1">IF(C2416=$X$4,IF(ISERROR($V2416),"Enter smelter details","RMI"),IF(ISERROR($V2416),"",OFFSET('Smelter Look-up'!$F$4,$V2416-4,0)))</f>
        <v/>
      </c>
      <c r="H2416" s="156" t="str">
        <f ca="1">IF(ISERROR($V2416),"",OFFSET('Smelter Look-up'!$G$4,$V2416-4,0))</f>
        <v/>
      </c>
      <c r="I2416" s="157" t="str">
        <f ca="1">IF(ISERROR($V2416),"",OFFSET('Smelter Look-up'!$H$4,$V2416-4,0))</f>
        <v/>
      </c>
      <c r="J2416" s="157" t="str">
        <f ca="1">IF(ISERROR($V2416),"",OFFSET('Smelter Look-up'!$I$4,$V2416-4,0))</f>
        <v/>
      </c>
      <c r="K2416" s="158"/>
      <c r="L2416" s="158"/>
      <c r="M2416" s="158"/>
      <c r="N2416" s="158"/>
      <c r="O2416" s="158"/>
      <c r="P2416" s="157"/>
      <c r="Q2416" s="159"/>
      <c r="R2416" s="155" t="str">
        <f ca="1">IF(ISERROR($V2416),"",OFFSET('Smelter Look-up'!$C$4,$V2416-4,0)&amp;"")</f>
        <v/>
      </c>
      <c r="S2416" s="160" t="str">
        <f t="array" aca="1" ref="S2416" ca="1">IF(B2416="","",IF(ISERROR(MATCH($E2416,CL,0)),"Unknown",INDIRECT("'C'!$A$"&amp;MATCH($E2416,CL,0)+1)))</f>
        <v/>
      </c>
      <c r="T2416" s="160" t="str">
        <f t="array" aca="1" ref="T2416" ca="1">IF(B2416="","",IF(ISERROR(MATCH($J2416,SorP!$B$1:$B$6226,0)),"",INDIRECT("'SorP'!$A$"&amp;MATCH($S2416&amp;$J2416,SorP!C:C,0))))</f>
        <v/>
      </c>
      <c r="U2416" s="161"/>
      <c r="V2416" s="151" t="e">
        <f>IF(C2416="",NA(),IF(OR(C2416="Smelter not listed",C2416="Smelter not yet identified"),MATCH($B2416&amp;$D2416,'Smelter Look-up'!$J:$J,0),MATCH($B2416&amp;$C2416,'Smelter Look-up'!$J:$J,0)))</f>
        <v>#N/A</v>
      </c>
      <c r="W2416" s="134"/>
      <c r="X2416" s="134">
        <f t="shared" ca="1" si="24"/>
        <v>0</v>
      </c>
      <c r="Y2416" s="134"/>
      <c r="Z2416" s="134"/>
      <c r="AA2416" s="134"/>
      <c r="AB2416" s="162" t="str">
        <f t="shared" si="25"/>
        <v/>
      </c>
      <c r="AC2416" s="134"/>
      <c r="AD2416" s="134"/>
      <c r="AE2416" s="134"/>
      <c r="AF2416" s="134"/>
      <c r="AG2416" s="134"/>
      <c r="AH2416" s="134"/>
    </row>
    <row r="2417" spans="1:34" ht="12" customHeight="1">
      <c r="A2417" s="160"/>
      <c r="B2417" s="155" t="str">
        <f t="array" ref="B2417">IF(LEN(A2417)=0,"",INDEX('Smelter Look-up'!$A:$A,MATCH($A2417,'Smelter Look-up'!$E:$E,0)))</f>
        <v/>
      </c>
      <c r="C2417" s="158" t="str">
        <f t="array" ref="C2417">IF(LEN(A2417)=0,"",INDEX('Smelter Look-up'!$C:$C,MATCH($A2417,'Smelter Look-up'!$E:$E,0)))</f>
        <v/>
      </c>
      <c r="D2417" s="155"/>
      <c r="E2417" s="155" t="str">
        <f ca="1">IF(ISERROR($V2417),"",OFFSET('Smelter Look-up'!$D$4,$V2417-4,0)&amp;"")</f>
        <v/>
      </c>
      <c r="F2417" s="155" t="str">
        <f ca="1">IF(ISERROR($V2417),"",OFFSET('Smelter Look-up'!$E$4,$V2417-4,0))</f>
        <v/>
      </c>
      <c r="G2417" s="155" t="str">
        <f ca="1">IF(C2417=$X$4,IF(ISERROR($V2417),"Enter smelter details","RMI"),IF(ISERROR($V2417),"",OFFSET('Smelter Look-up'!$F$4,$V2417-4,0)))</f>
        <v/>
      </c>
      <c r="H2417" s="156" t="str">
        <f ca="1">IF(ISERROR($V2417),"",OFFSET('Smelter Look-up'!$G$4,$V2417-4,0))</f>
        <v/>
      </c>
      <c r="I2417" s="157" t="str">
        <f ca="1">IF(ISERROR($V2417),"",OFFSET('Smelter Look-up'!$H$4,$V2417-4,0))</f>
        <v/>
      </c>
      <c r="J2417" s="157" t="str">
        <f ca="1">IF(ISERROR($V2417),"",OFFSET('Smelter Look-up'!$I$4,$V2417-4,0))</f>
        <v/>
      </c>
      <c r="K2417" s="158"/>
      <c r="L2417" s="158"/>
      <c r="M2417" s="158"/>
      <c r="N2417" s="158"/>
      <c r="O2417" s="158"/>
      <c r="P2417" s="157"/>
      <c r="Q2417" s="159"/>
      <c r="R2417" s="155" t="str">
        <f ca="1">IF(ISERROR($V2417),"",OFFSET('Smelter Look-up'!$C$4,$V2417-4,0)&amp;"")</f>
        <v/>
      </c>
      <c r="S2417" s="160" t="str">
        <f t="array" aca="1" ref="S2417" ca="1">IF(B2417="","",IF(ISERROR(MATCH($E2417,CL,0)),"Unknown",INDIRECT("'C'!$A$"&amp;MATCH($E2417,CL,0)+1)))</f>
        <v/>
      </c>
      <c r="T2417" s="160" t="str">
        <f t="array" aca="1" ref="T2417" ca="1">IF(B2417="","",IF(ISERROR(MATCH($J2417,SorP!$B$1:$B$6226,0)),"",INDIRECT("'SorP'!$A$"&amp;MATCH($S2417&amp;$J2417,SorP!C:C,0))))</f>
        <v/>
      </c>
      <c r="U2417" s="161"/>
      <c r="V2417" s="151" t="e">
        <f>IF(C2417="",NA(),IF(OR(C2417="Smelter not listed",C2417="Smelter not yet identified"),MATCH($B2417&amp;$D2417,'Smelter Look-up'!$J:$J,0),MATCH($B2417&amp;$C2417,'Smelter Look-up'!$J:$J,0)))</f>
        <v>#N/A</v>
      </c>
      <c r="W2417" s="134"/>
      <c r="X2417" s="134">
        <f t="shared" ca="1" si="24"/>
        <v>0</v>
      </c>
      <c r="Y2417" s="134"/>
      <c r="Z2417" s="134"/>
      <c r="AA2417" s="134"/>
      <c r="AB2417" s="162" t="str">
        <f t="shared" si="25"/>
        <v/>
      </c>
      <c r="AC2417" s="134"/>
      <c r="AD2417" s="134"/>
      <c r="AE2417" s="134"/>
      <c r="AF2417" s="134"/>
      <c r="AG2417" s="134"/>
      <c r="AH2417" s="134"/>
    </row>
    <row r="2418" spans="1:34" ht="12" customHeight="1">
      <c r="A2418" s="160"/>
      <c r="B2418" s="155" t="str">
        <f t="array" ref="B2418">IF(LEN(A2418)=0,"",INDEX('Smelter Look-up'!$A:$A,MATCH($A2418,'Smelter Look-up'!$E:$E,0)))</f>
        <v/>
      </c>
      <c r="C2418" s="158" t="str">
        <f t="array" ref="C2418">IF(LEN(A2418)=0,"",INDEX('Smelter Look-up'!$C:$C,MATCH($A2418,'Smelter Look-up'!$E:$E,0)))</f>
        <v/>
      </c>
      <c r="D2418" s="155"/>
      <c r="E2418" s="155" t="str">
        <f ca="1">IF(ISERROR($V2418),"",OFFSET('Smelter Look-up'!$D$4,$V2418-4,0)&amp;"")</f>
        <v/>
      </c>
      <c r="F2418" s="155" t="str">
        <f ca="1">IF(ISERROR($V2418),"",OFFSET('Smelter Look-up'!$E$4,$V2418-4,0))</f>
        <v/>
      </c>
      <c r="G2418" s="155" t="str">
        <f ca="1">IF(C2418=$X$4,IF(ISERROR($V2418),"Enter smelter details","RMI"),IF(ISERROR($V2418),"",OFFSET('Smelter Look-up'!$F$4,$V2418-4,0)))</f>
        <v/>
      </c>
      <c r="H2418" s="156" t="str">
        <f ca="1">IF(ISERROR($V2418),"",OFFSET('Smelter Look-up'!$G$4,$V2418-4,0))</f>
        <v/>
      </c>
      <c r="I2418" s="157" t="str">
        <f ca="1">IF(ISERROR($V2418),"",OFFSET('Smelter Look-up'!$H$4,$V2418-4,0))</f>
        <v/>
      </c>
      <c r="J2418" s="157" t="str">
        <f ca="1">IF(ISERROR($V2418),"",OFFSET('Smelter Look-up'!$I$4,$V2418-4,0))</f>
        <v/>
      </c>
      <c r="K2418" s="158"/>
      <c r="L2418" s="158"/>
      <c r="M2418" s="158"/>
      <c r="N2418" s="158"/>
      <c r="O2418" s="158"/>
      <c r="P2418" s="157"/>
      <c r="Q2418" s="159"/>
      <c r="R2418" s="155" t="str">
        <f ca="1">IF(ISERROR($V2418),"",OFFSET('Smelter Look-up'!$C$4,$V2418-4,0)&amp;"")</f>
        <v/>
      </c>
      <c r="S2418" s="160" t="str">
        <f t="array" aca="1" ref="S2418" ca="1">IF(B2418="","",IF(ISERROR(MATCH($E2418,CL,0)),"Unknown",INDIRECT("'C'!$A$"&amp;MATCH($E2418,CL,0)+1)))</f>
        <v/>
      </c>
      <c r="T2418" s="160" t="str">
        <f t="array" aca="1" ref="T2418" ca="1">IF(B2418="","",IF(ISERROR(MATCH($J2418,SorP!$B$1:$B$6226,0)),"",INDIRECT("'SorP'!$A$"&amp;MATCH($S2418&amp;$J2418,SorP!C:C,0))))</f>
        <v/>
      </c>
      <c r="U2418" s="161"/>
      <c r="V2418" s="151" t="e">
        <f>IF(C2418="",NA(),IF(OR(C2418="Smelter not listed",C2418="Smelter not yet identified"),MATCH($B2418&amp;$D2418,'Smelter Look-up'!$J:$J,0),MATCH($B2418&amp;$C2418,'Smelter Look-up'!$J:$J,0)))</f>
        <v>#N/A</v>
      </c>
      <c r="W2418" s="134"/>
      <c r="X2418" s="134">
        <f t="shared" ca="1" si="24"/>
        <v>0</v>
      </c>
      <c r="Y2418" s="134"/>
      <c r="Z2418" s="134"/>
      <c r="AA2418" s="134"/>
      <c r="AB2418" s="162" t="str">
        <f t="shared" si="25"/>
        <v/>
      </c>
      <c r="AC2418" s="134"/>
      <c r="AD2418" s="134"/>
      <c r="AE2418" s="134"/>
      <c r="AF2418" s="134"/>
      <c r="AG2418" s="134"/>
      <c r="AH2418" s="134"/>
    </row>
    <row r="2419" spans="1:34" ht="12" customHeight="1">
      <c r="A2419" s="160"/>
      <c r="B2419" s="155" t="str">
        <f t="array" ref="B2419">IF(LEN(A2419)=0,"",INDEX('Smelter Look-up'!$A:$A,MATCH($A2419,'Smelter Look-up'!$E:$E,0)))</f>
        <v/>
      </c>
      <c r="C2419" s="158" t="str">
        <f t="array" ref="C2419">IF(LEN(A2419)=0,"",INDEX('Smelter Look-up'!$C:$C,MATCH($A2419,'Smelter Look-up'!$E:$E,0)))</f>
        <v/>
      </c>
      <c r="D2419" s="155"/>
      <c r="E2419" s="155" t="str">
        <f ca="1">IF(ISERROR($V2419),"",OFFSET('Smelter Look-up'!$D$4,$V2419-4,0)&amp;"")</f>
        <v/>
      </c>
      <c r="F2419" s="155" t="str">
        <f ca="1">IF(ISERROR($V2419),"",OFFSET('Smelter Look-up'!$E$4,$V2419-4,0))</f>
        <v/>
      </c>
      <c r="G2419" s="155" t="str">
        <f ca="1">IF(C2419=$X$4,IF(ISERROR($V2419),"Enter smelter details","RMI"),IF(ISERROR($V2419),"",OFFSET('Smelter Look-up'!$F$4,$V2419-4,0)))</f>
        <v/>
      </c>
      <c r="H2419" s="156" t="str">
        <f ca="1">IF(ISERROR($V2419),"",OFFSET('Smelter Look-up'!$G$4,$V2419-4,0))</f>
        <v/>
      </c>
      <c r="I2419" s="157" t="str">
        <f ca="1">IF(ISERROR($V2419),"",OFFSET('Smelter Look-up'!$H$4,$V2419-4,0))</f>
        <v/>
      </c>
      <c r="J2419" s="157" t="str">
        <f ca="1">IF(ISERROR($V2419),"",OFFSET('Smelter Look-up'!$I$4,$V2419-4,0))</f>
        <v/>
      </c>
      <c r="K2419" s="158"/>
      <c r="L2419" s="158"/>
      <c r="M2419" s="158"/>
      <c r="N2419" s="158"/>
      <c r="O2419" s="158"/>
      <c r="P2419" s="157"/>
      <c r="Q2419" s="159"/>
      <c r="R2419" s="155" t="str">
        <f ca="1">IF(ISERROR($V2419),"",OFFSET('Smelter Look-up'!$C$4,$V2419-4,0)&amp;"")</f>
        <v/>
      </c>
      <c r="S2419" s="160" t="str">
        <f t="array" aca="1" ref="S2419" ca="1">IF(B2419="","",IF(ISERROR(MATCH($E2419,CL,0)),"Unknown",INDIRECT("'C'!$A$"&amp;MATCH($E2419,CL,0)+1)))</f>
        <v/>
      </c>
      <c r="T2419" s="160" t="str">
        <f t="array" aca="1" ref="T2419" ca="1">IF(B2419="","",IF(ISERROR(MATCH($J2419,SorP!$B$1:$B$6226,0)),"",INDIRECT("'SorP'!$A$"&amp;MATCH($S2419&amp;$J2419,SorP!C:C,0))))</f>
        <v/>
      </c>
      <c r="U2419" s="161"/>
      <c r="V2419" s="151" t="e">
        <f>IF(C2419="",NA(),IF(OR(C2419="Smelter not listed",C2419="Smelter not yet identified"),MATCH($B2419&amp;$D2419,'Smelter Look-up'!$J:$J,0),MATCH($B2419&amp;$C2419,'Smelter Look-up'!$J:$J,0)))</f>
        <v>#N/A</v>
      </c>
      <c r="W2419" s="134"/>
      <c r="X2419" s="134">
        <f t="shared" ca="1" si="24"/>
        <v>0</v>
      </c>
      <c r="Y2419" s="134"/>
      <c r="Z2419" s="134"/>
      <c r="AA2419" s="134"/>
      <c r="AB2419" s="162" t="str">
        <f t="shared" si="25"/>
        <v/>
      </c>
      <c r="AC2419" s="134"/>
      <c r="AD2419" s="134"/>
      <c r="AE2419" s="134"/>
      <c r="AF2419" s="134"/>
      <c r="AG2419" s="134"/>
      <c r="AH2419" s="134"/>
    </row>
    <row r="2420" spans="1:34" ht="12" customHeight="1">
      <c r="A2420" s="160"/>
      <c r="B2420" s="155" t="str">
        <f t="array" ref="B2420">IF(LEN(A2420)=0,"",INDEX('Smelter Look-up'!$A:$A,MATCH($A2420,'Smelter Look-up'!$E:$E,0)))</f>
        <v/>
      </c>
      <c r="C2420" s="158" t="str">
        <f t="array" ref="C2420">IF(LEN(A2420)=0,"",INDEX('Smelter Look-up'!$C:$C,MATCH($A2420,'Smelter Look-up'!$E:$E,0)))</f>
        <v/>
      </c>
      <c r="D2420" s="155"/>
      <c r="E2420" s="155" t="str">
        <f ca="1">IF(ISERROR($V2420),"",OFFSET('Smelter Look-up'!$D$4,$V2420-4,0)&amp;"")</f>
        <v/>
      </c>
      <c r="F2420" s="155" t="str">
        <f ca="1">IF(ISERROR($V2420),"",OFFSET('Smelter Look-up'!$E$4,$V2420-4,0))</f>
        <v/>
      </c>
      <c r="G2420" s="155" t="str">
        <f ca="1">IF(C2420=$X$4,IF(ISERROR($V2420),"Enter smelter details","RMI"),IF(ISERROR($V2420),"",OFFSET('Smelter Look-up'!$F$4,$V2420-4,0)))</f>
        <v/>
      </c>
      <c r="H2420" s="156" t="str">
        <f ca="1">IF(ISERROR($V2420),"",OFFSET('Smelter Look-up'!$G$4,$V2420-4,0))</f>
        <v/>
      </c>
      <c r="I2420" s="157" t="str">
        <f ca="1">IF(ISERROR($V2420),"",OFFSET('Smelter Look-up'!$H$4,$V2420-4,0))</f>
        <v/>
      </c>
      <c r="J2420" s="157" t="str">
        <f ca="1">IF(ISERROR($V2420),"",OFFSET('Smelter Look-up'!$I$4,$V2420-4,0))</f>
        <v/>
      </c>
      <c r="K2420" s="158"/>
      <c r="L2420" s="158"/>
      <c r="M2420" s="158"/>
      <c r="N2420" s="158"/>
      <c r="O2420" s="158"/>
      <c r="P2420" s="157"/>
      <c r="Q2420" s="159"/>
      <c r="R2420" s="155" t="str">
        <f ca="1">IF(ISERROR($V2420),"",OFFSET('Smelter Look-up'!$C$4,$V2420-4,0)&amp;"")</f>
        <v/>
      </c>
      <c r="S2420" s="160" t="str">
        <f t="array" aca="1" ref="S2420" ca="1">IF(B2420="","",IF(ISERROR(MATCH($E2420,CL,0)),"Unknown",INDIRECT("'C'!$A$"&amp;MATCH($E2420,CL,0)+1)))</f>
        <v/>
      </c>
      <c r="T2420" s="160" t="str">
        <f t="array" aca="1" ref="T2420" ca="1">IF(B2420="","",IF(ISERROR(MATCH($J2420,SorP!$B$1:$B$6226,0)),"",INDIRECT("'SorP'!$A$"&amp;MATCH($S2420&amp;$J2420,SorP!C:C,0))))</f>
        <v/>
      </c>
      <c r="U2420" s="161"/>
      <c r="V2420" s="151" t="e">
        <f>IF(C2420="",NA(),IF(OR(C2420="Smelter not listed",C2420="Smelter not yet identified"),MATCH($B2420&amp;$D2420,'Smelter Look-up'!$J:$J,0),MATCH($B2420&amp;$C2420,'Smelter Look-up'!$J:$J,0)))</f>
        <v>#N/A</v>
      </c>
      <c r="W2420" s="134"/>
      <c r="X2420" s="134">
        <f t="shared" ca="1" si="24"/>
        <v>0</v>
      </c>
      <c r="Y2420" s="134"/>
      <c r="Z2420" s="134"/>
      <c r="AA2420" s="134"/>
      <c r="AB2420" s="162" t="str">
        <f t="shared" si="25"/>
        <v/>
      </c>
      <c r="AC2420" s="134"/>
      <c r="AD2420" s="134"/>
      <c r="AE2420" s="134"/>
      <c r="AF2420" s="134"/>
      <c r="AG2420" s="134"/>
      <c r="AH2420" s="134"/>
    </row>
    <row r="2421" spans="1:34" ht="12" customHeight="1">
      <c r="A2421" s="160"/>
      <c r="B2421" s="155" t="str">
        <f t="array" ref="B2421">IF(LEN(A2421)=0,"",INDEX('Smelter Look-up'!$A:$A,MATCH($A2421,'Smelter Look-up'!$E:$E,0)))</f>
        <v/>
      </c>
      <c r="C2421" s="158" t="str">
        <f t="array" ref="C2421">IF(LEN(A2421)=0,"",INDEX('Smelter Look-up'!$C:$C,MATCH($A2421,'Smelter Look-up'!$E:$E,0)))</f>
        <v/>
      </c>
      <c r="D2421" s="155"/>
      <c r="E2421" s="155" t="str">
        <f ca="1">IF(ISERROR($V2421),"",OFFSET('Smelter Look-up'!$D$4,$V2421-4,0)&amp;"")</f>
        <v/>
      </c>
      <c r="F2421" s="155" t="str">
        <f ca="1">IF(ISERROR($V2421),"",OFFSET('Smelter Look-up'!$E$4,$V2421-4,0))</f>
        <v/>
      </c>
      <c r="G2421" s="155" t="str">
        <f ca="1">IF(C2421=$X$4,IF(ISERROR($V2421),"Enter smelter details","RMI"),IF(ISERROR($V2421),"",OFFSET('Smelter Look-up'!$F$4,$V2421-4,0)))</f>
        <v/>
      </c>
      <c r="H2421" s="156" t="str">
        <f ca="1">IF(ISERROR($V2421),"",OFFSET('Smelter Look-up'!$G$4,$V2421-4,0))</f>
        <v/>
      </c>
      <c r="I2421" s="157" t="str">
        <f ca="1">IF(ISERROR($V2421),"",OFFSET('Smelter Look-up'!$H$4,$V2421-4,0))</f>
        <v/>
      </c>
      <c r="J2421" s="157" t="str">
        <f ca="1">IF(ISERROR($V2421),"",OFFSET('Smelter Look-up'!$I$4,$V2421-4,0))</f>
        <v/>
      </c>
      <c r="K2421" s="158"/>
      <c r="L2421" s="158"/>
      <c r="M2421" s="158"/>
      <c r="N2421" s="158"/>
      <c r="O2421" s="158"/>
      <c r="P2421" s="157"/>
      <c r="Q2421" s="159"/>
      <c r="R2421" s="155" t="str">
        <f ca="1">IF(ISERROR($V2421),"",OFFSET('Smelter Look-up'!$C$4,$V2421-4,0)&amp;"")</f>
        <v/>
      </c>
      <c r="S2421" s="160" t="str">
        <f t="array" aca="1" ref="S2421" ca="1">IF(B2421="","",IF(ISERROR(MATCH($E2421,CL,0)),"Unknown",INDIRECT("'C'!$A$"&amp;MATCH($E2421,CL,0)+1)))</f>
        <v/>
      </c>
      <c r="T2421" s="160" t="str">
        <f t="array" aca="1" ref="T2421" ca="1">IF(B2421="","",IF(ISERROR(MATCH($J2421,SorP!$B$1:$B$6226,0)),"",INDIRECT("'SorP'!$A$"&amp;MATCH($S2421&amp;$J2421,SorP!C:C,0))))</f>
        <v/>
      </c>
      <c r="U2421" s="161"/>
      <c r="V2421" s="151" t="e">
        <f>IF(C2421="",NA(),IF(OR(C2421="Smelter not listed",C2421="Smelter not yet identified"),MATCH($B2421&amp;$D2421,'Smelter Look-up'!$J:$J,0),MATCH($B2421&amp;$C2421,'Smelter Look-up'!$J:$J,0)))</f>
        <v>#N/A</v>
      </c>
      <c r="W2421" s="134"/>
      <c r="X2421" s="134">
        <f t="shared" ca="1" si="24"/>
        <v>0</v>
      </c>
      <c r="Y2421" s="134"/>
      <c r="Z2421" s="134"/>
      <c r="AA2421" s="134"/>
      <c r="AB2421" s="162" t="str">
        <f t="shared" si="25"/>
        <v/>
      </c>
      <c r="AC2421" s="134"/>
      <c r="AD2421" s="134"/>
      <c r="AE2421" s="134"/>
      <c r="AF2421" s="134"/>
      <c r="AG2421" s="134"/>
      <c r="AH2421" s="134"/>
    </row>
    <row r="2422" spans="1:34" ht="12" customHeight="1">
      <c r="A2422" s="160"/>
      <c r="B2422" s="155" t="str">
        <f t="array" ref="B2422">IF(LEN(A2422)=0,"",INDEX('Smelter Look-up'!$A:$A,MATCH($A2422,'Smelter Look-up'!$E:$E,0)))</f>
        <v/>
      </c>
      <c r="C2422" s="158" t="str">
        <f t="array" ref="C2422">IF(LEN(A2422)=0,"",INDEX('Smelter Look-up'!$C:$C,MATCH($A2422,'Smelter Look-up'!$E:$E,0)))</f>
        <v/>
      </c>
      <c r="D2422" s="155"/>
      <c r="E2422" s="155" t="str">
        <f ca="1">IF(ISERROR($V2422),"",OFFSET('Smelter Look-up'!$D$4,$V2422-4,0)&amp;"")</f>
        <v/>
      </c>
      <c r="F2422" s="155" t="str">
        <f ca="1">IF(ISERROR($V2422),"",OFFSET('Smelter Look-up'!$E$4,$V2422-4,0))</f>
        <v/>
      </c>
      <c r="G2422" s="155" t="str">
        <f ca="1">IF(C2422=$X$4,IF(ISERROR($V2422),"Enter smelter details","RMI"),IF(ISERROR($V2422),"",OFFSET('Smelter Look-up'!$F$4,$V2422-4,0)))</f>
        <v/>
      </c>
      <c r="H2422" s="156" t="str">
        <f ca="1">IF(ISERROR($V2422),"",OFFSET('Smelter Look-up'!$G$4,$V2422-4,0))</f>
        <v/>
      </c>
      <c r="I2422" s="157" t="str">
        <f ca="1">IF(ISERROR($V2422),"",OFFSET('Smelter Look-up'!$H$4,$V2422-4,0))</f>
        <v/>
      </c>
      <c r="J2422" s="157" t="str">
        <f ca="1">IF(ISERROR($V2422),"",OFFSET('Smelter Look-up'!$I$4,$V2422-4,0))</f>
        <v/>
      </c>
      <c r="K2422" s="158"/>
      <c r="L2422" s="158"/>
      <c r="M2422" s="158"/>
      <c r="N2422" s="158"/>
      <c r="O2422" s="158"/>
      <c r="P2422" s="157"/>
      <c r="Q2422" s="159"/>
      <c r="R2422" s="155" t="str">
        <f ca="1">IF(ISERROR($V2422),"",OFFSET('Smelter Look-up'!$C$4,$V2422-4,0)&amp;"")</f>
        <v/>
      </c>
      <c r="S2422" s="160" t="str">
        <f t="array" aca="1" ref="S2422" ca="1">IF(B2422="","",IF(ISERROR(MATCH($E2422,CL,0)),"Unknown",INDIRECT("'C'!$A$"&amp;MATCH($E2422,CL,0)+1)))</f>
        <v/>
      </c>
      <c r="T2422" s="160" t="str">
        <f t="array" aca="1" ref="T2422" ca="1">IF(B2422="","",IF(ISERROR(MATCH($J2422,SorP!$B$1:$B$6226,0)),"",INDIRECT("'SorP'!$A$"&amp;MATCH($S2422&amp;$J2422,SorP!C:C,0))))</f>
        <v/>
      </c>
      <c r="U2422" s="161"/>
      <c r="V2422" s="151" t="e">
        <f>IF(C2422="",NA(),IF(OR(C2422="Smelter not listed",C2422="Smelter not yet identified"),MATCH($B2422&amp;$D2422,'Smelter Look-up'!$J:$J,0),MATCH($B2422&amp;$C2422,'Smelter Look-up'!$J:$J,0)))</f>
        <v>#N/A</v>
      </c>
      <c r="W2422" s="134"/>
      <c r="X2422" s="134">
        <f t="shared" ca="1" si="24"/>
        <v>0</v>
      </c>
      <c r="Y2422" s="134"/>
      <c r="Z2422" s="134"/>
      <c r="AA2422" s="134"/>
      <c r="AB2422" s="162" t="str">
        <f t="shared" si="25"/>
        <v/>
      </c>
      <c r="AC2422" s="134"/>
      <c r="AD2422" s="134"/>
      <c r="AE2422" s="134"/>
      <c r="AF2422" s="134"/>
      <c r="AG2422" s="134"/>
      <c r="AH2422" s="134"/>
    </row>
    <row r="2423" spans="1:34" ht="12" customHeight="1">
      <c r="A2423" s="160"/>
      <c r="B2423" s="155" t="str">
        <f t="array" ref="B2423">IF(LEN(A2423)=0,"",INDEX('Smelter Look-up'!$A:$A,MATCH($A2423,'Smelter Look-up'!$E:$E,0)))</f>
        <v/>
      </c>
      <c r="C2423" s="158" t="str">
        <f t="array" ref="C2423">IF(LEN(A2423)=0,"",INDEX('Smelter Look-up'!$C:$C,MATCH($A2423,'Smelter Look-up'!$E:$E,0)))</f>
        <v/>
      </c>
      <c r="D2423" s="155"/>
      <c r="E2423" s="155" t="str">
        <f ca="1">IF(ISERROR($V2423),"",OFFSET('Smelter Look-up'!$D$4,$V2423-4,0)&amp;"")</f>
        <v/>
      </c>
      <c r="F2423" s="155" t="str">
        <f ca="1">IF(ISERROR($V2423),"",OFFSET('Smelter Look-up'!$E$4,$V2423-4,0))</f>
        <v/>
      </c>
      <c r="G2423" s="155" t="str">
        <f ca="1">IF(C2423=$X$4,IF(ISERROR($V2423),"Enter smelter details","RMI"),IF(ISERROR($V2423),"",OFFSET('Smelter Look-up'!$F$4,$V2423-4,0)))</f>
        <v/>
      </c>
      <c r="H2423" s="156" t="str">
        <f ca="1">IF(ISERROR($V2423),"",OFFSET('Smelter Look-up'!$G$4,$V2423-4,0))</f>
        <v/>
      </c>
      <c r="I2423" s="157" t="str">
        <f ca="1">IF(ISERROR($V2423),"",OFFSET('Smelter Look-up'!$H$4,$V2423-4,0))</f>
        <v/>
      </c>
      <c r="J2423" s="157" t="str">
        <f ca="1">IF(ISERROR($V2423),"",OFFSET('Smelter Look-up'!$I$4,$V2423-4,0))</f>
        <v/>
      </c>
      <c r="K2423" s="158"/>
      <c r="L2423" s="158"/>
      <c r="M2423" s="158"/>
      <c r="N2423" s="158"/>
      <c r="O2423" s="158"/>
      <c r="P2423" s="157"/>
      <c r="Q2423" s="159"/>
      <c r="R2423" s="155" t="str">
        <f ca="1">IF(ISERROR($V2423),"",OFFSET('Smelter Look-up'!$C$4,$V2423-4,0)&amp;"")</f>
        <v/>
      </c>
      <c r="S2423" s="160" t="str">
        <f t="array" aca="1" ref="S2423" ca="1">IF(B2423="","",IF(ISERROR(MATCH($E2423,CL,0)),"Unknown",INDIRECT("'C'!$A$"&amp;MATCH($E2423,CL,0)+1)))</f>
        <v/>
      </c>
      <c r="T2423" s="160" t="str">
        <f t="array" aca="1" ref="T2423" ca="1">IF(B2423="","",IF(ISERROR(MATCH($J2423,SorP!$B$1:$B$6226,0)),"",INDIRECT("'SorP'!$A$"&amp;MATCH($S2423&amp;$J2423,SorP!C:C,0))))</f>
        <v/>
      </c>
      <c r="U2423" s="161"/>
      <c r="V2423" s="151" t="e">
        <f>IF(C2423="",NA(),IF(OR(C2423="Smelter not listed",C2423="Smelter not yet identified"),MATCH($B2423&amp;$D2423,'Smelter Look-up'!$J:$J,0),MATCH($B2423&amp;$C2423,'Smelter Look-up'!$J:$J,0)))</f>
        <v>#N/A</v>
      </c>
      <c r="W2423" s="134"/>
      <c r="X2423" s="134">
        <f t="shared" ca="1" si="24"/>
        <v>0</v>
      </c>
      <c r="Y2423" s="134"/>
      <c r="Z2423" s="134"/>
      <c r="AA2423" s="134"/>
      <c r="AB2423" s="162" t="str">
        <f t="shared" si="25"/>
        <v/>
      </c>
      <c r="AC2423" s="134"/>
      <c r="AD2423" s="134"/>
      <c r="AE2423" s="134"/>
      <c r="AF2423" s="134"/>
      <c r="AG2423" s="134"/>
      <c r="AH2423" s="134"/>
    </row>
    <row r="2424" spans="1:34" ht="12" customHeight="1">
      <c r="A2424" s="160"/>
      <c r="B2424" s="155" t="str">
        <f t="array" ref="B2424">IF(LEN(A2424)=0,"",INDEX('Smelter Look-up'!$A:$A,MATCH($A2424,'Smelter Look-up'!$E:$E,0)))</f>
        <v/>
      </c>
      <c r="C2424" s="158" t="str">
        <f t="array" ref="C2424">IF(LEN(A2424)=0,"",INDEX('Smelter Look-up'!$C:$C,MATCH($A2424,'Smelter Look-up'!$E:$E,0)))</f>
        <v/>
      </c>
      <c r="D2424" s="155"/>
      <c r="E2424" s="155" t="str">
        <f ca="1">IF(ISERROR($V2424),"",OFFSET('Smelter Look-up'!$D$4,$V2424-4,0)&amp;"")</f>
        <v/>
      </c>
      <c r="F2424" s="155" t="str">
        <f ca="1">IF(ISERROR($V2424),"",OFFSET('Smelter Look-up'!$E$4,$V2424-4,0))</f>
        <v/>
      </c>
      <c r="G2424" s="155" t="str">
        <f ca="1">IF(C2424=$X$4,IF(ISERROR($V2424),"Enter smelter details","RMI"),IF(ISERROR($V2424),"",OFFSET('Smelter Look-up'!$F$4,$V2424-4,0)))</f>
        <v/>
      </c>
      <c r="H2424" s="156" t="str">
        <f ca="1">IF(ISERROR($V2424),"",OFFSET('Smelter Look-up'!$G$4,$V2424-4,0))</f>
        <v/>
      </c>
      <c r="I2424" s="157" t="str">
        <f ca="1">IF(ISERROR($V2424),"",OFFSET('Smelter Look-up'!$H$4,$V2424-4,0))</f>
        <v/>
      </c>
      <c r="J2424" s="157" t="str">
        <f ca="1">IF(ISERROR($V2424),"",OFFSET('Smelter Look-up'!$I$4,$V2424-4,0))</f>
        <v/>
      </c>
      <c r="K2424" s="158"/>
      <c r="L2424" s="158"/>
      <c r="M2424" s="158"/>
      <c r="N2424" s="158"/>
      <c r="O2424" s="158"/>
      <c r="P2424" s="157"/>
      <c r="Q2424" s="159"/>
      <c r="R2424" s="155" t="str">
        <f ca="1">IF(ISERROR($V2424),"",OFFSET('Smelter Look-up'!$C$4,$V2424-4,0)&amp;"")</f>
        <v/>
      </c>
      <c r="S2424" s="160" t="str">
        <f t="array" aca="1" ref="S2424" ca="1">IF(B2424="","",IF(ISERROR(MATCH($E2424,CL,0)),"Unknown",INDIRECT("'C'!$A$"&amp;MATCH($E2424,CL,0)+1)))</f>
        <v/>
      </c>
      <c r="T2424" s="160" t="str">
        <f t="array" aca="1" ref="T2424" ca="1">IF(B2424="","",IF(ISERROR(MATCH($J2424,SorP!$B$1:$B$6226,0)),"",INDIRECT("'SorP'!$A$"&amp;MATCH($S2424&amp;$J2424,SorP!C:C,0))))</f>
        <v/>
      </c>
      <c r="U2424" s="161"/>
      <c r="V2424" s="151" t="e">
        <f>IF(C2424="",NA(),IF(OR(C2424="Smelter not listed",C2424="Smelter not yet identified"),MATCH($B2424&amp;$D2424,'Smelter Look-up'!$J:$J,0),MATCH($B2424&amp;$C2424,'Smelter Look-up'!$J:$J,0)))</f>
        <v>#N/A</v>
      </c>
      <c r="W2424" s="134"/>
      <c r="X2424" s="134">
        <f t="shared" ca="1" si="24"/>
        <v>0</v>
      </c>
      <c r="Y2424" s="134"/>
      <c r="Z2424" s="134"/>
      <c r="AA2424" s="134"/>
      <c r="AB2424" s="162" t="str">
        <f t="shared" si="25"/>
        <v/>
      </c>
      <c r="AC2424" s="134"/>
      <c r="AD2424" s="134"/>
      <c r="AE2424" s="134"/>
      <c r="AF2424" s="134"/>
      <c r="AG2424" s="134"/>
      <c r="AH2424" s="134"/>
    </row>
    <row r="2425" spans="1:34" ht="12" customHeight="1">
      <c r="A2425" s="160"/>
      <c r="B2425" s="155" t="str">
        <f t="array" ref="B2425">IF(LEN(A2425)=0,"",INDEX('Smelter Look-up'!$A:$A,MATCH($A2425,'Smelter Look-up'!$E:$E,0)))</f>
        <v/>
      </c>
      <c r="C2425" s="158" t="str">
        <f t="array" ref="C2425">IF(LEN(A2425)=0,"",INDEX('Smelter Look-up'!$C:$C,MATCH($A2425,'Smelter Look-up'!$E:$E,0)))</f>
        <v/>
      </c>
      <c r="D2425" s="155"/>
      <c r="E2425" s="155" t="str">
        <f ca="1">IF(ISERROR($V2425),"",OFFSET('Smelter Look-up'!$D$4,$V2425-4,0)&amp;"")</f>
        <v/>
      </c>
      <c r="F2425" s="155" t="str">
        <f ca="1">IF(ISERROR($V2425),"",OFFSET('Smelter Look-up'!$E$4,$V2425-4,0))</f>
        <v/>
      </c>
      <c r="G2425" s="155" t="str">
        <f ca="1">IF(C2425=$X$4,IF(ISERROR($V2425),"Enter smelter details","RMI"),IF(ISERROR($V2425),"",OFFSET('Smelter Look-up'!$F$4,$V2425-4,0)))</f>
        <v/>
      </c>
      <c r="H2425" s="156" t="str">
        <f ca="1">IF(ISERROR($V2425),"",OFFSET('Smelter Look-up'!$G$4,$V2425-4,0))</f>
        <v/>
      </c>
      <c r="I2425" s="157" t="str">
        <f ca="1">IF(ISERROR($V2425),"",OFFSET('Smelter Look-up'!$H$4,$V2425-4,0))</f>
        <v/>
      </c>
      <c r="J2425" s="157" t="str">
        <f ca="1">IF(ISERROR($V2425),"",OFFSET('Smelter Look-up'!$I$4,$V2425-4,0))</f>
        <v/>
      </c>
      <c r="K2425" s="158"/>
      <c r="L2425" s="158"/>
      <c r="M2425" s="158"/>
      <c r="N2425" s="158"/>
      <c r="O2425" s="158"/>
      <c r="P2425" s="157"/>
      <c r="Q2425" s="159"/>
      <c r="R2425" s="155" t="str">
        <f ca="1">IF(ISERROR($V2425),"",OFFSET('Smelter Look-up'!$C$4,$V2425-4,0)&amp;"")</f>
        <v/>
      </c>
      <c r="S2425" s="160" t="str">
        <f t="array" aca="1" ref="S2425" ca="1">IF(B2425="","",IF(ISERROR(MATCH($E2425,CL,0)),"Unknown",INDIRECT("'C'!$A$"&amp;MATCH($E2425,CL,0)+1)))</f>
        <v/>
      </c>
      <c r="T2425" s="160" t="str">
        <f t="array" aca="1" ref="T2425" ca="1">IF(B2425="","",IF(ISERROR(MATCH($J2425,SorP!$B$1:$B$6226,0)),"",INDIRECT("'SorP'!$A$"&amp;MATCH($S2425&amp;$J2425,SorP!C:C,0))))</f>
        <v/>
      </c>
      <c r="U2425" s="161"/>
      <c r="V2425" s="151" t="e">
        <f>IF(C2425="",NA(),IF(OR(C2425="Smelter not listed",C2425="Smelter not yet identified"),MATCH($B2425&amp;$D2425,'Smelter Look-up'!$J:$J,0),MATCH($B2425&amp;$C2425,'Smelter Look-up'!$J:$J,0)))</f>
        <v>#N/A</v>
      </c>
      <c r="W2425" s="134"/>
      <c r="X2425" s="134">
        <f t="shared" ca="1" si="24"/>
        <v>0</v>
      </c>
      <c r="Y2425" s="134"/>
      <c r="Z2425" s="134"/>
      <c r="AA2425" s="134"/>
      <c r="AB2425" s="162" t="str">
        <f t="shared" si="25"/>
        <v/>
      </c>
      <c r="AC2425" s="134"/>
      <c r="AD2425" s="134"/>
      <c r="AE2425" s="134"/>
      <c r="AF2425" s="134"/>
      <c r="AG2425" s="134"/>
      <c r="AH2425" s="134"/>
    </row>
    <row r="2426" spans="1:34" ht="12" customHeight="1">
      <c r="A2426" s="160"/>
      <c r="B2426" s="155" t="str">
        <f t="array" ref="B2426">IF(LEN(A2426)=0,"",INDEX('Smelter Look-up'!$A:$A,MATCH($A2426,'Smelter Look-up'!$E:$E,0)))</f>
        <v/>
      </c>
      <c r="C2426" s="158" t="str">
        <f t="array" ref="C2426">IF(LEN(A2426)=0,"",INDEX('Smelter Look-up'!$C:$C,MATCH($A2426,'Smelter Look-up'!$E:$E,0)))</f>
        <v/>
      </c>
      <c r="D2426" s="155"/>
      <c r="E2426" s="155" t="str">
        <f ca="1">IF(ISERROR($V2426),"",OFFSET('Smelter Look-up'!$D$4,$V2426-4,0)&amp;"")</f>
        <v/>
      </c>
      <c r="F2426" s="155" t="str">
        <f ca="1">IF(ISERROR($V2426),"",OFFSET('Smelter Look-up'!$E$4,$V2426-4,0))</f>
        <v/>
      </c>
      <c r="G2426" s="155" t="str">
        <f ca="1">IF(C2426=$X$4,IF(ISERROR($V2426),"Enter smelter details","RMI"),IF(ISERROR($V2426),"",OFFSET('Smelter Look-up'!$F$4,$V2426-4,0)))</f>
        <v/>
      </c>
      <c r="H2426" s="156" t="str">
        <f ca="1">IF(ISERROR($V2426),"",OFFSET('Smelter Look-up'!$G$4,$V2426-4,0))</f>
        <v/>
      </c>
      <c r="I2426" s="157" t="str">
        <f ca="1">IF(ISERROR($V2426),"",OFFSET('Smelter Look-up'!$H$4,$V2426-4,0))</f>
        <v/>
      </c>
      <c r="J2426" s="157" t="str">
        <f ca="1">IF(ISERROR($V2426),"",OFFSET('Smelter Look-up'!$I$4,$V2426-4,0))</f>
        <v/>
      </c>
      <c r="K2426" s="158"/>
      <c r="L2426" s="158"/>
      <c r="M2426" s="158"/>
      <c r="N2426" s="158"/>
      <c r="O2426" s="158"/>
      <c r="P2426" s="157"/>
      <c r="Q2426" s="159"/>
      <c r="R2426" s="155" t="str">
        <f ca="1">IF(ISERROR($V2426),"",OFFSET('Smelter Look-up'!$C$4,$V2426-4,0)&amp;"")</f>
        <v/>
      </c>
      <c r="S2426" s="160" t="str">
        <f t="array" aca="1" ref="S2426" ca="1">IF(B2426="","",IF(ISERROR(MATCH($E2426,CL,0)),"Unknown",INDIRECT("'C'!$A$"&amp;MATCH($E2426,CL,0)+1)))</f>
        <v/>
      </c>
      <c r="T2426" s="160" t="str">
        <f t="array" aca="1" ref="T2426" ca="1">IF(B2426="","",IF(ISERROR(MATCH($J2426,SorP!$B$1:$B$6226,0)),"",INDIRECT("'SorP'!$A$"&amp;MATCH($S2426&amp;$J2426,SorP!C:C,0))))</f>
        <v/>
      </c>
      <c r="U2426" s="161"/>
      <c r="V2426" s="151" t="e">
        <f>IF(C2426="",NA(),IF(OR(C2426="Smelter not listed",C2426="Smelter not yet identified"),MATCH($B2426&amp;$D2426,'Smelter Look-up'!$J:$J,0),MATCH($B2426&amp;$C2426,'Smelter Look-up'!$J:$J,0)))</f>
        <v>#N/A</v>
      </c>
      <c r="W2426" s="134"/>
      <c r="X2426" s="134">
        <f t="shared" ca="1" si="24"/>
        <v>0</v>
      </c>
      <c r="Y2426" s="134"/>
      <c r="Z2426" s="134"/>
      <c r="AA2426" s="134"/>
      <c r="AB2426" s="162" t="str">
        <f t="shared" si="25"/>
        <v/>
      </c>
      <c r="AC2426" s="134"/>
      <c r="AD2426" s="134"/>
      <c r="AE2426" s="134"/>
      <c r="AF2426" s="134"/>
      <c r="AG2426" s="134"/>
      <c r="AH2426" s="134"/>
    </row>
    <row r="2427" spans="1:34" ht="12" customHeight="1">
      <c r="A2427" s="160"/>
      <c r="B2427" s="155" t="str">
        <f t="array" ref="B2427">IF(LEN(A2427)=0,"",INDEX('Smelter Look-up'!$A:$A,MATCH($A2427,'Smelter Look-up'!$E:$E,0)))</f>
        <v/>
      </c>
      <c r="C2427" s="158" t="str">
        <f t="array" ref="C2427">IF(LEN(A2427)=0,"",INDEX('Smelter Look-up'!$C:$C,MATCH($A2427,'Smelter Look-up'!$E:$E,0)))</f>
        <v/>
      </c>
      <c r="D2427" s="155"/>
      <c r="E2427" s="155" t="str">
        <f ca="1">IF(ISERROR($V2427),"",OFFSET('Smelter Look-up'!$D$4,$V2427-4,0)&amp;"")</f>
        <v/>
      </c>
      <c r="F2427" s="155" t="str">
        <f ca="1">IF(ISERROR($V2427),"",OFFSET('Smelter Look-up'!$E$4,$V2427-4,0))</f>
        <v/>
      </c>
      <c r="G2427" s="155" t="str">
        <f ca="1">IF(C2427=$X$4,IF(ISERROR($V2427),"Enter smelter details","RMI"),IF(ISERROR($V2427),"",OFFSET('Smelter Look-up'!$F$4,$V2427-4,0)))</f>
        <v/>
      </c>
      <c r="H2427" s="156" t="str">
        <f ca="1">IF(ISERROR($V2427),"",OFFSET('Smelter Look-up'!$G$4,$V2427-4,0))</f>
        <v/>
      </c>
      <c r="I2427" s="157" t="str">
        <f ca="1">IF(ISERROR($V2427),"",OFFSET('Smelter Look-up'!$H$4,$V2427-4,0))</f>
        <v/>
      </c>
      <c r="J2427" s="157" t="str">
        <f ca="1">IF(ISERROR($V2427),"",OFFSET('Smelter Look-up'!$I$4,$V2427-4,0))</f>
        <v/>
      </c>
      <c r="K2427" s="158"/>
      <c r="L2427" s="158"/>
      <c r="M2427" s="158"/>
      <c r="N2427" s="158"/>
      <c r="O2427" s="158"/>
      <c r="P2427" s="157"/>
      <c r="Q2427" s="159"/>
      <c r="R2427" s="155" t="str">
        <f ca="1">IF(ISERROR($V2427),"",OFFSET('Smelter Look-up'!$C$4,$V2427-4,0)&amp;"")</f>
        <v/>
      </c>
      <c r="S2427" s="160" t="str">
        <f t="array" aca="1" ref="S2427" ca="1">IF(B2427="","",IF(ISERROR(MATCH($E2427,CL,0)),"Unknown",INDIRECT("'C'!$A$"&amp;MATCH($E2427,CL,0)+1)))</f>
        <v/>
      </c>
      <c r="T2427" s="160" t="str">
        <f t="array" aca="1" ref="T2427" ca="1">IF(B2427="","",IF(ISERROR(MATCH($J2427,SorP!$B$1:$B$6226,0)),"",INDIRECT("'SorP'!$A$"&amp;MATCH($S2427&amp;$J2427,SorP!C:C,0))))</f>
        <v/>
      </c>
      <c r="U2427" s="161"/>
      <c r="V2427" s="151" t="e">
        <f>IF(C2427="",NA(),IF(OR(C2427="Smelter not listed",C2427="Smelter not yet identified"),MATCH($B2427&amp;$D2427,'Smelter Look-up'!$J:$J,0),MATCH($B2427&amp;$C2427,'Smelter Look-up'!$J:$J,0)))</f>
        <v>#N/A</v>
      </c>
      <c r="W2427" s="134"/>
      <c r="X2427" s="134">
        <f t="shared" ca="1" si="24"/>
        <v>0</v>
      </c>
      <c r="Y2427" s="134"/>
      <c r="Z2427" s="134"/>
      <c r="AA2427" s="134"/>
      <c r="AB2427" s="162" t="str">
        <f t="shared" si="25"/>
        <v/>
      </c>
      <c r="AC2427" s="134"/>
      <c r="AD2427" s="134"/>
      <c r="AE2427" s="134"/>
      <c r="AF2427" s="134"/>
      <c r="AG2427" s="134"/>
      <c r="AH2427" s="134"/>
    </row>
    <row r="2428" spans="1:34" ht="12" customHeight="1">
      <c r="A2428" s="160"/>
      <c r="B2428" s="155" t="str">
        <f t="array" ref="B2428">IF(LEN(A2428)=0,"",INDEX('Smelter Look-up'!$A:$A,MATCH($A2428,'Smelter Look-up'!$E:$E,0)))</f>
        <v/>
      </c>
      <c r="C2428" s="158" t="str">
        <f t="array" ref="C2428">IF(LEN(A2428)=0,"",INDEX('Smelter Look-up'!$C:$C,MATCH($A2428,'Smelter Look-up'!$E:$E,0)))</f>
        <v/>
      </c>
      <c r="D2428" s="155"/>
      <c r="E2428" s="155" t="str">
        <f ca="1">IF(ISERROR($V2428),"",OFFSET('Smelter Look-up'!$D$4,$V2428-4,0)&amp;"")</f>
        <v/>
      </c>
      <c r="F2428" s="155" t="str">
        <f ca="1">IF(ISERROR($V2428),"",OFFSET('Smelter Look-up'!$E$4,$V2428-4,0))</f>
        <v/>
      </c>
      <c r="G2428" s="155" t="str">
        <f ca="1">IF(C2428=$X$4,IF(ISERROR($V2428),"Enter smelter details","RMI"),IF(ISERROR($V2428),"",OFFSET('Smelter Look-up'!$F$4,$V2428-4,0)))</f>
        <v/>
      </c>
      <c r="H2428" s="156" t="str">
        <f ca="1">IF(ISERROR($V2428),"",OFFSET('Smelter Look-up'!$G$4,$V2428-4,0))</f>
        <v/>
      </c>
      <c r="I2428" s="157" t="str">
        <f ca="1">IF(ISERROR($V2428),"",OFFSET('Smelter Look-up'!$H$4,$V2428-4,0))</f>
        <v/>
      </c>
      <c r="J2428" s="157" t="str">
        <f ca="1">IF(ISERROR($V2428),"",OFFSET('Smelter Look-up'!$I$4,$V2428-4,0))</f>
        <v/>
      </c>
      <c r="K2428" s="158"/>
      <c r="L2428" s="158"/>
      <c r="M2428" s="158"/>
      <c r="N2428" s="158"/>
      <c r="O2428" s="158"/>
      <c r="P2428" s="157"/>
      <c r="Q2428" s="159"/>
      <c r="R2428" s="155" t="str">
        <f ca="1">IF(ISERROR($V2428),"",OFFSET('Smelter Look-up'!$C$4,$V2428-4,0)&amp;"")</f>
        <v/>
      </c>
      <c r="S2428" s="160" t="str">
        <f t="array" aca="1" ref="S2428" ca="1">IF(B2428="","",IF(ISERROR(MATCH($E2428,CL,0)),"Unknown",INDIRECT("'C'!$A$"&amp;MATCH($E2428,CL,0)+1)))</f>
        <v/>
      </c>
      <c r="T2428" s="160" t="str">
        <f t="array" aca="1" ref="T2428" ca="1">IF(B2428="","",IF(ISERROR(MATCH($J2428,SorP!$B$1:$B$6226,0)),"",INDIRECT("'SorP'!$A$"&amp;MATCH($S2428&amp;$J2428,SorP!C:C,0))))</f>
        <v/>
      </c>
      <c r="U2428" s="161"/>
      <c r="V2428" s="151" t="e">
        <f>IF(C2428="",NA(),IF(OR(C2428="Smelter not listed",C2428="Smelter not yet identified"),MATCH($B2428&amp;$D2428,'Smelter Look-up'!$J:$J,0),MATCH($B2428&amp;$C2428,'Smelter Look-up'!$J:$J,0)))</f>
        <v>#N/A</v>
      </c>
      <c r="W2428" s="134"/>
      <c r="X2428" s="134">
        <f t="shared" ca="1" si="24"/>
        <v>0</v>
      </c>
      <c r="Y2428" s="134"/>
      <c r="Z2428" s="134"/>
      <c r="AA2428" s="134"/>
      <c r="AB2428" s="162" t="str">
        <f t="shared" si="25"/>
        <v/>
      </c>
      <c r="AC2428" s="134"/>
      <c r="AD2428" s="134"/>
      <c r="AE2428" s="134"/>
      <c r="AF2428" s="134"/>
      <c r="AG2428" s="134"/>
      <c r="AH2428" s="134"/>
    </row>
    <row r="2429" spans="1:34" ht="12" customHeight="1">
      <c r="A2429" s="160"/>
      <c r="B2429" s="155" t="str">
        <f t="array" ref="B2429">IF(LEN(A2429)=0,"",INDEX('Smelter Look-up'!$A:$A,MATCH($A2429,'Smelter Look-up'!$E:$E,0)))</f>
        <v/>
      </c>
      <c r="C2429" s="158" t="str">
        <f t="array" ref="C2429">IF(LEN(A2429)=0,"",INDEX('Smelter Look-up'!$C:$C,MATCH($A2429,'Smelter Look-up'!$E:$E,0)))</f>
        <v/>
      </c>
      <c r="D2429" s="155"/>
      <c r="E2429" s="155" t="str">
        <f ca="1">IF(ISERROR($V2429),"",OFFSET('Smelter Look-up'!$D$4,$V2429-4,0)&amp;"")</f>
        <v/>
      </c>
      <c r="F2429" s="155" t="str">
        <f ca="1">IF(ISERROR($V2429),"",OFFSET('Smelter Look-up'!$E$4,$V2429-4,0))</f>
        <v/>
      </c>
      <c r="G2429" s="155" t="str">
        <f ca="1">IF(C2429=$X$4,IF(ISERROR($V2429),"Enter smelter details","RMI"),IF(ISERROR($V2429),"",OFFSET('Smelter Look-up'!$F$4,$V2429-4,0)))</f>
        <v/>
      </c>
      <c r="H2429" s="156" t="str">
        <f ca="1">IF(ISERROR($V2429),"",OFFSET('Smelter Look-up'!$G$4,$V2429-4,0))</f>
        <v/>
      </c>
      <c r="I2429" s="157" t="str">
        <f ca="1">IF(ISERROR($V2429),"",OFFSET('Smelter Look-up'!$H$4,$V2429-4,0))</f>
        <v/>
      </c>
      <c r="J2429" s="157" t="str">
        <f ca="1">IF(ISERROR($V2429),"",OFFSET('Smelter Look-up'!$I$4,$V2429-4,0))</f>
        <v/>
      </c>
      <c r="K2429" s="158"/>
      <c r="L2429" s="158"/>
      <c r="M2429" s="158"/>
      <c r="N2429" s="158"/>
      <c r="O2429" s="158"/>
      <c r="P2429" s="157"/>
      <c r="Q2429" s="159"/>
      <c r="R2429" s="155" t="str">
        <f ca="1">IF(ISERROR($V2429),"",OFFSET('Smelter Look-up'!$C$4,$V2429-4,0)&amp;"")</f>
        <v/>
      </c>
      <c r="S2429" s="160" t="str">
        <f t="array" aca="1" ref="S2429" ca="1">IF(B2429="","",IF(ISERROR(MATCH($E2429,CL,0)),"Unknown",INDIRECT("'C'!$A$"&amp;MATCH($E2429,CL,0)+1)))</f>
        <v/>
      </c>
      <c r="T2429" s="160" t="str">
        <f t="array" aca="1" ref="T2429" ca="1">IF(B2429="","",IF(ISERROR(MATCH($J2429,SorP!$B$1:$B$6226,0)),"",INDIRECT("'SorP'!$A$"&amp;MATCH($S2429&amp;$J2429,SorP!C:C,0))))</f>
        <v/>
      </c>
      <c r="U2429" s="161"/>
      <c r="V2429" s="151" t="e">
        <f>IF(C2429="",NA(),IF(OR(C2429="Smelter not listed",C2429="Smelter not yet identified"),MATCH($B2429&amp;$D2429,'Smelter Look-up'!$J:$J,0),MATCH($B2429&amp;$C2429,'Smelter Look-up'!$J:$J,0)))</f>
        <v>#N/A</v>
      </c>
      <c r="W2429" s="134"/>
      <c r="X2429" s="134">
        <f t="shared" ca="1" si="24"/>
        <v>0</v>
      </c>
      <c r="Y2429" s="134"/>
      <c r="Z2429" s="134"/>
      <c r="AA2429" s="134"/>
      <c r="AB2429" s="162" t="str">
        <f t="shared" si="25"/>
        <v/>
      </c>
      <c r="AC2429" s="134"/>
      <c r="AD2429" s="134"/>
      <c r="AE2429" s="134"/>
      <c r="AF2429" s="134"/>
      <c r="AG2429" s="134"/>
      <c r="AH2429" s="134"/>
    </row>
    <row r="2430" spans="1:34" ht="12" customHeight="1">
      <c r="A2430" s="160"/>
      <c r="B2430" s="155" t="str">
        <f t="array" ref="B2430">IF(LEN(A2430)=0,"",INDEX('Smelter Look-up'!$A:$A,MATCH($A2430,'Smelter Look-up'!$E:$E,0)))</f>
        <v/>
      </c>
      <c r="C2430" s="158" t="str">
        <f t="array" ref="C2430">IF(LEN(A2430)=0,"",INDEX('Smelter Look-up'!$C:$C,MATCH($A2430,'Smelter Look-up'!$E:$E,0)))</f>
        <v/>
      </c>
      <c r="D2430" s="155"/>
      <c r="E2430" s="155" t="str">
        <f ca="1">IF(ISERROR($V2430),"",OFFSET('Smelter Look-up'!$D$4,$V2430-4,0)&amp;"")</f>
        <v/>
      </c>
      <c r="F2430" s="155" t="str">
        <f ca="1">IF(ISERROR($V2430),"",OFFSET('Smelter Look-up'!$E$4,$V2430-4,0))</f>
        <v/>
      </c>
      <c r="G2430" s="155" t="str">
        <f ca="1">IF(C2430=$X$4,IF(ISERROR($V2430),"Enter smelter details","RMI"),IF(ISERROR($V2430),"",OFFSET('Smelter Look-up'!$F$4,$V2430-4,0)))</f>
        <v/>
      </c>
      <c r="H2430" s="156" t="str">
        <f ca="1">IF(ISERROR($V2430),"",OFFSET('Smelter Look-up'!$G$4,$V2430-4,0))</f>
        <v/>
      </c>
      <c r="I2430" s="157" t="str">
        <f ca="1">IF(ISERROR($V2430),"",OFFSET('Smelter Look-up'!$H$4,$V2430-4,0))</f>
        <v/>
      </c>
      <c r="J2430" s="157" t="str">
        <f ca="1">IF(ISERROR($V2430),"",OFFSET('Smelter Look-up'!$I$4,$V2430-4,0))</f>
        <v/>
      </c>
      <c r="K2430" s="158"/>
      <c r="L2430" s="158"/>
      <c r="M2430" s="158"/>
      <c r="N2430" s="158"/>
      <c r="O2430" s="158"/>
      <c r="P2430" s="157"/>
      <c r="Q2430" s="159"/>
      <c r="R2430" s="155" t="str">
        <f ca="1">IF(ISERROR($V2430),"",OFFSET('Smelter Look-up'!$C$4,$V2430-4,0)&amp;"")</f>
        <v/>
      </c>
      <c r="S2430" s="160" t="str">
        <f t="array" aca="1" ref="S2430" ca="1">IF(B2430="","",IF(ISERROR(MATCH($E2430,CL,0)),"Unknown",INDIRECT("'C'!$A$"&amp;MATCH($E2430,CL,0)+1)))</f>
        <v/>
      </c>
      <c r="T2430" s="160" t="str">
        <f t="array" aca="1" ref="T2430" ca="1">IF(B2430="","",IF(ISERROR(MATCH($J2430,SorP!$B$1:$B$6226,0)),"",INDIRECT("'SorP'!$A$"&amp;MATCH($S2430&amp;$J2430,SorP!C:C,0))))</f>
        <v/>
      </c>
      <c r="U2430" s="161"/>
      <c r="V2430" s="151" t="e">
        <f>IF(C2430="",NA(),IF(OR(C2430="Smelter not listed",C2430="Smelter not yet identified"),MATCH($B2430&amp;$D2430,'Smelter Look-up'!$J:$J,0),MATCH($B2430&amp;$C2430,'Smelter Look-up'!$J:$J,0)))</f>
        <v>#N/A</v>
      </c>
      <c r="W2430" s="134"/>
      <c r="X2430" s="134">
        <f t="shared" ca="1" si="24"/>
        <v>0</v>
      </c>
      <c r="Y2430" s="134"/>
      <c r="Z2430" s="134"/>
      <c r="AA2430" s="134"/>
      <c r="AB2430" s="162" t="str">
        <f t="shared" si="25"/>
        <v/>
      </c>
      <c r="AC2430" s="134"/>
      <c r="AD2430" s="134"/>
      <c r="AE2430" s="134"/>
      <c r="AF2430" s="134"/>
      <c r="AG2430" s="134"/>
      <c r="AH2430" s="134"/>
    </row>
    <row r="2431" spans="1:34" ht="12" customHeight="1">
      <c r="A2431" s="160"/>
      <c r="B2431" s="155" t="str">
        <f t="array" ref="B2431">IF(LEN(A2431)=0,"",INDEX('Smelter Look-up'!$A:$A,MATCH($A2431,'Smelter Look-up'!$E:$E,0)))</f>
        <v/>
      </c>
      <c r="C2431" s="158" t="str">
        <f t="array" ref="C2431">IF(LEN(A2431)=0,"",INDEX('Smelter Look-up'!$C:$C,MATCH($A2431,'Smelter Look-up'!$E:$E,0)))</f>
        <v/>
      </c>
      <c r="D2431" s="155"/>
      <c r="E2431" s="155" t="str">
        <f ca="1">IF(ISERROR($V2431),"",OFFSET('Smelter Look-up'!$D$4,$V2431-4,0)&amp;"")</f>
        <v/>
      </c>
      <c r="F2431" s="155" t="str">
        <f ca="1">IF(ISERROR($V2431),"",OFFSET('Smelter Look-up'!$E$4,$V2431-4,0))</f>
        <v/>
      </c>
      <c r="G2431" s="155" t="str">
        <f ca="1">IF(C2431=$X$4,IF(ISERROR($V2431),"Enter smelter details","RMI"),IF(ISERROR($V2431),"",OFFSET('Smelter Look-up'!$F$4,$V2431-4,0)))</f>
        <v/>
      </c>
      <c r="H2431" s="156" t="str">
        <f ca="1">IF(ISERROR($V2431),"",OFFSET('Smelter Look-up'!$G$4,$V2431-4,0))</f>
        <v/>
      </c>
      <c r="I2431" s="157" t="str">
        <f ca="1">IF(ISERROR($V2431),"",OFFSET('Smelter Look-up'!$H$4,$V2431-4,0))</f>
        <v/>
      </c>
      <c r="J2431" s="157" t="str">
        <f ca="1">IF(ISERROR($V2431),"",OFFSET('Smelter Look-up'!$I$4,$V2431-4,0))</f>
        <v/>
      </c>
      <c r="K2431" s="158"/>
      <c r="L2431" s="158"/>
      <c r="M2431" s="158"/>
      <c r="N2431" s="158"/>
      <c r="O2431" s="158"/>
      <c r="P2431" s="157"/>
      <c r="Q2431" s="159"/>
      <c r="R2431" s="155" t="str">
        <f ca="1">IF(ISERROR($V2431),"",OFFSET('Smelter Look-up'!$C$4,$V2431-4,0)&amp;"")</f>
        <v/>
      </c>
      <c r="S2431" s="160" t="str">
        <f t="array" aca="1" ref="S2431" ca="1">IF(B2431="","",IF(ISERROR(MATCH($E2431,CL,0)),"Unknown",INDIRECT("'C'!$A$"&amp;MATCH($E2431,CL,0)+1)))</f>
        <v/>
      </c>
      <c r="T2431" s="160" t="str">
        <f t="array" aca="1" ref="T2431" ca="1">IF(B2431="","",IF(ISERROR(MATCH($J2431,SorP!$B$1:$B$6226,0)),"",INDIRECT("'SorP'!$A$"&amp;MATCH($S2431&amp;$J2431,SorP!C:C,0))))</f>
        <v/>
      </c>
      <c r="U2431" s="161"/>
      <c r="V2431" s="151" t="e">
        <f>IF(C2431="",NA(),IF(OR(C2431="Smelter not listed",C2431="Smelter not yet identified"),MATCH($B2431&amp;$D2431,'Smelter Look-up'!$J:$J,0),MATCH($B2431&amp;$C2431,'Smelter Look-up'!$J:$J,0)))</f>
        <v>#N/A</v>
      </c>
      <c r="W2431" s="134"/>
      <c r="X2431" s="134">
        <f t="shared" ca="1" si="24"/>
        <v>0</v>
      </c>
      <c r="Y2431" s="134"/>
      <c r="Z2431" s="134"/>
      <c r="AA2431" s="134"/>
      <c r="AB2431" s="162" t="str">
        <f t="shared" si="25"/>
        <v/>
      </c>
      <c r="AC2431" s="134"/>
      <c r="AD2431" s="134"/>
      <c r="AE2431" s="134"/>
      <c r="AF2431" s="134"/>
      <c r="AG2431" s="134"/>
      <c r="AH2431" s="134"/>
    </row>
    <row r="2432" spans="1:34" ht="12" customHeight="1">
      <c r="A2432" s="160"/>
      <c r="B2432" s="155" t="str">
        <f t="array" ref="B2432">IF(LEN(A2432)=0,"",INDEX('Smelter Look-up'!$A:$A,MATCH($A2432,'Smelter Look-up'!$E:$E,0)))</f>
        <v/>
      </c>
      <c r="C2432" s="158" t="str">
        <f t="array" ref="C2432">IF(LEN(A2432)=0,"",INDEX('Smelter Look-up'!$C:$C,MATCH($A2432,'Smelter Look-up'!$E:$E,0)))</f>
        <v/>
      </c>
      <c r="D2432" s="155"/>
      <c r="E2432" s="155" t="str">
        <f ca="1">IF(ISERROR($V2432),"",OFFSET('Smelter Look-up'!$D$4,$V2432-4,0)&amp;"")</f>
        <v/>
      </c>
      <c r="F2432" s="155" t="str">
        <f ca="1">IF(ISERROR($V2432),"",OFFSET('Smelter Look-up'!$E$4,$V2432-4,0))</f>
        <v/>
      </c>
      <c r="G2432" s="155" t="str">
        <f ca="1">IF(C2432=$X$4,IF(ISERROR($V2432),"Enter smelter details","RMI"),IF(ISERROR($V2432),"",OFFSET('Smelter Look-up'!$F$4,$V2432-4,0)))</f>
        <v/>
      </c>
      <c r="H2432" s="156" t="str">
        <f ca="1">IF(ISERROR($V2432),"",OFFSET('Smelter Look-up'!$G$4,$V2432-4,0))</f>
        <v/>
      </c>
      <c r="I2432" s="157" t="str">
        <f ca="1">IF(ISERROR($V2432),"",OFFSET('Smelter Look-up'!$H$4,$V2432-4,0))</f>
        <v/>
      </c>
      <c r="J2432" s="157" t="str">
        <f ca="1">IF(ISERROR($V2432),"",OFFSET('Smelter Look-up'!$I$4,$V2432-4,0))</f>
        <v/>
      </c>
      <c r="K2432" s="158"/>
      <c r="L2432" s="158"/>
      <c r="M2432" s="158"/>
      <c r="N2432" s="158"/>
      <c r="O2432" s="158"/>
      <c r="P2432" s="157"/>
      <c r="Q2432" s="159"/>
      <c r="R2432" s="155" t="str">
        <f ca="1">IF(ISERROR($V2432),"",OFFSET('Smelter Look-up'!$C$4,$V2432-4,0)&amp;"")</f>
        <v/>
      </c>
      <c r="S2432" s="160" t="str">
        <f t="array" aca="1" ref="S2432" ca="1">IF(B2432="","",IF(ISERROR(MATCH($E2432,CL,0)),"Unknown",INDIRECT("'C'!$A$"&amp;MATCH($E2432,CL,0)+1)))</f>
        <v/>
      </c>
      <c r="T2432" s="160" t="str">
        <f t="array" aca="1" ref="T2432" ca="1">IF(B2432="","",IF(ISERROR(MATCH($J2432,SorP!$B$1:$B$6226,0)),"",INDIRECT("'SorP'!$A$"&amp;MATCH($S2432&amp;$J2432,SorP!C:C,0))))</f>
        <v/>
      </c>
      <c r="U2432" s="161"/>
      <c r="V2432" s="151" t="e">
        <f>IF(C2432="",NA(),IF(OR(C2432="Smelter not listed",C2432="Smelter not yet identified"),MATCH($B2432&amp;$D2432,'Smelter Look-up'!$J:$J,0),MATCH($B2432&amp;$C2432,'Smelter Look-up'!$J:$J,0)))</f>
        <v>#N/A</v>
      </c>
      <c r="W2432" s="134"/>
      <c r="X2432" s="134">
        <f t="shared" ca="1" si="24"/>
        <v>0</v>
      </c>
      <c r="Y2432" s="134"/>
      <c r="Z2432" s="134"/>
      <c r="AA2432" s="134"/>
      <c r="AB2432" s="162" t="str">
        <f t="shared" si="25"/>
        <v/>
      </c>
      <c r="AC2432" s="134"/>
      <c r="AD2432" s="134"/>
      <c r="AE2432" s="134"/>
      <c r="AF2432" s="134"/>
      <c r="AG2432" s="134"/>
      <c r="AH2432" s="134"/>
    </row>
    <row r="2433" spans="1:34" ht="12" customHeight="1">
      <c r="A2433" s="160"/>
      <c r="B2433" s="155" t="str">
        <f t="array" ref="B2433">IF(LEN(A2433)=0,"",INDEX('Smelter Look-up'!$A:$A,MATCH($A2433,'Smelter Look-up'!$E:$E,0)))</f>
        <v/>
      </c>
      <c r="C2433" s="158" t="str">
        <f t="array" ref="C2433">IF(LEN(A2433)=0,"",INDEX('Smelter Look-up'!$C:$C,MATCH($A2433,'Smelter Look-up'!$E:$E,0)))</f>
        <v/>
      </c>
      <c r="D2433" s="155"/>
      <c r="E2433" s="155" t="str">
        <f ca="1">IF(ISERROR($V2433),"",OFFSET('Smelter Look-up'!$D$4,$V2433-4,0)&amp;"")</f>
        <v/>
      </c>
      <c r="F2433" s="155" t="str">
        <f ca="1">IF(ISERROR($V2433),"",OFFSET('Smelter Look-up'!$E$4,$V2433-4,0))</f>
        <v/>
      </c>
      <c r="G2433" s="155" t="str">
        <f ca="1">IF(C2433=$X$4,IF(ISERROR($V2433),"Enter smelter details","RMI"),IF(ISERROR($V2433),"",OFFSET('Smelter Look-up'!$F$4,$V2433-4,0)))</f>
        <v/>
      </c>
      <c r="H2433" s="156" t="str">
        <f ca="1">IF(ISERROR($V2433),"",OFFSET('Smelter Look-up'!$G$4,$V2433-4,0))</f>
        <v/>
      </c>
      <c r="I2433" s="157" t="str">
        <f ca="1">IF(ISERROR($V2433),"",OFFSET('Smelter Look-up'!$H$4,$V2433-4,0))</f>
        <v/>
      </c>
      <c r="J2433" s="157" t="str">
        <f ca="1">IF(ISERROR($V2433),"",OFFSET('Smelter Look-up'!$I$4,$V2433-4,0))</f>
        <v/>
      </c>
      <c r="K2433" s="158"/>
      <c r="L2433" s="158"/>
      <c r="M2433" s="158"/>
      <c r="N2433" s="158"/>
      <c r="O2433" s="158"/>
      <c r="P2433" s="157"/>
      <c r="Q2433" s="159"/>
      <c r="R2433" s="155" t="str">
        <f ca="1">IF(ISERROR($V2433),"",OFFSET('Smelter Look-up'!$C$4,$V2433-4,0)&amp;"")</f>
        <v/>
      </c>
      <c r="S2433" s="160" t="str">
        <f t="array" aca="1" ref="S2433" ca="1">IF(B2433="","",IF(ISERROR(MATCH($E2433,CL,0)),"Unknown",INDIRECT("'C'!$A$"&amp;MATCH($E2433,CL,0)+1)))</f>
        <v/>
      </c>
      <c r="T2433" s="160" t="str">
        <f t="array" aca="1" ref="T2433" ca="1">IF(B2433="","",IF(ISERROR(MATCH($J2433,SorP!$B$1:$B$6226,0)),"",INDIRECT("'SorP'!$A$"&amp;MATCH($S2433&amp;$J2433,SorP!C:C,0))))</f>
        <v/>
      </c>
      <c r="U2433" s="161"/>
      <c r="V2433" s="151" t="e">
        <f>IF(C2433="",NA(),IF(OR(C2433="Smelter not listed",C2433="Smelter not yet identified"),MATCH($B2433&amp;$D2433,'Smelter Look-up'!$J:$J,0),MATCH($B2433&amp;$C2433,'Smelter Look-up'!$J:$J,0)))</f>
        <v>#N/A</v>
      </c>
      <c r="W2433" s="134"/>
      <c r="X2433" s="134">
        <f t="shared" ca="1" si="24"/>
        <v>0</v>
      </c>
      <c r="Y2433" s="134"/>
      <c r="Z2433" s="134"/>
      <c r="AA2433" s="134"/>
      <c r="AB2433" s="162" t="str">
        <f t="shared" si="25"/>
        <v/>
      </c>
      <c r="AC2433" s="134"/>
      <c r="AD2433" s="134"/>
      <c r="AE2433" s="134"/>
      <c r="AF2433" s="134"/>
      <c r="AG2433" s="134"/>
      <c r="AH2433" s="134"/>
    </row>
    <row r="2434" spans="1:34" ht="12" customHeight="1">
      <c r="A2434" s="160"/>
      <c r="B2434" s="155" t="str">
        <f t="array" ref="B2434">IF(LEN(A2434)=0,"",INDEX('Smelter Look-up'!$A:$A,MATCH($A2434,'Smelter Look-up'!$E:$E,0)))</f>
        <v/>
      </c>
      <c r="C2434" s="158" t="str">
        <f t="array" ref="C2434">IF(LEN(A2434)=0,"",INDEX('Smelter Look-up'!$C:$C,MATCH($A2434,'Smelter Look-up'!$E:$E,0)))</f>
        <v/>
      </c>
      <c r="D2434" s="155"/>
      <c r="E2434" s="155" t="str">
        <f ca="1">IF(ISERROR($V2434),"",OFFSET('Smelter Look-up'!$D$4,$V2434-4,0)&amp;"")</f>
        <v/>
      </c>
      <c r="F2434" s="155" t="str">
        <f ca="1">IF(ISERROR($V2434),"",OFFSET('Smelter Look-up'!$E$4,$V2434-4,0))</f>
        <v/>
      </c>
      <c r="G2434" s="155" t="str">
        <f ca="1">IF(C2434=$X$4,IF(ISERROR($V2434),"Enter smelter details","RMI"),IF(ISERROR($V2434),"",OFFSET('Smelter Look-up'!$F$4,$V2434-4,0)))</f>
        <v/>
      </c>
      <c r="H2434" s="156" t="str">
        <f ca="1">IF(ISERROR($V2434),"",OFFSET('Smelter Look-up'!$G$4,$V2434-4,0))</f>
        <v/>
      </c>
      <c r="I2434" s="157" t="str">
        <f ca="1">IF(ISERROR($V2434),"",OFFSET('Smelter Look-up'!$H$4,$V2434-4,0))</f>
        <v/>
      </c>
      <c r="J2434" s="157" t="str">
        <f ca="1">IF(ISERROR($V2434),"",OFFSET('Smelter Look-up'!$I$4,$V2434-4,0))</f>
        <v/>
      </c>
      <c r="K2434" s="158"/>
      <c r="L2434" s="158"/>
      <c r="M2434" s="158"/>
      <c r="N2434" s="158"/>
      <c r="O2434" s="158"/>
      <c r="P2434" s="157"/>
      <c r="Q2434" s="159"/>
      <c r="R2434" s="155" t="str">
        <f ca="1">IF(ISERROR($V2434),"",OFFSET('Smelter Look-up'!$C$4,$V2434-4,0)&amp;"")</f>
        <v/>
      </c>
      <c r="S2434" s="160" t="str">
        <f t="array" aca="1" ref="S2434" ca="1">IF(B2434="","",IF(ISERROR(MATCH($E2434,CL,0)),"Unknown",INDIRECT("'C'!$A$"&amp;MATCH($E2434,CL,0)+1)))</f>
        <v/>
      </c>
      <c r="T2434" s="160" t="str">
        <f t="array" aca="1" ref="T2434" ca="1">IF(B2434="","",IF(ISERROR(MATCH($J2434,SorP!$B$1:$B$6226,0)),"",INDIRECT("'SorP'!$A$"&amp;MATCH($S2434&amp;$J2434,SorP!C:C,0))))</f>
        <v/>
      </c>
      <c r="U2434" s="161"/>
      <c r="V2434" s="151" t="e">
        <f>IF(C2434="",NA(),IF(OR(C2434="Smelter not listed",C2434="Smelter not yet identified"),MATCH($B2434&amp;$D2434,'Smelter Look-up'!$J:$J,0),MATCH($B2434&amp;$C2434,'Smelter Look-up'!$J:$J,0)))</f>
        <v>#N/A</v>
      </c>
      <c r="W2434" s="134"/>
      <c r="X2434" s="134">
        <f t="shared" ca="1" si="24"/>
        <v>0</v>
      </c>
      <c r="Y2434" s="134"/>
      <c r="Z2434" s="134"/>
      <c r="AA2434" s="134"/>
      <c r="AB2434" s="162" t="str">
        <f t="shared" si="25"/>
        <v/>
      </c>
      <c r="AC2434" s="134"/>
      <c r="AD2434" s="134"/>
      <c r="AE2434" s="134"/>
      <c r="AF2434" s="134"/>
      <c r="AG2434" s="134"/>
      <c r="AH2434" s="134"/>
    </row>
    <row r="2435" spans="1:34" ht="12" customHeight="1">
      <c r="A2435" s="160"/>
      <c r="B2435" s="155" t="str">
        <f t="array" ref="B2435">IF(LEN(A2435)=0,"",INDEX('Smelter Look-up'!$A:$A,MATCH($A2435,'Smelter Look-up'!$E:$E,0)))</f>
        <v/>
      </c>
      <c r="C2435" s="158" t="str">
        <f t="array" ref="C2435">IF(LEN(A2435)=0,"",INDEX('Smelter Look-up'!$C:$C,MATCH($A2435,'Smelter Look-up'!$E:$E,0)))</f>
        <v/>
      </c>
      <c r="D2435" s="155"/>
      <c r="E2435" s="155" t="str">
        <f ca="1">IF(ISERROR($V2435),"",OFFSET('Smelter Look-up'!$D$4,$V2435-4,0)&amp;"")</f>
        <v/>
      </c>
      <c r="F2435" s="155" t="str">
        <f ca="1">IF(ISERROR($V2435),"",OFFSET('Smelter Look-up'!$E$4,$V2435-4,0))</f>
        <v/>
      </c>
      <c r="G2435" s="155" t="str">
        <f ca="1">IF(C2435=$X$4,IF(ISERROR($V2435),"Enter smelter details","RMI"),IF(ISERROR($V2435),"",OFFSET('Smelter Look-up'!$F$4,$V2435-4,0)))</f>
        <v/>
      </c>
      <c r="H2435" s="156" t="str">
        <f ca="1">IF(ISERROR($V2435),"",OFFSET('Smelter Look-up'!$G$4,$V2435-4,0))</f>
        <v/>
      </c>
      <c r="I2435" s="157" t="str">
        <f ca="1">IF(ISERROR($V2435),"",OFFSET('Smelter Look-up'!$H$4,$V2435-4,0))</f>
        <v/>
      </c>
      <c r="J2435" s="157" t="str">
        <f ca="1">IF(ISERROR($V2435),"",OFFSET('Smelter Look-up'!$I$4,$V2435-4,0))</f>
        <v/>
      </c>
      <c r="K2435" s="158"/>
      <c r="L2435" s="158"/>
      <c r="M2435" s="158"/>
      <c r="N2435" s="158"/>
      <c r="O2435" s="158"/>
      <c r="P2435" s="157"/>
      <c r="Q2435" s="159"/>
      <c r="R2435" s="155" t="str">
        <f ca="1">IF(ISERROR($V2435),"",OFFSET('Smelter Look-up'!$C$4,$V2435-4,0)&amp;"")</f>
        <v/>
      </c>
      <c r="S2435" s="160" t="str">
        <f t="array" aca="1" ref="S2435" ca="1">IF(B2435="","",IF(ISERROR(MATCH($E2435,CL,0)),"Unknown",INDIRECT("'C'!$A$"&amp;MATCH($E2435,CL,0)+1)))</f>
        <v/>
      </c>
      <c r="T2435" s="160" t="str">
        <f t="array" aca="1" ref="T2435" ca="1">IF(B2435="","",IF(ISERROR(MATCH($J2435,SorP!$B$1:$B$6226,0)),"",INDIRECT("'SorP'!$A$"&amp;MATCH($S2435&amp;$J2435,SorP!C:C,0))))</f>
        <v/>
      </c>
      <c r="U2435" s="161"/>
      <c r="V2435" s="151" t="e">
        <f>IF(C2435="",NA(),IF(OR(C2435="Smelter not listed",C2435="Smelter not yet identified"),MATCH($B2435&amp;$D2435,'Smelter Look-up'!$J:$J,0),MATCH($B2435&amp;$C2435,'Smelter Look-up'!$J:$J,0)))</f>
        <v>#N/A</v>
      </c>
      <c r="W2435" s="134"/>
      <c r="X2435" s="134">
        <f t="shared" ca="1" si="24"/>
        <v>0</v>
      </c>
      <c r="Y2435" s="134"/>
      <c r="Z2435" s="134"/>
      <c r="AA2435" s="134"/>
      <c r="AB2435" s="162" t="str">
        <f t="shared" si="25"/>
        <v/>
      </c>
      <c r="AC2435" s="134"/>
      <c r="AD2435" s="134"/>
      <c r="AE2435" s="134"/>
      <c r="AF2435" s="134"/>
      <c r="AG2435" s="134"/>
      <c r="AH2435" s="134"/>
    </row>
    <row r="2436" spans="1:34" ht="12" customHeight="1">
      <c r="A2436" s="160"/>
      <c r="B2436" s="155" t="str">
        <f t="array" ref="B2436">IF(LEN(A2436)=0,"",INDEX('Smelter Look-up'!$A:$A,MATCH($A2436,'Smelter Look-up'!$E:$E,0)))</f>
        <v/>
      </c>
      <c r="C2436" s="158" t="str">
        <f t="array" ref="C2436">IF(LEN(A2436)=0,"",INDEX('Smelter Look-up'!$C:$C,MATCH($A2436,'Smelter Look-up'!$E:$E,0)))</f>
        <v/>
      </c>
      <c r="D2436" s="155"/>
      <c r="E2436" s="155" t="str">
        <f ca="1">IF(ISERROR($V2436),"",OFFSET('Smelter Look-up'!$D$4,$V2436-4,0)&amp;"")</f>
        <v/>
      </c>
      <c r="F2436" s="155" t="str">
        <f ca="1">IF(ISERROR($V2436),"",OFFSET('Smelter Look-up'!$E$4,$V2436-4,0))</f>
        <v/>
      </c>
      <c r="G2436" s="155" t="str">
        <f ca="1">IF(C2436=$X$4,IF(ISERROR($V2436),"Enter smelter details","RMI"),IF(ISERROR($V2436),"",OFFSET('Smelter Look-up'!$F$4,$V2436-4,0)))</f>
        <v/>
      </c>
      <c r="H2436" s="156" t="str">
        <f ca="1">IF(ISERROR($V2436),"",OFFSET('Smelter Look-up'!$G$4,$V2436-4,0))</f>
        <v/>
      </c>
      <c r="I2436" s="157" t="str">
        <f ca="1">IF(ISERROR($V2436),"",OFFSET('Smelter Look-up'!$H$4,$V2436-4,0))</f>
        <v/>
      </c>
      <c r="J2436" s="157" t="str">
        <f ca="1">IF(ISERROR($V2436),"",OFFSET('Smelter Look-up'!$I$4,$V2436-4,0))</f>
        <v/>
      </c>
      <c r="K2436" s="158"/>
      <c r="L2436" s="158"/>
      <c r="M2436" s="158"/>
      <c r="N2436" s="158"/>
      <c r="O2436" s="158"/>
      <c r="P2436" s="157"/>
      <c r="Q2436" s="159"/>
      <c r="R2436" s="155" t="str">
        <f ca="1">IF(ISERROR($V2436),"",OFFSET('Smelter Look-up'!$C$4,$V2436-4,0)&amp;"")</f>
        <v/>
      </c>
      <c r="S2436" s="160" t="str">
        <f t="array" aca="1" ref="S2436" ca="1">IF(B2436="","",IF(ISERROR(MATCH($E2436,CL,0)),"Unknown",INDIRECT("'C'!$A$"&amp;MATCH($E2436,CL,0)+1)))</f>
        <v/>
      </c>
      <c r="T2436" s="160" t="str">
        <f t="array" aca="1" ref="T2436" ca="1">IF(B2436="","",IF(ISERROR(MATCH($J2436,SorP!$B$1:$B$6226,0)),"",INDIRECT("'SorP'!$A$"&amp;MATCH($S2436&amp;$J2436,SorP!C:C,0))))</f>
        <v/>
      </c>
      <c r="U2436" s="161"/>
      <c r="V2436" s="151" t="e">
        <f>IF(C2436="",NA(),IF(OR(C2436="Smelter not listed",C2436="Smelter not yet identified"),MATCH($B2436&amp;$D2436,'Smelter Look-up'!$J:$J,0),MATCH($B2436&amp;$C2436,'Smelter Look-up'!$J:$J,0)))</f>
        <v>#N/A</v>
      </c>
      <c r="W2436" s="134"/>
      <c r="X2436" s="134">
        <f t="shared" ca="1" si="24"/>
        <v>0</v>
      </c>
      <c r="Y2436" s="134"/>
      <c r="Z2436" s="134"/>
      <c r="AA2436" s="134"/>
      <c r="AB2436" s="162" t="str">
        <f t="shared" si="25"/>
        <v/>
      </c>
      <c r="AC2436" s="134"/>
      <c r="AD2436" s="134"/>
      <c r="AE2436" s="134"/>
      <c r="AF2436" s="134"/>
      <c r="AG2436" s="134"/>
      <c r="AH2436" s="134"/>
    </row>
    <row r="2437" spans="1:34" ht="12" customHeight="1">
      <c r="A2437" s="160"/>
      <c r="B2437" s="155" t="str">
        <f t="array" ref="B2437">IF(LEN(A2437)=0,"",INDEX('Smelter Look-up'!$A:$A,MATCH($A2437,'Smelter Look-up'!$E:$E,0)))</f>
        <v/>
      </c>
      <c r="C2437" s="158" t="str">
        <f t="array" ref="C2437">IF(LEN(A2437)=0,"",INDEX('Smelter Look-up'!$C:$C,MATCH($A2437,'Smelter Look-up'!$E:$E,0)))</f>
        <v/>
      </c>
      <c r="D2437" s="155"/>
      <c r="E2437" s="155" t="str">
        <f ca="1">IF(ISERROR($V2437),"",OFFSET('Smelter Look-up'!$D$4,$V2437-4,0)&amp;"")</f>
        <v/>
      </c>
      <c r="F2437" s="155" t="str">
        <f ca="1">IF(ISERROR($V2437),"",OFFSET('Smelter Look-up'!$E$4,$V2437-4,0))</f>
        <v/>
      </c>
      <c r="G2437" s="155" t="str">
        <f ca="1">IF(C2437=$X$4,IF(ISERROR($V2437),"Enter smelter details","RMI"),IF(ISERROR($V2437),"",OFFSET('Smelter Look-up'!$F$4,$V2437-4,0)))</f>
        <v/>
      </c>
      <c r="H2437" s="156" t="str">
        <f ca="1">IF(ISERROR($V2437),"",OFFSET('Smelter Look-up'!$G$4,$V2437-4,0))</f>
        <v/>
      </c>
      <c r="I2437" s="157" t="str">
        <f ca="1">IF(ISERROR($V2437),"",OFFSET('Smelter Look-up'!$H$4,$V2437-4,0))</f>
        <v/>
      </c>
      <c r="J2437" s="157" t="str">
        <f ca="1">IF(ISERROR($V2437),"",OFFSET('Smelter Look-up'!$I$4,$V2437-4,0))</f>
        <v/>
      </c>
      <c r="K2437" s="158"/>
      <c r="L2437" s="158"/>
      <c r="M2437" s="158"/>
      <c r="N2437" s="158"/>
      <c r="O2437" s="158"/>
      <c r="P2437" s="157"/>
      <c r="Q2437" s="159"/>
      <c r="R2437" s="155" t="str">
        <f ca="1">IF(ISERROR($V2437),"",OFFSET('Smelter Look-up'!$C$4,$V2437-4,0)&amp;"")</f>
        <v/>
      </c>
      <c r="S2437" s="160" t="str">
        <f t="array" aca="1" ref="S2437" ca="1">IF(B2437="","",IF(ISERROR(MATCH($E2437,CL,0)),"Unknown",INDIRECT("'C'!$A$"&amp;MATCH($E2437,CL,0)+1)))</f>
        <v/>
      </c>
      <c r="T2437" s="160" t="str">
        <f t="array" aca="1" ref="T2437" ca="1">IF(B2437="","",IF(ISERROR(MATCH($J2437,SorP!$B$1:$B$6226,0)),"",INDIRECT("'SorP'!$A$"&amp;MATCH($S2437&amp;$J2437,SorP!C:C,0))))</f>
        <v/>
      </c>
      <c r="U2437" s="161"/>
      <c r="V2437" s="151" t="e">
        <f>IF(C2437="",NA(),IF(OR(C2437="Smelter not listed",C2437="Smelter not yet identified"),MATCH($B2437&amp;$D2437,'Smelter Look-up'!$J:$J,0),MATCH($B2437&amp;$C2437,'Smelter Look-up'!$J:$J,0)))</f>
        <v>#N/A</v>
      </c>
      <c r="W2437" s="134"/>
      <c r="X2437" s="134">
        <f t="shared" ca="1" si="24"/>
        <v>0</v>
      </c>
      <c r="Y2437" s="134"/>
      <c r="Z2437" s="134"/>
      <c r="AA2437" s="134"/>
      <c r="AB2437" s="162" t="str">
        <f t="shared" si="25"/>
        <v/>
      </c>
      <c r="AC2437" s="134"/>
      <c r="AD2437" s="134"/>
      <c r="AE2437" s="134"/>
      <c r="AF2437" s="134"/>
      <c r="AG2437" s="134"/>
      <c r="AH2437" s="134"/>
    </row>
    <row r="2438" spans="1:34" ht="12" customHeight="1">
      <c r="A2438" s="160"/>
      <c r="B2438" s="155" t="str">
        <f t="array" ref="B2438">IF(LEN(A2438)=0,"",INDEX('Smelter Look-up'!$A:$A,MATCH($A2438,'Smelter Look-up'!$E:$E,0)))</f>
        <v/>
      </c>
      <c r="C2438" s="158" t="str">
        <f t="array" ref="C2438">IF(LEN(A2438)=0,"",INDEX('Smelter Look-up'!$C:$C,MATCH($A2438,'Smelter Look-up'!$E:$E,0)))</f>
        <v/>
      </c>
      <c r="D2438" s="155"/>
      <c r="E2438" s="155" t="str">
        <f ca="1">IF(ISERROR($V2438),"",OFFSET('Smelter Look-up'!$D$4,$V2438-4,0)&amp;"")</f>
        <v/>
      </c>
      <c r="F2438" s="155" t="str">
        <f ca="1">IF(ISERROR($V2438),"",OFFSET('Smelter Look-up'!$E$4,$V2438-4,0))</f>
        <v/>
      </c>
      <c r="G2438" s="155" t="str">
        <f ca="1">IF(C2438=$X$4,IF(ISERROR($V2438),"Enter smelter details","RMI"),IF(ISERROR($V2438),"",OFFSET('Smelter Look-up'!$F$4,$V2438-4,0)))</f>
        <v/>
      </c>
      <c r="H2438" s="156" t="str">
        <f ca="1">IF(ISERROR($V2438),"",OFFSET('Smelter Look-up'!$G$4,$V2438-4,0))</f>
        <v/>
      </c>
      <c r="I2438" s="157" t="str">
        <f ca="1">IF(ISERROR($V2438),"",OFFSET('Smelter Look-up'!$H$4,$V2438-4,0))</f>
        <v/>
      </c>
      <c r="J2438" s="157" t="str">
        <f ca="1">IF(ISERROR($V2438),"",OFFSET('Smelter Look-up'!$I$4,$V2438-4,0))</f>
        <v/>
      </c>
      <c r="K2438" s="158"/>
      <c r="L2438" s="158"/>
      <c r="M2438" s="158"/>
      <c r="N2438" s="158"/>
      <c r="O2438" s="158"/>
      <c r="P2438" s="157"/>
      <c r="Q2438" s="159"/>
      <c r="R2438" s="155" t="str">
        <f ca="1">IF(ISERROR($V2438),"",OFFSET('Smelter Look-up'!$C$4,$V2438-4,0)&amp;"")</f>
        <v/>
      </c>
      <c r="S2438" s="160" t="str">
        <f t="array" aca="1" ref="S2438" ca="1">IF(B2438="","",IF(ISERROR(MATCH($E2438,CL,0)),"Unknown",INDIRECT("'C'!$A$"&amp;MATCH($E2438,CL,0)+1)))</f>
        <v/>
      </c>
      <c r="T2438" s="160" t="str">
        <f t="array" aca="1" ref="T2438" ca="1">IF(B2438="","",IF(ISERROR(MATCH($J2438,SorP!$B$1:$B$6226,0)),"",INDIRECT("'SorP'!$A$"&amp;MATCH($S2438&amp;$J2438,SorP!C:C,0))))</f>
        <v/>
      </c>
      <c r="U2438" s="161"/>
      <c r="V2438" s="151" t="e">
        <f>IF(C2438="",NA(),IF(OR(C2438="Smelter not listed",C2438="Smelter not yet identified"),MATCH($B2438&amp;$D2438,'Smelter Look-up'!$J:$J,0),MATCH($B2438&amp;$C2438,'Smelter Look-up'!$J:$J,0)))</f>
        <v>#N/A</v>
      </c>
      <c r="W2438" s="134"/>
      <c r="X2438" s="134">
        <f t="shared" ca="1" si="24"/>
        <v>0</v>
      </c>
      <c r="Y2438" s="134"/>
      <c r="Z2438" s="134"/>
      <c r="AA2438" s="134"/>
      <c r="AB2438" s="162" t="str">
        <f t="shared" si="25"/>
        <v/>
      </c>
      <c r="AC2438" s="134"/>
      <c r="AD2438" s="134"/>
      <c r="AE2438" s="134"/>
      <c r="AF2438" s="134"/>
      <c r="AG2438" s="134"/>
      <c r="AH2438" s="134"/>
    </row>
    <row r="2439" spans="1:34" ht="12" customHeight="1">
      <c r="A2439" s="160"/>
      <c r="B2439" s="155" t="str">
        <f t="array" ref="B2439">IF(LEN(A2439)=0,"",INDEX('Smelter Look-up'!$A:$A,MATCH($A2439,'Smelter Look-up'!$E:$E,0)))</f>
        <v/>
      </c>
      <c r="C2439" s="158" t="str">
        <f t="array" ref="C2439">IF(LEN(A2439)=0,"",INDEX('Smelter Look-up'!$C:$C,MATCH($A2439,'Smelter Look-up'!$E:$E,0)))</f>
        <v/>
      </c>
      <c r="D2439" s="155"/>
      <c r="E2439" s="155" t="str">
        <f ca="1">IF(ISERROR($V2439),"",OFFSET('Smelter Look-up'!$D$4,$V2439-4,0)&amp;"")</f>
        <v/>
      </c>
      <c r="F2439" s="155" t="str">
        <f ca="1">IF(ISERROR($V2439),"",OFFSET('Smelter Look-up'!$E$4,$V2439-4,0))</f>
        <v/>
      </c>
      <c r="G2439" s="155" t="str">
        <f ca="1">IF(C2439=$X$4,IF(ISERROR($V2439),"Enter smelter details","RMI"),IF(ISERROR($V2439),"",OFFSET('Smelter Look-up'!$F$4,$V2439-4,0)))</f>
        <v/>
      </c>
      <c r="H2439" s="156" t="str">
        <f ca="1">IF(ISERROR($V2439),"",OFFSET('Smelter Look-up'!$G$4,$V2439-4,0))</f>
        <v/>
      </c>
      <c r="I2439" s="157" t="str">
        <f ca="1">IF(ISERROR($V2439),"",OFFSET('Smelter Look-up'!$H$4,$V2439-4,0))</f>
        <v/>
      </c>
      <c r="J2439" s="157" t="str">
        <f ca="1">IF(ISERROR($V2439),"",OFFSET('Smelter Look-up'!$I$4,$V2439-4,0))</f>
        <v/>
      </c>
      <c r="K2439" s="158"/>
      <c r="L2439" s="158"/>
      <c r="M2439" s="158"/>
      <c r="N2439" s="158"/>
      <c r="O2439" s="158"/>
      <c r="P2439" s="157"/>
      <c r="Q2439" s="159"/>
      <c r="R2439" s="155" t="str">
        <f ca="1">IF(ISERROR($V2439),"",OFFSET('Smelter Look-up'!$C$4,$V2439-4,0)&amp;"")</f>
        <v/>
      </c>
      <c r="S2439" s="160" t="str">
        <f t="array" aca="1" ref="S2439" ca="1">IF(B2439="","",IF(ISERROR(MATCH($E2439,CL,0)),"Unknown",INDIRECT("'C'!$A$"&amp;MATCH($E2439,CL,0)+1)))</f>
        <v/>
      </c>
      <c r="T2439" s="160" t="str">
        <f t="array" aca="1" ref="T2439" ca="1">IF(B2439="","",IF(ISERROR(MATCH($J2439,SorP!$B$1:$B$6226,0)),"",INDIRECT("'SorP'!$A$"&amp;MATCH($S2439&amp;$J2439,SorP!C:C,0))))</f>
        <v/>
      </c>
      <c r="U2439" s="161"/>
      <c r="V2439" s="151" t="e">
        <f>IF(C2439="",NA(),IF(OR(C2439="Smelter not listed",C2439="Smelter not yet identified"),MATCH($B2439&amp;$D2439,'Smelter Look-up'!$J:$J,0),MATCH($B2439&amp;$C2439,'Smelter Look-up'!$J:$J,0)))</f>
        <v>#N/A</v>
      </c>
      <c r="W2439" s="134"/>
      <c r="X2439" s="134">
        <f t="shared" ca="1" si="24"/>
        <v>0</v>
      </c>
      <c r="Y2439" s="134"/>
      <c r="Z2439" s="134"/>
      <c r="AA2439" s="134"/>
      <c r="AB2439" s="162" t="str">
        <f t="shared" si="25"/>
        <v/>
      </c>
      <c r="AC2439" s="134"/>
      <c r="AD2439" s="134"/>
      <c r="AE2439" s="134"/>
      <c r="AF2439" s="134"/>
      <c r="AG2439" s="134"/>
      <c r="AH2439" s="134"/>
    </row>
    <row r="2440" spans="1:34" ht="12" customHeight="1">
      <c r="A2440" s="160"/>
      <c r="B2440" s="155" t="str">
        <f t="array" ref="B2440">IF(LEN(A2440)=0,"",INDEX('Smelter Look-up'!$A:$A,MATCH($A2440,'Smelter Look-up'!$E:$E,0)))</f>
        <v/>
      </c>
      <c r="C2440" s="158" t="str">
        <f t="array" ref="C2440">IF(LEN(A2440)=0,"",INDEX('Smelter Look-up'!$C:$C,MATCH($A2440,'Smelter Look-up'!$E:$E,0)))</f>
        <v/>
      </c>
      <c r="D2440" s="155"/>
      <c r="E2440" s="155" t="str">
        <f ca="1">IF(ISERROR($V2440),"",OFFSET('Smelter Look-up'!$D$4,$V2440-4,0)&amp;"")</f>
        <v/>
      </c>
      <c r="F2440" s="155" t="str">
        <f ca="1">IF(ISERROR($V2440),"",OFFSET('Smelter Look-up'!$E$4,$V2440-4,0))</f>
        <v/>
      </c>
      <c r="G2440" s="155" t="str">
        <f ca="1">IF(C2440=$X$4,IF(ISERROR($V2440),"Enter smelter details","RMI"),IF(ISERROR($V2440),"",OFFSET('Smelter Look-up'!$F$4,$V2440-4,0)))</f>
        <v/>
      </c>
      <c r="H2440" s="156" t="str">
        <f ca="1">IF(ISERROR($V2440),"",OFFSET('Smelter Look-up'!$G$4,$V2440-4,0))</f>
        <v/>
      </c>
      <c r="I2440" s="157" t="str">
        <f ca="1">IF(ISERROR($V2440),"",OFFSET('Smelter Look-up'!$H$4,$V2440-4,0))</f>
        <v/>
      </c>
      <c r="J2440" s="157" t="str">
        <f ca="1">IF(ISERROR($V2440),"",OFFSET('Smelter Look-up'!$I$4,$V2440-4,0))</f>
        <v/>
      </c>
      <c r="K2440" s="158"/>
      <c r="L2440" s="158"/>
      <c r="M2440" s="158"/>
      <c r="N2440" s="158"/>
      <c r="O2440" s="158"/>
      <c r="P2440" s="157"/>
      <c r="Q2440" s="159"/>
      <c r="R2440" s="155" t="str">
        <f ca="1">IF(ISERROR($V2440),"",OFFSET('Smelter Look-up'!$C$4,$V2440-4,0)&amp;"")</f>
        <v/>
      </c>
      <c r="S2440" s="160" t="str">
        <f t="array" aca="1" ref="S2440" ca="1">IF(B2440="","",IF(ISERROR(MATCH($E2440,CL,0)),"Unknown",INDIRECT("'C'!$A$"&amp;MATCH($E2440,CL,0)+1)))</f>
        <v/>
      </c>
      <c r="T2440" s="160" t="str">
        <f t="array" aca="1" ref="T2440" ca="1">IF(B2440="","",IF(ISERROR(MATCH($J2440,SorP!$B$1:$B$6226,0)),"",INDIRECT("'SorP'!$A$"&amp;MATCH($S2440&amp;$J2440,SorP!C:C,0))))</f>
        <v/>
      </c>
      <c r="U2440" s="161"/>
      <c r="V2440" s="151" t="e">
        <f>IF(C2440="",NA(),IF(OR(C2440="Smelter not listed",C2440="Smelter not yet identified"),MATCH($B2440&amp;$D2440,'Smelter Look-up'!$J:$J,0),MATCH($B2440&amp;$C2440,'Smelter Look-up'!$J:$J,0)))</f>
        <v>#N/A</v>
      </c>
      <c r="W2440" s="134"/>
      <c r="X2440" s="134">
        <f t="shared" ca="1" si="24"/>
        <v>0</v>
      </c>
      <c r="Y2440" s="134"/>
      <c r="Z2440" s="134"/>
      <c r="AA2440" s="134"/>
      <c r="AB2440" s="162" t="str">
        <f t="shared" si="25"/>
        <v/>
      </c>
      <c r="AC2440" s="134"/>
      <c r="AD2440" s="134"/>
      <c r="AE2440" s="134"/>
      <c r="AF2440" s="134"/>
      <c r="AG2440" s="134"/>
      <c r="AH2440" s="134"/>
    </row>
    <row r="2441" spans="1:34" ht="12" customHeight="1">
      <c r="A2441" s="160"/>
      <c r="B2441" s="155" t="str">
        <f t="array" ref="B2441">IF(LEN(A2441)=0,"",INDEX('Smelter Look-up'!$A:$A,MATCH($A2441,'Smelter Look-up'!$E:$E,0)))</f>
        <v/>
      </c>
      <c r="C2441" s="158" t="str">
        <f t="array" ref="C2441">IF(LEN(A2441)=0,"",INDEX('Smelter Look-up'!$C:$C,MATCH($A2441,'Smelter Look-up'!$E:$E,0)))</f>
        <v/>
      </c>
      <c r="D2441" s="155"/>
      <c r="E2441" s="155" t="str">
        <f ca="1">IF(ISERROR($V2441),"",OFFSET('Smelter Look-up'!$D$4,$V2441-4,0)&amp;"")</f>
        <v/>
      </c>
      <c r="F2441" s="155" t="str">
        <f ca="1">IF(ISERROR($V2441),"",OFFSET('Smelter Look-up'!$E$4,$V2441-4,0))</f>
        <v/>
      </c>
      <c r="G2441" s="155" t="str">
        <f ca="1">IF(C2441=$X$4,IF(ISERROR($V2441),"Enter smelter details","RMI"),IF(ISERROR($V2441),"",OFFSET('Smelter Look-up'!$F$4,$V2441-4,0)))</f>
        <v/>
      </c>
      <c r="H2441" s="156" t="str">
        <f ca="1">IF(ISERROR($V2441),"",OFFSET('Smelter Look-up'!$G$4,$V2441-4,0))</f>
        <v/>
      </c>
      <c r="I2441" s="157" t="str">
        <f ca="1">IF(ISERROR($V2441),"",OFFSET('Smelter Look-up'!$H$4,$V2441-4,0))</f>
        <v/>
      </c>
      <c r="J2441" s="157" t="str">
        <f ca="1">IF(ISERROR($V2441),"",OFFSET('Smelter Look-up'!$I$4,$V2441-4,0))</f>
        <v/>
      </c>
      <c r="K2441" s="158"/>
      <c r="L2441" s="158"/>
      <c r="M2441" s="158"/>
      <c r="N2441" s="158"/>
      <c r="O2441" s="158"/>
      <c r="P2441" s="157"/>
      <c r="Q2441" s="159"/>
      <c r="R2441" s="155" t="str">
        <f ca="1">IF(ISERROR($V2441),"",OFFSET('Smelter Look-up'!$C$4,$V2441-4,0)&amp;"")</f>
        <v/>
      </c>
      <c r="S2441" s="160" t="str">
        <f t="array" aca="1" ref="S2441" ca="1">IF(B2441="","",IF(ISERROR(MATCH($E2441,CL,0)),"Unknown",INDIRECT("'C'!$A$"&amp;MATCH($E2441,CL,0)+1)))</f>
        <v/>
      </c>
      <c r="T2441" s="160" t="str">
        <f t="array" aca="1" ref="T2441" ca="1">IF(B2441="","",IF(ISERROR(MATCH($J2441,SorP!$B$1:$B$6226,0)),"",INDIRECT("'SorP'!$A$"&amp;MATCH($S2441&amp;$J2441,SorP!C:C,0))))</f>
        <v/>
      </c>
      <c r="U2441" s="161"/>
      <c r="V2441" s="151" t="e">
        <f>IF(C2441="",NA(),IF(OR(C2441="Smelter not listed",C2441="Smelter not yet identified"),MATCH($B2441&amp;$D2441,'Smelter Look-up'!$J:$J,0),MATCH($B2441&amp;$C2441,'Smelter Look-up'!$J:$J,0)))</f>
        <v>#N/A</v>
      </c>
      <c r="W2441" s="134"/>
      <c r="X2441" s="134">
        <f t="shared" ca="1" si="24"/>
        <v>0</v>
      </c>
      <c r="Y2441" s="134"/>
      <c r="Z2441" s="134"/>
      <c r="AA2441" s="134"/>
      <c r="AB2441" s="162" t="str">
        <f t="shared" si="25"/>
        <v/>
      </c>
      <c r="AC2441" s="134"/>
      <c r="AD2441" s="134"/>
      <c r="AE2441" s="134"/>
      <c r="AF2441" s="134"/>
      <c r="AG2441" s="134"/>
      <c r="AH2441" s="134"/>
    </row>
    <row r="2442" spans="1:34" ht="12" customHeight="1">
      <c r="A2442" s="160"/>
      <c r="B2442" s="155" t="str">
        <f t="array" ref="B2442">IF(LEN(A2442)=0,"",INDEX('Smelter Look-up'!$A:$A,MATCH($A2442,'Smelter Look-up'!$E:$E,0)))</f>
        <v/>
      </c>
      <c r="C2442" s="158" t="str">
        <f t="array" ref="C2442">IF(LEN(A2442)=0,"",INDEX('Smelter Look-up'!$C:$C,MATCH($A2442,'Smelter Look-up'!$E:$E,0)))</f>
        <v/>
      </c>
      <c r="D2442" s="155"/>
      <c r="E2442" s="155" t="str">
        <f ca="1">IF(ISERROR($V2442),"",OFFSET('Smelter Look-up'!$D$4,$V2442-4,0)&amp;"")</f>
        <v/>
      </c>
      <c r="F2442" s="155" t="str">
        <f ca="1">IF(ISERROR($V2442),"",OFFSET('Smelter Look-up'!$E$4,$V2442-4,0))</f>
        <v/>
      </c>
      <c r="G2442" s="155" t="str">
        <f ca="1">IF(C2442=$X$4,IF(ISERROR($V2442),"Enter smelter details","RMI"),IF(ISERROR($V2442),"",OFFSET('Smelter Look-up'!$F$4,$V2442-4,0)))</f>
        <v/>
      </c>
      <c r="H2442" s="156" t="str">
        <f ca="1">IF(ISERROR($V2442),"",OFFSET('Smelter Look-up'!$G$4,$V2442-4,0))</f>
        <v/>
      </c>
      <c r="I2442" s="157" t="str">
        <f ca="1">IF(ISERROR($V2442),"",OFFSET('Smelter Look-up'!$H$4,$V2442-4,0))</f>
        <v/>
      </c>
      <c r="J2442" s="157" t="str">
        <f ca="1">IF(ISERROR($V2442),"",OFFSET('Smelter Look-up'!$I$4,$V2442-4,0))</f>
        <v/>
      </c>
      <c r="K2442" s="158"/>
      <c r="L2442" s="158"/>
      <c r="M2442" s="158"/>
      <c r="N2442" s="158"/>
      <c r="O2442" s="158"/>
      <c r="P2442" s="157"/>
      <c r="Q2442" s="159"/>
      <c r="R2442" s="155" t="str">
        <f ca="1">IF(ISERROR($V2442),"",OFFSET('Smelter Look-up'!$C$4,$V2442-4,0)&amp;"")</f>
        <v/>
      </c>
      <c r="S2442" s="160" t="str">
        <f t="array" aca="1" ref="S2442" ca="1">IF(B2442="","",IF(ISERROR(MATCH($E2442,CL,0)),"Unknown",INDIRECT("'C'!$A$"&amp;MATCH($E2442,CL,0)+1)))</f>
        <v/>
      </c>
      <c r="T2442" s="160" t="str">
        <f t="array" aca="1" ref="T2442" ca="1">IF(B2442="","",IF(ISERROR(MATCH($J2442,SorP!$B$1:$B$6226,0)),"",INDIRECT("'SorP'!$A$"&amp;MATCH($S2442&amp;$J2442,SorP!C:C,0))))</f>
        <v/>
      </c>
      <c r="U2442" s="161"/>
      <c r="V2442" s="151" t="e">
        <f>IF(C2442="",NA(),IF(OR(C2442="Smelter not listed",C2442="Smelter not yet identified"),MATCH($B2442&amp;$D2442,'Smelter Look-up'!$J:$J,0),MATCH($B2442&amp;$C2442,'Smelter Look-up'!$J:$J,0)))</f>
        <v>#N/A</v>
      </c>
      <c r="W2442" s="134"/>
      <c r="X2442" s="134">
        <f t="shared" ca="1" si="24"/>
        <v>0</v>
      </c>
      <c r="Y2442" s="134"/>
      <c r="Z2442" s="134"/>
      <c r="AA2442" s="134"/>
      <c r="AB2442" s="162" t="str">
        <f t="shared" si="25"/>
        <v/>
      </c>
      <c r="AC2442" s="134"/>
      <c r="AD2442" s="134"/>
      <c r="AE2442" s="134"/>
      <c r="AF2442" s="134"/>
      <c r="AG2442" s="134"/>
      <c r="AH2442" s="134"/>
    </row>
    <row r="2443" spans="1:34" ht="12" customHeight="1">
      <c r="A2443" s="160"/>
      <c r="B2443" s="155" t="str">
        <f t="array" ref="B2443">IF(LEN(A2443)=0,"",INDEX('Smelter Look-up'!$A:$A,MATCH($A2443,'Smelter Look-up'!$E:$E,0)))</f>
        <v/>
      </c>
      <c r="C2443" s="158" t="str">
        <f t="array" ref="C2443">IF(LEN(A2443)=0,"",INDEX('Smelter Look-up'!$C:$C,MATCH($A2443,'Smelter Look-up'!$E:$E,0)))</f>
        <v/>
      </c>
      <c r="D2443" s="155"/>
      <c r="E2443" s="155" t="str">
        <f ca="1">IF(ISERROR($V2443),"",OFFSET('Smelter Look-up'!$D$4,$V2443-4,0)&amp;"")</f>
        <v/>
      </c>
      <c r="F2443" s="155" t="str">
        <f ca="1">IF(ISERROR($V2443),"",OFFSET('Smelter Look-up'!$E$4,$V2443-4,0))</f>
        <v/>
      </c>
      <c r="G2443" s="155" t="str">
        <f ca="1">IF(C2443=$X$4,IF(ISERROR($V2443),"Enter smelter details","RMI"),IF(ISERROR($V2443),"",OFFSET('Smelter Look-up'!$F$4,$V2443-4,0)))</f>
        <v/>
      </c>
      <c r="H2443" s="156" t="str">
        <f ca="1">IF(ISERROR($V2443),"",OFFSET('Smelter Look-up'!$G$4,$V2443-4,0))</f>
        <v/>
      </c>
      <c r="I2443" s="157" t="str">
        <f ca="1">IF(ISERROR($V2443),"",OFFSET('Smelter Look-up'!$H$4,$V2443-4,0))</f>
        <v/>
      </c>
      <c r="J2443" s="157" t="str">
        <f ca="1">IF(ISERROR($V2443),"",OFFSET('Smelter Look-up'!$I$4,$V2443-4,0))</f>
        <v/>
      </c>
      <c r="K2443" s="158"/>
      <c r="L2443" s="158"/>
      <c r="M2443" s="158"/>
      <c r="N2443" s="158"/>
      <c r="O2443" s="158"/>
      <c r="P2443" s="157"/>
      <c r="Q2443" s="159"/>
      <c r="R2443" s="155" t="str">
        <f ca="1">IF(ISERROR($V2443),"",OFFSET('Smelter Look-up'!$C$4,$V2443-4,0)&amp;"")</f>
        <v/>
      </c>
      <c r="S2443" s="160" t="str">
        <f t="array" aca="1" ref="S2443" ca="1">IF(B2443="","",IF(ISERROR(MATCH($E2443,CL,0)),"Unknown",INDIRECT("'C'!$A$"&amp;MATCH($E2443,CL,0)+1)))</f>
        <v/>
      </c>
      <c r="T2443" s="160" t="str">
        <f t="array" aca="1" ref="T2443" ca="1">IF(B2443="","",IF(ISERROR(MATCH($J2443,SorP!$B$1:$B$6226,0)),"",INDIRECT("'SorP'!$A$"&amp;MATCH($S2443&amp;$J2443,SorP!C:C,0))))</f>
        <v/>
      </c>
      <c r="U2443" s="161"/>
      <c r="V2443" s="151" t="e">
        <f>IF(C2443="",NA(),IF(OR(C2443="Smelter not listed",C2443="Smelter not yet identified"),MATCH($B2443&amp;$D2443,'Smelter Look-up'!$J:$J,0),MATCH($B2443&amp;$C2443,'Smelter Look-up'!$J:$J,0)))</f>
        <v>#N/A</v>
      </c>
      <c r="W2443" s="134"/>
      <c r="X2443" s="134">
        <f t="shared" ca="1" si="24"/>
        <v>0</v>
      </c>
      <c r="Y2443" s="134"/>
      <c r="Z2443" s="134"/>
      <c r="AA2443" s="134"/>
      <c r="AB2443" s="162" t="str">
        <f t="shared" si="25"/>
        <v/>
      </c>
      <c r="AC2443" s="134"/>
      <c r="AD2443" s="134"/>
      <c r="AE2443" s="134"/>
      <c r="AF2443" s="134"/>
      <c r="AG2443" s="134"/>
      <c r="AH2443" s="134"/>
    </row>
    <row r="2444" spans="1:34" ht="12" customHeight="1">
      <c r="A2444" s="160"/>
      <c r="B2444" s="155" t="str">
        <f t="array" ref="B2444">IF(LEN(A2444)=0,"",INDEX('Smelter Look-up'!$A:$A,MATCH($A2444,'Smelter Look-up'!$E:$E,0)))</f>
        <v/>
      </c>
      <c r="C2444" s="158" t="str">
        <f t="array" ref="C2444">IF(LEN(A2444)=0,"",INDEX('Smelter Look-up'!$C:$C,MATCH($A2444,'Smelter Look-up'!$E:$E,0)))</f>
        <v/>
      </c>
      <c r="D2444" s="155"/>
      <c r="E2444" s="155" t="str">
        <f ca="1">IF(ISERROR($V2444),"",OFFSET('Smelter Look-up'!$D$4,$V2444-4,0)&amp;"")</f>
        <v/>
      </c>
      <c r="F2444" s="155" t="str">
        <f ca="1">IF(ISERROR($V2444),"",OFFSET('Smelter Look-up'!$E$4,$V2444-4,0))</f>
        <v/>
      </c>
      <c r="G2444" s="155" t="str">
        <f ca="1">IF(C2444=$X$4,IF(ISERROR($V2444),"Enter smelter details","RMI"),IF(ISERROR($V2444),"",OFFSET('Smelter Look-up'!$F$4,$V2444-4,0)))</f>
        <v/>
      </c>
      <c r="H2444" s="156" t="str">
        <f ca="1">IF(ISERROR($V2444),"",OFFSET('Smelter Look-up'!$G$4,$V2444-4,0))</f>
        <v/>
      </c>
      <c r="I2444" s="157" t="str">
        <f ca="1">IF(ISERROR($V2444),"",OFFSET('Smelter Look-up'!$H$4,$V2444-4,0))</f>
        <v/>
      </c>
      <c r="J2444" s="157" t="str">
        <f ca="1">IF(ISERROR($V2444),"",OFFSET('Smelter Look-up'!$I$4,$V2444-4,0))</f>
        <v/>
      </c>
      <c r="K2444" s="158"/>
      <c r="L2444" s="158"/>
      <c r="M2444" s="158"/>
      <c r="N2444" s="158"/>
      <c r="O2444" s="158"/>
      <c r="P2444" s="157"/>
      <c r="Q2444" s="159"/>
      <c r="R2444" s="155" t="str">
        <f ca="1">IF(ISERROR($V2444),"",OFFSET('Smelter Look-up'!$C$4,$V2444-4,0)&amp;"")</f>
        <v/>
      </c>
      <c r="S2444" s="160" t="str">
        <f t="array" aca="1" ref="S2444" ca="1">IF(B2444="","",IF(ISERROR(MATCH($E2444,CL,0)),"Unknown",INDIRECT("'C'!$A$"&amp;MATCH($E2444,CL,0)+1)))</f>
        <v/>
      </c>
      <c r="T2444" s="160" t="str">
        <f t="array" aca="1" ref="T2444" ca="1">IF(B2444="","",IF(ISERROR(MATCH($J2444,SorP!$B$1:$B$6226,0)),"",INDIRECT("'SorP'!$A$"&amp;MATCH($S2444&amp;$J2444,SorP!C:C,0))))</f>
        <v/>
      </c>
      <c r="U2444" s="161"/>
      <c r="V2444" s="151" t="e">
        <f>IF(C2444="",NA(),IF(OR(C2444="Smelter not listed",C2444="Smelter not yet identified"),MATCH($B2444&amp;$D2444,'Smelter Look-up'!$J:$J,0),MATCH($B2444&amp;$C2444,'Smelter Look-up'!$J:$J,0)))</f>
        <v>#N/A</v>
      </c>
      <c r="W2444" s="134"/>
      <c r="X2444" s="134">
        <f t="shared" ca="1" si="24"/>
        <v>0</v>
      </c>
      <c r="Y2444" s="134"/>
      <c r="Z2444" s="134"/>
      <c r="AA2444" s="134"/>
      <c r="AB2444" s="162" t="str">
        <f t="shared" si="25"/>
        <v/>
      </c>
      <c r="AC2444" s="134"/>
      <c r="AD2444" s="134"/>
      <c r="AE2444" s="134"/>
      <c r="AF2444" s="134"/>
      <c r="AG2444" s="134"/>
      <c r="AH2444" s="134"/>
    </row>
    <row r="2445" spans="1:34" ht="12" customHeight="1">
      <c r="A2445" s="160"/>
      <c r="B2445" s="155" t="str">
        <f t="array" ref="B2445">IF(LEN(A2445)=0,"",INDEX('Smelter Look-up'!$A:$A,MATCH($A2445,'Smelter Look-up'!$E:$E,0)))</f>
        <v/>
      </c>
      <c r="C2445" s="158" t="str">
        <f t="array" ref="C2445">IF(LEN(A2445)=0,"",INDEX('Smelter Look-up'!$C:$C,MATCH($A2445,'Smelter Look-up'!$E:$E,0)))</f>
        <v/>
      </c>
      <c r="D2445" s="155"/>
      <c r="E2445" s="155" t="str">
        <f ca="1">IF(ISERROR($V2445),"",OFFSET('Smelter Look-up'!$D$4,$V2445-4,0)&amp;"")</f>
        <v/>
      </c>
      <c r="F2445" s="155" t="str">
        <f ca="1">IF(ISERROR($V2445),"",OFFSET('Smelter Look-up'!$E$4,$V2445-4,0))</f>
        <v/>
      </c>
      <c r="G2445" s="155" t="str">
        <f ca="1">IF(C2445=$X$4,IF(ISERROR($V2445),"Enter smelter details","RMI"),IF(ISERROR($V2445),"",OFFSET('Smelter Look-up'!$F$4,$V2445-4,0)))</f>
        <v/>
      </c>
      <c r="H2445" s="156" t="str">
        <f ca="1">IF(ISERROR($V2445),"",OFFSET('Smelter Look-up'!$G$4,$V2445-4,0))</f>
        <v/>
      </c>
      <c r="I2445" s="157" t="str">
        <f ca="1">IF(ISERROR($V2445),"",OFFSET('Smelter Look-up'!$H$4,$V2445-4,0))</f>
        <v/>
      </c>
      <c r="J2445" s="157" t="str">
        <f ca="1">IF(ISERROR($V2445),"",OFFSET('Smelter Look-up'!$I$4,$V2445-4,0))</f>
        <v/>
      </c>
      <c r="K2445" s="158"/>
      <c r="L2445" s="158"/>
      <c r="M2445" s="158"/>
      <c r="N2445" s="158"/>
      <c r="O2445" s="158"/>
      <c r="P2445" s="157"/>
      <c r="Q2445" s="159"/>
      <c r="R2445" s="155" t="str">
        <f ca="1">IF(ISERROR($V2445),"",OFFSET('Smelter Look-up'!$C$4,$V2445-4,0)&amp;"")</f>
        <v/>
      </c>
      <c r="S2445" s="160" t="str">
        <f t="array" aca="1" ref="S2445" ca="1">IF(B2445="","",IF(ISERROR(MATCH($E2445,CL,0)),"Unknown",INDIRECT("'C'!$A$"&amp;MATCH($E2445,CL,0)+1)))</f>
        <v/>
      </c>
      <c r="T2445" s="160" t="str">
        <f t="array" aca="1" ref="T2445" ca="1">IF(B2445="","",IF(ISERROR(MATCH($J2445,SorP!$B$1:$B$6226,0)),"",INDIRECT("'SorP'!$A$"&amp;MATCH($S2445&amp;$J2445,SorP!C:C,0))))</f>
        <v/>
      </c>
      <c r="U2445" s="161"/>
      <c r="V2445" s="151" t="e">
        <f>IF(C2445="",NA(),IF(OR(C2445="Smelter not listed",C2445="Smelter not yet identified"),MATCH($B2445&amp;$D2445,'Smelter Look-up'!$J:$J,0),MATCH($B2445&amp;$C2445,'Smelter Look-up'!$J:$J,0)))</f>
        <v>#N/A</v>
      </c>
      <c r="W2445" s="134"/>
      <c r="X2445" s="134">
        <f t="shared" ca="1" si="24"/>
        <v>0</v>
      </c>
      <c r="Y2445" s="134"/>
      <c r="Z2445" s="134"/>
      <c r="AA2445" s="134"/>
      <c r="AB2445" s="162" t="str">
        <f t="shared" si="25"/>
        <v/>
      </c>
      <c r="AC2445" s="134"/>
      <c r="AD2445" s="134"/>
      <c r="AE2445" s="134"/>
      <c r="AF2445" s="134"/>
      <c r="AG2445" s="134"/>
      <c r="AH2445" s="134"/>
    </row>
    <row r="2446" spans="1:34" ht="12" customHeight="1">
      <c r="A2446" s="160"/>
      <c r="B2446" s="155" t="str">
        <f t="array" ref="B2446">IF(LEN(A2446)=0,"",INDEX('Smelter Look-up'!$A:$A,MATCH($A2446,'Smelter Look-up'!$E:$E,0)))</f>
        <v/>
      </c>
      <c r="C2446" s="158" t="str">
        <f t="array" ref="C2446">IF(LEN(A2446)=0,"",INDEX('Smelter Look-up'!$C:$C,MATCH($A2446,'Smelter Look-up'!$E:$E,0)))</f>
        <v/>
      </c>
      <c r="D2446" s="155"/>
      <c r="E2446" s="155" t="str">
        <f ca="1">IF(ISERROR($V2446),"",OFFSET('Smelter Look-up'!$D$4,$V2446-4,0)&amp;"")</f>
        <v/>
      </c>
      <c r="F2446" s="155" t="str">
        <f ca="1">IF(ISERROR($V2446),"",OFFSET('Smelter Look-up'!$E$4,$V2446-4,0))</f>
        <v/>
      </c>
      <c r="G2446" s="155" t="str">
        <f ca="1">IF(C2446=$X$4,IF(ISERROR($V2446),"Enter smelter details","RMI"),IF(ISERROR($V2446),"",OFFSET('Smelter Look-up'!$F$4,$V2446-4,0)))</f>
        <v/>
      </c>
      <c r="H2446" s="156" t="str">
        <f ca="1">IF(ISERROR($V2446),"",OFFSET('Smelter Look-up'!$G$4,$V2446-4,0))</f>
        <v/>
      </c>
      <c r="I2446" s="157" t="str">
        <f ca="1">IF(ISERROR($V2446),"",OFFSET('Smelter Look-up'!$H$4,$V2446-4,0))</f>
        <v/>
      </c>
      <c r="J2446" s="157" t="str">
        <f ca="1">IF(ISERROR($V2446),"",OFFSET('Smelter Look-up'!$I$4,$V2446-4,0))</f>
        <v/>
      </c>
      <c r="K2446" s="158"/>
      <c r="L2446" s="158"/>
      <c r="M2446" s="158"/>
      <c r="N2446" s="158"/>
      <c r="O2446" s="158"/>
      <c r="P2446" s="157"/>
      <c r="Q2446" s="159"/>
      <c r="R2446" s="155" t="str">
        <f ca="1">IF(ISERROR($V2446),"",OFFSET('Smelter Look-up'!$C$4,$V2446-4,0)&amp;"")</f>
        <v/>
      </c>
      <c r="S2446" s="160" t="str">
        <f t="array" aca="1" ref="S2446" ca="1">IF(B2446="","",IF(ISERROR(MATCH($E2446,CL,0)),"Unknown",INDIRECT("'C'!$A$"&amp;MATCH($E2446,CL,0)+1)))</f>
        <v/>
      </c>
      <c r="T2446" s="160" t="str">
        <f t="array" aca="1" ref="T2446" ca="1">IF(B2446="","",IF(ISERROR(MATCH($J2446,SorP!$B$1:$B$6226,0)),"",INDIRECT("'SorP'!$A$"&amp;MATCH($S2446&amp;$J2446,SorP!C:C,0))))</f>
        <v/>
      </c>
      <c r="U2446" s="161"/>
      <c r="V2446" s="151" t="e">
        <f>IF(C2446="",NA(),IF(OR(C2446="Smelter not listed",C2446="Smelter not yet identified"),MATCH($B2446&amp;$D2446,'Smelter Look-up'!$J:$J,0),MATCH($B2446&amp;$C2446,'Smelter Look-up'!$J:$J,0)))</f>
        <v>#N/A</v>
      </c>
      <c r="W2446" s="134"/>
      <c r="X2446" s="134">
        <f t="shared" ca="1" si="24"/>
        <v>0</v>
      </c>
      <c r="Y2446" s="134"/>
      <c r="Z2446" s="134"/>
      <c r="AA2446" s="134"/>
      <c r="AB2446" s="162" t="str">
        <f t="shared" si="25"/>
        <v/>
      </c>
      <c r="AC2446" s="134"/>
      <c r="AD2446" s="134"/>
      <c r="AE2446" s="134"/>
      <c r="AF2446" s="134"/>
      <c r="AG2446" s="134"/>
      <c r="AH2446" s="134"/>
    </row>
    <row r="2447" spans="1:34" ht="12" customHeight="1">
      <c r="A2447" s="160"/>
      <c r="B2447" s="155" t="str">
        <f t="array" ref="B2447">IF(LEN(A2447)=0,"",INDEX('Smelter Look-up'!$A:$A,MATCH($A2447,'Smelter Look-up'!$E:$E,0)))</f>
        <v/>
      </c>
      <c r="C2447" s="158" t="str">
        <f t="array" ref="C2447">IF(LEN(A2447)=0,"",INDEX('Smelter Look-up'!$C:$C,MATCH($A2447,'Smelter Look-up'!$E:$E,0)))</f>
        <v/>
      </c>
      <c r="D2447" s="155"/>
      <c r="E2447" s="155" t="str">
        <f ca="1">IF(ISERROR($V2447),"",OFFSET('Smelter Look-up'!$D$4,$V2447-4,0)&amp;"")</f>
        <v/>
      </c>
      <c r="F2447" s="155" t="str">
        <f ca="1">IF(ISERROR($V2447),"",OFFSET('Smelter Look-up'!$E$4,$V2447-4,0))</f>
        <v/>
      </c>
      <c r="G2447" s="155" t="str">
        <f ca="1">IF(C2447=$X$4,IF(ISERROR($V2447),"Enter smelter details","RMI"),IF(ISERROR($V2447),"",OFFSET('Smelter Look-up'!$F$4,$V2447-4,0)))</f>
        <v/>
      </c>
      <c r="H2447" s="156" t="str">
        <f ca="1">IF(ISERROR($V2447),"",OFFSET('Smelter Look-up'!$G$4,$V2447-4,0))</f>
        <v/>
      </c>
      <c r="I2447" s="157" t="str">
        <f ca="1">IF(ISERROR($V2447),"",OFFSET('Smelter Look-up'!$H$4,$V2447-4,0))</f>
        <v/>
      </c>
      <c r="J2447" s="157" t="str">
        <f ca="1">IF(ISERROR($V2447),"",OFFSET('Smelter Look-up'!$I$4,$V2447-4,0))</f>
        <v/>
      </c>
      <c r="K2447" s="158"/>
      <c r="L2447" s="158"/>
      <c r="M2447" s="158"/>
      <c r="N2447" s="158"/>
      <c r="O2447" s="158"/>
      <c r="P2447" s="157"/>
      <c r="Q2447" s="159"/>
      <c r="R2447" s="155" t="str">
        <f ca="1">IF(ISERROR($V2447),"",OFFSET('Smelter Look-up'!$C$4,$V2447-4,0)&amp;"")</f>
        <v/>
      </c>
      <c r="S2447" s="160" t="str">
        <f t="array" aca="1" ref="S2447" ca="1">IF(B2447="","",IF(ISERROR(MATCH($E2447,CL,0)),"Unknown",INDIRECT("'C'!$A$"&amp;MATCH($E2447,CL,0)+1)))</f>
        <v/>
      </c>
      <c r="T2447" s="160" t="str">
        <f t="array" aca="1" ref="T2447" ca="1">IF(B2447="","",IF(ISERROR(MATCH($J2447,SorP!$B$1:$B$6226,0)),"",INDIRECT("'SorP'!$A$"&amp;MATCH($S2447&amp;$J2447,SorP!C:C,0))))</f>
        <v/>
      </c>
      <c r="U2447" s="161"/>
      <c r="V2447" s="151" t="e">
        <f>IF(C2447="",NA(),IF(OR(C2447="Smelter not listed",C2447="Smelter not yet identified"),MATCH($B2447&amp;$D2447,'Smelter Look-up'!$J:$J,0),MATCH($B2447&amp;$C2447,'Smelter Look-up'!$J:$J,0)))</f>
        <v>#N/A</v>
      </c>
      <c r="W2447" s="134"/>
      <c r="X2447" s="134">
        <f t="shared" ca="1" si="24"/>
        <v>0</v>
      </c>
      <c r="Y2447" s="134"/>
      <c r="Z2447" s="134"/>
      <c r="AA2447" s="134"/>
      <c r="AB2447" s="162" t="str">
        <f t="shared" si="25"/>
        <v/>
      </c>
      <c r="AC2447" s="134"/>
      <c r="AD2447" s="134"/>
      <c r="AE2447" s="134"/>
      <c r="AF2447" s="134"/>
      <c r="AG2447" s="134"/>
      <c r="AH2447" s="134"/>
    </row>
    <row r="2448" spans="1:34" ht="12" customHeight="1">
      <c r="A2448" s="160"/>
      <c r="B2448" s="155" t="str">
        <f t="array" ref="B2448">IF(LEN(A2448)=0,"",INDEX('Smelter Look-up'!$A:$A,MATCH($A2448,'Smelter Look-up'!$E:$E,0)))</f>
        <v/>
      </c>
      <c r="C2448" s="158" t="str">
        <f t="array" ref="C2448">IF(LEN(A2448)=0,"",INDEX('Smelter Look-up'!$C:$C,MATCH($A2448,'Smelter Look-up'!$E:$E,0)))</f>
        <v/>
      </c>
      <c r="D2448" s="155"/>
      <c r="E2448" s="155" t="str">
        <f ca="1">IF(ISERROR($V2448),"",OFFSET('Smelter Look-up'!$D$4,$V2448-4,0)&amp;"")</f>
        <v/>
      </c>
      <c r="F2448" s="155" t="str">
        <f ca="1">IF(ISERROR($V2448),"",OFFSET('Smelter Look-up'!$E$4,$V2448-4,0))</f>
        <v/>
      </c>
      <c r="G2448" s="155" t="str">
        <f ca="1">IF(C2448=$X$4,IF(ISERROR($V2448),"Enter smelter details","RMI"),IF(ISERROR($V2448),"",OFFSET('Smelter Look-up'!$F$4,$V2448-4,0)))</f>
        <v/>
      </c>
      <c r="H2448" s="156" t="str">
        <f ca="1">IF(ISERROR($V2448),"",OFFSET('Smelter Look-up'!$G$4,$V2448-4,0))</f>
        <v/>
      </c>
      <c r="I2448" s="157" t="str">
        <f ca="1">IF(ISERROR($V2448),"",OFFSET('Smelter Look-up'!$H$4,$V2448-4,0))</f>
        <v/>
      </c>
      <c r="J2448" s="157" t="str">
        <f ca="1">IF(ISERROR($V2448),"",OFFSET('Smelter Look-up'!$I$4,$V2448-4,0))</f>
        <v/>
      </c>
      <c r="K2448" s="158"/>
      <c r="L2448" s="158"/>
      <c r="M2448" s="158"/>
      <c r="N2448" s="158"/>
      <c r="O2448" s="158"/>
      <c r="P2448" s="157"/>
      <c r="Q2448" s="159"/>
      <c r="R2448" s="155" t="str">
        <f ca="1">IF(ISERROR($V2448),"",OFFSET('Smelter Look-up'!$C$4,$V2448-4,0)&amp;"")</f>
        <v/>
      </c>
      <c r="S2448" s="160" t="str">
        <f t="array" aca="1" ref="S2448" ca="1">IF(B2448="","",IF(ISERROR(MATCH($E2448,CL,0)),"Unknown",INDIRECT("'C'!$A$"&amp;MATCH($E2448,CL,0)+1)))</f>
        <v/>
      </c>
      <c r="T2448" s="160" t="str">
        <f t="array" aca="1" ref="T2448" ca="1">IF(B2448="","",IF(ISERROR(MATCH($J2448,SorP!$B$1:$B$6226,0)),"",INDIRECT("'SorP'!$A$"&amp;MATCH($S2448&amp;$J2448,SorP!C:C,0))))</f>
        <v/>
      </c>
      <c r="U2448" s="161"/>
      <c r="V2448" s="151" t="e">
        <f>IF(C2448="",NA(),IF(OR(C2448="Smelter not listed",C2448="Smelter not yet identified"),MATCH($B2448&amp;$D2448,'Smelter Look-up'!$J:$J,0),MATCH($B2448&amp;$C2448,'Smelter Look-up'!$J:$J,0)))</f>
        <v>#N/A</v>
      </c>
      <c r="W2448" s="134"/>
      <c r="X2448" s="134">
        <f t="shared" ca="1" si="24"/>
        <v>0</v>
      </c>
      <c r="Y2448" s="134"/>
      <c r="Z2448" s="134"/>
      <c r="AA2448" s="134"/>
      <c r="AB2448" s="162" t="str">
        <f t="shared" si="25"/>
        <v/>
      </c>
      <c r="AC2448" s="134"/>
      <c r="AD2448" s="134"/>
      <c r="AE2448" s="134"/>
      <c r="AF2448" s="134"/>
      <c r="AG2448" s="134"/>
      <c r="AH2448" s="134"/>
    </row>
    <row r="2449" spans="1:34" ht="12" customHeight="1">
      <c r="A2449" s="160"/>
      <c r="B2449" s="155" t="str">
        <f t="array" ref="B2449">IF(LEN(A2449)=0,"",INDEX('Smelter Look-up'!$A:$A,MATCH($A2449,'Smelter Look-up'!$E:$E,0)))</f>
        <v/>
      </c>
      <c r="C2449" s="158" t="str">
        <f t="array" ref="C2449">IF(LEN(A2449)=0,"",INDEX('Smelter Look-up'!$C:$C,MATCH($A2449,'Smelter Look-up'!$E:$E,0)))</f>
        <v/>
      </c>
      <c r="D2449" s="155"/>
      <c r="E2449" s="155" t="str">
        <f ca="1">IF(ISERROR($V2449),"",OFFSET('Smelter Look-up'!$D$4,$V2449-4,0)&amp;"")</f>
        <v/>
      </c>
      <c r="F2449" s="155" t="str">
        <f ca="1">IF(ISERROR($V2449),"",OFFSET('Smelter Look-up'!$E$4,$V2449-4,0))</f>
        <v/>
      </c>
      <c r="G2449" s="155" t="str">
        <f ca="1">IF(C2449=$X$4,IF(ISERROR($V2449),"Enter smelter details","RMI"),IF(ISERROR($V2449),"",OFFSET('Smelter Look-up'!$F$4,$V2449-4,0)))</f>
        <v/>
      </c>
      <c r="H2449" s="156" t="str">
        <f ca="1">IF(ISERROR($V2449),"",OFFSET('Smelter Look-up'!$G$4,$V2449-4,0))</f>
        <v/>
      </c>
      <c r="I2449" s="157" t="str">
        <f ca="1">IF(ISERROR($V2449),"",OFFSET('Smelter Look-up'!$H$4,$V2449-4,0))</f>
        <v/>
      </c>
      <c r="J2449" s="157" t="str">
        <f ca="1">IF(ISERROR($V2449),"",OFFSET('Smelter Look-up'!$I$4,$V2449-4,0))</f>
        <v/>
      </c>
      <c r="K2449" s="158"/>
      <c r="L2449" s="158"/>
      <c r="M2449" s="158"/>
      <c r="N2449" s="158"/>
      <c r="O2449" s="158"/>
      <c r="P2449" s="157"/>
      <c r="Q2449" s="159"/>
      <c r="R2449" s="155" t="str">
        <f ca="1">IF(ISERROR($V2449),"",OFFSET('Smelter Look-up'!$C$4,$V2449-4,0)&amp;"")</f>
        <v/>
      </c>
      <c r="S2449" s="160" t="str">
        <f t="array" aca="1" ref="S2449" ca="1">IF(B2449="","",IF(ISERROR(MATCH($E2449,CL,0)),"Unknown",INDIRECT("'C'!$A$"&amp;MATCH($E2449,CL,0)+1)))</f>
        <v/>
      </c>
      <c r="T2449" s="160" t="str">
        <f t="array" aca="1" ref="T2449" ca="1">IF(B2449="","",IF(ISERROR(MATCH($J2449,SorP!$B$1:$B$6226,0)),"",INDIRECT("'SorP'!$A$"&amp;MATCH($S2449&amp;$J2449,SorP!C:C,0))))</f>
        <v/>
      </c>
      <c r="U2449" s="161"/>
      <c r="V2449" s="151" t="e">
        <f>IF(C2449="",NA(),IF(OR(C2449="Smelter not listed",C2449="Smelter not yet identified"),MATCH($B2449&amp;$D2449,'Smelter Look-up'!$J:$J,0),MATCH($B2449&amp;$C2449,'Smelter Look-up'!$J:$J,0)))</f>
        <v>#N/A</v>
      </c>
      <c r="W2449" s="134"/>
      <c r="X2449" s="134">
        <f t="shared" ca="1" si="24"/>
        <v>0</v>
      </c>
      <c r="Y2449" s="134"/>
      <c r="Z2449" s="134"/>
      <c r="AA2449" s="134"/>
      <c r="AB2449" s="162" t="str">
        <f t="shared" si="25"/>
        <v/>
      </c>
      <c r="AC2449" s="134"/>
      <c r="AD2449" s="134"/>
      <c r="AE2449" s="134"/>
      <c r="AF2449" s="134"/>
      <c r="AG2449" s="134"/>
      <c r="AH2449" s="134"/>
    </row>
    <row r="2450" spans="1:34" ht="12" customHeight="1">
      <c r="A2450" s="160"/>
      <c r="B2450" s="155" t="str">
        <f t="array" ref="B2450">IF(LEN(A2450)=0,"",INDEX('Smelter Look-up'!$A:$A,MATCH($A2450,'Smelter Look-up'!$E:$E,0)))</f>
        <v/>
      </c>
      <c r="C2450" s="158" t="str">
        <f t="array" ref="C2450">IF(LEN(A2450)=0,"",INDEX('Smelter Look-up'!$C:$C,MATCH($A2450,'Smelter Look-up'!$E:$E,0)))</f>
        <v/>
      </c>
      <c r="D2450" s="155"/>
      <c r="E2450" s="155" t="str">
        <f ca="1">IF(ISERROR($V2450),"",OFFSET('Smelter Look-up'!$D$4,$V2450-4,0)&amp;"")</f>
        <v/>
      </c>
      <c r="F2450" s="155" t="str">
        <f ca="1">IF(ISERROR($V2450),"",OFFSET('Smelter Look-up'!$E$4,$V2450-4,0))</f>
        <v/>
      </c>
      <c r="G2450" s="155" t="str">
        <f ca="1">IF(C2450=$X$4,IF(ISERROR($V2450),"Enter smelter details","RMI"),IF(ISERROR($V2450),"",OFFSET('Smelter Look-up'!$F$4,$V2450-4,0)))</f>
        <v/>
      </c>
      <c r="H2450" s="156" t="str">
        <f ca="1">IF(ISERROR($V2450),"",OFFSET('Smelter Look-up'!$G$4,$V2450-4,0))</f>
        <v/>
      </c>
      <c r="I2450" s="157" t="str">
        <f ca="1">IF(ISERROR($V2450),"",OFFSET('Smelter Look-up'!$H$4,$V2450-4,0))</f>
        <v/>
      </c>
      <c r="J2450" s="157" t="str">
        <f ca="1">IF(ISERROR($V2450),"",OFFSET('Smelter Look-up'!$I$4,$V2450-4,0))</f>
        <v/>
      </c>
      <c r="K2450" s="158"/>
      <c r="L2450" s="158"/>
      <c r="M2450" s="158"/>
      <c r="N2450" s="158"/>
      <c r="O2450" s="158"/>
      <c r="P2450" s="157"/>
      <c r="Q2450" s="159"/>
      <c r="R2450" s="155" t="str">
        <f ca="1">IF(ISERROR($V2450),"",OFFSET('Smelter Look-up'!$C$4,$V2450-4,0)&amp;"")</f>
        <v/>
      </c>
      <c r="S2450" s="160" t="str">
        <f t="array" aca="1" ref="S2450" ca="1">IF(B2450="","",IF(ISERROR(MATCH($E2450,CL,0)),"Unknown",INDIRECT("'C'!$A$"&amp;MATCH($E2450,CL,0)+1)))</f>
        <v/>
      </c>
      <c r="T2450" s="160" t="str">
        <f t="array" aca="1" ref="T2450" ca="1">IF(B2450="","",IF(ISERROR(MATCH($J2450,SorP!$B$1:$B$6226,0)),"",INDIRECT("'SorP'!$A$"&amp;MATCH($S2450&amp;$J2450,SorP!C:C,0))))</f>
        <v/>
      </c>
      <c r="U2450" s="161"/>
      <c r="V2450" s="151" t="e">
        <f>IF(C2450="",NA(),IF(OR(C2450="Smelter not listed",C2450="Smelter not yet identified"),MATCH($B2450&amp;$D2450,'Smelter Look-up'!$J:$J,0),MATCH($B2450&amp;$C2450,'Smelter Look-up'!$J:$J,0)))</f>
        <v>#N/A</v>
      </c>
      <c r="W2450" s="134"/>
      <c r="X2450" s="134">
        <f t="shared" ca="1" si="24"/>
        <v>0</v>
      </c>
      <c r="Y2450" s="134"/>
      <c r="Z2450" s="134"/>
      <c r="AA2450" s="134"/>
      <c r="AB2450" s="162" t="str">
        <f t="shared" si="25"/>
        <v/>
      </c>
      <c r="AC2450" s="134"/>
      <c r="AD2450" s="134"/>
      <c r="AE2450" s="134"/>
      <c r="AF2450" s="134"/>
      <c r="AG2450" s="134"/>
      <c r="AH2450" s="134"/>
    </row>
    <row r="2451" spans="1:34" ht="12" customHeight="1">
      <c r="A2451" s="160"/>
      <c r="B2451" s="155" t="str">
        <f t="array" ref="B2451">IF(LEN(A2451)=0,"",INDEX('Smelter Look-up'!$A:$A,MATCH($A2451,'Smelter Look-up'!$E:$E,0)))</f>
        <v/>
      </c>
      <c r="C2451" s="158" t="str">
        <f t="array" ref="C2451">IF(LEN(A2451)=0,"",INDEX('Smelter Look-up'!$C:$C,MATCH($A2451,'Smelter Look-up'!$E:$E,0)))</f>
        <v/>
      </c>
      <c r="D2451" s="155"/>
      <c r="E2451" s="155" t="str">
        <f ca="1">IF(ISERROR($V2451),"",OFFSET('Smelter Look-up'!$D$4,$V2451-4,0)&amp;"")</f>
        <v/>
      </c>
      <c r="F2451" s="155" t="str">
        <f ca="1">IF(ISERROR($V2451),"",OFFSET('Smelter Look-up'!$E$4,$V2451-4,0))</f>
        <v/>
      </c>
      <c r="G2451" s="155" t="str">
        <f ca="1">IF(C2451=$X$4,IF(ISERROR($V2451),"Enter smelter details","RMI"),IF(ISERROR($V2451),"",OFFSET('Smelter Look-up'!$F$4,$V2451-4,0)))</f>
        <v/>
      </c>
      <c r="H2451" s="156" t="str">
        <f ca="1">IF(ISERROR($V2451),"",OFFSET('Smelter Look-up'!$G$4,$V2451-4,0))</f>
        <v/>
      </c>
      <c r="I2451" s="157" t="str">
        <f ca="1">IF(ISERROR($V2451),"",OFFSET('Smelter Look-up'!$H$4,$V2451-4,0))</f>
        <v/>
      </c>
      <c r="J2451" s="157" t="str">
        <f ca="1">IF(ISERROR($V2451),"",OFFSET('Smelter Look-up'!$I$4,$V2451-4,0))</f>
        <v/>
      </c>
      <c r="K2451" s="158"/>
      <c r="L2451" s="158"/>
      <c r="M2451" s="158"/>
      <c r="N2451" s="158"/>
      <c r="O2451" s="158"/>
      <c r="P2451" s="157"/>
      <c r="Q2451" s="159"/>
      <c r="R2451" s="155" t="str">
        <f ca="1">IF(ISERROR($V2451),"",OFFSET('Smelter Look-up'!$C$4,$V2451-4,0)&amp;"")</f>
        <v/>
      </c>
      <c r="S2451" s="160" t="str">
        <f t="array" aca="1" ref="S2451" ca="1">IF(B2451="","",IF(ISERROR(MATCH($E2451,CL,0)),"Unknown",INDIRECT("'C'!$A$"&amp;MATCH($E2451,CL,0)+1)))</f>
        <v/>
      </c>
      <c r="T2451" s="160" t="str">
        <f t="array" aca="1" ref="T2451" ca="1">IF(B2451="","",IF(ISERROR(MATCH($J2451,SorP!$B$1:$B$6226,0)),"",INDIRECT("'SorP'!$A$"&amp;MATCH($S2451&amp;$J2451,SorP!C:C,0))))</f>
        <v/>
      </c>
      <c r="U2451" s="161"/>
      <c r="V2451" s="151" t="e">
        <f>IF(C2451="",NA(),IF(OR(C2451="Smelter not listed",C2451="Smelter not yet identified"),MATCH($B2451&amp;$D2451,'Smelter Look-up'!$J:$J,0),MATCH($B2451&amp;$C2451,'Smelter Look-up'!$J:$J,0)))</f>
        <v>#N/A</v>
      </c>
      <c r="W2451" s="134"/>
      <c r="X2451" s="134">
        <f t="shared" ca="1" si="24"/>
        <v>0</v>
      </c>
      <c r="Y2451" s="134"/>
      <c r="Z2451" s="134"/>
      <c r="AA2451" s="134"/>
      <c r="AB2451" s="162" t="str">
        <f t="shared" si="25"/>
        <v/>
      </c>
      <c r="AC2451" s="134"/>
      <c r="AD2451" s="134"/>
      <c r="AE2451" s="134"/>
      <c r="AF2451" s="134"/>
      <c r="AG2451" s="134"/>
      <c r="AH2451" s="134"/>
    </row>
    <row r="2452" spans="1:34" ht="12" customHeight="1">
      <c r="A2452" s="160"/>
      <c r="B2452" s="155" t="str">
        <f t="array" ref="B2452">IF(LEN(A2452)=0,"",INDEX('Smelter Look-up'!$A:$A,MATCH($A2452,'Smelter Look-up'!$E:$E,0)))</f>
        <v/>
      </c>
      <c r="C2452" s="158" t="str">
        <f t="array" ref="C2452">IF(LEN(A2452)=0,"",INDEX('Smelter Look-up'!$C:$C,MATCH($A2452,'Smelter Look-up'!$E:$E,0)))</f>
        <v/>
      </c>
      <c r="D2452" s="155"/>
      <c r="E2452" s="155" t="str">
        <f ca="1">IF(ISERROR($V2452),"",OFFSET('Smelter Look-up'!$D$4,$V2452-4,0)&amp;"")</f>
        <v/>
      </c>
      <c r="F2452" s="155" t="str">
        <f ca="1">IF(ISERROR($V2452),"",OFFSET('Smelter Look-up'!$E$4,$V2452-4,0))</f>
        <v/>
      </c>
      <c r="G2452" s="155" t="str">
        <f ca="1">IF(C2452=$X$4,IF(ISERROR($V2452),"Enter smelter details","RMI"),IF(ISERROR($V2452),"",OFFSET('Smelter Look-up'!$F$4,$V2452-4,0)))</f>
        <v/>
      </c>
      <c r="H2452" s="156" t="str">
        <f ca="1">IF(ISERROR($V2452),"",OFFSET('Smelter Look-up'!$G$4,$V2452-4,0))</f>
        <v/>
      </c>
      <c r="I2452" s="157" t="str">
        <f ca="1">IF(ISERROR($V2452),"",OFFSET('Smelter Look-up'!$H$4,$V2452-4,0))</f>
        <v/>
      </c>
      <c r="J2452" s="157" t="str">
        <f ca="1">IF(ISERROR($V2452),"",OFFSET('Smelter Look-up'!$I$4,$V2452-4,0))</f>
        <v/>
      </c>
      <c r="K2452" s="158"/>
      <c r="L2452" s="158"/>
      <c r="M2452" s="158"/>
      <c r="N2452" s="158"/>
      <c r="O2452" s="158"/>
      <c r="P2452" s="157"/>
      <c r="Q2452" s="159"/>
      <c r="R2452" s="155" t="str">
        <f ca="1">IF(ISERROR($V2452),"",OFFSET('Smelter Look-up'!$C$4,$V2452-4,0)&amp;"")</f>
        <v/>
      </c>
      <c r="S2452" s="160" t="str">
        <f t="array" aca="1" ref="S2452" ca="1">IF(B2452="","",IF(ISERROR(MATCH($E2452,CL,0)),"Unknown",INDIRECT("'C'!$A$"&amp;MATCH($E2452,CL,0)+1)))</f>
        <v/>
      </c>
      <c r="T2452" s="160" t="str">
        <f t="array" aca="1" ref="T2452" ca="1">IF(B2452="","",IF(ISERROR(MATCH($J2452,SorP!$B$1:$B$6226,0)),"",INDIRECT("'SorP'!$A$"&amp;MATCH($S2452&amp;$J2452,SorP!C:C,0))))</f>
        <v/>
      </c>
      <c r="U2452" s="161"/>
      <c r="V2452" s="151" t="e">
        <f>IF(C2452="",NA(),IF(OR(C2452="Smelter not listed",C2452="Smelter not yet identified"),MATCH($B2452&amp;$D2452,'Smelter Look-up'!$J:$J,0),MATCH($B2452&amp;$C2452,'Smelter Look-up'!$J:$J,0)))</f>
        <v>#N/A</v>
      </c>
      <c r="W2452" s="134"/>
      <c r="X2452" s="134">
        <f t="shared" ca="1" si="24"/>
        <v>0</v>
      </c>
      <c r="Y2452" s="134"/>
      <c r="Z2452" s="134"/>
      <c r="AA2452" s="134"/>
      <c r="AB2452" s="162" t="str">
        <f t="shared" si="25"/>
        <v/>
      </c>
      <c r="AC2452" s="134"/>
      <c r="AD2452" s="134"/>
      <c r="AE2452" s="134"/>
      <c r="AF2452" s="134"/>
      <c r="AG2452" s="134"/>
      <c r="AH2452" s="134"/>
    </row>
    <row r="2453" spans="1:34" ht="12" customHeight="1">
      <c r="A2453" s="160"/>
      <c r="B2453" s="155" t="str">
        <f t="array" ref="B2453">IF(LEN(A2453)=0,"",INDEX('Smelter Look-up'!$A:$A,MATCH($A2453,'Smelter Look-up'!$E:$E,0)))</f>
        <v/>
      </c>
      <c r="C2453" s="158" t="str">
        <f t="array" ref="C2453">IF(LEN(A2453)=0,"",INDEX('Smelter Look-up'!$C:$C,MATCH($A2453,'Smelter Look-up'!$E:$E,0)))</f>
        <v/>
      </c>
      <c r="D2453" s="155"/>
      <c r="E2453" s="155" t="str">
        <f ca="1">IF(ISERROR($V2453),"",OFFSET('Smelter Look-up'!$D$4,$V2453-4,0)&amp;"")</f>
        <v/>
      </c>
      <c r="F2453" s="155" t="str">
        <f ca="1">IF(ISERROR($V2453),"",OFFSET('Smelter Look-up'!$E$4,$V2453-4,0))</f>
        <v/>
      </c>
      <c r="G2453" s="155" t="str">
        <f ca="1">IF(C2453=$X$4,IF(ISERROR($V2453),"Enter smelter details","RMI"),IF(ISERROR($V2453),"",OFFSET('Smelter Look-up'!$F$4,$V2453-4,0)))</f>
        <v/>
      </c>
      <c r="H2453" s="156" t="str">
        <f ca="1">IF(ISERROR($V2453),"",OFFSET('Smelter Look-up'!$G$4,$V2453-4,0))</f>
        <v/>
      </c>
      <c r="I2453" s="157" t="str">
        <f ca="1">IF(ISERROR($V2453),"",OFFSET('Smelter Look-up'!$H$4,$V2453-4,0))</f>
        <v/>
      </c>
      <c r="J2453" s="157" t="str">
        <f ca="1">IF(ISERROR($V2453),"",OFFSET('Smelter Look-up'!$I$4,$V2453-4,0))</f>
        <v/>
      </c>
      <c r="K2453" s="158"/>
      <c r="L2453" s="158"/>
      <c r="M2453" s="158"/>
      <c r="N2453" s="158"/>
      <c r="O2453" s="158"/>
      <c r="P2453" s="157"/>
      <c r="Q2453" s="159"/>
      <c r="R2453" s="155" t="str">
        <f ca="1">IF(ISERROR($V2453),"",OFFSET('Smelter Look-up'!$C$4,$V2453-4,0)&amp;"")</f>
        <v/>
      </c>
      <c r="S2453" s="160" t="str">
        <f t="array" aca="1" ref="S2453" ca="1">IF(B2453="","",IF(ISERROR(MATCH($E2453,CL,0)),"Unknown",INDIRECT("'C'!$A$"&amp;MATCH($E2453,CL,0)+1)))</f>
        <v/>
      </c>
      <c r="T2453" s="160" t="str">
        <f t="array" aca="1" ref="T2453" ca="1">IF(B2453="","",IF(ISERROR(MATCH($J2453,SorP!$B$1:$B$6226,0)),"",INDIRECT("'SorP'!$A$"&amp;MATCH($S2453&amp;$J2453,SorP!C:C,0))))</f>
        <v/>
      </c>
      <c r="U2453" s="161"/>
      <c r="V2453" s="151" t="e">
        <f>IF(C2453="",NA(),IF(OR(C2453="Smelter not listed",C2453="Smelter not yet identified"),MATCH($B2453&amp;$D2453,'Smelter Look-up'!$J:$J,0),MATCH($B2453&amp;$C2453,'Smelter Look-up'!$J:$J,0)))</f>
        <v>#N/A</v>
      </c>
      <c r="W2453" s="134"/>
      <c r="X2453" s="134">
        <f t="shared" ca="1" si="24"/>
        <v>0</v>
      </c>
      <c r="Y2453" s="134"/>
      <c r="Z2453" s="134"/>
      <c r="AA2453" s="134"/>
      <c r="AB2453" s="162" t="str">
        <f t="shared" si="25"/>
        <v/>
      </c>
      <c r="AC2453" s="134"/>
      <c r="AD2453" s="134"/>
      <c r="AE2453" s="134"/>
      <c r="AF2453" s="134"/>
      <c r="AG2453" s="134"/>
      <c r="AH2453" s="134"/>
    </row>
    <row r="2454" spans="1:34" ht="12" customHeight="1">
      <c r="A2454" s="160"/>
      <c r="B2454" s="155" t="str">
        <f t="array" ref="B2454">IF(LEN(A2454)=0,"",INDEX('Smelter Look-up'!$A:$A,MATCH($A2454,'Smelter Look-up'!$E:$E,0)))</f>
        <v/>
      </c>
      <c r="C2454" s="158" t="str">
        <f t="array" ref="C2454">IF(LEN(A2454)=0,"",INDEX('Smelter Look-up'!$C:$C,MATCH($A2454,'Smelter Look-up'!$E:$E,0)))</f>
        <v/>
      </c>
      <c r="D2454" s="155"/>
      <c r="E2454" s="155" t="str">
        <f ca="1">IF(ISERROR($V2454),"",OFFSET('Smelter Look-up'!$D$4,$V2454-4,0)&amp;"")</f>
        <v/>
      </c>
      <c r="F2454" s="155" t="str">
        <f ca="1">IF(ISERROR($V2454),"",OFFSET('Smelter Look-up'!$E$4,$V2454-4,0))</f>
        <v/>
      </c>
      <c r="G2454" s="155" t="str">
        <f ca="1">IF(C2454=$X$4,IF(ISERROR($V2454),"Enter smelter details","RMI"),IF(ISERROR($V2454),"",OFFSET('Smelter Look-up'!$F$4,$V2454-4,0)))</f>
        <v/>
      </c>
      <c r="H2454" s="156" t="str">
        <f ca="1">IF(ISERROR($V2454),"",OFFSET('Smelter Look-up'!$G$4,$V2454-4,0))</f>
        <v/>
      </c>
      <c r="I2454" s="157" t="str">
        <f ca="1">IF(ISERROR($V2454),"",OFFSET('Smelter Look-up'!$H$4,$V2454-4,0))</f>
        <v/>
      </c>
      <c r="J2454" s="157" t="str">
        <f ca="1">IF(ISERROR($V2454),"",OFFSET('Smelter Look-up'!$I$4,$V2454-4,0))</f>
        <v/>
      </c>
      <c r="K2454" s="158"/>
      <c r="L2454" s="158"/>
      <c r="M2454" s="158"/>
      <c r="N2454" s="158"/>
      <c r="O2454" s="158"/>
      <c r="P2454" s="157"/>
      <c r="Q2454" s="159"/>
      <c r="R2454" s="155" t="str">
        <f ca="1">IF(ISERROR($V2454),"",OFFSET('Smelter Look-up'!$C$4,$V2454-4,0)&amp;"")</f>
        <v/>
      </c>
      <c r="S2454" s="160" t="str">
        <f t="array" aca="1" ref="S2454" ca="1">IF(B2454="","",IF(ISERROR(MATCH($E2454,CL,0)),"Unknown",INDIRECT("'C'!$A$"&amp;MATCH($E2454,CL,0)+1)))</f>
        <v/>
      </c>
      <c r="T2454" s="160" t="str">
        <f t="array" aca="1" ref="T2454" ca="1">IF(B2454="","",IF(ISERROR(MATCH($J2454,SorP!$B$1:$B$6226,0)),"",INDIRECT("'SorP'!$A$"&amp;MATCH($S2454&amp;$J2454,SorP!C:C,0))))</f>
        <v/>
      </c>
      <c r="U2454" s="161"/>
      <c r="V2454" s="151" t="e">
        <f>IF(C2454="",NA(),IF(OR(C2454="Smelter not listed",C2454="Smelter not yet identified"),MATCH($B2454&amp;$D2454,'Smelter Look-up'!$J:$J,0),MATCH($B2454&amp;$C2454,'Smelter Look-up'!$J:$J,0)))</f>
        <v>#N/A</v>
      </c>
      <c r="W2454" s="134"/>
      <c r="X2454" s="134">
        <f t="shared" ca="1" si="24"/>
        <v>0</v>
      </c>
      <c r="Y2454" s="134"/>
      <c r="Z2454" s="134"/>
      <c r="AA2454" s="134"/>
      <c r="AB2454" s="162" t="str">
        <f t="shared" si="25"/>
        <v/>
      </c>
      <c r="AC2454" s="134"/>
      <c r="AD2454" s="134"/>
      <c r="AE2454" s="134"/>
      <c r="AF2454" s="134"/>
      <c r="AG2454" s="134"/>
      <c r="AH2454" s="134"/>
    </row>
    <row r="2455" spans="1:34" ht="12" customHeight="1">
      <c r="A2455" s="160"/>
      <c r="B2455" s="155" t="str">
        <f t="array" ref="B2455">IF(LEN(A2455)=0,"",INDEX('Smelter Look-up'!$A:$A,MATCH($A2455,'Smelter Look-up'!$E:$E,0)))</f>
        <v/>
      </c>
      <c r="C2455" s="158" t="str">
        <f t="array" ref="C2455">IF(LEN(A2455)=0,"",INDEX('Smelter Look-up'!$C:$C,MATCH($A2455,'Smelter Look-up'!$E:$E,0)))</f>
        <v/>
      </c>
      <c r="D2455" s="155"/>
      <c r="E2455" s="155" t="str">
        <f ca="1">IF(ISERROR($V2455),"",OFFSET('Smelter Look-up'!$D$4,$V2455-4,0)&amp;"")</f>
        <v/>
      </c>
      <c r="F2455" s="155" t="str">
        <f ca="1">IF(ISERROR($V2455),"",OFFSET('Smelter Look-up'!$E$4,$V2455-4,0))</f>
        <v/>
      </c>
      <c r="G2455" s="155" t="str">
        <f ca="1">IF(C2455=$X$4,IF(ISERROR($V2455),"Enter smelter details","RMI"),IF(ISERROR($V2455),"",OFFSET('Smelter Look-up'!$F$4,$V2455-4,0)))</f>
        <v/>
      </c>
      <c r="H2455" s="156" t="str">
        <f ca="1">IF(ISERROR($V2455),"",OFFSET('Smelter Look-up'!$G$4,$V2455-4,0))</f>
        <v/>
      </c>
      <c r="I2455" s="157" t="str">
        <f ca="1">IF(ISERROR($V2455),"",OFFSET('Smelter Look-up'!$H$4,$V2455-4,0))</f>
        <v/>
      </c>
      <c r="J2455" s="157" t="str">
        <f ca="1">IF(ISERROR($V2455),"",OFFSET('Smelter Look-up'!$I$4,$V2455-4,0))</f>
        <v/>
      </c>
      <c r="K2455" s="158"/>
      <c r="L2455" s="158"/>
      <c r="M2455" s="158"/>
      <c r="N2455" s="158"/>
      <c r="O2455" s="158"/>
      <c r="P2455" s="157"/>
      <c r="Q2455" s="159"/>
      <c r="R2455" s="155" t="str">
        <f ca="1">IF(ISERROR($V2455),"",OFFSET('Smelter Look-up'!$C$4,$V2455-4,0)&amp;"")</f>
        <v/>
      </c>
      <c r="S2455" s="160" t="str">
        <f t="array" aca="1" ref="S2455" ca="1">IF(B2455="","",IF(ISERROR(MATCH($E2455,CL,0)),"Unknown",INDIRECT("'C'!$A$"&amp;MATCH($E2455,CL,0)+1)))</f>
        <v/>
      </c>
      <c r="T2455" s="160" t="str">
        <f t="array" aca="1" ref="T2455" ca="1">IF(B2455="","",IF(ISERROR(MATCH($J2455,SorP!$B$1:$B$6226,0)),"",INDIRECT("'SorP'!$A$"&amp;MATCH($S2455&amp;$J2455,SorP!C:C,0))))</f>
        <v/>
      </c>
      <c r="U2455" s="161"/>
      <c r="V2455" s="151" t="e">
        <f>IF(C2455="",NA(),IF(OR(C2455="Smelter not listed",C2455="Smelter not yet identified"),MATCH($B2455&amp;$D2455,'Smelter Look-up'!$J:$J,0),MATCH($B2455&amp;$C2455,'Smelter Look-up'!$J:$J,0)))</f>
        <v>#N/A</v>
      </c>
      <c r="W2455" s="134"/>
      <c r="X2455" s="134">
        <f t="shared" ca="1" si="24"/>
        <v>0</v>
      </c>
      <c r="Y2455" s="134"/>
      <c r="Z2455" s="134"/>
      <c r="AA2455" s="134"/>
      <c r="AB2455" s="162" t="str">
        <f t="shared" si="25"/>
        <v/>
      </c>
      <c r="AC2455" s="134"/>
      <c r="AD2455" s="134"/>
      <c r="AE2455" s="134"/>
      <c r="AF2455" s="134"/>
      <c r="AG2455" s="134"/>
      <c r="AH2455" s="134"/>
    </row>
    <row r="2456" spans="1:34" ht="12" customHeight="1">
      <c r="A2456" s="160"/>
      <c r="B2456" s="155" t="str">
        <f t="array" ref="B2456">IF(LEN(A2456)=0,"",INDEX('Smelter Look-up'!$A:$A,MATCH($A2456,'Smelter Look-up'!$E:$E,0)))</f>
        <v/>
      </c>
      <c r="C2456" s="158" t="str">
        <f t="array" ref="C2456">IF(LEN(A2456)=0,"",INDEX('Smelter Look-up'!$C:$C,MATCH($A2456,'Smelter Look-up'!$E:$E,0)))</f>
        <v/>
      </c>
      <c r="D2456" s="155"/>
      <c r="E2456" s="155" t="str">
        <f ca="1">IF(ISERROR($V2456),"",OFFSET('Smelter Look-up'!$D$4,$V2456-4,0)&amp;"")</f>
        <v/>
      </c>
      <c r="F2456" s="155" t="str">
        <f ca="1">IF(ISERROR($V2456),"",OFFSET('Smelter Look-up'!$E$4,$V2456-4,0))</f>
        <v/>
      </c>
      <c r="G2456" s="155" t="str">
        <f ca="1">IF(C2456=$X$4,IF(ISERROR($V2456),"Enter smelter details","RMI"),IF(ISERROR($V2456),"",OFFSET('Smelter Look-up'!$F$4,$V2456-4,0)))</f>
        <v/>
      </c>
      <c r="H2456" s="156" t="str">
        <f ca="1">IF(ISERROR($V2456),"",OFFSET('Smelter Look-up'!$G$4,$V2456-4,0))</f>
        <v/>
      </c>
      <c r="I2456" s="157" t="str">
        <f ca="1">IF(ISERROR($V2456),"",OFFSET('Smelter Look-up'!$H$4,$V2456-4,0))</f>
        <v/>
      </c>
      <c r="J2456" s="157" t="str">
        <f ca="1">IF(ISERROR($V2456),"",OFFSET('Smelter Look-up'!$I$4,$V2456-4,0))</f>
        <v/>
      </c>
      <c r="K2456" s="158"/>
      <c r="L2456" s="158"/>
      <c r="M2456" s="158"/>
      <c r="N2456" s="158"/>
      <c r="O2456" s="158"/>
      <c r="P2456" s="157"/>
      <c r="Q2456" s="159"/>
      <c r="R2456" s="155" t="str">
        <f ca="1">IF(ISERROR($V2456),"",OFFSET('Smelter Look-up'!$C$4,$V2456-4,0)&amp;"")</f>
        <v/>
      </c>
      <c r="S2456" s="160" t="str">
        <f t="array" aca="1" ref="S2456" ca="1">IF(B2456="","",IF(ISERROR(MATCH($E2456,CL,0)),"Unknown",INDIRECT("'C'!$A$"&amp;MATCH($E2456,CL,0)+1)))</f>
        <v/>
      </c>
      <c r="T2456" s="160" t="str">
        <f t="array" aca="1" ref="T2456" ca="1">IF(B2456="","",IF(ISERROR(MATCH($J2456,SorP!$B$1:$B$6226,0)),"",INDIRECT("'SorP'!$A$"&amp;MATCH($S2456&amp;$J2456,SorP!C:C,0))))</f>
        <v/>
      </c>
      <c r="U2456" s="161"/>
      <c r="V2456" s="151" t="e">
        <f>IF(C2456="",NA(),IF(OR(C2456="Smelter not listed",C2456="Smelter not yet identified"),MATCH($B2456&amp;$D2456,'Smelter Look-up'!$J:$J,0),MATCH($B2456&amp;$C2456,'Smelter Look-up'!$J:$J,0)))</f>
        <v>#N/A</v>
      </c>
      <c r="W2456" s="134"/>
      <c r="X2456" s="134">
        <f t="shared" ca="1" si="24"/>
        <v>0</v>
      </c>
      <c r="Y2456" s="134"/>
      <c r="Z2456" s="134"/>
      <c r="AA2456" s="134"/>
      <c r="AB2456" s="162" t="str">
        <f t="shared" si="25"/>
        <v/>
      </c>
      <c r="AC2456" s="134"/>
      <c r="AD2456" s="134"/>
      <c r="AE2456" s="134"/>
      <c r="AF2456" s="134"/>
      <c r="AG2456" s="134"/>
      <c r="AH2456" s="134"/>
    </row>
    <row r="2457" spans="1:34" ht="12" customHeight="1">
      <c r="A2457" s="160"/>
      <c r="B2457" s="155" t="str">
        <f t="array" ref="B2457">IF(LEN(A2457)=0,"",INDEX('Smelter Look-up'!$A:$A,MATCH($A2457,'Smelter Look-up'!$E:$E,0)))</f>
        <v/>
      </c>
      <c r="C2457" s="158" t="str">
        <f t="array" ref="C2457">IF(LEN(A2457)=0,"",INDEX('Smelter Look-up'!$C:$C,MATCH($A2457,'Smelter Look-up'!$E:$E,0)))</f>
        <v/>
      </c>
      <c r="D2457" s="155"/>
      <c r="E2457" s="155" t="str">
        <f ca="1">IF(ISERROR($V2457),"",OFFSET('Smelter Look-up'!$D$4,$V2457-4,0)&amp;"")</f>
        <v/>
      </c>
      <c r="F2457" s="155" t="str">
        <f ca="1">IF(ISERROR($V2457),"",OFFSET('Smelter Look-up'!$E$4,$V2457-4,0))</f>
        <v/>
      </c>
      <c r="G2457" s="155" t="str">
        <f ca="1">IF(C2457=$X$4,IF(ISERROR($V2457),"Enter smelter details","RMI"),IF(ISERROR($V2457),"",OFFSET('Smelter Look-up'!$F$4,$V2457-4,0)))</f>
        <v/>
      </c>
      <c r="H2457" s="156" t="str">
        <f ca="1">IF(ISERROR($V2457),"",OFFSET('Smelter Look-up'!$G$4,$V2457-4,0))</f>
        <v/>
      </c>
      <c r="I2457" s="157" t="str">
        <f ca="1">IF(ISERROR($V2457),"",OFFSET('Smelter Look-up'!$H$4,$V2457-4,0))</f>
        <v/>
      </c>
      <c r="J2457" s="157" t="str">
        <f ca="1">IF(ISERROR($V2457),"",OFFSET('Smelter Look-up'!$I$4,$V2457-4,0))</f>
        <v/>
      </c>
      <c r="K2457" s="158"/>
      <c r="L2457" s="158"/>
      <c r="M2457" s="158"/>
      <c r="N2457" s="158"/>
      <c r="O2457" s="158"/>
      <c r="P2457" s="157"/>
      <c r="Q2457" s="159"/>
      <c r="R2457" s="155" t="str">
        <f ca="1">IF(ISERROR($V2457),"",OFFSET('Smelter Look-up'!$C$4,$V2457-4,0)&amp;"")</f>
        <v/>
      </c>
      <c r="S2457" s="160" t="str">
        <f t="array" aca="1" ref="S2457" ca="1">IF(B2457="","",IF(ISERROR(MATCH($E2457,CL,0)),"Unknown",INDIRECT("'C'!$A$"&amp;MATCH($E2457,CL,0)+1)))</f>
        <v/>
      </c>
      <c r="T2457" s="160" t="str">
        <f t="array" aca="1" ref="T2457" ca="1">IF(B2457="","",IF(ISERROR(MATCH($J2457,SorP!$B$1:$B$6226,0)),"",INDIRECT("'SorP'!$A$"&amp;MATCH($S2457&amp;$J2457,SorP!C:C,0))))</f>
        <v/>
      </c>
      <c r="U2457" s="161"/>
      <c r="V2457" s="151" t="e">
        <f>IF(C2457="",NA(),IF(OR(C2457="Smelter not listed",C2457="Smelter not yet identified"),MATCH($B2457&amp;$D2457,'Smelter Look-up'!$J:$J,0),MATCH($B2457&amp;$C2457,'Smelter Look-up'!$J:$J,0)))</f>
        <v>#N/A</v>
      </c>
      <c r="W2457" s="134"/>
      <c r="X2457" s="134">
        <f t="shared" ca="1" si="24"/>
        <v>0</v>
      </c>
      <c r="Y2457" s="134"/>
      <c r="Z2457" s="134"/>
      <c r="AA2457" s="134"/>
      <c r="AB2457" s="162" t="str">
        <f t="shared" si="25"/>
        <v/>
      </c>
      <c r="AC2457" s="134"/>
      <c r="AD2457" s="134"/>
      <c r="AE2457" s="134"/>
      <c r="AF2457" s="134"/>
      <c r="AG2457" s="134"/>
      <c r="AH2457" s="134"/>
    </row>
    <row r="2458" spans="1:34" ht="12" customHeight="1">
      <c r="A2458" s="160"/>
      <c r="B2458" s="155" t="str">
        <f t="array" ref="B2458">IF(LEN(A2458)=0,"",INDEX('Smelter Look-up'!$A:$A,MATCH($A2458,'Smelter Look-up'!$E:$E,0)))</f>
        <v/>
      </c>
      <c r="C2458" s="158" t="str">
        <f t="array" ref="C2458">IF(LEN(A2458)=0,"",INDEX('Smelter Look-up'!$C:$C,MATCH($A2458,'Smelter Look-up'!$E:$E,0)))</f>
        <v/>
      </c>
      <c r="D2458" s="155"/>
      <c r="E2458" s="155" t="str">
        <f ca="1">IF(ISERROR($V2458),"",OFFSET('Smelter Look-up'!$D$4,$V2458-4,0)&amp;"")</f>
        <v/>
      </c>
      <c r="F2458" s="155" t="str">
        <f ca="1">IF(ISERROR($V2458),"",OFFSET('Smelter Look-up'!$E$4,$V2458-4,0))</f>
        <v/>
      </c>
      <c r="G2458" s="155" t="str">
        <f ca="1">IF(C2458=$X$4,IF(ISERROR($V2458),"Enter smelter details","RMI"),IF(ISERROR($V2458),"",OFFSET('Smelter Look-up'!$F$4,$V2458-4,0)))</f>
        <v/>
      </c>
      <c r="H2458" s="156" t="str">
        <f ca="1">IF(ISERROR($V2458),"",OFFSET('Smelter Look-up'!$G$4,$V2458-4,0))</f>
        <v/>
      </c>
      <c r="I2458" s="157" t="str">
        <f ca="1">IF(ISERROR($V2458),"",OFFSET('Smelter Look-up'!$H$4,$V2458-4,0))</f>
        <v/>
      </c>
      <c r="J2458" s="157" t="str">
        <f ca="1">IF(ISERROR($V2458),"",OFFSET('Smelter Look-up'!$I$4,$V2458-4,0))</f>
        <v/>
      </c>
      <c r="K2458" s="158"/>
      <c r="L2458" s="158"/>
      <c r="M2458" s="158"/>
      <c r="N2458" s="158"/>
      <c r="O2458" s="158"/>
      <c r="P2458" s="157"/>
      <c r="Q2458" s="159"/>
      <c r="R2458" s="155" t="str">
        <f ca="1">IF(ISERROR($V2458),"",OFFSET('Smelter Look-up'!$C$4,$V2458-4,0)&amp;"")</f>
        <v/>
      </c>
      <c r="S2458" s="160" t="str">
        <f t="array" aca="1" ref="S2458" ca="1">IF(B2458="","",IF(ISERROR(MATCH($E2458,CL,0)),"Unknown",INDIRECT("'C'!$A$"&amp;MATCH($E2458,CL,0)+1)))</f>
        <v/>
      </c>
      <c r="T2458" s="160" t="str">
        <f t="array" aca="1" ref="T2458" ca="1">IF(B2458="","",IF(ISERROR(MATCH($J2458,SorP!$B$1:$B$6226,0)),"",INDIRECT("'SorP'!$A$"&amp;MATCH($S2458&amp;$J2458,SorP!C:C,0))))</f>
        <v/>
      </c>
      <c r="U2458" s="161"/>
      <c r="V2458" s="151" t="e">
        <f>IF(C2458="",NA(),IF(OR(C2458="Smelter not listed",C2458="Smelter not yet identified"),MATCH($B2458&amp;$D2458,'Smelter Look-up'!$J:$J,0),MATCH($B2458&amp;$C2458,'Smelter Look-up'!$J:$J,0)))</f>
        <v>#N/A</v>
      </c>
      <c r="W2458" s="134"/>
      <c r="X2458" s="134">
        <f t="shared" ca="1" si="24"/>
        <v>0</v>
      </c>
      <c r="Y2458" s="134"/>
      <c r="Z2458" s="134"/>
      <c r="AA2458" s="134"/>
      <c r="AB2458" s="162" t="str">
        <f t="shared" si="25"/>
        <v/>
      </c>
      <c r="AC2458" s="134"/>
      <c r="AD2458" s="134"/>
      <c r="AE2458" s="134"/>
      <c r="AF2458" s="134"/>
      <c r="AG2458" s="134"/>
      <c r="AH2458" s="134"/>
    </row>
    <row r="2459" spans="1:34" ht="12" customHeight="1">
      <c r="A2459" s="160"/>
      <c r="B2459" s="155" t="str">
        <f t="array" ref="B2459">IF(LEN(A2459)=0,"",INDEX('Smelter Look-up'!$A:$A,MATCH($A2459,'Smelter Look-up'!$E:$E,0)))</f>
        <v/>
      </c>
      <c r="C2459" s="158" t="str">
        <f t="array" ref="C2459">IF(LEN(A2459)=0,"",INDEX('Smelter Look-up'!$C:$C,MATCH($A2459,'Smelter Look-up'!$E:$E,0)))</f>
        <v/>
      </c>
      <c r="D2459" s="155"/>
      <c r="E2459" s="155" t="str">
        <f ca="1">IF(ISERROR($V2459),"",OFFSET('Smelter Look-up'!$D$4,$V2459-4,0)&amp;"")</f>
        <v/>
      </c>
      <c r="F2459" s="155" t="str">
        <f ca="1">IF(ISERROR($V2459),"",OFFSET('Smelter Look-up'!$E$4,$V2459-4,0))</f>
        <v/>
      </c>
      <c r="G2459" s="155" t="str">
        <f ca="1">IF(C2459=$X$4,IF(ISERROR($V2459),"Enter smelter details","RMI"),IF(ISERROR($V2459),"",OFFSET('Smelter Look-up'!$F$4,$V2459-4,0)))</f>
        <v/>
      </c>
      <c r="H2459" s="156" t="str">
        <f ca="1">IF(ISERROR($V2459),"",OFFSET('Smelter Look-up'!$G$4,$V2459-4,0))</f>
        <v/>
      </c>
      <c r="I2459" s="157" t="str">
        <f ca="1">IF(ISERROR($V2459),"",OFFSET('Smelter Look-up'!$H$4,$V2459-4,0))</f>
        <v/>
      </c>
      <c r="J2459" s="157" t="str">
        <f ca="1">IF(ISERROR($V2459),"",OFFSET('Smelter Look-up'!$I$4,$V2459-4,0))</f>
        <v/>
      </c>
      <c r="K2459" s="158"/>
      <c r="L2459" s="158"/>
      <c r="M2459" s="158"/>
      <c r="N2459" s="158"/>
      <c r="O2459" s="158"/>
      <c r="P2459" s="157"/>
      <c r="Q2459" s="159"/>
      <c r="R2459" s="155" t="str">
        <f ca="1">IF(ISERROR($V2459),"",OFFSET('Smelter Look-up'!$C$4,$V2459-4,0)&amp;"")</f>
        <v/>
      </c>
      <c r="S2459" s="160" t="str">
        <f t="array" aca="1" ref="S2459" ca="1">IF(B2459="","",IF(ISERROR(MATCH($E2459,CL,0)),"Unknown",INDIRECT("'C'!$A$"&amp;MATCH($E2459,CL,0)+1)))</f>
        <v/>
      </c>
      <c r="T2459" s="160" t="str">
        <f t="array" aca="1" ref="T2459" ca="1">IF(B2459="","",IF(ISERROR(MATCH($J2459,SorP!$B$1:$B$6226,0)),"",INDIRECT("'SorP'!$A$"&amp;MATCH($S2459&amp;$J2459,SorP!C:C,0))))</f>
        <v/>
      </c>
      <c r="U2459" s="161"/>
      <c r="V2459" s="151" t="e">
        <f>IF(C2459="",NA(),IF(OR(C2459="Smelter not listed",C2459="Smelter not yet identified"),MATCH($B2459&amp;$D2459,'Smelter Look-up'!$J:$J,0),MATCH($B2459&amp;$C2459,'Smelter Look-up'!$J:$J,0)))</f>
        <v>#N/A</v>
      </c>
      <c r="W2459" s="134"/>
      <c r="X2459" s="134">
        <f t="shared" ca="1" si="24"/>
        <v>0</v>
      </c>
      <c r="Y2459" s="134"/>
      <c r="Z2459" s="134"/>
      <c r="AA2459" s="134"/>
      <c r="AB2459" s="162" t="str">
        <f t="shared" si="25"/>
        <v/>
      </c>
      <c r="AC2459" s="134"/>
      <c r="AD2459" s="134"/>
      <c r="AE2459" s="134"/>
      <c r="AF2459" s="134"/>
      <c r="AG2459" s="134"/>
      <c r="AH2459" s="134"/>
    </row>
    <row r="2460" spans="1:34" ht="12" customHeight="1">
      <c r="A2460" s="160"/>
      <c r="B2460" s="155" t="str">
        <f t="array" ref="B2460">IF(LEN(A2460)=0,"",INDEX('Smelter Look-up'!$A:$A,MATCH($A2460,'Smelter Look-up'!$E:$E,0)))</f>
        <v/>
      </c>
      <c r="C2460" s="158" t="str">
        <f t="array" ref="C2460">IF(LEN(A2460)=0,"",INDEX('Smelter Look-up'!$C:$C,MATCH($A2460,'Smelter Look-up'!$E:$E,0)))</f>
        <v/>
      </c>
      <c r="D2460" s="155"/>
      <c r="E2460" s="155" t="str">
        <f ca="1">IF(ISERROR($V2460),"",OFFSET('Smelter Look-up'!$D$4,$V2460-4,0)&amp;"")</f>
        <v/>
      </c>
      <c r="F2460" s="155" t="str">
        <f ca="1">IF(ISERROR($V2460),"",OFFSET('Smelter Look-up'!$E$4,$V2460-4,0))</f>
        <v/>
      </c>
      <c r="G2460" s="155" t="str">
        <f ca="1">IF(C2460=$X$4,IF(ISERROR($V2460),"Enter smelter details","RMI"),IF(ISERROR($V2460),"",OFFSET('Smelter Look-up'!$F$4,$V2460-4,0)))</f>
        <v/>
      </c>
      <c r="H2460" s="156" t="str">
        <f ca="1">IF(ISERROR($V2460),"",OFFSET('Smelter Look-up'!$G$4,$V2460-4,0))</f>
        <v/>
      </c>
      <c r="I2460" s="157" t="str">
        <f ca="1">IF(ISERROR($V2460),"",OFFSET('Smelter Look-up'!$H$4,$V2460-4,0))</f>
        <v/>
      </c>
      <c r="J2460" s="157" t="str">
        <f ca="1">IF(ISERROR($V2460),"",OFFSET('Smelter Look-up'!$I$4,$V2460-4,0))</f>
        <v/>
      </c>
      <c r="K2460" s="158"/>
      <c r="L2460" s="158"/>
      <c r="M2460" s="158"/>
      <c r="N2460" s="158"/>
      <c r="O2460" s="158"/>
      <c r="P2460" s="157"/>
      <c r="Q2460" s="159"/>
      <c r="R2460" s="155" t="str">
        <f ca="1">IF(ISERROR($V2460),"",OFFSET('Smelter Look-up'!$C$4,$V2460-4,0)&amp;"")</f>
        <v/>
      </c>
      <c r="S2460" s="160" t="str">
        <f t="array" aca="1" ref="S2460" ca="1">IF(B2460="","",IF(ISERROR(MATCH($E2460,CL,0)),"Unknown",INDIRECT("'C'!$A$"&amp;MATCH($E2460,CL,0)+1)))</f>
        <v/>
      </c>
      <c r="T2460" s="160" t="str">
        <f t="array" aca="1" ref="T2460" ca="1">IF(B2460="","",IF(ISERROR(MATCH($J2460,SorP!$B$1:$B$6226,0)),"",INDIRECT("'SorP'!$A$"&amp;MATCH($S2460&amp;$J2460,SorP!C:C,0))))</f>
        <v/>
      </c>
      <c r="U2460" s="161"/>
      <c r="V2460" s="151" t="e">
        <f>IF(C2460="",NA(),IF(OR(C2460="Smelter not listed",C2460="Smelter not yet identified"),MATCH($B2460&amp;$D2460,'Smelter Look-up'!$J:$J,0),MATCH($B2460&amp;$C2460,'Smelter Look-up'!$J:$J,0)))</f>
        <v>#N/A</v>
      </c>
      <c r="W2460" s="134"/>
      <c r="X2460" s="134">
        <f t="shared" ca="1" si="24"/>
        <v>0</v>
      </c>
      <c r="Y2460" s="134"/>
      <c r="Z2460" s="134"/>
      <c r="AA2460" s="134"/>
      <c r="AB2460" s="162" t="str">
        <f t="shared" si="25"/>
        <v/>
      </c>
      <c r="AC2460" s="134"/>
      <c r="AD2460" s="134"/>
      <c r="AE2460" s="134"/>
      <c r="AF2460" s="134"/>
      <c r="AG2460" s="134"/>
      <c r="AH2460" s="134"/>
    </row>
    <row r="2461" spans="1:34" ht="12" customHeight="1">
      <c r="A2461" s="160"/>
      <c r="B2461" s="155" t="str">
        <f t="array" ref="B2461">IF(LEN(A2461)=0,"",INDEX('Smelter Look-up'!$A:$A,MATCH($A2461,'Smelter Look-up'!$E:$E,0)))</f>
        <v/>
      </c>
      <c r="C2461" s="158" t="str">
        <f t="array" ref="C2461">IF(LEN(A2461)=0,"",INDEX('Smelter Look-up'!$C:$C,MATCH($A2461,'Smelter Look-up'!$E:$E,0)))</f>
        <v/>
      </c>
      <c r="D2461" s="155"/>
      <c r="E2461" s="155" t="str">
        <f ca="1">IF(ISERROR($V2461),"",OFFSET('Smelter Look-up'!$D$4,$V2461-4,0)&amp;"")</f>
        <v/>
      </c>
      <c r="F2461" s="155" t="str">
        <f ca="1">IF(ISERROR($V2461),"",OFFSET('Smelter Look-up'!$E$4,$V2461-4,0))</f>
        <v/>
      </c>
      <c r="G2461" s="155" t="str">
        <f ca="1">IF(C2461=$X$4,IF(ISERROR($V2461),"Enter smelter details","RMI"),IF(ISERROR($V2461),"",OFFSET('Smelter Look-up'!$F$4,$V2461-4,0)))</f>
        <v/>
      </c>
      <c r="H2461" s="156" t="str">
        <f ca="1">IF(ISERROR($V2461),"",OFFSET('Smelter Look-up'!$G$4,$V2461-4,0))</f>
        <v/>
      </c>
      <c r="I2461" s="157" t="str">
        <f ca="1">IF(ISERROR($V2461),"",OFFSET('Smelter Look-up'!$H$4,$V2461-4,0))</f>
        <v/>
      </c>
      <c r="J2461" s="157" t="str">
        <f ca="1">IF(ISERROR($V2461),"",OFFSET('Smelter Look-up'!$I$4,$V2461-4,0))</f>
        <v/>
      </c>
      <c r="K2461" s="158"/>
      <c r="L2461" s="158"/>
      <c r="M2461" s="158"/>
      <c r="N2461" s="158"/>
      <c r="O2461" s="158"/>
      <c r="P2461" s="157"/>
      <c r="Q2461" s="159"/>
      <c r="R2461" s="155" t="str">
        <f ca="1">IF(ISERROR($V2461),"",OFFSET('Smelter Look-up'!$C$4,$V2461-4,0)&amp;"")</f>
        <v/>
      </c>
      <c r="S2461" s="160" t="str">
        <f t="array" aca="1" ref="S2461" ca="1">IF(B2461="","",IF(ISERROR(MATCH($E2461,CL,0)),"Unknown",INDIRECT("'C'!$A$"&amp;MATCH($E2461,CL,0)+1)))</f>
        <v/>
      </c>
      <c r="T2461" s="160" t="str">
        <f t="array" aca="1" ref="T2461" ca="1">IF(B2461="","",IF(ISERROR(MATCH($J2461,SorP!$B$1:$B$6226,0)),"",INDIRECT("'SorP'!$A$"&amp;MATCH($S2461&amp;$J2461,SorP!C:C,0))))</f>
        <v/>
      </c>
      <c r="U2461" s="161"/>
      <c r="V2461" s="151" t="e">
        <f>IF(C2461="",NA(),IF(OR(C2461="Smelter not listed",C2461="Smelter not yet identified"),MATCH($B2461&amp;$D2461,'Smelter Look-up'!$J:$J,0),MATCH($B2461&amp;$C2461,'Smelter Look-up'!$J:$J,0)))</f>
        <v>#N/A</v>
      </c>
      <c r="W2461" s="134"/>
      <c r="X2461" s="134">
        <f t="shared" ca="1" si="24"/>
        <v>0</v>
      </c>
      <c r="Y2461" s="134"/>
      <c r="Z2461" s="134"/>
      <c r="AA2461" s="134"/>
      <c r="AB2461" s="162" t="str">
        <f t="shared" si="25"/>
        <v/>
      </c>
      <c r="AC2461" s="134"/>
      <c r="AD2461" s="134"/>
      <c r="AE2461" s="134"/>
      <c r="AF2461" s="134"/>
      <c r="AG2461" s="134"/>
      <c r="AH2461" s="134"/>
    </row>
    <row r="2462" spans="1:34" ht="12" customHeight="1">
      <c r="A2462" s="160"/>
      <c r="B2462" s="155" t="str">
        <f t="array" ref="B2462">IF(LEN(A2462)=0,"",INDEX('Smelter Look-up'!$A:$A,MATCH($A2462,'Smelter Look-up'!$E:$E,0)))</f>
        <v/>
      </c>
      <c r="C2462" s="158" t="str">
        <f t="array" ref="C2462">IF(LEN(A2462)=0,"",INDEX('Smelter Look-up'!$C:$C,MATCH($A2462,'Smelter Look-up'!$E:$E,0)))</f>
        <v/>
      </c>
      <c r="D2462" s="155"/>
      <c r="E2462" s="155" t="str">
        <f ca="1">IF(ISERROR($V2462),"",OFFSET('Smelter Look-up'!$D$4,$V2462-4,0)&amp;"")</f>
        <v/>
      </c>
      <c r="F2462" s="155" t="str">
        <f ca="1">IF(ISERROR($V2462),"",OFFSET('Smelter Look-up'!$E$4,$V2462-4,0))</f>
        <v/>
      </c>
      <c r="G2462" s="155" t="str">
        <f ca="1">IF(C2462=$X$4,IF(ISERROR($V2462),"Enter smelter details","RMI"),IF(ISERROR($V2462),"",OFFSET('Smelter Look-up'!$F$4,$V2462-4,0)))</f>
        <v/>
      </c>
      <c r="H2462" s="156" t="str">
        <f ca="1">IF(ISERROR($V2462),"",OFFSET('Smelter Look-up'!$G$4,$V2462-4,0))</f>
        <v/>
      </c>
      <c r="I2462" s="157" t="str">
        <f ca="1">IF(ISERROR($V2462),"",OFFSET('Smelter Look-up'!$H$4,$V2462-4,0))</f>
        <v/>
      </c>
      <c r="J2462" s="157" t="str">
        <f ca="1">IF(ISERROR($V2462),"",OFFSET('Smelter Look-up'!$I$4,$V2462-4,0))</f>
        <v/>
      </c>
      <c r="K2462" s="158"/>
      <c r="L2462" s="158"/>
      <c r="M2462" s="158"/>
      <c r="N2462" s="158"/>
      <c r="O2462" s="158"/>
      <c r="P2462" s="157"/>
      <c r="Q2462" s="159"/>
      <c r="R2462" s="155" t="str">
        <f ca="1">IF(ISERROR($V2462),"",OFFSET('Smelter Look-up'!$C$4,$V2462-4,0)&amp;"")</f>
        <v/>
      </c>
      <c r="S2462" s="160" t="str">
        <f t="array" aca="1" ref="S2462" ca="1">IF(B2462="","",IF(ISERROR(MATCH($E2462,CL,0)),"Unknown",INDIRECT("'C'!$A$"&amp;MATCH($E2462,CL,0)+1)))</f>
        <v/>
      </c>
      <c r="T2462" s="160" t="str">
        <f t="array" aca="1" ref="T2462" ca="1">IF(B2462="","",IF(ISERROR(MATCH($J2462,SorP!$B$1:$B$6226,0)),"",INDIRECT("'SorP'!$A$"&amp;MATCH($S2462&amp;$J2462,SorP!C:C,0))))</f>
        <v/>
      </c>
      <c r="U2462" s="161"/>
      <c r="V2462" s="151" t="e">
        <f>IF(C2462="",NA(),IF(OR(C2462="Smelter not listed",C2462="Smelter not yet identified"),MATCH($B2462&amp;$D2462,'Smelter Look-up'!$J:$J,0),MATCH($B2462&amp;$C2462,'Smelter Look-up'!$J:$J,0)))</f>
        <v>#N/A</v>
      </c>
      <c r="W2462" s="134"/>
      <c r="X2462" s="134">
        <f t="shared" ca="1" si="24"/>
        <v>0</v>
      </c>
      <c r="Y2462" s="134"/>
      <c r="Z2462" s="134"/>
      <c r="AA2462" s="134"/>
      <c r="AB2462" s="162" t="str">
        <f t="shared" si="25"/>
        <v/>
      </c>
      <c r="AC2462" s="134"/>
      <c r="AD2462" s="134"/>
      <c r="AE2462" s="134"/>
      <c r="AF2462" s="134"/>
      <c r="AG2462" s="134"/>
      <c r="AH2462" s="134"/>
    </row>
    <row r="2463" spans="1:34" ht="12" customHeight="1">
      <c r="A2463" s="160"/>
      <c r="B2463" s="155" t="str">
        <f t="array" ref="B2463">IF(LEN(A2463)=0,"",INDEX('Smelter Look-up'!$A:$A,MATCH($A2463,'Smelter Look-up'!$E:$E,0)))</f>
        <v/>
      </c>
      <c r="C2463" s="158" t="str">
        <f t="array" ref="C2463">IF(LEN(A2463)=0,"",INDEX('Smelter Look-up'!$C:$C,MATCH($A2463,'Smelter Look-up'!$E:$E,0)))</f>
        <v/>
      </c>
      <c r="D2463" s="155"/>
      <c r="E2463" s="155" t="str">
        <f ca="1">IF(ISERROR($V2463),"",OFFSET('Smelter Look-up'!$D$4,$V2463-4,0)&amp;"")</f>
        <v/>
      </c>
      <c r="F2463" s="155" t="str">
        <f ca="1">IF(ISERROR($V2463),"",OFFSET('Smelter Look-up'!$E$4,$V2463-4,0))</f>
        <v/>
      </c>
      <c r="G2463" s="155" t="str">
        <f ca="1">IF(C2463=$X$4,IF(ISERROR($V2463),"Enter smelter details","RMI"),IF(ISERROR($V2463),"",OFFSET('Smelter Look-up'!$F$4,$V2463-4,0)))</f>
        <v/>
      </c>
      <c r="H2463" s="156" t="str">
        <f ca="1">IF(ISERROR($V2463),"",OFFSET('Smelter Look-up'!$G$4,$V2463-4,0))</f>
        <v/>
      </c>
      <c r="I2463" s="157" t="str">
        <f ca="1">IF(ISERROR($V2463),"",OFFSET('Smelter Look-up'!$H$4,$V2463-4,0))</f>
        <v/>
      </c>
      <c r="J2463" s="157" t="str">
        <f ca="1">IF(ISERROR($V2463),"",OFFSET('Smelter Look-up'!$I$4,$V2463-4,0))</f>
        <v/>
      </c>
      <c r="K2463" s="158"/>
      <c r="L2463" s="158"/>
      <c r="M2463" s="158"/>
      <c r="N2463" s="158"/>
      <c r="O2463" s="158"/>
      <c r="P2463" s="157"/>
      <c r="Q2463" s="159"/>
      <c r="R2463" s="155" t="str">
        <f ca="1">IF(ISERROR($V2463),"",OFFSET('Smelter Look-up'!$C$4,$V2463-4,0)&amp;"")</f>
        <v/>
      </c>
      <c r="S2463" s="160" t="str">
        <f t="array" aca="1" ref="S2463" ca="1">IF(B2463="","",IF(ISERROR(MATCH($E2463,CL,0)),"Unknown",INDIRECT("'C'!$A$"&amp;MATCH($E2463,CL,0)+1)))</f>
        <v/>
      </c>
      <c r="T2463" s="160" t="str">
        <f t="array" aca="1" ref="T2463" ca="1">IF(B2463="","",IF(ISERROR(MATCH($J2463,SorP!$B$1:$B$6226,0)),"",INDIRECT("'SorP'!$A$"&amp;MATCH($S2463&amp;$J2463,SorP!C:C,0))))</f>
        <v/>
      </c>
      <c r="U2463" s="161"/>
      <c r="V2463" s="151" t="e">
        <f>IF(C2463="",NA(),IF(OR(C2463="Smelter not listed",C2463="Smelter not yet identified"),MATCH($B2463&amp;$D2463,'Smelter Look-up'!$J:$J,0),MATCH($B2463&amp;$C2463,'Smelter Look-up'!$J:$J,0)))</f>
        <v>#N/A</v>
      </c>
      <c r="W2463" s="134"/>
      <c r="X2463" s="134">
        <f t="shared" ca="1" si="24"/>
        <v>0</v>
      </c>
      <c r="Y2463" s="134"/>
      <c r="Z2463" s="134"/>
      <c r="AA2463" s="134"/>
      <c r="AB2463" s="162" t="str">
        <f t="shared" si="25"/>
        <v/>
      </c>
      <c r="AC2463" s="134"/>
      <c r="AD2463" s="134"/>
      <c r="AE2463" s="134"/>
      <c r="AF2463" s="134"/>
      <c r="AG2463" s="134"/>
      <c r="AH2463" s="134"/>
    </row>
    <row r="2464" spans="1:34" ht="12" customHeight="1">
      <c r="A2464" s="160"/>
      <c r="B2464" s="155" t="str">
        <f t="array" ref="B2464">IF(LEN(A2464)=0,"",INDEX('Smelter Look-up'!$A:$A,MATCH($A2464,'Smelter Look-up'!$E:$E,0)))</f>
        <v/>
      </c>
      <c r="C2464" s="158" t="str">
        <f t="array" ref="C2464">IF(LEN(A2464)=0,"",INDEX('Smelter Look-up'!$C:$C,MATCH($A2464,'Smelter Look-up'!$E:$E,0)))</f>
        <v/>
      </c>
      <c r="D2464" s="155"/>
      <c r="E2464" s="155" t="str">
        <f ca="1">IF(ISERROR($V2464),"",OFFSET('Smelter Look-up'!$D$4,$V2464-4,0)&amp;"")</f>
        <v/>
      </c>
      <c r="F2464" s="155" t="str">
        <f ca="1">IF(ISERROR($V2464),"",OFFSET('Smelter Look-up'!$E$4,$V2464-4,0))</f>
        <v/>
      </c>
      <c r="G2464" s="155" t="str">
        <f ca="1">IF(C2464=$X$4,IF(ISERROR($V2464),"Enter smelter details","RMI"),IF(ISERROR($V2464),"",OFFSET('Smelter Look-up'!$F$4,$V2464-4,0)))</f>
        <v/>
      </c>
      <c r="H2464" s="156" t="str">
        <f ca="1">IF(ISERROR($V2464),"",OFFSET('Smelter Look-up'!$G$4,$V2464-4,0))</f>
        <v/>
      </c>
      <c r="I2464" s="157" t="str">
        <f ca="1">IF(ISERROR($V2464),"",OFFSET('Smelter Look-up'!$H$4,$V2464-4,0))</f>
        <v/>
      </c>
      <c r="J2464" s="157" t="str">
        <f ca="1">IF(ISERROR($V2464),"",OFFSET('Smelter Look-up'!$I$4,$V2464-4,0))</f>
        <v/>
      </c>
      <c r="K2464" s="158"/>
      <c r="L2464" s="158"/>
      <c r="M2464" s="158"/>
      <c r="N2464" s="158"/>
      <c r="O2464" s="158"/>
      <c r="P2464" s="157"/>
      <c r="Q2464" s="159"/>
      <c r="R2464" s="155" t="str">
        <f ca="1">IF(ISERROR($V2464),"",OFFSET('Smelter Look-up'!$C$4,$V2464-4,0)&amp;"")</f>
        <v/>
      </c>
      <c r="S2464" s="160" t="str">
        <f t="array" aca="1" ref="S2464" ca="1">IF(B2464="","",IF(ISERROR(MATCH($E2464,CL,0)),"Unknown",INDIRECT("'C'!$A$"&amp;MATCH($E2464,CL,0)+1)))</f>
        <v/>
      </c>
      <c r="T2464" s="160" t="str">
        <f t="array" aca="1" ref="T2464" ca="1">IF(B2464="","",IF(ISERROR(MATCH($J2464,SorP!$B$1:$B$6226,0)),"",INDIRECT("'SorP'!$A$"&amp;MATCH($S2464&amp;$J2464,SorP!C:C,0))))</f>
        <v/>
      </c>
      <c r="U2464" s="161"/>
      <c r="V2464" s="151" t="e">
        <f>IF(C2464="",NA(),IF(OR(C2464="Smelter not listed",C2464="Smelter not yet identified"),MATCH($B2464&amp;$D2464,'Smelter Look-up'!$J:$J,0),MATCH($B2464&amp;$C2464,'Smelter Look-up'!$J:$J,0)))</f>
        <v>#N/A</v>
      </c>
      <c r="W2464" s="134"/>
      <c r="X2464" s="134">
        <f t="shared" ca="1" si="24"/>
        <v>0</v>
      </c>
      <c r="Y2464" s="134"/>
      <c r="Z2464" s="134"/>
      <c r="AA2464" s="134"/>
      <c r="AB2464" s="162" t="str">
        <f t="shared" si="25"/>
        <v/>
      </c>
      <c r="AC2464" s="134"/>
      <c r="AD2464" s="134"/>
      <c r="AE2464" s="134"/>
      <c r="AF2464" s="134"/>
      <c r="AG2464" s="134"/>
      <c r="AH2464" s="134"/>
    </row>
    <row r="2465" spans="1:34" ht="12" customHeight="1">
      <c r="A2465" s="160"/>
      <c r="B2465" s="155" t="str">
        <f t="array" ref="B2465">IF(LEN(A2465)=0,"",INDEX('Smelter Look-up'!$A:$A,MATCH($A2465,'Smelter Look-up'!$E:$E,0)))</f>
        <v/>
      </c>
      <c r="C2465" s="158" t="str">
        <f t="array" ref="C2465">IF(LEN(A2465)=0,"",INDEX('Smelter Look-up'!$C:$C,MATCH($A2465,'Smelter Look-up'!$E:$E,0)))</f>
        <v/>
      </c>
      <c r="D2465" s="155"/>
      <c r="E2465" s="155" t="str">
        <f ca="1">IF(ISERROR($V2465),"",OFFSET('Smelter Look-up'!$D$4,$V2465-4,0)&amp;"")</f>
        <v/>
      </c>
      <c r="F2465" s="155" t="str">
        <f ca="1">IF(ISERROR($V2465),"",OFFSET('Smelter Look-up'!$E$4,$V2465-4,0))</f>
        <v/>
      </c>
      <c r="G2465" s="155" t="str">
        <f ca="1">IF(C2465=$X$4,IF(ISERROR($V2465),"Enter smelter details","RMI"),IF(ISERROR($V2465),"",OFFSET('Smelter Look-up'!$F$4,$V2465-4,0)))</f>
        <v/>
      </c>
      <c r="H2465" s="156" t="str">
        <f ca="1">IF(ISERROR($V2465),"",OFFSET('Smelter Look-up'!$G$4,$V2465-4,0))</f>
        <v/>
      </c>
      <c r="I2465" s="157" t="str">
        <f ca="1">IF(ISERROR($V2465),"",OFFSET('Smelter Look-up'!$H$4,$V2465-4,0))</f>
        <v/>
      </c>
      <c r="J2465" s="157" t="str">
        <f ca="1">IF(ISERROR($V2465),"",OFFSET('Smelter Look-up'!$I$4,$V2465-4,0))</f>
        <v/>
      </c>
      <c r="K2465" s="158"/>
      <c r="L2465" s="158"/>
      <c r="M2465" s="158"/>
      <c r="N2465" s="158"/>
      <c r="O2465" s="158"/>
      <c r="P2465" s="157"/>
      <c r="Q2465" s="159"/>
      <c r="R2465" s="155" t="str">
        <f ca="1">IF(ISERROR($V2465),"",OFFSET('Smelter Look-up'!$C$4,$V2465-4,0)&amp;"")</f>
        <v/>
      </c>
      <c r="S2465" s="160" t="str">
        <f t="array" aca="1" ref="S2465" ca="1">IF(B2465="","",IF(ISERROR(MATCH($E2465,CL,0)),"Unknown",INDIRECT("'C'!$A$"&amp;MATCH($E2465,CL,0)+1)))</f>
        <v/>
      </c>
      <c r="T2465" s="160" t="str">
        <f t="array" aca="1" ref="T2465" ca="1">IF(B2465="","",IF(ISERROR(MATCH($J2465,SorP!$B$1:$B$6226,0)),"",INDIRECT("'SorP'!$A$"&amp;MATCH($S2465&amp;$J2465,SorP!C:C,0))))</f>
        <v/>
      </c>
      <c r="U2465" s="161"/>
      <c r="V2465" s="151" t="e">
        <f>IF(C2465="",NA(),IF(OR(C2465="Smelter not listed",C2465="Smelter not yet identified"),MATCH($B2465&amp;$D2465,'Smelter Look-up'!$J:$J,0),MATCH($B2465&amp;$C2465,'Smelter Look-up'!$J:$J,0)))</f>
        <v>#N/A</v>
      </c>
      <c r="W2465" s="134"/>
      <c r="X2465" s="134">
        <f t="shared" ca="1" si="24"/>
        <v>0</v>
      </c>
      <c r="Y2465" s="134"/>
      <c r="Z2465" s="134"/>
      <c r="AA2465" s="134"/>
      <c r="AB2465" s="162" t="str">
        <f t="shared" si="25"/>
        <v/>
      </c>
      <c r="AC2465" s="134"/>
      <c r="AD2465" s="134"/>
      <c r="AE2465" s="134"/>
      <c r="AF2465" s="134"/>
      <c r="AG2465" s="134"/>
      <c r="AH2465" s="134"/>
    </row>
    <row r="2466" spans="1:34" ht="12" customHeight="1">
      <c r="A2466" s="160"/>
      <c r="B2466" s="155" t="str">
        <f t="array" ref="B2466">IF(LEN(A2466)=0,"",INDEX('Smelter Look-up'!$A:$A,MATCH($A2466,'Smelter Look-up'!$E:$E,0)))</f>
        <v/>
      </c>
      <c r="C2466" s="158" t="str">
        <f t="array" ref="C2466">IF(LEN(A2466)=0,"",INDEX('Smelter Look-up'!$C:$C,MATCH($A2466,'Smelter Look-up'!$E:$E,0)))</f>
        <v/>
      </c>
      <c r="D2466" s="155"/>
      <c r="E2466" s="155" t="str">
        <f ca="1">IF(ISERROR($V2466),"",OFFSET('Smelter Look-up'!$D$4,$V2466-4,0)&amp;"")</f>
        <v/>
      </c>
      <c r="F2466" s="155" t="str">
        <f ca="1">IF(ISERROR($V2466),"",OFFSET('Smelter Look-up'!$E$4,$V2466-4,0))</f>
        <v/>
      </c>
      <c r="G2466" s="155" t="str">
        <f ca="1">IF(C2466=$X$4,IF(ISERROR($V2466),"Enter smelter details","RMI"),IF(ISERROR($V2466),"",OFFSET('Smelter Look-up'!$F$4,$V2466-4,0)))</f>
        <v/>
      </c>
      <c r="H2466" s="156" t="str">
        <f ca="1">IF(ISERROR($V2466),"",OFFSET('Smelter Look-up'!$G$4,$V2466-4,0))</f>
        <v/>
      </c>
      <c r="I2466" s="157" t="str">
        <f ca="1">IF(ISERROR($V2466),"",OFFSET('Smelter Look-up'!$H$4,$V2466-4,0))</f>
        <v/>
      </c>
      <c r="J2466" s="157" t="str">
        <f ca="1">IF(ISERROR($V2466),"",OFFSET('Smelter Look-up'!$I$4,$V2466-4,0))</f>
        <v/>
      </c>
      <c r="K2466" s="158"/>
      <c r="L2466" s="158"/>
      <c r="M2466" s="158"/>
      <c r="N2466" s="158"/>
      <c r="O2466" s="158"/>
      <c r="P2466" s="157"/>
      <c r="Q2466" s="159"/>
      <c r="R2466" s="155" t="str">
        <f ca="1">IF(ISERROR($V2466),"",OFFSET('Smelter Look-up'!$C$4,$V2466-4,0)&amp;"")</f>
        <v/>
      </c>
      <c r="S2466" s="160" t="str">
        <f t="array" aca="1" ref="S2466" ca="1">IF(B2466="","",IF(ISERROR(MATCH($E2466,CL,0)),"Unknown",INDIRECT("'C'!$A$"&amp;MATCH($E2466,CL,0)+1)))</f>
        <v/>
      </c>
      <c r="T2466" s="160" t="str">
        <f t="array" aca="1" ref="T2466" ca="1">IF(B2466="","",IF(ISERROR(MATCH($J2466,SorP!$B$1:$B$6226,0)),"",INDIRECT("'SorP'!$A$"&amp;MATCH($S2466&amp;$J2466,SorP!C:C,0))))</f>
        <v/>
      </c>
      <c r="U2466" s="161"/>
      <c r="V2466" s="151" t="e">
        <f>IF(C2466="",NA(),IF(OR(C2466="Smelter not listed",C2466="Smelter not yet identified"),MATCH($B2466&amp;$D2466,'Smelter Look-up'!$J:$J,0),MATCH($B2466&amp;$C2466,'Smelter Look-up'!$J:$J,0)))</f>
        <v>#N/A</v>
      </c>
      <c r="W2466" s="134"/>
      <c r="X2466" s="134">
        <f t="shared" ca="1" si="24"/>
        <v>0</v>
      </c>
      <c r="Y2466" s="134"/>
      <c r="Z2466" s="134"/>
      <c r="AA2466" s="134"/>
      <c r="AB2466" s="162" t="str">
        <f t="shared" si="25"/>
        <v/>
      </c>
      <c r="AC2466" s="134"/>
      <c r="AD2466" s="134"/>
      <c r="AE2466" s="134"/>
      <c r="AF2466" s="134"/>
      <c r="AG2466" s="134"/>
      <c r="AH2466" s="134"/>
    </row>
    <row r="2467" spans="1:34" ht="12" customHeight="1">
      <c r="A2467" s="160"/>
      <c r="B2467" s="155" t="str">
        <f t="array" ref="B2467">IF(LEN(A2467)=0,"",INDEX('Smelter Look-up'!$A:$A,MATCH($A2467,'Smelter Look-up'!$E:$E,0)))</f>
        <v/>
      </c>
      <c r="C2467" s="158" t="str">
        <f t="array" ref="C2467">IF(LEN(A2467)=0,"",INDEX('Smelter Look-up'!$C:$C,MATCH($A2467,'Smelter Look-up'!$E:$E,0)))</f>
        <v/>
      </c>
      <c r="D2467" s="155"/>
      <c r="E2467" s="155" t="str">
        <f ca="1">IF(ISERROR($V2467),"",OFFSET('Smelter Look-up'!$D$4,$V2467-4,0)&amp;"")</f>
        <v/>
      </c>
      <c r="F2467" s="155" t="str">
        <f ca="1">IF(ISERROR($V2467),"",OFFSET('Smelter Look-up'!$E$4,$V2467-4,0))</f>
        <v/>
      </c>
      <c r="G2467" s="155" t="str">
        <f ca="1">IF(C2467=$X$4,IF(ISERROR($V2467),"Enter smelter details","RMI"),IF(ISERROR($V2467),"",OFFSET('Smelter Look-up'!$F$4,$V2467-4,0)))</f>
        <v/>
      </c>
      <c r="H2467" s="156" t="str">
        <f ca="1">IF(ISERROR($V2467),"",OFFSET('Smelter Look-up'!$G$4,$V2467-4,0))</f>
        <v/>
      </c>
      <c r="I2467" s="157" t="str">
        <f ca="1">IF(ISERROR($V2467),"",OFFSET('Smelter Look-up'!$H$4,$V2467-4,0))</f>
        <v/>
      </c>
      <c r="J2467" s="157" t="str">
        <f ca="1">IF(ISERROR($V2467),"",OFFSET('Smelter Look-up'!$I$4,$V2467-4,0))</f>
        <v/>
      </c>
      <c r="K2467" s="158"/>
      <c r="L2467" s="158"/>
      <c r="M2467" s="158"/>
      <c r="N2467" s="158"/>
      <c r="O2467" s="158"/>
      <c r="P2467" s="157"/>
      <c r="Q2467" s="159"/>
      <c r="R2467" s="155" t="str">
        <f ca="1">IF(ISERROR($V2467),"",OFFSET('Smelter Look-up'!$C$4,$V2467-4,0)&amp;"")</f>
        <v/>
      </c>
      <c r="S2467" s="160" t="str">
        <f t="array" aca="1" ref="S2467" ca="1">IF(B2467="","",IF(ISERROR(MATCH($E2467,CL,0)),"Unknown",INDIRECT("'C'!$A$"&amp;MATCH($E2467,CL,0)+1)))</f>
        <v/>
      </c>
      <c r="T2467" s="160" t="str">
        <f t="array" aca="1" ref="T2467" ca="1">IF(B2467="","",IF(ISERROR(MATCH($J2467,SorP!$B$1:$B$6226,0)),"",INDIRECT("'SorP'!$A$"&amp;MATCH($S2467&amp;$J2467,SorP!C:C,0))))</f>
        <v/>
      </c>
      <c r="U2467" s="161"/>
      <c r="V2467" s="151" t="e">
        <f>IF(C2467="",NA(),IF(OR(C2467="Smelter not listed",C2467="Smelter not yet identified"),MATCH($B2467&amp;$D2467,'Smelter Look-up'!$J:$J,0),MATCH($B2467&amp;$C2467,'Smelter Look-up'!$J:$J,0)))</f>
        <v>#N/A</v>
      </c>
      <c r="W2467" s="134"/>
      <c r="X2467" s="134">
        <f t="shared" ca="1" si="24"/>
        <v>0</v>
      </c>
      <c r="Y2467" s="134"/>
      <c r="Z2467" s="134"/>
      <c r="AA2467" s="134"/>
      <c r="AB2467" s="162" t="str">
        <f t="shared" si="25"/>
        <v/>
      </c>
      <c r="AC2467" s="134"/>
      <c r="AD2467" s="134"/>
      <c r="AE2467" s="134"/>
      <c r="AF2467" s="134"/>
      <c r="AG2467" s="134"/>
      <c r="AH2467" s="134"/>
    </row>
    <row r="2468" spans="1:34" ht="12" customHeight="1">
      <c r="A2468" s="160"/>
      <c r="B2468" s="155" t="str">
        <f t="array" ref="B2468">IF(LEN(A2468)=0,"",INDEX('Smelter Look-up'!$A:$A,MATCH($A2468,'Smelter Look-up'!$E:$E,0)))</f>
        <v/>
      </c>
      <c r="C2468" s="158" t="str">
        <f t="array" ref="C2468">IF(LEN(A2468)=0,"",INDEX('Smelter Look-up'!$C:$C,MATCH($A2468,'Smelter Look-up'!$E:$E,0)))</f>
        <v/>
      </c>
      <c r="D2468" s="155"/>
      <c r="E2468" s="155" t="str">
        <f ca="1">IF(ISERROR($V2468),"",OFFSET('Smelter Look-up'!$D$4,$V2468-4,0)&amp;"")</f>
        <v/>
      </c>
      <c r="F2468" s="155" t="str">
        <f ca="1">IF(ISERROR($V2468),"",OFFSET('Smelter Look-up'!$E$4,$V2468-4,0))</f>
        <v/>
      </c>
      <c r="G2468" s="155" t="str">
        <f ca="1">IF(C2468=$X$4,IF(ISERROR($V2468),"Enter smelter details","RMI"),IF(ISERROR($V2468),"",OFFSET('Smelter Look-up'!$F$4,$V2468-4,0)))</f>
        <v/>
      </c>
      <c r="H2468" s="156" t="str">
        <f ca="1">IF(ISERROR($V2468),"",OFFSET('Smelter Look-up'!$G$4,$V2468-4,0))</f>
        <v/>
      </c>
      <c r="I2468" s="157" t="str">
        <f ca="1">IF(ISERROR($V2468),"",OFFSET('Smelter Look-up'!$H$4,$V2468-4,0))</f>
        <v/>
      </c>
      <c r="J2468" s="157" t="str">
        <f ca="1">IF(ISERROR($V2468),"",OFFSET('Smelter Look-up'!$I$4,$V2468-4,0))</f>
        <v/>
      </c>
      <c r="K2468" s="158"/>
      <c r="L2468" s="158"/>
      <c r="M2468" s="158"/>
      <c r="N2468" s="158"/>
      <c r="O2468" s="158"/>
      <c r="P2468" s="157"/>
      <c r="Q2468" s="159"/>
      <c r="R2468" s="155" t="str">
        <f ca="1">IF(ISERROR($V2468),"",OFFSET('Smelter Look-up'!$C$4,$V2468-4,0)&amp;"")</f>
        <v/>
      </c>
      <c r="S2468" s="160" t="str">
        <f t="array" aca="1" ref="S2468" ca="1">IF(B2468="","",IF(ISERROR(MATCH($E2468,CL,0)),"Unknown",INDIRECT("'C'!$A$"&amp;MATCH($E2468,CL,0)+1)))</f>
        <v/>
      </c>
      <c r="T2468" s="160" t="str">
        <f t="array" aca="1" ref="T2468" ca="1">IF(B2468="","",IF(ISERROR(MATCH($J2468,SorP!$B$1:$B$6226,0)),"",INDIRECT("'SorP'!$A$"&amp;MATCH($S2468&amp;$J2468,SorP!C:C,0))))</f>
        <v/>
      </c>
      <c r="U2468" s="161"/>
      <c r="V2468" s="151" t="e">
        <f>IF(C2468="",NA(),IF(OR(C2468="Smelter not listed",C2468="Smelter not yet identified"),MATCH($B2468&amp;$D2468,'Smelter Look-up'!$J:$J,0),MATCH($B2468&amp;$C2468,'Smelter Look-up'!$J:$J,0)))</f>
        <v>#N/A</v>
      </c>
      <c r="W2468" s="134"/>
      <c r="X2468" s="134">
        <f t="shared" ca="1" si="24"/>
        <v>0</v>
      </c>
      <c r="Y2468" s="134"/>
      <c r="Z2468" s="134"/>
      <c r="AA2468" s="134"/>
      <c r="AB2468" s="162" t="str">
        <f t="shared" si="25"/>
        <v/>
      </c>
      <c r="AC2468" s="134"/>
      <c r="AD2468" s="134"/>
      <c r="AE2468" s="134"/>
      <c r="AF2468" s="134"/>
      <c r="AG2468" s="134"/>
      <c r="AH2468" s="134"/>
    </row>
    <row r="2469" spans="1:34" ht="12" customHeight="1">
      <c r="A2469" s="160"/>
      <c r="B2469" s="155" t="str">
        <f t="array" ref="B2469">IF(LEN(A2469)=0,"",INDEX('Smelter Look-up'!$A:$A,MATCH($A2469,'Smelter Look-up'!$E:$E,0)))</f>
        <v/>
      </c>
      <c r="C2469" s="158" t="str">
        <f t="array" ref="C2469">IF(LEN(A2469)=0,"",INDEX('Smelter Look-up'!$C:$C,MATCH($A2469,'Smelter Look-up'!$E:$E,0)))</f>
        <v/>
      </c>
      <c r="D2469" s="155"/>
      <c r="E2469" s="155" t="str">
        <f ca="1">IF(ISERROR($V2469),"",OFFSET('Smelter Look-up'!$D$4,$V2469-4,0)&amp;"")</f>
        <v/>
      </c>
      <c r="F2469" s="155" t="str">
        <f ca="1">IF(ISERROR($V2469),"",OFFSET('Smelter Look-up'!$E$4,$V2469-4,0))</f>
        <v/>
      </c>
      <c r="G2469" s="155" t="str">
        <f ca="1">IF(C2469=$X$4,IF(ISERROR($V2469),"Enter smelter details","RMI"),IF(ISERROR($V2469),"",OFFSET('Smelter Look-up'!$F$4,$V2469-4,0)))</f>
        <v/>
      </c>
      <c r="H2469" s="156" t="str">
        <f ca="1">IF(ISERROR($V2469),"",OFFSET('Smelter Look-up'!$G$4,$V2469-4,0))</f>
        <v/>
      </c>
      <c r="I2469" s="157" t="str">
        <f ca="1">IF(ISERROR($V2469),"",OFFSET('Smelter Look-up'!$H$4,$V2469-4,0))</f>
        <v/>
      </c>
      <c r="J2469" s="157" t="str">
        <f ca="1">IF(ISERROR($V2469),"",OFFSET('Smelter Look-up'!$I$4,$V2469-4,0))</f>
        <v/>
      </c>
      <c r="K2469" s="158"/>
      <c r="L2469" s="158"/>
      <c r="M2469" s="158"/>
      <c r="N2469" s="158"/>
      <c r="O2469" s="158"/>
      <c r="P2469" s="157"/>
      <c r="Q2469" s="159"/>
      <c r="R2469" s="155" t="str">
        <f ca="1">IF(ISERROR($V2469),"",OFFSET('Smelter Look-up'!$C$4,$V2469-4,0)&amp;"")</f>
        <v/>
      </c>
      <c r="S2469" s="160" t="str">
        <f t="array" aca="1" ref="S2469" ca="1">IF(B2469="","",IF(ISERROR(MATCH($E2469,CL,0)),"Unknown",INDIRECT("'C'!$A$"&amp;MATCH($E2469,CL,0)+1)))</f>
        <v/>
      </c>
      <c r="T2469" s="160" t="str">
        <f t="array" aca="1" ref="T2469" ca="1">IF(B2469="","",IF(ISERROR(MATCH($J2469,SorP!$B$1:$B$6226,0)),"",INDIRECT("'SorP'!$A$"&amp;MATCH($S2469&amp;$J2469,SorP!C:C,0))))</f>
        <v/>
      </c>
      <c r="U2469" s="161"/>
      <c r="V2469" s="151" t="e">
        <f>IF(C2469="",NA(),IF(OR(C2469="Smelter not listed",C2469="Smelter not yet identified"),MATCH($B2469&amp;$D2469,'Smelter Look-up'!$J:$J,0),MATCH($B2469&amp;$C2469,'Smelter Look-up'!$J:$J,0)))</f>
        <v>#N/A</v>
      </c>
      <c r="W2469" s="134"/>
      <c r="X2469" s="134">
        <f t="shared" ca="1" si="24"/>
        <v>0</v>
      </c>
      <c r="Y2469" s="134"/>
      <c r="Z2469" s="134"/>
      <c r="AA2469" s="134"/>
      <c r="AB2469" s="162" t="str">
        <f t="shared" si="25"/>
        <v/>
      </c>
      <c r="AC2469" s="134"/>
      <c r="AD2469" s="134"/>
      <c r="AE2469" s="134"/>
      <c r="AF2469" s="134"/>
      <c r="AG2469" s="134"/>
      <c r="AH2469" s="134"/>
    </row>
    <row r="2470" spans="1:34" ht="12" customHeight="1">
      <c r="A2470" s="160"/>
      <c r="B2470" s="155" t="str">
        <f t="array" ref="B2470">IF(LEN(A2470)=0,"",INDEX('Smelter Look-up'!$A:$A,MATCH($A2470,'Smelter Look-up'!$E:$E,0)))</f>
        <v/>
      </c>
      <c r="C2470" s="158" t="str">
        <f t="array" ref="C2470">IF(LEN(A2470)=0,"",INDEX('Smelter Look-up'!$C:$C,MATCH($A2470,'Smelter Look-up'!$E:$E,0)))</f>
        <v/>
      </c>
      <c r="D2470" s="155"/>
      <c r="E2470" s="155" t="str">
        <f ca="1">IF(ISERROR($V2470),"",OFFSET('Smelter Look-up'!$D$4,$V2470-4,0)&amp;"")</f>
        <v/>
      </c>
      <c r="F2470" s="155" t="str">
        <f ca="1">IF(ISERROR($V2470),"",OFFSET('Smelter Look-up'!$E$4,$V2470-4,0))</f>
        <v/>
      </c>
      <c r="G2470" s="155" t="str">
        <f ca="1">IF(C2470=$X$4,IF(ISERROR($V2470),"Enter smelter details","RMI"),IF(ISERROR($V2470),"",OFFSET('Smelter Look-up'!$F$4,$V2470-4,0)))</f>
        <v/>
      </c>
      <c r="H2470" s="156" t="str">
        <f ca="1">IF(ISERROR($V2470),"",OFFSET('Smelter Look-up'!$G$4,$V2470-4,0))</f>
        <v/>
      </c>
      <c r="I2470" s="157" t="str">
        <f ca="1">IF(ISERROR($V2470),"",OFFSET('Smelter Look-up'!$H$4,$V2470-4,0))</f>
        <v/>
      </c>
      <c r="J2470" s="157" t="str">
        <f ca="1">IF(ISERROR($V2470),"",OFFSET('Smelter Look-up'!$I$4,$V2470-4,0))</f>
        <v/>
      </c>
      <c r="K2470" s="158"/>
      <c r="L2470" s="158"/>
      <c r="M2470" s="158"/>
      <c r="N2470" s="158"/>
      <c r="O2470" s="158"/>
      <c r="P2470" s="157"/>
      <c r="Q2470" s="159"/>
      <c r="R2470" s="155" t="str">
        <f ca="1">IF(ISERROR($V2470),"",OFFSET('Smelter Look-up'!$C$4,$V2470-4,0)&amp;"")</f>
        <v/>
      </c>
      <c r="S2470" s="160" t="str">
        <f t="array" aca="1" ref="S2470" ca="1">IF(B2470="","",IF(ISERROR(MATCH($E2470,CL,0)),"Unknown",INDIRECT("'C'!$A$"&amp;MATCH($E2470,CL,0)+1)))</f>
        <v/>
      </c>
      <c r="T2470" s="160" t="str">
        <f t="array" aca="1" ref="T2470" ca="1">IF(B2470="","",IF(ISERROR(MATCH($J2470,SorP!$B$1:$B$6226,0)),"",INDIRECT("'SorP'!$A$"&amp;MATCH($S2470&amp;$J2470,SorP!C:C,0))))</f>
        <v/>
      </c>
      <c r="U2470" s="161"/>
      <c r="V2470" s="151" t="e">
        <f>IF(C2470="",NA(),IF(OR(C2470="Smelter not listed",C2470="Smelter not yet identified"),MATCH($B2470&amp;$D2470,'Smelter Look-up'!$J:$J,0),MATCH($B2470&amp;$C2470,'Smelter Look-up'!$J:$J,0)))</f>
        <v>#N/A</v>
      </c>
      <c r="W2470" s="134"/>
      <c r="X2470" s="134">
        <f t="shared" ca="1" si="24"/>
        <v>0</v>
      </c>
      <c r="Y2470" s="134"/>
      <c r="Z2470" s="134"/>
      <c r="AA2470" s="134"/>
      <c r="AB2470" s="162" t="str">
        <f t="shared" si="25"/>
        <v/>
      </c>
      <c r="AC2470" s="134"/>
      <c r="AD2470" s="134"/>
      <c r="AE2470" s="134"/>
      <c r="AF2470" s="134"/>
      <c r="AG2470" s="134"/>
      <c r="AH2470" s="134"/>
    </row>
    <row r="2471" spans="1:34" ht="12" customHeight="1">
      <c r="A2471" s="160"/>
      <c r="B2471" s="155" t="str">
        <f t="array" ref="B2471">IF(LEN(A2471)=0,"",INDEX('Smelter Look-up'!$A:$A,MATCH($A2471,'Smelter Look-up'!$E:$E,0)))</f>
        <v/>
      </c>
      <c r="C2471" s="158" t="str">
        <f t="array" ref="C2471">IF(LEN(A2471)=0,"",INDEX('Smelter Look-up'!$C:$C,MATCH($A2471,'Smelter Look-up'!$E:$E,0)))</f>
        <v/>
      </c>
      <c r="D2471" s="155"/>
      <c r="E2471" s="155" t="str">
        <f ca="1">IF(ISERROR($V2471),"",OFFSET('Smelter Look-up'!$D$4,$V2471-4,0)&amp;"")</f>
        <v/>
      </c>
      <c r="F2471" s="155" t="str">
        <f ca="1">IF(ISERROR($V2471),"",OFFSET('Smelter Look-up'!$E$4,$V2471-4,0))</f>
        <v/>
      </c>
      <c r="G2471" s="155" t="str">
        <f ca="1">IF(C2471=$X$4,IF(ISERROR($V2471),"Enter smelter details","RMI"),IF(ISERROR($V2471),"",OFFSET('Smelter Look-up'!$F$4,$V2471-4,0)))</f>
        <v/>
      </c>
      <c r="H2471" s="156" t="str">
        <f ca="1">IF(ISERROR($V2471),"",OFFSET('Smelter Look-up'!$G$4,$V2471-4,0))</f>
        <v/>
      </c>
      <c r="I2471" s="157" t="str">
        <f ca="1">IF(ISERROR($V2471),"",OFFSET('Smelter Look-up'!$H$4,$V2471-4,0))</f>
        <v/>
      </c>
      <c r="J2471" s="157" t="str">
        <f ca="1">IF(ISERROR($V2471),"",OFFSET('Smelter Look-up'!$I$4,$V2471-4,0))</f>
        <v/>
      </c>
      <c r="K2471" s="158"/>
      <c r="L2471" s="158"/>
      <c r="M2471" s="158"/>
      <c r="N2471" s="158"/>
      <c r="O2471" s="158"/>
      <c r="P2471" s="157"/>
      <c r="Q2471" s="159"/>
      <c r="R2471" s="155" t="str">
        <f ca="1">IF(ISERROR($V2471),"",OFFSET('Smelter Look-up'!$C$4,$V2471-4,0)&amp;"")</f>
        <v/>
      </c>
      <c r="S2471" s="160" t="str">
        <f t="array" aca="1" ref="S2471" ca="1">IF(B2471="","",IF(ISERROR(MATCH($E2471,CL,0)),"Unknown",INDIRECT("'C'!$A$"&amp;MATCH($E2471,CL,0)+1)))</f>
        <v/>
      </c>
      <c r="T2471" s="160" t="str">
        <f t="array" aca="1" ref="T2471" ca="1">IF(B2471="","",IF(ISERROR(MATCH($J2471,SorP!$B$1:$B$6226,0)),"",INDIRECT("'SorP'!$A$"&amp;MATCH($S2471&amp;$J2471,SorP!C:C,0))))</f>
        <v/>
      </c>
      <c r="U2471" s="161"/>
      <c r="V2471" s="151" t="e">
        <f>IF(C2471="",NA(),IF(OR(C2471="Smelter not listed",C2471="Smelter not yet identified"),MATCH($B2471&amp;$D2471,'Smelter Look-up'!$J:$J,0),MATCH($B2471&amp;$C2471,'Smelter Look-up'!$J:$J,0)))</f>
        <v>#N/A</v>
      </c>
      <c r="W2471" s="134"/>
      <c r="X2471" s="134">
        <f t="shared" ca="1" si="24"/>
        <v>0</v>
      </c>
      <c r="Y2471" s="134"/>
      <c r="Z2471" s="134"/>
      <c r="AA2471" s="134"/>
      <c r="AB2471" s="162" t="str">
        <f t="shared" si="25"/>
        <v/>
      </c>
      <c r="AC2471" s="134"/>
      <c r="AD2471" s="134"/>
      <c r="AE2471" s="134"/>
      <c r="AF2471" s="134"/>
      <c r="AG2471" s="134"/>
      <c r="AH2471" s="134"/>
    </row>
    <row r="2472" spans="1:34" ht="12" customHeight="1">
      <c r="A2472" s="160"/>
      <c r="B2472" s="155" t="str">
        <f t="array" ref="B2472">IF(LEN(A2472)=0,"",INDEX('Smelter Look-up'!$A:$A,MATCH($A2472,'Smelter Look-up'!$E:$E,0)))</f>
        <v/>
      </c>
      <c r="C2472" s="158" t="str">
        <f t="array" ref="C2472">IF(LEN(A2472)=0,"",INDEX('Smelter Look-up'!$C:$C,MATCH($A2472,'Smelter Look-up'!$E:$E,0)))</f>
        <v/>
      </c>
      <c r="D2472" s="155"/>
      <c r="E2472" s="155" t="str">
        <f ca="1">IF(ISERROR($V2472),"",OFFSET('Smelter Look-up'!$D$4,$V2472-4,0)&amp;"")</f>
        <v/>
      </c>
      <c r="F2472" s="155" t="str">
        <f ca="1">IF(ISERROR($V2472),"",OFFSET('Smelter Look-up'!$E$4,$V2472-4,0))</f>
        <v/>
      </c>
      <c r="G2472" s="155" t="str">
        <f ca="1">IF(C2472=$X$4,IF(ISERROR($V2472),"Enter smelter details","RMI"),IF(ISERROR($V2472),"",OFFSET('Smelter Look-up'!$F$4,$V2472-4,0)))</f>
        <v/>
      </c>
      <c r="H2472" s="156" t="str">
        <f ca="1">IF(ISERROR($V2472),"",OFFSET('Smelter Look-up'!$G$4,$V2472-4,0))</f>
        <v/>
      </c>
      <c r="I2472" s="157" t="str">
        <f ca="1">IF(ISERROR($V2472),"",OFFSET('Smelter Look-up'!$H$4,$V2472-4,0))</f>
        <v/>
      </c>
      <c r="J2472" s="157" t="str">
        <f ca="1">IF(ISERROR($V2472),"",OFFSET('Smelter Look-up'!$I$4,$V2472-4,0))</f>
        <v/>
      </c>
      <c r="K2472" s="158"/>
      <c r="L2472" s="158"/>
      <c r="M2472" s="158"/>
      <c r="N2472" s="158"/>
      <c r="O2472" s="158"/>
      <c r="P2472" s="157"/>
      <c r="Q2472" s="159"/>
      <c r="R2472" s="155" t="str">
        <f ca="1">IF(ISERROR($V2472),"",OFFSET('Smelter Look-up'!$C$4,$V2472-4,0)&amp;"")</f>
        <v/>
      </c>
      <c r="S2472" s="160" t="str">
        <f t="array" aca="1" ref="S2472" ca="1">IF(B2472="","",IF(ISERROR(MATCH($E2472,CL,0)),"Unknown",INDIRECT("'C'!$A$"&amp;MATCH($E2472,CL,0)+1)))</f>
        <v/>
      </c>
      <c r="T2472" s="160" t="str">
        <f t="array" aca="1" ref="T2472" ca="1">IF(B2472="","",IF(ISERROR(MATCH($J2472,SorP!$B$1:$B$6226,0)),"",INDIRECT("'SorP'!$A$"&amp;MATCH($S2472&amp;$J2472,SorP!C:C,0))))</f>
        <v/>
      </c>
      <c r="U2472" s="161"/>
      <c r="V2472" s="151" t="e">
        <f>IF(C2472="",NA(),IF(OR(C2472="Smelter not listed",C2472="Smelter not yet identified"),MATCH($B2472&amp;$D2472,'Smelter Look-up'!$J:$J,0),MATCH($B2472&amp;$C2472,'Smelter Look-up'!$J:$J,0)))</f>
        <v>#N/A</v>
      </c>
      <c r="W2472" s="134"/>
      <c r="X2472" s="134">
        <f t="shared" ca="1" si="24"/>
        <v>0</v>
      </c>
      <c r="Y2472" s="134"/>
      <c r="Z2472" s="134"/>
      <c r="AA2472" s="134"/>
      <c r="AB2472" s="162" t="str">
        <f t="shared" si="25"/>
        <v/>
      </c>
      <c r="AC2472" s="134"/>
      <c r="AD2472" s="134"/>
      <c r="AE2472" s="134"/>
      <c r="AF2472" s="134"/>
      <c r="AG2472" s="134"/>
      <c r="AH2472" s="134"/>
    </row>
    <row r="2473" spans="1:34" ht="12" customHeight="1">
      <c r="A2473" s="160"/>
      <c r="B2473" s="155" t="str">
        <f t="array" ref="B2473">IF(LEN(A2473)=0,"",INDEX('Smelter Look-up'!$A:$A,MATCH($A2473,'Smelter Look-up'!$E:$E,0)))</f>
        <v/>
      </c>
      <c r="C2473" s="158" t="str">
        <f t="array" ref="C2473">IF(LEN(A2473)=0,"",INDEX('Smelter Look-up'!$C:$C,MATCH($A2473,'Smelter Look-up'!$E:$E,0)))</f>
        <v/>
      </c>
      <c r="D2473" s="155"/>
      <c r="E2473" s="155" t="str">
        <f ca="1">IF(ISERROR($V2473),"",OFFSET('Smelter Look-up'!$D$4,$V2473-4,0)&amp;"")</f>
        <v/>
      </c>
      <c r="F2473" s="155" t="str">
        <f ca="1">IF(ISERROR($V2473),"",OFFSET('Smelter Look-up'!$E$4,$V2473-4,0))</f>
        <v/>
      </c>
      <c r="G2473" s="155" t="str">
        <f ca="1">IF(C2473=$X$4,IF(ISERROR($V2473),"Enter smelter details","RMI"),IF(ISERROR($V2473),"",OFFSET('Smelter Look-up'!$F$4,$V2473-4,0)))</f>
        <v/>
      </c>
      <c r="H2473" s="156" t="str">
        <f ca="1">IF(ISERROR($V2473),"",OFFSET('Smelter Look-up'!$G$4,$V2473-4,0))</f>
        <v/>
      </c>
      <c r="I2473" s="157" t="str">
        <f ca="1">IF(ISERROR($V2473),"",OFFSET('Smelter Look-up'!$H$4,$V2473-4,0))</f>
        <v/>
      </c>
      <c r="J2473" s="157" t="str">
        <f ca="1">IF(ISERROR($V2473),"",OFFSET('Smelter Look-up'!$I$4,$V2473-4,0))</f>
        <v/>
      </c>
      <c r="K2473" s="158"/>
      <c r="L2473" s="158"/>
      <c r="M2473" s="158"/>
      <c r="N2473" s="158"/>
      <c r="O2473" s="158"/>
      <c r="P2473" s="157"/>
      <c r="Q2473" s="159"/>
      <c r="R2473" s="155" t="str">
        <f ca="1">IF(ISERROR($V2473),"",OFFSET('Smelter Look-up'!$C$4,$V2473-4,0)&amp;"")</f>
        <v/>
      </c>
      <c r="S2473" s="160" t="str">
        <f t="array" aca="1" ref="S2473" ca="1">IF(B2473="","",IF(ISERROR(MATCH($E2473,CL,0)),"Unknown",INDIRECT("'C'!$A$"&amp;MATCH($E2473,CL,0)+1)))</f>
        <v/>
      </c>
      <c r="T2473" s="160" t="str">
        <f t="array" aca="1" ref="T2473" ca="1">IF(B2473="","",IF(ISERROR(MATCH($J2473,SorP!$B$1:$B$6226,0)),"",INDIRECT("'SorP'!$A$"&amp;MATCH($S2473&amp;$J2473,SorP!C:C,0))))</f>
        <v/>
      </c>
      <c r="U2473" s="161"/>
      <c r="V2473" s="151" t="e">
        <f>IF(C2473="",NA(),IF(OR(C2473="Smelter not listed",C2473="Smelter not yet identified"),MATCH($B2473&amp;$D2473,'Smelter Look-up'!$J:$J,0),MATCH($B2473&amp;$C2473,'Smelter Look-up'!$J:$J,0)))</f>
        <v>#N/A</v>
      </c>
      <c r="W2473" s="134"/>
      <c r="X2473" s="134">
        <f t="shared" ca="1" si="24"/>
        <v>0</v>
      </c>
      <c r="Y2473" s="134"/>
      <c r="Z2473" s="134"/>
      <c r="AA2473" s="134"/>
      <c r="AB2473" s="162" t="str">
        <f t="shared" si="25"/>
        <v/>
      </c>
      <c r="AC2473" s="134"/>
      <c r="AD2473" s="134"/>
      <c r="AE2473" s="134"/>
      <c r="AF2473" s="134"/>
      <c r="AG2473" s="134"/>
      <c r="AH2473" s="134"/>
    </row>
    <row r="2474" spans="1:34" ht="12" customHeight="1">
      <c r="A2474" s="160"/>
      <c r="B2474" s="155" t="str">
        <f t="array" ref="B2474">IF(LEN(A2474)=0,"",INDEX('Smelter Look-up'!$A:$A,MATCH($A2474,'Smelter Look-up'!$E:$E,0)))</f>
        <v/>
      </c>
      <c r="C2474" s="158" t="str">
        <f t="array" ref="C2474">IF(LEN(A2474)=0,"",INDEX('Smelter Look-up'!$C:$C,MATCH($A2474,'Smelter Look-up'!$E:$E,0)))</f>
        <v/>
      </c>
      <c r="D2474" s="155"/>
      <c r="E2474" s="155" t="str">
        <f ca="1">IF(ISERROR($V2474),"",OFFSET('Smelter Look-up'!$D$4,$V2474-4,0)&amp;"")</f>
        <v/>
      </c>
      <c r="F2474" s="155" t="str">
        <f ca="1">IF(ISERROR($V2474),"",OFFSET('Smelter Look-up'!$E$4,$V2474-4,0))</f>
        <v/>
      </c>
      <c r="G2474" s="155" t="str">
        <f ca="1">IF(C2474=$X$4,IF(ISERROR($V2474),"Enter smelter details","RMI"),IF(ISERROR($V2474),"",OFFSET('Smelter Look-up'!$F$4,$V2474-4,0)))</f>
        <v/>
      </c>
      <c r="H2474" s="156" t="str">
        <f ca="1">IF(ISERROR($V2474),"",OFFSET('Smelter Look-up'!$G$4,$V2474-4,0))</f>
        <v/>
      </c>
      <c r="I2474" s="157" t="str">
        <f ca="1">IF(ISERROR($V2474),"",OFFSET('Smelter Look-up'!$H$4,$V2474-4,0))</f>
        <v/>
      </c>
      <c r="J2474" s="157" t="str">
        <f ca="1">IF(ISERROR($V2474),"",OFFSET('Smelter Look-up'!$I$4,$V2474-4,0))</f>
        <v/>
      </c>
      <c r="K2474" s="158"/>
      <c r="L2474" s="158"/>
      <c r="M2474" s="158"/>
      <c r="N2474" s="158"/>
      <c r="O2474" s="158"/>
      <c r="P2474" s="157"/>
      <c r="Q2474" s="159"/>
      <c r="R2474" s="155" t="str">
        <f ca="1">IF(ISERROR($V2474),"",OFFSET('Smelter Look-up'!$C$4,$V2474-4,0)&amp;"")</f>
        <v/>
      </c>
      <c r="S2474" s="160" t="str">
        <f t="array" aca="1" ref="S2474" ca="1">IF(B2474="","",IF(ISERROR(MATCH($E2474,CL,0)),"Unknown",INDIRECT("'C'!$A$"&amp;MATCH($E2474,CL,0)+1)))</f>
        <v/>
      </c>
      <c r="T2474" s="160" t="str">
        <f t="array" aca="1" ref="T2474" ca="1">IF(B2474="","",IF(ISERROR(MATCH($J2474,SorP!$B$1:$B$6226,0)),"",INDIRECT("'SorP'!$A$"&amp;MATCH($S2474&amp;$J2474,SorP!C:C,0))))</f>
        <v/>
      </c>
      <c r="U2474" s="161"/>
      <c r="V2474" s="151" t="e">
        <f>IF(C2474="",NA(),IF(OR(C2474="Smelter not listed",C2474="Smelter not yet identified"),MATCH($B2474&amp;$D2474,'Smelter Look-up'!$J:$J,0),MATCH($B2474&amp;$C2474,'Smelter Look-up'!$J:$J,0)))</f>
        <v>#N/A</v>
      </c>
      <c r="W2474" s="134"/>
      <c r="X2474" s="134">
        <f t="shared" ca="1" si="24"/>
        <v>0</v>
      </c>
      <c r="Y2474" s="134"/>
      <c r="Z2474" s="134"/>
      <c r="AA2474" s="134"/>
      <c r="AB2474" s="162" t="str">
        <f t="shared" si="25"/>
        <v/>
      </c>
      <c r="AC2474" s="134"/>
      <c r="AD2474" s="134"/>
      <c r="AE2474" s="134"/>
      <c r="AF2474" s="134"/>
      <c r="AG2474" s="134"/>
      <c r="AH2474" s="134"/>
    </row>
    <row r="2475" spans="1:34" ht="12" customHeight="1">
      <c r="A2475" s="160"/>
      <c r="B2475" s="155" t="str">
        <f t="array" ref="B2475">IF(LEN(A2475)=0,"",INDEX('Smelter Look-up'!$A:$A,MATCH($A2475,'Smelter Look-up'!$E:$E,0)))</f>
        <v/>
      </c>
      <c r="C2475" s="158" t="str">
        <f t="array" ref="C2475">IF(LEN(A2475)=0,"",INDEX('Smelter Look-up'!$C:$C,MATCH($A2475,'Smelter Look-up'!$E:$E,0)))</f>
        <v/>
      </c>
      <c r="D2475" s="155"/>
      <c r="E2475" s="155" t="str">
        <f ca="1">IF(ISERROR($V2475),"",OFFSET('Smelter Look-up'!$D$4,$V2475-4,0)&amp;"")</f>
        <v/>
      </c>
      <c r="F2475" s="155" t="str">
        <f ca="1">IF(ISERROR($V2475),"",OFFSET('Smelter Look-up'!$E$4,$V2475-4,0))</f>
        <v/>
      </c>
      <c r="G2475" s="155" t="str">
        <f ca="1">IF(C2475=$X$4,IF(ISERROR($V2475),"Enter smelter details","RMI"),IF(ISERROR($V2475),"",OFFSET('Smelter Look-up'!$F$4,$V2475-4,0)))</f>
        <v/>
      </c>
      <c r="H2475" s="156" t="str">
        <f ca="1">IF(ISERROR($V2475),"",OFFSET('Smelter Look-up'!$G$4,$V2475-4,0))</f>
        <v/>
      </c>
      <c r="I2475" s="157" t="str">
        <f ca="1">IF(ISERROR($V2475),"",OFFSET('Smelter Look-up'!$H$4,$V2475-4,0))</f>
        <v/>
      </c>
      <c r="J2475" s="157" t="str">
        <f ca="1">IF(ISERROR($V2475),"",OFFSET('Smelter Look-up'!$I$4,$V2475-4,0))</f>
        <v/>
      </c>
      <c r="K2475" s="158"/>
      <c r="L2475" s="158"/>
      <c r="M2475" s="158"/>
      <c r="N2475" s="158"/>
      <c r="O2475" s="158"/>
      <c r="P2475" s="157"/>
      <c r="Q2475" s="159"/>
      <c r="R2475" s="155" t="str">
        <f ca="1">IF(ISERROR($V2475),"",OFFSET('Smelter Look-up'!$C$4,$V2475-4,0)&amp;"")</f>
        <v/>
      </c>
      <c r="S2475" s="160" t="str">
        <f t="array" aca="1" ref="S2475" ca="1">IF(B2475="","",IF(ISERROR(MATCH($E2475,CL,0)),"Unknown",INDIRECT("'C'!$A$"&amp;MATCH($E2475,CL,0)+1)))</f>
        <v/>
      </c>
      <c r="T2475" s="160" t="str">
        <f t="array" aca="1" ref="T2475" ca="1">IF(B2475="","",IF(ISERROR(MATCH($J2475,SorP!$B$1:$B$6226,0)),"",INDIRECT("'SorP'!$A$"&amp;MATCH($S2475&amp;$J2475,SorP!C:C,0))))</f>
        <v/>
      </c>
      <c r="U2475" s="161"/>
      <c r="V2475" s="151" t="e">
        <f>IF(C2475="",NA(),IF(OR(C2475="Smelter not listed",C2475="Smelter not yet identified"),MATCH($B2475&amp;$D2475,'Smelter Look-up'!$J:$J,0),MATCH($B2475&amp;$C2475,'Smelter Look-up'!$J:$J,0)))</f>
        <v>#N/A</v>
      </c>
      <c r="W2475" s="134"/>
      <c r="X2475" s="134">
        <f t="shared" ca="1" si="24"/>
        <v>0</v>
      </c>
      <c r="Y2475" s="134"/>
      <c r="Z2475" s="134"/>
      <c r="AA2475" s="134"/>
      <c r="AB2475" s="162" t="str">
        <f t="shared" si="25"/>
        <v/>
      </c>
      <c r="AC2475" s="134"/>
      <c r="AD2475" s="134"/>
      <c r="AE2475" s="134"/>
      <c r="AF2475" s="134"/>
      <c r="AG2475" s="134"/>
      <c r="AH2475" s="134"/>
    </row>
    <row r="2476" spans="1:34" ht="12" customHeight="1">
      <c r="A2476" s="160"/>
      <c r="B2476" s="155" t="str">
        <f t="array" ref="B2476">IF(LEN(A2476)=0,"",INDEX('Smelter Look-up'!$A:$A,MATCH($A2476,'Smelter Look-up'!$E:$E,0)))</f>
        <v/>
      </c>
      <c r="C2476" s="158" t="str">
        <f t="array" ref="C2476">IF(LEN(A2476)=0,"",INDEX('Smelter Look-up'!$C:$C,MATCH($A2476,'Smelter Look-up'!$E:$E,0)))</f>
        <v/>
      </c>
      <c r="D2476" s="155"/>
      <c r="E2476" s="155" t="str">
        <f ca="1">IF(ISERROR($V2476),"",OFFSET('Smelter Look-up'!$D$4,$V2476-4,0)&amp;"")</f>
        <v/>
      </c>
      <c r="F2476" s="155" t="str">
        <f ca="1">IF(ISERROR($V2476),"",OFFSET('Smelter Look-up'!$E$4,$V2476-4,0))</f>
        <v/>
      </c>
      <c r="G2476" s="155" t="str">
        <f ca="1">IF(C2476=$X$4,IF(ISERROR($V2476),"Enter smelter details","RMI"),IF(ISERROR($V2476),"",OFFSET('Smelter Look-up'!$F$4,$V2476-4,0)))</f>
        <v/>
      </c>
      <c r="H2476" s="156" t="str">
        <f ca="1">IF(ISERROR($V2476),"",OFFSET('Smelter Look-up'!$G$4,$V2476-4,0))</f>
        <v/>
      </c>
      <c r="I2476" s="157" t="str">
        <f ca="1">IF(ISERROR($V2476),"",OFFSET('Smelter Look-up'!$H$4,$V2476-4,0))</f>
        <v/>
      </c>
      <c r="J2476" s="157" t="str">
        <f ca="1">IF(ISERROR($V2476),"",OFFSET('Smelter Look-up'!$I$4,$V2476-4,0))</f>
        <v/>
      </c>
      <c r="K2476" s="158"/>
      <c r="L2476" s="158"/>
      <c r="M2476" s="158"/>
      <c r="N2476" s="158"/>
      <c r="O2476" s="158"/>
      <c r="P2476" s="157"/>
      <c r="Q2476" s="159"/>
      <c r="R2476" s="155" t="str">
        <f ca="1">IF(ISERROR($V2476),"",OFFSET('Smelter Look-up'!$C$4,$V2476-4,0)&amp;"")</f>
        <v/>
      </c>
      <c r="S2476" s="160" t="str">
        <f t="array" aca="1" ref="S2476" ca="1">IF(B2476="","",IF(ISERROR(MATCH($E2476,CL,0)),"Unknown",INDIRECT("'C'!$A$"&amp;MATCH($E2476,CL,0)+1)))</f>
        <v/>
      </c>
      <c r="T2476" s="160" t="str">
        <f t="array" aca="1" ref="T2476" ca="1">IF(B2476="","",IF(ISERROR(MATCH($J2476,SorP!$B$1:$B$6226,0)),"",INDIRECT("'SorP'!$A$"&amp;MATCH($S2476&amp;$J2476,SorP!C:C,0))))</f>
        <v/>
      </c>
      <c r="U2476" s="161"/>
      <c r="V2476" s="151" t="e">
        <f>IF(C2476="",NA(),IF(OR(C2476="Smelter not listed",C2476="Smelter not yet identified"),MATCH($B2476&amp;$D2476,'Smelter Look-up'!$J:$J,0),MATCH($B2476&amp;$C2476,'Smelter Look-up'!$J:$J,0)))</f>
        <v>#N/A</v>
      </c>
      <c r="W2476" s="134"/>
      <c r="X2476" s="134">
        <f t="shared" ca="1" si="24"/>
        <v>0</v>
      </c>
      <c r="Y2476" s="134"/>
      <c r="Z2476" s="134"/>
      <c r="AA2476" s="134"/>
      <c r="AB2476" s="162" t="str">
        <f t="shared" si="25"/>
        <v/>
      </c>
      <c r="AC2476" s="134"/>
      <c r="AD2476" s="134"/>
      <c r="AE2476" s="134"/>
      <c r="AF2476" s="134"/>
      <c r="AG2476" s="134"/>
      <c r="AH2476" s="134"/>
    </row>
    <row r="2477" spans="1:34" ht="12" customHeight="1">
      <c r="A2477" s="160"/>
      <c r="B2477" s="155" t="str">
        <f t="array" ref="B2477">IF(LEN(A2477)=0,"",INDEX('Smelter Look-up'!$A:$A,MATCH($A2477,'Smelter Look-up'!$E:$E,0)))</f>
        <v/>
      </c>
      <c r="C2477" s="158" t="str">
        <f t="array" ref="C2477">IF(LEN(A2477)=0,"",INDEX('Smelter Look-up'!$C:$C,MATCH($A2477,'Smelter Look-up'!$E:$E,0)))</f>
        <v/>
      </c>
      <c r="D2477" s="155"/>
      <c r="E2477" s="155" t="str">
        <f ca="1">IF(ISERROR($V2477),"",OFFSET('Smelter Look-up'!$D$4,$V2477-4,0)&amp;"")</f>
        <v/>
      </c>
      <c r="F2477" s="155" t="str">
        <f ca="1">IF(ISERROR($V2477),"",OFFSET('Smelter Look-up'!$E$4,$V2477-4,0))</f>
        <v/>
      </c>
      <c r="G2477" s="155" t="str">
        <f ca="1">IF(C2477=$X$4,IF(ISERROR($V2477),"Enter smelter details","RMI"),IF(ISERROR($V2477),"",OFFSET('Smelter Look-up'!$F$4,$V2477-4,0)))</f>
        <v/>
      </c>
      <c r="H2477" s="156" t="str">
        <f ca="1">IF(ISERROR($V2477),"",OFFSET('Smelter Look-up'!$G$4,$V2477-4,0))</f>
        <v/>
      </c>
      <c r="I2477" s="157" t="str">
        <f ca="1">IF(ISERROR($V2477),"",OFFSET('Smelter Look-up'!$H$4,$V2477-4,0))</f>
        <v/>
      </c>
      <c r="J2477" s="157" t="str">
        <f ca="1">IF(ISERROR($V2477),"",OFFSET('Smelter Look-up'!$I$4,$V2477-4,0))</f>
        <v/>
      </c>
      <c r="K2477" s="158"/>
      <c r="L2477" s="158"/>
      <c r="M2477" s="158"/>
      <c r="N2477" s="158"/>
      <c r="O2477" s="158"/>
      <c r="P2477" s="157"/>
      <c r="Q2477" s="159"/>
      <c r="R2477" s="155" t="str">
        <f ca="1">IF(ISERROR($V2477),"",OFFSET('Smelter Look-up'!$C$4,$V2477-4,0)&amp;"")</f>
        <v/>
      </c>
      <c r="S2477" s="160" t="str">
        <f t="array" aca="1" ref="S2477" ca="1">IF(B2477="","",IF(ISERROR(MATCH($E2477,CL,0)),"Unknown",INDIRECT("'C'!$A$"&amp;MATCH($E2477,CL,0)+1)))</f>
        <v/>
      </c>
      <c r="T2477" s="160" t="str">
        <f t="array" aca="1" ref="T2477" ca="1">IF(B2477="","",IF(ISERROR(MATCH($J2477,SorP!$B$1:$B$6226,0)),"",INDIRECT("'SorP'!$A$"&amp;MATCH($S2477&amp;$J2477,SorP!C:C,0))))</f>
        <v/>
      </c>
      <c r="U2477" s="161"/>
      <c r="V2477" s="151" t="e">
        <f>IF(C2477="",NA(),IF(OR(C2477="Smelter not listed",C2477="Smelter not yet identified"),MATCH($B2477&amp;$D2477,'Smelter Look-up'!$J:$J,0),MATCH($B2477&amp;$C2477,'Smelter Look-up'!$J:$J,0)))</f>
        <v>#N/A</v>
      </c>
      <c r="W2477" s="134"/>
      <c r="X2477" s="134">
        <f t="shared" ca="1" si="24"/>
        <v>0</v>
      </c>
      <c r="Y2477" s="134"/>
      <c r="Z2477" s="134"/>
      <c r="AA2477" s="134"/>
      <c r="AB2477" s="162" t="str">
        <f t="shared" si="25"/>
        <v/>
      </c>
      <c r="AC2477" s="134"/>
      <c r="AD2477" s="134"/>
      <c r="AE2477" s="134"/>
      <c r="AF2477" s="134"/>
      <c r="AG2477" s="134"/>
      <c r="AH2477" s="134"/>
    </row>
    <row r="2478" spans="1:34" ht="12" customHeight="1">
      <c r="A2478" s="160"/>
      <c r="B2478" s="155" t="str">
        <f t="array" ref="B2478">IF(LEN(A2478)=0,"",INDEX('Smelter Look-up'!$A:$A,MATCH($A2478,'Smelter Look-up'!$E:$E,0)))</f>
        <v/>
      </c>
      <c r="C2478" s="158" t="str">
        <f t="array" ref="C2478">IF(LEN(A2478)=0,"",INDEX('Smelter Look-up'!$C:$C,MATCH($A2478,'Smelter Look-up'!$E:$E,0)))</f>
        <v/>
      </c>
      <c r="D2478" s="155"/>
      <c r="E2478" s="155" t="str">
        <f ca="1">IF(ISERROR($V2478),"",OFFSET('Smelter Look-up'!$D$4,$V2478-4,0)&amp;"")</f>
        <v/>
      </c>
      <c r="F2478" s="155" t="str">
        <f ca="1">IF(ISERROR($V2478),"",OFFSET('Smelter Look-up'!$E$4,$V2478-4,0))</f>
        <v/>
      </c>
      <c r="G2478" s="155" t="str">
        <f ca="1">IF(C2478=$X$4,IF(ISERROR($V2478),"Enter smelter details","RMI"),IF(ISERROR($V2478),"",OFFSET('Smelter Look-up'!$F$4,$V2478-4,0)))</f>
        <v/>
      </c>
      <c r="H2478" s="156" t="str">
        <f ca="1">IF(ISERROR($V2478),"",OFFSET('Smelter Look-up'!$G$4,$V2478-4,0))</f>
        <v/>
      </c>
      <c r="I2478" s="157" t="str">
        <f ca="1">IF(ISERROR($V2478),"",OFFSET('Smelter Look-up'!$H$4,$V2478-4,0))</f>
        <v/>
      </c>
      <c r="J2478" s="157" t="str">
        <f ca="1">IF(ISERROR($V2478),"",OFFSET('Smelter Look-up'!$I$4,$V2478-4,0))</f>
        <v/>
      </c>
      <c r="K2478" s="158"/>
      <c r="L2478" s="158"/>
      <c r="M2478" s="158"/>
      <c r="N2478" s="158"/>
      <c r="O2478" s="158"/>
      <c r="P2478" s="157"/>
      <c r="Q2478" s="159"/>
      <c r="R2478" s="155" t="str">
        <f ca="1">IF(ISERROR($V2478),"",OFFSET('Smelter Look-up'!$C$4,$V2478-4,0)&amp;"")</f>
        <v/>
      </c>
      <c r="S2478" s="160" t="str">
        <f t="array" aca="1" ref="S2478" ca="1">IF(B2478="","",IF(ISERROR(MATCH($E2478,CL,0)),"Unknown",INDIRECT("'C'!$A$"&amp;MATCH($E2478,CL,0)+1)))</f>
        <v/>
      </c>
      <c r="T2478" s="160" t="str">
        <f t="array" aca="1" ref="T2478" ca="1">IF(B2478="","",IF(ISERROR(MATCH($J2478,SorP!$B$1:$B$6226,0)),"",INDIRECT("'SorP'!$A$"&amp;MATCH($S2478&amp;$J2478,SorP!C:C,0))))</f>
        <v/>
      </c>
      <c r="U2478" s="161"/>
      <c r="V2478" s="151" t="e">
        <f>IF(C2478="",NA(),IF(OR(C2478="Smelter not listed",C2478="Smelter not yet identified"),MATCH($B2478&amp;$D2478,'Smelter Look-up'!$J:$J,0),MATCH($B2478&amp;$C2478,'Smelter Look-up'!$J:$J,0)))</f>
        <v>#N/A</v>
      </c>
      <c r="W2478" s="134"/>
      <c r="X2478" s="134">
        <f t="shared" ca="1" si="24"/>
        <v>0</v>
      </c>
      <c r="Y2478" s="134"/>
      <c r="Z2478" s="134"/>
      <c r="AA2478" s="134"/>
      <c r="AB2478" s="162" t="str">
        <f t="shared" si="25"/>
        <v/>
      </c>
      <c r="AC2478" s="134"/>
      <c r="AD2478" s="134"/>
      <c r="AE2478" s="134"/>
      <c r="AF2478" s="134"/>
      <c r="AG2478" s="134"/>
      <c r="AH2478" s="134"/>
    </row>
    <row r="2479" spans="1:34" ht="12" customHeight="1">
      <c r="A2479" s="160"/>
      <c r="B2479" s="155" t="str">
        <f t="array" ref="B2479">IF(LEN(A2479)=0,"",INDEX('Smelter Look-up'!$A:$A,MATCH($A2479,'Smelter Look-up'!$E:$E,0)))</f>
        <v/>
      </c>
      <c r="C2479" s="158" t="str">
        <f t="array" ref="C2479">IF(LEN(A2479)=0,"",INDEX('Smelter Look-up'!$C:$C,MATCH($A2479,'Smelter Look-up'!$E:$E,0)))</f>
        <v/>
      </c>
      <c r="D2479" s="155"/>
      <c r="E2479" s="155" t="str">
        <f ca="1">IF(ISERROR($V2479),"",OFFSET('Smelter Look-up'!$D$4,$V2479-4,0)&amp;"")</f>
        <v/>
      </c>
      <c r="F2479" s="155" t="str">
        <f ca="1">IF(ISERROR($V2479),"",OFFSET('Smelter Look-up'!$E$4,$V2479-4,0))</f>
        <v/>
      </c>
      <c r="G2479" s="155" t="str">
        <f ca="1">IF(C2479=$X$4,IF(ISERROR($V2479),"Enter smelter details","RMI"),IF(ISERROR($V2479),"",OFFSET('Smelter Look-up'!$F$4,$V2479-4,0)))</f>
        <v/>
      </c>
      <c r="H2479" s="156" t="str">
        <f ca="1">IF(ISERROR($V2479),"",OFFSET('Smelter Look-up'!$G$4,$V2479-4,0))</f>
        <v/>
      </c>
      <c r="I2479" s="157" t="str">
        <f ca="1">IF(ISERROR($V2479),"",OFFSET('Smelter Look-up'!$H$4,$V2479-4,0))</f>
        <v/>
      </c>
      <c r="J2479" s="157" t="str">
        <f ca="1">IF(ISERROR($V2479),"",OFFSET('Smelter Look-up'!$I$4,$V2479-4,0))</f>
        <v/>
      </c>
      <c r="K2479" s="158"/>
      <c r="L2479" s="158"/>
      <c r="M2479" s="158"/>
      <c r="N2479" s="158"/>
      <c r="O2479" s="158"/>
      <c r="P2479" s="157"/>
      <c r="Q2479" s="159"/>
      <c r="R2479" s="155" t="str">
        <f ca="1">IF(ISERROR($V2479),"",OFFSET('Smelter Look-up'!$C$4,$V2479-4,0)&amp;"")</f>
        <v/>
      </c>
      <c r="S2479" s="160" t="str">
        <f t="array" aca="1" ref="S2479" ca="1">IF(B2479="","",IF(ISERROR(MATCH($E2479,CL,0)),"Unknown",INDIRECT("'C'!$A$"&amp;MATCH($E2479,CL,0)+1)))</f>
        <v/>
      </c>
      <c r="T2479" s="160" t="str">
        <f t="array" aca="1" ref="T2479" ca="1">IF(B2479="","",IF(ISERROR(MATCH($J2479,SorP!$B$1:$B$6226,0)),"",INDIRECT("'SorP'!$A$"&amp;MATCH($S2479&amp;$J2479,SorP!C:C,0))))</f>
        <v/>
      </c>
      <c r="U2479" s="161"/>
      <c r="V2479" s="151" t="e">
        <f>IF(C2479="",NA(),IF(OR(C2479="Smelter not listed",C2479="Smelter not yet identified"),MATCH($B2479&amp;$D2479,'Smelter Look-up'!$J:$J,0),MATCH($B2479&amp;$C2479,'Smelter Look-up'!$J:$J,0)))</f>
        <v>#N/A</v>
      </c>
      <c r="W2479" s="134"/>
      <c r="X2479" s="134">
        <f t="shared" ca="1" si="24"/>
        <v>0</v>
      </c>
      <c r="Y2479" s="134"/>
      <c r="Z2479" s="134"/>
      <c r="AA2479" s="134"/>
      <c r="AB2479" s="162" t="str">
        <f t="shared" si="25"/>
        <v/>
      </c>
      <c r="AC2479" s="134"/>
      <c r="AD2479" s="134"/>
      <c r="AE2479" s="134"/>
      <c r="AF2479" s="134"/>
      <c r="AG2479" s="134"/>
      <c r="AH2479" s="134"/>
    </row>
    <row r="2480" spans="1:34" ht="12" customHeight="1">
      <c r="A2480" s="160"/>
      <c r="B2480" s="155" t="str">
        <f t="array" ref="B2480">IF(LEN(A2480)=0,"",INDEX('Smelter Look-up'!$A:$A,MATCH($A2480,'Smelter Look-up'!$E:$E,0)))</f>
        <v/>
      </c>
      <c r="C2480" s="158" t="str">
        <f t="array" ref="C2480">IF(LEN(A2480)=0,"",INDEX('Smelter Look-up'!$C:$C,MATCH($A2480,'Smelter Look-up'!$E:$E,0)))</f>
        <v/>
      </c>
      <c r="D2480" s="155"/>
      <c r="E2480" s="155" t="str">
        <f ca="1">IF(ISERROR($V2480),"",OFFSET('Smelter Look-up'!$D$4,$V2480-4,0)&amp;"")</f>
        <v/>
      </c>
      <c r="F2480" s="155" t="str">
        <f ca="1">IF(ISERROR($V2480),"",OFFSET('Smelter Look-up'!$E$4,$V2480-4,0))</f>
        <v/>
      </c>
      <c r="G2480" s="155" t="str">
        <f ca="1">IF(C2480=$X$4,IF(ISERROR($V2480),"Enter smelter details","RMI"),IF(ISERROR($V2480),"",OFFSET('Smelter Look-up'!$F$4,$V2480-4,0)))</f>
        <v/>
      </c>
      <c r="H2480" s="156" t="str">
        <f ca="1">IF(ISERROR($V2480),"",OFFSET('Smelter Look-up'!$G$4,$V2480-4,0))</f>
        <v/>
      </c>
      <c r="I2480" s="157" t="str">
        <f ca="1">IF(ISERROR($V2480),"",OFFSET('Smelter Look-up'!$H$4,$V2480-4,0))</f>
        <v/>
      </c>
      <c r="J2480" s="157" t="str">
        <f ca="1">IF(ISERROR($V2480),"",OFFSET('Smelter Look-up'!$I$4,$V2480-4,0))</f>
        <v/>
      </c>
      <c r="K2480" s="158"/>
      <c r="L2480" s="158"/>
      <c r="M2480" s="158"/>
      <c r="N2480" s="158"/>
      <c r="O2480" s="158"/>
      <c r="P2480" s="157"/>
      <c r="Q2480" s="159"/>
      <c r="R2480" s="155" t="str">
        <f ca="1">IF(ISERROR($V2480),"",OFFSET('Smelter Look-up'!$C$4,$V2480-4,0)&amp;"")</f>
        <v/>
      </c>
      <c r="S2480" s="160" t="str">
        <f t="array" aca="1" ref="S2480" ca="1">IF(B2480="","",IF(ISERROR(MATCH($E2480,CL,0)),"Unknown",INDIRECT("'C'!$A$"&amp;MATCH($E2480,CL,0)+1)))</f>
        <v/>
      </c>
      <c r="T2480" s="160" t="str">
        <f t="array" aca="1" ref="T2480" ca="1">IF(B2480="","",IF(ISERROR(MATCH($J2480,SorP!$B$1:$B$6226,0)),"",INDIRECT("'SorP'!$A$"&amp;MATCH($S2480&amp;$J2480,SorP!C:C,0))))</f>
        <v/>
      </c>
      <c r="U2480" s="161"/>
      <c r="V2480" s="151" t="e">
        <f>IF(C2480="",NA(),IF(OR(C2480="Smelter not listed",C2480="Smelter not yet identified"),MATCH($B2480&amp;$D2480,'Smelter Look-up'!$J:$J,0),MATCH($B2480&amp;$C2480,'Smelter Look-up'!$J:$J,0)))</f>
        <v>#N/A</v>
      </c>
      <c r="W2480" s="134"/>
      <c r="X2480" s="134"/>
      <c r="Y2480" s="134"/>
      <c r="Z2480" s="134"/>
      <c r="AA2480" s="134"/>
      <c r="AB2480" s="162"/>
      <c r="AC2480" s="134"/>
      <c r="AD2480" s="134"/>
      <c r="AE2480" s="134"/>
      <c r="AF2480" s="134"/>
      <c r="AG2480" s="134"/>
      <c r="AH2480" s="134"/>
    </row>
    <row r="2481" spans="1:34" ht="12" customHeight="1">
      <c r="A2481" s="160"/>
      <c r="B2481" s="155" t="str">
        <f t="array" ref="B2481">IF(LEN(A2481)=0,"",INDEX('Smelter Look-up'!$A:$A,MATCH($A2481,'Smelter Look-up'!$E:$E,0)))</f>
        <v/>
      </c>
      <c r="C2481" s="158" t="str">
        <f t="array" ref="C2481">IF(LEN(A2481)=0,"",INDEX('Smelter Look-up'!$C:$C,MATCH($A2481,'Smelter Look-up'!$E:$E,0)))</f>
        <v/>
      </c>
      <c r="D2481" s="155"/>
      <c r="E2481" s="155" t="str">
        <f ca="1">IF(ISERROR($V2481),"",OFFSET('Smelter Look-up'!$D$4,$V2481-4,0)&amp;"")</f>
        <v/>
      </c>
      <c r="F2481" s="155" t="str">
        <f ca="1">IF(ISERROR($V2481),"",OFFSET('Smelter Look-up'!$E$4,$V2481-4,0))</f>
        <v/>
      </c>
      <c r="G2481" s="155" t="str">
        <f ca="1">IF(C2481=$X$4,IF(ISERROR($V2481),"Enter smelter details","RMI"),IF(ISERROR($V2481),"",OFFSET('Smelter Look-up'!$F$4,$V2481-4,0)))</f>
        <v/>
      </c>
      <c r="H2481" s="156" t="str">
        <f ca="1">IF(ISERROR($V2481),"",OFFSET('Smelter Look-up'!$G$4,$V2481-4,0))</f>
        <v/>
      </c>
      <c r="I2481" s="157" t="str">
        <f ca="1">IF(ISERROR($V2481),"",OFFSET('Smelter Look-up'!$H$4,$V2481-4,0))</f>
        <v/>
      </c>
      <c r="J2481" s="157" t="str">
        <f ca="1">IF(ISERROR($V2481),"",OFFSET('Smelter Look-up'!$I$4,$V2481-4,0))</f>
        <v/>
      </c>
      <c r="K2481" s="158"/>
      <c r="L2481" s="158"/>
      <c r="M2481" s="158"/>
      <c r="N2481" s="158"/>
      <c r="O2481" s="158"/>
      <c r="P2481" s="157"/>
      <c r="Q2481" s="159"/>
      <c r="R2481" s="155" t="str">
        <f ca="1">IF(ISERROR($V2481),"",OFFSET('Smelter Look-up'!$C$4,$V2481-4,0)&amp;"")</f>
        <v/>
      </c>
      <c r="S2481" s="160" t="str">
        <f t="array" aca="1" ref="S2481" ca="1">IF(B2481="","",IF(ISERROR(MATCH($E2481,CL,0)),"Unknown",INDIRECT("'C'!$A$"&amp;MATCH($E2481,CL,0)+1)))</f>
        <v/>
      </c>
      <c r="T2481" s="160" t="str">
        <f t="array" aca="1" ref="T2481" ca="1">IF(B2481="","",IF(ISERROR(MATCH($J2481,SorP!$B$1:$B$6226,0)),"",INDIRECT("'SorP'!$A$"&amp;MATCH($S2481&amp;$J2481,SorP!C:C,0))))</f>
        <v/>
      </c>
      <c r="U2481" s="161"/>
      <c r="V2481" s="151" t="e">
        <f>IF(C2481="",NA(),IF(OR(C2481="Smelter not listed",C2481="Smelter not yet identified"),MATCH($B2481&amp;$D2481,'Smelter Look-up'!$J:$J,0),MATCH($B2481&amp;$C2481,'Smelter Look-up'!$J:$J,0)))</f>
        <v>#N/A</v>
      </c>
      <c r="W2481" s="134"/>
      <c r="X2481" s="134"/>
      <c r="Y2481" s="134"/>
      <c r="Z2481" s="134"/>
      <c r="AA2481" s="134"/>
      <c r="AB2481" s="162"/>
      <c r="AC2481" s="134"/>
      <c r="AD2481" s="134"/>
      <c r="AE2481" s="134"/>
      <c r="AF2481" s="134"/>
      <c r="AG2481" s="134"/>
      <c r="AH2481" s="134"/>
    </row>
    <row r="2482" spans="1:34" ht="12" customHeight="1">
      <c r="A2482" s="160"/>
      <c r="B2482" s="155" t="str">
        <f t="array" ref="B2482">IF(LEN(A2482)=0,"",INDEX('Smelter Look-up'!$A:$A,MATCH($A2482,'Smelter Look-up'!$E:$E,0)))</f>
        <v/>
      </c>
      <c r="C2482" s="158" t="str">
        <f t="array" ref="C2482">IF(LEN(A2482)=0,"",INDEX('Smelter Look-up'!$C:$C,MATCH($A2482,'Smelter Look-up'!$E:$E,0)))</f>
        <v/>
      </c>
      <c r="D2482" s="155"/>
      <c r="E2482" s="155" t="str">
        <f ca="1">IF(ISERROR($V2482),"",OFFSET('Smelter Look-up'!$D$4,$V2482-4,0)&amp;"")</f>
        <v/>
      </c>
      <c r="F2482" s="155" t="str">
        <f ca="1">IF(ISERROR($V2482),"",OFFSET('Smelter Look-up'!$E$4,$V2482-4,0))</f>
        <v/>
      </c>
      <c r="G2482" s="155" t="str">
        <f ca="1">IF(C2482=$X$4,IF(ISERROR($V2482),"Enter smelter details","RMI"),IF(ISERROR($V2482),"",OFFSET('Smelter Look-up'!$F$4,$V2482-4,0)))</f>
        <v/>
      </c>
      <c r="H2482" s="156" t="str">
        <f ca="1">IF(ISERROR($V2482),"",OFFSET('Smelter Look-up'!$G$4,$V2482-4,0))</f>
        <v/>
      </c>
      <c r="I2482" s="157" t="str">
        <f ca="1">IF(ISERROR($V2482),"",OFFSET('Smelter Look-up'!$H$4,$V2482-4,0))</f>
        <v/>
      </c>
      <c r="J2482" s="157" t="str">
        <f ca="1">IF(ISERROR($V2482),"",OFFSET('Smelter Look-up'!$I$4,$V2482-4,0))</f>
        <v/>
      </c>
      <c r="K2482" s="158"/>
      <c r="L2482" s="158"/>
      <c r="M2482" s="158"/>
      <c r="N2482" s="158"/>
      <c r="O2482" s="158"/>
      <c r="P2482" s="157"/>
      <c r="Q2482" s="159"/>
      <c r="R2482" s="155" t="str">
        <f ca="1">IF(ISERROR($V2482),"",OFFSET('Smelter Look-up'!$C$4,$V2482-4,0)&amp;"")</f>
        <v/>
      </c>
      <c r="S2482" s="160" t="str">
        <f t="array" aca="1" ref="S2482" ca="1">IF(B2482="","",IF(ISERROR(MATCH($E2482,CL,0)),"Unknown",INDIRECT("'C'!$A$"&amp;MATCH($E2482,CL,0)+1)))</f>
        <v/>
      </c>
      <c r="T2482" s="160" t="str">
        <f t="array" aca="1" ref="T2482" ca="1">IF(B2482="","",IF(ISERROR(MATCH($J2482,SorP!$B$1:$B$6226,0)),"",INDIRECT("'SorP'!$A$"&amp;MATCH($S2482&amp;$J2482,SorP!C:C,0))))</f>
        <v/>
      </c>
      <c r="U2482" s="161"/>
      <c r="V2482" s="151" t="e">
        <f>IF(C2482="",NA(),IF(OR(C2482="Smelter not listed",C2482="Smelter not yet identified"),MATCH($B2482&amp;$D2482,'Smelter Look-up'!$J:$J,0),MATCH($B2482&amp;$C2482,'Smelter Look-up'!$J:$J,0)))</f>
        <v>#N/A</v>
      </c>
      <c r="W2482" s="134"/>
      <c r="X2482" s="134"/>
      <c r="Y2482" s="134"/>
      <c r="Z2482" s="134"/>
      <c r="AA2482" s="134"/>
      <c r="AB2482" s="162"/>
      <c r="AC2482" s="134"/>
      <c r="AD2482" s="134"/>
      <c r="AE2482" s="134"/>
      <c r="AF2482" s="134"/>
      <c r="AG2482" s="134"/>
      <c r="AH2482" s="134"/>
    </row>
    <row r="2483" spans="1:34" ht="12" customHeight="1">
      <c r="A2483" s="160"/>
      <c r="B2483" s="155" t="str">
        <f t="array" ref="B2483">IF(LEN(A2483)=0,"",INDEX('Smelter Look-up'!$A:$A,MATCH($A2483,'Smelter Look-up'!$E:$E,0)))</f>
        <v/>
      </c>
      <c r="C2483" s="158" t="str">
        <f t="array" ref="C2483">IF(LEN(A2483)=0,"",INDEX('Smelter Look-up'!$C:$C,MATCH($A2483,'Smelter Look-up'!$E:$E,0)))</f>
        <v/>
      </c>
      <c r="D2483" s="155"/>
      <c r="E2483" s="155" t="str">
        <f ca="1">IF(ISERROR($V2483),"",OFFSET('Smelter Look-up'!$D$4,$V2483-4,0)&amp;"")</f>
        <v/>
      </c>
      <c r="F2483" s="155" t="str">
        <f ca="1">IF(ISERROR($V2483),"",OFFSET('Smelter Look-up'!$E$4,$V2483-4,0))</f>
        <v/>
      </c>
      <c r="G2483" s="155" t="str">
        <f ca="1">IF(C2483=$X$4,IF(ISERROR($V2483),"Enter smelter details","RMI"),IF(ISERROR($V2483),"",OFFSET('Smelter Look-up'!$F$4,$V2483-4,0)))</f>
        <v/>
      </c>
      <c r="H2483" s="156" t="str">
        <f ca="1">IF(ISERROR($V2483),"",OFFSET('Smelter Look-up'!$G$4,$V2483-4,0))</f>
        <v/>
      </c>
      <c r="I2483" s="157" t="str">
        <f ca="1">IF(ISERROR($V2483),"",OFFSET('Smelter Look-up'!$H$4,$V2483-4,0))</f>
        <v/>
      </c>
      <c r="J2483" s="157" t="str">
        <f ca="1">IF(ISERROR($V2483),"",OFFSET('Smelter Look-up'!$I$4,$V2483-4,0))</f>
        <v/>
      </c>
      <c r="K2483" s="158"/>
      <c r="L2483" s="158"/>
      <c r="M2483" s="158"/>
      <c r="N2483" s="158"/>
      <c r="O2483" s="158"/>
      <c r="P2483" s="157"/>
      <c r="Q2483" s="159"/>
      <c r="R2483" s="155" t="str">
        <f ca="1">IF(ISERROR($V2483),"",OFFSET('Smelter Look-up'!$C$4,$V2483-4,0)&amp;"")</f>
        <v/>
      </c>
      <c r="S2483" s="160" t="str">
        <f t="array" aca="1" ref="S2483" ca="1">IF(B2483="","",IF(ISERROR(MATCH($E2483,CL,0)),"Unknown",INDIRECT("'C'!$A$"&amp;MATCH($E2483,CL,0)+1)))</f>
        <v/>
      </c>
      <c r="T2483" s="160" t="str">
        <f t="array" aca="1" ref="T2483" ca="1">IF(B2483="","",IF(ISERROR(MATCH($J2483,SorP!$B$1:$B$6226,0)),"",INDIRECT("'SorP'!$A$"&amp;MATCH($S2483&amp;$J2483,SorP!C:C,0))))</f>
        <v/>
      </c>
      <c r="U2483" s="161"/>
      <c r="V2483" s="151" t="e">
        <f>IF(C2483="",NA(),IF(OR(C2483="Smelter not listed",C2483="Smelter not yet identified"),MATCH($B2483&amp;$D2483,'Smelter Look-up'!$J:$J,0),MATCH($B2483&amp;$C2483,'Smelter Look-up'!$J:$J,0)))</f>
        <v>#N/A</v>
      </c>
      <c r="W2483" s="134"/>
      <c r="X2483" s="134"/>
      <c r="Y2483" s="134"/>
      <c r="Z2483" s="134"/>
      <c r="AA2483" s="134"/>
      <c r="AB2483" s="162"/>
      <c r="AC2483" s="134"/>
      <c r="AD2483" s="134"/>
      <c r="AE2483" s="134"/>
      <c r="AF2483" s="134"/>
      <c r="AG2483" s="134"/>
      <c r="AH2483" s="134"/>
    </row>
    <row r="2484" spans="1:34" ht="12" customHeight="1">
      <c r="A2484" s="160"/>
      <c r="B2484" s="155" t="str">
        <f t="array" ref="B2484">IF(LEN(A2484)=0,"",INDEX('Smelter Look-up'!$A:$A,MATCH($A2484,'Smelter Look-up'!$E:$E,0)))</f>
        <v/>
      </c>
      <c r="C2484" s="158" t="str">
        <f t="array" ref="C2484">IF(LEN(A2484)=0,"",INDEX('Smelter Look-up'!$C:$C,MATCH($A2484,'Smelter Look-up'!$E:$E,0)))</f>
        <v/>
      </c>
      <c r="D2484" s="155"/>
      <c r="E2484" s="155" t="str">
        <f ca="1">IF(ISERROR($V2484),"",OFFSET('Smelter Look-up'!$D$4,$V2484-4,0)&amp;"")</f>
        <v/>
      </c>
      <c r="F2484" s="155" t="str">
        <f ca="1">IF(ISERROR($V2484),"",OFFSET('Smelter Look-up'!$E$4,$V2484-4,0))</f>
        <v/>
      </c>
      <c r="G2484" s="155" t="str">
        <f ca="1">IF(C2484=$X$4,IF(ISERROR($V2484),"Enter smelter details","RMI"),IF(ISERROR($V2484),"",OFFSET('Smelter Look-up'!$F$4,$V2484-4,0)))</f>
        <v/>
      </c>
      <c r="H2484" s="156" t="str">
        <f ca="1">IF(ISERROR($V2484),"",OFFSET('Smelter Look-up'!$G$4,$V2484-4,0))</f>
        <v/>
      </c>
      <c r="I2484" s="157" t="str">
        <f ca="1">IF(ISERROR($V2484),"",OFFSET('Smelter Look-up'!$H$4,$V2484-4,0))</f>
        <v/>
      </c>
      <c r="J2484" s="157" t="str">
        <f ca="1">IF(ISERROR($V2484),"",OFFSET('Smelter Look-up'!$I$4,$V2484-4,0))</f>
        <v/>
      </c>
      <c r="K2484" s="158"/>
      <c r="L2484" s="158"/>
      <c r="M2484" s="158"/>
      <c r="N2484" s="158"/>
      <c r="O2484" s="158"/>
      <c r="P2484" s="157"/>
      <c r="Q2484" s="159"/>
      <c r="R2484" s="155" t="str">
        <f ca="1">IF(ISERROR($V2484),"",OFFSET('Smelter Look-up'!$C$4,$V2484-4,0)&amp;"")</f>
        <v/>
      </c>
      <c r="S2484" s="160" t="str">
        <f t="array" aca="1" ref="S2484" ca="1">IF(B2484="","",IF(ISERROR(MATCH($E2484,CL,0)),"Unknown",INDIRECT("'C'!$A$"&amp;MATCH($E2484,CL,0)+1)))</f>
        <v/>
      </c>
      <c r="T2484" s="160" t="str">
        <f t="array" aca="1" ref="T2484" ca="1">IF(B2484="","",IF(ISERROR(MATCH($J2484,SorP!$B$1:$B$6226,0)),"",INDIRECT("'SorP'!$A$"&amp;MATCH($S2484&amp;$J2484,SorP!C:C,0))))</f>
        <v/>
      </c>
      <c r="U2484" s="161"/>
      <c r="V2484" s="151" t="e">
        <f>IF(C2484="",NA(),IF(OR(C2484="Smelter not listed",C2484="Smelter not yet identified"),MATCH($B2484&amp;$D2484,'Smelter Look-up'!$J:$J,0),MATCH($B2484&amp;$C2484,'Smelter Look-up'!$J:$J,0)))</f>
        <v>#N/A</v>
      </c>
      <c r="W2484" s="134"/>
      <c r="X2484" s="134"/>
      <c r="Y2484" s="134"/>
      <c r="Z2484" s="134"/>
      <c r="AA2484" s="134"/>
      <c r="AB2484" s="162"/>
      <c r="AC2484" s="134"/>
      <c r="AD2484" s="134"/>
      <c r="AE2484" s="134"/>
      <c r="AF2484" s="134"/>
      <c r="AG2484" s="134"/>
      <c r="AH2484" s="134"/>
    </row>
    <row r="2485" spans="1:34" ht="12" customHeight="1">
      <c r="A2485" s="160"/>
      <c r="B2485" s="155" t="str">
        <f t="array" ref="B2485">IF(LEN(A2485)=0,"",INDEX('Smelter Look-up'!$A:$A,MATCH($A2485,'Smelter Look-up'!$E:$E,0)))</f>
        <v/>
      </c>
      <c r="C2485" s="158" t="str">
        <f t="array" ref="C2485">IF(LEN(A2485)=0,"",INDEX('Smelter Look-up'!$C:$C,MATCH($A2485,'Smelter Look-up'!$E:$E,0)))</f>
        <v/>
      </c>
      <c r="D2485" s="155"/>
      <c r="E2485" s="155" t="str">
        <f ca="1">IF(ISERROR($V2485),"",OFFSET('Smelter Look-up'!$D$4,$V2485-4,0)&amp;"")</f>
        <v/>
      </c>
      <c r="F2485" s="155" t="str">
        <f ca="1">IF(ISERROR($V2485),"",OFFSET('Smelter Look-up'!$E$4,$V2485-4,0))</f>
        <v/>
      </c>
      <c r="G2485" s="155" t="str">
        <f ca="1">IF(C2485=$X$4,IF(ISERROR($V2485),"Enter smelter details","RMI"),IF(ISERROR($V2485),"",OFFSET('Smelter Look-up'!$F$4,$V2485-4,0)))</f>
        <v/>
      </c>
      <c r="H2485" s="156" t="str">
        <f ca="1">IF(ISERROR($V2485),"",OFFSET('Smelter Look-up'!$G$4,$V2485-4,0))</f>
        <v/>
      </c>
      <c r="I2485" s="157" t="str">
        <f ca="1">IF(ISERROR($V2485),"",OFFSET('Smelter Look-up'!$H$4,$V2485-4,0))</f>
        <v/>
      </c>
      <c r="J2485" s="157" t="str">
        <f ca="1">IF(ISERROR($V2485),"",OFFSET('Smelter Look-up'!$I$4,$V2485-4,0))</f>
        <v/>
      </c>
      <c r="K2485" s="158"/>
      <c r="L2485" s="158"/>
      <c r="M2485" s="158"/>
      <c r="N2485" s="158"/>
      <c r="O2485" s="158"/>
      <c r="P2485" s="157"/>
      <c r="Q2485" s="159"/>
      <c r="R2485" s="155" t="str">
        <f ca="1">IF(ISERROR($V2485),"",OFFSET('Smelter Look-up'!$C$4,$V2485-4,0)&amp;"")</f>
        <v/>
      </c>
      <c r="S2485" s="160" t="str">
        <f t="array" aca="1" ref="S2485" ca="1">IF(B2485="","",IF(ISERROR(MATCH($E2485,CL,0)),"Unknown",INDIRECT("'C'!$A$"&amp;MATCH($E2485,CL,0)+1)))</f>
        <v/>
      </c>
      <c r="T2485" s="160" t="str">
        <f t="array" aca="1" ref="T2485" ca="1">IF(B2485="","",IF(ISERROR(MATCH($J2485,SorP!$B$1:$B$6226,0)),"",INDIRECT("'SorP'!$A$"&amp;MATCH($S2485&amp;$J2485,SorP!C:C,0))))</f>
        <v/>
      </c>
      <c r="U2485" s="161"/>
      <c r="V2485" s="151" t="e">
        <f>IF(C2485="",NA(),IF(OR(C2485="Smelter not listed",C2485="Smelter not yet identified"),MATCH($B2485&amp;$D2485,'Smelter Look-up'!$J:$J,0),MATCH($B2485&amp;$C2485,'Smelter Look-up'!$J:$J,0)))</f>
        <v>#N/A</v>
      </c>
      <c r="W2485" s="134"/>
      <c r="X2485" s="134"/>
      <c r="Y2485" s="134"/>
      <c r="Z2485" s="134"/>
      <c r="AA2485" s="134"/>
      <c r="AB2485" s="162"/>
      <c r="AC2485" s="134"/>
      <c r="AD2485" s="134"/>
      <c r="AE2485" s="134"/>
      <c r="AF2485" s="134"/>
      <c r="AG2485" s="134"/>
      <c r="AH2485" s="134"/>
    </row>
    <row r="2486" spans="1:34" ht="12" customHeight="1">
      <c r="A2486" s="160"/>
      <c r="B2486" s="155" t="str">
        <f t="array" ref="B2486">IF(LEN(A2486)=0,"",INDEX('Smelter Look-up'!$A:$A,MATCH($A2486,'Smelter Look-up'!$E:$E,0)))</f>
        <v/>
      </c>
      <c r="C2486" s="158" t="str">
        <f t="array" ref="C2486">IF(LEN(A2486)=0,"",INDEX('Smelter Look-up'!$C:$C,MATCH($A2486,'Smelter Look-up'!$E:$E,0)))</f>
        <v/>
      </c>
      <c r="D2486" s="155"/>
      <c r="E2486" s="155" t="str">
        <f ca="1">IF(ISERROR($V2486),"",OFFSET('Smelter Look-up'!$D$4,$V2486-4,0)&amp;"")</f>
        <v/>
      </c>
      <c r="F2486" s="155" t="str">
        <f ca="1">IF(ISERROR($V2486),"",OFFSET('Smelter Look-up'!$E$4,$V2486-4,0))</f>
        <v/>
      </c>
      <c r="G2486" s="155" t="str">
        <f ca="1">IF(C2486=$X$4,IF(ISERROR($V2486),"Enter smelter details","RMI"),IF(ISERROR($V2486),"",OFFSET('Smelter Look-up'!$F$4,$V2486-4,0)))</f>
        <v/>
      </c>
      <c r="H2486" s="156" t="str">
        <f ca="1">IF(ISERROR($V2486),"",OFFSET('Smelter Look-up'!$G$4,$V2486-4,0))</f>
        <v/>
      </c>
      <c r="I2486" s="157" t="str">
        <f ca="1">IF(ISERROR($V2486),"",OFFSET('Smelter Look-up'!$H$4,$V2486-4,0))</f>
        <v/>
      </c>
      <c r="J2486" s="157" t="str">
        <f ca="1">IF(ISERROR($V2486),"",OFFSET('Smelter Look-up'!$I$4,$V2486-4,0))</f>
        <v/>
      </c>
      <c r="K2486" s="158"/>
      <c r="L2486" s="158"/>
      <c r="M2486" s="158"/>
      <c r="N2486" s="158"/>
      <c r="O2486" s="158"/>
      <c r="P2486" s="157"/>
      <c r="Q2486" s="159"/>
      <c r="R2486" s="155" t="str">
        <f ca="1">IF(ISERROR($V2486),"",OFFSET('Smelter Look-up'!$C$4,$V2486-4,0)&amp;"")</f>
        <v/>
      </c>
      <c r="S2486" s="160" t="str">
        <f t="array" aca="1" ref="S2486" ca="1">IF(B2486="","",IF(ISERROR(MATCH($E2486,CL,0)),"Unknown",INDIRECT("'C'!$A$"&amp;MATCH($E2486,CL,0)+1)))</f>
        <v/>
      </c>
      <c r="T2486" s="160" t="str">
        <f t="array" aca="1" ref="T2486" ca="1">IF(B2486="","",IF(ISERROR(MATCH($J2486,SorP!$B$1:$B$6226,0)),"",INDIRECT("'SorP'!$A$"&amp;MATCH($S2486&amp;$J2486,SorP!C:C,0))))</f>
        <v/>
      </c>
      <c r="U2486" s="161"/>
      <c r="V2486" s="151" t="e">
        <f>IF(C2486="",NA(),IF(OR(C2486="Smelter not listed",C2486="Smelter not yet identified"),MATCH($B2486&amp;$D2486,'Smelter Look-up'!$J:$J,0),MATCH($B2486&amp;$C2486,'Smelter Look-up'!$J:$J,0)))</f>
        <v>#N/A</v>
      </c>
      <c r="W2486" s="134"/>
      <c r="X2486" s="134"/>
      <c r="Y2486" s="134"/>
      <c r="Z2486" s="134"/>
      <c r="AA2486" s="134"/>
      <c r="AB2486" s="162"/>
      <c r="AC2486" s="134"/>
      <c r="AD2486" s="134"/>
      <c r="AE2486" s="134"/>
      <c r="AF2486" s="134"/>
      <c r="AG2486" s="134"/>
      <c r="AH2486" s="134"/>
    </row>
    <row r="2487" spans="1:34" ht="12" customHeight="1">
      <c r="A2487" s="160"/>
      <c r="B2487" s="155" t="str">
        <f t="array" ref="B2487">IF(LEN(A2487)=0,"",INDEX('Smelter Look-up'!$A:$A,MATCH($A2487,'Smelter Look-up'!$E:$E,0)))</f>
        <v/>
      </c>
      <c r="C2487" s="158" t="str">
        <f t="array" ref="C2487">IF(LEN(A2487)=0,"",INDEX('Smelter Look-up'!$C:$C,MATCH($A2487,'Smelter Look-up'!$E:$E,0)))</f>
        <v/>
      </c>
      <c r="D2487" s="155"/>
      <c r="E2487" s="155" t="str">
        <f ca="1">IF(ISERROR($V2487),"",OFFSET('Smelter Look-up'!$D$4,$V2487-4,0)&amp;"")</f>
        <v/>
      </c>
      <c r="F2487" s="155" t="str">
        <f ca="1">IF(ISERROR($V2487),"",OFFSET('Smelter Look-up'!$E$4,$V2487-4,0))</f>
        <v/>
      </c>
      <c r="G2487" s="155" t="str">
        <f ca="1">IF(C2487=$X$4,IF(ISERROR($V2487),"Enter smelter details","RMI"),IF(ISERROR($V2487),"",OFFSET('Smelter Look-up'!$F$4,$V2487-4,0)))</f>
        <v/>
      </c>
      <c r="H2487" s="156" t="str">
        <f ca="1">IF(ISERROR($V2487),"",OFFSET('Smelter Look-up'!$G$4,$V2487-4,0))</f>
        <v/>
      </c>
      <c r="I2487" s="157" t="str">
        <f ca="1">IF(ISERROR($V2487),"",OFFSET('Smelter Look-up'!$H$4,$V2487-4,0))</f>
        <v/>
      </c>
      <c r="J2487" s="157" t="str">
        <f ca="1">IF(ISERROR($V2487),"",OFFSET('Smelter Look-up'!$I$4,$V2487-4,0))</f>
        <v/>
      </c>
      <c r="K2487" s="158"/>
      <c r="L2487" s="158"/>
      <c r="M2487" s="158"/>
      <c r="N2487" s="158"/>
      <c r="O2487" s="158"/>
      <c r="P2487" s="157"/>
      <c r="Q2487" s="159"/>
      <c r="R2487" s="155" t="str">
        <f ca="1">IF(ISERROR($V2487),"",OFFSET('Smelter Look-up'!$C$4,$V2487-4,0)&amp;"")</f>
        <v/>
      </c>
      <c r="S2487" s="160" t="str">
        <f t="array" aca="1" ref="S2487" ca="1">IF(B2487="","",IF(ISERROR(MATCH($E2487,CL,0)),"Unknown",INDIRECT("'C'!$A$"&amp;MATCH($E2487,CL,0)+1)))</f>
        <v/>
      </c>
      <c r="T2487" s="160" t="str">
        <f t="array" aca="1" ref="T2487" ca="1">IF(B2487="","",IF(ISERROR(MATCH($J2487,SorP!$B$1:$B$6226,0)),"",INDIRECT("'SorP'!$A$"&amp;MATCH($S2487&amp;$J2487,SorP!C:C,0))))</f>
        <v/>
      </c>
      <c r="U2487" s="161"/>
      <c r="V2487" s="151" t="e">
        <f>IF(C2487="",NA(),IF(OR(C2487="Smelter not listed",C2487="Smelter not yet identified"),MATCH($B2487&amp;$D2487,'Smelter Look-up'!$J:$J,0),MATCH($B2487&amp;$C2487,'Smelter Look-up'!$J:$J,0)))</f>
        <v>#N/A</v>
      </c>
      <c r="W2487" s="134"/>
      <c r="X2487" s="134"/>
      <c r="Y2487" s="134"/>
      <c r="Z2487" s="134"/>
      <c r="AA2487" s="134"/>
      <c r="AB2487" s="162"/>
      <c r="AC2487" s="134"/>
      <c r="AD2487" s="134"/>
      <c r="AE2487" s="134"/>
      <c r="AF2487" s="134"/>
      <c r="AG2487" s="134"/>
      <c r="AH2487" s="134"/>
    </row>
    <row r="2488" spans="1:34" ht="12" customHeight="1">
      <c r="A2488" s="160"/>
      <c r="B2488" s="155" t="str">
        <f t="array" ref="B2488">IF(LEN(A2488)=0,"",INDEX('Smelter Look-up'!$A:$A,MATCH($A2488,'Smelter Look-up'!$E:$E,0)))</f>
        <v/>
      </c>
      <c r="C2488" s="158" t="str">
        <f t="array" ref="C2488">IF(LEN(A2488)=0,"",INDEX('Smelter Look-up'!$C:$C,MATCH($A2488,'Smelter Look-up'!$E:$E,0)))</f>
        <v/>
      </c>
      <c r="D2488" s="155"/>
      <c r="E2488" s="155" t="str">
        <f ca="1">IF(ISERROR($V2488),"",OFFSET('Smelter Look-up'!$D$4,$V2488-4,0)&amp;"")</f>
        <v/>
      </c>
      <c r="F2488" s="155" t="str">
        <f ca="1">IF(ISERROR($V2488),"",OFFSET('Smelter Look-up'!$E$4,$V2488-4,0))</f>
        <v/>
      </c>
      <c r="G2488" s="155" t="str">
        <f ca="1">IF(C2488=$X$4,IF(ISERROR($V2488),"Enter smelter details","RMI"),IF(ISERROR($V2488),"",OFFSET('Smelter Look-up'!$F$4,$V2488-4,0)))</f>
        <v/>
      </c>
      <c r="H2488" s="156" t="str">
        <f ca="1">IF(ISERROR($V2488),"",OFFSET('Smelter Look-up'!$G$4,$V2488-4,0))</f>
        <v/>
      </c>
      <c r="I2488" s="157" t="str">
        <f ca="1">IF(ISERROR($V2488),"",OFFSET('Smelter Look-up'!$H$4,$V2488-4,0))</f>
        <v/>
      </c>
      <c r="J2488" s="157" t="str">
        <f ca="1">IF(ISERROR($V2488),"",OFFSET('Smelter Look-up'!$I$4,$V2488-4,0))</f>
        <v/>
      </c>
      <c r="K2488" s="158"/>
      <c r="L2488" s="158"/>
      <c r="M2488" s="158"/>
      <c r="N2488" s="158"/>
      <c r="O2488" s="158"/>
      <c r="P2488" s="157"/>
      <c r="Q2488" s="159"/>
      <c r="R2488" s="155" t="str">
        <f ca="1">IF(ISERROR($V2488),"",OFFSET('Smelter Look-up'!$C$4,$V2488-4,0)&amp;"")</f>
        <v/>
      </c>
      <c r="S2488" s="160" t="str">
        <f t="array" aca="1" ref="S2488" ca="1">IF(B2488="","",IF(ISERROR(MATCH($E2488,CL,0)),"Unknown",INDIRECT("'C'!$A$"&amp;MATCH($E2488,CL,0)+1)))</f>
        <v/>
      </c>
      <c r="T2488" s="160" t="str">
        <f t="array" aca="1" ref="T2488" ca="1">IF(B2488="","",IF(ISERROR(MATCH($J2488,SorP!$B$1:$B$6226,0)),"",INDIRECT("'SorP'!$A$"&amp;MATCH($S2488&amp;$J2488,SorP!C:C,0))))</f>
        <v/>
      </c>
      <c r="U2488" s="161"/>
      <c r="V2488" s="151" t="e">
        <f>IF(C2488="",NA(),IF(OR(C2488="Smelter not listed",C2488="Smelter not yet identified"),MATCH($B2488&amp;$D2488,'Smelter Look-up'!$J:$J,0),MATCH($B2488&amp;$C2488,'Smelter Look-up'!$J:$J,0)))</f>
        <v>#N/A</v>
      </c>
      <c r="W2488" s="134"/>
      <c r="X2488" s="134"/>
      <c r="Y2488" s="134"/>
      <c r="Z2488" s="134"/>
      <c r="AA2488" s="134"/>
      <c r="AB2488" s="162"/>
      <c r="AC2488" s="134"/>
      <c r="AD2488" s="134"/>
      <c r="AE2488" s="134"/>
      <c r="AF2488" s="134"/>
      <c r="AG2488" s="134"/>
      <c r="AH2488" s="134"/>
    </row>
    <row r="2489" spans="1:34" ht="12" customHeight="1">
      <c r="A2489" s="160"/>
      <c r="B2489" s="155" t="str">
        <f t="array" ref="B2489">IF(LEN(A2489)=0,"",INDEX('Smelter Look-up'!$A:$A,MATCH($A2489,'Smelter Look-up'!$E:$E,0)))</f>
        <v/>
      </c>
      <c r="C2489" s="158" t="str">
        <f t="array" ref="C2489">IF(LEN(A2489)=0,"",INDEX('Smelter Look-up'!$C:$C,MATCH($A2489,'Smelter Look-up'!$E:$E,0)))</f>
        <v/>
      </c>
      <c r="D2489" s="155"/>
      <c r="E2489" s="155" t="str">
        <f ca="1">IF(ISERROR($V2489),"",OFFSET('Smelter Look-up'!$D$4,$V2489-4,0)&amp;"")</f>
        <v/>
      </c>
      <c r="F2489" s="155" t="str">
        <f ca="1">IF(ISERROR($V2489),"",OFFSET('Smelter Look-up'!$E$4,$V2489-4,0))</f>
        <v/>
      </c>
      <c r="G2489" s="155" t="str">
        <f ca="1">IF(C2489=$X$4,IF(ISERROR($V2489),"Enter smelter details","RMI"),IF(ISERROR($V2489),"",OFFSET('Smelter Look-up'!$F$4,$V2489-4,0)))</f>
        <v/>
      </c>
      <c r="H2489" s="156" t="str">
        <f ca="1">IF(ISERROR($V2489),"",OFFSET('Smelter Look-up'!$G$4,$V2489-4,0))</f>
        <v/>
      </c>
      <c r="I2489" s="157" t="str">
        <f ca="1">IF(ISERROR($V2489),"",OFFSET('Smelter Look-up'!$H$4,$V2489-4,0))</f>
        <v/>
      </c>
      <c r="J2489" s="157" t="str">
        <f ca="1">IF(ISERROR($V2489),"",OFFSET('Smelter Look-up'!$I$4,$V2489-4,0))</f>
        <v/>
      </c>
      <c r="K2489" s="158"/>
      <c r="L2489" s="158"/>
      <c r="M2489" s="158"/>
      <c r="N2489" s="158"/>
      <c r="O2489" s="158"/>
      <c r="P2489" s="157"/>
      <c r="Q2489" s="159"/>
      <c r="R2489" s="155" t="str">
        <f ca="1">IF(ISERROR($V2489),"",OFFSET('Smelter Look-up'!$C$4,$V2489-4,0)&amp;"")</f>
        <v/>
      </c>
      <c r="S2489" s="160" t="str">
        <f t="array" aca="1" ref="S2489" ca="1">IF(B2489="","",IF(ISERROR(MATCH($E2489,CL,0)),"Unknown",INDIRECT("'C'!$A$"&amp;MATCH($E2489,CL,0)+1)))</f>
        <v/>
      </c>
      <c r="T2489" s="160" t="str">
        <f t="array" aca="1" ref="T2489" ca="1">IF(B2489="","",IF(ISERROR(MATCH($J2489,SorP!$B$1:$B$6226,0)),"",INDIRECT("'SorP'!$A$"&amp;MATCH($S2489&amp;$J2489,SorP!C:C,0))))</f>
        <v/>
      </c>
      <c r="U2489" s="161"/>
      <c r="V2489" s="151" t="e">
        <f>IF(C2489="",NA(),IF(OR(C2489="Smelter not listed",C2489="Smelter not yet identified"),MATCH($B2489&amp;$D2489,'Smelter Look-up'!$J:$J,0),MATCH($B2489&amp;$C2489,'Smelter Look-up'!$J:$J,0)))</f>
        <v>#N/A</v>
      </c>
      <c r="W2489" s="134"/>
      <c r="X2489" s="134"/>
      <c r="Y2489" s="134"/>
      <c r="Z2489" s="134"/>
      <c r="AA2489" s="134"/>
      <c r="AB2489" s="162"/>
      <c r="AC2489" s="134"/>
      <c r="AD2489" s="134"/>
      <c r="AE2489" s="134"/>
      <c r="AF2489" s="134"/>
      <c r="AG2489" s="134"/>
      <c r="AH2489" s="134"/>
    </row>
    <row r="2490" spans="1:34" ht="12" customHeight="1">
      <c r="A2490" s="160"/>
      <c r="B2490" s="155" t="str">
        <f t="array" ref="B2490">IF(LEN(A2490)=0,"",INDEX('Smelter Look-up'!$A:$A,MATCH($A2490,'Smelter Look-up'!$E:$E,0)))</f>
        <v/>
      </c>
      <c r="C2490" s="158" t="str">
        <f t="array" ref="C2490">IF(LEN(A2490)=0,"",INDEX('Smelter Look-up'!$C:$C,MATCH($A2490,'Smelter Look-up'!$E:$E,0)))</f>
        <v/>
      </c>
      <c r="D2490" s="155"/>
      <c r="E2490" s="155" t="str">
        <f ca="1">IF(ISERROR($V2490),"",OFFSET('Smelter Look-up'!$D$4,$V2490-4,0)&amp;"")</f>
        <v/>
      </c>
      <c r="F2490" s="155" t="str">
        <f ca="1">IF(ISERROR($V2490),"",OFFSET('Smelter Look-up'!$E$4,$V2490-4,0))</f>
        <v/>
      </c>
      <c r="G2490" s="155" t="str">
        <f ca="1">IF(C2490=$X$4,IF(ISERROR($V2490),"Enter smelter details","RMI"),IF(ISERROR($V2490),"",OFFSET('Smelter Look-up'!$F$4,$V2490-4,0)))</f>
        <v/>
      </c>
      <c r="H2490" s="156" t="str">
        <f ca="1">IF(ISERROR($V2490),"",OFFSET('Smelter Look-up'!$G$4,$V2490-4,0))</f>
        <v/>
      </c>
      <c r="I2490" s="157" t="str">
        <f ca="1">IF(ISERROR($V2490),"",OFFSET('Smelter Look-up'!$H$4,$V2490-4,0))</f>
        <v/>
      </c>
      <c r="J2490" s="157" t="str">
        <f ca="1">IF(ISERROR($V2490),"",OFFSET('Smelter Look-up'!$I$4,$V2490-4,0))</f>
        <v/>
      </c>
      <c r="K2490" s="158"/>
      <c r="L2490" s="158"/>
      <c r="M2490" s="158"/>
      <c r="N2490" s="158"/>
      <c r="O2490" s="158"/>
      <c r="P2490" s="157"/>
      <c r="Q2490" s="159"/>
      <c r="R2490" s="155" t="str">
        <f ca="1">IF(ISERROR($V2490),"",OFFSET('Smelter Look-up'!$C$4,$V2490-4,0)&amp;"")</f>
        <v/>
      </c>
      <c r="S2490" s="160" t="str">
        <f t="array" aca="1" ref="S2490" ca="1">IF(B2490="","",IF(ISERROR(MATCH($E2490,CL,0)),"Unknown",INDIRECT("'C'!$A$"&amp;MATCH($E2490,CL,0)+1)))</f>
        <v/>
      </c>
      <c r="T2490" s="160" t="str">
        <f t="array" aca="1" ref="T2490" ca="1">IF(B2490="","",IF(ISERROR(MATCH($J2490,SorP!$B$1:$B$6226,0)),"",INDIRECT("'SorP'!$A$"&amp;MATCH($S2490&amp;$J2490,SorP!C:C,0))))</f>
        <v/>
      </c>
      <c r="U2490" s="161"/>
      <c r="V2490" s="151" t="e">
        <f>IF(C2490="",NA(),IF(OR(C2490="Smelter not listed",C2490="Smelter not yet identified"),MATCH($B2490&amp;$D2490,'Smelter Look-up'!$J:$J,0),MATCH($B2490&amp;$C2490,'Smelter Look-up'!$J:$J,0)))</f>
        <v>#N/A</v>
      </c>
      <c r="W2490" s="134"/>
      <c r="X2490" s="134"/>
      <c r="Y2490" s="134"/>
      <c r="Z2490" s="134"/>
      <c r="AA2490" s="134"/>
      <c r="AB2490" s="162"/>
      <c r="AC2490" s="134"/>
      <c r="AD2490" s="134"/>
      <c r="AE2490" s="134"/>
      <c r="AF2490" s="134"/>
      <c r="AG2490" s="134"/>
      <c r="AH2490" s="134"/>
    </row>
    <row r="2491" spans="1:34" ht="12" customHeight="1">
      <c r="A2491" s="160"/>
      <c r="B2491" s="163" t="str">
        <f t="array" ref="B2491">IF(LEN(A2491)=0,"",INDEX('Smelter Look-up'!$A:$A,MATCH($A2491,'Smelter Look-up'!$E:$E,0)))</f>
        <v/>
      </c>
      <c r="C2491" s="158" t="str">
        <f t="array" ref="C2491">IF(LEN(A2491)=0,"",INDEX('Smelter Look-up'!$C:$C,MATCH($A2491,'Smelter Look-up'!$E:$E,0)))</f>
        <v/>
      </c>
      <c r="D2491" s="163"/>
      <c r="E2491" s="163" t="str">
        <f ca="1">IF(ISERROR($V2491),"",OFFSET('Smelter Look-up'!$D$4,$V2491-4,0)&amp;"")</f>
        <v/>
      </c>
      <c r="F2491" s="163" t="str">
        <f ca="1">IF(ISERROR($V2491),"",OFFSET('Smelter Look-up'!$E$4,$V2491-4,0))</f>
        <v/>
      </c>
      <c r="G2491" s="163" t="str">
        <f ca="1">IF(C2491=$X$4,IF(ISERROR($V2491),"Enter smelter details","RMI"),IF(ISERROR($V2491),"",OFFSET('Smelter Look-up'!$F$4,$V2491-4,0)))</f>
        <v/>
      </c>
      <c r="H2491" s="164" t="str">
        <f ca="1">IF(ISERROR($V2491),"",OFFSET('Smelter Look-up'!$G$4,$V2491-4,0))</f>
        <v/>
      </c>
      <c r="I2491" s="165" t="str">
        <f ca="1">IF(ISERROR($V2491),"",OFFSET('Smelter Look-up'!$H$4,$V2491-4,0))</f>
        <v/>
      </c>
      <c r="J2491" s="166" t="str">
        <f ca="1">IF(ISERROR($V2491),"",OFFSET('Smelter Look-up'!$I$4,$V2491-4,0))</f>
        <v/>
      </c>
      <c r="K2491" s="158"/>
      <c r="L2491" s="158"/>
      <c r="M2491" s="158"/>
      <c r="N2491" s="158"/>
      <c r="O2491" s="158"/>
      <c r="P2491" s="167"/>
      <c r="Q2491" s="168"/>
      <c r="R2491" s="169" t="str">
        <f ca="1">IF(ISERROR($V2491),"",OFFSET('Smelter Look-up'!$C$4,$V2491-4,0)&amp;"")</f>
        <v/>
      </c>
      <c r="S2491" s="170" t="str">
        <f t="array" aca="1" ref="S2491" ca="1">IF(B2491="","",IF(ISERROR(MATCH($E2491,CL,0)),"Unknown",INDIRECT("'C'!$A$"&amp;MATCH($E2491,CL,0)+1)))</f>
        <v/>
      </c>
      <c r="T2491" s="160" t="str">
        <f t="array" aca="1" ref="T2491" ca="1">IF(B2491="","",IF(ISERROR(MATCH($J2491,SorP!$B$1:$B$6226,0)),"",INDIRECT("'SorP'!$A$"&amp;MATCH($S2491&amp;$J2491,SorP!C:C,0))))</f>
        <v/>
      </c>
      <c r="U2491" s="161"/>
      <c r="V2491" s="151" t="e">
        <f>IF(C2491="",NA(),IF(OR(C2491="Smelter not listed",C2491="Smelter not yet identified"),MATCH($B2491&amp;$D2491,'Smelter Look-up'!$J:$J,0),MATCH($B2491&amp;$C2491,'Smelter Look-up'!$J:$J,0)))</f>
        <v>#N/A</v>
      </c>
      <c r="W2491" s="134"/>
      <c r="X2491" s="134">
        <f ca="1">IF(AND(C2491="Smelter not listed",OR(LEN(D2491)=0,LEN(E2491)=0)),1,0)</f>
        <v>0</v>
      </c>
      <c r="Y2491" s="134"/>
      <c r="Z2491" s="134"/>
      <c r="AA2491" s="134"/>
      <c r="AB2491" s="162" t="str">
        <f>B2491&amp;C2491</f>
        <v/>
      </c>
      <c r="AC2491" s="134"/>
      <c r="AD2491" s="134"/>
      <c r="AE2491" s="134"/>
      <c r="AF2491" s="134"/>
      <c r="AG2491" s="134"/>
      <c r="AH2491" s="134"/>
    </row>
    <row r="2492" spans="1:34" ht="12" customHeight="1">
      <c r="A2492" s="134"/>
      <c r="B2492" s="134"/>
      <c r="C2492" s="134"/>
      <c r="D2492" s="134"/>
      <c r="E2492" s="134"/>
      <c r="F2492" s="134"/>
      <c r="G2492" s="134"/>
      <c r="H2492" s="134"/>
      <c r="I2492" s="134"/>
      <c r="J2492" s="134"/>
      <c r="K2492" s="134"/>
      <c r="L2492" s="134"/>
      <c r="M2492" s="134"/>
      <c r="N2492" s="134"/>
      <c r="O2492" s="134"/>
      <c r="P2492" s="134"/>
      <c r="Q2492" s="134"/>
      <c r="R2492" s="134"/>
      <c r="S2492" s="134"/>
      <c r="T2492" s="134"/>
      <c r="U2492" s="134"/>
      <c r="V2492" s="134"/>
      <c r="W2492" s="134"/>
      <c r="X2492" s="134"/>
      <c r="Y2492" s="134"/>
      <c r="Z2492" s="134"/>
      <c r="AA2492" s="134"/>
      <c r="AB2492" s="134"/>
      <c r="AC2492" s="134"/>
      <c r="AD2492" s="134"/>
      <c r="AE2492" s="134"/>
      <c r="AF2492" s="134"/>
      <c r="AG2492" s="134"/>
      <c r="AH2492" s="134"/>
    </row>
    <row r="2493" spans="1:34" ht="12" customHeight="1">
      <c r="A2493" s="134"/>
      <c r="B2493" s="134"/>
      <c r="C2493" s="134"/>
      <c r="D2493" s="134"/>
      <c r="E2493" s="134"/>
      <c r="F2493" s="134"/>
      <c r="G2493" s="134"/>
      <c r="H2493" s="134"/>
      <c r="I2493" s="134"/>
      <c r="J2493" s="134"/>
      <c r="K2493" s="134"/>
      <c r="L2493" s="134"/>
      <c r="M2493" s="134"/>
      <c r="N2493" s="134"/>
      <c r="O2493" s="134"/>
      <c r="P2493" s="134"/>
      <c r="Q2493" s="134"/>
      <c r="R2493" s="134"/>
      <c r="S2493" s="134"/>
      <c r="T2493" s="134"/>
      <c r="U2493" s="134"/>
      <c r="V2493" s="134"/>
      <c r="W2493" s="134"/>
      <c r="X2493" s="134"/>
      <c r="Y2493" s="134"/>
      <c r="Z2493" s="134"/>
      <c r="AA2493" s="134"/>
      <c r="AB2493" s="134"/>
      <c r="AC2493" s="134"/>
      <c r="AD2493" s="134"/>
      <c r="AE2493" s="134"/>
      <c r="AF2493" s="134"/>
      <c r="AG2493" s="134"/>
      <c r="AH2493" s="134"/>
    </row>
    <row r="2494" spans="1:34" ht="12" customHeight="1">
      <c r="A2494" s="134"/>
      <c r="B2494" s="134"/>
      <c r="C2494" s="134"/>
      <c r="D2494" s="134"/>
      <c r="E2494" s="134"/>
      <c r="F2494" s="134"/>
      <c r="G2494" s="134"/>
      <c r="H2494" s="134"/>
      <c r="I2494" s="134"/>
      <c r="J2494" s="134"/>
      <c r="K2494" s="134"/>
      <c r="L2494" s="134"/>
      <c r="M2494" s="134"/>
      <c r="N2494" s="134"/>
      <c r="O2494" s="134"/>
      <c r="P2494" s="134"/>
      <c r="Q2494" s="134"/>
      <c r="R2494" s="134"/>
      <c r="S2494" s="134"/>
      <c r="T2494" s="134"/>
      <c r="U2494" s="134"/>
      <c r="V2494" s="134"/>
      <c r="W2494" s="134"/>
      <c r="X2494" s="134"/>
      <c r="Y2494" s="134"/>
      <c r="Z2494" s="134"/>
      <c r="AA2494" s="134"/>
      <c r="AB2494" s="134"/>
      <c r="AC2494" s="134"/>
      <c r="AD2494" s="134"/>
      <c r="AE2494" s="134"/>
      <c r="AF2494" s="134"/>
      <c r="AG2494" s="134"/>
      <c r="AH2494" s="134"/>
    </row>
  </sheetData>
  <autoFilter ref="A4:Q2491" xr:uid="{00000000-0009-0000-0000-000004000000}"/>
  <customSheetViews>
    <customSheetView guid="{B9484C77-6B1B-45B8-BD13-C0DF6013A72D}" filter="1" showAutoFilter="1">
      <pageMargins left="0.7" right="0.7" top="0.75" bottom="0.75" header="0.3" footer="0.3"/>
      <autoFilter ref="A4:AH4" xr:uid="{46003FE9-21EA-4988-815B-A523918B8F4C}"/>
      <extLst>
        <ext uri="GoogleSheetsCustomDataVersion1">
          <go:sheetsCustomData xmlns:go="http://customooxmlschemas.google.com/" filterViewId="1132070612"/>
        </ext>
      </extLst>
    </customSheetView>
  </customSheetViews>
  <mergeCells count="3">
    <mergeCell ref="J2:O2"/>
    <mergeCell ref="B3:E3"/>
    <mergeCell ref="G3:I3"/>
  </mergeCells>
  <conditionalFormatting sqref="B291:B2491">
    <cfRule type="expression" dxfId="19" priority="64" stopIfTrue="1">
      <formula>IF(B291="",TRUE)</formula>
    </cfRule>
    <cfRule type="expression" dxfId="18" priority="65" stopIfTrue="1">
      <formula>IF(AND(COUNTIF(MetalSmelter,B291&amp;C291)=0,LEN(C291)&gt;0),TRUE,FALSE)</formula>
    </cfRule>
  </conditionalFormatting>
  <conditionalFormatting sqref="C291:C2491">
    <cfRule type="expression" dxfId="17" priority="66" stopIfTrue="1">
      <formula>IF(AND(B291&lt;&gt;"",C291=""),TRUE)</formula>
    </cfRule>
  </conditionalFormatting>
  <conditionalFormatting sqref="D5:D290">
    <cfRule type="expression" dxfId="16" priority="53" stopIfTrue="1">
      <formula>IF(AND(LEN($C5)&gt;0,AND($C5&lt;&gt;"Smelter Not Listed",ISBLANK($D5))),1,0)</formula>
    </cfRule>
    <cfRule type="expression" dxfId="15" priority="54" stopIfTrue="1">
      <formula>IF(AND(D5="",$C5=$X$4),TRUE)</formula>
    </cfRule>
    <cfRule type="expression" dxfId="14" priority="55" stopIfTrue="1">
      <formula>IF(FIND("!",D5),TRUE)</formula>
    </cfRule>
  </conditionalFormatting>
  <conditionalFormatting sqref="D291:D2491">
    <cfRule type="expression" dxfId="13" priority="67" stopIfTrue="1">
      <formula>IF(AND(LEN($C291)&gt;0,AND($C291&lt;&gt;"Smelter Not Listed",ISBLANK($D291))),1,0)</formula>
    </cfRule>
  </conditionalFormatting>
  <conditionalFormatting sqref="D291:E2491 R291:R2491">
    <cfRule type="expression" dxfId="12" priority="68" stopIfTrue="1">
      <formula>IF(AND(D291="",$C291=$X$4),TRUE)</formula>
    </cfRule>
    <cfRule type="expression" dxfId="11" priority="69" stopIfTrue="1">
      <formula>IF(FIND("!",D291),TRUE)</formula>
    </cfRule>
  </conditionalFormatting>
  <conditionalFormatting sqref="E5:E290 R5:R290">
    <cfRule type="expression" dxfId="10" priority="51" stopIfTrue="1">
      <formula>IF(AND(E5="",$C5=$X$4),TRUE)</formula>
    </cfRule>
    <cfRule type="expression" dxfId="9" priority="52" stopIfTrue="1">
      <formula>IF(FIND("!",E5),TRUE)</formula>
    </cfRule>
  </conditionalFormatting>
  <conditionalFormatting sqref="F5:F290">
    <cfRule type="expression" dxfId="8" priority="50" stopIfTrue="1">
      <formula>IF(AND(LEN($A5)&gt;0,$A5&lt;&gt;$F5),TRUE,FALSE)</formula>
    </cfRule>
  </conditionalFormatting>
  <conditionalFormatting sqref="F291:F2491">
    <cfRule type="expression" dxfId="7" priority="72" stopIfTrue="1">
      <formula>IF(AND(LEN($A291)&gt;0,$A291&lt;&gt;$F291),TRUE,FALSE)</formula>
    </cfRule>
  </conditionalFormatting>
  <conditionalFormatting sqref="G5:G290">
    <cfRule type="expression" dxfId="6" priority="56" stopIfTrue="1">
      <formula>IF(FIND("Enter smelter details",G5),TRUE)</formula>
    </cfRule>
  </conditionalFormatting>
  <conditionalFormatting sqref="G291:G2491">
    <cfRule type="expression" dxfId="5" priority="73" stopIfTrue="1">
      <formula>IF(FIND("Enter smelter details",G291),TRUE)</formula>
    </cfRule>
  </conditionalFormatting>
  <dataValidations count="9">
    <dataValidation type="list" allowBlank="1" showErrorMessage="1" sqref="P291:P2491" xr:uid="{00000000-0002-0000-0400-000000000000}">
      <formula1>$AH$2:$AH$4</formula1>
    </dataValidation>
    <dataValidation type="list" allowBlank="1" showErrorMessage="1" sqref="B291:B2491" xr:uid="{00000000-0002-0000-0400-000001000000}">
      <formula1>'Smelter List'!Metal</formula1>
    </dataValidation>
    <dataValidation type="list" allowBlank="1" showErrorMessage="1" sqref="E291:E2491" xr:uid="{00000000-0002-0000-0400-000002000000}">
      <formula1>CL</formula1>
    </dataValidation>
    <dataValidation type="list" allowBlank="1" showErrorMessage="1" sqref="C291:C2491" xr:uid="{00000000-0002-0000-0400-000003000000}">
      <formula1>SN</formula1>
    </dataValidation>
    <dataValidation type="list" allowBlank="1" showInputMessage="1" showErrorMessage="1" sqref="P5:P290" xr:uid="{CAE4E938-3454-482B-951A-CC3C0B71CC2A}">
      <formula1>$AH$2:$AH$4</formula1>
    </dataValidation>
    <dataValidation type="list" allowBlank="1" showInputMessage="1" showErrorMessage="1" sqref="E5:E290" xr:uid="{A7BF118C-9AB7-4A42-B87F-5D6FD5C952B8}">
      <formula1>CL</formula1>
    </dataValidation>
    <dataValidation type="list" showInputMessage="1" showErrorMessage="1" sqref="C5:C290" xr:uid="{377D4806-E133-4DC4-A5C3-785480DE7F48}">
      <formula1>SN</formula1>
    </dataValidation>
    <dataValidation allowBlank="1" showErrorMessage="1" sqref="F5:G290" xr:uid="{9929FD0D-2D3C-4C47-BC47-4409037E999E}"/>
    <dataValidation type="list" allowBlank="1" showInputMessage="1" showErrorMessage="1" sqref="B5:B290" xr:uid="{81550B59-BF9D-4CE8-A05E-F2E36C60A543}">
      <formula1>Metal</formula1>
    </dataValidation>
  </dataValidations>
  <pageMargins left="0.70866141732283472" right="0.70866141732283472" top="0.74803149606299213" bottom="0.74803149606299213" header="0" footer="0"/>
  <pageSetup orientation="landscape" r:id="rId1"/>
  <headerFooter>
    <oddHeader>&amp;C&amp;P ページ</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Z1000"/>
  <sheetViews>
    <sheetView showGridLines="0" workbookViewId="0">
      <pane xSplit="1" ySplit="3" topLeftCell="B33" activePane="bottomRight" state="frozen"/>
      <selection pane="topRight" activeCell="B1" sqref="B1"/>
      <selection pane="bottomLeft" activeCell="A4" sqref="A4"/>
      <selection pane="bottomRight" activeCell="C64" sqref="C64"/>
    </sheetView>
  </sheetViews>
  <sheetFormatPr baseColWidth="10" defaultColWidth="14.42578125" defaultRowHeight="15" customHeight="1"/>
  <cols>
    <col min="1" max="1" width="45.140625" customWidth="1"/>
    <col min="2" max="2" width="42.85546875" customWidth="1"/>
    <col min="3" max="3" width="51.5703125" customWidth="1"/>
    <col min="4" max="4" width="29.140625" customWidth="1"/>
    <col min="5" max="5" width="9" customWidth="1"/>
    <col min="6" max="6" width="13.5703125" hidden="1" customWidth="1"/>
    <col min="7" max="7" width="13.42578125" hidden="1" customWidth="1"/>
    <col min="8" max="9" width="9" hidden="1" customWidth="1"/>
    <col min="10" max="10" width="48.85546875" hidden="1" customWidth="1"/>
    <col min="11" max="11" width="9" hidden="1" customWidth="1"/>
    <col min="12" max="12" width="8.85546875" hidden="1" customWidth="1"/>
    <col min="13" max="26" width="8.85546875" customWidth="1"/>
  </cols>
  <sheetData>
    <row r="1" spans="1:26" ht="12" customHeight="1">
      <c r="A1" s="356" t="str">
        <f ca="1">OFFSET(L!$C$1,MATCH("Checker"&amp;ADDRESS(ROW(),COLUMN(),4),L!$A:$A,0)-1,SL,,)</f>
        <v>Afin de s'assurer que tous les champs obligatoires ont été complétés avant de soumettre le document à vos clients, merci de vérifier tous les champs surlignés en rouge</v>
      </c>
      <c r="B1" s="352"/>
      <c r="C1" s="352"/>
      <c r="D1" s="171" t="str">
        <f ca="1">OFFSET(L!$C$1,MATCH("Checker"&amp;ADDRESS(ROW(),COLUMN(),4),L!$A:$A,0)-1,SL,,)</f>
        <v>Champs obligatoires non complétés</v>
      </c>
      <c r="E1" s="60" t="s">
        <v>104</v>
      </c>
      <c r="F1" s="172"/>
      <c r="G1" s="172"/>
      <c r="H1" s="172"/>
      <c r="I1" s="172"/>
      <c r="J1" s="172"/>
      <c r="K1" s="172"/>
      <c r="L1" s="172"/>
      <c r="M1" s="172"/>
      <c r="N1" s="172"/>
      <c r="O1" s="172"/>
      <c r="P1" s="172"/>
      <c r="Q1" s="172"/>
      <c r="R1" s="172"/>
      <c r="S1" s="172"/>
      <c r="T1" s="172"/>
      <c r="U1" s="172"/>
      <c r="V1" s="172"/>
      <c r="W1" s="172"/>
      <c r="X1" s="172"/>
      <c r="Y1" s="172"/>
      <c r="Z1" s="172"/>
    </row>
    <row r="2" spans="1:26" ht="12" customHeight="1">
      <c r="A2" s="173" t="s">
        <v>153</v>
      </c>
      <c r="B2" s="174" t="s">
        <v>154</v>
      </c>
      <c r="C2" s="175" t="s">
        <v>155</v>
      </c>
      <c r="D2" s="176" t="str">
        <f ca="1">IF(H70=0,"0",H70)</f>
        <v>0</v>
      </c>
      <c r="E2" s="172"/>
      <c r="F2" s="172"/>
      <c r="G2" s="172"/>
      <c r="H2" s="172"/>
      <c r="I2" s="172"/>
      <c r="J2" s="172"/>
      <c r="K2" s="172"/>
      <c r="L2" s="172"/>
      <c r="M2" s="172"/>
      <c r="N2" s="172"/>
      <c r="O2" s="172"/>
      <c r="P2" s="172"/>
      <c r="Q2" s="172"/>
      <c r="R2" s="172"/>
      <c r="S2" s="172"/>
      <c r="T2" s="172"/>
      <c r="U2" s="172"/>
      <c r="V2" s="172"/>
      <c r="W2" s="172"/>
      <c r="X2" s="172"/>
      <c r="Y2" s="172"/>
      <c r="Z2" s="172"/>
    </row>
    <row r="3" spans="1:26" ht="12" customHeight="1">
      <c r="A3" s="177" t="str">
        <f ca="1">OFFSET(L!$C$1,MATCH("Checker"&amp;ADDRESS(ROW(),COLUMN(),4),L!$A:$A,0)-1,SL,,)</f>
        <v>Champs obligatoires</v>
      </c>
      <c r="B3" s="177" t="str">
        <f ca="1">OFFSET(L!$C$1,MATCH("Checker"&amp;ADDRESS(ROW(),COLUMN(),4),L!$A:$A,0)-1,SL,,)</f>
        <v>Réponse fournie</v>
      </c>
      <c r="C3" s="177" t="str">
        <f ca="1">OFFSET(L!$C$1,MATCH("Checker"&amp;ADDRESS(ROW(),COLUMN(),4),L!$A:$A,0)-1,SL,,)</f>
        <v>Remarques</v>
      </c>
      <c r="D3" s="177" t="str">
        <f ca="1">OFFSET(L!$C$1,MATCH("Checker"&amp;ADDRESS(ROW(),COLUMN(),4),L!$A:$A,0)-1,SL,,)</f>
        <v>Lien au document d'origine</v>
      </c>
      <c r="E3" s="172"/>
      <c r="F3" s="178" t="s">
        <v>156</v>
      </c>
      <c r="G3" s="172" t="s">
        <v>157</v>
      </c>
      <c r="H3" s="172" t="s">
        <v>158</v>
      </c>
      <c r="I3" s="172" t="s">
        <v>159</v>
      </c>
      <c r="J3" s="172" t="s">
        <v>160</v>
      </c>
      <c r="K3" s="172"/>
      <c r="L3" s="172"/>
      <c r="M3" s="172"/>
      <c r="N3" s="172"/>
      <c r="O3" s="172"/>
      <c r="P3" s="172"/>
      <c r="Q3" s="172"/>
      <c r="R3" s="172"/>
      <c r="S3" s="172"/>
      <c r="T3" s="172"/>
      <c r="U3" s="172"/>
      <c r="V3" s="172"/>
      <c r="W3" s="172"/>
      <c r="X3" s="172"/>
      <c r="Y3" s="172"/>
      <c r="Z3" s="172"/>
    </row>
    <row r="4" spans="1:26" ht="12" customHeight="1">
      <c r="A4" s="179" t="str">
        <f ca="1">Declaration!B8</f>
        <v>Nom de l'entreprise (*):</v>
      </c>
      <c r="B4" s="180" t="str">
        <f>Declaration!D8</f>
        <v>Lamineries MATTHEY,Branch of Notz Metall AG</v>
      </c>
      <c r="C4" s="163" t="str">
        <f t="shared" ref="C4:C12" ca="1" si="0">IF(H4=1,J4,I4)</f>
        <v>Complétez</v>
      </c>
      <c r="D4" s="181"/>
      <c r="E4" s="60" t="s">
        <v>107</v>
      </c>
      <c r="F4" s="182">
        <v>1</v>
      </c>
      <c r="G4" s="183">
        <f t="shared" ref="G4:G7" si="1">IF(B4=0,1,0)</f>
        <v>0</v>
      </c>
      <c r="H4" s="184">
        <f t="shared" ref="H4:H17" si="2">F4*G4</f>
        <v>0</v>
      </c>
      <c r="I4" s="185" t="str">
        <f ca="1">OFFSET(L!$C$1,MATCH("Checker"&amp;"Comp",L!$A:$A,0)-1,SL,,)</f>
        <v>Complétez</v>
      </c>
      <c r="J4" s="186" t="str">
        <f ca="1">OFFSET(L!$C$1,MATCH("Checker"&amp;ADDRESS(ROW(),COLUMN(),4),L!$A:$A,0)-1,SL,,)</f>
        <v xml:space="preserve">Indiquez le nom de votre entreprise dans la cellule D8 de l'onglet Déclaration </v>
      </c>
      <c r="K4" s="172"/>
      <c r="L4" s="172"/>
      <c r="M4" s="172"/>
      <c r="N4" s="172"/>
      <c r="O4" s="172"/>
      <c r="P4" s="172"/>
      <c r="Q4" s="172"/>
      <c r="R4" s="172"/>
      <c r="S4" s="172"/>
      <c r="T4" s="172"/>
      <c r="U4" s="172"/>
      <c r="V4" s="172"/>
      <c r="W4" s="172"/>
      <c r="X4" s="172"/>
      <c r="Y4" s="172"/>
      <c r="Z4" s="172"/>
    </row>
    <row r="5" spans="1:26" ht="12" customHeight="1">
      <c r="A5" s="179" t="str">
        <f ca="1">Declaration!B9</f>
        <v>Périmètre de la déclaration (*):</v>
      </c>
      <c r="B5" s="180" t="str">
        <f>Declaration!D9</f>
        <v>B. Product (or List of Products)</v>
      </c>
      <c r="C5" s="163" t="str">
        <f t="shared" ca="1" si="0"/>
        <v>Complétez</v>
      </c>
      <c r="D5" s="181"/>
      <c r="E5" s="60" t="s">
        <v>107</v>
      </c>
      <c r="F5" s="182">
        <v>1</v>
      </c>
      <c r="G5" s="183">
        <f t="shared" si="1"/>
        <v>0</v>
      </c>
      <c r="H5" s="184">
        <f t="shared" si="2"/>
        <v>0</v>
      </c>
      <c r="I5" s="185" t="str">
        <f ca="1">OFFSET(L!$C$1,MATCH("Checker"&amp;"Comp",L!$A:$A,0)-1,SL,,)</f>
        <v>Complétez</v>
      </c>
      <c r="J5" s="186" t="str">
        <f ca="1">OFFSET(L!$C$1,MATCH("Checker"&amp;ADDRESS(ROW(),COLUMN(),4),L!$A:$A,0)-1,SL,,)</f>
        <v xml:space="preserve">Sélectionnez le champ d'application de la déclaration dans la cellule D9 de l'onglet Déclaration </v>
      </c>
      <c r="K5" s="172"/>
      <c r="L5" s="172"/>
      <c r="M5" s="172"/>
      <c r="N5" s="172"/>
      <c r="O5" s="172"/>
      <c r="P5" s="172"/>
      <c r="Q5" s="172"/>
      <c r="R5" s="172"/>
      <c r="S5" s="172"/>
      <c r="T5" s="172"/>
      <c r="U5" s="172"/>
      <c r="V5" s="172"/>
      <c r="W5" s="172"/>
      <c r="X5" s="172"/>
      <c r="Y5" s="172"/>
      <c r="Z5" s="172"/>
    </row>
    <row r="6" spans="1:26" ht="12" customHeight="1">
      <c r="A6" s="179" t="str">
        <f ca="1">Declaration!B10</f>
        <v>Allez sur l'onglet "Liste des produits" pour saisir les produits auxquels cette déclaration s'applique</v>
      </c>
      <c r="B6" s="163">
        <f>Declaration!D10</f>
        <v>0</v>
      </c>
      <c r="C6" s="163" t="str">
        <f t="shared" ca="1" si="0"/>
        <v>Complétez</v>
      </c>
      <c r="D6" s="181"/>
      <c r="E6" s="60" t="s">
        <v>107</v>
      </c>
      <c r="F6" s="187">
        <f>IF(OR(B5=Declaration!P9,B5=Declaration!Q9,B5=0),0,1)</f>
        <v>0</v>
      </c>
      <c r="G6" s="183">
        <f t="shared" si="1"/>
        <v>1</v>
      </c>
      <c r="H6" s="184">
        <f t="shared" si="2"/>
        <v>0</v>
      </c>
      <c r="I6" s="185" t="str">
        <f ca="1">OFFSET(L!$C$1,MATCH("Checker"&amp;"Comp",L!$A:$A,0)-1,SL,,)</f>
        <v>Complétez</v>
      </c>
      <c r="J6" s="172" t="str">
        <f ca="1">OFFSET(L!$C$1,MATCH("Checker"&amp;ADDRESS(ROW(),COLUMN(),4),L!$A:$A,0)-1,SL,,)</f>
        <v xml:space="preserve">Saisissez une description du champ d'application dans la cellule D10 de l'onglet Déclaration </v>
      </c>
      <c r="K6" s="172"/>
      <c r="L6" s="172"/>
      <c r="M6" s="172"/>
      <c r="N6" s="172"/>
      <c r="O6" s="172"/>
      <c r="P6" s="172"/>
      <c r="Q6" s="172"/>
      <c r="R6" s="172"/>
      <c r="S6" s="172"/>
      <c r="T6" s="172"/>
      <c r="U6" s="172"/>
      <c r="V6" s="172"/>
      <c r="W6" s="172"/>
      <c r="X6" s="172"/>
      <c r="Y6" s="172"/>
      <c r="Z6" s="172"/>
    </row>
    <row r="7" spans="1:26" ht="12" customHeight="1">
      <c r="A7" s="179" t="str">
        <f ca="1">Declaration!B15</f>
        <v>Nom du contact (*):</v>
      </c>
      <c r="B7" s="180" t="str">
        <f>Declaration!D15</f>
        <v>Aziz Ibzazene</v>
      </c>
      <c r="C7" s="163" t="str">
        <f t="shared" ca="1" si="0"/>
        <v>Complétez</v>
      </c>
      <c r="D7" s="181"/>
      <c r="E7" s="60" t="s">
        <v>107</v>
      </c>
      <c r="F7" s="182">
        <v>1</v>
      </c>
      <c r="G7" s="183">
        <f t="shared" si="1"/>
        <v>0</v>
      </c>
      <c r="H7" s="184">
        <f t="shared" si="2"/>
        <v>0</v>
      </c>
      <c r="I7" s="185" t="str">
        <f ca="1">OFFSET(L!$C$1,MATCH("Checker"&amp;"Comp",L!$A:$A,0)-1,SL,,)</f>
        <v>Complétez</v>
      </c>
      <c r="J7" s="172" t="str">
        <f ca="1">OFFSET(L!$C$1,MATCH("Checker"&amp;ADDRESS(ROW(),COLUMN(),4),L!$A:$A,0)-1,SL,,)</f>
        <v>Saisissez le nom de contact dans la cellule D15 de l'onglet Déclaration</v>
      </c>
      <c r="K7" s="172"/>
      <c r="L7" s="172"/>
      <c r="M7" s="172"/>
      <c r="N7" s="172"/>
      <c r="O7" s="172"/>
      <c r="P7" s="172"/>
      <c r="Q7" s="172"/>
      <c r="R7" s="172"/>
      <c r="S7" s="172"/>
      <c r="T7" s="172"/>
      <c r="U7" s="172"/>
      <c r="V7" s="172"/>
      <c r="W7" s="172"/>
      <c r="X7" s="172"/>
      <c r="Y7" s="172"/>
      <c r="Z7" s="172"/>
    </row>
    <row r="8" spans="1:26" ht="12" customHeight="1">
      <c r="A8" s="179" t="str">
        <f ca="1">Declaration!B16</f>
        <v>Email du contact (*):</v>
      </c>
      <c r="B8" s="188" t="str">
        <f>Declaration!D16</f>
        <v>aziz.ibzazene@matthey.ch</v>
      </c>
      <c r="C8" s="163" t="str">
        <f t="shared" ca="1" si="0"/>
        <v>Complétez</v>
      </c>
      <c r="D8" s="181"/>
      <c r="E8" s="60" t="s">
        <v>107</v>
      </c>
      <c r="F8" s="182">
        <v>1</v>
      </c>
      <c r="G8" s="183">
        <f>IF(ISNUMBER(SEARCH("@",B8)),0,1)</f>
        <v>0</v>
      </c>
      <c r="H8" s="184">
        <f t="shared" si="2"/>
        <v>0</v>
      </c>
      <c r="I8" s="185" t="str">
        <f ca="1">OFFSET(L!$C$1,MATCH("Checker"&amp;"Comp",L!$A:$A,0)-1,SL,,)</f>
        <v>Complétez</v>
      </c>
      <c r="J8" s="172" t="str">
        <f ca="1">OFFSET(L!$C$1,MATCH("Checker"&amp;ADDRESS(ROW(),COLUMN(),4),L!$A:$A,0)-1,SL,,)</f>
        <v>Saisissez une adresse e-mail de contact valide dans la cellule D16 de l’onglet Déclaration</v>
      </c>
      <c r="K8" s="172"/>
      <c r="L8" s="172"/>
      <c r="M8" s="172"/>
      <c r="N8" s="172"/>
      <c r="O8" s="172"/>
      <c r="P8" s="172"/>
      <c r="Q8" s="172"/>
      <c r="R8" s="172"/>
      <c r="S8" s="172"/>
      <c r="T8" s="172"/>
      <c r="U8" s="172"/>
      <c r="V8" s="172"/>
      <c r="W8" s="172"/>
      <c r="X8" s="172"/>
      <c r="Y8" s="172"/>
      <c r="Z8" s="172"/>
    </row>
    <row r="9" spans="1:26" ht="12" customHeight="1">
      <c r="A9" s="179" t="str">
        <f ca="1">Declaration!B17</f>
        <v>Téléphone du contact (*):</v>
      </c>
      <c r="B9" s="180" t="str">
        <f>Declaration!D17</f>
        <v>+41 32 752 32 32</v>
      </c>
      <c r="C9" s="163" t="str">
        <f t="shared" ca="1" si="0"/>
        <v>Complétez</v>
      </c>
      <c r="D9" s="181"/>
      <c r="E9" s="60" t="s">
        <v>107</v>
      </c>
      <c r="F9" s="182">
        <v>1</v>
      </c>
      <c r="G9" s="183">
        <f t="shared" ref="G9:G10" si="3">IF(B9=0,1,0)</f>
        <v>0</v>
      </c>
      <c r="H9" s="184">
        <f t="shared" si="2"/>
        <v>0</v>
      </c>
      <c r="I9" s="185" t="str">
        <f ca="1">OFFSET(L!$C$1,MATCH("Checker"&amp;"Comp",L!$A:$A,0)-1,SL,,)</f>
        <v>Complétez</v>
      </c>
      <c r="J9" s="172" t="str">
        <f ca="1">OFFSET(L!$C$1,MATCH("Checker"&amp;ADDRESS(ROW(),COLUMN(),4),L!$A:$A,0)-1,SL,,)</f>
        <v>Saisissez un numéro de téléphone de contact dans la cellule D17 de l'onglet Déclaration</v>
      </c>
      <c r="K9" s="172"/>
      <c r="L9" s="172"/>
      <c r="M9" s="172"/>
      <c r="N9" s="172"/>
      <c r="O9" s="172"/>
      <c r="P9" s="172"/>
      <c r="Q9" s="172"/>
      <c r="R9" s="172"/>
      <c r="S9" s="172"/>
      <c r="T9" s="172"/>
      <c r="U9" s="172"/>
      <c r="V9" s="172"/>
      <c r="W9" s="172"/>
      <c r="X9" s="172"/>
      <c r="Y9" s="172"/>
      <c r="Z9" s="172"/>
    </row>
    <row r="10" spans="1:26" ht="12" customHeight="1">
      <c r="A10" s="179" t="str">
        <f ca="1">Declaration!B18</f>
        <v>Nom de la personne responsable de la déclaration (*):</v>
      </c>
      <c r="B10" s="163" t="str">
        <f>Declaration!D18</f>
        <v>Claude Biselli</v>
      </c>
      <c r="C10" s="163" t="str">
        <f t="shared" ca="1" si="0"/>
        <v>Complétez</v>
      </c>
      <c r="D10" s="181"/>
      <c r="E10" s="60" t="s">
        <v>107</v>
      </c>
      <c r="F10" s="182">
        <v>1</v>
      </c>
      <c r="G10" s="183">
        <f t="shared" si="3"/>
        <v>0</v>
      </c>
      <c r="H10" s="184">
        <f t="shared" si="2"/>
        <v>0</v>
      </c>
      <c r="I10" s="185" t="str">
        <f ca="1">OFFSET(L!$C$1,MATCH("Checker"&amp;"Comp",L!$A:$A,0)-1,SL,,)</f>
        <v>Complétez</v>
      </c>
      <c r="J10" s="172" t="str">
        <f ca="1">OFFSET(L!$C$1,MATCH("Checker"&amp;ADDRESS(ROW(),COLUMN(),4),L!$A:$A,0)-1,SL,,)</f>
        <v>Saisissez le nom de contact du représentant agréé de l'entreprise dans la cellule D18 de l'onglet Déclaration</v>
      </c>
      <c r="K10" s="172"/>
      <c r="L10" s="172"/>
      <c r="M10" s="172"/>
      <c r="N10" s="172"/>
      <c r="O10" s="172"/>
      <c r="P10" s="172"/>
      <c r="Q10" s="172"/>
      <c r="R10" s="172"/>
      <c r="S10" s="172"/>
      <c r="T10" s="172"/>
      <c r="U10" s="172"/>
      <c r="V10" s="172"/>
      <c r="W10" s="172"/>
      <c r="X10" s="172"/>
      <c r="Y10" s="172"/>
      <c r="Z10" s="172"/>
    </row>
    <row r="11" spans="1:26" ht="12" customHeight="1">
      <c r="A11" s="179" t="str">
        <f ca="1">Declaration!B20</f>
        <v>Email du représentant légal (*):</v>
      </c>
      <c r="B11" s="188" t="str">
        <f>Declaration!D20</f>
        <v>claude.besili@matthey.ch</v>
      </c>
      <c r="C11" s="163" t="str">
        <f t="shared" ca="1" si="0"/>
        <v>Complétez</v>
      </c>
      <c r="D11" s="181"/>
      <c r="E11" s="60" t="s">
        <v>107</v>
      </c>
      <c r="F11" s="182">
        <v>1</v>
      </c>
      <c r="G11" s="183">
        <f>IF(ISNUMBER(SEARCH("@",B11)),0,1)</f>
        <v>0</v>
      </c>
      <c r="H11" s="184">
        <f t="shared" si="2"/>
        <v>0</v>
      </c>
      <c r="I11" s="185" t="str">
        <f ca="1">OFFSET(L!$C$1,MATCH("Checker"&amp;"Comp",L!$A:$A,0)-1,SL,,)</f>
        <v>Complétez</v>
      </c>
      <c r="J11" s="172" t="str">
        <f ca="1">OFFSET(L!$C$1,MATCH("Checker"&amp;ADDRESS(ROW(),COLUMN(),4),L!$A:$A,0)-1,SL,,)</f>
        <v>Saisissez une adresse e-mail valide du représentant agréé de la société dans la cellule D20 de l’onglet Déclaration</v>
      </c>
      <c r="K11" s="172"/>
      <c r="L11" s="172"/>
      <c r="M11" s="172"/>
      <c r="N11" s="172"/>
      <c r="O11" s="172"/>
      <c r="P11" s="172"/>
      <c r="Q11" s="172"/>
      <c r="R11" s="172"/>
      <c r="S11" s="172"/>
      <c r="T11" s="172"/>
      <c r="U11" s="172"/>
      <c r="V11" s="172"/>
      <c r="W11" s="172"/>
      <c r="X11" s="172"/>
      <c r="Y11" s="172"/>
      <c r="Z11" s="172"/>
    </row>
    <row r="12" spans="1:26" ht="12" customHeight="1">
      <c r="A12" s="179" t="str">
        <f ca="1">Declaration!B22</f>
        <v>Date de la déclaration (*):</v>
      </c>
      <c r="B12" s="189">
        <f>Declaration!D22</f>
        <v>46281</v>
      </c>
      <c r="C12" s="163" t="str">
        <f t="shared" ca="1" si="0"/>
        <v>Complétez</v>
      </c>
      <c r="D12" s="181"/>
      <c r="E12" s="60" t="s">
        <v>107</v>
      </c>
      <c r="F12" s="182">
        <v>1</v>
      </c>
      <c r="G12" s="183">
        <f>IF(B12=0,1,0)</f>
        <v>0</v>
      </c>
      <c r="H12" s="184">
        <f t="shared" si="2"/>
        <v>0</v>
      </c>
      <c r="I12" s="185" t="str">
        <f ca="1">OFFSET(L!$C$1,MATCH("Checker"&amp;"Comp",L!$A:$A,0)-1,SL,,)</f>
        <v>Complétez</v>
      </c>
      <c r="J12" s="172" t="str">
        <f ca="1">OFFSET(L!$C$1,MATCH("Checker"&amp;ADDRESS(ROW(),COLUMN(),4),L!$A:$A,0)-1,SL,,)</f>
        <v xml:space="preserve">Saisissez la date de remplissage du formulaire dans la cellule D22 de l'onglet Déclaration </v>
      </c>
      <c r="K12" s="172"/>
      <c r="L12" s="172"/>
      <c r="M12" s="172"/>
      <c r="N12" s="172"/>
      <c r="O12" s="172"/>
      <c r="P12" s="172"/>
      <c r="Q12" s="172"/>
      <c r="R12" s="172"/>
      <c r="S12" s="172"/>
      <c r="T12" s="172"/>
      <c r="U12" s="172"/>
      <c r="V12" s="172"/>
      <c r="W12" s="172"/>
      <c r="X12" s="172"/>
      <c r="Y12" s="172"/>
      <c r="Z12" s="172"/>
    </row>
    <row r="13" spans="1:26" ht="12" customHeight="1">
      <c r="A13" s="163" t="str">
        <f ca="1">Declaration!B25</f>
        <v>1) Des 3TG sont-ils intentionnellement ajoutés ou utilisés dans le(s) produit(s) ou les processus de production ? (*)</v>
      </c>
      <c r="B13" s="163"/>
      <c r="C13" s="163"/>
      <c r="D13" s="158"/>
      <c r="E13" s="60" t="s">
        <v>109</v>
      </c>
      <c r="F13" s="182"/>
      <c r="G13" s="172"/>
      <c r="H13" s="172">
        <f t="shared" si="2"/>
        <v>0</v>
      </c>
      <c r="I13" s="172"/>
      <c r="J13" s="172"/>
      <c r="K13" s="172"/>
      <c r="L13" s="172"/>
      <c r="M13" s="172"/>
      <c r="N13" s="172"/>
      <c r="O13" s="172"/>
      <c r="P13" s="172"/>
      <c r="Q13" s="172"/>
      <c r="R13" s="172"/>
      <c r="S13" s="172"/>
      <c r="T13" s="172"/>
      <c r="U13" s="172"/>
      <c r="V13" s="172"/>
      <c r="W13" s="172"/>
      <c r="X13" s="172"/>
      <c r="Y13" s="172"/>
      <c r="Z13" s="172"/>
    </row>
    <row r="14" spans="1:26" ht="12" customHeight="1">
      <c r="A14" s="179" t="str">
        <f ca="1">Declaration!B26</f>
        <v xml:space="preserve">Tantale  </v>
      </c>
      <c r="B14" s="163" t="str">
        <f>Declaration!D26</f>
        <v>No</v>
      </c>
      <c r="C14" s="163" t="str">
        <f t="shared" ref="C14:C17" ca="1" si="4">IF(H14=1,J14,I14)</f>
        <v>Complétez</v>
      </c>
      <c r="D14" s="181"/>
      <c r="E14" s="60" t="s">
        <v>104</v>
      </c>
      <c r="F14" s="182">
        <v>1</v>
      </c>
      <c r="G14" s="183">
        <f t="shared" ref="G14:G17" si="5">IF(B14=0,1,0)</f>
        <v>0</v>
      </c>
      <c r="H14" s="184">
        <f t="shared" si="2"/>
        <v>0</v>
      </c>
      <c r="I14" s="185" t="str">
        <f ca="1">OFFSET(L!$C$1,MATCH("Checker"&amp;"Comp",L!$A:$A,0)-1,SL,,)</f>
        <v>Complétez</v>
      </c>
      <c r="J14" s="186" t="str">
        <f ca="1">OFFSET(L!$C$1,MATCH("Checker"&amp;ADDRESS(ROW(),COLUMN(),4),L!$A:$A,0)-1,SL,,)</f>
        <v xml:space="preserve">Déclarez si du tantale est intentionnellement ajouté à vos produits dans la cellule D26 de l'onglet Déclaration </v>
      </c>
      <c r="K14" s="172"/>
      <c r="L14" s="172"/>
      <c r="M14" s="172"/>
      <c r="N14" s="172"/>
      <c r="O14" s="172"/>
      <c r="P14" s="172"/>
      <c r="Q14" s="172"/>
      <c r="R14" s="172"/>
      <c r="S14" s="172"/>
      <c r="T14" s="172"/>
      <c r="U14" s="172"/>
      <c r="V14" s="172"/>
      <c r="W14" s="172"/>
      <c r="X14" s="172"/>
      <c r="Y14" s="172"/>
      <c r="Z14" s="172"/>
    </row>
    <row r="15" spans="1:26" ht="12" customHeight="1">
      <c r="A15" s="179" t="str">
        <f ca="1">Declaration!B27</f>
        <v xml:space="preserve">Étain  </v>
      </c>
      <c r="B15" s="163" t="str">
        <f>Declaration!D27</f>
        <v>No</v>
      </c>
      <c r="C15" s="163" t="str">
        <f t="shared" ca="1" si="4"/>
        <v>Complétez</v>
      </c>
      <c r="D15" s="181"/>
      <c r="E15" s="60" t="s">
        <v>107</v>
      </c>
      <c r="F15" s="182">
        <v>1</v>
      </c>
      <c r="G15" s="183">
        <f t="shared" si="5"/>
        <v>0</v>
      </c>
      <c r="H15" s="184">
        <f t="shared" si="2"/>
        <v>0</v>
      </c>
      <c r="I15" s="185" t="str">
        <f ca="1">OFFSET(L!$C$1,MATCH("Checker"&amp;"Comp",L!$A:$A,0)-1,SL,,)</f>
        <v>Complétez</v>
      </c>
      <c r="J15" s="186" t="str">
        <f ca="1">OFFSET(L!$C$1,MATCH("Checker"&amp;ADDRESS(ROW(),COLUMN(),4),L!$A:$A,0)-1,SL,,)</f>
        <v>Déclarez si de l'étain est intentionnellement ajouté à vos produits dans la cellule D27 de l'onglet Déclaration</v>
      </c>
      <c r="K15" s="172"/>
      <c r="L15" s="172"/>
      <c r="M15" s="172"/>
      <c r="N15" s="172"/>
      <c r="O15" s="172"/>
      <c r="P15" s="172"/>
      <c r="Q15" s="172"/>
      <c r="R15" s="172"/>
      <c r="S15" s="172"/>
      <c r="T15" s="172"/>
      <c r="U15" s="172"/>
      <c r="V15" s="172"/>
      <c r="W15" s="172"/>
      <c r="X15" s="172"/>
      <c r="Y15" s="172"/>
      <c r="Z15" s="172"/>
    </row>
    <row r="16" spans="1:26" ht="12" customHeight="1">
      <c r="A16" s="179" t="str">
        <f ca="1">Declaration!B28</f>
        <v xml:space="preserve">Or  </v>
      </c>
      <c r="B16" s="163" t="str">
        <f>Declaration!D28</f>
        <v>No</v>
      </c>
      <c r="C16" s="163" t="str">
        <f t="shared" ca="1" si="4"/>
        <v>Complétez</v>
      </c>
      <c r="D16" s="181"/>
      <c r="E16" s="60" t="s">
        <v>107</v>
      </c>
      <c r="F16" s="182">
        <v>1</v>
      </c>
      <c r="G16" s="183">
        <f t="shared" si="5"/>
        <v>0</v>
      </c>
      <c r="H16" s="184">
        <f t="shared" si="2"/>
        <v>0</v>
      </c>
      <c r="I16" s="185" t="str">
        <f ca="1">OFFSET(L!$C$1,MATCH("Checker"&amp;"Comp",L!$A:$A,0)-1,SL,,)</f>
        <v>Complétez</v>
      </c>
      <c r="J16" s="186" t="str">
        <f ca="1">OFFSET(L!$C$1,MATCH("Checker"&amp;ADDRESS(ROW(),COLUMN(),4),L!$A:$A,0)-1,SL,,)</f>
        <v xml:space="preserve">Déclarez si de l'or est intentionnellement ajouté à vos produits dans la cellule D28 de l'onglet Déclaration </v>
      </c>
      <c r="K16" s="172"/>
      <c r="L16" s="172"/>
      <c r="M16" s="172"/>
      <c r="N16" s="172"/>
      <c r="O16" s="172"/>
      <c r="P16" s="172"/>
      <c r="Q16" s="172"/>
      <c r="R16" s="172"/>
      <c r="S16" s="172"/>
      <c r="T16" s="172"/>
      <c r="U16" s="172"/>
      <c r="V16" s="172"/>
      <c r="W16" s="172"/>
      <c r="X16" s="172"/>
      <c r="Y16" s="172"/>
      <c r="Z16" s="172"/>
    </row>
    <row r="17" spans="1:26" ht="12" customHeight="1">
      <c r="A17" s="179" t="str">
        <f ca="1">Declaration!B29</f>
        <v>Tungstène  (*)</v>
      </c>
      <c r="B17" s="163" t="str">
        <f>Declaration!D29</f>
        <v>Yes</v>
      </c>
      <c r="C17" s="163" t="str">
        <f t="shared" ca="1" si="4"/>
        <v>Complétez</v>
      </c>
      <c r="D17" s="181"/>
      <c r="E17" s="60" t="s">
        <v>107</v>
      </c>
      <c r="F17" s="182">
        <v>1</v>
      </c>
      <c r="G17" s="183">
        <f t="shared" si="5"/>
        <v>0</v>
      </c>
      <c r="H17" s="184">
        <f t="shared" si="2"/>
        <v>0</v>
      </c>
      <c r="I17" s="185" t="str">
        <f ca="1">OFFSET(L!$C$1,MATCH("Checker"&amp;"Comp",L!$A:$A,0)-1,SL,,)</f>
        <v>Complétez</v>
      </c>
      <c r="J17" s="186" t="str">
        <f ca="1">OFFSET(L!$C$1,MATCH("Checker"&amp;ADDRESS(ROW(),COLUMN(),4),L!$A:$A,0)-1,SL,,)</f>
        <v>Déclarez si du tungstène est intentionnellement ajouté à vos produits dans la cellule D29 de l'onglet Déclaration</v>
      </c>
      <c r="K17" s="172"/>
      <c r="L17" s="172"/>
      <c r="M17" s="172"/>
      <c r="N17" s="172"/>
      <c r="O17" s="172"/>
      <c r="P17" s="172"/>
      <c r="Q17" s="172"/>
      <c r="R17" s="172"/>
      <c r="S17" s="172"/>
      <c r="T17" s="172"/>
      <c r="U17" s="172"/>
      <c r="V17" s="172"/>
      <c r="W17" s="172"/>
      <c r="X17" s="172"/>
      <c r="Y17" s="172"/>
      <c r="Z17" s="172"/>
    </row>
    <row r="18" spans="1:26" ht="12" customHeight="1">
      <c r="A18" s="163" t="str">
        <f ca="1">Declaration!B31</f>
        <v>2) Reste-t-il des 3TG dans le(s) produit(s) ? (*) (*)</v>
      </c>
      <c r="B18" s="163"/>
      <c r="C18" s="163"/>
      <c r="D18" s="158"/>
      <c r="E18" s="60" t="s">
        <v>103</v>
      </c>
      <c r="F18" s="182"/>
      <c r="G18" s="172"/>
      <c r="H18" s="172"/>
      <c r="I18" s="172"/>
      <c r="J18" s="186"/>
      <c r="K18" s="172"/>
      <c r="L18" s="172"/>
      <c r="M18" s="172"/>
      <c r="N18" s="172"/>
      <c r="O18" s="172"/>
      <c r="P18" s="172"/>
      <c r="Q18" s="172"/>
      <c r="R18" s="172"/>
      <c r="S18" s="172"/>
      <c r="T18" s="172"/>
      <c r="U18" s="172"/>
      <c r="V18" s="172"/>
      <c r="W18" s="172"/>
      <c r="X18" s="172"/>
      <c r="Y18" s="172"/>
      <c r="Z18" s="172"/>
    </row>
    <row r="19" spans="1:26" ht="12" customHeight="1">
      <c r="A19" s="179" t="str">
        <f ca="1">Declaration!B32</f>
        <v xml:space="preserve">Tantale  </v>
      </c>
      <c r="B19" s="163">
        <f>IF($B$14="Yes",Declaration!D32,0)</f>
        <v>0</v>
      </c>
      <c r="C19" s="163" t="str">
        <f t="shared" ref="C19:C22" ca="1" si="6">IF(H19=1,J19,I19)</f>
        <v>Complétez</v>
      </c>
      <c r="D19" s="181"/>
      <c r="E19" s="60" t="s">
        <v>107</v>
      </c>
      <c r="F19" s="187">
        <f>IF(B$14="No",0,1)</f>
        <v>0</v>
      </c>
      <c r="G19" s="183">
        <f t="shared" ref="G19:G22" si="7">IF(B19=0,1,0)</f>
        <v>1</v>
      </c>
      <c r="H19" s="184">
        <f t="shared" ref="H19:H22" si="8">F19*G19</f>
        <v>0</v>
      </c>
      <c r="I19" s="185" t="str">
        <f ca="1">OFFSET(L!$C$1,MATCH("Checker"&amp;"Comp",L!$A:$A,0)-1,SL,,)</f>
        <v>Complétez</v>
      </c>
      <c r="J19" s="186" t="str">
        <f ca="1">OFFSET(L!$C$1,MATCH("Checker"&amp;ADDRESS(ROW(),COLUMN(),4),L!$A:$A,0)-1,SL,,)</f>
        <v>Déclarez si du tantale est nécessaire à la fabrication de vos produits et est contenu dans les produits finis déclarés dans la cellule D32 de l'onglet Déclaration</v>
      </c>
      <c r="K19" s="172"/>
      <c r="L19" s="172"/>
      <c r="M19" s="172"/>
      <c r="N19" s="172"/>
      <c r="O19" s="172"/>
      <c r="P19" s="172"/>
      <c r="Q19" s="172"/>
      <c r="R19" s="172"/>
      <c r="S19" s="172"/>
      <c r="T19" s="172"/>
      <c r="U19" s="172"/>
      <c r="V19" s="172"/>
      <c r="W19" s="172"/>
      <c r="X19" s="172"/>
      <c r="Y19" s="172"/>
      <c r="Z19" s="172"/>
    </row>
    <row r="20" spans="1:26" ht="12" customHeight="1">
      <c r="A20" s="179" t="str">
        <f ca="1">Declaration!B33</f>
        <v xml:space="preserve">Étain  </v>
      </c>
      <c r="B20" s="163">
        <f>IF($B$15="Yes",Declaration!D33,0)</f>
        <v>0</v>
      </c>
      <c r="C20" s="163" t="str">
        <f t="shared" ca="1" si="6"/>
        <v>Complétez</v>
      </c>
      <c r="D20" s="181"/>
      <c r="E20" s="60" t="s">
        <v>107</v>
      </c>
      <c r="F20" s="187">
        <f>IF(B$15="No",0,1)</f>
        <v>0</v>
      </c>
      <c r="G20" s="183">
        <f t="shared" si="7"/>
        <v>1</v>
      </c>
      <c r="H20" s="184">
        <f t="shared" si="8"/>
        <v>0</v>
      </c>
      <c r="I20" s="185" t="str">
        <f ca="1">OFFSET(L!$C$1,MATCH("Checker"&amp;"Comp",L!$A:$A,0)-1,SL,,)</f>
        <v>Complétez</v>
      </c>
      <c r="J20" s="186" t="str">
        <f ca="1">OFFSET(L!$C$1,MATCH("Checker"&amp;ADDRESS(ROW(),COLUMN(),4),L!$A:$A,0)-1,SL,,)</f>
        <v>Déclarez si de l'étain est nécessaire à la fabrication de vos produits et est contenu dans les produits finis déclarés dans la cellule D33 de l'onglet Déclaration</v>
      </c>
      <c r="K20" s="172"/>
      <c r="L20" s="172"/>
      <c r="M20" s="172"/>
      <c r="N20" s="172"/>
      <c r="O20" s="172"/>
      <c r="P20" s="172"/>
      <c r="Q20" s="172"/>
      <c r="R20" s="172"/>
      <c r="S20" s="172"/>
      <c r="T20" s="172"/>
      <c r="U20" s="172"/>
      <c r="V20" s="172"/>
      <c r="W20" s="172"/>
      <c r="X20" s="172"/>
      <c r="Y20" s="172"/>
      <c r="Z20" s="172"/>
    </row>
    <row r="21" spans="1:26" ht="12" customHeight="1">
      <c r="A21" s="179" t="str">
        <f ca="1">Declaration!B34</f>
        <v xml:space="preserve">Or  </v>
      </c>
      <c r="B21" s="163">
        <f>IF($B$16="Yes",Declaration!D34,0)</f>
        <v>0</v>
      </c>
      <c r="C21" s="163" t="str">
        <f t="shared" ca="1" si="6"/>
        <v>Complétez</v>
      </c>
      <c r="D21" s="181"/>
      <c r="E21" s="60" t="s">
        <v>107</v>
      </c>
      <c r="F21" s="187">
        <f>IF(B$16="No",0,1)</f>
        <v>0</v>
      </c>
      <c r="G21" s="183">
        <f t="shared" si="7"/>
        <v>1</v>
      </c>
      <c r="H21" s="184">
        <f t="shared" si="8"/>
        <v>0</v>
      </c>
      <c r="I21" s="185" t="str">
        <f ca="1">OFFSET(L!$C$1,MATCH("Checker"&amp;"Comp",L!$A:$A,0)-1,SL,,)</f>
        <v>Complétez</v>
      </c>
      <c r="J21" s="186" t="str">
        <f ca="1">OFFSET(L!$C$1,MATCH("Checker"&amp;ADDRESS(ROW(),COLUMN(),4),L!$A:$A,0)-1,SL,,)</f>
        <v>Déclarez si de l'or est nécessaire à la fabrication de vos produits et est contenu dans les produits finis déclarés dans la cellule D34 de l'onglet Déclaration</v>
      </c>
      <c r="K21" s="172"/>
      <c r="L21" s="172"/>
      <c r="M21" s="172"/>
      <c r="N21" s="172"/>
      <c r="O21" s="172"/>
      <c r="P21" s="172"/>
      <c r="Q21" s="172"/>
      <c r="R21" s="172"/>
      <c r="S21" s="172"/>
      <c r="T21" s="172"/>
      <c r="U21" s="172"/>
      <c r="V21" s="172"/>
      <c r="W21" s="172"/>
      <c r="X21" s="172"/>
      <c r="Y21" s="172"/>
      <c r="Z21" s="172"/>
    </row>
    <row r="22" spans="1:26" ht="12" customHeight="1">
      <c r="A22" s="179" t="str">
        <f ca="1">Declaration!B35</f>
        <v>Tungstène  (*)</v>
      </c>
      <c r="B22" s="163" t="str">
        <f>IF($B$17="Yes",Declaration!D35,0)</f>
        <v>Yes</v>
      </c>
      <c r="C22" s="163" t="str">
        <f t="shared" ca="1" si="6"/>
        <v>Complétez</v>
      </c>
      <c r="D22" s="181"/>
      <c r="E22" s="60" t="s">
        <v>107</v>
      </c>
      <c r="F22" s="187">
        <f>IF(B$17="No",0,1)</f>
        <v>1</v>
      </c>
      <c r="G22" s="183">
        <f t="shared" si="7"/>
        <v>0</v>
      </c>
      <c r="H22" s="184">
        <f t="shared" si="8"/>
        <v>0</v>
      </c>
      <c r="I22" s="185" t="str">
        <f ca="1">OFFSET(L!$C$1,MATCH("Checker"&amp;"Comp",L!$A:$A,0)-1,SL,,)</f>
        <v>Complétez</v>
      </c>
      <c r="J22" s="186" t="str">
        <f ca="1">OFFSET(L!$C$1,MATCH("Checker"&amp;ADDRESS(ROW(),COLUMN(),4),L!$A:$A,0)-1,SL,,)</f>
        <v>Déclarez si du tungstène est nécessaire à la fabrication de vos produits et est contenu dans les produits finis déclarés dans la cellule D35 de l'onglet Déclaration</v>
      </c>
      <c r="K22" s="172"/>
      <c r="L22" s="172"/>
      <c r="M22" s="172"/>
      <c r="N22" s="172"/>
      <c r="O22" s="172"/>
      <c r="P22" s="172"/>
      <c r="Q22" s="172"/>
      <c r="R22" s="172"/>
      <c r="S22" s="172"/>
      <c r="T22" s="172"/>
      <c r="U22" s="172"/>
      <c r="V22" s="172"/>
      <c r="W22" s="172"/>
      <c r="X22" s="172"/>
      <c r="Y22" s="172"/>
      <c r="Z22" s="172"/>
    </row>
    <row r="23" spans="1:26" ht="57.75" customHeight="1">
      <c r="A23" s="163" t="str">
        <f ca="1">Declaration!B37</f>
        <v>3) Est-ce qu’une des fonderies de votre chaîne d’approvisionnement s’approvisionne en 3TG à partir des pays couverts ? (terme SEC, consulter l’onglet des définitions) (*)</v>
      </c>
      <c r="B23" s="163"/>
      <c r="C23" s="163"/>
      <c r="D23" s="158"/>
      <c r="E23" s="60" t="s">
        <v>107</v>
      </c>
      <c r="F23" s="182"/>
      <c r="G23" s="172"/>
      <c r="H23" s="172"/>
      <c r="I23" s="172"/>
      <c r="J23" s="186"/>
      <c r="K23" s="172"/>
      <c r="L23" s="172"/>
      <c r="M23" s="172"/>
      <c r="N23" s="172"/>
      <c r="O23" s="172"/>
      <c r="P23" s="172"/>
      <c r="Q23" s="172"/>
      <c r="R23" s="172"/>
      <c r="S23" s="172"/>
      <c r="T23" s="172"/>
      <c r="U23" s="172"/>
      <c r="V23" s="172"/>
      <c r="W23" s="172"/>
      <c r="X23" s="172"/>
      <c r="Y23" s="172"/>
      <c r="Z23" s="172"/>
    </row>
    <row r="24" spans="1:26" ht="12" customHeight="1">
      <c r="A24" s="179" t="str">
        <f ca="1">Declaration!B38</f>
        <v xml:space="preserve">Tantale  </v>
      </c>
      <c r="B24" s="163">
        <f>IF(AND($B$14="Yes",$B$19="Yes"),Declaration!D38,0)</f>
        <v>0</v>
      </c>
      <c r="C24" s="163" t="str">
        <f t="shared" ref="C24:C27" ca="1" si="9">IF(H24=1,J24,I24)</f>
        <v>Complétez</v>
      </c>
      <c r="D24" s="181"/>
      <c r="E24" s="60" t="s">
        <v>107</v>
      </c>
      <c r="F24" s="187">
        <f t="shared" ref="F24:F27" si="10">IF(OR(B14="No",B19="No"),0,1)</f>
        <v>0</v>
      </c>
      <c r="G24" s="183">
        <f t="shared" ref="G24:G27" si="11">IF(B24=0,1,0)</f>
        <v>1</v>
      </c>
      <c r="H24" s="184">
        <f t="shared" ref="H24:H27" si="12">F24*G24</f>
        <v>0</v>
      </c>
      <c r="I24" s="185" t="str">
        <f ca="1">OFFSET(L!$C$1,MATCH("Checker"&amp;"Comp",L!$A:$A,0)-1,SL,,)</f>
        <v>Complétez</v>
      </c>
      <c r="J24" s="172" t="str">
        <f ca="1">OFFSET(L!$C$1,MATCH("Checker"&amp;ADDRESS(ROW(),COLUMN(),4),L!$A:$A,0)-1,SL,,)</f>
        <v>Déclarez si le tantale utilisé dans le cadre des produits déclarés dans les réponses à cette enquête provient de la RDC ou d'un pays voisin dans la cellule D38 de l'onglet Déclaration</v>
      </c>
      <c r="K24" s="172"/>
      <c r="L24" s="172"/>
      <c r="M24" s="172"/>
      <c r="N24" s="172"/>
      <c r="O24" s="172"/>
      <c r="P24" s="172"/>
      <c r="Q24" s="172"/>
      <c r="R24" s="172"/>
      <c r="S24" s="172"/>
      <c r="T24" s="172"/>
      <c r="U24" s="172"/>
      <c r="V24" s="172"/>
      <c r="W24" s="172"/>
      <c r="X24" s="172"/>
      <c r="Y24" s="172"/>
      <c r="Z24" s="172"/>
    </row>
    <row r="25" spans="1:26" ht="12" customHeight="1">
      <c r="A25" s="179" t="str">
        <f ca="1">Declaration!B39</f>
        <v xml:space="preserve">Étain  </v>
      </c>
      <c r="B25" s="163">
        <f>IF(AND($B$15="Yes",$B$20="Yes"),Declaration!D39,0)</f>
        <v>0</v>
      </c>
      <c r="C25" s="163" t="str">
        <f t="shared" ca="1" si="9"/>
        <v>Complétez</v>
      </c>
      <c r="D25" s="181"/>
      <c r="E25" s="60" t="s">
        <v>107</v>
      </c>
      <c r="F25" s="187">
        <f t="shared" si="10"/>
        <v>0</v>
      </c>
      <c r="G25" s="183">
        <f t="shared" si="11"/>
        <v>1</v>
      </c>
      <c r="H25" s="184">
        <f t="shared" si="12"/>
        <v>0</v>
      </c>
      <c r="I25" s="185" t="str">
        <f ca="1">OFFSET(L!$C$1,MATCH("Checker"&amp;"Comp",L!$A:$A,0)-1,SL,,)</f>
        <v>Complétez</v>
      </c>
      <c r="J25" s="172" t="str">
        <f ca="1">OFFSET(L!$C$1,MATCH("Checker"&amp;ADDRESS(ROW(),COLUMN(),4),L!$A:$A,0)-1,SL,,)</f>
        <v>Déclarez si l'étain utilisé dans le cadre de produits déclarés dans les réponses à cette enquête est originaire de la RDC ou d'un pays voisin  dans la cellule D39 de l'onglet Déclaration</v>
      </c>
      <c r="K25" s="172"/>
      <c r="L25" s="172"/>
      <c r="M25" s="172"/>
      <c r="N25" s="172"/>
      <c r="O25" s="172"/>
      <c r="P25" s="172"/>
      <c r="Q25" s="172"/>
      <c r="R25" s="172"/>
      <c r="S25" s="172"/>
      <c r="T25" s="172"/>
      <c r="U25" s="172"/>
      <c r="V25" s="172"/>
      <c r="W25" s="172"/>
      <c r="X25" s="172"/>
      <c r="Y25" s="172"/>
      <c r="Z25" s="172"/>
    </row>
    <row r="26" spans="1:26" ht="12" customHeight="1">
      <c r="A26" s="179" t="str">
        <f ca="1">Declaration!B40</f>
        <v xml:space="preserve">Or  </v>
      </c>
      <c r="B26" s="163">
        <f>IF(AND($B$16="Yes",$B$21="Yes"),Declaration!D40,0)</f>
        <v>0</v>
      </c>
      <c r="C26" s="163" t="str">
        <f t="shared" ca="1" si="9"/>
        <v>Complétez</v>
      </c>
      <c r="D26" s="181"/>
      <c r="E26" s="60" t="s">
        <v>107</v>
      </c>
      <c r="F26" s="187">
        <f t="shared" si="10"/>
        <v>0</v>
      </c>
      <c r="G26" s="183">
        <f t="shared" si="11"/>
        <v>1</v>
      </c>
      <c r="H26" s="184">
        <f t="shared" si="12"/>
        <v>0</v>
      </c>
      <c r="I26" s="185" t="str">
        <f ca="1">OFFSET(L!$C$1,MATCH("Checker"&amp;"Comp",L!$A:$A,0)-1,SL,,)</f>
        <v>Complétez</v>
      </c>
      <c r="J26" s="172" t="str">
        <f ca="1">OFFSET(L!$C$1,MATCH("Checker"&amp;ADDRESS(ROW(),COLUMN(),4),L!$A:$A,0)-1,SL,,)</f>
        <v xml:space="preserve">Déclarez si l'or utilisé dans le cadre des produits déclarés dans les réponses à cette enquête est originaire de la RDC ou d'un pays voisin dans la cellule D40 de l'onglet Déclaration </v>
      </c>
      <c r="K26" s="172"/>
      <c r="L26" s="172"/>
      <c r="M26" s="172"/>
      <c r="N26" s="172"/>
      <c r="O26" s="172"/>
      <c r="P26" s="172"/>
      <c r="Q26" s="172"/>
      <c r="R26" s="172"/>
      <c r="S26" s="172"/>
      <c r="T26" s="172"/>
      <c r="U26" s="172"/>
      <c r="V26" s="172"/>
      <c r="W26" s="172"/>
      <c r="X26" s="172"/>
      <c r="Y26" s="172"/>
      <c r="Z26" s="172"/>
    </row>
    <row r="27" spans="1:26" ht="12" customHeight="1">
      <c r="A27" s="179" t="str">
        <f ca="1">Declaration!B41</f>
        <v>Tungstène  (*)</v>
      </c>
      <c r="B27" s="163" t="str">
        <f>IF(AND($B$17="Yes",$B$22="Yes"),Declaration!D41,0)</f>
        <v>No</v>
      </c>
      <c r="C27" s="163" t="str">
        <f t="shared" ca="1" si="9"/>
        <v>Complétez</v>
      </c>
      <c r="D27" s="181"/>
      <c r="E27" s="60" t="s">
        <v>107</v>
      </c>
      <c r="F27" s="187">
        <f t="shared" si="10"/>
        <v>1</v>
      </c>
      <c r="G27" s="183">
        <f t="shared" si="11"/>
        <v>0</v>
      </c>
      <c r="H27" s="184">
        <f t="shared" si="12"/>
        <v>0</v>
      </c>
      <c r="I27" s="185" t="str">
        <f ca="1">OFFSET(L!$C$1,MATCH("Checker"&amp;"Comp",L!$A:$A,0)-1,SL,,)</f>
        <v>Complétez</v>
      </c>
      <c r="J27" s="172" t="str">
        <f ca="1">OFFSET(L!$C$1,MATCH("Checker"&amp;ADDRESS(ROW(),COLUMN(),4),L!$A:$A,0)-1,SL,,)</f>
        <v>Déclarez si le tungstène utilisé dans le cadre des produits déclarés dans les réponses à cette enquête est originaire de la RDC ou d'un pays voisin dans la cellule D41 de l'onglet Déclaration.</v>
      </c>
      <c r="K27" s="172"/>
      <c r="L27" s="172"/>
      <c r="M27" s="172"/>
      <c r="N27" s="172"/>
      <c r="O27" s="172"/>
      <c r="P27" s="172"/>
      <c r="Q27" s="172"/>
      <c r="R27" s="172"/>
      <c r="S27" s="172"/>
      <c r="T27" s="172"/>
      <c r="U27" s="172"/>
      <c r="V27" s="172"/>
      <c r="W27" s="172"/>
      <c r="X27" s="172"/>
      <c r="Y27" s="172"/>
      <c r="Z27" s="172"/>
    </row>
    <row r="28" spans="1:26" ht="39" customHeight="1">
      <c r="A28" s="163" t="str">
        <f ca="1">Declaration!B43</f>
        <v>4) L’une des fonderies de votre chaîne d’approvisionnement se fournit-elle en 3TG auprès de zones touchées par des conflits et à haut risque ? (*)</v>
      </c>
      <c r="B28" s="163"/>
      <c r="C28" s="163"/>
      <c r="D28" s="181"/>
      <c r="E28" s="60"/>
      <c r="F28" s="60"/>
      <c r="G28" s="60"/>
      <c r="H28" s="172"/>
      <c r="I28" s="185"/>
      <c r="J28" s="172"/>
      <c r="K28" s="172"/>
      <c r="L28" s="172"/>
      <c r="M28" s="172"/>
      <c r="N28" s="172"/>
      <c r="O28" s="172"/>
      <c r="P28" s="172"/>
      <c r="Q28" s="172"/>
      <c r="R28" s="172"/>
      <c r="S28" s="172"/>
      <c r="T28" s="172"/>
      <c r="U28" s="172"/>
      <c r="V28" s="172"/>
      <c r="W28" s="172"/>
      <c r="X28" s="172"/>
      <c r="Y28" s="172"/>
      <c r="Z28" s="172"/>
    </row>
    <row r="29" spans="1:26" ht="40.5" customHeight="1">
      <c r="A29" s="179" t="str">
        <f ca="1">Declaration!B44</f>
        <v xml:space="preserve">Tantale  </v>
      </c>
      <c r="B29" s="163">
        <f>IF(AND($B$14="Yes",$B$19="Yes"),Declaration!D44,0)</f>
        <v>0</v>
      </c>
      <c r="C29" s="163" t="str">
        <f t="shared" ref="C29:C32" ca="1" si="13">IF(H29=1,J29,I29)</f>
        <v>Complétez</v>
      </c>
      <c r="D29" s="190"/>
      <c r="E29" s="60"/>
      <c r="F29" s="187">
        <f t="shared" ref="F29:F32" si="14">F24</f>
        <v>0</v>
      </c>
      <c r="G29" s="183">
        <f t="shared" ref="G29:G32" si="15">IF(B29=0,1,0)</f>
        <v>1</v>
      </c>
      <c r="H29" s="184">
        <f t="shared" ref="H29:H32" si="16">F29*G29</f>
        <v>0</v>
      </c>
      <c r="I29" s="185" t="str">
        <f ca="1">OFFSET(L!$C$1,MATCH("Checker"&amp;"Comp",L!$A:$A,0)-1,SL,,)</f>
        <v>Complétez</v>
      </c>
      <c r="J29" s="172" t="str">
        <f ca="1">OFFSET(L!$C$1,MATCH("Checker"&amp;ADDRESS(ROW(),COLUMN(),4),L!$A:$A,0)-1,SL,,)</f>
        <v>Déclarez si le tantale utilisé dans le champ d’application des produits déclarés dans cette réponse d’enquête provient d’une zone touchée par des conflits et à haut risque dans la cellule D44 de l’onglet Déclaration.</v>
      </c>
      <c r="K29" s="172"/>
      <c r="L29" s="172"/>
      <c r="M29" s="172"/>
      <c r="N29" s="172"/>
      <c r="O29" s="172"/>
      <c r="P29" s="172"/>
      <c r="Q29" s="172"/>
      <c r="R29" s="172"/>
      <c r="S29" s="172"/>
      <c r="T29" s="172"/>
      <c r="U29" s="172"/>
      <c r="V29" s="172"/>
      <c r="W29" s="172"/>
      <c r="X29" s="172"/>
      <c r="Y29" s="172"/>
      <c r="Z29" s="172"/>
    </row>
    <row r="30" spans="1:26" ht="40.5" customHeight="1">
      <c r="A30" s="179" t="str">
        <f ca="1">Declaration!B45</f>
        <v xml:space="preserve">Étain  </v>
      </c>
      <c r="B30" s="163">
        <f>IF(AND($B$15="Yes",$B$20="Yes"),Declaration!D45,0)</f>
        <v>0</v>
      </c>
      <c r="C30" s="163" t="str">
        <f t="shared" ca="1" si="13"/>
        <v>Complétez</v>
      </c>
      <c r="D30" s="190"/>
      <c r="E30" s="60"/>
      <c r="F30" s="187">
        <f t="shared" si="14"/>
        <v>0</v>
      </c>
      <c r="G30" s="183">
        <f t="shared" si="15"/>
        <v>1</v>
      </c>
      <c r="H30" s="184">
        <f t="shared" si="16"/>
        <v>0</v>
      </c>
      <c r="I30" s="185" t="str">
        <f ca="1">OFFSET(L!$C$1,MATCH("Checker"&amp;"Comp",L!$A:$A,0)-1,SL,,)</f>
        <v>Complétez</v>
      </c>
      <c r="J30" s="172" t="str">
        <f ca="1">OFFSET(L!$C$1,MATCH("Checker"&amp;ADDRESS(ROW(),COLUMN(),4),L!$A:$A,0)-1,SL,,)</f>
        <v>Déclarez si l’étain utilisé dans le champ d’application des produits déclarés dans cette réponse d’enquête provient d’une zone touchée par des conflits et à haut risque dans la cellule D45 de l’onglet Déclaration.</v>
      </c>
      <c r="K30" s="172"/>
      <c r="L30" s="172"/>
      <c r="M30" s="172"/>
      <c r="N30" s="172"/>
      <c r="O30" s="172"/>
      <c r="P30" s="172"/>
      <c r="Q30" s="172"/>
      <c r="R30" s="172"/>
      <c r="S30" s="172"/>
      <c r="T30" s="172"/>
      <c r="U30" s="172"/>
      <c r="V30" s="172"/>
      <c r="W30" s="172"/>
      <c r="X30" s="172"/>
      <c r="Y30" s="172"/>
      <c r="Z30" s="172"/>
    </row>
    <row r="31" spans="1:26" ht="40.5" customHeight="1">
      <c r="A31" s="179" t="str">
        <f ca="1">Declaration!B46</f>
        <v xml:space="preserve">Or  </v>
      </c>
      <c r="B31" s="163">
        <f>IF(AND($B$16="Yes",$B$21="Yes"),Declaration!D46,0)</f>
        <v>0</v>
      </c>
      <c r="C31" s="163" t="str">
        <f t="shared" ca="1" si="13"/>
        <v>Complétez</v>
      </c>
      <c r="D31" s="190"/>
      <c r="E31" s="60"/>
      <c r="F31" s="187">
        <f t="shared" si="14"/>
        <v>0</v>
      </c>
      <c r="G31" s="183">
        <f t="shared" si="15"/>
        <v>1</v>
      </c>
      <c r="H31" s="184">
        <f t="shared" si="16"/>
        <v>0</v>
      </c>
      <c r="I31" s="185" t="str">
        <f ca="1">OFFSET(L!$C$1,MATCH("Checker"&amp;"Comp",L!$A:$A,0)-1,SL,,)</f>
        <v>Complétez</v>
      </c>
      <c r="J31" s="172" t="str">
        <f ca="1">OFFSET(L!$C$1,MATCH("Checker"&amp;ADDRESS(ROW(),COLUMN(),4),L!$A:$A,0)-1,SL,,)</f>
        <v>Déclarez si l’or utilisé dans le champ d’application des produits déclarés dans cette réponse d’enquête provient d’une zone touchée par des conflits et à haut risque dans la cellule D46 de l’onglet Déclaration.</v>
      </c>
      <c r="K31" s="172"/>
      <c r="L31" s="172"/>
      <c r="M31" s="172"/>
      <c r="N31" s="172"/>
      <c r="O31" s="172"/>
      <c r="P31" s="172"/>
      <c r="Q31" s="172"/>
      <c r="R31" s="172"/>
      <c r="S31" s="172"/>
      <c r="T31" s="172"/>
      <c r="U31" s="172"/>
      <c r="V31" s="172"/>
      <c r="W31" s="172"/>
      <c r="X31" s="172"/>
      <c r="Y31" s="172"/>
      <c r="Z31" s="172"/>
    </row>
    <row r="32" spans="1:26" ht="40.5" customHeight="1">
      <c r="A32" s="179" t="str">
        <f ca="1">Declaration!B47</f>
        <v>Tungstène  (*)</v>
      </c>
      <c r="B32" s="163" t="str">
        <f>IF(AND($B$17="Yes",$B$22="Yes"),Declaration!D47,0)</f>
        <v>No</v>
      </c>
      <c r="C32" s="163" t="str">
        <f t="shared" ca="1" si="13"/>
        <v>Complétez</v>
      </c>
      <c r="D32" s="190"/>
      <c r="E32" s="60"/>
      <c r="F32" s="187">
        <f t="shared" si="14"/>
        <v>1</v>
      </c>
      <c r="G32" s="183">
        <f t="shared" si="15"/>
        <v>0</v>
      </c>
      <c r="H32" s="184">
        <f t="shared" si="16"/>
        <v>0</v>
      </c>
      <c r="I32" s="185" t="str">
        <f ca="1">OFFSET(L!$C$1,MATCH("Checker"&amp;"Comp",L!$A:$A,0)-1,SL,,)</f>
        <v>Complétez</v>
      </c>
      <c r="J32" s="172" t="str">
        <f ca="1">OFFSET(L!$C$1,MATCH("Checker"&amp;ADDRESS(ROW(),COLUMN(),4),L!$A:$A,0)-1,SL,,)</f>
        <v>Déclarez si le tungstène utilisé dans le champ d’application des produits déclarés dans cette réponse d’enquête provient d’une zone touchée par des conflits et à haut risque dans la cellule D47 de l’onglet Déclaration.</v>
      </c>
      <c r="K32" s="172"/>
      <c r="L32" s="172"/>
      <c r="M32" s="172"/>
      <c r="N32" s="172"/>
      <c r="O32" s="172"/>
      <c r="P32" s="172"/>
      <c r="Q32" s="172"/>
      <c r="R32" s="172"/>
      <c r="S32" s="172"/>
      <c r="T32" s="172"/>
      <c r="U32" s="172"/>
      <c r="V32" s="172"/>
      <c r="W32" s="172"/>
      <c r="X32" s="172"/>
      <c r="Y32" s="172"/>
      <c r="Z32" s="172"/>
    </row>
    <row r="33" spans="1:26" ht="12" customHeight="1">
      <c r="A33" s="163" t="str">
        <f ca="1">Declaration!B49</f>
        <v>5) Est-ce que 100 % des 3TG (nécessaires au fonctionnement ou à la production de vos produits) provient de sources recyclées ?  (*)</v>
      </c>
      <c r="B33" s="163"/>
      <c r="C33" s="163"/>
      <c r="D33" s="158"/>
      <c r="E33" s="60" t="s">
        <v>107</v>
      </c>
      <c r="F33" s="182"/>
      <c r="G33" s="172"/>
      <c r="H33" s="172"/>
      <c r="I33" s="172"/>
      <c r="J33" s="186"/>
      <c r="K33" s="172"/>
      <c r="L33" s="172"/>
      <c r="M33" s="172"/>
      <c r="N33" s="172"/>
      <c r="O33" s="172"/>
      <c r="P33" s="172"/>
      <c r="Q33" s="172"/>
      <c r="R33" s="172"/>
      <c r="S33" s="172"/>
      <c r="T33" s="172"/>
      <c r="U33" s="172"/>
      <c r="V33" s="172"/>
      <c r="W33" s="172"/>
      <c r="X33" s="172"/>
      <c r="Y33" s="172"/>
      <c r="Z33" s="172"/>
    </row>
    <row r="34" spans="1:26" ht="12" customHeight="1">
      <c r="A34" s="179" t="str">
        <f ca="1">Declaration!B50</f>
        <v xml:space="preserve">Tantale  </v>
      </c>
      <c r="B34" s="163">
        <f>IF(AND($B$14="Yes",$B$19="Yes"),Declaration!D50,0)</f>
        <v>0</v>
      </c>
      <c r="C34" s="163" t="str">
        <f t="shared" ref="C34:C37" ca="1" si="17">IF(H34=1,J34,I34)</f>
        <v>Complétez</v>
      </c>
      <c r="D34" s="190"/>
      <c r="E34" s="60" t="s">
        <v>107</v>
      </c>
      <c r="F34" s="187">
        <f t="shared" ref="F34:F37" si="18">F24</f>
        <v>0</v>
      </c>
      <c r="G34" s="183">
        <f t="shared" ref="G34:G37" si="19">IF(B34=0,1,0)</f>
        <v>1</v>
      </c>
      <c r="H34" s="184">
        <f t="shared" ref="H34:H37" si="20">F34*G34</f>
        <v>0</v>
      </c>
      <c r="I34" s="185" t="str">
        <f ca="1">OFFSET(L!$C$1,MATCH("Checker"&amp;"Comp",L!$A:$A,0)-1,SL,,)</f>
        <v>Complétez</v>
      </c>
      <c r="J34" s="186" t="str">
        <f ca="1">OFFSET(L!$C$1,MATCH("Checker"&amp;ADDRESS(ROW(),COLUMN(),4),L!$A:$A,0)-1,SL,,)</f>
        <v>Déclarez si le tantale utilisé dans le cadre des produits déclarés dans cette réponse à l'enquête provient d'une source entièrement recyclée ou de débris dans la cellule D44 de l'onglet Déclaration</v>
      </c>
      <c r="K34" s="172"/>
      <c r="L34" s="172"/>
      <c r="M34" s="172"/>
      <c r="N34" s="172"/>
      <c r="O34" s="172"/>
      <c r="P34" s="172"/>
      <c r="Q34" s="172"/>
      <c r="R34" s="172"/>
      <c r="S34" s="172"/>
      <c r="T34" s="172"/>
      <c r="U34" s="172"/>
      <c r="V34" s="172"/>
      <c r="W34" s="172"/>
      <c r="X34" s="172"/>
      <c r="Y34" s="172"/>
      <c r="Z34" s="172"/>
    </row>
    <row r="35" spans="1:26" ht="12" customHeight="1">
      <c r="A35" s="179" t="str">
        <f ca="1">Declaration!B51</f>
        <v xml:space="preserve">Étain  </v>
      </c>
      <c r="B35" s="163">
        <f>IF(AND($B$15="Yes",$B$20="Yes"),Declaration!D51,0)</f>
        <v>0</v>
      </c>
      <c r="C35" s="163" t="str">
        <f t="shared" ca="1" si="17"/>
        <v>Complétez</v>
      </c>
      <c r="D35" s="190"/>
      <c r="E35" s="60" t="s">
        <v>107</v>
      </c>
      <c r="F35" s="187">
        <f t="shared" si="18"/>
        <v>0</v>
      </c>
      <c r="G35" s="183">
        <f t="shared" si="19"/>
        <v>1</v>
      </c>
      <c r="H35" s="184">
        <f t="shared" si="20"/>
        <v>0</v>
      </c>
      <c r="I35" s="185" t="str">
        <f ca="1">OFFSET(L!$C$1,MATCH("Checker"&amp;"Comp",L!$A:$A,0)-1,SL,,)</f>
        <v>Complétez</v>
      </c>
      <c r="J35" s="186" t="str">
        <f ca="1">OFFSET(L!$C$1,MATCH("Checker"&amp;ADDRESS(ROW(),COLUMN(),4),L!$A:$A,0)-1,SL,,)</f>
        <v>Déclarez si l'étain utilisé dans le cadre des produits déclarés dans cette réponse à l'enquête provient d'une source entièrement recyclée ou de débris dans la cellule D45 de l'onglet Déclaration</v>
      </c>
      <c r="K35" s="172"/>
      <c r="L35" s="172"/>
      <c r="M35" s="172"/>
      <c r="N35" s="172"/>
      <c r="O35" s="172"/>
      <c r="P35" s="172"/>
      <c r="Q35" s="172"/>
      <c r="R35" s="172"/>
      <c r="S35" s="172"/>
      <c r="T35" s="172"/>
      <c r="U35" s="172"/>
      <c r="V35" s="172"/>
      <c r="W35" s="172"/>
      <c r="X35" s="172"/>
      <c r="Y35" s="172"/>
      <c r="Z35" s="172"/>
    </row>
    <row r="36" spans="1:26" ht="12" customHeight="1">
      <c r="A36" s="179" t="str">
        <f ca="1">Declaration!B52</f>
        <v xml:space="preserve">Or  </v>
      </c>
      <c r="B36" s="163">
        <f>IF(AND($B$16="Yes",$B$21="Yes"),Declaration!D52,0)</f>
        <v>0</v>
      </c>
      <c r="C36" s="163" t="str">
        <f t="shared" ca="1" si="17"/>
        <v>Complétez</v>
      </c>
      <c r="D36" s="190"/>
      <c r="E36" s="60" t="s">
        <v>107</v>
      </c>
      <c r="F36" s="187">
        <f t="shared" si="18"/>
        <v>0</v>
      </c>
      <c r="G36" s="183">
        <f t="shared" si="19"/>
        <v>1</v>
      </c>
      <c r="H36" s="184">
        <f t="shared" si="20"/>
        <v>0</v>
      </c>
      <c r="I36" s="185" t="str">
        <f ca="1">OFFSET(L!$C$1,MATCH("Checker"&amp;"Comp",L!$A:$A,0)-1,SL,,)</f>
        <v>Complétez</v>
      </c>
      <c r="J36" s="186" t="str">
        <f ca="1">OFFSET(L!$C$1,MATCH("Checker"&amp;ADDRESS(ROW(),COLUMN(),4),L!$A:$A,0)-1,SL,,)</f>
        <v>Déclarez si l'or utilisé dans le cadre des produits déclarés dans cette réponse à l'enquête provient d'une source entièrement recyclée ou de débris dans la cellule D46 de l'onglet Déclaration</v>
      </c>
      <c r="K36" s="172"/>
      <c r="L36" s="172"/>
      <c r="M36" s="172"/>
      <c r="N36" s="172"/>
      <c r="O36" s="172"/>
      <c r="P36" s="172"/>
      <c r="Q36" s="172"/>
      <c r="R36" s="172"/>
      <c r="S36" s="172"/>
      <c r="T36" s="172"/>
      <c r="U36" s="172"/>
      <c r="V36" s="172"/>
      <c r="W36" s="172"/>
      <c r="X36" s="172"/>
      <c r="Y36" s="172"/>
      <c r="Z36" s="172"/>
    </row>
    <row r="37" spans="1:26" ht="12" customHeight="1">
      <c r="A37" s="179" t="str">
        <f ca="1">Declaration!B53</f>
        <v>Tungstène  (*)</v>
      </c>
      <c r="B37" s="163" t="str">
        <f>IF(AND($B$17="Yes",$B$22="Yes"),Declaration!D53,0)</f>
        <v>No</v>
      </c>
      <c r="C37" s="163" t="str">
        <f t="shared" ca="1" si="17"/>
        <v>Complétez</v>
      </c>
      <c r="D37" s="190"/>
      <c r="E37" s="60" t="s">
        <v>107</v>
      </c>
      <c r="F37" s="187">
        <f t="shared" si="18"/>
        <v>1</v>
      </c>
      <c r="G37" s="183">
        <f t="shared" si="19"/>
        <v>0</v>
      </c>
      <c r="H37" s="184">
        <f t="shared" si="20"/>
        <v>0</v>
      </c>
      <c r="I37" s="185" t="str">
        <f ca="1">OFFSET(L!$C$1,MATCH("Checker"&amp;"Comp",L!$A:$A,0)-1,SL,,)</f>
        <v>Complétez</v>
      </c>
      <c r="J37" s="186" t="str">
        <f ca="1">OFFSET(L!$C$1,MATCH("Checker"&amp;ADDRESS(ROW(),COLUMN(),4),L!$A:$A,0)-1,SL,,)</f>
        <v>Déclarez si le tungstène utilisé dans le cadre de produits déclarés dans de cette réponse à l'enquête provient d'une source entièrement recyclée ou de débris dans la cellule D47 de l'onglet Déclaration</v>
      </c>
      <c r="K37" s="172"/>
      <c r="L37" s="172"/>
      <c r="M37" s="172"/>
      <c r="N37" s="172"/>
      <c r="O37" s="172"/>
      <c r="P37" s="172"/>
      <c r="Q37" s="172"/>
      <c r="R37" s="172"/>
      <c r="S37" s="172"/>
      <c r="T37" s="172"/>
      <c r="U37" s="172"/>
      <c r="V37" s="172"/>
      <c r="W37" s="172"/>
      <c r="X37" s="172"/>
      <c r="Y37" s="172"/>
      <c r="Z37" s="172"/>
    </row>
    <row r="38" spans="1:26" ht="12" customHeight="1">
      <c r="A38" s="163" t="str">
        <f ca="1">Declaration!B55</f>
        <v>6) Combien de fournisseurs (%) concernés ont répondu à l'enquête sur la chaîne d'approvisionnement ? (*)</v>
      </c>
      <c r="B38" s="163"/>
      <c r="C38" s="163"/>
      <c r="D38" s="158"/>
      <c r="E38" s="60" t="s">
        <v>107</v>
      </c>
      <c r="F38" s="182"/>
      <c r="G38" s="172"/>
      <c r="H38" s="172"/>
      <c r="I38" s="172"/>
      <c r="J38" s="172"/>
      <c r="K38" s="172"/>
      <c r="L38" s="172"/>
      <c r="M38" s="172"/>
      <c r="N38" s="172"/>
      <c r="O38" s="172"/>
      <c r="P38" s="172"/>
      <c r="Q38" s="172"/>
      <c r="R38" s="172"/>
      <c r="S38" s="172"/>
      <c r="T38" s="172"/>
      <c r="U38" s="172"/>
      <c r="V38" s="172"/>
      <c r="W38" s="172"/>
      <c r="X38" s="172"/>
      <c r="Y38" s="172"/>
      <c r="Z38" s="172"/>
    </row>
    <row r="39" spans="1:26" ht="12" customHeight="1">
      <c r="A39" s="179" t="str">
        <f ca="1">Declaration!B56</f>
        <v xml:space="preserve">Tantale  </v>
      </c>
      <c r="B39" s="191">
        <f>IF(AND($B$14="Yes",$B$19="Yes"),Declaration!D56,0)</f>
        <v>0</v>
      </c>
      <c r="C39" s="163" t="str">
        <f t="shared" ref="C39:C42" ca="1" si="21">IF(H39=1,J39,I39)</f>
        <v>Complétez</v>
      </c>
      <c r="D39" s="190"/>
      <c r="E39" s="60" t="s">
        <v>104</v>
      </c>
      <c r="F39" s="187">
        <f t="shared" ref="F39:F42" si="22">F24</f>
        <v>0</v>
      </c>
      <c r="G39" s="183">
        <f t="shared" ref="G39:G42" si="23">IF(B39=0,1,0)</f>
        <v>1</v>
      </c>
      <c r="H39" s="184">
        <f t="shared" ref="H39:H42" si="24">F39*G39</f>
        <v>0</v>
      </c>
      <c r="I39" s="185" t="str">
        <f ca="1">OFFSET(L!$C$1,MATCH("Checker"&amp;"Comp",L!$A:$A,0)-1,SL,,)</f>
        <v>Complétez</v>
      </c>
      <c r="J39" s="172" t="str">
        <f ca="1">OFFSET(L!$C$1,MATCH("Checker"&amp;ADDRESS(ROW(),COLUMN(),4),L!$A:$A,0)-1,SL,,)</f>
        <v>Indiquez le pourcentage d'exhaustivité des informations sur la fonderie données par le fournisseur dans la cellule D50 de l'onglet Déclaration</v>
      </c>
      <c r="K39" s="172"/>
      <c r="L39" s="172"/>
      <c r="M39" s="172"/>
      <c r="N39" s="172"/>
      <c r="O39" s="172"/>
      <c r="P39" s="172"/>
      <c r="Q39" s="172"/>
      <c r="R39" s="172"/>
      <c r="S39" s="172"/>
      <c r="T39" s="172"/>
      <c r="U39" s="172"/>
      <c r="V39" s="172"/>
      <c r="W39" s="172"/>
      <c r="X39" s="172"/>
      <c r="Y39" s="172"/>
      <c r="Z39" s="172"/>
    </row>
    <row r="40" spans="1:26" ht="12" customHeight="1">
      <c r="A40" s="179" t="str">
        <f ca="1">Declaration!B57</f>
        <v xml:space="preserve">Étain  </v>
      </c>
      <c r="B40" s="191">
        <f>IF(AND($B$15="Yes",$B$20="Yes"),Declaration!D57,0)</f>
        <v>0</v>
      </c>
      <c r="C40" s="163" t="str">
        <f t="shared" ca="1" si="21"/>
        <v>Complétez</v>
      </c>
      <c r="D40" s="190"/>
      <c r="E40" s="60" t="s">
        <v>104</v>
      </c>
      <c r="F40" s="187">
        <f t="shared" si="22"/>
        <v>0</v>
      </c>
      <c r="G40" s="183">
        <f t="shared" si="23"/>
        <v>1</v>
      </c>
      <c r="H40" s="184">
        <f t="shared" si="24"/>
        <v>0</v>
      </c>
      <c r="I40" s="185" t="str">
        <f ca="1">OFFSET(L!$C$1,MATCH("Checker"&amp;"Comp",L!$A:$A,0)-1,SL,,)</f>
        <v>Complétez</v>
      </c>
      <c r="J40" s="172" t="str">
        <f ca="1">OFFSET(L!$C$1,MATCH("Checker"&amp;ADDRESS(ROW(),COLUMN(),4),L!$A:$A,0)-1,SL,,)</f>
        <v xml:space="preserve">Indiquez le pourcentage d'exhaustivité des informations sur la fonderie données par le fournisseur dans la cellule D51 de l'onglet Déclaration </v>
      </c>
      <c r="K40" s="172"/>
      <c r="L40" s="172"/>
      <c r="M40" s="172"/>
      <c r="N40" s="172"/>
      <c r="O40" s="172"/>
      <c r="P40" s="172"/>
      <c r="Q40" s="172"/>
      <c r="R40" s="172"/>
      <c r="S40" s="172"/>
      <c r="T40" s="172"/>
      <c r="U40" s="172"/>
      <c r="V40" s="172"/>
      <c r="W40" s="172"/>
      <c r="X40" s="172"/>
      <c r="Y40" s="172"/>
      <c r="Z40" s="172"/>
    </row>
    <row r="41" spans="1:26" ht="12" customHeight="1">
      <c r="A41" s="179" t="str">
        <f ca="1">Declaration!B58</f>
        <v xml:space="preserve">Or  </v>
      </c>
      <c r="B41" s="191">
        <f>IF(AND($B$16="Yes",$B$21="Yes"),Declaration!D58,0)</f>
        <v>0</v>
      </c>
      <c r="C41" s="163" t="str">
        <f t="shared" ca="1" si="21"/>
        <v>Complétez</v>
      </c>
      <c r="D41" s="190"/>
      <c r="E41" s="60" t="s">
        <v>104</v>
      </c>
      <c r="F41" s="187">
        <f t="shared" si="22"/>
        <v>0</v>
      </c>
      <c r="G41" s="183">
        <f t="shared" si="23"/>
        <v>1</v>
      </c>
      <c r="H41" s="184">
        <f t="shared" si="24"/>
        <v>0</v>
      </c>
      <c r="I41" s="185" t="str">
        <f ca="1">OFFSET(L!$C$1,MATCH("Checker"&amp;"Comp",L!$A:$A,0)-1,SL,,)</f>
        <v>Complétez</v>
      </c>
      <c r="J41" s="172" t="str">
        <f ca="1">OFFSET(L!$C$1,MATCH("Checker"&amp;ADDRESS(ROW(),COLUMN(),4),L!$A:$A,0)-1,SL,,)</f>
        <v xml:space="preserve">Indiquez le pourcentage d'exhaustivité des informations sur la fonderie données par le fournisseur dans la cellule D52 de l'onglet Déclaration </v>
      </c>
      <c r="K41" s="172"/>
      <c r="L41" s="172"/>
      <c r="M41" s="172"/>
      <c r="N41" s="172"/>
      <c r="O41" s="172"/>
      <c r="P41" s="172"/>
      <c r="Q41" s="172"/>
      <c r="R41" s="172"/>
      <c r="S41" s="172"/>
      <c r="T41" s="172"/>
      <c r="U41" s="172"/>
      <c r="V41" s="172"/>
      <c r="W41" s="172"/>
      <c r="X41" s="172"/>
      <c r="Y41" s="172"/>
      <c r="Z41" s="172"/>
    </row>
    <row r="42" spans="1:26" ht="12" customHeight="1">
      <c r="A42" s="179" t="str">
        <f ca="1">Declaration!B59</f>
        <v>Tungstène  (*)</v>
      </c>
      <c r="B42" s="191" t="str">
        <f>IF(AND($B$17="Yes",$B$22="Yes"),Declaration!D59,0)</f>
        <v>100%</v>
      </c>
      <c r="C42" s="163" t="str">
        <f t="shared" ca="1" si="21"/>
        <v>Complétez</v>
      </c>
      <c r="D42" s="190"/>
      <c r="E42" s="60" t="s">
        <v>104</v>
      </c>
      <c r="F42" s="187">
        <f t="shared" si="22"/>
        <v>1</v>
      </c>
      <c r="G42" s="183">
        <f t="shared" si="23"/>
        <v>0</v>
      </c>
      <c r="H42" s="184">
        <f t="shared" si="24"/>
        <v>0</v>
      </c>
      <c r="I42" s="185" t="str">
        <f ca="1">OFFSET(L!$C$1,MATCH("Checker"&amp;"Comp",L!$A:$A,0)-1,SL,,)</f>
        <v>Complétez</v>
      </c>
      <c r="J42" s="172" t="str">
        <f ca="1">OFFSET(L!$C$1,MATCH("Checker"&amp;ADDRESS(ROW(),COLUMN(),4),L!$A:$A,0)-1,SL,,)</f>
        <v xml:space="preserve">Indiquez le pourcentage d'exhaustivité des informations sur la fonderie données par le fournisseur dans la cellule D53 de l'onglet Déclaration </v>
      </c>
      <c r="K42" s="172"/>
      <c r="L42" s="172"/>
      <c r="M42" s="172"/>
      <c r="N42" s="172"/>
      <c r="O42" s="172"/>
      <c r="P42" s="172"/>
      <c r="Q42" s="172"/>
      <c r="R42" s="172"/>
      <c r="S42" s="172"/>
      <c r="T42" s="172"/>
      <c r="U42" s="172"/>
      <c r="V42" s="172"/>
      <c r="W42" s="172"/>
      <c r="X42" s="172"/>
      <c r="Y42" s="172"/>
      <c r="Z42" s="172"/>
    </row>
    <row r="43" spans="1:26" ht="12" customHeight="1">
      <c r="A43" s="163" t="str">
        <f ca="1">Declaration!B61</f>
        <v>7) Avez-vous identifié toutes les fonderies qui fournissent les 3TG à votre chaîne d’approvisionnement ?  (*)</v>
      </c>
      <c r="B43" s="163"/>
      <c r="C43" s="163"/>
      <c r="D43" s="158"/>
      <c r="E43" s="60" t="s">
        <v>103</v>
      </c>
      <c r="F43" s="182"/>
      <c r="G43" s="172"/>
      <c r="H43" s="172"/>
      <c r="I43" s="172"/>
      <c r="J43" s="172"/>
      <c r="K43" s="172"/>
      <c r="L43" s="172"/>
      <c r="M43" s="172"/>
      <c r="N43" s="172"/>
      <c r="O43" s="172"/>
      <c r="P43" s="172"/>
      <c r="Q43" s="172"/>
      <c r="R43" s="172"/>
      <c r="S43" s="172"/>
      <c r="T43" s="172"/>
      <c r="U43" s="172"/>
      <c r="V43" s="172"/>
      <c r="W43" s="172"/>
      <c r="X43" s="172"/>
      <c r="Y43" s="172"/>
      <c r="Z43" s="172"/>
    </row>
    <row r="44" spans="1:26" ht="12" customHeight="1">
      <c r="A44" s="179" t="str">
        <f ca="1">Declaration!B62</f>
        <v xml:space="preserve">Tantale  </v>
      </c>
      <c r="B44" s="163">
        <f>IF(AND($B$14="Yes",$B$19="Yes"),Declaration!D62,0)</f>
        <v>0</v>
      </c>
      <c r="C44" s="163" t="str">
        <f t="shared" ref="C44:C47" ca="1" si="25">IF(H44=1,J44,I44)</f>
        <v>Complétez</v>
      </c>
      <c r="D44" s="190"/>
      <c r="E44" s="60" t="s">
        <v>103</v>
      </c>
      <c r="F44" s="187">
        <f t="shared" ref="F44:F47" si="26">F24</f>
        <v>0</v>
      </c>
      <c r="G44" s="183">
        <f t="shared" ref="G44:G47" si="27">IF(B44=0,1,0)</f>
        <v>1</v>
      </c>
      <c r="H44" s="184">
        <f t="shared" ref="H44:H47" si="28">F44*G44</f>
        <v>0</v>
      </c>
      <c r="I44" s="185" t="str">
        <f ca="1">OFFSET(L!$C$1,MATCH("Checker"&amp;"Comp",L!$A:$A,0)-1,SL,,)</f>
        <v>Complétez</v>
      </c>
      <c r="J44" s="172" t="str">
        <f ca="1">OFFSET(L!$C$1,MATCH("Checker"&amp;ADDRESS(ROW(),COLUMN(),4),L!$A:$A,0)-1,SL,,)</f>
        <v>Déclarez si tous les noms de la fonderie ont été fournis dans cette réponse à l'enquête dans le cadre du champ d'application des produits déclarés dans la cellule D56 de l'onglet Déclaration</v>
      </c>
      <c r="K44" s="172"/>
      <c r="L44" s="172"/>
      <c r="M44" s="172"/>
      <c r="N44" s="172"/>
      <c r="O44" s="172"/>
      <c r="P44" s="172"/>
      <c r="Q44" s="172"/>
      <c r="R44" s="172"/>
      <c r="S44" s="172"/>
      <c r="T44" s="172"/>
      <c r="U44" s="172"/>
      <c r="V44" s="172"/>
      <c r="W44" s="172"/>
      <c r="X44" s="172"/>
      <c r="Y44" s="172"/>
      <c r="Z44" s="172"/>
    </row>
    <row r="45" spans="1:26" ht="12" customHeight="1">
      <c r="A45" s="179" t="str">
        <f ca="1">Declaration!B63</f>
        <v xml:space="preserve">Étain  </v>
      </c>
      <c r="B45" s="163">
        <f>IF(AND($B$15="Yes",$B$20="Yes"),Declaration!D63,0)</f>
        <v>0</v>
      </c>
      <c r="C45" s="163" t="str">
        <f t="shared" ca="1" si="25"/>
        <v>Complétez</v>
      </c>
      <c r="D45" s="190"/>
      <c r="E45" s="60" t="s">
        <v>103</v>
      </c>
      <c r="F45" s="187">
        <f t="shared" si="26"/>
        <v>0</v>
      </c>
      <c r="G45" s="183">
        <f t="shared" si="27"/>
        <v>1</v>
      </c>
      <c r="H45" s="184">
        <f t="shared" si="28"/>
        <v>0</v>
      </c>
      <c r="I45" s="185" t="str">
        <f ca="1">OFFSET(L!$C$1,MATCH("Checker"&amp;"Comp",L!$A:$A,0)-1,SL,,)</f>
        <v>Complétez</v>
      </c>
      <c r="J45" s="172" t="str">
        <f ca="1">OFFSET(L!$C$1,MATCH("Checker"&amp;ADDRESS(ROW(),COLUMN(),4),L!$A:$A,0)-1,SL,,)</f>
        <v>Déclarez si tous les noms de la fonderie ont été fournis dans cette réponse à l'enquête dans le cadre du champ d'application des produits déclarés dans la cellule D57 de l'onglet Déclaration</v>
      </c>
      <c r="K45" s="172"/>
      <c r="L45" s="172"/>
      <c r="M45" s="172"/>
      <c r="N45" s="172"/>
      <c r="O45" s="172"/>
      <c r="P45" s="172"/>
      <c r="Q45" s="172"/>
      <c r="R45" s="172"/>
      <c r="S45" s="172"/>
      <c r="T45" s="172"/>
      <c r="U45" s="172"/>
      <c r="V45" s="172"/>
      <c r="W45" s="172"/>
      <c r="X45" s="172"/>
      <c r="Y45" s="172"/>
      <c r="Z45" s="172"/>
    </row>
    <row r="46" spans="1:26" ht="12" customHeight="1">
      <c r="A46" s="179" t="str">
        <f ca="1">Declaration!B64</f>
        <v xml:space="preserve">Or  </v>
      </c>
      <c r="B46" s="163">
        <f>IF(AND($B$16="Yes",$B$21="Yes"),Declaration!D64,0)</f>
        <v>0</v>
      </c>
      <c r="C46" s="163" t="str">
        <f t="shared" ca="1" si="25"/>
        <v>Complétez</v>
      </c>
      <c r="D46" s="190"/>
      <c r="E46" s="60" t="s">
        <v>103</v>
      </c>
      <c r="F46" s="187">
        <f t="shared" si="26"/>
        <v>0</v>
      </c>
      <c r="G46" s="183">
        <f t="shared" si="27"/>
        <v>1</v>
      </c>
      <c r="H46" s="184">
        <f t="shared" si="28"/>
        <v>0</v>
      </c>
      <c r="I46" s="185" t="str">
        <f ca="1">OFFSET(L!$C$1,MATCH("Checker"&amp;"Comp",L!$A:$A,0)-1,SL,,)</f>
        <v>Complétez</v>
      </c>
      <c r="J46" s="172" t="str">
        <f ca="1">OFFSET(L!$C$1,MATCH("Checker"&amp;ADDRESS(ROW(),COLUMN(),4),L!$A:$A,0)-1,SL,,)</f>
        <v>Déclarez si tous les noms de la fonderie ont été fournis dans cette réponse à l'enquête dans le cadre du champ d'application des produits déclarés dans la cellule D58 de l'onglet Déclaration</v>
      </c>
      <c r="K46" s="172"/>
      <c r="L46" s="172"/>
      <c r="M46" s="172"/>
      <c r="N46" s="172"/>
      <c r="O46" s="172"/>
      <c r="P46" s="172"/>
      <c r="Q46" s="172"/>
      <c r="R46" s="172"/>
      <c r="S46" s="172"/>
      <c r="T46" s="172"/>
      <c r="U46" s="172"/>
      <c r="V46" s="172"/>
      <c r="W46" s="172"/>
      <c r="X46" s="172"/>
      <c r="Y46" s="172"/>
      <c r="Z46" s="172"/>
    </row>
    <row r="47" spans="1:26" ht="12" customHeight="1">
      <c r="A47" s="179" t="str">
        <f ca="1">Declaration!B65</f>
        <v>Tungstène  (*)</v>
      </c>
      <c r="B47" s="163" t="str">
        <f>IF(AND($B$17="Yes",$B$22="Yes"),Declaration!D65,0)</f>
        <v>No</v>
      </c>
      <c r="C47" s="163" t="str">
        <f t="shared" ca="1" si="25"/>
        <v>Complétez</v>
      </c>
      <c r="D47" s="190"/>
      <c r="E47" s="60" t="s">
        <v>103</v>
      </c>
      <c r="F47" s="187">
        <f t="shared" si="26"/>
        <v>1</v>
      </c>
      <c r="G47" s="183">
        <f t="shared" si="27"/>
        <v>0</v>
      </c>
      <c r="H47" s="184">
        <f t="shared" si="28"/>
        <v>0</v>
      </c>
      <c r="I47" s="185" t="str">
        <f ca="1">OFFSET(L!$C$1,MATCH("Checker"&amp;"Comp",L!$A:$A,0)-1,SL,,)</f>
        <v>Complétez</v>
      </c>
      <c r="J47" s="172" t="str">
        <f ca="1">OFFSET(L!$C$1,MATCH("Checker"&amp;ADDRESS(ROW(),COLUMN(),4),L!$A:$A,0)-1,SL,,)</f>
        <v>Déclarez si tous les noms de fonderie ont été fournis dans cette réponse à l'enquête avec le champ d'application des produits déclarés dans la cellule D59 de l'onglet Déclaration</v>
      </c>
      <c r="K47" s="172"/>
      <c r="L47" s="172"/>
      <c r="M47" s="172"/>
      <c r="N47" s="172"/>
      <c r="O47" s="172"/>
      <c r="P47" s="172"/>
      <c r="Q47" s="172"/>
      <c r="R47" s="172"/>
      <c r="S47" s="172"/>
      <c r="T47" s="172"/>
      <c r="U47" s="172"/>
      <c r="V47" s="172"/>
      <c r="W47" s="172"/>
      <c r="X47" s="172"/>
      <c r="Y47" s="172"/>
      <c r="Z47" s="172"/>
    </row>
    <row r="48" spans="1:26" ht="12" customHeight="1">
      <c r="A48" s="163" t="str">
        <f ca="1">Declaration!B67</f>
        <v>8) Est-ce que toutes les informations pertinentes reçues des fonderies par votre société ont été mentionnées dans cette déclaration ?  (*)</v>
      </c>
      <c r="B48" s="163"/>
      <c r="C48" s="163"/>
      <c r="D48" s="158"/>
      <c r="E48" s="60" t="s">
        <v>109</v>
      </c>
      <c r="F48" s="182"/>
      <c r="G48" s="172"/>
      <c r="H48" s="172"/>
      <c r="I48" s="172"/>
      <c r="J48" s="172"/>
      <c r="K48" s="172"/>
      <c r="L48" s="172"/>
      <c r="M48" s="172"/>
      <c r="N48" s="172"/>
      <c r="O48" s="172"/>
      <c r="P48" s="172"/>
      <c r="Q48" s="172"/>
      <c r="R48" s="172"/>
      <c r="S48" s="172"/>
      <c r="T48" s="172"/>
      <c r="U48" s="172"/>
      <c r="V48" s="172"/>
      <c r="W48" s="172"/>
      <c r="X48" s="172"/>
      <c r="Y48" s="172"/>
      <c r="Z48" s="172"/>
    </row>
    <row r="49" spans="1:26" ht="12" customHeight="1">
      <c r="A49" s="179" t="str">
        <f ca="1">Declaration!B68</f>
        <v xml:space="preserve">Tantale  </v>
      </c>
      <c r="B49" s="163">
        <f>IF(AND($B$14="Yes",$B$19="Yes"),Declaration!D68,0)</f>
        <v>0</v>
      </c>
      <c r="C49" s="163" t="str">
        <f t="shared" ref="C49:C52" ca="1" si="29">IF(H49=1,J49,I49)</f>
        <v>Complétez</v>
      </c>
      <c r="D49" s="190"/>
      <c r="E49" s="60" t="s">
        <v>107</v>
      </c>
      <c r="F49" s="187">
        <f t="shared" ref="F49:F52" si="30">F24</f>
        <v>0</v>
      </c>
      <c r="G49" s="183">
        <f t="shared" ref="G49:G52" si="31">IF(B49=0,1,0)</f>
        <v>1</v>
      </c>
      <c r="H49" s="184">
        <f t="shared" ref="H49:H52" si="32">F49*G49</f>
        <v>0</v>
      </c>
      <c r="I49" s="185" t="str">
        <f ca="1">OFFSET(L!$C$1,MATCH("Checker"&amp;"Comp",L!$A:$A,0)-1,SL,,)</f>
        <v>Complétez</v>
      </c>
      <c r="J49" s="172" t="str">
        <f ca="1">OFFSET(L!$C$1,MATCH("Checker"&amp;ADDRESS(ROW(),COLUMN(),4),L!$A:$A,0)-1,SL,,)</f>
        <v>Déclarez si toutes les informations applicables sur la fonderie de tantale ont été fournies dans la cellule D62 de l'onglet Déclaration</v>
      </c>
      <c r="K49" s="172"/>
      <c r="L49" s="172"/>
      <c r="M49" s="172"/>
      <c r="N49" s="172"/>
      <c r="O49" s="172"/>
      <c r="P49" s="172"/>
      <c r="Q49" s="172"/>
      <c r="R49" s="172"/>
      <c r="S49" s="172"/>
      <c r="T49" s="172"/>
      <c r="U49" s="172"/>
      <c r="V49" s="172"/>
      <c r="W49" s="172"/>
      <c r="X49" s="172"/>
      <c r="Y49" s="172"/>
      <c r="Z49" s="172"/>
    </row>
    <row r="50" spans="1:26" ht="12" customHeight="1">
      <c r="A50" s="179" t="str">
        <f ca="1">Declaration!B69</f>
        <v xml:space="preserve">Étain  </v>
      </c>
      <c r="B50" s="163">
        <f>IF(AND($B$15="Yes",$B$20="Yes"),Declaration!D69,0)</f>
        <v>0</v>
      </c>
      <c r="C50" s="163" t="str">
        <f t="shared" ca="1" si="29"/>
        <v>Complétez</v>
      </c>
      <c r="D50" s="190"/>
      <c r="E50" s="60" t="s">
        <v>107</v>
      </c>
      <c r="F50" s="187">
        <f t="shared" si="30"/>
        <v>0</v>
      </c>
      <c r="G50" s="183">
        <f t="shared" si="31"/>
        <v>1</v>
      </c>
      <c r="H50" s="184">
        <f t="shared" si="32"/>
        <v>0</v>
      </c>
      <c r="I50" s="185" t="str">
        <f ca="1">OFFSET(L!$C$1,MATCH("Checker"&amp;"Comp",L!$A:$A,0)-1,SL,,)</f>
        <v>Complétez</v>
      </c>
      <c r="J50" s="172" t="str">
        <f ca="1">OFFSET(L!$C$1,MATCH("Checker"&amp;ADDRESS(ROW(),COLUMN(),4),L!$A:$A,0)-1,SL,,)</f>
        <v>Déclarez si toutes les informations applicables sur la fonderie d'étain ont été fournies dans la cellule D63 de l'onglet Déclaration</v>
      </c>
      <c r="K50" s="172"/>
      <c r="L50" s="172"/>
      <c r="M50" s="172"/>
      <c r="N50" s="172"/>
      <c r="O50" s="172"/>
      <c r="P50" s="172"/>
      <c r="Q50" s="172"/>
      <c r="R50" s="172"/>
      <c r="S50" s="172"/>
      <c r="T50" s="172"/>
      <c r="U50" s="172"/>
      <c r="V50" s="172"/>
      <c r="W50" s="172"/>
      <c r="X50" s="172"/>
      <c r="Y50" s="172"/>
      <c r="Z50" s="172"/>
    </row>
    <row r="51" spans="1:26" ht="12" customHeight="1">
      <c r="A51" s="179" t="str">
        <f ca="1">Declaration!B70</f>
        <v xml:space="preserve">Or  </v>
      </c>
      <c r="B51" s="163">
        <f>IF(AND($B$16="Yes",$B$21="Yes"),Declaration!D70,0)</f>
        <v>0</v>
      </c>
      <c r="C51" s="163" t="str">
        <f t="shared" ca="1" si="29"/>
        <v>Complétez</v>
      </c>
      <c r="D51" s="190"/>
      <c r="E51" s="60" t="s">
        <v>107</v>
      </c>
      <c r="F51" s="187">
        <f t="shared" si="30"/>
        <v>0</v>
      </c>
      <c r="G51" s="183">
        <f t="shared" si="31"/>
        <v>1</v>
      </c>
      <c r="H51" s="184">
        <f t="shared" si="32"/>
        <v>0</v>
      </c>
      <c r="I51" s="185" t="str">
        <f ca="1">OFFSET(L!$C$1,MATCH("Checker"&amp;"Comp",L!$A:$A,0)-1,SL,,)</f>
        <v>Complétez</v>
      </c>
      <c r="J51" s="172" t="str">
        <f ca="1">OFFSET(L!$C$1,MATCH("Checker"&amp;ADDRESS(ROW(),COLUMN(),4),L!$A:$A,0)-1,SL,,)</f>
        <v>Déclarez si toutes les informations applicables sur la fonderie d'or ont été fournies dans la cellule D64 de l'onglet Déclaration</v>
      </c>
      <c r="K51" s="172"/>
      <c r="L51" s="172"/>
      <c r="M51" s="172"/>
      <c r="N51" s="172"/>
      <c r="O51" s="172"/>
      <c r="P51" s="172"/>
      <c r="Q51" s="172"/>
      <c r="R51" s="172"/>
      <c r="S51" s="172"/>
      <c r="T51" s="172"/>
      <c r="U51" s="172"/>
      <c r="V51" s="172"/>
      <c r="W51" s="172"/>
      <c r="X51" s="172"/>
      <c r="Y51" s="172"/>
      <c r="Z51" s="172"/>
    </row>
    <row r="52" spans="1:26" ht="12" customHeight="1">
      <c r="A52" s="179" t="str">
        <f ca="1">Declaration!B71</f>
        <v>Tungstène  (*)</v>
      </c>
      <c r="B52" s="163" t="str">
        <f>IF(AND($B$17="Yes",$B$22="Yes"),Declaration!D71,0)</f>
        <v>Yes</v>
      </c>
      <c r="C52" s="163" t="str">
        <f t="shared" ca="1" si="29"/>
        <v>Complétez</v>
      </c>
      <c r="D52" s="190"/>
      <c r="E52" s="60" t="s">
        <v>107</v>
      </c>
      <c r="F52" s="187">
        <f t="shared" si="30"/>
        <v>1</v>
      </c>
      <c r="G52" s="183">
        <f t="shared" si="31"/>
        <v>0</v>
      </c>
      <c r="H52" s="184">
        <f t="shared" si="32"/>
        <v>0</v>
      </c>
      <c r="I52" s="185" t="str">
        <f ca="1">OFFSET(L!$C$1,MATCH("Checker"&amp;"Comp",L!$A:$A,0)-1,SL,,)</f>
        <v>Complétez</v>
      </c>
      <c r="J52" s="172" t="str">
        <f ca="1">OFFSET(L!$C$1,MATCH("Checker"&amp;ADDRESS(ROW(),COLUMN(),4),L!$A:$A,0)-1,SL,,)</f>
        <v>Déclarez si toutes les informations applicables sur la fonderie de tungstène ont été fournies dans la cellule D65 de l'onglet Déclaration</v>
      </c>
      <c r="K52" s="172"/>
      <c r="L52" s="172"/>
      <c r="M52" s="172"/>
      <c r="N52" s="172"/>
      <c r="O52" s="172"/>
      <c r="P52" s="172"/>
      <c r="Q52" s="172"/>
      <c r="R52" s="172"/>
      <c r="S52" s="172"/>
      <c r="T52" s="172"/>
      <c r="U52" s="172"/>
      <c r="V52" s="172"/>
      <c r="W52" s="172"/>
      <c r="X52" s="172"/>
      <c r="Y52" s="172"/>
      <c r="Z52" s="172"/>
    </row>
    <row r="53" spans="1:26" ht="12" customHeight="1">
      <c r="A53" s="192" t="str">
        <f ca="1">Declaration!B74</f>
        <v>Question</v>
      </c>
      <c r="B53" s="163"/>
      <c r="C53" s="163"/>
      <c r="D53" s="158"/>
      <c r="E53" s="60" t="s">
        <v>104</v>
      </c>
      <c r="F53" s="182"/>
      <c r="G53" s="182"/>
      <c r="H53" s="182"/>
      <c r="I53" s="172"/>
      <c r="J53" s="172"/>
      <c r="K53" s="172"/>
      <c r="L53" s="172"/>
      <c r="M53" s="172"/>
      <c r="N53" s="172"/>
      <c r="O53" s="172"/>
      <c r="P53" s="172"/>
      <c r="Q53" s="172"/>
      <c r="R53" s="172"/>
      <c r="S53" s="172"/>
      <c r="T53" s="172"/>
      <c r="U53" s="172"/>
      <c r="V53" s="172"/>
      <c r="W53" s="172"/>
      <c r="X53" s="172"/>
      <c r="Y53" s="172"/>
      <c r="Z53" s="172"/>
    </row>
    <row r="54" spans="1:26" ht="12" customHeight="1">
      <c r="A54" s="163" t="str">
        <f ca="1">Declaration!B75</f>
        <v>A. Avez-vous mis en place une politique d’approvisionnement en minerais responsable ? (*)</v>
      </c>
      <c r="B54" s="163" t="str">
        <f>Declaration!D75</f>
        <v>No</v>
      </c>
      <c r="C54" s="163" t="str">
        <f t="shared" ref="C54:C60" ca="1" si="33">IF(H54=1,J54,I54)</f>
        <v>Complétez</v>
      </c>
      <c r="D54" s="181"/>
      <c r="E54" s="60" t="s">
        <v>107</v>
      </c>
      <c r="F54" s="187">
        <f>IF(SUM(F$24:F$27)=0,0,1)</f>
        <v>1</v>
      </c>
      <c r="G54" s="183">
        <f t="shared" ref="G54:G55" si="34">IF(B54=0,1,0)</f>
        <v>0</v>
      </c>
      <c r="H54" s="184">
        <f t="shared" ref="H54:H60" si="35">F54*G54</f>
        <v>0</v>
      </c>
      <c r="I54" s="185" t="str">
        <f ca="1">OFFSET(L!$C$1,MATCH("Checker"&amp;"Comp",L!$A:$A,0)-1,SL,,)</f>
        <v>Complétez</v>
      </c>
      <c r="J54" s="172" t="str">
        <f ca="1">OFFSET(L!$C$1,MATCH("Checker"&amp;ADDRESS(ROW(),COLUMN(),4),L!$A:$A,0)-1,SL,,)</f>
        <v>Répondez dans la cellule D75 de l’onglet Déclaration si votre entreprise est dotée d’une politique d’approvisionnement en minerais responsable.</v>
      </c>
      <c r="K54" s="172"/>
      <c r="L54" s="172"/>
      <c r="M54" s="172"/>
      <c r="N54" s="172"/>
      <c r="O54" s="172"/>
      <c r="P54" s="172"/>
      <c r="Q54" s="172"/>
      <c r="R54" s="172"/>
      <c r="S54" s="172"/>
      <c r="T54" s="172"/>
      <c r="U54" s="172"/>
      <c r="V54" s="172"/>
      <c r="W54" s="172"/>
      <c r="X54" s="172"/>
      <c r="Y54" s="172"/>
      <c r="Z54" s="172"/>
    </row>
    <row r="55" spans="1:26" ht="54.75" customHeight="1">
      <c r="A55" s="163" t="str">
        <f ca="1">Declaration!B77</f>
        <v>B. La politique d’approvisionnement en minerais responsable est-elle disponible publiquement sur votre site Web ? (Remarque – Si la réponse est « oui », l’utilisateur doit indiquer l’URL dans le champ des commentaires). (*)</v>
      </c>
      <c r="B55" s="163" t="str">
        <f>Declaration!D77</f>
        <v>No</v>
      </c>
      <c r="C55" s="163" t="str">
        <f t="shared" ca="1" si="33"/>
        <v>Complétez</v>
      </c>
      <c r="D55" s="181"/>
      <c r="E55" s="60" t="s">
        <v>107</v>
      </c>
      <c r="F55" s="187">
        <f>F$54</f>
        <v>1</v>
      </c>
      <c r="G55" s="183">
        <f t="shared" si="34"/>
        <v>0</v>
      </c>
      <c r="H55" s="184">
        <f t="shared" si="35"/>
        <v>0</v>
      </c>
      <c r="I55" s="185" t="str">
        <f ca="1">OFFSET(L!$C$1,MATCH("Checker"&amp;"Comp",L!$A:$A,0)-1,SL,,)</f>
        <v>Complétez</v>
      </c>
      <c r="J55" s="172" t="str">
        <f ca="1">OFFSET(L!$C$1,MATCH("Checker"&amp;ADDRESS(ROW(),COLUMN(),4),L!$A:$A,0)-1,SL,,)</f>
        <v>Répondez dans la cellule D77 de l’onglet Déclaration si votre entreprise a rendu publiquement disponible sur son site Web sa politique d’approvisionnement en minerais responsable.</v>
      </c>
      <c r="K55" s="172"/>
      <c r="L55" s="172"/>
      <c r="M55" s="172"/>
      <c r="N55" s="172"/>
      <c r="O55" s="172"/>
      <c r="P55" s="172"/>
      <c r="Q55" s="172"/>
      <c r="R55" s="172"/>
      <c r="S55" s="172"/>
      <c r="T55" s="172"/>
      <c r="U55" s="172"/>
      <c r="V55" s="172"/>
      <c r="W55" s="172"/>
      <c r="X55" s="172"/>
      <c r="Y55" s="172"/>
      <c r="Z55" s="172"/>
    </row>
    <row r="56" spans="1:26" ht="38.25" customHeight="1">
      <c r="A56" s="163" t="s">
        <v>161</v>
      </c>
      <c r="B56" s="193">
        <f>Declaration!G77</f>
        <v>0</v>
      </c>
      <c r="C56" s="163" t="str">
        <f t="shared" ca="1" si="33"/>
        <v>Complétez</v>
      </c>
      <c r="D56" s="181"/>
      <c r="E56" s="60"/>
      <c r="F56" s="187">
        <f>IF(AND(F55=1,B55="Yes"),1,0)</f>
        <v>0</v>
      </c>
      <c r="G56" s="183">
        <f>IF(LEN(B56)&gt;1,0,1)</f>
        <v>1</v>
      </c>
      <c r="H56" s="184">
        <f t="shared" si="35"/>
        <v>0</v>
      </c>
      <c r="I56" s="185" t="str">
        <f ca="1">OFFSET(L!$C$1,MATCH("Checker"&amp;"Comp",L!$A:$A,0)-1,SL,,)</f>
        <v>Complétez</v>
      </c>
      <c r="J56" s="194" t="str">
        <f ca="1">OFFSET(L!$C$1,MATCH("Checker"&amp;ADDRESS(ROW(),COLUMN(),4),L!$A:$A,0)-1,SL,,)</f>
        <v>Saisissez l'URL dans la cellule D77 de l'onglet Déclaration si vous répondez par « Oui » à la question B. Le format de l'URL doit être : www.nomdelentreprise.com</v>
      </c>
      <c r="K56" s="172"/>
      <c r="L56" s="172"/>
      <c r="M56" s="172"/>
      <c r="N56" s="172"/>
      <c r="O56" s="172"/>
      <c r="P56" s="172"/>
      <c r="Q56" s="172"/>
      <c r="R56" s="172"/>
      <c r="S56" s="172"/>
      <c r="T56" s="172"/>
      <c r="U56" s="172"/>
      <c r="V56" s="172"/>
      <c r="W56" s="172"/>
      <c r="X56" s="172"/>
      <c r="Y56" s="172"/>
      <c r="Z56" s="172"/>
    </row>
    <row r="57" spans="1:26" ht="12" customHeight="1">
      <c r="A57" s="163" t="str">
        <f ca="1">Declaration!B79</f>
        <v>C. Est-ce que vous imposez à vos fournisseurs directs de s’approvisionner en 3TG auprès de fonderie dont les pratiques de diligence raisonnable ont été validées par un programme d’audit externe indépendant ?  (*)</v>
      </c>
      <c r="B57" s="163" t="str">
        <f>Declaration!D79</f>
        <v>Yes</v>
      </c>
      <c r="C57" s="163" t="str">
        <f t="shared" ca="1" si="33"/>
        <v>Complétez</v>
      </c>
      <c r="D57" s="181"/>
      <c r="E57" s="60" t="s">
        <v>107</v>
      </c>
      <c r="F57" s="187">
        <f t="shared" ref="F57:F60" si="36">F$54</f>
        <v>1</v>
      </c>
      <c r="G57" s="183">
        <f t="shared" ref="G57:G60" si="37">IF(B57=0,1,0)</f>
        <v>0</v>
      </c>
      <c r="H57" s="184">
        <f t="shared" si="35"/>
        <v>0</v>
      </c>
      <c r="I57" s="185" t="str">
        <f ca="1">OFFSET(L!$C$1,MATCH("Checker"&amp;"Comp",L!$A:$A,0)-1,SL,,)</f>
        <v>Complétez</v>
      </c>
      <c r="J57" s="172" t="str">
        <f ca="1">OFFSET(L!$C$1,MATCH("Checker"&amp;ADDRESS(ROW(),COLUMN(),4),L!$A:$A,0)-1,SL,,)</f>
        <v>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v>
      </c>
      <c r="K57" s="172"/>
      <c r="L57" s="172"/>
      <c r="M57" s="172"/>
      <c r="N57" s="172"/>
      <c r="O57" s="172"/>
      <c r="P57" s="172"/>
      <c r="Q57" s="172"/>
      <c r="R57" s="172"/>
      <c r="S57" s="172"/>
      <c r="T57" s="172"/>
      <c r="U57" s="172"/>
      <c r="V57" s="172"/>
      <c r="W57" s="172"/>
      <c r="X57" s="172"/>
      <c r="Y57" s="172"/>
      <c r="Z57" s="172"/>
    </row>
    <row r="58" spans="1:26" ht="12" customHeight="1">
      <c r="A58" s="163" t="str">
        <f ca="1">Declaration!B81</f>
        <v>D. Avez-vous mis en œuvre des mesures de diligence raisonnable pour un approvisionnement responsable ? (*)</v>
      </c>
      <c r="B58" s="163" t="str">
        <f>Declaration!D81</f>
        <v>Yes</v>
      </c>
      <c r="C58" s="163" t="str">
        <f t="shared" ca="1" si="33"/>
        <v>Complétez</v>
      </c>
      <c r="D58" s="181"/>
      <c r="E58" s="60" t="s">
        <v>107</v>
      </c>
      <c r="F58" s="187">
        <f t="shared" si="36"/>
        <v>1</v>
      </c>
      <c r="G58" s="183">
        <f t="shared" si="37"/>
        <v>0</v>
      </c>
      <c r="H58" s="184">
        <f t="shared" si="35"/>
        <v>0</v>
      </c>
      <c r="I58" s="185" t="str">
        <f ca="1">OFFSET(L!$C$1,MATCH("Checker"&amp;"Comp",L!$A:$A,0)-1,SL,,)</f>
        <v>Complétez</v>
      </c>
      <c r="J58" s="172" t="str">
        <f ca="1">OFFSET(L!$C$1,MATCH("Checker"&amp;ADDRESS(ROW(),COLUMN(),4),L!$A:$A,0)-1,SL,,)</f>
        <v>Répondez dans la cellule D81 de l’onglet Déclaration si vous avez mis en œuvre des mesures de diligence raisonnable relatives à l’approvisionnement responsable.</v>
      </c>
      <c r="K58" s="172"/>
      <c r="L58" s="172"/>
      <c r="M58" s="172"/>
      <c r="N58" s="172"/>
      <c r="O58" s="172"/>
      <c r="P58" s="172"/>
      <c r="Q58" s="172"/>
      <c r="R58" s="172"/>
      <c r="S58" s="172"/>
      <c r="T58" s="172"/>
      <c r="U58" s="172"/>
      <c r="V58" s="172"/>
      <c r="W58" s="172"/>
      <c r="X58" s="172"/>
      <c r="Y58" s="172"/>
      <c r="Z58" s="172"/>
    </row>
    <row r="59" spans="1:26" ht="12" customHeight="1">
      <c r="A59" s="163" t="str">
        <f ca="1">Declaration!B83</f>
        <v>E. Votre société mène-t-elle des enquêtes sur les minerais de conflit auprès du/des fournisseur(s) concerné(s) ? (*)</v>
      </c>
      <c r="B59" s="163" t="str">
        <f>Declaration!D83</f>
        <v>Yes, in conformance with IPC1755 (e.g., CMRT)</v>
      </c>
      <c r="C59" s="163" t="str">
        <f t="shared" ca="1" si="33"/>
        <v>Complétez</v>
      </c>
      <c r="D59" s="181"/>
      <c r="E59" s="60" t="s">
        <v>107</v>
      </c>
      <c r="F59" s="187">
        <f t="shared" si="36"/>
        <v>1</v>
      </c>
      <c r="G59" s="183">
        <f t="shared" si="37"/>
        <v>0</v>
      </c>
      <c r="H59" s="184">
        <f t="shared" si="35"/>
        <v>0</v>
      </c>
      <c r="I59" s="185" t="str">
        <f ca="1">OFFSET(L!$C$1,MATCH("Checker"&amp;"Comp",L!$A:$A,0)-1,SL,,)</f>
        <v>Complétez</v>
      </c>
      <c r="J59" s="172" t="str">
        <f ca="1">OFFSET(L!$C$1,MATCH("Checker"&amp;ADDRESS(ROW(),COLUMN(),4),L!$A:$A,0)-1,SL,,)</f>
        <v>Répondez dans la cellule D83 de l'onglet Déclaration si vous demandez à vos fournisseurs de remplir ce modèle de rapport sur les minéraux en conflit</v>
      </c>
      <c r="K59" s="172"/>
      <c r="L59" s="172"/>
      <c r="M59" s="172"/>
      <c r="N59" s="172"/>
      <c r="O59" s="172"/>
      <c r="P59" s="172"/>
      <c r="Q59" s="172"/>
      <c r="R59" s="172"/>
      <c r="S59" s="172"/>
      <c r="T59" s="172"/>
      <c r="U59" s="172"/>
      <c r="V59" s="172"/>
      <c r="W59" s="172"/>
      <c r="X59" s="172"/>
      <c r="Y59" s="172"/>
      <c r="Z59" s="172"/>
    </row>
    <row r="60" spans="1:26" ht="12" customHeight="1">
      <c r="A60" s="163" t="str">
        <f ca="1">Declaration!B85</f>
        <v>F. Vérifiez-vous les informations de devoir de diligence reçues de vos fournisseurs par rapport aux attentes de votre entreprise?  (*)</v>
      </c>
      <c r="B60" s="163" t="str">
        <f>Declaration!D85</f>
        <v>Yes</v>
      </c>
      <c r="C60" s="163" t="str">
        <f t="shared" ca="1" si="33"/>
        <v>Complétez</v>
      </c>
      <c r="D60" s="181"/>
      <c r="E60" s="60" t="s">
        <v>107</v>
      </c>
      <c r="F60" s="187">
        <f t="shared" si="36"/>
        <v>1</v>
      </c>
      <c r="G60" s="183">
        <f t="shared" si="37"/>
        <v>0</v>
      </c>
      <c r="H60" s="184">
        <f t="shared" si="35"/>
        <v>0</v>
      </c>
      <c r="I60" s="185" t="str">
        <f ca="1">OFFSET(L!$C$1,MATCH("Checker"&amp;"Comp",L!$A:$A,0)-1,SL,,)</f>
        <v>Complétez</v>
      </c>
      <c r="J60" s="172" t="str">
        <f ca="1">OFFSET(L!$C$1,MATCH("Checker"&amp;ADDRESS(ROW(),COLUMN(),4),L!$A:$A,0)-1,SL,,)</f>
        <v>Répondez dans la cellule D85 de l'onglet Déclaration si vous validez les réponses de vos fournisseurs par rapport aux attentes de votre entreprise</v>
      </c>
      <c r="K60" s="172"/>
      <c r="L60" s="172"/>
      <c r="M60" s="172"/>
      <c r="N60" s="172"/>
      <c r="O60" s="172"/>
      <c r="P60" s="172"/>
      <c r="Q60" s="172"/>
      <c r="R60" s="172"/>
      <c r="S60" s="172"/>
      <c r="T60" s="172"/>
      <c r="U60" s="172"/>
      <c r="V60" s="172"/>
      <c r="W60" s="172"/>
      <c r="X60" s="172"/>
      <c r="Y60" s="172"/>
      <c r="Z60" s="172"/>
    </row>
    <row r="61" spans="1:26" ht="12" hidden="1" customHeight="1">
      <c r="A61" s="163"/>
      <c r="B61" s="163"/>
      <c r="C61" s="163"/>
      <c r="D61" s="181"/>
      <c r="E61" s="60"/>
      <c r="F61" s="187"/>
      <c r="G61" s="183"/>
      <c r="H61" s="184"/>
      <c r="I61" s="185"/>
      <c r="J61" s="172"/>
      <c r="K61" s="172"/>
      <c r="L61" s="172"/>
      <c r="M61" s="172"/>
      <c r="N61" s="172"/>
      <c r="O61" s="172"/>
      <c r="P61" s="172"/>
      <c r="Q61" s="172"/>
      <c r="R61" s="172"/>
      <c r="S61" s="172"/>
      <c r="T61" s="172"/>
      <c r="U61" s="172"/>
      <c r="V61" s="172"/>
      <c r="W61" s="172"/>
      <c r="X61" s="172"/>
      <c r="Y61" s="172"/>
      <c r="Z61" s="172"/>
    </row>
    <row r="62" spans="1:26" ht="12" customHeight="1">
      <c r="A62" s="163" t="str">
        <f ca="1">Declaration!B87</f>
        <v>G. Votre processus de vérification inclut-il la gestion des actions correctives ?  (*)</v>
      </c>
      <c r="B62" s="163" t="str">
        <f>Declaration!D87</f>
        <v>Yes</v>
      </c>
      <c r="C62" s="163" t="str">
        <f t="shared" ref="C62:C68" ca="1" si="38">IF(H62=1,J62,I62)</f>
        <v>Complétez</v>
      </c>
      <c r="D62" s="181"/>
      <c r="E62" s="60" t="s">
        <v>107</v>
      </c>
      <c r="F62" s="187">
        <f t="shared" ref="F62:F63" si="39">F$54</f>
        <v>1</v>
      </c>
      <c r="G62" s="183">
        <f t="shared" ref="G62:G63" si="40">IF(B62=0,1,0)</f>
        <v>0</v>
      </c>
      <c r="H62" s="184">
        <f t="shared" ref="H62:H69" si="41">F62*G62</f>
        <v>0</v>
      </c>
      <c r="I62" s="185" t="str">
        <f ca="1">OFFSET(L!$C$1,MATCH("Checker"&amp;"Comp",L!$A:$A,0)-1,SL,,)</f>
        <v>Complétez</v>
      </c>
      <c r="J62" s="172" t="str">
        <f ca="1">OFFSET(L!$C$1,MATCH("Checker"&amp;ADDRESS(ROW(),COLUMN(),4),L!$A:$A,0)-1,SL,,)</f>
        <v>Répondez dans la cellule D87 de l'onglet Déclaration si votre processus de validation comprend des actions correctives de la part de la direction</v>
      </c>
      <c r="K62" s="172"/>
      <c r="L62" s="172"/>
      <c r="M62" s="172"/>
      <c r="N62" s="172"/>
      <c r="O62" s="172"/>
      <c r="P62" s="172"/>
      <c r="Q62" s="172"/>
      <c r="R62" s="172"/>
      <c r="S62" s="172"/>
      <c r="T62" s="172"/>
      <c r="U62" s="172"/>
      <c r="V62" s="172"/>
      <c r="W62" s="172"/>
      <c r="X62" s="172"/>
      <c r="Y62" s="172"/>
      <c r="Z62" s="172"/>
    </row>
    <row r="63" spans="1:26" ht="12" customHeight="1">
      <c r="A63" s="163" t="str">
        <f ca="1">Declaration!B89</f>
        <v>H. Votre société est-elle tenue de fournir une déclaration annuelle sur les minerais de conflit ? (*)</v>
      </c>
      <c r="B63" s="163" t="str">
        <f>Declaration!D89</f>
        <v>No</v>
      </c>
      <c r="C63" s="163" t="str">
        <f t="shared" ca="1" si="38"/>
        <v>Complétez</v>
      </c>
      <c r="D63" s="181"/>
      <c r="E63" s="60" t="s">
        <v>107</v>
      </c>
      <c r="F63" s="187">
        <f t="shared" si="39"/>
        <v>1</v>
      </c>
      <c r="G63" s="183">
        <f t="shared" si="40"/>
        <v>0</v>
      </c>
      <c r="H63" s="184">
        <f t="shared" si="41"/>
        <v>0</v>
      </c>
      <c r="I63" s="185" t="str">
        <f ca="1">OFFSET(L!$C$1,MATCH("Checker"&amp;"Comp",L!$A:$A,0)-1,SL,,)</f>
        <v>Complétez</v>
      </c>
      <c r="J63" s="172" t="str">
        <f ca="1">OFFSET(L!$C$1,MATCH("Checker"&amp;ADDRESS(ROW(),COLUMN(),4),L!$A:$A,0)-1,SL,,)</f>
        <v>Répondez dans la cellule D89 de l’onglet Déclaration si vous êtes soumis aux exigences de divulgation de la SEC, de la réglementation de l’UE ou des deux.</v>
      </c>
      <c r="K63" s="172"/>
      <c r="L63" s="172"/>
      <c r="M63" s="172"/>
      <c r="N63" s="172"/>
      <c r="O63" s="172"/>
      <c r="P63" s="172"/>
      <c r="Q63" s="172"/>
      <c r="R63" s="172"/>
      <c r="S63" s="172"/>
      <c r="T63" s="172"/>
      <c r="U63" s="172"/>
      <c r="V63" s="172"/>
      <c r="W63" s="172"/>
      <c r="X63" s="172"/>
      <c r="Y63" s="172"/>
      <c r="Z63" s="172"/>
    </row>
    <row r="64" spans="1:26" ht="12" customHeight="1">
      <c r="A64" s="163" t="s">
        <v>162</v>
      </c>
      <c r="B64" s="163" t="str">
        <f ca="1">IF(G64=1,"No products or item numbers listed","One or more product / item numbers have been provided")</f>
        <v>One or more product / item numbers have been provided</v>
      </c>
      <c r="C64" s="163" t="str">
        <f t="shared" ca="1" si="38"/>
        <v>Complétez</v>
      </c>
      <c r="D64" s="181"/>
      <c r="E64" s="60" t="s">
        <v>107</v>
      </c>
      <c r="F64" s="187">
        <f>IF(B5=Declaration!Q9,1,0)</f>
        <v>1</v>
      </c>
      <c r="G64" s="183">
        <f t="array" aca="1" ref="G64" ca="1">IF(INDIRECT("'Product List'!B6")="",1,0)</f>
        <v>0</v>
      </c>
      <c r="H64" s="184">
        <f t="shared" ca="1" si="41"/>
        <v>0</v>
      </c>
      <c r="I64" s="185" t="str">
        <f ca="1">OFFSET(L!$C$1,MATCH("Checker"&amp;"Comp",L!$A:$A,0)-1,SL,,)</f>
        <v>Complétez</v>
      </c>
      <c r="J64" s="172" t="str">
        <f ca="1">OFFSET(L!$C$1,MATCH("Checker"&amp;ADDRESS(ROW(),COLUMN(),4),L!$A:$A,0)-1,SL,,)</f>
        <v>Le cas échéant, fournissez un ou plusieurs numéros de produits ou d'articles auxquels cette déclaration s'applique. Dans l'onglet Déclaration, sélectionnez le lien hypertexte de la cellule 6H1 pour ouvrir l'onglet Liste de produits</v>
      </c>
      <c r="K64" s="172"/>
      <c r="L64" s="172"/>
      <c r="M64" s="172"/>
      <c r="N64" s="172"/>
      <c r="O64" s="172"/>
      <c r="P64" s="172"/>
      <c r="Q64" s="172"/>
      <c r="R64" s="172"/>
      <c r="S64" s="172"/>
      <c r="T64" s="172"/>
      <c r="U64" s="172"/>
      <c r="V64" s="172"/>
      <c r="W64" s="172"/>
      <c r="X64" s="172"/>
      <c r="Y64" s="172"/>
      <c r="Z64" s="172"/>
    </row>
    <row r="65" spans="1:26" ht="12" customHeight="1">
      <c r="A65" s="163" t="s">
        <v>163</v>
      </c>
      <c r="B65" s="163"/>
      <c r="C65" s="163" t="str">
        <f t="shared" ca="1" si="38"/>
        <v>Complétez</v>
      </c>
      <c r="D65" s="181"/>
      <c r="E65" s="60" t="s">
        <v>107</v>
      </c>
      <c r="F65" s="187">
        <f t="shared" ref="F65:F68" si="42">F24</f>
        <v>0</v>
      </c>
      <c r="G65" s="183">
        <f>IF(AND(COUNTIF(SmelterIdetifiedForMetal,"Tantalum")&gt;0,COUNTIF('Smelter List'!AB$5:AB$2491,"Tantalum?*")&gt;0),0,1)</f>
        <v>0</v>
      </c>
      <c r="H65" s="184">
        <f t="shared" si="41"/>
        <v>0</v>
      </c>
      <c r="I65" s="185" t="str">
        <f ca="1">OFFSET(L!$C$1,MATCH("Checker"&amp;"Comp",L!$A:$A,0)-1,SL,,)</f>
        <v>Complétez</v>
      </c>
      <c r="J65" s="172" t="str">
        <f ca="1">OFFSET(L!$C$1,MATCH("Checker"&amp;ADDRESS(ROW(),COLUMN(),4),L!$A:$A,0)-1,SL,,)</f>
        <v>Saisissez la liste de fondeurs de tantale qui contribuent de manière importante à la chaîne d'approvisionnement sur l'onglet Liste de fondeurs.</v>
      </c>
      <c r="K65" s="195">
        <f t="shared" ref="K65:K68" si="43">IF(H14+H19&gt;0,1,0)</f>
        <v>0</v>
      </c>
      <c r="L65" s="172" t="e">
        <f ca="1">OFFSET(L!$C$1,MATCH("Checker"&amp;ADDRESS(ROW(),COLUMN(),4),L!$A:$A,0)-1,SL,,)</f>
        <v>#N/A</v>
      </c>
      <c r="M65" s="172"/>
      <c r="N65" s="172"/>
      <c r="O65" s="172"/>
      <c r="P65" s="172"/>
      <c r="Q65" s="172"/>
      <c r="R65" s="172"/>
      <c r="S65" s="172"/>
      <c r="T65" s="172"/>
      <c r="U65" s="172"/>
      <c r="V65" s="172"/>
      <c r="W65" s="172"/>
      <c r="X65" s="172"/>
      <c r="Y65" s="172"/>
      <c r="Z65" s="172"/>
    </row>
    <row r="66" spans="1:26" ht="12" customHeight="1">
      <c r="A66" s="163" t="s">
        <v>164</v>
      </c>
      <c r="B66" s="163"/>
      <c r="C66" s="163" t="str">
        <f t="shared" ca="1" si="38"/>
        <v>Complétez</v>
      </c>
      <c r="D66" s="181"/>
      <c r="E66" s="60" t="s">
        <v>107</v>
      </c>
      <c r="F66" s="187">
        <f t="shared" si="42"/>
        <v>0</v>
      </c>
      <c r="G66" s="183">
        <f>IF(AND(COUNTIF(SmelterIdetifiedForMetal,"Tin")&gt;0,COUNTIF('Smelter List'!AB$5:AB$2491,"Tin?*")&gt;0),0,1)</f>
        <v>0</v>
      </c>
      <c r="H66" s="184">
        <f t="shared" si="41"/>
        <v>0</v>
      </c>
      <c r="I66" s="185" t="str">
        <f ca="1">OFFSET(L!$C$1,MATCH("Checker"&amp;"Comp",L!$A:$A,0)-1,SL,,)</f>
        <v>Complétez</v>
      </c>
      <c r="J66" s="172" t="str">
        <f ca="1">OFFSET(L!$C$1,MATCH("Checker"&amp;ADDRESS(ROW(),COLUMN(),4),L!$A:$A,0)-1,SL,,)</f>
        <v>Saisissez la liste de fondeurs d'étain qui contribuent de manière importante à la chaîne d'approvisionnement sur l'onglet Liste de fondeurs.</v>
      </c>
      <c r="K66" s="195">
        <f t="shared" si="43"/>
        <v>0</v>
      </c>
      <c r="L66" s="172" t="e">
        <f ca="1">OFFSET(L!$C$1,MATCH("Checker"&amp;ADDRESS(ROW(),COLUMN(),4),L!$A:$A,0)-1,SL,,)</f>
        <v>#N/A</v>
      </c>
      <c r="M66" s="172"/>
      <c r="N66" s="172"/>
      <c r="O66" s="172"/>
      <c r="P66" s="172"/>
      <c r="Q66" s="172"/>
      <c r="R66" s="172"/>
      <c r="S66" s="172"/>
      <c r="T66" s="172"/>
      <c r="U66" s="172"/>
      <c r="V66" s="172"/>
      <c r="W66" s="172"/>
      <c r="X66" s="172"/>
      <c r="Y66" s="172"/>
      <c r="Z66" s="172"/>
    </row>
    <row r="67" spans="1:26" ht="12" customHeight="1">
      <c r="A67" s="163" t="s">
        <v>165</v>
      </c>
      <c r="B67" s="163"/>
      <c r="C67" s="163" t="str">
        <f t="shared" ca="1" si="38"/>
        <v>Complétez</v>
      </c>
      <c r="D67" s="181"/>
      <c r="E67" s="60" t="s">
        <v>107</v>
      </c>
      <c r="F67" s="187">
        <f t="shared" si="42"/>
        <v>0</v>
      </c>
      <c r="G67" s="183">
        <f>IF(AND(COUNTIF(SmelterIdetifiedForMetal,"Gold")&gt;0,COUNTIF('Smelter List'!AB$5:AB$2491,"Gold?*")&gt;0),0,1)</f>
        <v>0</v>
      </c>
      <c r="H67" s="184">
        <f t="shared" si="41"/>
        <v>0</v>
      </c>
      <c r="I67" s="185" t="str">
        <f ca="1">OFFSET(L!$C$1,MATCH("Checker"&amp;"Comp",L!$A:$A,0)-1,SL,,)</f>
        <v>Complétez</v>
      </c>
      <c r="J67" s="172" t="str">
        <f ca="1">OFFSET(L!$C$1,MATCH("Checker"&amp;ADDRESS(ROW(),COLUMN(),4),L!$A:$A,0)-1,SL,,)</f>
        <v>Saisissez la liste de fondeurs d'or qui contribuent de manière importante à la chaîne d'approvisionnement sur l'onglet Liste de fondeurs.</v>
      </c>
      <c r="K67" s="195">
        <f t="shared" si="43"/>
        <v>0</v>
      </c>
      <c r="L67" s="172" t="e">
        <f ca="1">OFFSET(L!$C$1,MATCH("Checker"&amp;ADDRESS(ROW(),COLUMN(),4),L!$A:$A,0)-1,SL,,)</f>
        <v>#N/A</v>
      </c>
      <c r="M67" s="172"/>
      <c r="N67" s="172"/>
      <c r="O67" s="172"/>
      <c r="P67" s="172"/>
      <c r="Q67" s="172"/>
      <c r="R67" s="172"/>
      <c r="S67" s="172"/>
      <c r="T67" s="172"/>
      <c r="U67" s="172"/>
      <c r="V67" s="172"/>
      <c r="W67" s="172"/>
      <c r="X67" s="172"/>
      <c r="Y67" s="172"/>
      <c r="Z67" s="172"/>
    </row>
    <row r="68" spans="1:26" ht="12" customHeight="1">
      <c r="A68" s="163" t="s">
        <v>166</v>
      </c>
      <c r="B68" s="163"/>
      <c r="C68" s="163" t="str">
        <f t="shared" ca="1" si="38"/>
        <v>Complétez</v>
      </c>
      <c r="D68" s="181"/>
      <c r="E68" s="60" t="s">
        <v>107</v>
      </c>
      <c r="F68" s="187">
        <f t="shared" si="42"/>
        <v>1</v>
      </c>
      <c r="G68" s="183">
        <f>IF(AND(COUNTIF(SmelterIdetifiedForMetal,"Tungsten")&gt;0,COUNTIF('Smelter List'!AB$5:AB$2491,"Tungsten?*")&gt;0),0,1)</f>
        <v>0</v>
      </c>
      <c r="H68" s="184">
        <f t="shared" si="41"/>
        <v>0</v>
      </c>
      <c r="I68" s="185" t="str">
        <f ca="1">OFFSET(L!$C$1,MATCH("Checker"&amp;"Comp",L!$A:$A,0)-1,SL,,)</f>
        <v>Complétez</v>
      </c>
      <c r="J68" s="172" t="str">
        <f ca="1">OFFSET(L!$C$1,MATCH("Checker"&amp;ADDRESS(ROW(),COLUMN(),4),L!$A:$A,0)-1,SL,,)</f>
        <v>Saisissez une liste de fondeurs de tungstène qui contribuent de manière importante à la chaîne d'approvisionnement sur l'onglet Liste de fondeurs.</v>
      </c>
      <c r="K68" s="195">
        <f t="shared" si="43"/>
        <v>0</v>
      </c>
      <c r="L68" s="172" t="e">
        <f ca="1">OFFSET(L!$C$1,MATCH("Checker"&amp;ADDRESS(ROW(),COLUMN(),4),L!$A:$A,0)-1,SL,,)</f>
        <v>#N/A</v>
      </c>
      <c r="M68" s="172"/>
      <c r="N68" s="172"/>
      <c r="O68" s="172"/>
      <c r="P68" s="172"/>
      <c r="Q68" s="172"/>
      <c r="R68" s="172"/>
      <c r="S68" s="172"/>
      <c r="T68" s="172"/>
      <c r="U68" s="172"/>
      <c r="V68" s="172"/>
      <c r="W68" s="172"/>
      <c r="X68" s="172"/>
      <c r="Y68" s="172"/>
      <c r="Z68" s="172"/>
    </row>
    <row r="69" spans="1:26" ht="12" customHeight="1">
      <c r="A69" s="196" t="s">
        <v>167</v>
      </c>
      <c r="B69" s="163"/>
      <c r="C69" s="196" t="str">
        <f ca="1">IF(F69=0,J69,IF(G69=0,I69,L69))</f>
        <v>N/A</v>
      </c>
      <c r="D69" s="181"/>
      <c r="E69" s="60"/>
      <c r="F69" s="187">
        <f ca="1">IF(COUNTIF('Smelter List'!$C:$C,"Smelter not listed")=0,0,1)</f>
        <v>0</v>
      </c>
      <c r="G69" s="183">
        <f t="array" aca="1" ref="G69" ca="1">IF(OR(SUMPRODUCT(('Smelter List'!$C:$C="Smelter not listed")*('Smelter List'!$D:$D=""))&gt;0,SUMPRODUCT(('Smelter List'!$C:$C="Smelter not listed")*('Smelter List'!$E:$E=""))&gt;0),1,0)</f>
        <v>0</v>
      </c>
      <c r="H69" s="184">
        <f t="shared" ca="1" si="41"/>
        <v>0</v>
      </c>
      <c r="I69" s="185" t="str">
        <f ca="1">OFFSET(L!$C$1,MATCH("Checker"&amp;"Comp",L!$A:$A,0)-1,SL,,)</f>
        <v>Complétez</v>
      </c>
      <c r="J69" s="172" t="s">
        <v>168</v>
      </c>
      <c r="K69" s="195"/>
      <c r="L69" s="172" t="s">
        <v>169</v>
      </c>
      <c r="M69" s="172"/>
      <c r="N69" s="172"/>
      <c r="O69" s="172"/>
      <c r="P69" s="172"/>
      <c r="Q69" s="172"/>
      <c r="R69" s="172"/>
      <c r="S69" s="172"/>
      <c r="T69" s="172"/>
      <c r="U69" s="172"/>
      <c r="V69" s="172"/>
      <c r="W69" s="172"/>
      <c r="X69" s="172"/>
      <c r="Y69" s="172"/>
      <c r="Z69" s="172"/>
    </row>
    <row r="70" spans="1:26" ht="12" customHeight="1">
      <c r="A70" s="172"/>
      <c r="B70" s="60"/>
      <c r="C70" s="172"/>
      <c r="D70" s="60"/>
      <c r="E70" s="172"/>
      <c r="F70" s="172"/>
      <c r="G70" s="172"/>
      <c r="H70" s="172">
        <f ca="1">SUM(H4:H69)</f>
        <v>0</v>
      </c>
      <c r="I70" s="172"/>
      <c r="J70" s="172"/>
      <c r="K70" s="172"/>
      <c r="L70" s="172"/>
      <c r="M70" s="172"/>
      <c r="N70" s="172"/>
      <c r="O70" s="172"/>
      <c r="P70" s="172"/>
      <c r="Q70" s="172"/>
      <c r="R70" s="172"/>
      <c r="S70" s="172"/>
      <c r="T70" s="172"/>
      <c r="U70" s="172"/>
      <c r="V70" s="172"/>
      <c r="W70" s="172"/>
      <c r="X70" s="172"/>
      <c r="Y70" s="172"/>
      <c r="Z70" s="172"/>
    </row>
    <row r="71" spans="1:26" ht="12" customHeight="1">
      <c r="A71" s="172"/>
      <c r="B71" s="60"/>
      <c r="C71" s="172"/>
      <c r="D71" s="60"/>
      <c r="E71" s="172"/>
      <c r="F71" s="172"/>
      <c r="G71" s="172"/>
      <c r="H71" s="172"/>
      <c r="I71" s="172"/>
      <c r="J71" s="172"/>
      <c r="K71" s="172"/>
      <c r="L71" s="172"/>
      <c r="M71" s="172"/>
      <c r="N71" s="172"/>
      <c r="O71" s="172"/>
      <c r="P71" s="172"/>
      <c r="Q71" s="172"/>
      <c r="R71" s="172"/>
      <c r="S71" s="172"/>
      <c r="T71" s="172"/>
      <c r="U71" s="172"/>
      <c r="V71" s="172"/>
      <c r="W71" s="172"/>
      <c r="X71" s="172"/>
      <c r="Y71" s="172"/>
      <c r="Z71" s="172"/>
    </row>
    <row r="72" spans="1:26" ht="12" customHeight="1">
      <c r="A72" s="172"/>
      <c r="B72" s="60"/>
      <c r="C72" s="172"/>
      <c r="D72" s="60"/>
      <c r="E72" s="172"/>
      <c r="F72" s="172"/>
      <c r="G72" s="172"/>
      <c r="H72" s="172"/>
      <c r="I72" s="172"/>
      <c r="J72" s="172"/>
      <c r="K72" s="172"/>
      <c r="L72" s="172"/>
      <c r="M72" s="172"/>
      <c r="N72" s="172"/>
      <c r="O72" s="172"/>
      <c r="P72" s="172"/>
      <c r="Q72" s="172"/>
      <c r="R72" s="172"/>
      <c r="S72" s="172"/>
      <c r="T72" s="172"/>
      <c r="U72" s="172"/>
      <c r="V72" s="172"/>
      <c r="W72" s="172"/>
      <c r="X72" s="172"/>
      <c r="Y72" s="172"/>
      <c r="Z72" s="172"/>
    </row>
    <row r="73" spans="1:26" ht="12" customHeight="1">
      <c r="A73" s="172"/>
      <c r="B73" s="60"/>
      <c r="C73" s="172"/>
      <c r="D73" s="60"/>
      <c r="E73" s="172"/>
      <c r="F73" s="172"/>
      <c r="G73" s="172"/>
      <c r="H73" s="172"/>
      <c r="I73" s="172"/>
      <c r="J73" s="172"/>
      <c r="K73" s="172"/>
      <c r="L73" s="172"/>
      <c r="M73" s="172"/>
      <c r="N73" s="172"/>
      <c r="O73" s="172"/>
      <c r="P73" s="172"/>
      <c r="Q73" s="172"/>
      <c r="R73" s="172"/>
      <c r="S73" s="172"/>
      <c r="T73" s="172"/>
      <c r="U73" s="172"/>
      <c r="V73" s="172"/>
      <c r="W73" s="172"/>
      <c r="X73" s="172"/>
      <c r="Y73" s="172"/>
      <c r="Z73" s="172"/>
    </row>
    <row r="74" spans="1:26" ht="12" customHeight="1">
      <c r="A74" s="172"/>
      <c r="B74" s="60"/>
      <c r="C74" s="172"/>
      <c r="D74" s="60"/>
      <c r="E74" s="172"/>
      <c r="F74" s="172"/>
      <c r="G74" s="172"/>
      <c r="H74" s="172"/>
      <c r="I74" s="172"/>
      <c r="J74" s="172"/>
      <c r="K74" s="172"/>
      <c r="L74" s="172"/>
      <c r="M74" s="172"/>
      <c r="N74" s="172"/>
      <c r="O74" s="172"/>
      <c r="P74" s="172"/>
      <c r="Q74" s="172"/>
      <c r="R74" s="172"/>
      <c r="S74" s="172"/>
      <c r="T74" s="172"/>
      <c r="U74" s="172"/>
      <c r="V74" s="172"/>
      <c r="W74" s="172"/>
      <c r="X74" s="172"/>
      <c r="Y74" s="172"/>
      <c r="Z74" s="172"/>
    </row>
    <row r="75" spans="1:26" ht="12" customHeight="1">
      <c r="A75" s="172"/>
      <c r="B75" s="60"/>
      <c r="C75" s="172"/>
      <c r="D75" s="60"/>
      <c r="E75" s="172"/>
      <c r="F75" s="172"/>
      <c r="G75" s="172"/>
      <c r="H75" s="172"/>
      <c r="I75" s="172"/>
      <c r="J75" s="172"/>
      <c r="K75" s="172"/>
      <c r="L75" s="172"/>
      <c r="M75" s="172"/>
      <c r="N75" s="172"/>
      <c r="O75" s="172"/>
      <c r="P75" s="172"/>
      <c r="Q75" s="172"/>
      <c r="R75" s="172"/>
      <c r="S75" s="172"/>
      <c r="T75" s="172"/>
      <c r="U75" s="172"/>
      <c r="V75" s="172"/>
      <c r="W75" s="172"/>
      <c r="X75" s="172"/>
      <c r="Y75" s="172"/>
      <c r="Z75" s="172"/>
    </row>
    <row r="76" spans="1:26" ht="12" customHeight="1">
      <c r="A76" s="172"/>
      <c r="B76" s="60"/>
      <c r="C76" s="172"/>
      <c r="D76" s="60"/>
      <c r="E76" s="172"/>
      <c r="F76" s="172"/>
      <c r="G76" s="172"/>
      <c r="H76" s="172"/>
      <c r="I76" s="172"/>
      <c r="J76" s="172"/>
      <c r="K76" s="172"/>
      <c r="L76" s="172"/>
      <c r="M76" s="172"/>
      <c r="N76" s="172"/>
      <c r="O76" s="172"/>
      <c r="P76" s="172"/>
      <c r="Q76" s="172"/>
      <c r="R76" s="172"/>
      <c r="S76" s="172"/>
      <c r="T76" s="172"/>
      <c r="U76" s="172"/>
      <c r="V76" s="172"/>
      <c r="W76" s="172"/>
      <c r="X76" s="172"/>
      <c r="Y76" s="172"/>
      <c r="Z76" s="172"/>
    </row>
    <row r="77" spans="1:26" ht="12" customHeight="1">
      <c r="A77" s="172"/>
      <c r="B77" s="60"/>
      <c r="C77" s="172"/>
      <c r="D77" s="60"/>
      <c r="E77" s="172"/>
      <c r="F77" s="172"/>
      <c r="G77" s="172"/>
      <c r="H77" s="172"/>
      <c r="I77" s="172"/>
      <c r="J77" s="172"/>
      <c r="K77" s="172"/>
      <c r="L77" s="172"/>
      <c r="M77" s="172"/>
      <c r="N77" s="172"/>
      <c r="O77" s="172"/>
      <c r="P77" s="172"/>
      <c r="Q77" s="172"/>
      <c r="R77" s="172"/>
      <c r="S77" s="172"/>
      <c r="T77" s="172"/>
      <c r="U77" s="172"/>
      <c r="V77" s="172"/>
      <c r="W77" s="172"/>
      <c r="X77" s="172"/>
      <c r="Y77" s="172"/>
      <c r="Z77" s="172"/>
    </row>
    <row r="78" spans="1:26" ht="12" customHeight="1">
      <c r="A78" s="172"/>
      <c r="B78" s="60"/>
      <c r="C78" s="172"/>
      <c r="D78" s="60"/>
      <c r="E78" s="172"/>
      <c r="F78" s="172"/>
      <c r="G78" s="172"/>
      <c r="H78" s="172"/>
      <c r="I78" s="172"/>
      <c r="J78" s="172"/>
      <c r="K78" s="172"/>
      <c r="L78" s="172"/>
      <c r="M78" s="172"/>
      <c r="N78" s="172"/>
      <c r="O78" s="172"/>
      <c r="P78" s="172"/>
      <c r="Q78" s="172"/>
      <c r="R78" s="172"/>
      <c r="S78" s="172"/>
      <c r="T78" s="172"/>
      <c r="U78" s="172"/>
      <c r="V78" s="172"/>
      <c r="W78" s="172"/>
      <c r="X78" s="172"/>
      <c r="Y78" s="172"/>
      <c r="Z78" s="172"/>
    </row>
    <row r="79" spans="1:26" ht="12" customHeight="1">
      <c r="A79" s="172"/>
      <c r="B79" s="60"/>
      <c r="C79" s="172"/>
      <c r="D79" s="60"/>
      <c r="E79" s="172"/>
      <c r="F79" s="172"/>
      <c r="G79" s="172"/>
      <c r="H79" s="172"/>
      <c r="I79" s="172"/>
      <c r="J79" s="172"/>
      <c r="K79" s="172"/>
      <c r="L79" s="172"/>
      <c r="M79" s="172"/>
      <c r="N79" s="172"/>
      <c r="O79" s="172"/>
      <c r="P79" s="172"/>
      <c r="Q79" s="172"/>
      <c r="R79" s="172"/>
      <c r="S79" s="172"/>
      <c r="T79" s="172"/>
      <c r="U79" s="172"/>
      <c r="V79" s="172"/>
      <c r="W79" s="172"/>
      <c r="X79" s="172"/>
      <c r="Y79" s="172"/>
      <c r="Z79" s="172"/>
    </row>
    <row r="80" spans="1:26" ht="12" customHeight="1">
      <c r="A80" s="172"/>
      <c r="B80" s="60"/>
      <c r="C80" s="172"/>
      <c r="D80" s="60"/>
      <c r="E80" s="172"/>
      <c r="F80" s="172"/>
      <c r="G80" s="172"/>
      <c r="H80" s="172"/>
      <c r="I80" s="172"/>
      <c r="J80" s="172"/>
      <c r="K80" s="172"/>
      <c r="L80" s="172"/>
      <c r="M80" s="172"/>
      <c r="N80" s="172"/>
      <c r="O80" s="172"/>
      <c r="P80" s="172"/>
      <c r="Q80" s="172"/>
      <c r="R80" s="172"/>
      <c r="S80" s="172"/>
      <c r="T80" s="172"/>
      <c r="U80" s="172"/>
      <c r="V80" s="172"/>
      <c r="W80" s="172"/>
      <c r="X80" s="172"/>
      <c r="Y80" s="172"/>
      <c r="Z80" s="172"/>
    </row>
    <row r="81" spans="1:26" ht="12" customHeight="1">
      <c r="A81" s="172"/>
      <c r="B81" s="60"/>
      <c r="C81" s="172"/>
      <c r="D81" s="60"/>
      <c r="E81" s="172"/>
      <c r="F81" s="172"/>
      <c r="G81" s="172"/>
      <c r="H81" s="172"/>
      <c r="I81" s="172"/>
      <c r="J81" s="172"/>
      <c r="K81" s="172"/>
      <c r="L81" s="172"/>
      <c r="M81" s="172"/>
      <c r="N81" s="172"/>
      <c r="O81" s="172"/>
      <c r="P81" s="172"/>
      <c r="Q81" s="172"/>
      <c r="R81" s="172"/>
      <c r="S81" s="172"/>
      <c r="T81" s="172"/>
      <c r="U81" s="172"/>
      <c r="V81" s="172"/>
      <c r="W81" s="172"/>
      <c r="X81" s="172"/>
      <c r="Y81" s="172"/>
      <c r="Z81" s="172"/>
    </row>
    <row r="82" spans="1:26" ht="12" customHeight="1">
      <c r="A82" s="172"/>
      <c r="B82" s="60"/>
      <c r="C82" s="172"/>
      <c r="D82" s="60"/>
      <c r="E82" s="172"/>
      <c r="F82" s="172"/>
      <c r="G82" s="172"/>
      <c r="H82" s="172"/>
      <c r="I82" s="172"/>
      <c r="J82" s="172"/>
      <c r="K82" s="172"/>
      <c r="L82" s="172"/>
      <c r="M82" s="172"/>
      <c r="N82" s="172"/>
      <c r="O82" s="172"/>
      <c r="P82" s="172"/>
      <c r="Q82" s="172"/>
      <c r="R82" s="172"/>
      <c r="S82" s="172"/>
      <c r="T82" s="172"/>
      <c r="U82" s="172"/>
      <c r="V82" s="172"/>
      <c r="W82" s="172"/>
      <c r="X82" s="172"/>
      <c r="Y82" s="172"/>
      <c r="Z82" s="172"/>
    </row>
    <row r="83" spans="1:26" ht="12" customHeight="1">
      <c r="A83" s="172"/>
      <c r="B83" s="60"/>
      <c r="C83" s="172"/>
      <c r="D83" s="60"/>
      <c r="E83" s="172"/>
      <c r="F83" s="172"/>
      <c r="G83" s="172"/>
      <c r="H83" s="172"/>
      <c r="I83" s="172"/>
      <c r="J83" s="172"/>
      <c r="K83" s="172"/>
      <c r="L83" s="172"/>
      <c r="M83" s="172"/>
      <c r="N83" s="172"/>
      <c r="O83" s="172"/>
      <c r="P83" s="172"/>
      <c r="Q83" s="172"/>
      <c r="R83" s="172"/>
      <c r="S83" s="172"/>
      <c r="T83" s="172"/>
      <c r="U83" s="172"/>
      <c r="V83" s="172"/>
      <c r="W83" s="172"/>
      <c r="X83" s="172"/>
      <c r="Y83" s="172"/>
      <c r="Z83" s="172"/>
    </row>
    <row r="84" spans="1:26" ht="12" customHeight="1">
      <c r="A84" s="172"/>
      <c r="B84" s="60"/>
      <c r="C84" s="172"/>
      <c r="D84" s="60"/>
      <c r="E84" s="172"/>
      <c r="F84" s="172"/>
      <c r="G84" s="172"/>
      <c r="H84" s="172"/>
      <c r="I84" s="172"/>
      <c r="J84" s="172"/>
      <c r="K84" s="172"/>
      <c r="L84" s="172"/>
      <c r="M84" s="172"/>
      <c r="N84" s="172"/>
      <c r="O84" s="172"/>
      <c r="P84" s="172"/>
      <c r="Q84" s="172"/>
      <c r="R84" s="172"/>
      <c r="S84" s="172"/>
      <c r="T84" s="172"/>
      <c r="U84" s="172"/>
      <c r="V84" s="172"/>
      <c r="W84" s="172"/>
      <c r="X84" s="172"/>
      <c r="Y84" s="172"/>
      <c r="Z84" s="172"/>
    </row>
    <row r="85" spans="1:26" ht="12" customHeight="1">
      <c r="A85" s="172"/>
      <c r="B85" s="60"/>
      <c r="C85" s="172"/>
      <c r="D85" s="60"/>
      <c r="E85" s="172"/>
      <c r="F85" s="172"/>
      <c r="G85" s="172"/>
      <c r="H85" s="172"/>
      <c r="I85" s="172"/>
      <c r="J85" s="172"/>
      <c r="K85" s="172"/>
      <c r="L85" s="172"/>
      <c r="M85" s="172"/>
      <c r="N85" s="172"/>
      <c r="O85" s="172"/>
      <c r="P85" s="172"/>
      <c r="Q85" s="172"/>
      <c r="R85" s="172"/>
      <c r="S85" s="172"/>
      <c r="T85" s="172"/>
      <c r="U85" s="172"/>
      <c r="V85" s="172"/>
      <c r="W85" s="172"/>
      <c r="X85" s="172"/>
      <c r="Y85" s="172"/>
      <c r="Z85" s="172"/>
    </row>
    <row r="86" spans="1:26" ht="12" customHeight="1">
      <c r="A86" s="172"/>
      <c r="B86" s="60"/>
      <c r="C86" s="172"/>
      <c r="D86" s="60"/>
      <c r="E86" s="172"/>
      <c r="F86" s="172"/>
      <c r="G86" s="172"/>
      <c r="H86" s="172"/>
      <c r="I86" s="172"/>
      <c r="J86" s="172"/>
      <c r="K86" s="172"/>
      <c r="L86" s="172"/>
      <c r="M86" s="172"/>
      <c r="N86" s="172"/>
      <c r="O86" s="172"/>
      <c r="P86" s="172"/>
      <c r="Q86" s="172"/>
      <c r="R86" s="172"/>
      <c r="S86" s="172"/>
      <c r="T86" s="172"/>
      <c r="U86" s="172"/>
      <c r="V86" s="172"/>
      <c r="W86" s="172"/>
      <c r="X86" s="172"/>
      <c r="Y86" s="172"/>
      <c r="Z86" s="172"/>
    </row>
    <row r="87" spans="1:26" ht="12" customHeight="1">
      <c r="A87" s="172"/>
      <c r="B87" s="60"/>
      <c r="C87" s="172"/>
      <c r="D87" s="60"/>
      <c r="E87" s="172"/>
      <c r="F87" s="172"/>
      <c r="G87" s="172"/>
      <c r="H87" s="172"/>
      <c r="I87" s="172"/>
      <c r="J87" s="172"/>
      <c r="K87" s="172"/>
      <c r="L87" s="172"/>
      <c r="M87" s="172"/>
      <c r="N87" s="172"/>
      <c r="O87" s="172"/>
      <c r="P87" s="172"/>
      <c r="Q87" s="172"/>
      <c r="R87" s="172"/>
      <c r="S87" s="172"/>
      <c r="T87" s="172"/>
      <c r="U87" s="172"/>
      <c r="V87" s="172"/>
      <c r="W87" s="172"/>
      <c r="X87" s="172"/>
      <c r="Y87" s="172"/>
      <c r="Z87" s="172"/>
    </row>
    <row r="88" spans="1:26" ht="12" customHeight="1">
      <c r="A88" s="172"/>
      <c r="B88" s="60"/>
      <c r="C88" s="172"/>
      <c r="D88" s="60"/>
      <c r="E88" s="172"/>
      <c r="F88" s="172"/>
      <c r="G88" s="172"/>
      <c r="H88" s="172"/>
      <c r="I88" s="172"/>
      <c r="J88" s="172"/>
      <c r="K88" s="172"/>
      <c r="L88" s="172"/>
      <c r="M88" s="172"/>
      <c r="N88" s="172"/>
      <c r="O88" s="172"/>
      <c r="P88" s="172"/>
      <c r="Q88" s="172"/>
      <c r="R88" s="172"/>
      <c r="S88" s="172"/>
      <c r="T88" s="172"/>
      <c r="U88" s="172"/>
      <c r="V88" s="172"/>
      <c r="W88" s="172"/>
      <c r="X88" s="172"/>
      <c r="Y88" s="172"/>
      <c r="Z88" s="172"/>
    </row>
    <row r="89" spans="1:26" ht="12" customHeight="1">
      <c r="A89" s="172"/>
      <c r="B89" s="60"/>
      <c r="C89" s="172"/>
      <c r="D89" s="60"/>
      <c r="E89" s="172"/>
      <c r="F89" s="172"/>
      <c r="G89" s="172"/>
      <c r="H89" s="172"/>
      <c r="I89" s="172"/>
      <c r="J89" s="172"/>
      <c r="K89" s="172"/>
      <c r="L89" s="172"/>
      <c r="M89" s="172"/>
      <c r="N89" s="172"/>
      <c r="O89" s="172"/>
      <c r="P89" s="172"/>
      <c r="Q89" s="172"/>
      <c r="R89" s="172"/>
      <c r="S89" s="172"/>
      <c r="T89" s="172"/>
      <c r="U89" s="172"/>
      <c r="V89" s="172"/>
      <c r="W89" s="172"/>
      <c r="X89" s="172"/>
      <c r="Y89" s="172"/>
      <c r="Z89" s="172"/>
    </row>
    <row r="90" spans="1:26" ht="12" customHeight="1">
      <c r="A90" s="172"/>
      <c r="B90" s="60"/>
      <c r="C90" s="172"/>
      <c r="D90" s="60"/>
      <c r="E90" s="172"/>
      <c r="F90" s="172"/>
      <c r="G90" s="172"/>
      <c r="H90" s="172"/>
      <c r="I90" s="172"/>
      <c r="J90" s="172"/>
      <c r="K90" s="172"/>
      <c r="L90" s="172"/>
      <c r="M90" s="172"/>
      <c r="N90" s="172"/>
      <c r="O90" s="172"/>
      <c r="P90" s="172"/>
      <c r="Q90" s="172"/>
      <c r="R90" s="172"/>
      <c r="S90" s="172"/>
      <c r="T90" s="172"/>
      <c r="U90" s="172"/>
      <c r="V90" s="172"/>
      <c r="W90" s="172"/>
      <c r="X90" s="172"/>
      <c r="Y90" s="172"/>
      <c r="Z90" s="172"/>
    </row>
    <row r="91" spans="1:26" ht="12" customHeight="1">
      <c r="A91" s="172"/>
      <c r="B91" s="60"/>
      <c r="C91" s="172"/>
      <c r="D91" s="60"/>
      <c r="E91" s="172"/>
      <c r="F91" s="172"/>
      <c r="G91" s="172"/>
      <c r="H91" s="172"/>
      <c r="I91" s="172"/>
      <c r="J91" s="172"/>
      <c r="K91" s="172"/>
      <c r="L91" s="172"/>
      <c r="M91" s="172"/>
      <c r="N91" s="172"/>
      <c r="O91" s="172"/>
      <c r="P91" s="172"/>
      <c r="Q91" s="172"/>
      <c r="R91" s="172"/>
      <c r="S91" s="172"/>
      <c r="T91" s="172"/>
      <c r="U91" s="172"/>
      <c r="V91" s="172"/>
      <c r="W91" s="172"/>
      <c r="X91" s="172"/>
      <c r="Y91" s="172"/>
      <c r="Z91" s="172"/>
    </row>
    <row r="92" spans="1:26" ht="12" customHeight="1">
      <c r="A92" s="172"/>
      <c r="B92" s="60"/>
      <c r="C92" s="172"/>
      <c r="D92" s="60"/>
      <c r="E92" s="172"/>
      <c r="F92" s="172"/>
      <c r="G92" s="172"/>
      <c r="H92" s="172"/>
      <c r="I92" s="172"/>
      <c r="J92" s="172"/>
      <c r="K92" s="172"/>
      <c r="L92" s="172"/>
      <c r="M92" s="172"/>
      <c r="N92" s="172"/>
      <c r="O92" s="172"/>
      <c r="P92" s="172"/>
      <c r="Q92" s="172"/>
      <c r="R92" s="172"/>
      <c r="S92" s="172"/>
      <c r="T92" s="172"/>
      <c r="U92" s="172"/>
      <c r="V92" s="172"/>
      <c r="W92" s="172"/>
      <c r="X92" s="172"/>
      <c r="Y92" s="172"/>
      <c r="Z92" s="172"/>
    </row>
    <row r="93" spans="1:26" ht="12" customHeight="1">
      <c r="A93" s="172"/>
      <c r="B93" s="60"/>
      <c r="C93" s="172"/>
      <c r="D93" s="60"/>
      <c r="E93" s="172"/>
      <c r="F93" s="172"/>
      <c r="G93" s="172"/>
      <c r="H93" s="172"/>
      <c r="I93" s="172"/>
      <c r="J93" s="172"/>
      <c r="K93" s="172"/>
      <c r="L93" s="172"/>
      <c r="M93" s="172"/>
      <c r="N93" s="172"/>
      <c r="O93" s="172"/>
      <c r="P93" s="172"/>
      <c r="Q93" s="172"/>
      <c r="R93" s="172"/>
      <c r="S93" s="172"/>
      <c r="T93" s="172"/>
      <c r="U93" s="172"/>
      <c r="V93" s="172"/>
      <c r="W93" s="172"/>
      <c r="X93" s="172"/>
      <c r="Y93" s="172"/>
      <c r="Z93" s="172"/>
    </row>
    <row r="94" spans="1:26" ht="12" customHeight="1">
      <c r="A94" s="172"/>
      <c r="B94" s="60"/>
      <c r="C94" s="172"/>
      <c r="D94" s="60"/>
      <c r="E94" s="172"/>
      <c r="F94" s="172"/>
      <c r="G94" s="172"/>
      <c r="H94" s="172"/>
      <c r="I94" s="172"/>
      <c r="J94" s="172"/>
      <c r="K94" s="172"/>
      <c r="L94" s="172"/>
      <c r="M94" s="172"/>
      <c r="N94" s="172"/>
      <c r="O94" s="172"/>
      <c r="P94" s="172"/>
      <c r="Q94" s="172"/>
      <c r="R94" s="172"/>
      <c r="S94" s="172"/>
      <c r="T94" s="172"/>
      <c r="U94" s="172"/>
      <c r="V94" s="172"/>
      <c r="W94" s="172"/>
      <c r="X94" s="172"/>
      <c r="Y94" s="172"/>
      <c r="Z94" s="172"/>
    </row>
    <row r="95" spans="1:26" ht="12" customHeight="1">
      <c r="A95" s="172"/>
      <c r="B95" s="60"/>
      <c r="C95" s="172"/>
      <c r="D95" s="60"/>
      <c r="E95" s="172"/>
      <c r="F95" s="172"/>
      <c r="G95" s="172"/>
      <c r="H95" s="172"/>
      <c r="I95" s="172"/>
      <c r="J95" s="172"/>
      <c r="K95" s="172"/>
      <c r="L95" s="172"/>
      <c r="M95" s="172"/>
      <c r="N95" s="172"/>
      <c r="O95" s="172"/>
      <c r="P95" s="172"/>
      <c r="Q95" s="172"/>
      <c r="R95" s="172"/>
      <c r="S95" s="172"/>
      <c r="T95" s="172"/>
      <c r="U95" s="172"/>
      <c r="V95" s="172"/>
      <c r="W95" s="172"/>
      <c r="X95" s="172"/>
      <c r="Y95" s="172"/>
      <c r="Z95" s="172"/>
    </row>
    <row r="96" spans="1:26" ht="12" customHeight="1">
      <c r="A96" s="172"/>
      <c r="B96" s="60"/>
      <c r="C96" s="172"/>
      <c r="D96" s="60"/>
      <c r="E96" s="172"/>
      <c r="F96" s="172"/>
      <c r="G96" s="172"/>
      <c r="H96" s="172"/>
      <c r="I96" s="172"/>
      <c r="J96" s="172"/>
      <c r="K96" s="172"/>
      <c r="L96" s="172"/>
      <c r="M96" s="172"/>
      <c r="N96" s="172"/>
      <c r="O96" s="172"/>
      <c r="P96" s="172"/>
      <c r="Q96" s="172"/>
      <c r="R96" s="172"/>
      <c r="S96" s="172"/>
      <c r="T96" s="172"/>
      <c r="U96" s="172"/>
      <c r="V96" s="172"/>
      <c r="W96" s="172"/>
      <c r="X96" s="172"/>
      <c r="Y96" s="172"/>
      <c r="Z96" s="172"/>
    </row>
    <row r="97" spans="1:26" ht="12" customHeight="1">
      <c r="A97" s="172"/>
      <c r="B97" s="60"/>
      <c r="C97" s="172"/>
      <c r="D97" s="60"/>
      <c r="E97" s="172"/>
      <c r="F97" s="172"/>
      <c r="G97" s="172"/>
      <c r="H97" s="172"/>
      <c r="I97" s="172"/>
      <c r="J97" s="172"/>
      <c r="K97" s="172"/>
      <c r="L97" s="172"/>
      <c r="M97" s="172"/>
      <c r="N97" s="172"/>
      <c r="O97" s="172"/>
      <c r="P97" s="172"/>
      <c r="Q97" s="172"/>
      <c r="R97" s="172"/>
      <c r="S97" s="172"/>
      <c r="T97" s="172"/>
      <c r="U97" s="172"/>
      <c r="V97" s="172"/>
      <c r="W97" s="172"/>
      <c r="X97" s="172"/>
      <c r="Y97" s="172"/>
      <c r="Z97" s="172"/>
    </row>
    <row r="98" spans="1:26" ht="12" customHeight="1">
      <c r="A98" s="172"/>
      <c r="B98" s="60"/>
      <c r="C98" s="172"/>
      <c r="D98" s="60"/>
      <c r="E98" s="172"/>
      <c r="F98" s="172"/>
      <c r="G98" s="172"/>
      <c r="H98" s="172"/>
      <c r="I98" s="172"/>
      <c r="J98" s="172"/>
      <c r="K98" s="172"/>
      <c r="L98" s="172"/>
      <c r="M98" s="172"/>
      <c r="N98" s="172"/>
      <c r="O98" s="172"/>
      <c r="P98" s="172"/>
      <c r="Q98" s="172"/>
      <c r="R98" s="172"/>
      <c r="S98" s="172"/>
      <c r="T98" s="172"/>
      <c r="U98" s="172"/>
      <c r="V98" s="172"/>
      <c r="W98" s="172"/>
      <c r="X98" s="172"/>
      <c r="Y98" s="172"/>
      <c r="Z98" s="172"/>
    </row>
    <row r="99" spans="1:26" ht="12" customHeight="1">
      <c r="A99" s="172"/>
      <c r="B99" s="60"/>
      <c r="C99" s="172"/>
      <c r="D99" s="60"/>
      <c r="E99" s="172"/>
      <c r="F99" s="172"/>
      <c r="G99" s="172"/>
      <c r="H99" s="172"/>
      <c r="I99" s="172"/>
      <c r="J99" s="172"/>
      <c r="K99" s="172"/>
      <c r="L99" s="172"/>
      <c r="M99" s="172"/>
      <c r="N99" s="172"/>
      <c r="O99" s="172"/>
      <c r="P99" s="172"/>
      <c r="Q99" s="172"/>
      <c r="R99" s="172"/>
      <c r="S99" s="172"/>
      <c r="T99" s="172"/>
      <c r="U99" s="172"/>
      <c r="V99" s="172"/>
      <c r="W99" s="172"/>
      <c r="X99" s="172"/>
      <c r="Y99" s="172"/>
      <c r="Z99" s="172"/>
    </row>
    <row r="100" spans="1:26" ht="12" customHeight="1">
      <c r="A100" s="172"/>
      <c r="B100" s="60"/>
      <c r="C100" s="172"/>
      <c r="D100" s="60"/>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row>
    <row r="101" spans="1:26" ht="12" customHeight="1">
      <c r="A101" s="172"/>
      <c r="B101" s="60"/>
      <c r="C101" s="172"/>
      <c r="D101" s="60"/>
      <c r="E101" s="172"/>
      <c r="F101" s="172"/>
      <c r="G101" s="172"/>
      <c r="H101" s="172"/>
      <c r="I101" s="172"/>
      <c r="J101" s="172"/>
      <c r="K101" s="172"/>
      <c r="L101" s="172"/>
      <c r="M101" s="172"/>
      <c r="N101" s="172"/>
      <c r="O101" s="172"/>
      <c r="P101" s="172"/>
      <c r="Q101" s="172"/>
      <c r="R101" s="172"/>
      <c r="S101" s="172"/>
      <c r="T101" s="172"/>
      <c r="U101" s="172"/>
      <c r="V101" s="172"/>
      <c r="W101" s="172"/>
      <c r="X101" s="172"/>
      <c r="Y101" s="172"/>
      <c r="Z101" s="172"/>
    </row>
    <row r="102" spans="1:26" ht="12" customHeight="1">
      <c r="A102" s="172"/>
      <c r="B102" s="60"/>
      <c r="C102" s="172"/>
      <c r="D102" s="60"/>
      <c r="E102" s="172"/>
      <c r="F102" s="172"/>
      <c r="G102" s="172"/>
      <c r="H102" s="172"/>
      <c r="I102" s="172"/>
      <c r="J102" s="172"/>
      <c r="K102" s="172"/>
      <c r="L102" s="172"/>
      <c r="M102" s="172"/>
      <c r="N102" s="172"/>
      <c r="O102" s="172"/>
      <c r="P102" s="172"/>
      <c r="Q102" s="172"/>
      <c r="R102" s="172"/>
      <c r="S102" s="172"/>
      <c r="T102" s="172"/>
      <c r="U102" s="172"/>
      <c r="V102" s="172"/>
      <c r="W102" s="172"/>
      <c r="X102" s="172"/>
      <c r="Y102" s="172"/>
      <c r="Z102" s="172"/>
    </row>
    <row r="103" spans="1:26" ht="12" customHeight="1">
      <c r="A103" s="172"/>
      <c r="B103" s="60"/>
      <c r="C103" s="172"/>
      <c r="D103" s="60"/>
      <c r="E103" s="172"/>
      <c r="F103" s="172"/>
      <c r="G103" s="172"/>
      <c r="H103" s="172"/>
      <c r="I103" s="172"/>
      <c r="J103" s="172"/>
      <c r="K103" s="172"/>
      <c r="L103" s="172"/>
      <c r="M103" s="172"/>
      <c r="N103" s="172"/>
      <c r="O103" s="172"/>
      <c r="P103" s="172"/>
      <c r="Q103" s="172"/>
      <c r="R103" s="172"/>
      <c r="S103" s="172"/>
      <c r="T103" s="172"/>
      <c r="U103" s="172"/>
      <c r="V103" s="172"/>
      <c r="W103" s="172"/>
      <c r="X103" s="172"/>
      <c r="Y103" s="172"/>
      <c r="Z103" s="172"/>
    </row>
    <row r="104" spans="1:26" ht="12" customHeight="1">
      <c r="A104" s="172"/>
      <c r="B104" s="60"/>
      <c r="C104" s="172"/>
      <c r="D104" s="60"/>
      <c r="E104" s="172"/>
      <c r="F104" s="172"/>
      <c r="G104" s="172"/>
      <c r="H104" s="172"/>
      <c r="I104" s="172"/>
      <c r="J104" s="172"/>
      <c r="K104" s="172"/>
      <c r="L104" s="172"/>
      <c r="M104" s="172"/>
      <c r="N104" s="172"/>
      <c r="O104" s="172"/>
      <c r="P104" s="172"/>
      <c r="Q104" s="172"/>
      <c r="R104" s="172"/>
      <c r="S104" s="172"/>
      <c r="T104" s="172"/>
      <c r="U104" s="172"/>
      <c r="V104" s="172"/>
      <c r="W104" s="172"/>
      <c r="X104" s="172"/>
      <c r="Y104" s="172"/>
      <c r="Z104" s="172"/>
    </row>
    <row r="105" spans="1:26" ht="12" customHeight="1">
      <c r="A105" s="172"/>
      <c r="B105" s="60"/>
      <c r="C105" s="172"/>
      <c r="D105" s="60"/>
      <c r="E105" s="172"/>
      <c r="F105" s="172"/>
      <c r="G105" s="172"/>
      <c r="H105" s="172"/>
      <c r="I105" s="172"/>
      <c r="J105" s="172"/>
      <c r="K105" s="172"/>
      <c r="L105" s="172"/>
      <c r="M105" s="172"/>
      <c r="N105" s="172"/>
      <c r="O105" s="172"/>
      <c r="P105" s="172"/>
      <c r="Q105" s="172"/>
      <c r="R105" s="172"/>
      <c r="S105" s="172"/>
      <c r="T105" s="172"/>
      <c r="U105" s="172"/>
      <c r="V105" s="172"/>
      <c r="W105" s="172"/>
      <c r="X105" s="172"/>
      <c r="Y105" s="172"/>
      <c r="Z105" s="172"/>
    </row>
    <row r="106" spans="1:26" ht="12" customHeight="1">
      <c r="A106" s="172"/>
      <c r="B106" s="60"/>
      <c r="C106" s="172"/>
      <c r="D106" s="60"/>
      <c r="E106" s="172"/>
      <c r="F106" s="172"/>
      <c r="G106" s="172"/>
      <c r="H106" s="172"/>
      <c r="I106" s="172"/>
      <c r="J106" s="172"/>
      <c r="K106" s="172"/>
      <c r="L106" s="172"/>
      <c r="M106" s="172"/>
      <c r="N106" s="172"/>
      <c r="O106" s="172"/>
      <c r="P106" s="172"/>
      <c r="Q106" s="172"/>
      <c r="R106" s="172"/>
      <c r="S106" s="172"/>
      <c r="T106" s="172"/>
      <c r="U106" s="172"/>
      <c r="V106" s="172"/>
      <c r="W106" s="172"/>
      <c r="X106" s="172"/>
      <c r="Y106" s="172"/>
      <c r="Z106" s="172"/>
    </row>
    <row r="107" spans="1:26" ht="12" customHeight="1">
      <c r="A107" s="172"/>
      <c r="B107" s="60"/>
      <c r="C107" s="172"/>
      <c r="D107" s="60"/>
      <c r="E107" s="172"/>
      <c r="F107" s="172"/>
      <c r="G107" s="172"/>
      <c r="H107" s="172"/>
      <c r="I107" s="172"/>
      <c r="J107" s="172"/>
      <c r="K107" s="172"/>
      <c r="L107" s="172"/>
      <c r="M107" s="172"/>
      <c r="N107" s="172"/>
      <c r="O107" s="172"/>
      <c r="P107" s="172"/>
      <c r="Q107" s="172"/>
      <c r="R107" s="172"/>
      <c r="S107" s="172"/>
      <c r="T107" s="172"/>
      <c r="U107" s="172"/>
      <c r="V107" s="172"/>
      <c r="W107" s="172"/>
      <c r="X107" s="172"/>
      <c r="Y107" s="172"/>
      <c r="Z107" s="172"/>
    </row>
    <row r="108" spans="1:26" ht="12" customHeight="1">
      <c r="A108" s="172"/>
      <c r="B108" s="60"/>
      <c r="C108" s="172"/>
      <c r="D108" s="60"/>
      <c r="E108" s="172"/>
      <c r="F108" s="172"/>
      <c r="G108" s="172"/>
      <c r="H108" s="172"/>
      <c r="I108" s="172"/>
      <c r="J108" s="172"/>
      <c r="K108" s="172"/>
      <c r="L108" s="172"/>
      <c r="M108" s="172"/>
      <c r="N108" s="172"/>
      <c r="O108" s="172"/>
      <c r="P108" s="172"/>
      <c r="Q108" s="172"/>
      <c r="R108" s="172"/>
      <c r="S108" s="172"/>
      <c r="T108" s="172"/>
      <c r="U108" s="172"/>
      <c r="V108" s="172"/>
      <c r="W108" s="172"/>
      <c r="X108" s="172"/>
      <c r="Y108" s="172"/>
      <c r="Z108" s="172"/>
    </row>
    <row r="109" spans="1:26" ht="12" customHeight="1">
      <c r="A109" s="172"/>
      <c r="B109" s="60"/>
      <c r="C109" s="172"/>
      <c r="D109" s="60"/>
      <c r="E109" s="172"/>
      <c r="F109" s="172"/>
      <c r="G109" s="172"/>
      <c r="H109" s="172"/>
      <c r="I109" s="172"/>
      <c r="J109" s="172"/>
      <c r="K109" s="172"/>
      <c r="L109" s="172"/>
      <c r="M109" s="172"/>
      <c r="N109" s="172"/>
      <c r="O109" s="172"/>
      <c r="P109" s="172"/>
      <c r="Q109" s="172"/>
      <c r="R109" s="172"/>
      <c r="S109" s="172"/>
      <c r="T109" s="172"/>
      <c r="U109" s="172"/>
      <c r="V109" s="172"/>
      <c r="W109" s="172"/>
      <c r="X109" s="172"/>
      <c r="Y109" s="172"/>
      <c r="Z109" s="172"/>
    </row>
    <row r="110" spans="1:26" ht="12" customHeight="1">
      <c r="A110" s="172"/>
      <c r="B110" s="60"/>
      <c r="C110" s="172"/>
      <c r="D110" s="60"/>
      <c r="E110" s="172"/>
      <c r="F110" s="172"/>
      <c r="G110" s="172"/>
      <c r="H110" s="172"/>
      <c r="I110" s="172"/>
      <c r="J110" s="172"/>
      <c r="K110" s="172"/>
      <c r="L110" s="172"/>
      <c r="M110" s="172"/>
      <c r="N110" s="172"/>
      <c r="O110" s="172"/>
      <c r="P110" s="172"/>
      <c r="Q110" s="172"/>
      <c r="R110" s="172"/>
      <c r="S110" s="172"/>
      <c r="T110" s="172"/>
      <c r="U110" s="172"/>
      <c r="V110" s="172"/>
      <c r="W110" s="172"/>
      <c r="X110" s="172"/>
      <c r="Y110" s="172"/>
      <c r="Z110" s="172"/>
    </row>
    <row r="111" spans="1:26" ht="12" customHeight="1">
      <c r="A111" s="172"/>
      <c r="B111" s="60"/>
      <c r="C111" s="172"/>
      <c r="D111" s="60"/>
      <c r="E111" s="172"/>
      <c r="F111" s="172"/>
      <c r="G111" s="172"/>
      <c r="H111" s="172"/>
      <c r="I111" s="172"/>
      <c r="J111" s="172"/>
      <c r="K111" s="172"/>
      <c r="L111" s="172"/>
      <c r="M111" s="172"/>
      <c r="N111" s="172"/>
      <c r="O111" s="172"/>
      <c r="P111" s="172"/>
      <c r="Q111" s="172"/>
      <c r="R111" s="172"/>
      <c r="S111" s="172"/>
      <c r="T111" s="172"/>
      <c r="U111" s="172"/>
      <c r="V111" s="172"/>
      <c r="W111" s="172"/>
      <c r="X111" s="172"/>
      <c r="Y111" s="172"/>
      <c r="Z111" s="172"/>
    </row>
    <row r="112" spans="1:26" ht="12" customHeight="1">
      <c r="A112" s="172"/>
      <c r="B112" s="60"/>
      <c r="C112" s="172"/>
      <c r="D112" s="60"/>
      <c r="E112" s="172"/>
      <c r="F112" s="172"/>
      <c r="G112" s="172"/>
      <c r="H112" s="172"/>
      <c r="I112" s="172"/>
      <c r="J112" s="172"/>
      <c r="K112" s="172"/>
      <c r="L112" s="172"/>
      <c r="M112" s="172"/>
      <c r="N112" s="172"/>
      <c r="O112" s="172"/>
      <c r="P112" s="172"/>
      <c r="Q112" s="172"/>
      <c r="R112" s="172"/>
      <c r="S112" s="172"/>
      <c r="T112" s="172"/>
      <c r="U112" s="172"/>
      <c r="V112" s="172"/>
      <c r="W112" s="172"/>
      <c r="X112" s="172"/>
      <c r="Y112" s="172"/>
      <c r="Z112" s="172"/>
    </row>
    <row r="113" spans="1:26" ht="12" customHeight="1">
      <c r="A113" s="172"/>
      <c r="B113" s="60"/>
      <c r="C113" s="172"/>
      <c r="D113" s="60"/>
      <c r="E113" s="172"/>
      <c r="F113" s="172"/>
      <c r="G113" s="172"/>
      <c r="H113" s="172"/>
      <c r="I113" s="172"/>
      <c r="J113" s="172"/>
      <c r="K113" s="172"/>
      <c r="L113" s="172"/>
      <c r="M113" s="172"/>
      <c r="N113" s="172"/>
      <c r="O113" s="172"/>
      <c r="P113" s="172"/>
      <c r="Q113" s="172"/>
      <c r="R113" s="172"/>
      <c r="S113" s="172"/>
      <c r="T113" s="172"/>
      <c r="U113" s="172"/>
      <c r="V113" s="172"/>
      <c r="W113" s="172"/>
      <c r="X113" s="172"/>
      <c r="Y113" s="172"/>
      <c r="Z113" s="172"/>
    </row>
    <row r="114" spans="1:26" ht="12" customHeight="1">
      <c r="A114" s="172"/>
      <c r="B114" s="60"/>
      <c r="C114" s="172"/>
      <c r="D114" s="60"/>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row>
    <row r="115" spans="1:26" ht="12" customHeight="1">
      <c r="A115" s="172"/>
      <c r="B115" s="60"/>
      <c r="C115" s="172"/>
      <c r="D115" s="60"/>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row>
    <row r="116" spans="1:26" ht="12" customHeight="1">
      <c r="A116" s="172"/>
      <c r="B116" s="60"/>
      <c r="C116" s="172"/>
      <c r="D116" s="60"/>
      <c r="E116" s="172"/>
      <c r="F116" s="172"/>
      <c r="G116" s="172"/>
      <c r="H116" s="172"/>
      <c r="I116" s="172"/>
      <c r="J116" s="172"/>
      <c r="K116" s="172"/>
      <c r="L116" s="172"/>
      <c r="M116" s="172"/>
      <c r="N116" s="172"/>
      <c r="O116" s="172"/>
      <c r="P116" s="172"/>
      <c r="Q116" s="172"/>
      <c r="R116" s="172"/>
      <c r="S116" s="172"/>
      <c r="T116" s="172"/>
      <c r="U116" s="172"/>
      <c r="V116" s="172"/>
      <c r="W116" s="172"/>
      <c r="X116" s="172"/>
      <c r="Y116" s="172"/>
      <c r="Z116" s="172"/>
    </row>
    <row r="117" spans="1:26" ht="12" customHeight="1">
      <c r="A117" s="172"/>
      <c r="B117" s="60"/>
      <c r="C117" s="172"/>
      <c r="D117" s="60"/>
      <c r="E117" s="172"/>
      <c r="F117" s="172"/>
      <c r="G117" s="172"/>
      <c r="H117" s="172"/>
      <c r="I117" s="172"/>
      <c r="J117" s="172"/>
      <c r="K117" s="172"/>
      <c r="L117" s="172"/>
      <c r="M117" s="172"/>
      <c r="N117" s="172"/>
      <c r="O117" s="172"/>
      <c r="P117" s="172"/>
      <c r="Q117" s="172"/>
      <c r="R117" s="172"/>
      <c r="S117" s="172"/>
      <c r="T117" s="172"/>
      <c r="U117" s="172"/>
      <c r="V117" s="172"/>
      <c r="W117" s="172"/>
      <c r="X117" s="172"/>
      <c r="Y117" s="172"/>
      <c r="Z117" s="172"/>
    </row>
    <row r="118" spans="1:26" ht="12" customHeight="1">
      <c r="A118" s="172"/>
      <c r="B118" s="60"/>
      <c r="C118" s="172"/>
      <c r="D118" s="60"/>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row>
    <row r="119" spans="1:26" ht="12" customHeight="1">
      <c r="A119" s="172"/>
      <c r="B119" s="60"/>
      <c r="C119" s="172"/>
      <c r="D119" s="60"/>
      <c r="E119" s="172"/>
      <c r="F119" s="172"/>
      <c r="G119" s="172"/>
      <c r="H119" s="172"/>
      <c r="I119" s="172"/>
      <c r="J119" s="172"/>
      <c r="K119" s="172"/>
      <c r="L119" s="172"/>
      <c r="M119" s="172"/>
      <c r="N119" s="172"/>
      <c r="O119" s="172"/>
      <c r="P119" s="172"/>
      <c r="Q119" s="172"/>
      <c r="R119" s="172"/>
      <c r="S119" s="172"/>
      <c r="T119" s="172"/>
      <c r="U119" s="172"/>
      <c r="V119" s="172"/>
      <c r="W119" s="172"/>
      <c r="X119" s="172"/>
      <c r="Y119" s="172"/>
      <c r="Z119" s="172"/>
    </row>
    <row r="120" spans="1:26" ht="12" customHeight="1">
      <c r="A120" s="172"/>
      <c r="B120" s="60"/>
      <c r="C120" s="172"/>
      <c r="D120" s="60"/>
      <c r="E120" s="172"/>
      <c r="F120" s="172"/>
      <c r="G120" s="172"/>
      <c r="H120" s="172"/>
      <c r="I120" s="172"/>
      <c r="J120" s="172"/>
      <c r="K120" s="172"/>
      <c r="L120" s="172"/>
      <c r="M120" s="172"/>
      <c r="N120" s="172"/>
      <c r="O120" s="172"/>
      <c r="P120" s="172"/>
      <c r="Q120" s="172"/>
      <c r="R120" s="172"/>
      <c r="S120" s="172"/>
      <c r="T120" s="172"/>
      <c r="U120" s="172"/>
      <c r="V120" s="172"/>
      <c r="W120" s="172"/>
      <c r="X120" s="172"/>
      <c r="Y120" s="172"/>
      <c r="Z120" s="172"/>
    </row>
    <row r="121" spans="1:26" ht="12" customHeight="1">
      <c r="A121" s="172"/>
      <c r="B121" s="60"/>
      <c r="C121" s="172"/>
      <c r="D121" s="60"/>
      <c r="E121" s="172"/>
      <c r="F121" s="172"/>
      <c r="G121" s="172"/>
      <c r="H121" s="172"/>
      <c r="I121" s="172"/>
      <c r="J121" s="172"/>
      <c r="K121" s="172"/>
      <c r="L121" s="172"/>
      <c r="M121" s="172"/>
      <c r="N121" s="172"/>
      <c r="O121" s="172"/>
      <c r="P121" s="172"/>
      <c r="Q121" s="172"/>
      <c r="R121" s="172"/>
      <c r="S121" s="172"/>
      <c r="T121" s="172"/>
      <c r="U121" s="172"/>
      <c r="V121" s="172"/>
      <c r="W121" s="172"/>
      <c r="X121" s="172"/>
      <c r="Y121" s="172"/>
      <c r="Z121" s="172"/>
    </row>
    <row r="122" spans="1:26" ht="12" customHeight="1">
      <c r="A122" s="172"/>
      <c r="B122" s="60"/>
      <c r="C122" s="172"/>
      <c r="D122" s="60"/>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row>
    <row r="123" spans="1:26" ht="12" customHeight="1">
      <c r="A123" s="172"/>
      <c r="B123" s="60"/>
      <c r="C123" s="172"/>
      <c r="D123" s="60"/>
      <c r="E123" s="172"/>
      <c r="F123" s="172"/>
      <c r="G123" s="172"/>
      <c r="H123" s="172"/>
      <c r="I123" s="172"/>
      <c r="J123" s="172"/>
      <c r="K123" s="172"/>
      <c r="L123" s="172"/>
      <c r="M123" s="172"/>
      <c r="N123" s="172"/>
      <c r="O123" s="172"/>
      <c r="P123" s="172"/>
      <c r="Q123" s="172"/>
      <c r="R123" s="172"/>
      <c r="S123" s="172"/>
      <c r="T123" s="172"/>
      <c r="U123" s="172"/>
      <c r="V123" s="172"/>
      <c r="W123" s="172"/>
      <c r="X123" s="172"/>
      <c r="Y123" s="172"/>
      <c r="Z123" s="172"/>
    </row>
    <row r="124" spans="1:26" ht="12" customHeight="1">
      <c r="A124" s="172"/>
      <c r="B124" s="60"/>
      <c r="C124" s="172"/>
      <c r="D124" s="60"/>
      <c r="E124" s="172"/>
      <c r="F124" s="172"/>
      <c r="G124" s="172"/>
      <c r="H124" s="172"/>
      <c r="I124" s="172"/>
      <c r="J124" s="172"/>
      <c r="K124" s="172"/>
      <c r="L124" s="172"/>
      <c r="M124" s="172"/>
      <c r="N124" s="172"/>
      <c r="O124" s="172"/>
      <c r="P124" s="172"/>
      <c r="Q124" s="172"/>
      <c r="R124" s="172"/>
      <c r="S124" s="172"/>
      <c r="T124" s="172"/>
      <c r="U124" s="172"/>
      <c r="V124" s="172"/>
      <c r="W124" s="172"/>
      <c r="X124" s="172"/>
      <c r="Y124" s="172"/>
      <c r="Z124" s="172"/>
    </row>
    <row r="125" spans="1:26" ht="12" customHeight="1">
      <c r="A125" s="172"/>
      <c r="B125" s="60"/>
      <c r="C125" s="172"/>
      <c r="D125" s="60"/>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row>
    <row r="126" spans="1:26" ht="12" customHeight="1">
      <c r="A126" s="172"/>
      <c r="B126" s="60"/>
      <c r="C126" s="172"/>
      <c r="D126" s="60"/>
      <c r="E126" s="172"/>
      <c r="F126" s="172"/>
      <c r="G126" s="172"/>
      <c r="H126" s="172"/>
      <c r="I126" s="172"/>
      <c r="J126" s="172"/>
      <c r="K126" s="172"/>
      <c r="L126" s="172"/>
      <c r="M126" s="172"/>
      <c r="N126" s="172"/>
      <c r="O126" s="172"/>
      <c r="P126" s="172"/>
      <c r="Q126" s="172"/>
      <c r="R126" s="172"/>
      <c r="S126" s="172"/>
      <c r="T126" s="172"/>
      <c r="U126" s="172"/>
      <c r="V126" s="172"/>
      <c r="W126" s="172"/>
      <c r="X126" s="172"/>
      <c r="Y126" s="172"/>
      <c r="Z126" s="172"/>
    </row>
    <row r="127" spans="1:26" ht="12" customHeight="1">
      <c r="A127" s="172"/>
      <c r="B127" s="60"/>
      <c r="C127" s="172"/>
      <c r="D127" s="60"/>
      <c r="E127" s="172"/>
      <c r="F127" s="172"/>
      <c r="G127" s="172"/>
      <c r="H127" s="172"/>
      <c r="I127" s="172"/>
      <c r="J127" s="172"/>
      <c r="K127" s="172"/>
      <c r="L127" s="172"/>
      <c r="M127" s="172"/>
      <c r="N127" s="172"/>
      <c r="O127" s="172"/>
      <c r="P127" s="172"/>
      <c r="Q127" s="172"/>
      <c r="R127" s="172"/>
      <c r="S127" s="172"/>
      <c r="T127" s="172"/>
      <c r="U127" s="172"/>
      <c r="V127" s="172"/>
      <c r="W127" s="172"/>
      <c r="X127" s="172"/>
      <c r="Y127" s="172"/>
      <c r="Z127" s="172"/>
    </row>
    <row r="128" spans="1:26" ht="12" customHeight="1">
      <c r="A128" s="172"/>
      <c r="B128" s="60"/>
      <c r="C128" s="172"/>
      <c r="D128" s="60"/>
      <c r="E128" s="172"/>
      <c r="F128" s="172"/>
      <c r="G128" s="172"/>
      <c r="H128" s="172"/>
      <c r="I128" s="172"/>
      <c r="J128" s="172"/>
      <c r="K128" s="172"/>
      <c r="L128" s="172"/>
      <c r="M128" s="172"/>
      <c r="N128" s="172"/>
      <c r="O128" s="172"/>
      <c r="P128" s="172"/>
      <c r="Q128" s="172"/>
      <c r="R128" s="172"/>
      <c r="S128" s="172"/>
      <c r="T128" s="172"/>
      <c r="U128" s="172"/>
      <c r="V128" s="172"/>
      <c r="W128" s="172"/>
      <c r="X128" s="172"/>
      <c r="Y128" s="172"/>
      <c r="Z128" s="172"/>
    </row>
    <row r="129" spans="1:26" ht="12" customHeight="1">
      <c r="A129" s="172"/>
      <c r="B129" s="60"/>
      <c r="C129" s="172"/>
      <c r="D129" s="60"/>
      <c r="E129" s="172"/>
      <c r="F129" s="172"/>
      <c r="G129" s="172"/>
      <c r="H129" s="172"/>
      <c r="I129" s="172"/>
      <c r="J129" s="172"/>
      <c r="K129" s="172"/>
      <c r="L129" s="172"/>
      <c r="M129" s="172"/>
      <c r="N129" s="172"/>
      <c r="O129" s="172"/>
      <c r="P129" s="172"/>
      <c r="Q129" s="172"/>
      <c r="R129" s="172"/>
      <c r="S129" s="172"/>
      <c r="T129" s="172"/>
      <c r="U129" s="172"/>
      <c r="V129" s="172"/>
      <c r="W129" s="172"/>
      <c r="X129" s="172"/>
      <c r="Y129" s="172"/>
      <c r="Z129" s="172"/>
    </row>
    <row r="130" spans="1:26" ht="12" customHeight="1">
      <c r="A130" s="172"/>
      <c r="B130" s="60"/>
      <c r="C130" s="172"/>
      <c r="D130" s="60"/>
      <c r="E130" s="172"/>
      <c r="F130" s="172"/>
      <c r="G130" s="172"/>
      <c r="H130" s="172"/>
      <c r="I130" s="172"/>
      <c r="J130" s="172"/>
      <c r="K130" s="172"/>
      <c r="L130" s="172"/>
      <c r="M130" s="172"/>
      <c r="N130" s="172"/>
      <c r="O130" s="172"/>
      <c r="P130" s="172"/>
      <c r="Q130" s="172"/>
      <c r="R130" s="172"/>
      <c r="S130" s="172"/>
      <c r="T130" s="172"/>
      <c r="U130" s="172"/>
      <c r="V130" s="172"/>
      <c r="W130" s="172"/>
      <c r="X130" s="172"/>
      <c r="Y130" s="172"/>
      <c r="Z130" s="172"/>
    </row>
    <row r="131" spans="1:26" ht="12" customHeight="1">
      <c r="A131" s="172"/>
      <c r="B131" s="60"/>
      <c r="C131" s="172"/>
      <c r="D131" s="60"/>
      <c r="E131" s="172"/>
      <c r="F131" s="172"/>
      <c r="G131" s="172"/>
      <c r="H131" s="172"/>
      <c r="I131" s="172"/>
      <c r="J131" s="172"/>
      <c r="K131" s="172"/>
      <c r="L131" s="172"/>
      <c r="M131" s="172"/>
      <c r="N131" s="172"/>
      <c r="O131" s="172"/>
      <c r="P131" s="172"/>
      <c r="Q131" s="172"/>
      <c r="R131" s="172"/>
      <c r="S131" s="172"/>
      <c r="T131" s="172"/>
      <c r="U131" s="172"/>
      <c r="V131" s="172"/>
      <c r="W131" s="172"/>
      <c r="X131" s="172"/>
      <c r="Y131" s="172"/>
      <c r="Z131" s="172"/>
    </row>
    <row r="132" spans="1:26" ht="12" customHeight="1">
      <c r="A132" s="172"/>
      <c r="B132" s="60"/>
      <c r="C132" s="172"/>
      <c r="D132" s="60"/>
      <c r="E132" s="172"/>
      <c r="F132" s="172"/>
      <c r="G132" s="172"/>
      <c r="H132" s="172"/>
      <c r="I132" s="172"/>
      <c r="J132" s="172"/>
      <c r="K132" s="172"/>
      <c r="L132" s="172"/>
      <c r="M132" s="172"/>
      <c r="N132" s="172"/>
      <c r="O132" s="172"/>
      <c r="P132" s="172"/>
      <c r="Q132" s="172"/>
      <c r="R132" s="172"/>
      <c r="S132" s="172"/>
      <c r="T132" s="172"/>
      <c r="U132" s="172"/>
      <c r="V132" s="172"/>
      <c r="W132" s="172"/>
      <c r="X132" s="172"/>
      <c r="Y132" s="172"/>
      <c r="Z132" s="172"/>
    </row>
    <row r="133" spans="1:26" ht="12" customHeight="1">
      <c r="A133" s="172"/>
      <c r="B133" s="60"/>
      <c r="C133" s="172"/>
      <c r="D133" s="60"/>
      <c r="E133" s="172"/>
      <c r="F133" s="172"/>
      <c r="G133" s="172"/>
      <c r="H133" s="172"/>
      <c r="I133" s="172"/>
      <c r="J133" s="172"/>
      <c r="K133" s="172"/>
      <c r="L133" s="172"/>
      <c r="M133" s="172"/>
      <c r="N133" s="172"/>
      <c r="O133" s="172"/>
      <c r="P133" s="172"/>
      <c r="Q133" s="172"/>
      <c r="R133" s="172"/>
      <c r="S133" s="172"/>
      <c r="T133" s="172"/>
      <c r="U133" s="172"/>
      <c r="V133" s="172"/>
      <c r="W133" s="172"/>
      <c r="X133" s="172"/>
      <c r="Y133" s="172"/>
      <c r="Z133" s="172"/>
    </row>
    <row r="134" spans="1:26" ht="12" customHeight="1">
      <c r="A134" s="172"/>
      <c r="B134" s="60"/>
      <c r="C134" s="172"/>
      <c r="D134" s="60"/>
      <c r="E134" s="172"/>
      <c r="F134" s="172"/>
      <c r="G134" s="172"/>
      <c r="H134" s="172"/>
      <c r="I134" s="172"/>
      <c r="J134" s="172"/>
      <c r="K134" s="172"/>
      <c r="L134" s="172"/>
      <c r="M134" s="172"/>
      <c r="N134" s="172"/>
      <c r="O134" s="172"/>
      <c r="P134" s="172"/>
      <c r="Q134" s="172"/>
      <c r="R134" s="172"/>
      <c r="S134" s="172"/>
      <c r="T134" s="172"/>
      <c r="U134" s="172"/>
      <c r="V134" s="172"/>
      <c r="W134" s="172"/>
      <c r="X134" s="172"/>
      <c r="Y134" s="172"/>
      <c r="Z134" s="172"/>
    </row>
    <row r="135" spans="1:26" ht="12" customHeight="1">
      <c r="A135" s="172"/>
      <c r="B135" s="60"/>
      <c r="C135" s="172"/>
      <c r="D135" s="60"/>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row>
    <row r="136" spans="1:26" ht="12" customHeight="1">
      <c r="A136" s="172"/>
      <c r="B136" s="60"/>
      <c r="C136" s="172"/>
      <c r="D136" s="60"/>
      <c r="E136" s="172"/>
      <c r="F136" s="172"/>
      <c r="G136" s="172"/>
      <c r="H136" s="172"/>
      <c r="I136" s="172"/>
      <c r="J136" s="172"/>
      <c r="K136" s="172"/>
      <c r="L136" s="172"/>
      <c r="M136" s="172"/>
      <c r="N136" s="172"/>
      <c r="O136" s="172"/>
      <c r="P136" s="172"/>
      <c r="Q136" s="172"/>
      <c r="R136" s="172"/>
      <c r="S136" s="172"/>
      <c r="T136" s="172"/>
      <c r="U136" s="172"/>
      <c r="V136" s="172"/>
      <c r="W136" s="172"/>
      <c r="X136" s="172"/>
      <c r="Y136" s="172"/>
      <c r="Z136" s="172"/>
    </row>
    <row r="137" spans="1:26" ht="12" customHeight="1">
      <c r="A137" s="172"/>
      <c r="B137" s="60"/>
      <c r="C137" s="172"/>
      <c r="D137" s="60"/>
      <c r="E137" s="172"/>
      <c r="F137" s="172"/>
      <c r="G137" s="172"/>
      <c r="H137" s="172"/>
      <c r="I137" s="172"/>
      <c r="J137" s="172"/>
      <c r="K137" s="172"/>
      <c r="L137" s="172"/>
      <c r="M137" s="172"/>
      <c r="N137" s="172"/>
      <c r="O137" s="172"/>
      <c r="P137" s="172"/>
      <c r="Q137" s="172"/>
      <c r="R137" s="172"/>
      <c r="S137" s="172"/>
      <c r="T137" s="172"/>
      <c r="U137" s="172"/>
      <c r="V137" s="172"/>
      <c r="W137" s="172"/>
      <c r="X137" s="172"/>
      <c r="Y137" s="172"/>
      <c r="Z137" s="172"/>
    </row>
    <row r="138" spans="1:26" ht="12" customHeight="1">
      <c r="A138" s="172"/>
      <c r="B138" s="60"/>
      <c r="C138" s="172"/>
      <c r="D138" s="60"/>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row>
    <row r="139" spans="1:26" ht="12" customHeight="1">
      <c r="A139" s="172"/>
      <c r="B139" s="60"/>
      <c r="C139" s="172"/>
      <c r="D139" s="60"/>
      <c r="E139" s="172"/>
      <c r="F139" s="172"/>
      <c r="G139" s="172"/>
      <c r="H139" s="172"/>
      <c r="I139" s="172"/>
      <c r="J139" s="172"/>
      <c r="K139" s="172"/>
      <c r="L139" s="172"/>
      <c r="M139" s="172"/>
      <c r="N139" s="172"/>
      <c r="O139" s="172"/>
      <c r="P139" s="172"/>
      <c r="Q139" s="172"/>
      <c r="R139" s="172"/>
      <c r="S139" s="172"/>
      <c r="T139" s="172"/>
      <c r="U139" s="172"/>
      <c r="V139" s="172"/>
      <c r="W139" s="172"/>
      <c r="X139" s="172"/>
      <c r="Y139" s="172"/>
      <c r="Z139" s="172"/>
    </row>
    <row r="140" spans="1:26" ht="12" customHeight="1">
      <c r="A140" s="172"/>
      <c r="B140" s="60"/>
      <c r="C140" s="172"/>
      <c r="D140" s="60"/>
      <c r="E140" s="172"/>
      <c r="F140" s="172"/>
      <c r="G140" s="172"/>
      <c r="H140" s="172"/>
      <c r="I140" s="172"/>
      <c r="J140" s="172"/>
      <c r="K140" s="172"/>
      <c r="L140" s="172"/>
      <c r="M140" s="172"/>
      <c r="N140" s="172"/>
      <c r="O140" s="172"/>
      <c r="P140" s="172"/>
      <c r="Q140" s="172"/>
      <c r="R140" s="172"/>
      <c r="S140" s="172"/>
      <c r="T140" s="172"/>
      <c r="U140" s="172"/>
      <c r="V140" s="172"/>
      <c r="W140" s="172"/>
      <c r="X140" s="172"/>
      <c r="Y140" s="172"/>
      <c r="Z140" s="172"/>
    </row>
    <row r="141" spans="1:26" ht="12" customHeight="1">
      <c r="A141" s="172"/>
      <c r="B141" s="60"/>
      <c r="C141" s="172"/>
      <c r="D141" s="60"/>
      <c r="E141" s="172"/>
      <c r="F141" s="172"/>
      <c r="G141" s="172"/>
      <c r="H141" s="172"/>
      <c r="I141" s="172"/>
      <c r="J141" s="172"/>
      <c r="K141" s="172"/>
      <c r="L141" s="172"/>
      <c r="M141" s="172"/>
      <c r="N141" s="172"/>
      <c r="O141" s="172"/>
      <c r="P141" s="172"/>
      <c r="Q141" s="172"/>
      <c r="R141" s="172"/>
      <c r="S141" s="172"/>
      <c r="T141" s="172"/>
      <c r="U141" s="172"/>
      <c r="V141" s="172"/>
      <c r="W141" s="172"/>
      <c r="X141" s="172"/>
      <c r="Y141" s="172"/>
      <c r="Z141" s="172"/>
    </row>
    <row r="142" spans="1:26" ht="12" customHeight="1">
      <c r="A142" s="172"/>
      <c r="B142" s="60"/>
      <c r="C142" s="172"/>
      <c r="D142" s="60"/>
      <c r="E142" s="172"/>
      <c r="F142" s="172"/>
      <c r="G142" s="172"/>
      <c r="H142" s="172"/>
      <c r="I142" s="172"/>
      <c r="J142" s="172"/>
      <c r="K142" s="172"/>
      <c r="L142" s="172"/>
      <c r="M142" s="172"/>
      <c r="N142" s="172"/>
      <c r="O142" s="172"/>
      <c r="P142" s="172"/>
      <c r="Q142" s="172"/>
      <c r="R142" s="172"/>
      <c r="S142" s="172"/>
      <c r="T142" s="172"/>
      <c r="U142" s="172"/>
      <c r="V142" s="172"/>
      <c r="W142" s="172"/>
      <c r="X142" s="172"/>
      <c r="Y142" s="172"/>
      <c r="Z142" s="172"/>
    </row>
    <row r="143" spans="1:26" ht="12" customHeight="1">
      <c r="A143" s="172"/>
      <c r="B143" s="60"/>
      <c r="C143" s="172"/>
      <c r="D143" s="60"/>
      <c r="E143" s="172"/>
      <c r="F143" s="172"/>
      <c r="G143" s="172"/>
      <c r="H143" s="172"/>
      <c r="I143" s="172"/>
      <c r="J143" s="172"/>
      <c r="K143" s="172"/>
      <c r="L143" s="172"/>
      <c r="M143" s="172"/>
      <c r="N143" s="172"/>
      <c r="O143" s="172"/>
      <c r="P143" s="172"/>
      <c r="Q143" s="172"/>
      <c r="R143" s="172"/>
      <c r="S143" s="172"/>
      <c r="T143" s="172"/>
      <c r="U143" s="172"/>
      <c r="V143" s="172"/>
      <c r="W143" s="172"/>
      <c r="X143" s="172"/>
      <c r="Y143" s="172"/>
      <c r="Z143" s="172"/>
    </row>
    <row r="144" spans="1:26" ht="12" customHeight="1">
      <c r="A144" s="172"/>
      <c r="B144" s="60"/>
      <c r="C144" s="172"/>
      <c r="D144" s="60"/>
      <c r="E144" s="172"/>
      <c r="F144" s="172"/>
      <c r="G144" s="172"/>
      <c r="H144" s="172"/>
      <c r="I144" s="172"/>
      <c r="J144" s="172"/>
      <c r="K144" s="172"/>
      <c r="L144" s="172"/>
      <c r="M144" s="172"/>
      <c r="N144" s="172"/>
      <c r="O144" s="172"/>
      <c r="P144" s="172"/>
      <c r="Q144" s="172"/>
      <c r="R144" s="172"/>
      <c r="S144" s="172"/>
      <c r="T144" s="172"/>
      <c r="U144" s="172"/>
      <c r="V144" s="172"/>
      <c r="W144" s="172"/>
      <c r="X144" s="172"/>
      <c r="Y144" s="172"/>
      <c r="Z144" s="172"/>
    </row>
    <row r="145" spans="1:26" ht="12" customHeight="1">
      <c r="A145" s="172"/>
      <c r="B145" s="60"/>
      <c r="C145" s="172"/>
      <c r="D145" s="60"/>
      <c r="E145" s="172"/>
      <c r="F145" s="172"/>
      <c r="G145" s="172"/>
      <c r="H145" s="172"/>
      <c r="I145" s="172"/>
      <c r="J145" s="172"/>
      <c r="K145" s="172"/>
      <c r="L145" s="172"/>
      <c r="M145" s="172"/>
      <c r="N145" s="172"/>
      <c r="O145" s="172"/>
      <c r="P145" s="172"/>
      <c r="Q145" s="172"/>
      <c r="R145" s="172"/>
      <c r="S145" s="172"/>
      <c r="T145" s="172"/>
      <c r="U145" s="172"/>
      <c r="V145" s="172"/>
      <c r="W145" s="172"/>
      <c r="X145" s="172"/>
      <c r="Y145" s="172"/>
      <c r="Z145" s="172"/>
    </row>
    <row r="146" spans="1:26" ht="12" customHeight="1">
      <c r="A146" s="172"/>
      <c r="B146" s="60"/>
      <c r="C146" s="172"/>
      <c r="D146" s="60"/>
      <c r="E146" s="172"/>
      <c r="F146" s="172"/>
      <c r="G146" s="172"/>
      <c r="H146" s="172"/>
      <c r="I146" s="172"/>
      <c r="J146" s="172"/>
      <c r="K146" s="172"/>
      <c r="L146" s="172"/>
      <c r="M146" s="172"/>
      <c r="N146" s="172"/>
      <c r="O146" s="172"/>
      <c r="P146" s="172"/>
      <c r="Q146" s="172"/>
      <c r="R146" s="172"/>
      <c r="S146" s="172"/>
      <c r="T146" s="172"/>
      <c r="U146" s="172"/>
      <c r="V146" s="172"/>
      <c r="W146" s="172"/>
      <c r="X146" s="172"/>
      <c r="Y146" s="172"/>
      <c r="Z146" s="172"/>
    </row>
    <row r="147" spans="1:26" ht="12" customHeight="1">
      <c r="A147" s="172"/>
      <c r="B147" s="60"/>
      <c r="C147" s="172"/>
      <c r="D147" s="60"/>
      <c r="E147" s="172"/>
      <c r="F147" s="172"/>
      <c r="G147" s="172"/>
      <c r="H147" s="172"/>
      <c r="I147" s="172"/>
      <c r="J147" s="172"/>
      <c r="K147" s="172"/>
      <c r="L147" s="172"/>
      <c r="M147" s="172"/>
      <c r="N147" s="172"/>
      <c r="O147" s="172"/>
      <c r="P147" s="172"/>
      <c r="Q147" s="172"/>
      <c r="R147" s="172"/>
      <c r="S147" s="172"/>
      <c r="T147" s="172"/>
      <c r="U147" s="172"/>
      <c r="V147" s="172"/>
      <c r="W147" s="172"/>
      <c r="X147" s="172"/>
      <c r="Y147" s="172"/>
      <c r="Z147" s="172"/>
    </row>
    <row r="148" spans="1:26" ht="12" customHeight="1">
      <c r="A148" s="172"/>
      <c r="B148" s="60"/>
      <c r="C148" s="172"/>
      <c r="D148" s="60"/>
      <c r="E148" s="172"/>
      <c r="F148" s="172"/>
      <c r="G148" s="172"/>
      <c r="H148" s="172"/>
      <c r="I148" s="172"/>
      <c r="J148" s="172"/>
      <c r="K148" s="172"/>
      <c r="L148" s="172"/>
      <c r="M148" s="172"/>
      <c r="N148" s="172"/>
      <c r="O148" s="172"/>
      <c r="P148" s="172"/>
      <c r="Q148" s="172"/>
      <c r="R148" s="172"/>
      <c r="S148" s="172"/>
      <c r="T148" s="172"/>
      <c r="U148" s="172"/>
      <c r="V148" s="172"/>
      <c r="W148" s="172"/>
      <c r="X148" s="172"/>
      <c r="Y148" s="172"/>
      <c r="Z148" s="172"/>
    </row>
    <row r="149" spans="1:26" ht="12" customHeight="1">
      <c r="A149" s="172"/>
      <c r="B149" s="60"/>
      <c r="C149" s="172"/>
      <c r="D149" s="60"/>
      <c r="E149" s="172"/>
      <c r="F149" s="172"/>
      <c r="G149" s="172"/>
      <c r="H149" s="172"/>
      <c r="I149" s="172"/>
      <c r="J149" s="172"/>
      <c r="K149" s="172"/>
      <c r="L149" s="172"/>
      <c r="M149" s="172"/>
      <c r="N149" s="172"/>
      <c r="O149" s="172"/>
      <c r="P149" s="172"/>
      <c r="Q149" s="172"/>
      <c r="R149" s="172"/>
      <c r="S149" s="172"/>
      <c r="T149" s="172"/>
      <c r="U149" s="172"/>
      <c r="V149" s="172"/>
      <c r="W149" s="172"/>
      <c r="X149" s="172"/>
      <c r="Y149" s="172"/>
      <c r="Z149" s="172"/>
    </row>
    <row r="150" spans="1:26" ht="12" customHeight="1">
      <c r="A150" s="172"/>
      <c r="B150" s="60"/>
      <c r="C150" s="172"/>
      <c r="D150" s="60"/>
      <c r="E150" s="172"/>
      <c r="F150" s="172"/>
      <c r="G150" s="172"/>
      <c r="H150" s="172"/>
      <c r="I150" s="172"/>
      <c r="J150" s="172"/>
      <c r="K150" s="172"/>
      <c r="L150" s="172"/>
      <c r="M150" s="172"/>
      <c r="N150" s="172"/>
      <c r="O150" s="172"/>
      <c r="P150" s="172"/>
      <c r="Q150" s="172"/>
      <c r="R150" s="172"/>
      <c r="S150" s="172"/>
      <c r="T150" s="172"/>
      <c r="U150" s="172"/>
      <c r="V150" s="172"/>
      <c r="W150" s="172"/>
      <c r="X150" s="172"/>
      <c r="Y150" s="172"/>
      <c r="Z150" s="172"/>
    </row>
    <row r="151" spans="1:26" ht="12" customHeight="1">
      <c r="A151" s="172"/>
      <c r="B151" s="60"/>
      <c r="C151" s="172"/>
      <c r="D151" s="60"/>
      <c r="E151" s="172"/>
      <c r="F151" s="172"/>
      <c r="G151" s="172"/>
      <c r="H151" s="172"/>
      <c r="I151" s="172"/>
      <c r="J151" s="172"/>
      <c r="K151" s="172"/>
      <c r="L151" s="172"/>
      <c r="M151" s="172"/>
      <c r="N151" s="172"/>
      <c r="O151" s="172"/>
      <c r="P151" s="172"/>
      <c r="Q151" s="172"/>
      <c r="R151" s="172"/>
      <c r="S151" s="172"/>
      <c r="T151" s="172"/>
      <c r="U151" s="172"/>
      <c r="V151" s="172"/>
      <c r="W151" s="172"/>
      <c r="X151" s="172"/>
      <c r="Y151" s="172"/>
      <c r="Z151" s="172"/>
    </row>
    <row r="152" spans="1:26" ht="12" customHeight="1">
      <c r="A152" s="172"/>
      <c r="B152" s="60"/>
      <c r="C152" s="172"/>
      <c r="D152" s="60"/>
      <c r="E152" s="172"/>
      <c r="F152" s="172"/>
      <c r="G152" s="172"/>
      <c r="H152" s="172"/>
      <c r="I152" s="172"/>
      <c r="J152" s="172"/>
      <c r="K152" s="172"/>
      <c r="L152" s="172"/>
      <c r="M152" s="172"/>
      <c r="N152" s="172"/>
      <c r="O152" s="172"/>
      <c r="P152" s="172"/>
      <c r="Q152" s="172"/>
      <c r="R152" s="172"/>
      <c r="S152" s="172"/>
      <c r="T152" s="172"/>
      <c r="U152" s="172"/>
      <c r="V152" s="172"/>
      <c r="W152" s="172"/>
      <c r="X152" s="172"/>
      <c r="Y152" s="172"/>
      <c r="Z152" s="172"/>
    </row>
    <row r="153" spans="1:26" ht="12" customHeight="1">
      <c r="A153" s="172"/>
      <c r="B153" s="60"/>
      <c r="C153" s="172"/>
      <c r="D153" s="60"/>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row>
    <row r="154" spans="1:26" ht="12" customHeight="1">
      <c r="A154" s="172"/>
      <c r="B154" s="60"/>
      <c r="C154" s="172"/>
      <c r="D154" s="60"/>
      <c r="E154" s="172"/>
      <c r="F154" s="172"/>
      <c r="G154" s="172"/>
      <c r="H154" s="172"/>
      <c r="I154" s="172"/>
      <c r="J154" s="172"/>
      <c r="K154" s="172"/>
      <c r="L154" s="172"/>
      <c r="M154" s="172"/>
      <c r="N154" s="172"/>
      <c r="O154" s="172"/>
      <c r="P154" s="172"/>
      <c r="Q154" s="172"/>
      <c r="R154" s="172"/>
      <c r="S154" s="172"/>
      <c r="T154" s="172"/>
      <c r="U154" s="172"/>
      <c r="V154" s="172"/>
      <c r="W154" s="172"/>
      <c r="X154" s="172"/>
      <c r="Y154" s="172"/>
      <c r="Z154" s="172"/>
    </row>
    <row r="155" spans="1:26" ht="12" customHeight="1">
      <c r="A155" s="172"/>
      <c r="B155" s="60"/>
      <c r="C155" s="172"/>
      <c r="D155" s="60"/>
      <c r="E155" s="172"/>
      <c r="F155" s="172"/>
      <c r="G155" s="172"/>
      <c r="H155" s="172"/>
      <c r="I155" s="172"/>
      <c r="J155" s="172"/>
      <c r="K155" s="172"/>
      <c r="L155" s="172"/>
      <c r="M155" s="172"/>
      <c r="N155" s="172"/>
      <c r="O155" s="172"/>
      <c r="P155" s="172"/>
      <c r="Q155" s="172"/>
      <c r="R155" s="172"/>
      <c r="S155" s="172"/>
      <c r="T155" s="172"/>
      <c r="U155" s="172"/>
      <c r="V155" s="172"/>
      <c r="W155" s="172"/>
      <c r="X155" s="172"/>
      <c r="Y155" s="172"/>
      <c r="Z155" s="172"/>
    </row>
    <row r="156" spans="1:26" ht="12" customHeight="1">
      <c r="A156" s="172"/>
      <c r="B156" s="60"/>
      <c r="C156" s="172"/>
      <c r="D156" s="60"/>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row>
    <row r="157" spans="1:26" ht="12" customHeight="1">
      <c r="A157" s="172"/>
      <c r="B157" s="60"/>
      <c r="C157" s="172"/>
      <c r="D157" s="60"/>
      <c r="E157" s="172"/>
      <c r="F157" s="172"/>
      <c r="G157" s="172"/>
      <c r="H157" s="172"/>
      <c r="I157" s="172"/>
      <c r="J157" s="172"/>
      <c r="K157" s="172"/>
      <c r="L157" s="172"/>
      <c r="M157" s="172"/>
      <c r="N157" s="172"/>
      <c r="O157" s="172"/>
      <c r="P157" s="172"/>
      <c r="Q157" s="172"/>
      <c r="R157" s="172"/>
      <c r="S157" s="172"/>
      <c r="T157" s="172"/>
      <c r="U157" s="172"/>
      <c r="V157" s="172"/>
      <c r="W157" s="172"/>
      <c r="X157" s="172"/>
      <c r="Y157" s="172"/>
      <c r="Z157" s="172"/>
    </row>
    <row r="158" spans="1:26" ht="12" customHeight="1">
      <c r="A158" s="172"/>
      <c r="B158" s="60"/>
      <c r="C158" s="172"/>
      <c r="D158" s="60"/>
      <c r="E158" s="172"/>
      <c r="F158" s="172"/>
      <c r="G158" s="172"/>
      <c r="H158" s="172"/>
      <c r="I158" s="172"/>
      <c r="J158" s="172"/>
      <c r="K158" s="172"/>
      <c r="L158" s="172"/>
      <c r="M158" s="172"/>
      <c r="N158" s="172"/>
      <c r="O158" s="172"/>
      <c r="P158" s="172"/>
      <c r="Q158" s="172"/>
      <c r="R158" s="172"/>
      <c r="S158" s="172"/>
      <c r="T158" s="172"/>
      <c r="U158" s="172"/>
      <c r="V158" s="172"/>
      <c r="W158" s="172"/>
      <c r="X158" s="172"/>
      <c r="Y158" s="172"/>
      <c r="Z158" s="172"/>
    </row>
    <row r="159" spans="1:26" ht="12" customHeight="1">
      <c r="A159" s="172"/>
      <c r="B159" s="60"/>
      <c r="C159" s="172"/>
      <c r="D159" s="60"/>
      <c r="E159" s="172"/>
      <c r="F159" s="172"/>
      <c r="G159" s="172"/>
      <c r="H159" s="172"/>
      <c r="I159" s="172"/>
      <c r="J159" s="172"/>
      <c r="K159" s="172"/>
      <c r="L159" s="172"/>
      <c r="M159" s="172"/>
      <c r="N159" s="172"/>
      <c r="O159" s="172"/>
      <c r="P159" s="172"/>
      <c r="Q159" s="172"/>
      <c r="R159" s="172"/>
      <c r="S159" s="172"/>
      <c r="T159" s="172"/>
      <c r="U159" s="172"/>
      <c r="V159" s="172"/>
      <c r="W159" s="172"/>
      <c r="X159" s="172"/>
      <c r="Y159" s="172"/>
      <c r="Z159" s="172"/>
    </row>
    <row r="160" spans="1:26" ht="12" customHeight="1">
      <c r="A160" s="172"/>
      <c r="B160" s="60"/>
      <c r="C160" s="172"/>
      <c r="D160" s="60"/>
      <c r="E160" s="172"/>
      <c r="F160" s="172"/>
      <c r="G160" s="172"/>
      <c r="H160" s="172"/>
      <c r="I160" s="172"/>
      <c r="J160" s="172"/>
      <c r="K160" s="172"/>
      <c r="L160" s="172"/>
      <c r="M160" s="172"/>
      <c r="N160" s="172"/>
      <c r="O160" s="172"/>
      <c r="P160" s="172"/>
      <c r="Q160" s="172"/>
      <c r="R160" s="172"/>
      <c r="S160" s="172"/>
      <c r="T160" s="172"/>
      <c r="U160" s="172"/>
      <c r="V160" s="172"/>
      <c r="W160" s="172"/>
      <c r="X160" s="172"/>
      <c r="Y160" s="172"/>
      <c r="Z160" s="172"/>
    </row>
    <row r="161" spans="1:26" ht="12" customHeight="1">
      <c r="A161" s="172"/>
      <c r="B161" s="60"/>
      <c r="C161" s="172"/>
      <c r="D161" s="60"/>
      <c r="E161" s="172"/>
      <c r="F161" s="172"/>
      <c r="G161" s="172"/>
      <c r="H161" s="172"/>
      <c r="I161" s="172"/>
      <c r="J161" s="172"/>
      <c r="K161" s="172"/>
      <c r="L161" s="172"/>
      <c r="M161" s="172"/>
      <c r="N161" s="172"/>
      <c r="O161" s="172"/>
      <c r="P161" s="172"/>
      <c r="Q161" s="172"/>
      <c r="R161" s="172"/>
      <c r="S161" s="172"/>
      <c r="T161" s="172"/>
      <c r="U161" s="172"/>
      <c r="V161" s="172"/>
      <c r="W161" s="172"/>
      <c r="X161" s="172"/>
      <c r="Y161" s="172"/>
      <c r="Z161" s="172"/>
    </row>
    <row r="162" spans="1:26" ht="12" customHeight="1">
      <c r="A162" s="172"/>
      <c r="B162" s="60"/>
      <c r="C162" s="172"/>
      <c r="D162" s="60"/>
      <c r="E162" s="172"/>
      <c r="F162" s="172"/>
      <c r="G162" s="172"/>
      <c r="H162" s="172"/>
      <c r="I162" s="172"/>
      <c r="J162" s="172"/>
      <c r="K162" s="172"/>
      <c r="L162" s="172"/>
      <c r="M162" s="172"/>
      <c r="N162" s="172"/>
      <c r="O162" s="172"/>
      <c r="P162" s="172"/>
      <c r="Q162" s="172"/>
      <c r="R162" s="172"/>
      <c r="S162" s="172"/>
      <c r="T162" s="172"/>
      <c r="U162" s="172"/>
      <c r="V162" s="172"/>
      <c r="W162" s="172"/>
      <c r="X162" s="172"/>
      <c r="Y162" s="172"/>
      <c r="Z162" s="172"/>
    </row>
    <row r="163" spans="1:26" ht="12" customHeight="1">
      <c r="A163" s="172"/>
      <c r="B163" s="60"/>
      <c r="C163" s="172"/>
      <c r="D163" s="60"/>
      <c r="E163" s="172"/>
      <c r="F163" s="172"/>
      <c r="G163" s="172"/>
      <c r="H163" s="172"/>
      <c r="I163" s="172"/>
      <c r="J163" s="172"/>
      <c r="K163" s="172"/>
      <c r="L163" s="172"/>
      <c r="M163" s="172"/>
      <c r="N163" s="172"/>
      <c r="O163" s="172"/>
      <c r="P163" s="172"/>
      <c r="Q163" s="172"/>
      <c r="R163" s="172"/>
      <c r="S163" s="172"/>
      <c r="T163" s="172"/>
      <c r="U163" s="172"/>
      <c r="V163" s="172"/>
      <c r="W163" s="172"/>
      <c r="X163" s="172"/>
      <c r="Y163" s="172"/>
      <c r="Z163" s="172"/>
    </row>
    <row r="164" spans="1:26" ht="12" customHeight="1">
      <c r="A164" s="172"/>
      <c r="B164" s="60"/>
      <c r="C164" s="172"/>
      <c r="D164" s="60"/>
      <c r="E164" s="172"/>
      <c r="F164" s="172"/>
      <c r="G164" s="172"/>
      <c r="H164" s="172"/>
      <c r="I164" s="172"/>
      <c r="J164" s="172"/>
      <c r="K164" s="172"/>
      <c r="L164" s="172"/>
      <c r="M164" s="172"/>
      <c r="N164" s="172"/>
      <c r="O164" s="172"/>
      <c r="P164" s="172"/>
      <c r="Q164" s="172"/>
      <c r="R164" s="172"/>
      <c r="S164" s="172"/>
      <c r="T164" s="172"/>
      <c r="U164" s="172"/>
      <c r="V164" s="172"/>
      <c r="W164" s="172"/>
      <c r="X164" s="172"/>
      <c r="Y164" s="172"/>
      <c r="Z164" s="172"/>
    </row>
    <row r="165" spans="1:26" ht="12" customHeight="1">
      <c r="A165" s="172"/>
      <c r="B165" s="60"/>
      <c r="C165" s="172"/>
      <c r="D165" s="60"/>
      <c r="E165" s="172"/>
      <c r="F165" s="172"/>
      <c r="G165" s="172"/>
      <c r="H165" s="172"/>
      <c r="I165" s="172"/>
      <c r="J165" s="172"/>
      <c r="K165" s="172"/>
      <c r="L165" s="172"/>
      <c r="M165" s="172"/>
      <c r="N165" s="172"/>
      <c r="O165" s="172"/>
      <c r="P165" s="172"/>
      <c r="Q165" s="172"/>
      <c r="R165" s="172"/>
      <c r="S165" s="172"/>
      <c r="T165" s="172"/>
      <c r="U165" s="172"/>
      <c r="V165" s="172"/>
      <c r="W165" s="172"/>
      <c r="X165" s="172"/>
      <c r="Y165" s="172"/>
      <c r="Z165" s="172"/>
    </row>
    <row r="166" spans="1:26" ht="12" customHeight="1">
      <c r="A166" s="172"/>
      <c r="B166" s="60"/>
      <c r="C166" s="172"/>
      <c r="D166" s="60"/>
      <c r="E166" s="172"/>
      <c r="F166" s="172"/>
      <c r="G166" s="172"/>
      <c r="H166" s="172"/>
      <c r="I166" s="172"/>
      <c r="J166" s="172"/>
      <c r="K166" s="172"/>
      <c r="L166" s="172"/>
      <c r="M166" s="172"/>
      <c r="N166" s="172"/>
      <c r="O166" s="172"/>
      <c r="P166" s="172"/>
      <c r="Q166" s="172"/>
      <c r="R166" s="172"/>
      <c r="S166" s="172"/>
      <c r="T166" s="172"/>
      <c r="U166" s="172"/>
      <c r="V166" s="172"/>
      <c r="W166" s="172"/>
      <c r="X166" s="172"/>
      <c r="Y166" s="172"/>
      <c r="Z166" s="172"/>
    </row>
    <row r="167" spans="1:26" ht="12" customHeight="1">
      <c r="A167" s="172"/>
      <c r="B167" s="60"/>
      <c r="C167" s="172"/>
      <c r="D167" s="60"/>
      <c r="E167" s="172"/>
      <c r="F167" s="172"/>
      <c r="G167" s="172"/>
      <c r="H167" s="172"/>
      <c r="I167" s="172"/>
      <c r="J167" s="172"/>
      <c r="K167" s="172"/>
      <c r="L167" s="172"/>
      <c r="M167" s="172"/>
      <c r="N167" s="172"/>
      <c r="O167" s="172"/>
      <c r="P167" s="172"/>
      <c r="Q167" s="172"/>
      <c r="R167" s="172"/>
      <c r="S167" s="172"/>
      <c r="T167" s="172"/>
      <c r="U167" s="172"/>
      <c r="V167" s="172"/>
      <c r="W167" s="172"/>
      <c r="X167" s="172"/>
      <c r="Y167" s="172"/>
      <c r="Z167" s="172"/>
    </row>
    <row r="168" spans="1:26" ht="12" customHeight="1">
      <c r="A168" s="172"/>
      <c r="B168" s="60"/>
      <c r="C168" s="172"/>
      <c r="D168" s="60"/>
      <c r="E168" s="172"/>
      <c r="F168" s="172"/>
      <c r="G168" s="172"/>
      <c r="H168" s="172"/>
      <c r="I168" s="172"/>
      <c r="J168" s="172"/>
      <c r="K168" s="172"/>
      <c r="L168" s="172"/>
      <c r="M168" s="172"/>
      <c r="N168" s="172"/>
      <c r="O168" s="172"/>
      <c r="P168" s="172"/>
      <c r="Q168" s="172"/>
      <c r="R168" s="172"/>
      <c r="S168" s="172"/>
      <c r="T168" s="172"/>
      <c r="U168" s="172"/>
      <c r="V168" s="172"/>
      <c r="W168" s="172"/>
      <c r="X168" s="172"/>
      <c r="Y168" s="172"/>
      <c r="Z168" s="172"/>
    </row>
    <row r="169" spans="1:26" ht="12" customHeight="1">
      <c r="A169" s="172"/>
      <c r="B169" s="60"/>
      <c r="C169" s="172"/>
      <c r="D169" s="60"/>
      <c r="E169" s="172"/>
      <c r="F169" s="172"/>
      <c r="G169" s="172"/>
      <c r="H169" s="172"/>
      <c r="I169" s="172"/>
      <c r="J169" s="172"/>
      <c r="K169" s="172"/>
      <c r="L169" s="172"/>
      <c r="M169" s="172"/>
      <c r="N169" s="172"/>
      <c r="O169" s="172"/>
      <c r="P169" s="172"/>
      <c r="Q169" s="172"/>
      <c r="R169" s="172"/>
      <c r="S169" s="172"/>
      <c r="T169" s="172"/>
      <c r="U169" s="172"/>
      <c r="V169" s="172"/>
      <c r="W169" s="172"/>
      <c r="X169" s="172"/>
      <c r="Y169" s="172"/>
      <c r="Z169" s="172"/>
    </row>
    <row r="170" spans="1:26" ht="12" customHeight="1">
      <c r="A170" s="172"/>
      <c r="B170" s="60"/>
      <c r="C170" s="172"/>
      <c r="D170" s="60"/>
      <c r="E170" s="172"/>
      <c r="F170" s="172"/>
      <c r="G170" s="172"/>
      <c r="H170" s="172"/>
      <c r="I170" s="172"/>
      <c r="J170" s="172"/>
      <c r="K170" s="172"/>
      <c r="L170" s="172"/>
      <c r="M170" s="172"/>
      <c r="N170" s="172"/>
      <c r="O170" s="172"/>
      <c r="P170" s="172"/>
      <c r="Q170" s="172"/>
      <c r="R170" s="172"/>
      <c r="S170" s="172"/>
      <c r="T170" s="172"/>
      <c r="U170" s="172"/>
      <c r="V170" s="172"/>
      <c r="W170" s="172"/>
      <c r="X170" s="172"/>
      <c r="Y170" s="172"/>
      <c r="Z170" s="172"/>
    </row>
    <row r="171" spans="1:26" ht="12" customHeight="1">
      <c r="A171" s="172"/>
      <c r="B171" s="60"/>
      <c r="C171" s="172"/>
      <c r="D171" s="60"/>
      <c r="E171" s="172"/>
      <c r="F171" s="172"/>
      <c r="G171" s="172"/>
      <c r="H171" s="172"/>
      <c r="I171" s="172"/>
      <c r="J171" s="172"/>
      <c r="K171" s="172"/>
      <c r="L171" s="172"/>
      <c r="M171" s="172"/>
      <c r="N171" s="172"/>
      <c r="O171" s="172"/>
      <c r="P171" s="172"/>
      <c r="Q171" s="172"/>
      <c r="R171" s="172"/>
      <c r="S171" s="172"/>
      <c r="T171" s="172"/>
      <c r="U171" s="172"/>
      <c r="V171" s="172"/>
      <c r="W171" s="172"/>
      <c r="X171" s="172"/>
      <c r="Y171" s="172"/>
      <c r="Z171" s="172"/>
    </row>
    <row r="172" spans="1:26" ht="12" customHeight="1">
      <c r="A172" s="172"/>
      <c r="B172" s="60"/>
      <c r="C172" s="172"/>
      <c r="D172" s="60"/>
      <c r="E172" s="172"/>
      <c r="F172" s="172"/>
      <c r="G172" s="172"/>
      <c r="H172" s="172"/>
      <c r="I172" s="172"/>
      <c r="J172" s="172"/>
      <c r="K172" s="172"/>
      <c r="L172" s="172"/>
      <c r="M172" s="172"/>
      <c r="N172" s="172"/>
      <c r="O172" s="172"/>
      <c r="P172" s="172"/>
      <c r="Q172" s="172"/>
      <c r="R172" s="172"/>
      <c r="S172" s="172"/>
      <c r="T172" s="172"/>
      <c r="U172" s="172"/>
      <c r="V172" s="172"/>
      <c r="W172" s="172"/>
      <c r="X172" s="172"/>
      <c r="Y172" s="172"/>
      <c r="Z172" s="172"/>
    </row>
    <row r="173" spans="1:26" ht="12" customHeight="1">
      <c r="A173" s="172"/>
      <c r="B173" s="60"/>
      <c r="C173" s="172"/>
      <c r="D173" s="60"/>
      <c r="E173" s="172"/>
      <c r="F173" s="172"/>
      <c r="G173" s="172"/>
      <c r="H173" s="172"/>
      <c r="I173" s="172"/>
      <c r="J173" s="172"/>
      <c r="K173" s="172"/>
      <c r="L173" s="172"/>
      <c r="M173" s="172"/>
      <c r="N173" s="172"/>
      <c r="O173" s="172"/>
      <c r="P173" s="172"/>
      <c r="Q173" s="172"/>
      <c r="R173" s="172"/>
      <c r="S173" s="172"/>
      <c r="T173" s="172"/>
      <c r="U173" s="172"/>
      <c r="V173" s="172"/>
      <c r="W173" s="172"/>
      <c r="X173" s="172"/>
      <c r="Y173" s="172"/>
      <c r="Z173" s="172"/>
    </row>
    <row r="174" spans="1:26" ht="12" customHeight="1">
      <c r="A174" s="172"/>
      <c r="B174" s="60"/>
      <c r="C174" s="172"/>
      <c r="D174" s="60"/>
      <c r="E174" s="172"/>
      <c r="F174" s="172"/>
      <c r="G174" s="172"/>
      <c r="H174" s="172"/>
      <c r="I174" s="172"/>
      <c r="J174" s="172"/>
      <c r="K174" s="172"/>
      <c r="L174" s="172"/>
      <c r="M174" s="172"/>
      <c r="N174" s="172"/>
      <c r="O174" s="172"/>
      <c r="P174" s="172"/>
      <c r="Q174" s="172"/>
      <c r="R174" s="172"/>
      <c r="S174" s="172"/>
      <c r="T174" s="172"/>
      <c r="U174" s="172"/>
      <c r="V174" s="172"/>
      <c r="W174" s="172"/>
      <c r="X174" s="172"/>
      <c r="Y174" s="172"/>
      <c r="Z174" s="172"/>
    </row>
    <row r="175" spans="1:26" ht="12" customHeight="1">
      <c r="A175" s="172"/>
      <c r="B175" s="60"/>
      <c r="C175" s="172"/>
      <c r="D175" s="60"/>
      <c r="E175" s="172"/>
      <c r="F175" s="172"/>
      <c r="G175" s="172"/>
      <c r="H175" s="172"/>
      <c r="I175" s="172"/>
      <c r="J175" s="172"/>
      <c r="K175" s="172"/>
      <c r="L175" s="172"/>
      <c r="M175" s="172"/>
      <c r="N175" s="172"/>
      <c r="O175" s="172"/>
      <c r="P175" s="172"/>
      <c r="Q175" s="172"/>
      <c r="R175" s="172"/>
      <c r="S175" s="172"/>
      <c r="T175" s="172"/>
      <c r="U175" s="172"/>
      <c r="V175" s="172"/>
      <c r="W175" s="172"/>
      <c r="X175" s="172"/>
      <c r="Y175" s="172"/>
      <c r="Z175" s="172"/>
    </row>
    <row r="176" spans="1:26" ht="12" customHeight="1">
      <c r="A176" s="172"/>
      <c r="B176" s="60"/>
      <c r="C176" s="172"/>
      <c r="D176" s="60"/>
      <c r="E176" s="172"/>
      <c r="F176" s="172"/>
      <c r="G176" s="172"/>
      <c r="H176" s="172"/>
      <c r="I176" s="172"/>
      <c r="J176" s="172"/>
      <c r="K176" s="172"/>
      <c r="L176" s="172"/>
      <c r="M176" s="172"/>
      <c r="N176" s="172"/>
      <c r="O176" s="172"/>
      <c r="P176" s="172"/>
      <c r="Q176" s="172"/>
      <c r="R176" s="172"/>
      <c r="S176" s="172"/>
      <c r="T176" s="172"/>
      <c r="U176" s="172"/>
      <c r="V176" s="172"/>
      <c r="W176" s="172"/>
      <c r="X176" s="172"/>
      <c r="Y176" s="172"/>
      <c r="Z176" s="172"/>
    </row>
    <row r="177" spans="1:26" ht="12" customHeight="1">
      <c r="A177" s="172"/>
      <c r="B177" s="60"/>
      <c r="C177" s="172"/>
      <c r="D177" s="60"/>
      <c r="E177" s="172"/>
      <c r="F177" s="172"/>
      <c r="G177" s="172"/>
      <c r="H177" s="172"/>
      <c r="I177" s="172"/>
      <c r="J177" s="172"/>
      <c r="K177" s="172"/>
      <c r="L177" s="172"/>
      <c r="M177" s="172"/>
      <c r="N177" s="172"/>
      <c r="O177" s="172"/>
      <c r="P177" s="172"/>
      <c r="Q177" s="172"/>
      <c r="R177" s="172"/>
      <c r="S177" s="172"/>
      <c r="T177" s="172"/>
      <c r="U177" s="172"/>
      <c r="V177" s="172"/>
      <c r="W177" s="172"/>
      <c r="X177" s="172"/>
      <c r="Y177" s="172"/>
      <c r="Z177" s="172"/>
    </row>
    <row r="178" spans="1:26" ht="12" customHeight="1">
      <c r="A178" s="172"/>
      <c r="B178" s="60"/>
      <c r="C178" s="172"/>
      <c r="D178" s="60"/>
      <c r="E178" s="172"/>
      <c r="F178" s="172"/>
      <c r="G178" s="172"/>
      <c r="H178" s="172"/>
      <c r="I178" s="172"/>
      <c r="J178" s="172"/>
      <c r="K178" s="172"/>
      <c r="L178" s="172"/>
      <c r="M178" s="172"/>
      <c r="N178" s="172"/>
      <c r="O178" s="172"/>
      <c r="P178" s="172"/>
      <c r="Q178" s="172"/>
      <c r="R178" s="172"/>
      <c r="S178" s="172"/>
      <c r="T178" s="172"/>
      <c r="U178" s="172"/>
      <c r="V178" s="172"/>
      <c r="W178" s="172"/>
      <c r="X178" s="172"/>
      <c r="Y178" s="172"/>
      <c r="Z178" s="172"/>
    </row>
    <row r="179" spans="1:26" ht="12" customHeight="1">
      <c r="A179" s="172"/>
      <c r="B179" s="60"/>
      <c r="C179" s="172"/>
      <c r="D179" s="60"/>
      <c r="E179" s="172"/>
      <c r="F179" s="172"/>
      <c r="G179" s="172"/>
      <c r="H179" s="172"/>
      <c r="I179" s="172"/>
      <c r="J179" s="172"/>
      <c r="K179" s="172"/>
      <c r="L179" s="172"/>
      <c r="M179" s="172"/>
      <c r="N179" s="172"/>
      <c r="O179" s="172"/>
      <c r="P179" s="172"/>
      <c r="Q179" s="172"/>
      <c r="R179" s="172"/>
      <c r="S179" s="172"/>
      <c r="T179" s="172"/>
      <c r="U179" s="172"/>
      <c r="V179" s="172"/>
      <c r="W179" s="172"/>
      <c r="X179" s="172"/>
      <c r="Y179" s="172"/>
      <c r="Z179" s="172"/>
    </row>
    <row r="180" spans="1:26" ht="12" customHeight="1">
      <c r="A180" s="172"/>
      <c r="B180" s="60"/>
      <c r="C180" s="172"/>
      <c r="D180" s="60"/>
      <c r="E180" s="172"/>
      <c r="F180" s="172"/>
      <c r="G180" s="172"/>
      <c r="H180" s="172"/>
      <c r="I180" s="172"/>
      <c r="J180" s="172"/>
      <c r="K180" s="172"/>
      <c r="L180" s="172"/>
      <c r="M180" s="172"/>
      <c r="N180" s="172"/>
      <c r="O180" s="172"/>
      <c r="P180" s="172"/>
      <c r="Q180" s="172"/>
      <c r="R180" s="172"/>
      <c r="S180" s="172"/>
      <c r="T180" s="172"/>
      <c r="U180" s="172"/>
      <c r="V180" s="172"/>
      <c r="W180" s="172"/>
      <c r="X180" s="172"/>
      <c r="Y180" s="172"/>
      <c r="Z180" s="172"/>
    </row>
    <row r="181" spans="1:26" ht="12" customHeight="1">
      <c r="A181" s="172"/>
      <c r="B181" s="60"/>
      <c r="C181" s="172"/>
      <c r="D181" s="60"/>
      <c r="E181" s="172"/>
      <c r="F181" s="172"/>
      <c r="G181" s="172"/>
      <c r="H181" s="172"/>
      <c r="I181" s="172"/>
      <c r="J181" s="172"/>
      <c r="K181" s="172"/>
      <c r="L181" s="172"/>
      <c r="M181" s="172"/>
      <c r="N181" s="172"/>
      <c r="O181" s="172"/>
      <c r="P181" s="172"/>
      <c r="Q181" s="172"/>
      <c r="R181" s="172"/>
      <c r="S181" s="172"/>
      <c r="T181" s="172"/>
      <c r="U181" s="172"/>
      <c r="V181" s="172"/>
      <c r="W181" s="172"/>
      <c r="X181" s="172"/>
      <c r="Y181" s="172"/>
      <c r="Z181" s="172"/>
    </row>
    <row r="182" spans="1:26" ht="12" customHeight="1">
      <c r="A182" s="172"/>
      <c r="B182" s="60"/>
      <c r="C182" s="172"/>
      <c r="D182" s="60"/>
      <c r="E182" s="172"/>
      <c r="F182" s="172"/>
      <c r="G182" s="172"/>
      <c r="H182" s="172"/>
      <c r="I182" s="172"/>
      <c r="J182" s="172"/>
      <c r="K182" s="172"/>
      <c r="L182" s="172"/>
      <c r="M182" s="172"/>
      <c r="N182" s="172"/>
      <c r="O182" s="172"/>
      <c r="P182" s="172"/>
      <c r="Q182" s="172"/>
      <c r="R182" s="172"/>
      <c r="S182" s="172"/>
      <c r="T182" s="172"/>
      <c r="U182" s="172"/>
      <c r="V182" s="172"/>
      <c r="W182" s="172"/>
      <c r="X182" s="172"/>
      <c r="Y182" s="172"/>
      <c r="Z182" s="172"/>
    </row>
    <row r="183" spans="1:26" ht="12" customHeight="1">
      <c r="A183" s="172"/>
      <c r="B183" s="60"/>
      <c r="C183" s="172"/>
      <c r="D183" s="60"/>
      <c r="E183" s="172"/>
      <c r="F183" s="172"/>
      <c r="G183" s="172"/>
      <c r="H183" s="172"/>
      <c r="I183" s="172"/>
      <c r="J183" s="172"/>
      <c r="K183" s="172"/>
      <c r="L183" s="172"/>
      <c r="M183" s="172"/>
      <c r="N183" s="172"/>
      <c r="O183" s="172"/>
      <c r="P183" s="172"/>
      <c r="Q183" s="172"/>
      <c r="R183" s="172"/>
      <c r="S183" s="172"/>
      <c r="T183" s="172"/>
      <c r="U183" s="172"/>
      <c r="V183" s="172"/>
      <c r="W183" s="172"/>
      <c r="X183" s="172"/>
      <c r="Y183" s="172"/>
      <c r="Z183" s="172"/>
    </row>
    <row r="184" spans="1:26" ht="12" customHeight="1">
      <c r="A184" s="172"/>
      <c r="B184" s="60"/>
      <c r="C184" s="172"/>
      <c r="D184" s="60"/>
      <c r="E184" s="172"/>
      <c r="F184" s="172"/>
      <c r="G184" s="172"/>
      <c r="H184" s="172"/>
      <c r="I184" s="172"/>
      <c r="J184" s="172"/>
      <c r="K184" s="172"/>
      <c r="L184" s="172"/>
      <c r="M184" s="172"/>
      <c r="N184" s="172"/>
      <c r="O184" s="172"/>
      <c r="P184" s="172"/>
      <c r="Q184" s="172"/>
      <c r="R184" s="172"/>
      <c r="S184" s="172"/>
      <c r="T184" s="172"/>
      <c r="U184" s="172"/>
      <c r="V184" s="172"/>
      <c r="W184" s="172"/>
      <c r="X184" s="172"/>
      <c r="Y184" s="172"/>
      <c r="Z184" s="172"/>
    </row>
    <row r="185" spans="1:26" ht="12" customHeight="1">
      <c r="A185" s="172"/>
      <c r="B185" s="60"/>
      <c r="C185" s="172"/>
      <c r="D185" s="60"/>
      <c r="E185" s="172"/>
      <c r="F185" s="172"/>
      <c r="G185" s="172"/>
      <c r="H185" s="172"/>
      <c r="I185" s="172"/>
      <c r="J185" s="172"/>
      <c r="K185" s="172"/>
      <c r="L185" s="172"/>
      <c r="M185" s="172"/>
      <c r="N185" s="172"/>
      <c r="O185" s="172"/>
      <c r="P185" s="172"/>
      <c r="Q185" s="172"/>
      <c r="R185" s="172"/>
      <c r="S185" s="172"/>
      <c r="T185" s="172"/>
      <c r="U185" s="172"/>
      <c r="V185" s="172"/>
      <c r="W185" s="172"/>
      <c r="X185" s="172"/>
      <c r="Y185" s="172"/>
      <c r="Z185" s="172"/>
    </row>
    <row r="186" spans="1:26" ht="12" customHeight="1">
      <c r="A186" s="172"/>
      <c r="B186" s="60"/>
      <c r="C186" s="172"/>
      <c r="D186" s="60"/>
      <c r="E186" s="172"/>
      <c r="F186" s="172"/>
      <c r="G186" s="172"/>
      <c r="H186" s="172"/>
      <c r="I186" s="172"/>
      <c r="J186" s="172"/>
      <c r="K186" s="172"/>
      <c r="L186" s="172"/>
      <c r="M186" s="172"/>
      <c r="N186" s="172"/>
      <c r="O186" s="172"/>
      <c r="P186" s="172"/>
      <c r="Q186" s="172"/>
      <c r="R186" s="172"/>
      <c r="S186" s="172"/>
      <c r="T186" s="172"/>
      <c r="U186" s="172"/>
      <c r="V186" s="172"/>
      <c r="W186" s="172"/>
      <c r="X186" s="172"/>
      <c r="Y186" s="172"/>
      <c r="Z186" s="172"/>
    </row>
    <row r="187" spans="1:26" ht="12" customHeight="1">
      <c r="A187" s="172"/>
      <c r="B187" s="60"/>
      <c r="C187" s="172"/>
      <c r="D187" s="60"/>
      <c r="E187" s="172"/>
      <c r="F187" s="172"/>
      <c r="G187" s="172"/>
      <c r="H187" s="172"/>
      <c r="I187" s="172"/>
      <c r="J187" s="172"/>
      <c r="K187" s="172"/>
      <c r="L187" s="172"/>
      <c r="M187" s="172"/>
      <c r="N187" s="172"/>
      <c r="O187" s="172"/>
      <c r="P187" s="172"/>
      <c r="Q187" s="172"/>
      <c r="R187" s="172"/>
      <c r="S187" s="172"/>
      <c r="T187" s="172"/>
      <c r="U187" s="172"/>
      <c r="V187" s="172"/>
      <c r="W187" s="172"/>
      <c r="X187" s="172"/>
      <c r="Y187" s="172"/>
      <c r="Z187" s="172"/>
    </row>
    <row r="188" spans="1:26" ht="12" customHeight="1">
      <c r="A188" s="172"/>
      <c r="B188" s="60"/>
      <c r="C188" s="172"/>
      <c r="D188" s="60"/>
      <c r="E188" s="172"/>
      <c r="F188" s="172"/>
      <c r="G188" s="172"/>
      <c r="H188" s="172"/>
      <c r="I188" s="172"/>
      <c r="J188" s="172"/>
      <c r="K188" s="172"/>
      <c r="L188" s="172"/>
      <c r="M188" s="172"/>
      <c r="N188" s="172"/>
      <c r="O188" s="172"/>
      <c r="P188" s="172"/>
      <c r="Q188" s="172"/>
      <c r="R188" s="172"/>
      <c r="S188" s="172"/>
      <c r="T188" s="172"/>
      <c r="U188" s="172"/>
      <c r="V188" s="172"/>
      <c r="W188" s="172"/>
      <c r="X188" s="172"/>
      <c r="Y188" s="172"/>
      <c r="Z188" s="172"/>
    </row>
    <row r="189" spans="1:26" ht="12" customHeight="1">
      <c r="A189" s="172"/>
      <c r="B189" s="60"/>
      <c r="C189" s="172"/>
      <c r="D189" s="60"/>
      <c r="E189" s="172"/>
      <c r="F189" s="172"/>
      <c r="G189" s="172"/>
      <c r="H189" s="172"/>
      <c r="I189" s="172"/>
      <c r="J189" s="172"/>
      <c r="K189" s="172"/>
      <c r="L189" s="172"/>
      <c r="M189" s="172"/>
      <c r="N189" s="172"/>
      <c r="O189" s="172"/>
      <c r="P189" s="172"/>
      <c r="Q189" s="172"/>
      <c r="R189" s="172"/>
      <c r="S189" s="172"/>
      <c r="T189" s="172"/>
      <c r="U189" s="172"/>
      <c r="V189" s="172"/>
      <c r="W189" s="172"/>
      <c r="X189" s="172"/>
      <c r="Y189" s="172"/>
      <c r="Z189" s="172"/>
    </row>
    <row r="190" spans="1:26" ht="12" customHeight="1">
      <c r="A190" s="172"/>
      <c r="B190" s="60"/>
      <c r="C190" s="172"/>
      <c r="D190" s="60"/>
      <c r="E190" s="172"/>
      <c r="F190" s="172"/>
      <c r="G190" s="172"/>
      <c r="H190" s="172"/>
      <c r="I190" s="172"/>
      <c r="J190" s="172"/>
      <c r="K190" s="172"/>
      <c r="L190" s="172"/>
      <c r="M190" s="172"/>
      <c r="N190" s="172"/>
      <c r="O190" s="172"/>
      <c r="P190" s="172"/>
      <c r="Q190" s="172"/>
      <c r="R190" s="172"/>
      <c r="S190" s="172"/>
      <c r="T190" s="172"/>
      <c r="U190" s="172"/>
      <c r="V190" s="172"/>
      <c r="W190" s="172"/>
      <c r="X190" s="172"/>
      <c r="Y190" s="172"/>
      <c r="Z190" s="172"/>
    </row>
    <row r="191" spans="1:26" ht="12" customHeight="1">
      <c r="A191" s="172"/>
      <c r="B191" s="60"/>
      <c r="C191" s="172"/>
      <c r="D191" s="60"/>
      <c r="E191" s="172"/>
      <c r="F191" s="172"/>
      <c r="G191" s="172"/>
      <c r="H191" s="172"/>
      <c r="I191" s="172"/>
      <c r="J191" s="172"/>
      <c r="K191" s="172"/>
      <c r="L191" s="172"/>
      <c r="M191" s="172"/>
      <c r="N191" s="172"/>
      <c r="O191" s="172"/>
      <c r="P191" s="172"/>
      <c r="Q191" s="172"/>
      <c r="R191" s="172"/>
      <c r="S191" s="172"/>
      <c r="T191" s="172"/>
      <c r="U191" s="172"/>
      <c r="V191" s="172"/>
      <c r="W191" s="172"/>
      <c r="X191" s="172"/>
      <c r="Y191" s="172"/>
      <c r="Z191" s="172"/>
    </row>
    <row r="192" spans="1:26" ht="12" customHeight="1">
      <c r="A192" s="172"/>
      <c r="B192" s="60"/>
      <c r="C192" s="172"/>
      <c r="D192" s="60"/>
      <c r="E192" s="172"/>
      <c r="F192" s="172"/>
      <c r="G192" s="172"/>
      <c r="H192" s="172"/>
      <c r="I192" s="172"/>
      <c r="J192" s="172"/>
      <c r="K192" s="172"/>
      <c r="L192" s="172"/>
      <c r="M192" s="172"/>
      <c r="N192" s="172"/>
      <c r="O192" s="172"/>
      <c r="P192" s="172"/>
      <c r="Q192" s="172"/>
      <c r="R192" s="172"/>
      <c r="S192" s="172"/>
      <c r="T192" s="172"/>
      <c r="U192" s="172"/>
      <c r="V192" s="172"/>
      <c r="W192" s="172"/>
      <c r="X192" s="172"/>
      <c r="Y192" s="172"/>
      <c r="Z192" s="172"/>
    </row>
    <row r="193" spans="1:26" ht="12" customHeight="1">
      <c r="A193" s="172"/>
      <c r="B193" s="60"/>
      <c r="C193" s="172"/>
      <c r="D193" s="60"/>
      <c r="E193" s="172"/>
      <c r="F193" s="172"/>
      <c r="G193" s="172"/>
      <c r="H193" s="172"/>
      <c r="I193" s="172"/>
      <c r="J193" s="172"/>
      <c r="K193" s="172"/>
      <c r="L193" s="172"/>
      <c r="M193" s="172"/>
      <c r="N193" s="172"/>
      <c r="O193" s="172"/>
      <c r="P193" s="172"/>
      <c r="Q193" s="172"/>
      <c r="R193" s="172"/>
      <c r="S193" s="172"/>
      <c r="T193" s="172"/>
      <c r="U193" s="172"/>
      <c r="V193" s="172"/>
      <c r="W193" s="172"/>
      <c r="X193" s="172"/>
      <c r="Y193" s="172"/>
      <c r="Z193" s="172"/>
    </row>
    <row r="194" spans="1:26" ht="12" customHeight="1">
      <c r="A194" s="172"/>
      <c r="B194" s="60"/>
      <c r="C194" s="172"/>
      <c r="D194" s="60"/>
      <c r="E194" s="172"/>
      <c r="F194" s="172"/>
      <c r="G194" s="172"/>
      <c r="H194" s="172"/>
      <c r="I194" s="172"/>
      <c r="J194" s="172"/>
      <c r="K194" s="172"/>
      <c r="L194" s="172"/>
      <c r="M194" s="172"/>
      <c r="N194" s="172"/>
      <c r="O194" s="172"/>
      <c r="P194" s="172"/>
      <c r="Q194" s="172"/>
      <c r="R194" s="172"/>
      <c r="S194" s="172"/>
      <c r="T194" s="172"/>
      <c r="U194" s="172"/>
      <c r="V194" s="172"/>
      <c r="W194" s="172"/>
      <c r="X194" s="172"/>
      <c r="Y194" s="172"/>
      <c r="Z194" s="172"/>
    </row>
    <row r="195" spans="1:26" ht="12" customHeight="1">
      <c r="A195" s="172"/>
      <c r="B195" s="60"/>
      <c r="C195" s="172"/>
      <c r="D195" s="60"/>
      <c r="E195" s="172"/>
      <c r="F195" s="172"/>
      <c r="G195" s="172"/>
      <c r="H195" s="172"/>
      <c r="I195" s="172"/>
      <c r="J195" s="172"/>
      <c r="K195" s="172"/>
      <c r="L195" s="172"/>
      <c r="M195" s="172"/>
      <c r="N195" s="172"/>
      <c r="O195" s="172"/>
      <c r="P195" s="172"/>
      <c r="Q195" s="172"/>
      <c r="R195" s="172"/>
      <c r="S195" s="172"/>
      <c r="T195" s="172"/>
      <c r="U195" s="172"/>
      <c r="V195" s="172"/>
      <c r="W195" s="172"/>
      <c r="X195" s="172"/>
      <c r="Y195" s="172"/>
      <c r="Z195" s="172"/>
    </row>
    <row r="196" spans="1:26" ht="12" customHeight="1">
      <c r="A196" s="172"/>
      <c r="B196" s="60"/>
      <c r="C196" s="172"/>
      <c r="D196" s="60"/>
      <c r="E196" s="172"/>
      <c r="F196" s="172"/>
      <c r="G196" s="172"/>
      <c r="H196" s="172"/>
      <c r="I196" s="172"/>
      <c r="J196" s="172"/>
      <c r="K196" s="172"/>
      <c r="L196" s="172"/>
      <c r="M196" s="172"/>
      <c r="N196" s="172"/>
      <c r="O196" s="172"/>
      <c r="P196" s="172"/>
      <c r="Q196" s="172"/>
      <c r="R196" s="172"/>
      <c r="S196" s="172"/>
      <c r="T196" s="172"/>
      <c r="U196" s="172"/>
      <c r="V196" s="172"/>
      <c r="W196" s="172"/>
      <c r="X196" s="172"/>
      <c r="Y196" s="172"/>
      <c r="Z196" s="172"/>
    </row>
    <row r="197" spans="1:26" ht="12" customHeight="1">
      <c r="A197" s="172"/>
      <c r="B197" s="60"/>
      <c r="C197" s="172"/>
      <c r="D197" s="60"/>
      <c r="E197" s="172"/>
      <c r="F197" s="172"/>
      <c r="G197" s="172"/>
      <c r="H197" s="172"/>
      <c r="I197" s="172"/>
      <c r="J197" s="172"/>
      <c r="K197" s="172"/>
      <c r="L197" s="172"/>
      <c r="M197" s="172"/>
      <c r="N197" s="172"/>
      <c r="O197" s="172"/>
      <c r="P197" s="172"/>
      <c r="Q197" s="172"/>
      <c r="R197" s="172"/>
      <c r="S197" s="172"/>
      <c r="T197" s="172"/>
      <c r="U197" s="172"/>
      <c r="V197" s="172"/>
      <c r="W197" s="172"/>
      <c r="X197" s="172"/>
      <c r="Y197" s="172"/>
      <c r="Z197" s="172"/>
    </row>
    <row r="198" spans="1:26" ht="12" customHeight="1">
      <c r="A198" s="172"/>
      <c r="B198" s="60"/>
      <c r="C198" s="172"/>
      <c r="D198" s="60"/>
      <c r="E198" s="172"/>
      <c r="F198" s="172"/>
      <c r="G198" s="172"/>
      <c r="H198" s="172"/>
      <c r="I198" s="172"/>
      <c r="J198" s="172"/>
      <c r="K198" s="172"/>
      <c r="L198" s="172"/>
      <c r="M198" s="172"/>
      <c r="N198" s="172"/>
      <c r="O198" s="172"/>
      <c r="P198" s="172"/>
      <c r="Q198" s="172"/>
      <c r="R198" s="172"/>
      <c r="S198" s="172"/>
      <c r="T198" s="172"/>
      <c r="U198" s="172"/>
      <c r="V198" s="172"/>
      <c r="W198" s="172"/>
      <c r="X198" s="172"/>
      <c r="Y198" s="172"/>
      <c r="Z198" s="172"/>
    </row>
    <row r="199" spans="1:26" ht="12" customHeight="1">
      <c r="A199" s="172"/>
      <c r="B199" s="60"/>
      <c r="C199" s="172"/>
      <c r="D199" s="60"/>
      <c r="E199" s="172"/>
      <c r="F199" s="172"/>
      <c r="G199" s="172"/>
      <c r="H199" s="172"/>
      <c r="I199" s="172"/>
      <c r="J199" s="172"/>
      <c r="K199" s="172"/>
      <c r="L199" s="172"/>
      <c r="M199" s="172"/>
      <c r="N199" s="172"/>
      <c r="O199" s="172"/>
      <c r="P199" s="172"/>
      <c r="Q199" s="172"/>
      <c r="R199" s="172"/>
      <c r="S199" s="172"/>
      <c r="T199" s="172"/>
      <c r="U199" s="172"/>
      <c r="V199" s="172"/>
      <c r="W199" s="172"/>
      <c r="X199" s="172"/>
      <c r="Y199" s="172"/>
      <c r="Z199" s="172"/>
    </row>
    <row r="200" spans="1:26" ht="12" customHeight="1">
      <c r="A200" s="172"/>
      <c r="B200" s="60"/>
      <c r="C200" s="172"/>
      <c r="D200" s="60"/>
      <c r="E200" s="172"/>
      <c r="F200" s="172"/>
      <c r="G200" s="172"/>
      <c r="H200" s="172"/>
      <c r="I200" s="172"/>
      <c r="J200" s="172"/>
      <c r="K200" s="172"/>
      <c r="L200" s="172"/>
      <c r="M200" s="172"/>
      <c r="N200" s="172"/>
      <c r="O200" s="172"/>
      <c r="P200" s="172"/>
      <c r="Q200" s="172"/>
      <c r="R200" s="172"/>
      <c r="S200" s="172"/>
      <c r="T200" s="172"/>
      <c r="U200" s="172"/>
      <c r="V200" s="172"/>
      <c r="W200" s="172"/>
      <c r="X200" s="172"/>
      <c r="Y200" s="172"/>
      <c r="Z200" s="172"/>
    </row>
    <row r="201" spans="1:26" ht="12" customHeight="1">
      <c r="A201" s="172"/>
      <c r="B201" s="60"/>
      <c r="C201" s="172"/>
      <c r="D201" s="60"/>
      <c r="E201" s="172"/>
      <c r="F201" s="172"/>
      <c r="G201" s="172"/>
      <c r="H201" s="172"/>
      <c r="I201" s="172"/>
      <c r="J201" s="172"/>
      <c r="K201" s="172"/>
      <c r="L201" s="172"/>
      <c r="M201" s="172"/>
      <c r="N201" s="172"/>
      <c r="O201" s="172"/>
      <c r="P201" s="172"/>
      <c r="Q201" s="172"/>
      <c r="R201" s="172"/>
      <c r="S201" s="172"/>
      <c r="T201" s="172"/>
      <c r="U201" s="172"/>
      <c r="V201" s="172"/>
      <c r="W201" s="172"/>
      <c r="X201" s="172"/>
      <c r="Y201" s="172"/>
      <c r="Z201" s="172"/>
    </row>
    <row r="202" spans="1:26" ht="12" customHeight="1">
      <c r="A202" s="172"/>
      <c r="B202" s="60"/>
      <c r="C202" s="172"/>
      <c r="D202" s="60"/>
      <c r="E202" s="172"/>
      <c r="F202" s="172"/>
      <c r="G202" s="172"/>
      <c r="H202" s="172"/>
      <c r="I202" s="172"/>
      <c r="J202" s="172"/>
      <c r="K202" s="172"/>
      <c r="L202" s="172"/>
      <c r="M202" s="172"/>
      <c r="N202" s="172"/>
      <c r="O202" s="172"/>
      <c r="P202" s="172"/>
      <c r="Q202" s="172"/>
      <c r="R202" s="172"/>
      <c r="S202" s="172"/>
      <c r="T202" s="172"/>
      <c r="U202" s="172"/>
      <c r="V202" s="172"/>
      <c r="W202" s="172"/>
      <c r="X202" s="172"/>
      <c r="Y202" s="172"/>
      <c r="Z202" s="172"/>
    </row>
    <row r="203" spans="1:26" ht="12" customHeight="1">
      <c r="A203" s="172"/>
      <c r="B203" s="60"/>
      <c r="C203" s="172"/>
      <c r="D203" s="60"/>
      <c r="E203" s="172"/>
      <c r="F203" s="172"/>
      <c r="G203" s="172"/>
      <c r="H203" s="172"/>
      <c r="I203" s="172"/>
      <c r="J203" s="172"/>
      <c r="K203" s="172"/>
      <c r="L203" s="172"/>
      <c r="M203" s="172"/>
      <c r="N203" s="172"/>
      <c r="O203" s="172"/>
      <c r="P203" s="172"/>
      <c r="Q203" s="172"/>
      <c r="R203" s="172"/>
      <c r="S203" s="172"/>
      <c r="T203" s="172"/>
      <c r="U203" s="172"/>
      <c r="V203" s="172"/>
      <c r="W203" s="172"/>
      <c r="X203" s="172"/>
      <c r="Y203" s="172"/>
      <c r="Z203" s="172"/>
    </row>
    <row r="204" spans="1:26" ht="12" customHeight="1">
      <c r="A204" s="172"/>
      <c r="B204" s="60"/>
      <c r="C204" s="172"/>
      <c r="D204" s="60"/>
      <c r="E204" s="172"/>
      <c r="F204" s="172"/>
      <c r="G204" s="172"/>
      <c r="H204" s="172"/>
      <c r="I204" s="172"/>
      <c r="J204" s="172"/>
      <c r="K204" s="172"/>
      <c r="L204" s="172"/>
      <c r="M204" s="172"/>
      <c r="N204" s="172"/>
      <c r="O204" s="172"/>
      <c r="P204" s="172"/>
      <c r="Q204" s="172"/>
      <c r="R204" s="172"/>
      <c r="S204" s="172"/>
      <c r="T204" s="172"/>
      <c r="U204" s="172"/>
      <c r="V204" s="172"/>
      <c r="W204" s="172"/>
      <c r="X204" s="172"/>
      <c r="Y204" s="172"/>
      <c r="Z204" s="172"/>
    </row>
    <row r="205" spans="1:26" ht="12" customHeight="1">
      <c r="A205" s="172"/>
      <c r="B205" s="60"/>
      <c r="C205" s="172"/>
      <c r="D205" s="60"/>
      <c r="E205" s="172"/>
      <c r="F205" s="172"/>
      <c r="G205" s="172"/>
      <c r="H205" s="172"/>
      <c r="I205" s="172"/>
      <c r="J205" s="172"/>
      <c r="K205" s="172"/>
      <c r="L205" s="172"/>
      <c r="M205" s="172"/>
      <c r="N205" s="172"/>
      <c r="O205" s="172"/>
      <c r="P205" s="172"/>
      <c r="Q205" s="172"/>
      <c r="R205" s="172"/>
      <c r="S205" s="172"/>
      <c r="T205" s="172"/>
      <c r="U205" s="172"/>
      <c r="V205" s="172"/>
      <c r="W205" s="172"/>
      <c r="X205" s="172"/>
      <c r="Y205" s="172"/>
      <c r="Z205" s="172"/>
    </row>
    <row r="206" spans="1:26" ht="12" customHeight="1">
      <c r="A206" s="172"/>
      <c r="B206" s="60"/>
      <c r="C206" s="172"/>
      <c r="D206" s="60"/>
      <c r="E206" s="172"/>
      <c r="F206" s="172"/>
      <c r="G206" s="172"/>
      <c r="H206" s="172"/>
      <c r="I206" s="172"/>
      <c r="J206" s="172"/>
      <c r="K206" s="172"/>
      <c r="L206" s="172"/>
      <c r="M206" s="172"/>
      <c r="N206" s="172"/>
      <c r="O206" s="172"/>
      <c r="P206" s="172"/>
      <c r="Q206" s="172"/>
      <c r="R206" s="172"/>
      <c r="S206" s="172"/>
      <c r="T206" s="172"/>
      <c r="U206" s="172"/>
      <c r="V206" s="172"/>
      <c r="W206" s="172"/>
      <c r="X206" s="172"/>
      <c r="Y206" s="172"/>
      <c r="Z206" s="172"/>
    </row>
    <row r="207" spans="1:26" ht="12" customHeight="1">
      <c r="A207" s="172"/>
      <c r="B207" s="60"/>
      <c r="C207" s="172"/>
      <c r="D207" s="60"/>
      <c r="E207" s="172"/>
      <c r="F207" s="172"/>
      <c r="G207" s="172"/>
      <c r="H207" s="172"/>
      <c r="I207" s="172"/>
      <c r="J207" s="172"/>
      <c r="K207" s="172"/>
      <c r="L207" s="172"/>
      <c r="M207" s="172"/>
      <c r="N207" s="172"/>
      <c r="O207" s="172"/>
      <c r="P207" s="172"/>
      <c r="Q207" s="172"/>
      <c r="R207" s="172"/>
      <c r="S207" s="172"/>
      <c r="T207" s="172"/>
      <c r="U207" s="172"/>
      <c r="V207" s="172"/>
      <c r="W207" s="172"/>
      <c r="X207" s="172"/>
      <c r="Y207" s="172"/>
      <c r="Z207" s="172"/>
    </row>
    <row r="208" spans="1:26" ht="12" customHeight="1">
      <c r="A208" s="172"/>
      <c r="B208" s="60"/>
      <c r="C208" s="172"/>
      <c r="D208" s="60"/>
      <c r="E208" s="172"/>
      <c r="F208" s="172"/>
      <c r="G208" s="172"/>
      <c r="H208" s="172"/>
      <c r="I208" s="172"/>
      <c r="J208" s="172"/>
      <c r="K208" s="172"/>
      <c r="L208" s="172"/>
      <c r="M208" s="172"/>
      <c r="N208" s="172"/>
      <c r="O208" s="172"/>
      <c r="P208" s="172"/>
      <c r="Q208" s="172"/>
      <c r="R208" s="172"/>
      <c r="S208" s="172"/>
      <c r="T208" s="172"/>
      <c r="U208" s="172"/>
      <c r="V208" s="172"/>
      <c r="W208" s="172"/>
      <c r="X208" s="172"/>
      <c r="Y208" s="172"/>
      <c r="Z208" s="172"/>
    </row>
    <row r="209" spans="1:26" ht="12" customHeight="1">
      <c r="A209" s="172"/>
      <c r="B209" s="60"/>
      <c r="C209" s="172"/>
      <c r="D209" s="60"/>
      <c r="E209" s="172"/>
      <c r="F209" s="172"/>
      <c r="G209" s="172"/>
      <c r="H209" s="172"/>
      <c r="I209" s="172"/>
      <c r="J209" s="172"/>
      <c r="K209" s="172"/>
      <c r="L209" s="172"/>
      <c r="M209" s="172"/>
      <c r="N209" s="172"/>
      <c r="O209" s="172"/>
      <c r="P209" s="172"/>
      <c r="Q209" s="172"/>
      <c r="R209" s="172"/>
      <c r="S209" s="172"/>
      <c r="T209" s="172"/>
      <c r="U209" s="172"/>
      <c r="V209" s="172"/>
      <c r="W209" s="172"/>
      <c r="X209" s="172"/>
      <c r="Y209" s="172"/>
      <c r="Z209" s="172"/>
    </row>
    <row r="210" spans="1:26" ht="12" customHeight="1">
      <c r="A210" s="172"/>
      <c r="B210" s="60"/>
      <c r="C210" s="172"/>
      <c r="D210" s="60"/>
      <c r="E210" s="172"/>
      <c r="F210" s="172"/>
      <c r="G210" s="172"/>
      <c r="H210" s="172"/>
      <c r="I210" s="172"/>
      <c r="J210" s="172"/>
      <c r="K210" s="172"/>
      <c r="L210" s="172"/>
      <c r="M210" s="172"/>
      <c r="N210" s="172"/>
      <c r="O210" s="172"/>
      <c r="P210" s="172"/>
      <c r="Q210" s="172"/>
      <c r="R210" s="172"/>
      <c r="S210" s="172"/>
      <c r="T210" s="172"/>
      <c r="U210" s="172"/>
      <c r="V210" s="172"/>
      <c r="W210" s="172"/>
      <c r="X210" s="172"/>
      <c r="Y210" s="172"/>
      <c r="Z210" s="172"/>
    </row>
    <row r="211" spans="1:26" ht="12" customHeight="1">
      <c r="A211" s="172"/>
      <c r="B211" s="60"/>
      <c r="C211" s="172"/>
      <c r="D211" s="60"/>
      <c r="E211" s="172"/>
      <c r="F211" s="172"/>
      <c r="G211" s="172"/>
      <c r="H211" s="172"/>
      <c r="I211" s="172"/>
      <c r="J211" s="172"/>
      <c r="K211" s="172"/>
      <c r="L211" s="172"/>
      <c r="M211" s="172"/>
      <c r="N211" s="172"/>
      <c r="O211" s="172"/>
      <c r="P211" s="172"/>
      <c r="Q211" s="172"/>
      <c r="R211" s="172"/>
      <c r="S211" s="172"/>
      <c r="T211" s="172"/>
      <c r="U211" s="172"/>
      <c r="V211" s="172"/>
      <c r="W211" s="172"/>
      <c r="X211" s="172"/>
      <c r="Y211" s="172"/>
      <c r="Z211" s="172"/>
    </row>
    <row r="212" spans="1:26" ht="12" customHeight="1">
      <c r="A212" s="172"/>
      <c r="B212" s="60"/>
      <c r="C212" s="172"/>
      <c r="D212" s="60"/>
      <c r="E212" s="172"/>
      <c r="F212" s="172"/>
      <c r="G212" s="172"/>
      <c r="H212" s="172"/>
      <c r="I212" s="172"/>
      <c r="J212" s="172"/>
      <c r="K212" s="172"/>
      <c r="L212" s="172"/>
      <c r="M212" s="172"/>
      <c r="N212" s="172"/>
      <c r="O212" s="172"/>
      <c r="P212" s="172"/>
      <c r="Q212" s="172"/>
      <c r="R212" s="172"/>
      <c r="S212" s="172"/>
      <c r="T212" s="172"/>
      <c r="U212" s="172"/>
      <c r="V212" s="172"/>
      <c r="W212" s="172"/>
      <c r="X212" s="172"/>
      <c r="Y212" s="172"/>
      <c r="Z212" s="172"/>
    </row>
    <row r="213" spans="1:26" ht="12" customHeight="1">
      <c r="A213" s="172"/>
      <c r="B213" s="60"/>
      <c r="C213" s="172"/>
      <c r="D213" s="60"/>
      <c r="E213" s="172"/>
      <c r="F213" s="172"/>
      <c r="G213" s="172"/>
      <c r="H213" s="172"/>
      <c r="I213" s="172"/>
      <c r="J213" s="172"/>
      <c r="K213" s="172"/>
      <c r="L213" s="172"/>
      <c r="M213" s="172"/>
      <c r="N213" s="172"/>
      <c r="O213" s="172"/>
      <c r="P213" s="172"/>
      <c r="Q213" s="172"/>
      <c r="R213" s="172"/>
      <c r="S213" s="172"/>
      <c r="T213" s="172"/>
      <c r="U213" s="172"/>
      <c r="V213" s="172"/>
      <c r="W213" s="172"/>
      <c r="X213" s="172"/>
      <c r="Y213" s="172"/>
      <c r="Z213" s="172"/>
    </row>
    <row r="214" spans="1:26" ht="12" customHeight="1">
      <c r="A214" s="172"/>
      <c r="B214" s="60"/>
      <c r="C214" s="172"/>
      <c r="D214" s="60"/>
      <c r="E214" s="172"/>
      <c r="F214" s="172"/>
      <c r="G214" s="172"/>
      <c r="H214" s="172"/>
      <c r="I214" s="172"/>
      <c r="J214" s="172"/>
      <c r="K214" s="172"/>
      <c r="L214" s="172"/>
      <c r="M214" s="172"/>
      <c r="N214" s="172"/>
      <c r="O214" s="172"/>
      <c r="P214" s="172"/>
      <c r="Q214" s="172"/>
      <c r="R214" s="172"/>
      <c r="S214" s="172"/>
      <c r="T214" s="172"/>
      <c r="U214" s="172"/>
      <c r="V214" s="172"/>
      <c r="W214" s="172"/>
      <c r="X214" s="172"/>
      <c r="Y214" s="172"/>
      <c r="Z214" s="172"/>
    </row>
    <row r="215" spans="1:26" ht="12" customHeight="1">
      <c r="A215" s="172"/>
      <c r="B215" s="60"/>
      <c r="C215" s="172"/>
      <c r="D215" s="60"/>
      <c r="E215" s="172"/>
      <c r="F215" s="172"/>
      <c r="G215" s="172"/>
      <c r="H215" s="172"/>
      <c r="I215" s="172"/>
      <c r="J215" s="172"/>
      <c r="K215" s="172"/>
      <c r="L215" s="172"/>
      <c r="M215" s="172"/>
      <c r="N215" s="172"/>
      <c r="O215" s="172"/>
      <c r="P215" s="172"/>
      <c r="Q215" s="172"/>
      <c r="R215" s="172"/>
      <c r="S215" s="172"/>
      <c r="T215" s="172"/>
      <c r="U215" s="172"/>
      <c r="V215" s="172"/>
      <c r="W215" s="172"/>
      <c r="X215" s="172"/>
      <c r="Y215" s="172"/>
      <c r="Z215" s="172"/>
    </row>
    <row r="216" spans="1:26" ht="12" customHeight="1">
      <c r="A216" s="172"/>
      <c r="B216" s="60"/>
      <c r="C216" s="172"/>
      <c r="D216" s="60"/>
      <c r="E216" s="172"/>
      <c r="F216" s="172"/>
      <c r="G216" s="172"/>
      <c r="H216" s="172"/>
      <c r="I216" s="172"/>
      <c r="J216" s="172"/>
      <c r="K216" s="172"/>
      <c r="L216" s="172"/>
      <c r="M216" s="172"/>
      <c r="N216" s="172"/>
      <c r="O216" s="172"/>
      <c r="P216" s="172"/>
      <c r="Q216" s="172"/>
      <c r="R216" s="172"/>
      <c r="S216" s="172"/>
      <c r="T216" s="172"/>
      <c r="U216" s="172"/>
      <c r="V216" s="172"/>
      <c r="W216" s="172"/>
      <c r="X216" s="172"/>
      <c r="Y216" s="172"/>
      <c r="Z216" s="172"/>
    </row>
    <row r="217" spans="1:26" ht="12" customHeight="1">
      <c r="A217" s="172"/>
      <c r="B217" s="60"/>
      <c r="C217" s="172"/>
      <c r="D217" s="60"/>
      <c r="E217" s="172"/>
      <c r="F217" s="172"/>
      <c r="G217" s="172"/>
      <c r="H217" s="172"/>
      <c r="I217" s="172"/>
      <c r="J217" s="172"/>
      <c r="K217" s="172"/>
      <c r="L217" s="172"/>
      <c r="M217" s="172"/>
      <c r="N217" s="172"/>
      <c r="O217" s="172"/>
      <c r="P217" s="172"/>
      <c r="Q217" s="172"/>
      <c r="R217" s="172"/>
      <c r="S217" s="172"/>
      <c r="T217" s="172"/>
      <c r="U217" s="172"/>
      <c r="V217" s="172"/>
      <c r="W217" s="172"/>
      <c r="X217" s="172"/>
      <c r="Y217" s="172"/>
      <c r="Z217" s="172"/>
    </row>
    <row r="218" spans="1:26" ht="12" customHeight="1">
      <c r="A218" s="172"/>
      <c r="B218" s="60"/>
      <c r="C218" s="172"/>
      <c r="D218" s="60"/>
      <c r="E218" s="172"/>
      <c r="F218" s="172"/>
      <c r="G218" s="172"/>
      <c r="H218" s="172"/>
      <c r="I218" s="172"/>
      <c r="J218" s="172"/>
      <c r="K218" s="172"/>
      <c r="L218" s="172"/>
      <c r="M218" s="172"/>
      <c r="N218" s="172"/>
      <c r="O218" s="172"/>
      <c r="P218" s="172"/>
      <c r="Q218" s="172"/>
      <c r="R218" s="172"/>
      <c r="S218" s="172"/>
      <c r="T218" s="172"/>
      <c r="U218" s="172"/>
      <c r="V218" s="172"/>
      <c r="W218" s="172"/>
      <c r="X218" s="172"/>
      <c r="Y218" s="172"/>
      <c r="Z218" s="172"/>
    </row>
    <row r="219" spans="1:26" ht="12" customHeight="1">
      <c r="A219" s="172"/>
      <c r="B219" s="60"/>
      <c r="C219" s="172"/>
      <c r="D219" s="60"/>
      <c r="E219" s="172"/>
      <c r="F219" s="172"/>
      <c r="G219" s="172"/>
      <c r="H219" s="172"/>
      <c r="I219" s="172"/>
      <c r="J219" s="172"/>
      <c r="K219" s="172"/>
      <c r="L219" s="172"/>
      <c r="M219" s="172"/>
      <c r="N219" s="172"/>
      <c r="O219" s="172"/>
      <c r="P219" s="172"/>
      <c r="Q219" s="172"/>
      <c r="R219" s="172"/>
      <c r="S219" s="172"/>
      <c r="T219" s="172"/>
      <c r="U219" s="172"/>
      <c r="V219" s="172"/>
      <c r="W219" s="172"/>
      <c r="X219" s="172"/>
      <c r="Y219" s="172"/>
      <c r="Z219" s="172"/>
    </row>
    <row r="220" spans="1:26" ht="12" customHeight="1">
      <c r="A220" s="172"/>
      <c r="B220" s="60"/>
      <c r="C220" s="172"/>
      <c r="D220" s="60"/>
      <c r="E220" s="172"/>
      <c r="F220" s="172"/>
      <c r="G220" s="172"/>
      <c r="H220" s="172"/>
      <c r="I220" s="172"/>
      <c r="J220" s="172"/>
      <c r="K220" s="172"/>
      <c r="L220" s="172"/>
      <c r="M220" s="172"/>
      <c r="N220" s="172"/>
      <c r="O220" s="172"/>
      <c r="P220" s="172"/>
      <c r="Q220" s="172"/>
      <c r="R220" s="172"/>
      <c r="S220" s="172"/>
      <c r="T220" s="172"/>
      <c r="U220" s="172"/>
      <c r="V220" s="172"/>
      <c r="W220" s="172"/>
      <c r="X220" s="172"/>
      <c r="Y220" s="172"/>
      <c r="Z220" s="172"/>
    </row>
    <row r="221" spans="1:26" ht="12" customHeight="1">
      <c r="A221" s="172"/>
      <c r="B221" s="60"/>
      <c r="C221" s="172"/>
      <c r="D221" s="60"/>
      <c r="E221" s="172"/>
      <c r="F221" s="172"/>
      <c r="G221" s="172"/>
      <c r="H221" s="172"/>
      <c r="I221" s="172"/>
      <c r="J221" s="172"/>
      <c r="K221" s="172"/>
      <c r="L221" s="172"/>
      <c r="M221" s="172"/>
      <c r="N221" s="172"/>
      <c r="O221" s="172"/>
      <c r="P221" s="172"/>
      <c r="Q221" s="172"/>
      <c r="R221" s="172"/>
      <c r="S221" s="172"/>
      <c r="T221" s="172"/>
      <c r="U221" s="172"/>
      <c r="V221" s="172"/>
      <c r="W221" s="172"/>
      <c r="X221" s="172"/>
      <c r="Y221" s="172"/>
      <c r="Z221" s="172"/>
    </row>
    <row r="222" spans="1:26" ht="12" customHeight="1">
      <c r="A222" s="172"/>
      <c r="B222" s="60"/>
      <c r="C222" s="172"/>
      <c r="D222" s="60"/>
      <c r="E222" s="172"/>
      <c r="F222" s="172"/>
      <c r="G222" s="172"/>
      <c r="H222" s="172"/>
      <c r="I222" s="172"/>
      <c r="J222" s="172"/>
      <c r="K222" s="172"/>
      <c r="L222" s="172"/>
      <c r="M222" s="172"/>
      <c r="N222" s="172"/>
      <c r="O222" s="172"/>
      <c r="P222" s="172"/>
      <c r="Q222" s="172"/>
      <c r="R222" s="172"/>
      <c r="S222" s="172"/>
      <c r="T222" s="172"/>
      <c r="U222" s="172"/>
      <c r="V222" s="172"/>
      <c r="W222" s="172"/>
      <c r="X222" s="172"/>
      <c r="Y222" s="172"/>
      <c r="Z222" s="172"/>
    </row>
    <row r="223" spans="1:26" ht="12" customHeight="1">
      <c r="A223" s="172"/>
      <c r="B223" s="60"/>
      <c r="C223" s="172"/>
      <c r="D223" s="60"/>
      <c r="E223" s="172"/>
      <c r="F223" s="172"/>
      <c r="G223" s="172"/>
      <c r="H223" s="172"/>
      <c r="I223" s="172"/>
      <c r="J223" s="172"/>
      <c r="K223" s="172"/>
      <c r="L223" s="172"/>
      <c r="M223" s="172"/>
      <c r="N223" s="172"/>
      <c r="O223" s="172"/>
      <c r="P223" s="172"/>
      <c r="Q223" s="172"/>
      <c r="R223" s="172"/>
      <c r="S223" s="172"/>
      <c r="T223" s="172"/>
      <c r="U223" s="172"/>
      <c r="V223" s="172"/>
      <c r="W223" s="172"/>
      <c r="X223" s="172"/>
      <c r="Y223" s="172"/>
      <c r="Z223" s="172"/>
    </row>
    <row r="224" spans="1:26" ht="12" customHeight="1">
      <c r="A224" s="172"/>
      <c r="B224" s="60"/>
      <c r="C224" s="172"/>
      <c r="D224" s="60"/>
      <c r="E224" s="172"/>
      <c r="F224" s="172"/>
      <c r="G224" s="172"/>
      <c r="H224" s="172"/>
      <c r="I224" s="172"/>
      <c r="J224" s="172"/>
      <c r="K224" s="172"/>
      <c r="L224" s="172"/>
      <c r="M224" s="172"/>
      <c r="N224" s="172"/>
      <c r="O224" s="172"/>
      <c r="P224" s="172"/>
      <c r="Q224" s="172"/>
      <c r="R224" s="172"/>
      <c r="S224" s="172"/>
      <c r="T224" s="172"/>
      <c r="U224" s="172"/>
      <c r="V224" s="172"/>
      <c r="W224" s="172"/>
      <c r="X224" s="172"/>
      <c r="Y224" s="172"/>
      <c r="Z224" s="172"/>
    </row>
    <row r="225" spans="1:26" ht="12" customHeight="1">
      <c r="A225" s="172"/>
      <c r="B225" s="60"/>
      <c r="C225" s="172"/>
      <c r="D225" s="60"/>
      <c r="E225" s="172"/>
      <c r="F225" s="172"/>
      <c r="G225" s="172"/>
      <c r="H225" s="172"/>
      <c r="I225" s="172"/>
      <c r="J225" s="172"/>
      <c r="K225" s="172"/>
      <c r="L225" s="172"/>
      <c r="M225" s="172"/>
      <c r="N225" s="172"/>
      <c r="O225" s="172"/>
      <c r="P225" s="172"/>
      <c r="Q225" s="172"/>
      <c r="R225" s="172"/>
      <c r="S225" s="172"/>
      <c r="T225" s="172"/>
      <c r="U225" s="172"/>
      <c r="V225" s="172"/>
      <c r="W225" s="172"/>
      <c r="X225" s="172"/>
      <c r="Y225" s="172"/>
      <c r="Z225" s="172"/>
    </row>
    <row r="226" spans="1:26" ht="12" customHeight="1">
      <c r="A226" s="172"/>
      <c r="B226" s="60"/>
      <c r="C226" s="172"/>
      <c r="D226" s="60"/>
      <c r="E226" s="172"/>
      <c r="F226" s="172"/>
      <c r="G226" s="172"/>
      <c r="H226" s="172"/>
      <c r="I226" s="172"/>
      <c r="J226" s="172"/>
      <c r="K226" s="172"/>
      <c r="L226" s="172"/>
      <c r="M226" s="172"/>
      <c r="N226" s="172"/>
      <c r="O226" s="172"/>
      <c r="P226" s="172"/>
      <c r="Q226" s="172"/>
      <c r="R226" s="172"/>
      <c r="S226" s="172"/>
      <c r="T226" s="172"/>
      <c r="U226" s="172"/>
      <c r="V226" s="172"/>
      <c r="W226" s="172"/>
      <c r="X226" s="172"/>
      <c r="Y226" s="172"/>
      <c r="Z226" s="172"/>
    </row>
    <row r="227" spans="1:26" ht="12" customHeight="1">
      <c r="A227" s="172"/>
      <c r="B227" s="60"/>
      <c r="C227" s="172"/>
      <c r="D227" s="60"/>
      <c r="E227" s="172"/>
      <c r="F227" s="172"/>
      <c r="G227" s="172"/>
      <c r="H227" s="172"/>
      <c r="I227" s="172"/>
      <c r="J227" s="172"/>
      <c r="K227" s="172"/>
      <c r="L227" s="172"/>
      <c r="M227" s="172"/>
      <c r="N227" s="172"/>
      <c r="O227" s="172"/>
      <c r="P227" s="172"/>
      <c r="Q227" s="172"/>
      <c r="R227" s="172"/>
      <c r="S227" s="172"/>
      <c r="T227" s="172"/>
      <c r="U227" s="172"/>
      <c r="V227" s="172"/>
      <c r="W227" s="172"/>
      <c r="X227" s="172"/>
      <c r="Y227" s="172"/>
      <c r="Z227" s="172"/>
    </row>
    <row r="228" spans="1:26" ht="12" customHeight="1">
      <c r="A228" s="172"/>
      <c r="B228" s="60"/>
      <c r="C228" s="172"/>
      <c r="D228" s="60"/>
      <c r="E228" s="172"/>
      <c r="F228" s="172"/>
      <c r="G228" s="172"/>
      <c r="H228" s="172"/>
      <c r="I228" s="172"/>
      <c r="J228" s="172"/>
      <c r="K228" s="172"/>
      <c r="L228" s="172"/>
      <c r="M228" s="172"/>
      <c r="N228" s="172"/>
      <c r="O228" s="172"/>
      <c r="P228" s="172"/>
      <c r="Q228" s="172"/>
      <c r="R228" s="172"/>
      <c r="S228" s="172"/>
      <c r="T228" s="172"/>
      <c r="U228" s="172"/>
      <c r="V228" s="172"/>
      <c r="W228" s="172"/>
      <c r="X228" s="172"/>
      <c r="Y228" s="172"/>
      <c r="Z228" s="172"/>
    </row>
    <row r="229" spans="1:26" ht="12" customHeight="1">
      <c r="A229" s="172"/>
      <c r="B229" s="60"/>
      <c r="C229" s="172"/>
      <c r="D229" s="60"/>
      <c r="E229" s="172"/>
      <c r="F229" s="172"/>
      <c r="G229" s="172"/>
      <c r="H229" s="172"/>
      <c r="I229" s="172"/>
      <c r="J229" s="172"/>
      <c r="K229" s="172"/>
      <c r="L229" s="172"/>
      <c r="M229" s="172"/>
      <c r="N229" s="172"/>
      <c r="O229" s="172"/>
      <c r="P229" s="172"/>
      <c r="Q229" s="172"/>
      <c r="R229" s="172"/>
      <c r="S229" s="172"/>
      <c r="T229" s="172"/>
      <c r="U229" s="172"/>
      <c r="V229" s="172"/>
      <c r="W229" s="172"/>
      <c r="X229" s="172"/>
      <c r="Y229" s="172"/>
      <c r="Z229" s="172"/>
    </row>
    <row r="230" spans="1:26" ht="12" customHeight="1">
      <c r="A230" s="172"/>
      <c r="B230" s="60"/>
      <c r="C230" s="172"/>
      <c r="D230" s="60"/>
      <c r="E230" s="172"/>
      <c r="F230" s="172"/>
      <c r="G230" s="172"/>
      <c r="H230" s="172"/>
      <c r="I230" s="172"/>
      <c r="J230" s="172"/>
      <c r="K230" s="172"/>
      <c r="L230" s="172"/>
      <c r="M230" s="172"/>
      <c r="N230" s="172"/>
      <c r="O230" s="172"/>
      <c r="P230" s="172"/>
      <c r="Q230" s="172"/>
      <c r="R230" s="172"/>
      <c r="S230" s="172"/>
      <c r="T230" s="172"/>
      <c r="U230" s="172"/>
      <c r="V230" s="172"/>
      <c r="W230" s="172"/>
      <c r="X230" s="172"/>
      <c r="Y230" s="172"/>
      <c r="Z230" s="172"/>
    </row>
    <row r="231" spans="1:26" ht="12" customHeight="1">
      <c r="A231" s="172"/>
      <c r="B231" s="60"/>
      <c r="C231" s="172"/>
      <c r="D231" s="60"/>
      <c r="E231" s="172"/>
      <c r="F231" s="172"/>
      <c r="G231" s="172"/>
      <c r="H231" s="172"/>
      <c r="I231" s="172"/>
      <c r="J231" s="172"/>
      <c r="K231" s="172"/>
      <c r="L231" s="172"/>
      <c r="M231" s="172"/>
      <c r="N231" s="172"/>
      <c r="O231" s="172"/>
      <c r="P231" s="172"/>
      <c r="Q231" s="172"/>
      <c r="R231" s="172"/>
      <c r="S231" s="172"/>
      <c r="T231" s="172"/>
      <c r="U231" s="172"/>
      <c r="V231" s="172"/>
      <c r="W231" s="172"/>
      <c r="X231" s="172"/>
      <c r="Y231" s="172"/>
      <c r="Z231" s="172"/>
    </row>
    <row r="232" spans="1:26" ht="12" customHeight="1">
      <c r="A232" s="172"/>
      <c r="B232" s="60"/>
      <c r="C232" s="172"/>
      <c r="D232" s="60"/>
      <c r="E232" s="172"/>
      <c r="F232" s="172"/>
      <c r="G232" s="172"/>
      <c r="H232" s="172"/>
      <c r="I232" s="172"/>
      <c r="J232" s="172"/>
      <c r="K232" s="172"/>
      <c r="L232" s="172"/>
      <c r="M232" s="172"/>
      <c r="N232" s="172"/>
      <c r="O232" s="172"/>
      <c r="P232" s="172"/>
      <c r="Q232" s="172"/>
      <c r="R232" s="172"/>
      <c r="S232" s="172"/>
      <c r="T232" s="172"/>
      <c r="U232" s="172"/>
      <c r="V232" s="172"/>
      <c r="W232" s="172"/>
      <c r="X232" s="172"/>
      <c r="Y232" s="172"/>
      <c r="Z232" s="172"/>
    </row>
    <row r="233" spans="1:26" ht="12" customHeight="1">
      <c r="A233" s="172"/>
      <c r="B233" s="60"/>
      <c r="C233" s="172"/>
      <c r="D233" s="60"/>
      <c r="E233" s="172"/>
      <c r="F233" s="172"/>
      <c r="G233" s="172"/>
      <c r="H233" s="172"/>
      <c r="I233" s="172"/>
      <c r="J233" s="172"/>
      <c r="K233" s="172"/>
      <c r="L233" s="172"/>
      <c r="M233" s="172"/>
      <c r="N233" s="172"/>
      <c r="O233" s="172"/>
      <c r="P233" s="172"/>
      <c r="Q233" s="172"/>
      <c r="R233" s="172"/>
      <c r="S233" s="172"/>
      <c r="T233" s="172"/>
      <c r="U233" s="172"/>
      <c r="V233" s="172"/>
      <c r="W233" s="172"/>
      <c r="X233" s="172"/>
      <c r="Y233" s="172"/>
      <c r="Z233" s="172"/>
    </row>
    <row r="234" spans="1:26" ht="12" customHeight="1">
      <c r="A234" s="172"/>
      <c r="B234" s="60"/>
      <c r="C234" s="172"/>
      <c r="D234" s="60"/>
      <c r="E234" s="172"/>
      <c r="F234" s="172"/>
      <c r="G234" s="172"/>
      <c r="H234" s="172"/>
      <c r="I234" s="172"/>
      <c r="J234" s="172"/>
      <c r="K234" s="172"/>
      <c r="L234" s="172"/>
      <c r="M234" s="172"/>
      <c r="N234" s="172"/>
      <c r="O234" s="172"/>
      <c r="P234" s="172"/>
      <c r="Q234" s="172"/>
      <c r="R234" s="172"/>
      <c r="S234" s="172"/>
      <c r="T234" s="172"/>
      <c r="U234" s="172"/>
      <c r="V234" s="172"/>
      <c r="W234" s="172"/>
      <c r="X234" s="172"/>
      <c r="Y234" s="172"/>
      <c r="Z234" s="172"/>
    </row>
    <row r="235" spans="1:26" ht="12" customHeight="1">
      <c r="A235" s="172"/>
      <c r="B235" s="60"/>
      <c r="C235" s="172"/>
      <c r="D235" s="60"/>
      <c r="E235" s="172"/>
      <c r="F235" s="172"/>
      <c r="G235" s="172"/>
      <c r="H235" s="172"/>
      <c r="I235" s="172"/>
      <c r="J235" s="172"/>
      <c r="K235" s="172"/>
      <c r="L235" s="172"/>
      <c r="M235" s="172"/>
      <c r="N235" s="172"/>
      <c r="O235" s="172"/>
      <c r="P235" s="172"/>
      <c r="Q235" s="172"/>
      <c r="R235" s="172"/>
      <c r="S235" s="172"/>
      <c r="T235" s="172"/>
      <c r="U235" s="172"/>
      <c r="V235" s="172"/>
      <c r="W235" s="172"/>
      <c r="X235" s="172"/>
      <c r="Y235" s="172"/>
      <c r="Z235" s="172"/>
    </row>
    <row r="236" spans="1:26" ht="12" customHeight="1">
      <c r="A236" s="172"/>
      <c r="B236" s="60"/>
      <c r="C236" s="172"/>
      <c r="D236" s="60"/>
      <c r="E236" s="172"/>
      <c r="F236" s="172"/>
      <c r="G236" s="172"/>
      <c r="H236" s="172"/>
      <c r="I236" s="172"/>
      <c r="J236" s="172"/>
      <c r="K236" s="172"/>
      <c r="L236" s="172"/>
      <c r="M236" s="172"/>
      <c r="N236" s="172"/>
      <c r="O236" s="172"/>
      <c r="P236" s="172"/>
      <c r="Q236" s="172"/>
      <c r="R236" s="172"/>
      <c r="S236" s="172"/>
      <c r="T236" s="172"/>
      <c r="U236" s="172"/>
      <c r="V236" s="172"/>
      <c r="W236" s="172"/>
      <c r="X236" s="172"/>
      <c r="Y236" s="172"/>
      <c r="Z236" s="172"/>
    </row>
    <row r="237" spans="1:26" ht="12" customHeight="1">
      <c r="A237" s="172"/>
      <c r="B237" s="60"/>
      <c r="C237" s="172"/>
      <c r="D237" s="60"/>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row>
    <row r="238" spans="1:26" ht="12" customHeight="1">
      <c r="A238" s="172"/>
      <c r="B238" s="60"/>
      <c r="C238" s="172"/>
      <c r="D238" s="60"/>
      <c r="E238" s="172"/>
      <c r="F238" s="172"/>
      <c r="G238" s="172"/>
      <c r="H238" s="172"/>
      <c r="I238" s="172"/>
      <c r="J238" s="172"/>
      <c r="K238" s="172"/>
      <c r="L238" s="172"/>
      <c r="M238" s="172"/>
      <c r="N238" s="172"/>
      <c r="O238" s="172"/>
      <c r="P238" s="172"/>
      <c r="Q238" s="172"/>
      <c r="R238" s="172"/>
      <c r="S238" s="172"/>
      <c r="T238" s="172"/>
      <c r="U238" s="172"/>
      <c r="V238" s="172"/>
      <c r="W238" s="172"/>
      <c r="X238" s="172"/>
      <c r="Y238" s="172"/>
      <c r="Z238" s="172"/>
    </row>
    <row r="239" spans="1:26" ht="12" customHeight="1">
      <c r="A239" s="172"/>
      <c r="B239" s="60"/>
      <c r="C239" s="172"/>
      <c r="D239" s="60"/>
      <c r="E239" s="172"/>
      <c r="F239" s="172"/>
      <c r="G239" s="172"/>
      <c r="H239" s="172"/>
      <c r="I239" s="172"/>
      <c r="J239" s="172"/>
      <c r="K239" s="172"/>
      <c r="L239" s="172"/>
      <c r="M239" s="172"/>
      <c r="N239" s="172"/>
      <c r="O239" s="172"/>
      <c r="P239" s="172"/>
      <c r="Q239" s="172"/>
      <c r="R239" s="172"/>
      <c r="S239" s="172"/>
      <c r="T239" s="172"/>
      <c r="U239" s="172"/>
      <c r="V239" s="172"/>
      <c r="W239" s="172"/>
      <c r="X239" s="172"/>
      <c r="Y239" s="172"/>
      <c r="Z239" s="172"/>
    </row>
    <row r="240" spans="1:26" ht="12" customHeight="1">
      <c r="A240" s="172"/>
      <c r="B240" s="60"/>
      <c r="C240" s="172"/>
      <c r="D240" s="60"/>
      <c r="E240" s="172"/>
      <c r="F240" s="172"/>
      <c r="G240" s="172"/>
      <c r="H240" s="172"/>
      <c r="I240" s="172"/>
      <c r="J240" s="172"/>
      <c r="K240" s="172"/>
      <c r="L240" s="172"/>
      <c r="M240" s="172"/>
      <c r="N240" s="172"/>
      <c r="O240" s="172"/>
      <c r="P240" s="172"/>
      <c r="Q240" s="172"/>
      <c r="R240" s="172"/>
      <c r="S240" s="172"/>
      <c r="T240" s="172"/>
      <c r="U240" s="172"/>
      <c r="V240" s="172"/>
      <c r="W240" s="172"/>
      <c r="X240" s="172"/>
      <c r="Y240" s="172"/>
      <c r="Z240" s="172"/>
    </row>
    <row r="241" spans="1:26" ht="12" customHeight="1">
      <c r="A241" s="172"/>
      <c r="B241" s="60"/>
      <c r="C241" s="172"/>
      <c r="D241" s="60"/>
      <c r="E241" s="172"/>
      <c r="F241" s="172"/>
      <c r="G241" s="172"/>
      <c r="H241" s="172"/>
      <c r="I241" s="172"/>
      <c r="J241" s="172"/>
      <c r="K241" s="172"/>
      <c r="L241" s="172"/>
      <c r="M241" s="172"/>
      <c r="N241" s="172"/>
      <c r="O241" s="172"/>
      <c r="P241" s="172"/>
      <c r="Q241" s="172"/>
      <c r="R241" s="172"/>
      <c r="S241" s="172"/>
      <c r="T241" s="172"/>
      <c r="U241" s="172"/>
      <c r="V241" s="172"/>
      <c r="W241" s="172"/>
      <c r="X241" s="172"/>
      <c r="Y241" s="172"/>
      <c r="Z241" s="172"/>
    </row>
    <row r="242" spans="1:26" ht="12" customHeight="1">
      <c r="A242" s="172"/>
      <c r="B242" s="60"/>
      <c r="C242" s="172"/>
      <c r="D242" s="60"/>
      <c r="E242" s="172"/>
      <c r="F242" s="172"/>
      <c r="G242" s="172"/>
      <c r="H242" s="172"/>
      <c r="I242" s="172"/>
      <c r="J242" s="172"/>
      <c r="K242" s="172"/>
      <c r="L242" s="172"/>
      <c r="M242" s="172"/>
      <c r="N242" s="172"/>
      <c r="O242" s="172"/>
      <c r="P242" s="172"/>
      <c r="Q242" s="172"/>
      <c r="R242" s="172"/>
      <c r="S242" s="172"/>
      <c r="T242" s="172"/>
      <c r="U242" s="172"/>
      <c r="V242" s="172"/>
      <c r="W242" s="172"/>
      <c r="X242" s="172"/>
      <c r="Y242" s="172"/>
      <c r="Z242" s="172"/>
    </row>
    <row r="243" spans="1:26" ht="12" customHeight="1">
      <c r="A243" s="172"/>
      <c r="B243" s="60"/>
      <c r="C243" s="172"/>
      <c r="D243" s="60"/>
      <c r="E243" s="172"/>
      <c r="F243" s="172"/>
      <c r="G243" s="172"/>
      <c r="H243" s="172"/>
      <c r="I243" s="172"/>
      <c r="J243" s="172"/>
      <c r="K243" s="172"/>
      <c r="L243" s="172"/>
      <c r="M243" s="172"/>
      <c r="N243" s="172"/>
      <c r="O243" s="172"/>
      <c r="P243" s="172"/>
      <c r="Q243" s="172"/>
      <c r="R243" s="172"/>
      <c r="S243" s="172"/>
      <c r="T243" s="172"/>
      <c r="U243" s="172"/>
      <c r="V243" s="172"/>
      <c r="W243" s="172"/>
      <c r="X243" s="172"/>
      <c r="Y243" s="172"/>
      <c r="Z243" s="172"/>
    </row>
    <row r="244" spans="1:26" ht="12" customHeight="1">
      <c r="A244" s="172"/>
      <c r="B244" s="60"/>
      <c r="C244" s="172"/>
      <c r="D244" s="60"/>
      <c r="E244" s="172"/>
      <c r="F244" s="172"/>
      <c r="G244" s="172"/>
      <c r="H244" s="172"/>
      <c r="I244" s="172"/>
      <c r="J244" s="172"/>
      <c r="K244" s="172"/>
      <c r="L244" s="172"/>
      <c r="M244" s="172"/>
      <c r="N244" s="172"/>
      <c r="O244" s="172"/>
      <c r="P244" s="172"/>
      <c r="Q244" s="172"/>
      <c r="R244" s="172"/>
      <c r="S244" s="172"/>
      <c r="T244" s="172"/>
      <c r="U244" s="172"/>
      <c r="V244" s="172"/>
      <c r="W244" s="172"/>
      <c r="X244" s="172"/>
      <c r="Y244" s="172"/>
      <c r="Z244" s="172"/>
    </row>
    <row r="245" spans="1:26" ht="12" customHeight="1">
      <c r="A245" s="172"/>
      <c r="B245" s="60"/>
      <c r="C245" s="172"/>
      <c r="D245" s="60"/>
      <c r="E245" s="172"/>
      <c r="F245" s="172"/>
      <c r="G245" s="172"/>
      <c r="H245" s="172"/>
      <c r="I245" s="172"/>
      <c r="J245" s="172"/>
      <c r="K245" s="172"/>
      <c r="L245" s="172"/>
      <c r="M245" s="172"/>
      <c r="N245" s="172"/>
      <c r="O245" s="172"/>
      <c r="P245" s="172"/>
      <c r="Q245" s="172"/>
      <c r="R245" s="172"/>
      <c r="S245" s="172"/>
      <c r="T245" s="172"/>
      <c r="U245" s="172"/>
      <c r="V245" s="172"/>
      <c r="W245" s="172"/>
      <c r="X245" s="172"/>
      <c r="Y245" s="172"/>
      <c r="Z245" s="172"/>
    </row>
    <row r="246" spans="1:26" ht="12" customHeight="1">
      <c r="A246" s="172"/>
      <c r="B246" s="60"/>
      <c r="C246" s="172"/>
      <c r="D246" s="60"/>
      <c r="E246" s="172"/>
      <c r="F246" s="172"/>
      <c r="G246" s="172"/>
      <c r="H246" s="172"/>
      <c r="I246" s="172"/>
      <c r="J246" s="172"/>
      <c r="K246" s="172"/>
      <c r="L246" s="172"/>
      <c r="M246" s="172"/>
      <c r="N246" s="172"/>
      <c r="O246" s="172"/>
      <c r="P246" s="172"/>
      <c r="Q246" s="172"/>
      <c r="R246" s="172"/>
      <c r="S246" s="172"/>
      <c r="T246" s="172"/>
      <c r="U246" s="172"/>
      <c r="V246" s="172"/>
      <c r="W246" s="172"/>
      <c r="X246" s="172"/>
      <c r="Y246" s="172"/>
      <c r="Z246" s="172"/>
    </row>
    <row r="247" spans="1:26" ht="12" customHeight="1">
      <c r="A247" s="172"/>
      <c r="B247" s="60"/>
      <c r="C247" s="172"/>
      <c r="D247" s="60"/>
      <c r="E247" s="172"/>
      <c r="F247" s="172"/>
      <c r="G247" s="172"/>
      <c r="H247" s="172"/>
      <c r="I247" s="172"/>
      <c r="J247" s="172"/>
      <c r="K247" s="172"/>
      <c r="L247" s="172"/>
      <c r="M247" s="172"/>
      <c r="N247" s="172"/>
      <c r="O247" s="172"/>
      <c r="P247" s="172"/>
      <c r="Q247" s="172"/>
      <c r="R247" s="172"/>
      <c r="S247" s="172"/>
      <c r="T247" s="172"/>
      <c r="U247" s="172"/>
      <c r="V247" s="172"/>
      <c r="W247" s="172"/>
      <c r="X247" s="172"/>
      <c r="Y247" s="172"/>
      <c r="Z247" s="172"/>
    </row>
    <row r="248" spans="1:26" ht="12" customHeight="1">
      <c r="A248" s="172"/>
      <c r="B248" s="60"/>
      <c r="C248" s="172"/>
      <c r="D248" s="60"/>
      <c r="E248" s="172"/>
      <c r="F248" s="172"/>
      <c r="G248" s="172"/>
      <c r="H248" s="172"/>
      <c r="I248" s="172"/>
      <c r="J248" s="172"/>
      <c r="K248" s="172"/>
      <c r="L248" s="172"/>
      <c r="M248" s="172"/>
      <c r="N248" s="172"/>
      <c r="O248" s="172"/>
      <c r="P248" s="172"/>
      <c r="Q248" s="172"/>
      <c r="R248" s="172"/>
      <c r="S248" s="172"/>
      <c r="T248" s="172"/>
      <c r="U248" s="172"/>
      <c r="V248" s="172"/>
      <c r="W248" s="172"/>
      <c r="X248" s="172"/>
      <c r="Y248" s="172"/>
      <c r="Z248" s="172"/>
    </row>
    <row r="249" spans="1:26" ht="12" customHeight="1">
      <c r="A249" s="172"/>
      <c r="B249" s="60"/>
      <c r="C249" s="172"/>
      <c r="D249" s="60"/>
      <c r="E249" s="172"/>
      <c r="F249" s="172"/>
      <c r="G249" s="172"/>
      <c r="H249" s="172"/>
      <c r="I249" s="172"/>
      <c r="J249" s="172"/>
      <c r="K249" s="172"/>
      <c r="L249" s="172"/>
      <c r="M249" s="172"/>
      <c r="N249" s="172"/>
      <c r="O249" s="172"/>
      <c r="P249" s="172"/>
      <c r="Q249" s="172"/>
      <c r="R249" s="172"/>
      <c r="S249" s="172"/>
      <c r="T249" s="172"/>
      <c r="U249" s="172"/>
      <c r="V249" s="172"/>
      <c r="W249" s="172"/>
      <c r="X249" s="172"/>
      <c r="Y249" s="172"/>
      <c r="Z249" s="172"/>
    </row>
    <row r="250" spans="1:26" ht="12" customHeight="1">
      <c r="A250" s="172"/>
      <c r="B250" s="60"/>
      <c r="C250" s="172"/>
      <c r="D250" s="60"/>
      <c r="E250" s="172"/>
      <c r="F250" s="172"/>
      <c r="G250" s="172"/>
      <c r="H250" s="172"/>
      <c r="I250" s="172"/>
      <c r="J250" s="172"/>
      <c r="K250" s="172"/>
      <c r="L250" s="172"/>
      <c r="M250" s="172"/>
      <c r="N250" s="172"/>
      <c r="O250" s="172"/>
      <c r="P250" s="172"/>
      <c r="Q250" s="172"/>
      <c r="R250" s="172"/>
      <c r="S250" s="172"/>
      <c r="T250" s="172"/>
      <c r="U250" s="172"/>
      <c r="V250" s="172"/>
      <c r="W250" s="172"/>
      <c r="X250" s="172"/>
      <c r="Y250" s="172"/>
      <c r="Z250" s="172"/>
    </row>
    <row r="251" spans="1:26" ht="12" customHeight="1">
      <c r="A251" s="172"/>
      <c r="B251" s="60"/>
      <c r="C251" s="172"/>
      <c r="D251" s="60"/>
      <c r="E251" s="172"/>
      <c r="F251" s="172"/>
      <c r="G251" s="172"/>
      <c r="H251" s="172"/>
      <c r="I251" s="172"/>
      <c r="J251" s="172"/>
      <c r="K251" s="172"/>
      <c r="L251" s="172"/>
      <c r="M251" s="172"/>
      <c r="N251" s="172"/>
      <c r="O251" s="172"/>
      <c r="P251" s="172"/>
      <c r="Q251" s="172"/>
      <c r="R251" s="172"/>
      <c r="S251" s="172"/>
      <c r="T251" s="172"/>
      <c r="U251" s="172"/>
      <c r="V251" s="172"/>
      <c r="W251" s="172"/>
      <c r="X251" s="172"/>
      <c r="Y251" s="172"/>
      <c r="Z251" s="172"/>
    </row>
    <row r="252" spans="1:26" ht="12" customHeight="1">
      <c r="A252" s="172"/>
      <c r="B252" s="60"/>
      <c r="C252" s="172"/>
      <c r="D252" s="60"/>
      <c r="E252" s="172"/>
      <c r="F252" s="172"/>
      <c r="G252" s="172"/>
      <c r="H252" s="172"/>
      <c r="I252" s="172"/>
      <c r="J252" s="172"/>
      <c r="K252" s="172"/>
      <c r="L252" s="172"/>
      <c r="M252" s="172"/>
      <c r="N252" s="172"/>
      <c r="O252" s="172"/>
      <c r="P252" s="172"/>
      <c r="Q252" s="172"/>
      <c r="R252" s="172"/>
      <c r="S252" s="172"/>
      <c r="T252" s="172"/>
      <c r="U252" s="172"/>
      <c r="V252" s="172"/>
      <c r="W252" s="172"/>
      <c r="X252" s="172"/>
      <c r="Y252" s="172"/>
      <c r="Z252" s="172"/>
    </row>
    <row r="253" spans="1:26" ht="12" customHeight="1">
      <c r="A253" s="172"/>
      <c r="B253" s="60"/>
      <c r="C253" s="172"/>
      <c r="D253" s="60"/>
      <c r="E253" s="172"/>
      <c r="F253" s="172"/>
      <c r="G253" s="172"/>
      <c r="H253" s="172"/>
      <c r="I253" s="172"/>
      <c r="J253" s="172"/>
      <c r="K253" s="172"/>
      <c r="L253" s="172"/>
      <c r="M253" s="172"/>
      <c r="N253" s="172"/>
      <c r="O253" s="172"/>
      <c r="P253" s="172"/>
      <c r="Q253" s="172"/>
      <c r="R253" s="172"/>
      <c r="S253" s="172"/>
      <c r="T253" s="172"/>
      <c r="U253" s="172"/>
      <c r="V253" s="172"/>
      <c r="W253" s="172"/>
      <c r="X253" s="172"/>
      <c r="Y253" s="172"/>
      <c r="Z253" s="172"/>
    </row>
    <row r="254" spans="1:26" ht="12" customHeight="1">
      <c r="A254" s="172"/>
      <c r="B254" s="60"/>
      <c r="C254" s="172"/>
      <c r="D254" s="60"/>
      <c r="E254" s="172"/>
      <c r="F254" s="172"/>
      <c r="G254" s="172"/>
      <c r="H254" s="172"/>
      <c r="I254" s="172"/>
      <c r="J254" s="172"/>
      <c r="K254" s="172"/>
      <c r="L254" s="172"/>
      <c r="M254" s="172"/>
      <c r="N254" s="172"/>
      <c r="O254" s="172"/>
      <c r="P254" s="172"/>
      <c r="Q254" s="172"/>
      <c r="R254" s="172"/>
      <c r="S254" s="172"/>
      <c r="T254" s="172"/>
      <c r="U254" s="172"/>
      <c r="V254" s="172"/>
      <c r="W254" s="172"/>
      <c r="X254" s="172"/>
      <c r="Y254" s="172"/>
      <c r="Z254" s="172"/>
    </row>
    <row r="255" spans="1:26" ht="12" customHeight="1">
      <c r="A255" s="172"/>
      <c r="B255" s="60"/>
      <c r="C255" s="172"/>
      <c r="D255" s="60"/>
      <c r="E255" s="172"/>
      <c r="F255" s="172"/>
      <c r="G255" s="172"/>
      <c r="H255" s="172"/>
      <c r="I255" s="172"/>
      <c r="J255" s="172"/>
      <c r="K255" s="172"/>
      <c r="L255" s="172"/>
      <c r="M255" s="172"/>
      <c r="N255" s="172"/>
      <c r="O255" s="172"/>
      <c r="P255" s="172"/>
      <c r="Q255" s="172"/>
      <c r="R255" s="172"/>
      <c r="S255" s="172"/>
      <c r="T255" s="172"/>
      <c r="U255" s="172"/>
      <c r="V255" s="172"/>
      <c r="W255" s="172"/>
      <c r="X255" s="172"/>
      <c r="Y255" s="172"/>
      <c r="Z255" s="172"/>
    </row>
    <row r="256" spans="1:26" ht="12" customHeight="1">
      <c r="A256" s="172"/>
      <c r="B256" s="60"/>
      <c r="C256" s="172"/>
      <c r="D256" s="60"/>
      <c r="E256" s="172"/>
      <c r="F256" s="172"/>
      <c r="G256" s="172"/>
      <c r="H256" s="172"/>
      <c r="I256" s="172"/>
      <c r="J256" s="172"/>
      <c r="K256" s="172"/>
      <c r="L256" s="172"/>
      <c r="M256" s="172"/>
      <c r="N256" s="172"/>
      <c r="O256" s="172"/>
      <c r="P256" s="172"/>
      <c r="Q256" s="172"/>
      <c r="R256" s="172"/>
      <c r="S256" s="172"/>
      <c r="T256" s="172"/>
      <c r="U256" s="172"/>
      <c r="V256" s="172"/>
      <c r="W256" s="172"/>
      <c r="X256" s="172"/>
      <c r="Y256" s="172"/>
      <c r="Z256" s="172"/>
    </row>
    <row r="257" spans="1:26" ht="12" customHeight="1">
      <c r="A257" s="172"/>
      <c r="B257" s="60"/>
      <c r="C257" s="172"/>
      <c r="D257" s="60"/>
      <c r="E257" s="172"/>
      <c r="F257" s="172"/>
      <c r="G257" s="172"/>
      <c r="H257" s="172"/>
      <c r="I257" s="172"/>
      <c r="J257" s="172"/>
      <c r="K257" s="172"/>
      <c r="L257" s="172"/>
      <c r="M257" s="172"/>
      <c r="N257" s="172"/>
      <c r="O257" s="172"/>
      <c r="P257" s="172"/>
      <c r="Q257" s="172"/>
      <c r="R257" s="172"/>
      <c r="S257" s="172"/>
      <c r="T257" s="172"/>
      <c r="U257" s="172"/>
      <c r="V257" s="172"/>
      <c r="W257" s="172"/>
      <c r="X257" s="172"/>
      <c r="Y257" s="172"/>
      <c r="Z257" s="172"/>
    </row>
    <row r="258" spans="1:26" ht="12" customHeight="1">
      <c r="A258" s="172"/>
      <c r="B258" s="60"/>
      <c r="C258" s="172"/>
      <c r="D258" s="60"/>
      <c r="E258" s="172"/>
      <c r="F258" s="172"/>
      <c r="G258" s="172"/>
      <c r="H258" s="172"/>
      <c r="I258" s="172"/>
      <c r="J258" s="172"/>
      <c r="K258" s="172"/>
      <c r="L258" s="172"/>
      <c r="M258" s="172"/>
      <c r="N258" s="172"/>
      <c r="O258" s="172"/>
      <c r="P258" s="172"/>
      <c r="Q258" s="172"/>
      <c r="R258" s="172"/>
      <c r="S258" s="172"/>
      <c r="T258" s="172"/>
      <c r="U258" s="172"/>
      <c r="V258" s="172"/>
      <c r="W258" s="172"/>
      <c r="X258" s="172"/>
      <c r="Y258" s="172"/>
      <c r="Z258" s="172"/>
    </row>
    <row r="259" spans="1:26" ht="12" customHeight="1">
      <c r="A259" s="172"/>
      <c r="B259" s="60"/>
      <c r="C259" s="172"/>
      <c r="D259" s="60"/>
      <c r="E259" s="172"/>
      <c r="F259" s="172"/>
      <c r="G259" s="172"/>
      <c r="H259" s="172"/>
      <c r="I259" s="172"/>
      <c r="J259" s="172"/>
      <c r="K259" s="172"/>
      <c r="L259" s="172"/>
      <c r="M259" s="172"/>
      <c r="N259" s="172"/>
      <c r="O259" s="172"/>
      <c r="P259" s="172"/>
      <c r="Q259" s="172"/>
      <c r="R259" s="172"/>
      <c r="S259" s="172"/>
      <c r="T259" s="172"/>
      <c r="U259" s="172"/>
      <c r="V259" s="172"/>
      <c r="W259" s="172"/>
      <c r="X259" s="172"/>
      <c r="Y259" s="172"/>
      <c r="Z259" s="172"/>
    </row>
    <row r="260" spans="1:26" ht="12" customHeight="1">
      <c r="A260" s="172"/>
      <c r="B260" s="60"/>
      <c r="C260" s="172"/>
      <c r="D260" s="60"/>
      <c r="E260" s="172"/>
      <c r="F260" s="172"/>
      <c r="G260" s="172"/>
      <c r="H260" s="172"/>
      <c r="I260" s="172"/>
      <c r="J260" s="172"/>
      <c r="K260" s="172"/>
      <c r="L260" s="172"/>
      <c r="M260" s="172"/>
      <c r="N260" s="172"/>
      <c r="O260" s="172"/>
      <c r="P260" s="172"/>
      <c r="Q260" s="172"/>
      <c r="R260" s="172"/>
      <c r="S260" s="172"/>
      <c r="T260" s="172"/>
      <c r="U260" s="172"/>
      <c r="V260" s="172"/>
      <c r="W260" s="172"/>
      <c r="X260" s="172"/>
      <c r="Y260" s="172"/>
      <c r="Z260" s="172"/>
    </row>
    <row r="261" spans="1:26" ht="12" customHeight="1">
      <c r="A261" s="172"/>
      <c r="B261" s="60"/>
      <c r="C261" s="172"/>
      <c r="D261" s="60"/>
      <c r="E261" s="172"/>
      <c r="F261" s="172"/>
      <c r="G261" s="172"/>
      <c r="H261" s="172"/>
      <c r="I261" s="172"/>
      <c r="J261" s="172"/>
      <c r="K261" s="172"/>
      <c r="L261" s="172"/>
      <c r="M261" s="172"/>
      <c r="N261" s="172"/>
      <c r="O261" s="172"/>
      <c r="P261" s="172"/>
      <c r="Q261" s="172"/>
      <c r="R261" s="172"/>
      <c r="S261" s="172"/>
      <c r="T261" s="172"/>
      <c r="U261" s="172"/>
      <c r="V261" s="172"/>
      <c r="W261" s="172"/>
      <c r="X261" s="172"/>
      <c r="Y261" s="172"/>
      <c r="Z261" s="172"/>
    </row>
    <row r="262" spans="1:26" ht="12" customHeight="1">
      <c r="A262" s="172"/>
      <c r="B262" s="60"/>
      <c r="C262" s="172"/>
      <c r="D262" s="60"/>
      <c r="E262" s="172"/>
      <c r="F262" s="172"/>
      <c r="G262" s="172"/>
      <c r="H262" s="172"/>
      <c r="I262" s="172"/>
      <c r="J262" s="172"/>
      <c r="K262" s="172"/>
      <c r="L262" s="172"/>
      <c r="M262" s="172"/>
      <c r="N262" s="172"/>
      <c r="O262" s="172"/>
      <c r="P262" s="172"/>
      <c r="Q262" s="172"/>
      <c r="R262" s="172"/>
      <c r="S262" s="172"/>
      <c r="T262" s="172"/>
      <c r="U262" s="172"/>
      <c r="V262" s="172"/>
      <c r="W262" s="172"/>
      <c r="X262" s="172"/>
      <c r="Y262" s="172"/>
      <c r="Z262" s="172"/>
    </row>
    <row r="263" spans="1:26" ht="12" customHeight="1">
      <c r="A263" s="172"/>
      <c r="B263" s="60"/>
      <c r="C263" s="172"/>
      <c r="D263" s="60"/>
      <c r="E263" s="172"/>
      <c r="F263" s="172"/>
      <c r="G263" s="172"/>
      <c r="H263" s="172"/>
      <c r="I263" s="172"/>
      <c r="J263" s="172"/>
      <c r="K263" s="172"/>
      <c r="L263" s="172"/>
      <c r="M263" s="172"/>
      <c r="N263" s="172"/>
      <c r="O263" s="172"/>
      <c r="P263" s="172"/>
      <c r="Q263" s="172"/>
      <c r="R263" s="172"/>
      <c r="S263" s="172"/>
      <c r="T263" s="172"/>
      <c r="U263" s="172"/>
      <c r="V263" s="172"/>
      <c r="W263" s="172"/>
      <c r="X263" s="172"/>
      <c r="Y263" s="172"/>
      <c r="Z263" s="172"/>
    </row>
    <row r="264" spans="1:26" ht="12" customHeight="1">
      <c r="A264" s="172"/>
      <c r="B264" s="60"/>
      <c r="C264" s="172"/>
      <c r="D264" s="60"/>
      <c r="E264" s="172"/>
      <c r="F264" s="172"/>
      <c r="G264" s="172"/>
      <c r="H264" s="172"/>
      <c r="I264" s="172"/>
      <c r="J264" s="172"/>
      <c r="K264" s="172"/>
      <c r="L264" s="172"/>
      <c r="M264" s="172"/>
      <c r="N264" s="172"/>
      <c r="O264" s="172"/>
      <c r="P264" s="172"/>
      <c r="Q264" s="172"/>
      <c r="R264" s="172"/>
      <c r="S264" s="172"/>
      <c r="T264" s="172"/>
      <c r="U264" s="172"/>
      <c r="V264" s="172"/>
      <c r="W264" s="172"/>
      <c r="X264" s="172"/>
      <c r="Y264" s="172"/>
      <c r="Z264" s="172"/>
    </row>
    <row r="265" spans="1:26" ht="12" customHeight="1">
      <c r="A265" s="172"/>
      <c r="B265" s="60"/>
      <c r="C265" s="172"/>
      <c r="D265" s="60"/>
      <c r="E265" s="172"/>
      <c r="F265" s="172"/>
      <c r="G265" s="172"/>
      <c r="H265" s="172"/>
      <c r="I265" s="172"/>
      <c r="J265" s="172"/>
      <c r="K265" s="172"/>
      <c r="L265" s="172"/>
      <c r="M265" s="172"/>
      <c r="N265" s="172"/>
      <c r="O265" s="172"/>
      <c r="P265" s="172"/>
      <c r="Q265" s="172"/>
      <c r="R265" s="172"/>
      <c r="S265" s="172"/>
      <c r="T265" s="172"/>
      <c r="U265" s="172"/>
      <c r="V265" s="172"/>
      <c r="W265" s="172"/>
      <c r="X265" s="172"/>
      <c r="Y265" s="172"/>
      <c r="Z265" s="172"/>
    </row>
    <row r="266" spans="1:26" ht="12" customHeight="1">
      <c r="A266" s="172"/>
      <c r="B266" s="60"/>
      <c r="C266" s="172"/>
      <c r="D266" s="60"/>
      <c r="E266" s="172"/>
      <c r="F266" s="172"/>
      <c r="G266" s="172"/>
      <c r="H266" s="172"/>
      <c r="I266" s="172"/>
      <c r="J266" s="172"/>
      <c r="K266" s="172"/>
      <c r="L266" s="172"/>
      <c r="M266" s="172"/>
      <c r="N266" s="172"/>
      <c r="O266" s="172"/>
      <c r="P266" s="172"/>
      <c r="Q266" s="172"/>
      <c r="R266" s="172"/>
      <c r="S266" s="172"/>
      <c r="T266" s="172"/>
      <c r="U266" s="172"/>
      <c r="V266" s="172"/>
      <c r="W266" s="172"/>
      <c r="X266" s="172"/>
      <c r="Y266" s="172"/>
      <c r="Z266" s="172"/>
    </row>
    <row r="267" spans="1:26" ht="12" customHeight="1">
      <c r="A267" s="172"/>
      <c r="B267" s="60"/>
      <c r="C267" s="172"/>
      <c r="D267" s="60"/>
      <c r="E267" s="172"/>
      <c r="F267" s="172"/>
      <c r="G267" s="172"/>
      <c r="H267" s="172"/>
      <c r="I267" s="172"/>
      <c r="J267" s="172"/>
      <c r="K267" s="172"/>
      <c r="L267" s="172"/>
      <c r="M267" s="172"/>
      <c r="N267" s="172"/>
      <c r="O267" s="172"/>
      <c r="P267" s="172"/>
      <c r="Q267" s="172"/>
      <c r="R267" s="172"/>
      <c r="S267" s="172"/>
      <c r="T267" s="172"/>
      <c r="U267" s="172"/>
      <c r="V267" s="172"/>
      <c r="W267" s="172"/>
      <c r="X267" s="172"/>
      <c r="Y267" s="172"/>
      <c r="Z267" s="172"/>
    </row>
    <row r="268" spans="1:26" ht="12" customHeight="1">
      <c r="A268" s="172"/>
      <c r="B268" s="60"/>
      <c r="C268" s="172"/>
      <c r="D268" s="60"/>
      <c r="E268" s="172"/>
      <c r="F268" s="172"/>
      <c r="G268" s="172"/>
      <c r="H268" s="172"/>
      <c r="I268" s="172"/>
      <c r="J268" s="172"/>
      <c r="K268" s="172"/>
      <c r="L268" s="172"/>
      <c r="M268" s="172"/>
      <c r="N268" s="172"/>
      <c r="O268" s="172"/>
      <c r="P268" s="172"/>
      <c r="Q268" s="172"/>
      <c r="R268" s="172"/>
      <c r="S268" s="172"/>
      <c r="T268" s="172"/>
      <c r="U268" s="172"/>
      <c r="V268" s="172"/>
      <c r="W268" s="172"/>
      <c r="X268" s="172"/>
      <c r="Y268" s="172"/>
      <c r="Z268" s="172"/>
    </row>
    <row r="269" spans="1:26" ht="12" customHeight="1">
      <c r="A269" s="172"/>
      <c r="B269" s="60"/>
      <c r="C269" s="172"/>
      <c r="D269" s="60"/>
      <c r="E269" s="172"/>
      <c r="F269" s="172"/>
      <c r="G269" s="172"/>
      <c r="H269" s="172"/>
      <c r="I269" s="172"/>
      <c r="J269" s="172"/>
      <c r="K269" s="172"/>
      <c r="L269" s="172"/>
      <c r="M269" s="172"/>
      <c r="N269" s="172"/>
      <c r="O269" s="172"/>
      <c r="P269" s="172"/>
      <c r="Q269" s="172"/>
      <c r="R269" s="172"/>
      <c r="S269" s="172"/>
      <c r="T269" s="172"/>
      <c r="U269" s="172"/>
      <c r="V269" s="172"/>
      <c r="W269" s="172"/>
      <c r="X269" s="172"/>
      <c r="Y269" s="172"/>
      <c r="Z269" s="172"/>
    </row>
    <row r="270" spans="1:26" ht="12" customHeight="1">
      <c r="A270" s="172"/>
      <c r="B270" s="60"/>
      <c r="C270" s="172"/>
      <c r="D270" s="60"/>
      <c r="E270" s="172"/>
      <c r="F270" s="172"/>
      <c r="G270" s="172"/>
      <c r="H270" s="172"/>
      <c r="I270" s="172"/>
      <c r="J270" s="172"/>
      <c r="K270" s="172"/>
      <c r="L270" s="172"/>
      <c r="M270" s="172"/>
      <c r="N270" s="172"/>
      <c r="O270" s="172"/>
      <c r="P270" s="172"/>
      <c r="Q270" s="172"/>
      <c r="R270" s="172"/>
      <c r="S270" s="172"/>
      <c r="T270" s="172"/>
      <c r="U270" s="172"/>
      <c r="V270" s="172"/>
      <c r="W270" s="172"/>
      <c r="X270" s="172"/>
      <c r="Y270" s="172"/>
      <c r="Z270" s="172"/>
    </row>
    <row r="271" spans="1:26" ht="12" customHeight="1">
      <c r="A271" s="172"/>
      <c r="B271" s="60"/>
      <c r="C271" s="172"/>
      <c r="D271" s="60"/>
      <c r="E271" s="172"/>
      <c r="F271" s="172"/>
      <c r="G271" s="172"/>
      <c r="H271" s="172"/>
      <c r="I271" s="172"/>
      <c r="J271" s="172"/>
      <c r="K271" s="172"/>
      <c r="L271" s="172"/>
      <c r="M271" s="172"/>
      <c r="N271" s="172"/>
      <c r="O271" s="172"/>
      <c r="P271" s="172"/>
      <c r="Q271" s="172"/>
      <c r="R271" s="172"/>
      <c r="S271" s="172"/>
      <c r="T271" s="172"/>
      <c r="U271" s="172"/>
      <c r="V271" s="172"/>
      <c r="W271" s="172"/>
      <c r="X271" s="172"/>
      <c r="Y271" s="172"/>
      <c r="Z271" s="172"/>
    </row>
    <row r="272" spans="1:26" ht="12" customHeight="1">
      <c r="A272" s="172"/>
      <c r="B272" s="60"/>
      <c r="C272" s="172"/>
      <c r="D272" s="60"/>
      <c r="E272" s="172"/>
      <c r="F272" s="172"/>
      <c r="G272" s="172"/>
      <c r="H272" s="172"/>
      <c r="I272" s="172"/>
      <c r="J272" s="172"/>
      <c r="K272" s="172"/>
      <c r="L272" s="172"/>
      <c r="M272" s="172"/>
      <c r="N272" s="172"/>
      <c r="O272" s="172"/>
      <c r="P272" s="172"/>
      <c r="Q272" s="172"/>
      <c r="R272" s="172"/>
      <c r="S272" s="172"/>
      <c r="T272" s="172"/>
      <c r="U272" s="172"/>
      <c r="V272" s="172"/>
      <c r="W272" s="172"/>
      <c r="X272" s="172"/>
      <c r="Y272" s="172"/>
      <c r="Z272" s="172"/>
    </row>
    <row r="273" spans="1:26" ht="12" customHeight="1">
      <c r="A273" s="172"/>
      <c r="B273" s="60"/>
      <c r="C273" s="172"/>
      <c r="D273" s="60"/>
      <c r="E273" s="172"/>
      <c r="F273" s="172"/>
      <c r="G273" s="172"/>
      <c r="H273" s="172"/>
      <c r="I273" s="172"/>
      <c r="J273" s="172"/>
      <c r="K273" s="172"/>
      <c r="L273" s="172"/>
      <c r="M273" s="172"/>
      <c r="N273" s="172"/>
      <c r="O273" s="172"/>
      <c r="P273" s="172"/>
      <c r="Q273" s="172"/>
      <c r="R273" s="172"/>
      <c r="S273" s="172"/>
      <c r="T273" s="172"/>
      <c r="U273" s="172"/>
      <c r="V273" s="172"/>
      <c r="W273" s="172"/>
      <c r="X273" s="172"/>
      <c r="Y273" s="172"/>
      <c r="Z273" s="172"/>
    </row>
    <row r="274" spans="1:26" ht="12" customHeight="1">
      <c r="A274" s="172"/>
      <c r="B274" s="60"/>
      <c r="C274" s="172"/>
      <c r="D274" s="60"/>
      <c r="E274" s="172"/>
      <c r="F274" s="172"/>
      <c r="G274" s="172"/>
      <c r="H274" s="172"/>
      <c r="I274" s="172"/>
      <c r="J274" s="172"/>
      <c r="K274" s="172"/>
      <c r="L274" s="172"/>
      <c r="M274" s="172"/>
      <c r="N274" s="172"/>
      <c r="O274" s="172"/>
      <c r="P274" s="172"/>
      <c r="Q274" s="172"/>
      <c r="R274" s="172"/>
      <c r="S274" s="172"/>
      <c r="T274" s="172"/>
      <c r="U274" s="172"/>
      <c r="V274" s="172"/>
      <c r="W274" s="172"/>
      <c r="X274" s="172"/>
      <c r="Y274" s="172"/>
      <c r="Z274" s="172"/>
    </row>
    <row r="275" spans="1:26" ht="12" customHeight="1">
      <c r="A275" s="172"/>
      <c r="B275" s="60"/>
      <c r="C275" s="172"/>
      <c r="D275" s="60"/>
      <c r="E275" s="172"/>
      <c r="F275" s="172"/>
      <c r="G275" s="172"/>
      <c r="H275" s="172"/>
      <c r="I275" s="172"/>
      <c r="J275" s="172"/>
      <c r="K275" s="172"/>
      <c r="L275" s="172"/>
      <c r="M275" s="172"/>
      <c r="N275" s="172"/>
      <c r="O275" s="172"/>
      <c r="P275" s="172"/>
      <c r="Q275" s="172"/>
      <c r="R275" s="172"/>
      <c r="S275" s="172"/>
      <c r="T275" s="172"/>
      <c r="U275" s="172"/>
      <c r="V275" s="172"/>
      <c r="W275" s="172"/>
      <c r="X275" s="172"/>
      <c r="Y275" s="172"/>
      <c r="Z275" s="172"/>
    </row>
    <row r="276" spans="1:26" ht="12" customHeight="1">
      <c r="A276" s="172"/>
      <c r="B276" s="60"/>
      <c r="C276" s="172"/>
      <c r="D276" s="60"/>
      <c r="E276" s="172"/>
      <c r="F276" s="172"/>
      <c r="G276" s="172"/>
      <c r="H276" s="172"/>
      <c r="I276" s="172"/>
      <c r="J276" s="172"/>
      <c r="K276" s="172"/>
      <c r="L276" s="172"/>
      <c r="M276" s="172"/>
      <c r="N276" s="172"/>
      <c r="O276" s="172"/>
      <c r="P276" s="172"/>
      <c r="Q276" s="172"/>
      <c r="R276" s="172"/>
      <c r="S276" s="172"/>
      <c r="T276" s="172"/>
      <c r="U276" s="172"/>
      <c r="V276" s="172"/>
      <c r="W276" s="172"/>
      <c r="X276" s="172"/>
      <c r="Y276" s="172"/>
      <c r="Z276" s="172"/>
    </row>
    <row r="277" spans="1:26" ht="12" customHeight="1">
      <c r="A277" s="172"/>
      <c r="B277" s="60"/>
      <c r="C277" s="172"/>
      <c r="D277" s="60"/>
      <c r="E277" s="172"/>
      <c r="F277" s="172"/>
      <c r="G277" s="172"/>
      <c r="H277" s="172"/>
      <c r="I277" s="172"/>
      <c r="J277" s="172"/>
      <c r="K277" s="172"/>
      <c r="L277" s="172"/>
      <c r="M277" s="172"/>
      <c r="N277" s="172"/>
      <c r="O277" s="172"/>
      <c r="P277" s="172"/>
      <c r="Q277" s="172"/>
      <c r="R277" s="172"/>
      <c r="S277" s="172"/>
      <c r="T277" s="172"/>
      <c r="U277" s="172"/>
      <c r="V277" s="172"/>
      <c r="W277" s="172"/>
      <c r="X277" s="172"/>
      <c r="Y277" s="172"/>
      <c r="Z277" s="172"/>
    </row>
    <row r="278" spans="1:26" ht="12" customHeight="1">
      <c r="A278" s="172"/>
      <c r="B278" s="60"/>
      <c r="C278" s="172"/>
      <c r="D278" s="60"/>
      <c r="E278" s="172"/>
      <c r="F278" s="172"/>
      <c r="G278" s="172"/>
      <c r="H278" s="172"/>
      <c r="I278" s="172"/>
      <c r="J278" s="172"/>
      <c r="K278" s="172"/>
      <c r="L278" s="172"/>
      <c r="M278" s="172"/>
      <c r="N278" s="172"/>
      <c r="O278" s="172"/>
      <c r="P278" s="172"/>
      <c r="Q278" s="172"/>
      <c r="R278" s="172"/>
      <c r="S278" s="172"/>
      <c r="T278" s="172"/>
      <c r="U278" s="172"/>
      <c r="V278" s="172"/>
      <c r="W278" s="172"/>
      <c r="X278" s="172"/>
      <c r="Y278" s="172"/>
      <c r="Z278" s="172"/>
    </row>
    <row r="279" spans="1:26" ht="12" customHeight="1">
      <c r="A279" s="172"/>
      <c r="B279" s="60"/>
      <c r="C279" s="172"/>
      <c r="D279" s="60"/>
      <c r="E279" s="172"/>
      <c r="F279" s="172"/>
      <c r="G279" s="172"/>
      <c r="H279" s="172"/>
      <c r="I279" s="172"/>
      <c r="J279" s="172"/>
      <c r="K279" s="172"/>
      <c r="L279" s="172"/>
      <c r="M279" s="172"/>
      <c r="N279" s="172"/>
      <c r="O279" s="172"/>
      <c r="P279" s="172"/>
      <c r="Q279" s="172"/>
      <c r="R279" s="172"/>
      <c r="S279" s="172"/>
      <c r="T279" s="172"/>
      <c r="U279" s="172"/>
      <c r="V279" s="172"/>
      <c r="W279" s="172"/>
      <c r="X279" s="172"/>
      <c r="Y279" s="172"/>
      <c r="Z279" s="172"/>
    </row>
    <row r="280" spans="1:26" ht="12" customHeight="1">
      <c r="A280" s="172"/>
      <c r="B280" s="60"/>
      <c r="C280" s="172"/>
      <c r="D280" s="60"/>
      <c r="E280" s="172"/>
      <c r="F280" s="172"/>
      <c r="G280" s="172"/>
      <c r="H280" s="172"/>
      <c r="I280" s="172"/>
      <c r="J280" s="172"/>
      <c r="K280" s="172"/>
      <c r="L280" s="172"/>
      <c r="M280" s="172"/>
      <c r="N280" s="172"/>
      <c r="O280" s="172"/>
      <c r="P280" s="172"/>
      <c r="Q280" s="172"/>
      <c r="R280" s="172"/>
      <c r="S280" s="172"/>
      <c r="T280" s="172"/>
      <c r="U280" s="172"/>
      <c r="V280" s="172"/>
      <c r="W280" s="172"/>
      <c r="X280" s="172"/>
      <c r="Y280" s="172"/>
      <c r="Z280" s="172"/>
    </row>
    <row r="281" spans="1:26" ht="12" customHeight="1">
      <c r="A281" s="172"/>
      <c r="B281" s="60"/>
      <c r="C281" s="172"/>
      <c r="D281" s="60"/>
      <c r="E281" s="172"/>
      <c r="F281" s="172"/>
      <c r="G281" s="172"/>
      <c r="H281" s="172"/>
      <c r="I281" s="172"/>
      <c r="J281" s="172"/>
      <c r="K281" s="172"/>
      <c r="L281" s="172"/>
      <c r="M281" s="172"/>
      <c r="N281" s="172"/>
      <c r="O281" s="172"/>
      <c r="P281" s="172"/>
      <c r="Q281" s="172"/>
      <c r="R281" s="172"/>
      <c r="S281" s="172"/>
      <c r="T281" s="172"/>
      <c r="U281" s="172"/>
      <c r="V281" s="172"/>
      <c r="W281" s="172"/>
      <c r="X281" s="172"/>
      <c r="Y281" s="172"/>
      <c r="Z281" s="172"/>
    </row>
    <row r="282" spans="1:26" ht="12" customHeight="1">
      <c r="A282" s="172"/>
      <c r="B282" s="60"/>
      <c r="C282" s="172"/>
      <c r="D282" s="60"/>
      <c r="E282" s="172"/>
      <c r="F282" s="172"/>
      <c r="G282" s="172"/>
      <c r="H282" s="172"/>
      <c r="I282" s="172"/>
      <c r="J282" s="172"/>
      <c r="K282" s="172"/>
      <c r="L282" s="172"/>
      <c r="M282" s="172"/>
      <c r="N282" s="172"/>
      <c r="O282" s="172"/>
      <c r="P282" s="172"/>
      <c r="Q282" s="172"/>
      <c r="R282" s="172"/>
      <c r="S282" s="172"/>
      <c r="T282" s="172"/>
      <c r="U282" s="172"/>
      <c r="V282" s="172"/>
      <c r="W282" s="172"/>
      <c r="X282" s="172"/>
      <c r="Y282" s="172"/>
      <c r="Z282" s="172"/>
    </row>
    <row r="283" spans="1:26" ht="12" customHeight="1">
      <c r="A283" s="172"/>
      <c r="B283" s="60"/>
      <c r="C283" s="172"/>
      <c r="D283" s="60"/>
      <c r="E283" s="172"/>
      <c r="F283" s="172"/>
      <c r="G283" s="172"/>
      <c r="H283" s="172"/>
      <c r="I283" s="172"/>
      <c r="J283" s="172"/>
      <c r="K283" s="172"/>
      <c r="L283" s="172"/>
      <c r="M283" s="172"/>
      <c r="N283" s="172"/>
      <c r="O283" s="172"/>
      <c r="P283" s="172"/>
      <c r="Q283" s="172"/>
      <c r="R283" s="172"/>
      <c r="S283" s="172"/>
      <c r="T283" s="172"/>
      <c r="U283" s="172"/>
      <c r="V283" s="172"/>
      <c r="W283" s="172"/>
      <c r="X283" s="172"/>
      <c r="Y283" s="172"/>
      <c r="Z283" s="172"/>
    </row>
    <row r="284" spans="1:26" ht="12" customHeight="1">
      <c r="A284" s="172"/>
      <c r="B284" s="60"/>
      <c r="C284" s="172"/>
      <c r="D284" s="60"/>
      <c r="E284" s="172"/>
      <c r="F284" s="172"/>
      <c r="G284" s="172"/>
      <c r="H284" s="172"/>
      <c r="I284" s="172"/>
      <c r="J284" s="172"/>
      <c r="K284" s="172"/>
      <c r="L284" s="172"/>
      <c r="M284" s="172"/>
      <c r="N284" s="172"/>
      <c r="O284" s="172"/>
      <c r="P284" s="172"/>
      <c r="Q284" s="172"/>
      <c r="R284" s="172"/>
      <c r="S284" s="172"/>
      <c r="T284" s="172"/>
      <c r="U284" s="172"/>
      <c r="V284" s="172"/>
      <c r="W284" s="172"/>
      <c r="X284" s="172"/>
      <c r="Y284" s="172"/>
      <c r="Z284" s="172"/>
    </row>
    <row r="285" spans="1:26" ht="12" customHeight="1">
      <c r="A285" s="172"/>
      <c r="B285" s="60"/>
      <c r="C285" s="172"/>
      <c r="D285" s="60"/>
      <c r="E285" s="172"/>
      <c r="F285" s="172"/>
      <c r="G285" s="172"/>
      <c r="H285" s="172"/>
      <c r="I285" s="172"/>
      <c r="J285" s="172"/>
      <c r="K285" s="172"/>
      <c r="L285" s="172"/>
      <c r="M285" s="172"/>
      <c r="N285" s="172"/>
      <c r="O285" s="172"/>
      <c r="P285" s="172"/>
      <c r="Q285" s="172"/>
      <c r="R285" s="172"/>
      <c r="S285" s="172"/>
      <c r="T285" s="172"/>
      <c r="U285" s="172"/>
      <c r="V285" s="172"/>
      <c r="W285" s="172"/>
      <c r="X285" s="172"/>
      <c r="Y285" s="172"/>
      <c r="Z285" s="172"/>
    </row>
    <row r="286" spans="1:26" ht="12" customHeight="1">
      <c r="A286" s="172"/>
      <c r="B286" s="60"/>
      <c r="C286" s="172"/>
      <c r="D286" s="60"/>
      <c r="E286" s="172"/>
      <c r="F286" s="172"/>
      <c r="G286" s="172"/>
      <c r="H286" s="172"/>
      <c r="I286" s="172"/>
      <c r="J286" s="172"/>
      <c r="K286" s="172"/>
      <c r="L286" s="172"/>
      <c r="M286" s="172"/>
      <c r="N286" s="172"/>
      <c r="O286" s="172"/>
      <c r="P286" s="172"/>
      <c r="Q286" s="172"/>
      <c r="R286" s="172"/>
      <c r="S286" s="172"/>
      <c r="T286" s="172"/>
      <c r="U286" s="172"/>
      <c r="V286" s="172"/>
      <c r="W286" s="172"/>
      <c r="X286" s="172"/>
      <c r="Y286" s="172"/>
      <c r="Z286" s="172"/>
    </row>
    <row r="287" spans="1:26" ht="12" customHeight="1">
      <c r="A287" s="172"/>
      <c r="B287" s="60"/>
      <c r="C287" s="172"/>
      <c r="D287" s="60"/>
      <c r="E287" s="172"/>
      <c r="F287" s="172"/>
      <c r="G287" s="172"/>
      <c r="H287" s="172"/>
      <c r="I287" s="172"/>
      <c r="J287" s="172"/>
      <c r="K287" s="172"/>
      <c r="L287" s="172"/>
      <c r="M287" s="172"/>
      <c r="N287" s="172"/>
      <c r="O287" s="172"/>
      <c r="P287" s="172"/>
      <c r="Q287" s="172"/>
      <c r="R287" s="172"/>
      <c r="S287" s="172"/>
      <c r="T287" s="172"/>
      <c r="U287" s="172"/>
      <c r="V287" s="172"/>
      <c r="W287" s="172"/>
      <c r="X287" s="172"/>
      <c r="Y287" s="172"/>
      <c r="Z287" s="172"/>
    </row>
    <row r="288" spans="1:26" ht="12" customHeight="1">
      <c r="A288" s="172"/>
      <c r="B288" s="60"/>
      <c r="C288" s="172"/>
      <c r="D288" s="60"/>
      <c r="E288" s="172"/>
      <c r="F288" s="172"/>
      <c r="G288" s="172"/>
      <c r="H288" s="172"/>
      <c r="I288" s="172"/>
      <c r="J288" s="172"/>
      <c r="K288" s="172"/>
      <c r="L288" s="172"/>
      <c r="M288" s="172"/>
      <c r="N288" s="172"/>
      <c r="O288" s="172"/>
      <c r="P288" s="172"/>
      <c r="Q288" s="172"/>
      <c r="R288" s="172"/>
      <c r="S288" s="172"/>
      <c r="T288" s="172"/>
      <c r="U288" s="172"/>
      <c r="V288" s="172"/>
      <c r="W288" s="172"/>
      <c r="X288" s="172"/>
      <c r="Y288" s="172"/>
      <c r="Z288" s="172"/>
    </row>
    <row r="289" spans="1:26" ht="12" customHeight="1">
      <c r="A289" s="172"/>
      <c r="B289" s="60"/>
      <c r="C289" s="172"/>
      <c r="D289" s="60"/>
      <c r="E289" s="172"/>
      <c r="F289" s="172"/>
      <c r="G289" s="172"/>
      <c r="H289" s="172"/>
      <c r="I289" s="172"/>
      <c r="J289" s="172"/>
      <c r="K289" s="172"/>
      <c r="L289" s="172"/>
      <c r="M289" s="172"/>
      <c r="N289" s="172"/>
      <c r="O289" s="172"/>
      <c r="P289" s="172"/>
      <c r="Q289" s="172"/>
      <c r="R289" s="172"/>
      <c r="S289" s="172"/>
      <c r="T289" s="172"/>
      <c r="U289" s="172"/>
      <c r="V289" s="172"/>
      <c r="W289" s="172"/>
      <c r="X289" s="172"/>
      <c r="Y289" s="172"/>
      <c r="Z289" s="172"/>
    </row>
    <row r="290" spans="1:26" ht="12" customHeight="1">
      <c r="A290" s="172"/>
      <c r="B290" s="60"/>
      <c r="C290" s="172"/>
      <c r="D290" s="60"/>
      <c r="E290" s="172"/>
      <c r="F290" s="172"/>
      <c r="G290" s="172"/>
      <c r="H290" s="172"/>
      <c r="I290" s="172"/>
      <c r="J290" s="172"/>
      <c r="K290" s="172"/>
      <c r="L290" s="172"/>
      <c r="M290" s="172"/>
      <c r="N290" s="172"/>
      <c r="O290" s="172"/>
      <c r="P290" s="172"/>
      <c r="Q290" s="172"/>
      <c r="R290" s="172"/>
      <c r="S290" s="172"/>
      <c r="T290" s="172"/>
      <c r="U290" s="172"/>
      <c r="V290" s="172"/>
      <c r="W290" s="172"/>
      <c r="X290" s="172"/>
      <c r="Y290" s="172"/>
      <c r="Z290" s="172"/>
    </row>
    <row r="291" spans="1:26" ht="12" customHeight="1">
      <c r="A291" s="172"/>
      <c r="B291" s="60"/>
      <c r="C291" s="172"/>
      <c r="D291" s="60"/>
      <c r="E291" s="172"/>
      <c r="F291" s="172"/>
      <c r="G291" s="172"/>
      <c r="H291" s="172"/>
      <c r="I291" s="172"/>
      <c r="J291" s="172"/>
      <c r="K291" s="172"/>
      <c r="L291" s="172"/>
      <c r="M291" s="172"/>
      <c r="N291" s="172"/>
      <c r="O291" s="172"/>
      <c r="P291" s="172"/>
      <c r="Q291" s="172"/>
      <c r="R291" s="172"/>
      <c r="S291" s="172"/>
      <c r="T291" s="172"/>
      <c r="U291" s="172"/>
      <c r="V291" s="172"/>
      <c r="W291" s="172"/>
      <c r="X291" s="172"/>
      <c r="Y291" s="172"/>
      <c r="Z291" s="172"/>
    </row>
    <row r="292" spans="1:26" ht="12" customHeight="1">
      <c r="A292" s="172"/>
      <c r="B292" s="60"/>
      <c r="C292" s="172"/>
      <c r="D292" s="60"/>
      <c r="E292" s="172"/>
      <c r="F292" s="172"/>
      <c r="G292" s="172"/>
      <c r="H292" s="172"/>
      <c r="I292" s="172"/>
      <c r="J292" s="172"/>
      <c r="K292" s="172"/>
      <c r="L292" s="172"/>
      <c r="M292" s="172"/>
      <c r="N292" s="172"/>
      <c r="O292" s="172"/>
      <c r="P292" s="172"/>
      <c r="Q292" s="172"/>
      <c r="R292" s="172"/>
      <c r="S292" s="172"/>
      <c r="T292" s="172"/>
      <c r="U292" s="172"/>
      <c r="V292" s="172"/>
      <c r="W292" s="172"/>
      <c r="X292" s="172"/>
      <c r="Y292" s="172"/>
      <c r="Z292" s="172"/>
    </row>
    <row r="293" spans="1:26" ht="12" customHeight="1">
      <c r="A293" s="172"/>
      <c r="B293" s="60"/>
      <c r="C293" s="172"/>
      <c r="D293" s="60"/>
      <c r="E293" s="172"/>
      <c r="F293" s="172"/>
      <c r="G293" s="172"/>
      <c r="H293" s="172"/>
      <c r="I293" s="172"/>
      <c r="J293" s="172"/>
      <c r="K293" s="172"/>
      <c r="L293" s="172"/>
      <c r="M293" s="172"/>
      <c r="N293" s="172"/>
      <c r="O293" s="172"/>
      <c r="P293" s="172"/>
      <c r="Q293" s="172"/>
      <c r="R293" s="172"/>
      <c r="S293" s="172"/>
      <c r="T293" s="172"/>
      <c r="U293" s="172"/>
      <c r="V293" s="172"/>
      <c r="W293" s="172"/>
      <c r="X293" s="172"/>
      <c r="Y293" s="172"/>
      <c r="Z293" s="172"/>
    </row>
    <row r="294" spans="1:26" ht="12" customHeight="1">
      <c r="A294" s="172"/>
      <c r="B294" s="60"/>
      <c r="C294" s="172"/>
      <c r="D294" s="60"/>
      <c r="E294" s="172"/>
      <c r="F294" s="172"/>
      <c r="G294" s="172"/>
      <c r="H294" s="172"/>
      <c r="I294" s="172"/>
      <c r="J294" s="172"/>
      <c r="K294" s="172"/>
      <c r="L294" s="172"/>
      <c r="M294" s="172"/>
      <c r="N294" s="172"/>
      <c r="O294" s="172"/>
      <c r="P294" s="172"/>
      <c r="Q294" s="172"/>
      <c r="R294" s="172"/>
      <c r="S294" s="172"/>
      <c r="T294" s="172"/>
      <c r="U294" s="172"/>
      <c r="V294" s="172"/>
      <c r="W294" s="172"/>
      <c r="X294" s="172"/>
      <c r="Y294" s="172"/>
      <c r="Z294" s="172"/>
    </row>
    <row r="295" spans="1:26" ht="12" customHeight="1">
      <c r="A295" s="172"/>
      <c r="B295" s="60"/>
      <c r="C295" s="172"/>
      <c r="D295" s="60"/>
      <c r="E295" s="172"/>
      <c r="F295" s="172"/>
      <c r="G295" s="172"/>
      <c r="H295" s="172"/>
      <c r="I295" s="172"/>
      <c r="J295" s="172"/>
      <c r="K295" s="172"/>
      <c r="L295" s="172"/>
      <c r="M295" s="172"/>
      <c r="N295" s="172"/>
      <c r="O295" s="172"/>
      <c r="P295" s="172"/>
      <c r="Q295" s="172"/>
      <c r="R295" s="172"/>
      <c r="S295" s="172"/>
      <c r="T295" s="172"/>
      <c r="U295" s="172"/>
      <c r="V295" s="172"/>
      <c r="W295" s="172"/>
      <c r="X295" s="172"/>
      <c r="Y295" s="172"/>
      <c r="Z295" s="172"/>
    </row>
    <row r="296" spans="1:26" ht="12" customHeight="1">
      <c r="A296" s="172"/>
      <c r="B296" s="60"/>
      <c r="C296" s="172"/>
      <c r="D296" s="60"/>
      <c r="E296" s="172"/>
      <c r="F296" s="172"/>
      <c r="G296" s="172"/>
      <c r="H296" s="172"/>
      <c r="I296" s="172"/>
      <c r="J296" s="172"/>
      <c r="K296" s="172"/>
      <c r="L296" s="172"/>
      <c r="M296" s="172"/>
      <c r="N296" s="172"/>
      <c r="O296" s="172"/>
      <c r="P296" s="172"/>
      <c r="Q296" s="172"/>
      <c r="R296" s="172"/>
      <c r="S296" s="172"/>
      <c r="T296" s="172"/>
      <c r="U296" s="172"/>
      <c r="V296" s="172"/>
      <c r="W296" s="172"/>
      <c r="X296" s="172"/>
      <c r="Y296" s="172"/>
      <c r="Z296" s="172"/>
    </row>
    <row r="297" spans="1:26" ht="12" customHeight="1">
      <c r="A297" s="172"/>
      <c r="B297" s="60"/>
      <c r="C297" s="172"/>
      <c r="D297" s="60"/>
      <c r="E297" s="172"/>
      <c r="F297" s="172"/>
      <c r="G297" s="172"/>
      <c r="H297" s="172"/>
      <c r="I297" s="172"/>
      <c r="J297" s="172"/>
      <c r="K297" s="172"/>
      <c r="L297" s="172"/>
      <c r="M297" s="172"/>
      <c r="N297" s="172"/>
      <c r="O297" s="172"/>
      <c r="P297" s="172"/>
      <c r="Q297" s="172"/>
      <c r="R297" s="172"/>
      <c r="S297" s="172"/>
      <c r="T297" s="172"/>
      <c r="U297" s="172"/>
      <c r="V297" s="172"/>
      <c r="W297" s="172"/>
      <c r="X297" s="172"/>
      <c r="Y297" s="172"/>
      <c r="Z297" s="172"/>
    </row>
    <row r="298" spans="1:26" ht="12" customHeight="1">
      <c r="A298" s="172"/>
      <c r="B298" s="60"/>
      <c r="C298" s="172"/>
      <c r="D298" s="60"/>
      <c r="E298" s="172"/>
      <c r="F298" s="172"/>
      <c r="G298" s="172"/>
      <c r="H298" s="172"/>
      <c r="I298" s="172"/>
      <c r="J298" s="172"/>
      <c r="K298" s="172"/>
      <c r="L298" s="172"/>
      <c r="M298" s="172"/>
      <c r="N298" s="172"/>
      <c r="O298" s="172"/>
      <c r="P298" s="172"/>
      <c r="Q298" s="172"/>
      <c r="R298" s="172"/>
      <c r="S298" s="172"/>
      <c r="T298" s="172"/>
      <c r="U298" s="172"/>
      <c r="V298" s="172"/>
      <c r="W298" s="172"/>
      <c r="X298" s="172"/>
      <c r="Y298" s="172"/>
      <c r="Z298" s="172"/>
    </row>
    <row r="299" spans="1:26" ht="12" customHeight="1">
      <c r="A299" s="172"/>
      <c r="B299" s="60"/>
      <c r="C299" s="172"/>
      <c r="D299" s="60"/>
      <c r="E299" s="172"/>
      <c r="F299" s="172"/>
      <c r="G299" s="172"/>
      <c r="H299" s="172"/>
      <c r="I299" s="172"/>
      <c r="J299" s="172"/>
      <c r="K299" s="172"/>
      <c r="L299" s="172"/>
      <c r="M299" s="172"/>
      <c r="N299" s="172"/>
      <c r="O299" s="172"/>
      <c r="P299" s="172"/>
      <c r="Q299" s="172"/>
      <c r="R299" s="172"/>
      <c r="S299" s="172"/>
      <c r="T299" s="172"/>
      <c r="U299" s="172"/>
      <c r="V299" s="172"/>
      <c r="W299" s="172"/>
      <c r="X299" s="172"/>
      <c r="Y299" s="172"/>
      <c r="Z299" s="172"/>
    </row>
    <row r="300" spans="1:26" ht="12" customHeight="1">
      <c r="A300" s="172"/>
      <c r="B300" s="60"/>
      <c r="C300" s="172"/>
      <c r="D300" s="60"/>
      <c r="E300" s="172"/>
      <c r="F300" s="172"/>
      <c r="G300" s="172"/>
      <c r="H300" s="172"/>
      <c r="I300" s="172"/>
      <c r="J300" s="172"/>
      <c r="K300" s="172"/>
      <c r="L300" s="172"/>
      <c r="M300" s="172"/>
      <c r="N300" s="172"/>
      <c r="O300" s="172"/>
      <c r="P300" s="172"/>
      <c r="Q300" s="172"/>
      <c r="R300" s="172"/>
      <c r="S300" s="172"/>
      <c r="T300" s="172"/>
      <c r="U300" s="172"/>
      <c r="V300" s="172"/>
      <c r="W300" s="172"/>
      <c r="X300" s="172"/>
      <c r="Y300" s="172"/>
      <c r="Z300" s="172"/>
    </row>
    <row r="301" spans="1:26" ht="12" customHeight="1">
      <c r="A301" s="172"/>
      <c r="B301" s="60"/>
      <c r="C301" s="172"/>
      <c r="D301" s="60"/>
      <c r="E301" s="172"/>
      <c r="F301" s="172"/>
      <c r="G301" s="172"/>
      <c r="H301" s="172"/>
      <c r="I301" s="172"/>
      <c r="J301" s="172"/>
      <c r="K301" s="172"/>
      <c r="L301" s="172"/>
      <c r="M301" s="172"/>
      <c r="N301" s="172"/>
      <c r="O301" s="172"/>
      <c r="P301" s="172"/>
      <c r="Q301" s="172"/>
      <c r="R301" s="172"/>
      <c r="S301" s="172"/>
      <c r="T301" s="172"/>
      <c r="U301" s="172"/>
      <c r="V301" s="172"/>
      <c r="W301" s="172"/>
      <c r="X301" s="172"/>
      <c r="Y301" s="172"/>
      <c r="Z301" s="172"/>
    </row>
    <row r="302" spans="1:26" ht="12" customHeight="1">
      <c r="A302" s="172"/>
      <c r="B302" s="60"/>
      <c r="C302" s="172"/>
      <c r="D302" s="60"/>
      <c r="E302" s="172"/>
      <c r="F302" s="172"/>
      <c r="G302" s="172"/>
      <c r="H302" s="172"/>
      <c r="I302" s="172"/>
      <c r="J302" s="172"/>
      <c r="K302" s="172"/>
      <c r="L302" s="172"/>
      <c r="M302" s="172"/>
      <c r="N302" s="172"/>
      <c r="O302" s="172"/>
      <c r="P302" s="172"/>
      <c r="Q302" s="172"/>
      <c r="R302" s="172"/>
      <c r="S302" s="172"/>
      <c r="T302" s="172"/>
      <c r="U302" s="172"/>
      <c r="V302" s="172"/>
      <c r="W302" s="172"/>
      <c r="X302" s="172"/>
      <c r="Y302" s="172"/>
      <c r="Z302" s="172"/>
    </row>
    <row r="303" spans="1:26" ht="12" customHeight="1">
      <c r="A303" s="172"/>
      <c r="B303" s="60"/>
      <c r="C303" s="172"/>
      <c r="D303" s="60"/>
      <c r="E303" s="172"/>
      <c r="F303" s="172"/>
      <c r="G303" s="172"/>
      <c r="H303" s="172"/>
      <c r="I303" s="172"/>
      <c r="J303" s="172"/>
      <c r="K303" s="172"/>
      <c r="L303" s="172"/>
      <c r="M303" s="172"/>
      <c r="N303" s="172"/>
      <c r="O303" s="172"/>
      <c r="P303" s="172"/>
      <c r="Q303" s="172"/>
      <c r="R303" s="172"/>
      <c r="S303" s="172"/>
      <c r="T303" s="172"/>
      <c r="U303" s="172"/>
      <c r="V303" s="172"/>
      <c r="W303" s="172"/>
      <c r="X303" s="172"/>
      <c r="Y303" s="172"/>
      <c r="Z303" s="172"/>
    </row>
    <row r="304" spans="1:26" ht="12" customHeight="1">
      <c r="A304" s="172"/>
      <c r="B304" s="60"/>
      <c r="C304" s="172"/>
      <c r="D304" s="60"/>
      <c r="E304" s="172"/>
      <c r="F304" s="172"/>
      <c r="G304" s="172"/>
      <c r="H304" s="172"/>
      <c r="I304" s="172"/>
      <c r="J304" s="172"/>
      <c r="K304" s="172"/>
      <c r="L304" s="172"/>
      <c r="M304" s="172"/>
      <c r="N304" s="172"/>
      <c r="O304" s="172"/>
      <c r="P304" s="172"/>
      <c r="Q304" s="172"/>
      <c r="R304" s="172"/>
      <c r="S304" s="172"/>
      <c r="T304" s="172"/>
      <c r="U304" s="172"/>
      <c r="V304" s="172"/>
      <c r="W304" s="172"/>
      <c r="X304" s="172"/>
      <c r="Y304" s="172"/>
      <c r="Z304" s="172"/>
    </row>
    <row r="305" spans="1:26" ht="12" customHeight="1">
      <c r="A305" s="172"/>
      <c r="B305" s="60"/>
      <c r="C305" s="172"/>
      <c r="D305" s="60"/>
      <c r="E305" s="172"/>
      <c r="F305" s="172"/>
      <c r="G305" s="172"/>
      <c r="H305" s="172"/>
      <c r="I305" s="172"/>
      <c r="J305" s="172"/>
      <c r="K305" s="172"/>
      <c r="L305" s="172"/>
      <c r="M305" s="172"/>
      <c r="N305" s="172"/>
      <c r="O305" s="172"/>
      <c r="P305" s="172"/>
      <c r="Q305" s="172"/>
      <c r="R305" s="172"/>
      <c r="S305" s="172"/>
      <c r="T305" s="172"/>
      <c r="U305" s="172"/>
      <c r="V305" s="172"/>
      <c r="W305" s="172"/>
      <c r="X305" s="172"/>
      <c r="Y305" s="172"/>
      <c r="Z305" s="172"/>
    </row>
    <row r="306" spans="1:26" ht="12" customHeight="1">
      <c r="A306" s="172"/>
      <c r="B306" s="60"/>
      <c r="C306" s="172"/>
      <c r="D306" s="60"/>
      <c r="E306" s="172"/>
      <c r="F306" s="172"/>
      <c r="G306" s="172"/>
      <c r="H306" s="172"/>
      <c r="I306" s="172"/>
      <c r="J306" s="172"/>
      <c r="K306" s="172"/>
      <c r="L306" s="172"/>
      <c r="M306" s="172"/>
      <c r="N306" s="172"/>
      <c r="O306" s="172"/>
      <c r="P306" s="172"/>
      <c r="Q306" s="172"/>
      <c r="R306" s="172"/>
      <c r="S306" s="172"/>
      <c r="T306" s="172"/>
      <c r="U306" s="172"/>
      <c r="V306" s="172"/>
      <c r="W306" s="172"/>
      <c r="X306" s="172"/>
      <c r="Y306" s="172"/>
      <c r="Z306" s="172"/>
    </row>
    <row r="307" spans="1:26" ht="12" customHeight="1">
      <c r="A307" s="172"/>
      <c r="B307" s="60"/>
      <c r="C307" s="172"/>
      <c r="D307" s="60"/>
      <c r="E307" s="172"/>
      <c r="F307" s="172"/>
      <c r="G307" s="172"/>
      <c r="H307" s="172"/>
      <c r="I307" s="172"/>
      <c r="J307" s="172"/>
      <c r="K307" s="172"/>
      <c r="L307" s="172"/>
      <c r="M307" s="172"/>
      <c r="N307" s="172"/>
      <c r="O307" s="172"/>
      <c r="P307" s="172"/>
      <c r="Q307" s="172"/>
      <c r="R307" s="172"/>
      <c r="S307" s="172"/>
      <c r="T307" s="172"/>
      <c r="U307" s="172"/>
      <c r="V307" s="172"/>
      <c r="W307" s="172"/>
      <c r="X307" s="172"/>
      <c r="Y307" s="172"/>
      <c r="Z307" s="172"/>
    </row>
    <row r="308" spans="1:26" ht="12" customHeight="1">
      <c r="A308" s="172"/>
      <c r="B308" s="60"/>
      <c r="C308" s="172"/>
      <c r="D308" s="60"/>
      <c r="E308" s="172"/>
      <c r="F308" s="172"/>
      <c r="G308" s="172"/>
      <c r="H308" s="172"/>
      <c r="I308" s="172"/>
      <c r="J308" s="172"/>
      <c r="K308" s="172"/>
      <c r="L308" s="172"/>
      <c r="M308" s="172"/>
      <c r="N308" s="172"/>
      <c r="O308" s="172"/>
      <c r="P308" s="172"/>
      <c r="Q308" s="172"/>
      <c r="R308" s="172"/>
      <c r="S308" s="172"/>
      <c r="T308" s="172"/>
      <c r="U308" s="172"/>
      <c r="V308" s="172"/>
      <c r="W308" s="172"/>
      <c r="X308" s="172"/>
      <c r="Y308" s="172"/>
      <c r="Z308" s="172"/>
    </row>
    <row r="309" spans="1:26" ht="12" customHeight="1">
      <c r="A309" s="172"/>
      <c r="B309" s="60"/>
      <c r="C309" s="172"/>
      <c r="D309" s="60"/>
      <c r="E309" s="172"/>
      <c r="F309" s="172"/>
      <c r="G309" s="172"/>
      <c r="H309" s="172"/>
      <c r="I309" s="172"/>
      <c r="J309" s="172"/>
      <c r="K309" s="172"/>
      <c r="L309" s="172"/>
      <c r="M309" s="172"/>
      <c r="N309" s="172"/>
      <c r="O309" s="172"/>
      <c r="P309" s="172"/>
      <c r="Q309" s="172"/>
      <c r="R309" s="172"/>
      <c r="S309" s="172"/>
      <c r="T309" s="172"/>
      <c r="U309" s="172"/>
      <c r="V309" s="172"/>
      <c r="W309" s="172"/>
      <c r="X309" s="172"/>
      <c r="Y309" s="172"/>
      <c r="Z309" s="172"/>
    </row>
    <row r="310" spans="1:26" ht="12" customHeight="1">
      <c r="A310" s="172"/>
      <c r="B310" s="60"/>
      <c r="C310" s="172"/>
      <c r="D310" s="60"/>
      <c r="E310" s="172"/>
      <c r="F310" s="172"/>
      <c r="G310" s="172"/>
      <c r="H310" s="172"/>
      <c r="I310" s="172"/>
      <c r="J310" s="172"/>
      <c r="K310" s="172"/>
      <c r="L310" s="172"/>
      <c r="M310" s="172"/>
      <c r="N310" s="172"/>
      <c r="O310" s="172"/>
      <c r="P310" s="172"/>
      <c r="Q310" s="172"/>
      <c r="R310" s="172"/>
      <c r="S310" s="172"/>
      <c r="T310" s="172"/>
      <c r="U310" s="172"/>
      <c r="V310" s="172"/>
      <c r="W310" s="172"/>
      <c r="X310" s="172"/>
      <c r="Y310" s="172"/>
      <c r="Z310" s="172"/>
    </row>
    <row r="311" spans="1:26" ht="12" customHeight="1">
      <c r="A311" s="172"/>
      <c r="B311" s="60"/>
      <c r="C311" s="172"/>
      <c r="D311" s="60"/>
      <c r="E311" s="172"/>
      <c r="F311" s="172"/>
      <c r="G311" s="172"/>
      <c r="H311" s="172"/>
      <c r="I311" s="172"/>
      <c r="J311" s="172"/>
      <c r="K311" s="172"/>
      <c r="L311" s="172"/>
      <c r="M311" s="172"/>
      <c r="N311" s="172"/>
      <c r="O311" s="172"/>
      <c r="P311" s="172"/>
      <c r="Q311" s="172"/>
      <c r="R311" s="172"/>
      <c r="S311" s="172"/>
      <c r="T311" s="172"/>
      <c r="U311" s="172"/>
      <c r="V311" s="172"/>
      <c r="W311" s="172"/>
      <c r="X311" s="172"/>
      <c r="Y311" s="172"/>
      <c r="Z311" s="172"/>
    </row>
    <row r="312" spans="1:26" ht="12" customHeight="1">
      <c r="A312" s="172"/>
      <c r="B312" s="60"/>
      <c r="C312" s="172"/>
      <c r="D312" s="60"/>
      <c r="E312" s="172"/>
      <c r="F312" s="172"/>
      <c r="G312" s="172"/>
      <c r="H312" s="172"/>
      <c r="I312" s="172"/>
      <c r="J312" s="172"/>
      <c r="K312" s="172"/>
      <c r="L312" s="172"/>
      <c r="M312" s="172"/>
      <c r="N312" s="172"/>
      <c r="O312" s="172"/>
      <c r="P312" s="172"/>
      <c r="Q312" s="172"/>
      <c r="R312" s="172"/>
      <c r="S312" s="172"/>
      <c r="T312" s="172"/>
      <c r="U312" s="172"/>
      <c r="V312" s="172"/>
      <c r="W312" s="172"/>
      <c r="X312" s="172"/>
      <c r="Y312" s="172"/>
      <c r="Z312" s="172"/>
    </row>
    <row r="313" spans="1:26" ht="12" customHeight="1">
      <c r="A313" s="172"/>
      <c r="B313" s="60"/>
      <c r="C313" s="172"/>
      <c r="D313" s="60"/>
      <c r="E313" s="172"/>
      <c r="F313" s="172"/>
      <c r="G313" s="172"/>
      <c r="H313" s="172"/>
      <c r="I313" s="172"/>
      <c r="J313" s="172"/>
      <c r="K313" s="172"/>
      <c r="L313" s="172"/>
      <c r="M313" s="172"/>
      <c r="N313" s="172"/>
      <c r="O313" s="172"/>
      <c r="P313" s="172"/>
      <c r="Q313" s="172"/>
      <c r="R313" s="172"/>
      <c r="S313" s="172"/>
      <c r="T313" s="172"/>
      <c r="U313" s="172"/>
      <c r="V313" s="172"/>
      <c r="W313" s="172"/>
      <c r="X313" s="172"/>
      <c r="Y313" s="172"/>
      <c r="Z313" s="172"/>
    </row>
    <row r="314" spans="1:26" ht="12" customHeight="1">
      <c r="A314" s="172"/>
      <c r="B314" s="60"/>
      <c r="C314" s="172"/>
      <c r="D314" s="60"/>
      <c r="E314" s="172"/>
      <c r="F314" s="172"/>
      <c r="G314" s="172"/>
      <c r="H314" s="172"/>
      <c r="I314" s="172"/>
      <c r="J314" s="172"/>
      <c r="K314" s="172"/>
      <c r="L314" s="172"/>
      <c r="M314" s="172"/>
      <c r="N314" s="172"/>
      <c r="O314" s="172"/>
      <c r="P314" s="172"/>
      <c r="Q314" s="172"/>
      <c r="R314" s="172"/>
      <c r="S314" s="172"/>
      <c r="T314" s="172"/>
      <c r="U314" s="172"/>
      <c r="V314" s="172"/>
      <c r="W314" s="172"/>
      <c r="X314" s="172"/>
      <c r="Y314" s="172"/>
      <c r="Z314" s="172"/>
    </row>
    <row r="315" spans="1:26" ht="12" customHeight="1">
      <c r="A315" s="172"/>
      <c r="B315" s="60"/>
      <c r="C315" s="172"/>
      <c r="D315" s="60"/>
      <c r="E315" s="172"/>
      <c r="F315" s="172"/>
      <c r="G315" s="172"/>
      <c r="H315" s="172"/>
      <c r="I315" s="172"/>
      <c r="J315" s="172"/>
      <c r="K315" s="172"/>
      <c r="L315" s="172"/>
      <c r="M315" s="172"/>
      <c r="N315" s="172"/>
      <c r="O315" s="172"/>
      <c r="P315" s="172"/>
      <c r="Q315" s="172"/>
      <c r="R315" s="172"/>
      <c r="S315" s="172"/>
      <c r="T315" s="172"/>
      <c r="U315" s="172"/>
      <c r="V315" s="172"/>
      <c r="W315" s="172"/>
      <c r="X315" s="172"/>
      <c r="Y315" s="172"/>
      <c r="Z315" s="172"/>
    </row>
    <row r="316" spans="1:26" ht="12" customHeight="1">
      <c r="A316" s="172"/>
      <c r="B316" s="60"/>
      <c r="C316" s="172"/>
      <c r="D316" s="60"/>
      <c r="E316" s="172"/>
      <c r="F316" s="172"/>
      <c r="G316" s="172"/>
      <c r="H316" s="172"/>
      <c r="I316" s="172"/>
      <c r="J316" s="172"/>
      <c r="K316" s="172"/>
      <c r="L316" s="172"/>
      <c r="M316" s="172"/>
      <c r="N316" s="172"/>
      <c r="O316" s="172"/>
      <c r="P316" s="172"/>
      <c r="Q316" s="172"/>
      <c r="R316" s="172"/>
      <c r="S316" s="172"/>
      <c r="T316" s="172"/>
      <c r="U316" s="172"/>
      <c r="V316" s="172"/>
      <c r="W316" s="172"/>
      <c r="X316" s="172"/>
      <c r="Y316" s="172"/>
      <c r="Z316" s="172"/>
    </row>
    <row r="317" spans="1:26" ht="12" customHeight="1">
      <c r="A317" s="172"/>
      <c r="B317" s="60"/>
      <c r="C317" s="172"/>
      <c r="D317" s="60"/>
      <c r="E317" s="172"/>
      <c r="F317" s="172"/>
      <c r="G317" s="172"/>
      <c r="H317" s="172"/>
      <c r="I317" s="172"/>
      <c r="J317" s="172"/>
      <c r="K317" s="172"/>
      <c r="L317" s="172"/>
      <c r="M317" s="172"/>
      <c r="N317" s="172"/>
      <c r="O317" s="172"/>
      <c r="P317" s="172"/>
      <c r="Q317" s="172"/>
      <c r="R317" s="172"/>
      <c r="S317" s="172"/>
      <c r="T317" s="172"/>
      <c r="U317" s="172"/>
      <c r="V317" s="172"/>
      <c r="W317" s="172"/>
      <c r="X317" s="172"/>
      <c r="Y317" s="172"/>
      <c r="Z317" s="172"/>
    </row>
    <row r="318" spans="1:26" ht="12" customHeight="1">
      <c r="A318" s="172"/>
      <c r="B318" s="60"/>
      <c r="C318" s="172"/>
      <c r="D318" s="60"/>
      <c r="E318" s="172"/>
      <c r="F318" s="172"/>
      <c r="G318" s="172"/>
      <c r="H318" s="172"/>
      <c r="I318" s="172"/>
      <c r="J318" s="172"/>
      <c r="K318" s="172"/>
      <c r="L318" s="172"/>
      <c r="M318" s="172"/>
      <c r="N318" s="172"/>
      <c r="O318" s="172"/>
      <c r="P318" s="172"/>
      <c r="Q318" s="172"/>
      <c r="R318" s="172"/>
      <c r="S318" s="172"/>
      <c r="T318" s="172"/>
      <c r="U318" s="172"/>
      <c r="V318" s="172"/>
      <c r="W318" s="172"/>
      <c r="X318" s="172"/>
      <c r="Y318" s="172"/>
      <c r="Z318" s="172"/>
    </row>
    <row r="319" spans="1:26" ht="12" customHeight="1">
      <c r="A319" s="172"/>
      <c r="B319" s="60"/>
      <c r="C319" s="172"/>
      <c r="D319" s="60"/>
      <c r="E319" s="172"/>
      <c r="F319" s="172"/>
      <c r="G319" s="172"/>
      <c r="H319" s="172"/>
      <c r="I319" s="172"/>
      <c r="J319" s="172"/>
      <c r="K319" s="172"/>
      <c r="L319" s="172"/>
      <c r="M319" s="172"/>
      <c r="N319" s="172"/>
      <c r="O319" s="172"/>
      <c r="P319" s="172"/>
      <c r="Q319" s="172"/>
      <c r="R319" s="172"/>
      <c r="S319" s="172"/>
      <c r="T319" s="172"/>
      <c r="U319" s="172"/>
      <c r="V319" s="172"/>
      <c r="W319" s="172"/>
      <c r="X319" s="172"/>
      <c r="Y319" s="172"/>
      <c r="Z319" s="172"/>
    </row>
    <row r="320" spans="1:26" ht="12" customHeight="1">
      <c r="A320" s="172"/>
      <c r="B320" s="60"/>
      <c r="C320" s="172"/>
      <c r="D320" s="60"/>
      <c r="E320" s="172"/>
      <c r="F320" s="172"/>
      <c r="G320" s="172"/>
      <c r="H320" s="172"/>
      <c r="I320" s="172"/>
      <c r="J320" s="172"/>
      <c r="K320" s="172"/>
      <c r="L320" s="172"/>
      <c r="M320" s="172"/>
      <c r="N320" s="172"/>
      <c r="O320" s="172"/>
      <c r="P320" s="172"/>
      <c r="Q320" s="172"/>
      <c r="R320" s="172"/>
      <c r="S320" s="172"/>
      <c r="T320" s="172"/>
      <c r="U320" s="172"/>
      <c r="V320" s="172"/>
      <c r="W320" s="172"/>
      <c r="X320" s="172"/>
      <c r="Y320" s="172"/>
      <c r="Z320" s="172"/>
    </row>
    <row r="321" spans="1:26" ht="12" customHeight="1">
      <c r="A321" s="172"/>
      <c r="B321" s="60"/>
      <c r="C321" s="172"/>
      <c r="D321" s="60"/>
      <c r="E321" s="172"/>
      <c r="F321" s="172"/>
      <c r="G321" s="172"/>
      <c r="H321" s="172"/>
      <c r="I321" s="172"/>
      <c r="J321" s="172"/>
      <c r="K321" s="172"/>
      <c r="L321" s="172"/>
      <c r="M321" s="172"/>
      <c r="N321" s="172"/>
      <c r="O321" s="172"/>
      <c r="P321" s="172"/>
      <c r="Q321" s="172"/>
      <c r="R321" s="172"/>
      <c r="S321" s="172"/>
      <c r="T321" s="172"/>
      <c r="U321" s="172"/>
      <c r="V321" s="172"/>
      <c r="W321" s="172"/>
      <c r="X321" s="172"/>
      <c r="Y321" s="172"/>
      <c r="Z321" s="172"/>
    </row>
    <row r="322" spans="1:26" ht="12" customHeight="1">
      <c r="A322" s="172"/>
      <c r="B322" s="60"/>
      <c r="C322" s="172"/>
      <c r="D322" s="60"/>
      <c r="E322" s="172"/>
      <c r="F322" s="172"/>
      <c r="G322" s="172"/>
      <c r="H322" s="172"/>
      <c r="I322" s="172"/>
      <c r="J322" s="172"/>
      <c r="K322" s="172"/>
      <c r="L322" s="172"/>
      <c r="M322" s="172"/>
      <c r="N322" s="172"/>
      <c r="O322" s="172"/>
      <c r="P322" s="172"/>
      <c r="Q322" s="172"/>
      <c r="R322" s="172"/>
      <c r="S322" s="172"/>
      <c r="T322" s="172"/>
      <c r="U322" s="172"/>
      <c r="V322" s="172"/>
      <c r="W322" s="172"/>
      <c r="X322" s="172"/>
      <c r="Y322" s="172"/>
      <c r="Z322" s="172"/>
    </row>
    <row r="323" spans="1:26" ht="12" customHeight="1">
      <c r="A323" s="172"/>
      <c r="B323" s="60"/>
      <c r="C323" s="172"/>
      <c r="D323" s="60"/>
      <c r="E323" s="172"/>
      <c r="F323" s="172"/>
      <c r="G323" s="172"/>
      <c r="H323" s="172"/>
      <c r="I323" s="172"/>
      <c r="J323" s="172"/>
      <c r="K323" s="172"/>
      <c r="L323" s="172"/>
      <c r="M323" s="172"/>
      <c r="N323" s="172"/>
      <c r="O323" s="172"/>
      <c r="P323" s="172"/>
      <c r="Q323" s="172"/>
      <c r="R323" s="172"/>
      <c r="S323" s="172"/>
      <c r="T323" s="172"/>
      <c r="U323" s="172"/>
      <c r="V323" s="172"/>
      <c r="W323" s="172"/>
      <c r="X323" s="172"/>
      <c r="Y323" s="172"/>
      <c r="Z323" s="172"/>
    </row>
    <row r="324" spans="1:26" ht="12" customHeight="1">
      <c r="A324" s="172"/>
      <c r="B324" s="60"/>
      <c r="C324" s="172"/>
      <c r="D324" s="60"/>
      <c r="E324" s="172"/>
      <c r="F324" s="172"/>
      <c r="G324" s="172"/>
      <c r="H324" s="172"/>
      <c r="I324" s="172"/>
      <c r="J324" s="172"/>
      <c r="K324" s="172"/>
      <c r="L324" s="172"/>
      <c r="M324" s="172"/>
      <c r="N324" s="172"/>
      <c r="O324" s="172"/>
      <c r="P324" s="172"/>
      <c r="Q324" s="172"/>
      <c r="R324" s="172"/>
      <c r="S324" s="172"/>
      <c r="T324" s="172"/>
      <c r="U324" s="172"/>
      <c r="V324" s="172"/>
      <c r="W324" s="172"/>
      <c r="X324" s="172"/>
      <c r="Y324" s="172"/>
      <c r="Z324" s="172"/>
    </row>
    <row r="325" spans="1:26" ht="12" customHeight="1">
      <c r="A325" s="172"/>
      <c r="B325" s="60"/>
      <c r="C325" s="172"/>
      <c r="D325" s="60"/>
      <c r="E325" s="172"/>
      <c r="F325" s="172"/>
      <c r="G325" s="172"/>
      <c r="H325" s="172"/>
      <c r="I325" s="172"/>
      <c r="J325" s="172"/>
      <c r="K325" s="172"/>
      <c r="L325" s="172"/>
      <c r="M325" s="172"/>
      <c r="N325" s="172"/>
      <c r="O325" s="172"/>
      <c r="P325" s="172"/>
      <c r="Q325" s="172"/>
      <c r="R325" s="172"/>
      <c r="S325" s="172"/>
      <c r="T325" s="172"/>
      <c r="U325" s="172"/>
      <c r="V325" s="172"/>
      <c r="W325" s="172"/>
      <c r="X325" s="172"/>
      <c r="Y325" s="172"/>
      <c r="Z325" s="172"/>
    </row>
    <row r="326" spans="1:26" ht="12" customHeight="1">
      <c r="A326" s="172"/>
      <c r="B326" s="60"/>
      <c r="C326" s="172"/>
      <c r="D326" s="60"/>
      <c r="E326" s="172"/>
      <c r="F326" s="172"/>
      <c r="G326" s="172"/>
      <c r="H326" s="172"/>
      <c r="I326" s="172"/>
      <c r="J326" s="172"/>
      <c r="K326" s="172"/>
      <c r="L326" s="172"/>
      <c r="M326" s="172"/>
      <c r="N326" s="172"/>
      <c r="O326" s="172"/>
      <c r="P326" s="172"/>
      <c r="Q326" s="172"/>
      <c r="R326" s="172"/>
      <c r="S326" s="172"/>
      <c r="T326" s="172"/>
      <c r="U326" s="172"/>
      <c r="V326" s="172"/>
      <c r="W326" s="172"/>
      <c r="X326" s="172"/>
      <c r="Y326" s="172"/>
      <c r="Z326" s="172"/>
    </row>
    <row r="327" spans="1:26" ht="12" customHeight="1">
      <c r="A327" s="172"/>
      <c r="B327" s="60"/>
      <c r="C327" s="172"/>
      <c r="D327" s="60"/>
      <c r="E327" s="172"/>
      <c r="F327" s="172"/>
      <c r="G327" s="172"/>
      <c r="H327" s="172"/>
      <c r="I327" s="172"/>
      <c r="J327" s="172"/>
      <c r="K327" s="172"/>
      <c r="L327" s="172"/>
      <c r="M327" s="172"/>
      <c r="N327" s="172"/>
      <c r="O327" s="172"/>
      <c r="P327" s="172"/>
      <c r="Q327" s="172"/>
      <c r="R327" s="172"/>
      <c r="S327" s="172"/>
      <c r="T327" s="172"/>
      <c r="U327" s="172"/>
      <c r="V327" s="172"/>
      <c r="W327" s="172"/>
      <c r="X327" s="172"/>
      <c r="Y327" s="172"/>
      <c r="Z327" s="172"/>
    </row>
    <row r="328" spans="1:26" ht="12" customHeight="1">
      <c r="A328" s="172"/>
      <c r="B328" s="60"/>
      <c r="C328" s="172"/>
      <c r="D328" s="60"/>
      <c r="E328" s="172"/>
      <c r="F328" s="172"/>
      <c r="G328" s="172"/>
      <c r="H328" s="172"/>
      <c r="I328" s="172"/>
      <c r="J328" s="172"/>
      <c r="K328" s="172"/>
      <c r="L328" s="172"/>
      <c r="M328" s="172"/>
      <c r="N328" s="172"/>
      <c r="O328" s="172"/>
      <c r="P328" s="172"/>
      <c r="Q328" s="172"/>
      <c r="R328" s="172"/>
      <c r="S328" s="172"/>
      <c r="T328" s="172"/>
      <c r="U328" s="172"/>
      <c r="V328" s="172"/>
      <c r="W328" s="172"/>
      <c r="X328" s="172"/>
      <c r="Y328" s="172"/>
      <c r="Z328" s="172"/>
    </row>
    <row r="329" spans="1:26" ht="12" customHeight="1">
      <c r="A329" s="172"/>
      <c r="B329" s="60"/>
      <c r="C329" s="172"/>
      <c r="D329" s="60"/>
      <c r="E329" s="172"/>
      <c r="F329" s="172"/>
      <c r="G329" s="172"/>
      <c r="H329" s="172"/>
      <c r="I329" s="172"/>
      <c r="J329" s="172"/>
      <c r="K329" s="172"/>
      <c r="L329" s="172"/>
      <c r="M329" s="172"/>
      <c r="N329" s="172"/>
      <c r="O329" s="172"/>
      <c r="P329" s="172"/>
      <c r="Q329" s="172"/>
      <c r="R329" s="172"/>
      <c r="S329" s="172"/>
      <c r="T329" s="172"/>
      <c r="U329" s="172"/>
      <c r="V329" s="172"/>
      <c r="W329" s="172"/>
      <c r="X329" s="172"/>
      <c r="Y329" s="172"/>
      <c r="Z329" s="172"/>
    </row>
    <row r="330" spans="1:26" ht="12" customHeight="1">
      <c r="A330" s="172"/>
      <c r="B330" s="60"/>
      <c r="C330" s="172"/>
      <c r="D330" s="60"/>
      <c r="E330" s="172"/>
      <c r="F330" s="172"/>
      <c r="G330" s="172"/>
      <c r="H330" s="172"/>
      <c r="I330" s="172"/>
      <c r="J330" s="172"/>
      <c r="K330" s="172"/>
      <c r="L330" s="172"/>
      <c r="M330" s="172"/>
      <c r="N330" s="172"/>
      <c r="O330" s="172"/>
      <c r="P330" s="172"/>
      <c r="Q330" s="172"/>
      <c r="R330" s="172"/>
      <c r="S330" s="172"/>
      <c r="T330" s="172"/>
      <c r="U330" s="172"/>
      <c r="V330" s="172"/>
      <c r="W330" s="172"/>
      <c r="X330" s="172"/>
      <c r="Y330" s="172"/>
      <c r="Z330" s="172"/>
    </row>
    <row r="331" spans="1:26" ht="12" customHeight="1">
      <c r="A331" s="172"/>
      <c r="B331" s="60"/>
      <c r="C331" s="172"/>
      <c r="D331" s="60"/>
      <c r="E331" s="172"/>
      <c r="F331" s="172"/>
      <c r="G331" s="172"/>
      <c r="H331" s="172"/>
      <c r="I331" s="172"/>
      <c r="J331" s="172"/>
      <c r="K331" s="172"/>
      <c r="L331" s="172"/>
      <c r="M331" s="172"/>
      <c r="N331" s="172"/>
      <c r="O331" s="172"/>
      <c r="P331" s="172"/>
      <c r="Q331" s="172"/>
      <c r="R331" s="172"/>
      <c r="S331" s="172"/>
      <c r="T331" s="172"/>
      <c r="U331" s="172"/>
      <c r="V331" s="172"/>
      <c r="W331" s="172"/>
      <c r="X331" s="172"/>
      <c r="Y331" s="172"/>
      <c r="Z331" s="172"/>
    </row>
    <row r="332" spans="1:26" ht="12" customHeight="1">
      <c r="A332" s="172"/>
      <c r="B332" s="60"/>
      <c r="C332" s="172"/>
      <c r="D332" s="60"/>
      <c r="E332" s="172"/>
      <c r="F332" s="172"/>
      <c r="G332" s="172"/>
      <c r="H332" s="172"/>
      <c r="I332" s="172"/>
      <c r="J332" s="172"/>
      <c r="K332" s="172"/>
      <c r="L332" s="172"/>
      <c r="M332" s="172"/>
      <c r="N332" s="172"/>
      <c r="O332" s="172"/>
      <c r="P332" s="172"/>
      <c r="Q332" s="172"/>
      <c r="R332" s="172"/>
      <c r="S332" s="172"/>
      <c r="T332" s="172"/>
      <c r="U332" s="172"/>
      <c r="V332" s="172"/>
      <c r="W332" s="172"/>
      <c r="X332" s="172"/>
      <c r="Y332" s="172"/>
      <c r="Z332" s="172"/>
    </row>
    <row r="333" spans="1:26" ht="12" customHeight="1">
      <c r="A333" s="172"/>
      <c r="B333" s="60"/>
      <c r="C333" s="172"/>
      <c r="D333" s="60"/>
      <c r="E333" s="172"/>
      <c r="F333" s="172"/>
      <c r="G333" s="172"/>
      <c r="H333" s="172"/>
      <c r="I333" s="172"/>
      <c r="J333" s="172"/>
      <c r="K333" s="172"/>
      <c r="L333" s="172"/>
      <c r="M333" s="172"/>
      <c r="N333" s="172"/>
      <c r="O333" s="172"/>
      <c r="P333" s="172"/>
      <c r="Q333" s="172"/>
      <c r="R333" s="172"/>
      <c r="S333" s="172"/>
      <c r="T333" s="172"/>
      <c r="U333" s="172"/>
      <c r="V333" s="172"/>
      <c r="W333" s="172"/>
      <c r="X333" s="172"/>
      <c r="Y333" s="172"/>
      <c r="Z333" s="172"/>
    </row>
    <row r="334" spans="1:26" ht="12" customHeight="1">
      <c r="A334" s="172"/>
      <c r="B334" s="60"/>
      <c r="C334" s="172"/>
      <c r="D334" s="60"/>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row>
    <row r="335" spans="1:26" ht="12" customHeight="1">
      <c r="A335" s="172"/>
      <c r="B335" s="60"/>
      <c r="C335" s="172"/>
      <c r="D335" s="60"/>
      <c r="E335" s="172"/>
      <c r="F335" s="172"/>
      <c r="G335" s="172"/>
      <c r="H335" s="172"/>
      <c r="I335" s="172"/>
      <c r="J335" s="172"/>
      <c r="K335" s="172"/>
      <c r="L335" s="172"/>
      <c r="M335" s="172"/>
      <c r="N335" s="172"/>
      <c r="O335" s="172"/>
      <c r="P335" s="172"/>
      <c r="Q335" s="172"/>
      <c r="R335" s="172"/>
      <c r="S335" s="172"/>
      <c r="T335" s="172"/>
      <c r="U335" s="172"/>
      <c r="V335" s="172"/>
      <c r="W335" s="172"/>
      <c r="X335" s="172"/>
      <c r="Y335" s="172"/>
      <c r="Z335" s="172"/>
    </row>
    <row r="336" spans="1:26" ht="12" customHeight="1">
      <c r="A336" s="172"/>
      <c r="B336" s="60"/>
      <c r="C336" s="172"/>
      <c r="D336" s="60"/>
      <c r="E336" s="172"/>
      <c r="F336" s="172"/>
      <c r="G336" s="172"/>
      <c r="H336" s="172"/>
      <c r="I336" s="172"/>
      <c r="J336" s="172"/>
      <c r="K336" s="172"/>
      <c r="L336" s="172"/>
      <c r="M336" s="172"/>
      <c r="N336" s="172"/>
      <c r="O336" s="172"/>
      <c r="P336" s="172"/>
      <c r="Q336" s="172"/>
      <c r="R336" s="172"/>
      <c r="S336" s="172"/>
      <c r="T336" s="172"/>
      <c r="U336" s="172"/>
      <c r="V336" s="172"/>
      <c r="W336" s="172"/>
      <c r="X336" s="172"/>
      <c r="Y336" s="172"/>
      <c r="Z336" s="172"/>
    </row>
    <row r="337" spans="1:26" ht="12" customHeight="1">
      <c r="A337" s="172"/>
      <c r="B337" s="60"/>
      <c r="C337" s="172"/>
      <c r="D337" s="60"/>
      <c r="E337" s="172"/>
      <c r="F337" s="172"/>
      <c r="G337" s="172"/>
      <c r="H337" s="172"/>
      <c r="I337" s="172"/>
      <c r="J337" s="172"/>
      <c r="K337" s="172"/>
      <c r="L337" s="172"/>
      <c r="M337" s="172"/>
      <c r="N337" s="172"/>
      <c r="O337" s="172"/>
      <c r="P337" s="172"/>
      <c r="Q337" s="172"/>
      <c r="R337" s="172"/>
      <c r="S337" s="172"/>
      <c r="T337" s="172"/>
      <c r="U337" s="172"/>
      <c r="V337" s="172"/>
      <c r="W337" s="172"/>
      <c r="X337" s="172"/>
      <c r="Y337" s="172"/>
      <c r="Z337" s="172"/>
    </row>
    <row r="338" spans="1:26" ht="12" customHeight="1">
      <c r="A338" s="172"/>
      <c r="B338" s="60"/>
      <c r="C338" s="172"/>
      <c r="D338" s="60"/>
      <c r="E338" s="172"/>
      <c r="F338" s="172"/>
      <c r="G338" s="172"/>
      <c r="H338" s="172"/>
      <c r="I338" s="172"/>
      <c r="J338" s="172"/>
      <c r="K338" s="172"/>
      <c r="L338" s="172"/>
      <c r="M338" s="172"/>
      <c r="N338" s="172"/>
      <c r="O338" s="172"/>
      <c r="P338" s="172"/>
      <c r="Q338" s="172"/>
      <c r="R338" s="172"/>
      <c r="S338" s="172"/>
      <c r="T338" s="172"/>
      <c r="U338" s="172"/>
      <c r="V338" s="172"/>
      <c r="W338" s="172"/>
      <c r="X338" s="172"/>
      <c r="Y338" s="172"/>
      <c r="Z338" s="172"/>
    </row>
    <row r="339" spans="1:26" ht="12" customHeight="1">
      <c r="A339" s="172"/>
      <c r="B339" s="60"/>
      <c r="C339" s="172"/>
      <c r="D339" s="60"/>
      <c r="E339" s="172"/>
      <c r="F339" s="172"/>
      <c r="G339" s="172"/>
      <c r="H339" s="172"/>
      <c r="I339" s="172"/>
      <c r="J339" s="172"/>
      <c r="K339" s="172"/>
      <c r="L339" s="172"/>
      <c r="M339" s="172"/>
      <c r="N339" s="172"/>
      <c r="O339" s="172"/>
      <c r="P339" s="172"/>
      <c r="Q339" s="172"/>
      <c r="R339" s="172"/>
      <c r="S339" s="172"/>
      <c r="T339" s="172"/>
      <c r="U339" s="172"/>
      <c r="V339" s="172"/>
      <c r="W339" s="172"/>
      <c r="X339" s="172"/>
      <c r="Y339" s="172"/>
      <c r="Z339" s="172"/>
    </row>
    <row r="340" spans="1:26" ht="12" customHeight="1">
      <c r="A340" s="172"/>
      <c r="B340" s="60"/>
      <c r="C340" s="172"/>
      <c r="D340" s="60"/>
      <c r="E340" s="172"/>
      <c r="F340" s="172"/>
      <c r="G340" s="172"/>
      <c r="H340" s="172"/>
      <c r="I340" s="172"/>
      <c r="J340" s="172"/>
      <c r="K340" s="172"/>
      <c r="L340" s="172"/>
      <c r="M340" s="172"/>
      <c r="N340" s="172"/>
      <c r="O340" s="172"/>
      <c r="P340" s="172"/>
      <c r="Q340" s="172"/>
      <c r="R340" s="172"/>
      <c r="S340" s="172"/>
      <c r="T340" s="172"/>
      <c r="U340" s="172"/>
      <c r="V340" s="172"/>
      <c r="W340" s="172"/>
      <c r="X340" s="172"/>
      <c r="Y340" s="172"/>
      <c r="Z340" s="172"/>
    </row>
    <row r="341" spans="1:26" ht="12" customHeight="1">
      <c r="A341" s="172"/>
      <c r="B341" s="60"/>
      <c r="C341" s="172"/>
      <c r="D341" s="60"/>
      <c r="E341" s="172"/>
      <c r="F341" s="172"/>
      <c r="G341" s="172"/>
      <c r="H341" s="172"/>
      <c r="I341" s="172"/>
      <c r="J341" s="172"/>
      <c r="K341" s="172"/>
      <c r="L341" s="172"/>
      <c r="M341" s="172"/>
      <c r="N341" s="172"/>
      <c r="O341" s="172"/>
      <c r="P341" s="172"/>
      <c r="Q341" s="172"/>
      <c r="R341" s="172"/>
      <c r="S341" s="172"/>
      <c r="T341" s="172"/>
      <c r="U341" s="172"/>
      <c r="V341" s="172"/>
      <c r="W341" s="172"/>
      <c r="X341" s="172"/>
      <c r="Y341" s="172"/>
      <c r="Z341" s="172"/>
    </row>
    <row r="342" spans="1:26" ht="12" customHeight="1">
      <c r="A342" s="172"/>
      <c r="B342" s="60"/>
      <c r="C342" s="172"/>
      <c r="D342" s="60"/>
      <c r="E342" s="172"/>
      <c r="F342" s="172"/>
      <c r="G342" s="172"/>
      <c r="H342" s="172"/>
      <c r="I342" s="172"/>
      <c r="J342" s="172"/>
      <c r="K342" s="172"/>
      <c r="L342" s="172"/>
      <c r="M342" s="172"/>
      <c r="N342" s="172"/>
      <c r="O342" s="172"/>
      <c r="P342" s="172"/>
      <c r="Q342" s="172"/>
      <c r="R342" s="172"/>
      <c r="S342" s="172"/>
      <c r="T342" s="172"/>
      <c r="U342" s="172"/>
      <c r="V342" s="172"/>
      <c r="W342" s="172"/>
      <c r="X342" s="172"/>
      <c r="Y342" s="172"/>
      <c r="Z342" s="172"/>
    </row>
    <row r="343" spans="1:26" ht="12" customHeight="1">
      <c r="A343" s="172"/>
      <c r="B343" s="60"/>
      <c r="C343" s="172"/>
      <c r="D343" s="60"/>
      <c r="E343" s="172"/>
      <c r="F343" s="172"/>
      <c r="G343" s="172"/>
      <c r="H343" s="172"/>
      <c r="I343" s="172"/>
      <c r="J343" s="172"/>
      <c r="K343" s="172"/>
      <c r="L343" s="172"/>
      <c r="M343" s="172"/>
      <c r="N343" s="172"/>
      <c r="O343" s="172"/>
      <c r="P343" s="172"/>
      <c r="Q343" s="172"/>
      <c r="R343" s="172"/>
      <c r="S343" s="172"/>
      <c r="T343" s="172"/>
      <c r="U343" s="172"/>
      <c r="V343" s="172"/>
      <c r="W343" s="172"/>
      <c r="X343" s="172"/>
      <c r="Y343" s="172"/>
      <c r="Z343" s="172"/>
    </row>
    <row r="344" spans="1:26" ht="12" customHeight="1">
      <c r="A344" s="172"/>
      <c r="B344" s="60"/>
      <c r="C344" s="172"/>
      <c r="D344" s="60"/>
      <c r="E344" s="172"/>
      <c r="F344" s="172"/>
      <c r="G344" s="172"/>
      <c r="H344" s="172"/>
      <c r="I344" s="172"/>
      <c r="J344" s="172"/>
      <c r="K344" s="172"/>
      <c r="L344" s="172"/>
      <c r="M344" s="172"/>
      <c r="N344" s="172"/>
      <c r="O344" s="172"/>
      <c r="P344" s="172"/>
      <c r="Q344" s="172"/>
      <c r="R344" s="172"/>
      <c r="S344" s="172"/>
      <c r="T344" s="172"/>
      <c r="U344" s="172"/>
      <c r="V344" s="172"/>
      <c r="W344" s="172"/>
      <c r="X344" s="172"/>
      <c r="Y344" s="172"/>
      <c r="Z344" s="172"/>
    </row>
    <row r="345" spans="1:26" ht="12" customHeight="1">
      <c r="A345" s="172"/>
      <c r="B345" s="60"/>
      <c r="C345" s="172"/>
      <c r="D345" s="60"/>
      <c r="E345" s="172"/>
      <c r="F345" s="172"/>
      <c r="G345" s="172"/>
      <c r="H345" s="172"/>
      <c r="I345" s="172"/>
      <c r="J345" s="172"/>
      <c r="K345" s="172"/>
      <c r="L345" s="172"/>
      <c r="M345" s="172"/>
      <c r="N345" s="172"/>
      <c r="O345" s="172"/>
      <c r="P345" s="172"/>
      <c r="Q345" s="172"/>
      <c r="R345" s="172"/>
      <c r="S345" s="172"/>
      <c r="T345" s="172"/>
      <c r="U345" s="172"/>
      <c r="V345" s="172"/>
      <c r="W345" s="172"/>
      <c r="X345" s="172"/>
      <c r="Y345" s="172"/>
      <c r="Z345" s="172"/>
    </row>
    <row r="346" spans="1:26" ht="12" customHeight="1">
      <c r="A346" s="172"/>
      <c r="B346" s="60"/>
      <c r="C346" s="172"/>
      <c r="D346" s="60"/>
      <c r="E346" s="172"/>
      <c r="F346" s="172"/>
      <c r="G346" s="172"/>
      <c r="H346" s="172"/>
      <c r="I346" s="172"/>
      <c r="J346" s="172"/>
      <c r="K346" s="172"/>
      <c r="L346" s="172"/>
      <c r="M346" s="172"/>
      <c r="N346" s="172"/>
      <c r="O346" s="172"/>
      <c r="P346" s="172"/>
      <c r="Q346" s="172"/>
      <c r="R346" s="172"/>
      <c r="S346" s="172"/>
      <c r="T346" s="172"/>
      <c r="U346" s="172"/>
      <c r="V346" s="172"/>
      <c r="W346" s="172"/>
      <c r="X346" s="172"/>
      <c r="Y346" s="172"/>
      <c r="Z346" s="172"/>
    </row>
    <row r="347" spans="1:26" ht="12" customHeight="1">
      <c r="A347" s="172"/>
      <c r="B347" s="60"/>
      <c r="C347" s="172"/>
      <c r="D347" s="60"/>
      <c r="E347" s="172"/>
      <c r="F347" s="172"/>
      <c r="G347" s="172"/>
      <c r="H347" s="172"/>
      <c r="I347" s="172"/>
      <c r="J347" s="172"/>
      <c r="K347" s="172"/>
      <c r="L347" s="172"/>
      <c r="M347" s="172"/>
      <c r="N347" s="172"/>
      <c r="O347" s="172"/>
      <c r="P347" s="172"/>
      <c r="Q347" s="172"/>
      <c r="R347" s="172"/>
      <c r="S347" s="172"/>
      <c r="T347" s="172"/>
      <c r="U347" s="172"/>
      <c r="V347" s="172"/>
      <c r="W347" s="172"/>
      <c r="X347" s="172"/>
      <c r="Y347" s="172"/>
      <c r="Z347" s="172"/>
    </row>
    <row r="348" spans="1:26" ht="12" customHeight="1">
      <c r="A348" s="172"/>
      <c r="B348" s="60"/>
      <c r="C348" s="172"/>
      <c r="D348" s="60"/>
      <c r="E348" s="172"/>
      <c r="F348" s="172"/>
      <c r="G348" s="172"/>
      <c r="H348" s="172"/>
      <c r="I348" s="172"/>
      <c r="J348" s="172"/>
      <c r="K348" s="172"/>
      <c r="L348" s="172"/>
      <c r="M348" s="172"/>
      <c r="N348" s="172"/>
      <c r="O348" s="172"/>
      <c r="P348" s="172"/>
      <c r="Q348" s="172"/>
      <c r="R348" s="172"/>
      <c r="S348" s="172"/>
      <c r="T348" s="172"/>
      <c r="U348" s="172"/>
      <c r="V348" s="172"/>
      <c r="W348" s="172"/>
      <c r="X348" s="172"/>
      <c r="Y348" s="172"/>
      <c r="Z348" s="172"/>
    </row>
    <row r="349" spans="1:26" ht="12" customHeight="1">
      <c r="A349" s="172"/>
      <c r="B349" s="60"/>
      <c r="C349" s="172"/>
      <c r="D349" s="60"/>
      <c r="E349" s="172"/>
      <c r="F349" s="172"/>
      <c r="G349" s="172"/>
      <c r="H349" s="172"/>
      <c r="I349" s="172"/>
      <c r="J349" s="172"/>
      <c r="K349" s="172"/>
      <c r="L349" s="172"/>
      <c r="M349" s="172"/>
      <c r="N349" s="172"/>
      <c r="O349" s="172"/>
      <c r="P349" s="172"/>
      <c r="Q349" s="172"/>
      <c r="R349" s="172"/>
      <c r="S349" s="172"/>
      <c r="T349" s="172"/>
      <c r="U349" s="172"/>
      <c r="V349" s="172"/>
      <c r="W349" s="172"/>
      <c r="X349" s="172"/>
      <c r="Y349" s="172"/>
      <c r="Z349" s="172"/>
    </row>
    <row r="350" spans="1:26" ht="12" customHeight="1">
      <c r="A350" s="172"/>
      <c r="B350" s="60"/>
      <c r="C350" s="172"/>
      <c r="D350" s="60"/>
      <c r="E350" s="172"/>
      <c r="F350" s="172"/>
      <c r="G350" s="172"/>
      <c r="H350" s="172"/>
      <c r="I350" s="172"/>
      <c r="J350" s="172"/>
      <c r="K350" s="172"/>
      <c r="L350" s="172"/>
      <c r="M350" s="172"/>
      <c r="N350" s="172"/>
      <c r="O350" s="172"/>
      <c r="P350" s="172"/>
      <c r="Q350" s="172"/>
      <c r="R350" s="172"/>
      <c r="S350" s="172"/>
      <c r="T350" s="172"/>
      <c r="U350" s="172"/>
      <c r="V350" s="172"/>
      <c r="W350" s="172"/>
      <c r="X350" s="172"/>
      <c r="Y350" s="172"/>
      <c r="Z350" s="172"/>
    </row>
    <row r="351" spans="1:26" ht="12" customHeight="1">
      <c r="A351" s="172"/>
      <c r="B351" s="60"/>
      <c r="C351" s="172"/>
      <c r="D351" s="60"/>
      <c r="E351" s="172"/>
      <c r="F351" s="172"/>
      <c r="G351" s="172"/>
      <c r="H351" s="172"/>
      <c r="I351" s="172"/>
      <c r="J351" s="172"/>
      <c r="K351" s="172"/>
      <c r="L351" s="172"/>
      <c r="M351" s="172"/>
      <c r="N351" s="172"/>
      <c r="O351" s="172"/>
      <c r="P351" s="172"/>
      <c r="Q351" s="172"/>
      <c r="R351" s="172"/>
      <c r="S351" s="172"/>
      <c r="T351" s="172"/>
      <c r="U351" s="172"/>
      <c r="V351" s="172"/>
      <c r="W351" s="172"/>
      <c r="X351" s="172"/>
      <c r="Y351" s="172"/>
      <c r="Z351" s="172"/>
    </row>
    <row r="352" spans="1:26" ht="12" customHeight="1">
      <c r="A352" s="172"/>
      <c r="B352" s="60"/>
      <c r="C352" s="172"/>
      <c r="D352" s="60"/>
      <c r="E352" s="172"/>
      <c r="F352" s="172"/>
      <c r="G352" s="172"/>
      <c r="H352" s="172"/>
      <c r="I352" s="172"/>
      <c r="J352" s="172"/>
      <c r="K352" s="172"/>
      <c r="L352" s="172"/>
      <c r="M352" s="172"/>
      <c r="N352" s="172"/>
      <c r="O352" s="172"/>
      <c r="P352" s="172"/>
      <c r="Q352" s="172"/>
      <c r="R352" s="172"/>
      <c r="S352" s="172"/>
      <c r="T352" s="172"/>
      <c r="U352" s="172"/>
      <c r="V352" s="172"/>
      <c r="W352" s="172"/>
      <c r="X352" s="172"/>
      <c r="Y352" s="172"/>
      <c r="Z352" s="172"/>
    </row>
    <row r="353" spans="1:26" ht="12" customHeight="1">
      <c r="A353" s="172"/>
      <c r="B353" s="60"/>
      <c r="C353" s="172"/>
      <c r="D353" s="60"/>
      <c r="E353" s="172"/>
      <c r="F353" s="172"/>
      <c r="G353" s="172"/>
      <c r="H353" s="172"/>
      <c r="I353" s="172"/>
      <c r="J353" s="172"/>
      <c r="K353" s="172"/>
      <c r="L353" s="172"/>
      <c r="M353" s="172"/>
      <c r="N353" s="172"/>
      <c r="O353" s="172"/>
      <c r="P353" s="172"/>
      <c r="Q353" s="172"/>
      <c r="R353" s="172"/>
      <c r="S353" s="172"/>
      <c r="T353" s="172"/>
      <c r="U353" s="172"/>
      <c r="V353" s="172"/>
      <c r="W353" s="172"/>
      <c r="X353" s="172"/>
      <c r="Y353" s="172"/>
      <c r="Z353" s="172"/>
    </row>
    <row r="354" spans="1:26" ht="12" customHeight="1">
      <c r="A354" s="172"/>
      <c r="B354" s="60"/>
      <c r="C354" s="172"/>
      <c r="D354" s="60"/>
      <c r="E354" s="172"/>
      <c r="F354" s="172"/>
      <c r="G354" s="172"/>
      <c r="H354" s="172"/>
      <c r="I354" s="172"/>
      <c r="J354" s="172"/>
      <c r="K354" s="172"/>
      <c r="L354" s="172"/>
      <c r="M354" s="172"/>
      <c r="N354" s="172"/>
      <c r="O354" s="172"/>
      <c r="P354" s="172"/>
      <c r="Q354" s="172"/>
      <c r="R354" s="172"/>
      <c r="S354" s="172"/>
      <c r="T354" s="172"/>
      <c r="U354" s="172"/>
      <c r="V354" s="172"/>
      <c r="W354" s="172"/>
      <c r="X354" s="172"/>
      <c r="Y354" s="172"/>
      <c r="Z354" s="172"/>
    </row>
    <row r="355" spans="1:26" ht="12" customHeight="1">
      <c r="A355" s="172"/>
      <c r="B355" s="60"/>
      <c r="C355" s="172"/>
      <c r="D355" s="60"/>
      <c r="E355" s="172"/>
      <c r="F355" s="172"/>
      <c r="G355" s="172"/>
      <c r="H355" s="172"/>
      <c r="I355" s="172"/>
      <c r="J355" s="172"/>
      <c r="K355" s="172"/>
      <c r="L355" s="172"/>
      <c r="M355" s="172"/>
      <c r="N355" s="172"/>
      <c r="O355" s="172"/>
      <c r="P355" s="172"/>
      <c r="Q355" s="172"/>
      <c r="R355" s="172"/>
      <c r="S355" s="172"/>
      <c r="T355" s="172"/>
      <c r="U355" s="172"/>
      <c r="V355" s="172"/>
      <c r="W355" s="172"/>
      <c r="X355" s="172"/>
      <c r="Y355" s="172"/>
      <c r="Z355" s="172"/>
    </row>
    <row r="356" spans="1:26" ht="12" customHeight="1">
      <c r="A356" s="172"/>
      <c r="B356" s="60"/>
      <c r="C356" s="172"/>
      <c r="D356" s="60"/>
      <c r="E356" s="172"/>
      <c r="F356" s="172"/>
      <c r="G356" s="172"/>
      <c r="H356" s="172"/>
      <c r="I356" s="172"/>
      <c r="J356" s="172"/>
      <c r="K356" s="172"/>
      <c r="L356" s="172"/>
      <c r="M356" s="172"/>
      <c r="N356" s="172"/>
      <c r="O356" s="172"/>
      <c r="P356" s="172"/>
      <c r="Q356" s="172"/>
      <c r="R356" s="172"/>
      <c r="S356" s="172"/>
      <c r="T356" s="172"/>
      <c r="U356" s="172"/>
      <c r="V356" s="172"/>
      <c r="W356" s="172"/>
      <c r="X356" s="172"/>
      <c r="Y356" s="172"/>
      <c r="Z356" s="172"/>
    </row>
    <row r="357" spans="1:26" ht="12" customHeight="1">
      <c r="A357" s="172"/>
      <c r="B357" s="60"/>
      <c r="C357" s="172"/>
      <c r="D357" s="60"/>
      <c r="E357" s="172"/>
      <c r="F357" s="172"/>
      <c r="G357" s="172"/>
      <c r="H357" s="172"/>
      <c r="I357" s="172"/>
      <c r="J357" s="172"/>
      <c r="K357" s="172"/>
      <c r="L357" s="172"/>
      <c r="M357" s="172"/>
      <c r="N357" s="172"/>
      <c r="O357" s="172"/>
      <c r="P357" s="172"/>
      <c r="Q357" s="172"/>
      <c r="R357" s="172"/>
      <c r="S357" s="172"/>
      <c r="T357" s="172"/>
      <c r="U357" s="172"/>
      <c r="V357" s="172"/>
      <c r="W357" s="172"/>
      <c r="X357" s="172"/>
      <c r="Y357" s="172"/>
      <c r="Z357" s="172"/>
    </row>
    <row r="358" spans="1:26" ht="12" customHeight="1">
      <c r="A358" s="172"/>
      <c r="B358" s="60"/>
      <c r="C358" s="172"/>
      <c r="D358" s="60"/>
      <c r="E358" s="172"/>
      <c r="F358" s="172"/>
      <c r="G358" s="172"/>
      <c r="H358" s="172"/>
      <c r="I358" s="172"/>
      <c r="J358" s="172"/>
      <c r="K358" s="172"/>
      <c r="L358" s="172"/>
      <c r="M358" s="172"/>
      <c r="N358" s="172"/>
      <c r="O358" s="172"/>
      <c r="P358" s="172"/>
      <c r="Q358" s="172"/>
      <c r="R358" s="172"/>
      <c r="S358" s="172"/>
      <c r="T358" s="172"/>
      <c r="U358" s="172"/>
      <c r="V358" s="172"/>
      <c r="W358" s="172"/>
      <c r="X358" s="172"/>
      <c r="Y358" s="172"/>
      <c r="Z358" s="172"/>
    </row>
    <row r="359" spans="1:26" ht="12" customHeight="1">
      <c r="A359" s="172"/>
      <c r="B359" s="60"/>
      <c r="C359" s="172"/>
      <c r="D359" s="60"/>
      <c r="E359" s="172"/>
      <c r="F359" s="172"/>
      <c r="G359" s="172"/>
      <c r="H359" s="172"/>
      <c r="I359" s="172"/>
      <c r="J359" s="172"/>
      <c r="K359" s="172"/>
      <c r="L359" s="172"/>
      <c r="M359" s="172"/>
      <c r="N359" s="172"/>
      <c r="O359" s="172"/>
      <c r="P359" s="172"/>
      <c r="Q359" s="172"/>
      <c r="R359" s="172"/>
      <c r="S359" s="172"/>
      <c r="T359" s="172"/>
      <c r="U359" s="172"/>
      <c r="V359" s="172"/>
      <c r="W359" s="172"/>
      <c r="X359" s="172"/>
      <c r="Y359" s="172"/>
      <c r="Z359" s="172"/>
    </row>
    <row r="360" spans="1:26" ht="12" customHeight="1">
      <c r="A360" s="172"/>
      <c r="B360" s="60"/>
      <c r="C360" s="172"/>
      <c r="D360" s="60"/>
      <c r="E360" s="172"/>
      <c r="F360" s="172"/>
      <c r="G360" s="172"/>
      <c r="H360" s="172"/>
      <c r="I360" s="172"/>
      <c r="J360" s="172"/>
      <c r="K360" s="172"/>
      <c r="L360" s="172"/>
      <c r="M360" s="172"/>
      <c r="N360" s="172"/>
      <c r="O360" s="172"/>
      <c r="P360" s="172"/>
      <c r="Q360" s="172"/>
      <c r="R360" s="172"/>
      <c r="S360" s="172"/>
      <c r="T360" s="172"/>
      <c r="U360" s="172"/>
      <c r="V360" s="172"/>
      <c r="W360" s="172"/>
      <c r="X360" s="172"/>
      <c r="Y360" s="172"/>
      <c r="Z360" s="172"/>
    </row>
    <row r="361" spans="1:26" ht="12" customHeight="1">
      <c r="A361" s="172"/>
      <c r="B361" s="60"/>
      <c r="C361" s="172"/>
      <c r="D361" s="60"/>
      <c r="E361" s="172"/>
      <c r="F361" s="172"/>
      <c r="G361" s="172"/>
      <c r="H361" s="172"/>
      <c r="I361" s="172"/>
      <c r="J361" s="172"/>
      <c r="K361" s="172"/>
      <c r="L361" s="172"/>
      <c r="M361" s="172"/>
      <c r="N361" s="172"/>
      <c r="O361" s="172"/>
      <c r="P361" s="172"/>
      <c r="Q361" s="172"/>
      <c r="R361" s="172"/>
      <c r="S361" s="172"/>
      <c r="T361" s="172"/>
      <c r="U361" s="172"/>
      <c r="V361" s="172"/>
      <c r="W361" s="172"/>
      <c r="X361" s="172"/>
      <c r="Y361" s="172"/>
      <c r="Z361" s="172"/>
    </row>
    <row r="362" spans="1:26" ht="12" customHeight="1">
      <c r="A362" s="172"/>
      <c r="B362" s="60"/>
      <c r="C362" s="172"/>
      <c r="D362" s="60"/>
      <c r="E362" s="172"/>
      <c r="F362" s="172"/>
      <c r="G362" s="172"/>
      <c r="H362" s="172"/>
      <c r="I362" s="172"/>
      <c r="J362" s="172"/>
      <c r="K362" s="172"/>
      <c r="L362" s="172"/>
      <c r="M362" s="172"/>
      <c r="N362" s="172"/>
      <c r="O362" s="172"/>
      <c r="P362" s="172"/>
      <c r="Q362" s="172"/>
      <c r="R362" s="172"/>
      <c r="S362" s="172"/>
      <c r="T362" s="172"/>
      <c r="U362" s="172"/>
      <c r="V362" s="172"/>
      <c r="W362" s="172"/>
      <c r="X362" s="172"/>
      <c r="Y362" s="172"/>
      <c r="Z362" s="172"/>
    </row>
    <row r="363" spans="1:26" ht="12" customHeight="1">
      <c r="A363" s="172"/>
      <c r="B363" s="60"/>
      <c r="C363" s="172"/>
      <c r="D363" s="60"/>
      <c r="E363" s="172"/>
      <c r="F363" s="172"/>
      <c r="G363" s="172"/>
      <c r="H363" s="172"/>
      <c r="I363" s="172"/>
      <c r="J363" s="172"/>
      <c r="K363" s="172"/>
      <c r="L363" s="172"/>
      <c r="M363" s="172"/>
      <c r="N363" s="172"/>
      <c r="O363" s="172"/>
      <c r="P363" s="172"/>
      <c r="Q363" s="172"/>
      <c r="R363" s="172"/>
      <c r="S363" s="172"/>
      <c r="T363" s="172"/>
      <c r="U363" s="172"/>
      <c r="V363" s="172"/>
      <c r="W363" s="172"/>
      <c r="X363" s="172"/>
      <c r="Y363" s="172"/>
      <c r="Z363" s="172"/>
    </row>
    <row r="364" spans="1:26" ht="12" customHeight="1">
      <c r="A364" s="172"/>
      <c r="B364" s="60"/>
      <c r="C364" s="172"/>
      <c r="D364" s="60"/>
      <c r="E364" s="172"/>
      <c r="F364" s="172"/>
      <c r="G364" s="172"/>
      <c r="H364" s="172"/>
      <c r="I364" s="172"/>
      <c r="J364" s="172"/>
      <c r="K364" s="172"/>
      <c r="L364" s="172"/>
      <c r="M364" s="172"/>
      <c r="N364" s="172"/>
      <c r="O364" s="172"/>
      <c r="P364" s="172"/>
      <c r="Q364" s="172"/>
      <c r="R364" s="172"/>
      <c r="S364" s="172"/>
      <c r="T364" s="172"/>
      <c r="U364" s="172"/>
      <c r="V364" s="172"/>
      <c r="W364" s="172"/>
      <c r="X364" s="172"/>
      <c r="Y364" s="172"/>
      <c r="Z364" s="172"/>
    </row>
    <row r="365" spans="1:26" ht="12" customHeight="1">
      <c r="A365" s="172"/>
      <c r="B365" s="60"/>
      <c r="C365" s="172"/>
      <c r="D365" s="60"/>
      <c r="E365" s="172"/>
      <c r="F365" s="172"/>
      <c r="G365" s="172"/>
      <c r="H365" s="172"/>
      <c r="I365" s="172"/>
      <c r="J365" s="172"/>
      <c r="K365" s="172"/>
      <c r="L365" s="172"/>
      <c r="M365" s="172"/>
      <c r="N365" s="172"/>
      <c r="O365" s="172"/>
      <c r="P365" s="172"/>
      <c r="Q365" s="172"/>
      <c r="R365" s="172"/>
      <c r="S365" s="172"/>
      <c r="T365" s="172"/>
      <c r="U365" s="172"/>
      <c r="V365" s="172"/>
      <c r="W365" s="172"/>
      <c r="X365" s="172"/>
      <c r="Y365" s="172"/>
      <c r="Z365" s="172"/>
    </row>
    <row r="366" spans="1:26" ht="12" customHeight="1">
      <c r="A366" s="172"/>
      <c r="B366" s="60"/>
      <c r="C366" s="172"/>
      <c r="D366" s="60"/>
      <c r="E366" s="172"/>
      <c r="F366" s="172"/>
      <c r="G366" s="172"/>
      <c r="H366" s="172"/>
      <c r="I366" s="172"/>
      <c r="J366" s="172"/>
      <c r="K366" s="172"/>
      <c r="L366" s="172"/>
      <c r="M366" s="172"/>
      <c r="N366" s="172"/>
      <c r="O366" s="172"/>
      <c r="P366" s="172"/>
      <c r="Q366" s="172"/>
      <c r="R366" s="172"/>
      <c r="S366" s="172"/>
      <c r="T366" s="172"/>
      <c r="U366" s="172"/>
      <c r="V366" s="172"/>
      <c r="W366" s="172"/>
      <c r="X366" s="172"/>
      <c r="Y366" s="172"/>
      <c r="Z366" s="172"/>
    </row>
    <row r="367" spans="1:26" ht="12" customHeight="1">
      <c r="A367" s="172"/>
      <c r="B367" s="60"/>
      <c r="C367" s="172"/>
      <c r="D367" s="60"/>
      <c r="E367" s="172"/>
      <c r="F367" s="172"/>
      <c r="G367" s="172"/>
      <c r="H367" s="172"/>
      <c r="I367" s="172"/>
      <c r="J367" s="172"/>
      <c r="K367" s="172"/>
      <c r="L367" s="172"/>
      <c r="M367" s="172"/>
      <c r="N367" s="172"/>
      <c r="O367" s="172"/>
      <c r="P367" s="172"/>
      <c r="Q367" s="172"/>
      <c r="R367" s="172"/>
      <c r="S367" s="172"/>
      <c r="T367" s="172"/>
      <c r="U367" s="172"/>
      <c r="V367" s="172"/>
      <c r="W367" s="172"/>
      <c r="X367" s="172"/>
      <c r="Y367" s="172"/>
      <c r="Z367" s="172"/>
    </row>
    <row r="368" spans="1:26" ht="12" customHeight="1">
      <c r="A368" s="172"/>
      <c r="B368" s="60"/>
      <c r="C368" s="172"/>
      <c r="D368" s="60"/>
      <c r="E368" s="172"/>
      <c r="F368" s="172"/>
      <c r="G368" s="172"/>
      <c r="H368" s="172"/>
      <c r="I368" s="172"/>
      <c r="J368" s="172"/>
      <c r="K368" s="172"/>
      <c r="L368" s="172"/>
      <c r="M368" s="172"/>
      <c r="N368" s="172"/>
      <c r="O368" s="172"/>
      <c r="P368" s="172"/>
      <c r="Q368" s="172"/>
      <c r="R368" s="172"/>
      <c r="S368" s="172"/>
      <c r="T368" s="172"/>
      <c r="U368" s="172"/>
      <c r="V368" s="172"/>
      <c r="W368" s="172"/>
      <c r="X368" s="172"/>
      <c r="Y368" s="172"/>
      <c r="Z368" s="172"/>
    </row>
    <row r="369" spans="1:26" ht="12" customHeight="1">
      <c r="A369" s="172"/>
      <c r="B369" s="60"/>
      <c r="C369" s="172"/>
      <c r="D369" s="60"/>
      <c r="E369" s="172"/>
      <c r="F369" s="172"/>
      <c r="G369" s="172"/>
      <c r="H369" s="172"/>
      <c r="I369" s="172"/>
      <c r="J369" s="172"/>
      <c r="K369" s="172"/>
      <c r="L369" s="172"/>
      <c r="M369" s="172"/>
      <c r="N369" s="172"/>
      <c r="O369" s="172"/>
      <c r="P369" s="172"/>
      <c r="Q369" s="172"/>
      <c r="R369" s="172"/>
      <c r="S369" s="172"/>
      <c r="T369" s="172"/>
      <c r="U369" s="172"/>
      <c r="V369" s="172"/>
      <c r="W369" s="172"/>
      <c r="X369" s="172"/>
      <c r="Y369" s="172"/>
      <c r="Z369" s="172"/>
    </row>
    <row r="370" spans="1:26" ht="12" customHeight="1">
      <c r="A370" s="172"/>
      <c r="B370" s="60"/>
      <c r="C370" s="172"/>
      <c r="D370" s="60"/>
      <c r="E370" s="172"/>
      <c r="F370" s="172"/>
      <c r="G370" s="172"/>
      <c r="H370" s="172"/>
      <c r="I370" s="172"/>
      <c r="J370" s="172"/>
      <c r="K370" s="172"/>
      <c r="L370" s="172"/>
      <c r="M370" s="172"/>
      <c r="N370" s="172"/>
      <c r="O370" s="172"/>
      <c r="P370" s="172"/>
      <c r="Q370" s="172"/>
      <c r="R370" s="172"/>
      <c r="S370" s="172"/>
      <c r="T370" s="172"/>
      <c r="U370" s="172"/>
      <c r="V370" s="172"/>
      <c r="W370" s="172"/>
      <c r="X370" s="172"/>
      <c r="Y370" s="172"/>
      <c r="Z370" s="172"/>
    </row>
    <row r="371" spans="1:26" ht="12" customHeight="1">
      <c r="A371" s="172"/>
      <c r="B371" s="60"/>
      <c r="C371" s="172"/>
      <c r="D371" s="60"/>
      <c r="E371" s="172"/>
      <c r="F371" s="172"/>
      <c r="G371" s="172"/>
      <c r="H371" s="172"/>
      <c r="I371" s="172"/>
      <c r="J371" s="172"/>
      <c r="K371" s="172"/>
      <c r="L371" s="172"/>
      <c r="M371" s="172"/>
      <c r="N371" s="172"/>
      <c r="O371" s="172"/>
      <c r="P371" s="172"/>
      <c r="Q371" s="172"/>
      <c r="R371" s="172"/>
      <c r="S371" s="172"/>
      <c r="T371" s="172"/>
      <c r="U371" s="172"/>
      <c r="V371" s="172"/>
      <c r="W371" s="172"/>
      <c r="X371" s="172"/>
      <c r="Y371" s="172"/>
      <c r="Z371" s="172"/>
    </row>
    <row r="372" spans="1:26" ht="12" customHeight="1">
      <c r="A372" s="172"/>
      <c r="B372" s="60"/>
      <c r="C372" s="172"/>
      <c r="D372" s="60"/>
      <c r="E372" s="172"/>
      <c r="F372" s="172"/>
      <c r="G372" s="172"/>
      <c r="H372" s="172"/>
      <c r="I372" s="172"/>
      <c r="J372" s="172"/>
      <c r="K372" s="172"/>
      <c r="L372" s="172"/>
      <c r="M372" s="172"/>
      <c r="N372" s="172"/>
      <c r="O372" s="172"/>
      <c r="P372" s="172"/>
      <c r="Q372" s="172"/>
      <c r="R372" s="172"/>
      <c r="S372" s="172"/>
      <c r="T372" s="172"/>
      <c r="U372" s="172"/>
      <c r="V372" s="172"/>
      <c r="W372" s="172"/>
      <c r="X372" s="172"/>
      <c r="Y372" s="172"/>
      <c r="Z372" s="172"/>
    </row>
    <row r="373" spans="1:26" ht="12" customHeight="1">
      <c r="A373" s="172"/>
      <c r="B373" s="60"/>
      <c r="C373" s="172"/>
      <c r="D373" s="60"/>
      <c r="E373" s="172"/>
      <c r="F373" s="172"/>
      <c r="G373" s="172"/>
      <c r="H373" s="172"/>
      <c r="I373" s="172"/>
      <c r="J373" s="172"/>
      <c r="K373" s="172"/>
      <c r="L373" s="172"/>
      <c r="M373" s="172"/>
      <c r="N373" s="172"/>
      <c r="O373" s="172"/>
      <c r="P373" s="172"/>
      <c r="Q373" s="172"/>
      <c r="R373" s="172"/>
      <c r="S373" s="172"/>
      <c r="T373" s="172"/>
      <c r="U373" s="172"/>
      <c r="V373" s="172"/>
      <c r="W373" s="172"/>
      <c r="X373" s="172"/>
      <c r="Y373" s="172"/>
      <c r="Z373" s="172"/>
    </row>
    <row r="374" spans="1:26" ht="12" customHeight="1">
      <c r="A374" s="172"/>
      <c r="B374" s="60"/>
      <c r="C374" s="172"/>
      <c r="D374" s="60"/>
      <c r="E374" s="172"/>
      <c r="F374" s="172"/>
      <c r="G374" s="172"/>
      <c r="H374" s="172"/>
      <c r="I374" s="172"/>
      <c r="J374" s="172"/>
      <c r="K374" s="172"/>
      <c r="L374" s="172"/>
      <c r="M374" s="172"/>
      <c r="N374" s="172"/>
      <c r="O374" s="172"/>
      <c r="P374" s="172"/>
      <c r="Q374" s="172"/>
      <c r="R374" s="172"/>
      <c r="S374" s="172"/>
      <c r="T374" s="172"/>
      <c r="U374" s="172"/>
      <c r="V374" s="172"/>
      <c r="W374" s="172"/>
      <c r="X374" s="172"/>
      <c r="Y374" s="172"/>
      <c r="Z374" s="172"/>
    </row>
    <row r="375" spans="1:26" ht="12" customHeight="1">
      <c r="A375" s="172"/>
      <c r="B375" s="60"/>
      <c r="C375" s="172"/>
      <c r="D375" s="60"/>
      <c r="E375" s="172"/>
      <c r="F375" s="172"/>
      <c r="G375" s="172"/>
      <c r="H375" s="172"/>
      <c r="I375" s="172"/>
      <c r="J375" s="172"/>
      <c r="K375" s="172"/>
      <c r="L375" s="172"/>
      <c r="M375" s="172"/>
      <c r="N375" s="172"/>
      <c r="O375" s="172"/>
      <c r="P375" s="172"/>
      <c r="Q375" s="172"/>
      <c r="R375" s="172"/>
      <c r="S375" s="172"/>
      <c r="T375" s="172"/>
      <c r="U375" s="172"/>
      <c r="V375" s="172"/>
      <c r="W375" s="172"/>
      <c r="X375" s="172"/>
      <c r="Y375" s="172"/>
      <c r="Z375" s="172"/>
    </row>
    <row r="376" spans="1:26" ht="12" customHeight="1">
      <c r="A376" s="172"/>
      <c r="B376" s="60"/>
      <c r="C376" s="172"/>
      <c r="D376" s="60"/>
      <c r="E376" s="172"/>
      <c r="F376" s="172"/>
      <c r="G376" s="172"/>
      <c r="H376" s="172"/>
      <c r="I376" s="172"/>
      <c r="J376" s="172"/>
      <c r="K376" s="172"/>
      <c r="L376" s="172"/>
      <c r="M376" s="172"/>
      <c r="N376" s="172"/>
      <c r="O376" s="172"/>
      <c r="P376" s="172"/>
      <c r="Q376" s="172"/>
      <c r="R376" s="172"/>
      <c r="S376" s="172"/>
      <c r="T376" s="172"/>
      <c r="U376" s="172"/>
      <c r="V376" s="172"/>
      <c r="W376" s="172"/>
      <c r="X376" s="172"/>
      <c r="Y376" s="172"/>
      <c r="Z376" s="172"/>
    </row>
    <row r="377" spans="1:26" ht="12" customHeight="1">
      <c r="A377" s="172"/>
      <c r="B377" s="60"/>
      <c r="C377" s="172"/>
      <c r="D377" s="60"/>
      <c r="E377" s="172"/>
      <c r="F377" s="172"/>
      <c r="G377" s="172"/>
      <c r="H377" s="172"/>
      <c r="I377" s="172"/>
      <c r="J377" s="172"/>
      <c r="K377" s="172"/>
      <c r="L377" s="172"/>
      <c r="M377" s="172"/>
      <c r="N377" s="172"/>
      <c r="O377" s="172"/>
      <c r="P377" s="172"/>
      <c r="Q377" s="172"/>
      <c r="R377" s="172"/>
      <c r="S377" s="172"/>
      <c r="T377" s="172"/>
      <c r="U377" s="172"/>
      <c r="V377" s="172"/>
      <c r="W377" s="172"/>
      <c r="X377" s="172"/>
      <c r="Y377" s="172"/>
      <c r="Z377" s="172"/>
    </row>
    <row r="378" spans="1:26" ht="12" customHeight="1">
      <c r="A378" s="172"/>
      <c r="B378" s="60"/>
      <c r="C378" s="172"/>
      <c r="D378" s="60"/>
      <c r="E378" s="172"/>
      <c r="F378" s="172"/>
      <c r="G378" s="172"/>
      <c r="H378" s="172"/>
      <c r="I378" s="172"/>
      <c r="J378" s="172"/>
      <c r="K378" s="172"/>
      <c r="L378" s="172"/>
      <c r="M378" s="172"/>
      <c r="N378" s="172"/>
      <c r="O378" s="172"/>
      <c r="P378" s="172"/>
      <c r="Q378" s="172"/>
      <c r="R378" s="172"/>
      <c r="S378" s="172"/>
      <c r="T378" s="172"/>
      <c r="U378" s="172"/>
      <c r="V378" s="172"/>
      <c r="W378" s="172"/>
      <c r="X378" s="172"/>
      <c r="Y378" s="172"/>
      <c r="Z378" s="172"/>
    </row>
    <row r="379" spans="1:26" ht="12" customHeight="1">
      <c r="A379" s="172"/>
      <c r="B379" s="60"/>
      <c r="C379" s="172"/>
      <c r="D379" s="60"/>
      <c r="E379" s="172"/>
      <c r="F379" s="172"/>
      <c r="G379" s="172"/>
      <c r="H379" s="172"/>
      <c r="I379" s="172"/>
      <c r="J379" s="172"/>
      <c r="K379" s="172"/>
      <c r="L379" s="172"/>
      <c r="M379" s="172"/>
      <c r="N379" s="172"/>
      <c r="O379" s="172"/>
      <c r="P379" s="172"/>
      <c r="Q379" s="172"/>
      <c r="R379" s="172"/>
      <c r="S379" s="172"/>
      <c r="T379" s="172"/>
      <c r="U379" s="172"/>
      <c r="V379" s="172"/>
      <c r="W379" s="172"/>
      <c r="X379" s="172"/>
      <c r="Y379" s="172"/>
      <c r="Z379" s="172"/>
    </row>
    <row r="380" spans="1:26" ht="12" customHeight="1">
      <c r="A380" s="172"/>
      <c r="B380" s="60"/>
      <c r="C380" s="172"/>
      <c r="D380" s="60"/>
      <c r="E380" s="172"/>
      <c r="F380" s="172"/>
      <c r="G380" s="172"/>
      <c r="H380" s="172"/>
      <c r="I380" s="172"/>
      <c r="J380" s="172"/>
      <c r="K380" s="172"/>
      <c r="L380" s="172"/>
      <c r="M380" s="172"/>
      <c r="N380" s="172"/>
      <c r="O380" s="172"/>
      <c r="P380" s="172"/>
      <c r="Q380" s="172"/>
      <c r="R380" s="172"/>
      <c r="S380" s="172"/>
      <c r="T380" s="172"/>
      <c r="U380" s="172"/>
      <c r="V380" s="172"/>
      <c r="W380" s="172"/>
      <c r="X380" s="172"/>
      <c r="Y380" s="172"/>
      <c r="Z380" s="172"/>
    </row>
    <row r="381" spans="1:26" ht="12" customHeight="1">
      <c r="A381" s="172"/>
      <c r="B381" s="60"/>
      <c r="C381" s="172"/>
      <c r="D381" s="60"/>
      <c r="E381" s="172"/>
      <c r="F381" s="172"/>
      <c r="G381" s="172"/>
      <c r="H381" s="172"/>
      <c r="I381" s="172"/>
      <c r="J381" s="172"/>
      <c r="K381" s="172"/>
      <c r="L381" s="172"/>
      <c r="M381" s="172"/>
      <c r="N381" s="172"/>
      <c r="O381" s="172"/>
      <c r="P381" s="172"/>
      <c r="Q381" s="172"/>
      <c r="R381" s="172"/>
      <c r="S381" s="172"/>
      <c r="T381" s="172"/>
      <c r="U381" s="172"/>
      <c r="V381" s="172"/>
      <c r="W381" s="172"/>
      <c r="X381" s="172"/>
      <c r="Y381" s="172"/>
      <c r="Z381" s="172"/>
    </row>
    <row r="382" spans="1:26" ht="12" customHeight="1">
      <c r="A382" s="172"/>
      <c r="B382" s="60"/>
      <c r="C382" s="172"/>
      <c r="D382" s="60"/>
      <c r="E382" s="172"/>
      <c r="F382" s="172"/>
      <c r="G382" s="172"/>
      <c r="H382" s="172"/>
      <c r="I382" s="172"/>
      <c r="J382" s="172"/>
      <c r="K382" s="172"/>
      <c r="L382" s="172"/>
      <c r="M382" s="172"/>
      <c r="N382" s="172"/>
      <c r="O382" s="172"/>
      <c r="P382" s="172"/>
      <c r="Q382" s="172"/>
      <c r="R382" s="172"/>
      <c r="S382" s="172"/>
      <c r="T382" s="172"/>
      <c r="U382" s="172"/>
      <c r="V382" s="172"/>
      <c r="W382" s="172"/>
      <c r="X382" s="172"/>
      <c r="Y382" s="172"/>
      <c r="Z382" s="172"/>
    </row>
    <row r="383" spans="1:26" ht="12" customHeight="1">
      <c r="A383" s="172"/>
      <c r="B383" s="60"/>
      <c r="C383" s="172"/>
      <c r="D383" s="60"/>
      <c r="E383" s="172"/>
      <c r="F383" s="172"/>
      <c r="G383" s="172"/>
      <c r="H383" s="172"/>
      <c r="I383" s="172"/>
      <c r="J383" s="172"/>
      <c r="K383" s="172"/>
      <c r="L383" s="172"/>
      <c r="M383" s="172"/>
      <c r="N383" s="172"/>
      <c r="O383" s="172"/>
      <c r="P383" s="172"/>
      <c r="Q383" s="172"/>
      <c r="R383" s="172"/>
      <c r="S383" s="172"/>
      <c r="T383" s="172"/>
      <c r="U383" s="172"/>
      <c r="V383" s="172"/>
      <c r="W383" s="172"/>
      <c r="X383" s="172"/>
      <c r="Y383" s="172"/>
      <c r="Z383" s="172"/>
    </row>
    <row r="384" spans="1:26" ht="12" customHeight="1">
      <c r="A384" s="172"/>
      <c r="B384" s="60"/>
      <c r="C384" s="172"/>
      <c r="D384" s="60"/>
      <c r="E384" s="172"/>
      <c r="F384" s="172"/>
      <c r="G384" s="172"/>
      <c r="H384" s="172"/>
      <c r="I384" s="172"/>
      <c r="J384" s="172"/>
      <c r="K384" s="172"/>
      <c r="L384" s="172"/>
      <c r="M384" s="172"/>
      <c r="N384" s="172"/>
      <c r="O384" s="172"/>
      <c r="P384" s="172"/>
      <c r="Q384" s="172"/>
      <c r="R384" s="172"/>
      <c r="S384" s="172"/>
      <c r="T384" s="172"/>
      <c r="U384" s="172"/>
      <c r="V384" s="172"/>
      <c r="W384" s="172"/>
      <c r="X384" s="172"/>
      <c r="Y384" s="172"/>
      <c r="Z384" s="172"/>
    </row>
    <row r="385" spans="1:26" ht="12" customHeight="1">
      <c r="A385" s="172"/>
      <c r="B385" s="60"/>
      <c r="C385" s="172"/>
      <c r="D385" s="60"/>
      <c r="E385" s="172"/>
      <c r="F385" s="172"/>
      <c r="G385" s="172"/>
      <c r="H385" s="172"/>
      <c r="I385" s="172"/>
      <c r="J385" s="172"/>
      <c r="K385" s="172"/>
      <c r="L385" s="172"/>
      <c r="M385" s="172"/>
      <c r="N385" s="172"/>
      <c r="O385" s="172"/>
      <c r="P385" s="172"/>
      <c r="Q385" s="172"/>
      <c r="R385" s="172"/>
      <c r="S385" s="172"/>
      <c r="T385" s="172"/>
      <c r="U385" s="172"/>
      <c r="V385" s="172"/>
      <c r="W385" s="172"/>
      <c r="X385" s="172"/>
      <c r="Y385" s="172"/>
      <c r="Z385" s="172"/>
    </row>
    <row r="386" spans="1:26" ht="12" customHeight="1">
      <c r="A386" s="172"/>
      <c r="B386" s="60"/>
      <c r="C386" s="172"/>
      <c r="D386" s="60"/>
      <c r="E386" s="172"/>
      <c r="F386" s="172"/>
      <c r="G386" s="172"/>
      <c r="H386" s="172"/>
      <c r="I386" s="172"/>
      <c r="J386" s="172"/>
      <c r="K386" s="172"/>
      <c r="L386" s="172"/>
      <c r="M386" s="172"/>
      <c r="N386" s="172"/>
      <c r="O386" s="172"/>
      <c r="P386" s="172"/>
      <c r="Q386" s="172"/>
      <c r="R386" s="172"/>
      <c r="S386" s="172"/>
      <c r="T386" s="172"/>
      <c r="U386" s="172"/>
      <c r="V386" s="172"/>
      <c r="W386" s="172"/>
      <c r="X386" s="172"/>
      <c r="Y386" s="172"/>
      <c r="Z386" s="172"/>
    </row>
    <row r="387" spans="1:26" ht="12" customHeight="1">
      <c r="A387" s="172"/>
      <c r="B387" s="60"/>
      <c r="C387" s="172"/>
      <c r="D387" s="60"/>
      <c r="E387" s="172"/>
      <c r="F387" s="172"/>
      <c r="G387" s="172"/>
      <c r="H387" s="172"/>
      <c r="I387" s="172"/>
      <c r="J387" s="172"/>
      <c r="K387" s="172"/>
      <c r="L387" s="172"/>
      <c r="M387" s="172"/>
      <c r="N387" s="172"/>
      <c r="O387" s="172"/>
      <c r="P387" s="172"/>
      <c r="Q387" s="172"/>
      <c r="R387" s="172"/>
      <c r="S387" s="172"/>
      <c r="T387" s="172"/>
      <c r="U387" s="172"/>
      <c r="V387" s="172"/>
      <c r="W387" s="172"/>
      <c r="X387" s="172"/>
      <c r="Y387" s="172"/>
      <c r="Z387" s="172"/>
    </row>
    <row r="388" spans="1:26" ht="12" customHeight="1">
      <c r="A388" s="172"/>
      <c r="B388" s="60"/>
      <c r="C388" s="172"/>
      <c r="D388" s="60"/>
      <c r="E388" s="172"/>
      <c r="F388" s="172"/>
      <c r="G388" s="172"/>
      <c r="H388" s="172"/>
      <c r="I388" s="172"/>
      <c r="J388" s="172"/>
      <c r="K388" s="172"/>
      <c r="L388" s="172"/>
      <c r="M388" s="172"/>
      <c r="N388" s="172"/>
      <c r="O388" s="172"/>
      <c r="P388" s="172"/>
      <c r="Q388" s="172"/>
      <c r="R388" s="172"/>
      <c r="S388" s="172"/>
      <c r="T388" s="172"/>
      <c r="U388" s="172"/>
      <c r="V388" s="172"/>
      <c r="W388" s="172"/>
      <c r="X388" s="172"/>
      <c r="Y388" s="172"/>
      <c r="Z388" s="172"/>
    </row>
    <row r="389" spans="1:26" ht="12" customHeight="1">
      <c r="A389" s="172"/>
      <c r="B389" s="60"/>
      <c r="C389" s="172"/>
      <c r="D389" s="60"/>
      <c r="E389" s="172"/>
      <c r="F389" s="172"/>
      <c r="G389" s="172"/>
      <c r="H389" s="172"/>
      <c r="I389" s="172"/>
      <c r="J389" s="172"/>
      <c r="K389" s="172"/>
      <c r="L389" s="172"/>
      <c r="M389" s="172"/>
      <c r="N389" s="172"/>
      <c r="O389" s="172"/>
      <c r="P389" s="172"/>
      <c r="Q389" s="172"/>
      <c r="R389" s="172"/>
      <c r="S389" s="172"/>
      <c r="T389" s="172"/>
      <c r="U389" s="172"/>
      <c r="V389" s="172"/>
      <c r="W389" s="172"/>
      <c r="X389" s="172"/>
      <c r="Y389" s="172"/>
      <c r="Z389" s="172"/>
    </row>
    <row r="390" spans="1:26" ht="12" customHeight="1">
      <c r="A390" s="172"/>
      <c r="B390" s="60"/>
      <c r="C390" s="172"/>
      <c r="D390" s="60"/>
      <c r="E390" s="172"/>
      <c r="F390" s="172"/>
      <c r="G390" s="172"/>
      <c r="H390" s="172"/>
      <c r="I390" s="172"/>
      <c r="J390" s="172"/>
      <c r="K390" s="172"/>
      <c r="L390" s="172"/>
      <c r="M390" s="172"/>
      <c r="N390" s="172"/>
      <c r="O390" s="172"/>
      <c r="P390" s="172"/>
      <c r="Q390" s="172"/>
      <c r="R390" s="172"/>
      <c r="S390" s="172"/>
      <c r="T390" s="172"/>
      <c r="U390" s="172"/>
      <c r="V390" s="172"/>
      <c r="W390" s="172"/>
      <c r="X390" s="172"/>
      <c r="Y390" s="172"/>
      <c r="Z390" s="172"/>
    </row>
    <row r="391" spans="1:26" ht="12" customHeight="1">
      <c r="A391" s="172"/>
      <c r="B391" s="60"/>
      <c r="C391" s="172"/>
      <c r="D391" s="60"/>
      <c r="E391" s="172"/>
      <c r="F391" s="172"/>
      <c r="G391" s="172"/>
      <c r="H391" s="172"/>
      <c r="I391" s="172"/>
      <c r="J391" s="172"/>
      <c r="K391" s="172"/>
      <c r="L391" s="172"/>
      <c r="M391" s="172"/>
      <c r="N391" s="172"/>
      <c r="O391" s="172"/>
      <c r="P391" s="172"/>
      <c r="Q391" s="172"/>
      <c r="R391" s="172"/>
      <c r="S391" s="172"/>
      <c r="T391" s="172"/>
      <c r="U391" s="172"/>
      <c r="V391" s="172"/>
      <c r="W391" s="172"/>
      <c r="X391" s="172"/>
      <c r="Y391" s="172"/>
      <c r="Z391" s="172"/>
    </row>
    <row r="392" spans="1:26" ht="12" customHeight="1">
      <c r="A392" s="172"/>
      <c r="B392" s="60"/>
      <c r="C392" s="172"/>
      <c r="D392" s="60"/>
      <c r="E392" s="172"/>
      <c r="F392" s="172"/>
      <c r="G392" s="172"/>
      <c r="H392" s="172"/>
      <c r="I392" s="172"/>
      <c r="J392" s="172"/>
      <c r="K392" s="172"/>
      <c r="L392" s="172"/>
      <c r="M392" s="172"/>
      <c r="N392" s="172"/>
      <c r="O392" s="172"/>
      <c r="P392" s="172"/>
      <c r="Q392" s="172"/>
      <c r="R392" s="172"/>
      <c r="S392" s="172"/>
      <c r="T392" s="172"/>
      <c r="U392" s="172"/>
      <c r="V392" s="172"/>
      <c r="W392" s="172"/>
      <c r="X392" s="172"/>
      <c r="Y392" s="172"/>
      <c r="Z392" s="172"/>
    </row>
    <row r="393" spans="1:26" ht="12" customHeight="1">
      <c r="A393" s="172"/>
      <c r="B393" s="60"/>
      <c r="C393" s="172"/>
      <c r="D393" s="60"/>
      <c r="E393" s="172"/>
      <c r="F393" s="172"/>
      <c r="G393" s="172"/>
      <c r="H393" s="172"/>
      <c r="I393" s="172"/>
      <c r="J393" s="172"/>
      <c r="K393" s="172"/>
      <c r="L393" s="172"/>
      <c r="M393" s="172"/>
      <c r="N393" s="172"/>
      <c r="O393" s="172"/>
      <c r="P393" s="172"/>
      <c r="Q393" s="172"/>
      <c r="R393" s="172"/>
      <c r="S393" s="172"/>
      <c r="T393" s="172"/>
      <c r="U393" s="172"/>
      <c r="V393" s="172"/>
      <c r="W393" s="172"/>
      <c r="X393" s="172"/>
      <c r="Y393" s="172"/>
      <c r="Z393" s="172"/>
    </row>
    <row r="394" spans="1:26" ht="12" customHeight="1">
      <c r="A394" s="172"/>
      <c r="B394" s="60"/>
      <c r="C394" s="172"/>
      <c r="D394" s="60"/>
      <c r="E394" s="172"/>
      <c r="F394" s="172"/>
      <c r="G394" s="172"/>
      <c r="H394" s="172"/>
      <c r="I394" s="172"/>
      <c r="J394" s="172"/>
      <c r="K394" s="172"/>
      <c r="L394" s="172"/>
      <c r="M394" s="172"/>
      <c r="N394" s="172"/>
      <c r="O394" s="172"/>
      <c r="P394" s="172"/>
      <c r="Q394" s="172"/>
      <c r="R394" s="172"/>
      <c r="S394" s="172"/>
      <c r="T394" s="172"/>
      <c r="U394" s="172"/>
      <c r="V394" s="172"/>
      <c r="W394" s="172"/>
      <c r="X394" s="172"/>
      <c r="Y394" s="172"/>
      <c r="Z394" s="172"/>
    </row>
    <row r="395" spans="1:26" ht="12" customHeight="1">
      <c r="A395" s="172"/>
      <c r="B395" s="60"/>
      <c r="C395" s="172"/>
      <c r="D395" s="60"/>
      <c r="E395" s="172"/>
      <c r="F395" s="172"/>
      <c r="G395" s="172"/>
      <c r="H395" s="172"/>
      <c r="I395" s="172"/>
      <c r="J395" s="172"/>
      <c r="K395" s="172"/>
      <c r="L395" s="172"/>
      <c r="M395" s="172"/>
      <c r="N395" s="172"/>
      <c r="O395" s="172"/>
      <c r="P395" s="172"/>
      <c r="Q395" s="172"/>
      <c r="R395" s="172"/>
      <c r="S395" s="172"/>
      <c r="T395" s="172"/>
      <c r="U395" s="172"/>
      <c r="V395" s="172"/>
      <c r="W395" s="172"/>
      <c r="X395" s="172"/>
      <c r="Y395" s="172"/>
      <c r="Z395" s="172"/>
    </row>
    <row r="396" spans="1:26" ht="12" customHeight="1">
      <c r="A396" s="172"/>
      <c r="B396" s="60"/>
      <c r="C396" s="172"/>
      <c r="D396" s="60"/>
      <c r="E396" s="172"/>
      <c r="F396" s="172"/>
      <c r="G396" s="172"/>
      <c r="H396" s="172"/>
      <c r="I396" s="172"/>
      <c r="J396" s="172"/>
      <c r="K396" s="172"/>
      <c r="L396" s="172"/>
      <c r="M396" s="172"/>
      <c r="N396" s="172"/>
      <c r="O396" s="172"/>
      <c r="P396" s="172"/>
      <c r="Q396" s="172"/>
      <c r="R396" s="172"/>
      <c r="S396" s="172"/>
      <c r="T396" s="172"/>
      <c r="U396" s="172"/>
      <c r="V396" s="172"/>
      <c r="W396" s="172"/>
      <c r="X396" s="172"/>
      <c r="Y396" s="172"/>
      <c r="Z396" s="172"/>
    </row>
    <row r="397" spans="1:26" ht="12" customHeight="1">
      <c r="A397" s="172"/>
      <c r="B397" s="60"/>
      <c r="C397" s="172"/>
      <c r="D397" s="60"/>
      <c r="E397" s="172"/>
      <c r="F397" s="172"/>
      <c r="G397" s="172"/>
      <c r="H397" s="172"/>
      <c r="I397" s="172"/>
      <c r="J397" s="172"/>
      <c r="K397" s="172"/>
      <c r="L397" s="172"/>
      <c r="M397" s="172"/>
      <c r="N397" s="172"/>
      <c r="O397" s="172"/>
      <c r="P397" s="172"/>
      <c r="Q397" s="172"/>
      <c r="R397" s="172"/>
      <c r="S397" s="172"/>
      <c r="T397" s="172"/>
      <c r="U397" s="172"/>
      <c r="V397" s="172"/>
      <c r="W397" s="172"/>
      <c r="X397" s="172"/>
      <c r="Y397" s="172"/>
      <c r="Z397" s="172"/>
    </row>
    <row r="398" spans="1:26" ht="12" customHeight="1">
      <c r="A398" s="172"/>
      <c r="B398" s="60"/>
      <c r="C398" s="172"/>
      <c r="D398" s="60"/>
      <c r="E398" s="172"/>
      <c r="F398" s="172"/>
      <c r="G398" s="172"/>
      <c r="H398" s="172"/>
      <c r="I398" s="172"/>
      <c r="J398" s="172"/>
      <c r="K398" s="172"/>
      <c r="L398" s="172"/>
      <c r="M398" s="172"/>
      <c r="N398" s="172"/>
      <c r="O398" s="172"/>
      <c r="P398" s="172"/>
      <c r="Q398" s="172"/>
      <c r="R398" s="172"/>
      <c r="S398" s="172"/>
      <c r="T398" s="172"/>
      <c r="U398" s="172"/>
      <c r="V398" s="172"/>
      <c r="W398" s="172"/>
      <c r="X398" s="172"/>
      <c r="Y398" s="172"/>
      <c r="Z398" s="172"/>
    </row>
    <row r="399" spans="1:26" ht="12" customHeight="1">
      <c r="A399" s="172"/>
      <c r="B399" s="60"/>
      <c r="C399" s="172"/>
      <c r="D399" s="60"/>
      <c r="E399" s="172"/>
      <c r="F399" s="172"/>
      <c r="G399" s="172"/>
      <c r="H399" s="172"/>
      <c r="I399" s="172"/>
      <c r="J399" s="172"/>
      <c r="K399" s="172"/>
      <c r="L399" s="172"/>
      <c r="M399" s="172"/>
      <c r="N399" s="172"/>
      <c r="O399" s="172"/>
      <c r="P399" s="172"/>
      <c r="Q399" s="172"/>
      <c r="R399" s="172"/>
      <c r="S399" s="172"/>
      <c r="T399" s="172"/>
      <c r="U399" s="172"/>
      <c r="V399" s="172"/>
      <c r="W399" s="172"/>
      <c r="X399" s="172"/>
      <c r="Y399" s="172"/>
      <c r="Z399" s="172"/>
    </row>
    <row r="400" spans="1:26" ht="12" customHeight="1">
      <c r="A400" s="172"/>
      <c r="B400" s="60"/>
      <c r="C400" s="172"/>
      <c r="D400" s="60"/>
      <c r="E400" s="172"/>
      <c r="F400" s="172"/>
      <c r="G400" s="172"/>
      <c r="H400" s="172"/>
      <c r="I400" s="172"/>
      <c r="J400" s="172"/>
      <c r="K400" s="172"/>
      <c r="L400" s="172"/>
      <c r="M400" s="172"/>
      <c r="N400" s="172"/>
      <c r="O400" s="172"/>
      <c r="P400" s="172"/>
      <c r="Q400" s="172"/>
      <c r="R400" s="172"/>
      <c r="S400" s="172"/>
      <c r="T400" s="172"/>
      <c r="U400" s="172"/>
      <c r="V400" s="172"/>
      <c r="W400" s="172"/>
      <c r="X400" s="172"/>
      <c r="Y400" s="172"/>
      <c r="Z400" s="172"/>
    </row>
    <row r="401" spans="1:26" ht="12" customHeight="1">
      <c r="A401" s="172"/>
      <c r="B401" s="60"/>
      <c r="C401" s="172"/>
      <c r="D401" s="60"/>
      <c r="E401" s="172"/>
      <c r="F401" s="172"/>
      <c r="G401" s="172"/>
      <c r="H401" s="172"/>
      <c r="I401" s="172"/>
      <c r="J401" s="172"/>
      <c r="K401" s="172"/>
      <c r="L401" s="172"/>
      <c r="M401" s="172"/>
      <c r="N401" s="172"/>
      <c r="O401" s="172"/>
      <c r="P401" s="172"/>
      <c r="Q401" s="172"/>
      <c r="R401" s="172"/>
      <c r="S401" s="172"/>
      <c r="T401" s="172"/>
      <c r="U401" s="172"/>
      <c r="V401" s="172"/>
      <c r="W401" s="172"/>
      <c r="X401" s="172"/>
      <c r="Y401" s="172"/>
      <c r="Z401" s="172"/>
    </row>
    <row r="402" spans="1:26" ht="12" customHeight="1">
      <c r="A402" s="172"/>
      <c r="B402" s="60"/>
      <c r="C402" s="172"/>
      <c r="D402" s="60"/>
      <c r="E402" s="172"/>
      <c r="F402" s="172"/>
      <c r="G402" s="172"/>
      <c r="H402" s="172"/>
      <c r="I402" s="172"/>
      <c r="J402" s="172"/>
      <c r="K402" s="172"/>
      <c r="L402" s="172"/>
      <c r="M402" s="172"/>
      <c r="N402" s="172"/>
      <c r="O402" s="172"/>
      <c r="P402" s="172"/>
      <c r="Q402" s="172"/>
      <c r="R402" s="172"/>
      <c r="S402" s="172"/>
      <c r="T402" s="172"/>
      <c r="U402" s="172"/>
      <c r="V402" s="172"/>
      <c r="W402" s="172"/>
      <c r="X402" s="172"/>
      <c r="Y402" s="172"/>
      <c r="Z402" s="172"/>
    </row>
    <row r="403" spans="1:26" ht="12" customHeight="1">
      <c r="A403" s="172"/>
      <c r="B403" s="60"/>
      <c r="C403" s="172"/>
      <c r="D403" s="60"/>
      <c r="E403" s="172"/>
      <c r="F403" s="172"/>
      <c r="G403" s="172"/>
      <c r="H403" s="172"/>
      <c r="I403" s="172"/>
      <c r="J403" s="172"/>
      <c r="K403" s="172"/>
      <c r="L403" s="172"/>
      <c r="M403" s="172"/>
      <c r="N403" s="172"/>
      <c r="O403" s="172"/>
      <c r="P403" s="172"/>
      <c r="Q403" s="172"/>
      <c r="R403" s="172"/>
      <c r="S403" s="172"/>
      <c r="T403" s="172"/>
      <c r="U403" s="172"/>
      <c r="V403" s="172"/>
      <c r="W403" s="172"/>
      <c r="X403" s="172"/>
      <c r="Y403" s="172"/>
      <c r="Z403" s="172"/>
    </row>
    <row r="404" spans="1:26" ht="12" customHeight="1">
      <c r="A404" s="172"/>
      <c r="B404" s="60"/>
      <c r="C404" s="172"/>
      <c r="D404" s="60"/>
      <c r="E404" s="172"/>
      <c r="F404" s="172"/>
      <c r="G404" s="172"/>
      <c r="H404" s="172"/>
      <c r="I404" s="172"/>
      <c r="J404" s="172"/>
      <c r="K404" s="172"/>
      <c r="L404" s="172"/>
      <c r="M404" s="172"/>
      <c r="N404" s="172"/>
      <c r="O404" s="172"/>
      <c r="P404" s="172"/>
      <c r="Q404" s="172"/>
      <c r="R404" s="172"/>
      <c r="S404" s="172"/>
      <c r="T404" s="172"/>
      <c r="U404" s="172"/>
      <c r="V404" s="172"/>
      <c r="W404" s="172"/>
      <c r="X404" s="172"/>
      <c r="Y404" s="172"/>
      <c r="Z404" s="172"/>
    </row>
    <row r="405" spans="1:26" ht="12" customHeight="1">
      <c r="A405" s="172"/>
      <c r="B405" s="60"/>
      <c r="C405" s="172"/>
      <c r="D405" s="60"/>
      <c r="E405" s="172"/>
      <c r="F405" s="172"/>
      <c r="G405" s="172"/>
      <c r="H405" s="172"/>
      <c r="I405" s="172"/>
      <c r="J405" s="172"/>
      <c r="K405" s="172"/>
      <c r="L405" s="172"/>
      <c r="M405" s="172"/>
      <c r="N405" s="172"/>
      <c r="O405" s="172"/>
      <c r="P405" s="172"/>
      <c r="Q405" s="172"/>
      <c r="R405" s="172"/>
      <c r="S405" s="172"/>
      <c r="T405" s="172"/>
      <c r="U405" s="172"/>
      <c r="V405" s="172"/>
      <c r="W405" s="172"/>
      <c r="X405" s="172"/>
      <c r="Y405" s="172"/>
      <c r="Z405" s="172"/>
    </row>
    <row r="406" spans="1:26" ht="12" customHeight="1">
      <c r="A406" s="172"/>
      <c r="B406" s="60"/>
      <c r="C406" s="172"/>
      <c r="D406" s="60"/>
      <c r="E406" s="172"/>
      <c r="F406" s="172"/>
      <c r="G406" s="172"/>
      <c r="H406" s="172"/>
      <c r="I406" s="172"/>
      <c r="J406" s="172"/>
      <c r="K406" s="172"/>
      <c r="L406" s="172"/>
      <c r="M406" s="172"/>
      <c r="N406" s="172"/>
      <c r="O406" s="172"/>
      <c r="P406" s="172"/>
      <c r="Q406" s="172"/>
      <c r="R406" s="172"/>
      <c r="S406" s="172"/>
      <c r="T406" s="172"/>
      <c r="U406" s="172"/>
      <c r="V406" s="172"/>
      <c r="W406" s="172"/>
      <c r="X406" s="172"/>
      <c r="Y406" s="172"/>
      <c r="Z406" s="172"/>
    </row>
    <row r="407" spans="1:26" ht="12" customHeight="1">
      <c r="A407" s="172"/>
      <c r="B407" s="60"/>
      <c r="C407" s="172"/>
      <c r="D407" s="60"/>
      <c r="E407" s="172"/>
      <c r="F407" s="172"/>
      <c r="G407" s="172"/>
      <c r="H407" s="172"/>
      <c r="I407" s="172"/>
      <c r="J407" s="172"/>
      <c r="K407" s="172"/>
      <c r="L407" s="172"/>
      <c r="M407" s="172"/>
      <c r="N407" s="172"/>
      <c r="O407" s="172"/>
      <c r="P407" s="172"/>
      <c r="Q407" s="172"/>
      <c r="R407" s="172"/>
      <c r="S407" s="172"/>
      <c r="T407" s="172"/>
      <c r="U407" s="172"/>
      <c r="V407" s="172"/>
      <c r="W407" s="172"/>
      <c r="X407" s="172"/>
      <c r="Y407" s="172"/>
      <c r="Z407" s="172"/>
    </row>
    <row r="408" spans="1:26" ht="12" customHeight="1">
      <c r="A408" s="172"/>
      <c r="B408" s="60"/>
      <c r="C408" s="172"/>
      <c r="D408" s="60"/>
      <c r="E408" s="172"/>
      <c r="F408" s="172"/>
      <c r="G408" s="172"/>
      <c r="H408" s="172"/>
      <c r="I408" s="172"/>
      <c r="J408" s="172"/>
      <c r="K408" s="172"/>
      <c r="L408" s="172"/>
      <c r="M408" s="172"/>
      <c r="N408" s="172"/>
      <c r="O408" s="172"/>
      <c r="P408" s="172"/>
      <c r="Q408" s="172"/>
      <c r="R408" s="172"/>
      <c r="S408" s="172"/>
      <c r="T408" s="172"/>
      <c r="U408" s="172"/>
      <c r="V408" s="172"/>
      <c r="W408" s="172"/>
      <c r="X408" s="172"/>
      <c r="Y408" s="172"/>
      <c r="Z408" s="172"/>
    </row>
    <row r="409" spans="1:26" ht="12" customHeight="1">
      <c r="A409" s="172"/>
      <c r="B409" s="60"/>
      <c r="C409" s="172"/>
      <c r="D409" s="60"/>
      <c r="E409" s="172"/>
      <c r="F409" s="172"/>
      <c r="G409" s="172"/>
      <c r="H409" s="172"/>
      <c r="I409" s="172"/>
      <c r="J409" s="172"/>
      <c r="K409" s="172"/>
      <c r="L409" s="172"/>
      <c r="M409" s="172"/>
      <c r="N409" s="172"/>
      <c r="O409" s="172"/>
      <c r="P409" s="172"/>
      <c r="Q409" s="172"/>
      <c r="R409" s="172"/>
      <c r="S409" s="172"/>
      <c r="T409" s="172"/>
      <c r="U409" s="172"/>
      <c r="V409" s="172"/>
      <c r="W409" s="172"/>
      <c r="X409" s="172"/>
      <c r="Y409" s="172"/>
      <c r="Z409" s="172"/>
    </row>
    <row r="410" spans="1:26" ht="12" customHeight="1">
      <c r="A410" s="172"/>
      <c r="B410" s="60"/>
      <c r="C410" s="172"/>
      <c r="D410" s="60"/>
      <c r="E410" s="172"/>
      <c r="F410" s="172"/>
      <c r="G410" s="172"/>
      <c r="H410" s="172"/>
      <c r="I410" s="172"/>
      <c r="J410" s="172"/>
      <c r="K410" s="172"/>
      <c r="L410" s="172"/>
      <c r="M410" s="172"/>
      <c r="N410" s="172"/>
      <c r="O410" s="172"/>
      <c r="P410" s="172"/>
      <c r="Q410" s="172"/>
      <c r="R410" s="172"/>
      <c r="S410" s="172"/>
      <c r="T410" s="172"/>
      <c r="U410" s="172"/>
      <c r="V410" s="172"/>
      <c r="W410" s="172"/>
      <c r="X410" s="172"/>
      <c r="Y410" s="172"/>
      <c r="Z410" s="172"/>
    </row>
    <row r="411" spans="1:26" ht="12" customHeight="1">
      <c r="A411" s="172"/>
      <c r="B411" s="60"/>
      <c r="C411" s="172"/>
      <c r="D411" s="60"/>
      <c r="E411" s="172"/>
      <c r="F411" s="172"/>
      <c r="G411" s="172"/>
      <c r="H411" s="172"/>
      <c r="I411" s="172"/>
      <c r="J411" s="172"/>
      <c r="K411" s="172"/>
      <c r="L411" s="172"/>
      <c r="M411" s="172"/>
      <c r="N411" s="172"/>
      <c r="O411" s="172"/>
      <c r="P411" s="172"/>
      <c r="Q411" s="172"/>
      <c r="R411" s="172"/>
      <c r="S411" s="172"/>
      <c r="T411" s="172"/>
      <c r="U411" s="172"/>
      <c r="V411" s="172"/>
      <c r="W411" s="172"/>
      <c r="X411" s="172"/>
      <c r="Y411" s="172"/>
      <c r="Z411" s="172"/>
    </row>
    <row r="412" spans="1:26" ht="12" customHeight="1">
      <c r="A412" s="172"/>
      <c r="B412" s="60"/>
      <c r="C412" s="172"/>
      <c r="D412" s="60"/>
      <c r="E412" s="172"/>
      <c r="F412" s="172"/>
      <c r="G412" s="172"/>
      <c r="H412" s="172"/>
      <c r="I412" s="172"/>
      <c r="J412" s="172"/>
      <c r="K412" s="172"/>
      <c r="L412" s="172"/>
      <c r="M412" s="172"/>
      <c r="N412" s="172"/>
      <c r="O412" s="172"/>
      <c r="P412" s="172"/>
      <c r="Q412" s="172"/>
      <c r="R412" s="172"/>
      <c r="S412" s="172"/>
      <c r="T412" s="172"/>
      <c r="U412" s="172"/>
      <c r="V412" s="172"/>
      <c r="W412" s="172"/>
      <c r="X412" s="172"/>
      <c r="Y412" s="172"/>
      <c r="Z412" s="172"/>
    </row>
    <row r="413" spans="1:26" ht="12" customHeight="1">
      <c r="A413" s="172"/>
      <c r="B413" s="60"/>
      <c r="C413" s="172"/>
      <c r="D413" s="60"/>
      <c r="E413" s="172"/>
      <c r="F413" s="172"/>
      <c r="G413" s="172"/>
      <c r="H413" s="172"/>
      <c r="I413" s="172"/>
      <c r="J413" s="172"/>
      <c r="K413" s="172"/>
      <c r="L413" s="172"/>
      <c r="M413" s="172"/>
      <c r="N413" s="172"/>
      <c r="O413" s="172"/>
      <c r="P413" s="172"/>
      <c r="Q413" s="172"/>
      <c r="R413" s="172"/>
      <c r="S413" s="172"/>
      <c r="T413" s="172"/>
      <c r="U413" s="172"/>
      <c r="V413" s="172"/>
      <c r="W413" s="172"/>
      <c r="X413" s="172"/>
      <c r="Y413" s="172"/>
      <c r="Z413" s="172"/>
    </row>
    <row r="414" spans="1:26" ht="12" customHeight="1">
      <c r="A414" s="172"/>
      <c r="B414" s="60"/>
      <c r="C414" s="172"/>
      <c r="D414" s="60"/>
      <c r="E414" s="172"/>
      <c r="F414" s="172"/>
      <c r="G414" s="172"/>
      <c r="H414" s="172"/>
      <c r="I414" s="172"/>
      <c r="J414" s="172"/>
      <c r="K414" s="172"/>
      <c r="L414" s="172"/>
      <c r="M414" s="172"/>
      <c r="N414" s="172"/>
      <c r="O414" s="172"/>
      <c r="P414" s="172"/>
      <c r="Q414" s="172"/>
      <c r="R414" s="172"/>
      <c r="S414" s="172"/>
      <c r="T414" s="172"/>
      <c r="U414" s="172"/>
      <c r="V414" s="172"/>
      <c r="W414" s="172"/>
      <c r="X414" s="172"/>
      <c r="Y414" s="172"/>
      <c r="Z414" s="172"/>
    </row>
    <row r="415" spans="1:26" ht="12" customHeight="1">
      <c r="A415" s="172"/>
      <c r="B415" s="60"/>
      <c r="C415" s="172"/>
      <c r="D415" s="60"/>
      <c r="E415" s="172"/>
      <c r="F415" s="172"/>
      <c r="G415" s="172"/>
      <c r="H415" s="172"/>
      <c r="I415" s="172"/>
      <c r="J415" s="172"/>
      <c r="K415" s="172"/>
      <c r="L415" s="172"/>
      <c r="M415" s="172"/>
      <c r="N415" s="172"/>
      <c r="O415" s="172"/>
      <c r="P415" s="172"/>
      <c r="Q415" s="172"/>
      <c r="R415" s="172"/>
      <c r="S415" s="172"/>
      <c r="T415" s="172"/>
      <c r="U415" s="172"/>
      <c r="V415" s="172"/>
      <c r="W415" s="172"/>
      <c r="X415" s="172"/>
      <c r="Y415" s="172"/>
      <c r="Z415" s="172"/>
    </row>
    <row r="416" spans="1:26" ht="12" customHeight="1">
      <c r="A416" s="172"/>
      <c r="B416" s="60"/>
      <c r="C416" s="172"/>
      <c r="D416" s="60"/>
      <c r="E416" s="172"/>
      <c r="F416" s="172"/>
      <c r="G416" s="172"/>
      <c r="H416" s="172"/>
      <c r="I416" s="172"/>
      <c r="J416" s="172"/>
      <c r="K416" s="172"/>
      <c r="L416" s="172"/>
      <c r="M416" s="172"/>
      <c r="N416" s="172"/>
      <c r="O416" s="172"/>
      <c r="P416" s="172"/>
      <c r="Q416" s="172"/>
      <c r="R416" s="172"/>
      <c r="S416" s="172"/>
      <c r="T416" s="172"/>
      <c r="U416" s="172"/>
      <c r="V416" s="172"/>
      <c r="W416" s="172"/>
      <c r="X416" s="172"/>
      <c r="Y416" s="172"/>
      <c r="Z416" s="172"/>
    </row>
    <row r="417" spans="1:26" ht="12" customHeight="1">
      <c r="A417" s="172"/>
      <c r="B417" s="60"/>
      <c r="C417" s="172"/>
      <c r="D417" s="60"/>
      <c r="E417" s="172"/>
      <c r="F417" s="172"/>
      <c r="G417" s="172"/>
      <c r="H417" s="172"/>
      <c r="I417" s="172"/>
      <c r="J417" s="172"/>
      <c r="K417" s="172"/>
      <c r="L417" s="172"/>
      <c r="M417" s="172"/>
      <c r="N417" s="172"/>
      <c r="O417" s="172"/>
      <c r="P417" s="172"/>
      <c r="Q417" s="172"/>
      <c r="R417" s="172"/>
      <c r="S417" s="172"/>
      <c r="T417" s="172"/>
      <c r="U417" s="172"/>
      <c r="V417" s="172"/>
      <c r="W417" s="172"/>
      <c r="X417" s="172"/>
      <c r="Y417" s="172"/>
      <c r="Z417" s="172"/>
    </row>
    <row r="418" spans="1:26" ht="12" customHeight="1">
      <c r="A418" s="172"/>
      <c r="B418" s="60"/>
      <c r="C418" s="172"/>
      <c r="D418" s="60"/>
      <c r="E418" s="172"/>
      <c r="F418" s="172"/>
      <c r="G418" s="172"/>
      <c r="H418" s="172"/>
      <c r="I418" s="172"/>
      <c r="J418" s="172"/>
      <c r="K418" s="172"/>
      <c r="L418" s="172"/>
      <c r="M418" s="172"/>
      <c r="N418" s="172"/>
      <c r="O418" s="172"/>
      <c r="P418" s="172"/>
      <c r="Q418" s="172"/>
      <c r="R418" s="172"/>
      <c r="S418" s="172"/>
      <c r="T418" s="172"/>
      <c r="U418" s="172"/>
      <c r="V418" s="172"/>
      <c r="W418" s="172"/>
      <c r="X418" s="172"/>
      <c r="Y418" s="172"/>
      <c r="Z418" s="172"/>
    </row>
    <row r="419" spans="1:26" ht="12" customHeight="1">
      <c r="A419" s="172"/>
      <c r="B419" s="60"/>
      <c r="C419" s="172"/>
      <c r="D419" s="60"/>
      <c r="E419" s="172"/>
      <c r="F419" s="172"/>
      <c r="G419" s="172"/>
      <c r="H419" s="172"/>
      <c r="I419" s="172"/>
      <c r="J419" s="172"/>
      <c r="K419" s="172"/>
      <c r="L419" s="172"/>
      <c r="M419" s="172"/>
      <c r="N419" s="172"/>
      <c r="O419" s="172"/>
      <c r="P419" s="172"/>
      <c r="Q419" s="172"/>
      <c r="R419" s="172"/>
      <c r="S419" s="172"/>
      <c r="T419" s="172"/>
      <c r="U419" s="172"/>
      <c r="V419" s="172"/>
      <c r="W419" s="172"/>
      <c r="X419" s="172"/>
      <c r="Y419" s="172"/>
      <c r="Z419" s="172"/>
    </row>
    <row r="420" spans="1:26" ht="12" customHeight="1">
      <c r="A420" s="172"/>
      <c r="B420" s="60"/>
      <c r="C420" s="172"/>
      <c r="D420" s="60"/>
      <c r="E420" s="172"/>
      <c r="F420" s="172"/>
      <c r="G420" s="172"/>
      <c r="H420" s="172"/>
      <c r="I420" s="172"/>
      <c r="J420" s="172"/>
      <c r="K420" s="172"/>
      <c r="L420" s="172"/>
      <c r="M420" s="172"/>
      <c r="N420" s="172"/>
      <c r="O420" s="172"/>
      <c r="P420" s="172"/>
      <c r="Q420" s="172"/>
      <c r="R420" s="172"/>
      <c r="S420" s="172"/>
      <c r="T420" s="172"/>
      <c r="U420" s="172"/>
      <c r="V420" s="172"/>
      <c r="W420" s="172"/>
      <c r="X420" s="172"/>
      <c r="Y420" s="172"/>
      <c r="Z420" s="172"/>
    </row>
    <row r="421" spans="1:26" ht="12" customHeight="1">
      <c r="A421" s="172"/>
      <c r="B421" s="60"/>
      <c r="C421" s="172"/>
      <c r="D421" s="60"/>
      <c r="E421" s="172"/>
      <c r="F421" s="172"/>
      <c r="G421" s="172"/>
      <c r="H421" s="172"/>
      <c r="I421" s="172"/>
      <c r="J421" s="172"/>
      <c r="K421" s="172"/>
      <c r="L421" s="172"/>
      <c r="M421" s="172"/>
      <c r="N421" s="172"/>
      <c r="O421" s="172"/>
      <c r="P421" s="172"/>
      <c r="Q421" s="172"/>
      <c r="R421" s="172"/>
      <c r="S421" s="172"/>
      <c r="T421" s="172"/>
      <c r="U421" s="172"/>
      <c r="V421" s="172"/>
      <c r="W421" s="172"/>
      <c r="X421" s="172"/>
      <c r="Y421" s="172"/>
      <c r="Z421" s="172"/>
    </row>
    <row r="422" spans="1:26" ht="12" customHeight="1">
      <c r="A422" s="172"/>
      <c r="B422" s="60"/>
      <c r="C422" s="172"/>
      <c r="D422" s="60"/>
      <c r="E422" s="172"/>
      <c r="F422" s="172"/>
      <c r="G422" s="172"/>
      <c r="H422" s="172"/>
      <c r="I422" s="172"/>
      <c r="J422" s="172"/>
      <c r="K422" s="172"/>
      <c r="L422" s="172"/>
      <c r="M422" s="172"/>
      <c r="N422" s="172"/>
      <c r="O422" s="172"/>
      <c r="P422" s="172"/>
      <c r="Q422" s="172"/>
      <c r="R422" s="172"/>
      <c r="S422" s="172"/>
      <c r="T422" s="172"/>
      <c r="U422" s="172"/>
      <c r="V422" s="172"/>
      <c r="W422" s="172"/>
      <c r="X422" s="172"/>
      <c r="Y422" s="172"/>
      <c r="Z422" s="172"/>
    </row>
    <row r="423" spans="1:26" ht="12" customHeight="1">
      <c r="A423" s="172"/>
      <c r="B423" s="60"/>
      <c r="C423" s="172"/>
      <c r="D423" s="60"/>
      <c r="E423" s="172"/>
      <c r="F423" s="172"/>
      <c r="G423" s="172"/>
      <c r="H423" s="172"/>
      <c r="I423" s="172"/>
      <c r="J423" s="172"/>
      <c r="K423" s="172"/>
      <c r="L423" s="172"/>
      <c r="M423" s="172"/>
      <c r="N423" s="172"/>
      <c r="O423" s="172"/>
      <c r="P423" s="172"/>
      <c r="Q423" s="172"/>
      <c r="R423" s="172"/>
      <c r="S423" s="172"/>
      <c r="T423" s="172"/>
      <c r="U423" s="172"/>
      <c r="V423" s="172"/>
      <c r="W423" s="172"/>
      <c r="X423" s="172"/>
      <c r="Y423" s="172"/>
      <c r="Z423" s="172"/>
    </row>
    <row r="424" spans="1:26" ht="12" customHeight="1">
      <c r="A424" s="172"/>
      <c r="B424" s="60"/>
      <c r="C424" s="172"/>
      <c r="D424" s="60"/>
      <c r="E424" s="172"/>
      <c r="F424" s="172"/>
      <c r="G424" s="172"/>
      <c r="H424" s="172"/>
      <c r="I424" s="172"/>
      <c r="J424" s="172"/>
      <c r="K424" s="172"/>
      <c r="L424" s="172"/>
      <c r="M424" s="172"/>
      <c r="N424" s="172"/>
      <c r="O424" s="172"/>
      <c r="P424" s="172"/>
      <c r="Q424" s="172"/>
      <c r="R424" s="172"/>
      <c r="S424" s="172"/>
      <c r="T424" s="172"/>
      <c r="U424" s="172"/>
      <c r="V424" s="172"/>
      <c r="W424" s="172"/>
      <c r="X424" s="172"/>
      <c r="Y424" s="172"/>
      <c r="Z424" s="172"/>
    </row>
    <row r="425" spans="1:26" ht="12" customHeight="1">
      <c r="A425" s="172"/>
      <c r="B425" s="60"/>
      <c r="C425" s="172"/>
      <c r="D425" s="60"/>
      <c r="E425" s="172"/>
      <c r="F425" s="172"/>
      <c r="G425" s="172"/>
      <c r="H425" s="172"/>
      <c r="I425" s="172"/>
      <c r="J425" s="172"/>
      <c r="K425" s="172"/>
      <c r="L425" s="172"/>
      <c r="M425" s="172"/>
      <c r="N425" s="172"/>
      <c r="O425" s="172"/>
      <c r="P425" s="172"/>
      <c r="Q425" s="172"/>
      <c r="R425" s="172"/>
      <c r="S425" s="172"/>
      <c r="T425" s="172"/>
      <c r="U425" s="172"/>
      <c r="V425" s="172"/>
      <c r="W425" s="172"/>
      <c r="X425" s="172"/>
      <c r="Y425" s="172"/>
      <c r="Z425" s="172"/>
    </row>
    <row r="426" spans="1:26" ht="12" customHeight="1">
      <c r="A426" s="172"/>
      <c r="B426" s="60"/>
      <c r="C426" s="172"/>
      <c r="D426" s="60"/>
      <c r="E426" s="172"/>
      <c r="F426" s="172"/>
      <c r="G426" s="172"/>
      <c r="H426" s="172"/>
      <c r="I426" s="172"/>
      <c r="J426" s="172"/>
      <c r="K426" s="172"/>
      <c r="L426" s="172"/>
      <c r="M426" s="172"/>
      <c r="N426" s="172"/>
      <c r="O426" s="172"/>
      <c r="P426" s="172"/>
      <c r="Q426" s="172"/>
      <c r="R426" s="172"/>
      <c r="S426" s="172"/>
      <c r="T426" s="172"/>
      <c r="U426" s="172"/>
      <c r="V426" s="172"/>
      <c r="W426" s="172"/>
      <c r="X426" s="172"/>
      <c r="Y426" s="172"/>
      <c r="Z426" s="172"/>
    </row>
    <row r="427" spans="1:26" ht="12" customHeight="1">
      <c r="A427" s="172"/>
      <c r="B427" s="60"/>
      <c r="C427" s="172"/>
      <c r="D427" s="60"/>
      <c r="E427" s="172"/>
      <c r="F427" s="172"/>
      <c r="G427" s="172"/>
      <c r="H427" s="172"/>
      <c r="I427" s="172"/>
      <c r="J427" s="172"/>
      <c r="K427" s="172"/>
      <c r="L427" s="172"/>
      <c r="M427" s="172"/>
      <c r="N427" s="172"/>
      <c r="O427" s="172"/>
      <c r="P427" s="172"/>
      <c r="Q427" s="172"/>
      <c r="R427" s="172"/>
      <c r="S427" s="172"/>
      <c r="T427" s="172"/>
      <c r="U427" s="172"/>
      <c r="V427" s="172"/>
      <c r="W427" s="172"/>
      <c r="X427" s="172"/>
      <c r="Y427" s="172"/>
      <c r="Z427" s="172"/>
    </row>
    <row r="428" spans="1:26" ht="12" customHeight="1">
      <c r="A428" s="172"/>
      <c r="B428" s="60"/>
      <c r="C428" s="172"/>
      <c r="D428" s="60"/>
      <c r="E428" s="172"/>
      <c r="F428" s="172"/>
      <c r="G428" s="172"/>
      <c r="H428" s="172"/>
      <c r="I428" s="172"/>
      <c r="J428" s="172"/>
      <c r="K428" s="172"/>
      <c r="L428" s="172"/>
      <c r="M428" s="172"/>
      <c r="N428" s="172"/>
      <c r="O428" s="172"/>
      <c r="P428" s="172"/>
      <c r="Q428" s="172"/>
      <c r="R428" s="172"/>
      <c r="S428" s="172"/>
      <c r="T428" s="172"/>
      <c r="U428" s="172"/>
      <c r="V428" s="172"/>
      <c r="W428" s="172"/>
      <c r="X428" s="172"/>
      <c r="Y428" s="172"/>
      <c r="Z428" s="172"/>
    </row>
    <row r="429" spans="1:26" ht="12" customHeight="1">
      <c r="A429" s="172"/>
      <c r="B429" s="60"/>
      <c r="C429" s="172"/>
      <c r="D429" s="60"/>
      <c r="E429" s="172"/>
      <c r="F429" s="172"/>
      <c r="G429" s="172"/>
      <c r="H429" s="172"/>
      <c r="I429" s="172"/>
      <c r="J429" s="172"/>
      <c r="K429" s="172"/>
      <c r="L429" s="172"/>
      <c r="M429" s="172"/>
      <c r="N429" s="172"/>
      <c r="O429" s="172"/>
      <c r="P429" s="172"/>
      <c r="Q429" s="172"/>
      <c r="R429" s="172"/>
      <c r="S429" s="172"/>
      <c r="T429" s="172"/>
      <c r="U429" s="172"/>
      <c r="V429" s="172"/>
      <c r="W429" s="172"/>
      <c r="X429" s="172"/>
      <c r="Y429" s="172"/>
      <c r="Z429" s="172"/>
    </row>
    <row r="430" spans="1:26" ht="12" customHeight="1">
      <c r="A430" s="172"/>
      <c r="B430" s="60"/>
      <c r="C430" s="172"/>
      <c r="D430" s="60"/>
      <c r="E430" s="172"/>
      <c r="F430" s="172"/>
      <c r="G430" s="172"/>
      <c r="H430" s="172"/>
      <c r="I430" s="172"/>
      <c r="J430" s="172"/>
      <c r="K430" s="172"/>
      <c r="L430" s="172"/>
      <c r="M430" s="172"/>
      <c r="N430" s="172"/>
      <c r="O430" s="172"/>
      <c r="P430" s="172"/>
      <c r="Q430" s="172"/>
      <c r="R430" s="172"/>
      <c r="S430" s="172"/>
      <c r="T430" s="172"/>
      <c r="U430" s="172"/>
      <c r="V430" s="172"/>
      <c r="W430" s="172"/>
      <c r="X430" s="172"/>
      <c r="Y430" s="172"/>
      <c r="Z430" s="172"/>
    </row>
    <row r="431" spans="1:26" ht="12" customHeight="1">
      <c r="A431" s="172"/>
      <c r="B431" s="60"/>
      <c r="C431" s="172"/>
      <c r="D431" s="60"/>
      <c r="E431" s="172"/>
      <c r="F431" s="172"/>
      <c r="G431" s="172"/>
      <c r="H431" s="172"/>
      <c r="I431" s="172"/>
      <c r="J431" s="172"/>
      <c r="K431" s="172"/>
      <c r="L431" s="172"/>
      <c r="M431" s="172"/>
      <c r="N431" s="172"/>
      <c r="O431" s="172"/>
      <c r="P431" s="172"/>
      <c r="Q431" s="172"/>
      <c r="R431" s="172"/>
      <c r="S431" s="172"/>
      <c r="T431" s="172"/>
      <c r="U431" s="172"/>
      <c r="V431" s="172"/>
      <c r="W431" s="172"/>
      <c r="X431" s="172"/>
      <c r="Y431" s="172"/>
      <c r="Z431" s="172"/>
    </row>
    <row r="432" spans="1:26" ht="12" customHeight="1">
      <c r="A432" s="172"/>
      <c r="B432" s="60"/>
      <c r="C432" s="172"/>
      <c r="D432" s="60"/>
      <c r="E432" s="172"/>
      <c r="F432" s="172"/>
      <c r="G432" s="172"/>
      <c r="H432" s="172"/>
      <c r="I432" s="172"/>
      <c r="J432" s="172"/>
      <c r="K432" s="172"/>
      <c r="L432" s="172"/>
      <c r="M432" s="172"/>
      <c r="N432" s="172"/>
      <c r="O432" s="172"/>
      <c r="P432" s="172"/>
      <c r="Q432" s="172"/>
      <c r="R432" s="172"/>
      <c r="S432" s="172"/>
      <c r="T432" s="172"/>
      <c r="U432" s="172"/>
      <c r="V432" s="172"/>
      <c r="W432" s="172"/>
      <c r="X432" s="172"/>
      <c r="Y432" s="172"/>
      <c r="Z432" s="172"/>
    </row>
    <row r="433" spans="1:26" ht="12" customHeight="1">
      <c r="A433" s="172"/>
      <c r="B433" s="60"/>
      <c r="C433" s="172"/>
      <c r="D433" s="60"/>
      <c r="E433" s="172"/>
      <c r="F433" s="172"/>
      <c r="G433" s="172"/>
      <c r="H433" s="172"/>
      <c r="I433" s="172"/>
      <c r="J433" s="172"/>
      <c r="K433" s="172"/>
      <c r="L433" s="172"/>
      <c r="M433" s="172"/>
      <c r="N433" s="172"/>
      <c r="O433" s="172"/>
      <c r="P433" s="172"/>
      <c r="Q433" s="172"/>
      <c r="R433" s="172"/>
      <c r="S433" s="172"/>
      <c r="T433" s="172"/>
      <c r="U433" s="172"/>
      <c r="V433" s="172"/>
      <c r="W433" s="172"/>
      <c r="X433" s="172"/>
      <c r="Y433" s="172"/>
      <c r="Z433" s="172"/>
    </row>
    <row r="434" spans="1:26" ht="12" customHeight="1">
      <c r="A434" s="172"/>
      <c r="B434" s="60"/>
      <c r="C434" s="172"/>
      <c r="D434" s="60"/>
      <c r="E434" s="172"/>
      <c r="F434" s="172"/>
      <c r="G434" s="172"/>
      <c r="H434" s="172"/>
      <c r="I434" s="172"/>
      <c r="J434" s="172"/>
      <c r="K434" s="172"/>
      <c r="L434" s="172"/>
      <c r="M434" s="172"/>
      <c r="N434" s="172"/>
      <c r="O434" s="172"/>
      <c r="P434" s="172"/>
      <c r="Q434" s="172"/>
      <c r="R434" s="172"/>
      <c r="S434" s="172"/>
      <c r="T434" s="172"/>
      <c r="U434" s="172"/>
      <c r="V434" s="172"/>
      <c r="W434" s="172"/>
      <c r="X434" s="172"/>
      <c r="Y434" s="172"/>
      <c r="Z434" s="172"/>
    </row>
    <row r="435" spans="1:26" ht="12" customHeight="1">
      <c r="A435" s="172"/>
      <c r="B435" s="60"/>
      <c r="C435" s="172"/>
      <c r="D435" s="60"/>
      <c r="E435" s="172"/>
      <c r="F435" s="172"/>
      <c r="G435" s="172"/>
      <c r="H435" s="172"/>
      <c r="I435" s="172"/>
      <c r="J435" s="172"/>
      <c r="K435" s="172"/>
      <c r="L435" s="172"/>
      <c r="M435" s="172"/>
      <c r="N435" s="172"/>
      <c r="O435" s="172"/>
      <c r="P435" s="172"/>
      <c r="Q435" s="172"/>
      <c r="R435" s="172"/>
      <c r="S435" s="172"/>
      <c r="T435" s="172"/>
      <c r="U435" s="172"/>
      <c r="V435" s="172"/>
      <c r="W435" s="172"/>
      <c r="X435" s="172"/>
      <c r="Y435" s="172"/>
      <c r="Z435" s="172"/>
    </row>
    <row r="436" spans="1:26" ht="12" customHeight="1">
      <c r="A436" s="172"/>
      <c r="B436" s="60"/>
      <c r="C436" s="172"/>
      <c r="D436" s="60"/>
      <c r="E436" s="172"/>
      <c r="F436" s="172"/>
      <c r="G436" s="172"/>
      <c r="H436" s="172"/>
      <c r="I436" s="172"/>
      <c r="J436" s="172"/>
      <c r="K436" s="172"/>
      <c r="L436" s="172"/>
      <c r="M436" s="172"/>
      <c r="N436" s="172"/>
      <c r="O436" s="172"/>
      <c r="P436" s="172"/>
      <c r="Q436" s="172"/>
      <c r="R436" s="172"/>
      <c r="S436" s="172"/>
      <c r="T436" s="172"/>
      <c r="U436" s="172"/>
      <c r="V436" s="172"/>
      <c r="W436" s="172"/>
      <c r="X436" s="172"/>
      <c r="Y436" s="172"/>
      <c r="Z436" s="172"/>
    </row>
    <row r="437" spans="1:26" ht="12" customHeight="1">
      <c r="A437" s="172"/>
      <c r="B437" s="60"/>
      <c r="C437" s="172"/>
      <c r="D437" s="60"/>
      <c r="E437" s="172"/>
      <c r="F437" s="172"/>
      <c r="G437" s="172"/>
      <c r="H437" s="172"/>
      <c r="I437" s="172"/>
      <c r="J437" s="172"/>
      <c r="K437" s="172"/>
      <c r="L437" s="172"/>
      <c r="M437" s="172"/>
      <c r="N437" s="172"/>
      <c r="O437" s="172"/>
      <c r="P437" s="172"/>
      <c r="Q437" s="172"/>
      <c r="R437" s="172"/>
      <c r="S437" s="172"/>
      <c r="T437" s="172"/>
      <c r="U437" s="172"/>
      <c r="V437" s="172"/>
      <c r="W437" s="172"/>
      <c r="X437" s="172"/>
      <c r="Y437" s="172"/>
      <c r="Z437" s="172"/>
    </row>
    <row r="438" spans="1:26" ht="12" customHeight="1">
      <c r="A438" s="172"/>
      <c r="B438" s="60"/>
      <c r="C438" s="172"/>
      <c r="D438" s="60"/>
      <c r="E438" s="172"/>
      <c r="F438" s="172"/>
      <c r="G438" s="172"/>
      <c r="H438" s="172"/>
      <c r="I438" s="172"/>
      <c r="J438" s="172"/>
      <c r="K438" s="172"/>
      <c r="L438" s="172"/>
      <c r="M438" s="172"/>
      <c r="N438" s="172"/>
      <c r="O438" s="172"/>
      <c r="P438" s="172"/>
      <c r="Q438" s="172"/>
      <c r="R438" s="172"/>
      <c r="S438" s="172"/>
      <c r="T438" s="172"/>
      <c r="U438" s="172"/>
      <c r="V438" s="172"/>
      <c r="W438" s="172"/>
      <c r="X438" s="172"/>
      <c r="Y438" s="172"/>
      <c r="Z438" s="172"/>
    </row>
    <row r="439" spans="1:26" ht="12" customHeight="1">
      <c r="A439" s="172"/>
      <c r="B439" s="60"/>
      <c r="C439" s="172"/>
      <c r="D439" s="60"/>
      <c r="E439" s="172"/>
      <c r="F439" s="172"/>
      <c r="G439" s="172"/>
      <c r="H439" s="172"/>
      <c r="I439" s="172"/>
      <c r="J439" s="172"/>
      <c r="K439" s="172"/>
      <c r="L439" s="172"/>
      <c r="M439" s="172"/>
      <c r="N439" s="172"/>
      <c r="O439" s="172"/>
      <c r="P439" s="172"/>
      <c r="Q439" s="172"/>
      <c r="R439" s="172"/>
      <c r="S439" s="172"/>
      <c r="T439" s="172"/>
      <c r="U439" s="172"/>
      <c r="V439" s="172"/>
      <c r="W439" s="172"/>
      <c r="X439" s="172"/>
      <c r="Y439" s="172"/>
      <c r="Z439" s="172"/>
    </row>
    <row r="440" spans="1:26" ht="12" customHeight="1">
      <c r="A440" s="172"/>
      <c r="B440" s="60"/>
      <c r="C440" s="172"/>
      <c r="D440" s="60"/>
      <c r="E440" s="172"/>
      <c r="F440" s="172"/>
      <c r="G440" s="172"/>
      <c r="H440" s="172"/>
      <c r="I440" s="172"/>
      <c r="J440" s="172"/>
      <c r="K440" s="172"/>
      <c r="L440" s="172"/>
      <c r="M440" s="172"/>
      <c r="N440" s="172"/>
      <c r="O440" s="172"/>
      <c r="P440" s="172"/>
      <c r="Q440" s="172"/>
      <c r="R440" s="172"/>
      <c r="S440" s="172"/>
      <c r="T440" s="172"/>
      <c r="U440" s="172"/>
      <c r="V440" s="172"/>
      <c r="W440" s="172"/>
      <c r="X440" s="172"/>
      <c r="Y440" s="172"/>
      <c r="Z440" s="172"/>
    </row>
    <row r="441" spans="1:26" ht="12" customHeight="1">
      <c r="A441" s="172"/>
      <c r="B441" s="60"/>
      <c r="C441" s="172"/>
      <c r="D441" s="60"/>
      <c r="E441" s="172"/>
      <c r="F441" s="172"/>
      <c r="G441" s="172"/>
      <c r="H441" s="172"/>
      <c r="I441" s="172"/>
      <c r="J441" s="172"/>
      <c r="K441" s="172"/>
      <c r="L441" s="172"/>
      <c r="M441" s="172"/>
      <c r="N441" s="172"/>
      <c r="O441" s="172"/>
      <c r="P441" s="172"/>
      <c r="Q441" s="172"/>
      <c r="R441" s="172"/>
      <c r="S441" s="172"/>
      <c r="T441" s="172"/>
      <c r="U441" s="172"/>
      <c r="V441" s="172"/>
      <c r="W441" s="172"/>
      <c r="X441" s="172"/>
      <c r="Y441" s="172"/>
      <c r="Z441" s="172"/>
    </row>
    <row r="442" spans="1:26" ht="12" customHeight="1">
      <c r="A442" s="172"/>
      <c r="B442" s="60"/>
      <c r="C442" s="172"/>
      <c r="D442" s="60"/>
      <c r="E442" s="172"/>
      <c r="F442" s="172"/>
      <c r="G442" s="172"/>
      <c r="H442" s="172"/>
      <c r="I442" s="172"/>
      <c r="J442" s="172"/>
      <c r="K442" s="172"/>
      <c r="L442" s="172"/>
      <c r="M442" s="172"/>
      <c r="N442" s="172"/>
      <c r="O442" s="172"/>
      <c r="P442" s="172"/>
      <c r="Q442" s="172"/>
      <c r="R442" s="172"/>
      <c r="S442" s="172"/>
      <c r="T442" s="172"/>
      <c r="U442" s="172"/>
      <c r="V442" s="172"/>
      <c r="W442" s="172"/>
      <c r="X442" s="172"/>
      <c r="Y442" s="172"/>
      <c r="Z442" s="172"/>
    </row>
    <row r="443" spans="1:26" ht="12" customHeight="1">
      <c r="A443" s="172"/>
      <c r="B443" s="60"/>
      <c r="C443" s="172"/>
      <c r="D443" s="60"/>
      <c r="E443" s="172"/>
      <c r="F443" s="172"/>
      <c r="G443" s="172"/>
      <c r="H443" s="172"/>
      <c r="I443" s="172"/>
      <c r="J443" s="172"/>
      <c r="K443" s="172"/>
      <c r="L443" s="172"/>
      <c r="M443" s="172"/>
      <c r="N443" s="172"/>
      <c r="O443" s="172"/>
      <c r="P443" s="172"/>
      <c r="Q443" s="172"/>
      <c r="R443" s="172"/>
      <c r="S443" s="172"/>
      <c r="T443" s="172"/>
      <c r="U443" s="172"/>
      <c r="V443" s="172"/>
      <c r="W443" s="172"/>
      <c r="X443" s="172"/>
      <c r="Y443" s="172"/>
      <c r="Z443" s="172"/>
    </row>
    <row r="444" spans="1:26" ht="12" customHeight="1">
      <c r="A444" s="172"/>
      <c r="B444" s="60"/>
      <c r="C444" s="172"/>
      <c r="D444" s="60"/>
      <c r="E444" s="172"/>
      <c r="F444" s="172"/>
      <c r="G444" s="172"/>
      <c r="H444" s="172"/>
      <c r="I444" s="172"/>
      <c r="J444" s="172"/>
      <c r="K444" s="172"/>
      <c r="L444" s="172"/>
      <c r="M444" s="172"/>
      <c r="N444" s="172"/>
      <c r="O444" s="172"/>
      <c r="P444" s="172"/>
      <c r="Q444" s="172"/>
      <c r="R444" s="172"/>
      <c r="S444" s="172"/>
      <c r="T444" s="172"/>
      <c r="U444" s="172"/>
      <c r="V444" s="172"/>
      <c r="W444" s="172"/>
      <c r="X444" s="172"/>
      <c r="Y444" s="172"/>
      <c r="Z444" s="172"/>
    </row>
    <row r="445" spans="1:26" ht="12" customHeight="1">
      <c r="A445" s="172"/>
      <c r="B445" s="60"/>
      <c r="C445" s="172"/>
      <c r="D445" s="60"/>
      <c r="E445" s="172"/>
      <c r="F445" s="172"/>
      <c r="G445" s="172"/>
      <c r="H445" s="172"/>
      <c r="I445" s="172"/>
      <c r="J445" s="172"/>
      <c r="K445" s="172"/>
      <c r="L445" s="172"/>
      <c r="M445" s="172"/>
      <c r="N445" s="172"/>
      <c r="O445" s="172"/>
      <c r="P445" s="172"/>
      <c r="Q445" s="172"/>
      <c r="R445" s="172"/>
      <c r="S445" s="172"/>
      <c r="T445" s="172"/>
      <c r="U445" s="172"/>
      <c r="V445" s="172"/>
      <c r="W445" s="172"/>
      <c r="X445" s="172"/>
      <c r="Y445" s="172"/>
      <c r="Z445" s="172"/>
    </row>
    <row r="446" spans="1:26" ht="12" customHeight="1">
      <c r="A446" s="172"/>
      <c r="B446" s="60"/>
      <c r="C446" s="172"/>
      <c r="D446" s="60"/>
      <c r="E446" s="172"/>
      <c r="F446" s="172"/>
      <c r="G446" s="172"/>
      <c r="H446" s="172"/>
      <c r="I446" s="172"/>
      <c r="J446" s="172"/>
      <c r="K446" s="172"/>
      <c r="L446" s="172"/>
      <c r="M446" s="172"/>
      <c r="N446" s="172"/>
      <c r="O446" s="172"/>
      <c r="P446" s="172"/>
      <c r="Q446" s="172"/>
      <c r="R446" s="172"/>
      <c r="S446" s="172"/>
      <c r="T446" s="172"/>
      <c r="U446" s="172"/>
      <c r="V446" s="172"/>
      <c r="W446" s="172"/>
      <c r="X446" s="172"/>
      <c r="Y446" s="172"/>
      <c r="Z446" s="172"/>
    </row>
    <row r="447" spans="1:26" ht="12" customHeight="1">
      <c r="A447" s="172"/>
      <c r="B447" s="60"/>
      <c r="C447" s="172"/>
      <c r="D447" s="60"/>
      <c r="E447" s="172"/>
      <c r="F447" s="172"/>
      <c r="G447" s="172"/>
      <c r="H447" s="172"/>
      <c r="I447" s="172"/>
      <c r="J447" s="172"/>
      <c r="K447" s="172"/>
      <c r="L447" s="172"/>
      <c r="M447" s="172"/>
      <c r="N447" s="172"/>
      <c r="O447" s="172"/>
      <c r="P447" s="172"/>
      <c r="Q447" s="172"/>
      <c r="R447" s="172"/>
      <c r="S447" s="172"/>
      <c r="T447" s="172"/>
      <c r="U447" s="172"/>
      <c r="V447" s="172"/>
      <c r="W447" s="172"/>
      <c r="X447" s="172"/>
      <c r="Y447" s="172"/>
      <c r="Z447" s="172"/>
    </row>
    <row r="448" spans="1:26" ht="12" customHeight="1">
      <c r="A448" s="172"/>
      <c r="B448" s="60"/>
      <c r="C448" s="172"/>
      <c r="D448" s="60"/>
      <c r="E448" s="172"/>
      <c r="F448" s="172"/>
      <c r="G448" s="172"/>
      <c r="H448" s="172"/>
      <c r="I448" s="172"/>
      <c r="J448" s="172"/>
      <c r="K448" s="172"/>
      <c r="L448" s="172"/>
      <c r="M448" s="172"/>
      <c r="N448" s="172"/>
      <c r="O448" s="172"/>
      <c r="P448" s="172"/>
      <c r="Q448" s="172"/>
      <c r="R448" s="172"/>
      <c r="S448" s="172"/>
      <c r="T448" s="172"/>
      <c r="U448" s="172"/>
      <c r="V448" s="172"/>
      <c r="W448" s="172"/>
      <c r="X448" s="172"/>
      <c r="Y448" s="172"/>
      <c r="Z448" s="172"/>
    </row>
    <row r="449" spans="1:26" ht="12" customHeight="1">
      <c r="A449" s="172"/>
      <c r="B449" s="60"/>
      <c r="C449" s="172"/>
      <c r="D449" s="60"/>
      <c r="E449" s="172"/>
      <c r="F449" s="172"/>
      <c r="G449" s="172"/>
      <c r="H449" s="172"/>
      <c r="I449" s="172"/>
      <c r="J449" s="172"/>
      <c r="K449" s="172"/>
      <c r="L449" s="172"/>
      <c r="M449" s="172"/>
      <c r="N449" s="172"/>
      <c r="O449" s="172"/>
      <c r="P449" s="172"/>
      <c r="Q449" s="172"/>
      <c r="R449" s="172"/>
      <c r="S449" s="172"/>
      <c r="T449" s="172"/>
      <c r="U449" s="172"/>
      <c r="V449" s="172"/>
      <c r="W449" s="172"/>
      <c r="X449" s="172"/>
      <c r="Y449" s="172"/>
      <c r="Z449" s="172"/>
    </row>
    <row r="450" spans="1:26" ht="12" customHeight="1">
      <c r="A450" s="172"/>
      <c r="B450" s="60"/>
      <c r="C450" s="172"/>
      <c r="D450" s="60"/>
      <c r="E450" s="172"/>
      <c r="F450" s="172"/>
      <c r="G450" s="172"/>
      <c r="H450" s="172"/>
      <c r="I450" s="172"/>
      <c r="J450" s="172"/>
      <c r="K450" s="172"/>
      <c r="L450" s="172"/>
      <c r="M450" s="172"/>
      <c r="N450" s="172"/>
      <c r="O450" s="172"/>
      <c r="P450" s="172"/>
      <c r="Q450" s="172"/>
      <c r="R450" s="172"/>
      <c r="S450" s="172"/>
      <c r="T450" s="172"/>
      <c r="U450" s="172"/>
      <c r="V450" s="172"/>
      <c r="W450" s="172"/>
      <c r="X450" s="172"/>
      <c r="Y450" s="172"/>
      <c r="Z450" s="172"/>
    </row>
    <row r="451" spans="1:26" ht="12" customHeight="1">
      <c r="A451" s="172"/>
      <c r="B451" s="60"/>
      <c r="C451" s="172"/>
      <c r="D451" s="60"/>
      <c r="E451" s="172"/>
      <c r="F451" s="172"/>
      <c r="G451" s="172"/>
      <c r="H451" s="172"/>
      <c r="I451" s="172"/>
      <c r="J451" s="172"/>
      <c r="K451" s="172"/>
      <c r="L451" s="172"/>
      <c r="M451" s="172"/>
      <c r="N451" s="172"/>
      <c r="O451" s="172"/>
      <c r="P451" s="172"/>
      <c r="Q451" s="172"/>
      <c r="R451" s="172"/>
      <c r="S451" s="172"/>
      <c r="T451" s="172"/>
      <c r="U451" s="172"/>
      <c r="V451" s="172"/>
      <c r="W451" s="172"/>
      <c r="X451" s="172"/>
      <c r="Y451" s="172"/>
      <c r="Z451" s="172"/>
    </row>
    <row r="452" spans="1:26" ht="12" customHeight="1">
      <c r="A452" s="172"/>
      <c r="B452" s="60"/>
      <c r="C452" s="172"/>
      <c r="D452" s="60"/>
      <c r="E452" s="172"/>
      <c r="F452" s="172"/>
      <c r="G452" s="172"/>
      <c r="H452" s="172"/>
      <c r="I452" s="172"/>
      <c r="J452" s="172"/>
      <c r="K452" s="172"/>
      <c r="L452" s="172"/>
      <c r="M452" s="172"/>
      <c r="N452" s="172"/>
      <c r="O452" s="172"/>
      <c r="P452" s="172"/>
      <c r="Q452" s="172"/>
      <c r="R452" s="172"/>
      <c r="S452" s="172"/>
      <c r="T452" s="172"/>
      <c r="U452" s="172"/>
      <c r="V452" s="172"/>
      <c r="W452" s="172"/>
      <c r="X452" s="172"/>
      <c r="Y452" s="172"/>
      <c r="Z452" s="172"/>
    </row>
    <row r="453" spans="1:26" ht="12" customHeight="1">
      <c r="A453" s="172"/>
      <c r="B453" s="60"/>
      <c r="C453" s="172"/>
      <c r="D453" s="60"/>
      <c r="E453" s="172"/>
      <c r="F453" s="172"/>
      <c r="G453" s="172"/>
      <c r="H453" s="172"/>
      <c r="I453" s="172"/>
      <c r="J453" s="172"/>
      <c r="K453" s="172"/>
      <c r="L453" s="172"/>
      <c r="M453" s="172"/>
      <c r="N453" s="172"/>
      <c r="O453" s="172"/>
      <c r="P453" s="172"/>
      <c r="Q453" s="172"/>
      <c r="R453" s="172"/>
      <c r="S453" s="172"/>
      <c r="T453" s="172"/>
      <c r="U453" s="172"/>
      <c r="V453" s="172"/>
      <c r="W453" s="172"/>
      <c r="X453" s="172"/>
      <c r="Y453" s="172"/>
      <c r="Z453" s="172"/>
    </row>
    <row r="454" spans="1:26" ht="12" customHeight="1">
      <c r="A454" s="172"/>
      <c r="B454" s="60"/>
      <c r="C454" s="172"/>
      <c r="D454" s="60"/>
      <c r="E454" s="172"/>
      <c r="F454" s="172"/>
      <c r="G454" s="172"/>
      <c r="H454" s="172"/>
      <c r="I454" s="172"/>
      <c r="J454" s="172"/>
      <c r="K454" s="172"/>
      <c r="L454" s="172"/>
      <c r="M454" s="172"/>
      <c r="N454" s="172"/>
      <c r="O454" s="172"/>
      <c r="P454" s="172"/>
      <c r="Q454" s="172"/>
      <c r="R454" s="172"/>
      <c r="S454" s="172"/>
      <c r="T454" s="172"/>
      <c r="U454" s="172"/>
      <c r="V454" s="172"/>
      <c r="W454" s="172"/>
      <c r="X454" s="172"/>
      <c r="Y454" s="172"/>
      <c r="Z454" s="172"/>
    </row>
    <row r="455" spans="1:26" ht="12" customHeight="1">
      <c r="A455" s="172"/>
      <c r="B455" s="60"/>
      <c r="C455" s="172"/>
      <c r="D455" s="60"/>
      <c r="E455" s="172"/>
      <c r="F455" s="172"/>
      <c r="G455" s="172"/>
      <c r="H455" s="172"/>
      <c r="I455" s="172"/>
      <c r="J455" s="172"/>
      <c r="K455" s="172"/>
      <c r="L455" s="172"/>
      <c r="M455" s="172"/>
      <c r="N455" s="172"/>
      <c r="O455" s="172"/>
      <c r="P455" s="172"/>
      <c r="Q455" s="172"/>
      <c r="R455" s="172"/>
      <c r="S455" s="172"/>
      <c r="T455" s="172"/>
      <c r="U455" s="172"/>
      <c r="V455" s="172"/>
      <c r="W455" s="172"/>
      <c r="X455" s="172"/>
      <c r="Y455" s="172"/>
      <c r="Z455" s="172"/>
    </row>
    <row r="456" spans="1:26" ht="12" customHeight="1">
      <c r="A456" s="172"/>
      <c r="B456" s="60"/>
      <c r="C456" s="172"/>
      <c r="D456" s="60"/>
      <c r="E456" s="172"/>
      <c r="F456" s="172"/>
      <c r="G456" s="172"/>
      <c r="H456" s="172"/>
      <c r="I456" s="172"/>
      <c r="J456" s="172"/>
      <c r="K456" s="172"/>
      <c r="L456" s="172"/>
      <c r="M456" s="172"/>
      <c r="N456" s="172"/>
      <c r="O456" s="172"/>
      <c r="P456" s="172"/>
      <c r="Q456" s="172"/>
      <c r="R456" s="172"/>
      <c r="S456" s="172"/>
      <c r="T456" s="172"/>
      <c r="U456" s="172"/>
      <c r="V456" s="172"/>
      <c r="W456" s="172"/>
      <c r="X456" s="172"/>
      <c r="Y456" s="172"/>
      <c r="Z456" s="172"/>
    </row>
    <row r="457" spans="1:26" ht="12" customHeight="1">
      <c r="A457" s="172"/>
      <c r="B457" s="60"/>
      <c r="C457" s="172"/>
      <c r="D457" s="60"/>
      <c r="E457" s="172"/>
      <c r="F457" s="172"/>
      <c r="G457" s="172"/>
      <c r="H457" s="172"/>
      <c r="I457" s="172"/>
      <c r="J457" s="172"/>
      <c r="K457" s="172"/>
      <c r="L457" s="172"/>
      <c r="M457" s="172"/>
      <c r="N457" s="172"/>
      <c r="O457" s="172"/>
      <c r="P457" s="172"/>
      <c r="Q457" s="172"/>
      <c r="R457" s="172"/>
      <c r="S457" s="172"/>
      <c r="T457" s="172"/>
      <c r="U457" s="172"/>
      <c r="V457" s="172"/>
      <c r="W457" s="172"/>
      <c r="X457" s="172"/>
      <c r="Y457" s="172"/>
      <c r="Z457" s="172"/>
    </row>
    <row r="458" spans="1:26" ht="12" customHeight="1">
      <c r="A458" s="172"/>
      <c r="B458" s="60"/>
      <c r="C458" s="172"/>
      <c r="D458" s="60"/>
      <c r="E458" s="172"/>
      <c r="F458" s="172"/>
      <c r="G458" s="172"/>
      <c r="H458" s="172"/>
      <c r="I458" s="172"/>
      <c r="J458" s="172"/>
      <c r="K458" s="172"/>
      <c r="L458" s="172"/>
      <c r="M458" s="172"/>
      <c r="N458" s="172"/>
      <c r="O458" s="172"/>
      <c r="P458" s="172"/>
      <c r="Q458" s="172"/>
      <c r="R458" s="172"/>
      <c r="S458" s="172"/>
      <c r="T458" s="172"/>
      <c r="U458" s="172"/>
      <c r="V458" s="172"/>
      <c r="W458" s="172"/>
      <c r="X458" s="172"/>
      <c r="Y458" s="172"/>
      <c r="Z458" s="172"/>
    </row>
    <row r="459" spans="1:26" ht="12" customHeight="1">
      <c r="A459" s="172"/>
      <c r="B459" s="60"/>
      <c r="C459" s="172"/>
      <c r="D459" s="60"/>
      <c r="E459" s="172"/>
      <c r="F459" s="172"/>
      <c r="G459" s="172"/>
      <c r="H459" s="172"/>
      <c r="I459" s="172"/>
      <c r="J459" s="172"/>
      <c r="K459" s="172"/>
      <c r="L459" s="172"/>
      <c r="M459" s="172"/>
      <c r="N459" s="172"/>
      <c r="O459" s="172"/>
      <c r="P459" s="172"/>
      <c r="Q459" s="172"/>
      <c r="R459" s="172"/>
      <c r="S459" s="172"/>
      <c r="T459" s="172"/>
      <c r="U459" s="172"/>
      <c r="V459" s="172"/>
      <c r="W459" s="172"/>
      <c r="X459" s="172"/>
      <c r="Y459" s="172"/>
      <c r="Z459" s="172"/>
    </row>
    <row r="460" spans="1:26" ht="12" customHeight="1">
      <c r="A460" s="172"/>
      <c r="B460" s="60"/>
      <c r="C460" s="172"/>
      <c r="D460" s="60"/>
      <c r="E460" s="172"/>
      <c r="F460" s="172"/>
      <c r="G460" s="172"/>
      <c r="H460" s="172"/>
      <c r="I460" s="172"/>
      <c r="J460" s="172"/>
      <c r="K460" s="172"/>
      <c r="L460" s="172"/>
      <c r="M460" s="172"/>
      <c r="N460" s="172"/>
      <c r="O460" s="172"/>
      <c r="P460" s="172"/>
      <c r="Q460" s="172"/>
      <c r="R460" s="172"/>
      <c r="S460" s="172"/>
      <c r="T460" s="172"/>
      <c r="U460" s="172"/>
      <c r="V460" s="172"/>
      <c r="W460" s="172"/>
      <c r="X460" s="172"/>
      <c r="Y460" s="172"/>
      <c r="Z460" s="172"/>
    </row>
    <row r="461" spans="1:26" ht="12" customHeight="1">
      <c r="A461" s="172"/>
      <c r="B461" s="60"/>
      <c r="C461" s="172"/>
      <c r="D461" s="60"/>
      <c r="E461" s="172"/>
      <c r="F461" s="172"/>
      <c r="G461" s="172"/>
      <c r="H461" s="172"/>
      <c r="I461" s="172"/>
      <c r="J461" s="172"/>
      <c r="K461" s="172"/>
      <c r="L461" s="172"/>
      <c r="M461" s="172"/>
      <c r="N461" s="172"/>
      <c r="O461" s="172"/>
      <c r="P461" s="172"/>
      <c r="Q461" s="172"/>
      <c r="R461" s="172"/>
      <c r="S461" s="172"/>
      <c r="T461" s="172"/>
      <c r="U461" s="172"/>
      <c r="V461" s="172"/>
      <c r="W461" s="172"/>
      <c r="X461" s="172"/>
      <c r="Y461" s="172"/>
      <c r="Z461" s="172"/>
    </row>
    <row r="462" spans="1:26" ht="12" customHeight="1">
      <c r="A462" s="172"/>
      <c r="B462" s="60"/>
      <c r="C462" s="172"/>
      <c r="D462" s="60"/>
      <c r="E462" s="172"/>
      <c r="F462" s="172"/>
      <c r="G462" s="172"/>
      <c r="H462" s="172"/>
      <c r="I462" s="172"/>
      <c r="J462" s="172"/>
      <c r="K462" s="172"/>
      <c r="L462" s="172"/>
      <c r="M462" s="172"/>
      <c r="N462" s="172"/>
      <c r="O462" s="172"/>
      <c r="P462" s="172"/>
      <c r="Q462" s="172"/>
      <c r="R462" s="172"/>
      <c r="S462" s="172"/>
      <c r="T462" s="172"/>
      <c r="U462" s="172"/>
      <c r="V462" s="172"/>
      <c r="W462" s="172"/>
      <c r="X462" s="172"/>
      <c r="Y462" s="172"/>
      <c r="Z462" s="172"/>
    </row>
    <row r="463" spans="1:26" ht="12" customHeight="1">
      <c r="A463" s="172"/>
      <c r="B463" s="60"/>
      <c r="C463" s="172"/>
      <c r="D463" s="60"/>
      <c r="E463" s="172"/>
      <c r="F463" s="172"/>
      <c r="G463" s="172"/>
      <c r="H463" s="172"/>
      <c r="I463" s="172"/>
      <c r="J463" s="172"/>
      <c r="K463" s="172"/>
      <c r="L463" s="172"/>
      <c r="M463" s="172"/>
      <c r="N463" s="172"/>
      <c r="O463" s="172"/>
      <c r="P463" s="172"/>
      <c r="Q463" s="172"/>
      <c r="R463" s="172"/>
      <c r="S463" s="172"/>
      <c r="T463" s="172"/>
      <c r="U463" s="172"/>
      <c r="V463" s="172"/>
      <c r="W463" s="172"/>
      <c r="X463" s="172"/>
      <c r="Y463" s="172"/>
      <c r="Z463" s="172"/>
    </row>
    <row r="464" spans="1:26" ht="12" customHeight="1">
      <c r="A464" s="172"/>
      <c r="B464" s="60"/>
      <c r="C464" s="172"/>
      <c r="D464" s="60"/>
      <c r="E464" s="172"/>
      <c r="F464" s="172"/>
      <c r="G464" s="172"/>
      <c r="H464" s="172"/>
      <c r="I464" s="172"/>
      <c r="J464" s="172"/>
      <c r="K464" s="172"/>
      <c r="L464" s="172"/>
      <c r="M464" s="172"/>
      <c r="N464" s="172"/>
      <c r="O464" s="172"/>
      <c r="P464" s="172"/>
      <c r="Q464" s="172"/>
      <c r="R464" s="172"/>
      <c r="S464" s="172"/>
      <c r="T464" s="172"/>
      <c r="U464" s="172"/>
      <c r="V464" s="172"/>
      <c r="W464" s="172"/>
      <c r="X464" s="172"/>
      <c r="Y464" s="172"/>
      <c r="Z464" s="172"/>
    </row>
    <row r="465" spans="1:26" ht="12" customHeight="1">
      <c r="A465" s="172"/>
      <c r="B465" s="60"/>
      <c r="C465" s="172"/>
      <c r="D465" s="60"/>
      <c r="E465" s="172"/>
      <c r="F465" s="172"/>
      <c r="G465" s="172"/>
      <c r="H465" s="172"/>
      <c r="I465" s="172"/>
      <c r="J465" s="172"/>
      <c r="K465" s="172"/>
      <c r="L465" s="172"/>
      <c r="M465" s="172"/>
      <c r="N465" s="172"/>
      <c r="O465" s="172"/>
      <c r="P465" s="172"/>
      <c r="Q465" s="172"/>
      <c r="R465" s="172"/>
      <c r="S465" s="172"/>
      <c r="T465" s="172"/>
      <c r="U465" s="172"/>
      <c r="V465" s="172"/>
      <c r="W465" s="172"/>
      <c r="X465" s="172"/>
      <c r="Y465" s="172"/>
      <c r="Z465" s="172"/>
    </row>
    <row r="466" spans="1:26" ht="12" customHeight="1">
      <c r="A466" s="172"/>
      <c r="B466" s="60"/>
      <c r="C466" s="172"/>
      <c r="D466" s="60"/>
      <c r="E466" s="172"/>
      <c r="F466" s="172"/>
      <c r="G466" s="172"/>
      <c r="H466" s="172"/>
      <c r="I466" s="172"/>
      <c r="J466" s="172"/>
      <c r="K466" s="172"/>
      <c r="L466" s="172"/>
      <c r="M466" s="172"/>
      <c r="N466" s="172"/>
      <c r="O466" s="172"/>
      <c r="P466" s="172"/>
      <c r="Q466" s="172"/>
      <c r="R466" s="172"/>
      <c r="S466" s="172"/>
      <c r="T466" s="172"/>
      <c r="U466" s="172"/>
      <c r="V466" s="172"/>
      <c r="W466" s="172"/>
      <c r="X466" s="172"/>
      <c r="Y466" s="172"/>
      <c r="Z466" s="172"/>
    </row>
    <row r="467" spans="1:26" ht="12" customHeight="1">
      <c r="A467" s="172"/>
      <c r="B467" s="60"/>
      <c r="C467" s="172"/>
      <c r="D467" s="60"/>
      <c r="E467" s="172"/>
      <c r="F467" s="172"/>
      <c r="G467" s="172"/>
      <c r="H467" s="172"/>
      <c r="I467" s="172"/>
      <c r="J467" s="172"/>
      <c r="K467" s="172"/>
      <c r="L467" s="172"/>
      <c r="M467" s="172"/>
      <c r="N467" s="172"/>
      <c r="O467" s="172"/>
      <c r="P467" s="172"/>
      <c r="Q467" s="172"/>
      <c r="R467" s="172"/>
      <c r="S467" s="172"/>
      <c r="T467" s="172"/>
      <c r="U467" s="172"/>
      <c r="V467" s="172"/>
      <c r="W467" s="172"/>
      <c r="X467" s="172"/>
      <c r="Y467" s="172"/>
      <c r="Z467" s="172"/>
    </row>
    <row r="468" spans="1:26" ht="12" customHeight="1">
      <c r="A468" s="172"/>
      <c r="B468" s="60"/>
      <c r="C468" s="172"/>
      <c r="D468" s="60"/>
      <c r="E468" s="172"/>
      <c r="F468" s="172"/>
      <c r="G468" s="172"/>
      <c r="H468" s="172"/>
      <c r="I468" s="172"/>
      <c r="J468" s="172"/>
      <c r="K468" s="172"/>
      <c r="L468" s="172"/>
      <c r="M468" s="172"/>
      <c r="N468" s="172"/>
      <c r="O468" s="172"/>
      <c r="P468" s="172"/>
      <c r="Q468" s="172"/>
      <c r="R468" s="172"/>
      <c r="S468" s="172"/>
      <c r="T468" s="172"/>
      <c r="U468" s="172"/>
      <c r="V468" s="172"/>
      <c r="W468" s="172"/>
      <c r="X468" s="172"/>
      <c r="Y468" s="172"/>
      <c r="Z468" s="172"/>
    </row>
    <row r="469" spans="1:26" ht="12" customHeight="1">
      <c r="A469" s="172"/>
      <c r="B469" s="60"/>
      <c r="C469" s="172"/>
      <c r="D469" s="60"/>
      <c r="E469" s="172"/>
      <c r="F469" s="172"/>
      <c r="G469" s="172"/>
      <c r="H469" s="172"/>
      <c r="I469" s="172"/>
      <c r="J469" s="172"/>
      <c r="K469" s="172"/>
      <c r="L469" s="172"/>
      <c r="M469" s="172"/>
      <c r="N469" s="172"/>
      <c r="O469" s="172"/>
      <c r="P469" s="172"/>
      <c r="Q469" s="172"/>
      <c r="R469" s="172"/>
      <c r="S469" s="172"/>
      <c r="T469" s="172"/>
      <c r="U469" s="172"/>
      <c r="V469" s="172"/>
      <c r="W469" s="172"/>
      <c r="X469" s="172"/>
      <c r="Y469" s="172"/>
      <c r="Z469" s="172"/>
    </row>
    <row r="470" spans="1:26" ht="12" customHeight="1">
      <c r="A470" s="172"/>
      <c r="B470" s="60"/>
      <c r="C470" s="172"/>
      <c r="D470" s="60"/>
      <c r="E470" s="172"/>
      <c r="F470" s="172"/>
      <c r="G470" s="172"/>
      <c r="H470" s="172"/>
      <c r="I470" s="172"/>
      <c r="J470" s="172"/>
      <c r="K470" s="172"/>
      <c r="L470" s="172"/>
      <c r="M470" s="172"/>
      <c r="N470" s="172"/>
      <c r="O470" s="172"/>
      <c r="P470" s="172"/>
      <c r="Q470" s="172"/>
      <c r="R470" s="172"/>
      <c r="S470" s="172"/>
      <c r="T470" s="172"/>
      <c r="U470" s="172"/>
      <c r="V470" s="172"/>
      <c r="W470" s="172"/>
      <c r="X470" s="172"/>
      <c r="Y470" s="172"/>
      <c r="Z470" s="172"/>
    </row>
    <row r="471" spans="1:26" ht="12" customHeight="1">
      <c r="A471" s="172"/>
      <c r="B471" s="60"/>
      <c r="C471" s="172"/>
      <c r="D471" s="60"/>
      <c r="E471" s="172"/>
      <c r="F471" s="172"/>
      <c r="G471" s="172"/>
      <c r="H471" s="172"/>
      <c r="I471" s="172"/>
      <c r="J471" s="172"/>
      <c r="K471" s="172"/>
      <c r="L471" s="172"/>
      <c r="M471" s="172"/>
      <c r="N471" s="172"/>
      <c r="O471" s="172"/>
      <c r="P471" s="172"/>
      <c r="Q471" s="172"/>
      <c r="R471" s="172"/>
      <c r="S471" s="172"/>
      <c r="T471" s="172"/>
      <c r="U471" s="172"/>
      <c r="V471" s="172"/>
      <c r="W471" s="172"/>
      <c r="X471" s="172"/>
      <c r="Y471" s="172"/>
      <c r="Z471" s="172"/>
    </row>
    <row r="472" spans="1:26" ht="12" customHeight="1">
      <c r="A472" s="172"/>
      <c r="B472" s="60"/>
      <c r="C472" s="172"/>
      <c r="D472" s="60"/>
      <c r="E472" s="172"/>
      <c r="F472" s="172"/>
      <c r="G472" s="172"/>
      <c r="H472" s="172"/>
      <c r="I472" s="172"/>
      <c r="J472" s="172"/>
      <c r="K472" s="172"/>
      <c r="L472" s="172"/>
      <c r="M472" s="172"/>
      <c r="N472" s="172"/>
      <c r="O472" s="172"/>
      <c r="P472" s="172"/>
      <c r="Q472" s="172"/>
      <c r="R472" s="172"/>
      <c r="S472" s="172"/>
      <c r="T472" s="172"/>
      <c r="U472" s="172"/>
      <c r="V472" s="172"/>
      <c r="W472" s="172"/>
      <c r="X472" s="172"/>
      <c r="Y472" s="172"/>
      <c r="Z472" s="172"/>
    </row>
    <row r="473" spans="1:26" ht="12" customHeight="1">
      <c r="A473" s="172"/>
      <c r="B473" s="60"/>
      <c r="C473" s="172"/>
      <c r="D473" s="60"/>
      <c r="E473" s="172"/>
      <c r="F473" s="172"/>
      <c r="G473" s="172"/>
      <c r="H473" s="172"/>
      <c r="I473" s="172"/>
      <c r="J473" s="172"/>
      <c r="K473" s="172"/>
      <c r="L473" s="172"/>
      <c r="M473" s="172"/>
      <c r="N473" s="172"/>
      <c r="O473" s="172"/>
      <c r="P473" s="172"/>
      <c r="Q473" s="172"/>
      <c r="R473" s="172"/>
      <c r="S473" s="172"/>
      <c r="T473" s="172"/>
      <c r="U473" s="172"/>
      <c r="V473" s="172"/>
      <c r="W473" s="172"/>
      <c r="X473" s="172"/>
      <c r="Y473" s="172"/>
      <c r="Z473" s="172"/>
    </row>
    <row r="474" spans="1:26" ht="12" customHeight="1">
      <c r="A474" s="172"/>
      <c r="B474" s="60"/>
      <c r="C474" s="172"/>
      <c r="D474" s="60"/>
      <c r="E474" s="172"/>
      <c r="F474" s="172"/>
      <c r="G474" s="172"/>
      <c r="H474" s="172"/>
      <c r="I474" s="172"/>
      <c r="J474" s="172"/>
      <c r="K474" s="172"/>
      <c r="L474" s="172"/>
      <c r="M474" s="172"/>
      <c r="N474" s="172"/>
      <c r="O474" s="172"/>
      <c r="P474" s="172"/>
      <c r="Q474" s="172"/>
      <c r="R474" s="172"/>
      <c r="S474" s="172"/>
      <c r="T474" s="172"/>
      <c r="U474" s="172"/>
      <c r="V474" s="172"/>
      <c r="W474" s="172"/>
      <c r="X474" s="172"/>
      <c r="Y474" s="172"/>
      <c r="Z474" s="172"/>
    </row>
    <row r="475" spans="1:26" ht="12" customHeight="1">
      <c r="A475" s="172"/>
      <c r="B475" s="60"/>
      <c r="C475" s="172"/>
      <c r="D475" s="60"/>
      <c r="E475" s="172"/>
      <c r="F475" s="172"/>
      <c r="G475" s="172"/>
      <c r="H475" s="172"/>
      <c r="I475" s="172"/>
      <c r="J475" s="172"/>
      <c r="K475" s="172"/>
      <c r="L475" s="172"/>
      <c r="M475" s="172"/>
      <c r="N475" s="172"/>
      <c r="O475" s="172"/>
      <c r="P475" s="172"/>
      <c r="Q475" s="172"/>
      <c r="R475" s="172"/>
      <c r="S475" s="172"/>
      <c r="T475" s="172"/>
      <c r="U475" s="172"/>
      <c r="V475" s="172"/>
      <c r="W475" s="172"/>
      <c r="X475" s="172"/>
      <c r="Y475" s="172"/>
      <c r="Z475" s="172"/>
    </row>
    <row r="476" spans="1:26" ht="12" customHeight="1">
      <c r="A476" s="172"/>
      <c r="B476" s="60"/>
      <c r="C476" s="172"/>
      <c r="D476" s="60"/>
      <c r="E476" s="172"/>
      <c r="F476" s="172"/>
      <c r="G476" s="172"/>
      <c r="H476" s="172"/>
      <c r="I476" s="172"/>
      <c r="J476" s="172"/>
      <c r="K476" s="172"/>
      <c r="L476" s="172"/>
      <c r="M476" s="172"/>
      <c r="N476" s="172"/>
      <c r="O476" s="172"/>
      <c r="P476" s="172"/>
      <c r="Q476" s="172"/>
      <c r="R476" s="172"/>
      <c r="S476" s="172"/>
      <c r="T476" s="172"/>
      <c r="U476" s="172"/>
      <c r="V476" s="172"/>
      <c r="W476" s="172"/>
      <c r="X476" s="172"/>
      <c r="Y476" s="172"/>
      <c r="Z476" s="172"/>
    </row>
    <row r="477" spans="1:26" ht="12" customHeight="1">
      <c r="A477" s="172"/>
      <c r="B477" s="60"/>
      <c r="C477" s="172"/>
      <c r="D477" s="60"/>
      <c r="E477" s="172"/>
      <c r="F477" s="172"/>
      <c r="G477" s="172"/>
      <c r="H477" s="172"/>
      <c r="I477" s="172"/>
      <c r="J477" s="172"/>
      <c r="K477" s="172"/>
      <c r="L477" s="172"/>
      <c r="M477" s="172"/>
      <c r="N477" s="172"/>
      <c r="O477" s="172"/>
      <c r="P477" s="172"/>
      <c r="Q477" s="172"/>
      <c r="R477" s="172"/>
      <c r="S477" s="172"/>
      <c r="T477" s="172"/>
      <c r="U477" s="172"/>
      <c r="V477" s="172"/>
      <c r="W477" s="172"/>
      <c r="X477" s="172"/>
      <c r="Y477" s="172"/>
      <c r="Z477" s="172"/>
    </row>
    <row r="478" spans="1:26" ht="12" customHeight="1">
      <c r="A478" s="172"/>
      <c r="B478" s="60"/>
      <c r="C478" s="172"/>
      <c r="D478" s="60"/>
      <c r="E478" s="172"/>
      <c r="F478" s="172"/>
      <c r="G478" s="172"/>
      <c r="H478" s="172"/>
      <c r="I478" s="172"/>
      <c r="J478" s="172"/>
      <c r="K478" s="172"/>
      <c r="L478" s="172"/>
      <c r="M478" s="172"/>
      <c r="N478" s="172"/>
      <c r="O478" s="172"/>
      <c r="P478" s="172"/>
      <c r="Q478" s="172"/>
      <c r="R478" s="172"/>
      <c r="S478" s="172"/>
      <c r="T478" s="172"/>
      <c r="U478" s="172"/>
      <c r="V478" s="172"/>
      <c r="W478" s="172"/>
      <c r="X478" s="172"/>
      <c r="Y478" s="172"/>
      <c r="Z478" s="172"/>
    </row>
    <row r="479" spans="1:26" ht="12" customHeight="1">
      <c r="A479" s="172"/>
      <c r="B479" s="60"/>
      <c r="C479" s="172"/>
      <c r="D479" s="60"/>
      <c r="E479" s="172"/>
      <c r="F479" s="172"/>
      <c r="G479" s="172"/>
      <c r="H479" s="172"/>
      <c r="I479" s="172"/>
      <c r="J479" s="172"/>
      <c r="K479" s="172"/>
      <c r="L479" s="172"/>
      <c r="M479" s="172"/>
      <c r="N479" s="172"/>
      <c r="O479" s="172"/>
      <c r="P479" s="172"/>
      <c r="Q479" s="172"/>
      <c r="R479" s="172"/>
      <c r="S479" s="172"/>
      <c r="T479" s="172"/>
      <c r="U479" s="172"/>
      <c r="V479" s="172"/>
      <c r="W479" s="172"/>
      <c r="X479" s="172"/>
      <c r="Y479" s="172"/>
      <c r="Z479" s="172"/>
    </row>
    <row r="480" spans="1:26" ht="12" customHeight="1">
      <c r="A480" s="172"/>
      <c r="B480" s="60"/>
      <c r="C480" s="172"/>
      <c r="D480" s="60"/>
      <c r="E480" s="172"/>
      <c r="F480" s="172"/>
      <c r="G480" s="172"/>
      <c r="H480" s="172"/>
      <c r="I480" s="172"/>
      <c r="J480" s="172"/>
      <c r="K480" s="172"/>
      <c r="L480" s="172"/>
      <c r="M480" s="172"/>
      <c r="N480" s="172"/>
      <c r="O480" s="172"/>
      <c r="P480" s="172"/>
      <c r="Q480" s="172"/>
      <c r="R480" s="172"/>
      <c r="S480" s="172"/>
      <c r="T480" s="172"/>
      <c r="U480" s="172"/>
      <c r="V480" s="172"/>
      <c r="W480" s="172"/>
      <c r="X480" s="172"/>
      <c r="Y480" s="172"/>
      <c r="Z480" s="172"/>
    </row>
    <row r="481" spans="1:26" ht="12" customHeight="1">
      <c r="A481" s="172"/>
      <c r="B481" s="60"/>
      <c r="C481" s="172"/>
      <c r="D481" s="60"/>
      <c r="E481" s="172"/>
      <c r="F481" s="172"/>
      <c r="G481" s="172"/>
      <c r="H481" s="172"/>
      <c r="I481" s="172"/>
      <c r="J481" s="172"/>
      <c r="K481" s="172"/>
      <c r="L481" s="172"/>
      <c r="M481" s="172"/>
      <c r="N481" s="172"/>
      <c r="O481" s="172"/>
      <c r="P481" s="172"/>
      <c r="Q481" s="172"/>
      <c r="R481" s="172"/>
      <c r="S481" s="172"/>
      <c r="T481" s="172"/>
      <c r="U481" s="172"/>
      <c r="V481" s="172"/>
      <c r="W481" s="172"/>
      <c r="X481" s="172"/>
      <c r="Y481" s="172"/>
      <c r="Z481" s="172"/>
    </row>
    <row r="482" spans="1:26" ht="12" customHeight="1">
      <c r="A482" s="172"/>
      <c r="B482" s="60"/>
      <c r="C482" s="172"/>
      <c r="D482" s="60"/>
      <c r="E482" s="172"/>
      <c r="F482" s="172"/>
      <c r="G482" s="172"/>
      <c r="H482" s="172"/>
      <c r="I482" s="172"/>
      <c r="J482" s="172"/>
      <c r="K482" s="172"/>
      <c r="L482" s="172"/>
      <c r="M482" s="172"/>
      <c r="N482" s="172"/>
      <c r="O482" s="172"/>
      <c r="P482" s="172"/>
      <c r="Q482" s="172"/>
      <c r="R482" s="172"/>
      <c r="S482" s="172"/>
      <c r="T482" s="172"/>
      <c r="U482" s="172"/>
      <c r="V482" s="172"/>
      <c r="W482" s="172"/>
      <c r="X482" s="172"/>
      <c r="Y482" s="172"/>
      <c r="Z482" s="172"/>
    </row>
    <row r="483" spans="1:26" ht="12" customHeight="1">
      <c r="A483" s="172"/>
      <c r="B483" s="60"/>
      <c r="C483" s="172"/>
      <c r="D483" s="60"/>
      <c r="E483" s="172"/>
      <c r="F483" s="172"/>
      <c r="G483" s="172"/>
      <c r="H483" s="172"/>
      <c r="I483" s="172"/>
      <c r="J483" s="172"/>
      <c r="K483" s="172"/>
      <c r="L483" s="172"/>
      <c r="M483" s="172"/>
      <c r="N483" s="172"/>
      <c r="O483" s="172"/>
      <c r="P483" s="172"/>
      <c r="Q483" s="172"/>
      <c r="R483" s="172"/>
      <c r="S483" s="172"/>
      <c r="T483" s="172"/>
      <c r="U483" s="172"/>
      <c r="V483" s="172"/>
      <c r="W483" s="172"/>
      <c r="X483" s="172"/>
      <c r="Y483" s="172"/>
      <c r="Z483" s="172"/>
    </row>
    <row r="484" spans="1:26" ht="12" customHeight="1">
      <c r="A484" s="172"/>
      <c r="B484" s="60"/>
      <c r="C484" s="172"/>
      <c r="D484" s="60"/>
      <c r="E484" s="172"/>
      <c r="F484" s="172"/>
      <c r="G484" s="172"/>
      <c r="H484" s="172"/>
      <c r="I484" s="172"/>
      <c r="J484" s="172"/>
      <c r="K484" s="172"/>
      <c r="L484" s="172"/>
      <c r="M484" s="172"/>
      <c r="N484" s="172"/>
      <c r="O484" s="172"/>
      <c r="P484" s="172"/>
      <c r="Q484" s="172"/>
      <c r="R484" s="172"/>
      <c r="S484" s="172"/>
      <c r="T484" s="172"/>
      <c r="U484" s="172"/>
      <c r="V484" s="172"/>
      <c r="W484" s="172"/>
      <c r="X484" s="172"/>
      <c r="Y484" s="172"/>
      <c r="Z484" s="172"/>
    </row>
    <row r="485" spans="1:26" ht="12" customHeight="1">
      <c r="A485" s="172"/>
      <c r="B485" s="60"/>
      <c r="C485" s="172"/>
      <c r="D485" s="60"/>
      <c r="E485" s="172"/>
      <c r="F485" s="172"/>
      <c r="G485" s="172"/>
      <c r="H485" s="172"/>
      <c r="I485" s="172"/>
      <c r="J485" s="172"/>
      <c r="K485" s="172"/>
      <c r="L485" s="172"/>
      <c r="M485" s="172"/>
      <c r="N485" s="172"/>
      <c r="O485" s="172"/>
      <c r="P485" s="172"/>
      <c r="Q485" s="172"/>
      <c r="R485" s="172"/>
      <c r="S485" s="172"/>
      <c r="T485" s="172"/>
      <c r="U485" s="172"/>
      <c r="V485" s="172"/>
      <c r="W485" s="172"/>
      <c r="X485" s="172"/>
      <c r="Y485" s="172"/>
      <c r="Z485" s="172"/>
    </row>
    <row r="486" spans="1:26" ht="12" customHeight="1">
      <c r="A486" s="172"/>
      <c r="B486" s="60"/>
      <c r="C486" s="172"/>
      <c r="D486" s="60"/>
      <c r="E486" s="172"/>
      <c r="F486" s="172"/>
      <c r="G486" s="172"/>
      <c r="H486" s="172"/>
      <c r="I486" s="172"/>
      <c r="J486" s="172"/>
      <c r="K486" s="172"/>
      <c r="L486" s="172"/>
      <c r="M486" s="172"/>
      <c r="N486" s="172"/>
      <c r="O486" s="172"/>
      <c r="P486" s="172"/>
      <c r="Q486" s="172"/>
      <c r="R486" s="172"/>
      <c r="S486" s="172"/>
      <c r="T486" s="172"/>
      <c r="U486" s="172"/>
      <c r="V486" s="172"/>
      <c r="W486" s="172"/>
      <c r="X486" s="172"/>
      <c r="Y486" s="172"/>
      <c r="Z486" s="172"/>
    </row>
    <row r="487" spans="1:26" ht="12" customHeight="1">
      <c r="A487" s="172"/>
      <c r="B487" s="60"/>
      <c r="C487" s="172"/>
      <c r="D487" s="60"/>
      <c r="E487" s="172"/>
      <c r="F487" s="172"/>
      <c r="G487" s="172"/>
      <c r="H487" s="172"/>
      <c r="I487" s="172"/>
      <c r="J487" s="172"/>
      <c r="K487" s="172"/>
      <c r="L487" s="172"/>
      <c r="M487" s="172"/>
      <c r="N487" s="172"/>
      <c r="O487" s="172"/>
      <c r="P487" s="172"/>
      <c r="Q487" s="172"/>
      <c r="R487" s="172"/>
      <c r="S487" s="172"/>
      <c r="T487" s="172"/>
      <c r="U487" s="172"/>
      <c r="V487" s="172"/>
      <c r="W487" s="172"/>
      <c r="X487" s="172"/>
      <c r="Y487" s="172"/>
      <c r="Z487" s="172"/>
    </row>
    <row r="488" spans="1:26" ht="12" customHeight="1">
      <c r="A488" s="172"/>
      <c r="B488" s="60"/>
      <c r="C488" s="172"/>
      <c r="D488" s="60"/>
      <c r="E488" s="172"/>
      <c r="F488" s="172"/>
      <c r="G488" s="172"/>
      <c r="H488" s="172"/>
      <c r="I488" s="172"/>
      <c r="J488" s="172"/>
      <c r="K488" s="172"/>
      <c r="L488" s="172"/>
      <c r="M488" s="172"/>
      <c r="N488" s="172"/>
      <c r="O488" s="172"/>
      <c r="P488" s="172"/>
      <c r="Q488" s="172"/>
      <c r="R488" s="172"/>
      <c r="S488" s="172"/>
      <c r="T488" s="172"/>
      <c r="U488" s="172"/>
      <c r="V488" s="172"/>
      <c r="W488" s="172"/>
      <c r="X488" s="172"/>
      <c r="Y488" s="172"/>
      <c r="Z488" s="172"/>
    </row>
    <row r="489" spans="1:26" ht="12" customHeight="1">
      <c r="A489" s="172"/>
      <c r="B489" s="60"/>
      <c r="C489" s="172"/>
      <c r="D489" s="60"/>
      <c r="E489" s="172"/>
      <c r="F489" s="172"/>
      <c r="G489" s="172"/>
      <c r="H489" s="172"/>
      <c r="I489" s="172"/>
      <c r="J489" s="172"/>
      <c r="K489" s="172"/>
      <c r="L489" s="172"/>
      <c r="M489" s="172"/>
      <c r="N489" s="172"/>
      <c r="O489" s="172"/>
      <c r="P489" s="172"/>
      <c r="Q489" s="172"/>
      <c r="R489" s="172"/>
      <c r="S489" s="172"/>
      <c r="T489" s="172"/>
      <c r="U489" s="172"/>
      <c r="V489" s="172"/>
      <c r="W489" s="172"/>
      <c r="X489" s="172"/>
      <c r="Y489" s="172"/>
      <c r="Z489" s="172"/>
    </row>
    <row r="490" spans="1:26" ht="12" customHeight="1">
      <c r="A490" s="172"/>
      <c r="B490" s="60"/>
      <c r="C490" s="172"/>
      <c r="D490" s="60"/>
      <c r="E490" s="172"/>
      <c r="F490" s="172"/>
      <c r="G490" s="172"/>
      <c r="H490" s="172"/>
      <c r="I490" s="172"/>
      <c r="J490" s="172"/>
      <c r="K490" s="172"/>
      <c r="L490" s="172"/>
      <c r="M490" s="172"/>
      <c r="N490" s="172"/>
      <c r="O490" s="172"/>
      <c r="P490" s="172"/>
      <c r="Q490" s="172"/>
      <c r="R490" s="172"/>
      <c r="S490" s="172"/>
      <c r="T490" s="172"/>
      <c r="U490" s="172"/>
      <c r="V490" s="172"/>
      <c r="W490" s="172"/>
      <c r="X490" s="172"/>
      <c r="Y490" s="172"/>
      <c r="Z490" s="172"/>
    </row>
    <row r="491" spans="1:26" ht="12" customHeight="1">
      <c r="A491" s="172"/>
      <c r="B491" s="60"/>
      <c r="C491" s="172"/>
      <c r="D491" s="60"/>
      <c r="E491" s="172"/>
      <c r="F491" s="172"/>
      <c r="G491" s="172"/>
      <c r="H491" s="172"/>
      <c r="I491" s="172"/>
      <c r="J491" s="172"/>
      <c r="K491" s="172"/>
      <c r="L491" s="172"/>
      <c r="M491" s="172"/>
      <c r="N491" s="172"/>
      <c r="O491" s="172"/>
      <c r="P491" s="172"/>
      <c r="Q491" s="172"/>
      <c r="R491" s="172"/>
      <c r="S491" s="172"/>
      <c r="T491" s="172"/>
      <c r="U491" s="172"/>
      <c r="V491" s="172"/>
      <c r="W491" s="172"/>
      <c r="X491" s="172"/>
      <c r="Y491" s="172"/>
      <c r="Z491" s="172"/>
    </row>
    <row r="492" spans="1:26" ht="12" customHeight="1">
      <c r="A492" s="172"/>
      <c r="B492" s="60"/>
      <c r="C492" s="172"/>
      <c r="D492" s="60"/>
      <c r="E492" s="172"/>
      <c r="F492" s="172"/>
      <c r="G492" s="172"/>
      <c r="H492" s="172"/>
      <c r="I492" s="172"/>
      <c r="J492" s="172"/>
      <c r="K492" s="172"/>
      <c r="L492" s="172"/>
      <c r="M492" s="172"/>
      <c r="N492" s="172"/>
      <c r="O492" s="172"/>
      <c r="P492" s="172"/>
      <c r="Q492" s="172"/>
      <c r="R492" s="172"/>
      <c r="S492" s="172"/>
      <c r="T492" s="172"/>
      <c r="U492" s="172"/>
      <c r="V492" s="172"/>
      <c r="W492" s="172"/>
      <c r="X492" s="172"/>
      <c r="Y492" s="172"/>
      <c r="Z492" s="172"/>
    </row>
    <row r="493" spans="1:26" ht="12" customHeight="1">
      <c r="A493" s="172"/>
      <c r="B493" s="60"/>
      <c r="C493" s="172"/>
      <c r="D493" s="60"/>
      <c r="E493" s="172"/>
      <c r="F493" s="172"/>
      <c r="G493" s="172"/>
      <c r="H493" s="172"/>
      <c r="I493" s="172"/>
      <c r="J493" s="172"/>
      <c r="K493" s="172"/>
      <c r="L493" s="172"/>
      <c r="M493" s="172"/>
      <c r="N493" s="172"/>
      <c r="O493" s="172"/>
      <c r="P493" s="172"/>
      <c r="Q493" s="172"/>
      <c r="R493" s="172"/>
      <c r="S493" s="172"/>
      <c r="T493" s="172"/>
      <c r="U493" s="172"/>
      <c r="V493" s="172"/>
      <c r="W493" s="172"/>
      <c r="X493" s="172"/>
      <c r="Y493" s="172"/>
      <c r="Z493" s="172"/>
    </row>
    <row r="494" spans="1:26" ht="12" customHeight="1">
      <c r="A494" s="172"/>
      <c r="B494" s="60"/>
      <c r="C494" s="172"/>
      <c r="D494" s="60"/>
      <c r="E494" s="172"/>
      <c r="F494" s="172"/>
      <c r="G494" s="172"/>
      <c r="H494" s="172"/>
      <c r="I494" s="172"/>
      <c r="J494" s="172"/>
      <c r="K494" s="172"/>
      <c r="L494" s="172"/>
      <c r="M494" s="172"/>
      <c r="N494" s="172"/>
      <c r="O494" s="172"/>
      <c r="P494" s="172"/>
      <c r="Q494" s="172"/>
      <c r="R494" s="172"/>
      <c r="S494" s="172"/>
      <c r="T494" s="172"/>
      <c r="U494" s="172"/>
      <c r="V494" s="172"/>
      <c r="W494" s="172"/>
      <c r="X494" s="172"/>
      <c r="Y494" s="172"/>
      <c r="Z494" s="172"/>
    </row>
    <row r="495" spans="1:26" ht="12" customHeight="1">
      <c r="A495" s="172"/>
      <c r="B495" s="60"/>
      <c r="C495" s="172"/>
      <c r="D495" s="60"/>
      <c r="E495" s="172"/>
      <c r="F495" s="172"/>
      <c r="G495" s="172"/>
      <c r="H495" s="172"/>
      <c r="I495" s="172"/>
      <c r="J495" s="172"/>
      <c r="K495" s="172"/>
      <c r="L495" s="172"/>
      <c r="M495" s="172"/>
      <c r="N495" s="172"/>
      <c r="O495" s="172"/>
      <c r="P495" s="172"/>
      <c r="Q495" s="172"/>
      <c r="R495" s="172"/>
      <c r="S495" s="172"/>
      <c r="T495" s="172"/>
      <c r="U495" s="172"/>
      <c r="V495" s="172"/>
      <c r="W495" s="172"/>
      <c r="X495" s="172"/>
      <c r="Y495" s="172"/>
      <c r="Z495" s="172"/>
    </row>
    <row r="496" spans="1:26" ht="12" customHeight="1">
      <c r="A496" s="172"/>
      <c r="B496" s="60"/>
      <c r="C496" s="172"/>
      <c r="D496" s="60"/>
      <c r="E496" s="172"/>
      <c r="F496" s="172"/>
      <c r="G496" s="172"/>
      <c r="H496" s="172"/>
      <c r="I496" s="172"/>
      <c r="J496" s="172"/>
      <c r="K496" s="172"/>
      <c r="L496" s="172"/>
      <c r="M496" s="172"/>
      <c r="N496" s="172"/>
      <c r="O496" s="172"/>
      <c r="P496" s="172"/>
      <c r="Q496" s="172"/>
      <c r="R496" s="172"/>
      <c r="S496" s="172"/>
      <c r="T496" s="172"/>
      <c r="U496" s="172"/>
      <c r="V496" s="172"/>
      <c r="W496" s="172"/>
      <c r="X496" s="172"/>
      <c r="Y496" s="172"/>
      <c r="Z496" s="172"/>
    </row>
    <row r="497" spans="1:26" ht="12" customHeight="1">
      <c r="A497" s="172"/>
      <c r="B497" s="60"/>
      <c r="C497" s="172"/>
      <c r="D497" s="60"/>
      <c r="E497" s="172"/>
      <c r="F497" s="172"/>
      <c r="G497" s="172"/>
      <c r="H497" s="172"/>
      <c r="I497" s="172"/>
      <c r="J497" s="172"/>
      <c r="K497" s="172"/>
      <c r="L497" s="172"/>
      <c r="M497" s="172"/>
      <c r="N497" s="172"/>
      <c r="O497" s="172"/>
      <c r="P497" s="172"/>
      <c r="Q497" s="172"/>
      <c r="R497" s="172"/>
      <c r="S497" s="172"/>
      <c r="T497" s="172"/>
      <c r="U497" s="172"/>
      <c r="V497" s="172"/>
      <c r="W497" s="172"/>
      <c r="X497" s="172"/>
      <c r="Y497" s="172"/>
      <c r="Z497" s="172"/>
    </row>
    <row r="498" spans="1:26" ht="12" customHeight="1">
      <c r="A498" s="172"/>
      <c r="B498" s="60"/>
      <c r="C498" s="172"/>
      <c r="D498" s="60"/>
      <c r="E498" s="172"/>
      <c r="F498" s="172"/>
      <c r="G498" s="172"/>
      <c r="H498" s="172"/>
      <c r="I498" s="172"/>
      <c r="J498" s="172"/>
      <c r="K498" s="172"/>
      <c r="L498" s="172"/>
      <c r="M498" s="172"/>
      <c r="N498" s="172"/>
      <c r="O498" s="172"/>
      <c r="P498" s="172"/>
      <c r="Q498" s="172"/>
      <c r="R498" s="172"/>
      <c r="S498" s="172"/>
      <c r="T498" s="172"/>
      <c r="U498" s="172"/>
      <c r="V498" s="172"/>
      <c r="W498" s="172"/>
      <c r="X498" s="172"/>
      <c r="Y498" s="172"/>
      <c r="Z498" s="172"/>
    </row>
    <row r="499" spans="1:26" ht="12" customHeight="1">
      <c r="A499" s="172"/>
      <c r="B499" s="60"/>
      <c r="C499" s="172"/>
      <c r="D499" s="60"/>
      <c r="E499" s="172"/>
      <c r="F499" s="172"/>
      <c r="G499" s="172"/>
      <c r="H499" s="172"/>
      <c r="I499" s="172"/>
      <c r="J499" s="172"/>
      <c r="K499" s="172"/>
      <c r="L499" s="172"/>
      <c r="M499" s="172"/>
      <c r="N499" s="172"/>
      <c r="O499" s="172"/>
      <c r="P499" s="172"/>
      <c r="Q499" s="172"/>
      <c r="R499" s="172"/>
      <c r="S499" s="172"/>
      <c r="T499" s="172"/>
      <c r="U499" s="172"/>
      <c r="V499" s="172"/>
      <c r="W499" s="172"/>
      <c r="X499" s="172"/>
      <c r="Y499" s="172"/>
      <c r="Z499" s="172"/>
    </row>
    <row r="500" spans="1:26" ht="12" customHeight="1">
      <c r="A500" s="172"/>
      <c r="B500" s="60"/>
      <c r="C500" s="172"/>
      <c r="D500" s="60"/>
      <c r="E500" s="172"/>
      <c r="F500" s="172"/>
      <c r="G500" s="172"/>
      <c r="H500" s="172"/>
      <c r="I500" s="172"/>
      <c r="J500" s="172"/>
      <c r="K500" s="172"/>
      <c r="L500" s="172"/>
      <c r="M500" s="172"/>
      <c r="N500" s="172"/>
      <c r="O500" s="172"/>
      <c r="P500" s="172"/>
      <c r="Q500" s="172"/>
      <c r="R500" s="172"/>
      <c r="S500" s="172"/>
      <c r="T500" s="172"/>
      <c r="U500" s="172"/>
      <c r="V500" s="172"/>
      <c r="W500" s="172"/>
      <c r="X500" s="172"/>
      <c r="Y500" s="172"/>
      <c r="Z500" s="172"/>
    </row>
    <row r="501" spans="1:26" ht="12" customHeight="1">
      <c r="A501" s="172"/>
      <c r="B501" s="60"/>
      <c r="C501" s="172"/>
      <c r="D501" s="60"/>
      <c r="E501" s="172"/>
      <c r="F501" s="172"/>
      <c r="G501" s="172"/>
      <c r="H501" s="172"/>
      <c r="I501" s="172"/>
      <c r="J501" s="172"/>
      <c r="K501" s="172"/>
      <c r="L501" s="172"/>
      <c r="M501" s="172"/>
      <c r="N501" s="172"/>
      <c r="O501" s="172"/>
      <c r="P501" s="172"/>
      <c r="Q501" s="172"/>
      <c r="R501" s="172"/>
      <c r="S501" s="172"/>
      <c r="T501" s="172"/>
      <c r="U501" s="172"/>
      <c r="V501" s="172"/>
      <c r="W501" s="172"/>
      <c r="X501" s="172"/>
      <c r="Y501" s="172"/>
      <c r="Z501" s="172"/>
    </row>
    <row r="502" spans="1:26" ht="12" customHeight="1">
      <c r="A502" s="172"/>
      <c r="B502" s="60"/>
      <c r="C502" s="172"/>
      <c r="D502" s="60"/>
      <c r="E502" s="172"/>
      <c r="F502" s="172"/>
      <c r="G502" s="172"/>
      <c r="H502" s="172"/>
      <c r="I502" s="172"/>
      <c r="J502" s="172"/>
      <c r="K502" s="172"/>
      <c r="L502" s="172"/>
      <c r="M502" s="172"/>
      <c r="N502" s="172"/>
      <c r="O502" s="172"/>
      <c r="P502" s="172"/>
      <c r="Q502" s="172"/>
      <c r="R502" s="172"/>
      <c r="S502" s="172"/>
      <c r="T502" s="172"/>
      <c r="U502" s="172"/>
      <c r="V502" s="172"/>
      <c r="W502" s="172"/>
      <c r="X502" s="172"/>
      <c r="Y502" s="172"/>
      <c r="Z502" s="172"/>
    </row>
    <row r="503" spans="1:26" ht="12" customHeight="1">
      <c r="A503" s="172"/>
      <c r="B503" s="60"/>
      <c r="C503" s="172"/>
      <c r="D503" s="60"/>
      <c r="E503" s="172"/>
      <c r="F503" s="172"/>
      <c r="G503" s="172"/>
      <c r="H503" s="172"/>
      <c r="I503" s="172"/>
      <c r="J503" s="172"/>
      <c r="K503" s="172"/>
      <c r="L503" s="172"/>
      <c r="M503" s="172"/>
      <c r="N503" s="172"/>
      <c r="O503" s="172"/>
      <c r="P503" s="172"/>
      <c r="Q503" s="172"/>
      <c r="R503" s="172"/>
      <c r="S503" s="172"/>
      <c r="T503" s="172"/>
      <c r="U503" s="172"/>
      <c r="V503" s="172"/>
      <c r="W503" s="172"/>
      <c r="X503" s="172"/>
      <c r="Y503" s="172"/>
      <c r="Z503" s="172"/>
    </row>
    <row r="504" spans="1:26" ht="12" customHeight="1">
      <c r="A504" s="172"/>
      <c r="B504" s="60"/>
      <c r="C504" s="172"/>
      <c r="D504" s="60"/>
      <c r="E504" s="172"/>
      <c r="F504" s="172"/>
      <c r="G504" s="172"/>
      <c r="H504" s="172"/>
      <c r="I504" s="172"/>
      <c r="J504" s="172"/>
      <c r="K504" s="172"/>
      <c r="L504" s="172"/>
      <c r="M504" s="172"/>
      <c r="N504" s="172"/>
      <c r="O504" s="172"/>
      <c r="P504" s="172"/>
      <c r="Q504" s="172"/>
      <c r="R504" s="172"/>
      <c r="S504" s="172"/>
      <c r="T504" s="172"/>
      <c r="U504" s="172"/>
      <c r="V504" s="172"/>
      <c r="W504" s="172"/>
      <c r="X504" s="172"/>
      <c r="Y504" s="172"/>
      <c r="Z504" s="172"/>
    </row>
    <row r="505" spans="1:26" ht="12" customHeight="1">
      <c r="A505" s="172"/>
      <c r="B505" s="60"/>
      <c r="C505" s="172"/>
      <c r="D505" s="60"/>
      <c r="E505" s="172"/>
      <c r="F505" s="172"/>
      <c r="G505" s="172"/>
      <c r="H505" s="172"/>
      <c r="I505" s="172"/>
      <c r="J505" s="172"/>
      <c r="K505" s="172"/>
      <c r="L505" s="172"/>
      <c r="M505" s="172"/>
      <c r="N505" s="172"/>
      <c r="O505" s="172"/>
      <c r="P505" s="172"/>
      <c r="Q505" s="172"/>
      <c r="R505" s="172"/>
      <c r="S505" s="172"/>
      <c r="T505" s="172"/>
      <c r="U505" s="172"/>
      <c r="V505" s="172"/>
      <c r="W505" s="172"/>
      <c r="X505" s="172"/>
      <c r="Y505" s="172"/>
      <c r="Z505" s="172"/>
    </row>
    <row r="506" spans="1:26" ht="12" customHeight="1">
      <c r="A506" s="172"/>
      <c r="B506" s="60"/>
      <c r="C506" s="172"/>
      <c r="D506" s="60"/>
      <c r="E506" s="172"/>
      <c r="F506" s="172"/>
      <c r="G506" s="172"/>
      <c r="H506" s="172"/>
      <c r="I506" s="172"/>
      <c r="J506" s="172"/>
      <c r="K506" s="172"/>
      <c r="L506" s="172"/>
      <c r="M506" s="172"/>
      <c r="N506" s="172"/>
      <c r="O506" s="172"/>
      <c r="P506" s="172"/>
      <c r="Q506" s="172"/>
      <c r="R506" s="172"/>
      <c r="S506" s="172"/>
      <c r="T506" s="172"/>
      <c r="U506" s="172"/>
      <c r="V506" s="172"/>
      <c r="W506" s="172"/>
      <c r="X506" s="172"/>
      <c r="Y506" s="172"/>
      <c r="Z506" s="172"/>
    </row>
    <row r="507" spans="1:26" ht="12" customHeight="1">
      <c r="A507" s="172"/>
      <c r="B507" s="60"/>
      <c r="C507" s="172"/>
      <c r="D507" s="60"/>
      <c r="E507" s="172"/>
      <c r="F507" s="172"/>
      <c r="G507" s="172"/>
      <c r="H507" s="172"/>
      <c r="I507" s="172"/>
      <c r="J507" s="172"/>
      <c r="K507" s="172"/>
      <c r="L507" s="172"/>
      <c r="M507" s="172"/>
      <c r="N507" s="172"/>
      <c r="O507" s="172"/>
      <c r="P507" s="172"/>
      <c r="Q507" s="172"/>
      <c r="R507" s="172"/>
      <c r="S507" s="172"/>
      <c r="T507" s="172"/>
      <c r="U507" s="172"/>
      <c r="V507" s="172"/>
      <c r="W507" s="172"/>
      <c r="X507" s="172"/>
      <c r="Y507" s="172"/>
      <c r="Z507" s="172"/>
    </row>
    <row r="508" spans="1:26" ht="12" customHeight="1">
      <c r="A508" s="172"/>
      <c r="B508" s="60"/>
      <c r="C508" s="172"/>
      <c r="D508" s="60"/>
      <c r="E508" s="172"/>
      <c r="F508" s="172"/>
      <c r="G508" s="172"/>
      <c r="H508" s="172"/>
      <c r="I508" s="172"/>
      <c r="J508" s="172"/>
      <c r="K508" s="172"/>
      <c r="L508" s="172"/>
      <c r="M508" s="172"/>
      <c r="N508" s="172"/>
      <c r="O508" s="172"/>
      <c r="P508" s="172"/>
      <c r="Q508" s="172"/>
      <c r="R508" s="172"/>
      <c r="S508" s="172"/>
      <c r="T508" s="172"/>
      <c r="U508" s="172"/>
      <c r="V508" s="172"/>
      <c r="W508" s="172"/>
      <c r="X508" s="172"/>
      <c r="Y508" s="172"/>
      <c r="Z508" s="172"/>
    </row>
    <row r="509" spans="1:26" ht="12" customHeight="1">
      <c r="A509" s="172"/>
      <c r="B509" s="60"/>
      <c r="C509" s="172"/>
      <c r="D509" s="60"/>
      <c r="E509" s="172"/>
      <c r="F509" s="172"/>
      <c r="G509" s="172"/>
      <c r="H509" s="172"/>
      <c r="I509" s="172"/>
      <c r="J509" s="172"/>
      <c r="K509" s="172"/>
      <c r="L509" s="172"/>
      <c r="M509" s="172"/>
      <c r="N509" s="172"/>
      <c r="O509" s="172"/>
      <c r="P509" s="172"/>
      <c r="Q509" s="172"/>
      <c r="R509" s="172"/>
      <c r="S509" s="172"/>
      <c r="T509" s="172"/>
      <c r="U509" s="172"/>
      <c r="V509" s="172"/>
      <c r="W509" s="172"/>
      <c r="X509" s="172"/>
      <c r="Y509" s="172"/>
      <c r="Z509" s="172"/>
    </row>
    <row r="510" spans="1:26" ht="12" customHeight="1">
      <c r="A510" s="172"/>
      <c r="B510" s="60"/>
      <c r="C510" s="172"/>
      <c r="D510" s="60"/>
      <c r="E510" s="172"/>
      <c r="F510" s="172"/>
      <c r="G510" s="172"/>
      <c r="H510" s="172"/>
      <c r="I510" s="172"/>
      <c r="J510" s="172"/>
      <c r="K510" s="172"/>
      <c r="L510" s="172"/>
      <c r="M510" s="172"/>
      <c r="N510" s="172"/>
      <c r="O510" s="172"/>
      <c r="P510" s="172"/>
      <c r="Q510" s="172"/>
      <c r="R510" s="172"/>
      <c r="S510" s="172"/>
      <c r="T510" s="172"/>
      <c r="U510" s="172"/>
      <c r="V510" s="172"/>
      <c r="W510" s="172"/>
      <c r="X510" s="172"/>
      <c r="Y510" s="172"/>
      <c r="Z510" s="172"/>
    </row>
    <row r="511" spans="1:26" ht="12" customHeight="1">
      <c r="A511" s="172"/>
      <c r="B511" s="60"/>
      <c r="C511" s="172"/>
      <c r="D511" s="60"/>
      <c r="E511" s="172"/>
      <c r="F511" s="172"/>
      <c r="G511" s="172"/>
      <c r="H511" s="172"/>
      <c r="I511" s="172"/>
      <c r="J511" s="172"/>
      <c r="K511" s="172"/>
      <c r="L511" s="172"/>
      <c r="M511" s="172"/>
      <c r="N511" s="172"/>
      <c r="O511" s="172"/>
      <c r="P511" s="172"/>
      <c r="Q511" s="172"/>
      <c r="R511" s="172"/>
      <c r="S511" s="172"/>
      <c r="T511" s="172"/>
      <c r="U511" s="172"/>
      <c r="V511" s="172"/>
      <c r="W511" s="172"/>
      <c r="X511" s="172"/>
      <c r="Y511" s="172"/>
      <c r="Z511" s="172"/>
    </row>
    <row r="512" spans="1:26" ht="12" customHeight="1">
      <c r="A512" s="172"/>
      <c r="B512" s="60"/>
      <c r="C512" s="172"/>
      <c r="D512" s="60"/>
      <c r="E512" s="172"/>
      <c r="F512" s="172"/>
      <c r="G512" s="172"/>
      <c r="H512" s="172"/>
      <c r="I512" s="172"/>
      <c r="J512" s="172"/>
      <c r="K512" s="172"/>
      <c r="L512" s="172"/>
      <c r="M512" s="172"/>
      <c r="N512" s="172"/>
      <c r="O512" s="172"/>
      <c r="P512" s="172"/>
      <c r="Q512" s="172"/>
      <c r="R512" s="172"/>
      <c r="S512" s="172"/>
      <c r="T512" s="172"/>
      <c r="U512" s="172"/>
      <c r="V512" s="172"/>
      <c r="W512" s="172"/>
      <c r="X512" s="172"/>
      <c r="Y512" s="172"/>
      <c r="Z512" s="172"/>
    </row>
    <row r="513" spans="1:26" ht="12" customHeight="1">
      <c r="A513" s="172"/>
      <c r="B513" s="60"/>
      <c r="C513" s="172"/>
      <c r="D513" s="60"/>
      <c r="E513" s="172"/>
      <c r="F513" s="172"/>
      <c r="G513" s="172"/>
      <c r="H513" s="172"/>
      <c r="I513" s="172"/>
      <c r="J513" s="172"/>
      <c r="K513" s="172"/>
      <c r="L513" s="172"/>
      <c r="M513" s="172"/>
      <c r="N513" s="172"/>
      <c r="O513" s="172"/>
      <c r="P513" s="172"/>
      <c r="Q513" s="172"/>
      <c r="R513" s="172"/>
      <c r="S513" s="172"/>
      <c r="T513" s="172"/>
      <c r="U513" s="172"/>
      <c r="V513" s="172"/>
      <c r="W513" s="172"/>
      <c r="X513" s="172"/>
      <c r="Y513" s="172"/>
      <c r="Z513" s="172"/>
    </row>
    <row r="514" spans="1:26" ht="12" customHeight="1">
      <c r="A514" s="172"/>
      <c r="B514" s="60"/>
      <c r="C514" s="172"/>
      <c r="D514" s="60"/>
      <c r="E514" s="172"/>
      <c r="F514" s="172"/>
      <c r="G514" s="172"/>
      <c r="H514" s="172"/>
      <c r="I514" s="172"/>
      <c r="J514" s="172"/>
      <c r="K514" s="172"/>
      <c r="L514" s="172"/>
      <c r="M514" s="172"/>
      <c r="N514" s="172"/>
      <c r="O514" s="172"/>
      <c r="P514" s="172"/>
      <c r="Q514" s="172"/>
      <c r="R514" s="172"/>
      <c r="S514" s="172"/>
      <c r="T514" s="172"/>
      <c r="U514" s="172"/>
      <c r="V514" s="172"/>
      <c r="W514" s="172"/>
      <c r="X514" s="172"/>
      <c r="Y514" s="172"/>
      <c r="Z514" s="172"/>
    </row>
    <row r="515" spans="1:26" ht="12" customHeight="1">
      <c r="A515" s="172"/>
      <c r="B515" s="60"/>
      <c r="C515" s="172"/>
      <c r="D515" s="60"/>
      <c r="E515" s="172"/>
      <c r="F515" s="172"/>
      <c r="G515" s="172"/>
      <c r="H515" s="172"/>
      <c r="I515" s="172"/>
      <c r="J515" s="172"/>
      <c r="K515" s="172"/>
      <c r="L515" s="172"/>
      <c r="M515" s="172"/>
      <c r="N515" s="172"/>
      <c r="O515" s="172"/>
      <c r="P515" s="172"/>
      <c r="Q515" s="172"/>
      <c r="R515" s="172"/>
      <c r="S515" s="172"/>
      <c r="T515" s="172"/>
      <c r="U515" s="172"/>
      <c r="V515" s="172"/>
      <c r="W515" s="172"/>
      <c r="X515" s="172"/>
      <c r="Y515" s="172"/>
      <c r="Z515" s="172"/>
    </row>
    <row r="516" spans="1:26" ht="12" customHeight="1">
      <c r="A516" s="172"/>
      <c r="B516" s="60"/>
      <c r="C516" s="172"/>
      <c r="D516" s="60"/>
      <c r="E516" s="172"/>
      <c r="F516" s="172"/>
      <c r="G516" s="172"/>
      <c r="H516" s="172"/>
      <c r="I516" s="172"/>
      <c r="J516" s="172"/>
      <c r="K516" s="172"/>
      <c r="L516" s="172"/>
      <c r="M516" s="172"/>
      <c r="N516" s="172"/>
      <c r="O516" s="172"/>
      <c r="P516" s="172"/>
      <c r="Q516" s="172"/>
      <c r="R516" s="172"/>
      <c r="S516" s="172"/>
      <c r="T516" s="172"/>
      <c r="U516" s="172"/>
      <c r="V516" s="172"/>
      <c r="W516" s="172"/>
      <c r="X516" s="172"/>
      <c r="Y516" s="172"/>
      <c r="Z516" s="172"/>
    </row>
    <row r="517" spans="1:26" ht="12" customHeight="1">
      <c r="A517" s="172"/>
      <c r="B517" s="60"/>
      <c r="C517" s="172"/>
      <c r="D517" s="60"/>
      <c r="E517" s="172"/>
      <c r="F517" s="172"/>
      <c r="G517" s="172"/>
      <c r="H517" s="172"/>
      <c r="I517" s="172"/>
      <c r="J517" s="172"/>
      <c r="K517" s="172"/>
      <c r="L517" s="172"/>
      <c r="M517" s="172"/>
      <c r="N517" s="172"/>
      <c r="O517" s="172"/>
      <c r="P517" s="172"/>
      <c r="Q517" s="172"/>
      <c r="R517" s="172"/>
      <c r="S517" s="172"/>
      <c r="T517" s="172"/>
      <c r="U517" s="172"/>
      <c r="V517" s="172"/>
      <c r="W517" s="172"/>
      <c r="X517" s="172"/>
      <c r="Y517" s="172"/>
      <c r="Z517" s="172"/>
    </row>
    <row r="518" spans="1:26" ht="12" customHeight="1">
      <c r="A518" s="172"/>
      <c r="B518" s="60"/>
      <c r="C518" s="172"/>
      <c r="D518" s="60"/>
      <c r="E518" s="172"/>
      <c r="F518" s="172"/>
      <c r="G518" s="172"/>
      <c r="H518" s="172"/>
      <c r="I518" s="172"/>
      <c r="J518" s="172"/>
      <c r="K518" s="172"/>
      <c r="L518" s="172"/>
      <c r="M518" s="172"/>
      <c r="N518" s="172"/>
      <c r="O518" s="172"/>
      <c r="P518" s="172"/>
      <c r="Q518" s="172"/>
      <c r="R518" s="172"/>
      <c r="S518" s="172"/>
      <c r="T518" s="172"/>
      <c r="U518" s="172"/>
      <c r="V518" s="172"/>
      <c r="W518" s="172"/>
      <c r="X518" s="172"/>
      <c r="Y518" s="172"/>
      <c r="Z518" s="172"/>
    </row>
    <row r="519" spans="1:26" ht="12" customHeight="1">
      <c r="A519" s="172"/>
      <c r="B519" s="60"/>
      <c r="C519" s="172"/>
      <c r="D519" s="60"/>
      <c r="E519" s="172"/>
      <c r="F519" s="172"/>
      <c r="G519" s="172"/>
      <c r="H519" s="172"/>
      <c r="I519" s="172"/>
      <c r="J519" s="172"/>
      <c r="K519" s="172"/>
      <c r="L519" s="172"/>
      <c r="M519" s="172"/>
      <c r="N519" s="172"/>
      <c r="O519" s="172"/>
      <c r="P519" s="172"/>
      <c r="Q519" s="172"/>
      <c r="R519" s="172"/>
      <c r="S519" s="172"/>
      <c r="T519" s="172"/>
      <c r="U519" s="172"/>
      <c r="V519" s="172"/>
      <c r="W519" s="172"/>
      <c r="X519" s="172"/>
      <c r="Y519" s="172"/>
      <c r="Z519" s="172"/>
    </row>
    <row r="520" spans="1:26" ht="12" customHeight="1">
      <c r="A520" s="172"/>
      <c r="B520" s="60"/>
      <c r="C520" s="172"/>
      <c r="D520" s="60"/>
      <c r="E520" s="172"/>
      <c r="F520" s="172"/>
      <c r="G520" s="172"/>
      <c r="H520" s="172"/>
      <c r="I520" s="172"/>
      <c r="J520" s="172"/>
      <c r="K520" s="172"/>
      <c r="L520" s="172"/>
      <c r="M520" s="172"/>
      <c r="N520" s="172"/>
      <c r="O520" s="172"/>
      <c r="P520" s="172"/>
      <c r="Q520" s="172"/>
      <c r="R520" s="172"/>
      <c r="S520" s="172"/>
      <c r="T520" s="172"/>
      <c r="U520" s="172"/>
      <c r="V520" s="172"/>
      <c r="W520" s="172"/>
      <c r="X520" s="172"/>
      <c r="Y520" s="172"/>
      <c r="Z520" s="172"/>
    </row>
    <row r="521" spans="1:26" ht="12" customHeight="1">
      <c r="A521" s="172"/>
      <c r="B521" s="60"/>
      <c r="C521" s="172"/>
      <c r="D521" s="60"/>
      <c r="E521" s="172"/>
      <c r="F521" s="172"/>
      <c r="G521" s="172"/>
      <c r="H521" s="172"/>
      <c r="I521" s="172"/>
      <c r="J521" s="172"/>
      <c r="K521" s="172"/>
      <c r="L521" s="172"/>
      <c r="M521" s="172"/>
      <c r="N521" s="172"/>
      <c r="O521" s="172"/>
      <c r="P521" s="172"/>
      <c r="Q521" s="172"/>
      <c r="R521" s="172"/>
      <c r="S521" s="172"/>
      <c r="T521" s="172"/>
      <c r="U521" s="172"/>
      <c r="V521" s="172"/>
      <c r="W521" s="172"/>
      <c r="X521" s="172"/>
      <c r="Y521" s="172"/>
      <c r="Z521" s="172"/>
    </row>
    <row r="522" spans="1:26" ht="12" customHeight="1">
      <c r="A522" s="172"/>
      <c r="B522" s="60"/>
      <c r="C522" s="172"/>
      <c r="D522" s="60"/>
      <c r="E522" s="172"/>
      <c r="F522" s="172"/>
      <c r="G522" s="172"/>
      <c r="H522" s="172"/>
      <c r="I522" s="172"/>
      <c r="J522" s="172"/>
      <c r="K522" s="172"/>
      <c r="L522" s="172"/>
      <c r="M522" s="172"/>
      <c r="N522" s="172"/>
      <c r="O522" s="172"/>
      <c r="P522" s="172"/>
      <c r="Q522" s="172"/>
      <c r="R522" s="172"/>
      <c r="S522" s="172"/>
      <c r="T522" s="172"/>
      <c r="U522" s="172"/>
      <c r="V522" s="172"/>
      <c r="W522" s="172"/>
      <c r="X522" s="172"/>
      <c r="Y522" s="172"/>
      <c r="Z522" s="172"/>
    </row>
    <row r="523" spans="1:26" ht="12" customHeight="1">
      <c r="A523" s="172"/>
      <c r="B523" s="60"/>
      <c r="C523" s="172"/>
      <c r="D523" s="60"/>
      <c r="E523" s="172"/>
      <c r="F523" s="172"/>
      <c r="G523" s="172"/>
      <c r="H523" s="172"/>
      <c r="I523" s="172"/>
      <c r="J523" s="172"/>
      <c r="K523" s="172"/>
      <c r="L523" s="172"/>
      <c r="M523" s="172"/>
      <c r="N523" s="172"/>
      <c r="O523" s="172"/>
      <c r="P523" s="172"/>
      <c r="Q523" s="172"/>
      <c r="R523" s="172"/>
      <c r="S523" s="172"/>
      <c r="T523" s="172"/>
      <c r="U523" s="172"/>
      <c r="V523" s="172"/>
      <c r="W523" s="172"/>
      <c r="X523" s="172"/>
      <c r="Y523" s="172"/>
      <c r="Z523" s="172"/>
    </row>
    <row r="524" spans="1:26" ht="12" customHeight="1">
      <c r="A524" s="172"/>
      <c r="B524" s="60"/>
      <c r="C524" s="172"/>
      <c r="D524" s="60"/>
      <c r="E524" s="172"/>
      <c r="F524" s="172"/>
      <c r="G524" s="172"/>
      <c r="H524" s="172"/>
      <c r="I524" s="172"/>
      <c r="J524" s="172"/>
      <c r="K524" s="172"/>
      <c r="L524" s="172"/>
      <c r="M524" s="172"/>
      <c r="N524" s="172"/>
      <c r="O524" s="172"/>
      <c r="P524" s="172"/>
      <c r="Q524" s="172"/>
      <c r="R524" s="172"/>
      <c r="S524" s="172"/>
      <c r="T524" s="172"/>
      <c r="U524" s="172"/>
      <c r="V524" s="172"/>
      <c r="W524" s="172"/>
      <c r="X524" s="172"/>
      <c r="Y524" s="172"/>
      <c r="Z524" s="172"/>
    </row>
    <row r="525" spans="1:26" ht="12" customHeight="1">
      <c r="A525" s="172"/>
      <c r="B525" s="60"/>
      <c r="C525" s="172"/>
      <c r="D525" s="60"/>
      <c r="E525" s="172"/>
      <c r="F525" s="172"/>
      <c r="G525" s="172"/>
      <c r="H525" s="172"/>
      <c r="I525" s="172"/>
      <c r="J525" s="172"/>
      <c r="K525" s="172"/>
      <c r="L525" s="172"/>
      <c r="M525" s="172"/>
      <c r="N525" s="172"/>
      <c r="O525" s="172"/>
      <c r="P525" s="172"/>
      <c r="Q525" s="172"/>
      <c r="R525" s="172"/>
      <c r="S525" s="172"/>
      <c r="T525" s="172"/>
      <c r="U525" s="172"/>
      <c r="V525" s="172"/>
      <c r="W525" s="172"/>
      <c r="X525" s="172"/>
      <c r="Y525" s="172"/>
      <c r="Z525" s="172"/>
    </row>
    <row r="526" spans="1:26" ht="12" customHeight="1">
      <c r="A526" s="172"/>
      <c r="B526" s="60"/>
      <c r="C526" s="172"/>
      <c r="D526" s="60"/>
      <c r="E526" s="172"/>
      <c r="F526" s="172"/>
      <c r="G526" s="172"/>
      <c r="H526" s="172"/>
      <c r="I526" s="172"/>
      <c r="J526" s="172"/>
      <c r="K526" s="172"/>
      <c r="L526" s="172"/>
      <c r="M526" s="172"/>
      <c r="N526" s="172"/>
      <c r="O526" s="172"/>
      <c r="P526" s="172"/>
      <c r="Q526" s="172"/>
      <c r="R526" s="172"/>
      <c r="S526" s="172"/>
      <c r="T526" s="172"/>
      <c r="U526" s="172"/>
      <c r="V526" s="172"/>
      <c r="W526" s="172"/>
      <c r="X526" s="172"/>
      <c r="Y526" s="172"/>
      <c r="Z526" s="172"/>
    </row>
    <row r="527" spans="1:26" ht="12" customHeight="1">
      <c r="A527" s="172"/>
      <c r="B527" s="60"/>
      <c r="C527" s="172"/>
      <c r="D527" s="60"/>
      <c r="E527" s="172"/>
      <c r="F527" s="172"/>
      <c r="G527" s="172"/>
      <c r="H527" s="172"/>
      <c r="I527" s="172"/>
      <c r="J527" s="172"/>
      <c r="K527" s="172"/>
      <c r="L527" s="172"/>
      <c r="M527" s="172"/>
      <c r="N527" s="172"/>
      <c r="O527" s="172"/>
      <c r="P527" s="172"/>
      <c r="Q527" s="172"/>
      <c r="R527" s="172"/>
      <c r="S527" s="172"/>
      <c r="T527" s="172"/>
      <c r="U527" s="172"/>
      <c r="V527" s="172"/>
      <c r="W527" s="172"/>
      <c r="X527" s="172"/>
      <c r="Y527" s="172"/>
      <c r="Z527" s="172"/>
    </row>
    <row r="528" spans="1:26" ht="12" customHeight="1">
      <c r="A528" s="172"/>
      <c r="B528" s="60"/>
      <c r="C528" s="172"/>
      <c r="D528" s="60"/>
      <c r="E528" s="172"/>
      <c r="F528" s="172"/>
      <c r="G528" s="172"/>
      <c r="H528" s="172"/>
      <c r="I528" s="172"/>
      <c r="J528" s="172"/>
      <c r="K528" s="172"/>
      <c r="L528" s="172"/>
      <c r="M528" s="172"/>
      <c r="N528" s="172"/>
      <c r="O528" s="172"/>
      <c r="P528" s="172"/>
      <c r="Q528" s="172"/>
      <c r="R528" s="172"/>
      <c r="S528" s="172"/>
      <c r="T528" s="172"/>
      <c r="U528" s="172"/>
      <c r="V528" s="172"/>
      <c r="W528" s="172"/>
      <c r="X528" s="172"/>
      <c r="Y528" s="172"/>
      <c r="Z528" s="172"/>
    </row>
    <row r="529" spans="1:26" ht="12" customHeight="1">
      <c r="A529" s="172"/>
      <c r="B529" s="60"/>
      <c r="C529" s="172"/>
      <c r="D529" s="60"/>
      <c r="E529" s="172"/>
      <c r="F529" s="172"/>
      <c r="G529" s="172"/>
      <c r="H529" s="172"/>
      <c r="I529" s="172"/>
      <c r="J529" s="172"/>
      <c r="K529" s="172"/>
      <c r="L529" s="172"/>
      <c r="M529" s="172"/>
      <c r="N529" s="172"/>
      <c r="O529" s="172"/>
      <c r="P529" s="172"/>
      <c r="Q529" s="172"/>
      <c r="R529" s="172"/>
      <c r="S529" s="172"/>
      <c r="T529" s="172"/>
      <c r="U529" s="172"/>
      <c r="V529" s="172"/>
      <c r="W529" s="172"/>
      <c r="X529" s="172"/>
      <c r="Y529" s="172"/>
      <c r="Z529" s="172"/>
    </row>
    <row r="530" spans="1:26" ht="12" customHeight="1">
      <c r="A530" s="172"/>
      <c r="B530" s="60"/>
      <c r="C530" s="172"/>
      <c r="D530" s="60"/>
      <c r="E530" s="172"/>
      <c r="F530" s="172"/>
      <c r="G530" s="172"/>
      <c r="H530" s="172"/>
      <c r="I530" s="172"/>
      <c r="J530" s="172"/>
      <c r="K530" s="172"/>
      <c r="L530" s="172"/>
      <c r="M530" s="172"/>
      <c r="N530" s="172"/>
      <c r="O530" s="172"/>
      <c r="P530" s="172"/>
      <c r="Q530" s="172"/>
      <c r="R530" s="172"/>
      <c r="S530" s="172"/>
      <c r="T530" s="172"/>
      <c r="U530" s="172"/>
      <c r="V530" s="172"/>
      <c r="W530" s="172"/>
      <c r="X530" s="172"/>
      <c r="Y530" s="172"/>
      <c r="Z530" s="172"/>
    </row>
    <row r="531" spans="1:26" ht="12" customHeight="1">
      <c r="A531" s="172"/>
      <c r="B531" s="60"/>
      <c r="C531" s="172"/>
      <c r="D531" s="60"/>
      <c r="E531" s="172"/>
      <c r="F531" s="172"/>
      <c r="G531" s="172"/>
      <c r="H531" s="172"/>
      <c r="I531" s="172"/>
      <c r="J531" s="172"/>
      <c r="K531" s="172"/>
      <c r="L531" s="172"/>
      <c r="M531" s="172"/>
      <c r="N531" s="172"/>
      <c r="O531" s="172"/>
      <c r="P531" s="172"/>
      <c r="Q531" s="172"/>
      <c r="R531" s="172"/>
      <c r="S531" s="172"/>
      <c r="T531" s="172"/>
      <c r="U531" s="172"/>
      <c r="V531" s="172"/>
      <c r="W531" s="172"/>
      <c r="X531" s="172"/>
      <c r="Y531" s="172"/>
      <c r="Z531" s="172"/>
    </row>
    <row r="532" spans="1:26" ht="12" customHeight="1">
      <c r="A532" s="172"/>
      <c r="B532" s="60"/>
      <c r="C532" s="172"/>
      <c r="D532" s="60"/>
      <c r="E532" s="172"/>
      <c r="F532" s="172"/>
      <c r="G532" s="172"/>
      <c r="H532" s="172"/>
      <c r="I532" s="172"/>
      <c r="J532" s="172"/>
      <c r="K532" s="172"/>
      <c r="L532" s="172"/>
      <c r="M532" s="172"/>
      <c r="N532" s="172"/>
      <c r="O532" s="172"/>
      <c r="P532" s="172"/>
      <c r="Q532" s="172"/>
      <c r="R532" s="172"/>
      <c r="S532" s="172"/>
      <c r="T532" s="172"/>
      <c r="U532" s="172"/>
      <c r="V532" s="172"/>
      <c r="W532" s="172"/>
      <c r="X532" s="172"/>
      <c r="Y532" s="172"/>
      <c r="Z532" s="172"/>
    </row>
    <row r="533" spans="1:26" ht="12" customHeight="1">
      <c r="A533" s="172"/>
      <c r="B533" s="60"/>
      <c r="C533" s="172"/>
      <c r="D533" s="60"/>
      <c r="E533" s="172"/>
      <c r="F533" s="172"/>
      <c r="G533" s="172"/>
      <c r="H533" s="172"/>
      <c r="I533" s="172"/>
      <c r="J533" s="172"/>
      <c r="K533" s="172"/>
      <c r="L533" s="172"/>
      <c r="M533" s="172"/>
      <c r="N533" s="172"/>
      <c r="O533" s="172"/>
      <c r="P533" s="172"/>
      <c r="Q533" s="172"/>
      <c r="R533" s="172"/>
      <c r="S533" s="172"/>
      <c r="T533" s="172"/>
      <c r="U533" s="172"/>
      <c r="V533" s="172"/>
      <c r="W533" s="172"/>
      <c r="X533" s="172"/>
      <c r="Y533" s="172"/>
      <c r="Z533" s="172"/>
    </row>
    <row r="534" spans="1:26" ht="12" customHeight="1">
      <c r="A534" s="172"/>
      <c r="B534" s="60"/>
      <c r="C534" s="172"/>
      <c r="D534" s="60"/>
      <c r="E534" s="172"/>
      <c r="F534" s="172"/>
      <c r="G534" s="172"/>
      <c r="H534" s="172"/>
      <c r="I534" s="172"/>
      <c r="J534" s="172"/>
      <c r="K534" s="172"/>
      <c r="L534" s="172"/>
      <c r="M534" s="172"/>
      <c r="N534" s="172"/>
      <c r="O534" s="172"/>
      <c r="P534" s="172"/>
      <c r="Q534" s="172"/>
      <c r="R534" s="172"/>
      <c r="S534" s="172"/>
      <c r="T534" s="172"/>
      <c r="U534" s="172"/>
      <c r="V534" s="172"/>
      <c r="W534" s="172"/>
      <c r="X534" s="172"/>
      <c r="Y534" s="172"/>
      <c r="Z534" s="172"/>
    </row>
    <row r="535" spans="1:26" ht="12" customHeight="1">
      <c r="A535" s="172"/>
      <c r="B535" s="60"/>
      <c r="C535" s="172"/>
      <c r="D535" s="60"/>
      <c r="E535" s="172"/>
      <c r="F535" s="172"/>
      <c r="G535" s="172"/>
      <c r="H535" s="172"/>
      <c r="I535" s="172"/>
      <c r="J535" s="172"/>
      <c r="K535" s="172"/>
      <c r="L535" s="172"/>
      <c r="M535" s="172"/>
      <c r="N535" s="172"/>
      <c r="O535" s="172"/>
      <c r="P535" s="172"/>
      <c r="Q535" s="172"/>
      <c r="R535" s="172"/>
      <c r="S535" s="172"/>
      <c r="T535" s="172"/>
      <c r="U535" s="172"/>
      <c r="V535" s="172"/>
      <c r="W535" s="172"/>
      <c r="X535" s="172"/>
      <c r="Y535" s="172"/>
      <c r="Z535" s="172"/>
    </row>
    <row r="536" spans="1:26" ht="12" customHeight="1">
      <c r="A536" s="172"/>
      <c r="B536" s="60"/>
      <c r="C536" s="172"/>
      <c r="D536" s="60"/>
      <c r="E536" s="172"/>
      <c r="F536" s="172"/>
      <c r="G536" s="172"/>
      <c r="H536" s="172"/>
      <c r="I536" s="172"/>
      <c r="J536" s="172"/>
      <c r="K536" s="172"/>
      <c r="L536" s="172"/>
      <c r="M536" s="172"/>
      <c r="N536" s="172"/>
      <c r="O536" s="172"/>
      <c r="P536" s="172"/>
      <c r="Q536" s="172"/>
      <c r="R536" s="172"/>
      <c r="S536" s="172"/>
      <c r="T536" s="172"/>
      <c r="U536" s="172"/>
      <c r="V536" s="172"/>
      <c r="W536" s="172"/>
      <c r="X536" s="172"/>
      <c r="Y536" s="172"/>
      <c r="Z536" s="172"/>
    </row>
    <row r="537" spans="1:26" ht="12" customHeight="1">
      <c r="A537" s="172"/>
      <c r="B537" s="60"/>
      <c r="C537" s="172"/>
      <c r="D537" s="60"/>
      <c r="E537" s="172"/>
      <c r="F537" s="172"/>
      <c r="G537" s="172"/>
      <c r="H537" s="172"/>
      <c r="I537" s="172"/>
      <c r="J537" s="172"/>
      <c r="K537" s="172"/>
      <c r="L537" s="172"/>
      <c r="M537" s="172"/>
      <c r="N537" s="172"/>
      <c r="O537" s="172"/>
      <c r="P537" s="172"/>
      <c r="Q537" s="172"/>
      <c r="R537" s="172"/>
      <c r="S537" s="172"/>
      <c r="T537" s="172"/>
      <c r="U537" s="172"/>
      <c r="V537" s="172"/>
      <c r="W537" s="172"/>
      <c r="X537" s="172"/>
      <c r="Y537" s="172"/>
      <c r="Z537" s="172"/>
    </row>
    <row r="538" spans="1:26" ht="12" customHeight="1">
      <c r="A538" s="172"/>
      <c r="B538" s="60"/>
      <c r="C538" s="172"/>
      <c r="D538" s="60"/>
      <c r="E538" s="172"/>
      <c r="F538" s="172"/>
      <c r="G538" s="172"/>
      <c r="H538" s="172"/>
      <c r="I538" s="172"/>
      <c r="J538" s="172"/>
      <c r="K538" s="172"/>
      <c r="L538" s="172"/>
      <c r="M538" s="172"/>
      <c r="N538" s="172"/>
      <c r="O538" s="172"/>
      <c r="P538" s="172"/>
      <c r="Q538" s="172"/>
      <c r="R538" s="172"/>
      <c r="S538" s="172"/>
      <c r="T538" s="172"/>
      <c r="U538" s="172"/>
      <c r="V538" s="172"/>
      <c r="W538" s="172"/>
      <c r="X538" s="172"/>
      <c r="Y538" s="172"/>
      <c r="Z538" s="172"/>
    </row>
    <row r="539" spans="1:26" ht="12" customHeight="1">
      <c r="A539" s="172"/>
      <c r="B539" s="60"/>
      <c r="C539" s="172"/>
      <c r="D539" s="60"/>
      <c r="E539" s="172"/>
      <c r="F539" s="172"/>
      <c r="G539" s="172"/>
      <c r="H539" s="172"/>
      <c r="I539" s="172"/>
      <c r="J539" s="172"/>
      <c r="K539" s="172"/>
      <c r="L539" s="172"/>
      <c r="M539" s="172"/>
      <c r="N539" s="172"/>
      <c r="O539" s="172"/>
      <c r="P539" s="172"/>
      <c r="Q539" s="172"/>
      <c r="R539" s="172"/>
      <c r="S539" s="172"/>
      <c r="T539" s="172"/>
      <c r="U539" s="172"/>
      <c r="V539" s="172"/>
      <c r="W539" s="172"/>
      <c r="X539" s="172"/>
      <c r="Y539" s="172"/>
      <c r="Z539" s="172"/>
    </row>
    <row r="540" spans="1:26" ht="12" customHeight="1">
      <c r="A540" s="172"/>
      <c r="B540" s="60"/>
      <c r="C540" s="172"/>
      <c r="D540" s="60"/>
      <c r="E540" s="172"/>
      <c r="F540" s="172"/>
      <c r="G540" s="172"/>
      <c r="H540" s="172"/>
      <c r="I540" s="172"/>
      <c r="J540" s="172"/>
      <c r="K540" s="172"/>
      <c r="L540" s="172"/>
      <c r="M540" s="172"/>
      <c r="N540" s="172"/>
      <c r="O540" s="172"/>
      <c r="P540" s="172"/>
      <c r="Q540" s="172"/>
      <c r="R540" s="172"/>
      <c r="S540" s="172"/>
      <c r="T540" s="172"/>
      <c r="U540" s="172"/>
      <c r="V540" s="172"/>
      <c r="W540" s="172"/>
      <c r="X540" s="172"/>
      <c r="Y540" s="172"/>
      <c r="Z540" s="172"/>
    </row>
    <row r="541" spans="1:26" ht="12" customHeight="1">
      <c r="A541" s="172"/>
      <c r="B541" s="60"/>
      <c r="C541" s="172"/>
      <c r="D541" s="60"/>
      <c r="E541" s="172"/>
      <c r="F541" s="172"/>
      <c r="G541" s="172"/>
      <c r="H541" s="172"/>
      <c r="I541" s="172"/>
      <c r="J541" s="172"/>
      <c r="K541" s="172"/>
      <c r="L541" s="172"/>
      <c r="M541" s="172"/>
      <c r="N541" s="172"/>
      <c r="O541" s="172"/>
      <c r="P541" s="172"/>
      <c r="Q541" s="172"/>
      <c r="R541" s="172"/>
      <c r="S541" s="172"/>
      <c r="T541" s="172"/>
      <c r="U541" s="172"/>
      <c r="V541" s="172"/>
      <c r="W541" s="172"/>
      <c r="X541" s="172"/>
      <c r="Y541" s="172"/>
      <c r="Z541" s="172"/>
    </row>
    <row r="542" spans="1:26" ht="12" customHeight="1">
      <c r="A542" s="172"/>
      <c r="B542" s="60"/>
      <c r="C542" s="172"/>
      <c r="D542" s="60"/>
      <c r="E542" s="172"/>
      <c r="F542" s="172"/>
      <c r="G542" s="172"/>
      <c r="H542" s="172"/>
      <c r="I542" s="172"/>
      <c r="J542" s="172"/>
      <c r="K542" s="172"/>
      <c r="L542" s="172"/>
      <c r="M542" s="172"/>
      <c r="N542" s="172"/>
      <c r="O542" s="172"/>
      <c r="P542" s="172"/>
      <c r="Q542" s="172"/>
      <c r="R542" s="172"/>
      <c r="S542" s="172"/>
      <c r="T542" s="172"/>
      <c r="U542" s="172"/>
      <c r="V542" s="172"/>
      <c r="W542" s="172"/>
      <c r="X542" s="172"/>
      <c r="Y542" s="172"/>
      <c r="Z542" s="172"/>
    </row>
    <row r="543" spans="1:26" ht="12" customHeight="1">
      <c r="A543" s="172"/>
      <c r="B543" s="60"/>
      <c r="C543" s="172"/>
      <c r="D543" s="60"/>
      <c r="E543" s="172"/>
      <c r="F543" s="172"/>
      <c r="G543" s="172"/>
      <c r="H543" s="172"/>
      <c r="I543" s="172"/>
      <c r="J543" s="172"/>
      <c r="K543" s="172"/>
      <c r="L543" s="172"/>
      <c r="M543" s="172"/>
      <c r="N543" s="172"/>
      <c r="O543" s="172"/>
      <c r="P543" s="172"/>
      <c r="Q543" s="172"/>
      <c r="R543" s="172"/>
      <c r="S543" s="172"/>
      <c r="T543" s="172"/>
      <c r="U543" s="172"/>
      <c r="V543" s="172"/>
      <c r="W543" s="172"/>
      <c r="X543" s="172"/>
      <c r="Y543" s="172"/>
      <c r="Z543" s="172"/>
    </row>
    <row r="544" spans="1:26" ht="12" customHeight="1">
      <c r="A544" s="172"/>
      <c r="B544" s="60"/>
      <c r="C544" s="172"/>
      <c r="D544" s="60"/>
      <c r="E544" s="172"/>
      <c r="F544" s="172"/>
      <c r="G544" s="172"/>
      <c r="H544" s="172"/>
      <c r="I544" s="172"/>
      <c r="J544" s="172"/>
      <c r="K544" s="172"/>
      <c r="L544" s="172"/>
      <c r="M544" s="172"/>
      <c r="N544" s="172"/>
      <c r="O544" s="172"/>
      <c r="P544" s="172"/>
      <c r="Q544" s="172"/>
      <c r="R544" s="172"/>
      <c r="S544" s="172"/>
      <c r="T544" s="172"/>
      <c r="U544" s="172"/>
      <c r="V544" s="172"/>
      <c r="W544" s="172"/>
      <c r="X544" s="172"/>
      <c r="Y544" s="172"/>
      <c r="Z544" s="172"/>
    </row>
    <row r="545" spans="1:26" ht="12" customHeight="1">
      <c r="A545" s="172"/>
      <c r="B545" s="60"/>
      <c r="C545" s="172"/>
      <c r="D545" s="60"/>
      <c r="E545" s="172"/>
      <c r="F545" s="172"/>
      <c r="G545" s="172"/>
      <c r="H545" s="172"/>
      <c r="I545" s="172"/>
      <c r="J545" s="172"/>
      <c r="K545" s="172"/>
      <c r="L545" s="172"/>
      <c r="M545" s="172"/>
      <c r="N545" s="172"/>
      <c r="O545" s="172"/>
      <c r="P545" s="172"/>
      <c r="Q545" s="172"/>
      <c r="R545" s="172"/>
      <c r="S545" s="172"/>
      <c r="T545" s="172"/>
      <c r="U545" s="172"/>
      <c r="V545" s="172"/>
      <c r="W545" s="172"/>
      <c r="X545" s="172"/>
      <c r="Y545" s="172"/>
      <c r="Z545" s="172"/>
    </row>
    <row r="546" spans="1:26" ht="12" customHeight="1">
      <c r="A546" s="172"/>
      <c r="B546" s="60"/>
      <c r="C546" s="172"/>
      <c r="D546" s="60"/>
      <c r="E546" s="172"/>
      <c r="F546" s="172"/>
      <c r="G546" s="172"/>
      <c r="H546" s="172"/>
      <c r="I546" s="172"/>
      <c r="J546" s="172"/>
      <c r="K546" s="172"/>
      <c r="L546" s="172"/>
      <c r="M546" s="172"/>
      <c r="N546" s="172"/>
      <c r="O546" s="172"/>
      <c r="P546" s="172"/>
      <c r="Q546" s="172"/>
      <c r="R546" s="172"/>
      <c r="S546" s="172"/>
      <c r="T546" s="172"/>
      <c r="U546" s="172"/>
      <c r="V546" s="172"/>
      <c r="W546" s="172"/>
      <c r="X546" s="172"/>
      <c r="Y546" s="172"/>
      <c r="Z546" s="172"/>
    </row>
    <row r="547" spans="1:26" ht="12" customHeight="1">
      <c r="A547" s="172"/>
      <c r="B547" s="60"/>
      <c r="C547" s="172"/>
      <c r="D547" s="60"/>
      <c r="E547" s="172"/>
      <c r="F547" s="172"/>
      <c r="G547" s="172"/>
      <c r="H547" s="172"/>
      <c r="I547" s="172"/>
      <c r="J547" s="172"/>
      <c r="K547" s="172"/>
      <c r="L547" s="172"/>
      <c r="M547" s="172"/>
      <c r="N547" s="172"/>
      <c r="O547" s="172"/>
      <c r="P547" s="172"/>
      <c r="Q547" s="172"/>
      <c r="R547" s="172"/>
      <c r="S547" s="172"/>
      <c r="T547" s="172"/>
      <c r="U547" s="172"/>
      <c r="V547" s="172"/>
      <c r="W547" s="172"/>
      <c r="X547" s="172"/>
      <c r="Y547" s="172"/>
      <c r="Z547" s="172"/>
    </row>
    <row r="548" spans="1:26" ht="12" customHeight="1">
      <c r="A548" s="172"/>
      <c r="B548" s="60"/>
      <c r="C548" s="172"/>
      <c r="D548" s="60"/>
      <c r="E548" s="172"/>
      <c r="F548" s="172"/>
      <c r="G548" s="172"/>
      <c r="H548" s="172"/>
      <c r="I548" s="172"/>
      <c r="J548" s="172"/>
      <c r="K548" s="172"/>
      <c r="L548" s="172"/>
      <c r="M548" s="172"/>
      <c r="N548" s="172"/>
      <c r="O548" s="172"/>
      <c r="P548" s="172"/>
      <c r="Q548" s="172"/>
      <c r="R548" s="172"/>
      <c r="S548" s="172"/>
      <c r="T548" s="172"/>
      <c r="U548" s="172"/>
      <c r="V548" s="172"/>
      <c r="W548" s="172"/>
      <c r="X548" s="172"/>
      <c r="Y548" s="172"/>
      <c r="Z548" s="172"/>
    </row>
    <row r="549" spans="1:26" ht="12" customHeight="1">
      <c r="A549" s="172"/>
      <c r="B549" s="60"/>
      <c r="C549" s="172"/>
      <c r="D549" s="60"/>
      <c r="E549" s="172"/>
      <c r="F549" s="172"/>
      <c r="G549" s="172"/>
      <c r="H549" s="172"/>
      <c r="I549" s="172"/>
      <c r="J549" s="172"/>
      <c r="K549" s="172"/>
      <c r="L549" s="172"/>
      <c r="M549" s="172"/>
      <c r="N549" s="172"/>
      <c r="O549" s="172"/>
      <c r="P549" s="172"/>
      <c r="Q549" s="172"/>
      <c r="R549" s="172"/>
      <c r="S549" s="172"/>
      <c r="T549" s="172"/>
      <c r="U549" s="172"/>
      <c r="V549" s="172"/>
      <c r="W549" s="172"/>
      <c r="X549" s="172"/>
      <c r="Y549" s="172"/>
      <c r="Z549" s="172"/>
    </row>
    <row r="550" spans="1:26" ht="12" customHeight="1">
      <c r="A550" s="172"/>
      <c r="B550" s="60"/>
      <c r="C550" s="172"/>
      <c r="D550" s="60"/>
      <c r="E550" s="172"/>
      <c r="F550" s="172"/>
      <c r="G550" s="172"/>
      <c r="H550" s="172"/>
      <c r="I550" s="172"/>
      <c r="J550" s="172"/>
      <c r="K550" s="172"/>
      <c r="L550" s="172"/>
      <c r="M550" s="172"/>
      <c r="N550" s="172"/>
      <c r="O550" s="172"/>
      <c r="P550" s="172"/>
      <c r="Q550" s="172"/>
      <c r="R550" s="172"/>
      <c r="S550" s="172"/>
      <c r="T550" s="172"/>
      <c r="U550" s="172"/>
      <c r="V550" s="172"/>
      <c r="W550" s="172"/>
      <c r="X550" s="172"/>
      <c r="Y550" s="172"/>
      <c r="Z550" s="172"/>
    </row>
    <row r="551" spans="1:26" ht="12" customHeight="1">
      <c r="A551" s="172"/>
      <c r="B551" s="60"/>
      <c r="C551" s="172"/>
      <c r="D551" s="60"/>
      <c r="E551" s="172"/>
      <c r="F551" s="172"/>
      <c r="G551" s="172"/>
      <c r="H551" s="172"/>
      <c r="I551" s="172"/>
      <c r="J551" s="172"/>
      <c r="K551" s="172"/>
      <c r="L551" s="172"/>
      <c r="M551" s="172"/>
      <c r="N551" s="172"/>
      <c r="O551" s="172"/>
      <c r="P551" s="172"/>
      <c r="Q551" s="172"/>
      <c r="R551" s="172"/>
      <c r="S551" s="172"/>
      <c r="T551" s="172"/>
      <c r="U551" s="172"/>
      <c r="V551" s="172"/>
      <c r="W551" s="172"/>
      <c r="X551" s="172"/>
      <c r="Y551" s="172"/>
      <c r="Z551" s="172"/>
    </row>
    <row r="552" spans="1:26" ht="12" customHeight="1">
      <c r="A552" s="172"/>
      <c r="B552" s="60"/>
      <c r="C552" s="172"/>
      <c r="D552" s="60"/>
      <c r="E552" s="172"/>
      <c r="F552" s="172"/>
      <c r="G552" s="172"/>
      <c r="H552" s="172"/>
      <c r="I552" s="172"/>
      <c r="J552" s="172"/>
      <c r="K552" s="172"/>
      <c r="L552" s="172"/>
      <c r="M552" s="172"/>
      <c r="N552" s="172"/>
      <c r="O552" s="172"/>
      <c r="P552" s="172"/>
      <c r="Q552" s="172"/>
      <c r="R552" s="172"/>
      <c r="S552" s="172"/>
      <c r="T552" s="172"/>
      <c r="U552" s="172"/>
      <c r="V552" s="172"/>
      <c r="W552" s="172"/>
      <c r="X552" s="172"/>
      <c r="Y552" s="172"/>
      <c r="Z552" s="172"/>
    </row>
    <row r="553" spans="1:26" ht="12" customHeight="1">
      <c r="A553" s="172"/>
      <c r="B553" s="60"/>
      <c r="C553" s="172"/>
      <c r="D553" s="60"/>
      <c r="E553" s="172"/>
      <c r="F553" s="172"/>
      <c r="G553" s="172"/>
      <c r="H553" s="172"/>
      <c r="I553" s="172"/>
      <c r="J553" s="172"/>
      <c r="K553" s="172"/>
      <c r="L553" s="172"/>
      <c r="M553" s="172"/>
      <c r="N553" s="172"/>
      <c r="O553" s="172"/>
      <c r="P553" s="172"/>
      <c r="Q553" s="172"/>
      <c r="R553" s="172"/>
      <c r="S553" s="172"/>
      <c r="T553" s="172"/>
      <c r="U553" s="172"/>
      <c r="V553" s="172"/>
      <c r="W553" s="172"/>
      <c r="X553" s="172"/>
      <c r="Y553" s="172"/>
      <c r="Z553" s="172"/>
    </row>
    <row r="554" spans="1:26" ht="12" customHeight="1">
      <c r="A554" s="172"/>
      <c r="B554" s="60"/>
      <c r="C554" s="172"/>
      <c r="D554" s="60"/>
      <c r="E554" s="172"/>
      <c r="F554" s="172"/>
      <c r="G554" s="172"/>
      <c r="H554" s="172"/>
      <c r="I554" s="172"/>
      <c r="J554" s="172"/>
      <c r="K554" s="172"/>
      <c r="L554" s="172"/>
      <c r="M554" s="172"/>
      <c r="N554" s="172"/>
      <c r="O554" s="172"/>
      <c r="P554" s="172"/>
      <c r="Q554" s="172"/>
      <c r="R554" s="172"/>
      <c r="S554" s="172"/>
      <c r="T554" s="172"/>
      <c r="U554" s="172"/>
      <c r="V554" s="172"/>
      <c r="W554" s="172"/>
      <c r="X554" s="172"/>
      <c r="Y554" s="172"/>
      <c r="Z554" s="172"/>
    </row>
    <row r="555" spans="1:26" ht="12" customHeight="1">
      <c r="A555" s="172"/>
      <c r="B555" s="60"/>
      <c r="C555" s="172"/>
      <c r="D555" s="60"/>
      <c r="E555" s="172"/>
      <c r="F555" s="172"/>
      <c r="G555" s="172"/>
      <c r="H555" s="172"/>
      <c r="I555" s="172"/>
      <c r="J555" s="172"/>
      <c r="K555" s="172"/>
      <c r="L555" s="172"/>
      <c r="M555" s="172"/>
      <c r="N555" s="172"/>
      <c r="O555" s="172"/>
      <c r="P555" s="172"/>
      <c r="Q555" s="172"/>
      <c r="R555" s="172"/>
      <c r="S555" s="172"/>
      <c r="T555" s="172"/>
      <c r="U555" s="172"/>
      <c r="V555" s="172"/>
      <c r="W555" s="172"/>
      <c r="X555" s="172"/>
      <c r="Y555" s="172"/>
      <c r="Z555" s="172"/>
    </row>
    <row r="556" spans="1:26" ht="12" customHeight="1">
      <c r="A556" s="172"/>
      <c r="B556" s="60"/>
      <c r="C556" s="172"/>
      <c r="D556" s="60"/>
      <c r="E556" s="172"/>
      <c r="F556" s="172"/>
      <c r="G556" s="172"/>
      <c r="H556" s="172"/>
      <c r="I556" s="172"/>
      <c r="J556" s="172"/>
      <c r="K556" s="172"/>
      <c r="L556" s="172"/>
      <c r="M556" s="172"/>
      <c r="N556" s="172"/>
      <c r="O556" s="172"/>
      <c r="P556" s="172"/>
      <c r="Q556" s="172"/>
      <c r="R556" s="172"/>
      <c r="S556" s="172"/>
      <c r="T556" s="172"/>
      <c r="U556" s="172"/>
      <c r="V556" s="172"/>
      <c r="W556" s="172"/>
      <c r="X556" s="172"/>
      <c r="Y556" s="172"/>
      <c r="Z556" s="172"/>
    </row>
    <row r="557" spans="1:26" ht="12" customHeight="1">
      <c r="A557" s="172"/>
      <c r="B557" s="60"/>
      <c r="C557" s="172"/>
      <c r="D557" s="60"/>
      <c r="E557" s="172"/>
      <c r="F557" s="172"/>
      <c r="G557" s="172"/>
      <c r="H557" s="172"/>
      <c r="I557" s="172"/>
      <c r="J557" s="172"/>
      <c r="K557" s="172"/>
      <c r="L557" s="172"/>
      <c r="M557" s="172"/>
      <c r="N557" s="172"/>
      <c r="O557" s="172"/>
      <c r="P557" s="172"/>
      <c r="Q557" s="172"/>
      <c r="R557" s="172"/>
      <c r="S557" s="172"/>
      <c r="T557" s="172"/>
      <c r="U557" s="172"/>
      <c r="V557" s="172"/>
      <c r="W557" s="172"/>
      <c r="X557" s="172"/>
      <c r="Y557" s="172"/>
      <c r="Z557" s="172"/>
    </row>
    <row r="558" spans="1:26" ht="12" customHeight="1">
      <c r="A558" s="172"/>
      <c r="B558" s="60"/>
      <c r="C558" s="172"/>
      <c r="D558" s="60"/>
      <c r="E558" s="172"/>
      <c r="F558" s="172"/>
      <c r="G558" s="172"/>
      <c r="H558" s="172"/>
      <c r="I558" s="172"/>
      <c r="J558" s="172"/>
      <c r="K558" s="172"/>
      <c r="L558" s="172"/>
      <c r="M558" s="172"/>
      <c r="N558" s="172"/>
      <c r="O558" s="172"/>
      <c r="P558" s="172"/>
      <c r="Q558" s="172"/>
      <c r="R558" s="172"/>
      <c r="S558" s="172"/>
      <c r="T558" s="172"/>
      <c r="U558" s="172"/>
      <c r="V558" s="172"/>
      <c r="W558" s="172"/>
      <c r="X558" s="172"/>
      <c r="Y558" s="172"/>
      <c r="Z558" s="172"/>
    </row>
    <row r="559" spans="1:26" ht="12" customHeight="1">
      <c r="A559" s="172"/>
      <c r="B559" s="60"/>
      <c r="C559" s="172"/>
      <c r="D559" s="60"/>
      <c r="E559" s="172"/>
      <c r="F559" s="172"/>
      <c r="G559" s="172"/>
      <c r="H559" s="172"/>
      <c r="I559" s="172"/>
      <c r="J559" s="172"/>
      <c r="K559" s="172"/>
      <c r="L559" s="172"/>
      <c r="M559" s="172"/>
      <c r="N559" s="172"/>
      <c r="O559" s="172"/>
      <c r="P559" s="172"/>
      <c r="Q559" s="172"/>
      <c r="R559" s="172"/>
      <c r="S559" s="172"/>
      <c r="T559" s="172"/>
      <c r="U559" s="172"/>
      <c r="V559" s="172"/>
      <c r="W559" s="172"/>
      <c r="X559" s="172"/>
      <c r="Y559" s="172"/>
      <c r="Z559" s="172"/>
    </row>
    <row r="560" spans="1:26" ht="12" customHeight="1">
      <c r="A560" s="172"/>
      <c r="B560" s="60"/>
      <c r="C560" s="172"/>
      <c r="D560" s="60"/>
      <c r="E560" s="172"/>
      <c r="F560" s="172"/>
      <c r="G560" s="172"/>
      <c r="H560" s="172"/>
      <c r="I560" s="172"/>
      <c r="J560" s="172"/>
      <c r="K560" s="172"/>
      <c r="L560" s="172"/>
      <c r="M560" s="172"/>
      <c r="N560" s="172"/>
      <c r="O560" s="172"/>
      <c r="P560" s="172"/>
      <c r="Q560" s="172"/>
      <c r="R560" s="172"/>
      <c r="S560" s="172"/>
      <c r="T560" s="172"/>
      <c r="U560" s="172"/>
      <c r="V560" s="172"/>
      <c r="W560" s="172"/>
      <c r="X560" s="172"/>
      <c r="Y560" s="172"/>
      <c r="Z560" s="172"/>
    </row>
    <row r="561" spans="1:26" ht="12" customHeight="1">
      <c r="A561" s="172"/>
      <c r="B561" s="60"/>
      <c r="C561" s="172"/>
      <c r="D561" s="60"/>
      <c r="E561" s="172"/>
      <c r="F561" s="172"/>
      <c r="G561" s="172"/>
      <c r="H561" s="172"/>
      <c r="I561" s="172"/>
      <c r="J561" s="172"/>
      <c r="K561" s="172"/>
      <c r="L561" s="172"/>
      <c r="M561" s="172"/>
      <c r="N561" s="172"/>
      <c r="O561" s="172"/>
      <c r="P561" s="172"/>
      <c r="Q561" s="172"/>
      <c r="R561" s="172"/>
      <c r="S561" s="172"/>
      <c r="T561" s="172"/>
      <c r="U561" s="172"/>
      <c r="V561" s="172"/>
      <c r="W561" s="172"/>
      <c r="X561" s="172"/>
      <c r="Y561" s="172"/>
      <c r="Z561" s="172"/>
    </row>
    <row r="562" spans="1:26" ht="12" customHeight="1">
      <c r="A562" s="172"/>
      <c r="B562" s="60"/>
      <c r="C562" s="172"/>
      <c r="D562" s="60"/>
      <c r="E562" s="172"/>
      <c r="F562" s="172"/>
      <c r="G562" s="172"/>
      <c r="H562" s="172"/>
      <c r="I562" s="172"/>
      <c r="J562" s="172"/>
      <c r="K562" s="172"/>
      <c r="L562" s="172"/>
      <c r="M562" s="172"/>
      <c r="N562" s="172"/>
      <c r="O562" s="172"/>
      <c r="P562" s="172"/>
      <c r="Q562" s="172"/>
      <c r="R562" s="172"/>
      <c r="S562" s="172"/>
      <c r="T562" s="172"/>
      <c r="U562" s="172"/>
      <c r="V562" s="172"/>
      <c r="W562" s="172"/>
      <c r="X562" s="172"/>
      <c r="Y562" s="172"/>
      <c r="Z562" s="172"/>
    </row>
    <row r="563" spans="1:26" ht="12" customHeight="1">
      <c r="A563" s="172"/>
      <c r="B563" s="60"/>
      <c r="C563" s="172"/>
      <c r="D563" s="60"/>
      <c r="E563" s="172"/>
      <c r="F563" s="172"/>
      <c r="G563" s="172"/>
      <c r="H563" s="172"/>
      <c r="I563" s="172"/>
      <c r="J563" s="172"/>
      <c r="K563" s="172"/>
      <c r="L563" s="172"/>
      <c r="M563" s="172"/>
      <c r="N563" s="172"/>
      <c r="O563" s="172"/>
      <c r="P563" s="172"/>
      <c r="Q563" s="172"/>
      <c r="R563" s="172"/>
      <c r="S563" s="172"/>
      <c r="T563" s="172"/>
      <c r="U563" s="172"/>
      <c r="V563" s="172"/>
      <c r="W563" s="172"/>
      <c r="X563" s="172"/>
      <c r="Y563" s="172"/>
      <c r="Z563" s="172"/>
    </row>
    <row r="564" spans="1:26" ht="12" customHeight="1">
      <c r="A564" s="172"/>
      <c r="B564" s="60"/>
      <c r="C564" s="172"/>
      <c r="D564" s="60"/>
      <c r="E564" s="172"/>
      <c r="F564" s="172"/>
      <c r="G564" s="172"/>
      <c r="H564" s="172"/>
      <c r="I564" s="172"/>
      <c r="J564" s="172"/>
      <c r="K564" s="172"/>
      <c r="L564" s="172"/>
      <c r="M564" s="172"/>
      <c r="N564" s="172"/>
      <c r="O564" s="172"/>
      <c r="P564" s="172"/>
      <c r="Q564" s="172"/>
      <c r="R564" s="172"/>
      <c r="S564" s="172"/>
      <c r="T564" s="172"/>
      <c r="U564" s="172"/>
      <c r="V564" s="172"/>
      <c r="W564" s="172"/>
      <c r="X564" s="172"/>
      <c r="Y564" s="172"/>
      <c r="Z564" s="172"/>
    </row>
    <row r="565" spans="1:26" ht="12" customHeight="1">
      <c r="A565" s="172"/>
      <c r="B565" s="60"/>
      <c r="C565" s="172"/>
      <c r="D565" s="60"/>
      <c r="E565" s="172"/>
      <c r="F565" s="172"/>
      <c r="G565" s="172"/>
      <c r="H565" s="172"/>
      <c r="I565" s="172"/>
      <c r="J565" s="172"/>
      <c r="K565" s="172"/>
      <c r="L565" s="172"/>
      <c r="M565" s="172"/>
      <c r="N565" s="172"/>
      <c r="O565" s="172"/>
      <c r="P565" s="172"/>
      <c r="Q565" s="172"/>
      <c r="R565" s="172"/>
      <c r="S565" s="172"/>
      <c r="T565" s="172"/>
      <c r="U565" s="172"/>
      <c r="V565" s="172"/>
      <c r="W565" s="172"/>
      <c r="X565" s="172"/>
      <c r="Y565" s="172"/>
      <c r="Z565" s="172"/>
    </row>
    <row r="566" spans="1:26" ht="12" customHeight="1">
      <c r="A566" s="172"/>
      <c r="B566" s="60"/>
      <c r="C566" s="172"/>
      <c r="D566" s="60"/>
      <c r="E566" s="172"/>
      <c r="F566" s="172"/>
      <c r="G566" s="172"/>
      <c r="H566" s="172"/>
      <c r="I566" s="172"/>
      <c r="J566" s="172"/>
      <c r="K566" s="172"/>
      <c r="L566" s="172"/>
      <c r="M566" s="172"/>
      <c r="N566" s="172"/>
      <c r="O566" s="172"/>
      <c r="P566" s="172"/>
      <c r="Q566" s="172"/>
      <c r="R566" s="172"/>
      <c r="S566" s="172"/>
      <c r="T566" s="172"/>
      <c r="U566" s="172"/>
      <c r="V566" s="172"/>
      <c r="W566" s="172"/>
      <c r="X566" s="172"/>
      <c r="Y566" s="172"/>
      <c r="Z566" s="172"/>
    </row>
    <row r="567" spans="1:26" ht="12" customHeight="1">
      <c r="A567" s="172"/>
      <c r="B567" s="60"/>
      <c r="C567" s="172"/>
      <c r="D567" s="60"/>
      <c r="E567" s="172"/>
      <c r="F567" s="172"/>
      <c r="G567" s="172"/>
      <c r="H567" s="172"/>
      <c r="I567" s="172"/>
      <c r="J567" s="172"/>
      <c r="K567" s="172"/>
      <c r="L567" s="172"/>
      <c r="M567" s="172"/>
      <c r="N567" s="172"/>
      <c r="O567" s="172"/>
      <c r="P567" s="172"/>
      <c r="Q567" s="172"/>
      <c r="R567" s="172"/>
      <c r="S567" s="172"/>
      <c r="T567" s="172"/>
      <c r="U567" s="172"/>
      <c r="V567" s="172"/>
      <c r="W567" s="172"/>
      <c r="X567" s="172"/>
      <c r="Y567" s="172"/>
      <c r="Z567" s="172"/>
    </row>
    <row r="568" spans="1:26" ht="12" customHeight="1">
      <c r="A568" s="172"/>
      <c r="B568" s="60"/>
      <c r="C568" s="172"/>
      <c r="D568" s="60"/>
      <c r="E568" s="172"/>
      <c r="F568" s="172"/>
      <c r="G568" s="172"/>
      <c r="H568" s="172"/>
      <c r="I568" s="172"/>
      <c r="J568" s="172"/>
      <c r="K568" s="172"/>
      <c r="L568" s="172"/>
      <c r="M568" s="172"/>
      <c r="N568" s="172"/>
      <c r="O568" s="172"/>
      <c r="P568" s="172"/>
      <c r="Q568" s="172"/>
      <c r="R568" s="172"/>
      <c r="S568" s="172"/>
      <c r="T568" s="172"/>
      <c r="U568" s="172"/>
      <c r="V568" s="172"/>
      <c r="W568" s="172"/>
      <c r="X568" s="172"/>
      <c r="Y568" s="172"/>
      <c r="Z568" s="172"/>
    </row>
    <row r="569" spans="1:26" ht="12" customHeight="1">
      <c r="A569" s="172"/>
      <c r="B569" s="60"/>
      <c r="C569" s="172"/>
      <c r="D569" s="60"/>
      <c r="E569" s="172"/>
      <c r="F569" s="172"/>
      <c r="G569" s="172"/>
      <c r="H569" s="172"/>
      <c r="I569" s="172"/>
      <c r="J569" s="172"/>
      <c r="K569" s="172"/>
      <c r="L569" s="172"/>
      <c r="M569" s="172"/>
      <c r="N569" s="172"/>
      <c r="O569" s="172"/>
      <c r="P569" s="172"/>
      <c r="Q569" s="172"/>
      <c r="R569" s="172"/>
      <c r="S569" s="172"/>
      <c r="T569" s="172"/>
      <c r="U569" s="172"/>
      <c r="V569" s="172"/>
      <c r="W569" s="172"/>
      <c r="X569" s="172"/>
      <c r="Y569" s="172"/>
      <c r="Z569" s="172"/>
    </row>
    <row r="570" spans="1:26" ht="12" customHeight="1">
      <c r="A570" s="172"/>
      <c r="B570" s="60"/>
      <c r="C570" s="172"/>
      <c r="D570" s="60"/>
      <c r="E570" s="172"/>
      <c r="F570" s="172"/>
      <c r="G570" s="172"/>
      <c r="H570" s="172"/>
      <c r="I570" s="172"/>
      <c r="J570" s="172"/>
      <c r="K570" s="172"/>
      <c r="L570" s="172"/>
      <c r="M570" s="172"/>
      <c r="N570" s="172"/>
      <c r="O570" s="172"/>
      <c r="P570" s="172"/>
      <c r="Q570" s="172"/>
      <c r="R570" s="172"/>
      <c r="S570" s="172"/>
      <c r="T570" s="172"/>
      <c r="U570" s="172"/>
      <c r="V570" s="172"/>
      <c r="W570" s="172"/>
      <c r="X570" s="172"/>
      <c r="Y570" s="172"/>
      <c r="Z570" s="172"/>
    </row>
    <row r="571" spans="1:26" ht="12" customHeight="1">
      <c r="A571" s="172"/>
      <c r="B571" s="60"/>
      <c r="C571" s="172"/>
      <c r="D571" s="60"/>
      <c r="E571" s="172"/>
      <c r="F571" s="172"/>
      <c r="G571" s="172"/>
      <c r="H571" s="172"/>
      <c r="I571" s="172"/>
      <c r="J571" s="172"/>
      <c r="K571" s="172"/>
      <c r="L571" s="172"/>
      <c r="M571" s="172"/>
      <c r="N571" s="172"/>
      <c r="O571" s="172"/>
      <c r="P571" s="172"/>
      <c r="Q571" s="172"/>
      <c r="R571" s="172"/>
      <c r="S571" s="172"/>
      <c r="T571" s="172"/>
      <c r="U571" s="172"/>
      <c r="V571" s="172"/>
      <c r="W571" s="172"/>
      <c r="X571" s="172"/>
      <c r="Y571" s="172"/>
      <c r="Z571" s="172"/>
    </row>
    <row r="572" spans="1:26" ht="12" customHeight="1">
      <c r="A572" s="172"/>
      <c r="B572" s="60"/>
      <c r="C572" s="172"/>
      <c r="D572" s="60"/>
      <c r="E572" s="172"/>
      <c r="F572" s="172"/>
      <c r="G572" s="172"/>
      <c r="H572" s="172"/>
      <c r="I572" s="172"/>
      <c r="J572" s="172"/>
      <c r="K572" s="172"/>
      <c r="L572" s="172"/>
      <c r="M572" s="172"/>
      <c r="N572" s="172"/>
      <c r="O572" s="172"/>
      <c r="P572" s="172"/>
      <c r="Q572" s="172"/>
      <c r="R572" s="172"/>
      <c r="S572" s="172"/>
      <c r="T572" s="172"/>
      <c r="U572" s="172"/>
      <c r="V572" s="172"/>
      <c r="W572" s="172"/>
      <c r="X572" s="172"/>
      <c r="Y572" s="172"/>
      <c r="Z572" s="172"/>
    </row>
    <row r="573" spans="1:26" ht="12" customHeight="1">
      <c r="A573" s="172"/>
      <c r="B573" s="60"/>
      <c r="C573" s="172"/>
      <c r="D573" s="60"/>
      <c r="E573" s="172"/>
      <c r="F573" s="172"/>
      <c r="G573" s="172"/>
      <c r="H573" s="172"/>
      <c r="I573" s="172"/>
      <c r="J573" s="172"/>
      <c r="K573" s="172"/>
      <c r="L573" s="172"/>
      <c r="M573" s="172"/>
      <c r="N573" s="172"/>
      <c r="O573" s="172"/>
      <c r="P573" s="172"/>
      <c r="Q573" s="172"/>
      <c r="R573" s="172"/>
      <c r="S573" s="172"/>
      <c r="T573" s="172"/>
      <c r="U573" s="172"/>
      <c r="V573" s="172"/>
      <c r="W573" s="172"/>
      <c r="X573" s="172"/>
      <c r="Y573" s="172"/>
      <c r="Z573" s="172"/>
    </row>
    <row r="574" spans="1:26" ht="12" customHeight="1">
      <c r="A574" s="172"/>
      <c r="B574" s="60"/>
      <c r="C574" s="172"/>
      <c r="D574" s="60"/>
      <c r="E574" s="172"/>
      <c r="F574" s="172"/>
      <c r="G574" s="172"/>
      <c r="H574" s="172"/>
      <c r="I574" s="172"/>
      <c r="J574" s="172"/>
      <c r="K574" s="172"/>
      <c r="L574" s="172"/>
      <c r="M574" s="172"/>
      <c r="N574" s="172"/>
      <c r="O574" s="172"/>
      <c r="P574" s="172"/>
      <c r="Q574" s="172"/>
      <c r="R574" s="172"/>
      <c r="S574" s="172"/>
      <c r="T574" s="172"/>
      <c r="U574" s="172"/>
      <c r="V574" s="172"/>
      <c r="W574" s="172"/>
      <c r="X574" s="172"/>
      <c r="Y574" s="172"/>
      <c r="Z574" s="172"/>
    </row>
    <row r="575" spans="1:26" ht="12" customHeight="1">
      <c r="A575" s="172"/>
      <c r="B575" s="60"/>
      <c r="C575" s="172"/>
      <c r="D575" s="60"/>
      <c r="E575" s="172"/>
      <c r="F575" s="172"/>
      <c r="G575" s="172"/>
      <c r="H575" s="172"/>
      <c r="I575" s="172"/>
      <c r="J575" s="172"/>
      <c r="K575" s="172"/>
      <c r="L575" s="172"/>
      <c r="M575" s="172"/>
      <c r="N575" s="172"/>
      <c r="O575" s="172"/>
      <c r="P575" s="172"/>
      <c r="Q575" s="172"/>
      <c r="R575" s="172"/>
      <c r="S575" s="172"/>
      <c r="T575" s="172"/>
      <c r="U575" s="172"/>
      <c r="V575" s="172"/>
      <c r="W575" s="172"/>
      <c r="X575" s="172"/>
      <c r="Y575" s="172"/>
      <c r="Z575" s="172"/>
    </row>
    <row r="576" spans="1:26" ht="12" customHeight="1">
      <c r="A576" s="172"/>
      <c r="B576" s="60"/>
      <c r="C576" s="172"/>
      <c r="D576" s="60"/>
      <c r="E576" s="172"/>
      <c r="F576" s="172"/>
      <c r="G576" s="172"/>
      <c r="H576" s="172"/>
      <c r="I576" s="172"/>
      <c r="J576" s="172"/>
      <c r="K576" s="172"/>
      <c r="L576" s="172"/>
      <c r="M576" s="172"/>
      <c r="N576" s="172"/>
      <c r="O576" s="172"/>
      <c r="P576" s="172"/>
      <c r="Q576" s="172"/>
      <c r="R576" s="172"/>
      <c r="S576" s="172"/>
      <c r="T576" s="172"/>
      <c r="U576" s="172"/>
      <c r="V576" s="172"/>
      <c r="W576" s="172"/>
      <c r="X576" s="172"/>
      <c r="Y576" s="172"/>
      <c r="Z576" s="172"/>
    </row>
    <row r="577" spans="1:26" ht="12" customHeight="1">
      <c r="A577" s="172"/>
      <c r="B577" s="60"/>
      <c r="C577" s="172"/>
      <c r="D577" s="60"/>
      <c r="E577" s="172"/>
      <c r="F577" s="172"/>
      <c r="G577" s="172"/>
      <c r="H577" s="172"/>
      <c r="I577" s="172"/>
      <c r="J577" s="172"/>
      <c r="K577" s="172"/>
      <c r="L577" s="172"/>
      <c r="M577" s="172"/>
      <c r="N577" s="172"/>
      <c r="O577" s="172"/>
      <c r="P577" s="172"/>
      <c r="Q577" s="172"/>
      <c r="R577" s="172"/>
      <c r="S577" s="172"/>
      <c r="T577" s="172"/>
      <c r="U577" s="172"/>
      <c r="V577" s="172"/>
      <c r="W577" s="172"/>
      <c r="X577" s="172"/>
      <c r="Y577" s="172"/>
      <c r="Z577" s="172"/>
    </row>
    <row r="578" spans="1:26" ht="12" customHeight="1">
      <c r="A578" s="172"/>
      <c r="B578" s="60"/>
      <c r="C578" s="172"/>
      <c r="D578" s="60"/>
      <c r="E578" s="172"/>
      <c r="F578" s="172"/>
      <c r="G578" s="172"/>
      <c r="H578" s="172"/>
      <c r="I578" s="172"/>
      <c r="J578" s="172"/>
      <c r="K578" s="172"/>
      <c r="L578" s="172"/>
      <c r="M578" s="172"/>
      <c r="N578" s="172"/>
      <c r="O578" s="172"/>
      <c r="P578" s="172"/>
      <c r="Q578" s="172"/>
      <c r="R578" s="172"/>
      <c r="S578" s="172"/>
      <c r="T578" s="172"/>
      <c r="U578" s="172"/>
      <c r="V578" s="172"/>
      <c r="W578" s="172"/>
      <c r="X578" s="172"/>
      <c r="Y578" s="172"/>
      <c r="Z578" s="172"/>
    </row>
    <row r="579" spans="1:26" ht="12" customHeight="1">
      <c r="A579" s="172"/>
      <c r="B579" s="60"/>
      <c r="C579" s="172"/>
      <c r="D579" s="60"/>
      <c r="E579" s="172"/>
      <c r="F579" s="172"/>
      <c r="G579" s="172"/>
      <c r="H579" s="172"/>
      <c r="I579" s="172"/>
      <c r="J579" s="172"/>
      <c r="K579" s="172"/>
      <c r="L579" s="172"/>
      <c r="M579" s="172"/>
      <c r="N579" s="172"/>
      <c r="O579" s="172"/>
      <c r="P579" s="172"/>
      <c r="Q579" s="172"/>
      <c r="R579" s="172"/>
      <c r="S579" s="172"/>
      <c r="T579" s="172"/>
      <c r="U579" s="172"/>
      <c r="V579" s="172"/>
      <c r="W579" s="172"/>
      <c r="X579" s="172"/>
      <c r="Y579" s="172"/>
      <c r="Z579" s="172"/>
    </row>
    <row r="580" spans="1:26" ht="12" customHeight="1">
      <c r="A580" s="172"/>
      <c r="B580" s="60"/>
      <c r="C580" s="172"/>
      <c r="D580" s="60"/>
      <c r="E580" s="172"/>
      <c r="F580" s="172"/>
      <c r="G580" s="172"/>
      <c r="H580" s="172"/>
      <c r="I580" s="172"/>
      <c r="J580" s="172"/>
      <c r="K580" s="172"/>
      <c r="L580" s="172"/>
      <c r="M580" s="172"/>
      <c r="N580" s="172"/>
      <c r="O580" s="172"/>
      <c r="P580" s="172"/>
      <c r="Q580" s="172"/>
      <c r="R580" s="172"/>
      <c r="S580" s="172"/>
      <c r="T580" s="172"/>
      <c r="U580" s="172"/>
      <c r="V580" s="172"/>
      <c r="W580" s="172"/>
      <c r="X580" s="172"/>
      <c r="Y580" s="172"/>
      <c r="Z580" s="172"/>
    </row>
    <row r="581" spans="1:26" ht="12" customHeight="1">
      <c r="A581" s="172"/>
      <c r="B581" s="60"/>
      <c r="C581" s="172"/>
      <c r="D581" s="60"/>
      <c r="E581" s="172"/>
      <c r="F581" s="172"/>
      <c r="G581" s="172"/>
      <c r="H581" s="172"/>
      <c r="I581" s="172"/>
      <c r="J581" s="172"/>
      <c r="K581" s="172"/>
      <c r="L581" s="172"/>
      <c r="M581" s="172"/>
      <c r="N581" s="172"/>
      <c r="O581" s="172"/>
      <c r="P581" s="172"/>
      <c r="Q581" s="172"/>
      <c r="R581" s="172"/>
      <c r="S581" s="172"/>
      <c r="T581" s="172"/>
      <c r="U581" s="172"/>
      <c r="V581" s="172"/>
      <c r="W581" s="172"/>
      <c r="X581" s="172"/>
      <c r="Y581" s="172"/>
      <c r="Z581" s="172"/>
    </row>
    <row r="582" spans="1:26" ht="12" customHeight="1">
      <c r="A582" s="172"/>
      <c r="B582" s="60"/>
      <c r="C582" s="172"/>
      <c r="D582" s="60"/>
      <c r="E582" s="172"/>
      <c r="F582" s="172"/>
      <c r="G582" s="172"/>
      <c r="H582" s="172"/>
      <c r="I582" s="172"/>
      <c r="J582" s="172"/>
      <c r="K582" s="172"/>
      <c r="L582" s="172"/>
      <c r="M582" s="172"/>
      <c r="N582" s="172"/>
      <c r="O582" s="172"/>
      <c r="P582" s="172"/>
      <c r="Q582" s="172"/>
      <c r="R582" s="172"/>
      <c r="S582" s="172"/>
      <c r="T582" s="172"/>
      <c r="U582" s="172"/>
      <c r="V582" s="172"/>
      <c r="W582" s="172"/>
      <c r="X582" s="172"/>
      <c r="Y582" s="172"/>
      <c r="Z582" s="172"/>
    </row>
    <row r="583" spans="1:26" ht="12" customHeight="1">
      <c r="A583" s="172"/>
      <c r="B583" s="60"/>
      <c r="C583" s="172"/>
      <c r="D583" s="60"/>
      <c r="E583" s="172"/>
      <c r="F583" s="172"/>
      <c r="G583" s="172"/>
      <c r="H583" s="172"/>
      <c r="I583" s="172"/>
      <c r="J583" s="172"/>
      <c r="K583" s="172"/>
      <c r="L583" s="172"/>
      <c r="M583" s="172"/>
      <c r="N583" s="172"/>
      <c r="O583" s="172"/>
      <c r="P583" s="172"/>
      <c r="Q583" s="172"/>
      <c r="R583" s="172"/>
      <c r="S583" s="172"/>
      <c r="T583" s="172"/>
      <c r="U583" s="172"/>
      <c r="V583" s="172"/>
      <c r="W583" s="172"/>
      <c r="X583" s="172"/>
      <c r="Y583" s="172"/>
      <c r="Z583" s="172"/>
    </row>
    <row r="584" spans="1:26" ht="12" customHeight="1">
      <c r="A584" s="172"/>
      <c r="B584" s="60"/>
      <c r="C584" s="172"/>
      <c r="D584" s="60"/>
      <c r="E584" s="172"/>
      <c r="F584" s="172"/>
      <c r="G584" s="172"/>
      <c r="H584" s="172"/>
      <c r="I584" s="172"/>
      <c r="J584" s="172"/>
      <c r="K584" s="172"/>
      <c r="L584" s="172"/>
      <c r="M584" s="172"/>
      <c r="N584" s="172"/>
      <c r="O584" s="172"/>
      <c r="P584" s="172"/>
      <c r="Q584" s="172"/>
      <c r="R584" s="172"/>
      <c r="S584" s="172"/>
      <c r="T584" s="172"/>
      <c r="U584" s="172"/>
      <c r="V584" s="172"/>
      <c r="W584" s="172"/>
      <c r="X584" s="172"/>
      <c r="Y584" s="172"/>
      <c r="Z584" s="172"/>
    </row>
    <row r="585" spans="1:26" ht="12" customHeight="1">
      <c r="A585" s="172"/>
      <c r="B585" s="60"/>
      <c r="C585" s="172"/>
      <c r="D585" s="60"/>
      <c r="E585" s="172"/>
      <c r="F585" s="172"/>
      <c r="G585" s="172"/>
      <c r="H585" s="172"/>
      <c r="I585" s="172"/>
      <c r="J585" s="172"/>
      <c r="K585" s="172"/>
      <c r="L585" s="172"/>
      <c r="M585" s="172"/>
      <c r="N585" s="172"/>
      <c r="O585" s="172"/>
      <c r="P585" s="172"/>
      <c r="Q585" s="172"/>
      <c r="R585" s="172"/>
      <c r="S585" s="172"/>
      <c r="T585" s="172"/>
      <c r="U585" s="172"/>
      <c r="V585" s="172"/>
      <c r="W585" s="172"/>
      <c r="X585" s="172"/>
      <c r="Y585" s="172"/>
      <c r="Z585" s="172"/>
    </row>
    <row r="586" spans="1:26" ht="12" customHeight="1">
      <c r="A586" s="172"/>
      <c r="B586" s="60"/>
      <c r="C586" s="172"/>
      <c r="D586" s="60"/>
      <c r="E586" s="172"/>
      <c r="F586" s="172"/>
      <c r="G586" s="172"/>
      <c r="H586" s="172"/>
      <c r="I586" s="172"/>
      <c r="J586" s="172"/>
      <c r="K586" s="172"/>
      <c r="L586" s="172"/>
      <c r="M586" s="172"/>
      <c r="N586" s="172"/>
      <c r="O586" s="172"/>
      <c r="P586" s="172"/>
      <c r="Q586" s="172"/>
      <c r="R586" s="172"/>
      <c r="S586" s="172"/>
      <c r="T586" s="172"/>
      <c r="U586" s="172"/>
      <c r="V586" s="172"/>
      <c r="W586" s="172"/>
      <c r="X586" s="172"/>
      <c r="Y586" s="172"/>
      <c r="Z586" s="172"/>
    </row>
    <row r="587" spans="1:26" ht="12" customHeight="1">
      <c r="A587" s="172"/>
      <c r="B587" s="60"/>
      <c r="C587" s="172"/>
      <c r="D587" s="60"/>
      <c r="E587" s="172"/>
      <c r="F587" s="172"/>
      <c r="G587" s="172"/>
      <c r="H587" s="172"/>
      <c r="I587" s="172"/>
      <c r="J587" s="172"/>
      <c r="K587" s="172"/>
      <c r="L587" s="172"/>
      <c r="M587" s="172"/>
      <c r="N587" s="172"/>
      <c r="O587" s="172"/>
      <c r="P587" s="172"/>
      <c r="Q587" s="172"/>
      <c r="R587" s="172"/>
      <c r="S587" s="172"/>
      <c r="T587" s="172"/>
      <c r="U587" s="172"/>
      <c r="V587" s="172"/>
      <c r="W587" s="172"/>
      <c r="X587" s="172"/>
      <c r="Y587" s="172"/>
      <c r="Z587" s="172"/>
    </row>
    <row r="588" spans="1:26" ht="12" customHeight="1">
      <c r="A588" s="172"/>
      <c r="B588" s="60"/>
      <c r="C588" s="172"/>
      <c r="D588" s="60"/>
      <c r="E588" s="172"/>
      <c r="F588" s="172"/>
      <c r="G588" s="172"/>
      <c r="H588" s="172"/>
      <c r="I588" s="172"/>
      <c r="J588" s="172"/>
      <c r="K588" s="172"/>
      <c r="L588" s="172"/>
      <c r="M588" s="172"/>
      <c r="N588" s="172"/>
      <c r="O588" s="172"/>
      <c r="P588" s="172"/>
      <c r="Q588" s="172"/>
      <c r="R588" s="172"/>
      <c r="S588" s="172"/>
      <c r="T588" s="172"/>
      <c r="U588" s="172"/>
      <c r="V588" s="172"/>
      <c r="W588" s="172"/>
      <c r="X588" s="172"/>
      <c r="Y588" s="172"/>
      <c r="Z588" s="172"/>
    </row>
    <row r="589" spans="1:26" ht="12" customHeight="1">
      <c r="A589" s="172"/>
      <c r="B589" s="60"/>
      <c r="C589" s="172"/>
      <c r="D589" s="60"/>
      <c r="E589" s="172"/>
      <c r="F589" s="172"/>
      <c r="G589" s="172"/>
      <c r="H589" s="172"/>
      <c r="I589" s="172"/>
      <c r="J589" s="172"/>
      <c r="K589" s="172"/>
      <c r="L589" s="172"/>
      <c r="M589" s="172"/>
      <c r="N589" s="172"/>
      <c r="O589" s="172"/>
      <c r="P589" s="172"/>
      <c r="Q589" s="172"/>
      <c r="R589" s="172"/>
      <c r="S589" s="172"/>
      <c r="T589" s="172"/>
      <c r="U589" s="172"/>
      <c r="V589" s="172"/>
      <c r="W589" s="172"/>
      <c r="X589" s="172"/>
      <c r="Y589" s="172"/>
      <c r="Z589" s="172"/>
    </row>
    <row r="590" spans="1:26" ht="12" customHeight="1">
      <c r="A590" s="172"/>
      <c r="B590" s="60"/>
      <c r="C590" s="172"/>
      <c r="D590" s="60"/>
      <c r="E590" s="172"/>
      <c r="F590" s="172"/>
      <c r="G590" s="172"/>
      <c r="H590" s="172"/>
      <c r="I590" s="172"/>
      <c r="J590" s="172"/>
      <c r="K590" s="172"/>
      <c r="L590" s="172"/>
      <c r="M590" s="172"/>
      <c r="N590" s="172"/>
      <c r="O590" s="172"/>
      <c r="P590" s="172"/>
      <c r="Q590" s="172"/>
      <c r="R590" s="172"/>
      <c r="S590" s="172"/>
      <c r="T590" s="172"/>
      <c r="U590" s="172"/>
      <c r="V590" s="172"/>
      <c r="W590" s="172"/>
      <c r="X590" s="172"/>
      <c r="Y590" s="172"/>
      <c r="Z590" s="172"/>
    </row>
    <row r="591" spans="1:26" ht="12" customHeight="1">
      <c r="A591" s="172"/>
      <c r="B591" s="60"/>
      <c r="C591" s="172"/>
      <c r="D591" s="60"/>
      <c r="E591" s="172"/>
      <c r="F591" s="172"/>
      <c r="G591" s="172"/>
      <c r="H591" s="172"/>
      <c r="I591" s="172"/>
      <c r="J591" s="172"/>
      <c r="K591" s="172"/>
      <c r="L591" s="172"/>
      <c r="M591" s="172"/>
      <c r="N591" s="172"/>
      <c r="O591" s="172"/>
      <c r="P591" s="172"/>
      <c r="Q591" s="172"/>
      <c r="R591" s="172"/>
      <c r="S591" s="172"/>
      <c r="T591" s="172"/>
      <c r="U591" s="172"/>
      <c r="V591" s="172"/>
      <c r="W591" s="172"/>
      <c r="X591" s="172"/>
      <c r="Y591" s="172"/>
      <c r="Z591" s="172"/>
    </row>
    <row r="592" spans="1:26" ht="12" customHeight="1">
      <c r="A592" s="172"/>
      <c r="B592" s="60"/>
      <c r="C592" s="172"/>
      <c r="D592" s="60"/>
      <c r="E592" s="172"/>
      <c r="F592" s="172"/>
      <c r="G592" s="172"/>
      <c r="H592" s="172"/>
      <c r="I592" s="172"/>
      <c r="J592" s="172"/>
      <c r="K592" s="172"/>
      <c r="L592" s="172"/>
      <c r="M592" s="172"/>
      <c r="N592" s="172"/>
      <c r="O592" s="172"/>
      <c r="P592" s="172"/>
      <c r="Q592" s="172"/>
      <c r="R592" s="172"/>
      <c r="S592" s="172"/>
      <c r="T592" s="172"/>
      <c r="U592" s="172"/>
      <c r="V592" s="172"/>
      <c r="W592" s="172"/>
      <c r="X592" s="172"/>
      <c r="Y592" s="172"/>
      <c r="Z592" s="172"/>
    </row>
    <row r="593" spans="1:26" ht="12" customHeight="1">
      <c r="A593" s="172"/>
      <c r="B593" s="60"/>
      <c r="C593" s="172"/>
      <c r="D593" s="60"/>
      <c r="E593" s="172"/>
      <c r="F593" s="172"/>
      <c r="G593" s="172"/>
      <c r="H593" s="172"/>
      <c r="I593" s="172"/>
      <c r="J593" s="172"/>
      <c r="K593" s="172"/>
      <c r="L593" s="172"/>
      <c r="M593" s="172"/>
      <c r="N593" s="172"/>
      <c r="O593" s="172"/>
      <c r="P593" s="172"/>
      <c r="Q593" s="172"/>
      <c r="R593" s="172"/>
      <c r="S593" s="172"/>
      <c r="T593" s="172"/>
      <c r="U593" s="172"/>
      <c r="V593" s="172"/>
      <c r="W593" s="172"/>
      <c r="X593" s="172"/>
      <c r="Y593" s="172"/>
      <c r="Z593" s="172"/>
    </row>
    <row r="594" spans="1:26" ht="12" customHeight="1">
      <c r="A594" s="172"/>
      <c r="B594" s="60"/>
      <c r="C594" s="172"/>
      <c r="D594" s="60"/>
      <c r="E594" s="172"/>
      <c r="F594" s="172"/>
      <c r="G594" s="172"/>
      <c r="H594" s="172"/>
      <c r="I594" s="172"/>
      <c r="J594" s="172"/>
      <c r="K594" s="172"/>
      <c r="L594" s="172"/>
      <c r="M594" s="172"/>
      <c r="N594" s="172"/>
      <c r="O594" s="172"/>
      <c r="P594" s="172"/>
      <c r="Q594" s="172"/>
      <c r="R594" s="172"/>
      <c r="S594" s="172"/>
      <c r="T594" s="172"/>
      <c r="U594" s="172"/>
      <c r="V594" s="172"/>
      <c r="W594" s="172"/>
      <c r="X594" s="172"/>
      <c r="Y594" s="172"/>
      <c r="Z594" s="172"/>
    </row>
    <row r="595" spans="1:26" ht="12" customHeight="1">
      <c r="A595" s="172"/>
      <c r="B595" s="60"/>
      <c r="C595" s="172"/>
      <c r="D595" s="60"/>
      <c r="E595" s="172"/>
      <c r="F595" s="172"/>
      <c r="G595" s="172"/>
      <c r="H595" s="172"/>
      <c r="I595" s="172"/>
      <c r="J595" s="172"/>
      <c r="K595" s="172"/>
      <c r="L595" s="172"/>
      <c r="M595" s="172"/>
      <c r="N595" s="172"/>
      <c r="O595" s="172"/>
      <c r="P595" s="172"/>
      <c r="Q595" s="172"/>
      <c r="R595" s="172"/>
      <c r="S595" s="172"/>
      <c r="T595" s="172"/>
      <c r="U595" s="172"/>
      <c r="V595" s="172"/>
      <c r="W595" s="172"/>
      <c r="X595" s="172"/>
      <c r="Y595" s="172"/>
      <c r="Z595" s="172"/>
    </row>
    <row r="596" spans="1:26" ht="12" customHeight="1">
      <c r="A596" s="172"/>
      <c r="B596" s="60"/>
      <c r="C596" s="172"/>
      <c r="D596" s="60"/>
      <c r="E596" s="172"/>
      <c r="F596" s="172"/>
      <c r="G596" s="172"/>
      <c r="H596" s="172"/>
      <c r="I596" s="172"/>
      <c r="J596" s="172"/>
      <c r="K596" s="172"/>
      <c r="L596" s="172"/>
      <c r="M596" s="172"/>
      <c r="N596" s="172"/>
      <c r="O596" s="172"/>
      <c r="P596" s="172"/>
      <c r="Q596" s="172"/>
      <c r="R596" s="172"/>
      <c r="S596" s="172"/>
      <c r="T596" s="172"/>
      <c r="U596" s="172"/>
      <c r="V596" s="172"/>
      <c r="W596" s="172"/>
      <c r="X596" s="172"/>
      <c r="Y596" s="172"/>
      <c r="Z596" s="172"/>
    </row>
    <row r="597" spans="1:26" ht="12" customHeight="1">
      <c r="A597" s="172"/>
      <c r="B597" s="60"/>
      <c r="C597" s="172"/>
      <c r="D597" s="60"/>
      <c r="E597" s="172"/>
      <c r="F597" s="172"/>
      <c r="G597" s="172"/>
      <c r="H597" s="172"/>
      <c r="I597" s="172"/>
      <c r="J597" s="172"/>
      <c r="K597" s="172"/>
      <c r="L597" s="172"/>
      <c r="M597" s="172"/>
      <c r="N597" s="172"/>
      <c r="O597" s="172"/>
      <c r="P597" s="172"/>
      <c r="Q597" s="172"/>
      <c r="R597" s="172"/>
      <c r="S597" s="172"/>
      <c r="T597" s="172"/>
      <c r="U597" s="172"/>
      <c r="V597" s="172"/>
      <c r="W597" s="172"/>
      <c r="X597" s="172"/>
      <c r="Y597" s="172"/>
      <c r="Z597" s="172"/>
    </row>
    <row r="598" spans="1:26" ht="12" customHeight="1">
      <c r="A598" s="172"/>
      <c r="B598" s="60"/>
      <c r="C598" s="172"/>
      <c r="D598" s="60"/>
      <c r="E598" s="172"/>
      <c r="F598" s="172"/>
      <c r="G598" s="172"/>
      <c r="H598" s="172"/>
      <c r="I598" s="172"/>
      <c r="J598" s="172"/>
      <c r="K598" s="172"/>
      <c r="L598" s="172"/>
      <c r="M598" s="172"/>
      <c r="N598" s="172"/>
      <c r="O598" s="172"/>
      <c r="P598" s="172"/>
      <c r="Q598" s="172"/>
      <c r="R598" s="172"/>
      <c r="S598" s="172"/>
      <c r="T598" s="172"/>
      <c r="U598" s="172"/>
      <c r="V598" s="172"/>
      <c r="W598" s="172"/>
      <c r="X598" s="172"/>
      <c r="Y598" s="172"/>
      <c r="Z598" s="172"/>
    </row>
    <row r="599" spans="1:26" ht="12" customHeight="1">
      <c r="A599" s="172"/>
      <c r="B599" s="60"/>
      <c r="C599" s="172"/>
      <c r="D599" s="60"/>
      <c r="E599" s="172"/>
      <c r="F599" s="172"/>
      <c r="G599" s="172"/>
      <c r="H599" s="172"/>
      <c r="I599" s="172"/>
      <c r="J599" s="172"/>
      <c r="K599" s="172"/>
      <c r="L599" s="172"/>
      <c r="M599" s="172"/>
      <c r="N599" s="172"/>
      <c r="O599" s="172"/>
      <c r="P599" s="172"/>
      <c r="Q599" s="172"/>
      <c r="R599" s="172"/>
      <c r="S599" s="172"/>
      <c r="T599" s="172"/>
      <c r="U599" s="172"/>
      <c r="V599" s="172"/>
      <c r="W599" s="172"/>
      <c r="X599" s="172"/>
      <c r="Y599" s="172"/>
      <c r="Z599" s="172"/>
    </row>
    <row r="600" spans="1:26" ht="12" customHeight="1">
      <c r="A600" s="172"/>
      <c r="B600" s="60"/>
      <c r="C600" s="172"/>
      <c r="D600" s="60"/>
      <c r="E600" s="172"/>
      <c r="F600" s="172"/>
      <c r="G600" s="172"/>
      <c r="H600" s="172"/>
      <c r="I600" s="172"/>
      <c r="J600" s="172"/>
      <c r="K600" s="172"/>
      <c r="L600" s="172"/>
      <c r="M600" s="172"/>
      <c r="N600" s="172"/>
      <c r="O600" s="172"/>
      <c r="P600" s="172"/>
      <c r="Q600" s="172"/>
      <c r="R600" s="172"/>
      <c r="S600" s="172"/>
      <c r="T600" s="172"/>
      <c r="U600" s="172"/>
      <c r="V600" s="172"/>
      <c r="W600" s="172"/>
      <c r="X600" s="172"/>
      <c r="Y600" s="172"/>
      <c r="Z600" s="172"/>
    </row>
    <row r="601" spans="1:26" ht="12" customHeight="1">
      <c r="A601" s="172"/>
      <c r="B601" s="60"/>
      <c r="C601" s="172"/>
      <c r="D601" s="60"/>
      <c r="E601" s="172"/>
      <c r="F601" s="172"/>
      <c r="G601" s="172"/>
      <c r="H601" s="172"/>
      <c r="I601" s="172"/>
      <c r="J601" s="172"/>
      <c r="K601" s="172"/>
      <c r="L601" s="172"/>
      <c r="M601" s="172"/>
      <c r="N601" s="172"/>
      <c r="O601" s="172"/>
      <c r="P601" s="172"/>
      <c r="Q601" s="172"/>
      <c r="R601" s="172"/>
      <c r="S601" s="172"/>
      <c r="T601" s="172"/>
      <c r="U601" s="172"/>
      <c r="V601" s="172"/>
      <c r="W601" s="172"/>
      <c r="X601" s="172"/>
      <c r="Y601" s="172"/>
      <c r="Z601" s="172"/>
    </row>
    <row r="602" spans="1:26" ht="12" customHeight="1">
      <c r="A602" s="172"/>
      <c r="B602" s="60"/>
      <c r="C602" s="172"/>
      <c r="D602" s="60"/>
      <c r="E602" s="172"/>
      <c r="F602" s="172"/>
      <c r="G602" s="172"/>
      <c r="H602" s="172"/>
      <c r="I602" s="172"/>
      <c r="J602" s="172"/>
      <c r="K602" s="172"/>
      <c r="L602" s="172"/>
      <c r="M602" s="172"/>
      <c r="N602" s="172"/>
      <c r="O602" s="172"/>
      <c r="P602" s="172"/>
      <c r="Q602" s="172"/>
      <c r="R602" s="172"/>
      <c r="S602" s="172"/>
      <c r="T602" s="172"/>
      <c r="U602" s="172"/>
      <c r="V602" s="172"/>
      <c r="W602" s="172"/>
      <c r="X602" s="172"/>
      <c r="Y602" s="172"/>
      <c r="Z602" s="172"/>
    </row>
    <row r="603" spans="1:26" ht="12" customHeight="1">
      <c r="A603" s="172"/>
      <c r="B603" s="60"/>
      <c r="C603" s="172"/>
      <c r="D603" s="60"/>
      <c r="E603" s="172"/>
      <c r="F603" s="172"/>
      <c r="G603" s="172"/>
      <c r="H603" s="172"/>
      <c r="I603" s="172"/>
      <c r="J603" s="172"/>
      <c r="K603" s="172"/>
      <c r="L603" s="172"/>
      <c r="M603" s="172"/>
      <c r="N603" s="172"/>
      <c r="O603" s="172"/>
      <c r="P603" s="172"/>
      <c r="Q603" s="172"/>
      <c r="R603" s="172"/>
      <c r="S603" s="172"/>
      <c r="T603" s="172"/>
      <c r="U603" s="172"/>
      <c r="V603" s="172"/>
      <c r="W603" s="172"/>
      <c r="X603" s="172"/>
      <c r="Y603" s="172"/>
      <c r="Z603" s="172"/>
    </row>
    <row r="604" spans="1:26" ht="12" customHeight="1">
      <c r="A604" s="172"/>
      <c r="B604" s="60"/>
      <c r="C604" s="172"/>
      <c r="D604" s="60"/>
      <c r="E604" s="172"/>
      <c r="F604" s="172"/>
      <c r="G604" s="172"/>
      <c r="H604" s="172"/>
      <c r="I604" s="172"/>
      <c r="J604" s="172"/>
      <c r="K604" s="172"/>
      <c r="L604" s="172"/>
      <c r="M604" s="172"/>
      <c r="N604" s="172"/>
      <c r="O604" s="172"/>
      <c r="P604" s="172"/>
      <c r="Q604" s="172"/>
      <c r="R604" s="172"/>
      <c r="S604" s="172"/>
      <c r="T604" s="172"/>
      <c r="U604" s="172"/>
      <c r="V604" s="172"/>
      <c r="W604" s="172"/>
      <c r="X604" s="172"/>
      <c r="Y604" s="172"/>
      <c r="Z604" s="172"/>
    </row>
    <row r="605" spans="1:26" ht="12" customHeight="1">
      <c r="A605" s="172"/>
      <c r="B605" s="60"/>
      <c r="C605" s="172"/>
      <c r="D605" s="60"/>
      <c r="E605" s="172"/>
      <c r="F605" s="172"/>
      <c r="G605" s="172"/>
      <c r="H605" s="172"/>
      <c r="I605" s="172"/>
      <c r="J605" s="172"/>
      <c r="K605" s="172"/>
      <c r="L605" s="172"/>
      <c r="M605" s="172"/>
      <c r="N605" s="172"/>
      <c r="O605" s="172"/>
      <c r="P605" s="172"/>
      <c r="Q605" s="172"/>
      <c r="R605" s="172"/>
      <c r="S605" s="172"/>
      <c r="T605" s="172"/>
      <c r="U605" s="172"/>
      <c r="V605" s="172"/>
      <c r="W605" s="172"/>
      <c r="X605" s="172"/>
      <c r="Y605" s="172"/>
      <c r="Z605" s="172"/>
    </row>
    <row r="606" spans="1:26" ht="12" customHeight="1">
      <c r="A606" s="172"/>
      <c r="B606" s="60"/>
      <c r="C606" s="172"/>
      <c r="D606" s="60"/>
      <c r="E606" s="172"/>
      <c r="F606" s="172"/>
      <c r="G606" s="172"/>
      <c r="H606" s="172"/>
      <c r="I606" s="172"/>
      <c r="J606" s="172"/>
      <c r="K606" s="172"/>
      <c r="L606" s="172"/>
      <c r="M606" s="172"/>
      <c r="N606" s="172"/>
      <c r="O606" s="172"/>
      <c r="P606" s="172"/>
      <c r="Q606" s="172"/>
      <c r="R606" s="172"/>
      <c r="S606" s="172"/>
      <c r="T606" s="172"/>
      <c r="U606" s="172"/>
      <c r="V606" s="172"/>
      <c r="W606" s="172"/>
      <c r="X606" s="172"/>
      <c r="Y606" s="172"/>
      <c r="Z606" s="172"/>
    </row>
    <row r="607" spans="1:26" ht="12" customHeight="1">
      <c r="A607" s="172"/>
      <c r="B607" s="60"/>
      <c r="C607" s="172"/>
      <c r="D607" s="60"/>
      <c r="E607" s="172"/>
      <c r="F607" s="172"/>
      <c r="G607" s="172"/>
      <c r="H607" s="172"/>
      <c r="I607" s="172"/>
      <c r="J607" s="172"/>
      <c r="K607" s="172"/>
      <c r="L607" s="172"/>
      <c r="M607" s="172"/>
      <c r="N607" s="172"/>
      <c r="O607" s="172"/>
      <c r="P607" s="172"/>
      <c r="Q607" s="172"/>
      <c r="R607" s="172"/>
      <c r="S607" s="172"/>
      <c r="T607" s="172"/>
      <c r="U607" s="172"/>
      <c r="V607" s="172"/>
      <c r="W607" s="172"/>
      <c r="X607" s="172"/>
      <c r="Y607" s="172"/>
      <c r="Z607" s="172"/>
    </row>
    <row r="608" spans="1:26" ht="12" customHeight="1">
      <c r="A608" s="172"/>
      <c r="B608" s="60"/>
      <c r="C608" s="172"/>
      <c r="D608" s="60"/>
      <c r="E608" s="172"/>
      <c r="F608" s="172"/>
      <c r="G608" s="172"/>
      <c r="H608" s="172"/>
      <c r="I608" s="172"/>
      <c r="J608" s="172"/>
      <c r="K608" s="172"/>
      <c r="L608" s="172"/>
      <c r="M608" s="172"/>
      <c r="N608" s="172"/>
      <c r="O608" s="172"/>
      <c r="P608" s="172"/>
      <c r="Q608" s="172"/>
      <c r="R608" s="172"/>
      <c r="S608" s="172"/>
      <c r="T608" s="172"/>
      <c r="U608" s="172"/>
      <c r="V608" s="172"/>
      <c r="W608" s="172"/>
      <c r="X608" s="172"/>
      <c r="Y608" s="172"/>
      <c r="Z608" s="172"/>
    </row>
    <row r="609" spans="1:26" ht="12" customHeight="1">
      <c r="A609" s="172"/>
      <c r="B609" s="60"/>
      <c r="C609" s="172"/>
      <c r="D609" s="60"/>
      <c r="E609" s="172"/>
      <c r="F609" s="172"/>
      <c r="G609" s="172"/>
      <c r="H609" s="172"/>
      <c r="I609" s="172"/>
      <c r="J609" s="172"/>
      <c r="K609" s="172"/>
      <c r="L609" s="172"/>
      <c r="M609" s="172"/>
      <c r="N609" s="172"/>
      <c r="O609" s="172"/>
      <c r="P609" s="172"/>
      <c r="Q609" s="172"/>
      <c r="R609" s="172"/>
      <c r="S609" s="172"/>
      <c r="T609" s="172"/>
      <c r="U609" s="172"/>
      <c r="V609" s="172"/>
      <c r="W609" s="172"/>
      <c r="X609" s="172"/>
      <c r="Y609" s="172"/>
      <c r="Z609" s="172"/>
    </row>
    <row r="610" spans="1:26" ht="12" customHeight="1">
      <c r="A610" s="172"/>
      <c r="B610" s="60"/>
      <c r="C610" s="172"/>
      <c r="D610" s="60"/>
      <c r="E610" s="172"/>
      <c r="F610" s="172"/>
      <c r="G610" s="172"/>
      <c r="H610" s="172"/>
      <c r="I610" s="172"/>
      <c r="J610" s="172"/>
      <c r="K610" s="172"/>
      <c r="L610" s="172"/>
      <c r="M610" s="172"/>
      <c r="N610" s="172"/>
      <c r="O610" s="172"/>
      <c r="P610" s="172"/>
      <c r="Q610" s="172"/>
      <c r="R610" s="172"/>
      <c r="S610" s="172"/>
      <c r="T610" s="172"/>
      <c r="U610" s="172"/>
      <c r="V610" s="172"/>
      <c r="W610" s="172"/>
      <c r="X610" s="172"/>
      <c r="Y610" s="172"/>
      <c r="Z610" s="172"/>
    </row>
    <row r="611" spans="1:26" ht="12" customHeight="1">
      <c r="A611" s="172"/>
      <c r="B611" s="60"/>
      <c r="C611" s="172"/>
      <c r="D611" s="60"/>
      <c r="E611" s="172"/>
      <c r="F611" s="172"/>
      <c r="G611" s="172"/>
      <c r="H611" s="172"/>
      <c r="I611" s="172"/>
      <c r="J611" s="172"/>
      <c r="K611" s="172"/>
      <c r="L611" s="172"/>
      <c r="M611" s="172"/>
      <c r="N611" s="172"/>
      <c r="O611" s="172"/>
      <c r="P611" s="172"/>
      <c r="Q611" s="172"/>
      <c r="R611" s="172"/>
      <c r="S611" s="172"/>
      <c r="T611" s="172"/>
      <c r="U611" s="172"/>
      <c r="V611" s="172"/>
      <c r="W611" s="172"/>
      <c r="X611" s="172"/>
      <c r="Y611" s="172"/>
      <c r="Z611" s="172"/>
    </row>
    <row r="612" spans="1:26" ht="12" customHeight="1">
      <c r="A612" s="172"/>
      <c r="B612" s="60"/>
      <c r="C612" s="172"/>
      <c r="D612" s="60"/>
      <c r="E612" s="172"/>
      <c r="F612" s="172"/>
      <c r="G612" s="172"/>
      <c r="H612" s="172"/>
      <c r="I612" s="172"/>
      <c r="J612" s="172"/>
      <c r="K612" s="172"/>
      <c r="L612" s="172"/>
      <c r="M612" s="172"/>
      <c r="N612" s="172"/>
      <c r="O612" s="172"/>
      <c r="P612" s="172"/>
      <c r="Q612" s="172"/>
      <c r="R612" s="172"/>
      <c r="S612" s="172"/>
      <c r="T612" s="172"/>
      <c r="U612" s="172"/>
      <c r="V612" s="172"/>
      <c r="W612" s="172"/>
      <c r="X612" s="172"/>
      <c r="Y612" s="172"/>
      <c r="Z612" s="172"/>
    </row>
    <row r="613" spans="1:26" ht="12" customHeight="1">
      <c r="A613" s="172"/>
      <c r="B613" s="60"/>
      <c r="C613" s="172"/>
      <c r="D613" s="60"/>
      <c r="E613" s="172"/>
      <c r="F613" s="172"/>
      <c r="G613" s="172"/>
      <c r="H613" s="172"/>
      <c r="I613" s="172"/>
      <c r="J613" s="172"/>
      <c r="K613" s="172"/>
      <c r="L613" s="172"/>
      <c r="M613" s="172"/>
      <c r="N613" s="172"/>
      <c r="O613" s="172"/>
      <c r="P613" s="172"/>
      <c r="Q613" s="172"/>
      <c r="R613" s="172"/>
      <c r="S613" s="172"/>
      <c r="T613" s="172"/>
      <c r="U613" s="172"/>
      <c r="V613" s="172"/>
      <c r="W613" s="172"/>
      <c r="X613" s="172"/>
      <c r="Y613" s="172"/>
      <c r="Z613" s="172"/>
    </row>
    <row r="614" spans="1:26" ht="12" customHeight="1">
      <c r="A614" s="172"/>
      <c r="B614" s="60"/>
      <c r="C614" s="172"/>
      <c r="D614" s="60"/>
      <c r="E614" s="172"/>
      <c r="F614" s="172"/>
      <c r="G614" s="172"/>
      <c r="H614" s="172"/>
      <c r="I614" s="172"/>
      <c r="J614" s="172"/>
      <c r="K614" s="172"/>
      <c r="L614" s="172"/>
      <c r="M614" s="172"/>
      <c r="N614" s="172"/>
      <c r="O614" s="172"/>
      <c r="P614" s="172"/>
      <c r="Q614" s="172"/>
      <c r="R614" s="172"/>
      <c r="S614" s="172"/>
      <c r="T614" s="172"/>
      <c r="U614" s="172"/>
      <c r="V614" s="172"/>
      <c r="W614" s="172"/>
      <c r="X614" s="172"/>
      <c r="Y614" s="172"/>
      <c r="Z614" s="172"/>
    </row>
    <row r="615" spans="1:26" ht="12" customHeight="1">
      <c r="A615" s="172"/>
      <c r="B615" s="60"/>
      <c r="C615" s="172"/>
      <c r="D615" s="60"/>
      <c r="E615" s="172"/>
      <c r="F615" s="172"/>
      <c r="G615" s="172"/>
      <c r="H615" s="172"/>
      <c r="I615" s="172"/>
      <c r="J615" s="172"/>
      <c r="K615" s="172"/>
      <c r="L615" s="172"/>
      <c r="M615" s="172"/>
      <c r="N615" s="172"/>
      <c r="O615" s="172"/>
      <c r="P615" s="172"/>
      <c r="Q615" s="172"/>
      <c r="R615" s="172"/>
      <c r="S615" s="172"/>
      <c r="T615" s="172"/>
      <c r="U615" s="172"/>
      <c r="V615" s="172"/>
      <c r="W615" s="172"/>
      <c r="X615" s="172"/>
      <c r="Y615" s="172"/>
      <c r="Z615" s="172"/>
    </row>
    <row r="616" spans="1:26" ht="12" customHeight="1">
      <c r="A616" s="172"/>
      <c r="B616" s="60"/>
      <c r="C616" s="172"/>
      <c r="D616" s="60"/>
      <c r="E616" s="172"/>
      <c r="F616" s="172"/>
      <c r="G616" s="172"/>
      <c r="H616" s="172"/>
      <c r="I616" s="172"/>
      <c r="J616" s="172"/>
      <c r="K616" s="172"/>
      <c r="L616" s="172"/>
      <c r="M616" s="172"/>
      <c r="N616" s="172"/>
      <c r="O616" s="172"/>
      <c r="P616" s="172"/>
      <c r="Q616" s="172"/>
      <c r="R616" s="172"/>
      <c r="S616" s="172"/>
      <c r="T616" s="172"/>
      <c r="U616" s="172"/>
      <c r="V616" s="172"/>
      <c r="W616" s="172"/>
      <c r="X616" s="172"/>
      <c r="Y616" s="172"/>
      <c r="Z616" s="172"/>
    </row>
    <row r="617" spans="1:26" ht="12" customHeight="1">
      <c r="A617" s="172"/>
      <c r="B617" s="60"/>
      <c r="C617" s="172"/>
      <c r="D617" s="60"/>
      <c r="E617" s="172"/>
      <c r="F617" s="172"/>
      <c r="G617" s="172"/>
      <c r="H617" s="172"/>
      <c r="I617" s="172"/>
      <c r="J617" s="172"/>
      <c r="K617" s="172"/>
      <c r="L617" s="172"/>
      <c r="M617" s="172"/>
      <c r="N617" s="172"/>
      <c r="O617" s="172"/>
      <c r="P617" s="172"/>
      <c r="Q617" s="172"/>
      <c r="R617" s="172"/>
      <c r="S617" s="172"/>
      <c r="T617" s="172"/>
      <c r="U617" s="172"/>
      <c r="V617" s="172"/>
      <c r="W617" s="172"/>
      <c r="X617" s="172"/>
      <c r="Y617" s="172"/>
      <c r="Z617" s="172"/>
    </row>
    <row r="618" spans="1:26" ht="12" customHeight="1">
      <c r="A618" s="172"/>
      <c r="B618" s="60"/>
      <c r="C618" s="172"/>
      <c r="D618" s="60"/>
      <c r="E618" s="172"/>
      <c r="F618" s="172"/>
      <c r="G618" s="172"/>
      <c r="H618" s="172"/>
      <c r="I618" s="172"/>
      <c r="J618" s="172"/>
      <c r="K618" s="172"/>
      <c r="L618" s="172"/>
      <c r="M618" s="172"/>
      <c r="N618" s="172"/>
      <c r="O618" s="172"/>
      <c r="P618" s="172"/>
      <c r="Q618" s="172"/>
      <c r="R618" s="172"/>
      <c r="S618" s="172"/>
      <c r="T618" s="172"/>
      <c r="U618" s="172"/>
      <c r="V618" s="172"/>
      <c r="W618" s="172"/>
      <c r="X618" s="172"/>
      <c r="Y618" s="172"/>
      <c r="Z618" s="172"/>
    </row>
    <row r="619" spans="1:26" ht="12" customHeight="1">
      <c r="A619" s="172"/>
      <c r="B619" s="60"/>
      <c r="C619" s="172"/>
      <c r="D619" s="60"/>
      <c r="E619" s="172"/>
      <c r="F619" s="172"/>
      <c r="G619" s="172"/>
      <c r="H619" s="172"/>
      <c r="I619" s="172"/>
      <c r="J619" s="172"/>
      <c r="K619" s="172"/>
      <c r="L619" s="172"/>
      <c r="M619" s="172"/>
      <c r="N619" s="172"/>
      <c r="O619" s="172"/>
      <c r="P619" s="172"/>
      <c r="Q619" s="172"/>
      <c r="R619" s="172"/>
      <c r="S619" s="172"/>
      <c r="T619" s="172"/>
      <c r="U619" s="172"/>
      <c r="V619" s="172"/>
      <c r="W619" s="172"/>
      <c r="X619" s="172"/>
      <c r="Y619" s="172"/>
      <c r="Z619" s="172"/>
    </row>
    <row r="620" spans="1:26" ht="12" customHeight="1">
      <c r="A620" s="172"/>
      <c r="B620" s="60"/>
      <c r="C620" s="172"/>
      <c r="D620" s="60"/>
      <c r="E620" s="172"/>
      <c r="F620" s="172"/>
      <c r="G620" s="172"/>
      <c r="H620" s="172"/>
      <c r="I620" s="172"/>
      <c r="J620" s="172"/>
      <c r="K620" s="172"/>
      <c r="L620" s="172"/>
      <c r="M620" s="172"/>
      <c r="N620" s="172"/>
      <c r="O620" s="172"/>
      <c r="P620" s="172"/>
      <c r="Q620" s="172"/>
      <c r="R620" s="172"/>
      <c r="S620" s="172"/>
      <c r="T620" s="172"/>
      <c r="U620" s="172"/>
      <c r="V620" s="172"/>
      <c r="W620" s="172"/>
      <c r="X620" s="172"/>
      <c r="Y620" s="172"/>
      <c r="Z620" s="172"/>
    </row>
    <row r="621" spans="1:26" ht="12" customHeight="1">
      <c r="A621" s="172"/>
      <c r="B621" s="60"/>
      <c r="C621" s="172"/>
      <c r="D621" s="60"/>
      <c r="E621" s="172"/>
      <c r="F621" s="172"/>
      <c r="G621" s="172"/>
      <c r="H621" s="172"/>
      <c r="I621" s="172"/>
      <c r="J621" s="172"/>
      <c r="K621" s="172"/>
      <c r="L621" s="172"/>
      <c r="M621" s="172"/>
      <c r="N621" s="172"/>
      <c r="O621" s="172"/>
      <c r="P621" s="172"/>
      <c r="Q621" s="172"/>
      <c r="R621" s="172"/>
      <c r="S621" s="172"/>
      <c r="T621" s="172"/>
      <c r="U621" s="172"/>
      <c r="V621" s="172"/>
      <c r="W621" s="172"/>
      <c r="X621" s="172"/>
      <c r="Y621" s="172"/>
      <c r="Z621" s="172"/>
    </row>
    <row r="622" spans="1:26" ht="12" customHeight="1">
      <c r="A622" s="172"/>
      <c r="B622" s="60"/>
      <c r="C622" s="172"/>
      <c r="D622" s="60"/>
      <c r="E622" s="172"/>
      <c r="F622" s="172"/>
      <c r="G622" s="172"/>
      <c r="H622" s="172"/>
      <c r="I622" s="172"/>
      <c r="J622" s="172"/>
      <c r="K622" s="172"/>
      <c r="L622" s="172"/>
      <c r="M622" s="172"/>
      <c r="N622" s="172"/>
      <c r="O622" s="172"/>
      <c r="P622" s="172"/>
      <c r="Q622" s="172"/>
      <c r="R622" s="172"/>
      <c r="S622" s="172"/>
      <c r="T622" s="172"/>
      <c r="U622" s="172"/>
      <c r="V622" s="172"/>
      <c r="W622" s="172"/>
      <c r="X622" s="172"/>
      <c r="Y622" s="172"/>
      <c r="Z622" s="172"/>
    </row>
    <row r="623" spans="1:26" ht="12" customHeight="1">
      <c r="A623" s="172"/>
      <c r="B623" s="60"/>
      <c r="C623" s="172"/>
      <c r="D623" s="60"/>
      <c r="E623" s="172"/>
      <c r="F623" s="172"/>
      <c r="G623" s="172"/>
      <c r="H623" s="172"/>
      <c r="I623" s="172"/>
      <c r="J623" s="172"/>
      <c r="K623" s="172"/>
      <c r="L623" s="172"/>
      <c r="M623" s="172"/>
      <c r="N623" s="172"/>
      <c r="O623" s="172"/>
      <c r="P623" s="172"/>
      <c r="Q623" s="172"/>
      <c r="R623" s="172"/>
      <c r="S623" s="172"/>
      <c r="T623" s="172"/>
      <c r="U623" s="172"/>
      <c r="V623" s="172"/>
      <c r="W623" s="172"/>
      <c r="X623" s="172"/>
      <c r="Y623" s="172"/>
      <c r="Z623" s="172"/>
    </row>
    <row r="624" spans="1:26" ht="12" customHeight="1">
      <c r="A624" s="172"/>
      <c r="B624" s="60"/>
      <c r="C624" s="172"/>
      <c r="D624" s="60"/>
      <c r="E624" s="172"/>
      <c r="F624" s="172"/>
      <c r="G624" s="172"/>
      <c r="H624" s="172"/>
      <c r="I624" s="172"/>
      <c r="J624" s="172"/>
      <c r="K624" s="172"/>
      <c r="L624" s="172"/>
      <c r="M624" s="172"/>
      <c r="N624" s="172"/>
      <c r="O624" s="172"/>
      <c r="P624" s="172"/>
      <c r="Q624" s="172"/>
      <c r="R624" s="172"/>
      <c r="S624" s="172"/>
      <c r="T624" s="172"/>
      <c r="U624" s="172"/>
      <c r="V624" s="172"/>
      <c r="W624" s="172"/>
      <c r="X624" s="172"/>
      <c r="Y624" s="172"/>
      <c r="Z624" s="172"/>
    </row>
    <row r="625" spans="1:26" ht="12" customHeight="1">
      <c r="A625" s="172"/>
      <c r="B625" s="60"/>
      <c r="C625" s="172"/>
      <c r="D625" s="60"/>
      <c r="E625" s="172"/>
      <c r="F625" s="172"/>
      <c r="G625" s="172"/>
      <c r="H625" s="172"/>
      <c r="I625" s="172"/>
      <c r="J625" s="172"/>
      <c r="K625" s="172"/>
      <c r="L625" s="172"/>
      <c r="M625" s="172"/>
      <c r="N625" s="172"/>
      <c r="O625" s="172"/>
      <c r="P625" s="172"/>
      <c r="Q625" s="172"/>
      <c r="R625" s="172"/>
      <c r="S625" s="172"/>
      <c r="T625" s="172"/>
      <c r="U625" s="172"/>
      <c r="V625" s="172"/>
      <c r="W625" s="172"/>
      <c r="X625" s="172"/>
      <c r="Y625" s="172"/>
      <c r="Z625" s="172"/>
    </row>
    <row r="626" spans="1:26" ht="12" customHeight="1">
      <c r="A626" s="172"/>
      <c r="B626" s="60"/>
      <c r="C626" s="172"/>
      <c r="D626" s="60"/>
      <c r="E626" s="172"/>
      <c r="F626" s="172"/>
      <c r="G626" s="172"/>
      <c r="H626" s="172"/>
      <c r="I626" s="172"/>
      <c r="J626" s="172"/>
      <c r="K626" s="172"/>
      <c r="L626" s="172"/>
      <c r="M626" s="172"/>
      <c r="N626" s="172"/>
      <c r="O626" s="172"/>
      <c r="P626" s="172"/>
      <c r="Q626" s="172"/>
      <c r="R626" s="172"/>
      <c r="S626" s="172"/>
      <c r="T626" s="172"/>
      <c r="U626" s="172"/>
      <c r="V626" s="172"/>
      <c r="W626" s="172"/>
      <c r="X626" s="172"/>
      <c r="Y626" s="172"/>
      <c r="Z626" s="172"/>
    </row>
    <row r="627" spans="1:26" ht="12" customHeight="1">
      <c r="A627" s="172"/>
      <c r="B627" s="60"/>
      <c r="C627" s="172"/>
      <c r="D627" s="60"/>
      <c r="E627" s="172"/>
      <c r="F627" s="172"/>
      <c r="G627" s="172"/>
      <c r="H627" s="172"/>
      <c r="I627" s="172"/>
      <c r="J627" s="172"/>
      <c r="K627" s="172"/>
      <c r="L627" s="172"/>
      <c r="M627" s="172"/>
      <c r="N627" s="172"/>
      <c r="O627" s="172"/>
      <c r="P627" s="172"/>
      <c r="Q627" s="172"/>
      <c r="R627" s="172"/>
      <c r="S627" s="172"/>
      <c r="T627" s="172"/>
      <c r="U627" s="172"/>
      <c r="V627" s="172"/>
      <c r="W627" s="172"/>
      <c r="X627" s="172"/>
      <c r="Y627" s="172"/>
      <c r="Z627" s="172"/>
    </row>
    <row r="628" spans="1:26" ht="12" customHeight="1">
      <c r="A628" s="172"/>
      <c r="B628" s="60"/>
      <c r="C628" s="172"/>
      <c r="D628" s="60"/>
      <c r="E628" s="172"/>
      <c r="F628" s="172"/>
      <c r="G628" s="172"/>
      <c r="H628" s="172"/>
      <c r="I628" s="172"/>
      <c r="J628" s="172"/>
      <c r="K628" s="172"/>
      <c r="L628" s="172"/>
      <c r="M628" s="172"/>
      <c r="N628" s="172"/>
      <c r="O628" s="172"/>
      <c r="P628" s="172"/>
      <c r="Q628" s="172"/>
      <c r="R628" s="172"/>
      <c r="S628" s="172"/>
      <c r="T628" s="172"/>
      <c r="U628" s="172"/>
      <c r="V628" s="172"/>
      <c r="W628" s="172"/>
      <c r="X628" s="172"/>
      <c r="Y628" s="172"/>
      <c r="Z628" s="172"/>
    </row>
    <row r="629" spans="1:26" ht="12" customHeight="1">
      <c r="A629" s="172"/>
      <c r="B629" s="60"/>
      <c r="C629" s="172"/>
      <c r="D629" s="60"/>
      <c r="E629" s="172"/>
      <c r="F629" s="172"/>
      <c r="G629" s="172"/>
      <c r="H629" s="172"/>
      <c r="I629" s="172"/>
      <c r="J629" s="172"/>
      <c r="K629" s="172"/>
      <c r="L629" s="172"/>
      <c r="M629" s="172"/>
      <c r="N629" s="172"/>
      <c r="O629" s="172"/>
      <c r="P629" s="172"/>
      <c r="Q629" s="172"/>
      <c r="R629" s="172"/>
      <c r="S629" s="172"/>
      <c r="T629" s="172"/>
      <c r="U629" s="172"/>
      <c r="V629" s="172"/>
      <c r="W629" s="172"/>
      <c r="X629" s="172"/>
      <c r="Y629" s="172"/>
      <c r="Z629" s="172"/>
    </row>
    <row r="630" spans="1:26" ht="12" customHeight="1">
      <c r="A630" s="172"/>
      <c r="B630" s="60"/>
      <c r="C630" s="172"/>
      <c r="D630" s="60"/>
      <c r="E630" s="172"/>
      <c r="F630" s="172"/>
      <c r="G630" s="172"/>
      <c r="H630" s="172"/>
      <c r="I630" s="172"/>
      <c r="J630" s="172"/>
      <c r="K630" s="172"/>
      <c r="L630" s="172"/>
      <c r="M630" s="172"/>
      <c r="N630" s="172"/>
      <c r="O630" s="172"/>
      <c r="P630" s="172"/>
      <c r="Q630" s="172"/>
      <c r="R630" s="172"/>
      <c r="S630" s="172"/>
      <c r="T630" s="172"/>
      <c r="U630" s="172"/>
      <c r="V630" s="172"/>
      <c r="W630" s="172"/>
      <c r="X630" s="172"/>
      <c r="Y630" s="172"/>
      <c r="Z630" s="172"/>
    </row>
    <row r="631" spans="1:26" ht="12" customHeight="1">
      <c r="A631" s="172"/>
      <c r="B631" s="60"/>
      <c r="C631" s="172"/>
      <c r="D631" s="60"/>
      <c r="E631" s="172"/>
      <c r="F631" s="172"/>
      <c r="G631" s="172"/>
      <c r="H631" s="172"/>
      <c r="I631" s="172"/>
      <c r="J631" s="172"/>
      <c r="K631" s="172"/>
      <c r="L631" s="172"/>
      <c r="M631" s="172"/>
      <c r="N631" s="172"/>
      <c r="O631" s="172"/>
      <c r="P631" s="172"/>
      <c r="Q631" s="172"/>
      <c r="R631" s="172"/>
      <c r="S631" s="172"/>
      <c r="T631" s="172"/>
      <c r="U631" s="172"/>
      <c r="V631" s="172"/>
      <c r="W631" s="172"/>
      <c r="X631" s="172"/>
      <c r="Y631" s="172"/>
      <c r="Z631" s="172"/>
    </row>
    <row r="632" spans="1:26" ht="12" customHeight="1">
      <c r="A632" s="172"/>
      <c r="B632" s="60"/>
      <c r="C632" s="172"/>
      <c r="D632" s="60"/>
      <c r="E632" s="172"/>
      <c r="F632" s="172"/>
      <c r="G632" s="172"/>
      <c r="H632" s="172"/>
      <c r="I632" s="172"/>
      <c r="J632" s="172"/>
      <c r="K632" s="172"/>
      <c r="L632" s="172"/>
      <c r="M632" s="172"/>
      <c r="N632" s="172"/>
      <c r="O632" s="172"/>
      <c r="P632" s="172"/>
      <c r="Q632" s="172"/>
      <c r="R632" s="172"/>
      <c r="S632" s="172"/>
      <c r="T632" s="172"/>
      <c r="U632" s="172"/>
      <c r="V632" s="172"/>
      <c r="W632" s="172"/>
      <c r="X632" s="172"/>
      <c r="Y632" s="172"/>
      <c r="Z632" s="172"/>
    </row>
    <row r="633" spans="1:26" ht="12" customHeight="1">
      <c r="A633" s="172"/>
      <c r="B633" s="60"/>
      <c r="C633" s="172"/>
      <c r="D633" s="60"/>
      <c r="E633" s="172"/>
      <c r="F633" s="172"/>
      <c r="G633" s="172"/>
      <c r="H633" s="172"/>
      <c r="I633" s="172"/>
      <c r="J633" s="172"/>
      <c r="K633" s="172"/>
      <c r="L633" s="172"/>
      <c r="M633" s="172"/>
      <c r="N633" s="172"/>
      <c r="O633" s="172"/>
      <c r="P633" s="172"/>
      <c r="Q633" s="172"/>
      <c r="R633" s="172"/>
      <c r="S633" s="172"/>
      <c r="T633" s="172"/>
      <c r="U633" s="172"/>
      <c r="V633" s="172"/>
      <c r="W633" s="172"/>
      <c r="X633" s="172"/>
      <c r="Y633" s="172"/>
      <c r="Z633" s="172"/>
    </row>
    <row r="634" spans="1:26" ht="12" customHeight="1">
      <c r="A634" s="172"/>
      <c r="B634" s="60"/>
      <c r="C634" s="172"/>
      <c r="D634" s="60"/>
      <c r="E634" s="172"/>
      <c r="F634" s="172"/>
      <c r="G634" s="172"/>
      <c r="H634" s="172"/>
      <c r="I634" s="172"/>
      <c r="J634" s="172"/>
      <c r="K634" s="172"/>
      <c r="L634" s="172"/>
      <c r="M634" s="172"/>
      <c r="N634" s="172"/>
      <c r="O634" s="172"/>
      <c r="P634" s="172"/>
      <c r="Q634" s="172"/>
      <c r="R634" s="172"/>
      <c r="S634" s="172"/>
      <c r="T634" s="172"/>
      <c r="U634" s="172"/>
      <c r="V634" s="172"/>
      <c r="W634" s="172"/>
      <c r="X634" s="172"/>
      <c r="Y634" s="172"/>
      <c r="Z634" s="172"/>
    </row>
    <row r="635" spans="1:26" ht="12" customHeight="1">
      <c r="A635" s="172"/>
      <c r="B635" s="60"/>
      <c r="C635" s="172"/>
      <c r="D635" s="60"/>
      <c r="E635" s="172"/>
      <c r="F635" s="172"/>
      <c r="G635" s="172"/>
      <c r="H635" s="172"/>
      <c r="I635" s="172"/>
      <c r="J635" s="172"/>
      <c r="K635" s="172"/>
      <c r="L635" s="172"/>
      <c r="M635" s="172"/>
      <c r="N635" s="172"/>
      <c r="O635" s="172"/>
      <c r="P635" s="172"/>
      <c r="Q635" s="172"/>
      <c r="R635" s="172"/>
      <c r="S635" s="172"/>
      <c r="T635" s="172"/>
      <c r="U635" s="172"/>
      <c r="V635" s="172"/>
      <c r="W635" s="172"/>
      <c r="X635" s="172"/>
      <c r="Y635" s="172"/>
      <c r="Z635" s="172"/>
    </row>
    <row r="636" spans="1:26" ht="12" customHeight="1">
      <c r="A636" s="172"/>
      <c r="B636" s="60"/>
      <c r="C636" s="172"/>
      <c r="D636" s="60"/>
      <c r="E636" s="172"/>
      <c r="F636" s="172"/>
      <c r="G636" s="172"/>
      <c r="H636" s="172"/>
      <c r="I636" s="172"/>
      <c r="J636" s="172"/>
      <c r="K636" s="172"/>
      <c r="L636" s="172"/>
      <c r="M636" s="172"/>
      <c r="N636" s="172"/>
      <c r="O636" s="172"/>
      <c r="P636" s="172"/>
      <c r="Q636" s="172"/>
      <c r="R636" s="172"/>
      <c r="S636" s="172"/>
      <c r="T636" s="172"/>
      <c r="U636" s="172"/>
      <c r="V636" s="172"/>
      <c r="W636" s="172"/>
      <c r="X636" s="172"/>
      <c r="Y636" s="172"/>
      <c r="Z636" s="172"/>
    </row>
    <row r="637" spans="1:26" ht="12" customHeight="1">
      <c r="A637" s="172"/>
      <c r="B637" s="60"/>
      <c r="C637" s="172"/>
      <c r="D637" s="60"/>
      <c r="E637" s="172"/>
      <c r="F637" s="172"/>
      <c r="G637" s="172"/>
      <c r="H637" s="172"/>
      <c r="I637" s="172"/>
      <c r="J637" s="172"/>
      <c r="K637" s="172"/>
      <c r="L637" s="172"/>
      <c r="M637" s="172"/>
      <c r="N637" s="172"/>
      <c r="O637" s="172"/>
      <c r="P637" s="172"/>
      <c r="Q637" s="172"/>
      <c r="R637" s="172"/>
      <c r="S637" s="172"/>
      <c r="T637" s="172"/>
      <c r="U637" s="172"/>
      <c r="V637" s="172"/>
      <c r="W637" s="172"/>
      <c r="X637" s="172"/>
      <c r="Y637" s="172"/>
      <c r="Z637" s="172"/>
    </row>
    <row r="638" spans="1:26" ht="12" customHeight="1">
      <c r="A638" s="172"/>
      <c r="B638" s="60"/>
      <c r="C638" s="172"/>
      <c r="D638" s="60"/>
      <c r="E638" s="172"/>
      <c r="F638" s="172"/>
      <c r="G638" s="172"/>
      <c r="H638" s="172"/>
      <c r="I638" s="172"/>
      <c r="J638" s="172"/>
      <c r="K638" s="172"/>
      <c r="L638" s="172"/>
      <c r="M638" s="172"/>
      <c r="N638" s="172"/>
      <c r="O638" s="172"/>
      <c r="P638" s="172"/>
      <c r="Q638" s="172"/>
      <c r="R638" s="172"/>
      <c r="S638" s="172"/>
      <c r="T638" s="172"/>
      <c r="U638" s="172"/>
      <c r="V638" s="172"/>
      <c r="W638" s="172"/>
      <c r="X638" s="172"/>
      <c r="Y638" s="172"/>
      <c r="Z638" s="172"/>
    </row>
    <row r="639" spans="1:26" ht="12" customHeight="1">
      <c r="A639" s="172"/>
      <c r="B639" s="60"/>
      <c r="C639" s="172"/>
      <c r="D639" s="60"/>
      <c r="E639" s="172"/>
      <c r="F639" s="172"/>
      <c r="G639" s="172"/>
      <c r="H639" s="172"/>
      <c r="I639" s="172"/>
      <c r="J639" s="172"/>
      <c r="K639" s="172"/>
      <c r="L639" s="172"/>
      <c r="M639" s="172"/>
      <c r="N639" s="172"/>
      <c r="O639" s="172"/>
      <c r="P639" s="172"/>
      <c r="Q639" s="172"/>
      <c r="R639" s="172"/>
      <c r="S639" s="172"/>
      <c r="T639" s="172"/>
      <c r="U639" s="172"/>
      <c r="V639" s="172"/>
      <c r="W639" s="172"/>
      <c r="X639" s="172"/>
      <c r="Y639" s="172"/>
      <c r="Z639" s="172"/>
    </row>
    <row r="640" spans="1:26" ht="12" customHeight="1">
      <c r="A640" s="172"/>
      <c r="B640" s="60"/>
      <c r="C640" s="172"/>
      <c r="D640" s="60"/>
      <c r="E640" s="172"/>
      <c r="F640" s="172"/>
      <c r="G640" s="172"/>
      <c r="H640" s="172"/>
      <c r="I640" s="172"/>
      <c r="J640" s="172"/>
      <c r="K640" s="172"/>
      <c r="L640" s="172"/>
      <c r="M640" s="172"/>
      <c r="N640" s="172"/>
      <c r="O640" s="172"/>
      <c r="P640" s="172"/>
      <c r="Q640" s="172"/>
      <c r="R640" s="172"/>
      <c r="S640" s="172"/>
      <c r="T640" s="172"/>
      <c r="U640" s="172"/>
      <c r="V640" s="172"/>
      <c r="W640" s="172"/>
      <c r="X640" s="172"/>
      <c r="Y640" s="172"/>
      <c r="Z640" s="172"/>
    </row>
    <row r="641" spans="1:26" ht="12" customHeight="1">
      <c r="A641" s="172"/>
      <c r="B641" s="60"/>
      <c r="C641" s="172"/>
      <c r="D641" s="60"/>
      <c r="E641" s="172"/>
      <c r="F641" s="172"/>
      <c r="G641" s="172"/>
      <c r="H641" s="172"/>
      <c r="I641" s="172"/>
      <c r="J641" s="172"/>
      <c r="K641" s="172"/>
      <c r="L641" s="172"/>
      <c r="M641" s="172"/>
      <c r="N641" s="172"/>
      <c r="O641" s="172"/>
      <c r="P641" s="172"/>
      <c r="Q641" s="172"/>
      <c r="R641" s="172"/>
      <c r="S641" s="172"/>
      <c r="T641" s="172"/>
      <c r="U641" s="172"/>
      <c r="V641" s="172"/>
      <c r="W641" s="172"/>
      <c r="X641" s="172"/>
      <c r="Y641" s="172"/>
      <c r="Z641" s="172"/>
    </row>
    <row r="642" spans="1:26" ht="12" customHeight="1">
      <c r="A642" s="172"/>
      <c r="B642" s="60"/>
      <c r="C642" s="172"/>
      <c r="D642" s="60"/>
      <c r="E642" s="172"/>
      <c r="F642" s="172"/>
      <c r="G642" s="172"/>
      <c r="H642" s="172"/>
      <c r="I642" s="172"/>
      <c r="J642" s="172"/>
      <c r="K642" s="172"/>
      <c r="L642" s="172"/>
      <c r="M642" s="172"/>
      <c r="N642" s="172"/>
      <c r="O642" s="172"/>
      <c r="P642" s="172"/>
      <c r="Q642" s="172"/>
      <c r="R642" s="172"/>
      <c r="S642" s="172"/>
      <c r="T642" s="172"/>
      <c r="U642" s="172"/>
      <c r="V642" s="172"/>
      <c r="W642" s="172"/>
      <c r="X642" s="172"/>
      <c r="Y642" s="172"/>
      <c r="Z642" s="172"/>
    </row>
    <row r="643" spans="1:26" ht="12" customHeight="1">
      <c r="A643" s="172"/>
      <c r="B643" s="60"/>
      <c r="C643" s="172"/>
      <c r="D643" s="60"/>
      <c r="E643" s="172"/>
      <c r="F643" s="172"/>
      <c r="G643" s="172"/>
      <c r="H643" s="172"/>
      <c r="I643" s="172"/>
      <c r="J643" s="172"/>
      <c r="K643" s="172"/>
      <c r="L643" s="172"/>
      <c r="M643" s="172"/>
      <c r="N643" s="172"/>
      <c r="O643" s="172"/>
      <c r="P643" s="172"/>
      <c r="Q643" s="172"/>
      <c r="R643" s="172"/>
      <c r="S643" s="172"/>
      <c r="T643" s="172"/>
      <c r="U643" s="172"/>
      <c r="V643" s="172"/>
      <c r="W643" s="172"/>
      <c r="X643" s="172"/>
      <c r="Y643" s="172"/>
      <c r="Z643" s="172"/>
    </row>
    <row r="644" spans="1:26" ht="12" customHeight="1">
      <c r="A644" s="172"/>
      <c r="B644" s="60"/>
      <c r="C644" s="172"/>
      <c r="D644" s="60"/>
      <c r="E644" s="172"/>
      <c r="F644" s="172"/>
      <c r="G644" s="172"/>
      <c r="H644" s="172"/>
      <c r="I644" s="172"/>
      <c r="J644" s="172"/>
      <c r="K644" s="172"/>
      <c r="L644" s="172"/>
      <c r="M644" s="172"/>
      <c r="N644" s="172"/>
      <c r="O644" s="172"/>
      <c r="P644" s="172"/>
      <c r="Q644" s="172"/>
      <c r="R644" s="172"/>
      <c r="S644" s="172"/>
      <c r="T644" s="172"/>
      <c r="U644" s="172"/>
      <c r="V644" s="172"/>
      <c r="W644" s="172"/>
      <c r="X644" s="172"/>
      <c r="Y644" s="172"/>
      <c r="Z644" s="172"/>
    </row>
    <row r="645" spans="1:26" ht="12" customHeight="1">
      <c r="A645" s="172"/>
      <c r="B645" s="60"/>
      <c r="C645" s="172"/>
      <c r="D645" s="60"/>
      <c r="E645" s="172"/>
      <c r="F645" s="172"/>
      <c r="G645" s="172"/>
      <c r="H645" s="172"/>
      <c r="I645" s="172"/>
      <c r="J645" s="172"/>
      <c r="K645" s="172"/>
      <c r="L645" s="172"/>
      <c r="M645" s="172"/>
      <c r="N645" s="172"/>
      <c r="O645" s="172"/>
      <c r="P645" s="172"/>
      <c r="Q645" s="172"/>
      <c r="R645" s="172"/>
      <c r="S645" s="172"/>
      <c r="T645" s="172"/>
      <c r="U645" s="172"/>
      <c r="V645" s="172"/>
      <c r="W645" s="172"/>
      <c r="X645" s="172"/>
      <c r="Y645" s="172"/>
      <c r="Z645" s="172"/>
    </row>
    <row r="646" spans="1:26" ht="12" customHeight="1">
      <c r="A646" s="172"/>
      <c r="B646" s="60"/>
      <c r="C646" s="172"/>
      <c r="D646" s="60"/>
      <c r="E646" s="172"/>
      <c r="F646" s="172"/>
      <c r="G646" s="172"/>
      <c r="H646" s="172"/>
      <c r="I646" s="172"/>
      <c r="J646" s="172"/>
      <c r="K646" s="172"/>
      <c r="L646" s="172"/>
      <c r="M646" s="172"/>
      <c r="N646" s="172"/>
      <c r="O646" s="172"/>
      <c r="P646" s="172"/>
      <c r="Q646" s="172"/>
      <c r="R646" s="172"/>
      <c r="S646" s="172"/>
      <c r="T646" s="172"/>
      <c r="U646" s="172"/>
      <c r="V646" s="172"/>
      <c r="W646" s="172"/>
      <c r="X646" s="172"/>
      <c r="Y646" s="172"/>
      <c r="Z646" s="172"/>
    </row>
    <row r="647" spans="1:26" ht="12" customHeight="1">
      <c r="A647" s="172"/>
      <c r="B647" s="60"/>
      <c r="C647" s="172"/>
      <c r="D647" s="60"/>
      <c r="E647" s="172"/>
      <c r="F647" s="172"/>
      <c r="G647" s="172"/>
      <c r="H647" s="172"/>
      <c r="I647" s="172"/>
      <c r="J647" s="172"/>
      <c r="K647" s="172"/>
      <c r="L647" s="172"/>
      <c r="M647" s="172"/>
      <c r="N647" s="172"/>
      <c r="O647" s="172"/>
      <c r="P647" s="172"/>
      <c r="Q647" s="172"/>
      <c r="R647" s="172"/>
      <c r="S647" s="172"/>
      <c r="T647" s="172"/>
      <c r="U647" s="172"/>
      <c r="V647" s="172"/>
      <c r="W647" s="172"/>
      <c r="X647" s="172"/>
      <c r="Y647" s="172"/>
      <c r="Z647" s="172"/>
    </row>
    <row r="648" spans="1:26" ht="12" customHeight="1">
      <c r="A648" s="172"/>
      <c r="B648" s="60"/>
      <c r="C648" s="172"/>
      <c r="D648" s="60"/>
      <c r="E648" s="172"/>
      <c r="F648" s="172"/>
      <c r="G648" s="172"/>
      <c r="H648" s="172"/>
      <c r="I648" s="172"/>
      <c r="J648" s="172"/>
      <c r="K648" s="172"/>
      <c r="L648" s="172"/>
      <c r="M648" s="172"/>
      <c r="N648" s="172"/>
      <c r="O648" s="172"/>
      <c r="P648" s="172"/>
      <c r="Q648" s="172"/>
      <c r="R648" s="172"/>
      <c r="S648" s="172"/>
      <c r="T648" s="172"/>
      <c r="U648" s="172"/>
      <c r="V648" s="172"/>
      <c r="W648" s="172"/>
      <c r="X648" s="172"/>
      <c r="Y648" s="172"/>
      <c r="Z648" s="172"/>
    </row>
    <row r="649" spans="1:26" ht="12" customHeight="1">
      <c r="A649" s="172"/>
      <c r="B649" s="60"/>
      <c r="C649" s="172"/>
      <c r="D649" s="60"/>
      <c r="E649" s="172"/>
      <c r="F649" s="172"/>
      <c r="G649" s="172"/>
      <c r="H649" s="172"/>
      <c r="I649" s="172"/>
      <c r="J649" s="172"/>
      <c r="K649" s="172"/>
      <c r="L649" s="172"/>
      <c r="M649" s="172"/>
      <c r="N649" s="172"/>
      <c r="O649" s="172"/>
      <c r="P649" s="172"/>
      <c r="Q649" s="172"/>
      <c r="R649" s="172"/>
      <c r="S649" s="172"/>
      <c r="T649" s="172"/>
      <c r="U649" s="172"/>
      <c r="V649" s="172"/>
      <c r="W649" s="172"/>
      <c r="X649" s="172"/>
      <c r="Y649" s="172"/>
      <c r="Z649" s="172"/>
    </row>
    <row r="650" spans="1:26" ht="12" customHeight="1">
      <c r="A650" s="172"/>
      <c r="B650" s="60"/>
      <c r="C650" s="172"/>
      <c r="D650" s="60"/>
      <c r="E650" s="172"/>
      <c r="F650" s="172"/>
      <c r="G650" s="172"/>
      <c r="H650" s="172"/>
      <c r="I650" s="172"/>
      <c r="J650" s="172"/>
      <c r="K650" s="172"/>
      <c r="L650" s="172"/>
      <c r="M650" s="172"/>
      <c r="N650" s="172"/>
      <c r="O650" s="172"/>
      <c r="P650" s="172"/>
      <c r="Q650" s="172"/>
      <c r="R650" s="172"/>
      <c r="S650" s="172"/>
      <c r="T650" s="172"/>
      <c r="U650" s="172"/>
      <c r="V650" s="172"/>
      <c r="W650" s="172"/>
      <c r="X650" s="172"/>
      <c r="Y650" s="172"/>
      <c r="Z650" s="172"/>
    </row>
    <row r="651" spans="1:26" ht="12" customHeight="1">
      <c r="A651" s="172"/>
      <c r="B651" s="60"/>
      <c r="C651" s="172"/>
      <c r="D651" s="60"/>
      <c r="E651" s="172"/>
      <c r="F651" s="172"/>
      <c r="G651" s="172"/>
      <c r="H651" s="172"/>
      <c r="I651" s="172"/>
      <c r="J651" s="172"/>
      <c r="K651" s="172"/>
      <c r="L651" s="172"/>
      <c r="M651" s="172"/>
      <c r="N651" s="172"/>
      <c r="O651" s="172"/>
      <c r="P651" s="172"/>
      <c r="Q651" s="172"/>
      <c r="R651" s="172"/>
      <c r="S651" s="172"/>
      <c r="T651" s="172"/>
      <c r="U651" s="172"/>
      <c r="V651" s="172"/>
      <c r="W651" s="172"/>
      <c r="X651" s="172"/>
      <c r="Y651" s="172"/>
      <c r="Z651" s="172"/>
    </row>
    <row r="652" spans="1:26" ht="12" customHeight="1">
      <c r="A652" s="172"/>
      <c r="B652" s="60"/>
      <c r="C652" s="172"/>
      <c r="D652" s="60"/>
      <c r="E652" s="172"/>
      <c r="F652" s="172"/>
      <c r="G652" s="172"/>
      <c r="H652" s="172"/>
      <c r="I652" s="172"/>
      <c r="J652" s="172"/>
      <c r="K652" s="172"/>
      <c r="L652" s="172"/>
      <c r="M652" s="172"/>
      <c r="N652" s="172"/>
      <c r="O652" s="172"/>
      <c r="P652" s="172"/>
      <c r="Q652" s="172"/>
      <c r="R652" s="172"/>
      <c r="S652" s="172"/>
      <c r="T652" s="172"/>
      <c r="U652" s="172"/>
      <c r="V652" s="172"/>
      <c r="W652" s="172"/>
      <c r="X652" s="172"/>
      <c r="Y652" s="172"/>
      <c r="Z652" s="172"/>
    </row>
    <row r="653" spans="1:26" ht="12" customHeight="1">
      <c r="A653" s="172"/>
      <c r="B653" s="60"/>
      <c r="C653" s="172"/>
      <c r="D653" s="60"/>
      <c r="E653" s="172"/>
      <c r="F653" s="172"/>
      <c r="G653" s="172"/>
      <c r="H653" s="172"/>
      <c r="I653" s="172"/>
      <c r="J653" s="172"/>
      <c r="K653" s="172"/>
      <c r="L653" s="172"/>
      <c r="M653" s="172"/>
      <c r="N653" s="172"/>
      <c r="O653" s="172"/>
      <c r="P653" s="172"/>
      <c r="Q653" s="172"/>
      <c r="R653" s="172"/>
      <c r="S653" s="172"/>
      <c r="T653" s="172"/>
      <c r="U653" s="172"/>
      <c r="V653" s="172"/>
      <c r="W653" s="172"/>
      <c r="X653" s="172"/>
      <c r="Y653" s="172"/>
      <c r="Z653" s="172"/>
    </row>
    <row r="654" spans="1:26" ht="12" customHeight="1">
      <c r="A654" s="172"/>
      <c r="B654" s="60"/>
      <c r="C654" s="172"/>
      <c r="D654" s="60"/>
      <c r="E654" s="172"/>
      <c r="F654" s="172"/>
      <c r="G654" s="172"/>
      <c r="H654" s="172"/>
      <c r="I654" s="172"/>
      <c r="J654" s="172"/>
      <c r="K654" s="172"/>
      <c r="L654" s="172"/>
      <c r="M654" s="172"/>
      <c r="N654" s="172"/>
      <c r="O654" s="172"/>
      <c r="P654" s="172"/>
      <c r="Q654" s="172"/>
      <c r="R654" s="172"/>
      <c r="S654" s="172"/>
      <c r="T654" s="172"/>
      <c r="U654" s="172"/>
      <c r="V654" s="172"/>
      <c r="W654" s="172"/>
      <c r="X654" s="172"/>
      <c r="Y654" s="172"/>
      <c r="Z654" s="172"/>
    </row>
    <row r="655" spans="1:26" ht="12" customHeight="1">
      <c r="A655" s="172"/>
      <c r="B655" s="60"/>
      <c r="C655" s="172"/>
      <c r="D655" s="60"/>
      <c r="E655" s="172"/>
      <c r="F655" s="172"/>
      <c r="G655" s="172"/>
      <c r="H655" s="172"/>
      <c r="I655" s="172"/>
      <c r="J655" s="172"/>
      <c r="K655" s="172"/>
      <c r="L655" s="172"/>
      <c r="M655" s="172"/>
      <c r="N655" s="172"/>
      <c r="O655" s="172"/>
      <c r="P655" s="172"/>
      <c r="Q655" s="172"/>
      <c r="R655" s="172"/>
      <c r="S655" s="172"/>
      <c r="T655" s="172"/>
      <c r="U655" s="172"/>
      <c r="V655" s="172"/>
      <c r="W655" s="172"/>
      <c r="X655" s="172"/>
      <c r="Y655" s="172"/>
      <c r="Z655" s="172"/>
    </row>
    <row r="656" spans="1:26" ht="12" customHeight="1">
      <c r="A656" s="172"/>
      <c r="B656" s="60"/>
      <c r="C656" s="172"/>
      <c r="D656" s="60"/>
      <c r="E656" s="172"/>
      <c r="F656" s="172"/>
      <c r="G656" s="172"/>
      <c r="H656" s="172"/>
      <c r="I656" s="172"/>
      <c r="J656" s="172"/>
      <c r="K656" s="172"/>
      <c r="L656" s="172"/>
      <c r="M656" s="172"/>
      <c r="N656" s="172"/>
      <c r="O656" s="172"/>
      <c r="P656" s="172"/>
      <c r="Q656" s="172"/>
      <c r="R656" s="172"/>
      <c r="S656" s="172"/>
      <c r="T656" s="172"/>
      <c r="U656" s="172"/>
      <c r="V656" s="172"/>
      <c r="W656" s="172"/>
      <c r="X656" s="172"/>
      <c r="Y656" s="172"/>
      <c r="Z656" s="172"/>
    </row>
    <row r="657" spans="1:26" ht="12" customHeight="1">
      <c r="A657" s="172"/>
      <c r="B657" s="60"/>
      <c r="C657" s="172"/>
      <c r="D657" s="60"/>
      <c r="E657" s="172"/>
      <c r="F657" s="172"/>
      <c r="G657" s="172"/>
      <c r="H657" s="172"/>
      <c r="I657" s="172"/>
      <c r="J657" s="172"/>
      <c r="K657" s="172"/>
      <c r="L657" s="172"/>
      <c r="M657" s="172"/>
      <c r="N657" s="172"/>
      <c r="O657" s="172"/>
      <c r="P657" s="172"/>
      <c r="Q657" s="172"/>
      <c r="R657" s="172"/>
      <c r="S657" s="172"/>
      <c r="T657" s="172"/>
      <c r="U657" s="172"/>
      <c r="V657" s="172"/>
      <c r="W657" s="172"/>
      <c r="X657" s="172"/>
      <c r="Y657" s="172"/>
      <c r="Z657" s="172"/>
    </row>
    <row r="658" spans="1:26" ht="12" customHeight="1">
      <c r="A658" s="172"/>
      <c r="B658" s="60"/>
      <c r="C658" s="172"/>
      <c r="D658" s="60"/>
      <c r="E658" s="172"/>
      <c r="F658" s="172"/>
      <c r="G658" s="172"/>
      <c r="H658" s="172"/>
      <c r="I658" s="172"/>
      <c r="J658" s="172"/>
      <c r="K658" s="172"/>
      <c r="L658" s="172"/>
      <c r="M658" s="172"/>
      <c r="N658" s="172"/>
      <c r="O658" s="172"/>
      <c r="P658" s="172"/>
      <c r="Q658" s="172"/>
      <c r="R658" s="172"/>
      <c r="S658" s="172"/>
      <c r="T658" s="172"/>
      <c r="U658" s="172"/>
      <c r="V658" s="172"/>
      <c r="W658" s="172"/>
      <c r="X658" s="172"/>
      <c r="Y658" s="172"/>
      <c r="Z658" s="172"/>
    </row>
    <row r="659" spans="1:26" ht="12" customHeight="1">
      <c r="A659" s="172"/>
      <c r="B659" s="60"/>
      <c r="C659" s="172"/>
      <c r="D659" s="60"/>
      <c r="E659" s="172"/>
      <c r="F659" s="172"/>
      <c r="G659" s="172"/>
      <c r="H659" s="172"/>
      <c r="I659" s="172"/>
      <c r="J659" s="172"/>
      <c r="K659" s="172"/>
      <c r="L659" s="172"/>
      <c r="M659" s="172"/>
      <c r="N659" s="172"/>
      <c r="O659" s="172"/>
      <c r="P659" s="172"/>
      <c r="Q659" s="172"/>
      <c r="R659" s="172"/>
      <c r="S659" s="172"/>
      <c r="T659" s="172"/>
      <c r="U659" s="172"/>
      <c r="V659" s="172"/>
      <c r="W659" s="172"/>
      <c r="X659" s="172"/>
      <c r="Y659" s="172"/>
      <c r="Z659" s="172"/>
    </row>
    <row r="660" spans="1:26" ht="12" customHeight="1">
      <c r="A660" s="172"/>
      <c r="B660" s="60"/>
      <c r="C660" s="172"/>
      <c r="D660" s="60"/>
      <c r="E660" s="172"/>
      <c r="F660" s="172"/>
      <c r="G660" s="172"/>
      <c r="H660" s="172"/>
      <c r="I660" s="172"/>
      <c r="J660" s="172"/>
      <c r="K660" s="172"/>
      <c r="L660" s="172"/>
      <c r="M660" s="172"/>
      <c r="N660" s="172"/>
      <c r="O660" s="172"/>
      <c r="P660" s="172"/>
      <c r="Q660" s="172"/>
      <c r="R660" s="172"/>
      <c r="S660" s="172"/>
      <c r="T660" s="172"/>
      <c r="U660" s="172"/>
      <c r="V660" s="172"/>
      <c r="W660" s="172"/>
      <c r="X660" s="172"/>
      <c r="Y660" s="172"/>
      <c r="Z660" s="172"/>
    </row>
    <row r="661" spans="1:26" ht="12" customHeight="1">
      <c r="A661" s="172"/>
      <c r="B661" s="60"/>
      <c r="C661" s="172"/>
      <c r="D661" s="60"/>
      <c r="E661" s="172"/>
      <c r="F661" s="172"/>
      <c r="G661" s="172"/>
      <c r="H661" s="172"/>
      <c r="I661" s="172"/>
      <c r="J661" s="172"/>
      <c r="K661" s="172"/>
      <c r="L661" s="172"/>
      <c r="M661" s="172"/>
      <c r="N661" s="172"/>
      <c r="O661" s="172"/>
      <c r="P661" s="172"/>
      <c r="Q661" s="172"/>
      <c r="R661" s="172"/>
      <c r="S661" s="172"/>
      <c r="T661" s="172"/>
      <c r="U661" s="172"/>
      <c r="V661" s="172"/>
      <c r="W661" s="172"/>
      <c r="X661" s="172"/>
      <c r="Y661" s="172"/>
      <c r="Z661" s="172"/>
    </row>
    <row r="662" spans="1:26" ht="12" customHeight="1">
      <c r="A662" s="172"/>
      <c r="B662" s="60"/>
      <c r="C662" s="172"/>
      <c r="D662" s="60"/>
      <c r="E662" s="172"/>
      <c r="F662" s="172"/>
      <c r="G662" s="172"/>
      <c r="H662" s="172"/>
      <c r="I662" s="172"/>
      <c r="J662" s="172"/>
      <c r="K662" s="172"/>
      <c r="L662" s="172"/>
      <c r="M662" s="172"/>
      <c r="N662" s="172"/>
      <c r="O662" s="172"/>
      <c r="P662" s="172"/>
      <c r="Q662" s="172"/>
      <c r="R662" s="172"/>
      <c r="S662" s="172"/>
      <c r="T662" s="172"/>
      <c r="U662" s="172"/>
      <c r="V662" s="172"/>
      <c r="W662" s="172"/>
      <c r="X662" s="172"/>
      <c r="Y662" s="172"/>
      <c r="Z662" s="172"/>
    </row>
    <row r="663" spans="1:26" ht="12" customHeight="1">
      <c r="A663" s="172"/>
      <c r="B663" s="60"/>
      <c r="C663" s="172"/>
      <c r="D663" s="60"/>
      <c r="E663" s="172"/>
      <c r="F663" s="172"/>
      <c r="G663" s="172"/>
      <c r="H663" s="172"/>
      <c r="I663" s="172"/>
      <c r="J663" s="172"/>
      <c r="K663" s="172"/>
      <c r="L663" s="172"/>
      <c r="M663" s="172"/>
      <c r="N663" s="172"/>
      <c r="O663" s="172"/>
      <c r="P663" s="172"/>
      <c r="Q663" s="172"/>
      <c r="R663" s="172"/>
      <c r="S663" s="172"/>
      <c r="T663" s="172"/>
      <c r="U663" s="172"/>
      <c r="V663" s="172"/>
      <c r="W663" s="172"/>
      <c r="X663" s="172"/>
      <c r="Y663" s="172"/>
      <c r="Z663" s="172"/>
    </row>
    <row r="664" spans="1:26" ht="12" customHeight="1">
      <c r="A664" s="172"/>
      <c r="B664" s="60"/>
      <c r="C664" s="172"/>
      <c r="D664" s="60"/>
      <c r="E664" s="172"/>
      <c r="F664" s="172"/>
      <c r="G664" s="172"/>
      <c r="H664" s="172"/>
      <c r="I664" s="172"/>
      <c r="J664" s="172"/>
      <c r="K664" s="172"/>
      <c r="L664" s="172"/>
      <c r="M664" s="172"/>
      <c r="N664" s="172"/>
      <c r="O664" s="172"/>
      <c r="P664" s="172"/>
      <c r="Q664" s="172"/>
      <c r="R664" s="172"/>
      <c r="S664" s="172"/>
      <c r="T664" s="172"/>
      <c r="U664" s="172"/>
      <c r="V664" s="172"/>
      <c r="W664" s="172"/>
      <c r="X664" s="172"/>
      <c r="Y664" s="172"/>
      <c r="Z664" s="172"/>
    </row>
    <row r="665" spans="1:26" ht="12" customHeight="1">
      <c r="A665" s="172"/>
      <c r="B665" s="60"/>
      <c r="C665" s="172"/>
      <c r="D665" s="60"/>
      <c r="E665" s="172"/>
      <c r="F665" s="172"/>
      <c r="G665" s="172"/>
      <c r="H665" s="172"/>
      <c r="I665" s="172"/>
      <c r="J665" s="172"/>
      <c r="K665" s="172"/>
      <c r="L665" s="172"/>
      <c r="M665" s="172"/>
      <c r="N665" s="172"/>
      <c r="O665" s="172"/>
      <c r="P665" s="172"/>
      <c r="Q665" s="172"/>
      <c r="R665" s="172"/>
      <c r="S665" s="172"/>
      <c r="T665" s="172"/>
      <c r="U665" s="172"/>
      <c r="V665" s="172"/>
      <c r="W665" s="172"/>
      <c r="X665" s="172"/>
      <c r="Y665" s="172"/>
      <c r="Z665" s="172"/>
    </row>
    <row r="666" spans="1:26" ht="12" customHeight="1">
      <c r="A666" s="172"/>
      <c r="B666" s="60"/>
      <c r="C666" s="172"/>
      <c r="D666" s="60"/>
      <c r="E666" s="172"/>
      <c r="F666" s="172"/>
      <c r="G666" s="172"/>
      <c r="H666" s="172"/>
      <c r="I666" s="172"/>
      <c r="J666" s="172"/>
      <c r="K666" s="172"/>
      <c r="L666" s="172"/>
      <c r="M666" s="172"/>
      <c r="N666" s="172"/>
      <c r="O666" s="172"/>
      <c r="P666" s="172"/>
      <c r="Q666" s="172"/>
      <c r="R666" s="172"/>
      <c r="S666" s="172"/>
      <c r="T666" s="172"/>
      <c r="U666" s="172"/>
      <c r="V666" s="172"/>
      <c r="W666" s="172"/>
      <c r="X666" s="172"/>
      <c r="Y666" s="172"/>
      <c r="Z666" s="172"/>
    </row>
    <row r="667" spans="1:26" ht="12" customHeight="1">
      <c r="A667" s="172"/>
      <c r="B667" s="60"/>
      <c r="C667" s="172"/>
      <c r="D667" s="60"/>
      <c r="E667" s="172"/>
      <c r="F667" s="172"/>
      <c r="G667" s="172"/>
      <c r="H667" s="172"/>
      <c r="I667" s="172"/>
      <c r="J667" s="172"/>
      <c r="K667" s="172"/>
      <c r="L667" s="172"/>
      <c r="M667" s="172"/>
      <c r="N667" s="172"/>
      <c r="O667" s="172"/>
      <c r="P667" s="172"/>
      <c r="Q667" s="172"/>
      <c r="R667" s="172"/>
      <c r="S667" s="172"/>
      <c r="T667" s="172"/>
      <c r="U667" s="172"/>
      <c r="V667" s="172"/>
      <c r="W667" s="172"/>
      <c r="X667" s="172"/>
      <c r="Y667" s="172"/>
      <c r="Z667" s="172"/>
    </row>
    <row r="668" spans="1:26" ht="12" customHeight="1">
      <c r="A668" s="172"/>
      <c r="B668" s="60"/>
      <c r="C668" s="172"/>
      <c r="D668" s="60"/>
      <c r="E668" s="172"/>
      <c r="F668" s="172"/>
      <c r="G668" s="172"/>
      <c r="H668" s="172"/>
      <c r="I668" s="172"/>
      <c r="J668" s="172"/>
      <c r="K668" s="172"/>
      <c r="L668" s="172"/>
      <c r="M668" s="172"/>
      <c r="N668" s="172"/>
      <c r="O668" s="172"/>
      <c r="P668" s="172"/>
      <c r="Q668" s="172"/>
      <c r="R668" s="172"/>
      <c r="S668" s="172"/>
      <c r="T668" s="172"/>
      <c r="U668" s="172"/>
      <c r="V668" s="172"/>
      <c r="W668" s="172"/>
      <c r="X668" s="172"/>
      <c r="Y668" s="172"/>
      <c r="Z668" s="172"/>
    </row>
    <row r="669" spans="1:26" ht="12" customHeight="1">
      <c r="A669" s="172"/>
      <c r="B669" s="60"/>
      <c r="C669" s="172"/>
      <c r="D669" s="60"/>
      <c r="E669" s="172"/>
      <c r="F669" s="172"/>
      <c r="G669" s="172"/>
      <c r="H669" s="172"/>
      <c r="I669" s="172"/>
      <c r="J669" s="172"/>
      <c r="K669" s="172"/>
      <c r="L669" s="172"/>
      <c r="M669" s="172"/>
      <c r="N669" s="172"/>
      <c r="O669" s="172"/>
      <c r="P669" s="172"/>
      <c r="Q669" s="172"/>
      <c r="R669" s="172"/>
      <c r="S669" s="172"/>
      <c r="T669" s="172"/>
      <c r="U669" s="172"/>
      <c r="V669" s="172"/>
      <c r="W669" s="172"/>
      <c r="X669" s="172"/>
      <c r="Y669" s="172"/>
      <c r="Z669" s="172"/>
    </row>
    <row r="670" spans="1:26" ht="12" customHeight="1">
      <c r="A670" s="172"/>
      <c r="B670" s="60"/>
      <c r="C670" s="172"/>
      <c r="D670" s="60"/>
      <c r="E670" s="172"/>
      <c r="F670" s="172"/>
      <c r="G670" s="172"/>
      <c r="H670" s="172"/>
      <c r="I670" s="172"/>
      <c r="J670" s="172"/>
      <c r="K670" s="172"/>
      <c r="L670" s="172"/>
      <c r="M670" s="172"/>
      <c r="N670" s="172"/>
      <c r="O670" s="172"/>
      <c r="P670" s="172"/>
      <c r="Q670" s="172"/>
      <c r="R670" s="172"/>
      <c r="S670" s="172"/>
      <c r="T670" s="172"/>
      <c r="U670" s="172"/>
      <c r="V670" s="172"/>
      <c r="W670" s="172"/>
      <c r="X670" s="172"/>
      <c r="Y670" s="172"/>
      <c r="Z670" s="172"/>
    </row>
    <row r="671" spans="1:26" ht="12" customHeight="1">
      <c r="A671" s="172"/>
      <c r="B671" s="60"/>
      <c r="C671" s="172"/>
      <c r="D671" s="60"/>
      <c r="E671" s="172"/>
      <c r="F671" s="172"/>
      <c r="G671" s="172"/>
      <c r="H671" s="172"/>
      <c r="I671" s="172"/>
      <c r="J671" s="172"/>
      <c r="K671" s="172"/>
      <c r="L671" s="172"/>
      <c r="M671" s="172"/>
      <c r="N671" s="172"/>
      <c r="O671" s="172"/>
      <c r="P671" s="172"/>
      <c r="Q671" s="172"/>
      <c r="R671" s="172"/>
      <c r="S671" s="172"/>
      <c r="T671" s="172"/>
      <c r="U671" s="172"/>
      <c r="V671" s="172"/>
      <c r="W671" s="172"/>
      <c r="X671" s="172"/>
      <c r="Y671" s="172"/>
      <c r="Z671" s="172"/>
    </row>
    <row r="672" spans="1:26" ht="12" customHeight="1">
      <c r="A672" s="172"/>
      <c r="B672" s="60"/>
      <c r="C672" s="172"/>
      <c r="D672" s="60"/>
      <c r="E672" s="172"/>
      <c r="F672" s="172"/>
      <c r="G672" s="172"/>
      <c r="H672" s="172"/>
      <c r="I672" s="172"/>
      <c r="J672" s="172"/>
      <c r="K672" s="172"/>
      <c r="L672" s="172"/>
      <c r="M672" s="172"/>
      <c r="N672" s="172"/>
      <c r="O672" s="172"/>
      <c r="P672" s="172"/>
      <c r="Q672" s="172"/>
      <c r="R672" s="172"/>
      <c r="S672" s="172"/>
      <c r="T672" s="172"/>
      <c r="U672" s="172"/>
      <c r="V672" s="172"/>
      <c r="W672" s="172"/>
      <c r="X672" s="172"/>
      <c r="Y672" s="172"/>
      <c r="Z672" s="172"/>
    </row>
    <row r="673" spans="1:26" ht="12" customHeight="1">
      <c r="A673" s="172"/>
      <c r="B673" s="60"/>
      <c r="C673" s="172"/>
      <c r="D673" s="60"/>
      <c r="E673" s="172"/>
      <c r="F673" s="172"/>
      <c r="G673" s="172"/>
      <c r="H673" s="172"/>
      <c r="I673" s="172"/>
      <c r="J673" s="172"/>
      <c r="K673" s="172"/>
      <c r="L673" s="172"/>
      <c r="M673" s="172"/>
      <c r="N673" s="172"/>
      <c r="O673" s="172"/>
      <c r="P673" s="172"/>
      <c r="Q673" s="172"/>
      <c r="R673" s="172"/>
      <c r="S673" s="172"/>
      <c r="T673" s="172"/>
      <c r="U673" s="172"/>
      <c r="V673" s="172"/>
      <c r="W673" s="172"/>
      <c r="X673" s="172"/>
      <c r="Y673" s="172"/>
      <c r="Z673" s="172"/>
    </row>
    <row r="674" spans="1:26" ht="12" customHeight="1">
      <c r="A674" s="172"/>
      <c r="B674" s="60"/>
      <c r="C674" s="172"/>
      <c r="D674" s="60"/>
      <c r="E674" s="172"/>
      <c r="F674" s="172"/>
      <c r="G674" s="172"/>
      <c r="H674" s="172"/>
      <c r="I674" s="172"/>
      <c r="J674" s="172"/>
      <c r="K674" s="172"/>
      <c r="L674" s="172"/>
      <c r="M674" s="172"/>
      <c r="N674" s="172"/>
      <c r="O674" s="172"/>
      <c r="P674" s="172"/>
      <c r="Q674" s="172"/>
      <c r="R674" s="172"/>
      <c r="S674" s="172"/>
      <c r="T674" s="172"/>
      <c r="U674" s="172"/>
      <c r="V674" s="172"/>
      <c r="W674" s="172"/>
      <c r="X674" s="172"/>
      <c r="Y674" s="172"/>
      <c r="Z674" s="172"/>
    </row>
    <row r="675" spans="1:26" ht="12" customHeight="1">
      <c r="A675" s="172"/>
      <c r="B675" s="60"/>
      <c r="C675" s="172"/>
      <c r="D675" s="60"/>
      <c r="E675" s="172"/>
      <c r="F675" s="172"/>
      <c r="G675" s="172"/>
      <c r="H675" s="172"/>
      <c r="I675" s="172"/>
      <c r="J675" s="172"/>
      <c r="K675" s="172"/>
      <c r="L675" s="172"/>
      <c r="M675" s="172"/>
      <c r="N675" s="172"/>
      <c r="O675" s="172"/>
      <c r="P675" s="172"/>
      <c r="Q675" s="172"/>
      <c r="R675" s="172"/>
      <c r="S675" s="172"/>
      <c r="T675" s="172"/>
      <c r="U675" s="172"/>
      <c r="V675" s="172"/>
      <c r="W675" s="172"/>
      <c r="X675" s="172"/>
      <c r="Y675" s="172"/>
      <c r="Z675" s="172"/>
    </row>
    <row r="676" spans="1:26" ht="12" customHeight="1">
      <c r="A676" s="172"/>
      <c r="B676" s="60"/>
      <c r="C676" s="172"/>
      <c r="D676" s="60"/>
      <c r="E676" s="172"/>
      <c r="F676" s="172"/>
      <c r="G676" s="172"/>
      <c r="H676" s="172"/>
      <c r="I676" s="172"/>
      <c r="J676" s="172"/>
      <c r="K676" s="172"/>
      <c r="L676" s="172"/>
      <c r="M676" s="172"/>
      <c r="N676" s="172"/>
      <c r="O676" s="172"/>
      <c r="P676" s="172"/>
      <c r="Q676" s="172"/>
      <c r="R676" s="172"/>
      <c r="S676" s="172"/>
      <c r="T676" s="172"/>
      <c r="U676" s="172"/>
      <c r="V676" s="172"/>
      <c r="W676" s="172"/>
      <c r="X676" s="172"/>
      <c r="Y676" s="172"/>
      <c r="Z676" s="172"/>
    </row>
    <row r="677" spans="1:26" ht="12" customHeight="1">
      <c r="A677" s="172"/>
      <c r="B677" s="60"/>
      <c r="C677" s="172"/>
      <c r="D677" s="60"/>
      <c r="E677" s="172"/>
      <c r="F677" s="172"/>
      <c r="G677" s="172"/>
      <c r="H677" s="172"/>
      <c r="I677" s="172"/>
      <c r="J677" s="172"/>
      <c r="K677" s="172"/>
      <c r="L677" s="172"/>
      <c r="M677" s="172"/>
      <c r="N677" s="172"/>
      <c r="O677" s="172"/>
      <c r="P677" s="172"/>
      <c r="Q677" s="172"/>
      <c r="R677" s="172"/>
      <c r="S677" s="172"/>
      <c r="T677" s="172"/>
      <c r="U677" s="172"/>
      <c r="V677" s="172"/>
      <c r="W677" s="172"/>
      <c r="X677" s="172"/>
      <c r="Y677" s="172"/>
      <c r="Z677" s="172"/>
    </row>
    <row r="678" spans="1:26" ht="12" customHeight="1">
      <c r="A678" s="172"/>
      <c r="B678" s="60"/>
      <c r="C678" s="172"/>
      <c r="D678" s="60"/>
      <c r="E678" s="172"/>
      <c r="F678" s="172"/>
      <c r="G678" s="172"/>
      <c r="H678" s="172"/>
      <c r="I678" s="172"/>
      <c r="J678" s="172"/>
      <c r="K678" s="172"/>
      <c r="L678" s="172"/>
      <c r="M678" s="172"/>
      <c r="N678" s="172"/>
      <c r="O678" s="172"/>
      <c r="P678" s="172"/>
      <c r="Q678" s="172"/>
      <c r="R678" s="172"/>
      <c r="S678" s="172"/>
      <c r="T678" s="172"/>
      <c r="U678" s="172"/>
      <c r="V678" s="172"/>
      <c r="W678" s="172"/>
      <c r="X678" s="172"/>
      <c r="Y678" s="172"/>
      <c r="Z678" s="172"/>
    </row>
    <row r="679" spans="1:26" ht="12" customHeight="1">
      <c r="A679" s="172"/>
      <c r="B679" s="60"/>
      <c r="C679" s="172"/>
      <c r="D679" s="60"/>
      <c r="E679" s="172"/>
      <c r="F679" s="172"/>
      <c r="G679" s="172"/>
      <c r="H679" s="172"/>
      <c r="I679" s="172"/>
      <c r="J679" s="172"/>
      <c r="K679" s="172"/>
      <c r="L679" s="172"/>
      <c r="M679" s="172"/>
      <c r="N679" s="172"/>
      <c r="O679" s="172"/>
      <c r="P679" s="172"/>
      <c r="Q679" s="172"/>
      <c r="R679" s="172"/>
      <c r="S679" s="172"/>
      <c r="T679" s="172"/>
      <c r="U679" s="172"/>
      <c r="V679" s="172"/>
      <c r="W679" s="172"/>
      <c r="X679" s="172"/>
      <c r="Y679" s="172"/>
      <c r="Z679" s="172"/>
    </row>
    <row r="680" spans="1:26" ht="12" customHeight="1">
      <c r="A680" s="172"/>
      <c r="B680" s="60"/>
      <c r="C680" s="172"/>
      <c r="D680" s="60"/>
      <c r="E680" s="172"/>
      <c r="F680" s="172"/>
      <c r="G680" s="172"/>
      <c r="H680" s="172"/>
      <c r="I680" s="172"/>
      <c r="J680" s="172"/>
      <c r="K680" s="172"/>
      <c r="L680" s="172"/>
      <c r="M680" s="172"/>
      <c r="N680" s="172"/>
      <c r="O680" s="172"/>
      <c r="P680" s="172"/>
      <c r="Q680" s="172"/>
      <c r="R680" s="172"/>
      <c r="S680" s="172"/>
      <c r="T680" s="172"/>
      <c r="U680" s="172"/>
      <c r="V680" s="172"/>
      <c r="W680" s="172"/>
      <c r="X680" s="172"/>
      <c r="Y680" s="172"/>
      <c r="Z680" s="172"/>
    </row>
    <row r="681" spans="1:26" ht="12" customHeight="1">
      <c r="A681" s="172"/>
      <c r="B681" s="60"/>
      <c r="C681" s="172"/>
      <c r="D681" s="60"/>
      <c r="E681" s="172"/>
      <c r="F681" s="172"/>
      <c r="G681" s="172"/>
      <c r="H681" s="172"/>
      <c r="I681" s="172"/>
      <c r="J681" s="172"/>
      <c r="K681" s="172"/>
      <c r="L681" s="172"/>
      <c r="M681" s="172"/>
      <c r="N681" s="172"/>
      <c r="O681" s="172"/>
      <c r="P681" s="172"/>
      <c r="Q681" s="172"/>
      <c r="R681" s="172"/>
      <c r="S681" s="172"/>
      <c r="T681" s="172"/>
      <c r="U681" s="172"/>
      <c r="V681" s="172"/>
      <c r="W681" s="172"/>
      <c r="X681" s="172"/>
      <c r="Y681" s="172"/>
      <c r="Z681" s="172"/>
    </row>
    <row r="682" spans="1:26" ht="12" customHeight="1">
      <c r="A682" s="172"/>
      <c r="B682" s="60"/>
      <c r="C682" s="172"/>
      <c r="D682" s="60"/>
      <c r="E682" s="172"/>
      <c r="F682" s="172"/>
      <c r="G682" s="172"/>
      <c r="H682" s="172"/>
      <c r="I682" s="172"/>
      <c r="J682" s="172"/>
      <c r="K682" s="172"/>
      <c r="L682" s="172"/>
      <c r="M682" s="172"/>
      <c r="N682" s="172"/>
      <c r="O682" s="172"/>
      <c r="P682" s="172"/>
      <c r="Q682" s="172"/>
      <c r="R682" s="172"/>
      <c r="S682" s="172"/>
      <c r="T682" s="172"/>
      <c r="U682" s="172"/>
      <c r="V682" s="172"/>
      <c r="W682" s="172"/>
      <c r="X682" s="172"/>
      <c r="Y682" s="172"/>
      <c r="Z682" s="172"/>
    </row>
    <row r="683" spans="1:26" ht="12" customHeight="1">
      <c r="A683" s="172"/>
      <c r="B683" s="60"/>
      <c r="C683" s="172"/>
      <c r="D683" s="60"/>
      <c r="E683" s="172"/>
      <c r="F683" s="172"/>
      <c r="G683" s="172"/>
      <c r="H683" s="172"/>
      <c r="I683" s="172"/>
      <c r="J683" s="172"/>
      <c r="K683" s="172"/>
      <c r="L683" s="172"/>
      <c r="M683" s="172"/>
      <c r="N683" s="172"/>
      <c r="O683" s="172"/>
      <c r="P683" s="172"/>
      <c r="Q683" s="172"/>
      <c r="R683" s="172"/>
      <c r="S683" s="172"/>
      <c r="T683" s="172"/>
      <c r="U683" s="172"/>
      <c r="V683" s="172"/>
      <c r="W683" s="172"/>
      <c r="X683" s="172"/>
      <c r="Y683" s="172"/>
      <c r="Z683" s="172"/>
    </row>
    <row r="684" spans="1:26" ht="12" customHeight="1">
      <c r="A684" s="172"/>
      <c r="B684" s="60"/>
      <c r="C684" s="172"/>
      <c r="D684" s="60"/>
      <c r="E684" s="172"/>
      <c r="F684" s="172"/>
      <c r="G684" s="172"/>
      <c r="H684" s="172"/>
      <c r="I684" s="172"/>
      <c r="J684" s="172"/>
      <c r="K684" s="172"/>
      <c r="L684" s="172"/>
      <c r="M684" s="172"/>
      <c r="N684" s="172"/>
      <c r="O684" s="172"/>
      <c r="P684" s="172"/>
      <c r="Q684" s="172"/>
      <c r="R684" s="172"/>
      <c r="S684" s="172"/>
      <c r="T684" s="172"/>
      <c r="U684" s="172"/>
      <c r="V684" s="172"/>
      <c r="W684" s="172"/>
      <c r="X684" s="172"/>
      <c r="Y684" s="172"/>
      <c r="Z684" s="172"/>
    </row>
    <row r="685" spans="1:26" ht="12" customHeight="1">
      <c r="A685" s="172"/>
      <c r="B685" s="60"/>
      <c r="C685" s="172"/>
      <c r="D685" s="60"/>
      <c r="E685" s="172"/>
      <c r="F685" s="172"/>
      <c r="G685" s="172"/>
      <c r="H685" s="172"/>
      <c r="I685" s="172"/>
      <c r="J685" s="172"/>
      <c r="K685" s="172"/>
      <c r="L685" s="172"/>
      <c r="M685" s="172"/>
      <c r="N685" s="172"/>
      <c r="O685" s="172"/>
      <c r="P685" s="172"/>
      <c r="Q685" s="172"/>
      <c r="R685" s="172"/>
      <c r="S685" s="172"/>
      <c r="T685" s="172"/>
      <c r="U685" s="172"/>
      <c r="V685" s="172"/>
      <c r="W685" s="172"/>
      <c r="X685" s="172"/>
      <c r="Y685" s="172"/>
      <c r="Z685" s="172"/>
    </row>
    <row r="686" spans="1:26" ht="12" customHeight="1">
      <c r="A686" s="172"/>
      <c r="B686" s="60"/>
      <c r="C686" s="172"/>
      <c r="D686" s="60"/>
      <c r="E686" s="172"/>
      <c r="F686" s="172"/>
      <c r="G686" s="172"/>
      <c r="H686" s="172"/>
      <c r="I686" s="172"/>
      <c r="J686" s="172"/>
      <c r="K686" s="172"/>
      <c r="L686" s="172"/>
      <c r="M686" s="172"/>
      <c r="N686" s="172"/>
      <c r="O686" s="172"/>
      <c r="P686" s="172"/>
      <c r="Q686" s="172"/>
      <c r="R686" s="172"/>
      <c r="S686" s="172"/>
      <c r="T686" s="172"/>
      <c r="U686" s="172"/>
      <c r="V686" s="172"/>
      <c r="W686" s="172"/>
      <c r="X686" s="172"/>
      <c r="Y686" s="172"/>
      <c r="Z686" s="172"/>
    </row>
    <row r="687" spans="1:26" ht="12" customHeight="1">
      <c r="A687" s="172"/>
      <c r="B687" s="60"/>
      <c r="C687" s="172"/>
      <c r="D687" s="60"/>
      <c r="E687" s="172"/>
      <c r="F687" s="172"/>
      <c r="G687" s="172"/>
      <c r="H687" s="172"/>
      <c r="I687" s="172"/>
      <c r="J687" s="172"/>
      <c r="K687" s="172"/>
      <c r="L687" s="172"/>
      <c r="M687" s="172"/>
      <c r="N687" s="172"/>
      <c r="O687" s="172"/>
      <c r="P687" s="172"/>
      <c r="Q687" s="172"/>
      <c r="R687" s="172"/>
      <c r="S687" s="172"/>
      <c r="T687" s="172"/>
      <c r="U687" s="172"/>
      <c r="V687" s="172"/>
      <c r="W687" s="172"/>
      <c r="X687" s="172"/>
      <c r="Y687" s="172"/>
      <c r="Z687" s="172"/>
    </row>
    <row r="688" spans="1:26" ht="12" customHeight="1">
      <c r="A688" s="172"/>
      <c r="B688" s="60"/>
      <c r="C688" s="172"/>
      <c r="D688" s="60"/>
      <c r="E688" s="172"/>
      <c r="F688" s="172"/>
      <c r="G688" s="172"/>
      <c r="H688" s="172"/>
      <c r="I688" s="172"/>
      <c r="J688" s="172"/>
      <c r="K688" s="172"/>
      <c r="L688" s="172"/>
      <c r="M688" s="172"/>
      <c r="N688" s="172"/>
      <c r="O688" s="172"/>
      <c r="P688" s="172"/>
      <c r="Q688" s="172"/>
      <c r="R688" s="172"/>
      <c r="S688" s="172"/>
      <c r="T688" s="172"/>
      <c r="U688" s="172"/>
      <c r="V688" s="172"/>
      <c r="W688" s="172"/>
      <c r="X688" s="172"/>
      <c r="Y688" s="172"/>
      <c r="Z688" s="172"/>
    </row>
    <row r="689" spans="1:26" ht="12" customHeight="1">
      <c r="A689" s="172"/>
      <c r="B689" s="60"/>
      <c r="C689" s="172"/>
      <c r="D689" s="60"/>
      <c r="E689" s="172"/>
      <c r="F689" s="172"/>
      <c r="G689" s="172"/>
      <c r="H689" s="172"/>
      <c r="I689" s="172"/>
      <c r="J689" s="172"/>
      <c r="K689" s="172"/>
      <c r="L689" s="172"/>
      <c r="M689" s="172"/>
      <c r="N689" s="172"/>
      <c r="O689" s="172"/>
      <c r="P689" s="172"/>
      <c r="Q689" s="172"/>
      <c r="R689" s="172"/>
      <c r="S689" s="172"/>
      <c r="T689" s="172"/>
      <c r="U689" s="172"/>
      <c r="V689" s="172"/>
      <c r="W689" s="172"/>
      <c r="X689" s="172"/>
      <c r="Y689" s="172"/>
      <c r="Z689" s="172"/>
    </row>
    <row r="690" spans="1:26" ht="12" customHeight="1">
      <c r="A690" s="172"/>
      <c r="B690" s="60"/>
      <c r="C690" s="172"/>
      <c r="D690" s="60"/>
      <c r="E690" s="172"/>
      <c r="F690" s="172"/>
      <c r="G690" s="172"/>
      <c r="H690" s="172"/>
      <c r="I690" s="172"/>
      <c r="J690" s="172"/>
      <c r="K690" s="172"/>
      <c r="L690" s="172"/>
      <c r="M690" s="172"/>
      <c r="N690" s="172"/>
      <c r="O690" s="172"/>
      <c r="P690" s="172"/>
      <c r="Q690" s="172"/>
      <c r="R690" s="172"/>
      <c r="S690" s="172"/>
      <c r="T690" s="172"/>
      <c r="U690" s="172"/>
      <c r="V690" s="172"/>
      <c r="W690" s="172"/>
      <c r="X690" s="172"/>
      <c r="Y690" s="172"/>
      <c r="Z690" s="172"/>
    </row>
    <row r="691" spans="1:26" ht="12" customHeight="1">
      <c r="A691" s="172"/>
      <c r="B691" s="60"/>
      <c r="C691" s="172"/>
      <c r="D691" s="60"/>
      <c r="E691" s="172"/>
      <c r="F691" s="172"/>
      <c r="G691" s="172"/>
      <c r="H691" s="172"/>
      <c r="I691" s="172"/>
      <c r="J691" s="172"/>
      <c r="K691" s="172"/>
      <c r="L691" s="172"/>
      <c r="M691" s="172"/>
      <c r="N691" s="172"/>
      <c r="O691" s="172"/>
      <c r="P691" s="172"/>
      <c r="Q691" s="172"/>
      <c r="R691" s="172"/>
      <c r="S691" s="172"/>
      <c r="T691" s="172"/>
      <c r="U691" s="172"/>
      <c r="V691" s="172"/>
      <c r="W691" s="172"/>
      <c r="X691" s="172"/>
      <c r="Y691" s="172"/>
      <c r="Z691" s="172"/>
    </row>
    <row r="692" spans="1:26" ht="12" customHeight="1">
      <c r="A692" s="172"/>
      <c r="B692" s="60"/>
      <c r="C692" s="172"/>
      <c r="D692" s="60"/>
      <c r="E692" s="172"/>
      <c r="F692" s="172"/>
      <c r="G692" s="172"/>
      <c r="H692" s="172"/>
      <c r="I692" s="172"/>
      <c r="J692" s="172"/>
      <c r="K692" s="172"/>
      <c r="L692" s="172"/>
      <c r="M692" s="172"/>
      <c r="N692" s="172"/>
      <c r="O692" s="172"/>
      <c r="P692" s="172"/>
      <c r="Q692" s="172"/>
      <c r="R692" s="172"/>
      <c r="S692" s="172"/>
      <c r="T692" s="172"/>
      <c r="U692" s="172"/>
      <c r="V692" s="172"/>
      <c r="W692" s="172"/>
      <c r="X692" s="172"/>
      <c r="Y692" s="172"/>
      <c r="Z692" s="172"/>
    </row>
    <row r="693" spans="1:26" ht="12" customHeight="1">
      <c r="A693" s="172"/>
      <c r="B693" s="60"/>
      <c r="C693" s="172"/>
      <c r="D693" s="60"/>
      <c r="E693" s="172"/>
      <c r="F693" s="172"/>
      <c r="G693" s="172"/>
      <c r="H693" s="172"/>
      <c r="I693" s="172"/>
      <c r="J693" s="172"/>
      <c r="K693" s="172"/>
      <c r="L693" s="172"/>
      <c r="M693" s="172"/>
      <c r="N693" s="172"/>
      <c r="O693" s="172"/>
      <c r="P693" s="172"/>
      <c r="Q693" s="172"/>
      <c r="R693" s="172"/>
      <c r="S693" s="172"/>
      <c r="T693" s="172"/>
      <c r="U693" s="172"/>
      <c r="V693" s="172"/>
      <c r="W693" s="172"/>
      <c r="X693" s="172"/>
      <c r="Y693" s="172"/>
      <c r="Z693" s="172"/>
    </row>
    <row r="694" spans="1:26" ht="12" customHeight="1">
      <c r="A694" s="172"/>
      <c r="B694" s="60"/>
      <c r="C694" s="172"/>
      <c r="D694" s="60"/>
      <c r="E694" s="172"/>
      <c r="F694" s="172"/>
      <c r="G694" s="172"/>
      <c r="H694" s="172"/>
      <c r="I694" s="172"/>
      <c r="J694" s="172"/>
      <c r="K694" s="172"/>
      <c r="L694" s="172"/>
      <c r="M694" s="172"/>
      <c r="N694" s="172"/>
      <c r="O694" s="172"/>
      <c r="P694" s="172"/>
      <c r="Q694" s="172"/>
      <c r="R694" s="172"/>
      <c r="S694" s="172"/>
      <c r="T694" s="172"/>
      <c r="U694" s="172"/>
      <c r="V694" s="172"/>
      <c r="W694" s="172"/>
      <c r="X694" s="172"/>
      <c r="Y694" s="172"/>
      <c r="Z694" s="172"/>
    </row>
    <row r="695" spans="1:26" ht="12" customHeight="1">
      <c r="A695" s="172"/>
      <c r="B695" s="60"/>
      <c r="C695" s="172"/>
      <c r="D695" s="60"/>
      <c r="E695" s="172"/>
      <c r="F695" s="172"/>
      <c r="G695" s="172"/>
      <c r="H695" s="172"/>
      <c r="I695" s="172"/>
      <c r="J695" s="172"/>
      <c r="K695" s="172"/>
      <c r="L695" s="172"/>
      <c r="M695" s="172"/>
      <c r="N695" s="172"/>
      <c r="O695" s="172"/>
      <c r="P695" s="172"/>
      <c r="Q695" s="172"/>
      <c r="R695" s="172"/>
      <c r="S695" s="172"/>
      <c r="T695" s="172"/>
      <c r="U695" s="172"/>
      <c r="V695" s="172"/>
      <c r="W695" s="172"/>
      <c r="X695" s="172"/>
      <c r="Y695" s="172"/>
      <c r="Z695" s="172"/>
    </row>
    <row r="696" spans="1:26" ht="12" customHeight="1">
      <c r="A696" s="172"/>
      <c r="B696" s="60"/>
      <c r="C696" s="172"/>
      <c r="D696" s="60"/>
      <c r="E696" s="172"/>
      <c r="F696" s="172"/>
      <c r="G696" s="172"/>
      <c r="H696" s="172"/>
      <c r="I696" s="172"/>
      <c r="J696" s="172"/>
      <c r="K696" s="172"/>
      <c r="L696" s="172"/>
      <c r="M696" s="172"/>
      <c r="N696" s="172"/>
      <c r="O696" s="172"/>
      <c r="P696" s="172"/>
      <c r="Q696" s="172"/>
      <c r="R696" s="172"/>
      <c r="S696" s="172"/>
      <c r="T696" s="172"/>
      <c r="U696" s="172"/>
      <c r="V696" s="172"/>
      <c r="W696" s="172"/>
      <c r="X696" s="172"/>
      <c r="Y696" s="172"/>
      <c r="Z696" s="172"/>
    </row>
    <row r="697" spans="1:26" ht="12" customHeight="1">
      <c r="A697" s="172"/>
      <c r="B697" s="60"/>
      <c r="C697" s="172"/>
      <c r="D697" s="60"/>
      <c r="E697" s="172"/>
      <c r="F697" s="172"/>
      <c r="G697" s="172"/>
      <c r="H697" s="172"/>
      <c r="I697" s="172"/>
      <c r="J697" s="172"/>
      <c r="K697" s="172"/>
      <c r="L697" s="172"/>
      <c r="M697" s="172"/>
      <c r="N697" s="172"/>
      <c r="O697" s="172"/>
      <c r="P697" s="172"/>
      <c r="Q697" s="172"/>
      <c r="R697" s="172"/>
      <c r="S697" s="172"/>
      <c r="T697" s="172"/>
      <c r="U697" s="172"/>
      <c r="V697" s="172"/>
      <c r="W697" s="172"/>
      <c r="X697" s="172"/>
      <c r="Y697" s="172"/>
      <c r="Z697" s="172"/>
    </row>
    <row r="698" spans="1:26" ht="12" customHeight="1">
      <c r="A698" s="172"/>
      <c r="B698" s="60"/>
      <c r="C698" s="172"/>
      <c r="D698" s="60"/>
      <c r="E698" s="172"/>
      <c r="F698" s="172"/>
      <c r="G698" s="172"/>
      <c r="H698" s="172"/>
      <c r="I698" s="172"/>
      <c r="J698" s="172"/>
      <c r="K698" s="172"/>
      <c r="L698" s="172"/>
      <c r="M698" s="172"/>
      <c r="N698" s="172"/>
      <c r="O698" s="172"/>
      <c r="P698" s="172"/>
      <c r="Q698" s="172"/>
      <c r="R698" s="172"/>
      <c r="S698" s="172"/>
      <c r="T698" s="172"/>
      <c r="U698" s="172"/>
      <c r="V698" s="172"/>
      <c r="W698" s="172"/>
      <c r="X698" s="172"/>
      <c r="Y698" s="172"/>
      <c r="Z698" s="172"/>
    </row>
    <row r="699" spans="1:26" ht="12" customHeight="1">
      <c r="A699" s="172"/>
      <c r="B699" s="60"/>
      <c r="C699" s="172"/>
      <c r="D699" s="60"/>
      <c r="E699" s="172"/>
      <c r="F699" s="172"/>
      <c r="G699" s="172"/>
      <c r="H699" s="172"/>
      <c r="I699" s="172"/>
      <c r="J699" s="172"/>
      <c r="K699" s="172"/>
      <c r="L699" s="172"/>
      <c r="M699" s="172"/>
      <c r="N699" s="172"/>
      <c r="O699" s="172"/>
      <c r="P699" s="172"/>
      <c r="Q699" s="172"/>
      <c r="R699" s="172"/>
      <c r="S699" s="172"/>
      <c r="T699" s="172"/>
      <c r="U699" s="172"/>
      <c r="V699" s="172"/>
      <c r="W699" s="172"/>
      <c r="X699" s="172"/>
      <c r="Y699" s="172"/>
      <c r="Z699" s="172"/>
    </row>
    <row r="700" spans="1:26" ht="12" customHeight="1">
      <c r="A700" s="172"/>
      <c r="B700" s="60"/>
      <c r="C700" s="172"/>
      <c r="D700" s="60"/>
      <c r="E700" s="172"/>
      <c r="F700" s="172"/>
      <c r="G700" s="172"/>
      <c r="H700" s="172"/>
      <c r="I700" s="172"/>
      <c r="J700" s="172"/>
      <c r="K700" s="172"/>
      <c r="L700" s="172"/>
      <c r="M700" s="172"/>
      <c r="N700" s="172"/>
      <c r="O700" s="172"/>
      <c r="P700" s="172"/>
      <c r="Q700" s="172"/>
      <c r="R700" s="172"/>
      <c r="S700" s="172"/>
      <c r="T700" s="172"/>
      <c r="U700" s="172"/>
      <c r="V700" s="172"/>
      <c r="W700" s="172"/>
      <c r="X700" s="172"/>
      <c r="Y700" s="172"/>
      <c r="Z700" s="172"/>
    </row>
    <row r="701" spans="1:26" ht="12" customHeight="1">
      <c r="A701" s="172"/>
      <c r="B701" s="60"/>
      <c r="C701" s="172"/>
      <c r="D701" s="60"/>
      <c r="E701" s="172"/>
      <c r="F701" s="172"/>
      <c r="G701" s="172"/>
      <c r="H701" s="172"/>
      <c r="I701" s="172"/>
      <c r="J701" s="172"/>
      <c r="K701" s="172"/>
      <c r="L701" s="172"/>
      <c r="M701" s="172"/>
      <c r="N701" s="172"/>
      <c r="O701" s="172"/>
      <c r="P701" s="172"/>
      <c r="Q701" s="172"/>
      <c r="R701" s="172"/>
      <c r="S701" s="172"/>
      <c r="T701" s="172"/>
      <c r="U701" s="172"/>
      <c r="V701" s="172"/>
      <c r="W701" s="172"/>
      <c r="X701" s="172"/>
      <c r="Y701" s="172"/>
      <c r="Z701" s="172"/>
    </row>
    <row r="702" spans="1:26" ht="12" customHeight="1">
      <c r="A702" s="172"/>
      <c r="B702" s="60"/>
      <c r="C702" s="172"/>
      <c r="D702" s="60"/>
      <c r="E702" s="172"/>
      <c r="F702" s="172"/>
      <c r="G702" s="172"/>
      <c r="H702" s="172"/>
      <c r="I702" s="172"/>
      <c r="J702" s="172"/>
      <c r="K702" s="172"/>
      <c r="L702" s="172"/>
      <c r="M702" s="172"/>
      <c r="N702" s="172"/>
      <c r="O702" s="172"/>
      <c r="P702" s="172"/>
      <c r="Q702" s="172"/>
      <c r="R702" s="172"/>
      <c r="S702" s="172"/>
      <c r="T702" s="172"/>
      <c r="U702" s="172"/>
      <c r="V702" s="172"/>
      <c r="W702" s="172"/>
      <c r="X702" s="172"/>
      <c r="Y702" s="172"/>
      <c r="Z702" s="172"/>
    </row>
    <row r="703" spans="1:26" ht="12" customHeight="1">
      <c r="A703" s="172"/>
      <c r="B703" s="60"/>
      <c r="C703" s="172"/>
      <c r="D703" s="60"/>
      <c r="E703" s="172"/>
      <c r="F703" s="172"/>
      <c r="G703" s="172"/>
      <c r="H703" s="172"/>
      <c r="I703" s="172"/>
      <c r="J703" s="172"/>
      <c r="K703" s="172"/>
      <c r="L703" s="172"/>
      <c r="M703" s="172"/>
      <c r="N703" s="172"/>
      <c r="O703" s="172"/>
      <c r="P703" s="172"/>
      <c r="Q703" s="172"/>
      <c r="R703" s="172"/>
      <c r="S703" s="172"/>
      <c r="T703" s="172"/>
      <c r="U703" s="172"/>
      <c r="V703" s="172"/>
      <c r="W703" s="172"/>
      <c r="X703" s="172"/>
      <c r="Y703" s="172"/>
      <c r="Z703" s="172"/>
    </row>
    <row r="704" spans="1:26" ht="12" customHeight="1">
      <c r="A704" s="172"/>
      <c r="B704" s="60"/>
      <c r="C704" s="172"/>
      <c r="D704" s="60"/>
      <c r="E704" s="172"/>
      <c r="F704" s="172"/>
      <c r="G704" s="172"/>
      <c r="H704" s="172"/>
      <c r="I704" s="172"/>
      <c r="J704" s="172"/>
      <c r="K704" s="172"/>
      <c r="L704" s="172"/>
      <c r="M704" s="172"/>
      <c r="N704" s="172"/>
      <c r="O704" s="172"/>
      <c r="P704" s="172"/>
      <c r="Q704" s="172"/>
      <c r="R704" s="172"/>
      <c r="S704" s="172"/>
      <c r="T704" s="172"/>
      <c r="U704" s="172"/>
      <c r="V704" s="172"/>
      <c r="W704" s="172"/>
      <c r="X704" s="172"/>
      <c r="Y704" s="172"/>
      <c r="Z704" s="172"/>
    </row>
    <row r="705" spans="1:26" ht="12" customHeight="1">
      <c r="A705" s="172"/>
      <c r="B705" s="60"/>
      <c r="C705" s="172"/>
      <c r="D705" s="60"/>
      <c r="E705" s="172"/>
      <c r="F705" s="172"/>
      <c r="G705" s="172"/>
      <c r="H705" s="172"/>
      <c r="I705" s="172"/>
      <c r="J705" s="172"/>
      <c r="K705" s="172"/>
      <c r="L705" s="172"/>
      <c r="M705" s="172"/>
      <c r="N705" s="172"/>
      <c r="O705" s="172"/>
      <c r="P705" s="172"/>
      <c r="Q705" s="172"/>
      <c r="R705" s="172"/>
      <c r="S705" s="172"/>
      <c r="T705" s="172"/>
      <c r="U705" s="172"/>
      <c r="V705" s="172"/>
      <c r="W705" s="172"/>
      <c r="X705" s="172"/>
      <c r="Y705" s="172"/>
      <c r="Z705" s="172"/>
    </row>
    <row r="706" spans="1:26" ht="12" customHeight="1">
      <c r="A706" s="172"/>
      <c r="B706" s="60"/>
      <c r="C706" s="172"/>
      <c r="D706" s="60"/>
      <c r="E706" s="172"/>
      <c r="F706" s="172"/>
      <c r="G706" s="172"/>
      <c r="H706" s="172"/>
      <c r="I706" s="172"/>
      <c r="J706" s="172"/>
      <c r="K706" s="172"/>
      <c r="L706" s="172"/>
      <c r="M706" s="172"/>
      <c r="N706" s="172"/>
      <c r="O706" s="172"/>
      <c r="P706" s="172"/>
      <c r="Q706" s="172"/>
      <c r="R706" s="172"/>
      <c r="S706" s="172"/>
      <c r="T706" s="172"/>
      <c r="U706" s="172"/>
      <c r="V706" s="172"/>
      <c r="W706" s="172"/>
      <c r="X706" s="172"/>
      <c r="Y706" s="172"/>
      <c r="Z706" s="172"/>
    </row>
    <row r="707" spans="1:26" ht="12" customHeight="1">
      <c r="A707" s="172"/>
      <c r="B707" s="60"/>
      <c r="C707" s="172"/>
      <c r="D707" s="60"/>
      <c r="E707" s="172"/>
      <c r="F707" s="172"/>
      <c r="G707" s="172"/>
      <c r="H707" s="172"/>
      <c r="I707" s="172"/>
      <c r="J707" s="172"/>
      <c r="K707" s="172"/>
      <c r="L707" s="172"/>
      <c r="M707" s="172"/>
      <c r="N707" s="172"/>
      <c r="O707" s="172"/>
      <c r="P707" s="172"/>
      <c r="Q707" s="172"/>
      <c r="R707" s="172"/>
      <c r="S707" s="172"/>
      <c r="T707" s="172"/>
      <c r="U707" s="172"/>
      <c r="V707" s="172"/>
      <c r="W707" s="172"/>
      <c r="X707" s="172"/>
      <c r="Y707" s="172"/>
      <c r="Z707" s="172"/>
    </row>
    <row r="708" spans="1:26" ht="12" customHeight="1">
      <c r="A708" s="172"/>
      <c r="B708" s="60"/>
      <c r="C708" s="172"/>
      <c r="D708" s="60"/>
      <c r="E708" s="172"/>
      <c r="F708" s="172"/>
      <c r="G708" s="172"/>
      <c r="H708" s="172"/>
      <c r="I708" s="172"/>
      <c r="J708" s="172"/>
      <c r="K708" s="172"/>
      <c r="L708" s="172"/>
      <c r="M708" s="172"/>
      <c r="N708" s="172"/>
      <c r="O708" s="172"/>
      <c r="P708" s="172"/>
      <c r="Q708" s="172"/>
      <c r="R708" s="172"/>
      <c r="S708" s="172"/>
      <c r="T708" s="172"/>
      <c r="U708" s="172"/>
      <c r="V708" s="172"/>
      <c r="W708" s="172"/>
      <c r="X708" s="172"/>
      <c r="Y708" s="172"/>
      <c r="Z708" s="172"/>
    </row>
    <row r="709" spans="1:26" ht="12" customHeight="1">
      <c r="A709" s="172"/>
      <c r="B709" s="60"/>
      <c r="C709" s="172"/>
      <c r="D709" s="60"/>
      <c r="E709" s="172"/>
      <c r="F709" s="172"/>
      <c r="G709" s="172"/>
      <c r="H709" s="172"/>
      <c r="I709" s="172"/>
      <c r="J709" s="172"/>
      <c r="K709" s="172"/>
      <c r="L709" s="172"/>
      <c r="M709" s="172"/>
      <c r="N709" s="172"/>
      <c r="O709" s="172"/>
      <c r="P709" s="172"/>
      <c r="Q709" s="172"/>
      <c r="R709" s="172"/>
      <c r="S709" s="172"/>
      <c r="T709" s="172"/>
      <c r="U709" s="172"/>
      <c r="V709" s="172"/>
      <c r="W709" s="172"/>
      <c r="X709" s="172"/>
      <c r="Y709" s="172"/>
      <c r="Z709" s="172"/>
    </row>
    <row r="710" spans="1:26" ht="12" customHeight="1">
      <c r="A710" s="172"/>
      <c r="B710" s="60"/>
      <c r="C710" s="172"/>
      <c r="D710" s="60"/>
      <c r="E710" s="172"/>
      <c r="F710" s="172"/>
      <c r="G710" s="172"/>
      <c r="H710" s="172"/>
      <c r="I710" s="172"/>
      <c r="J710" s="172"/>
      <c r="K710" s="172"/>
      <c r="L710" s="172"/>
      <c r="M710" s="172"/>
      <c r="N710" s="172"/>
      <c r="O710" s="172"/>
      <c r="P710" s="172"/>
      <c r="Q710" s="172"/>
      <c r="R710" s="172"/>
      <c r="S710" s="172"/>
      <c r="T710" s="172"/>
      <c r="U710" s="172"/>
      <c r="V710" s="172"/>
      <c r="W710" s="172"/>
      <c r="X710" s="172"/>
      <c r="Y710" s="172"/>
      <c r="Z710" s="172"/>
    </row>
    <row r="711" spans="1:26" ht="12" customHeight="1">
      <c r="A711" s="172"/>
      <c r="B711" s="60"/>
      <c r="C711" s="172"/>
      <c r="D711" s="60"/>
      <c r="E711" s="172"/>
      <c r="F711" s="172"/>
      <c r="G711" s="172"/>
      <c r="H711" s="172"/>
      <c r="I711" s="172"/>
      <c r="J711" s="172"/>
      <c r="K711" s="172"/>
      <c r="L711" s="172"/>
      <c r="M711" s="172"/>
      <c r="N711" s="172"/>
      <c r="O711" s="172"/>
      <c r="P711" s="172"/>
      <c r="Q711" s="172"/>
      <c r="R711" s="172"/>
      <c r="S711" s="172"/>
      <c r="T711" s="172"/>
      <c r="U711" s="172"/>
      <c r="V711" s="172"/>
      <c r="W711" s="172"/>
      <c r="X711" s="172"/>
      <c r="Y711" s="172"/>
      <c r="Z711" s="172"/>
    </row>
    <row r="712" spans="1:26" ht="12" customHeight="1">
      <c r="A712" s="172"/>
      <c r="B712" s="60"/>
      <c r="C712" s="172"/>
      <c r="D712" s="60"/>
      <c r="E712" s="172"/>
      <c r="F712" s="172"/>
      <c r="G712" s="172"/>
      <c r="H712" s="172"/>
      <c r="I712" s="172"/>
      <c r="J712" s="172"/>
      <c r="K712" s="172"/>
      <c r="L712" s="172"/>
      <c r="M712" s="172"/>
      <c r="N712" s="172"/>
      <c r="O712" s="172"/>
      <c r="P712" s="172"/>
      <c r="Q712" s="172"/>
      <c r="R712" s="172"/>
      <c r="S712" s="172"/>
      <c r="T712" s="172"/>
      <c r="U712" s="172"/>
      <c r="V712" s="172"/>
      <c r="W712" s="172"/>
      <c r="X712" s="172"/>
      <c r="Y712" s="172"/>
      <c r="Z712" s="172"/>
    </row>
    <row r="713" spans="1:26" ht="12" customHeight="1">
      <c r="A713" s="172"/>
      <c r="B713" s="60"/>
      <c r="C713" s="172"/>
      <c r="D713" s="60"/>
      <c r="E713" s="172"/>
      <c r="F713" s="172"/>
      <c r="G713" s="172"/>
      <c r="H713" s="172"/>
      <c r="I713" s="172"/>
      <c r="J713" s="172"/>
      <c r="K713" s="172"/>
      <c r="L713" s="172"/>
      <c r="M713" s="172"/>
      <c r="N713" s="172"/>
      <c r="O713" s="172"/>
      <c r="P713" s="172"/>
      <c r="Q713" s="172"/>
      <c r="R713" s="172"/>
      <c r="S713" s="172"/>
      <c r="T713" s="172"/>
      <c r="U713" s="172"/>
      <c r="V713" s="172"/>
      <c r="W713" s="172"/>
      <c r="X713" s="172"/>
      <c r="Y713" s="172"/>
      <c r="Z713" s="172"/>
    </row>
    <row r="714" spans="1:26" ht="12" customHeight="1">
      <c r="A714" s="172"/>
      <c r="B714" s="60"/>
      <c r="C714" s="172"/>
      <c r="D714" s="60"/>
      <c r="E714" s="172"/>
      <c r="F714" s="172"/>
      <c r="G714" s="172"/>
      <c r="H714" s="172"/>
      <c r="I714" s="172"/>
      <c r="J714" s="172"/>
      <c r="K714" s="172"/>
      <c r="L714" s="172"/>
      <c r="M714" s="172"/>
      <c r="N714" s="172"/>
      <c r="O714" s="172"/>
      <c r="P714" s="172"/>
      <c r="Q714" s="172"/>
      <c r="R714" s="172"/>
      <c r="S714" s="172"/>
      <c r="T714" s="172"/>
      <c r="U714" s="172"/>
      <c r="V714" s="172"/>
      <c r="W714" s="172"/>
      <c r="X714" s="172"/>
      <c r="Y714" s="172"/>
      <c r="Z714" s="172"/>
    </row>
    <row r="715" spans="1:26" ht="12" customHeight="1">
      <c r="A715" s="172"/>
      <c r="B715" s="60"/>
      <c r="C715" s="172"/>
      <c r="D715" s="60"/>
      <c r="E715" s="172"/>
      <c r="F715" s="172"/>
      <c r="G715" s="172"/>
      <c r="H715" s="172"/>
      <c r="I715" s="172"/>
      <c r="J715" s="172"/>
      <c r="K715" s="172"/>
      <c r="L715" s="172"/>
      <c r="M715" s="172"/>
      <c r="N715" s="172"/>
      <c r="O715" s="172"/>
      <c r="P715" s="172"/>
      <c r="Q715" s="172"/>
      <c r="R715" s="172"/>
      <c r="S715" s="172"/>
      <c r="T715" s="172"/>
      <c r="U715" s="172"/>
      <c r="V715" s="172"/>
      <c r="W715" s="172"/>
      <c r="X715" s="172"/>
      <c r="Y715" s="172"/>
      <c r="Z715" s="172"/>
    </row>
    <row r="716" spans="1:26" ht="12" customHeight="1">
      <c r="A716" s="172"/>
      <c r="B716" s="60"/>
      <c r="C716" s="172"/>
      <c r="D716" s="60"/>
      <c r="E716" s="172"/>
      <c r="F716" s="172"/>
      <c r="G716" s="172"/>
      <c r="H716" s="172"/>
      <c r="I716" s="172"/>
      <c r="J716" s="172"/>
      <c r="K716" s="172"/>
      <c r="L716" s="172"/>
      <c r="M716" s="172"/>
      <c r="N716" s="172"/>
      <c r="O716" s="172"/>
      <c r="P716" s="172"/>
      <c r="Q716" s="172"/>
      <c r="R716" s="172"/>
      <c r="S716" s="172"/>
      <c r="T716" s="172"/>
      <c r="U716" s="172"/>
      <c r="V716" s="172"/>
      <c r="W716" s="172"/>
      <c r="X716" s="172"/>
      <c r="Y716" s="172"/>
      <c r="Z716" s="172"/>
    </row>
    <row r="717" spans="1:26" ht="12" customHeight="1">
      <c r="A717" s="172"/>
      <c r="B717" s="60"/>
      <c r="C717" s="172"/>
      <c r="D717" s="60"/>
      <c r="E717" s="172"/>
      <c r="F717" s="172"/>
      <c r="G717" s="172"/>
      <c r="H717" s="172"/>
      <c r="I717" s="172"/>
      <c r="J717" s="172"/>
      <c r="K717" s="172"/>
      <c r="L717" s="172"/>
      <c r="M717" s="172"/>
      <c r="N717" s="172"/>
      <c r="O717" s="172"/>
      <c r="P717" s="172"/>
      <c r="Q717" s="172"/>
      <c r="R717" s="172"/>
      <c r="S717" s="172"/>
      <c r="T717" s="172"/>
      <c r="U717" s="172"/>
      <c r="V717" s="172"/>
      <c r="W717" s="172"/>
      <c r="X717" s="172"/>
      <c r="Y717" s="172"/>
      <c r="Z717" s="172"/>
    </row>
    <row r="718" spans="1:26" ht="12" customHeight="1">
      <c r="A718" s="172"/>
      <c r="B718" s="60"/>
      <c r="C718" s="172"/>
      <c r="D718" s="60"/>
      <c r="E718" s="172"/>
      <c r="F718" s="172"/>
      <c r="G718" s="172"/>
      <c r="H718" s="172"/>
      <c r="I718" s="172"/>
      <c r="J718" s="172"/>
      <c r="K718" s="172"/>
      <c r="L718" s="172"/>
      <c r="M718" s="172"/>
      <c r="N718" s="172"/>
      <c r="O718" s="172"/>
      <c r="P718" s="172"/>
      <c r="Q718" s="172"/>
      <c r="R718" s="172"/>
      <c r="S718" s="172"/>
      <c r="T718" s="172"/>
      <c r="U718" s="172"/>
      <c r="V718" s="172"/>
      <c r="W718" s="172"/>
      <c r="X718" s="172"/>
      <c r="Y718" s="172"/>
      <c r="Z718" s="172"/>
    </row>
    <row r="719" spans="1:26" ht="12" customHeight="1">
      <c r="A719" s="172"/>
      <c r="B719" s="60"/>
      <c r="C719" s="172"/>
      <c r="D719" s="60"/>
      <c r="E719" s="172"/>
      <c r="F719" s="172"/>
      <c r="G719" s="172"/>
      <c r="H719" s="172"/>
      <c r="I719" s="172"/>
      <c r="J719" s="172"/>
      <c r="K719" s="172"/>
      <c r="L719" s="172"/>
      <c r="M719" s="172"/>
      <c r="N719" s="172"/>
      <c r="O719" s="172"/>
      <c r="P719" s="172"/>
      <c r="Q719" s="172"/>
      <c r="R719" s="172"/>
      <c r="S719" s="172"/>
      <c r="T719" s="172"/>
      <c r="U719" s="172"/>
      <c r="V719" s="172"/>
      <c r="W719" s="172"/>
      <c r="X719" s="172"/>
      <c r="Y719" s="172"/>
      <c r="Z719" s="172"/>
    </row>
    <row r="720" spans="1:26" ht="12" customHeight="1">
      <c r="A720" s="172"/>
      <c r="B720" s="60"/>
      <c r="C720" s="172"/>
      <c r="D720" s="60"/>
      <c r="E720" s="172"/>
      <c r="F720" s="172"/>
      <c r="G720" s="172"/>
      <c r="H720" s="172"/>
      <c r="I720" s="172"/>
      <c r="J720" s="172"/>
      <c r="K720" s="172"/>
      <c r="L720" s="172"/>
      <c r="M720" s="172"/>
      <c r="N720" s="172"/>
      <c r="O720" s="172"/>
      <c r="P720" s="172"/>
      <c r="Q720" s="172"/>
      <c r="R720" s="172"/>
      <c r="S720" s="172"/>
      <c r="T720" s="172"/>
      <c r="U720" s="172"/>
      <c r="V720" s="172"/>
      <c r="W720" s="172"/>
      <c r="X720" s="172"/>
      <c r="Y720" s="172"/>
      <c r="Z720" s="172"/>
    </row>
    <row r="721" spans="1:26" ht="12" customHeight="1">
      <c r="A721" s="172"/>
      <c r="B721" s="60"/>
      <c r="C721" s="172"/>
      <c r="D721" s="60"/>
      <c r="E721" s="172"/>
      <c r="F721" s="172"/>
      <c r="G721" s="172"/>
      <c r="H721" s="172"/>
      <c r="I721" s="172"/>
      <c r="J721" s="172"/>
      <c r="K721" s="172"/>
      <c r="L721" s="172"/>
      <c r="M721" s="172"/>
      <c r="N721" s="172"/>
      <c r="O721" s="172"/>
      <c r="P721" s="172"/>
      <c r="Q721" s="172"/>
      <c r="R721" s="172"/>
      <c r="S721" s="172"/>
      <c r="T721" s="172"/>
      <c r="U721" s="172"/>
      <c r="V721" s="172"/>
      <c r="W721" s="172"/>
      <c r="X721" s="172"/>
      <c r="Y721" s="172"/>
      <c r="Z721" s="172"/>
    </row>
    <row r="722" spans="1:26" ht="12" customHeight="1">
      <c r="A722" s="172"/>
      <c r="B722" s="60"/>
      <c r="C722" s="172"/>
      <c r="D722" s="60"/>
      <c r="E722" s="172"/>
      <c r="F722" s="172"/>
      <c r="G722" s="172"/>
      <c r="H722" s="172"/>
      <c r="I722" s="172"/>
      <c r="J722" s="172"/>
      <c r="K722" s="172"/>
      <c r="L722" s="172"/>
      <c r="M722" s="172"/>
      <c r="N722" s="172"/>
      <c r="O722" s="172"/>
      <c r="P722" s="172"/>
      <c r="Q722" s="172"/>
      <c r="R722" s="172"/>
      <c r="S722" s="172"/>
      <c r="T722" s="172"/>
      <c r="U722" s="172"/>
      <c r="V722" s="172"/>
      <c r="W722" s="172"/>
      <c r="X722" s="172"/>
      <c r="Y722" s="172"/>
      <c r="Z722" s="172"/>
    </row>
    <row r="723" spans="1:26" ht="12" customHeight="1">
      <c r="A723" s="172"/>
      <c r="B723" s="60"/>
      <c r="C723" s="172"/>
      <c r="D723" s="60"/>
      <c r="E723" s="172"/>
      <c r="F723" s="172"/>
      <c r="G723" s="172"/>
      <c r="H723" s="172"/>
      <c r="I723" s="172"/>
      <c r="J723" s="172"/>
      <c r="K723" s="172"/>
      <c r="L723" s="172"/>
      <c r="M723" s="172"/>
      <c r="N723" s="172"/>
      <c r="O723" s="172"/>
      <c r="P723" s="172"/>
      <c r="Q723" s="172"/>
      <c r="R723" s="172"/>
      <c r="S723" s="172"/>
      <c r="T723" s="172"/>
      <c r="U723" s="172"/>
      <c r="V723" s="172"/>
      <c r="W723" s="172"/>
      <c r="X723" s="172"/>
      <c r="Y723" s="172"/>
      <c r="Z723" s="172"/>
    </row>
    <row r="724" spans="1:26" ht="12" customHeight="1">
      <c r="A724" s="172"/>
      <c r="B724" s="60"/>
      <c r="C724" s="172"/>
      <c r="D724" s="60"/>
      <c r="E724" s="172"/>
      <c r="F724" s="172"/>
      <c r="G724" s="172"/>
      <c r="H724" s="172"/>
      <c r="I724" s="172"/>
      <c r="J724" s="172"/>
      <c r="K724" s="172"/>
      <c r="L724" s="172"/>
      <c r="M724" s="172"/>
      <c r="N724" s="172"/>
      <c r="O724" s="172"/>
      <c r="P724" s="172"/>
      <c r="Q724" s="172"/>
      <c r="R724" s="172"/>
      <c r="S724" s="172"/>
      <c r="T724" s="172"/>
      <c r="U724" s="172"/>
      <c r="V724" s="172"/>
      <c r="W724" s="172"/>
      <c r="X724" s="172"/>
      <c r="Y724" s="172"/>
      <c r="Z724" s="172"/>
    </row>
    <row r="725" spans="1:26" ht="12" customHeight="1">
      <c r="A725" s="172"/>
      <c r="B725" s="60"/>
      <c r="C725" s="172"/>
      <c r="D725" s="60"/>
      <c r="E725" s="172"/>
      <c r="F725" s="172"/>
      <c r="G725" s="172"/>
      <c r="H725" s="172"/>
      <c r="I725" s="172"/>
      <c r="J725" s="172"/>
      <c r="K725" s="172"/>
      <c r="L725" s="172"/>
      <c r="M725" s="172"/>
      <c r="N725" s="172"/>
      <c r="O725" s="172"/>
      <c r="P725" s="172"/>
      <c r="Q725" s="172"/>
      <c r="R725" s="172"/>
      <c r="S725" s="172"/>
      <c r="T725" s="172"/>
      <c r="U725" s="172"/>
      <c r="V725" s="172"/>
      <c r="W725" s="172"/>
      <c r="X725" s="172"/>
      <c r="Y725" s="172"/>
      <c r="Z725" s="172"/>
    </row>
    <row r="726" spans="1:26" ht="12" customHeight="1">
      <c r="A726" s="172"/>
      <c r="B726" s="60"/>
      <c r="C726" s="172"/>
      <c r="D726" s="60"/>
      <c r="E726" s="172"/>
      <c r="F726" s="172"/>
      <c r="G726" s="172"/>
      <c r="H726" s="172"/>
      <c r="I726" s="172"/>
      <c r="J726" s="172"/>
      <c r="K726" s="172"/>
      <c r="L726" s="172"/>
      <c r="M726" s="172"/>
      <c r="N726" s="172"/>
      <c r="O726" s="172"/>
      <c r="P726" s="172"/>
      <c r="Q726" s="172"/>
      <c r="R726" s="172"/>
      <c r="S726" s="172"/>
      <c r="T726" s="172"/>
      <c r="U726" s="172"/>
      <c r="V726" s="172"/>
      <c r="W726" s="172"/>
      <c r="X726" s="172"/>
      <c r="Y726" s="172"/>
      <c r="Z726" s="172"/>
    </row>
    <row r="727" spans="1:26" ht="12" customHeight="1">
      <c r="A727" s="172"/>
      <c r="B727" s="60"/>
      <c r="C727" s="172"/>
      <c r="D727" s="60"/>
      <c r="E727" s="172"/>
      <c r="F727" s="172"/>
      <c r="G727" s="172"/>
      <c r="H727" s="172"/>
      <c r="I727" s="172"/>
      <c r="J727" s="172"/>
      <c r="K727" s="172"/>
      <c r="L727" s="172"/>
      <c r="M727" s="172"/>
      <c r="N727" s="172"/>
      <c r="O727" s="172"/>
      <c r="P727" s="172"/>
      <c r="Q727" s="172"/>
      <c r="R727" s="172"/>
      <c r="S727" s="172"/>
      <c r="T727" s="172"/>
      <c r="U727" s="172"/>
      <c r="V727" s="172"/>
      <c r="W727" s="172"/>
      <c r="X727" s="172"/>
      <c r="Y727" s="172"/>
      <c r="Z727" s="172"/>
    </row>
    <row r="728" spans="1:26" ht="12" customHeight="1">
      <c r="A728" s="172"/>
      <c r="B728" s="60"/>
      <c r="C728" s="172"/>
      <c r="D728" s="60"/>
      <c r="E728" s="172"/>
      <c r="F728" s="172"/>
      <c r="G728" s="172"/>
      <c r="H728" s="172"/>
      <c r="I728" s="172"/>
      <c r="J728" s="172"/>
      <c r="K728" s="172"/>
      <c r="L728" s="172"/>
      <c r="M728" s="172"/>
      <c r="N728" s="172"/>
      <c r="O728" s="172"/>
      <c r="P728" s="172"/>
      <c r="Q728" s="172"/>
      <c r="R728" s="172"/>
      <c r="S728" s="172"/>
      <c r="T728" s="172"/>
      <c r="U728" s="172"/>
      <c r="V728" s="172"/>
      <c r="W728" s="172"/>
      <c r="X728" s="172"/>
      <c r="Y728" s="172"/>
      <c r="Z728" s="172"/>
    </row>
    <row r="729" spans="1:26" ht="12" customHeight="1">
      <c r="A729" s="172"/>
      <c r="B729" s="60"/>
      <c r="C729" s="172"/>
      <c r="D729" s="60"/>
      <c r="E729" s="172"/>
      <c r="F729" s="172"/>
      <c r="G729" s="172"/>
      <c r="H729" s="172"/>
      <c r="I729" s="172"/>
      <c r="J729" s="172"/>
      <c r="K729" s="172"/>
      <c r="L729" s="172"/>
      <c r="M729" s="172"/>
      <c r="N729" s="172"/>
      <c r="O729" s="172"/>
      <c r="P729" s="172"/>
      <c r="Q729" s="172"/>
      <c r="R729" s="172"/>
      <c r="S729" s="172"/>
      <c r="T729" s="172"/>
      <c r="U729" s="172"/>
      <c r="V729" s="172"/>
      <c r="W729" s="172"/>
      <c r="X729" s="172"/>
      <c r="Y729" s="172"/>
      <c r="Z729" s="172"/>
    </row>
    <row r="730" spans="1:26" ht="12" customHeight="1">
      <c r="A730" s="172"/>
      <c r="B730" s="60"/>
      <c r="C730" s="172"/>
      <c r="D730" s="60"/>
      <c r="E730" s="172"/>
      <c r="F730" s="172"/>
      <c r="G730" s="172"/>
      <c r="H730" s="172"/>
      <c r="I730" s="172"/>
      <c r="J730" s="172"/>
      <c r="K730" s="172"/>
      <c r="L730" s="172"/>
      <c r="M730" s="172"/>
      <c r="N730" s="172"/>
      <c r="O730" s="172"/>
      <c r="P730" s="172"/>
      <c r="Q730" s="172"/>
      <c r="R730" s="172"/>
      <c r="S730" s="172"/>
      <c r="T730" s="172"/>
      <c r="U730" s="172"/>
      <c r="V730" s="172"/>
      <c r="W730" s="172"/>
      <c r="X730" s="172"/>
      <c r="Y730" s="172"/>
      <c r="Z730" s="172"/>
    </row>
    <row r="731" spans="1:26" ht="12" customHeight="1">
      <c r="A731" s="172"/>
      <c r="B731" s="60"/>
      <c r="C731" s="172"/>
      <c r="D731" s="60"/>
      <c r="E731" s="172"/>
      <c r="F731" s="172"/>
      <c r="G731" s="172"/>
      <c r="H731" s="172"/>
      <c r="I731" s="172"/>
      <c r="J731" s="172"/>
      <c r="K731" s="172"/>
      <c r="L731" s="172"/>
      <c r="M731" s="172"/>
      <c r="N731" s="172"/>
      <c r="O731" s="172"/>
      <c r="P731" s="172"/>
      <c r="Q731" s="172"/>
      <c r="R731" s="172"/>
      <c r="S731" s="172"/>
      <c r="T731" s="172"/>
      <c r="U731" s="172"/>
      <c r="V731" s="172"/>
      <c r="W731" s="172"/>
      <c r="X731" s="172"/>
      <c r="Y731" s="172"/>
      <c r="Z731" s="172"/>
    </row>
    <row r="732" spans="1:26" ht="12" customHeight="1">
      <c r="A732" s="172"/>
      <c r="B732" s="60"/>
      <c r="C732" s="172"/>
      <c r="D732" s="60"/>
      <c r="E732" s="172"/>
      <c r="F732" s="172"/>
      <c r="G732" s="172"/>
      <c r="H732" s="172"/>
      <c r="I732" s="172"/>
      <c r="J732" s="172"/>
      <c r="K732" s="172"/>
      <c r="L732" s="172"/>
      <c r="M732" s="172"/>
      <c r="N732" s="172"/>
      <c r="O732" s="172"/>
      <c r="P732" s="172"/>
      <c r="Q732" s="172"/>
      <c r="R732" s="172"/>
      <c r="S732" s="172"/>
      <c r="T732" s="172"/>
      <c r="U732" s="172"/>
      <c r="V732" s="172"/>
      <c r="W732" s="172"/>
      <c r="X732" s="172"/>
      <c r="Y732" s="172"/>
      <c r="Z732" s="172"/>
    </row>
    <row r="733" spans="1:26" ht="12" customHeight="1">
      <c r="A733" s="172"/>
      <c r="B733" s="60"/>
      <c r="C733" s="172"/>
      <c r="D733" s="60"/>
      <c r="E733" s="172"/>
      <c r="F733" s="172"/>
      <c r="G733" s="172"/>
      <c r="H733" s="172"/>
      <c r="I733" s="172"/>
      <c r="J733" s="172"/>
      <c r="K733" s="172"/>
      <c r="L733" s="172"/>
      <c r="M733" s="172"/>
      <c r="N733" s="172"/>
      <c r="O733" s="172"/>
      <c r="P733" s="172"/>
      <c r="Q733" s="172"/>
      <c r="R733" s="172"/>
      <c r="S733" s="172"/>
      <c r="T733" s="172"/>
      <c r="U733" s="172"/>
      <c r="V733" s="172"/>
      <c r="W733" s="172"/>
      <c r="X733" s="172"/>
      <c r="Y733" s="172"/>
      <c r="Z733" s="172"/>
    </row>
    <row r="734" spans="1:26" ht="12" customHeight="1">
      <c r="A734" s="172"/>
      <c r="B734" s="60"/>
      <c r="C734" s="172"/>
      <c r="D734" s="60"/>
      <c r="E734" s="172"/>
      <c r="F734" s="172"/>
      <c r="G734" s="172"/>
      <c r="H734" s="172"/>
      <c r="I734" s="172"/>
      <c r="J734" s="172"/>
      <c r="K734" s="172"/>
      <c r="L734" s="172"/>
      <c r="M734" s="172"/>
      <c r="N734" s="172"/>
      <c r="O734" s="172"/>
      <c r="P734" s="172"/>
      <c r="Q734" s="172"/>
      <c r="R734" s="172"/>
      <c r="S734" s="172"/>
      <c r="T734" s="172"/>
      <c r="U734" s="172"/>
      <c r="V734" s="172"/>
      <c r="W734" s="172"/>
      <c r="X734" s="172"/>
      <c r="Y734" s="172"/>
      <c r="Z734" s="172"/>
    </row>
    <row r="735" spans="1:26" ht="12" customHeight="1">
      <c r="A735" s="172"/>
      <c r="B735" s="60"/>
      <c r="C735" s="172"/>
      <c r="D735" s="60"/>
      <c r="E735" s="172"/>
      <c r="F735" s="172"/>
      <c r="G735" s="172"/>
      <c r="H735" s="172"/>
      <c r="I735" s="172"/>
      <c r="J735" s="172"/>
      <c r="K735" s="172"/>
      <c r="L735" s="172"/>
      <c r="M735" s="172"/>
      <c r="N735" s="172"/>
      <c r="O735" s="172"/>
      <c r="P735" s="172"/>
      <c r="Q735" s="172"/>
      <c r="R735" s="172"/>
      <c r="S735" s="172"/>
      <c r="T735" s="172"/>
      <c r="U735" s="172"/>
      <c r="V735" s="172"/>
      <c r="W735" s="172"/>
      <c r="X735" s="172"/>
      <c r="Y735" s="172"/>
      <c r="Z735" s="172"/>
    </row>
    <row r="736" spans="1:26" ht="12" customHeight="1">
      <c r="A736" s="172"/>
      <c r="B736" s="60"/>
      <c r="C736" s="172"/>
      <c r="D736" s="60"/>
      <c r="E736" s="172"/>
      <c r="F736" s="172"/>
      <c r="G736" s="172"/>
      <c r="H736" s="172"/>
      <c r="I736" s="172"/>
      <c r="J736" s="172"/>
      <c r="K736" s="172"/>
      <c r="L736" s="172"/>
      <c r="M736" s="172"/>
      <c r="N736" s="172"/>
      <c r="O736" s="172"/>
      <c r="P736" s="172"/>
      <c r="Q736" s="172"/>
      <c r="R736" s="172"/>
      <c r="S736" s="172"/>
      <c r="T736" s="172"/>
      <c r="U736" s="172"/>
      <c r="V736" s="172"/>
      <c r="W736" s="172"/>
      <c r="X736" s="172"/>
      <c r="Y736" s="172"/>
      <c r="Z736" s="172"/>
    </row>
    <row r="737" spans="1:26" ht="12" customHeight="1">
      <c r="A737" s="172"/>
      <c r="B737" s="60"/>
      <c r="C737" s="172"/>
      <c r="D737" s="60"/>
      <c r="E737" s="172"/>
      <c r="F737" s="172"/>
      <c r="G737" s="172"/>
      <c r="H737" s="172"/>
      <c r="I737" s="172"/>
      <c r="J737" s="172"/>
      <c r="K737" s="172"/>
      <c r="L737" s="172"/>
      <c r="M737" s="172"/>
      <c r="N737" s="172"/>
      <c r="O737" s="172"/>
      <c r="P737" s="172"/>
      <c r="Q737" s="172"/>
      <c r="R737" s="172"/>
      <c r="S737" s="172"/>
      <c r="T737" s="172"/>
      <c r="U737" s="172"/>
      <c r="V737" s="172"/>
      <c r="W737" s="172"/>
      <c r="X737" s="172"/>
      <c r="Y737" s="172"/>
      <c r="Z737" s="172"/>
    </row>
    <row r="738" spans="1:26" ht="12" customHeight="1">
      <c r="A738" s="172"/>
      <c r="B738" s="60"/>
      <c r="C738" s="172"/>
      <c r="D738" s="60"/>
      <c r="E738" s="172"/>
      <c r="F738" s="172"/>
      <c r="G738" s="172"/>
      <c r="H738" s="172"/>
      <c r="I738" s="172"/>
      <c r="J738" s="172"/>
      <c r="K738" s="172"/>
      <c r="L738" s="172"/>
      <c r="M738" s="172"/>
      <c r="N738" s="172"/>
      <c r="O738" s="172"/>
      <c r="P738" s="172"/>
      <c r="Q738" s="172"/>
      <c r="R738" s="172"/>
      <c r="S738" s="172"/>
      <c r="T738" s="172"/>
      <c r="U738" s="172"/>
      <c r="V738" s="172"/>
      <c r="W738" s="172"/>
      <c r="X738" s="172"/>
      <c r="Y738" s="172"/>
      <c r="Z738" s="172"/>
    </row>
    <row r="739" spans="1:26" ht="12" customHeight="1">
      <c r="A739" s="172"/>
      <c r="B739" s="60"/>
      <c r="C739" s="172"/>
      <c r="D739" s="60"/>
      <c r="E739" s="172"/>
      <c r="F739" s="172"/>
      <c r="G739" s="172"/>
      <c r="H739" s="172"/>
      <c r="I739" s="172"/>
      <c r="J739" s="172"/>
      <c r="K739" s="172"/>
      <c r="L739" s="172"/>
      <c r="M739" s="172"/>
      <c r="N739" s="172"/>
      <c r="O739" s="172"/>
      <c r="P739" s="172"/>
      <c r="Q739" s="172"/>
      <c r="R739" s="172"/>
      <c r="S739" s="172"/>
      <c r="T739" s="172"/>
      <c r="U739" s="172"/>
      <c r="V739" s="172"/>
      <c r="W739" s="172"/>
      <c r="X739" s="172"/>
      <c r="Y739" s="172"/>
      <c r="Z739" s="172"/>
    </row>
    <row r="740" spans="1:26" ht="12" customHeight="1">
      <c r="A740" s="172"/>
      <c r="B740" s="60"/>
      <c r="C740" s="172"/>
      <c r="D740" s="60"/>
      <c r="E740" s="172"/>
      <c r="F740" s="172"/>
      <c r="G740" s="172"/>
      <c r="H740" s="172"/>
      <c r="I740" s="172"/>
      <c r="J740" s="172"/>
      <c r="K740" s="172"/>
      <c r="L740" s="172"/>
      <c r="M740" s="172"/>
      <c r="N740" s="172"/>
      <c r="O740" s="172"/>
      <c r="P740" s="172"/>
      <c r="Q740" s="172"/>
      <c r="R740" s="172"/>
      <c r="S740" s="172"/>
      <c r="T740" s="172"/>
      <c r="U740" s="172"/>
      <c r="V740" s="172"/>
      <c r="W740" s="172"/>
      <c r="X740" s="172"/>
      <c r="Y740" s="172"/>
      <c r="Z740" s="172"/>
    </row>
    <row r="741" spans="1:26" ht="12" customHeight="1">
      <c r="A741" s="172"/>
      <c r="B741" s="60"/>
      <c r="C741" s="172"/>
      <c r="D741" s="60"/>
      <c r="E741" s="172"/>
      <c r="F741" s="172"/>
      <c r="G741" s="172"/>
      <c r="H741" s="172"/>
      <c r="I741" s="172"/>
      <c r="J741" s="172"/>
      <c r="K741" s="172"/>
      <c r="L741" s="172"/>
      <c r="M741" s="172"/>
      <c r="N741" s="172"/>
      <c r="O741" s="172"/>
      <c r="P741" s="172"/>
      <c r="Q741" s="172"/>
      <c r="R741" s="172"/>
      <c r="S741" s="172"/>
      <c r="T741" s="172"/>
      <c r="U741" s="172"/>
      <c r="V741" s="172"/>
      <c r="W741" s="172"/>
      <c r="X741" s="172"/>
      <c r="Y741" s="172"/>
      <c r="Z741" s="172"/>
    </row>
    <row r="742" spans="1:26" ht="12" customHeight="1">
      <c r="A742" s="172"/>
      <c r="B742" s="60"/>
      <c r="C742" s="172"/>
      <c r="D742" s="60"/>
      <c r="E742" s="172"/>
      <c r="F742" s="172"/>
      <c r="G742" s="172"/>
      <c r="H742" s="172"/>
      <c r="I742" s="172"/>
      <c r="J742" s="172"/>
      <c r="K742" s="172"/>
      <c r="L742" s="172"/>
      <c r="M742" s="172"/>
      <c r="N742" s="172"/>
      <c r="O742" s="172"/>
      <c r="P742" s="172"/>
      <c r="Q742" s="172"/>
      <c r="R742" s="172"/>
      <c r="S742" s="172"/>
      <c r="T742" s="172"/>
      <c r="U742" s="172"/>
      <c r="V742" s="172"/>
      <c r="W742" s="172"/>
      <c r="X742" s="172"/>
      <c r="Y742" s="172"/>
      <c r="Z742" s="172"/>
    </row>
    <row r="743" spans="1:26" ht="12" customHeight="1">
      <c r="A743" s="172"/>
      <c r="B743" s="60"/>
      <c r="C743" s="172"/>
      <c r="D743" s="60"/>
      <c r="E743" s="172"/>
      <c r="F743" s="172"/>
      <c r="G743" s="172"/>
      <c r="H743" s="172"/>
      <c r="I743" s="172"/>
      <c r="J743" s="172"/>
      <c r="K743" s="172"/>
      <c r="L743" s="172"/>
      <c r="M743" s="172"/>
      <c r="N743" s="172"/>
      <c r="O743" s="172"/>
      <c r="P743" s="172"/>
      <c r="Q743" s="172"/>
      <c r="R743" s="172"/>
      <c r="S743" s="172"/>
      <c r="T743" s="172"/>
      <c r="U743" s="172"/>
      <c r="V743" s="172"/>
      <c r="W743" s="172"/>
      <c r="X743" s="172"/>
      <c r="Y743" s="172"/>
      <c r="Z743" s="172"/>
    </row>
    <row r="744" spans="1:26" ht="12" customHeight="1">
      <c r="A744" s="172"/>
      <c r="B744" s="60"/>
      <c r="C744" s="172"/>
      <c r="D744" s="60"/>
      <c r="E744" s="172"/>
      <c r="F744" s="172"/>
      <c r="G744" s="172"/>
      <c r="H744" s="172"/>
      <c r="I744" s="172"/>
      <c r="J744" s="172"/>
      <c r="K744" s="172"/>
      <c r="L744" s="172"/>
      <c r="M744" s="172"/>
      <c r="N744" s="172"/>
      <c r="O744" s="172"/>
      <c r="P744" s="172"/>
      <c r="Q744" s="172"/>
      <c r="R744" s="172"/>
      <c r="S744" s="172"/>
      <c r="T744" s="172"/>
      <c r="U744" s="172"/>
      <c r="V744" s="172"/>
      <c r="W744" s="172"/>
      <c r="X744" s="172"/>
      <c r="Y744" s="172"/>
      <c r="Z744" s="172"/>
    </row>
    <row r="745" spans="1:26" ht="12" customHeight="1">
      <c r="A745" s="172"/>
      <c r="B745" s="60"/>
      <c r="C745" s="172"/>
      <c r="D745" s="60"/>
      <c r="E745" s="172"/>
      <c r="F745" s="172"/>
      <c r="G745" s="172"/>
      <c r="H745" s="172"/>
      <c r="I745" s="172"/>
      <c r="J745" s="172"/>
      <c r="K745" s="172"/>
      <c r="L745" s="172"/>
      <c r="M745" s="172"/>
      <c r="N745" s="172"/>
      <c r="O745" s="172"/>
      <c r="P745" s="172"/>
      <c r="Q745" s="172"/>
      <c r="R745" s="172"/>
      <c r="S745" s="172"/>
      <c r="T745" s="172"/>
      <c r="U745" s="172"/>
      <c r="V745" s="172"/>
      <c r="W745" s="172"/>
      <c r="X745" s="172"/>
      <c r="Y745" s="172"/>
      <c r="Z745" s="172"/>
    </row>
    <row r="746" spans="1:26" ht="12" customHeight="1">
      <c r="A746" s="172"/>
      <c r="B746" s="60"/>
      <c r="C746" s="172"/>
      <c r="D746" s="60"/>
      <c r="E746" s="172"/>
      <c r="F746" s="172"/>
      <c r="G746" s="172"/>
      <c r="H746" s="172"/>
      <c r="I746" s="172"/>
      <c r="J746" s="172"/>
      <c r="K746" s="172"/>
      <c r="L746" s="172"/>
      <c r="M746" s="172"/>
      <c r="N746" s="172"/>
      <c r="O746" s="172"/>
      <c r="P746" s="172"/>
      <c r="Q746" s="172"/>
      <c r="R746" s="172"/>
      <c r="S746" s="172"/>
      <c r="T746" s="172"/>
      <c r="U746" s="172"/>
      <c r="V746" s="172"/>
      <c r="W746" s="172"/>
      <c r="X746" s="172"/>
      <c r="Y746" s="172"/>
      <c r="Z746" s="172"/>
    </row>
    <row r="747" spans="1:26" ht="12" customHeight="1">
      <c r="A747" s="172"/>
      <c r="B747" s="60"/>
      <c r="C747" s="172"/>
      <c r="D747" s="60"/>
      <c r="E747" s="172"/>
      <c r="F747" s="172"/>
      <c r="G747" s="172"/>
      <c r="H747" s="172"/>
      <c r="I747" s="172"/>
      <c r="J747" s="172"/>
      <c r="K747" s="172"/>
      <c r="L747" s="172"/>
      <c r="M747" s="172"/>
      <c r="N747" s="172"/>
      <c r="O747" s="172"/>
      <c r="P747" s="172"/>
      <c r="Q747" s="172"/>
      <c r="R747" s="172"/>
      <c r="S747" s="172"/>
      <c r="T747" s="172"/>
      <c r="U747" s="172"/>
      <c r="V747" s="172"/>
      <c r="W747" s="172"/>
      <c r="X747" s="172"/>
      <c r="Y747" s="172"/>
      <c r="Z747" s="172"/>
    </row>
    <row r="748" spans="1:26" ht="12" customHeight="1">
      <c r="A748" s="172"/>
      <c r="B748" s="60"/>
      <c r="C748" s="172"/>
      <c r="D748" s="60"/>
      <c r="E748" s="172"/>
      <c r="F748" s="172"/>
      <c r="G748" s="172"/>
      <c r="H748" s="172"/>
      <c r="I748" s="172"/>
      <c r="J748" s="172"/>
      <c r="K748" s="172"/>
      <c r="L748" s="172"/>
      <c r="M748" s="172"/>
      <c r="N748" s="172"/>
      <c r="O748" s="172"/>
      <c r="P748" s="172"/>
      <c r="Q748" s="172"/>
      <c r="R748" s="172"/>
      <c r="S748" s="172"/>
      <c r="T748" s="172"/>
      <c r="U748" s="172"/>
      <c r="V748" s="172"/>
      <c r="W748" s="172"/>
      <c r="X748" s="172"/>
      <c r="Y748" s="172"/>
      <c r="Z748" s="172"/>
    </row>
    <row r="749" spans="1:26" ht="12" customHeight="1">
      <c r="A749" s="172"/>
      <c r="B749" s="60"/>
      <c r="C749" s="172"/>
      <c r="D749" s="60"/>
      <c r="E749" s="172"/>
      <c r="F749" s="172"/>
      <c r="G749" s="172"/>
      <c r="H749" s="172"/>
      <c r="I749" s="172"/>
      <c r="J749" s="172"/>
      <c r="K749" s="172"/>
      <c r="L749" s="172"/>
      <c r="M749" s="172"/>
      <c r="N749" s="172"/>
      <c r="O749" s="172"/>
      <c r="P749" s="172"/>
      <c r="Q749" s="172"/>
      <c r="R749" s="172"/>
      <c r="S749" s="172"/>
      <c r="T749" s="172"/>
      <c r="U749" s="172"/>
      <c r="V749" s="172"/>
      <c r="W749" s="172"/>
      <c r="X749" s="172"/>
      <c r="Y749" s="172"/>
      <c r="Z749" s="172"/>
    </row>
    <row r="750" spans="1:26" ht="12" customHeight="1">
      <c r="A750" s="172"/>
      <c r="B750" s="60"/>
      <c r="C750" s="172"/>
      <c r="D750" s="60"/>
      <c r="E750" s="172"/>
      <c r="F750" s="172"/>
      <c r="G750" s="172"/>
      <c r="H750" s="172"/>
      <c r="I750" s="172"/>
      <c r="J750" s="172"/>
      <c r="K750" s="172"/>
      <c r="L750" s="172"/>
      <c r="M750" s="172"/>
      <c r="N750" s="172"/>
      <c r="O750" s="172"/>
      <c r="P750" s="172"/>
      <c r="Q750" s="172"/>
      <c r="R750" s="172"/>
      <c r="S750" s="172"/>
      <c r="T750" s="172"/>
      <c r="U750" s="172"/>
      <c r="V750" s="172"/>
      <c r="W750" s="172"/>
      <c r="X750" s="172"/>
      <c r="Y750" s="172"/>
      <c r="Z750" s="172"/>
    </row>
    <row r="751" spans="1:26" ht="12" customHeight="1">
      <c r="A751" s="172"/>
      <c r="B751" s="60"/>
      <c r="C751" s="172"/>
      <c r="D751" s="60"/>
      <c r="E751" s="172"/>
      <c r="F751" s="172"/>
      <c r="G751" s="172"/>
      <c r="H751" s="172"/>
      <c r="I751" s="172"/>
      <c r="J751" s="172"/>
      <c r="K751" s="172"/>
      <c r="L751" s="172"/>
      <c r="M751" s="172"/>
      <c r="N751" s="172"/>
      <c r="O751" s="172"/>
      <c r="P751" s="172"/>
      <c r="Q751" s="172"/>
      <c r="R751" s="172"/>
      <c r="S751" s="172"/>
      <c r="T751" s="172"/>
      <c r="U751" s="172"/>
      <c r="V751" s="172"/>
      <c r="W751" s="172"/>
      <c r="X751" s="172"/>
      <c r="Y751" s="172"/>
      <c r="Z751" s="172"/>
    </row>
    <row r="752" spans="1:26" ht="12" customHeight="1">
      <c r="A752" s="172"/>
      <c r="B752" s="60"/>
      <c r="C752" s="172"/>
      <c r="D752" s="60"/>
      <c r="E752" s="172"/>
      <c r="F752" s="172"/>
      <c r="G752" s="172"/>
      <c r="H752" s="172"/>
      <c r="I752" s="172"/>
      <c r="J752" s="172"/>
      <c r="K752" s="172"/>
      <c r="L752" s="172"/>
      <c r="M752" s="172"/>
      <c r="N752" s="172"/>
      <c r="O752" s="172"/>
      <c r="P752" s="172"/>
      <c r="Q752" s="172"/>
      <c r="R752" s="172"/>
      <c r="S752" s="172"/>
      <c r="T752" s="172"/>
      <c r="U752" s="172"/>
      <c r="V752" s="172"/>
      <c r="W752" s="172"/>
      <c r="X752" s="172"/>
      <c r="Y752" s="172"/>
      <c r="Z752" s="172"/>
    </row>
    <row r="753" spans="1:26" ht="12" customHeight="1">
      <c r="A753" s="172"/>
      <c r="B753" s="60"/>
      <c r="C753" s="172"/>
      <c r="D753" s="60"/>
      <c r="E753" s="172"/>
      <c r="F753" s="172"/>
      <c r="G753" s="172"/>
      <c r="H753" s="172"/>
      <c r="I753" s="172"/>
      <c r="J753" s="172"/>
      <c r="K753" s="172"/>
      <c r="L753" s="172"/>
      <c r="M753" s="172"/>
      <c r="N753" s="172"/>
      <c r="O753" s="172"/>
      <c r="P753" s="172"/>
      <c r="Q753" s="172"/>
      <c r="R753" s="172"/>
      <c r="S753" s="172"/>
      <c r="T753" s="172"/>
      <c r="U753" s="172"/>
      <c r="V753" s="172"/>
      <c r="W753" s="172"/>
      <c r="X753" s="172"/>
      <c r="Y753" s="172"/>
      <c r="Z753" s="172"/>
    </row>
    <row r="754" spans="1:26" ht="12" customHeight="1">
      <c r="A754" s="172"/>
      <c r="B754" s="60"/>
      <c r="C754" s="172"/>
      <c r="D754" s="60"/>
      <c r="E754" s="172"/>
      <c r="F754" s="172"/>
      <c r="G754" s="172"/>
      <c r="H754" s="172"/>
      <c r="I754" s="172"/>
      <c r="J754" s="172"/>
      <c r="K754" s="172"/>
      <c r="L754" s="172"/>
      <c r="M754" s="172"/>
      <c r="N754" s="172"/>
      <c r="O754" s="172"/>
      <c r="P754" s="172"/>
      <c r="Q754" s="172"/>
      <c r="R754" s="172"/>
      <c r="S754" s="172"/>
      <c r="T754" s="172"/>
      <c r="U754" s="172"/>
      <c r="V754" s="172"/>
      <c r="W754" s="172"/>
      <c r="X754" s="172"/>
      <c r="Y754" s="172"/>
      <c r="Z754" s="172"/>
    </row>
    <row r="755" spans="1:26" ht="12" customHeight="1">
      <c r="A755" s="172"/>
      <c r="B755" s="60"/>
      <c r="C755" s="172"/>
      <c r="D755" s="60"/>
      <c r="E755" s="172"/>
      <c r="F755" s="172"/>
      <c r="G755" s="172"/>
      <c r="H755" s="172"/>
      <c r="I755" s="172"/>
      <c r="J755" s="172"/>
      <c r="K755" s="172"/>
      <c r="L755" s="172"/>
      <c r="M755" s="172"/>
      <c r="N755" s="172"/>
      <c r="O755" s="172"/>
      <c r="P755" s="172"/>
      <c r="Q755" s="172"/>
      <c r="R755" s="172"/>
      <c r="S755" s="172"/>
      <c r="T755" s="172"/>
      <c r="U755" s="172"/>
      <c r="V755" s="172"/>
      <c r="W755" s="172"/>
      <c r="X755" s="172"/>
      <c r="Y755" s="172"/>
      <c r="Z755" s="172"/>
    </row>
    <row r="756" spans="1:26" ht="12" customHeight="1">
      <c r="A756" s="172"/>
      <c r="B756" s="60"/>
      <c r="C756" s="172"/>
      <c r="D756" s="60"/>
      <c r="E756" s="172"/>
      <c r="F756" s="172"/>
      <c r="G756" s="172"/>
      <c r="H756" s="172"/>
      <c r="I756" s="172"/>
      <c r="J756" s="172"/>
      <c r="K756" s="172"/>
      <c r="L756" s="172"/>
      <c r="M756" s="172"/>
      <c r="N756" s="172"/>
      <c r="O756" s="172"/>
      <c r="P756" s="172"/>
      <c r="Q756" s="172"/>
      <c r="R756" s="172"/>
      <c r="S756" s="172"/>
      <c r="T756" s="172"/>
      <c r="U756" s="172"/>
      <c r="V756" s="172"/>
      <c r="W756" s="172"/>
      <c r="X756" s="172"/>
      <c r="Y756" s="172"/>
      <c r="Z756" s="172"/>
    </row>
    <row r="757" spans="1:26" ht="12" customHeight="1">
      <c r="A757" s="172"/>
      <c r="B757" s="60"/>
      <c r="C757" s="172"/>
      <c r="D757" s="60"/>
      <c r="E757" s="172"/>
      <c r="F757" s="172"/>
      <c r="G757" s="172"/>
      <c r="H757" s="172"/>
      <c r="I757" s="172"/>
      <c r="J757" s="172"/>
      <c r="K757" s="172"/>
      <c r="L757" s="172"/>
      <c r="M757" s="172"/>
      <c r="N757" s="172"/>
      <c r="O757" s="172"/>
      <c r="P757" s="172"/>
      <c r="Q757" s="172"/>
      <c r="R757" s="172"/>
      <c r="S757" s="172"/>
      <c r="T757" s="172"/>
      <c r="U757" s="172"/>
      <c r="V757" s="172"/>
      <c r="W757" s="172"/>
      <c r="X757" s="172"/>
      <c r="Y757" s="172"/>
      <c r="Z757" s="172"/>
    </row>
    <row r="758" spans="1:26" ht="12" customHeight="1">
      <c r="A758" s="172"/>
      <c r="B758" s="60"/>
      <c r="C758" s="172"/>
      <c r="D758" s="60"/>
      <c r="E758" s="172"/>
      <c r="F758" s="172"/>
      <c r="G758" s="172"/>
      <c r="H758" s="172"/>
      <c r="I758" s="172"/>
      <c r="J758" s="172"/>
      <c r="K758" s="172"/>
      <c r="L758" s="172"/>
      <c r="M758" s="172"/>
      <c r="N758" s="172"/>
      <c r="O758" s="172"/>
      <c r="P758" s="172"/>
      <c r="Q758" s="172"/>
      <c r="R758" s="172"/>
      <c r="S758" s="172"/>
      <c r="T758" s="172"/>
      <c r="U758" s="172"/>
      <c r="V758" s="172"/>
      <c r="W758" s="172"/>
      <c r="X758" s="172"/>
      <c r="Y758" s="172"/>
      <c r="Z758" s="172"/>
    </row>
    <row r="759" spans="1:26" ht="12" customHeight="1">
      <c r="A759" s="172"/>
      <c r="B759" s="60"/>
      <c r="C759" s="172"/>
      <c r="D759" s="60"/>
      <c r="E759" s="172"/>
      <c r="F759" s="172"/>
      <c r="G759" s="172"/>
      <c r="H759" s="172"/>
      <c r="I759" s="172"/>
      <c r="J759" s="172"/>
      <c r="K759" s="172"/>
      <c r="L759" s="172"/>
      <c r="M759" s="172"/>
      <c r="N759" s="172"/>
      <c r="O759" s="172"/>
      <c r="P759" s="172"/>
      <c r="Q759" s="172"/>
      <c r="R759" s="172"/>
      <c r="S759" s="172"/>
      <c r="T759" s="172"/>
      <c r="U759" s="172"/>
      <c r="V759" s="172"/>
      <c r="W759" s="172"/>
      <c r="X759" s="172"/>
      <c r="Y759" s="172"/>
      <c r="Z759" s="172"/>
    </row>
    <row r="760" spans="1:26" ht="12" customHeight="1">
      <c r="A760" s="172"/>
      <c r="B760" s="60"/>
      <c r="C760" s="172"/>
      <c r="D760" s="60"/>
      <c r="E760" s="172"/>
      <c r="F760" s="172"/>
      <c r="G760" s="172"/>
      <c r="H760" s="172"/>
      <c r="I760" s="172"/>
      <c r="J760" s="172"/>
      <c r="K760" s="172"/>
      <c r="L760" s="172"/>
      <c r="M760" s="172"/>
      <c r="N760" s="172"/>
      <c r="O760" s="172"/>
      <c r="P760" s="172"/>
      <c r="Q760" s="172"/>
      <c r="R760" s="172"/>
      <c r="S760" s="172"/>
      <c r="T760" s="172"/>
      <c r="U760" s="172"/>
      <c r="V760" s="172"/>
      <c r="W760" s="172"/>
      <c r="X760" s="172"/>
      <c r="Y760" s="172"/>
      <c r="Z760" s="172"/>
    </row>
    <row r="761" spans="1:26" ht="12" customHeight="1">
      <c r="A761" s="172"/>
      <c r="B761" s="60"/>
      <c r="C761" s="172"/>
      <c r="D761" s="60"/>
      <c r="E761" s="172"/>
      <c r="F761" s="172"/>
      <c r="G761" s="172"/>
      <c r="H761" s="172"/>
      <c r="I761" s="172"/>
      <c r="J761" s="172"/>
      <c r="K761" s="172"/>
      <c r="L761" s="172"/>
      <c r="M761" s="172"/>
      <c r="N761" s="172"/>
      <c r="O761" s="172"/>
      <c r="P761" s="172"/>
      <c r="Q761" s="172"/>
      <c r="R761" s="172"/>
      <c r="S761" s="172"/>
      <c r="T761" s="172"/>
      <c r="U761" s="172"/>
      <c r="V761" s="172"/>
      <c r="W761" s="172"/>
      <c r="X761" s="172"/>
      <c r="Y761" s="172"/>
      <c r="Z761" s="172"/>
    </row>
    <row r="762" spans="1:26" ht="12" customHeight="1">
      <c r="A762" s="172"/>
      <c r="B762" s="60"/>
      <c r="C762" s="172"/>
      <c r="D762" s="60"/>
      <c r="E762" s="172"/>
      <c r="F762" s="172"/>
      <c r="G762" s="172"/>
      <c r="H762" s="172"/>
      <c r="I762" s="172"/>
      <c r="J762" s="172"/>
      <c r="K762" s="172"/>
      <c r="L762" s="172"/>
      <c r="M762" s="172"/>
      <c r="N762" s="172"/>
      <c r="O762" s="172"/>
      <c r="P762" s="172"/>
      <c r="Q762" s="172"/>
      <c r="R762" s="172"/>
      <c r="S762" s="172"/>
      <c r="T762" s="172"/>
      <c r="U762" s="172"/>
      <c r="V762" s="172"/>
      <c r="W762" s="172"/>
      <c r="X762" s="172"/>
      <c r="Y762" s="172"/>
      <c r="Z762" s="172"/>
    </row>
    <row r="763" spans="1:26" ht="12" customHeight="1">
      <c r="A763" s="172"/>
      <c r="B763" s="60"/>
      <c r="C763" s="172"/>
      <c r="D763" s="60"/>
      <c r="E763" s="172"/>
      <c r="F763" s="172"/>
      <c r="G763" s="172"/>
      <c r="H763" s="172"/>
      <c r="I763" s="172"/>
      <c r="J763" s="172"/>
      <c r="K763" s="172"/>
      <c r="L763" s="172"/>
      <c r="M763" s="172"/>
      <c r="N763" s="172"/>
      <c r="O763" s="172"/>
      <c r="P763" s="172"/>
      <c r="Q763" s="172"/>
      <c r="R763" s="172"/>
      <c r="S763" s="172"/>
      <c r="T763" s="172"/>
      <c r="U763" s="172"/>
      <c r="V763" s="172"/>
      <c r="W763" s="172"/>
      <c r="X763" s="172"/>
      <c r="Y763" s="172"/>
      <c r="Z763" s="172"/>
    </row>
    <row r="764" spans="1:26" ht="12" customHeight="1">
      <c r="A764" s="172"/>
      <c r="B764" s="60"/>
      <c r="C764" s="172"/>
      <c r="D764" s="60"/>
      <c r="E764" s="172"/>
      <c r="F764" s="172"/>
      <c r="G764" s="172"/>
      <c r="H764" s="172"/>
      <c r="I764" s="172"/>
      <c r="J764" s="172"/>
      <c r="K764" s="172"/>
      <c r="L764" s="172"/>
      <c r="M764" s="172"/>
      <c r="N764" s="172"/>
      <c r="O764" s="172"/>
      <c r="P764" s="172"/>
      <c r="Q764" s="172"/>
      <c r="R764" s="172"/>
      <c r="S764" s="172"/>
      <c r="T764" s="172"/>
      <c r="U764" s="172"/>
      <c r="V764" s="172"/>
      <c r="W764" s="172"/>
      <c r="X764" s="172"/>
      <c r="Y764" s="172"/>
      <c r="Z764" s="172"/>
    </row>
    <row r="765" spans="1:26" ht="12" customHeight="1">
      <c r="A765" s="172"/>
      <c r="B765" s="60"/>
      <c r="C765" s="172"/>
      <c r="D765" s="60"/>
      <c r="E765" s="172"/>
      <c r="F765" s="172"/>
      <c r="G765" s="172"/>
      <c r="H765" s="172"/>
      <c r="I765" s="172"/>
      <c r="J765" s="172"/>
      <c r="K765" s="172"/>
      <c r="L765" s="172"/>
      <c r="M765" s="172"/>
      <c r="N765" s="172"/>
      <c r="O765" s="172"/>
      <c r="P765" s="172"/>
      <c r="Q765" s="172"/>
      <c r="R765" s="172"/>
      <c r="S765" s="172"/>
      <c r="T765" s="172"/>
      <c r="U765" s="172"/>
      <c r="V765" s="172"/>
      <c r="W765" s="172"/>
      <c r="X765" s="172"/>
      <c r="Y765" s="172"/>
      <c r="Z765" s="172"/>
    </row>
    <row r="766" spans="1:26" ht="12" customHeight="1">
      <c r="A766" s="172"/>
      <c r="B766" s="60"/>
      <c r="C766" s="172"/>
      <c r="D766" s="60"/>
      <c r="E766" s="172"/>
      <c r="F766" s="172"/>
      <c r="G766" s="172"/>
      <c r="H766" s="172"/>
      <c r="I766" s="172"/>
      <c r="J766" s="172"/>
      <c r="K766" s="172"/>
      <c r="L766" s="172"/>
      <c r="M766" s="172"/>
      <c r="N766" s="172"/>
      <c r="O766" s="172"/>
      <c r="P766" s="172"/>
      <c r="Q766" s="172"/>
      <c r="R766" s="172"/>
      <c r="S766" s="172"/>
      <c r="T766" s="172"/>
      <c r="U766" s="172"/>
      <c r="V766" s="172"/>
      <c r="W766" s="172"/>
      <c r="X766" s="172"/>
      <c r="Y766" s="172"/>
      <c r="Z766" s="172"/>
    </row>
    <row r="767" spans="1:26" ht="12" customHeight="1">
      <c r="A767" s="172"/>
      <c r="B767" s="60"/>
      <c r="C767" s="172"/>
      <c r="D767" s="60"/>
      <c r="E767" s="172"/>
      <c r="F767" s="172"/>
      <c r="G767" s="172"/>
      <c r="H767" s="172"/>
      <c r="I767" s="172"/>
      <c r="J767" s="172"/>
      <c r="K767" s="172"/>
      <c r="L767" s="172"/>
      <c r="M767" s="172"/>
      <c r="N767" s="172"/>
      <c r="O767" s="172"/>
      <c r="P767" s="172"/>
      <c r="Q767" s="172"/>
      <c r="R767" s="172"/>
      <c r="S767" s="172"/>
      <c r="T767" s="172"/>
      <c r="U767" s="172"/>
      <c r="V767" s="172"/>
      <c r="W767" s="172"/>
      <c r="X767" s="172"/>
      <c r="Y767" s="172"/>
      <c r="Z767" s="172"/>
    </row>
    <row r="768" spans="1:26" ht="12" customHeight="1">
      <c r="A768" s="172"/>
      <c r="B768" s="60"/>
      <c r="C768" s="172"/>
      <c r="D768" s="60"/>
      <c r="E768" s="172"/>
      <c r="F768" s="172"/>
      <c r="G768" s="172"/>
      <c r="H768" s="172"/>
      <c r="I768" s="172"/>
      <c r="J768" s="172"/>
      <c r="K768" s="172"/>
      <c r="L768" s="172"/>
      <c r="M768" s="172"/>
      <c r="N768" s="172"/>
      <c r="O768" s="172"/>
      <c r="P768" s="172"/>
      <c r="Q768" s="172"/>
      <c r="R768" s="172"/>
      <c r="S768" s="172"/>
      <c r="T768" s="172"/>
      <c r="U768" s="172"/>
      <c r="V768" s="172"/>
      <c r="W768" s="172"/>
      <c r="X768" s="172"/>
      <c r="Y768" s="172"/>
      <c r="Z768" s="172"/>
    </row>
    <row r="769" spans="1:26" ht="12" customHeight="1">
      <c r="A769" s="172"/>
      <c r="B769" s="60"/>
      <c r="C769" s="172"/>
      <c r="D769" s="60"/>
      <c r="E769" s="172"/>
      <c r="F769" s="172"/>
      <c r="G769" s="172"/>
      <c r="H769" s="172"/>
      <c r="I769" s="172"/>
      <c r="J769" s="172"/>
      <c r="K769" s="172"/>
      <c r="L769" s="172"/>
      <c r="M769" s="172"/>
      <c r="N769" s="172"/>
      <c r="O769" s="172"/>
      <c r="P769" s="172"/>
      <c r="Q769" s="172"/>
      <c r="R769" s="172"/>
      <c r="S769" s="172"/>
      <c r="T769" s="172"/>
      <c r="U769" s="172"/>
      <c r="V769" s="172"/>
      <c r="W769" s="172"/>
      <c r="X769" s="172"/>
      <c r="Y769" s="172"/>
      <c r="Z769" s="172"/>
    </row>
    <row r="770" spans="1:26" ht="12" customHeight="1">
      <c r="A770" s="172"/>
      <c r="B770" s="60"/>
      <c r="C770" s="172"/>
      <c r="D770" s="60"/>
      <c r="E770" s="172"/>
      <c r="F770" s="172"/>
      <c r="G770" s="172"/>
      <c r="H770" s="172"/>
      <c r="I770" s="172"/>
      <c r="J770" s="172"/>
      <c r="K770" s="172"/>
      <c r="L770" s="172"/>
      <c r="M770" s="172"/>
      <c r="N770" s="172"/>
      <c r="O770" s="172"/>
      <c r="P770" s="172"/>
      <c r="Q770" s="172"/>
      <c r="R770" s="172"/>
      <c r="S770" s="172"/>
      <c r="T770" s="172"/>
      <c r="U770" s="172"/>
      <c r="V770" s="172"/>
      <c r="W770" s="172"/>
      <c r="X770" s="172"/>
      <c r="Y770" s="172"/>
      <c r="Z770" s="172"/>
    </row>
    <row r="771" spans="1:26" ht="12" customHeight="1">
      <c r="A771" s="172"/>
      <c r="B771" s="60"/>
      <c r="C771" s="172"/>
      <c r="D771" s="60"/>
      <c r="E771" s="172"/>
      <c r="F771" s="172"/>
      <c r="G771" s="172"/>
      <c r="H771" s="172"/>
      <c r="I771" s="172"/>
      <c r="J771" s="172"/>
      <c r="K771" s="172"/>
      <c r="L771" s="172"/>
      <c r="M771" s="172"/>
      <c r="N771" s="172"/>
      <c r="O771" s="172"/>
      <c r="P771" s="172"/>
      <c r="Q771" s="172"/>
      <c r="R771" s="172"/>
      <c r="S771" s="172"/>
      <c r="T771" s="172"/>
      <c r="U771" s="172"/>
      <c r="V771" s="172"/>
      <c r="W771" s="172"/>
      <c r="X771" s="172"/>
      <c r="Y771" s="172"/>
      <c r="Z771" s="172"/>
    </row>
    <row r="772" spans="1:26" ht="12" customHeight="1">
      <c r="A772" s="172"/>
      <c r="B772" s="60"/>
      <c r="C772" s="172"/>
      <c r="D772" s="60"/>
      <c r="E772" s="172"/>
      <c r="F772" s="172"/>
      <c r="G772" s="172"/>
      <c r="H772" s="172"/>
      <c r="I772" s="172"/>
      <c r="J772" s="172"/>
      <c r="K772" s="172"/>
      <c r="L772" s="172"/>
      <c r="M772" s="172"/>
      <c r="N772" s="172"/>
      <c r="O772" s="172"/>
      <c r="P772" s="172"/>
      <c r="Q772" s="172"/>
      <c r="R772" s="172"/>
      <c r="S772" s="172"/>
      <c r="T772" s="172"/>
      <c r="U772" s="172"/>
      <c r="V772" s="172"/>
      <c r="W772" s="172"/>
      <c r="X772" s="172"/>
      <c r="Y772" s="172"/>
      <c r="Z772" s="172"/>
    </row>
    <row r="773" spans="1:26" ht="12" customHeight="1">
      <c r="A773" s="172"/>
      <c r="B773" s="60"/>
      <c r="C773" s="172"/>
      <c r="D773" s="60"/>
      <c r="E773" s="172"/>
      <c r="F773" s="172"/>
      <c r="G773" s="172"/>
      <c r="H773" s="172"/>
      <c r="I773" s="172"/>
      <c r="J773" s="172"/>
      <c r="K773" s="172"/>
      <c r="L773" s="172"/>
      <c r="M773" s="172"/>
      <c r="N773" s="172"/>
      <c r="O773" s="172"/>
      <c r="P773" s="172"/>
      <c r="Q773" s="172"/>
      <c r="R773" s="172"/>
      <c r="S773" s="172"/>
      <c r="T773" s="172"/>
      <c r="U773" s="172"/>
      <c r="V773" s="172"/>
      <c r="W773" s="172"/>
      <c r="X773" s="172"/>
      <c r="Y773" s="172"/>
      <c r="Z773" s="172"/>
    </row>
    <row r="774" spans="1:26" ht="12" customHeight="1">
      <c r="A774" s="172"/>
      <c r="B774" s="60"/>
      <c r="C774" s="172"/>
      <c r="D774" s="60"/>
      <c r="E774" s="172"/>
      <c r="F774" s="172"/>
      <c r="G774" s="172"/>
      <c r="H774" s="172"/>
      <c r="I774" s="172"/>
      <c r="J774" s="172"/>
      <c r="K774" s="172"/>
      <c r="L774" s="172"/>
      <c r="M774" s="172"/>
      <c r="N774" s="172"/>
      <c r="O774" s="172"/>
      <c r="P774" s="172"/>
      <c r="Q774" s="172"/>
      <c r="R774" s="172"/>
      <c r="S774" s="172"/>
      <c r="T774" s="172"/>
      <c r="U774" s="172"/>
      <c r="V774" s="172"/>
      <c r="W774" s="172"/>
      <c r="X774" s="172"/>
      <c r="Y774" s="172"/>
      <c r="Z774" s="172"/>
    </row>
    <row r="775" spans="1:26" ht="12" customHeight="1">
      <c r="A775" s="172"/>
      <c r="B775" s="60"/>
      <c r="C775" s="172"/>
      <c r="D775" s="60"/>
      <c r="E775" s="172"/>
      <c r="F775" s="172"/>
      <c r="G775" s="172"/>
      <c r="H775" s="172"/>
      <c r="I775" s="172"/>
      <c r="J775" s="172"/>
      <c r="K775" s="172"/>
      <c r="L775" s="172"/>
      <c r="M775" s="172"/>
      <c r="N775" s="172"/>
      <c r="O775" s="172"/>
      <c r="P775" s="172"/>
      <c r="Q775" s="172"/>
      <c r="R775" s="172"/>
      <c r="S775" s="172"/>
      <c r="T775" s="172"/>
      <c r="U775" s="172"/>
      <c r="V775" s="172"/>
      <c r="W775" s="172"/>
      <c r="X775" s="172"/>
      <c r="Y775" s="172"/>
      <c r="Z775" s="172"/>
    </row>
    <row r="776" spans="1:26" ht="12" customHeight="1">
      <c r="A776" s="172"/>
      <c r="B776" s="60"/>
      <c r="C776" s="172"/>
      <c r="D776" s="60"/>
      <c r="E776" s="172"/>
      <c r="F776" s="172"/>
      <c r="G776" s="172"/>
      <c r="H776" s="172"/>
      <c r="I776" s="172"/>
      <c r="J776" s="172"/>
      <c r="K776" s="172"/>
      <c r="L776" s="172"/>
      <c r="M776" s="172"/>
      <c r="N776" s="172"/>
      <c r="O776" s="172"/>
      <c r="P776" s="172"/>
      <c r="Q776" s="172"/>
      <c r="R776" s="172"/>
      <c r="S776" s="172"/>
      <c r="T776" s="172"/>
      <c r="U776" s="172"/>
      <c r="V776" s="172"/>
      <c r="W776" s="172"/>
      <c r="X776" s="172"/>
      <c r="Y776" s="172"/>
      <c r="Z776" s="172"/>
    </row>
    <row r="777" spans="1:26" ht="12" customHeight="1">
      <c r="A777" s="172"/>
      <c r="B777" s="60"/>
      <c r="C777" s="172"/>
      <c r="D777" s="60"/>
      <c r="E777" s="172"/>
      <c r="F777" s="172"/>
      <c r="G777" s="172"/>
      <c r="H777" s="172"/>
      <c r="I777" s="172"/>
      <c r="J777" s="172"/>
      <c r="K777" s="172"/>
      <c r="L777" s="172"/>
      <c r="M777" s="172"/>
      <c r="N777" s="172"/>
      <c r="O777" s="172"/>
      <c r="P777" s="172"/>
      <c r="Q777" s="172"/>
      <c r="R777" s="172"/>
      <c r="S777" s="172"/>
      <c r="T777" s="172"/>
      <c r="U777" s="172"/>
      <c r="V777" s="172"/>
      <c r="W777" s="172"/>
      <c r="X777" s="172"/>
      <c r="Y777" s="172"/>
      <c r="Z777" s="172"/>
    </row>
    <row r="778" spans="1:26" ht="12" customHeight="1">
      <c r="A778" s="172"/>
      <c r="B778" s="60"/>
      <c r="C778" s="172"/>
      <c r="D778" s="60"/>
      <c r="E778" s="172"/>
      <c r="F778" s="172"/>
      <c r="G778" s="172"/>
      <c r="H778" s="172"/>
      <c r="I778" s="172"/>
      <c r="J778" s="172"/>
      <c r="K778" s="172"/>
      <c r="L778" s="172"/>
      <c r="M778" s="172"/>
      <c r="N778" s="172"/>
      <c r="O778" s="172"/>
      <c r="P778" s="172"/>
      <c r="Q778" s="172"/>
      <c r="R778" s="172"/>
      <c r="S778" s="172"/>
      <c r="T778" s="172"/>
      <c r="U778" s="172"/>
      <c r="V778" s="172"/>
      <c r="W778" s="172"/>
      <c r="X778" s="172"/>
      <c r="Y778" s="172"/>
      <c r="Z778" s="172"/>
    </row>
    <row r="779" spans="1:26" ht="12" customHeight="1">
      <c r="A779" s="172"/>
      <c r="B779" s="60"/>
      <c r="C779" s="172"/>
      <c r="D779" s="60"/>
      <c r="E779" s="172"/>
      <c r="F779" s="172"/>
      <c r="G779" s="172"/>
      <c r="H779" s="172"/>
      <c r="I779" s="172"/>
      <c r="J779" s="172"/>
      <c r="K779" s="172"/>
      <c r="L779" s="172"/>
      <c r="M779" s="172"/>
      <c r="N779" s="172"/>
      <c r="O779" s="172"/>
      <c r="P779" s="172"/>
      <c r="Q779" s="172"/>
      <c r="R779" s="172"/>
      <c r="S779" s="172"/>
      <c r="T779" s="172"/>
      <c r="U779" s="172"/>
      <c r="V779" s="172"/>
      <c r="W779" s="172"/>
      <c r="X779" s="172"/>
      <c r="Y779" s="172"/>
      <c r="Z779" s="172"/>
    </row>
    <row r="780" spans="1:26" ht="12" customHeight="1">
      <c r="A780" s="172"/>
      <c r="B780" s="60"/>
      <c r="C780" s="172"/>
      <c r="D780" s="60"/>
      <c r="E780" s="172"/>
      <c r="F780" s="172"/>
      <c r="G780" s="172"/>
      <c r="H780" s="172"/>
      <c r="I780" s="172"/>
      <c r="J780" s="172"/>
      <c r="K780" s="172"/>
      <c r="L780" s="172"/>
      <c r="M780" s="172"/>
      <c r="N780" s="172"/>
      <c r="O780" s="172"/>
      <c r="P780" s="172"/>
      <c r="Q780" s="172"/>
      <c r="R780" s="172"/>
      <c r="S780" s="172"/>
      <c r="T780" s="172"/>
      <c r="U780" s="172"/>
      <c r="V780" s="172"/>
      <c r="W780" s="172"/>
      <c r="X780" s="172"/>
      <c r="Y780" s="172"/>
      <c r="Z780" s="172"/>
    </row>
    <row r="781" spans="1:26" ht="12" customHeight="1">
      <c r="A781" s="172"/>
      <c r="B781" s="60"/>
      <c r="C781" s="172"/>
      <c r="D781" s="60"/>
      <c r="E781" s="172"/>
      <c r="F781" s="172"/>
      <c r="G781" s="172"/>
      <c r="H781" s="172"/>
      <c r="I781" s="172"/>
      <c r="J781" s="172"/>
      <c r="K781" s="172"/>
      <c r="L781" s="172"/>
      <c r="M781" s="172"/>
      <c r="N781" s="172"/>
      <c r="O781" s="172"/>
      <c r="P781" s="172"/>
      <c r="Q781" s="172"/>
      <c r="R781" s="172"/>
      <c r="S781" s="172"/>
      <c r="T781" s="172"/>
      <c r="U781" s="172"/>
      <c r="V781" s="172"/>
      <c r="W781" s="172"/>
      <c r="X781" s="172"/>
      <c r="Y781" s="172"/>
      <c r="Z781" s="172"/>
    </row>
    <row r="782" spans="1:26" ht="12" customHeight="1">
      <c r="A782" s="172"/>
      <c r="B782" s="60"/>
      <c r="C782" s="172"/>
      <c r="D782" s="60"/>
      <c r="E782" s="172"/>
      <c r="F782" s="172"/>
      <c r="G782" s="172"/>
      <c r="H782" s="172"/>
      <c r="I782" s="172"/>
      <c r="J782" s="172"/>
      <c r="K782" s="172"/>
      <c r="L782" s="172"/>
      <c r="M782" s="172"/>
      <c r="N782" s="172"/>
      <c r="O782" s="172"/>
      <c r="P782" s="172"/>
      <c r="Q782" s="172"/>
      <c r="R782" s="172"/>
      <c r="S782" s="172"/>
      <c r="T782" s="172"/>
      <c r="U782" s="172"/>
      <c r="V782" s="172"/>
      <c r="W782" s="172"/>
      <c r="X782" s="172"/>
      <c r="Y782" s="172"/>
      <c r="Z782" s="172"/>
    </row>
    <row r="783" spans="1:26" ht="12" customHeight="1">
      <c r="A783" s="172"/>
      <c r="B783" s="60"/>
      <c r="C783" s="172"/>
      <c r="D783" s="60"/>
      <c r="E783" s="172"/>
      <c r="F783" s="172"/>
      <c r="G783" s="172"/>
      <c r="H783" s="172"/>
      <c r="I783" s="172"/>
      <c r="J783" s="172"/>
      <c r="K783" s="172"/>
      <c r="L783" s="172"/>
      <c r="M783" s="172"/>
      <c r="N783" s="172"/>
      <c r="O783" s="172"/>
      <c r="P783" s="172"/>
      <c r="Q783" s="172"/>
      <c r="R783" s="172"/>
      <c r="S783" s="172"/>
      <c r="T783" s="172"/>
      <c r="U783" s="172"/>
      <c r="V783" s="172"/>
      <c r="W783" s="172"/>
      <c r="X783" s="172"/>
      <c r="Y783" s="172"/>
      <c r="Z783" s="172"/>
    </row>
    <row r="784" spans="1:26" ht="12" customHeight="1">
      <c r="A784" s="172"/>
      <c r="B784" s="60"/>
      <c r="C784" s="172"/>
      <c r="D784" s="60"/>
      <c r="E784" s="172"/>
      <c r="F784" s="172"/>
      <c r="G784" s="172"/>
      <c r="H784" s="172"/>
      <c r="I784" s="172"/>
      <c r="J784" s="172"/>
      <c r="K784" s="172"/>
      <c r="L784" s="172"/>
      <c r="M784" s="172"/>
      <c r="N784" s="172"/>
      <c r="O784" s="172"/>
      <c r="P784" s="172"/>
      <c r="Q784" s="172"/>
      <c r="R784" s="172"/>
      <c r="S784" s="172"/>
      <c r="T784" s="172"/>
      <c r="U784" s="172"/>
      <c r="V784" s="172"/>
      <c r="W784" s="172"/>
      <c r="X784" s="172"/>
      <c r="Y784" s="172"/>
      <c r="Z784" s="172"/>
    </row>
    <row r="785" spans="1:26" ht="12" customHeight="1">
      <c r="A785" s="172"/>
      <c r="B785" s="60"/>
      <c r="C785" s="172"/>
      <c r="D785" s="60"/>
      <c r="E785" s="172"/>
      <c r="F785" s="172"/>
      <c r="G785" s="172"/>
      <c r="H785" s="172"/>
      <c r="I785" s="172"/>
      <c r="J785" s="172"/>
      <c r="K785" s="172"/>
      <c r="L785" s="172"/>
      <c r="M785" s="172"/>
      <c r="N785" s="172"/>
      <c r="O785" s="172"/>
      <c r="P785" s="172"/>
      <c r="Q785" s="172"/>
      <c r="R785" s="172"/>
      <c r="S785" s="172"/>
      <c r="T785" s="172"/>
      <c r="U785" s="172"/>
      <c r="V785" s="172"/>
      <c r="W785" s="172"/>
      <c r="X785" s="172"/>
      <c r="Y785" s="172"/>
      <c r="Z785" s="172"/>
    </row>
    <row r="786" spans="1:26" ht="12" customHeight="1">
      <c r="A786" s="172"/>
      <c r="B786" s="60"/>
      <c r="C786" s="172"/>
      <c r="D786" s="60"/>
      <c r="E786" s="172"/>
      <c r="F786" s="172"/>
      <c r="G786" s="172"/>
      <c r="H786" s="172"/>
      <c r="I786" s="172"/>
      <c r="J786" s="172"/>
      <c r="K786" s="172"/>
      <c r="L786" s="172"/>
      <c r="M786" s="172"/>
      <c r="N786" s="172"/>
      <c r="O786" s="172"/>
      <c r="P786" s="172"/>
      <c r="Q786" s="172"/>
      <c r="R786" s="172"/>
      <c r="S786" s="172"/>
      <c r="T786" s="172"/>
      <c r="U786" s="172"/>
      <c r="V786" s="172"/>
      <c r="W786" s="172"/>
      <c r="X786" s="172"/>
      <c r="Y786" s="172"/>
      <c r="Z786" s="172"/>
    </row>
    <row r="787" spans="1:26" ht="12" customHeight="1">
      <c r="A787" s="172"/>
      <c r="B787" s="60"/>
      <c r="C787" s="172"/>
      <c r="D787" s="60"/>
      <c r="E787" s="172"/>
      <c r="F787" s="172"/>
      <c r="G787" s="172"/>
      <c r="H787" s="172"/>
      <c r="I787" s="172"/>
      <c r="J787" s="172"/>
      <c r="K787" s="172"/>
      <c r="L787" s="172"/>
      <c r="M787" s="172"/>
      <c r="N787" s="172"/>
      <c r="O787" s="172"/>
      <c r="P787" s="172"/>
      <c r="Q787" s="172"/>
      <c r="R787" s="172"/>
      <c r="S787" s="172"/>
      <c r="T787" s="172"/>
      <c r="U787" s="172"/>
      <c r="V787" s="172"/>
      <c r="W787" s="172"/>
      <c r="X787" s="172"/>
      <c r="Y787" s="172"/>
      <c r="Z787" s="172"/>
    </row>
    <row r="788" spans="1:26" ht="12" customHeight="1">
      <c r="A788" s="172"/>
      <c r="B788" s="60"/>
      <c r="C788" s="172"/>
      <c r="D788" s="60"/>
      <c r="E788" s="172"/>
      <c r="F788" s="172"/>
      <c r="G788" s="172"/>
      <c r="H788" s="172"/>
      <c r="I788" s="172"/>
      <c r="J788" s="172"/>
      <c r="K788" s="172"/>
      <c r="L788" s="172"/>
      <c r="M788" s="172"/>
      <c r="N788" s="172"/>
      <c r="O788" s="172"/>
      <c r="P788" s="172"/>
      <c r="Q788" s="172"/>
      <c r="R788" s="172"/>
      <c r="S788" s="172"/>
      <c r="T788" s="172"/>
      <c r="U788" s="172"/>
      <c r="V788" s="172"/>
      <c r="W788" s="172"/>
      <c r="X788" s="172"/>
      <c r="Y788" s="172"/>
      <c r="Z788" s="172"/>
    </row>
    <row r="789" spans="1:26" ht="12" customHeight="1">
      <c r="A789" s="172"/>
      <c r="B789" s="60"/>
      <c r="C789" s="172"/>
      <c r="D789" s="60"/>
      <c r="E789" s="172"/>
      <c r="F789" s="172"/>
      <c r="G789" s="172"/>
      <c r="H789" s="172"/>
      <c r="I789" s="172"/>
      <c r="J789" s="172"/>
      <c r="K789" s="172"/>
      <c r="L789" s="172"/>
      <c r="M789" s="172"/>
      <c r="N789" s="172"/>
      <c r="O789" s="172"/>
      <c r="P789" s="172"/>
      <c r="Q789" s="172"/>
      <c r="R789" s="172"/>
      <c r="S789" s="172"/>
      <c r="T789" s="172"/>
      <c r="U789" s="172"/>
      <c r="V789" s="172"/>
      <c r="W789" s="172"/>
      <c r="X789" s="172"/>
      <c r="Y789" s="172"/>
      <c r="Z789" s="172"/>
    </row>
    <row r="790" spans="1:26" ht="12" customHeight="1">
      <c r="A790" s="172"/>
      <c r="B790" s="60"/>
      <c r="C790" s="172"/>
      <c r="D790" s="60"/>
      <c r="E790" s="172"/>
      <c r="F790" s="172"/>
      <c r="G790" s="172"/>
      <c r="H790" s="172"/>
      <c r="I790" s="172"/>
      <c r="J790" s="172"/>
      <c r="K790" s="172"/>
      <c r="L790" s="172"/>
      <c r="M790" s="172"/>
      <c r="N790" s="172"/>
      <c r="O790" s="172"/>
      <c r="P790" s="172"/>
      <c r="Q790" s="172"/>
      <c r="R790" s="172"/>
      <c r="S790" s="172"/>
      <c r="T790" s="172"/>
      <c r="U790" s="172"/>
      <c r="V790" s="172"/>
      <c r="W790" s="172"/>
      <c r="X790" s="172"/>
      <c r="Y790" s="172"/>
      <c r="Z790" s="172"/>
    </row>
    <row r="791" spans="1:26" ht="12" customHeight="1">
      <c r="A791" s="172"/>
      <c r="B791" s="60"/>
      <c r="C791" s="172"/>
      <c r="D791" s="60"/>
      <c r="E791" s="172"/>
      <c r="F791" s="172"/>
      <c r="G791" s="172"/>
      <c r="H791" s="172"/>
      <c r="I791" s="172"/>
      <c r="J791" s="172"/>
      <c r="K791" s="172"/>
      <c r="L791" s="172"/>
      <c r="M791" s="172"/>
      <c r="N791" s="172"/>
      <c r="O791" s="172"/>
      <c r="P791" s="172"/>
      <c r="Q791" s="172"/>
      <c r="R791" s="172"/>
      <c r="S791" s="172"/>
      <c r="T791" s="172"/>
      <c r="U791" s="172"/>
      <c r="V791" s="172"/>
      <c r="W791" s="172"/>
      <c r="X791" s="172"/>
      <c r="Y791" s="172"/>
      <c r="Z791" s="172"/>
    </row>
    <row r="792" spans="1:26" ht="12" customHeight="1">
      <c r="A792" s="172"/>
      <c r="B792" s="60"/>
      <c r="C792" s="172"/>
      <c r="D792" s="60"/>
      <c r="E792" s="172"/>
      <c r="F792" s="172"/>
      <c r="G792" s="172"/>
      <c r="H792" s="172"/>
      <c r="I792" s="172"/>
      <c r="J792" s="172"/>
      <c r="K792" s="172"/>
      <c r="L792" s="172"/>
      <c r="M792" s="172"/>
      <c r="N792" s="172"/>
      <c r="O792" s="172"/>
      <c r="P792" s="172"/>
      <c r="Q792" s="172"/>
      <c r="R792" s="172"/>
      <c r="S792" s="172"/>
      <c r="T792" s="172"/>
      <c r="U792" s="172"/>
      <c r="V792" s="172"/>
      <c r="W792" s="172"/>
      <c r="X792" s="172"/>
      <c r="Y792" s="172"/>
      <c r="Z792" s="172"/>
    </row>
    <row r="793" spans="1:26" ht="12" customHeight="1">
      <c r="A793" s="172"/>
      <c r="B793" s="60"/>
      <c r="C793" s="172"/>
      <c r="D793" s="60"/>
      <c r="E793" s="172"/>
      <c r="F793" s="172"/>
      <c r="G793" s="172"/>
      <c r="H793" s="172"/>
      <c r="I793" s="172"/>
      <c r="J793" s="172"/>
      <c r="K793" s="172"/>
      <c r="L793" s="172"/>
      <c r="M793" s="172"/>
      <c r="N793" s="172"/>
      <c r="O793" s="172"/>
      <c r="P793" s="172"/>
      <c r="Q793" s="172"/>
      <c r="R793" s="172"/>
      <c r="S793" s="172"/>
      <c r="T793" s="172"/>
      <c r="U793" s="172"/>
      <c r="V793" s="172"/>
      <c r="W793" s="172"/>
      <c r="X793" s="172"/>
      <c r="Y793" s="172"/>
      <c r="Z793" s="172"/>
    </row>
    <row r="794" spans="1:26" ht="12" customHeight="1">
      <c r="A794" s="172"/>
      <c r="B794" s="60"/>
      <c r="C794" s="172"/>
      <c r="D794" s="60"/>
      <c r="E794" s="172"/>
      <c r="F794" s="172"/>
      <c r="G794" s="172"/>
      <c r="H794" s="172"/>
      <c r="I794" s="172"/>
      <c r="J794" s="172"/>
      <c r="K794" s="172"/>
      <c r="L794" s="172"/>
      <c r="M794" s="172"/>
      <c r="N794" s="172"/>
      <c r="O794" s="172"/>
      <c r="P794" s="172"/>
      <c r="Q794" s="172"/>
      <c r="R794" s="172"/>
      <c r="S794" s="172"/>
      <c r="T794" s="172"/>
      <c r="U794" s="172"/>
      <c r="V794" s="172"/>
      <c r="W794" s="172"/>
      <c r="X794" s="172"/>
      <c r="Y794" s="172"/>
      <c r="Z794" s="172"/>
    </row>
    <row r="795" spans="1:26" ht="12" customHeight="1">
      <c r="A795" s="172"/>
      <c r="B795" s="60"/>
      <c r="C795" s="172"/>
      <c r="D795" s="60"/>
      <c r="E795" s="172"/>
      <c r="F795" s="172"/>
      <c r="G795" s="172"/>
      <c r="H795" s="172"/>
      <c r="I795" s="172"/>
      <c r="J795" s="172"/>
      <c r="K795" s="172"/>
      <c r="L795" s="172"/>
      <c r="M795" s="172"/>
      <c r="N795" s="172"/>
      <c r="O795" s="172"/>
      <c r="P795" s="172"/>
      <c r="Q795" s="172"/>
      <c r="R795" s="172"/>
      <c r="S795" s="172"/>
      <c r="T795" s="172"/>
      <c r="U795" s="172"/>
      <c r="V795" s="172"/>
      <c r="W795" s="172"/>
      <c r="X795" s="172"/>
      <c r="Y795" s="172"/>
      <c r="Z795" s="172"/>
    </row>
    <row r="796" spans="1:26" ht="12" customHeight="1">
      <c r="A796" s="172"/>
      <c r="B796" s="60"/>
      <c r="C796" s="172"/>
      <c r="D796" s="60"/>
      <c r="E796" s="172"/>
      <c r="F796" s="172"/>
      <c r="G796" s="172"/>
      <c r="H796" s="172"/>
      <c r="I796" s="172"/>
      <c r="J796" s="172"/>
      <c r="K796" s="172"/>
      <c r="L796" s="172"/>
      <c r="M796" s="172"/>
      <c r="N796" s="172"/>
      <c r="O796" s="172"/>
      <c r="P796" s="172"/>
      <c r="Q796" s="172"/>
      <c r="R796" s="172"/>
      <c r="S796" s="172"/>
      <c r="T796" s="172"/>
      <c r="U796" s="172"/>
      <c r="V796" s="172"/>
      <c r="W796" s="172"/>
      <c r="X796" s="172"/>
      <c r="Y796" s="172"/>
      <c r="Z796" s="172"/>
    </row>
    <row r="797" spans="1:26" ht="12" customHeight="1">
      <c r="A797" s="172"/>
      <c r="B797" s="60"/>
      <c r="C797" s="172"/>
      <c r="D797" s="60"/>
      <c r="E797" s="172"/>
      <c r="F797" s="172"/>
      <c r="G797" s="172"/>
      <c r="H797" s="172"/>
      <c r="I797" s="172"/>
      <c r="J797" s="172"/>
      <c r="K797" s="172"/>
      <c r="L797" s="172"/>
      <c r="M797" s="172"/>
      <c r="N797" s="172"/>
      <c r="O797" s="172"/>
      <c r="P797" s="172"/>
      <c r="Q797" s="172"/>
      <c r="R797" s="172"/>
      <c r="S797" s="172"/>
      <c r="T797" s="172"/>
      <c r="U797" s="172"/>
      <c r="V797" s="172"/>
      <c r="W797" s="172"/>
      <c r="X797" s="172"/>
      <c r="Y797" s="172"/>
      <c r="Z797" s="172"/>
    </row>
    <row r="798" spans="1:26" ht="12" customHeight="1">
      <c r="A798" s="172"/>
      <c r="B798" s="60"/>
      <c r="C798" s="172"/>
      <c r="D798" s="60"/>
      <c r="E798" s="172"/>
      <c r="F798" s="172"/>
      <c r="G798" s="172"/>
      <c r="H798" s="172"/>
      <c r="I798" s="172"/>
      <c r="J798" s="172"/>
      <c r="K798" s="172"/>
      <c r="L798" s="172"/>
      <c r="M798" s="172"/>
      <c r="N798" s="172"/>
      <c r="O798" s="172"/>
      <c r="P798" s="172"/>
      <c r="Q798" s="172"/>
      <c r="R798" s="172"/>
      <c r="S798" s="172"/>
      <c r="T798" s="172"/>
      <c r="U798" s="172"/>
      <c r="V798" s="172"/>
      <c r="W798" s="172"/>
      <c r="X798" s="172"/>
      <c r="Y798" s="172"/>
      <c r="Z798" s="172"/>
    </row>
    <row r="799" spans="1:26" ht="12" customHeight="1">
      <c r="A799" s="172"/>
      <c r="B799" s="60"/>
      <c r="C799" s="172"/>
      <c r="D799" s="60"/>
      <c r="E799" s="172"/>
      <c r="F799" s="172"/>
      <c r="G799" s="172"/>
      <c r="H799" s="172"/>
      <c r="I799" s="172"/>
      <c r="J799" s="172"/>
      <c r="K799" s="172"/>
      <c r="L799" s="172"/>
      <c r="M799" s="172"/>
      <c r="N799" s="172"/>
      <c r="O799" s="172"/>
      <c r="P799" s="172"/>
      <c r="Q799" s="172"/>
      <c r="R799" s="172"/>
      <c r="S799" s="172"/>
      <c r="T799" s="172"/>
      <c r="U799" s="172"/>
      <c r="V799" s="172"/>
      <c r="W799" s="172"/>
      <c r="X799" s="172"/>
      <c r="Y799" s="172"/>
      <c r="Z799" s="172"/>
    </row>
    <row r="800" spans="1:26" ht="12" customHeight="1">
      <c r="A800" s="172"/>
      <c r="B800" s="60"/>
      <c r="C800" s="172"/>
      <c r="D800" s="60"/>
      <c r="E800" s="172"/>
      <c r="F800" s="172"/>
      <c r="G800" s="172"/>
      <c r="H800" s="172"/>
      <c r="I800" s="172"/>
      <c r="J800" s="172"/>
      <c r="K800" s="172"/>
      <c r="L800" s="172"/>
      <c r="M800" s="172"/>
      <c r="N800" s="172"/>
      <c r="O800" s="172"/>
      <c r="P800" s="172"/>
      <c r="Q800" s="172"/>
      <c r="R800" s="172"/>
      <c r="S800" s="172"/>
      <c r="T800" s="172"/>
      <c r="U800" s="172"/>
      <c r="V800" s="172"/>
      <c r="W800" s="172"/>
      <c r="X800" s="172"/>
      <c r="Y800" s="172"/>
      <c r="Z800" s="172"/>
    </row>
    <row r="801" spans="1:26" ht="12" customHeight="1">
      <c r="A801" s="172"/>
      <c r="B801" s="60"/>
      <c r="C801" s="172"/>
      <c r="D801" s="60"/>
      <c r="E801" s="172"/>
      <c r="F801" s="172"/>
      <c r="G801" s="172"/>
      <c r="H801" s="172"/>
      <c r="I801" s="172"/>
      <c r="J801" s="172"/>
      <c r="K801" s="172"/>
      <c r="L801" s="172"/>
      <c r="M801" s="172"/>
      <c r="N801" s="172"/>
      <c r="O801" s="172"/>
      <c r="P801" s="172"/>
      <c r="Q801" s="172"/>
      <c r="R801" s="172"/>
      <c r="S801" s="172"/>
      <c r="T801" s="172"/>
      <c r="U801" s="172"/>
      <c r="V801" s="172"/>
      <c r="W801" s="172"/>
      <c r="X801" s="172"/>
      <c r="Y801" s="172"/>
      <c r="Z801" s="172"/>
    </row>
    <row r="802" spans="1:26" ht="12" customHeight="1">
      <c r="A802" s="172"/>
      <c r="B802" s="60"/>
      <c r="C802" s="172"/>
      <c r="D802" s="60"/>
      <c r="E802" s="172"/>
      <c r="F802" s="172"/>
      <c r="G802" s="172"/>
      <c r="H802" s="172"/>
      <c r="I802" s="172"/>
      <c r="J802" s="172"/>
      <c r="K802" s="172"/>
      <c r="L802" s="172"/>
      <c r="M802" s="172"/>
      <c r="N802" s="172"/>
      <c r="O802" s="172"/>
      <c r="P802" s="172"/>
      <c r="Q802" s="172"/>
      <c r="R802" s="172"/>
      <c r="S802" s="172"/>
      <c r="T802" s="172"/>
      <c r="U802" s="172"/>
      <c r="V802" s="172"/>
      <c r="W802" s="172"/>
      <c r="X802" s="172"/>
      <c r="Y802" s="172"/>
      <c r="Z802" s="172"/>
    </row>
    <row r="803" spans="1:26" ht="12" customHeight="1">
      <c r="A803" s="172"/>
      <c r="B803" s="60"/>
      <c r="C803" s="172"/>
      <c r="D803" s="60"/>
      <c r="E803" s="172"/>
      <c r="F803" s="172"/>
      <c r="G803" s="172"/>
      <c r="H803" s="172"/>
      <c r="I803" s="172"/>
      <c r="J803" s="172"/>
      <c r="K803" s="172"/>
      <c r="L803" s="172"/>
      <c r="M803" s="172"/>
      <c r="N803" s="172"/>
      <c r="O803" s="172"/>
      <c r="P803" s="172"/>
      <c r="Q803" s="172"/>
      <c r="R803" s="172"/>
      <c r="S803" s="172"/>
      <c r="T803" s="172"/>
      <c r="U803" s="172"/>
      <c r="V803" s="172"/>
      <c r="W803" s="172"/>
      <c r="X803" s="172"/>
      <c r="Y803" s="172"/>
      <c r="Z803" s="172"/>
    </row>
    <row r="804" spans="1:26" ht="12" customHeight="1">
      <c r="A804" s="172"/>
      <c r="B804" s="60"/>
      <c r="C804" s="172"/>
      <c r="D804" s="60"/>
      <c r="E804" s="172"/>
      <c r="F804" s="172"/>
      <c r="G804" s="172"/>
      <c r="H804" s="172"/>
      <c r="I804" s="172"/>
      <c r="J804" s="172"/>
      <c r="K804" s="172"/>
      <c r="L804" s="172"/>
      <c r="M804" s="172"/>
      <c r="N804" s="172"/>
      <c r="O804" s="172"/>
      <c r="P804" s="172"/>
      <c r="Q804" s="172"/>
      <c r="R804" s="172"/>
      <c r="S804" s="172"/>
      <c r="T804" s="172"/>
      <c r="U804" s="172"/>
      <c r="V804" s="172"/>
      <c r="W804" s="172"/>
      <c r="X804" s="172"/>
      <c r="Y804" s="172"/>
      <c r="Z804" s="172"/>
    </row>
    <row r="805" spans="1:26" ht="12" customHeight="1">
      <c r="A805" s="172"/>
      <c r="B805" s="60"/>
      <c r="C805" s="172"/>
      <c r="D805" s="60"/>
      <c r="E805" s="172"/>
      <c r="F805" s="172"/>
      <c r="G805" s="172"/>
      <c r="H805" s="172"/>
      <c r="I805" s="172"/>
      <c r="J805" s="172"/>
      <c r="K805" s="172"/>
      <c r="L805" s="172"/>
      <c r="M805" s="172"/>
      <c r="N805" s="172"/>
      <c r="O805" s="172"/>
      <c r="P805" s="172"/>
      <c r="Q805" s="172"/>
      <c r="R805" s="172"/>
      <c r="S805" s="172"/>
      <c r="T805" s="172"/>
      <c r="U805" s="172"/>
      <c r="V805" s="172"/>
      <c r="W805" s="172"/>
      <c r="X805" s="172"/>
      <c r="Y805" s="172"/>
      <c r="Z805" s="172"/>
    </row>
    <row r="806" spans="1:26" ht="12" customHeight="1">
      <c r="A806" s="172"/>
      <c r="B806" s="60"/>
      <c r="C806" s="172"/>
      <c r="D806" s="60"/>
      <c r="E806" s="172"/>
      <c r="F806" s="172"/>
      <c r="G806" s="172"/>
      <c r="H806" s="172"/>
      <c r="I806" s="172"/>
      <c r="J806" s="172"/>
      <c r="K806" s="172"/>
      <c r="L806" s="172"/>
      <c r="M806" s="172"/>
      <c r="N806" s="172"/>
      <c r="O806" s="172"/>
      <c r="P806" s="172"/>
      <c r="Q806" s="172"/>
      <c r="R806" s="172"/>
      <c r="S806" s="172"/>
      <c r="T806" s="172"/>
      <c r="U806" s="172"/>
      <c r="V806" s="172"/>
      <c r="W806" s="172"/>
      <c r="X806" s="172"/>
      <c r="Y806" s="172"/>
      <c r="Z806" s="172"/>
    </row>
    <row r="807" spans="1:26" ht="12" customHeight="1">
      <c r="A807" s="172"/>
      <c r="B807" s="60"/>
      <c r="C807" s="172"/>
      <c r="D807" s="60"/>
      <c r="E807" s="172"/>
      <c r="F807" s="172"/>
      <c r="G807" s="172"/>
      <c r="H807" s="172"/>
      <c r="I807" s="172"/>
      <c r="J807" s="172"/>
      <c r="K807" s="172"/>
      <c r="L807" s="172"/>
      <c r="M807" s="172"/>
      <c r="N807" s="172"/>
      <c r="O807" s="172"/>
      <c r="P807" s="172"/>
      <c r="Q807" s="172"/>
      <c r="R807" s="172"/>
      <c r="S807" s="172"/>
      <c r="T807" s="172"/>
      <c r="U807" s="172"/>
      <c r="V807" s="172"/>
      <c r="W807" s="172"/>
      <c r="X807" s="172"/>
      <c r="Y807" s="172"/>
      <c r="Z807" s="172"/>
    </row>
    <row r="808" spans="1:26" ht="12" customHeight="1">
      <c r="A808" s="172"/>
      <c r="B808" s="60"/>
      <c r="C808" s="172"/>
      <c r="D808" s="60"/>
      <c r="E808" s="172"/>
      <c r="F808" s="172"/>
      <c r="G808" s="172"/>
      <c r="H808" s="172"/>
      <c r="I808" s="172"/>
      <c r="J808" s="172"/>
      <c r="K808" s="172"/>
      <c r="L808" s="172"/>
      <c r="M808" s="172"/>
      <c r="N808" s="172"/>
      <c r="O808" s="172"/>
      <c r="P808" s="172"/>
      <c r="Q808" s="172"/>
      <c r="R808" s="172"/>
      <c r="S808" s="172"/>
      <c r="T808" s="172"/>
      <c r="U808" s="172"/>
      <c r="V808" s="172"/>
      <c r="W808" s="172"/>
      <c r="X808" s="172"/>
      <c r="Y808" s="172"/>
      <c r="Z808" s="172"/>
    </row>
    <row r="809" spans="1:26" ht="12" customHeight="1">
      <c r="A809" s="172"/>
      <c r="B809" s="60"/>
      <c r="C809" s="172"/>
      <c r="D809" s="60"/>
      <c r="E809" s="172"/>
      <c r="F809" s="172"/>
      <c r="G809" s="172"/>
      <c r="H809" s="172"/>
      <c r="I809" s="172"/>
      <c r="J809" s="172"/>
      <c r="K809" s="172"/>
      <c r="L809" s="172"/>
      <c r="M809" s="172"/>
      <c r="N809" s="172"/>
      <c r="O809" s="172"/>
      <c r="P809" s="172"/>
      <c r="Q809" s="172"/>
      <c r="R809" s="172"/>
      <c r="S809" s="172"/>
      <c r="T809" s="172"/>
      <c r="U809" s="172"/>
      <c r="V809" s="172"/>
      <c r="W809" s="172"/>
      <c r="X809" s="172"/>
      <c r="Y809" s="172"/>
      <c r="Z809" s="172"/>
    </row>
    <row r="810" spans="1:26" ht="12" customHeight="1">
      <c r="A810" s="172"/>
      <c r="B810" s="60"/>
      <c r="C810" s="172"/>
      <c r="D810" s="60"/>
      <c r="E810" s="172"/>
      <c r="F810" s="172"/>
      <c r="G810" s="172"/>
      <c r="H810" s="172"/>
      <c r="I810" s="172"/>
      <c r="J810" s="172"/>
      <c r="K810" s="172"/>
      <c r="L810" s="172"/>
      <c r="M810" s="172"/>
      <c r="N810" s="172"/>
      <c r="O810" s="172"/>
      <c r="P810" s="172"/>
      <c r="Q810" s="172"/>
      <c r="R810" s="172"/>
      <c r="S810" s="172"/>
      <c r="T810" s="172"/>
      <c r="U810" s="172"/>
      <c r="V810" s="172"/>
      <c r="W810" s="172"/>
      <c r="X810" s="172"/>
      <c r="Y810" s="172"/>
      <c r="Z810" s="172"/>
    </row>
    <row r="811" spans="1:26" ht="12" customHeight="1">
      <c r="A811" s="172"/>
      <c r="B811" s="60"/>
      <c r="C811" s="172"/>
      <c r="D811" s="60"/>
      <c r="E811" s="172"/>
      <c r="F811" s="172"/>
      <c r="G811" s="172"/>
      <c r="H811" s="172"/>
      <c r="I811" s="172"/>
      <c r="J811" s="172"/>
      <c r="K811" s="172"/>
      <c r="L811" s="172"/>
      <c r="M811" s="172"/>
      <c r="N811" s="172"/>
      <c r="O811" s="172"/>
      <c r="P811" s="172"/>
      <c r="Q811" s="172"/>
      <c r="R811" s="172"/>
      <c r="S811" s="172"/>
      <c r="T811" s="172"/>
      <c r="U811" s="172"/>
      <c r="V811" s="172"/>
      <c r="W811" s="172"/>
      <c r="X811" s="172"/>
      <c r="Y811" s="172"/>
      <c r="Z811" s="172"/>
    </row>
    <row r="812" spans="1:26" ht="12" customHeight="1">
      <c r="A812" s="172"/>
      <c r="B812" s="60"/>
      <c r="C812" s="172"/>
      <c r="D812" s="60"/>
      <c r="E812" s="172"/>
      <c r="F812" s="172"/>
      <c r="G812" s="172"/>
      <c r="H812" s="172"/>
      <c r="I812" s="172"/>
      <c r="J812" s="172"/>
      <c r="K812" s="172"/>
      <c r="L812" s="172"/>
      <c r="M812" s="172"/>
      <c r="N812" s="172"/>
      <c r="O812" s="172"/>
      <c r="P812" s="172"/>
      <c r="Q812" s="172"/>
      <c r="R812" s="172"/>
      <c r="S812" s="172"/>
      <c r="T812" s="172"/>
      <c r="U812" s="172"/>
      <c r="V812" s="172"/>
      <c r="W812" s="172"/>
      <c r="X812" s="172"/>
      <c r="Y812" s="172"/>
      <c r="Z812" s="172"/>
    </row>
    <row r="813" spans="1:26" ht="12" customHeight="1">
      <c r="A813" s="172"/>
      <c r="B813" s="60"/>
      <c r="C813" s="172"/>
      <c r="D813" s="60"/>
      <c r="E813" s="172"/>
      <c r="F813" s="172"/>
      <c r="G813" s="172"/>
      <c r="H813" s="172"/>
      <c r="I813" s="172"/>
      <c r="J813" s="172"/>
      <c r="K813" s="172"/>
      <c r="L813" s="172"/>
      <c r="M813" s="172"/>
      <c r="N813" s="172"/>
      <c r="O813" s="172"/>
      <c r="P813" s="172"/>
      <c r="Q813" s="172"/>
      <c r="R813" s="172"/>
      <c r="S813" s="172"/>
      <c r="T813" s="172"/>
      <c r="U813" s="172"/>
      <c r="V813" s="172"/>
      <c r="W813" s="172"/>
      <c r="X813" s="172"/>
      <c r="Y813" s="172"/>
      <c r="Z813" s="172"/>
    </row>
    <row r="814" spans="1:26" ht="12" customHeight="1">
      <c r="A814" s="172"/>
      <c r="B814" s="60"/>
      <c r="C814" s="172"/>
      <c r="D814" s="60"/>
      <c r="E814" s="172"/>
      <c r="F814" s="172"/>
      <c r="G814" s="172"/>
      <c r="H814" s="172"/>
      <c r="I814" s="172"/>
      <c r="J814" s="172"/>
      <c r="K814" s="172"/>
      <c r="L814" s="172"/>
      <c r="M814" s="172"/>
      <c r="N814" s="172"/>
      <c r="O814" s="172"/>
      <c r="P814" s="172"/>
      <c r="Q814" s="172"/>
      <c r="R814" s="172"/>
      <c r="S814" s="172"/>
      <c r="T814" s="172"/>
      <c r="U814" s="172"/>
      <c r="V814" s="172"/>
      <c r="W814" s="172"/>
      <c r="X814" s="172"/>
      <c r="Y814" s="172"/>
      <c r="Z814" s="172"/>
    </row>
    <row r="815" spans="1:26" ht="12" customHeight="1">
      <c r="A815" s="172"/>
      <c r="B815" s="60"/>
      <c r="C815" s="172"/>
      <c r="D815" s="60"/>
      <c r="E815" s="172"/>
      <c r="F815" s="172"/>
      <c r="G815" s="172"/>
      <c r="H815" s="172"/>
      <c r="I815" s="172"/>
      <c r="J815" s="172"/>
      <c r="K815" s="172"/>
      <c r="L815" s="172"/>
      <c r="M815" s="172"/>
      <c r="N815" s="172"/>
      <c r="O815" s="172"/>
      <c r="P815" s="172"/>
      <c r="Q815" s="172"/>
      <c r="R815" s="172"/>
      <c r="S815" s="172"/>
      <c r="T815" s="172"/>
      <c r="U815" s="172"/>
      <c r="V815" s="172"/>
      <c r="W815" s="172"/>
      <c r="X815" s="172"/>
      <c r="Y815" s="172"/>
      <c r="Z815" s="172"/>
    </row>
    <row r="816" spans="1:26" ht="12" customHeight="1">
      <c r="A816" s="172"/>
      <c r="B816" s="60"/>
      <c r="C816" s="172"/>
      <c r="D816" s="60"/>
      <c r="E816" s="172"/>
      <c r="F816" s="172"/>
      <c r="G816" s="172"/>
      <c r="H816" s="172"/>
      <c r="I816" s="172"/>
      <c r="J816" s="172"/>
      <c r="K816" s="172"/>
      <c r="L816" s="172"/>
      <c r="M816" s="172"/>
      <c r="N816" s="172"/>
      <c r="O816" s="172"/>
      <c r="P816" s="172"/>
      <c r="Q816" s="172"/>
      <c r="R816" s="172"/>
      <c r="S816" s="172"/>
      <c r="T816" s="172"/>
      <c r="U816" s="172"/>
      <c r="V816" s="172"/>
      <c r="W816" s="172"/>
      <c r="X816" s="172"/>
      <c r="Y816" s="172"/>
      <c r="Z816" s="172"/>
    </row>
    <row r="817" spans="1:26" ht="12" customHeight="1">
      <c r="A817" s="172"/>
      <c r="B817" s="60"/>
      <c r="C817" s="172"/>
      <c r="D817" s="60"/>
      <c r="E817" s="172"/>
      <c r="F817" s="172"/>
      <c r="G817" s="172"/>
      <c r="H817" s="172"/>
      <c r="I817" s="172"/>
      <c r="J817" s="172"/>
      <c r="K817" s="172"/>
      <c r="L817" s="172"/>
      <c r="M817" s="172"/>
      <c r="N817" s="172"/>
      <c r="O817" s="172"/>
      <c r="P817" s="172"/>
      <c r="Q817" s="172"/>
      <c r="R817" s="172"/>
      <c r="S817" s="172"/>
      <c r="T817" s="172"/>
      <c r="U817" s="172"/>
      <c r="V817" s="172"/>
      <c r="W817" s="172"/>
      <c r="X817" s="172"/>
      <c r="Y817" s="172"/>
      <c r="Z817" s="172"/>
    </row>
    <row r="818" spans="1:26" ht="12" customHeight="1">
      <c r="A818" s="172"/>
      <c r="B818" s="60"/>
      <c r="C818" s="172"/>
      <c r="D818" s="60"/>
      <c r="E818" s="172"/>
      <c r="F818" s="172"/>
      <c r="G818" s="172"/>
      <c r="H818" s="172"/>
      <c r="I818" s="172"/>
      <c r="J818" s="172"/>
      <c r="K818" s="172"/>
      <c r="L818" s="172"/>
      <c r="M818" s="172"/>
      <c r="N818" s="172"/>
      <c r="O818" s="172"/>
      <c r="P818" s="172"/>
      <c r="Q818" s="172"/>
      <c r="R818" s="172"/>
      <c r="S818" s="172"/>
      <c r="T818" s="172"/>
      <c r="U818" s="172"/>
      <c r="V818" s="172"/>
      <c r="W818" s="172"/>
      <c r="X818" s="172"/>
      <c r="Y818" s="172"/>
      <c r="Z818" s="172"/>
    </row>
    <row r="819" spans="1:26" ht="12" customHeight="1">
      <c r="A819" s="172"/>
      <c r="B819" s="60"/>
      <c r="C819" s="172"/>
      <c r="D819" s="60"/>
      <c r="E819" s="172"/>
      <c r="F819" s="172"/>
      <c r="G819" s="172"/>
      <c r="H819" s="172"/>
      <c r="I819" s="172"/>
      <c r="J819" s="172"/>
      <c r="K819" s="172"/>
      <c r="L819" s="172"/>
      <c r="M819" s="172"/>
      <c r="N819" s="172"/>
      <c r="O819" s="172"/>
      <c r="P819" s="172"/>
      <c r="Q819" s="172"/>
      <c r="R819" s="172"/>
      <c r="S819" s="172"/>
      <c r="T819" s="172"/>
      <c r="U819" s="172"/>
      <c r="V819" s="172"/>
      <c r="W819" s="172"/>
      <c r="X819" s="172"/>
      <c r="Y819" s="172"/>
      <c r="Z819" s="172"/>
    </row>
    <row r="820" spans="1:26" ht="12" customHeight="1">
      <c r="A820" s="172"/>
      <c r="B820" s="60"/>
      <c r="C820" s="172"/>
      <c r="D820" s="60"/>
      <c r="E820" s="172"/>
      <c r="F820" s="172"/>
      <c r="G820" s="172"/>
      <c r="H820" s="172"/>
      <c r="I820" s="172"/>
      <c r="J820" s="172"/>
      <c r="K820" s="172"/>
      <c r="L820" s="172"/>
      <c r="M820" s="172"/>
      <c r="N820" s="172"/>
      <c r="O820" s="172"/>
      <c r="P820" s="172"/>
      <c r="Q820" s="172"/>
      <c r="R820" s="172"/>
      <c r="S820" s="172"/>
      <c r="T820" s="172"/>
      <c r="U820" s="172"/>
      <c r="V820" s="172"/>
      <c r="W820" s="172"/>
      <c r="X820" s="172"/>
      <c r="Y820" s="172"/>
      <c r="Z820" s="172"/>
    </row>
    <row r="821" spans="1:26" ht="12" customHeight="1">
      <c r="A821" s="172"/>
      <c r="B821" s="60"/>
      <c r="C821" s="172"/>
      <c r="D821" s="60"/>
      <c r="E821" s="172"/>
      <c r="F821" s="172"/>
      <c r="G821" s="172"/>
      <c r="H821" s="172"/>
      <c r="I821" s="172"/>
      <c r="J821" s="172"/>
      <c r="K821" s="172"/>
      <c r="L821" s="172"/>
      <c r="M821" s="172"/>
      <c r="N821" s="172"/>
      <c r="O821" s="172"/>
      <c r="P821" s="172"/>
      <c r="Q821" s="172"/>
      <c r="R821" s="172"/>
      <c r="S821" s="172"/>
      <c r="T821" s="172"/>
      <c r="U821" s="172"/>
      <c r="V821" s="172"/>
      <c r="W821" s="172"/>
      <c r="X821" s="172"/>
      <c r="Y821" s="172"/>
      <c r="Z821" s="172"/>
    </row>
    <row r="822" spans="1:26" ht="12" customHeight="1">
      <c r="A822" s="172"/>
      <c r="B822" s="60"/>
      <c r="C822" s="172"/>
      <c r="D822" s="60"/>
      <c r="E822" s="172"/>
      <c r="F822" s="172"/>
      <c r="G822" s="172"/>
      <c r="H822" s="172"/>
      <c r="I822" s="172"/>
      <c r="J822" s="172"/>
      <c r="K822" s="172"/>
      <c r="L822" s="172"/>
      <c r="M822" s="172"/>
      <c r="N822" s="172"/>
      <c r="O822" s="172"/>
      <c r="P822" s="172"/>
      <c r="Q822" s="172"/>
      <c r="R822" s="172"/>
      <c r="S822" s="172"/>
      <c r="T822" s="172"/>
      <c r="U822" s="172"/>
      <c r="V822" s="172"/>
      <c r="W822" s="172"/>
      <c r="X822" s="172"/>
      <c r="Y822" s="172"/>
      <c r="Z822" s="172"/>
    </row>
    <row r="823" spans="1:26" ht="12" customHeight="1">
      <c r="A823" s="172"/>
      <c r="B823" s="60"/>
      <c r="C823" s="172"/>
      <c r="D823" s="60"/>
      <c r="E823" s="172"/>
      <c r="F823" s="172"/>
      <c r="G823" s="172"/>
      <c r="H823" s="172"/>
      <c r="I823" s="172"/>
      <c r="J823" s="172"/>
      <c r="K823" s="172"/>
      <c r="L823" s="172"/>
      <c r="M823" s="172"/>
      <c r="N823" s="172"/>
      <c r="O823" s="172"/>
      <c r="P823" s="172"/>
      <c r="Q823" s="172"/>
      <c r="R823" s="172"/>
      <c r="S823" s="172"/>
      <c r="T823" s="172"/>
      <c r="U823" s="172"/>
      <c r="V823" s="172"/>
      <c r="W823" s="172"/>
      <c r="X823" s="172"/>
      <c r="Y823" s="172"/>
      <c r="Z823" s="172"/>
    </row>
    <row r="824" spans="1:26" ht="12" customHeight="1">
      <c r="A824" s="172"/>
      <c r="B824" s="60"/>
      <c r="C824" s="172"/>
      <c r="D824" s="60"/>
      <c r="E824" s="172"/>
      <c r="F824" s="172"/>
      <c r="G824" s="172"/>
      <c r="H824" s="172"/>
      <c r="I824" s="172"/>
      <c r="J824" s="172"/>
      <c r="K824" s="172"/>
      <c r="L824" s="172"/>
      <c r="M824" s="172"/>
      <c r="N824" s="172"/>
      <c r="O824" s="172"/>
      <c r="P824" s="172"/>
      <c r="Q824" s="172"/>
      <c r="R824" s="172"/>
      <c r="S824" s="172"/>
      <c r="T824" s="172"/>
      <c r="U824" s="172"/>
      <c r="V824" s="172"/>
      <c r="W824" s="172"/>
      <c r="X824" s="172"/>
      <c r="Y824" s="172"/>
      <c r="Z824" s="172"/>
    </row>
    <row r="825" spans="1:26" ht="12" customHeight="1">
      <c r="A825" s="172"/>
      <c r="B825" s="60"/>
      <c r="C825" s="172"/>
      <c r="D825" s="60"/>
      <c r="E825" s="172"/>
      <c r="F825" s="172"/>
      <c r="G825" s="172"/>
      <c r="H825" s="172"/>
      <c r="I825" s="172"/>
      <c r="J825" s="172"/>
      <c r="K825" s="172"/>
      <c r="L825" s="172"/>
      <c r="M825" s="172"/>
      <c r="N825" s="172"/>
      <c r="O825" s="172"/>
      <c r="P825" s="172"/>
      <c r="Q825" s="172"/>
      <c r="R825" s="172"/>
      <c r="S825" s="172"/>
      <c r="T825" s="172"/>
      <c r="U825" s="172"/>
      <c r="V825" s="172"/>
      <c r="W825" s="172"/>
      <c r="X825" s="172"/>
      <c r="Y825" s="172"/>
      <c r="Z825" s="172"/>
    </row>
    <row r="826" spans="1:26" ht="12" customHeight="1">
      <c r="A826" s="172"/>
      <c r="B826" s="60"/>
      <c r="C826" s="172"/>
      <c r="D826" s="60"/>
      <c r="E826" s="172"/>
      <c r="F826" s="172"/>
      <c r="G826" s="172"/>
      <c r="H826" s="172"/>
      <c r="I826" s="172"/>
      <c r="J826" s="172"/>
      <c r="K826" s="172"/>
      <c r="L826" s="172"/>
      <c r="M826" s="172"/>
      <c r="N826" s="172"/>
      <c r="O826" s="172"/>
      <c r="P826" s="172"/>
      <c r="Q826" s="172"/>
      <c r="R826" s="172"/>
      <c r="S826" s="172"/>
      <c r="T826" s="172"/>
      <c r="U826" s="172"/>
      <c r="V826" s="172"/>
      <c r="W826" s="172"/>
      <c r="X826" s="172"/>
      <c r="Y826" s="172"/>
      <c r="Z826" s="172"/>
    </row>
    <row r="827" spans="1:26" ht="12" customHeight="1">
      <c r="A827" s="172"/>
      <c r="B827" s="60"/>
      <c r="C827" s="172"/>
      <c r="D827" s="60"/>
      <c r="E827" s="172"/>
      <c r="F827" s="172"/>
      <c r="G827" s="172"/>
      <c r="H827" s="172"/>
      <c r="I827" s="172"/>
      <c r="J827" s="172"/>
      <c r="K827" s="172"/>
      <c r="L827" s="172"/>
      <c r="M827" s="172"/>
      <c r="N827" s="172"/>
      <c r="O827" s="172"/>
      <c r="P827" s="172"/>
      <c r="Q827" s="172"/>
      <c r="R827" s="172"/>
      <c r="S827" s="172"/>
      <c r="T827" s="172"/>
      <c r="U827" s="172"/>
      <c r="V827" s="172"/>
      <c r="W827" s="172"/>
      <c r="X827" s="172"/>
      <c r="Y827" s="172"/>
      <c r="Z827" s="172"/>
    </row>
    <row r="828" spans="1:26" ht="12" customHeight="1">
      <c r="A828" s="172"/>
      <c r="B828" s="60"/>
      <c r="C828" s="172"/>
      <c r="D828" s="60"/>
      <c r="E828" s="172"/>
      <c r="F828" s="172"/>
      <c r="G828" s="172"/>
      <c r="H828" s="172"/>
      <c r="I828" s="172"/>
      <c r="J828" s="172"/>
      <c r="K828" s="172"/>
      <c r="L828" s="172"/>
      <c r="M828" s="172"/>
      <c r="N828" s="172"/>
      <c r="O828" s="172"/>
      <c r="P828" s="172"/>
      <c r="Q828" s="172"/>
      <c r="R828" s="172"/>
      <c r="S828" s="172"/>
      <c r="T828" s="172"/>
      <c r="U828" s="172"/>
      <c r="V828" s="172"/>
      <c r="W828" s="172"/>
      <c r="X828" s="172"/>
      <c r="Y828" s="172"/>
      <c r="Z828" s="172"/>
    </row>
    <row r="829" spans="1:26" ht="12" customHeight="1">
      <c r="A829" s="172"/>
      <c r="B829" s="60"/>
      <c r="C829" s="172"/>
      <c r="D829" s="60"/>
      <c r="E829" s="172"/>
      <c r="F829" s="172"/>
      <c r="G829" s="172"/>
      <c r="H829" s="172"/>
      <c r="I829" s="172"/>
      <c r="J829" s="172"/>
      <c r="K829" s="172"/>
      <c r="L829" s="172"/>
      <c r="M829" s="172"/>
      <c r="N829" s="172"/>
      <c r="O829" s="172"/>
      <c r="P829" s="172"/>
      <c r="Q829" s="172"/>
      <c r="R829" s="172"/>
      <c r="S829" s="172"/>
      <c r="T829" s="172"/>
      <c r="U829" s="172"/>
      <c r="V829" s="172"/>
      <c r="W829" s="172"/>
      <c r="X829" s="172"/>
      <c r="Y829" s="172"/>
      <c r="Z829" s="172"/>
    </row>
    <row r="830" spans="1:26" ht="12" customHeight="1">
      <c r="A830" s="172"/>
      <c r="B830" s="60"/>
      <c r="C830" s="172"/>
      <c r="D830" s="60"/>
      <c r="E830" s="172"/>
      <c r="F830" s="172"/>
      <c r="G830" s="172"/>
      <c r="H830" s="172"/>
      <c r="I830" s="172"/>
      <c r="J830" s="172"/>
      <c r="K830" s="172"/>
      <c r="L830" s="172"/>
      <c r="M830" s="172"/>
      <c r="N830" s="172"/>
      <c r="O830" s="172"/>
      <c r="P830" s="172"/>
      <c r="Q830" s="172"/>
      <c r="R830" s="172"/>
      <c r="S830" s="172"/>
      <c r="T830" s="172"/>
      <c r="U830" s="172"/>
      <c r="V830" s="172"/>
      <c r="W830" s="172"/>
      <c r="X830" s="172"/>
      <c r="Y830" s="172"/>
      <c r="Z830" s="172"/>
    </row>
    <row r="831" spans="1:26" ht="12" customHeight="1">
      <c r="A831" s="172"/>
      <c r="B831" s="60"/>
      <c r="C831" s="172"/>
      <c r="D831" s="60"/>
      <c r="E831" s="172"/>
      <c r="F831" s="172"/>
      <c r="G831" s="172"/>
      <c r="H831" s="172"/>
      <c r="I831" s="172"/>
      <c r="J831" s="172"/>
      <c r="K831" s="172"/>
      <c r="L831" s="172"/>
      <c r="M831" s="172"/>
      <c r="N831" s="172"/>
      <c r="O831" s="172"/>
      <c r="P831" s="172"/>
      <c r="Q831" s="172"/>
      <c r="R831" s="172"/>
      <c r="S831" s="172"/>
      <c r="T831" s="172"/>
      <c r="U831" s="172"/>
      <c r="V831" s="172"/>
      <c r="W831" s="172"/>
      <c r="X831" s="172"/>
      <c r="Y831" s="172"/>
      <c r="Z831" s="172"/>
    </row>
    <row r="832" spans="1:26" ht="12" customHeight="1">
      <c r="A832" s="172"/>
      <c r="B832" s="60"/>
      <c r="C832" s="172"/>
      <c r="D832" s="60"/>
      <c r="E832" s="172"/>
      <c r="F832" s="172"/>
      <c r="G832" s="172"/>
      <c r="H832" s="172"/>
      <c r="I832" s="172"/>
      <c r="J832" s="172"/>
      <c r="K832" s="172"/>
      <c r="L832" s="172"/>
      <c r="M832" s="172"/>
      <c r="N832" s="172"/>
      <c r="O832" s="172"/>
      <c r="P832" s="172"/>
      <c r="Q832" s="172"/>
      <c r="R832" s="172"/>
      <c r="S832" s="172"/>
      <c r="T832" s="172"/>
      <c r="U832" s="172"/>
      <c r="V832" s="172"/>
      <c r="W832" s="172"/>
      <c r="X832" s="172"/>
      <c r="Y832" s="172"/>
      <c r="Z832" s="172"/>
    </row>
    <row r="833" spans="1:26" ht="12" customHeight="1">
      <c r="A833" s="172"/>
      <c r="B833" s="60"/>
      <c r="C833" s="172"/>
      <c r="D833" s="60"/>
      <c r="E833" s="172"/>
      <c r="F833" s="172"/>
      <c r="G833" s="172"/>
      <c r="H833" s="172"/>
      <c r="I833" s="172"/>
      <c r="J833" s="172"/>
      <c r="K833" s="172"/>
      <c r="L833" s="172"/>
      <c r="M833" s="172"/>
      <c r="N833" s="172"/>
      <c r="O833" s="172"/>
      <c r="P833" s="172"/>
      <c r="Q833" s="172"/>
      <c r="R833" s="172"/>
      <c r="S833" s="172"/>
      <c r="T833" s="172"/>
      <c r="U833" s="172"/>
      <c r="V833" s="172"/>
      <c r="W833" s="172"/>
      <c r="X833" s="172"/>
      <c r="Y833" s="172"/>
      <c r="Z833" s="172"/>
    </row>
    <row r="834" spans="1:26" ht="12" customHeight="1">
      <c r="A834" s="172"/>
      <c r="B834" s="60"/>
      <c r="C834" s="172"/>
      <c r="D834" s="60"/>
      <c r="E834" s="172"/>
      <c r="F834" s="172"/>
      <c r="G834" s="172"/>
      <c r="H834" s="172"/>
      <c r="I834" s="172"/>
      <c r="J834" s="172"/>
      <c r="K834" s="172"/>
      <c r="L834" s="172"/>
      <c r="M834" s="172"/>
      <c r="N834" s="172"/>
      <c r="O834" s="172"/>
      <c r="P834" s="172"/>
      <c r="Q834" s="172"/>
      <c r="R834" s="172"/>
      <c r="S834" s="172"/>
      <c r="T834" s="172"/>
      <c r="U834" s="172"/>
      <c r="V834" s="172"/>
      <c r="W834" s="172"/>
      <c r="X834" s="172"/>
      <c r="Y834" s="172"/>
      <c r="Z834" s="172"/>
    </row>
    <row r="835" spans="1:26" ht="12" customHeight="1">
      <c r="A835" s="172"/>
      <c r="B835" s="60"/>
      <c r="C835" s="172"/>
      <c r="D835" s="60"/>
      <c r="E835" s="172"/>
      <c r="F835" s="172"/>
      <c r="G835" s="172"/>
      <c r="H835" s="172"/>
      <c r="I835" s="172"/>
      <c r="J835" s="172"/>
      <c r="K835" s="172"/>
      <c r="L835" s="172"/>
      <c r="M835" s="172"/>
      <c r="N835" s="172"/>
      <c r="O835" s="172"/>
      <c r="P835" s="172"/>
      <c r="Q835" s="172"/>
      <c r="R835" s="172"/>
      <c r="S835" s="172"/>
      <c r="T835" s="172"/>
      <c r="U835" s="172"/>
      <c r="V835" s="172"/>
      <c r="W835" s="172"/>
      <c r="X835" s="172"/>
      <c r="Y835" s="172"/>
      <c r="Z835" s="172"/>
    </row>
    <row r="836" spans="1:26" ht="12" customHeight="1">
      <c r="A836" s="172"/>
      <c r="B836" s="60"/>
      <c r="C836" s="172"/>
      <c r="D836" s="60"/>
      <c r="E836" s="172"/>
      <c r="F836" s="172"/>
      <c r="G836" s="172"/>
      <c r="H836" s="172"/>
      <c r="I836" s="172"/>
      <c r="J836" s="172"/>
      <c r="K836" s="172"/>
      <c r="L836" s="172"/>
      <c r="M836" s="172"/>
      <c r="N836" s="172"/>
      <c r="O836" s="172"/>
      <c r="P836" s="172"/>
      <c r="Q836" s="172"/>
      <c r="R836" s="172"/>
      <c r="S836" s="172"/>
      <c r="T836" s="172"/>
      <c r="U836" s="172"/>
      <c r="V836" s="172"/>
      <c r="W836" s="172"/>
      <c r="X836" s="172"/>
      <c r="Y836" s="172"/>
      <c r="Z836" s="172"/>
    </row>
    <row r="837" spans="1:26" ht="12" customHeight="1">
      <c r="A837" s="172"/>
      <c r="B837" s="60"/>
      <c r="C837" s="172"/>
      <c r="D837" s="60"/>
      <c r="E837" s="172"/>
      <c r="F837" s="172"/>
      <c r="G837" s="172"/>
      <c r="H837" s="172"/>
      <c r="I837" s="172"/>
      <c r="J837" s="172"/>
      <c r="K837" s="172"/>
      <c r="L837" s="172"/>
      <c r="M837" s="172"/>
      <c r="N837" s="172"/>
      <c r="O837" s="172"/>
      <c r="P837" s="172"/>
      <c r="Q837" s="172"/>
      <c r="R837" s="172"/>
      <c r="S837" s="172"/>
      <c r="T837" s="172"/>
      <c r="U837" s="172"/>
      <c r="V837" s="172"/>
      <c r="W837" s="172"/>
      <c r="X837" s="172"/>
      <c r="Y837" s="172"/>
      <c r="Z837" s="172"/>
    </row>
    <row r="838" spans="1:26" ht="12" customHeight="1">
      <c r="A838" s="172"/>
      <c r="B838" s="60"/>
      <c r="C838" s="172"/>
      <c r="D838" s="60"/>
      <c r="E838" s="172"/>
      <c r="F838" s="172"/>
      <c r="G838" s="172"/>
      <c r="H838" s="172"/>
      <c r="I838" s="172"/>
      <c r="J838" s="172"/>
      <c r="K838" s="172"/>
      <c r="L838" s="172"/>
      <c r="M838" s="172"/>
      <c r="N838" s="172"/>
      <c r="O838" s="172"/>
      <c r="P838" s="172"/>
      <c r="Q838" s="172"/>
      <c r="R838" s="172"/>
      <c r="S838" s="172"/>
      <c r="T838" s="172"/>
      <c r="U838" s="172"/>
      <c r="V838" s="172"/>
      <c r="W838" s="172"/>
      <c r="X838" s="172"/>
      <c r="Y838" s="172"/>
      <c r="Z838" s="172"/>
    </row>
    <row r="839" spans="1:26" ht="12" customHeight="1">
      <c r="A839" s="172"/>
      <c r="B839" s="60"/>
      <c r="C839" s="172"/>
      <c r="D839" s="60"/>
      <c r="E839" s="172"/>
      <c r="F839" s="172"/>
      <c r="G839" s="172"/>
      <c r="H839" s="172"/>
      <c r="I839" s="172"/>
      <c r="J839" s="172"/>
      <c r="K839" s="172"/>
      <c r="L839" s="172"/>
      <c r="M839" s="172"/>
      <c r="N839" s="172"/>
      <c r="O839" s="172"/>
      <c r="P839" s="172"/>
      <c r="Q839" s="172"/>
      <c r="R839" s="172"/>
      <c r="S839" s="172"/>
      <c r="T839" s="172"/>
      <c r="U839" s="172"/>
      <c r="V839" s="172"/>
      <c r="W839" s="172"/>
      <c r="X839" s="172"/>
      <c r="Y839" s="172"/>
      <c r="Z839" s="172"/>
    </row>
    <row r="840" spans="1:26" ht="12" customHeight="1">
      <c r="A840" s="172"/>
      <c r="B840" s="60"/>
      <c r="C840" s="172"/>
      <c r="D840" s="60"/>
      <c r="E840" s="172"/>
      <c r="F840" s="172"/>
      <c r="G840" s="172"/>
      <c r="H840" s="172"/>
      <c r="I840" s="172"/>
      <c r="J840" s="172"/>
      <c r="K840" s="172"/>
      <c r="L840" s="172"/>
      <c r="M840" s="172"/>
      <c r="N840" s="172"/>
      <c r="O840" s="172"/>
      <c r="P840" s="172"/>
      <c r="Q840" s="172"/>
      <c r="R840" s="172"/>
      <c r="S840" s="172"/>
      <c r="T840" s="172"/>
      <c r="U840" s="172"/>
      <c r="V840" s="172"/>
      <c r="W840" s="172"/>
      <c r="X840" s="172"/>
      <c r="Y840" s="172"/>
      <c r="Z840" s="172"/>
    </row>
    <row r="841" spans="1:26" ht="12" customHeight="1">
      <c r="A841" s="172"/>
      <c r="B841" s="60"/>
      <c r="C841" s="172"/>
      <c r="D841" s="60"/>
      <c r="E841" s="172"/>
      <c r="F841" s="172"/>
      <c r="G841" s="172"/>
      <c r="H841" s="172"/>
      <c r="I841" s="172"/>
      <c r="J841" s="172"/>
      <c r="K841" s="172"/>
      <c r="L841" s="172"/>
      <c r="M841" s="172"/>
      <c r="N841" s="172"/>
      <c r="O841" s="172"/>
      <c r="P841" s="172"/>
      <c r="Q841" s="172"/>
      <c r="R841" s="172"/>
      <c r="S841" s="172"/>
      <c r="T841" s="172"/>
      <c r="U841" s="172"/>
      <c r="V841" s="172"/>
      <c r="W841" s="172"/>
      <c r="X841" s="172"/>
      <c r="Y841" s="172"/>
      <c r="Z841" s="172"/>
    </row>
    <row r="842" spans="1:26" ht="12" customHeight="1">
      <c r="A842" s="172"/>
      <c r="B842" s="60"/>
      <c r="C842" s="172"/>
      <c r="D842" s="60"/>
      <c r="E842" s="172"/>
      <c r="F842" s="172"/>
      <c r="G842" s="172"/>
      <c r="H842" s="172"/>
      <c r="I842" s="172"/>
      <c r="J842" s="172"/>
      <c r="K842" s="172"/>
      <c r="L842" s="172"/>
      <c r="M842" s="172"/>
      <c r="N842" s="172"/>
      <c r="O842" s="172"/>
      <c r="P842" s="172"/>
      <c r="Q842" s="172"/>
      <c r="R842" s="172"/>
      <c r="S842" s="172"/>
      <c r="T842" s="172"/>
      <c r="U842" s="172"/>
      <c r="V842" s="172"/>
      <c r="W842" s="172"/>
      <c r="X842" s="172"/>
      <c r="Y842" s="172"/>
      <c r="Z842" s="172"/>
    </row>
    <row r="843" spans="1:26" ht="12" customHeight="1">
      <c r="A843" s="172"/>
      <c r="B843" s="60"/>
      <c r="C843" s="172"/>
      <c r="D843" s="60"/>
      <c r="E843" s="172"/>
      <c r="F843" s="172"/>
      <c r="G843" s="172"/>
      <c r="H843" s="172"/>
      <c r="I843" s="172"/>
      <c r="J843" s="172"/>
      <c r="K843" s="172"/>
      <c r="L843" s="172"/>
      <c r="M843" s="172"/>
      <c r="N843" s="172"/>
      <c r="O843" s="172"/>
      <c r="P843" s="172"/>
      <c r="Q843" s="172"/>
      <c r="R843" s="172"/>
      <c r="S843" s="172"/>
      <c r="T843" s="172"/>
      <c r="U843" s="172"/>
      <c r="V843" s="172"/>
      <c r="W843" s="172"/>
      <c r="X843" s="172"/>
      <c r="Y843" s="172"/>
      <c r="Z843" s="172"/>
    </row>
    <row r="844" spans="1:26" ht="12" customHeight="1">
      <c r="A844" s="172"/>
      <c r="B844" s="60"/>
      <c r="C844" s="172"/>
      <c r="D844" s="60"/>
      <c r="E844" s="172"/>
      <c r="F844" s="172"/>
      <c r="G844" s="172"/>
      <c r="H844" s="172"/>
      <c r="I844" s="172"/>
      <c r="J844" s="172"/>
      <c r="K844" s="172"/>
      <c r="L844" s="172"/>
      <c r="M844" s="172"/>
      <c r="N844" s="172"/>
      <c r="O844" s="172"/>
      <c r="P844" s="172"/>
      <c r="Q844" s="172"/>
      <c r="R844" s="172"/>
      <c r="S844" s="172"/>
      <c r="T844" s="172"/>
      <c r="U844" s="172"/>
      <c r="V844" s="172"/>
      <c r="W844" s="172"/>
      <c r="X844" s="172"/>
      <c r="Y844" s="172"/>
      <c r="Z844" s="172"/>
    </row>
    <row r="845" spans="1:26" ht="12" customHeight="1">
      <c r="A845" s="172"/>
      <c r="B845" s="60"/>
      <c r="C845" s="172"/>
      <c r="D845" s="60"/>
      <c r="E845" s="172"/>
      <c r="F845" s="172"/>
      <c r="G845" s="172"/>
      <c r="H845" s="172"/>
      <c r="I845" s="172"/>
      <c r="J845" s="172"/>
      <c r="K845" s="172"/>
      <c r="L845" s="172"/>
      <c r="M845" s="172"/>
      <c r="N845" s="172"/>
      <c r="O845" s="172"/>
      <c r="P845" s="172"/>
      <c r="Q845" s="172"/>
      <c r="R845" s="172"/>
      <c r="S845" s="172"/>
      <c r="T845" s="172"/>
      <c r="U845" s="172"/>
      <c r="V845" s="172"/>
      <c r="W845" s="172"/>
      <c r="X845" s="172"/>
      <c r="Y845" s="172"/>
      <c r="Z845" s="172"/>
    </row>
    <row r="846" spans="1:26" ht="12" customHeight="1">
      <c r="A846" s="172"/>
      <c r="B846" s="60"/>
      <c r="C846" s="172"/>
      <c r="D846" s="60"/>
      <c r="E846" s="172"/>
      <c r="F846" s="172"/>
      <c r="G846" s="172"/>
      <c r="H846" s="172"/>
      <c r="I846" s="172"/>
      <c r="J846" s="172"/>
      <c r="K846" s="172"/>
      <c r="L846" s="172"/>
      <c r="M846" s="172"/>
      <c r="N846" s="172"/>
      <c r="O846" s="172"/>
      <c r="P846" s="172"/>
      <c r="Q846" s="172"/>
      <c r="R846" s="172"/>
      <c r="S846" s="172"/>
      <c r="T846" s="172"/>
      <c r="U846" s="172"/>
      <c r="V846" s="172"/>
      <c r="W846" s="172"/>
      <c r="X846" s="172"/>
      <c r="Y846" s="172"/>
      <c r="Z846" s="172"/>
    </row>
    <row r="847" spans="1:26" ht="12" customHeight="1">
      <c r="A847" s="172"/>
      <c r="B847" s="60"/>
      <c r="C847" s="172"/>
      <c r="D847" s="60"/>
      <c r="E847" s="172"/>
      <c r="F847" s="172"/>
      <c r="G847" s="172"/>
      <c r="H847" s="172"/>
      <c r="I847" s="172"/>
      <c r="J847" s="172"/>
      <c r="K847" s="172"/>
      <c r="L847" s="172"/>
      <c r="M847" s="172"/>
      <c r="N847" s="172"/>
      <c r="O847" s="172"/>
      <c r="P847" s="172"/>
      <c r="Q847" s="172"/>
      <c r="R847" s="172"/>
      <c r="S847" s="172"/>
      <c r="T847" s="172"/>
      <c r="U847" s="172"/>
      <c r="V847" s="172"/>
      <c r="W847" s="172"/>
      <c r="X847" s="172"/>
      <c r="Y847" s="172"/>
      <c r="Z847" s="172"/>
    </row>
    <row r="848" spans="1:26" ht="12" customHeight="1">
      <c r="A848" s="172"/>
      <c r="B848" s="60"/>
      <c r="C848" s="172"/>
      <c r="D848" s="60"/>
      <c r="E848" s="172"/>
      <c r="F848" s="172"/>
      <c r="G848" s="172"/>
      <c r="H848" s="172"/>
      <c r="I848" s="172"/>
      <c r="J848" s="172"/>
      <c r="K848" s="172"/>
      <c r="L848" s="172"/>
      <c r="M848" s="172"/>
      <c r="N848" s="172"/>
      <c r="O848" s="172"/>
      <c r="P848" s="172"/>
      <c r="Q848" s="172"/>
      <c r="R848" s="172"/>
      <c r="S848" s="172"/>
      <c r="T848" s="172"/>
      <c r="U848" s="172"/>
      <c r="V848" s="172"/>
      <c r="W848" s="172"/>
      <c r="X848" s="172"/>
      <c r="Y848" s="172"/>
      <c r="Z848" s="172"/>
    </row>
    <row r="849" spans="1:26" ht="12" customHeight="1">
      <c r="A849" s="172"/>
      <c r="B849" s="60"/>
      <c r="C849" s="172"/>
      <c r="D849" s="60"/>
      <c r="E849" s="172"/>
      <c r="F849" s="172"/>
      <c r="G849" s="172"/>
      <c r="H849" s="172"/>
      <c r="I849" s="172"/>
      <c r="J849" s="172"/>
      <c r="K849" s="172"/>
      <c r="L849" s="172"/>
      <c r="M849" s="172"/>
      <c r="N849" s="172"/>
      <c r="O849" s="172"/>
      <c r="P849" s="172"/>
      <c r="Q849" s="172"/>
      <c r="R849" s="172"/>
      <c r="S849" s="172"/>
      <c r="T849" s="172"/>
      <c r="U849" s="172"/>
      <c r="V849" s="172"/>
      <c r="W849" s="172"/>
      <c r="X849" s="172"/>
      <c r="Y849" s="172"/>
      <c r="Z849" s="172"/>
    </row>
    <row r="850" spans="1:26" ht="12" customHeight="1">
      <c r="A850" s="172"/>
      <c r="B850" s="60"/>
      <c r="C850" s="172"/>
      <c r="D850" s="60"/>
      <c r="E850" s="172"/>
      <c r="F850" s="172"/>
      <c r="G850" s="172"/>
      <c r="H850" s="172"/>
      <c r="I850" s="172"/>
      <c r="J850" s="172"/>
      <c r="K850" s="172"/>
      <c r="L850" s="172"/>
      <c r="M850" s="172"/>
      <c r="N850" s="172"/>
      <c r="O850" s="172"/>
      <c r="P850" s="172"/>
      <c r="Q850" s="172"/>
      <c r="R850" s="172"/>
      <c r="S850" s="172"/>
      <c r="T850" s="172"/>
      <c r="U850" s="172"/>
      <c r="V850" s="172"/>
      <c r="W850" s="172"/>
      <c r="X850" s="172"/>
      <c r="Y850" s="172"/>
      <c r="Z850" s="172"/>
    </row>
    <row r="851" spans="1:26" ht="12" customHeight="1">
      <c r="A851" s="172"/>
      <c r="B851" s="60"/>
      <c r="C851" s="172"/>
      <c r="D851" s="60"/>
      <c r="E851" s="172"/>
      <c r="F851" s="172"/>
      <c r="G851" s="172"/>
      <c r="H851" s="172"/>
      <c r="I851" s="172"/>
      <c r="J851" s="172"/>
      <c r="K851" s="172"/>
      <c r="L851" s="172"/>
      <c r="M851" s="172"/>
      <c r="N851" s="172"/>
      <c r="O851" s="172"/>
      <c r="P851" s="172"/>
      <c r="Q851" s="172"/>
      <c r="R851" s="172"/>
      <c r="S851" s="172"/>
      <c r="T851" s="172"/>
      <c r="U851" s="172"/>
      <c r="V851" s="172"/>
      <c r="W851" s="172"/>
      <c r="X851" s="172"/>
      <c r="Y851" s="172"/>
      <c r="Z851" s="172"/>
    </row>
    <row r="852" spans="1:26" ht="12" customHeight="1">
      <c r="A852" s="172"/>
      <c r="B852" s="60"/>
      <c r="C852" s="172"/>
      <c r="D852" s="60"/>
      <c r="E852" s="172"/>
      <c r="F852" s="172"/>
      <c r="G852" s="172"/>
      <c r="H852" s="172"/>
      <c r="I852" s="172"/>
      <c r="J852" s="172"/>
      <c r="K852" s="172"/>
      <c r="L852" s="172"/>
      <c r="M852" s="172"/>
      <c r="N852" s="172"/>
      <c r="O852" s="172"/>
      <c r="P852" s="172"/>
      <c r="Q852" s="172"/>
      <c r="R852" s="172"/>
      <c r="S852" s="172"/>
      <c r="T852" s="172"/>
      <c r="U852" s="172"/>
      <c r="V852" s="172"/>
      <c r="W852" s="172"/>
      <c r="X852" s="172"/>
      <c r="Y852" s="172"/>
      <c r="Z852" s="172"/>
    </row>
    <row r="853" spans="1:26" ht="12" customHeight="1">
      <c r="A853" s="172"/>
      <c r="B853" s="60"/>
      <c r="C853" s="172"/>
      <c r="D853" s="60"/>
      <c r="E853" s="172"/>
      <c r="F853" s="172"/>
      <c r="G853" s="172"/>
      <c r="H853" s="172"/>
      <c r="I853" s="172"/>
      <c r="J853" s="172"/>
      <c r="K853" s="172"/>
      <c r="L853" s="172"/>
      <c r="M853" s="172"/>
      <c r="N853" s="172"/>
      <c r="O853" s="172"/>
      <c r="P853" s="172"/>
      <c r="Q853" s="172"/>
      <c r="R853" s="172"/>
      <c r="S853" s="172"/>
      <c r="T853" s="172"/>
      <c r="U853" s="172"/>
      <c r="V853" s="172"/>
      <c r="W853" s="172"/>
      <c r="X853" s="172"/>
      <c r="Y853" s="172"/>
      <c r="Z853" s="172"/>
    </row>
    <row r="854" spans="1:26" ht="12" customHeight="1">
      <c r="A854" s="172"/>
      <c r="B854" s="60"/>
      <c r="C854" s="172"/>
      <c r="D854" s="60"/>
      <c r="E854" s="172"/>
      <c r="F854" s="172"/>
      <c r="G854" s="172"/>
      <c r="H854" s="172"/>
      <c r="I854" s="172"/>
      <c r="J854" s="172"/>
      <c r="K854" s="172"/>
      <c r="L854" s="172"/>
      <c r="M854" s="172"/>
      <c r="N854" s="172"/>
      <c r="O854" s="172"/>
      <c r="P854" s="172"/>
      <c r="Q854" s="172"/>
      <c r="R854" s="172"/>
      <c r="S854" s="172"/>
      <c r="T854" s="172"/>
      <c r="U854" s="172"/>
      <c r="V854" s="172"/>
      <c r="W854" s="172"/>
      <c r="X854" s="172"/>
      <c r="Y854" s="172"/>
      <c r="Z854" s="172"/>
    </row>
    <row r="855" spans="1:26" ht="12" customHeight="1">
      <c r="A855" s="172"/>
      <c r="B855" s="60"/>
      <c r="C855" s="172"/>
      <c r="D855" s="60"/>
      <c r="E855" s="172"/>
      <c r="F855" s="172"/>
      <c r="G855" s="172"/>
      <c r="H855" s="172"/>
      <c r="I855" s="172"/>
      <c r="J855" s="172"/>
      <c r="K855" s="172"/>
      <c r="L855" s="172"/>
      <c r="M855" s="172"/>
      <c r="N855" s="172"/>
      <c r="O855" s="172"/>
      <c r="P855" s="172"/>
      <c r="Q855" s="172"/>
      <c r="R855" s="172"/>
      <c r="S855" s="172"/>
      <c r="T855" s="172"/>
      <c r="U855" s="172"/>
      <c r="V855" s="172"/>
      <c r="W855" s="172"/>
      <c r="X855" s="172"/>
      <c r="Y855" s="172"/>
      <c r="Z855" s="172"/>
    </row>
    <row r="856" spans="1:26" ht="12" customHeight="1">
      <c r="A856" s="172"/>
      <c r="B856" s="60"/>
      <c r="C856" s="172"/>
      <c r="D856" s="60"/>
      <c r="E856" s="172"/>
      <c r="F856" s="172"/>
      <c r="G856" s="172"/>
      <c r="H856" s="172"/>
      <c r="I856" s="172"/>
      <c r="J856" s="172"/>
      <c r="K856" s="172"/>
      <c r="L856" s="172"/>
      <c r="M856" s="172"/>
      <c r="N856" s="172"/>
      <c r="O856" s="172"/>
      <c r="P856" s="172"/>
      <c r="Q856" s="172"/>
      <c r="R856" s="172"/>
      <c r="S856" s="172"/>
      <c r="T856" s="172"/>
      <c r="U856" s="172"/>
      <c r="V856" s="172"/>
      <c r="W856" s="172"/>
      <c r="X856" s="172"/>
      <c r="Y856" s="172"/>
      <c r="Z856" s="172"/>
    </row>
    <row r="857" spans="1:26" ht="12" customHeight="1">
      <c r="A857" s="172"/>
      <c r="B857" s="60"/>
      <c r="C857" s="172"/>
      <c r="D857" s="60"/>
      <c r="E857" s="172"/>
      <c r="F857" s="172"/>
      <c r="G857" s="172"/>
      <c r="H857" s="172"/>
      <c r="I857" s="172"/>
      <c r="J857" s="172"/>
      <c r="K857" s="172"/>
      <c r="L857" s="172"/>
      <c r="M857" s="172"/>
      <c r="N857" s="172"/>
      <c r="O857" s="172"/>
      <c r="P857" s="172"/>
      <c r="Q857" s="172"/>
      <c r="R857" s="172"/>
      <c r="S857" s="172"/>
      <c r="T857" s="172"/>
      <c r="U857" s="172"/>
      <c r="V857" s="172"/>
      <c r="W857" s="172"/>
      <c r="X857" s="172"/>
      <c r="Y857" s="172"/>
      <c r="Z857" s="172"/>
    </row>
    <row r="858" spans="1:26" ht="12" customHeight="1">
      <c r="A858" s="172"/>
      <c r="B858" s="60"/>
      <c r="C858" s="172"/>
      <c r="D858" s="60"/>
      <c r="E858" s="172"/>
      <c r="F858" s="172"/>
      <c r="G858" s="172"/>
      <c r="H858" s="172"/>
      <c r="I858" s="172"/>
      <c r="J858" s="172"/>
      <c r="K858" s="172"/>
      <c r="L858" s="172"/>
      <c r="M858" s="172"/>
      <c r="N858" s="172"/>
      <c r="O858" s="172"/>
      <c r="P858" s="172"/>
      <c r="Q858" s="172"/>
      <c r="R858" s="172"/>
      <c r="S858" s="172"/>
      <c r="T858" s="172"/>
      <c r="U858" s="172"/>
      <c r="V858" s="172"/>
      <c r="W858" s="172"/>
      <c r="X858" s="172"/>
      <c r="Y858" s="172"/>
      <c r="Z858" s="172"/>
    </row>
    <row r="859" spans="1:26" ht="12" customHeight="1">
      <c r="A859" s="172"/>
      <c r="B859" s="60"/>
      <c r="C859" s="172"/>
      <c r="D859" s="60"/>
      <c r="E859" s="172"/>
      <c r="F859" s="172"/>
      <c r="G859" s="172"/>
      <c r="H859" s="172"/>
      <c r="I859" s="172"/>
      <c r="J859" s="172"/>
      <c r="K859" s="172"/>
      <c r="L859" s="172"/>
      <c r="M859" s="172"/>
      <c r="N859" s="172"/>
      <c r="O859" s="172"/>
      <c r="P859" s="172"/>
      <c r="Q859" s="172"/>
      <c r="R859" s="172"/>
      <c r="S859" s="172"/>
      <c r="T859" s="172"/>
      <c r="U859" s="172"/>
      <c r="V859" s="172"/>
      <c r="W859" s="172"/>
      <c r="X859" s="172"/>
      <c r="Y859" s="172"/>
      <c r="Z859" s="172"/>
    </row>
    <row r="860" spans="1:26" ht="12" customHeight="1">
      <c r="A860" s="172"/>
      <c r="B860" s="60"/>
      <c r="C860" s="172"/>
      <c r="D860" s="60"/>
      <c r="E860" s="172"/>
      <c r="F860" s="172"/>
      <c r="G860" s="172"/>
      <c r="H860" s="172"/>
      <c r="I860" s="172"/>
      <c r="J860" s="172"/>
      <c r="K860" s="172"/>
      <c r="L860" s="172"/>
      <c r="M860" s="172"/>
      <c r="N860" s="172"/>
      <c r="O860" s="172"/>
      <c r="P860" s="172"/>
      <c r="Q860" s="172"/>
      <c r="R860" s="172"/>
      <c r="S860" s="172"/>
      <c r="T860" s="172"/>
      <c r="U860" s="172"/>
      <c r="V860" s="172"/>
      <c r="W860" s="172"/>
      <c r="X860" s="172"/>
      <c r="Y860" s="172"/>
      <c r="Z860" s="172"/>
    </row>
    <row r="861" spans="1:26" ht="12" customHeight="1">
      <c r="A861" s="172"/>
      <c r="B861" s="60"/>
      <c r="C861" s="172"/>
      <c r="D861" s="60"/>
      <c r="E861" s="172"/>
      <c r="F861" s="172"/>
      <c r="G861" s="172"/>
      <c r="H861" s="172"/>
      <c r="I861" s="172"/>
      <c r="J861" s="172"/>
      <c r="K861" s="172"/>
      <c r="L861" s="172"/>
      <c r="M861" s="172"/>
      <c r="N861" s="172"/>
      <c r="O861" s="172"/>
      <c r="P861" s="172"/>
      <c r="Q861" s="172"/>
      <c r="R861" s="172"/>
      <c r="S861" s="172"/>
      <c r="T861" s="172"/>
      <c r="U861" s="172"/>
      <c r="V861" s="172"/>
      <c r="W861" s="172"/>
      <c r="X861" s="172"/>
      <c r="Y861" s="172"/>
      <c r="Z861" s="172"/>
    </row>
    <row r="862" spans="1:26" ht="12" customHeight="1">
      <c r="A862" s="172"/>
      <c r="B862" s="60"/>
      <c r="C862" s="172"/>
      <c r="D862" s="60"/>
      <c r="E862" s="172"/>
      <c r="F862" s="172"/>
      <c r="G862" s="172"/>
      <c r="H862" s="172"/>
      <c r="I862" s="172"/>
      <c r="J862" s="172"/>
      <c r="K862" s="172"/>
      <c r="L862" s="172"/>
      <c r="M862" s="172"/>
      <c r="N862" s="172"/>
      <c r="O862" s="172"/>
      <c r="P862" s="172"/>
      <c r="Q862" s="172"/>
      <c r="R862" s="172"/>
      <c r="S862" s="172"/>
      <c r="T862" s="172"/>
      <c r="U862" s="172"/>
      <c r="V862" s="172"/>
      <c r="W862" s="172"/>
      <c r="X862" s="172"/>
      <c r="Y862" s="172"/>
      <c r="Z862" s="172"/>
    </row>
    <row r="863" spans="1:26" ht="12" customHeight="1">
      <c r="A863" s="172"/>
      <c r="B863" s="60"/>
      <c r="C863" s="172"/>
      <c r="D863" s="60"/>
      <c r="E863" s="172"/>
      <c r="F863" s="172"/>
      <c r="G863" s="172"/>
      <c r="H863" s="172"/>
      <c r="I863" s="172"/>
      <c r="J863" s="172"/>
      <c r="K863" s="172"/>
      <c r="L863" s="172"/>
      <c r="M863" s="172"/>
      <c r="N863" s="172"/>
      <c r="O863" s="172"/>
      <c r="P863" s="172"/>
      <c r="Q863" s="172"/>
      <c r="R863" s="172"/>
      <c r="S863" s="172"/>
      <c r="T863" s="172"/>
      <c r="U863" s="172"/>
      <c r="V863" s="172"/>
      <c r="W863" s="172"/>
      <c r="X863" s="172"/>
      <c r="Y863" s="172"/>
      <c r="Z863" s="172"/>
    </row>
    <row r="864" spans="1:26" ht="12" customHeight="1">
      <c r="A864" s="172"/>
      <c r="B864" s="60"/>
      <c r="C864" s="172"/>
      <c r="D864" s="60"/>
      <c r="E864" s="172"/>
      <c r="F864" s="172"/>
      <c r="G864" s="172"/>
      <c r="H864" s="172"/>
      <c r="I864" s="172"/>
      <c r="J864" s="172"/>
      <c r="K864" s="172"/>
      <c r="L864" s="172"/>
      <c r="M864" s="172"/>
      <c r="N864" s="172"/>
      <c r="O864" s="172"/>
      <c r="P864" s="172"/>
      <c r="Q864" s="172"/>
      <c r="R864" s="172"/>
      <c r="S864" s="172"/>
      <c r="T864" s="172"/>
      <c r="U864" s="172"/>
      <c r="V864" s="172"/>
      <c r="W864" s="172"/>
      <c r="X864" s="172"/>
      <c r="Y864" s="172"/>
      <c r="Z864" s="172"/>
    </row>
    <row r="865" spans="1:26" ht="12" customHeight="1">
      <c r="A865" s="172"/>
      <c r="B865" s="60"/>
      <c r="C865" s="172"/>
      <c r="D865" s="60"/>
      <c r="E865" s="172"/>
      <c r="F865" s="172"/>
      <c r="G865" s="172"/>
      <c r="H865" s="172"/>
      <c r="I865" s="172"/>
      <c r="J865" s="172"/>
      <c r="K865" s="172"/>
      <c r="L865" s="172"/>
      <c r="M865" s="172"/>
      <c r="N865" s="172"/>
      <c r="O865" s="172"/>
      <c r="P865" s="172"/>
      <c r="Q865" s="172"/>
      <c r="R865" s="172"/>
      <c r="S865" s="172"/>
      <c r="T865" s="172"/>
      <c r="U865" s="172"/>
      <c r="V865" s="172"/>
      <c r="W865" s="172"/>
      <c r="X865" s="172"/>
      <c r="Y865" s="172"/>
      <c r="Z865" s="172"/>
    </row>
    <row r="866" spans="1:26" ht="12" customHeight="1">
      <c r="A866" s="172"/>
      <c r="B866" s="60"/>
      <c r="C866" s="172"/>
      <c r="D866" s="60"/>
      <c r="E866" s="172"/>
      <c r="F866" s="172"/>
      <c r="G866" s="172"/>
      <c r="H866" s="172"/>
      <c r="I866" s="172"/>
      <c r="J866" s="172"/>
      <c r="K866" s="172"/>
      <c r="L866" s="172"/>
      <c r="M866" s="172"/>
      <c r="N866" s="172"/>
      <c r="O866" s="172"/>
      <c r="P866" s="172"/>
      <c r="Q866" s="172"/>
      <c r="R866" s="172"/>
      <c r="S866" s="172"/>
      <c r="T866" s="172"/>
      <c r="U866" s="172"/>
      <c r="V866" s="172"/>
      <c r="W866" s="172"/>
      <c r="X866" s="172"/>
      <c r="Y866" s="172"/>
      <c r="Z866" s="172"/>
    </row>
    <row r="867" spans="1:26" ht="12" customHeight="1">
      <c r="A867" s="172"/>
      <c r="B867" s="60"/>
      <c r="C867" s="172"/>
      <c r="D867" s="60"/>
      <c r="E867" s="172"/>
      <c r="F867" s="172"/>
      <c r="G867" s="172"/>
      <c r="H867" s="172"/>
      <c r="I867" s="172"/>
      <c r="J867" s="172"/>
      <c r="K867" s="172"/>
      <c r="L867" s="172"/>
      <c r="M867" s="172"/>
      <c r="N867" s="172"/>
      <c r="O867" s="172"/>
      <c r="P867" s="172"/>
      <c r="Q867" s="172"/>
      <c r="R867" s="172"/>
      <c r="S867" s="172"/>
      <c r="T867" s="172"/>
      <c r="U867" s="172"/>
      <c r="V867" s="172"/>
      <c r="W867" s="172"/>
      <c r="X867" s="172"/>
      <c r="Y867" s="172"/>
      <c r="Z867" s="172"/>
    </row>
    <row r="868" spans="1:26" ht="12" customHeight="1">
      <c r="A868" s="172"/>
      <c r="B868" s="60"/>
      <c r="C868" s="172"/>
      <c r="D868" s="60"/>
      <c r="E868" s="172"/>
      <c r="F868" s="172"/>
      <c r="G868" s="172"/>
      <c r="H868" s="172"/>
      <c r="I868" s="172"/>
      <c r="J868" s="172"/>
      <c r="K868" s="172"/>
      <c r="L868" s="172"/>
      <c r="M868" s="172"/>
      <c r="N868" s="172"/>
      <c r="O868" s="172"/>
      <c r="P868" s="172"/>
      <c r="Q868" s="172"/>
      <c r="R868" s="172"/>
      <c r="S868" s="172"/>
      <c r="T868" s="172"/>
      <c r="U868" s="172"/>
      <c r="V868" s="172"/>
      <c r="W868" s="172"/>
      <c r="X868" s="172"/>
      <c r="Y868" s="172"/>
      <c r="Z868" s="172"/>
    </row>
    <row r="869" spans="1:26" ht="12" customHeight="1">
      <c r="A869" s="172"/>
      <c r="B869" s="60"/>
      <c r="C869" s="172"/>
      <c r="D869" s="60"/>
      <c r="E869" s="172"/>
      <c r="F869" s="172"/>
      <c r="G869" s="172"/>
      <c r="H869" s="172"/>
      <c r="I869" s="172"/>
      <c r="J869" s="172"/>
      <c r="K869" s="172"/>
      <c r="L869" s="172"/>
      <c r="M869" s="172"/>
      <c r="N869" s="172"/>
      <c r="O869" s="172"/>
      <c r="P869" s="172"/>
      <c r="Q869" s="172"/>
      <c r="R869" s="172"/>
      <c r="S869" s="172"/>
      <c r="T869" s="172"/>
      <c r="U869" s="172"/>
      <c r="V869" s="172"/>
      <c r="W869" s="172"/>
      <c r="X869" s="172"/>
      <c r="Y869" s="172"/>
      <c r="Z869" s="172"/>
    </row>
    <row r="870" spans="1:26" ht="12" customHeight="1">
      <c r="A870" s="172"/>
      <c r="B870" s="60"/>
      <c r="C870" s="172"/>
      <c r="D870" s="60"/>
      <c r="E870" s="172"/>
      <c r="F870" s="172"/>
      <c r="G870" s="172"/>
      <c r="H870" s="172"/>
      <c r="I870" s="172"/>
      <c r="J870" s="172"/>
      <c r="K870" s="172"/>
      <c r="L870" s="172"/>
      <c r="M870" s="172"/>
      <c r="N870" s="172"/>
      <c r="O870" s="172"/>
      <c r="P870" s="172"/>
      <c r="Q870" s="172"/>
      <c r="R870" s="172"/>
      <c r="S870" s="172"/>
      <c r="T870" s="172"/>
      <c r="U870" s="172"/>
      <c r="V870" s="172"/>
      <c r="W870" s="172"/>
      <c r="X870" s="172"/>
      <c r="Y870" s="172"/>
      <c r="Z870" s="172"/>
    </row>
    <row r="871" spans="1:26" ht="12" customHeight="1">
      <c r="A871" s="172"/>
      <c r="B871" s="60"/>
      <c r="C871" s="172"/>
      <c r="D871" s="60"/>
      <c r="E871" s="172"/>
      <c r="F871" s="172"/>
      <c r="G871" s="172"/>
      <c r="H871" s="172"/>
      <c r="I871" s="172"/>
      <c r="J871" s="172"/>
      <c r="K871" s="172"/>
      <c r="L871" s="172"/>
      <c r="M871" s="172"/>
      <c r="N871" s="172"/>
      <c r="O871" s="172"/>
      <c r="P871" s="172"/>
      <c r="Q871" s="172"/>
      <c r="R871" s="172"/>
      <c r="S871" s="172"/>
      <c r="T871" s="172"/>
      <c r="U871" s="172"/>
      <c r="V871" s="172"/>
      <c r="W871" s="172"/>
      <c r="X871" s="172"/>
      <c r="Y871" s="172"/>
      <c r="Z871" s="172"/>
    </row>
    <row r="872" spans="1:26" ht="12" customHeight="1">
      <c r="A872" s="172"/>
      <c r="B872" s="60"/>
      <c r="C872" s="172"/>
      <c r="D872" s="60"/>
      <c r="E872" s="172"/>
      <c r="F872" s="172"/>
      <c r="G872" s="172"/>
      <c r="H872" s="172"/>
      <c r="I872" s="172"/>
      <c r="J872" s="172"/>
      <c r="K872" s="172"/>
      <c r="L872" s="172"/>
      <c r="M872" s="172"/>
      <c r="N872" s="172"/>
      <c r="O872" s="172"/>
      <c r="P872" s="172"/>
      <c r="Q872" s="172"/>
      <c r="R872" s="172"/>
      <c r="S872" s="172"/>
      <c r="T872" s="172"/>
      <c r="U872" s="172"/>
      <c r="V872" s="172"/>
      <c r="W872" s="172"/>
      <c r="X872" s="172"/>
      <c r="Y872" s="172"/>
      <c r="Z872" s="172"/>
    </row>
    <row r="873" spans="1:26" ht="12" customHeight="1">
      <c r="A873" s="172"/>
      <c r="B873" s="60"/>
      <c r="C873" s="172"/>
      <c r="D873" s="60"/>
      <c r="E873" s="172"/>
      <c r="F873" s="172"/>
      <c r="G873" s="172"/>
      <c r="H873" s="172"/>
      <c r="I873" s="172"/>
      <c r="J873" s="172"/>
      <c r="K873" s="172"/>
      <c r="L873" s="172"/>
      <c r="M873" s="172"/>
      <c r="N873" s="172"/>
      <c r="O873" s="172"/>
      <c r="P873" s="172"/>
      <c r="Q873" s="172"/>
      <c r="R873" s="172"/>
      <c r="S873" s="172"/>
      <c r="T873" s="172"/>
      <c r="U873" s="172"/>
      <c r="V873" s="172"/>
      <c r="W873" s="172"/>
      <c r="X873" s="172"/>
      <c r="Y873" s="172"/>
      <c r="Z873" s="172"/>
    </row>
    <row r="874" spans="1:26" ht="12" customHeight="1">
      <c r="A874" s="172"/>
      <c r="B874" s="60"/>
      <c r="C874" s="172"/>
      <c r="D874" s="60"/>
      <c r="E874" s="172"/>
      <c r="F874" s="172"/>
      <c r="G874" s="172"/>
      <c r="H874" s="172"/>
      <c r="I874" s="172"/>
      <c r="J874" s="172"/>
      <c r="K874" s="172"/>
      <c r="L874" s="172"/>
      <c r="M874" s="172"/>
      <c r="N874" s="172"/>
      <c r="O874" s="172"/>
      <c r="P874" s="172"/>
      <c r="Q874" s="172"/>
      <c r="R874" s="172"/>
      <c r="S874" s="172"/>
      <c r="T874" s="172"/>
      <c r="U874" s="172"/>
      <c r="V874" s="172"/>
      <c r="W874" s="172"/>
      <c r="X874" s="172"/>
      <c r="Y874" s="172"/>
      <c r="Z874" s="172"/>
    </row>
    <row r="875" spans="1:26" ht="12" customHeight="1">
      <c r="A875" s="172"/>
      <c r="B875" s="60"/>
      <c r="C875" s="172"/>
      <c r="D875" s="60"/>
      <c r="E875" s="172"/>
      <c r="F875" s="172"/>
      <c r="G875" s="172"/>
      <c r="H875" s="172"/>
      <c r="I875" s="172"/>
      <c r="J875" s="172"/>
      <c r="K875" s="172"/>
      <c r="L875" s="172"/>
      <c r="M875" s="172"/>
      <c r="N875" s="172"/>
      <c r="O875" s="172"/>
      <c r="P875" s="172"/>
      <c r="Q875" s="172"/>
      <c r="R875" s="172"/>
      <c r="S875" s="172"/>
      <c r="T875" s="172"/>
      <c r="U875" s="172"/>
      <c r="V875" s="172"/>
      <c r="W875" s="172"/>
      <c r="X875" s="172"/>
      <c r="Y875" s="172"/>
      <c r="Z875" s="172"/>
    </row>
    <row r="876" spans="1:26" ht="12" customHeight="1">
      <c r="A876" s="172"/>
      <c r="B876" s="60"/>
      <c r="C876" s="172"/>
      <c r="D876" s="60"/>
      <c r="E876" s="172"/>
      <c r="F876" s="172"/>
      <c r="G876" s="172"/>
      <c r="H876" s="172"/>
      <c r="I876" s="172"/>
      <c r="J876" s="172"/>
      <c r="K876" s="172"/>
      <c r="L876" s="172"/>
      <c r="M876" s="172"/>
      <c r="N876" s="172"/>
      <c r="O876" s="172"/>
      <c r="P876" s="172"/>
      <c r="Q876" s="172"/>
      <c r="R876" s="172"/>
      <c r="S876" s="172"/>
      <c r="T876" s="172"/>
      <c r="U876" s="172"/>
      <c r="V876" s="172"/>
      <c r="W876" s="172"/>
      <c r="X876" s="172"/>
      <c r="Y876" s="172"/>
      <c r="Z876" s="172"/>
    </row>
    <row r="877" spans="1:26" ht="12" customHeight="1">
      <c r="A877" s="172"/>
      <c r="B877" s="60"/>
      <c r="C877" s="172"/>
      <c r="D877" s="60"/>
      <c r="E877" s="172"/>
      <c r="F877" s="172"/>
      <c r="G877" s="172"/>
      <c r="H877" s="172"/>
      <c r="I877" s="172"/>
      <c r="J877" s="172"/>
      <c r="K877" s="172"/>
      <c r="L877" s="172"/>
      <c r="M877" s="172"/>
      <c r="N877" s="172"/>
      <c r="O877" s="172"/>
      <c r="P877" s="172"/>
      <c r="Q877" s="172"/>
      <c r="R877" s="172"/>
      <c r="S877" s="172"/>
      <c r="T877" s="172"/>
      <c r="U877" s="172"/>
      <c r="V877" s="172"/>
      <c r="W877" s="172"/>
      <c r="X877" s="172"/>
      <c r="Y877" s="172"/>
      <c r="Z877" s="172"/>
    </row>
    <row r="878" spans="1:26" ht="12" customHeight="1">
      <c r="A878" s="172"/>
      <c r="B878" s="60"/>
      <c r="C878" s="172"/>
      <c r="D878" s="60"/>
      <c r="E878" s="172"/>
      <c r="F878" s="172"/>
      <c r="G878" s="172"/>
      <c r="H878" s="172"/>
      <c r="I878" s="172"/>
      <c r="J878" s="172"/>
      <c r="K878" s="172"/>
      <c r="L878" s="172"/>
      <c r="M878" s="172"/>
      <c r="N878" s="172"/>
      <c r="O878" s="172"/>
      <c r="P878" s="172"/>
      <c r="Q878" s="172"/>
      <c r="R878" s="172"/>
      <c r="S878" s="172"/>
      <c r="T878" s="172"/>
      <c r="U878" s="172"/>
      <c r="V878" s="172"/>
      <c r="W878" s="172"/>
      <c r="X878" s="172"/>
      <c r="Y878" s="172"/>
      <c r="Z878" s="172"/>
    </row>
    <row r="879" spans="1:26" ht="12" customHeight="1">
      <c r="A879" s="172"/>
      <c r="B879" s="60"/>
      <c r="C879" s="172"/>
      <c r="D879" s="60"/>
      <c r="E879" s="172"/>
      <c r="F879" s="172"/>
      <c r="G879" s="172"/>
      <c r="H879" s="172"/>
      <c r="I879" s="172"/>
      <c r="J879" s="172"/>
      <c r="K879" s="172"/>
      <c r="L879" s="172"/>
      <c r="M879" s="172"/>
      <c r="N879" s="172"/>
      <c r="O879" s="172"/>
      <c r="P879" s="172"/>
      <c r="Q879" s="172"/>
      <c r="R879" s="172"/>
      <c r="S879" s="172"/>
      <c r="T879" s="172"/>
      <c r="U879" s="172"/>
      <c r="V879" s="172"/>
      <c r="W879" s="172"/>
      <c r="X879" s="172"/>
      <c r="Y879" s="172"/>
      <c r="Z879" s="172"/>
    </row>
    <row r="880" spans="1:26" ht="12" customHeight="1">
      <c r="A880" s="172"/>
      <c r="B880" s="60"/>
      <c r="C880" s="172"/>
      <c r="D880" s="60"/>
      <c r="E880" s="172"/>
      <c r="F880" s="172"/>
      <c r="G880" s="172"/>
      <c r="H880" s="172"/>
      <c r="I880" s="172"/>
      <c r="J880" s="172"/>
      <c r="K880" s="172"/>
      <c r="L880" s="172"/>
      <c r="M880" s="172"/>
      <c r="N880" s="172"/>
      <c r="O880" s="172"/>
      <c r="P880" s="172"/>
      <c r="Q880" s="172"/>
      <c r="R880" s="172"/>
      <c r="S880" s="172"/>
      <c r="T880" s="172"/>
      <c r="U880" s="172"/>
      <c r="V880" s="172"/>
      <c r="W880" s="172"/>
      <c r="X880" s="172"/>
      <c r="Y880" s="172"/>
      <c r="Z880" s="172"/>
    </row>
    <row r="881" spans="1:26" ht="12" customHeight="1">
      <c r="A881" s="172"/>
      <c r="B881" s="60"/>
      <c r="C881" s="172"/>
      <c r="D881" s="60"/>
      <c r="E881" s="172"/>
      <c r="F881" s="172"/>
      <c r="G881" s="172"/>
      <c r="H881" s="172"/>
      <c r="I881" s="172"/>
      <c r="J881" s="172"/>
      <c r="K881" s="172"/>
      <c r="L881" s="172"/>
      <c r="M881" s="172"/>
      <c r="N881" s="172"/>
      <c r="O881" s="172"/>
      <c r="P881" s="172"/>
      <c r="Q881" s="172"/>
      <c r="R881" s="172"/>
      <c r="S881" s="172"/>
      <c r="T881" s="172"/>
      <c r="U881" s="172"/>
      <c r="V881" s="172"/>
      <c r="W881" s="172"/>
      <c r="X881" s="172"/>
      <c r="Y881" s="172"/>
      <c r="Z881" s="172"/>
    </row>
    <row r="882" spans="1:26" ht="12" customHeight="1">
      <c r="A882" s="172"/>
      <c r="B882" s="60"/>
      <c r="C882" s="172"/>
      <c r="D882" s="60"/>
      <c r="E882" s="172"/>
      <c r="F882" s="172"/>
      <c r="G882" s="172"/>
      <c r="H882" s="172"/>
      <c r="I882" s="172"/>
      <c r="J882" s="172"/>
      <c r="K882" s="172"/>
      <c r="L882" s="172"/>
      <c r="M882" s="172"/>
      <c r="N882" s="172"/>
      <c r="O882" s="172"/>
      <c r="P882" s="172"/>
      <c r="Q882" s="172"/>
      <c r="R882" s="172"/>
      <c r="S882" s="172"/>
      <c r="T882" s="172"/>
      <c r="U882" s="172"/>
      <c r="V882" s="172"/>
      <c r="W882" s="172"/>
      <c r="X882" s="172"/>
      <c r="Y882" s="172"/>
      <c r="Z882" s="172"/>
    </row>
    <row r="883" spans="1:26" ht="12" customHeight="1">
      <c r="A883" s="172"/>
      <c r="B883" s="60"/>
      <c r="C883" s="172"/>
      <c r="D883" s="60"/>
      <c r="E883" s="172"/>
      <c r="F883" s="172"/>
      <c r="G883" s="172"/>
      <c r="H883" s="172"/>
      <c r="I883" s="172"/>
      <c r="J883" s="172"/>
      <c r="K883" s="172"/>
      <c r="L883" s="172"/>
      <c r="M883" s="172"/>
      <c r="N883" s="172"/>
      <c r="O883" s="172"/>
      <c r="P883" s="172"/>
      <c r="Q883" s="172"/>
      <c r="R883" s="172"/>
      <c r="S883" s="172"/>
      <c r="T883" s="172"/>
      <c r="U883" s="172"/>
      <c r="V883" s="172"/>
      <c r="W883" s="172"/>
      <c r="X883" s="172"/>
      <c r="Y883" s="172"/>
      <c r="Z883" s="172"/>
    </row>
    <row r="884" spans="1:26" ht="12" customHeight="1">
      <c r="A884" s="172"/>
      <c r="B884" s="60"/>
      <c r="C884" s="172"/>
      <c r="D884" s="60"/>
      <c r="E884" s="172"/>
      <c r="F884" s="172"/>
      <c r="G884" s="172"/>
      <c r="H884" s="172"/>
      <c r="I884" s="172"/>
      <c r="J884" s="172"/>
      <c r="K884" s="172"/>
      <c r="L884" s="172"/>
      <c r="M884" s="172"/>
      <c r="N884" s="172"/>
      <c r="O884" s="172"/>
      <c r="P884" s="172"/>
      <c r="Q884" s="172"/>
      <c r="R884" s="172"/>
      <c r="S884" s="172"/>
      <c r="T884" s="172"/>
      <c r="U884" s="172"/>
      <c r="V884" s="172"/>
      <c r="W884" s="172"/>
      <c r="X884" s="172"/>
      <c r="Y884" s="172"/>
      <c r="Z884" s="172"/>
    </row>
    <row r="885" spans="1:26" ht="12" customHeight="1">
      <c r="A885" s="172"/>
      <c r="B885" s="60"/>
      <c r="C885" s="172"/>
      <c r="D885" s="60"/>
      <c r="E885" s="172"/>
      <c r="F885" s="172"/>
      <c r="G885" s="172"/>
      <c r="H885" s="172"/>
      <c r="I885" s="172"/>
      <c r="J885" s="172"/>
      <c r="K885" s="172"/>
      <c r="L885" s="172"/>
      <c r="M885" s="172"/>
      <c r="N885" s="172"/>
      <c r="O885" s="172"/>
      <c r="P885" s="172"/>
      <c r="Q885" s="172"/>
      <c r="R885" s="172"/>
      <c r="S885" s="172"/>
      <c r="T885" s="172"/>
      <c r="U885" s="172"/>
      <c r="V885" s="172"/>
      <c r="W885" s="172"/>
      <c r="X885" s="172"/>
      <c r="Y885" s="172"/>
      <c r="Z885" s="172"/>
    </row>
    <row r="886" spans="1:26" ht="12" customHeight="1">
      <c r="A886" s="172"/>
      <c r="B886" s="60"/>
      <c r="C886" s="172"/>
      <c r="D886" s="60"/>
      <c r="E886" s="172"/>
      <c r="F886" s="172"/>
      <c r="G886" s="172"/>
      <c r="H886" s="172"/>
      <c r="I886" s="172"/>
      <c r="J886" s="172"/>
      <c r="K886" s="172"/>
      <c r="L886" s="172"/>
      <c r="M886" s="172"/>
      <c r="N886" s="172"/>
      <c r="O886" s="172"/>
      <c r="P886" s="172"/>
      <c r="Q886" s="172"/>
      <c r="R886" s="172"/>
      <c r="S886" s="172"/>
      <c r="T886" s="172"/>
      <c r="U886" s="172"/>
      <c r="V886" s="172"/>
      <c r="W886" s="172"/>
      <c r="X886" s="172"/>
      <c r="Y886" s="172"/>
      <c r="Z886" s="172"/>
    </row>
    <row r="887" spans="1:26" ht="12" customHeight="1">
      <c r="A887" s="172"/>
      <c r="B887" s="60"/>
      <c r="C887" s="172"/>
      <c r="D887" s="60"/>
      <c r="E887" s="172"/>
      <c r="F887" s="172"/>
      <c r="G887" s="172"/>
      <c r="H887" s="172"/>
      <c r="I887" s="172"/>
      <c r="J887" s="172"/>
      <c r="K887" s="172"/>
      <c r="L887" s="172"/>
      <c r="M887" s="172"/>
      <c r="N887" s="172"/>
      <c r="O887" s="172"/>
      <c r="P887" s="172"/>
      <c r="Q887" s="172"/>
      <c r="R887" s="172"/>
      <c r="S887" s="172"/>
      <c r="T887" s="172"/>
      <c r="U887" s="172"/>
      <c r="V887" s="172"/>
      <c r="W887" s="172"/>
      <c r="X887" s="172"/>
      <c r="Y887" s="172"/>
      <c r="Z887" s="172"/>
    </row>
    <row r="888" spans="1:26" ht="12" customHeight="1">
      <c r="A888" s="172"/>
      <c r="B888" s="60"/>
      <c r="C888" s="172"/>
      <c r="D888" s="60"/>
      <c r="E888" s="172"/>
      <c r="F888" s="172"/>
      <c r="G888" s="172"/>
      <c r="H888" s="172"/>
      <c r="I888" s="172"/>
      <c r="J888" s="172"/>
      <c r="K888" s="172"/>
      <c r="L888" s="172"/>
      <c r="M888" s="172"/>
      <c r="N888" s="172"/>
      <c r="O888" s="172"/>
      <c r="P888" s="172"/>
      <c r="Q888" s="172"/>
      <c r="R888" s="172"/>
      <c r="S888" s="172"/>
      <c r="T888" s="172"/>
      <c r="U888" s="172"/>
      <c r="V888" s="172"/>
      <c r="W888" s="172"/>
      <c r="X888" s="172"/>
      <c r="Y888" s="172"/>
      <c r="Z888" s="172"/>
    </row>
    <row r="889" spans="1:26" ht="12" customHeight="1">
      <c r="A889" s="172"/>
      <c r="B889" s="60"/>
      <c r="C889" s="172"/>
      <c r="D889" s="60"/>
      <c r="E889" s="172"/>
      <c r="F889" s="172"/>
      <c r="G889" s="172"/>
      <c r="H889" s="172"/>
      <c r="I889" s="172"/>
      <c r="J889" s="172"/>
      <c r="K889" s="172"/>
      <c r="L889" s="172"/>
      <c r="M889" s="172"/>
      <c r="N889" s="172"/>
      <c r="O889" s="172"/>
      <c r="P889" s="172"/>
      <c r="Q889" s="172"/>
      <c r="R889" s="172"/>
      <c r="S889" s="172"/>
      <c r="T889" s="172"/>
      <c r="U889" s="172"/>
      <c r="V889" s="172"/>
      <c r="W889" s="172"/>
      <c r="X889" s="172"/>
      <c r="Y889" s="172"/>
      <c r="Z889" s="172"/>
    </row>
    <row r="890" spans="1:26" ht="12" customHeight="1">
      <c r="A890" s="172"/>
      <c r="B890" s="60"/>
      <c r="C890" s="172"/>
      <c r="D890" s="60"/>
      <c r="E890" s="172"/>
      <c r="F890" s="172"/>
      <c r="G890" s="172"/>
      <c r="H890" s="172"/>
      <c r="I890" s="172"/>
      <c r="J890" s="172"/>
      <c r="K890" s="172"/>
      <c r="L890" s="172"/>
      <c r="M890" s="172"/>
      <c r="N890" s="172"/>
      <c r="O890" s="172"/>
      <c r="P890" s="172"/>
      <c r="Q890" s="172"/>
      <c r="R890" s="172"/>
      <c r="S890" s="172"/>
      <c r="T890" s="172"/>
      <c r="U890" s="172"/>
      <c r="V890" s="172"/>
      <c r="W890" s="172"/>
      <c r="X890" s="172"/>
      <c r="Y890" s="172"/>
      <c r="Z890" s="172"/>
    </row>
    <row r="891" spans="1:26" ht="12" customHeight="1">
      <c r="A891" s="172"/>
      <c r="B891" s="60"/>
      <c r="C891" s="172"/>
      <c r="D891" s="60"/>
      <c r="E891" s="172"/>
      <c r="F891" s="172"/>
      <c r="G891" s="172"/>
      <c r="H891" s="172"/>
      <c r="I891" s="172"/>
      <c r="J891" s="172"/>
      <c r="K891" s="172"/>
      <c r="L891" s="172"/>
      <c r="M891" s="172"/>
      <c r="N891" s="172"/>
      <c r="O891" s="172"/>
      <c r="P891" s="172"/>
      <c r="Q891" s="172"/>
      <c r="R891" s="172"/>
      <c r="S891" s="172"/>
      <c r="T891" s="172"/>
      <c r="U891" s="172"/>
      <c r="V891" s="172"/>
      <c r="W891" s="172"/>
      <c r="X891" s="172"/>
      <c r="Y891" s="172"/>
      <c r="Z891" s="172"/>
    </row>
    <row r="892" spans="1:26" ht="12" customHeight="1">
      <c r="A892" s="172"/>
      <c r="B892" s="60"/>
      <c r="C892" s="172"/>
      <c r="D892" s="60"/>
      <c r="E892" s="172"/>
      <c r="F892" s="172"/>
      <c r="G892" s="172"/>
      <c r="H892" s="172"/>
      <c r="I892" s="172"/>
      <c r="J892" s="172"/>
      <c r="K892" s="172"/>
      <c r="L892" s="172"/>
      <c r="M892" s="172"/>
      <c r="N892" s="172"/>
      <c r="O892" s="172"/>
      <c r="P892" s="172"/>
      <c r="Q892" s="172"/>
      <c r="R892" s="172"/>
      <c r="S892" s="172"/>
      <c r="T892" s="172"/>
      <c r="U892" s="172"/>
      <c r="V892" s="172"/>
      <c r="W892" s="172"/>
      <c r="X892" s="172"/>
      <c r="Y892" s="172"/>
      <c r="Z892" s="172"/>
    </row>
    <row r="893" spans="1:26" ht="12" customHeight="1">
      <c r="A893" s="172"/>
      <c r="B893" s="60"/>
      <c r="C893" s="172"/>
      <c r="D893" s="60"/>
      <c r="E893" s="172"/>
      <c r="F893" s="172"/>
      <c r="G893" s="172"/>
      <c r="H893" s="172"/>
      <c r="I893" s="172"/>
      <c r="J893" s="172"/>
      <c r="K893" s="172"/>
      <c r="L893" s="172"/>
      <c r="M893" s="172"/>
      <c r="N893" s="172"/>
      <c r="O893" s="172"/>
      <c r="P893" s="172"/>
      <c r="Q893" s="172"/>
      <c r="R893" s="172"/>
      <c r="S893" s="172"/>
      <c r="T893" s="172"/>
      <c r="U893" s="172"/>
      <c r="V893" s="172"/>
      <c r="W893" s="172"/>
      <c r="X893" s="172"/>
      <c r="Y893" s="172"/>
      <c r="Z893" s="172"/>
    </row>
    <row r="894" spans="1:26" ht="12" customHeight="1">
      <c r="A894" s="172"/>
      <c r="B894" s="60"/>
      <c r="C894" s="172"/>
      <c r="D894" s="60"/>
      <c r="E894" s="172"/>
      <c r="F894" s="172"/>
      <c r="G894" s="172"/>
      <c r="H894" s="172"/>
      <c r="I894" s="172"/>
      <c r="J894" s="172"/>
      <c r="K894" s="172"/>
      <c r="L894" s="172"/>
      <c r="M894" s="172"/>
      <c r="N894" s="172"/>
      <c r="O894" s="172"/>
      <c r="P894" s="172"/>
      <c r="Q894" s="172"/>
      <c r="R894" s="172"/>
      <c r="S894" s="172"/>
      <c r="T894" s="172"/>
      <c r="U894" s="172"/>
      <c r="V894" s="172"/>
      <c r="W894" s="172"/>
      <c r="X894" s="172"/>
      <c r="Y894" s="172"/>
      <c r="Z894" s="172"/>
    </row>
    <row r="895" spans="1:26" ht="12" customHeight="1">
      <c r="A895" s="172"/>
      <c r="B895" s="60"/>
      <c r="C895" s="172"/>
      <c r="D895" s="60"/>
      <c r="E895" s="172"/>
      <c r="F895" s="172"/>
      <c r="G895" s="172"/>
      <c r="H895" s="172"/>
      <c r="I895" s="172"/>
      <c r="J895" s="172"/>
      <c r="K895" s="172"/>
      <c r="L895" s="172"/>
      <c r="M895" s="172"/>
      <c r="N895" s="172"/>
      <c r="O895" s="172"/>
      <c r="P895" s="172"/>
      <c r="Q895" s="172"/>
      <c r="R895" s="172"/>
      <c r="S895" s="172"/>
      <c r="T895" s="172"/>
      <c r="U895" s="172"/>
      <c r="V895" s="172"/>
      <c r="W895" s="172"/>
      <c r="X895" s="172"/>
      <c r="Y895" s="172"/>
      <c r="Z895" s="172"/>
    </row>
    <row r="896" spans="1:26" ht="12" customHeight="1">
      <c r="A896" s="172"/>
      <c r="B896" s="60"/>
      <c r="C896" s="172"/>
      <c r="D896" s="60"/>
      <c r="E896" s="172"/>
      <c r="F896" s="172"/>
      <c r="G896" s="172"/>
      <c r="H896" s="172"/>
      <c r="I896" s="172"/>
      <c r="J896" s="172"/>
      <c r="K896" s="172"/>
      <c r="L896" s="172"/>
      <c r="M896" s="172"/>
      <c r="N896" s="172"/>
      <c r="O896" s="172"/>
      <c r="P896" s="172"/>
      <c r="Q896" s="172"/>
      <c r="R896" s="172"/>
      <c r="S896" s="172"/>
      <c r="T896" s="172"/>
      <c r="U896" s="172"/>
      <c r="V896" s="172"/>
      <c r="W896" s="172"/>
      <c r="X896" s="172"/>
      <c r="Y896" s="172"/>
      <c r="Z896" s="172"/>
    </row>
    <row r="897" spans="1:26" ht="12" customHeight="1">
      <c r="A897" s="172"/>
      <c r="B897" s="60"/>
      <c r="C897" s="172"/>
      <c r="D897" s="60"/>
      <c r="E897" s="172"/>
      <c r="F897" s="172"/>
      <c r="G897" s="172"/>
      <c r="H897" s="172"/>
      <c r="I897" s="172"/>
      <c r="J897" s="172"/>
      <c r="K897" s="172"/>
      <c r="L897" s="172"/>
      <c r="M897" s="172"/>
      <c r="N897" s="172"/>
      <c r="O897" s="172"/>
      <c r="P897" s="172"/>
      <c r="Q897" s="172"/>
      <c r="R897" s="172"/>
      <c r="S897" s="172"/>
      <c r="T897" s="172"/>
      <c r="U897" s="172"/>
      <c r="V897" s="172"/>
      <c r="W897" s="172"/>
      <c r="X897" s="172"/>
      <c r="Y897" s="172"/>
      <c r="Z897" s="172"/>
    </row>
    <row r="898" spans="1:26" ht="12" customHeight="1">
      <c r="A898" s="172"/>
      <c r="B898" s="60"/>
      <c r="C898" s="172"/>
      <c r="D898" s="60"/>
      <c r="E898" s="172"/>
      <c r="F898" s="172"/>
      <c r="G898" s="172"/>
      <c r="H898" s="172"/>
      <c r="I898" s="172"/>
      <c r="J898" s="172"/>
      <c r="K898" s="172"/>
      <c r="L898" s="172"/>
      <c r="M898" s="172"/>
      <c r="N898" s="172"/>
      <c r="O898" s="172"/>
      <c r="P898" s="172"/>
      <c r="Q898" s="172"/>
      <c r="R898" s="172"/>
      <c r="S898" s="172"/>
      <c r="T898" s="172"/>
      <c r="U898" s="172"/>
      <c r="V898" s="172"/>
      <c r="W898" s="172"/>
      <c r="X898" s="172"/>
      <c r="Y898" s="172"/>
      <c r="Z898" s="172"/>
    </row>
    <row r="899" spans="1:26" ht="12" customHeight="1">
      <c r="A899" s="172"/>
      <c r="B899" s="60"/>
      <c r="C899" s="172"/>
      <c r="D899" s="60"/>
      <c r="E899" s="172"/>
      <c r="F899" s="172"/>
      <c r="G899" s="172"/>
      <c r="H899" s="172"/>
      <c r="I899" s="172"/>
      <c r="J899" s="172"/>
      <c r="K899" s="172"/>
      <c r="L899" s="172"/>
      <c r="M899" s="172"/>
      <c r="N899" s="172"/>
      <c r="O899" s="172"/>
      <c r="P899" s="172"/>
      <c r="Q899" s="172"/>
      <c r="R899" s="172"/>
      <c r="S899" s="172"/>
      <c r="T899" s="172"/>
      <c r="U899" s="172"/>
      <c r="V899" s="172"/>
      <c r="W899" s="172"/>
      <c r="X899" s="172"/>
      <c r="Y899" s="172"/>
      <c r="Z899" s="172"/>
    </row>
    <row r="900" spans="1:26" ht="12" customHeight="1">
      <c r="A900" s="172"/>
      <c r="B900" s="60"/>
      <c r="C900" s="172"/>
      <c r="D900" s="60"/>
      <c r="E900" s="172"/>
      <c r="F900" s="172"/>
      <c r="G900" s="172"/>
      <c r="H900" s="172"/>
      <c r="I900" s="172"/>
      <c r="J900" s="172"/>
      <c r="K900" s="172"/>
      <c r="L900" s="172"/>
      <c r="M900" s="172"/>
      <c r="N900" s="172"/>
      <c r="O900" s="172"/>
      <c r="P900" s="172"/>
      <c r="Q900" s="172"/>
      <c r="R900" s="172"/>
      <c r="S900" s="172"/>
      <c r="T900" s="172"/>
      <c r="U900" s="172"/>
      <c r="V900" s="172"/>
      <c r="W900" s="172"/>
      <c r="X900" s="172"/>
      <c r="Y900" s="172"/>
      <c r="Z900" s="172"/>
    </row>
    <row r="901" spans="1:26" ht="12" customHeight="1">
      <c r="A901" s="172"/>
      <c r="B901" s="60"/>
      <c r="C901" s="172"/>
      <c r="D901" s="60"/>
      <c r="E901" s="172"/>
      <c r="F901" s="172"/>
      <c r="G901" s="172"/>
      <c r="H901" s="172"/>
      <c r="I901" s="172"/>
      <c r="J901" s="172"/>
      <c r="K901" s="172"/>
      <c r="L901" s="172"/>
      <c r="M901" s="172"/>
      <c r="N901" s="172"/>
      <c r="O901" s="172"/>
      <c r="P901" s="172"/>
      <c r="Q901" s="172"/>
      <c r="R901" s="172"/>
      <c r="S901" s="172"/>
      <c r="T901" s="172"/>
      <c r="U901" s="172"/>
      <c r="V901" s="172"/>
      <c r="W901" s="172"/>
      <c r="X901" s="172"/>
      <c r="Y901" s="172"/>
      <c r="Z901" s="172"/>
    </row>
    <row r="902" spans="1:26" ht="12" customHeight="1">
      <c r="A902" s="172"/>
      <c r="B902" s="60"/>
      <c r="C902" s="172"/>
      <c r="D902" s="60"/>
      <c r="E902" s="172"/>
      <c r="F902" s="172"/>
      <c r="G902" s="172"/>
      <c r="H902" s="172"/>
      <c r="I902" s="172"/>
      <c r="J902" s="172"/>
      <c r="K902" s="172"/>
      <c r="L902" s="172"/>
      <c r="M902" s="172"/>
      <c r="N902" s="172"/>
      <c r="O902" s="172"/>
      <c r="P902" s="172"/>
      <c r="Q902" s="172"/>
      <c r="R902" s="172"/>
      <c r="S902" s="172"/>
      <c r="T902" s="172"/>
      <c r="U902" s="172"/>
      <c r="V902" s="172"/>
      <c r="W902" s="172"/>
      <c r="X902" s="172"/>
      <c r="Y902" s="172"/>
      <c r="Z902" s="172"/>
    </row>
    <row r="903" spans="1:26" ht="12" customHeight="1">
      <c r="A903" s="172"/>
      <c r="B903" s="60"/>
      <c r="C903" s="172"/>
      <c r="D903" s="60"/>
      <c r="E903" s="172"/>
      <c r="F903" s="172"/>
      <c r="G903" s="172"/>
      <c r="H903" s="172"/>
      <c r="I903" s="172"/>
      <c r="J903" s="172"/>
      <c r="K903" s="172"/>
      <c r="L903" s="172"/>
      <c r="M903" s="172"/>
      <c r="N903" s="172"/>
      <c r="O903" s="172"/>
      <c r="P903" s="172"/>
      <c r="Q903" s="172"/>
      <c r="R903" s="172"/>
      <c r="S903" s="172"/>
      <c r="T903" s="172"/>
      <c r="U903" s="172"/>
      <c r="V903" s="172"/>
      <c r="W903" s="172"/>
      <c r="X903" s="172"/>
      <c r="Y903" s="172"/>
      <c r="Z903" s="172"/>
    </row>
    <row r="904" spans="1:26" ht="12" customHeight="1">
      <c r="A904" s="172"/>
      <c r="B904" s="60"/>
      <c r="C904" s="172"/>
      <c r="D904" s="60"/>
      <c r="E904" s="172"/>
      <c r="F904" s="172"/>
      <c r="G904" s="172"/>
      <c r="H904" s="172"/>
      <c r="I904" s="172"/>
      <c r="J904" s="172"/>
      <c r="K904" s="172"/>
      <c r="L904" s="172"/>
      <c r="M904" s="172"/>
      <c r="N904" s="172"/>
      <c r="O904" s="172"/>
      <c r="P904" s="172"/>
      <c r="Q904" s="172"/>
      <c r="R904" s="172"/>
      <c r="S904" s="172"/>
      <c r="T904" s="172"/>
      <c r="U904" s="172"/>
      <c r="V904" s="172"/>
      <c r="W904" s="172"/>
      <c r="X904" s="172"/>
      <c r="Y904" s="172"/>
      <c r="Z904" s="172"/>
    </row>
    <row r="905" spans="1:26" ht="12" customHeight="1">
      <c r="A905" s="172"/>
      <c r="B905" s="60"/>
      <c r="C905" s="172"/>
      <c r="D905" s="60"/>
      <c r="E905" s="172"/>
      <c r="F905" s="172"/>
      <c r="G905" s="172"/>
      <c r="H905" s="172"/>
      <c r="I905" s="172"/>
      <c r="J905" s="172"/>
      <c r="K905" s="172"/>
      <c r="L905" s="172"/>
      <c r="M905" s="172"/>
      <c r="N905" s="172"/>
      <c r="O905" s="172"/>
      <c r="P905" s="172"/>
      <c r="Q905" s="172"/>
      <c r="R905" s="172"/>
      <c r="S905" s="172"/>
      <c r="T905" s="172"/>
      <c r="U905" s="172"/>
      <c r="V905" s="172"/>
      <c r="W905" s="172"/>
      <c r="X905" s="172"/>
      <c r="Y905" s="172"/>
      <c r="Z905" s="172"/>
    </row>
    <row r="906" spans="1:26" ht="12" customHeight="1">
      <c r="A906" s="172"/>
      <c r="B906" s="60"/>
      <c r="C906" s="172"/>
      <c r="D906" s="60"/>
      <c r="E906" s="172"/>
      <c r="F906" s="172"/>
      <c r="G906" s="172"/>
      <c r="H906" s="172"/>
      <c r="I906" s="172"/>
      <c r="J906" s="172"/>
      <c r="K906" s="172"/>
      <c r="L906" s="172"/>
      <c r="M906" s="172"/>
      <c r="N906" s="172"/>
      <c r="O906" s="172"/>
      <c r="P906" s="172"/>
      <c r="Q906" s="172"/>
      <c r="R906" s="172"/>
      <c r="S906" s="172"/>
      <c r="T906" s="172"/>
      <c r="U906" s="172"/>
      <c r="V906" s="172"/>
      <c r="W906" s="172"/>
      <c r="X906" s="172"/>
      <c r="Y906" s="172"/>
      <c r="Z906" s="172"/>
    </row>
    <row r="907" spans="1:26" ht="12" customHeight="1">
      <c r="A907" s="172"/>
      <c r="B907" s="60"/>
      <c r="C907" s="172"/>
      <c r="D907" s="60"/>
      <c r="E907" s="172"/>
      <c r="F907" s="172"/>
      <c r="G907" s="172"/>
      <c r="H907" s="172"/>
      <c r="I907" s="172"/>
      <c r="J907" s="172"/>
      <c r="K907" s="172"/>
      <c r="L907" s="172"/>
      <c r="M907" s="172"/>
      <c r="N907" s="172"/>
      <c r="O907" s="172"/>
      <c r="P907" s="172"/>
      <c r="Q907" s="172"/>
      <c r="R907" s="172"/>
      <c r="S907" s="172"/>
      <c r="T907" s="172"/>
      <c r="U907" s="172"/>
      <c r="V907" s="172"/>
      <c r="W907" s="172"/>
      <c r="X907" s="172"/>
      <c r="Y907" s="172"/>
      <c r="Z907" s="172"/>
    </row>
    <row r="908" spans="1:26" ht="12" customHeight="1">
      <c r="A908" s="172"/>
      <c r="B908" s="60"/>
      <c r="C908" s="172"/>
      <c r="D908" s="60"/>
      <c r="E908" s="172"/>
      <c r="F908" s="172"/>
      <c r="G908" s="172"/>
      <c r="H908" s="172"/>
      <c r="I908" s="172"/>
      <c r="J908" s="172"/>
      <c r="K908" s="172"/>
      <c r="L908" s="172"/>
      <c r="M908" s="172"/>
      <c r="N908" s="172"/>
      <c r="O908" s="172"/>
      <c r="P908" s="172"/>
      <c r="Q908" s="172"/>
      <c r="R908" s="172"/>
      <c r="S908" s="172"/>
      <c r="T908" s="172"/>
      <c r="U908" s="172"/>
      <c r="V908" s="172"/>
      <c r="W908" s="172"/>
      <c r="X908" s="172"/>
      <c r="Y908" s="172"/>
      <c r="Z908" s="172"/>
    </row>
    <row r="909" spans="1:26" ht="12" customHeight="1">
      <c r="A909" s="172"/>
      <c r="B909" s="60"/>
      <c r="C909" s="172"/>
      <c r="D909" s="60"/>
      <c r="E909" s="172"/>
      <c r="F909" s="172"/>
      <c r="G909" s="172"/>
      <c r="H909" s="172"/>
      <c r="I909" s="172"/>
      <c r="J909" s="172"/>
      <c r="K909" s="172"/>
      <c r="L909" s="172"/>
      <c r="M909" s="172"/>
      <c r="N909" s="172"/>
      <c r="O909" s="172"/>
      <c r="P909" s="172"/>
      <c r="Q909" s="172"/>
      <c r="R909" s="172"/>
      <c r="S909" s="172"/>
      <c r="T909" s="172"/>
      <c r="U909" s="172"/>
      <c r="V909" s="172"/>
      <c r="W909" s="172"/>
      <c r="X909" s="172"/>
      <c r="Y909" s="172"/>
      <c r="Z909" s="172"/>
    </row>
    <row r="910" spans="1:26" ht="12" customHeight="1">
      <c r="A910" s="172"/>
      <c r="B910" s="60"/>
      <c r="C910" s="172"/>
      <c r="D910" s="60"/>
      <c r="E910" s="172"/>
      <c r="F910" s="172"/>
      <c r="G910" s="172"/>
      <c r="H910" s="172"/>
      <c r="I910" s="172"/>
      <c r="J910" s="172"/>
      <c r="K910" s="172"/>
      <c r="L910" s="172"/>
      <c r="M910" s="172"/>
      <c r="N910" s="172"/>
      <c r="O910" s="172"/>
      <c r="P910" s="172"/>
      <c r="Q910" s="172"/>
      <c r="R910" s="172"/>
      <c r="S910" s="172"/>
      <c r="T910" s="172"/>
      <c r="U910" s="172"/>
      <c r="V910" s="172"/>
      <c r="W910" s="172"/>
      <c r="X910" s="172"/>
      <c r="Y910" s="172"/>
      <c r="Z910" s="172"/>
    </row>
    <row r="911" spans="1:26" ht="12" customHeight="1">
      <c r="A911" s="172"/>
      <c r="B911" s="60"/>
      <c r="C911" s="172"/>
      <c r="D911" s="60"/>
      <c r="E911" s="172"/>
      <c r="F911" s="172"/>
      <c r="G911" s="172"/>
      <c r="H911" s="172"/>
      <c r="I911" s="172"/>
      <c r="J911" s="172"/>
      <c r="K911" s="172"/>
      <c r="L911" s="172"/>
      <c r="M911" s="172"/>
      <c r="N911" s="172"/>
      <c r="O911" s="172"/>
      <c r="P911" s="172"/>
      <c r="Q911" s="172"/>
      <c r="R911" s="172"/>
      <c r="S911" s="172"/>
      <c r="T911" s="172"/>
      <c r="U911" s="172"/>
      <c r="V911" s="172"/>
      <c r="W911" s="172"/>
      <c r="X911" s="172"/>
      <c r="Y911" s="172"/>
      <c r="Z911" s="172"/>
    </row>
    <row r="912" spans="1:26" ht="12" customHeight="1">
      <c r="A912" s="172"/>
      <c r="B912" s="60"/>
      <c r="C912" s="172"/>
      <c r="D912" s="60"/>
      <c r="E912" s="172"/>
      <c r="F912" s="172"/>
      <c r="G912" s="172"/>
      <c r="H912" s="172"/>
      <c r="I912" s="172"/>
      <c r="J912" s="172"/>
      <c r="K912" s="172"/>
      <c r="L912" s="172"/>
      <c r="M912" s="172"/>
      <c r="N912" s="172"/>
      <c r="O912" s="172"/>
      <c r="P912" s="172"/>
      <c r="Q912" s="172"/>
      <c r="R912" s="172"/>
      <c r="S912" s="172"/>
      <c r="T912" s="172"/>
      <c r="U912" s="172"/>
      <c r="V912" s="172"/>
      <c r="W912" s="172"/>
      <c r="X912" s="172"/>
      <c r="Y912" s="172"/>
      <c r="Z912" s="172"/>
    </row>
    <row r="913" spans="1:26" ht="12" customHeight="1">
      <c r="A913" s="172"/>
      <c r="B913" s="60"/>
      <c r="C913" s="172"/>
      <c r="D913" s="60"/>
      <c r="E913" s="172"/>
      <c r="F913" s="172"/>
      <c r="G913" s="172"/>
      <c r="H913" s="172"/>
      <c r="I913" s="172"/>
      <c r="J913" s="172"/>
      <c r="K913" s="172"/>
      <c r="L913" s="172"/>
      <c r="M913" s="172"/>
      <c r="N913" s="172"/>
      <c r="O913" s="172"/>
      <c r="P913" s="172"/>
      <c r="Q913" s="172"/>
      <c r="R913" s="172"/>
      <c r="S913" s="172"/>
      <c r="T913" s="172"/>
      <c r="U913" s="172"/>
      <c r="V913" s="172"/>
      <c r="W913" s="172"/>
      <c r="X913" s="172"/>
      <c r="Y913" s="172"/>
      <c r="Z913" s="172"/>
    </row>
    <row r="914" spans="1:26" ht="12" customHeight="1">
      <c r="A914" s="172"/>
      <c r="B914" s="60"/>
      <c r="C914" s="172"/>
      <c r="D914" s="60"/>
      <c r="E914" s="172"/>
      <c r="F914" s="172"/>
      <c r="G914" s="172"/>
      <c r="H914" s="172"/>
      <c r="I914" s="172"/>
      <c r="J914" s="172"/>
      <c r="K914" s="172"/>
      <c r="L914" s="172"/>
      <c r="M914" s="172"/>
      <c r="N914" s="172"/>
      <c r="O914" s="172"/>
      <c r="P914" s="172"/>
      <c r="Q914" s="172"/>
      <c r="R914" s="172"/>
      <c r="S914" s="172"/>
      <c r="T914" s="172"/>
      <c r="U914" s="172"/>
      <c r="V914" s="172"/>
      <c r="W914" s="172"/>
      <c r="X914" s="172"/>
      <c r="Y914" s="172"/>
      <c r="Z914" s="172"/>
    </row>
    <row r="915" spans="1:26" ht="12" customHeight="1">
      <c r="A915" s="172"/>
      <c r="B915" s="60"/>
      <c r="C915" s="172"/>
      <c r="D915" s="60"/>
      <c r="E915" s="172"/>
      <c r="F915" s="172"/>
      <c r="G915" s="172"/>
      <c r="H915" s="172"/>
      <c r="I915" s="172"/>
      <c r="J915" s="172"/>
      <c r="K915" s="172"/>
      <c r="L915" s="172"/>
      <c r="M915" s="172"/>
      <c r="N915" s="172"/>
      <c r="O915" s="172"/>
      <c r="P915" s="172"/>
      <c r="Q915" s="172"/>
      <c r="R915" s="172"/>
      <c r="S915" s="172"/>
      <c r="T915" s="172"/>
      <c r="U915" s="172"/>
      <c r="V915" s="172"/>
      <c r="W915" s="172"/>
      <c r="X915" s="172"/>
      <c r="Y915" s="172"/>
      <c r="Z915" s="172"/>
    </row>
    <row r="916" spans="1:26" ht="12" customHeight="1">
      <c r="A916" s="172"/>
      <c r="B916" s="60"/>
      <c r="C916" s="172"/>
      <c r="D916" s="60"/>
      <c r="E916" s="172"/>
      <c r="F916" s="172"/>
      <c r="G916" s="172"/>
      <c r="H916" s="172"/>
      <c r="I916" s="172"/>
      <c r="J916" s="172"/>
      <c r="K916" s="172"/>
      <c r="L916" s="172"/>
      <c r="M916" s="172"/>
      <c r="N916" s="172"/>
      <c r="O916" s="172"/>
      <c r="P916" s="172"/>
      <c r="Q916" s="172"/>
      <c r="R916" s="172"/>
      <c r="S916" s="172"/>
      <c r="T916" s="172"/>
      <c r="U916" s="172"/>
      <c r="V916" s="172"/>
      <c r="W916" s="172"/>
      <c r="X916" s="172"/>
      <c r="Y916" s="172"/>
      <c r="Z916" s="172"/>
    </row>
    <row r="917" spans="1:26" ht="12" customHeight="1">
      <c r="A917" s="172"/>
      <c r="B917" s="60"/>
      <c r="C917" s="172"/>
      <c r="D917" s="60"/>
      <c r="E917" s="172"/>
      <c r="F917" s="172"/>
      <c r="G917" s="172"/>
      <c r="H917" s="172"/>
      <c r="I917" s="172"/>
      <c r="J917" s="172"/>
      <c r="K917" s="172"/>
      <c r="L917" s="172"/>
      <c r="M917" s="172"/>
      <c r="N917" s="172"/>
      <c r="O917" s="172"/>
      <c r="P917" s="172"/>
      <c r="Q917" s="172"/>
      <c r="R917" s="172"/>
      <c r="S917" s="172"/>
      <c r="T917" s="172"/>
      <c r="U917" s="172"/>
      <c r="V917" s="172"/>
      <c r="W917" s="172"/>
      <c r="X917" s="172"/>
      <c r="Y917" s="172"/>
      <c r="Z917" s="172"/>
    </row>
    <row r="918" spans="1:26" ht="12" customHeight="1">
      <c r="A918" s="172"/>
      <c r="B918" s="60"/>
      <c r="C918" s="172"/>
      <c r="D918" s="60"/>
      <c r="E918" s="172"/>
      <c r="F918" s="172"/>
      <c r="G918" s="172"/>
      <c r="H918" s="172"/>
      <c r="I918" s="172"/>
      <c r="J918" s="172"/>
      <c r="K918" s="172"/>
      <c r="L918" s="172"/>
      <c r="M918" s="172"/>
      <c r="N918" s="172"/>
      <c r="O918" s="172"/>
      <c r="P918" s="172"/>
      <c r="Q918" s="172"/>
      <c r="R918" s="172"/>
      <c r="S918" s="172"/>
      <c r="T918" s="172"/>
      <c r="U918" s="172"/>
      <c r="V918" s="172"/>
      <c r="W918" s="172"/>
      <c r="X918" s="172"/>
      <c r="Y918" s="172"/>
      <c r="Z918" s="172"/>
    </row>
    <row r="919" spans="1:26" ht="12" customHeight="1">
      <c r="A919" s="172"/>
      <c r="B919" s="60"/>
      <c r="C919" s="172"/>
      <c r="D919" s="60"/>
      <c r="E919" s="172"/>
      <c r="F919" s="172"/>
      <c r="G919" s="172"/>
      <c r="H919" s="172"/>
      <c r="I919" s="172"/>
      <c r="J919" s="172"/>
      <c r="K919" s="172"/>
      <c r="L919" s="172"/>
      <c r="M919" s="172"/>
      <c r="N919" s="172"/>
      <c r="O919" s="172"/>
      <c r="P919" s="172"/>
      <c r="Q919" s="172"/>
      <c r="R919" s="172"/>
      <c r="S919" s="172"/>
      <c r="T919" s="172"/>
      <c r="U919" s="172"/>
      <c r="V919" s="172"/>
      <c r="W919" s="172"/>
      <c r="X919" s="172"/>
      <c r="Y919" s="172"/>
      <c r="Z919" s="172"/>
    </row>
    <row r="920" spans="1:26" ht="12" customHeight="1">
      <c r="A920" s="172"/>
      <c r="B920" s="60"/>
      <c r="C920" s="172"/>
      <c r="D920" s="60"/>
      <c r="E920" s="172"/>
      <c r="F920" s="172"/>
      <c r="G920" s="172"/>
      <c r="H920" s="172"/>
      <c r="I920" s="172"/>
      <c r="J920" s="172"/>
      <c r="K920" s="172"/>
      <c r="L920" s="172"/>
      <c r="M920" s="172"/>
      <c r="N920" s="172"/>
      <c r="O920" s="172"/>
      <c r="P920" s="172"/>
      <c r="Q920" s="172"/>
      <c r="R920" s="172"/>
      <c r="S920" s="172"/>
      <c r="T920" s="172"/>
      <c r="U920" s="172"/>
      <c r="V920" s="172"/>
      <c r="W920" s="172"/>
      <c r="X920" s="172"/>
      <c r="Y920" s="172"/>
      <c r="Z920" s="172"/>
    </row>
    <row r="921" spans="1:26" ht="12" customHeight="1">
      <c r="A921" s="172"/>
      <c r="B921" s="60"/>
      <c r="C921" s="172"/>
      <c r="D921" s="60"/>
      <c r="E921" s="172"/>
      <c r="F921" s="172"/>
      <c r="G921" s="172"/>
      <c r="H921" s="172"/>
      <c r="I921" s="172"/>
      <c r="J921" s="172"/>
      <c r="K921" s="172"/>
      <c r="L921" s="172"/>
      <c r="M921" s="172"/>
      <c r="N921" s="172"/>
      <c r="O921" s="172"/>
      <c r="P921" s="172"/>
      <c r="Q921" s="172"/>
      <c r="R921" s="172"/>
      <c r="S921" s="172"/>
      <c r="T921" s="172"/>
      <c r="U921" s="172"/>
      <c r="V921" s="172"/>
      <c r="W921" s="172"/>
      <c r="X921" s="172"/>
      <c r="Y921" s="172"/>
      <c r="Z921" s="172"/>
    </row>
    <row r="922" spans="1:26" ht="12" customHeight="1">
      <c r="A922" s="172"/>
      <c r="B922" s="60"/>
      <c r="C922" s="172"/>
      <c r="D922" s="60"/>
      <c r="E922" s="172"/>
      <c r="F922" s="172"/>
      <c r="G922" s="172"/>
      <c r="H922" s="172"/>
      <c r="I922" s="172"/>
      <c r="J922" s="172"/>
      <c r="K922" s="172"/>
      <c r="L922" s="172"/>
      <c r="M922" s="172"/>
      <c r="N922" s="172"/>
      <c r="O922" s="172"/>
      <c r="P922" s="172"/>
      <c r="Q922" s="172"/>
      <c r="R922" s="172"/>
      <c r="S922" s="172"/>
      <c r="T922" s="172"/>
      <c r="U922" s="172"/>
      <c r="V922" s="172"/>
      <c r="W922" s="172"/>
      <c r="X922" s="172"/>
      <c r="Y922" s="172"/>
      <c r="Z922" s="172"/>
    </row>
    <row r="923" spans="1:26" ht="12" customHeight="1">
      <c r="A923" s="172"/>
      <c r="B923" s="60"/>
      <c r="C923" s="172"/>
      <c r="D923" s="60"/>
      <c r="E923" s="172"/>
      <c r="F923" s="172"/>
      <c r="G923" s="172"/>
      <c r="H923" s="172"/>
      <c r="I923" s="172"/>
      <c r="J923" s="172"/>
      <c r="K923" s="172"/>
      <c r="L923" s="172"/>
      <c r="M923" s="172"/>
      <c r="N923" s="172"/>
      <c r="O923" s="172"/>
      <c r="P923" s="172"/>
      <c r="Q923" s="172"/>
      <c r="R923" s="172"/>
      <c r="S923" s="172"/>
      <c r="T923" s="172"/>
      <c r="U923" s="172"/>
      <c r="V923" s="172"/>
      <c r="W923" s="172"/>
      <c r="X923" s="172"/>
      <c r="Y923" s="172"/>
      <c r="Z923" s="172"/>
    </row>
    <row r="924" spans="1:26" ht="12" customHeight="1">
      <c r="A924" s="172"/>
      <c r="B924" s="60"/>
      <c r="C924" s="172"/>
      <c r="D924" s="60"/>
      <c r="E924" s="172"/>
      <c r="F924" s="172"/>
      <c r="G924" s="172"/>
      <c r="H924" s="172"/>
      <c r="I924" s="172"/>
      <c r="J924" s="172"/>
      <c r="K924" s="172"/>
      <c r="L924" s="172"/>
      <c r="M924" s="172"/>
      <c r="N924" s="172"/>
      <c r="O924" s="172"/>
      <c r="P924" s="172"/>
      <c r="Q924" s="172"/>
      <c r="R924" s="172"/>
      <c r="S924" s="172"/>
      <c r="T924" s="172"/>
      <c r="U924" s="172"/>
      <c r="V924" s="172"/>
      <c r="W924" s="172"/>
      <c r="X924" s="172"/>
      <c r="Y924" s="172"/>
      <c r="Z924" s="172"/>
    </row>
    <row r="925" spans="1:26" ht="12" customHeight="1">
      <c r="A925" s="172"/>
      <c r="B925" s="60"/>
      <c r="C925" s="172"/>
      <c r="D925" s="60"/>
      <c r="E925" s="172"/>
      <c r="F925" s="172"/>
      <c r="G925" s="172"/>
      <c r="H925" s="172"/>
      <c r="I925" s="172"/>
      <c r="J925" s="172"/>
      <c r="K925" s="172"/>
      <c r="L925" s="172"/>
      <c r="M925" s="172"/>
      <c r="N925" s="172"/>
      <c r="O925" s="172"/>
      <c r="P925" s="172"/>
      <c r="Q925" s="172"/>
      <c r="R925" s="172"/>
      <c r="S925" s="172"/>
      <c r="T925" s="172"/>
      <c r="U925" s="172"/>
      <c r="V925" s="172"/>
      <c r="W925" s="172"/>
      <c r="X925" s="172"/>
      <c r="Y925" s="172"/>
      <c r="Z925" s="172"/>
    </row>
    <row r="926" spans="1:26" ht="12" customHeight="1">
      <c r="A926" s="172"/>
      <c r="B926" s="60"/>
      <c r="C926" s="172"/>
      <c r="D926" s="60"/>
      <c r="E926" s="172"/>
      <c r="F926" s="172"/>
      <c r="G926" s="172"/>
      <c r="H926" s="172"/>
      <c r="I926" s="172"/>
      <c r="J926" s="172"/>
      <c r="K926" s="172"/>
      <c r="L926" s="172"/>
      <c r="M926" s="172"/>
      <c r="N926" s="172"/>
      <c r="O926" s="172"/>
      <c r="P926" s="172"/>
      <c r="Q926" s="172"/>
      <c r="R926" s="172"/>
      <c r="S926" s="172"/>
      <c r="T926" s="172"/>
      <c r="U926" s="172"/>
      <c r="V926" s="172"/>
      <c r="W926" s="172"/>
      <c r="X926" s="172"/>
      <c r="Y926" s="172"/>
      <c r="Z926" s="172"/>
    </row>
    <row r="927" spans="1:26" ht="12" customHeight="1">
      <c r="A927" s="172"/>
      <c r="B927" s="60"/>
      <c r="C927" s="172"/>
      <c r="D927" s="60"/>
      <c r="E927" s="172"/>
      <c r="F927" s="172"/>
      <c r="G927" s="172"/>
      <c r="H927" s="172"/>
      <c r="I927" s="172"/>
      <c r="J927" s="172"/>
      <c r="K927" s="172"/>
      <c r="L927" s="172"/>
      <c r="M927" s="172"/>
      <c r="N927" s="172"/>
      <c r="O927" s="172"/>
      <c r="P927" s="172"/>
      <c r="Q927" s="172"/>
      <c r="R927" s="172"/>
      <c r="S927" s="172"/>
      <c r="T927" s="172"/>
      <c r="U927" s="172"/>
      <c r="V927" s="172"/>
      <c r="W927" s="172"/>
      <c r="X927" s="172"/>
      <c r="Y927" s="172"/>
      <c r="Z927" s="172"/>
    </row>
    <row r="928" spans="1:26" ht="12" customHeight="1">
      <c r="A928" s="172"/>
      <c r="B928" s="60"/>
      <c r="C928" s="172"/>
      <c r="D928" s="60"/>
      <c r="E928" s="172"/>
      <c r="F928" s="172"/>
      <c r="G928" s="172"/>
      <c r="H928" s="172"/>
      <c r="I928" s="172"/>
      <c r="J928" s="172"/>
      <c r="K928" s="172"/>
      <c r="L928" s="172"/>
      <c r="M928" s="172"/>
      <c r="N928" s="172"/>
      <c r="O928" s="172"/>
      <c r="P928" s="172"/>
      <c r="Q928" s="172"/>
      <c r="R928" s="172"/>
      <c r="S928" s="172"/>
      <c r="T928" s="172"/>
      <c r="U928" s="172"/>
      <c r="V928" s="172"/>
      <c r="W928" s="172"/>
      <c r="X928" s="172"/>
      <c r="Y928" s="172"/>
      <c r="Z928" s="172"/>
    </row>
    <row r="929" spans="1:26" ht="12" customHeight="1">
      <c r="A929" s="172"/>
      <c r="B929" s="60"/>
      <c r="C929" s="172"/>
      <c r="D929" s="60"/>
      <c r="E929" s="172"/>
      <c r="F929" s="172"/>
      <c r="G929" s="172"/>
      <c r="H929" s="172"/>
      <c r="I929" s="172"/>
      <c r="J929" s="172"/>
      <c r="K929" s="172"/>
      <c r="L929" s="172"/>
      <c r="M929" s="172"/>
      <c r="N929" s="172"/>
      <c r="O929" s="172"/>
      <c r="P929" s="172"/>
      <c r="Q929" s="172"/>
      <c r="R929" s="172"/>
      <c r="S929" s="172"/>
      <c r="T929" s="172"/>
      <c r="U929" s="172"/>
      <c r="V929" s="172"/>
      <c r="W929" s="172"/>
      <c r="X929" s="172"/>
      <c r="Y929" s="172"/>
      <c r="Z929" s="172"/>
    </row>
    <row r="930" spans="1:26" ht="12" customHeight="1">
      <c r="A930" s="172"/>
      <c r="B930" s="60"/>
      <c r="C930" s="172"/>
      <c r="D930" s="60"/>
      <c r="E930" s="172"/>
      <c r="F930" s="172"/>
      <c r="G930" s="172"/>
      <c r="H930" s="172"/>
      <c r="I930" s="172"/>
      <c r="J930" s="172"/>
      <c r="K930" s="172"/>
      <c r="L930" s="172"/>
      <c r="M930" s="172"/>
      <c r="N930" s="172"/>
      <c r="O930" s="172"/>
      <c r="P930" s="172"/>
      <c r="Q930" s="172"/>
      <c r="R930" s="172"/>
      <c r="S930" s="172"/>
      <c r="T930" s="172"/>
      <c r="U930" s="172"/>
      <c r="V930" s="172"/>
      <c r="W930" s="172"/>
      <c r="X930" s="172"/>
      <c r="Y930" s="172"/>
      <c r="Z930" s="172"/>
    </row>
    <row r="931" spans="1:26" ht="12" customHeight="1">
      <c r="A931" s="172"/>
      <c r="B931" s="60"/>
      <c r="C931" s="172"/>
      <c r="D931" s="60"/>
      <c r="E931" s="172"/>
      <c r="F931" s="172"/>
      <c r="G931" s="172"/>
      <c r="H931" s="172"/>
      <c r="I931" s="172"/>
      <c r="J931" s="172"/>
      <c r="K931" s="172"/>
      <c r="L931" s="172"/>
      <c r="M931" s="172"/>
      <c r="N931" s="172"/>
      <c r="O931" s="172"/>
      <c r="P931" s="172"/>
      <c r="Q931" s="172"/>
      <c r="R931" s="172"/>
      <c r="S931" s="172"/>
      <c r="T931" s="172"/>
      <c r="U931" s="172"/>
      <c r="V931" s="172"/>
      <c r="W931" s="172"/>
      <c r="X931" s="172"/>
      <c r="Y931" s="172"/>
      <c r="Z931" s="172"/>
    </row>
    <row r="932" spans="1:26" ht="12" customHeight="1">
      <c r="A932" s="172"/>
      <c r="B932" s="60"/>
      <c r="C932" s="172"/>
      <c r="D932" s="60"/>
      <c r="E932" s="172"/>
      <c r="F932" s="172"/>
      <c r="G932" s="172"/>
      <c r="H932" s="172"/>
      <c r="I932" s="172"/>
      <c r="J932" s="172"/>
      <c r="K932" s="172"/>
      <c r="L932" s="172"/>
      <c r="M932" s="172"/>
      <c r="N932" s="172"/>
      <c r="O932" s="172"/>
      <c r="P932" s="172"/>
      <c r="Q932" s="172"/>
      <c r="R932" s="172"/>
      <c r="S932" s="172"/>
      <c r="T932" s="172"/>
      <c r="U932" s="172"/>
      <c r="V932" s="172"/>
      <c r="W932" s="172"/>
      <c r="X932" s="172"/>
      <c r="Y932" s="172"/>
      <c r="Z932" s="172"/>
    </row>
    <row r="933" spans="1:26" ht="12" customHeight="1">
      <c r="A933" s="172"/>
      <c r="B933" s="60"/>
      <c r="C933" s="172"/>
      <c r="D933" s="60"/>
      <c r="E933" s="172"/>
      <c r="F933" s="172"/>
      <c r="G933" s="172"/>
      <c r="H933" s="172"/>
      <c r="I933" s="172"/>
      <c r="J933" s="172"/>
      <c r="K933" s="172"/>
      <c r="L933" s="172"/>
      <c r="M933" s="172"/>
      <c r="N933" s="172"/>
      <c r="O933" s="172"/>
      <c r="P933" s="172"/>
      <c r="Q933" s="172"/>
      <c r="R933" s="172"/>
      <c r="S933" s="172"/>
      <c r="T933" s="172"/>
      <c r="U933" s="172"/>
      <c r="V933" s="172"/>
      <c r="W933" s="172"/>
      <c r="X933" s="172"/>
      <c r="Y933" s="172"/>
      <c r="Z933" s="172"/>
    </row>
    <row r="934" spans="1:26" ht="12" customHeight="1">
      <c r="A934" s="172"/>
      <c r="B934" s="60"/>
      <c r="C934" s="172"/>
      <c r="D934" s="60"/>
      <c r="E934" s="172"/>
      <c r="F934" s="172"/>
      <c r="G934" s="172"/>
      <c r="H934" s="172"/>
      <c r="I934" s="172"/>
      <c r="J934" s="172"/>
      <c r="K934" s="172"/>
      <c r="L934" s="172"/>
      <c r="M934" s="172"/>
      <c r="N934" s="172"/>
      <c r="O934" s="172"/>
      <c r="P934" s="172"/>
      <c r="Q934" s="172"/>
      <c r="R934" s="172"/>
      <c r="S934" s="172"/>
      <c r="T934" s="172"/>
      <c r="U934" s="172"/>
      <c r="V934" s="172"/>
      <c r="W934" s="172"/>
      <c r="X934" s="172"/>
      <c r="Y934" s="172"/>
      <c r="Z934" s="172"/>
    </row>
    <row r="935" spans="1:26" ht="12" customHeight="1">
      <c r="A935" s="172"/>
      <c r="B935" s="60"/>
      <c r="C935" s="172"/>
      <c r="D935" s="60"/>
      <c r="E935" s="172"/>
      <c r="F935" s="172"/>
      <c r="G935" s="172"/>
      <c r="H935" s="172"/>
      <c r="I935" s="172"/>
      <c r="J935" s="172"/>
      <c r="K935" s="172"/>
      <c r="L935" s="172"/>
      <c r="M935" s="172"/>
      <c r="N935" s="172"/>
      <c r="O935" s="172"/>
      <c r="P935" s="172"/>
      <c r="Q935" s="172"/>
      <c r="R935" s="172"/>
      <c r="S935" s="172"/>
      <c r="T935" s="172"/>
      <c r="U935" s="172"/>
      <c r="V935" s="172"/>
      <c r="W935" s="172"/>
      <c r="X935" s="172"/>
      <c r="Y935" s="172"/>
      <c r="Z935" s="172"/>
    </row>
    <row r="936" spans="1:26" ht="12" customHeight="1">
      <c r="A936" s="172"/>
      <c r="B936" s="60"/>
      <c r="C936" s="172"/>
      <c r="D936" s="60"/>
      <c r="E936" s="172"/>
      <c r="F936" s="172"/>
      <c r="G936" s="172"/>
      <c r="H936" s="172"/>
      <c r="I936" s="172"/>
      <c r="J936" s="172"/>
      <c r="K936" s="172"/>
      <c r="L936" s="172"/>
      <c r="M936" s="172"/>
      <c r="N936" s="172"/>
      <c r="O936" s="172"/>
      <c r="P936" s="172"/>
      <c r="Q936" s="172"/>
      <c r="R936" s="172"/>
      <c r="S936" s="172"/>
      <c r="T936" s="172"/>
      <c r="U936" s="172"/>
      <c r="V936" s="172"/>
      <c r="W936" s="172"/>
      <c r="X936" s="172"/>
      <c r="Y936" s="172"/>
      <c r="Z936" s="172"/>
    </row>
    <row r="937" spans="1:26" ht="12" customHeight="1">
      <c r="A937" s="172"/>
      <c r="B937" s="60"/>
      <c r="C937" s="172"/>
      <c r="D937" s="60"/>
      <c r="E937" s="172"/>
      <c r="F937" s="172"/>
      <c r="G937" s="172"/>
      <c r="H937" s="172"/>
      <c r="I937" s="172"/>
      <c r="J937" s="172"/>
      <c r="K937" s="172"/>
      <c r="L937" s="172"/>
      <c r="M937" s="172"/>
      <c r="N937" s="172"/>
      <c r="O937" s="172"/>
      <c r="P937" s="172"/>
      <c r="Q937" s="172"/>
      <c r="R937" s="172"/>
      <c r="S937" s="172"/>
      <c r="T937" s="172"/>
      <c r="U937" s="172"/>
      <c r="V937" s="172"/>
      <c r="W937" s="172"/>
      <c r="X937" s="172"/>
      <c r="Y937" s="172"/>
      <c r="Z937" s="172"/>
    </row>
    <row r="938" spans="1:26" ht="12" customHeight="1">
      <c r="A938" s="172"/>
      <c r="B938" s="60"/>
      <c r="C938" s="172"/>
      <c r="D938" s="60"/>
      <c r="E938" s="172"/>
      <c r="F938" s="172"/>
      <c r="G938" s="172"/>
      <c r="H938" s="172"/>
      <c r="I938" s="172"/>
      <c r="J938" s="172"/>
      <c r="K938" s="172"/>
      <c r="L938" s="172"/>
      <c r="M938" s="172"/>
      <c r="N938" s="172"/>
      <c r="O938" s="172"/>
      <c r="P938" s="172"/>
      <c r="Q938" s="172"/>
      <c r="R938" s="172"/>
      <c r="S938" s="172"/>
      <c r="T938" s="172"/>
      <c r="U938" s="172"/>
      <c r="V938" s="172"/>
      <c r="W938" s="172"/>
      <c r="X938" s="172"/>
      <c r="Y938" s="172"/>
      <c r="Z938" s="172"/>
    </row>
    <row r="939" spans="1:26" ht="12" customHeight="1">
      <c r="A939" s="172"/>
      <c r="B939" s="60"/>
      <c r="C939" s="172"/>
      <c r="D939" s="60"/>
      <c r="E939" s="172"/>
      <c r="F939" s="172"/>
      <c r="G939" s="172"/>
      <c r="H939" s="172"/>
      <c r="I939" s="172"/>
      <c r="J939" s="172"/>
      <c r="K939" s="172"/>
      <c r="L939" s="172"/>
      <c r="M939" s="172"/>
      <c r="N939" s="172"/>
      <c r="O939" s="172"/>
      <c r="P939" s="172"/>
      <c r="Q939" s="172"/>
      <c r="R939" s="172"/>
      <c r="S939" s="172"/>
      <c r="T939" s="172"/>
      <c r="U939" s="172"/>
      <c r="V939" s="172"/>
      <c r="W939" s="172"/>
      <c r="X939" s="172"/>
      <c r="Y939" s="172"/>
      <c r="Z939" s="172"/>
    </row>
    <row r="940" spans="1:26" ht="12" customHeight="1">
      <c r="A940" s="172"/>
      <c r="B940" s="60"/>
      <c r="C940" s="172"/>
      <c r="D940" s="60"/>
      <c r="E940" s="172"/>
      <c r="F940" s="172"/>
      <c r="G940" s="172"/>
      <c r="H940" s="172"/>
      <c r="I940" s="172"/>
      <c r="J940" s="172"/>
      <c r="K940" s="172"/>
      <c r="L940" s="172"/>
      <c r="M940" s="172"/>
      <c r="N940" s="172"/>
      <c r="O940" s="172"/>
      <c r="P940" s="172"/>
      <c r="Q940" s="172"/>
      <c r="R940" s="172"/>
      <c r="S940" s="172"/>
      <c r="T940" s="172"/>
      <c r="U940" s="172"/>
      <c r="V940" s="172"/>
      <c r="W940" s="172"/>
      <c r="X940" s="172"/>
      <c r="Y940" s="172"/>
      <c r="Z940" s="172"/>
    </row>
    <row r="941" spans="1:26" ht="12" customHeight="1">
      <c r="A941" s="172"/>
      <c r="B941" s="60"/>
      <c r="C941" s="172"/>
      <c r="D941" s="60"/>
      <c r="E941" s="172"/>
      <c r="F941" s="172"/>
      <c r="G941" s="172"/>
      <c r="H941" s="172"/>
      <c r="I941" s="172"/>
      <c r="J941" s="172"/>
      <c r="K941" s="172"/>
      <c r="L941" s="172"/>
      <c r="M941" s="172"/>
      <c r="N941" s="172"/>
      <c r="O941" s="172"/>
      <c r="P941" s="172"/>
      <c r="Q941" s="172"/>
      <c r="R941" s="172"/>
      <c r="S941" s="172"/>
      <c r="T941" s="172"/>
      <c r="U941" s="172"/>
      <c r="V941" s="172"/>
      <c r="W941" s="172"/>
      <c r="X941" s="172"/>
      <c r="Y941" s="172"/>
      <c r="Z941" s="172"/>
    </row>
    <row r="942" spans="1:26" ht="12" customHeight="1">
      <c r="A942" s="172"/>
      <c r="B942" s="60"/>
      <c r="C942" s="172"/>
      <c r="D942" s="60"/>
      <c r="E942" s="172"/>
      <c r="F942" s="172"/>
      <c r="G942" s="172"/>
      <c r="H942" s="172"/>
      <c r="I942" s="172"/>
      <c r="J942" s="172"/>
      <c r="K942" s="172"/>
      <c r="L942" s="172"/>
      <c r="M942" s="172"/>
      <c r="N942" s="172"/>
      <c r="O942" s="172"/>
      <c r="P942" s="172"/>
      <c r="Q942" s="172"/>
      <c r="R942" s="172"/>
      <c r="S942" s="172"/>
      <c r="T942" s="172"/>
      <c r="U942" s="172"/>
      <c r="V942" s="172"/>
      <c r="W942" s="172"/>
      <c r="X942" s="172"/>
      <c r="Y942" s="172"/>
      <c r="Z942" s="172"/>
    </row>
    <row r="943" spans="1:26" ht="12" customHeight="1">
      <c r="A943" s="172"/>
      <c r="B943" s="60"/>
      <c r="C943" s="172"/>
      <c r="D943" s="60"/>
      <c r="E943" s="172"/>
      <c r="F943" s="172"/>
      <c r="G943" s="172"/>
      <c r="H943" s="172"/>
      <c r="I943" s="172"/>
      <c r="J943" s="172"/>
      <c r="K943" s="172"/>
      <c r="L943" s="172"/>
      <c r="M943" s="172"/>
      <c r="N943" s="172"/>
      <c r="O943" s="172"/>
      <c r="P943" s="172"/>
      <c r="Q943" s="172"/>
      <c r="R943" s="172"/>
      <c r="S943" s="172"/>
      <c r="T943" s="172"/>
      <c r="U943" s="172"/>
      <c r="V943" s="172"/>
      <c r="W943" s="172"/>
      <c r="X943" s="172"/>
      <c r="Y943" s="172"/>
      <c r="Z943" s="172"/>
    </row>
    <row r="944" spans="1:26" ht="12" customHeight="1">
      <c r="A944" s="172"/>
      <c r="B944" s="60"/>
      <c r="C944" s="172"/>
      <c r="D944" s="60"/>
      <c r="E944" s="172"/>
      <c r="F944" s="172"/>
      <c r="G944" s="172"/>
      <c r="H944" s="172"/>
      <c r="I944" s="172"/>
      <c r="J944" s="172"/>
      <c r="K944" s="172"/>
      <c r="L944" s="172"/>
      <c r="M944" s="172"/>
      <c r="N944" s="172"/>
      <c r="O944" s="172"/>
      <c r="P944" s="172"/>
      <c r="Q944" s="172"/>
      <c r="R944" s="172"/>
      <c r="S944" s="172"/>
      <c r="T944" s="172"/>
      <c r="U944" s="172"/>
      <c r="V944" s="172"/>
      <c r="W944" s="172"/>
      <c r="X944" s="172"/>
      <c r="Y944" s="172"/>
      <c r="Z944" s="172"/>
    </row>
    <row r="945" spans="1:26" ht="12" customHeight="1">
      <c r="A945" s="172"/>
      <c r="B945" s="60"/>
      <c r="C945" s="172"/>
      <c r="D945" s="60"/>
      <c r="E945" s="172"/>
      <c r="F945" s="172"/>
      <c r="G945" s="172"/>
      <c r="H945" s="172"/>
      <c r="I945" s="172"/>
      <c r="J945" s="172"/>
      <c r="K945" s="172"/>
      <c r="L945" s="172"/>
      <c r="M945" s="172"/>
      <c r="N945" s="172"/>
      <c r="O945" s="172"/>
      <c r="P945" s="172"/>
      <c r="Q945" s="172"/>
      <c r="R945" s="172"/>
      <c r="S945" s="172"/>
      <c r="T945" s="172"/>
      <c r="U945" s="172"/>
      <c r="V945" s="172"/>
      <c r="W945" s="172"/>
      <c r="X945" s="172"/>
      <c r="Y945" s="172"/>
      <c r="Z945" s="172"/>
    </row>
    <row r="946" spans="1:26" ht="12" customHeight="1">
      <c r="A946" s="172"/>
      <c r="B946" s="60"/>
      <c r="C946" s="172"/>
      <c r="D946" s="60"/>
      <c r="E946" s="172"/>
      <c r="F946" s="172"/>
      <c r="G946" s="172"/>
      <c r="H946" s="172"/>
      <c r="I946" s="172"/>
      <c r="J946" s="172"/>
      <c r="K946" s="172"/>
      <c r="L946" s="172"/>
      <c r="M946" s="172"/>
      <c r="N946" s="172"/>
      <c r="O946" s="172"/>
      <c r="P946" s="172"/>
      <c r="Q946" s="172"/>
      <c r="R946" s="172"/>
      <c r="S946" s="172"/>
      <c r="T946" s="172"/>
      <c r="U946" s="172"/>
      <c r="V946" s="172"/>
      <c r="W946" s="172"/>
      <c r="X946" s="172"/>
      <c r="Y946" s="172"/>
      <c r="Z946" s="172"/>
    </row>
    <row r="947" spans="1:26" ht="12" customHeight="1">
      <c r="A947" s="172"/>
      <c r="B947" s="60"/>
      <c r="C947" s="172"/>
      <c r="D947" s="60"/>
      <c r="E947" s="172"/>
      <c r="F947" s="172"/>
      <c r="G947" s="172"/>
      <c r="H947" s="172"/>
      <c r="I947" s="172"/>
      <c r="J947" s="172"/>
      <c r="K947" s="172"/>
      <c r="L947" s="172"/>
      <c r="M947" s="172"/>
      <c r="N947" s="172"/>
      <c r="O947" s="172"/>
      <c r="P947" s="172"/>
      <c r="Q947" s="172"/>
      <c r="R947" s="172"/>
      <c r="S947" s="172"/>
      <c r="T947" s="172"/>
      <c r="U947" s="172"/>
      <c r="V947" s="172"/>
      <c r="W947" s="172"/>
      <c r="X947" s="172"/>
      <c r="Y947" s="172"/>
      <c r="Z947" s="172"/>
    </row>
    <row r="948" spans="1:26" ht="12" customHeight="1">
      <c r="A948" s="172"/>
      <c r="B948" s="60"/>
      <c r="C948" s="172"/>
      <c r="D948" s="60"/>
      <c r="E948" s="172"/>
      <c r="F948" s="172"/>
      <c r="G948" s="172"/>
      <c r="H948" s="172"/>
      <c r="I948" s="172"/>
      <c r="J948" s="172"/>
      <c r="K948" s="172"/>
      <c r="L948" s="172"/>
      <c r="M948" s="172"/>
      <c r="N948" s="172"/>
      <c r="O948" s="172"/>
      <c r="P948" s="172"/>
      <c r="Q948" s="172"/>
      <c r="R948" s="172"/>
      <c r="S948" s="172"/>
      <c r="T948" s="172"/>
      <c r="U948" s="172"/>
      <c r="V948" s="172"/>
      <c r="W948" s="172"/>
      <c r="X948" s="172"/>
      <c r="Y948" s="172"/>
      <c r="Z948" s="172"/>
    </row>
    <row r="949" spans="1:26" ht="12" customHeight="1">
      <c r="A949" s="172"/>
      <c r="B949" s="60"/>
      <c r="C949" s="172"/>
      <c r="D949" s="60"/>
      <c r="E949" s="172"/>
      <c r="F949" s="172"/>
      <c r="G949" s="172"/>
      <c r="H949" s="172"/>
      <c r="I949" s="172"/>
      <c r="J949" s="172"/>
      <c r="K949" s="172"/>
      <c r="L949" s="172"/>
      <c r="M949" s="172"/>
      <c r="N949" s="172"/>
      <c r="O949" s="172"/>
      <c r="P949" s="172"/>
      <c r="Q949" s="172"/>
      <c r="R949" s="172"/>
      <c r="S949" s="172"/>
      <c r="T949" s="172"/>
      <c r="U949" s="172"/>
      <c r="V949" s="172"/>
      <c r="W949" s="172"/>
      <c r="X949" s="172"/>
      <c r="Y949" s="172"/>
      <c r="Z949" s="172"/>
    </row>
    <row r="950" spans="1:26" ht="12" customHeight="1">
      <c r="A950" s="172"/>
      <c r="B950" s="60"/>
      <c r="C950" s="172"/>
      <c r="D950" s="60"/>
      <c r="E950" s="172"/>
      <c r="F950" s="172"/>
      <c r="G950" s="172"/>
      <c r="H950" s="172"/>
      <c r="I950" s="172"/>
      <c r="J950" s="172"/>
      <c r="K950" s="172"/>
      <c r="L950" s="172"/>
      <c r="M950" s="172"/>
      <c r="N950" s="172"/>
      <c r="O950" s="172"/>
      <c r="P950" s="172"/>
      <c r="Q950" s="172"/>
      <c r="R950" s="172"/>
      <c r="S950" s="172"/>
      <c r="T950" s="172"/>
      <c r="U950" s="172"/>
      <c r="V950" s="172"/>
      <c r="W950" s="172"/>
      <c r="X950" s="172"/>
      <c r="Y950" s="172"/>
      <c r="Z950" s="172"/>
    </row>
    <row r="951" spans="1:26" ht="12" customHeight="1">
      <c r="A951" s="172"/>
      <c r="B951" s="60"/>
      <c r="C951" s="172"/>
      <c r="D951" s="60"/>
      <c r="E951" s="172"/>
      <c r="F951" s="172"/>
      <c r="G951" s="172"/>
      <c r="H951" s="172"/>
      <c r="I951" s="172"/>
      <c r="J951" s="172"/>
      <c r="K951" s="172"/>
      <c r="L951" s="172"/>
      <c r="M951" s="172"/>
      <c r="N951" s="172"/>
      <c r="O951" s="172"/>
      <c r="P951" s="172"/>
      <c r="Q951" s="172"/>
      <c r="R951" s="172"/>
      <c r="S951" s="172"/>
      <c r="T951" s="172"/>
      <c r="U951" s="172"/>
      <c r="V951" s="172"/>
      <c r="W951" s="172"/>
      <c r="X951" s="172"/>
      <c r="Y951" s="172"/>
      <c r="Z951" s="172"/>
    </row>
    <row r="952" spans="1:26" ht="12" customHeight="1">
      <c r="A952" s="172"/>
      <c r="B952" s="60"/>
      <c r="C952" s="172"/>
      <c r="D952" s="60"/>
      <c r="E952" s="172"/>
      <c r="F952" s="172"/>
      <c r="G952" s="172"/>
      <c r="H952" s="172"/>
      <c r="I952" s="172"/>
      <c r="J952" s="172"/>
      <c r="K952" s="172"/>
      <c r="L952" s="172"/>
      <c r="M952" s="172"/>
      <c r="N952" s="172"/>
      <c r="O952" s="172"/>
      <c r="P952" s="172"/>
      <c r="Q952" s="172"/>
      <c r="R952" s="172"/>
      <c r="S952" s="172"/>
      <c r="T952" s="172"/>
      <c r="U952" s="172"/>
      <c r="V952" s="172"/>
      <c r="W952" s="172"/>
      <c r="X952" s="172"/>
      <c r="Y952" s="172"/>
      <c r="Z952" s="172"/>
    </row>
    <row r="953" spans="1:26" ht="12" customHeight="1">
      <c r="A953" s="172"/>
      <c r="B953" s="60"/>
      <c r="C953" s="172"/>
      <c r="D953" s="60"/>
      <c r="E953" s="172"/>
      <c r="F953" s="172"/>
      <c r="G953" s="172"/>
      <c r="H953" s="172"/>
      <c r="I953" s="172"/>
      <c r="J953" s="172"/>
      <c r="K953" s="172"/>
      <c r="L953" s="172"/>
      <c r="M953" s="172"/>
      <c r="N953" s="172"/>
      <c r="O953" s="172"/>
      <c r="P953" s="172"/>
      <c r="Q953" s="172"/>
      <c r="R953" s="172"/>
      <c r="S953" s="172"/>
      <c r="T953" s="172"/>
      <c r="U953" s="172"/>
      <c r="V953" s="172"/>
      <c r="W953" s="172"/>
      <c r="X953" s="172"/>
      <c r="Y953" s="172"/>
      <c r="Z953" s="172"/>
    </row>
    <row r="954" spans="1:26" ht="12" customHeight="1">
      <c r="A954" s="172"/>
      <c r="B954" s="60"/>
      <c r="C954" s="172"/>
      <c r="D954" s="60"/>
      <c r="E954" s="172"/>
      <c r="F954" s="172"/>
      <c r="G954" s="172"/>
      <c r="H954" s="172"/>
      <c r="I954" s="172"/>
      <c r="J954" s="172"/>
      <c r="K954" s="172"/>
      <c r="L954" s="172"/>
      <c r="M954" s="172"/>
      <c r="N954" s="172"/>
      <c r="O954" s="172"/>
      <c r="P954" s="172"/>
      <c r="Q954" s="172"/>
      <c r="R954" s="172"/>
      <c r="S954" s="172"/>
      <c r="T954" s="172"/>
      <c r="U954" s="172"/>
      <c r="V954" s="172"/>
      <c r="W954" s="172"/>
      <c r="X954" s="172"/>
      <c r="Y954" s="172"/>
      <c r="Z954" s="172"/>
    </row>
    <row r="955" spans="1:26" ht="12" customHeight="1">
      <c r="A955" s="172"/>
      <c r="B955" s="60"/>
      <c r="C955" s="172"/>
      <c r="D955" s="60"/>
      <c r="E955" s="172"/>
      <c r="F955" s="172"/>
      <c r="G955" s="172"/>
      <c r="H955" s="172"/>
      <c r="I955" s="172"/>
      <c r="J955" s="172"/>
      <c r="K955" s="172"/>
      <c r="L955" s="172"/>
      <c r="M955" s="172"/>
      <c r="N955" s="172"/>
      <c r="O955" s="172"/>
      <c r="P955" s="172"/>
      <c r="Q955" s="172"/>
      <c r="R955" s="172"/>
      <c r="S955" s="172"/>
      <c r="T955" s="172"/>
      <c r="U955" s="172"/>
      <c r="V955" s="172"/>
      <c r="W955" s="172"/>
      <c r="X955" s="172"/>
      <c r="Y955" s="172"/>
      <c r="Z955" s="172"/>
    </row>
    <row r="956" spans="1:26" ht="12" customHeight="1">
      <c r="A956" s="172"/>
      <c r="B956" s="60"/>
      <c r="C956" s="172"/>
      <c r="D956" s="60"/>
      <c r="E956" s="172"/>
      <c r="F956" s="172"/>
      <c r="G956" s="172"/>
      <c r="H956" s="172"/>
      <c r="I956" s="172"/>
      <c r="J956" s="172"/>
      <c r="K956" s="172"/>
      <c r="L956" s="172"/>
      <c r="M956" s="172"/>
      <c r="N956" s="172"/>
      <c r="O956" s="172"/>
      <c r="P956" s="172"/>
      <c r="Q956" s="172"/>
      <c r="R956" s="172"/>
      <c r="S956" s="172"/>
      <c r="T956" s="172"/>
      <c r="U956" s="172"/>
      <c r="V956" s="172"/>
      <c r="W956" s="172"/>
      <c r="X956" s="172"/>
      <c r="Y956" s="172"/>
      <c r="Z956" s="172"/>
    </row>
    <row r="957" spans="1:26" ht="12" customHeight="1">
      <c r="A957" s="172"/>
      <c r="B957" s="60"/>
      <c r="C957" s="172"/>
      <c r="D957" s="60"/>
      <c r="E957" s="172"/>
      <c r="F957" s="172"/>
      <c r="G957" s="172"/>
      <c r="H957" s="172"/>
      <c r="I957" s="172"/>
      <c r="J957" s="172"/>
      <c r="K957" s="172"/>
      <c r="L957" s="172"/>
      <c r="M957" s="172"/>
      <c r="N957" s="172"/>
      <c r="O957" s="172"/>
      <c r="P957" s="172"/>
      <c r="Q957" s="172"/>
      <c r="R957" s="172"/>
      <c r="S957" s="172"/>
      <c r="T957" s="172"/>
      <c r="U957" s="172"/>
      <c r="V957" s="172"/>
      <c r="W957" s="172"/>
      <c r="X957" s="172"/>
      <c r="Y957" s="172"/>
      <c r="Z957" s="172"/>
    </row>
    <row r="958" spans="1:26" ht="12" customHeight="1">
      <c r="A958" s="172"/>
      <c r="B958" s="60"/>
      <c r="C958" s="172"/>
      <c r="D958" s="60"/>
      <c r="E958" s="172"/>
      <c r="F958" s="172"/>
      <c r="G958" s="172"/>
      <c r="H958" s="172"/>
      <c r="I958" s="172"/>
      <c r="J958" s="172"/>
      <c r="K958" s="172"/>
      <c r="L958" s="172"/>
      <c r="M958" s="172"/>
      <c r="N958" s="172"/>
      <c r="O958" s="172"/>
      <c r="P958" s="172"/>
      <c r="Q958" s="172"/>
      <c r="R958" s="172"/>
      <c r="S958" s="172"/>
      <c r="T958" s="172"/>
      <c r="U958" s="172"/>
      <c r="V958" s="172"/>
      <c r="W958" s="172"/>
      <c r="X958" s="172"/>
      <c r="Y958" s="172"/>
      <c r="Z958" s="172"/>
    </row>
    <row r="959" spans="1:26" ht="12" customHeight="1">
      <c r="A959" s="172"/>
      <c r="B959" s="60"/>
      <c r="C959" s="172"/>
      <c r="D959" s="60"/>
      <c r="E959" s="172"/>
      <c r="F959" s="172"/>
      <c r="G959" s="172"/>
      <c r="H959" s="172"/>
      <c r="I959" s="172"/>
      <c r="J959" s="172"/>
      <c r="K959" s="172"/>
      <c r="L959" s="172"/>
      <c r="M959" s="172"/>
      <c r="N959" s="172"/>
      <c r="O959" s="172"/>
      <c r="P959" s="172"/>
      <c r="Q959" s="172"/>
      <c r="R959" s="172"/>
      <c r="S959" s="172"/>
      <c r="T959" s="172"/>
      <c r="U959" s="172"/>
      <c r="V959" s="172"/>
      <c r="W959" s="172"/>
      <c r="X959" s="172"/>
      <c r="Y959" s="172"/>
      <c r="Z959" s="172"/>
    </row>
    <row r="960" spans="1:26" ht="12" customHeight="1">
      <c r="A960" s="172"/>
      <c r="B960" s="60"/>
      <c r="C960" s="172"/>
      <c r="D960" s="60"/>
      <c r="E960" s="172"/>
      <c r="F960" s="172"/>
      <c r="G960" s="172"/>
      <c r="H960" s="172"/>
      <c r="I960" s="172"/>
      <c r="J960" s="172"/>
      <c r="K960" s="172"/>
      <c r="L960" s="172"/>
      <c r="M960" s="172"/>
      <c r="N960" s="172"/>
      <c r="O960" s="172"/>
      <c r="P960" s="172"/>
      <c r="Q960" s="172"/>
      <c r="R960" s="172"/>
      <c r="S960" s="172"/>
      <c r="T960" s="172"/>
      <c r="U960" s="172"/>
      <c r="V960" s="172"/>
      <c r="W960" s="172"/>
      <c r="X960" s="172"/>
      <c r="Y960" s="172"/>
      <c r="Z960" s="172"/>
    </row>
    <row r="961" spans="1:26" ht="12" customHeight="1">
      <c r="A961" s="172"/>
      <c r="B961" s="60"/>
      <c r="C961" s="172"/>
      <c r="D961" s="60"/>
      <c r="E961" s="172"/>
      <c r="F961" s="172"/>
      <c r="G961" s="172"/>
      <c r="H961" s="172"/>
      <c r="I961" s="172"/>
      <c r="J961" s="172"/>
      <c r="K961" s="172"/>
      <c r="L961" s="172"/>
      <c r="M961" s="172"/>
      <c r="N961" s="172"/>
      <c r="O961" s="172"/>
      <c r="P961" s="172"/>
      <c r="Q961" s="172"/>
      <c r="R961" s="172"/>
      <c r="S961" s="172"/>
      <c r="T961" s="172"/>
      <c r="U961" s="172"/>
      <c r="V961" s="172"/>
      <c r="W961" s="172"/>
      <c r="X961" s="172"/>
      <c r="Y961" s="172"/>
      <c r="Z961" s="172"/>
    </row>
    <row r="962" spans="1:26" ht="12" customHeight="1">
      <c r="A962" s="172"/>
      <c r="B962" s="60"/>
      <c r="C962" s="172"/>
      <c r="D962" s="60"/>
      <c r="E962" s="172"/>
      <c r="F962" s="172"/>
      <c r="G962" s="172"/>
      <c r="H962" s="172"/>
      <c r="I962" s="172"/>
      <c r="J962" s="172"/>
      <c r="K962" s="172"/>
      <c r="L962" s="172"/>
      <c r="M962" s="172"/>
      <c r="N962" s="172"/>
      <c r="O962" s="172"/>
      <c r="P962" s="172"/>
      <c r="Q962" s="172"/>
      <c r="R962" s="172"/>
      <c r="S962" s="172"/>
      <c r="T962" s="172"/>
      <c r="U962" s="172"/>
      <c r="V962" s="172"/>
      <c r="W962" s="172"/>
      <c r="X962" s="172"/>
      <c r="Y962" s="172"/>
      <c r="Z962" s="172"/>
    </row>
    <row r="963" spans="1:26" ht="12" customHeight="1">
      <c r="A963" s="172"/>
      <c r="B963" s="60"/>
      <c r="C963" s="172"/>
      <c r="D963" s="60"/>
      <c r="E963" s="172"/>
      <c r="F963" s="172"/>
      <c r="G963" s="172"/>
      <c r="H963" s="172"/>
      <c r="I963" s="172"/>
      <c r="J963" s="172"/>
      <c r="K963" s="172"/>
      <c r="L963" s="172"/>
      <c r="M963" s="172"/>
      <c r="N963" s="172"/>
      <c r="O963" s="172"/>
      <c r="P963" s="172"/>
      <c r="Q963" s="172"/>
      <c r="R963" s="172"/>
      <c r="S963" s="172"/>
      <c r="T963" s="172"/>
      <c r="U963" s="172"/>
      <c r="V963" s="172"/>
      <c r="W963" s="172"/>
      <c r="X963" s="172"/>
      <c r="Y963" s="172"/>
      <c r="Z963" s="172"/>
    </row>
    <row r="964" spans="1:26" ht="12" customHeight="1">
      <c r="A964" s="172"/>
      <c r="B964" s="60"/>
      <c r="C964" s="172"/>
      <c r="D964" s="60"/>
      <c r="E964" s="172"/>
      <c r="F964" s="172"/>
      <c r="G964" s="172"/>
      <c r="H964" s="172"/>
      <c r="I964" s="172"/>
      <c r="J964" s="172"/>
      <c r="K964" s="172"/>
      <c r="L964" s="172"/>
      <c r="M964" s="172"/>
      <c r="N964" s="172"/>
      <c r="O964" s="172"/>
      <c r="P964" s="172"/>
      <c r="Q964" s="172"/>
      <c r="R964" s="172"/>
      <c r="S964" s="172"/>
      <c r="T964" s="172"/>
      <c r="U964" s="172"/>
      <c r="V964" s="172"/>
      <c r="W964" s="172"/>
      <c r="X964" s="172"/>
      <c r="Y964" s="172"/>
      <c r="Z964" s="172"/>
    </row>
    <row r="965" spans="1:26" ht="12" customHeight="1">
      <c r="A965" s="172"/>
      <c r="B965" s="60"/>
      <c r="C965" s="172"/>
      <c r="D965" s="60"/>
      <c r="E965" s="172"/>
      <c r="F965" s="172"/>
      <c r="G965" s="172"/>
      <c r="H965" s="172"/>
      <c r="I965" s="172"/>
      <c r="J965" s="172"/>
      <c r="K965" s="172"/>
      <c r="L965" s="172"/>
      <c r="M965" s="172"/>
      <c r="N965" s="172"/>
      <c r="O965" s="172"/>
      <c r="P965" s="172"/>
      <c r="Q965" s="172"/>
      <c r="R965" s="172"/>
      <c r="S965" s="172"/>
      <c r="T965" s="172"/>
      <c r="U965" s="172"/>
      <c r="V965" s="172"/>
      <c r="W965" s="172"/>
      <c r="X965" s="172"/>
      <c r="Y965" s="172"/>
      <c r="Z965" s="172"/>
    </row>
    <row r="966" spans="1:26" ht="12" customHeight="1">
      <c r="A966" s="172"/>
      <c r="B966" s="60"/>
      <c r="C966" s="172"/>
      <c r="D966" s="60"/>
      <c r="E966" s="172"/>
      <c r="F966" s="172"/>
      <c r="G966" s="172"/>
      <c r="H966" s="172"/>
      <c r="I966" s="172"/>
      <c r="J966" s="172"/>
      <c r="K966" s="172"/>
      <c r="L966" s="172"/>
      <c r="M966" s="172"/>
      <c r="N966" s="172"/>
      <c r="O966" s="172"/>
      <c r="P966" s="172"/>
      <c r="Q966" s="172"/>
      <c r="R966" s="172"/>
      <c r="S966" s="172"/>
      <c r="T966" s="172"/>
      <c r="U966" s="172"/>
      <c r="V966" s="172"/>
      <c r="W966" s="172"/>
      <c r="X966" s="172"/>
      <c r="Y966" s="172"/>
      <c r="Z966" s="172"/>
    </row>
    <row r="967" spans="1:26" ht="12" customHeight="1">
      <c r="A967" s="172"/>
      <c r="B967" s="60"/>
      <c r="C967" s="172"/>
      <c r="D967" s="60"/>
      <c r="E967" s="172"/>
      <c r="F967" s="172"/>
      <c r="G967" s="172"/>
      <c r="H967" s="172"/>
      <c r="I967" s="172"/>
      <c r="J967" s="172"/>
      <c r="K967" s="172"/>
      <c r="L967" s="172"/>
      <c r="M967" s="172"/>
      <c r="N967" s="172"/>
      <c r="O967" s="172"/>
      <c r="P967" s="172"/>
      <c r="Q967" s="172"/>
      <c r="R967" s="172"/>
      <c r="S967" s="172"/>
      <c r="T967" s="172"/>
      <c r="U967" s="172"/>
      <c r="V967" s="172"/>
      <c r="W967" s="172"/>
      <c r="X967" s="172"/>
      <c r="Y967" s="172"/>
      <c r="Z967" s="172"/>
    </row>
    <row r="968" spans="1:26" ht="12" customHeight="1">
      <c r="A968" s="172"/>
      <c r="B968" s="60"/>
      <c r="C968" s="172"/>
      <c r="D968" s="60"/>
      <c r="E968" s="172"/>
      <c r="F968" s="172"/>
      <c r="G968" s="172"/>
      <c r="H968" s="172"/>
      <c r="I968" s="172"/>
      <c r="J968" s="172"/>
      <c r="K968" s="172"/>
      <c r="L968" s="172"/>
      <c r="M968" s="172"/>
      <c r="N968" s="172"/>
      <c r="O968" s="172"/>
      <c r="P968" s="172"/>
      <c r="Q968" s="172"/>
      <c r="R968" s="172"/>
      <c r="S968" s="172"/>
      <c r="T968" s="172"/>
      <c r="U968" s="172"/>
      <c r="V968" s="172"/>
      <c r="W968" s="172"/>
      <c r="X968" s="172"/>
      <c r="Y968" s="172"/>
      <c r="Z968" s="172"/>
    </row>
    <row r="969" spans="1:26" ht="12" customHeight="1">
      <c r="A969" s="172"/>
      <c r="B969" s="60"/>
      <c r="C969" s="172"/>
      <c r="D969" s="60"/>
      <c r="E969" s="172"/>
      <c r="F969" s="172"/>
      <c r="G969" s="172"/>
      <c r="H969" s="172"/>
      <c r="I969" s="172"/>
      <c r="J969" s="172"/>
      <c r="K969" s="172"/>
      <c r="L969" s="172"/>
      <c r="M969" s="172"/>
      <c r="N969" s="172"/>
      <c r="O969" s="172"/>
      <c r="P969" s="172"/>
      <c r="Q969" s="172"/>
      <c r="R969" s="172"/>
      <c r="S969" s="172"/>
      <c r="T969" s="172"/>
      <c r="U969" s="172"/>
      <c r="V969" s="172"/>
      <c r="W969" s="172"/>
      <c r="X969" s="172"/>
      <c r="Y969" s="172"/>
      <c r="Z969" s="172"/>
    </row>
    <row r="970" spans="1:26" ht="12" customHeight="1">
      <c r="A970" s="172"/>
      <c r="B970" s="60"/>
      <c r="C970" s="172"/>
      <c r="D970" s="60"/>
      <c r="E970" s="172"/>
      <c r="F970" s="172"/>
      <c r="G970" s="172"/>
      <c r="H970" s="172"/>
      <c r="I970" s="172"/>
      <c r="J970" s="172"/>
      <c r="K970" s="172"/>
      <c r="L970" s="172"/>
      <c r="M970" s="172"/>
      <c r="N970" s="172"/>
      <c r="O970" s="172"/>
      <c r="P970" s="172"/>
      <c r="Q970" s="172"/>
      <c r="R970" s="172"/>
      <c r="S970" s="172"/>
      <c r="T970" s="172"/>
      <c r="U970" s="172"/>
      <c r="V970" s="172"/>
      <c r="W970" s="172"/>
      <c r="X970" s="172"/>
      <c r="Y970" s="172"/>
      <c r="Z970" s="172"/>
    </row>
    <row r="971" spans="1:26" ht="12" customHeight="1">
      <c r="A971" s="172"/>
      <c r="B971" s="60"/>
      <c r="C971" s="172"/>
      <c r="D971" s="60"/>
      <c r="E971" s="172"/>
      <c r="F971" s="172"/>
      <c r="G971" s="172"/>
      <c r="H971" s="172"/>
      <c r="I971" s="172"/>
      <c r="J971" s="172"/>
      <c r="K971" s="172"/>
      <c r="L971" s="172"/>
      <c r="M971" s="172"/>
      <c r="N971" s="172"/>
      <c r="O971" s="172"/>
      <c r="P971" s="172"/>
      <c r="Q971" s="172"/>
      <c r="R971" s="172"/>
      <c r="S971" s="172"/>
      <c r="T971" s="172"/>
      <c r="U971" s="172"/>
      <c r="V971" s="172"/>
      <c r="W971" s="172"/>
      <c r="X971" s="172"/>
      <c r="Y971" s="172"/>
      <c r="Z971" s="172"/>
    </row>
    <row r="972" spans="1:26" ht="12" customHeight="1">
      <c r="A972" s="172"/>
      <c r="B972" s="60"/>
      <c r="C972" s="172"/>
      <c r="D972" s="60"/>
      <c r="E972" s="172"/>
      <c r="F972" s="172"/>
      <c r="G972" s="172"/>
      <c r="H972" s="172"/>
      <c r="I972" s="172"/>
      <c r="J972" s="172"/>
      <c r="K972" s="172"/>
      <c r="L972" s="172"/>
      <c r="M972" s="172"/>
      <c r="N972" s="172"/>
      <c r="O972" s="172"/>
      <c r="P972" s="172"/>
      <c r="Q972" s="172"/>
      <c r="R972" s="172"/>
      <c r="S972" s="172"/>
      <c r="T972" s="172"/>
      <c r="U972" s="172"/>
      <c r="V972" s="172"/>
      <c r="W972" s="172"/>
      <c r="X972" s="172"/>
      <c r="Y972" s="172"/>
      <c r="Z972" s="172"/>
    </row>
    <row r="973" spans="1:26" ht="12" customHeight="1">
      <c r="A973" s="172"/>
      <c r="B973" s="60"/>
      <c r="C973" s="172"/>
      <c r="D973" s="60"/>
      <c r="E973" s="172"/>
      <c r="F973" s="172"/>
      <c r="G973" s="172"/>
      <c r="H973" s="172"/>
      <c r="I973" s="172"/>
      <c r="J973" s="172"/>
      <c r="K973" s="172"/>
      <c r="L973" s="172"/>
      <c r="M973" s="172"/>
      <c r="N973" s="172"/>
      <c r="O973" s="172"/>
      <c r="P973" s="172"/>
      <c r="Q973" s="172"/>
      <c r="R973" s="172"/>
      <c r="S973" s="172"/>
      <c r="T973" s="172"/>
      <c r="U973" s="172"/>
      <c r="V973" s="172"/>
      <c r="W973" s="172"/>
      <c r="X973" s="172"/>
      <c r="Y973" s="172"/>
      <c r="Z973" s="172"/>
    </row>
    <row r="974" spans="1:26" ht="12" customHeight="1">
      <c r="A974" s="172"/>
      <c r="B974" s="60"/>
      <c r="C974" s="172"/>
      <c r="D974" s="60"/>
      <c r="E974" s="172"/>
      <c r="F974" s="172"/>
      <c r="G974" s="172"/>
      <c r="H974" s="172"/>
      <c r="I974" s="172"/>
      <c r="J974" s="172"/>
      <c r="K974" s="172"/>
      <c r="L974" s="172"/>
      <c r="M974" s="172"/>
      <c r="N974" s="172"/>
      <c r="O974" s="172"/>
      <c r="P974" s="172"/>
      <c r="Q974" s="172"/>
      <c r="R974" s="172"/>
      <c r="S974" s="172"/>
      <c r="T974" s="172"/>
      <c r="U974" s="172"/>
      <c r="V974" s="172"/>
      <c r="W974" s="172"/>
      <c r="X974" s="172"/>
      <c r="Y974" s="172"/>
      <c r="Z974" s="172"/>
    </row>
    <row r="975" spans="1:26" ht="12" customHeight="1">
      <c r="A975" s="172"/>
      <c r="B975" s="60"/>
      <c r="C975" s="172"/>
      <c r="D975" s="60"/>
      <c r="E975" s="172"/>
      <c r="F975" s="172"/>
      <c r="G975" s="172"/>
      <c r="H975" s="172"/>
      <c r="I975" s="172"/>
      <c r="J975" s="172"/>
      <c r="K975" s="172"/>
      <c r="L975" s="172"/>
      <c r="M975" s="172"/>
      <c r="N975" s="172"/>
      <c r="O975" s="172"/>
      <c r="P975" s="172"/>
      <c r="Q975" s="172"/>
      <c r="R975" s="172"/>
      <c r="S975" s="172"/>
      <c r="T975" s="172"/>
      <c r="U975" s="172"/>
      <c r="V975" s="172"/>
      <c r="W975" s="172"/>
      <c r="X975" s="172"/>
      <c r="Y975" s="172"/>
      <c r="Z975" s="172"/>
    </row>
    <row r="976" spans="1:26" ht="12" customHeight="1">
      <c r="A976" s="172"/>
      <c r="B976" s="60"/>
      <c r="C976" s="172"/>
      <c r="D976" s="60"/>
      <c r="E976" s="172"/>
      <c r="F976" s="172"/>
      <c r="G976" s="172"/>
      <c r="H976" s="172"/>
      <c r="I976" s="172"/>
      <c r="J976" s="172"/>
      <c r="K976" s="172"/>
      <c r="L976" s="172"/>
      <c r="M976" s="172"/>
      <c r="N976" s="172"/>
      <c r="O976" s="172"/>
      <c r="P976" s="172"/>
      <c r="Q976" s="172"/>
      <c r="R976" s="172"/>
      <c r="S976" s="172"/>
      <c r="T976" s="172"/>
      <c r="U976" s="172"/>
      <c r="V976" s="172"/>
      <c r="W976" s="172"/>
      <c r="X976" s="172"/>
      <c r="Y976" s="172"/>
      <c r="Z976" s="172"/>
    </row>
    <row r="977" spans="1:26" ht="12" customHeight="1">
      <c r="A977" s="172"/>
      <c r="B977" s="60"/>
      <c r="C977" s="172"/>
      <c r="D977" s="60"/>
      <c r="E977" s="172"/>
      <c r="F977" s="172"/>
      <c r="G977" s="172"/>
      <c r="H977" s="172"/>
      <c r="I977" s="172"/>
      <c r="J977" s="172"/>
      <c r="K977" s="172"/>
      <c r="L977" s="172"/>
      <c r="M977" s="172"/>
      <c r="N977" s="172"/>
      <c r="O977" s="172"/>
      <c r="P977" s="172"/>
      <c r="Q977" s="172"/>
      <c r="R977" s="172"/>
      <c r="S977" s="172"/>
      <c r="T977" s="172"/>
      <c r="U977" s="172"/>
      <c r="V977" s="172"/>
      <c r="W977" s="172"/>
      <c r="X977" s="172"/>
      <c r="Y977" s="172"/>
      <c r="Z977" s="172"/>
    </row>
    <row r="978" spans="1:26" ht="12" customHeight="1">
      <c r="A978" s="172"/>
      <c r="B978" s="60"/>
      <c r="C978" s="172"/>
      <c r="D978" s="60"/>
      <c r="E978" s="172"/>
      <c r="F978" s="172"/>
      <c r="G978" s="172"/>
      <c r="H978" s="172"/>
      <c r="I978" s="172"/>
      <c r="J978" s="172"/>
      <c r="K978" s="172"/>
      <c r="L978" s="172"/>
      <c r="M978" s="172"/>
      <c r="N978" s="172"/>
      <c r="O978" s="172"/>
      <c r="P978" s="172"/>
      <c r="Q978" s="172"/>
      <c r="R978" s="172"/>
      <c r="S978" s="172"/>
      <c r="T978" s="172"/>
      <c r="U978" s="172"/>
      <c r="V978" s="172"/>
      <c r="W978" s="172"/>
      <c r="X978" s="172"/>
      <c r="Y978" s="172"/>
      <c r="Z978" s="172"/>
    </row>
    <row r="979" spans="1:26" ht="12" customHeight="1">
      <c r="A979" s="172"/>
      <c r="B979" s="60"/>
      <c r="C979" s="172"/>
      <c r="D979" s="60"/>
      <c r="E979" s="172"/>
      <c r="F979" s="172"/>
      <c r="G979" s="172"/>
      <c r="H979" s="172"/>
      <c r="I979" s="172"/>
      <c r="J979" s="172"/>
      <c r="K979" s="172"/>
      <c r="L979" s="172"/>
      <c r="M979" s="172"/>
      <c r="N979" s="172"/>
      <c r="O979" s="172"/>
      <c r="P979" s="172"/>
      <c r="Q979" s="172"/>
      <c r="R979" s="172"/>
      <c r="S979" s="172"/>
      <c r="T979" s="172"/>
      <c r="U979" s="172"/>
      <c r="V979" s="172"/>
      <c r="W979" s="172"/>
      <c r="X979" s="172"/>
      <c r="Y979" s="172"/>
      <c r="Z979" s="172"/>
    </row>
    <row r="980" spans="1:26" ht="12" customHeight="1">
      <c r="A980" s="172"/>
      <c r="B980" s="60"/>
      <c r="C980" s="172"/>
      <c r="D980" s="60"/>
      <c r="E980" s="172"/>
      <c r="F980" s="172"/>
      <c r="G980" s="172"/>
      <c r="H980" s="172"/>
      <c r="I980" s="172"/>
      <c r="J980" s="172"/>
      <c r="K980" s="172"/>
      <c r="L980" s="172"/>
      <c r="M980" s="172"/>
      <c r="N980" s="172"/>
      <c r="O980" s="172"/>
      <c r="P980" s="172"/>
      <c r="Q980" s="172"/>
      <c r="R980" s="172"/>
      <c r="S980" s="172"/>
      <c r="T980" s="172"/>
      <c r="U980" s="172"/>
      <c r="V980" s="172"/>
      <c r="W980" s="172"/>
      <c r="X980" s="172"/>
      <c r="Y980" s="172"/>
      <c r="Z980" s="172"/>
    </row>
    <row r="981" spans="1:26" ht="12" customHeight="1">
      <c r="A981" s="172"/>
      <c r="B981" s="60"/>
      <c r="C981" s="172"/>
      <c r="D981" s="60"/>
      <c r="E981" s="172"/>
      <c r="F981" s="172"/>
      <c r="G981" s="172"/>
      <c r="H981" s="172"/>
      <c r="I981" s="172"/>
      <c r="J981" s="172"/>
      <c r="K981" s="172"/>
      <c r="L981" s="172"/>
      <c r="M981" s="172"/>
      <c r="N981" s="172"/>
      <c r="O981" s="172"/>
      <c r="P981" s="172"/>
      <c r="Q981" s="172"/>
      <c r="R981" s="172"/>
      <c r="S981" s="172"/>
      <c r="T981" s="172"/>
      <c r="U981" s="172"/>
      <c r="V981" s="172"/>
      <c r="W981" s="172"/>
      <c r="X981" s="172"/>
      <c r="Y981" s="172"/>
      <c r="Z981" s="172"/>
    </row>
    <row r="982" spans="1:26" ht="12" customHeight="1">
      <c r="A982" s="172"/>
      <c r="B982" s="60"/>
      <c r="C982" s="172"/>
      <c r="D982" s="60"/>
      <c r="E982" s="172"/>
      <c r="F982" s="172"/>
      <c r="G982" s="172"/>
      <c r="H982" s="172"/>
      <c r="I982" s="172"/>
      <c r="J982" s="172"/>
      <c r="K982" s="172"/>
      <c r="L982" s="172"/>
      <c r="M982" s="172"/>
      <c r="N982" s="172"/>
      <c r="O982" s="172"/>
      <c r="P982" s="172"/>
      <c r="Q982" s="172"/>
      <c r="R982" s="172"/>
      <c r="S982" s="172"/>
      <c r="T982" s="172"/>
      <c r="U982" s="172"/>
      <c r="V982" s="172"/>
      <c r="W982" s="172"/>
      <c r="X982" s="172"/>
      <c r="Y982" s="172"/>
      <c r="Z982" s="172"/>
    </row>
    <row r="983" spans="1:26" ht="12" customHeight="1">
      <c r="A983" s="172"/>
      <c r="B983" s="60"/>
      <c r="C983" s="172"/>
      <c r="D983" s="60"/>
      <c r="E983" s="172"/>
      <c r="F983" s="172"/>
      <c r="G983" s="172"/>
      <c r="H983" s="172"/>
      <c r="I983" s="172"/>
      <c r="J983" s="172"/>
      <c r="K983" s="172"/>
      <c r="L983" s="172"/>
      <c r="M983" s="172"/>
      <c r="N983" s="172"/>
      <c r="O983" s="172"/>
      <c r="P983" s="172"/>
      <c r="Q983" s="172"/>
      <c r="R983" s="172"/>
      <c r="S983" s="172"/>
      <c r="T983" s="172"/>
      <c r="U983" s="172"/>
      <c r="V983" s="172"/>
      <c r="W983" s="172"/>
      <c r="X983" s="172"/>
      <c r="Y983" s="172"/>
      <c r="Z983" s="172"/>
    </row>
    <row r="984" spans="1:26" ht="12" customHeight="1">
      <c r="A984" s="172"/>
      <c r="B984" s="60"/>
      <c r="C984" s="172"/>
      <c r="D984" s="60"/>
      <c r="E984" s="172"/>
      <c r="F984" s="172"/>
      <c r="G984" s="172"/>
      <c r="H984" s="172"/>
      <c r="I984" s="172"/>
      <c r="J984" s="172"/>
      <c r="K984" s="172"/>
      <c r="L984" s="172"/>
      <c r="M984" s="172"/>
      <c r="N984" s="172"/>
      <c r="O984" s="172"/>
      <c r="P984" s="172"/>
      <c r="Q984" s="172"/>
      <c r="R984" s="172"/>
      <c r="S984" s="172"/>
      <c r="T984" s="172"/>
      <c r="U984" s="172"/>
      <c r="V984" s="172"/>
      <c r="W984" s="172"/>
      <c r="X984" s="172"/>
      <c r="Y984" s="172"/>
      <c r="Z984" s="172"/>
    </row>
    <row r="985" spans="1:26" ht="12" customHeight="1">
      <c r="A985" s="172"/>
      <c r="B985" s="60"/>
      <c r="C985" s="172"/>
      <c r="D985" s="60"/>
      <c r="E985" s="172"/>
      <c r="F985" s="172"/>
      <c r="G985" s="172"/>
      <c r="H985" s="172"/>
      <c r="I985" s="172"/>
      <c r="J985" s="172"/>
      <c r="K985" s="172"/>
      <c r="L985" s="172"/>
      <c r="M985" s="172"/>
      <c r="N985" s="172"/>
      <c r="O985" s="172"/>
      <c r="P985" s="172"/>
      <c r="Q985" s="172"/>
      <c r="R985" s="172"/>
      <c r="S985" s="172"/>
      <c r="T985" s="172"/>
      <c r="U985" s="172"/>
      <c r="V985" s="172"/>
      <c r="W985" s="172"/>
      <c r="X985" s="172"/>
      <c r="Y985" s="172"/>
      <c r="Z985" s="172"/>
    </row>
    <row r="986" spans="1:26" ht="12" customHeight="1">
      <c r="A986" s="172"/>
      <c r="B986" s="60"/>
      <c r="C986" s="172"/>
      <c r="D986" s="60"/>
      <c r="E986" s="172"/>
      <c r="F986" s="172"/>
      <c r="G986" s="172"/>
      <c r="H986" s="172"/>
      <c r="I986" s="172"/>
      <c r="J986" s="172"/>
      <c r="K986" s="172"/>
      <c r="L986" s="172"/>
      <c r="M986" s="172"/>
      <c r="N986" s="172"/>
      <c r="O986" s="172"/>
      <c r="P986" s="172"/>
      <c r="Q986" s="172"/>
      <c r="R986" s="172"/>
      <c r="S986" s="172"/>
      <c r="T986" s="172"/>
      <c r="U986" s="172"/>
      <c r="V986" s="172"/>
      <c r="W986" s="172"/>
      <c r="X986" s="172"/>
      <c r="Y986" s="172"/>
      <c r="Z986" s="172"/>
    </row>
    <row r="987" spans="1:26" ht="12" customHeight="1">
      <c r="A987" s="172"/>
      <c r="B987" s="60"/>
      <c r="C987" s="172"/>
      <c r="D987" s="60"/>
      <c r="E987" s="172"/>
      <c r="F987" s="172"/>
      <c r="G987" s="172"/>
      <c r="H987" s="172"/>
      <c r="I987" s="172"/>
      <c r="J987" s="172"/>
      <c r="K987" s="172"/>
      <c r="L987" s="172"/>
      <c r="M987" s="172"/>
      <c r="N987" s="172"/>
      <c r="O987" s="172"/>
      <c r="P987" s="172"/>
      <c r="Q987" s="172"/>
      <c r="R987" s="172"/>
      <c r="S987" s="172"/>
      <c r="T987" s="172"/>
      <c r="U987" s="172"/>
      <c r="V987" s="172"/>
      <c r="W987" s="172"/>
      <c r="X987" s="172"/>
      <c r="Y987" s="172"/>
      <c r="Z987" s="172"/>
    </row>
    <row r="988" spans="1:26" ht="12" customHeight="1">
      <c r="A988" s="172"/>
      <c r="B988" s="60"/>
      <c r="C988" s="172"/>
      <c r="D988" s="60"/>
      <c r="E988" s="172"/>
      <c r="F988" s="172"/>
      <c r="G988" s="172"/>
      <c r="H988" s="172"/>
      <c r="I988" s="172"/>
      <c r="J988" s="172"/>
      <c r="K988" s="172"/>
      <c r="L988" s="172"/>
      <c r="M988" s="172"/>
      <c r="N988" s="172"/>
      <c r="O988" s="172"/>
      <c r="P988" s="172"/>
      <c r="Q988" s="172"/>
      <c r="R988" s="172"/>
      <c r="S988" s="172"/>
      <c r="T988" s="172"/>
      <c r="U988" s="172"/>
      <c r="V988" s="172"/>
      <c r="W988" s="172"/>
      <c r="X988" s="172"/>
      <c r="Y988" s="172"/>
      <c r="Z988" s="172"/>
    </row>
    <row r="989" spans="1:26" ht="12" customHeight="1">
      <c r="A989" s="172"/>
      <c r="B989" s="60"/>
      <c r="C989" s="172"/>
      <c r="D989" s="60"/>
      <c r="E989" s="172"/>
      <c r="F989" s="172"/>
      <c r="G989" s="172"/>
      <c r="H989" s="172"/>
      <c r="I989" s="172"/>
      <c r="J989" s="172"/>
      <c r="K989" s="172"/>
      <c r="L989" s="172"/>
      <c r="M989" s="172"/>
      <c r="N989" s="172"/>
      <c r="O989" s="172"/>
      <c r="P989" s="172"/>
      <c r="Q989" s="172"/>
      <c r="R989" s="172"/>
      <c r="S989" s="172"/>
      <c r="T989" s="172"/>
      <c r="U989" s="172"/>
      <c r="V989" s="172"/>
      <c r="W989" s="172"/>
      <c r="X989" s="172"/>
      <c r="Y989" s="172"/>
      <c r="Z989" s="172"/>
    </row>
    <row r="990" spans="1:26" ht="12" customHeight="1">
      <c r="A990" s="172"/>
      <c r="B990" s="60"/>
      <c r="C990" s="172"/>
      <c r="D990" s="60"/>
      <c r="E990" s="172"/>
      <c r="F990" s="172"/>
      <c r="G990" s="172"/>
      <c r="H990" s="172"/>
      <c r="I990" s="172"/>
      <c r="J990" s="172"/>
      <c r="K990" s="172"/>
      <c r="L990" s="172"/>
      <c r="M990" s="172"/>
      <c r="N990" s="172"/>
      <c r="O990" s="172"/>
      <c r="P990" s="172"/>
      <c r="Q990" s="172"/>
      <c r="R990" s="172"/>
      <c r="S990" s="172"/>
      <c r="T990" s="172"/>
      <c r="U990" s="172"/>
      <c r="V990" s="172"/>
      <c r="W990" s="172"/>
      <c r="X990" s="172"/>
      <c r="Y990" s="172"/>
      <c r="Z990" s="172"/>
    </row>
    <row r="991" spans="1:26" ht="12" customHeight="1">
      <c r="A991" s="172"/>
      <c r="B991" s="60"/>
      <c r="C991" s="172"/>
      <c r="D991" s="60"/>
      <c r="E991" s="172"/>
      <c r="F991" s="172"/>
      <c r="G991" s="172"/>
      <c r="H991" s="172"/>
      <c r="I991" s="172"/>
      <c r="J991" s="172"/>
      <c r="K991" s="172"/>
      <c r="L991" s="172"/>
      <c r="M991" s="172"/>
      <c r="N991" s="172"/>
      <c r="O991" s="172"/>
      <c r="P991" s="172"/>
      <c r="Q991" s="172"/>
      <c r="R991" s="172"/>
      <c r="S991" s="172"/>
      <c r="T991" s="172"/>
      <c r="U991" s="172"/>
      <c r="V991" s="172"/>
      <c r="W991" s="172"/>
      <c r="X991" s="172"/>
      <c r="Y991" s="172"/>
      <c r="Z991" s="172"/>
    </row>
    <row r="992" spans="1:26" ht="12" customHeight="1">
      <c r="A992" s="172"/>
      <c r="B992" s="60"/>
      <c r="C992" s="172"/>
      <c r="D992" s="60"/>
      <c r="E992" s="172"/>
      <c r="F992" s="172"/>
      <c r="G992" s="172"/>
      <c r="H992" s="172"/>
      <c r="I992" s="172"/>
      <c r="J992" s="172"/>
      <c r="K992" s="172"/>
      <c r="L992" s="172"/>
      <c r="M992" s="172"/>
      <c r="N992" s="172"/>
      <c r="O992" s="172"/>
      <c r="P992" s="172"/>
      <c r="Q992" s="172"/>
      <c r="R992" s="172"/>
      <c r="S992" s="172"/>
      <c r="T992" s="172"/>
      <c r="U992" s="172"/>
      <c r="V992" s="172"/>
      <c r="W992" s="172"/>
      <c r="X992" s="172"/>
      <c r="Y992" s="172"/>
      <c r="Z992" s="172"/>
    </row>
    <row r="993" spans="1:26" ht="12" customHeight="1">
      <c r="A993" s="172"/>
      <c r="B993" s="60"/>
      <c r="C993" s="172"/>
      <c r="D993" s="60"/>
      <c r="E993" s="172"/>
      <c r="F993" s="172"/>
      <c r="G993" s="172"/>
      <c r="H993" s="172"/>
      <c r="I993" s="172"/>
      <c r="J993" s="172"/>
      <c r="K993" s="172"/>
      <c r="L993" s="172"/>
      <c r="M993" s="172"/>
      <c r="N993" s="172"/>
      <c r="O993" s="172"/>
      <c r="P993" s="172"/>
      <c r="Q993" s="172"/>
      <c r="R993" s="172"/>
      <c r="S993" s="172"/>
      <c r="T993" s="172"/>
      <c r="U993" s="172"/>
      <c r="V993" s="172"/>
      <c r="W993" s="172"/>
      <c r="X993" s="172"/>
      <c r="Y993" s="172"/>
      <c r="Z993" s="172"/>
    </row>
    <row r="994" spans="1:26" ht="12" customHeight="1">
      <c r="A994" s="172"/>
      <c r="B994" s="60"/>
      <c r="C994" s="172"/>
      <c r="D994" s="60"/>
      <c r="E994" s="172"/>
      <c r="F994" s="172"/>
      <c r="G994" s="172"/>
      <c r="H994" s="172"/>
      <c r="I994" s="172"/>
      <c r="J994" s="172"/>
      <c r="K994" s="172"/>
      <c r="L994" s="172"/>
      <c r="M994" s="172"/>
      <c r="N994" s="172"/>
      <c r="O994" s="172"/>
      <c r="P994" s="172"/>
      <c r="Q994" s="172"/>
      <c r="R994" s="172"/>
      <c r="S994" s="172"/>
      <c r="T994" s="172"/>
      <c r="U994" s="172"/>
      <c r="V994" s="172"/>
      <c r="W994" s="172"/>
      <c r="X994" s="172"/>
      <c r="Y994" s="172"/>
      <c r="Z994" s="172"/>
    </row>
    <row r="995" spans="1:26" ht="12" customHeight="1">
      <c r="A995" s="172"/>
      <c r="B995" s="60"/>
      <c r="C995" s="172"/>
      <c r="D995" s="60"/>
      <c r="E995" s="172"/>
      <c r="F995" s="172"/>
      <c r="G995" s="172"/>
      <c r="H995" s="172"/>
      <c r="I995" s="172"/>
      <c r="J995" s="172"/>
      <c r="K995" s="172"/>
      <c r="L995" s="172"/>
      <c r="M995" s="172"/>
      <c r="N995" s="172"/>
      <c r="O995" s="172"/>
      <c r="P995" s="172"/>
      <c r="Q995" s="172"/>
      <c r="R995" s="172"/>
      <c r="S995" s="172"/>
      <c r="T995" s="172"/>
      <c r="U995" s="172"/>
      <c r="V995" s="172"/>
      <c r="W995" s="172"/>
      <c r="X995" s="172"/>
      <c r="Y995" s="172"/>
      <c r="Z995" s="172"/>
    </row>
    <row r="996" spans="1:26" ht="12" customHeight="1">
      <c r="A996" s="172"/>
      <c r="B996" s="60"/>
      <c r="C996" s="172"/>
      <c r="D996" s="60"/>
      <c r="E996" s="172"/>
      <c r="F996" s="172"/>
      <c r="G996" s="172"/>
      <c r="H996" s="172"/>
      <c r="I996" s="172"/>
      <c r="J996" s="172"/>
      <c r="K996" s="172"/>
      <c r="L996" s="172"/>
      <c r="M996" s="172"/>
      <c r="N996" s="172"/>
      <c r="O996" s="172"/>
      <c r="P996" s="172"/>
      <c r="Q996" s="172"/>
      <c r="R996" s="172"/>
      <c r="S996" s="172"/>
      <c r="T996" s="172"/>
      <c r="U996" s="172"/>
      <c r="V996" s="172"/>
      <c r="W996" s="172"/>
      <c r="X996" s="172"/>
      <c r="Y996" s="172"/>
      <c r="Z996" s="172"/>
    </row>
    <row r="997" spans="1:26" ht="12" customHeight="1">
      <c r="A997" s="172"/>
      <c r="B997" s="60"/>
      <c r="C997" s="172"/>
      <c r="D997" s="60"/>
      <c r="E997" s="172"/>
      <c r="F997" s="172"/>
      <c r="G997" s="172"/>
      <c r="H997" s="172"/>
      <c r="I997" s="172"/>
      <c r="J997" s="172"/>
      <c r="K997" s="172"/>
      <c r="L997" s="172"/>
      <c r="M997" s="172"/>
      <c r="N997" s="172"/>
      <c r="O997" s="172"/>
      <c r="P997" s="172"/>
      <c r="Q997" s="172"/>
      <c r="R997" s="172"/>
      <c r="S997" s="172"/>
      <c r="T997" s="172"/>
      <c r="U997" s="172"/>
      <c r="V997" s="172"/>
      <c r="W997" s="172"/>
      <c r="X997" s="172"/>
      <c r="Y997" s="172"/>
      <c r="Z997" s="172"/>
    </row>
    <row r="998" spans="1:26" ht="12" customHeight="1">
      <c r="A998" s="172"/>
      <c r="B998" s="60"/>
      <c r="C998" s="172"/>
      <c r="D998" s="60"/>
      <c r="E998" s="172"/>
      <c r="F998" s="172"/>
      <c r="G998" s="172"/>
      <c r="H998" s="172"/>
      <c r="I998" s="172"/>
      <c r="J998" s="172"/>
      <c r="K998" s="172"/>
      <c r="L998" s="172"/>
      <c r="M998" s="172"/>
      <c r="N998" s="172"/>
      <c r="O998" s="172"/>
      <c r="P998" s="172"/>
      <c r="Q998" s="172"/>
      <c r="R998" s="172"/>
      <c r="S998" s="172"/>
      <c r="T998" s="172"/>
      <c r="U998" s="172"/>
      <c r="V998" s="172"/>
      <c r="W998" s="172"/>
      <c r="X998" s="172"/>
      <c r="Y998" s="172"/>
      <c r="Z998" s="172"/>
    </row>
    <row r="999" spans="1:26" ht="12" customHeight="1">
      <c r="A999" s="172"/>
      <c r="B999" s="60"/>
      <c r="C999" s="172"/>
      <c r="D999" s="60"/>
      <c r="E999" s="172"/>
      <c r="F999" s="172"/>
      <c r="G999" s="172"/>
      <c r="H999" s="172"/>
      <c r="I999" s="172"/>
      <c r="J999" s="172"/>
      <c r="K999" s="172"/>
      <c r="L999" s="172"/>
      <c r="M999" s="172"/>
      <c r="N999" s="172"/>
      <c r="O999" s="172"/>
      <c r="P999" s="172"/>
      <c r="Q999" s="172"/>
      <c r="R999" s="172"/>
      <c r="S999" s="172"/>
      <c r="T999" s="172"/>
      <c r="U999" s="172"/>
      <c r="V999" s="172"/>
      <c r="W999" s="172"/>
      <c r="X999" s="172"/>
      <c r="Y999" s="172"/>
      <c r="Z999" s="172"/>
    </row>
    <row r="1000" spans="1:26" ht="12" customHeight="1">
      <c r="A1000" s="172"/>
      <c r="B1000" s="60"/>
      <c r="C1000" s="172"/>
      <c r="D1000" s="60"/>
      <c r="E1000" s="172"/>
      <c r="F1000" s="172"/>
      <c r="G1000" s="172"/>
      <c r="H1000" s="172"/>
      <c r="I1000" s="172"/>
      <c r="J1000" s="172"/>
      <c r="K1000" s="172"/>
      <c r="L1000" s="172"/>
      <c r="M1000" s="172"/>
      <c r="N1000" s="172"/>
      <c r="O1000" s="172"/>
      <c r="P1000" s="172"/>
      <c r="Q1000" s="172"/>
      <c r="R1000" s="172"/>
      <c r="S1000" s="172"/>
      <c r="T1000" s="172"/>
      <c r="U1000" s="172"/>
      <c r="V1000" s="172"/>
      <c r="W1000" s="172"/>
      <c r="X1000" s="172"/>
      <c r="Y1000" s="172"/>
      <c r="Z1000" s="172"/>
    </row>
  </sheetData>
  <mergeCells count="1">
    <mergeCell ref="A1:C1"/>
  </mergeCells>
  <conditionalFormatting sqref="A4:A69 C4:C69">
    <cfRule type="expression" dxfId="4" priority="1" stopIfTrue="1">
      <formula>$F4=0</formula>
    </cfRule>
    <cfRule type="expression" dxfId="3" priority="2" stopIfTrue="1">
      <formula>$H4=0</formula>
    </cfRule>
    <cfRule type="expression" dxfId="2" priority="3" stopIfTrue="1">
      <formula>$H4=1</formula>
    </cfRule>
  </conditionalFormatting>
  <conditionalFormatting sqref="B64">
    <cfRule type="expression" dxfId="1" priority="4" stopIfTrue="1">
      <formula>IF(F64=0,TRUE)</formula>
    </cfRule>
  </conditionalFormatting>
  <hyperlinks>
    <hyperlink ref="A2" location="Declaration!A1" display="Click here to return to Declaration tab" xr:uid="{00000000-0004-0000-0500-000000000000}"/>
    <hyperlink ref="B2" location="'Smelter List'!A1" display="#gid=1664813480" xr:uid="{00000000-0004-0000-0500-000001000000}"/>
    <hyperlink ref="C2" location="'Product List'!A1" display="#gid=1118206067" xr:uid="{00000000-0004-0000-0500-000002000000}"/>
  </hyperlinks>
  <pageMargins left="0.70866141732283472" right="0.70866141732283472" top="0.74803149606299213" bottom="0.74803149606299213" header="0" footer="0"/>
  <pageSetup orientation="portrait"/>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Z2007"/>
  <sheetViews>
    <sheetView showGridLines="0" workbookViewId="0">
      <pane xSplit="2" ySplit="5" topLeftCell="C20" activePane="bottomRight" state="frozen"/>
      <selection pane="topRight" activeCell="C1" sqref="C1"/>
      <selection pane="bottomLeft" activeCell="A6" sqref="A6"/>
      <selection pane="bottomRight" activeCell="C13" sqref="C13"/>
    </sheetView>
  </sheetViews>
  <sheetFormatPr baseColWidth="10" defaultColWidth="14.42578125" defaultRowHeight="15" customHeight="1"/>
  <cols>
    <col min="1" max="1" width="3.140625" customWidth="1"/>
    <col min="2" max="2" width="39.85546875" customWidth="1"/>
    <col min="3" max="3" width="51.28515625" customWidth="1"/>
    <col min="4" max="4" width="58.85546875" customWidth="1"/>
    <col min="5" max="5" width="1.5703125" customWidth="1"/>
    <col min="6" max="6" width="9" customWidth="1"/>
    <col min="7" max="26" width="8.85546875" customWidth="1"/>
  </cols>
  <sheetData>
    <row r="1" spans="1:26" ht="34.5" customHeight="1">
      <c r="A1" s="357" t="str">
        <f ca="1">OFFSET(L!$C$1,MATCH("Product List"&amp;ADDRESS(ROW(),COLUMN(),4),L!$A:$A,0)-1,SL,,)</f>
        <v>Champ à compléter uniquement si le périmètre "Produit (ou liste de produits)" a été sélectionné dans la feuille 'Déclaration'</v>
      </c>
      <c r="B1" s="303"/>
      <c r="C1" s="303"/>
      <c r="D1" s="358"/>
      <c r="E1" s="197"/>
      <c r="G1" s="6"/>
      <c r="H1" s="6"/>
      <c r="I1" s="6"/>
      <c r="J1" s="6"/>
      <c r="K1" s="6"/>
      <c r="L1" s="6"/>
      <c r="M1" s="6"/>
      <c r="N1" s="6"/>
      <c r="O1" s="6"/>
      <c r="P1" s="6"/>
      <c r="Q1" s="6"/>
      <c r="R1" s="6"/>
      <c r="S1" s="6"/>
      <c r="T1" s="6"/>
      <c r="U1" s="6"/>
      <c r="V1" s="6"/>
      <c r="W1" s="6"/>
      <c r="X1" s="6"/>
      <c r="Y1" s="6"/>
      <c r="Z1" s="6"/>
    </row>
    <row r="2" spans="1:26" ht="12" customHeight="1">
      <c r="A2" s="198"/>
      <c r="B2" s="133"/>
      <c r="C2" s="133"/>
      <c r="E2" s="199"/>
      <c r="G2" s="6"/>
      <c r="H2" s="6"/>
      <c r="I2" s="6"/>
      <c r="J2" s="6"/>
      <c r="K2" s="6"/>
      <c r="L2" s="6"/>
      <c r="M2" s="6"/>
      <c r="N2" s="6"/>
      <c r="O2" s="6"/>
      <c r="P2" s="6"/>
      <c r="Q2" s="6"/>
      <c r="R2" s="6"/>
      <c r="S2" s="6"/>
      <c r="T2" s="6"/>
      <c r="U2" s="6"/>
      <c r="V2" s="6"/>
      <c r="W2" s="6"/>
      <c r="X2" s="6"/>
      <c r="Y2" s="6"/>
      <c r="Z2" s="6"/>
    </row>
    <row r="3" spans="1:26" ht="12" customHeight="1">
      <c r="A3" s="198"/>
      <c r="B3" s="133"/>
      <c r="C3" s="133"/>
      <c r="D3" s="133"/>
      <c r="E3" s="199"/>
      <c r="G3" s="6"/>
      <c r="H3" s="6"/>
      <c r="I3" s="6"/>
      <c r="J3" s="6"/>
      <c r="K3" s="6"/>
      <c r="L3" s="6"/>
      <c r="M3" s="6"/>
      <c r="N3" s="6"/>
      <c r="O3" s="6"/>
      <c r="P3" s="6"/>
      <c r="Q3" s="6"/>
      <c r="R3" s="6"/>
      <c r="S3" s="6"/>
      <c r="T3" s="6"/>
      <c r="U3" s="6"/>
      <c r="V3" s="6"/>
      <c r="W3" s="6"/>
      <c r="X3" s="6"/>
      <c r="Y3" s="6"/>
      <c r="Z3" s="6"/>
    </row>
    <row r="4" spans="1:26" ht="15.75" customHeight="1">
      <c r="A4" s="198"/>
      <c r="B4" s="359" t="s">
        <v>153</v>
      </c>
      <c r="C4" s="275"/>
      <c r="D4" s="276"/>
      <c r="E4" s="199"/>
      <c r="G4" s="6"/>
      <c r="H4" s="6"/>
      <c r="I4" s="6"/>
      <c r="J4" s="6"/>
      <c r="K4" s="6"/>
      <c r="L4" s="6"/>
      <c r="M4" s="6"/>
      <c r="N4" s="6"/>
      <c r="O4" s="6"/>
      <c r="P4" s="6"/>
      <c r="Q4" s="6"/>
      <c r="R4" s="6"/>
      <c r="S4" s="6"/>
      <c r="T4" s="6"/>
      <c r="U4" s="6"/>
      <c r="V4" s="6"/>
      <c r="W4" s="6"/>
      <c r="X4" s="6"/>
      <c r="Y4" s="6"/>
      <c r="Z4" s="6"/>
    </row>
    <row r="5" spans="1:26" ht="12" customHeight="1">
      <c r="A5" s="200"/>
      <c r="B5" s="201" t="str">
        <f ca="1">OFFSET(L!$C$1,MATCH("Product List"&amp;ADDRESS(ROW(),COLUMN(),4),L!$A:$A,0)-1,SL,,)</f>
        <v>Référence du produit du répondant (*)</v>
      </c>
      <c r="C5" s="201" t="str">
        <f ca="1">OFFSET(L!$C$1,MATCH("Product List"&amp;ADDRESS(ROW(),COLUMN(),4),L!$A:$A,0)-1,SL,,)</f>
        <v>Nom du produit du répondant</v>
      </c>
      <c r="D5" s="202" t="str">
        <f ca="1">OFFSET(L!$C$1,MATCH("Product List"&amp;ADDRESS(ROW(),COLUMN(),4),L!$A:$A,0)-1,SL,,)</f>
        <v>Commentaires</v>
      </c>
      <c r="E5" s="199"/>
      <c r="G5" s="6"/>
      <c r="H5" s="6"/>
      <c r="I5" s="6"/>
      <c r="J5" s="6"/>
      <c r="K5" s="6"/>
      <c r="L5" s="6"/>
      <c r="M5" s="6"/>
      <c r="N5" s="6"/>
      <c r="O5" s="6"/>
      <c r="P5" s="6"/>
      <c r="Q5" s="6"/>
      <c r="R5" s="6"/>
      <c r="S5" s="6"/>
      <c r="T5" s="6"/>
      <c r="U5" s="6"/>
      <c r="V5" s="6"/>
      <c r="W5" s="6"/>
      <c r="X5" s="6"/>
      <c r="Y5" s="6"/>
      <c r="Z5" s="6"/>
    </row>
    <row r="6" spans="1:26" ht="51.75" customHeight="1">
      <c r="A6" s="203"/>
      <c r="B6" s="245" t="s">
        <v>15806</v>
      </c>
      <c r="C6" s="246" t="s">
        <v>15807</v>
      </c>
      <c r="D6" s="246" t="s">
        <v>15808</v>
      </c>
      <c r="E6" s="199"/>
      <c r="F6" s="172"/>
      <c r="G6" s="6"/>
      <c r="H6" s="6"/>
      <c r="I6" s="6"/>
      <c r="J6" s="6"/>
      <c r="K6" s="6"/>
      <c r="L6" s="6"/>
      <c r="M6" s="6"/>
      <c r="N6" s="6"/>
      <c r="O6" s="6"/>
      <c r="P6" s="6"/>
      <c r="Q6" s="6"/>
      <c r="R6" s="6"/>
      <c r="S6" s="6"/>
      <c r="T6" s="6"/>
      <c r="U6" s="6"/>
      <c r="V6" s="6"/>
      <c r="W6" s="6"/>
      <c r="X6" s="6"/>
      <c r="Y6" s="6"/>
      <c r="Z6" s="6"/>
    </row>
    <row r="7" spans="1:26" ht="54" customHeight="1">
      <c r="A7" s="205"/>
      <c r="B7" s="245" t="s">
        <v>15806</v>
      </c>
      <c r="C7" s="246" t="s">
        <v>15809</v>
      </c>
      <c r="D7" s="246" t="s">
        <v>15810</v>
      </c>
      <c r="E7" s="199"/>
      <c r="F7" s="172"/>
      <c r="G7" s="6"/>
      <c r="H7" s="6"/>
      <c r="I7" s="6"/>
      <c r="J7" s="6"/>
      <c r="K7" s="6"/>
      <c r="L7" s="6"/>
      <c r="M7" s="6"/>
      <c r="N7" s="6"/>
      <c r="O7" s="6"/>
      <c r="P7" s="6"/>
      <c r="Q7" s="6"/>
      <c r="R7" s="6"/>
      <c r="S7" s="6"/>
      <c r="T7" s="6"/>
      <c r="U7" s="6"/>
      <c r="V7" s="6"/>
      <c r="W7" s="6"/>
      <c r="X7" s="6"/>
      <c r="Y7" s="6"/>
      <c r="Z7" s="6"/>
    </row>
    <row r="8" spans="1:26" ht="51" customHeight="1">
      <c r="A8" s="205"/>
      <c r="B8" s="245" t="s">
        <v>15806</v>
      </c>
      <c r="C8" s="246" t="s">
        <v>15811</v>
      </c>
      <c r="D8" s="246" t="s">
        <v>15810</v>
      </c>
      <c r="E8" s="199"/>
      <c r="F8" s="172"/>
      <c r="G8" s="6"/>
      <c r="H8" s="6"/>
      <c r="I8" s="6"/>
      <c r="J8" s="6"/>
      <c r="K8" s="6"/>
      <c r="L8" s="6"/>
      <c r="M8" s="6"/>
      <c r="N8" s="6"/>
      <c r="O8" s="6"/>
      <c r="P8" s="6"/>
      <c r="Q8" s="6"/>
      <c r="R8" s="6"/>
      <c r="S8" s="6"/>
      <c r="T8" s="6"/>
      <c r="U8" s="6"/>
      <c r="V8" s="6"/>
      <c r="W8" s="6"/>
      <c r="X8" s="6"/>
      <c r="Y8" s="6"/>
      <c r="Z8" s="6"/>
    </row>
    <row r="9" spans="1:26" ht="46.5" customHeight="1">
      <c r="A9" s="205"/>
      <c r="B9" s="245" t="s">
        <v>15806</v>
      </c>
      <c r="C9" s="246" t="s">
        <v>15812</v>
      </c>
      <c r="D9" s="246" t="s">
        <v>15813</v>
      </c>
      <c r="E9" s="199"/>
      <c r="F9" s="172"/>
      <c r="G9" s="6"/>
      <c r="H9" s="6"/>
      <c r="I9" s="6"/>
      <c r="J9" s="6"/>
      <c r="K9" s="6"/>
      <c r="L9" s="6"/>
      <c r="M9" s="6"/>
      <c r="N9" s="6"/>
      <c r="O9" s="6"/>
      <c r="P9" s="6"/>
      <c r="Q9" s="6"/>
      <c r="R9" s="6"/>
      <c r="S9" s="6"/>
      <c r="T9" s="6"/>
      <c r="U9" s="6"/>
      <c r="V9" s="6"/>
      <c r="W9" s="6"/>
      <c r="X9" s="6"/>
      <c r="Y9" s="6"/>
      <c r="Z9" s="6"/>
    </row>
    <row r="10" spans="1:26" ht="30" customHeight="1">
      <c r="A10" s="205"/>
      <c r="B10" s="245" t="s">
        <v>15806</v>
      </c>
      <c r="C10" s="246" t="s">
        <v>15814</v>
      </c>
      <c r="D10" s="246" t="s">
        <v>15815</v>
      </c>
      <c r="E10" s="199"/>
      <c r="F10" s="172"/>
      <c r="G10" s="6"/>
      <c r="H10" s="6"/>
      <c r="I10" s="6"/>
      <c r="J10" s="6"/>
      <c r="K10" s="6"/>
      <c r="L10" s="6"/>
      <c r="M10" s="6"/>
      <c r="N10" s="6"/>
      <c r="O10" s="6"/>
      <c r="P10" s="6"/>
      <c r="Q10" s="6"/>
      <c r="R10" s="6"/>
      <c r="S10" s="6"/>
      <c r="T10" s="6"/>
      <c r="U10" s="6"/>
      <c r="V10" s="6"/>
      <c r="W10" s="6"/>
      <c r="X10" s="6"/>
      <c r="Y10" s="6"/>
      <c r="Z10" s="6"/>
    </row>
    <row r="11" spans="1:26" ht="50.25" customHeight="1">
      <c r="A11" s="205"/>
      <c r="B11" s="245" t="s">
        <v>15806</v>
      </c>
      <c r="C11" s="246" t="s">
        <v>15816</v>
      </c>
      <c r="D11" s="246" t="s">
        <v>15817</v>
      </c>
      <c r="E11" s="199"/>
      <c r="F11" s="172"/>
      <c r="G11" s="6"/>
      <c r="H11" s="6"/>
      <c r="I11" s="6"/>
      <c r="J11" s="6"/>
      <c r="K11" s="6"/>
      <c r="L11" s="6"/>
      <c r="M11" s="6"/>
      <c r="N11" s="6"/>
      <c r="O11" s="6"/>
      <c r="P11" s="6"/>
      <c r="Q11" s="6"/>
      <c r="R11" s="6"/>
      <c r="S11" s="6"/>
      <c r="T11" s="6"/>
      <c r="U11" s="6"/>
      <c r="V11" s="6"/>
      <c r="W11" s="6"/>
      <c r="X11" s="6"/>
      <c r="Y11" s="6"/>
      <c r="Z11" s="6"/>
    </row>
    <row r="12" spans="1:26" ht="42.75" customHeight="1">
      <c r="A12" s="205"/>
      <c r="B12" s="245" t="s">
        <v>15806</v>
      </c>
      <c r="C12" s="246" t="s">
        <v>15818</v>
      </c>
      <c r="D12" s="246" t="s">
        <v>15819</v>
      </c>
      <c r="E12" s="199"/>
      <c r="F12" s="172"/>
      <c r="G12" s="6"/>
      <c r="H12" s="6"/>
      <c r="I12" s="6"/>
      <c r="J12" s="6"/>
      <c r="K12" s="6"/>
      <c r="L12" s="6"/>
      <c r="M12" s="6"/>
      <c r="N12" s="6"/>
      <c r="O12" s="6"/>
      <c r="P12" s="6"/>
      <c r="Q12" s="6"/>
      <c r="R12" s="6"/>
      <c r="S12" s="6"/>
      <c r="T12" s="6"/>
      <c r="U12" s="6"/>
      <c r="V12" s="6"/>
      <c r="W12" s="6"/>
      <c r="X12" s="6"/>
      <c r="Y12" s="6"/>
      <c r="Z12" s="6"/>
    </row>
    <row r="13" spans="1:26" ht="72" customHeight="1">
      <c r="A13" s="205"/>
      <c r="B13" s="245" t="s">
        <v>15806</v>
      </c>
      <c r="C13" s="247" t="s">
        <v>15821</v>
      </c>
      <c r="D13" s="246" t="s">
        <v>15820</v>
      </c>
      <c r="E13" s="199"/>
      <c r="F13" s="172"/>
      <c r="G13" s="6"/>
      <c r="H13" s="6"/>
      <c r="I13" s="6"/>
      <c r="J13" s="6"/>
      <c r="K13" s="6"/>
      <c r="L13" s="6"/>
      <c r="M13" s="6"/>
      <c r="N13" s="6"/>
      <c r="O13" s="6"/>
      <c r="P13" s="6"/>
      <c r="Q13" s="6"/>
      <c r="R13" s="6"/>
      <c r="S13" s="6"/>
      <c r="T13" s="6"/>
      <c r="U13" s="6"/>
      <c r="V13" s="6"/>
      <c r="W13" s="6"/>
      <c r="X13" s="6"/>
      <c r="Y13" s="6"/>
      <c r="Z13" s="6"/>
    </row>
    <row r="14" spans="1:26" ht="12" customHeight="1">
      <c r="A14" s="205"/>
      <c r="B14" s="204"/>
      <c r="C14" s="129"/>
      <c r="D14" s="129"/>
      <c r="E14" s="199"/>
      <c r="F14" s="172"/>
      <c r="G14" s="6"/>
      <c r="H14" s="6"/>
      <c r="I14" s="6"/>
      <c r="J14" s="6"/>
      <c r="K14" s="6"/>
      <c r="L14" s="6"/>
      <c r="M14" s="6"/>
      <c r="N14" s="6"/>
      <c r="O14" s="6"/>
      <c r="P14" s="6"/>
      <c r="Q14" s="6"/>
      <c r="R14" s="6"/>
      <c r="S14" s="6"/>
      <c r="T14" s="6"/>
      <c r="U14" s="6"/>
      <c r="V14" s="6"/>
      <c r="W14" s="6"/>
      <c r="X14" s="6"/>
      <c r="Y14" s="6"/>
      <c r="Z14" s="6"/>
    </row>
    <row r="15" spans="1:26" ht="12" customHeight="1">
      <c r="A15" s="205"/>
      <c r="B15" s="204"/>
      <c r="C15" s="129"/>
      <c r="D15" s="129"/>
      <c r="E15" s="199"/>
      <c r="F15" s="172"/>
      <c r="G15" s="6"/>
      <c r="H15" s="6"/>
      <c r="I15" s="6"/>
      <c r="J15" s="6"/>
      <c r="K15" s="6"/>
      <c r="L15" s="6"/>
      <c r="M15" s="6"/>
      <c r="N15" s="6"/>
      <c r="O15" s="6"/>
      <c r="P15" s="6"/>
      <c r="Q15" s="6"/>
      <c r="R15" s="6"/>
      <c r="S15" s="6"/>
      <c r="T15" s="6"/>
      <c r="U15" s="6"/>
      <c r="V15" s="6"/>
      <c r="W15" s="6"/>
      <c r="X15" s="6"/>
      <c r="Y15" s="6"/>
      <c r="Z15" s="6"/>
    </row>
    <row r="16" spans="1:26" ht="12" customHeight="1">
      <c r="A16" s="205"/>
      <c r="B16" s="204"/>
      <c r="C16" s="129"/>
      <c r="D16" s="129"/>
      <c r="E16" s="199"/>
      <c r="F16" s="172"/>
      <c r="G16" s="6"/>
      <c r="H16" s="6"/>
      <c r="I16" s="6"/>
      <c r="J16" s="6"/>
      <c r="K16" s="6"/>
      <c r="L16" s="6"/>
      <c r="M16" s="6"/>
      <c r="N16" s="6"/>
      <c r="O16" s="6"/>
      <c r="P16" s="6"/>
      <c r="Q16" s="6"/>
      <c r="R16" s="6"/>
      <c r="S16" s="6"/>
      <c r="T16" s="6"/>
      <c r="U16" s="6"/>
      <c r="V16" s="6"/>
      <c r="W16" s="6"/>
      <c r="X16" s="6"/>
      <c r="Y16" s="6"/>
      <c r="Z16" s="6"/>
    </row>
    <row r="17" spans="1:26" ht="12" customHeight="1">
      <c r="A17" s="205"/>
      <c r="B17" s="204"/>
      <c r="C17" s="129"/>
      <c r="D17" s="129"/>
      <c r="E17" s="199"/>
      <c r="F17" s="172"/>
      <c r="G17" s="6"/>
      <c r="H17" s="6"/>
      <c r="I17" s="6"/>
      <c r="J17" s="6"/>
      <c r="K17" s="6"/>
      <c r="L17" s="6"/>
      <c r="M17" s="6"/>
      <c r="N17" s="6"/>
      <c r="O17" s="6"/>
      <c r="P17" s="6"/>
      <c r="Q17" s="6"/>
      <c r="R17" s="6"/>
      <c r="S17" s="6"/>
      <c r="T17" s="6"/>
      <c r="U17" s="6"/>
      <c r="V17" s="6"/>
      <c r="W17" s="6"/>
      <c r="X17" s="6"/>
      <c r="Y17" s="6"/>
      <c r="Z17" s="6"/>
    </row>
    <row r="18" spans="1:26" ht="12" customHeight="1">
      <c r="A18" s="205"/>
      <c r="B18" s="204"/>
      <c r="C18" s="129"/>
      <c r="D18" s="129"/>
      <c r="E18" s="199"/>
      <c r="F18" s="172"/>
      <c r="G18" s="6"/>
      <c r="H18" s="6"/>
      <c r="I18" s="6"/>
      <c r="J18" s="6"/>
      <c r="K18" s="6"/>
      <c r="L18" s="6"/>
      <c r="M18" s="6"/>
      <c r="N18" s="6"/>
      <c r="O18" s="6"/>
      <c r="P18" s="6"/>
      <c r="Q18" s="6"/>
      <c r="R18" s="6"/>
      <c r="S18" s="6"/>
      <c r="T18" s="6"/>
      <c r="U18" s="6"/>
      <c r="V18" s="6"/>
      <c r="W18" s="6"/>
      <c r="X18" s="6"/>
      <c r="Y18" s="6"/>
      <c r="Z18" s="6"/>
    </row>
    <row r="19" spans="1:26" ht="12" customHeight="1">
      <c r="A19" s="205"/>
      <c r="B19" s="204"/>
      <c r="C19" s="129"/>
      <c r="D19" s="129"/>
      <c r="E19" s="199"/>
      <c r="F19" s="172"/>
      <c r="G19" s="6"/>
      <c r="H19" s="6"/>
      <c r="I19" s="6"/>
      <c r="J19" s="6"/>
      <c r="K19" s="6"/>
      <c r="L19" s="6"/>
      <c r="M19" s="6"/>
      <c r="N19" s="6"/>
      <c r="O19" s="6"/>
      <c r="P19" s="6"/>
      <c r="Q19" s="6"/>
      <c r="R19" s="6"/>
      <c r="S19" s="6"/>
      <c r="T19" s="6"/>
      <c r="U19" s="6"/>
      <c r="V19" s="6"/>
      <c r="W19" s="6"/>
      <c r="X19" s="6"/>
      <c r="Y19" s="6"/>
      <c r="Z19" s="6"/>
    </row>
    <row r="20" spans="1:26" ht="12" customHeight="1">
      <c r="A20" s="205"/>
      <c r="B20" s="204"/>
      <c r="C20" s="129"/>
      <c r="D20" s="129"/>
      <c r="E20" s="199"/>
      <c r="F20" s="172"/>
      <c r="G20" s="6"/>
      <c r="H20" s="6"/>
      <c r="I20" s="6"/>
      <c r="J20" s="6"/>
      <c r="K20" s="6"/>
      <c r="L20" s="6"/>
      <c r="M20" s="6"/>
      <c r="N20" s="6"/>
      <c r="O20" s="6"/>
      <c r="P20" s="6"/>
      <c r="Q20" s="6"/>
      <c r="R20" s="6"/>
      <c r="S20" s="6"/>
      <c r="T20" s="6"/>
      <c r="U20" s="6"/>
      <c r="V20" s="6"/>
      <c r="W20" s="6"/>
      <c r="X20" s="6"/>
      <c r="Y20" s="6"/>
      <c r="Z20" s="6"/>
    </row>
    <row r="21" spans="1:26" ht="12" customHeight="1">
      <c r="A21" s="205"/>
      <c r="B21" s="204"/>
      <c r="C21" s="129"/>
      <c r="D21" s="129"/>
      <c r="E21" s="199"/>
      <c r="F21" s="172"/>
      <c r="G21" s="6"/>
      <c r="H21" s="6"/>
      <c r="I21" s="6"/>
      <c r="J21" s="6"/>
      <c r="K21" s="6"/>
      <c r="L21" s="6"/>
      <c r="M21" s="6"/>
      <c r="N21" s="6"/>
      <c r="O21" s="6"/>
      <c r="P21" s="6"/>
      <c r="Q21" s="6"/>
      <c r="R21" s="6"/>
      <c r="S21" s="6"/>
      <c r="T21" s="6"/>
      <c r="U21" s="6"/>
      <c r="V21" s="6"/>
      <c r="W21" s="6"/>
      <c r="X21" s="6"/>
      <c r="Y21" s="6"/>
      <c r="Z21" s="6"/>
    </row>
    <row r="22" spans="1:26" ht="12" customHeight="1">
      <c r="A22" s="205"/>
      <c r="B22" s="204"/>
      <c r="C22" s="129"/>
      <c r="D22" s="129"/>
      <c r="E22" s="199"/>
      <c r="F22" s="172"/>
      <c r="G22" s="6"/>
      <c r="H22" s="6"/>
      <c r="I22" s="6"/>
      <c r="J22" s="6"/>
      <c r="K22" s="6"/>
      <c r="L22" s="6"/>
      <c r="M22" s="6"/>
      <c r="N22" s="6"/>
      <c r="O22" s="6"/>
      <c r="P22" s="6"/>
      <c r="Q22" s="6"/>
      <c r="R22" s="6"/>
      <c r="S22" s="6"/>
      <c r="T22" s="6"/>
      <c r="U22" s="6"/>
      <c r="V22" s="6"/>
      <c r="W22" s="6"/>
      <c r="X22" s="6"/>
      <c r="Y22" s="6"/>
      <c r="Z22" s="6"/>
    </row>
    <row r="23" spans="1:26" ht="12" customHeight="1">
      <c r="A23" s="205"/>
      <c r="B23" s="204"/>
      <c r="C23" s="129"/>
      <c r="D23" s="129"/>
      <c r="E23" s="199"/>
      <c r="F23" s="172"/>
      <c r="G23" s="6"/>
      <c r="H23" s="6"/>
      <c r="I23" s="6"/>
      <c r="J23" s="6"/>
      <c r="K23" s="6"/>
      <c r="L23" s="6"/>
      <c r="M23" s="6"/>
      <c r="N23" s="6"/>
      <c r="O23" s="6"/>
      <c r="P23" s="6"/>
      <c r="Q23" s="6"/>
      <c r="R23" s="6"/>
      <c r="S23" s="6"/>
      <c r="T23" s="6"/>
      <c r="U23" s="6"/>
      <c r="V23" s="6"/>
      <c r="W23" s="6"/>
      <c r="X23" s="6"/>
      <c r="Y23" s="6"/>
      <c r="Z23" s="6"/>
    </row>
    <row r="24" spans="1:26" ht="12" customHeight="1">
      <c r="A24" s="205"/>
      <c r="B24" s="204"/>
      <c r="C24" s="129"/>
      <c r="D24" s="129"/>
      <c r="E24" s="199"/>
      <c r="F24" s="172"/>
      <c r="G24" s="6"/>
      <c r="H24" s="6"/>
      <c r="I24" s="6"/>
      <c r="J24" s="6"/>
      <c r="K24" s="6"/>
      <c r="L24" s="6"/>
      <c r="M24" s="6"/>
      <c r="N24" s="6"/>
      <c r="O24" s="6"/>
      <c r="P24" s="6"/>
      <c r="Q24" s="6"/>
      <c r="R24" s="6"/>
      <c r="S24" s="6"/>
      <c r="T24" s="6"/>
      <c r="U24" s="6"/>
      <c r="V24" s="6"/>
      <c r="W24" s="6"/>
      <c r="X24" s="6"/>
      <c r="Y24" s="6"/>
      <c r="Z24" s="6"/>
    </row>
    <row r="25" spans="1:26" ht="12" customHeight="1">
      <c r="A25" s="205"/>
      <c r="B25" s="204"/>
      <c r="C25" s="129"/>
      <c r="D25" s="129"/>
      <c r="E25" s="199"/>
      <c r="F25" s="172"/>
      <c r="G25" s="6"/>
      <c r="H25" s="6"/>
      <c r="I25" s="6"/>
      <c r="J25" s="6"/>
      <c r="K25" s="6"/>
      <c r="L25" s="6"/>
      <c r="M25" s="6"/>
      <c r="N25" s="6"/>
      <c r="O25" s="6"/>
      <c r="P25" s="6"/>
      <c r="Q25" s="6"/>
      <c r="R25" s="6"/>
      <c r="S25" s="6"/>
      <c r="T25" s="6"/>
      <c r="U25" s="6"/>
      <c r="V25" s="6"/>
      <c r="W25" s="6"/>
      <c r="X25" s="6"/>
      <c r="Y25" s="6"/>
      <c r="Z25" s="6"/>
    </row>
    <row r="26" spans="1:26" ht="12" customHeight="1">
      <c r="A26" s="205"/>
      <c r="B26" s="204"/>
      <c r="C26" s="129"/>
      <c r="D26" s="129"/>
      <c r="E26" s="199"/>
      <c r="F26" s="172"/>
      <c r="G26" s="6"/>
      <c r="H26" s="6"/>
      <c r="I26" s="6"/>
      <c r="J26" s="6"/>
      <c r="K26" s="6"/>
      <c r="L26" s="6"/>
      <c r="M26" s="6"/>
      <c r="N26" s="6"/>
      <c r="O26" s="6"/>
      <c r="P26" s="6"/>
      <c r="Q26" s="6"/>
      <c r="R26" s="6"/>
      <c r="S26" s="6"/>
      <c r="T26" s="6"/>
      <c r="U26" s="6"/>
      <c r="V26" s="6"/>
      <c r="W26" s="6"/>
      <c r="X26" s="6"/>
      <c r="Y26" s="6"/>
      <c r="Z26" s="6"/>
    </row>
    <row r="27" spans="1:26" ht="12" customHeight="1">
      <c r="A27" s="205"/>
      <c r="B27" s="204"/>
      <c r="C27" s="129"/>
      <c r="D27" s="129"/>
      <c r="E27" s="199"/>
      <c r="F27" s="172"/>
      <c r="G27" s="6"/>
      <c r="H27" s="6"/>
      <c r="I27" s="6"/>
      <c r="J27" s="6"/>
      <c r="K27" s="6"/>
      <c r="L27" s="6"/>
      <c r="M27" s="6"/>
      <c r="N27" s="6"/>
      <c r="O27" s="6"/>
      <c r="P27" s="6"/>
      <c r="Q27" s="6"/>
      <c r="R27" s="6"/>
      <c r="S27" s="6"/>
      <c r="T27" s="6"/>
      <c r="U27" s="6"/>
      <c r="V27" s="6"/>
      <c r="W27" s="6"/>
      <c r="X27" s="6"/>
      <c r="Y27" s="6"/>
      <c r="Z27" s="6"/>
    </row>
    <row r="28" spans="1:26" ht="12" customHeight="1">
      <c r="A28" s="205"/>
      <c r="B28" s="204"/>
      <c r="C28" s="129"/>
      <c r="D28" s="129"/>
      <c r="E28" s="199"/>
      <c r="F28" s="172"/>
      <c r="G28" s="6"/>
      <c r="H28" s="6"/>
      <c r="I28" s="6"/>
      <c r="J28" s="6"/>
      <c r="K28" s="6"/>
      <c r="L28" s="6"/>
      <c r="M28" s="6"/>
      <c r="N28" s="6"/>
      <c r="O28" s="6"/>
      <c r="P28" s="6"/>
      <c r="Q28" s="6"/>
      <c r="R28" s="6"/>
      <c r="S28" s="6"/>
      <c r="T28" s="6"/>
      <c r="U28" s="6"/>
      <c r="V28" s="6"/>
      <c r="W28" s="6"/>
      <c r="X28" s="6"/>
      <c r="Y28" s="6"/>
      <c r="Z28" s="6"/>
    </row>
    <row r="29" spans="1:26" ht="12" customHeight="1">
      <c r="A29" s="205"/>
      <c r="B29" s="204"/>
      <c r="C29" s="129"/>
      <c r="D29" s="129"/>
      <c r="E29" s="199"/>
      <c r="F29" s="172"/>
      <c r="G29" s="6"/>
      <c r="H29" s="6"/>
      <c r="I29" s="6"/>
      <c r="J29" s="6"/>
      <c r="K29" s="6"/>
      <c r="L29" s="6"/>
      <c r="M29" s="6"/>
      <c r="N29" s="6"/>
      <c r="O29" s="6"/>
      <c r="P29" s="6"/>
      <c r="Q29" s="6"/>
      <c r="R29" s="6"/>
      <c r="S29" s="6"/>
      <c r="T29" s="6"/>
      <c r="U29" s="6"/>
      <c r="V29" s="6"/>
      <c r="W29" s="6"/>
      <c r="X29" s="6"/>
      <c r="Y29" s="6"/>
      <c r="Z29" s="6"/>
    </row>
    <row r="30" spans="1:26" ht="12" customHeight="1">
      <c r="A30" s="205"/>
      <c r="B30" s="204"/>
      <c r="C30" s="129"/>
      <c r="D30" s="129"/>
      <c r="E30" s="199"/>
      <c r="F30" s="172"/>
      <c r="G30" s="6"/>
      <c r="H30" s="6"/>
      <c r="I30" s="6"/>
      <c r="J30" s="6"/>
      <c r="K30" s="6"/>
      <c r="L30" s="6"/>
      <c r="M30" s="6"/>
      <c r="N30" s="6"/>
      <c r="O30" s="6"/>
      <c r="P30" s="6"/>
      <c r="Q30" s="6"/>
      <c r="R30" s="6"/>
      <c r="S30" s="6"/>
      <c r="T30" s="6"/>
      <c r="U30" s="6"/>
      <c r="V30" s="6"/>
      <c r="W30" s="6"/>
      <c r="X30" s="6"/>
      <c r="Y30" s="6"/>
      <c r="Z30" s="6"/>
    </row>
    <row r="31" spans="1:26" ht="12" customHeight="1">
      <c r="A31" s="205"/>
      <c r="B31" s="204"/>
      <c r="C31" s="129"/>
      <c r="D31" s="129"/>
      <c r="E31" s="199"/>
      <c r="F31" s="172"/>
      <c r="G31" s="6"/>
      <c r="H31" s="6"/>
      <c r="I31" s="6"/>
      <c r="J31" s="6"/>
      <c r="K31" s="6"/>
      <c r="L31" s="6"/>
      <c r="M31" s="6"/>
      <c r="N31" s="6"/>
      <c r="O31" s="6"/>
      <c r="P31" s="6"/>
      <c r="Q31" s="6"/>
      <c r="R31" s="6"/>
      <c r="S31" s="6"/>
      <c r="T31" s="6"/>
      <c r="U31" s="6"/>
      <c r="V31" s="6"/>
      <c r="W31" s="6"/>
      <c r="X31" s="6"/>
      <c r="Y31" s="6"/>
      <c r="Z31" s="6"/>
    </row>
    <row r="32" spans="1:26" ht="12" customHeight="1">
      <c r="A32" s="205"/>
      <c r="B32" s="204"/>
      <c r="C32" s="129"/>
      <c r="D32" s="129"/>
      <c r="E32" s="199"/>
      <c r="F32" s="172"/>
      <c r="G32" s="6"/>
      <c r="H32" s="6"/>
      <c r="I32" s="6"/>
      <c r="J32" s="6"/>
      <c r="K32" s="6"/>
      <c r="L32" s="6"/>
      <c r="M32" s="6"/>
      <c r="N32" s="6"/>
      <c r="O32" s="6"/>
      <c r="P32" s="6"/>
      <c r="Q32" s="6"/>
      <c r="R32" s="6"/>
      <c r="S32" s="6"/>
      <c r="T32" s="6"/>
      <c r="U32" s="6"/>
      <c r="V32" s="6"/>
      <c r="W32" s="6"/>
      <c r="X32" s="6"/>
      <c r="Y32" s="6"/>
      <c r="Z32" s="6"/>
    </row>
    <row r="33" spans="1:26" ht="12" customHeight="1">
      <c r="A33" s="205"/>
      <c r="B33" s="204"/>
      <c r="C33" s="129"/>
      <c r="D33" s="129"/>
      <c r="E33" s="199"/>
      <c r="F33" s="172"/>
      <c r="G33" s="6"/>
      <c r="H33" s="6"/>
      <c r="I33" s="6"/>
      <c r="J33" s="6"/>
      <c r="K33" s="6"/>
      <c r="L33" s="6"/>
      <c r="M33" s="6"/>
      <c r="N33" s="6"/>
      <c r="O33" s="6"/>
      <c r="P33" s="6"/>
      <c r="Q33" s="6"/>
      <c r="R33" s="6"/>
      <c r="S33" s="6"/>
      <c r="T33" s="6"/>
      <c r="U33" s="6"/>
      <c r="V33" s="6"/>
      <c r="W33" s="6"/>
      <c r="X33" s="6"/>
      <c r="Y33" s="6"/>
      <c r="Z33" s="6"/>
    </row>
    <row r="34" spans="1:26" ht="12" customHeight="1">
      <c r="A34" s="205"/>
      <c r="B34" s="204"/>
      <c r="C34" s="129"/>
      <c r="D34" s="129"/>
      <c r="E34" s="199"/>
      <c r="F34" s="172"/>
      <c r="G34" s="6"/>
      <c r="H34" s="6"/>
      <c r="I34" s="6"/>
      <c r="J34" s="6"/>
      <c r="K34" s="6"/>
      <c r="L34" s="6"/>
      <c r="M34" s="6"/>
      <c r="N34" s="6"/>
      <c r="O34" s="6"/>
      <c r="P34" s="6"/>
      <c r="Q34" s="6"/>
      <c r="R34" s="6"/>
      <c r="S34" s="6"/>
      <c r="T34" s="6"/>
      <c r="U34" s="6"/>
      <c r="V34" s="6"/>
      <c r="W34" s="6"/>
      <c r="X34" s="6"/>
      <c r="Y34" s="6"/>
      <c r="Z34" s="6"/>
    </row>
    <row r="35" spans="1:26" ht="12" customHeight="1">
      <c r="A35" s="205"/>
      <c r="B35" s="204"/>
      <c r="C35" s="129"/>
      <c r="D35" s="129"/>
      <c r="E35" s="199"/>
      <c r="F35" s="172"/>
      <c r="G35" s="6"/>
      <c r="H35" s="6"/>
      <c r="I35" s="6"/>
      <c r="J35" s="6"/>
      <c r="K35" s="6"/>
      <c r="L35" s="6"/>
      <c r="M35" s="6"/>
      <c r="N35" s="6"/>
      <c r="O35" s="6"/>
      <c r="P35" s="6"/>
      <c r="Q35" s="6"/>
      <c r="R35" s="6"/>
      <c r="S35" s="6"/>
      <c r="T35" s="6"/>
      <c r="U35" s="6"/>
      <c r="V35" s="6"/>
      <c r="W35" s="6"/>
      <c r="X35" s="6"/>
      <c r="Y35" s="6"/>
      <c r="Z35" s="6"/>
    </row>
    <row r="36" spans="1:26" ht="12" customHeight="1">
      <c r="A36" s="205"/>
      <c r="B36" s="204"/>
      <c r="C36" s="129"/>
      <c r="D36" s="129"/>
      <c r="E36" s="199"/>
      <c r="F36" s="172"/>
      <c r="G36" s="6"/>
      <c r="H36" s="6"/>
      <c r="I36" s="6"/>
      <c r="J36" s="6"/>
      <c r="K36" s="6"/>
      <c r="L36" s="6"/>
      <c r="M36" s="6"/>
      <c r="N36" s="6"/>
      <c r="O36" s="6"/>
      <c r="P36" s="6"/>
      <c r="Q36" s="6"/>
      <c r="R36" s="6"/>
      <c r="S36" s="6"/>
      <c r="T36" s="6"/>
      <c r="U36" s="6"/>
      <c r="V36" s="6"/>
      <c r="W36" s="6"/>
      <c r="X36" s="6"/>
      <c r="Y36" s="6"/>
      <c r="Z36" s="6"/>
    </row>
    <row r="37" spans="1:26" ht="12" customHeight="1">
      <c r="A37" s="205"/>
      <c r="B37" s="204"/>
      <c r="C37" s="129"/>
      <c r="D37" s="129"/>
      <c r="E37" s="199"/>
      <c r="F37" s="172"/>
      <c r="G37" s="6"/>
      <c r="H37" s="6"/>
      <c r="I37" s="6"/>
      <c r="J37" s="6"/>
      <c r="K37" s="6"/>
      <c r="L37" s="6"/>
      <c r="M37" s="6"/>
      <c r="N37" s="6"/>
      <c r="O37" s="6"/>
      <c r="P37" s="6"/>
      <c r="Q37" s="6"/>
      <c r="R37" s="6"/>
      <c r="S37" s="6"/>
      <c r="T37" s="6"/>
      <c r="U37" s="6"/>
      <c r="V37" s="6"/>
      <c r="W37" s="6"/>
      <c r="X37" s="6"/>
      <c r="Y37" s="6"/>
      <c r="Z37" s="6"/>
    </row>
    <row r="38" spans="1:26" ht="12" customHeight="1">
      <c r="A38" s="205"/>
      <c r="B38" s="204"/>
      <c r="C38" s="129"/>
      <c r="D38" s="129"/>
      <c r="E38" s="199"/>
      <c r="F38" s="172"/>
      <c r="G38" s="6"/>
      <c r="H38" s="6"/>
      <c r="I38" s="6"/>
      <c r="J38" s="6"/>
      <c r="K38" s="6"/>
      <c r="L38" s="6"/>
      <c r="M38" s="6"/>
      <c r="N38" s="6"/>
      <c r="O38" s="6"/>
      <c r="P38" s="6"/>
      <c r="Q38" s="6"/>
      <c r="R38" s="6"/>
      <c r="S38" s="6"/>
      <c r="T38" s="6"/>
      <c r="U38" s="6"/>
      <c r="V38" s="6"/>
      <c r="W38" s="6"/>
      <c r="X38" s="6"/>
      <c r="Y38" s="6"/>
      <c r="Z38" s="6"/>
    </row>
    <row r="39" spans="1:26" ht="12" customHeight="1">
      <c r="A39" s="205"/>
      <c r="B39" s="204"/>
      <c r="C39" s="129"/>
      <c r="D39" s="129"/>
      <c r="E39" s="199"/>
      <c r="F39" s="172"/>
      <c r="G39" s="6"/>
      <c r="H39" s="6"/>
      <c r="I39" s="6"/>
      <c r="J39" s="6"/>
      <c r="K39" s="6"/>
      <c r="L39" s="6"/>
      <c r="M39" s="6"/>
      <c r="N39" s="6"/>
      <c r="O39" s="6"/>
      <c r="P39" s="6"/>
      <c r="Q39" s="6"/>
      <c r="R39" s="6"/>
      <c r="S39" s="6"/>
      <c r="T39" s="6"/>
      <c r="U39" s="6"/>
      <c r="V39" s="6"/>
      <c r="W39" s="6"/>
      <c r="X39" s="6"/>
      <c r="Y39" s="6"/>
      <c r="Z39" s="6"/>
    </row>
    <row r="40" spans="1:26" ht="12" customHeight="1">
      <c r="A40" s="205"/>
      <c r="B40" s="204"/>
      <c r="C40" s="129"/>
      <c r="D40" s="129"/>
      <c r="E40" s="199"/>
      <c r="F40" s="172"/>
      <c r="G40" s="6"/>
      <c r="H40" s="6"/>
      <c r="I40" s="6"/>
      <c r="J40" s="6"/>
      <c r="K40" s="6"/>
      <c r="L40" s="6"/>
      <c r="M40" s="6"/>
      <c r="N40" s="6"/>
      <c r="O40" s="6"/>
      <c r="P40" s="6"/>
      <c r="Q40" s="6"/>
      <c r="R40" s="6"/>
      <c r="S40" s="6"/>
      <c r="T40" s="6"/>
      <c r="U40" s="6"/>
      <c r="V40" s="6"/>
      <c r="W40" s="6"/>
      <c r="X40" s="6"/>
      <c r="Y40" s="6"/>
      <c r="Z40" s="6"/>
    </row>
    <row r="41" spans="1:26" ht="12" customHeight="1">
      <c r="A41" s="205"/>
      <c r="B41" s="204"/>
      <c r="C41" s="129"/>
      <c r="D41" s="129"/>
      <c r="E41" s="199"/>
      <c r="F41" s="172"/>
      <c r="G41" s="6"/>
      <c r="H41" s="6"/>
      <c r="I41" s="6"/>
      <c r="J41" s="6"/>
      <c r="K41" s="6"/>
      <c r="L41" s="6"/>
      <c r="M41" s="6"/>
      <c r="N41" s="6"/>
      <c r="O41" s="6"/>
      <c r="P41" s="6"/>
      <c r="Q41" s="6"/>
      <c r="R41" s="6"/>
      <c r="S41" s="6"/>
      <c r="T41" s="6"/>
      <c r="U41" s="6"/>
      <c r="V41" s="6"/>
      <c r="W41" s="6"/>
      <c r="X41" s="6"/>
      <c r="Y41" s="6"/>
      <c r="Z41" s="6"/>
    </row>
    <row r="42" spans="1:26" ht="12" customHeight="1">
      <c r="A42" s="205"/>
      <c r="B42" s="204"/>
      <c r="C42" s="129"/>
      <c r="D42" s="129"/>
      <c r="E42" s="199"/>
      <c r="F42" s="172"/>
      <c r="G42" s="6"/>
      <c r="H42" s="6"/>
      <c r="I42" s="6"/>
      <c r="J42" s="6"/>
      <c r="K42" s="6"/>
      <c r="L42" s="6"/>
      <c r="M42" s="6"/>
      <c r="N42" s="6"/>
      <c r="O42" s="6"/>
      <c r="P42" s="6"/>
      <c r="Q42" s="6"/>
      <c r="R42" s="6"/>
      <c r="S42" s="6"/>
      <c r="T42" s="6"/>
      <c r="U42" s="6"/>
      <c r="V42" s="6"/>
      <c r="W42" s="6"/>
      <c r="X42" s="6"/>
      <c r="Y42" s="6"/>
      <c r="Z42" s="6"/>
    </row>
    <row r="43" spans="1:26" ht="12" customHeight="1">
      <c r="A43" s="205"/>
      <c r="B43" s="204"/>
      <c r="C43" s="129"/>
      <c r="D43" s="129"/>
      <c r="E43" s="199"/>
      <c r="F43" s="172"/>
      <c r="G43" s="6"/>
      <c r="H43" s="6"/>
      <c r="I43" s="6"/>
      <c r="J43" s="6"/>
      <c r="K43" s="6"/>
      <c r="L43" s="6"/>
      <c r="M43" s="6"/>
      <c r="N43" s="6"/>
      <c r="O43" s="6"/>
      <c r="P43" s="6"/>
      <c r="Q43" s="6"/>
      <c r="R43" s="6"/>
      <c r="S43" s="6"/>
      <c r="T43" s="6"/>
      <c r="U43" s="6"/>
      <c r="V43" s="6"/>
      <c r="W43" s="6"/>
      <c r="X43" s="6"/>
      <c r="Y43" s="6"/>
      <c r="Z43" s="6"/>
    </row>
    <row r="44" spans="1:26" ht="12" customHeight="1">
      <c r="A44" s="205"/>
      <c r="B44" s="204"/>
      <c r="C44" s="129"/>
      <c r="D44" s="129"/>
      <c r="E44" s="199"/>
      <c r="F44" s="172"/>
      <c r="G44" s="6"/>
      <c r="H44" s="6"/>
      <c r="I44" s="6"/>
      <c r="J44" s="6"/>
      <c r="K44" s="6"/>
      <c r="L44" s="6"/>
      <c r="M44" s="6"/>
      <c r="N44" s="6"/>
      <c r="O44" s="6"/>
      <c r="P44" s="6"/>
      <c r="Q44" s="6"/>
      <c r="R44" s="6"/>
      <c r="S44" s="6"/>
      <c r="T44" s="6"/>
      <c r="U44" s="6"/>
      <c r="V44" s="6"/>
      <c r="W44" s="6"/>
      <c r="X44" s="6"/>
      <c r="Y44" s="6"/>
      <c r="Z44" s="6"/>
    </row>
    <row r="45" spans="1:26" ht="12" customHeight="1">
      <c r="A45" s="205"/>
      <c r="B45" s="204"/>
      <c r="C45" s="129"/>
      <c r="D45" s="129"/>
      <c r="E45" s="199"/>
      <c r="F45" s="172"/>
      <c r="G45" s="6"/>
      <c r="H45" s="6"/>
      <c r="I45" s="6"/>
      <c r="J45" s="6"/>
      <c r="K45" s="6"/>
      <c r="L45" s="6"/>
      <c r="M45" s="6"/>
      <c r="N45" s="6"/>
      <c r="O45" s="6"/>
      <c r="P45" s="6"/>
      <c r="Q45" s="6"/>
      <c r="R45" s="6"/>
      <c r="S45" s="6"/>
      <c r="T45" s="6"/>
      <c r="U45" s="6"/>
      <c r="V45" s="6"/>
      <c r="W45" s="6"/>
      <c r="X45" s="6"/>
      <c r="Y45" s="6"/>
      <c r="Z45" s="6"/>
    </row>
    <row r="46" spans="1:26" ht="12" customHeight="1">
      <c r="A46" s="205"/>
      <c r="B46" s="204"/>
      <c r="C46" s="129"/>
      <c r="D46" s="129"/>
      <c r="E46" s="199"/>
      <c r="F46" s="172"/>
      <c r="G46" s="6"/>
      <c r="H46" s="6"/>
      <c r="I46" s="6"/>
      <c r="J46" s="6"/>
      <c r="K46" s="6"/>
      <c r="L46" s="6"/>
      <c r="M46" s="6"/>
      <c r="N46" s="6"/>
      <c r="O46" s="6"/>
      <c r="P46" s="6"/>
      <c r="Q46" s="6"/>
      <c r="R46" s="6"/>
      <c r="S46" s="6"/>
      <c r="T46" s="6"/>
      <c r="U46" s="6"/>
      <c r="V46" s="6"/>
      <c r="W46" s="6"/>
      <c r="X46" s="6"/>
      <c r="Y46" s="6"/>
      <c r="Z46" s="6"/>
    </row>
    <row r="47" spans="1:26" ht="12" customHeight="1">
      <c r="A47" s="205"/>
      <c r="B47" s="204"/>
      <c r="C47" s="129"/>
      <c r="D47" s="129"/>
      <c r="E47" s="199"/>
      <c r="F47" s="172"/>
      <c r="G47" s="6"/>
      <c r="H47" s="6"/>
      <c r="I47" s="6"/>
      <c r="J47" s="6"/>
      <c r="K47" s="6"/>
      <c r="L47" s="6"/>
      <c r="M47" s="6"/>
      <c r="N47" s="6"/>
      <c r="O47" s="6"/>
      <c r="P47" s="6"/>
      <c r="Q47" s="6"/>
      <c r="R47" s="6"/>
      <c r="S47" s="6"/>
      <c r="T47" s="6"/>
      <c r="U47" s="6"/>
      <c r="V47" s="6"/>
      <c r="W47" s="6"/>
      <c r="X47" s="6"/>
      <c r="Y47" s="6"/>
      <c r="Z47" s="6"/>
    </row>
    <row r="48" spans="1:26" ht="12" customHeight="1">
      <c r="A48" s="205"/>
      <c r="B48" s="204"/>
      <c r="C48" s="129"/>
      <c r="D48" s="129"/>
      <c r="E48" s="199"/>
      <c r="F48" s="172"/>
      <c r="G48" s="6"/>
      <c r="H48" s="6"/>
      <c r="I48" s="6"/>
      <c r="J48" s="6"/>
      <c r="K48" s="6"/>
      <c r="L48" s="6"/>
      <c r="M48" s="6"/>
      <c r="N48" s="6"/>
      <c r="O48" s="6"/>
      <c r="P48" s="6"/>
      <c r="Q48" s="6"/>
      <c r="R48" s="6"/>
      <c r="S48" s="6"/>
      <c r="T48" s="6"/>
      <c r="U48" s="6"/>
      <c r="V48" s="6"/>
      <c r="W48" s="6"/>
      <c r="X48" s="6"/>
      <c r="Y48" s="6"/>
      <c r="Z48" s="6"/>
    </row>
    <row r="49" spans="1:26" ht="12" customHeight="1">
      <c r="A49" s="205"/>
      <c r="B49" s="204"/>
      <c r="C49" s="129"/>
      <c r="D49" s="129"/>
      <c r="E49" s="199"/>
      <c r="F49" s="172"/>
      <c r="G49" s="6"/>
      <c r="H49" s="6"/>
      <c r="I49" s="6"/>
      <c r="J49" s="6"/>
      <c r="K49" s="6"/>
      <c r="L49" s="6"/>
      <c r="M49" s="6"/>
      <c r="N49" s="6"/>
      <c r="O49" s="6"/>
      <c r="P49" s="6"/>
      <c r="Q49" s="6"/>
      <c r="R49" s="6"/>
      <c r="S49" s="6"/>
      <c r="T49" s="6"/>
      <c r="U49" s="6"/>
      <c r="V49" s="6"/>
      <c r="W49" s="6"/>
      <c r="X49" s="6"/>
      <c r="Y49" s="6"/>
      <c r="Z49" s="6"/>
    </row>
    <row r="50" spans="1:26" ht="12" customHeight="1">
      <c r="A50" s="205"/>
      <c r="B50" s="204"/>
      <c r="C50" s="129"/>
      <c r="D50" s="129"/>
      <c r="E50" s="199"/>
      <c r="F50" s="172"/>
      <c r="G50" s="6"/>
      <c r="H50" s="6"/>
      <c r="I50" s="6"/>
      <c r="J50" s="6"/>
      <c r="K50" s="6"/>
      <c r="L50" s="6"/>
      <c r="M50" s="6"/>
      <c r="N50" s="6"/>
      <c r="O50" s="6"/>
      <c r="P50" s="6"/>
      <c r="Q50" s="6"/>
      <c r="R50" s="6"/>
      <c r="S50" s="6"/>
      <c r="T50" s="6"/>
      <c r="U50" s="6"/>
      <c r="V50" s="6"/>
      <c r="W50" s="6"/>
      <c r="X50" s="6"/>
      <c r="Y50" s="6"/>
      <c r="Z50" s="6"/>
    </row>
    <row r="51" spans="1:26" ht="12" customHeight="1">
      <c r="A51" s="205"/>
      <c r="B51" s="204"/>
      <c r="C51" s="129"/>
      <c r="D51" s="129"/>
      <c r="E51" s="199"/>
      <c r="F51" s="172"/>
      <c r="G51" s="6"/>
      <c r="H51" s="6"/>
      <c r="I51" s="6"/>
      <c r="J51" s="6"/>
      <c r="K51" s="6"/>
      <c r="L51" s="6"/>
      <c r="M51" s="6"/>
      <c r="N51" s="6"/>
      <c r="O51" s="6"/>
      <c r="P51" s="6"/>
      <c r="Q51" s="6"/>
      <c r="R51" s="6"/>
      <c r="S51" s="6"/>
      <c r="T51" s="6"/>
      <c r="U51" s="6"/>
      <c r="V51" s="6"/>
      <c r="W51" s="6"/>
      <c r="X51" s="6"/>
      <c r="Y51" s="6"/>
      <c r="Z51" s="6"/>
    </row>
    <row r="52" spans="1:26" ht="12" customHeight="1">
      <c r="A52" s="205"/>
      <c r="B52" s="204"/>
      <c r="C52" s="129"/>
      <c r="D52" s="129"/>
      <c r="E52" s="199"/>
      <c r="F52" s="172"/>
      <c r="G52" s="6"/>
      <c r="H52" s="6"/>
      <c r="I52" s="6"/>
      <c r="J52" s="6"/>
      <c r="K52" s="6"/>
      <c r="L52" s="6"/>
      <c r="M52" s="6"/>
      <c r="N52" s="6"/>
      <c r="O52" s="6"/>
      <c r="P52" s="6"/>
      <c r="Q52" s="6"/>
      <c r="R52" s="6"/>
      <c r="S52" s="6"/>
      <c r="T52" s="6"/>
      <c r="U52" s="6"/>
      <c r="V52" s="6"/>
      <c r="W52" s="6"/>
      <c r="X52" s="6"/>
      <c r="Y52" s="6"/>
      <c r="Z52" s="6"/>
    </row>
    <row r="53" spans="1:26" ht="12" customHeight="1">
      <c r="A53" s="205"/>
      <c r="B53" s="204"/>
      <c r="C53" s="129"/>
      <c r="D53" s="129"/>
      <c r="E53" s="199"/>
      <c r="F53" s="172"/>
      <c r="G53" s="6"/>
      <c r="H53" s="6"/>
      <c r="I53" s="6"/>
      <c r="J53" s="6"/>
      <c r="K53" s="6"/>
      <c r="L53" s="6"/>
      <c r="M53" s="6"/>
      <c r="N53" s="6"/>
      <c r="O53" s="6"/>
      <c r="P53" s="6"/>
      <c r="Q53" s="6"/>
      <c r="R53" s="6"/>
      <c r="S53" s="6"/>
      <c r="T53" s="6"/>
      <c r="U53" s="6"/>
      <c r="V53" s="6"/>
      <c r="W53" s="6"/>
      <c r="X53" s="6"/>
      <c r="Y53" s="6"/>
      <c r="Z53" s="6"/>
    </row>
    <row r="54" spans="1:26" ht="12" customHeight="1">
      <c r="A54" s="205"/>
      <c r="B54" s="204"/>
      <c r="C54" s="129"/>
      <c r="D54" s="129"/>
      <c r="E54" s="199"/>
      <c r="F54" s="172"/>
      <c r="G54" s="6"/>
      <c r="H54" s="6"/>
      <c r="I54" s="6"/>
      <c r="J54" s="6"/>
      <c r="K54" s="6"/>
      <c r="L54" s="6"/>
      <c r="M54" s="6"/>
      <c r="N54" s="6"/>
      <c r="O54" s="6"/>
      <c r="P54" s="6"/>
      <c r="Q54" s="6"/>
      <c r="R54" s="6"/>
      <c r="S54" s="6"/>
      <c r="T54" s="6"/>
      <c r="U54" s="6"/>
      <c r="V54" s="6"/>
      <c r="W54" s="6"/>
      <c r="X54" s="6"/>
      <c r="Y54" s="6"/>
      <c r="Z54" s="6"/>
    </row>
    <row r="55" spans="1:26" ht="12" customHeight="1">
      <c r="A55" s="205"/>
      <c r="B55" s="204"/>
      <c r="C55" s="129"/>
      <c r="D55" s="129"/>
      <c r="E55" s="199"/>
      <c r="F55" s="172"/>
      <c r="G55" s="6"/>
      <c r="H55" s="6"/>
      <c r="I55" s="6"/>
      <c r="J55" s="6"/>
      <c r="K55" s="6"/>
      <c r="L55" s="6"/>
      <c r="M55" s="6"/>
      <c r="N55" s="6"/>
      <c r="O55" s="6"/>
      <c r="P55" s="6"/>
      <c r="Q55" s="6"/>
      <c r="R55" s="6"/>
      <c r="S55" s="6"/>
      <c r="T55" s="6"/>
      <c r="U55" s="6"/>
      <c r="V55" s="6"/>
      <c r="W55" s="6"/>
      <c r="X55" s="6"/>
      <c r="Y55" s="6"/>
      <c r="Z55" s="6"/>
    </row>
    <row r="56" spans="1:26" ht="12" customHeight="1">
      <c r="A56" s="205"/>
      <c r="B56" s="204"/>
      <c r="C56" s="129"/>
      <c r="D56" s="129"/>
      <c r="E56" s="199"/>
      <c r="F56" s="172"/>
      <c r="G56" s="6"/>
      <c r="H56" s="6"/>
      <c r="I56" s="6"/>
      <c r="J56" s="6"/>
      <c r="K56" s="6"/>
      <c r="L56" s="6"/>
      <c r="M56" s="6"/>
      <c r="N56" s="6"/>
      <c r="O56" s="6"/>
      <c r="P56" s="6"/>
      <c r="Q56" s="6"/>
      <c r="R56" s="6"/>
      <c r="S56" s="6"/>
      <c r="T56" s="6"/>
      <c r="U56" s="6"/>
      <c r="V56" s="6"/>
      <c r="W56" s="6"/>
      <c r="X56" s="6"/>
      <c r="Y56" s="6"/>
      <c r="Z56" s="6"/>
    </row>
    <row r="57" spans="1:26" ht="12" customHeight="1">
      <c r="A57" s="205"/>
      <c r="B57" s="204"/>
      <c r="C57" s="129"/>
      <c r="D57" s="129"/>
      <c r="E57" s="199"/>
      <c r="F57" s="172"/>
      <c r="G57" s="6"/>
      <c r="H57" s="6"/>
      <c r="I57" s="6"/>
      <c r="J57" s="6"/>
      <c r="K57" s="6"/>
      <c r="L57" s="6"/>
      <c r="M57" s="6"/>
      <c r="N57" s="6"/>
      <c r="O57" s="6"/>
      <c r="P57" s="6"/>
      <c r="Q57" s="6"/>
      <c r="R57" s="6"/>
      <c r="S57" s="6"/>
      <c r="T57" s="6"/>
      <c r="U57" s="6"/>
      <c r="V57" s="6"/>
      <c r="W57" s="6"/>
      <c r="X57" s="6"/>
      <c r="Y57" s="6"/>
      <c r="Z57" s="6"/>
    </row>
    <row r="58" spans="1:26" ht="12" customHeight="1">
      <c r="A58" s="205"/>
      <c r="B58" s="204"/>
      <c r="C58" s="129"/>
      <c r="D58" s="129"/>
      <c r="E58" s="199"/>
      <c r="F58" s="172"/>
      <c r="G58" s="6"/>
      <c r="H58" s="6"/>
      <c r="I58" s="6"/>
      <c r="J58" s="6"/>
      <c r="K58" s="6"/>
      <c r="L58" s="6"/>
      <c r="M58" s="6"/>
      <c r="N58" s="6"/>
      <c r="O58" s="6"/>
      <c r="P58" s="6"/>
      <c r="Q58" s="6"/>
      <c r="R58" s="6"/>
      <c r="S58" s="6"/>
      <c r="T58" s="6"/>
      <c r="U58" s="6"/>
      <c r="V58" s="6"/>
      <c r="W58" s="6"/>
      <c r="X58" s="6"/>
      <c r="Y58" s="6"/>
      <c r="Z58" s="6"/>
    </row>
    <row r="59" spans="1:26" ht="12" customHeight="1">
      <c r="A59" s="205"/>
      <c r="B59" s="204"/>
      <c r="C59" s="129"/>
      <c r="D59" s="129"/>
      <c r="E59" s="199"/>
      <c r="F59" s="172"/>
      <c r="G59" s="6"/>
      <c r="H59" s="6"/>
      <c r="I59" s="6"/>
      <c r="J59" s="6"/>
      <c r="K59" s="6"/>
      <c r="L59" s="6"/>
      <c r="M59" s="6"/>
      <c r="N59" s="6"/>
      <c r="O59" s="6"/>
      <c r="P59" s="6"/>
      <c r="Q59" s="6"/>
      <c r="R59" s="6"/>
      <c r="S59" s="6"/>
      <c r="T59" s="6"/>
      <c r="U59" s="6"/>
      <c r="V59" s="6"/>
      <c r="W59" s="6"/>
      <c r="X59" s="6"/>
      <c r="Y59" s="6"/>
      <c r="Z59" s="6"/>
    </row>
    <row r="60" spans="1:26" ht="12" customHeight="1">
      <c r="A60" s="205"/>
      <c r="B60" s="204"/>
      <c r="C60" s="129"/>
      <c r="D60" s="129"/>
      <c r="E60" s="199"/>
      <c r="F60" s="172"/>
      <c r="G60" s="6"/>
      <c r="H60" s="6"/>
      <c r="I60" s="6"/>
      <c r="J60" s="6"/>
      <c r="K60" s="6"/>
      <c r="L60" s="6"/>
      <c r="M60" s="6"/>
      <c r="N60" s="6"/>
      <c r="O60" s="6"/>
      <c r="P60" s="6"/>
      <c r="Q60" s="6"/>
      <c r="R60" s="6"/>
      <c r="S60" s="6"/>
      <c r="T60" s="6"/>
      <c r="U60" s="6"/>
      <c r="V60" s="6"/>
      <c r="W60" s="6"/>
      <c r="X60" s="6"/>
      <c r="Y60" s="6"/>
      <c r="Z60" s="6"/>
    </row>
    <row r="61" spans="1:26" ht="12" customHeight="1">
      <c r="A61" s="205"/>
      <c r="B61" s="204"/>
      <c r="C61" s="129"/>
      <c r="D61" s="129"/>
      <c r="E61" s="199"/>
      <c r="F61" s="172"/>
      <c r="G61" s="6"/>
      <c r="H61" s="6"/>
      <c r="I61" s="6"/>
      <c r="J61" s="6"/>
      <c r="K61" s="6"/>
      <c r="L61" s="6"/>
      <c r="M61" s="6"/>
      <c r="N61" s="6"/>
      <c r="O61" s="6"/>
      <c r="P61" s="6"/>
      <c r="Q61" s="6"/>
      <c r="R61" s="6"/>
      <c r="S61" s="6"/>
      <c r="T61" s="6"/>
      <c r="U61" s="6"/>
      <c r="V61" s="6"/>
      <c r="W61" s="6"/>
      <c r="X61" s="6"/>
      <c r="Y61" s="6"/>
      <c r="Z61" s="6"/>
    </row>
    <row r="62" spans="1:26" ht="12" customHeight="1">
      <c r="A62" s="205"/>
      <c r="B62" s="204"/>
      <c r="C62" s="129"/>
      <c r="D62" s="129"/>
      <c r="E62" s="199"/>
      <c r="F62" s="172"/>
      <c r="G62" s="6"/>
      <c r="H62" s="6"/>
      <c r="I62" s="6"/>
      <c r="J62" s="6"/>
      <c r="K62" s="6"/>
      <c r="L62" s="6"/>
      <c r="M62" s="6"/>
      <c r="N62" s="6"/>
      <c r="O62" s="6"/>
      <c r="P62" s="6"/>
      <c r="Q62" s="6"/>
      <c r="R62" s="6"/>
      <c r="S62" s="6"/>
      <c r="T62" s="6"/>
      <c r="U62" s="6"/>
      <c r="V62" s="6"/>
      <c r="W62" s="6"/>
      <c r="X62" s="6"/>
      <c r="Y62" s="6"/>
      <c r="Z62" s="6"/>
    </row>
    <row r="63" spans="1:26" ht="12" customHeight="1">
      <c r="A63" s="205"/>
      <c r="B63" s="204"/>
      <c r="C63" s="129"/>
      <c r="D63" s="129"/>
      <c r="E63" s="199"/>
      <c r="F63" s="172"/>
      <c r="G63" s="6"/>
      <c r="H63" s="6"/>
      <c r="I63" s="6"/>
      <c r="J63" s="6"/>
      <c r="K63" s="6"/>
      <c r="L63" s="6"/>
      <c r="M63" s="6"/>
      <c r="N63" s="6"/>
      <c r="O63" s="6"/>
      <c r="P63" s="6"/>
      <c r="Q63" s="6"/>
      <c r="R63" s="6"/>
      <c r="S63" s="6"/>
      <c r="T63" s="6"/>
      <c r="U63" s="6"/>
      <c r="V63" s="6"/>
      <c r="W63" s="6"/>
      <c r="X63" s="6"/>
      <c r="Y63" s="6"/>
      <c r="Z63" s="6"/>
    </row>
    <row r="64" spans="1:26" ht="12" customHeight="1">
      <c r="A64" s="205"/>
      <c r="B64" s="204"/>
      <c r="C64" s="129"/>
      <c r="D64" s="129"/>
      <c r="E64" s="199"/>
      <c r="F64" s="172"/>
      <c r="G64" s="6"/>
      <c r="H64" s="6"/>
      <c r="I64" s="6"/>
      <c r="J64" s="6"/>
      <c r="K64" s="6"/>
      <c r="L64" s="6"/>
      <c r="M64" s="6"/>
      <c r="N64" s="6"/>
      <c r="O64" s="6"/>
      <c r="P64" s="6"/>
      <c r="Q64" s="6"/>
      <c r="R64" s="6"/>
      <c r="S64" s="6"/>
      <c r="T64" s="6"/>
      <c r="U64" s="6"/>
      <c r="V64" s="6"/>
      <c r="W64" s="6"/>
      <c r="X64" s="6"/>
      <c r="Y64" s="6"/>
      <c r="Z64" s="6"/>
    </row>
    <row r="65" spans="1:26" ht="12" customHeight="1">
      <c r="A65" s="205"/>
      <c r="B65" s="204"/>
      <c r="C65" s="129"/>
      <c r="D65" s="129"/>
      <c r="E65" s="199"/>
      <c r="F65" s="172"/>
      <c r="G65" s="6"/>
      <c r="H65" s="6"/>
      <c r="I65" s="6"/>
      <c r="J65" s="6"/>
      <c r="K65" s="6"/>
      <c r="L65" s="6"/>
      <c r="M65" s="6"/>
      <c r="N65" s="6"/>
      <c r="O65" s="6"/>
      <c r="P65" s="6"/>
      <c r="Q65" s="6"/>
      <c r="R65" s="6"/>
      <c r="S65" s="6"/>
      <c r="T65" s="6"/>
      <c r="U65" s="6"/>
      <c r="V65" s="6"/>
      <c r="W65" s="6"/>
      <c r="X65" s="6"/>
      <c r="Y65" s="6"/>
      <c r="Z65" s="6"/>
    </row>
    <row r="66" spans="1:26" ht="12" customHeight="1">
      <c r="A66" s="205"/>
      <c r="B66" s="204"/>
      <c r="C66" s="129"/>
      <c r="D66" s="129"/>
      <c r="E66" s="199"/>
      <c r="F66" s="172"/>
      <c r="G66" s="6"/>
      <c r="H66" s="6"/>
      <c r="I66" s="6"/>
      <c r="J66" s="6"/>
      <c r="K66" s="6"/>
      <c r="L66" s="6"/>
      <c r="M66" s="6"/>
      <c r="N66" s="6"/>
      <c r="O66" s="6"/>
      <c r="P66" s="6"/>
      <c r="Q66" s="6"/>
      <c r="R66" s="6"/>
      <c r="S66" s="6"/>
      <c r="T66" s="6"/>
      <c r="U66" s="6"/>
      <c r="V66" s="6"/>
      <c r="W66" s="6"/>
      <c r="X66" s="6"/>
      <c r="Y66" s="6"/>
      <c r="Z66" s="6"/>
    </row>
    <row r="67" spans="1:26" ht="12" customHeight="1">
      <c r="A67" s="205"/>
      <c r="B67" s="204"/>
      <c r="C67" s="129"/>
      <c r="D67" s="129"/>
      <c r="E67" s="199"/>
      <c r="F67" s="172"/>
      <c r="G67" s="6"/>
      <c r="H67" s="6"/>
      <c r="I67" s="6"/>
      <c r="J67" s="6"/>
      <c r="K67" s="6"/>
      <c r="L67" s="6"/>
      <c r="M67" s="6"/>
      <c r="N67" s="6"/>
      <c r="O67" s="6"/>
      <c r="P67" s="6"/>
      <c r="Q67" s="6"/>
      <c r="R67" s="6"/>
      <c r="S67" s="6"/>
      <c r="T67" s="6"/>
      <c r="U67" s="6"/>
      <c r="V67" s="6"/>
      <c r="W67" s="6"/>
      <c r="X67" s="6"/>
      <c r="Y67" s="6"/>
      <c r="Z67" s="6"/>
    </row>
    <row r="68" spans="1:26" ht="12" customHeight="1">
      <c r="A68" s="205"/>
      <c r="B68" s="204"/>
      <c r="C68" s="129"/>
      <c r="D68" s="129"/>
      <c r="E68" s="199"/>
      <c r="F68" s="172"/>
      <c r="G68" s="6"/>
      <c r="H68" s="6"/>
      <c r="I68" s="6"/>
      <c r="J68" s="6"/>
      <c r="K68" s="6"/>
      <c r="L68" s="6"/>
      <c r="M68" s="6"/>
      <c r="N68" s="6"/>
      <c r="O68" s="6"/>
      <c r="P68" s="6"/>
      <c r="Q68" s="6"/>
      <c r="R68" s="6"/>
      <c r="S68" s="6"/>
      <c r="T68" s="6"/>
      <c r="U68" s="6"/>
      <c r="V68" s="6"/>
      <c r="W68" s="6"/>
      <c r="X68" s="6"/>
      <c r="Y68" s="6"/>
      <c r="Z68" s="6"/>
    </row>
    <row r="69" spans="1:26" ht="12" customHeight="1">
      <c r="A69" s="205"/>
      <c r="B69" s="204"/>
      <c r="C69" s="129"/>
      <c r="D69" s="129"/>
      <c r="E69" s="199"/>
      <c r="F69" s="172"/>
      <c r="G69" s="6"/>
      <c r="H69" s="6"/>
      <c r="I69" s="6"/>
      <c r="J69" s="6"/>
      <c r="K69" s="6"/>
      <c r="L69" s="6"/>
      <c r="M69" s="6"/>
      <c r="N69" s="6"/>
      <c r="O69" s="6"/>
      <c r="P69" s="6"/>
      <c r="Q69" s="6"/>
      <c r="R69" s="6"/>
      <c r="S69" s="6"/>
      <c r="T69" s="6"/>
      <c r="U69" s="6"/>
      <c r="V69" s="6"/>
      <c r="W69" s="6"/>
      <c r="X69" s="6"/>
      <c r="Y69" s="6"/>
      <c r="Z69" s="6"/>
    </row>
    <row r="70" spans="1:26" ht="12" customHeight="1">
      <c r="A70" s="205"/>
      <c r="B70" s="204"/>
      <c r="C70" s="129"/>
      <c r="D70" s="129"/>
      <c r="E70" s="199"/>
      <c r="F70" s="172"/>
      <c r="G70" s="6"/>
      <c r="H70" s="6"/>
      <c r="I70" s="6"/>
      <c r="J70" s="6"/>
      <c r="K70" s="6"/>
      <c r="L70" s="6"/>
      <c r="M70" s="6"/>
      <c r="N70" s="6"/>
      <c r="O70" s="6"/>
      <c r="P70" s="6"/>
      <c r="Q70" s="6"/>
      <c r="R70" s="6"/>
      <c r="S70" s="6"/>
      <c r="T70" s="6"/>
      <c r="U70" s="6"/>
      <c r="V70" s="6"/>
      <c r="W70" s="6"/>
      <c r="X70" s="6"/>
      <c r="Y70" s="6"/>
      <c r="Z70" s="6"/>
    </row>
    <row r="71" spans="1:26" ht="12" customHeight="1">
      <c r="A71" s="205"/>
      <c r="B71" s="204"/>
      <c r="C71" s="129"/>
      <c r="D71" s="129"/>
      <c r="E71" s="199"/>
      <c r="F71" s="172"/>
      <c r="G71" s="6"/>
      <c r="H71" s="6"/>
      <c r="I71" s="6"/>
      <c r="J71" s="6"/>
      <c r="K71" s="6"/>
      <c r="L71" s="6"/>
      <c r="M71" s="6"/>
      <c r="N71" s="6"/>
      <c r="O71" s="6"/>
      <c r="P71" s="6"/>
      <c r="Q71" s="6"/>
      <c r="R71" s="6"/>
      <c r="S71" s="6"/>
      <c r="T71" s="6"/>
      <c r="U71" s="6"/>
      <c r="V71" s="6"/>
      <c r="W71" s="6"/>
      <c r="X71" s="6"/>
      <c r="Y71" s="6"/>
      <c r="Z71" s="6"/>
    </row>
    <row r="72" spans="1:26" ht="12" customHeight="1">
      <c r="A72" s="205"/>
      <c r="B72" s="204"/>
      <c r="C72" s="129"/>
      <c r="D72" s="129"/>
      <c r="E72" s="199"/>
      <c r="F72" s="172"/>
      <c r="G72" s="6"/>
      <c r="H72" s="6"/>
      <c r="I72" s="6"/>
      <c r="J72" s="6"/>
      <c r="K72" s="6"/>
      <c r="L72" s="6"/>
      <c r="M72" s="6"/>
      <c r="N72" s="6"/>
      <c r="O72" s="6"/>
      <c r="P72" s="6"/>
      <c r="Q72" s="6"/>
      <c r="R72" s="6"/>
      <c r="S72" s="6"/>
      <c r="T72" s="6"/>
      <c r="U72" s="6"/>
      <c r="V72" s="6"/>
      <c r="W72" s="6"/>
      <c r="X72" s="6"/>
      <c r="Y72" s="6"/>
      <c r="Z72" s="6"/>
    </row>
    <row r="73" spans="1:26" ht="12" customHeight="1">
      <c r="A73" s="205"/>
      <c r="B73" s="204"/>
      <c r="C73" s="129"/>
      <c r="D73" s="129"/>
      <c r="E73" s="199"/>
      <c r="F73" s="172"/>
      <c r="G73" s="6"/>
      <c r="H73" s="6"/>
      <c r="I73" s="6"/>
      <c r="J73" s="6"/>
      <c r="K73" s="6"/>
      <c r="L73" s="6"/>
      <c r="M73" s="6"/>
      <c r="N73" s="6"/>
      <c r="O73" s="6"/>
      <c r="P73" s="6"/>
      <c r="Q73" s="6"/>
      <c r="R73" s="6"/>
      <c r="S73" s="6"/>
      <c r="T73" s="6"/>
      <c r="U73" s="6"/>
      <c r="V73" s="6"/>
      <c r="W73" s="6"/>
      <c r="X73" s="6"/>
      <c r="Y73" s="6"/>
      <c r="Z73" s="6"/>
    </row>
    <row r="74" spans="1:26" ht="12" customHeight="1">
      <c r="A74" s="205"/>
      <c r="B74" s="204"/>
      <c r="C74" s="129"/>
      <c r="D74" s="129"/>
      <c r="E74" s="199"/>
      <c r="F74" s="172"/>
      <c r="G74" s="6"/>
      <c r="H74" s="6"/>
      <c r="I74" s="6"/>
      <c r="J74" s="6"/>
      <c r="K74" s="6"/>
      <c r="L74" s="6"/>
      <c r="M74" s="6"/>
      <c r="N74" s="6"/>
      <c r="O74" s="6"/>
      <c r="P74" s="6"/>
      <c r="Q74" s="6"/>
      <c r="R74" s="6"/>
      <c r="S74" s="6"/>
      <c r="T74" s="6"/>
      <c r="U74" s="6"/>
      <c r="V74" s="6"/>
      <c r="W74" s="6"/>
      <c r="X74" s="6"/>
      <c r="Y74" s="6"/>
      <c r="Z74" s="6"/>
    </row>
    <row r="75" spans="1:26" ht="12" customHeight="1">
      <c r="A75" s="205"/>
      <c r="B75" s="204"/>
      <c r="C75" s="129"/>
      <c r="D75" s="129"/>
      <c r="E75" s="199"/>
      <c r="F75" s="172"/>
      <c r="G75" s="6"/>
      <c r="H75" s="6"/>
      <c r="I75" s="6"/>
      <c r="J75" s="6"/>
      <c r="K75" s="6"/>
      <c r="L75" s="6"/>
      <c r="M75" s="6"/>
      <c r="N75" s="6"/>
      <c r="O75" s="6"/>
      <c r="P75" s="6"/>
      <c r="Q75" s="6"/>
      <c r="R75" s="6"/>
      <c r="S75" s="6"/>
      <c r="T75" s="6"/>
      <c r="U75" s="6"/>
      <c r="V75" s="6"/>
      <c r="W75" s="6"/>
      <c r="X75" s="6"/>
      <c r="Y75" s="6"/>
      <c r="Z75" s="6"/>
    </row>
    <row r="76" spans="1:26" ht="12" customHeight="1">
      <c r="A76" s="205"/>
      <c r="B76" s="204"/>
      <c r="C76" s="129"/>
      <c r="D76" s="129"/>
      <c r="E76" s="199"/>
      <c r="F76" s="172"/>
      <c r="G76" s="6"/>
      <c r="H76" s="6"/>
      <c r="I76" s="6"/>
      <c r="J76" s="6"/>
      <c r="K76" s="6"/>
      <c r="L76" s="6"/>
      <c r="M76" s="6"/>
      <c r="N76" s="6"/>
      <c r="O76" s="6"/>
      <c r="P76" s="6"/>
      <c r="Q76" s="6"/>
      <c r="R76" s="6"/>
      <c r="S76" s="6"/>
      <c r="T76" s="6"/>
      <c r="U76" s="6"/>
      <c r="V76" s="6"/>
      <c r="W76" s="6"/>
      <c r="X76" s="6"/>
      <c r="Y76" s="6"/>
      <c r="Z76" s="6"/>
    </row>
    <row r="77" spans="1:26" ht="12" customHeight="1">
      <c r="A77" s="205"/>
      <c r="B77" s="204"/>
      <c r="C77" s="129"/>
      <c r="D77" s="129"/>
      <c r="E77" s="199"/>
      <c r="F77" s="172"/>
      <c r="G77" s="6"/>
      <c r="H77" s="6"/>
      <c r="I77" s="6"/>
      <c r="J77" s="6"/>
      <c r="K77" s="6"/>
      <c r="L77" s="6"/>
      <c r="M77" s="6"/>
      <c r="N77" s="6"/>
      <c r="O77" s="6"/>
      <c r="P77" s="6"/>
      <c r="Q77" s="6"/>
      <c r="R77" s="6"/>
      <c r="S77" s="6"/>
      <c r="T77" s="6"/>
      <c r="U77" s="6"/>
      <c r="V77" s="6"/>
      <c r="W77" s="6"/>
      <c r="X77" s="6"/>
      <c r="Y77" s="6"/>
      <c r="Z77" s="6"/>
    </row>
    <row r="78" spans="1:26" ht="12" customHeight="1">
      <c r="A78" s="205"/>
      <c r="B78" s="204"/>
      <c r="C78" s="129"/>
      <c r="D78" s="129"/>
      <c r="E78" s="199"/>
      <c r="F78" s="172"/>
      <c r="G78" s="6"/>
      <c r="H78" s="6"/>
      <c r="I78" s="6"/>
      <c r="J78" s="6"/>
      <c r="K78" s="6"/>
      <c r="L78" s="6"/>
      <c r="M78" s="6"/>
      <c r="N78" s="6"/>
      <c r="O78" s="6"/>
      <c r="P78" s="6"/>
      <c r="Q78" s="6"/>
      <c r="R78" s="6"/>
      <c r="S78" s="6"/>
      <c r="T78" s="6"/>
      <c r="U78" s="6"/>
      <c r="V78" s="6"/>
      <c r="W78" s="6"/>
      <c r="X78" s="6"/>
      <c r="Y78" s="6"/>
      <c r="Z78" s="6"/>
    </row>
    <row r="79" spans="1:26" ht="12" customHeight="1">
      <c r="A79" s="205"/>
      <c r="B79" s="204"/>
      <c r="C79" s="129"/>
      <c r="D79" s="129"/>
      <c r="E79" s="199"/>
      <c r="F79" s="172"/>
      <c r="G79" s="6"/>
      <c r="H79" s="6"/>
      <c r="I79" s="6"/>
      <c r="J79" s="6"/>
      <c r="K79" s="6"/>
      <c r="L79" s="6"/>
      <c r="M79" s="6"/>
      <c r="N79" s="6"/>
      <c r="O79" s="6"/>
      <c r="P79" s="6"/>
      <c r="Q79" s="6"/>
      <c r="R79" s="6"/>
      <c r="S79" s="6"/>
      <c r="T79" s="6"/>
      <c r="U79" s="6"/>
      <c r="V79" s="6"/>
      <c r="W79" s="6"/>
      <c r="X79" s="6"/>
      <c r="Y79" s="6"/>
      <c r="Z79" s="6"/>
    </row>
    <row r="80" spans="1:26" ht="12" customHeight="1">
      <c r="A80" s="205"/>
      <c r="B80" s="204"/>
      <c r="C80" s="129"/>
      <c r="D80" s="129"/>
      <c r="E80" s="199"/>
      <c r="F80" s="172"/>
      <c r="G80" s="6"/>
      <c r="H80" s="6"/>
      <c r="I80" s="6"/>
      <c r="J80" s="6"/>
      <c r="K80" s="6"/>
      <c r="L80" s="6"/>
      <c r="M80" s="6"/>
      <c r="N80" s="6"/>
      <c r="O80" s="6"/>
      <c r="P80" s="6"/>
      <c r="Q80" s="6"/>
      <c r="R80" s="6"/>
      <c r="S80" s="6"/>
      <c r="T80" s="6"/>
      <c r="U80" s="6"/>
      <c r="V80" s="6"/>
      <c r="W80" s="6"/>
      <c r="X80" s="6"/>
      <c r="Y80" s="6"/>
      <c r="Z80" s="6"/>
    </row>
    <row r="81" spans="1:26" ht="12" customHeight="1">
      <c r="A81" s="205"/>
      <c r="B81" s="204"/>
      <c r="C81" s="129"/>
      <c r="D81" s="129"/>
      <c r="E81" s="199"/>
      <c r="F81" s="172"/>
      <c r="G81" s="6"/>
      <c r="H81" s="6"/>
      <c r="I81" s="6"/>
      <c r="J81" s="6"/>
      <c r="K81" s="6"/>
      <c r="L81" s="6"/>
      <c r="M81" s="6"/>
      <c r="N81" s="6"/>
      <c r="O81" s="6"/>
      <c r="P81" s="6"/>
      <c r="Q81" s="6"/>
      <c r="R81" s="6"/>
      <c r="S81" s="6"/>
      <c r="T81" s="6"/>
      <c r="U81" s="6"/>
      <c r="V81" s="6"/>
      <c r="W81" s="6"/>
      <c r="X81" s="6"/>
      <c r="Y81" s="6"/>
      <c r="Z81" s="6"/>
    </row>
    <row r="82" spans="1:26" ht="12" customHeight="1">
      <c r="A82" s="205"/>
      <c r="B82" s="204"/>
      <c r="C82" s="129"/>
      <c r="D82" s="129"/>
      <c r="E82" s="199"/>
      <c r="F82" s="172"/>
      <c r="G82" s="6"/>
      <c r="H82" s="6"/>
      <c r="I82" s="6"/>
      <c r="J82" s="6"/>
      <c r="K82" s="6"/>
      <c r="L82" s="6"/>
      <c r="M82" s="6"/>
      <c r="N82" s="6"/>
      <c r="O82" s="6"/>
      <c r="P82" s="6"/>
      <c r="Q82" s="6"/>
      <c r="R82" s="6"/>
      <c r="S82" s="6"/>
      <c r="T82" s="6"/>
      <c r="U82" s="6"/>
      <c r="V82" s="6"/>
      <c r="W82" s="6"/>
      <c r="X82" s="6"/>
      <c r="Y82" s="6"/>
      <c r="Z82" s="6"/>
    </row>
    <row r="83" spans="1:26" ht="12" customHeight="1">
      <c r="A83" s="205"/>
      <c r="B83" s="204"/>
      <c r="C83" s="129"/>
      <c r="D83" s="129"/>
      <c r="E83" s="199"/>
      <c r="F83" s="172"/>
      <c r="G83" s="6"/>
      <c r="H83" s="6"/>
      <c r="I83" s="6"/>
      <c r="J83" s="6"/>
      <c r="K83" s="6"/>
      <c r="L83" s="6"/>
      <c r="M83" s="6"/>
      <c r="N83" s="6"/>
      <c r="O83" s="6"/>
      <c r="P83" s="6"/>
      <c r="Q83" s="6"/>
      <c r="R83" s="6"/>
      <c r="S83" s="6"/>
      <c r="T83" s="6"/>
      <c r="U83" s="6"/>
      <c r="V83" s="6"/>
      <c r="W83" s="6"/>
      <c r="X83" s="6"/>
      <c r="Y83" s="6"/>
      <c r="Z83" s="6"/>
    </row>
    <row r="84" spans="1:26" ht="12" customHeight="1">
      <c r="A84" s="205"/>
      <c r="B84" s="204"/>
      <c r="C84" s="129"/>
      <c r="D84" s="129"/>
      <c r="E84" s="199"/>
      <c r="F84" s="172"/>
      <c r="G84" s="6"/>
      <c r="H84" s="6"/>
      <c r="I84" s="6"/>
      <c r="J84" s="6"/>
      <c r="K84" s="6"/>
      <c r="L84" s="6"/>
      <c r="M84" s="6"/>
      <c r="N84" s="6"/>
      <c r="O84" s="6"/>
      <c r="P84" s="6"/>
      <c r="Q84" s="6"/>
      <c r="R84" s="6"/>
      <c r="S84" s="6"/>
      <c r="T84" s="6"/>
      <c r="U84" s="6"/>
      <c r="V84" s="6"/>
      <c r="W84" s="6"/>
      <c r="X84" s="6"/>
      <c r="Y84" s="6"/>
      <c r="Z84" s="6"/>
    </row>
    <row r="85" spans="1:26" ht="12" customHeight="1">
      <c r="A85" s="205"/>
      <c r="B85" s="204"/>
      <c r="C85" s="129"/>
      <c r="D85" s="129"/>
      <c r="E85" s="199"/>
      <c r="F85" s="172"/>
      <c r="G85" s="6"/>
      <c r="H85" s="6"/>
      <c r="I85" s="6"/>
      <c r="J85" s="6"/>
      <c r="K85" s="6"/>
      <c r="L85" s="6"/>
      <c r="M85" s="6"/>
      <c r="N85" s="6"/>
      <c r="O85" s="6"/>
      <c r="P85" s="6"/>
      <c r="Q85" s="6"/>
      <c r="R85" s="6"/>
      <c r="S85" s="6"/>
      <c r="T85" s="6"/>
      <c r="U85" s="6"/>
      <c r="V85" s="6"/>
      <c r="W85" s="6"/>
      <c r="X85" s="6"/>
      <c r="Y85" s="6"/>
      <c r="Z85" s="6"/>
    </row>
    <row r="86" spans="1:26" ht="12" customHeight="1">
      <c r="A86" s="205"/>
      <c r="B86" s="204"/>
      <c r="C86" s="129"/>
      <c r="D86" s="129"/>
      <c r="E86" s="199"/>
      <c r="F86" s="172"/>
      <c r="G86" s="6"/>
      <c r="H86" s="6"/>
      <c r="I86" s="6"/>
      <c r="J86" s="6"/>
      <c r="K86" s="6"/>
      <c r="L86" s="6"/>
      <c r="M86" s="6"/>
      <c r="N86" s="6"/>
      <c r="O86" s="6"/>
      <c r="P86" s="6"/>
      <c r="Q86" s="6"/>
      <c r="R86" s="6"/>
      <c r="S86" s="6"/>
      <c r="T86" s="6"/>
      <c r="U86" s="6"/>
      <c r="V86" s="6"/>
      <c r="W86" s="6"/>
      <c r="X86" s="6"/>
      <c r="Y86" s="6"/>
      <c r="Z86" s="6"/>
    </row>
    <row r="87" spans="1:26" ht="12" customHeight="1">
      <c r="A87" s="205"/>
      <c r="B87" s="204"/>
      <c r="C87" s="129"/>
      <c r="D87" s="129"/>
      <c r="E87" s="199"/>
      <c r="F87" s="172"/>
      <c r="G87" s="6"/>
      <c r="H87" s="6"/>
      <c r="I87" s="6"/>
      <c r="J87" s="6"/>
      <c r="K87" s="6"/>
      <c r="L87" s="6"/>
      <c r="M87" s="6"/>
      <c r="N87" s="6"/>
      <c r="O87" s="6"/>
      <c r="P87" s="6"/>
      <c r="Q87" s="6"/>
      <c r="R87" s="6"/>
      <c r="S87" s="6"/>
      <c r="T87" s="6"/>
      <c r="U87" s="6"/>
      <c r="V87" s="6"/>
      <c r="W87" s="6"/>
      <c r="X87" s="6"/>
      <c r="Y87" s="6"/>
      <c r="Z87" s="6"/>
    </row>
    <row r="88" spans="1:26" ht="12" customHeight="1">
      <c r="A88" s="205"/>
      <c r="B88" s="204"/>
      <c r="C88" s="129"/>
      <c r="D88" s="129"/>
      <c r="E88" s="199"/>
      <c r="F88" s="172"/>
      <c r="G88" s="6"/>
      <c r="H88" s="6"/>
      <c r="I88" s="6"/>
      <c r="J88" s="6"/>
      <c r="K88" s="6"/>
      <c r="L88" s="6"/>
      <c r="M88" s="6"/>
      <c r="N88" s="6"/>
      <c r="O88" s="6"/>
      <c r="P88" s="6"/>
      <c r="Q88" s="6"/>
      <c r="R88" s="6"/>
      <c r="S88" s="6"/>
      <c r="T88" s="6"/>
      <c r="U88" s="6"/>
      <c r="V88" s="6"/>
      <c r="W88" s="6"/>
      <c r="X88" s="6"/>
      <c r="Y88" s="6"/>
      <c r="Z88" s="6"/>
    </row>
    <row r="89" spans="1:26" ht="12" customHeight="1">
      <c r="A89" s="205"/>
      <c r="B89" s="204"/>
      <c r="C89" s="129"/>
      <c r="D89" s="129"/>
      <c r="E89" s="199"/>
      <c r="F89" s="172"/>
      <c r="G89" s="6"/>
      <c r="H89" s="6"/>
      <c r="I89" s="6"/>
      <c r="J89" s="6"/>
      <c r="K89" s="6"/>
      <c r="L89" s="6"/>
      <c r="M89" s="6"/>
      <c r="N89" s="6"/>
      <c r="O89" s="6"/>
      <c r="P89" s="6"/>
      <c r="Q89" s="6"/>
      <c r="R89" s="6"/>
      <c r="S89" s="6"/>
      <c r="T89" s="6"/>
      <c r="U89" s="6"/>
      <c r="V89" s="6"/>
      <c r="W89" s="6"/>
      <c r="X89" s="6"/>
      <c r="Y89" s="6"/>
      <c r="Z89" s="6"/>
    </row>
    <row r="90" spans="1:26" ht="12" customHeight="1">
      <c r="A90" s="205"/>
      <c r="B90" s="204"/>
      <c r="C90" s="129"/>
      <c r="D90" s="129"/>
      <c r="E90" s="199"/>
      <c r="F90" s="172"/>
      <c r="G90" s="6"/>
      <c r="H90" s="6"/>
      <c r="I90" s="6"/>
      <c r="J90" s="6"/>
      <c r="K90" s="6"/>
      <c r="L90" s="6"/>
      <c r="M90" s="6"/>
      <c r="N90" s="6"/>
      <c r="O90" s="6"/>
      <c r="P90" s="6"/>
      <c r="Q90" s="6"/>
      <c r="R90" s="6"/>
      <c r="S90" s="6"/>
      <c r="T90" s="6"/>
      <c r="U90" s="6"/>
      <c r="V90" s="6"/>
      <c r="W90" s="6"/>
      <c r="X90" s="6"/>
      <c r="Y90" s="6"/>
      <c r="Z90" s="6"/>
    </row>
    <row r="91" spans="1:26" ht="12" customHeight="1">
      <c r="A91" s="205"/>
      <c r="B91" s="204"/>
      <c r="C91" s="129"/>
      <c r="D91" s="129"/>
      <c r="E91" s="199"/>
      <c r="F91" s="172"/>
      <c r="G91" s="6"/>
      <c r="H91" s="6"/>
      <c r="I91" s="6"/>
      <c r="J91" s="6"/>
      <c r="K91" s="6"/>
      <c r="L91" s="6"/>
      <c r="M91" s="6"/>
      <c r="N91" s="6"/>
      <c r="O91" s="6"/>
      <c r="P91" s="6"/>
      <c r="Q91" s="6"/>
      <c r="R91" s="6"/>
      <c r="S91" s="6"/>
      <c r="T91" s="6"/>
      <c r="U91" s="6"/>
      <c r="V91" s="6"/>
      <c r="W91" s="6"/>
      <c r="X91" s="6"/>
      <c r="Y91" s="6"/>
      <c r="Z91" s="6"/>
    </row>
    <row r="92" spans="1:26" ht="12" customHeight="1">
      <c r="A92" s="205"/>
      <c r="B92" s="204"/>
      <c r="C92" s="129"/>
      <c r="D92" s="129"/>
      <c r="E92" s="199"/>
      <c r="F92" s="172"/>
      <c r="G92" s="6"/>
      <c r="H92" s="6"/>
      <c r="I92" s="6"/>
      <c r="J92" s="6"/>
      <c r="K92" s="6"/>
      <c r="L92" s="6"/>
      <c r="M92" s="6"/>
      <c r="N92" s="6"/>
      <c r="O92" s="6"/>
      <c r="P92" s="6"/>
      <c r="Q92" s="6"/>
      <c r="R92" s="6"/>
      <c r="S92" s="6"/>
      <c r="T92" s="6"/>
      <c r="U92" s="6"/>
      <c r="V92" s="6"/>
      <c r="W92" s="6"/>
      <c r="X92" s="6"/>
      <c r="Y92" s="6"/>
      <c r="Z92" s="6"/>
    </row>
    <row r="93" spans="1:26" ht="12" customHeight="1">
      <c r="A93" s="205"/>
      <c r="B93" s="204"/>
      <c r="C93" s="129"/>
      <c r="D93" s="129"/>
      <c r="E93" s="199"/>
      <c r="F93" s="172"/>
      <c r="G93" s="6"/>
      <c r="H93" s="6"/>
      <c r="I93" s="6"/>
      <c r="J93" s="6"/>
      <c r="K93" s="6"/>
      <c r="L93" s="6"/>
      <c r="M93" s="6"/>
      <c r="N93" s="6"/>
      <c r="O93" s="6"/>
      <c r="P93" s="6"/>
      <c r="Q93" s="6"/>
      <c r="R93" s="6"/>
      <c r="S93" s="6"/>
      <c r="T93" s="6"/>
      <c r="U93" s="6"/>
      <c r="V93" s="6"/>
      <c r="W93" s="6"/>
      <c r="X93" s="6"/>
      <c r="Y93" s="6"/>
      <c r="Z93" s="6"/>
    </row>
    <row r="94" spans="1:26" ht="12" customHeight="1">
      <c r="A94" s="205"/>
      <c r="B94" s="204"/>
      <c r="C94" s="129"/>
      <c r="D94" s="129"/>
      <c r="E94" s="199"/>
      <c r="F94" s="172"/>
      <c r="G94" s="6"/>
      <c r="H94" s="6"/>
      <c r="I94" s="6"/>
      <c r="J94" s="6"/>
      <c r="K94" s="6"/>
      <c r="L94" s="6"/>
      <c r="M94" s="6"/>
      <c r="N94" s="6"/>
      <c r="O94" s="6"/>
      <c r="P94" s="6"/>
      <c r="Q94" s="6"/>
      <c r="R94" s="6"/>
      <c r="S94" s="6"/>
      <c r="T94" s="6"/>
      <c r="U94" s="6"/>
      <c r="V94" s="6"/>
      <c r="W94" s="6"/>
      <c r="X94" s="6"/>
      <c r="Y94" s="6"/>
      <c r="Z94" s="6"/>
    </row>
    <row r="95" spans="1:26" ht="12" customHeight="1">
      <c r="A95" s="205"/>
      <c r="B95" s="204"/>
      <c r="C95" s="129"/>
      <c r="D95" s="129"/>
      <c r="E95" s="199"/>
      <c r="F95" s="172"/>
      <c r="G95" s="6"/>
      <c r="H95" s="6"/>
      <c r="I95" s="6"/>
      <c r="J95" s="6"/>
      <c r="K95" s="6"/>
      <c r="L95" s="6"/>
      <c r="M95" s="6"/>
      <c r="N95" s="6"/>
      <c r="O95" s="6"/>
      <c r="P95" s="6"/>
      <c r="Q95" s="6"/>
      <c r="R95" s="6"/>
      <c r="S95" s="6"/>
      <c r="T95" s="6"/>
      <c r="U95" s="6"/>
      <c r="V95" s="6"/>
      <c r="W95" s="6"/>
      <c r="X95" s="6"/>
      <c r="Y95" s="6"/>
      <c r="Z95" s="6"/>
    </row>
    <row r="96" spans="1:26" ht="12" customHeight="1">
      <c r="A96" s="205"/>
      <c r="B96" s="204"/>
      <c r="C96" s="129"/>
      <c r="D96" s="129"/>
      <c r="E96" s="199"/>
      <c r="F96" s="172"/>
      <c r="G96" s="6"/>
      <c r="H96" s="6"/>
      <c r="I96" s="6"/>
      <c r="J96" s="6"/>
      <c r="K96" s="6"/>
      <c r="L96" s="6"/>
      <c r="M96" s="6"/>
      <c r="N96" s="6"/>
      <c r="O96" s="6"/>
      <c r="P96" s="6"/>
      <c r="Q96" s="6"/>
      <c r="R96" s="6"/>
      <c r="S96" s="6"/>
      <c r="T96" s="6"/>
      <c r="U96" s="6"/>
      <c r="V96" s="6"/>
      <c r="W96" s="6"/>
      <c r="X96" s="6"/>
      <c r="Y96" s="6"/>
      <c r="Z96" s="6"/>
    </row>
    <row r="97" spans="1:26" ht="12" customHeight="1">
      <c r="A97" s="205"/>
      <c r="B97" s="204"/>
      <c r="C97" s="129"/>
      <c r="D97" s="129"/>
      <c r="E97" s="199"/>
      <c r="F97" s="172"/>
      <c r="G97" s="6"/>
      <c r="H97" s="6"/>
      <c r="I97" s="6"/>
      <c r="J97" s="6"/>
      <c r="K97" s="6"/>
      <c r="L97" s="6"/>
      <c r="M97" s="6"/>
      <c r="N97" s="6"/>
      <c r="O97" s="6"/>
      <c r="P97" s="6"/>
      <c r="Q97" s="6"/>
      <c r="R97" s="6"/>
      <c r="S97" s="6"/>
      <c r="T97" s="6"/>
      <c r="U97" s="6"/>
      <c r="V97" s="6"/>
      <c r="W97" s="6"/>
      <c r="X97" s="6"/>
      <c r="Y97" s="6"/>
      <c r="Z97" s="6"/>
    </row>
    <row r="98" spans="1:26" ht="12" customHeight="1">
      <c r="A98" s="205"/>
      <c r="B98" s="204"/>
      <c r="C98" s="129"/>
      <c r="D98" s="129"/>
      <c r="E98" s="199"/>
      <c r="F98" s="172"/>
      <c r="G98" s="6"/>
      <c r="H98" s="6"/>
      <c r="I98" s="6"/>
      <c r="J98" s="6"/>
      <c r="K98" s="6"/>
      <c r="L98" s="6"/>
      <c r="M98" s="6"/>
      <c r="N98" s="6"/>
      <c r="O98" s="6"/>
      <c r="P98" s="6"/>
      <c r="Q98" s="6"/>
      <c r="R98" s="6"/>
      <c r="S98" s="6"/>
      <c r="T98" s="6"/>
      <c r="U98" s="6"/>
      <c r="V98" s="6"/>
      <c r="W98" s="6"/>
      <c r="X98" s="6"/>
      <c r="Y98" s="6"/>
      <c r="Z98" s="6"/>
    </row>
    <row r="99" spans="1:26" ht="12" customHeight="1">
      <c r="A99" s="205"/>
      <c r="B99" s="204"/>
      <c r="C99" s="129"/>
      <c r="D99" s="129"/>
      <c r="E99" s="199"/>
      <c r="F99" s="172"/>
      <c r="G99" s="6"/>
      <c r="H99" s="6"/>
      <c r="I99" s="6"/>
      <c r="J99" s="6"/>
      <c r="K99" s="6"/>
      <c r="L99" s="6"/>
      <c r="M99" s="6"/>
      <c r="N99" s="6"/>
      <c r="O99" s="6"/>
      <c r="P99" s="6"/>
      <c r="Q99" s="6"/>
      <c r="R99" s="6"/>
      <c r="S99" s="6"/>
      <c r="T99" s="6"/>
      <c r="U99" s="6"/>
      <c r="V99" s="6"/>
      <c r="W99" s="6"/>
      <c r="X99" s="6"/>
      <c r="Y99" s="6"/>
      <c r="Z99" s="6"/>
    </row>
    <row r="100" spans="1:26" ht="12" customHeight="1">
      <c r="A100" s="205"/>
      <c r="B100" s="204"/>
      <c r="C100" s="129"/>
      <c r="D100" s="129"/>
      <c r="E100" s="199"/>
      <c r="F100" s="172"/>
      <c r="G100" s="6"/>
      <c r="H100" s="6"/>
      <c r="I100" s="6"/>
      <c r="J100" s="6"/>
      <c r="K100" s="6"/>
      <c r="L100" s="6"/>
      <c r="M100" s="6"/>
      <c r="N100" s="6"/>
      <c r="O100" s="6"/>
      <c r="P100" s="6"/>
      <c r="Q100" s="6"/>
      <c r="R100" s="6"/>
      <c r="S100" s="6"/>
      <c r="T100" s="6"/>
      <c r="U100" s="6"/>
      <c r="V100" s="6"/>
      <c r="W100" s="6"/>
      <c r="X100" s="6"/>
      <c r="Y100" s="6"/>
      <c r="Z100" s="6"/>
    </row>
    <row r="101" spans="1:26" ht="12" customHeight="1">
      <c r="A101" s="205"/>
      <c r="B101" s="204"/>
      <c r="C101" s="129"/>
      <c r="D101" s="129"/>
      <c r="E101" s="199"/>
      <c r="F101" s="172"/>
      <c r="G101" s="6"/>
      <c r="H101" s="6"/>
      <c r="I101" s="6"/>
      <c r="J101" s="6"/>
      <c r="K101" s="6"/>
      <c r="L101" s="6"/>
      <c r="M101" s="6"/>
      <c r="N101" s="6"/>
      <c r="O101" s="6"/>
      <c r="P101" s="6"/>
      <c r="Q101" s="6"/>
      <c r="R101" s="6"/>
      <c r="S101" s="6"/>
      <c r="T101" s="6"/>
      <c r="U101" s="6"/>
      <c r="V101" s="6"/>
      <c r="W101" s="6"/>
      <c r="X101" s="6"/>
      <c r="Y101" s="6"/>
      <c r="Z101" s="6"/>
    </row>
    <row r="102" spans="1:26" ht="12" customHeight="1">
      <c r="A102" s="205"/>
      <c r="B102" s="204"/>
      <c r="C102" s="129"/>
      <c r="D102" s="129"/>
      <c r="E102" s="199"/>
      <c r="F102" s="172"/>
      <c r="G102" s="6"/>
      <c r="H102" s="6"/>
      <c r="I102" s="6"/>
      <c r="J102" s="6"/>
      <c r="K102" s="6"/>
      <c r="L102" s="6"/>
      <c r="M102" s="6"/>
      <c r="N102" s="6"/>
      <c r="O102" s="6"/>
      <c r="P102" s="6"/>
      <c r="Q102" s="6"/>
      <c r="R102" s="6"/>
      <c r="S102" s="6"/>
      <c r="T102" s="6"/>
      <c r="U102" s="6"/>
      <c r="V102" s="6"/>
      <c r="W102" s="6"/>
      <c r="X102" s="6"/>
      <c r="Y102" s="6"/>
      <c r="Z102" s="6"/>
    </row>
    <row r="103" spans="1:26" ht="12" customHeight="1">
      <c r="A103" s="205"/>
      <c r="B103" s="204"/>
      <c r="C103" s="129"/>
      <c r="D103" s="129"/>
      <c r="E103" s="199"/>
      <c r="F103" s="172"/>
      <c r="G103" s="6"/>
      <c r="H103" s="6"/>
      <c r="I103" s="6"/>
      <c r="J103" s="6"/>
      <c r="K103" s="6"/>
      <c r="L103" s="6"/>
      <c r="M103" s="6"/>
      <c r="N103" s="6"/>
      <c r="O103" s="6"/>
      <c r="P103" s="6"/>
      <c r="Q103" s="6"/>
      <c r="R103" s="6"/>
      <c r="S103" s="6"/>
      <c r="T103" s="6"/>
      <c r="U103" s="6"/>
      <c r="V103" s="6"/>
      <c r="W103" s="6"/>
      <c r="X103" s="6"/>
      <c r="Y103" s="6"/>
      <c r="Z103" s="6"/>
    </row>
    <row r="104" spans="1:26" ht="12" customHeight="1">
      <c r="A104" s="205"/>
      <c r="B104" s="204"/>
      <c r="C104" s="129"/>
      <c r="D104" s="129"/>
      <c r="E104" s="199"/>
      <c r="F104" s="172"/>
      <c r="G104" s="6"/>
      <c r="H104" s="6"/>
      <c r="I104" s="6"/>
      <c r="J104" s="6"/>
      <c r="K104" s="6"/>
      <c r="L104" s="6"/>
      <c r="M104" s="6"/>
      <c r="N104" s="6"/>
      <c r="O104" s="6"/>
      <c r="P104" s="6"/>
      <c r="Q104" s="6"/>
      <c r="R104" s="6"/>
      <c r="S104" s="6"/>
      <c r="T104" s="6"/>
      <c r="U104" s="6"/>
      <c r="V104" s="6"/>
      <c r="W104" s="6"/>
      <c r="X104" s="6"/>
      <c r="Y104" s="6"/>
      <c r="Z104" s="6"/>
    </row>
    <row r="105" spans="1:26" ht="12" customHeight="1">
      <c r="A105" s="205"/>
      <c r="B105" s="204"/>
      <c r="C105" s="129"/>
      <c r="D105" s="129"/>
      <c r="E105" s="199"/>
      <c r="F105" s="172"/>
      <c r="G105" s="6"/>
      <c r="H105" s="6"/>
      <c r="I105" s="6"/>
      <c r="J105" s="6"/>
      <c r="K105" s="6"/>
      <c r="L105" s="6"/>
      <c r="M105" s="6"/>
      <c r="N105" s="6"/>
      <c r="O105" s="6"/>
      <c r="P105" s="6"/>
      <c r="Q105" s="6"/>
      <c r="R105" s="6"/>
      <c r="S105" s="6"/>
      <c r="T105" s="6"/>
      <c r="U105" s="6"/>
      <c r="V105" s="6"/>
      <c r="W105" s="6"/>
      <c r="X105" s="6"/>
      <c r="Y105" s="6"/>
      <c r="Z105" s="6"/>
    </row>
    <row r="106" spans="1:26" ht="12" customHeight="1">
      <c r="A106" s="205"/>
      <c r="B106" s="204"/>
      <c r="C106" s="129"/>
      <c r="D106" s="129"/>
      <c r="E106" s="199"/>
      <c r="F106" s="172"/>
      <c r="G106" s="6"/>
      <c r="H106" s="6"/>
      <c r="I106" s="6"/>
      <c r="J106" s="6"/>
      <c r="K106" s="6"/>
      <c r="L106" s="6"/>
      <c r="M106" s="6"/>
      <c r="N106" s="6"/>
      <c r="O106" s="6"/>
      <c r="P106" s="6"/>
      <c r="Q106" s="6"/>
      <c r="R106" s="6"/>
      <c r="S106" s="6"/>
      <c r="T106" s="6"/>
      <c r="U106" s="6"/>
      <c r="V106" s="6"/>
      <c r="W106" s="6"/>
      <c r="X106" s="6"/>
      <c r="Y106" s="6"/>
      <c r="Z106" s="6"/>
    </row>
    <row r="107" spans="1:26" ht="12" customHeight="1">
      <c r="A107" s="205"/>
      <c r="B107" s="204"/>
      <c r="C107" s="129"/>
      <c r="D107" s="129"/>
      <c r="E107" s="199"/>
      <c r="F107" s="172"/>
      <c r="G107" s="6"/>
      <c r="H107" s="6"/>
      <c r="I107" s="6"/>
      <c r="J107" s="6"/>
      <c r="K107" s="6"/>
      <c r="L107" s="6"/>
      <c r="M107" s="6"/>
      <c r="N107" s="6"/>
      <c r="O107" s="6"/>
      <c r="P107" s="6"/>
      <c r="Q107" s="6"/>
      <c r="R107" s="6"/>
      <c r="S107" s="6"/>
      <c r="T107" s="6"/>
      <c r="U107" s="6"/>
      <c r="V107" s="6"/>
      <c r="W107" s="6"/>
      <c r="X107" s="6"/>
      <c r="Y107" s="6"/>
      <c r="Z107" s="6"/>
    </row>
    <row r="108" spans="1:26" ht="12" customHeight="1">
      <c r="A108" s="205"/>
      <c r="B108" s="204"/>
      <c r="C108" s="129"/>
      <c r="D108" s="129"/>
      <c r="E108" s="199"/>
      <c r="F108" s="172"/>
      <c r="G108" s="6"/>
      <c r="H108" s="6"/>
      <c r="I108" s="6"/>
      <c r="J108" s="6"/>
      <c r="K108" s="6"/>
      <c r="L108" s="6"/>
      <c r="M108" s="6"/>
      <c r="N108" s="6"/>
      <c r="O108" s="6"/>
      <c r="P108" s="6"/>
      <c r="Q108" s="6"/>
      <c r="R108" s="6"/>
      <c r="S108" s="6"/>
      <c r="T108" s="6"/>
      <c r="U108" s="6"/>
      <c r="V108" s="6"/>
      <c r="W108" s="6"/>
      <c r="X108" s="6"/>
      <c r="Y108" s="6"/>
      <c r="Z108" s="6"/>
    </row>
    <row r="109" spans="1:26" ht="12" customHeight="1">
      <c r="A109" s="205"/>
      <c r="B109" s="204"/>
      <c r="C109" s="129"/>
      <c r="D109" s="129"/>
      <c r="E109" s="199"/>
      <c r="F109" s="172"/>
      <c r="G109" s="6"/>
      <c r="H109" s="6"/>
      <c r="I109" s="6"/>
      <c r="J109" s="6"/>
      <c r="K109" s="6"/>
      <c r="L109" s="6"/>
      <c r="M109" s="6"/>
      <c r="N109" s="6"/>
      <c r="O109" s="6"/>
      <c r="P109" s="6"/>
      <c r="Q109" s="6"/>
      <c r="R109" s="6"/>
      <c r="S109" s="6"/>
      <c r="T109" s="6"/>
      <c r="U109" s="6"/>
      <c r="V109" s="6"/>
      <c r="W109" s="6"/>
      <c r="X109" s="6"/>
      <c r="Y109" s="6"/>
      <c r="Z109" s="6"/>
    </row>
    <row r="110" spans="1:26" ht="12" customHeight="1">
      <c r="A110" s="205"/>
      <c r="B110" s="204"/>
      <c r="C110" s="129"/>
      <c r="D110" s="129"/>
      <c r="E110" s="199"/>
      <c r="F110" s="172"/>
      <c r="G110" s="6"/>
      <c r="H110" s="6"/>
      <c r="I110" s="6"/>
      <c r="J110" s="6"/>
      <c r="K110" s="6"/>
      <c r="L110" s="6"/>
      <c r="M110" s="6"/>
      <c r="N110" s="6"/>
      <c r="O110" s="6"/>
      <c r="P110" s="6"/>
      <c r="Q110" s="6"/>
      <c r="R110" s="6"/>
      <c r="S110" s="6"/>
      <c r="T110" s="6"/>
      <c r="U110" s="6"/>
      <c r="V110" s="6"/>
      <c r="W110" s="6"/>
      <c r="X110" s="6"/>
      <c r="Y110" s="6"/>
      <c r="Z110" s="6"/>
    </row>
    <row r="111" spans="1:26" ht="12" customHeight="1">
      <c r="A111" s="205"/>
      <c r="B111" s="204"/>
      <c r="C111" s="129"/>
      <c r="D111" s="129"/>
      <c r="E111" s="199"/>
      <c r="F111" s="172"/>
      <c r="G111" s="6"/>
      <c r="H111" s="6"/>
      <c r="I111" s="6"/>
      <c r="J111" s="6"/>
      <c r="K111" s="6"/>
      <c r="L111" s="6"/>
      <c r="M111" s="6"/>
      <c r="N111" s="6"/>
      <c r="O111" s="6"/>
      <c r="P111" s="6"/>
      <c r="Q111" s="6"/>
      <c r="R111" s="6"/>
      <c r="S111" s="6"/>
      <c r="T111" s="6"/>
      <c r="U111" s="6"/>
      <c r="V111" s="6"/>
      <c r="W111" s="6"/>
      <c r="X111" s="6"/>
      <c r="Y111" s="6"/>
      <c r="Z111" s="6"/>
    </row>
    <row r="112" spans="1:26" ht="12" customHeight="1">
      <c r="A112" s="205"/>
      <c r="B112" s="204"/>
      <c r="C112" s="129"/>
      <c r="D112" s="129"/>
      <c r="E112" s="199"/>
      <c r="F112" s="172"/>
      <c r="G112" s="6"/>
      <c r="H112" s="6"/>
      <c r="I112" s="6"/>
      <c r="J112" s="6"/>
      <c r="K112" s="6"/>
      <c r="L112" s="6"/>
      <c r="M112" s="6"/>
      <c r="N112" s="6"/>
      <c r="O112" s="6"/>
      <c r="P112" s="6"/>
      <c r="Q112" s="6"/>
      <c r="R112" s="6"/>
      <c r="S112" s="6"/>
      <c r="T112" s="6"/>
      <c r="U112" s="6"/>
      <c r="V112" s="6"/>
      <c r="W112" s="6"/>
      <c r="X112" s="6"/>
      <c r="Y112" s="6"/>
      <c r="Z112" s="6"/>
    </row>
    <row r="113" spans="1:26" ht="12" customHeight="1">
      <c r="A113" s="205"/>
      <c r="B113" s="204"/>
      <c r="C113" s="129"/>
      <c r="D113" s="129"/>
      <c r="E113" s="199"/>
      <c r="F113" s="172"/>
      <c r="G113" s="6"/>
      <c r="H113" s="6"/>
      <c r="I113" s="6"/>
      <c r="J113" s="6"/>
      <c r="K113" s="6"/>
      <c r="L113" s="6"/>
      <c r="M113" s="6"/>
      <c r="N113" s="6"/>
      <c r="O113" s="6"/>
      <c r="P113" s="6"/>
      <c r="Q113" s="6"/>
      <c r="R113" s="6"/>
      <c r="S113" s="6"/>
      <c r="T113" s="6"/>
      <c r="U113" s="6"/>
      <c r="V113" s="6"/>
      <c r="W113" s="6"/>
      <c r="X113" s="6"/>
      <c r="Y113" s="6"/>
      <c r="Z113" s="6"/>
    </row>
    <row r="114" spans="1:26" ht="12" customHeight="1">
      <c r="A114" s="205"/>
      <c r="B114" s="204"/>
      <c r="C114" s="129"/>
      <c r="D114" s="129"/>
      <c r="E114" s="199"/>
      <c r="F114" s="172"/>
      <c r="G114" s="6"/>
      <c r="H114" s="6"/>
      <c r="I114" s="6"/>
      <c r="J114" s="6"/>
      <c r="K114" s="6"/>
      <c r="L114" s="6"/>
      <c r="M114" s="6"/>
      <c r="N114" s="6"/>
      <c r="O114" s="6"/>
      <c r="P114" s="6"/>
      <c r="Q114" s="6"/>
      <c r="R114" s="6"/>
      <c r="S114" s="6"/>
      <c r="T114" s="6"/>
      <c r="U114" s="6"/>
      <c r="V114" s="6"/>
      <c r="W114" s="6"/>
      <c r="X114" s="6"/>
      <c r="Y114" s="6"/>
      <c r="Z114" s="6"/>
    </row>
    <row r="115" spans="1:26" ht="12" customHeight="1">
      <c r="A115" s="205"/>
      <c r="B115" s="204"/>
      <c r="C115" s="129"/>
      <c r="D115" s="129"/>
      <c r="E115" s="199"/>
      <c r="F115" s="172"/>
      <c r="G115" s="6"/>
      <c r="H115" s="6"/>
      <c r="I115" s="6"/>
      <c r="J115" s="6"/>
      <c r="K115" s="6"/>
      <c r="L115" s="6"/>
      <c r="M115" s="6"/>
      <c r="N115" s="6"/>
      <c r="O115" s="6"/>
      <c r="P115" s="6"/>
      <c r="Q115" s="6"/>
      <c r="R115" s="6"/>
      <c r="S115" s="6"/>
      <c r="T115" s="6"/>
      <c r="U115" s="6"/>
      <c r="V115" s="6"/>
      <c r="W115" s="6"/>
      <c r="X115" s="6"/>
      <c r="Y115" s="6"/>
      <c r="Z115" s="6"/>
    </row>
    <row r="116" spans="1:26" ht="12" customHeight="1">
      <c r="A116" s="205"/>
      <c r="B116" s="204"/>
      <c r="C116" s="129"/>
      <c r="D116" s="129"/>
      <c r="E116" s="199"/>
      <c r="F116" s="172"/>
      <c r="G116" s="6"/>
      <c r="H116" s="6"/>
      <c r="I116" s="6"/>
      <c r="J116" s="6"/>
      <c r="K116" s="6"/>
      <c r="L116" s="6"/>
      <c r="M116" s="6"/>
      <c r="N116" s="6"/>
      <c r="O116" s="6"/>
      <c r="P116" s="6"/>
      <c r="Q116" s="6"/>
      <c r="R116" s="6"/>
      <c r="S116" s="6"/>
      <c r="T116" s="6"/>
      <c r="U116" s="6"/>
      <c r="V116" s="6"/>
      <c r="W116" s="6"/>
      <c r="X116" s="6"/>
      <c r="Y116" s="6"/>
      <c r="Z116" s="6"/>
    </row>
    <row r="117" spans="1:26" ht="12" customHeight="1">
      <c r="A117" s="205"/>
      <c r="B117" s="204"/>
      <c r="C117" s="129"/>
      <c r="D117" s="129"/>
      <c r="E117" s="199"/>
      <c r="F117" s="172"/>
      <c r="G117" s="6"/>
      <c r="H117" s="6"/>
      <c r="I117" s="6"/>
      <c r="J117" s="6"/>
      <c r="K117" s="6"/>
      <c r="L117" s="6"/>
      <c r="M117" s="6"/>
      <c r="N117" s="6"/>
      <c r="O117" s="6"/>
      <c r="P117" s="6"/>
      <c r="Q117" s="6"/>
      <c r="R117" s="6"/>
      <c r="S117" s="6"/>
      <c r="T117" s="6"/>
      <c r="U117" s="6"/>
      <c r="V117" s="6"/>
      <c r="W117" s="6"/>
      <c r="X117" s="6"/>
      <c r="Y117" s="6"/>
      <c r="Z117" s="6"/>
    </row>
    <row r="118" spans="1:26" ht="12" customHeight="1">
      <c r="A118" s="205"/>
      <c r="B118" s="204"/>
      <c r="C118" s="129"/>
      <c r="D118" s="129"/>
      <c r="E118" s="199"/>
      <c r="F118" s="172"/>
      <c r="G118" s="6"/>
      <c r="H118" s="6"/>
      <c r="I118" s="6"/>
      <c r="J118" s="6"/>
      <c r="K118" s="6"/>
      <c r="L118" s="6"/>
      <c r="M118" s="6"/>
      <c r="N118" s="6"/>
      <c r="O118" s="6"/>
      <c r="P118" s="6"/>
      <c r="Q118" s="6"/>
      <c r="R118" s="6"/>
      <c r="S118" s="6"/>
      <c r="T118" s="6"/>
      <c r="U118" s="6"/>
      <c r="V118" s="6"/>
      <c r="W118" s="6"/>
      <c r="X118" s="6"/>
      <c r="Y118" s="6"/>
      <c r="Z118" s="6"/>
    </row>
    <row r="119" spans="1:26" ht="12" customHeight="1">
      <c r="A119" s="205"/>
      <c r="B119" s="204"/>
      <c r="C119" s="129"/>
      <c r="D119" s="129"/>
      <c r="E119" s="199"/>
      <c r="F119" s="172"/>
      <c r="G119" s="6"/>
      <c r="H119" s="6"/>
      <c r="I119" s="6"/>
      <c r="J119" s="6"/>
      <c r="K119" s="6"/>
      <c r="L119" s="6"/>
      <c r="M119" s="6"/>
      <c r="N119" s="6"/>
      <c r="O119" s="6"/>
      <c r="P119" s="6"/>
      <c r="Q119" s="6"/>
      <c r="R119" s="6"/>
      <c r="S119" s="6"/>
      <c r="T119" s="6"/>
      <c r="U119" s="6"/>
      <c r="V119" s="6"/>
      <c r="W119" s="6"/>
      <c r="X119" s="6"/>
      <c r="Y119" s="6"/>
      <c r="Z119" s="6"/>
    </row>
    <row r="120" spans="1:26" ht="12" customHeight="1">
      <c r="A120" s="205"/>
      <c r="B120" s="204"/>
      <c r="C120" s="129"/>
      <c r="D120" s="129"/>
      <c r="E120" s="199"/>
      <c r="F120" s="172"/>
      <c r="G120" s="6"/>
      <c r="H120" s="6"/>
      <c r="I120" s="6"/>
      <c r="J120" s="6"/>
      <c r="K120" s="6"/>
      <c r="L120" s="6"/>
      <c r="M120" s="6"/>
      <c r="N120" s="6"/>
      <c r="O120" s="6"/>
      <c r="P120" s="6"/>
      <c r="Q120" s="6"/>
      <c r="R120" s="6"/>
      <c r="S120" s="6"/>
      <c r="T120" s="6"/>
      <c r="U120" s="6"/>
      <c r="V120" s="6"/>
      <c r="W120" s="6"/>
      <c r="X120" s="6"/>
      <c r="Y120" s="6"/>
      <c r="Z120" s="6"/>
    </row>
    <row r="121" spans="1:26" ht="12" customHeight="1">
      <c r="A121" s="205"/>
      <c r="B121" s="204"/>
      <c r="C121" s="129"/>
      <c r="D121" s="129"/>
      <c r="E121" s="199"/>
      <c r="F121" s="172"/>
      <c r="G121" s="6"/>
      <c r="H121" s="6"/>
      <c r="I121" s="6"/>
      <c r="J121" s="6"/>
      <c r="K121" s="6"/>
      <c r="L121" s="6"/>
      <c r="M121" s="6"/>
      <c r="N121" s="6"/>
      <c r="O121" s="6"/>
      <c r="P121" s="6"/>
      <c r="Q121" s="6"/>
      <c r="R121" s="6"/>
      <c r="S121" s="6"/>
      <c r="T121" s="6"/>
      <c r="U121" s="6"/>
      <c r="V121" s="6"/>
      <c r="W121" s="6"/>
      <c r="X121" s="6"/>
      <c r="Y121" s="6"/>
      <c r="Z121" s="6"/>
    </row>
    <row r="122" spans="1:26" ht="12" customHeight="1">
      <c r="A122" s="205"/>
      <c r="B122" s="204"/>
      <c r="C122" s="129"/>
      <c r="D122" s="129"/>
      <c r="E122" s="199"/>
      <c r="F122" s="172"/>
      <c r="G122" s="6"/>
      <c r="H122" s="6"/>
      <c r="I122" s="6"/>
      <c r="J122" s="6"/>
      <c r="K122" s="6"/>
      <c r="L122" s="6"/>
      <c r="M122" s="6"/>
      <c r="N122" s="6"/>
      <c r="O122" s="6"/>
      <c r="P122" s="6"/>
      <c r="Q122" s="6"/>
      <c r="R122" s="6"/>
      <c r="S122" s="6"/>
      <c r="T122" s="6"/>
      <c r="U122" s="6"/>
      <c r="V122" s="6"/>
      <c r="W122" s="6"/>
      <c r="X122" s="6"/>
      <c r="Y122" s="6"/>
      <c r="Z122" s="6"/>
    </row>
    <row r="123" spans="1:26" ht="12" customHeight="1">
      <c r="A123" s="205"/>
      <c r="B123" s="204"/>
      <c r="C123" s="129"/>
      <c r="D123" s="129"/>
      <c r="E123" s="199"/>
      <c r="F123" s="172"/>
      <c r="G123" s="6"/>
      <c r="H123" s="6"/>
      <c r="I123" s="6"/>
      <c r="J123" s="6"/>
      <c r="K123" s="6"/>
      <c r="L123" s="6"/>
      <c r="M123" s="6"/>
      <c r="N123" s="6"/>
      <c r="O123" s="6"/>
      <c r="P123" s="6"/>
      <c r="Q123" s="6"/>
      <c r="R123" s="6"/>
      <c r="S123" s="6"/>
      <c r="T123" s="6"/>
      <c r="U123" s="6"/>
      <c r="V123" s="6"/>
      <c r="W123" s="6"/>
      <c r="X123" s="6"/>
      <c r="Y123" s="6"/>
      <c r="Z123" s="6"/>
    </row>
    <row r="124" spans="1:26" ht="12" customHeight="1">
      <c r="A124" s="205"/>
      <c r="B124" s="204"/>
      <c r="C124" s="129"/>
      <c r="D124" s="129"/>
      <c r="E124" s="199"/>
      <c r="F124" s="172"/>
      <c r="G124" s="6"/>
      <c r="H124" s="6"/>
      <c r="I124" s="6"/>
      <c r="J124" s="6"/>
      <c r="K124" s="6"/>
      <c r="L124" s="6"/>
      <c r="M124" s="6"/>
      <c r="N124" s="6"/>
      <c r="O124" s="6"/>
      <c r="P124" s="6"/>
      <c r="Q124" s="6"/>
      <c r="R124" s="6"/>
      <c r="S124" s="6"/>
      <c r="T124" s="6"/>
      <c r="U124" s="6"/>
      <c r="V124" s="6"/>
      <c r="W124" s="6"/>
      <c r="X124" s="6"/>
      <c r="Y124" s="6"/>
      <c r="Z124" s="6"/>
    </row>
    <row r="125" spans="1:26" ht="12" customHeight="1">
      <c r="A125" s="205"/>
      <c r="B125" s="204"/>
      <c r="C125" s="129"/>
      <c r="D125" s="129"/>
      <c r="E125" s="199"/>
      <c r="F125" s="172"/>
      <c r="G125" s="6"/>
      <c r="H125" s="6"/>
      <c r="I125" s="6"/>
      <c r="J125" s="6"/>
      <c r="K125" s="6"/>
      <c r="L125" s="6"/>
      <c r="M125" s="6"/>
      <c r="N125" s="6"/>
      <c r="O125" s="6"/>
      <c r="P125" s="6"/>
      <c r="Q125" s="6"/>
      <c r="R125" s="6"/>
      <c r="S125" s="6"/>
      <c r="T125" s="6"/>
      <c r="U125" s="6"/>
      <c r="V125" s="6"/>
      <c r="W125" s="6"/>
      <c r="X125" s="6"/>
      <c r="Y125" s="6"/>
      <c r="Z125" s="6"/>
    </row>
    <row r="126" spans="1:26" ht="12" customHeight="1">
      <c r="A126" s="205"/>
      <c r="B126" s="204"/>
      <c r="C126" s="129"/>
      <c r="D126" s="129"/>
      <c r="E126" s="199"/>
      <c r="F126" s="172"/>
      <c r="G126" s="6"/>
      <c r="H126" s="6"/>
      <c r="I126" s="6"/>
      <c r="J126" s="6"/>
      <c r="K126" s="6"/>
      <c r="L126" s="6"/>
      <c r="M126" s="6"/>
      <c r="N126" s="6"/>
      <c r="O126" s="6"/>
      <c r="P126" s="6"/>
      <c r="Q126" s="6"/>
      <c r="R126" s="6"/>
      <c r="S126" s="6"/>
      <c r="T126" s="6"/>
      <c r="U126" s="6"/>
      <c r="V126" s="6"/>
      <c r="W126" s="6"/>
      <c r="X126" s="6"/>
      <c r="Y126" s="6"/>
      <c r="Z126" s="6"/>
    </row>
    <row r="127" spans="1:26" ht="12" customHeight="1">
      <c r="A127" s="205"/>
      <c r="B127" s="204"/>
      <c r="C127" s="129"/>
      <c r="D127" s="129"/>
      <c r="E127" s="199"/>
      <c r="F127" s="172"/>
      <c r="G127" s="6"/>
      <c r="H127" s="6"/>
      <c r="I127" s="6"/>
      <c r="J127" s="6"/>
      <c r="K127" s="6"/>
      <c r="L127" s="6"/>
      <c r="M127" s="6"/>
      <c r="N127" s="6"/>
      <c r="O127" s="6"/>
      <c r="P127" s="6"/>
      <c r="Q127" s="6"/>
      <c r="R127" s="6"/>
      <c r="S127" s="6"/>
      <c r="T127" s="6"/>
      <c r="U127" s="6"/>
      <c r="V127" s="6"/>
      <c r="W127" s="6"/>
      <c r="X127" s="6"/>
      <c r="Y127" s="6"/>
      <c r="Z127" s="6"/>
    </row>
    <row r="128" spans="1:26" ht="12" customHeight="1">
      <c r="A128" s="205"/>
      <c r="B128" s="204"/>
      <c r="C128" s="129"/>
      <c r="D128" s="129"/>
      <c r="E128" s="199"/>
      <c r="F128" s="172"/>
      <c r="G128" s="6"/>
      <c r="H128" s="6"/>
      <c r="I128" s="6"/>
      <c r="J128" s="6"/>
      <c r="K128" s="6"/>
      <c r="L128" s="6"/>
      <c r="M128" s="6"/>
      <c r="N128" s="6"/>
      <c r="O128" s="6"/>
      <c r="P128" s="6"/>
      <c r="Q128" s="6"/>
      <c r="R128" s="6"/>
      <c r="S128" s="6"/>
      <c r="T128" s="6"/>
      <c r="U128" s="6"/>
      <c r="V128" s="6"/>
      <c r="W128" s="6"/>
      <c r="X128" s="6"/>
      <c r="Y128" s="6"/>
      <c r="Z128" s="6"/>
    </row>
    <row r="129" spans="1:26" ht="12" customHeight="1">
      <c r="A129" s="205"/>
      <c r="B129" s="204"/>
      <c r="C129" s="129"/>
      <c r="D129" s="129"/>
      <c r="E129" s="199"/>
      <c r="F129" s="172"/>
      <c r="G129" s="6"/>
      <c r="H129" s="6"/>
      <c r="I129" s="6"/>
      <c r="J129" s="6"/>
      <c r="K129" s="6"/>
      <c r="L129" s="6"/>
      <c r="M129" s="6"/>
      <c r="N129" s="6"/>
      <c r="O129" s="6"/>
      <c r="P129" s="6"/>
      <c r="Q129" s="6"/>
      <c r="R129" s="6"/>
      <c r="S129" s="6"/>
      <c r="T129" s="6"/>
      <c r="U129" s="6"/>
      <c r="V129" s="6"/>
      <c r="W129" s="6"/>
      <c r="X129" s="6"/>
      <c r="Y129" s="6"/>
      <c r="Z129" s="6"/>
    </row>
    <row r="130" spans="1:26" ht="12" customHeight="1">
      <c r="A130" s="205"/>
      <c r="B130" s="204"/>
      <c r="C130" s="129"/>
      <c r="D130" s="129"/>
      <c r="E130" s="199"/>
      <c r="F130" s="172"/>
      <c r="G130" s="6"/>
      <c r="H130" s="6"/>
      <c r="I130" s="6"/>
      <c r="J130" s="6"/>
      <c r="K130" s="6"/>
      <c r="L130" s="6"/>
      <c r="M130" s="6"/>
      <c r="N130" s="6"/>
      <c r="O130" s="6"/>
      <c r="P130" s="6"/>
      <c r="Q130" s="6"/>
      <c r="R130" s="6"/>
      <c r="S130" s="6"/>
      <c r="T130" s="6"/>
      <c r="U130" s="6"/>
      <c r="V130" s="6"/>
      <c r="W130" s="6"/>
      <c r="X130" s="6"/>
      <c r="Y130" s="6"/>
      <c r="Z130" s="6"/>
    </row>
    <row r="131" spans="1:26" ht="12" customHeight="1">
      <c r="A131" s="205"/>
      <c r="B131" s="204"/>
      <c r="C131" s="129"/>
      <c r="D131" s="129"/>
      <c r="E131" s="199"/>
      <c r="F131" s="172"/>
      <c r="G131" s="6"/>
      <c r="H131" s="6"/>
      <c r="I131" s="6"/>
      <c r="J131" s="6"/>
      <c r="K131" s="6"/>
      <c r="L131" s="6"/>
      <c r="M131" s="6"/>
      <c r="N131" s="6"/>
      <c r="O131" s="6"/>
      <c r="P131" s="6"/>
      <c r="Q131" s="6"/>
      <c r="R131" s="6"/>
      <c r="S131" s="6"/>
      <c r="T131" s="6"/>
      <c r="U131" s="6"/>
      <c r="V131" s="6"/>
      <c r="W131" s="6"/>
      <c r="X131" s="6"/>
      <c r="Y131" s="6"/>
      <c r="Z131" s="6"/>
    </row>
    <row r="132" spans="1:26" ht="12" customHeight="1">
      <c r="A132" s="205"/>
      <c r="B132" s="204"/>
      <c r="C132" s="129"/>
      <c r="D132" s="129"/>
      <c r="E132" s="199"/>
      <c r="F132" s="172"/>
      <c r="G132" s="6"/>
      <c r="H132" s="6"/>
      <c r="I132" s="6"/>
      <c r="J132" s="6"/>
      <c r="K132" s="6"/>
      <c r="L132" s="6"/>
      <c r="M132" s="6"/>
      <c r="N132" s="6"/>
      <c r="O132" s="6"/>
      <c r="P132" s="6"/>
      <c r="Q132" s="6"/>
      <c r="R132" s="6"/>
      <c r="S132" s="6"/>
      <c r="T132" s="6"/>
      <c r="U132" s="6"/>
      <c r="V132" s="6"/>
      <c r="W132" s="6"/>
      <c r="X132" s="6"/>
      <c r="Y132" s="6"/>
      <c r="Z132" s="6"/>
    </row>
    <row r="133" spans="1:26" ht="12" customHeight="1">
      <c r="A133" s="205"/>
      <c r="B133" s="204"/>
      <c r="C133" s="129"/>
      <c r="D133" s="129"/>
      <c r="E133" s="199"/>
      <c r="F133" s="172"/>
      <c r="G133" s="6"/>
      <c r="H133" s="6"/>
      <c r="I133" s="6"/>
      <c r="J133" s="6"/>
      <c r="K133" s="6"/>
      <c r="L133" s="6"/>
      <c r="M133" s="6"/>
      <c r="N133" s="6"/>
      <c r="O133" s="6"/>
      <c r="P133" s="6"/>
      <c r="Q133" s="6"/>
      <c r="R133" s="6"/>
      <c r="S133" s="6"/>
      <c r="T133" s="6"/>
      <c r="U133" s="6"/>
      <c r="V133" s="6"/>
      <c r="W133" s="6"/>
      <c r="X133" s="6"/>
      <c r="Y133" s="6"/>
      <c r="Z133" s="6"/>
    </row>
    <row r="134" spans="1:26" ht="12" customHeight="1">
      <c r="A134" s="205"/>
      <c r="B134" s="204"/>
      <c r="C134" s="129"/>
      <c r="D134" s="129"/>
      <c r="E134" s="199"/>
      <c r="F134" s="172"/>
      <c r="G134" s="6"/>
      <c r="H134" s="6"/>
      <c r="I134" s="6"/>
      <c r="J134" s="6"/>
      <c r="K134" s="6"/>
      <c r="L134" s="6"/>
      <c r="M134" s="6"/>
      <c r="N134" s="6"/>
      <c r="O134" s="6"/>
      <c r="P134" s="6"/>
      <c r="Q134" s="6"/>
      <c r="R134" s="6"/>
      <c r="S134" s="6"/>
      <c r="T134" s="6"/>
      <c r="U134" s="6"/>
      <c r="V134" s="6"/>
      <c r="W134" s="6"/>
      <c r="X134" s="6"/>
      <c r="Y134" s="6"/>
      <c r="Z134" s="6"/>
    </row>
    <row r="135" spans="1:26" ht="12" customHeight="1">
      <c r="A135" s="205"/>
      <c r="B135" s="204"/>
      <c r="C135" s="129"/>
      <c r="D135" s="129"/>
      <c r="E135" s="199"/>
      <c r="F135" s="172"/>
      <c r="G135" s="6"/>
      <c r="H135" s="6"/>
      <c r="I135" s="6"/>
      <c r="J135" s="6"/>
      <c r="K135" s="6"/>
      <c r="L135" s="6"/>
      <c r="M135" s="6"/>
      <c r="N135" s="6"/>
      <c r="O135" s="6"/>
      <c r="P135" s="6"/>
      <c r="Q135" s="6"/>
      <c r="R135" s="6"/>
      <c r="S135" s="6"/>
      <c r="T135" s="6"/>
      <c r="U135" s="6"/>
      <c r="V135" s="6"/>
      <c r="W135" s="6"/>
      <c r="X135" s="6"/>
      <c r="Y135" s="6"/>
      <c r="Z135" s="6"/>
    </row>
    <row r="136" spans="1:26" ht="12" customHeight="1">
      <c r="A136" s="205"/>
      <c r="B136" s="204"/>
      <c r="C136" s="129"/>
      <c r="D136" s="129"/>
      <c r="E136" s="199"/>
      <c r="F136" s="172"/>
      <c r="G136" s="6"/>
      <c r="H136" s="6"/>
      <c r="I136" s="6"/>
      <c r="J136" s="6"/>
      <c r="K136" s="6"/>
      <c r="L136" s="6"/>
      <c r="M136" s="6"/>
      <c r="N136" s="6"/>
      <c r="O136" s="6"/>
      <c r="P136" s="6"/>
      <c r="Q136" s="6"/>
      <c r="R136" s="6"/>
      <c r="S136" s="6"/>
      <c r="T136" s="6"/>
      <c r="U136" s="6"/>
      <c r="V136" s="6"/>
      <c r="W136" s="6"/>
      <c r="X136" s="6"/>
      <c r="Y136" s="6"/>
      <c r="Z136" s="6"/>
    </row>
    <row r="137" spans="1:26" ht="12" customHeight="1">
      <c r="A137" s="205"/>
      <c r="B137" s="204"/>
      <c r="C137" s="129"/>
      <c r="D137" s="129"/>
      <c r="E137" s="199"/>
      <c r="F137" s="172"/>
      <c r="G137" s="6"/>
      <c r="H137" s="6"/>
      <c r="I137" s="6"/>
      <c r="J137" s="6"/>
      <c r="K137" s="6"/>
      <c r="L137" s="6"/>
      <c r="M137" s="6"/>
      <c r="N137" s="6"/>
      <c r="O137" s="6"/>
      <c r="P137" s="6"/>
      <c r="Q137" s="6"/>
      <c r="R137" s="6"/>
      <c r="S137" s="6"/>
      <c r="T137" s="6"/>
      <c r="U137" s="6"/>
      <c r="V137" s="6"/>
      <c r="W137" s="6"/>
      <c r="X137" s="6"/>
      <c r="Y137" s="6"/>
      <c r="Z137" s="6"/>
    </row>
    <row r="138" spans="1:26" ht="12" customHeight="1">
      <c r="A138" s="205"/>
      <c r="B138" s="204"/>
      <c r="C138" s="129"/>
      <c r="D138" s="129"/>
      <c r="E138" s="199"/>
      <c r="F138" s="172"/>
      <c r="G138" s="6"/>
      <c r="H138" s="6"/>
      <c r="I138" s="6"/>
      <c r="J138" s="6"/>
      <c r="K138" s="6"/>
      <c r="L138" s="6"/>
      <c r="M138" s="6"/>
      <c r="N138" s="6"/>
      <c r="O138" s="6"/>
      <c r="P138" s="6"/>
      <c r="Q138" s="6"/>
      <c r="R138" s="6"/>
      <c r="S138" s="6"/>
      <c r="T138" s="6"/>
      <c r="U138" s="6"/>
      <c r="V138" s="6"/>
      <c r="W138" s="6"/>
      <c r="X138" s="6"/>
      <c r="Y138" s="6"/>
      <c r="Z138" s="6"/>
    </row>
    <row r="139" spans="1:26" ht="12" customHeight="1">
      <c r="A139" s="205"/>
      <c r="B139" s="204"/>
      <c r="C139" s="129"/>
      <c r="D139" s="129"/>
      <c r="E139" s="199"/>
      <c r="F139" s="172"/>
      <c r="G139" s="6"/>
      <c r="H139" s="6"/>
      <c r="I139" s="6"/>
      <c r="J139" s="6"/>
      <c r="K139" s="6"/>
      <c r="L139" s="6"/>
      <c r="M139" s="6"/>
      <c r="N139" s="6"/>
      <c r="O139" s="6"/>
      <c r="P139" s="6"/>
      <c r="Q139" s="6"/>
      <c r="R139" s="6"/>
      <c r="S139" s="6"/>
      <c r="T139" s="6"/>
      <c r="U139" s="6"/>
      <c r="V139" s="6"/>
      <c r="W139" s="6"/>
      <c r="X139" s="6"/>
      <c r="Y139" s="6"/>
      <c r="Z139" s="6"/>
    </row>
    <row r="140" spans="1:26" ht="12" customHeight="1">
      <c r="A140" s="205"/>
      <c r="B140" s="204"/>
      <c r="C140" s="129"/>
      <c r="D140" s="129"/>
      <c r="E140" s="199"/>
      <c r="F140" s="172"/>
      <c r="G140" s="6"/>
      <c r="H140" s="6"/>
      <c r="I140" s="6"/>
      <c r="J140" s="6"/>
      <c r="K140" s="6"/>
      <c r="L140" s="6"/>
      <c r="M140" s="6"/>
      <c r="N140" s="6"/>
      <c r="O140" s="6"/>
      <c r="P140" s="6"/>
      <c r="Q140" s="6"/>
      <c r="R140" s="6"/>
      <c r="S140" s="6"/>
      <c r="T140" s="6"/>
      <c r="U140" s="6"/>
      <c r="V140" s="6"/>
      <c r="W140" s="6"/>
      <c r="X140" s="6"/>
      <c r="Y140" s="6"/>
      <c r="Z140" s="6"/>
    </row>
    <row r="141" spans="1:26" ht="12" customHeight="1">
      <c r="A141" s="205"/>
      <c r="B141" s="204"/>
      <c r="C141" s="129"/>
      <c r="D141" s="129"/>
      <c r="E141" s="199"/>
      <c r="F141" s="172"/>
      <c r="G141" s="6"/>
      <c r="H141" s="6"/>
      <c r="I141" s="6"/>
      <c r="J141" s="6"/>
      <c r="K141" s="6"/>
      <c r="L141" s="6"/>
      <c r="M141" s="6"/>
      <c r="N141" s="6"/>
      <c r="O141" s="6"/>
      <c r="P141" s="6"/>
      <c r="Q141" s="6"/>
      <c r="R141" s="6"/>
      <c r="S141" s="6"/>
      <c r="T141" s="6"/>
      <c r="U141" s="6"/>
      <c r="V141" s="6"/>
      <c r="W141" s="6"/>
      <c r="X141" s="6"/>
      <c r="Y141" s="6"/>
      <c r="Z141" s="6"/>
    </row>
    <row r="142" spans="1:26" ht="12" customHeight="1">
      <c r="A142" s="205"/>
      <c r="B142" s="204"/>
      <c r="C142" s="129"/>
      <c r="D142" s="129"/>
      <c r="E142" s="199"/>
      <c r="F142" s="172"/>
      <c r="G142" s="6"/>
      <c r="H142" s="6"/>
      <c r="I142" s="6"/>
      <c r="J142" s="6"/>
      <c r="K142" s="6"/>
      <c r="L142" s="6"/>
      <c r="M142" s="6"/>
      <c r="N142" s="6"/>
      <c r="O142" s="6"/>
      <c r="P142" s="6"/>
      <c r="Q142" s="6"/>
      <c r="R142" s="6"/>
      <c r="S142" s="6"/>
      <c r="T142" s="6"/>
      <c r="U142" s="6"/>
      <c r="V142" s="6"/>
      <c r="W142" s="6"/>
      <c r="X142" s="6"/>
      <c r="Y142" s="6"/>
      <c r="Z142" s="6"/>
    </row>
    <row r="143" spans="1:26" ht="12" customHeight="1">
      <c r="A143" s="205"/>
      <c r="B143" s="204"/>
      <c r="C143" s="129"/>
      <c r="D143" s="129"/>
      <c r="E143" s="199"/>
      <c r="F143" s="172"/>
      <c r="G143" s="6"/>
      <c r="H143" s="6"/>
      <c r="I143" s="6"/>
      <c r="J143" s="6"/>
      <c r="K143" s="6"/>
      <c r="L143" s="6"/>
      <c r="M143" s="6"/>
      <c r="N143" s="6"/>
      <c r="O143" s="6"/>
      <c r="P143" s="6"/>
      <c r="Q143" s="6"/>
      <c r="R143" s="6"/>
      <c r="S143" s="6"/>
      <c r="T143" s="6"/>
      <c r="U143" s="6"/>
      <c r="V143" s="6"/>
      <c r="W143" s="6"/>
      <c r="X143" s="6"/>
      <c r="Y143" s="6"/>
      <c r="Z143" s="6"/>
    </row>
    <row r="144" spans="1:26" ht="12" customHeight="1">
      <c r="A144" s="205"/>
      <c r="B144" s="204"/>
      <c r="C144" s="129"/>
      <c r="D144" s="129"/>
      <c r="E144" s="199"/>
      <c r="F144" s="172"/>
      <c r="G144" s="6"/>
      <c r="H144" s="6"/>
      <c r="I144" s="6"/>
      <c r="J144" s="6"/>
      <c r="K144" s="6"/>
      <c r="L144" s="6"/>
      <c r="M144" s="6"/>
      <c r="N144" s="6"/>
      <c r="O144" s="6"/>
      <c r="P144" s="6"/>
      <c r="Q144" s="6"/>
      <c r="R144" s="6"/>
      <c r="S144" s="6"/>
      <c r="T144" s="6"/>
      <c r="U144" s="6"/>
      <c r="V144" s="6"/>
      <c r="W144" s="6"/>
      <c r="X144" s="6"/>
      <c r="Y144" s="6"/>
      <c r="Z144" s="6"/>
    </row>
    <row r="145" spans="1:26" ht="12" customHeight="1">
      <c r="A145" s="205"/>
      <c r="B145" s="204"/>
      <c r="C145" s="129"/>
      <c r="D145" s="129"/>
      <c r="E145" s="199"/>
      <c r="F145" s="172"/>
      <c r="G145" s="6"/>
      <c r="H145" s="6"/>
      <c r="I145" s="6"/>
      <c r="J145" s="6"/>
      <c r="K145" s="6"/>
      <c r="L145" s="6"/>
      <c r="M145" s="6"/>
      <c r="N145" s="6"/>
      <c r="O145" s="6"/>
      <c r="P145" s="6"/>
      <c r="Q145" s="6"/>
      <c r="R145" s="6"/>
      <c r="S145" s="6"/>
      <c r="T145" s="6"/>
      <c r="U145" s="6"/>
      <c r="V145" s="6"/>
      <c r="W145" s="6"/>
      <c r="X145" s="6"/>
      <c r="Y145" s="6"/>
      <c r="Z145" s="6"/>
    </row>
    <row r="146" spans="1:26" ht="12" customHeight="1">
      <c r="A146" s="205"/>
      <c r="B146" s="204"/>
      <c r="C146" s="129"/>
      <c r="D146" s="129"/>
      <c r="E146" s="199"/>
      <c r="F146" s="172"/>
      <c r="G146" s="6"/>
      <c r="H146" s="6"/>
      <c r="I146" s="6"/>
      <c r="J146" s="6"/>
      <c r="K146" s="6"/>
      <c r="L146" s="6"/>
      <c r="M146" s="6"/>
      <c r="N146" s="6"/>
      <c r="O146" s="6"/>
      <c r="P146" s="6"/>
      <c r="Q146" s="6"/>
      <c r="R146" s="6"/>
      <c r="S146" s="6"/>
      <c r="T146" s="6"/>
      <c r="U146" s="6"/>
      <c r="V146" s="6"/>
      <c r="W146" s="6"/>
      <c r="X146" s="6"/>
      <c r="Y146" s="6"/>
      <c r="Z146" s="6"/>
    </row>
    <row r="147" spans="1:26" ht="12" customHeight="1">
      <c r="A147" s="205"/>
      <c r="B147" s="204"/>
      <c r="C147" s="129"/>
      <c r="D147" s="129"/>
      <c r="E147" s="199"/>
      <c r="F147" s="172"/>
      <c r="G147" s="6"/>
      <c r="H147" s="6"/>
      <c r="I147" s="6"/>
      <c r="J147" s="6"/>
      <c r="K147" s="6"/>
      <c r="L147" s="6"/>
      <c r="M147" s="6"/>
      <c r="N147" s="6"/>
      <c r="O147" s="6"/>
      <c r="P147" s="6"/>
      <c r="Q147" s="6"/>
      <c r="R147" s="6"/>
      <c r="S147" s="6"/>
      <c r="T147" s="6"/>
      <c r="U147" s="6"/>
      <c r="V147" s="6"/>
      <c r="W147" s="6"/>
      <c r="X147" s="6"/>
      <c r="Y147" s="6"/>
      <c r="Z147" s="6"/>
    </row>
    <row r="148" spans="1:26" ht="12" customHeight="1">
      <c r="A148" s="205"/>
      <c r="B148" s="204"/>
      <c r="C148" s="129"/>
      <c r="D148" s="129"/>
      <c r="E148" s="199"/>
      <c r="F148" s="172"/>
      <c r="G148" s="6"/>
      <c r="H148" s="6"/>
      <c r="I148" s="6"/>
      <c r="J148" s="6"/>
      <c r="K148" s="6"/>
      <c r="L148" s="6"/>
      <c r="M148" s="6"/>
      <c r="N148" s="6"/>
      <c r="O148" s="6"/>
      <c r="P148" s="6"/>
      <c r="Q148" s="6"/>
      <c r="R148" s="6"/>
      <c r="S148" s="6"/>
      <c r="T148" s="6"/>
      <c r="U148" s="6"/>
      <c r="V148" s="6"/>
      <c r="W148" s="6"/>
      <c r="X148" s="6"/>
      <c r="Y148" s="6"/>
      <c r="Z148" s="6"/>
    </row>
    <row r="149" spans="1:26" ht="12" customHeight="1">
      <c r="A149" s="205"/>
      <c r="B149" s="204"/>
      <c r="C149" s="129"/>
      <c r="D149" s="129"/>
      <c r="E149" s="199"/>
      <c r="F149" s="172"/>
      <c r="G149" s="6"/>
      <c r="H149" s="6"/>
      <c r="I149" s="6"/>
      <c r="J149" s="6"/>
      <c r="K149" s="6"/>
      <c r="L149" s="6"/>
      <c r="M149" s="6"/>
      <c r="N149" s="6"/>
      <c r="O149" s="6"/>
      <c r="P149" s="6"/>
      <c r="Q149" s="6"/>
      <c r="R149" s="6"/>
      <c r="S149" s="6"/>
      <c r="T149" s="6"/>
      <c r="U149" s="6"/>
      <c r="V149" s="6"/>
      <c r="W149" s="6"/>
      <c r="X149" s="6"/>
      <c r="Y149" s="6"/>
      <c r="Z149" s="6"/>
    </row>
    <row r="150" spans="1:26" ht="12" customHeight="1">
      <c r="A150" s="205"/>
      <c r="B150" s="204"/>
      <c r="C150" s="129"/>
      <c r="D150" s="129"/>
      <c r="E150" s="199"/>
      <c r="F150" s="172"/>
      <c r="G150" s="6"/>
      <c r="H150" s="6"/>
      <c r="I150" s="6"/>
      <c r="J150" s="6"/>
      <c r="K150" s="6"/>
      <c r="L150" s="6"/>
      <c r="M150" s="6"/>
      <c r="N150" s="6"/>
      <c r="O150" s="6"/>
      <c r="P150" s="6"/>
      <c r="Q150" s="6"/>
      <c r="R150" s="6"/>
      <c r="S150" s="6"/>
      <c r="T150" s="6"/>
      <c r="U150" s="6"/>
      <c r="V150" s="6"/>
      <c r="W150" s="6"/>
      <c r="X150" s="6"/>
      <c r="Y150" s="6"/>
      <c r="Z150" s="6"/>
    </row>
    <row r="151" spans="1:26" ht="12" customHeight="1">
      <c r="A151" s="205"/>
      <c r="B151" s="204"/>
      <c r="C151" s="129"/>
      <c r="D151" s="129"/>
      <c r="E151" s="199"/>
      <c r="F151" s="172"/>
      <c r="G151" s="6"/>
      <c r="H151" s="6"/>
      <c r="I151" s="6"/>
      <c r="J151" s="6"/>
      <c r="K151" s="6"/>
      <c r="L151" s="6"/>
      <c r="M151" s="6"/>
      <c r="N151" s="6"/>
      <c r="O151" s="6"/>
      <c r="P151" s="6"/>
      <c r="Q151" s="6"/>
      <c r="R151" s="6"/>
      <c r="S151" s="6"/>
      <c r="T151" s="6"/>
      <c r="U151" s="6"/>
      <c r="V151" s="6"/>
      <c r="W151" s="6"/>
      <c r="X151" s="6"/>
      <c r="Y151" s="6"/>
      <c r="Z151" s="6"/>
    </row>
    <row r="152" spans="1:26" ht="12" customHeight="1">
      <c r="A152" s="205"/>
      <c r="B152" s="204"/>
      <c r="C152" s="129"/>
      <c r="D152" s="129"/>
      <c r="E152" s="199"/>
      <c r="F152" s="172"/>
      <c r="G152" s="6"/>
      <c r="H152" s="6"/>
      <c r="I152" s="6"/>
      <c r="J152" s="6"/>
      <c r="K152" s="6"/>
      <c r="L152" s="6"/>
      <c r="M152" s="6"/>
      <c r="N152" s="6"/>
      <c r="O152" s="6"/>
      <c r="P152" s="6"/>
      <c r="Q152" s="6"/>
      <c r="R152" s="6"/>
      <c r="S152" s="6"/>
      <c r="T152" s="6"/>
      <c r="U152" s="6"/>
      <c r="V152" s="6"/>
      <c r="W152" s="6"/>
      <c r="X152" s="6"/>
      <c r="Y152" s="6"/>
      <c r="Z152" s="6"/>
    </row>
    <row r="153" spans="1:26" ht="12" customHeight="1">
      <c r="A153" s="205"/>
      <c r="B153" s="204"/>
      <c r="C153" s="129"/>
      <c r="D153" s="129"/>
      <c r="E153" s="199"/>
      <c r="F153" s="172"/>
      <c r="G153" s="6"/>
      <c r="H153" s="6"/>
      <c r="I153" s="6"/>
      <c r="J153" s="6"/>
      <c r="K153" s="6"/>
      <c r="L153" s="6"/>
      <c r="M153" s="6"/>
      <c r="N153" s="6"/>
      <c r="O153" s="6"/>
      <c r="P153" s="6"/>
      <c r="Q153" s="6"/>
      <c r="R153" s="6"/>
      <c r="S153" s="6"/>
      <c r="T153" s="6"/>
      <c r="U153" s="6"/>
      <c r="V153" s="6"/>
      <c r="W153" s="6"/>
      <c r="X153" s="6"/>
      <c r="Y153" s="6"/>
      <c r="Z153" s="6"/>
    </row>
    <row r="154" spans="1:26" ht="12" customHeight="1">
      <c r="A154" s="205"/>
      <c r="B154" s="204"/>
      <c r="C154" s="129"/>
      <c r="D154" s="129"/>
      <c r="E154" s="199"/>
      <c r="F154" s="172"/>
      <c r="G154" s="6"/>
      <c r="H154" s="6"/>
      <c r="I154" s="6"/>
      <c r="J154" s="6"/>
      <c r="K154" s="6"/>
      <c r="L154" s="6"/>
      <c r="M154" s="6"/>
      <c r="N154" s="6"/>
      <c r="O154" s="6"/>
      <c r="P154" s="6"/>
      <c r="Q154" s="6"/>
      <c r="R154" s="6"/>
      <c r="S154" s="6"/>
      <c r="T154" s="6"/>
      <c r="U154" s="6"/>
      <c r="V154" s="6"/>
      <c r="W154" s="6"/>
      <c r="X154" s="6"/>
      <c r="Y154" s="6"/>
      <c r="Z154" s="6"/>
    </row>
    <row r="155" spans="1:26" ht="12" customHeight="1">
      <c r="A155" s="205"/>
      <c r="B155" s="204"/>
      <c r="C155" s="129"/>
      <c r="D155" s="129"/>
      <c r="E155" s="199"/>
      <c r="F155" s="172"/>
      <c r="G155" s="6"/>
      <c r="H155" s="6"/>
      <c r="I155" s="6"/>
      <c r="J155" s="6"/>
      <c r="K155" s="6"/>
      <c r="L155" s="6"/>
      <c r="M155" s="6"/>
      <c r="N155" s="6"/>
      <c r="O155" s="6"/>
      <c r="P155" s="6"/>
      <c r="Q155" s="6"/>
      <c r="R155" s="6"/>
      <c r="S155" s="6"/>
      <c r="T155" s="6"/>
      <c r="U155" s="6"/>
      <c r="V155" s="6"/>
      <c r="W155" s="6"/>
      <c r="X155" s="6"/>
      <c r="Y155" s="6"/>
      <c r="Z155" s="6"/>
    </row>
    <row r="156" spans="1:26" ht="12" customHeight="1">
      <c r="A156" s="205"/>
      <c r="B156" s="204"/>
      <c r="C156" s="129"/>
      <c r="D156" s="129"/>
      <c r="E156" s="199"/>
      <c r="F156" s="172"/>
      <c r="G156" s="6"/>
      <c r="H156" s="6"/>
      <c r="I156" s="6"/>
      <c r="J156" s="6"/>
      <c r="K156" s="6"/>
      <c r="L156" s="6"/>
      <c r="M156" s="6"/>
      <c r="N156" s="6"/>
      <c r="O156" s="6"/>
      <c r="P156" s="6"/>
      <c r="Q156" s="6"/>
      <c r="R156" s="6"/>
      <c r="S156" s="6"/>
      <c r="T156" s="6"/>
      <c r="U156" s="6"/>
      <c r="V156" s="6"/>
      <c r="W156" s="6"/>
      <c r="X156" s="6"/>
      <c r="Y156" s="6"/>
      <c r="Z156" s="6"/>
    </row>
    <row r="157" spans="1:26" ht="12" customHeight="1">
      <c r="A157" s="205"/>
      <c r="B157" s="204"/>
      <c r="C157" s="129"/>
      <c r="D157" s="129"/>
      <c r="E157" s="199"/>
      <c r="F157" s="172"/>
      <c r="G157" s="6"/>
      <c r="H157" s="6"/>
      <c r="I157" s="6"/>
      <c r="J157" s="6"/>
      <c r="K157" s="6"/>
      <c r="L157" s="6"/>
      <c r="M157" s="6"/>
      <c r="N157" s="6"/>
      <c r="O157" s="6"/>
      <c r="P157" s="6"/>
      <c r="Q157" s="6"/>
      <c r="R157" s="6"/>
      <c r="S157" s="6"/>
      <c r="T157" s="6"/>
      <c r="U157" s="6"/>
      <c r="V157" s="6"/>
      <c r="W157" s="6"/>
      <c r="X157" s="6"/>
      <c r="Y157" s="6"/>
      <c r="Z157" s="6"/>
    </row>
    <row r="158" spans="1:26" ht="12" customHeight="1">
      <c r="A158" s="205"/>
      <c r="B158" s="204"/>
      <c r="C158" s="129"/>
      <c r="D158" s="129"/>
      <c r="E158" s="199"/>
      <c r="F158" s="172"/>
      <c r="G158" s="6"/>
      <c r="H158" s="6"/>
      <c r="I158" s="6"/>
      <c r="J158" s="6"/>
      <c r="K158" s="6"/>
      <c r="L158" s="6"/>
      <c r="M158" s="6"/>
      <c r="N158" s="6"/>
      <c r="O158" s="6"/>
      <c r="P158" s="6"/>
      <c r="Q158" s="6"/>
      <c r="R158" s="6"/>
      <c r="S158" s="6"/>
      <c r="T158" s="6"/>
      <c r="U158" s="6"/>
      <c r="V158" s="6"/>
      <c r="W158" s="6"/>
      <c r="X158" s="6"/>
      <c r="Y158" s="6"/>
      <c r="Z158" s="6"/>
    </row>
    <row r="159" spans="1:26" ht="12" customHeight="1">
      <c r="A159" s="205"/>
      <c r="B159" s="204"/>
      <c r="C159" s="129"/>
      <c r="D159" s="129"/>
      <c r="E159" s="199"/>
      <c r="F159" s="172"/>
      <c r="G159" s="6"/>
      <c r="H159" s="6"/>
      <c r="I159" s="6"/>
      <c r="J159" s="6"/>
      <c r="K159" s="6"/>
      <c r="L159" s="6"/>
      <c r="M159" s="6"/>
      <c r="N159" s="6"/>
      <c r="O159" s="6"/>
      <c r="P159" s="6"/>
      <c r="Q159" s="6"/>
      <c r="R159" s="6"/>
      <c r="S159" s="6"/>
      <c r="T159" s="6"/>
      <c r="U159" s="6"/>
      <c r="V159" s="6"/>
      <c r="W159" s="6"/>
      <c r="X159" s="6"/>
      <c r="Y159" s="6"/>
      <c r="Z159" s="6"/>
    </row>
    <row r="160" spans="1:26" ht="12" customHeight="1">
      <c r="A160" s="205"/>
      <c r="B160" s="204"/>
      <c r="C160" s="129"/>
      <c r="D160" s="129"/>
      <c r="E160" s="199"/>
      <c r="F160" s="172"/>
      <c r="G160" s="6"/>
      <c r="H160" s="6"/>
      <c r="I160" s="6"/>
      <c r="J160" s="6"/>
      <c r="K160" s="6"/>
      <c r="L160" s="6"/>
      <c r="M160" s="6"/>
      <c r="N160" s="6"/>
      <c r="O160" s="6"/>
      <c r="P160" s="6"/>
      <c r="Q160" s="6"/>
      <c r="R160" s="6"/>
      <c r="S160" s="6"/>
      <c r="T160" s="6"/>
      <c r="U160" s="6"/>
      <c r="V160" s="6"/>
      <c r="W160" s="6"/>
      <c r="X160" s="6"/>
      <c r="Y160" s="6"/>
      <c r="Z160" s="6"/>
    </row>
    <row r="161" spans="1:26" ht="12" customHeight="1">
      <c r="A161" s="205"/>
      <c r="B161" s="204"/>
      <c r="C161" s="129"/>
      <c r="D161" s="129"/>
      <c r="E161" s="199"/>
      <c r="F161" s="172"/>
      <c r="G161" s="6"/>
      <c r="H161" s="6"/>
      <c r="I161" s="6"/>
      <c r="J161" s="6"/>
      <c r="K161" s="6"/>
      <c r="L161" s="6"/>
      <c r="M161" s="6"/>
      <c r="N161" s="6"/>
      <c r="O161" s="6"/>
      <c r="P161" s="6"/>
      <c r="Q161" s="6"/>
      <c r="R161" s="6"/>
      <c r="S161" s="6"/>
      <c r="T161" s="6"/>
      <c r="U161" s="6"/>
      <c r="V161" s="6"/>
      <c r="W161" s="6"/>
      <c r="X161" s="6"/>
      <c r="Y161" s="6"/>
      <c r="Z161" s="6"/>
    </row>
    <row r="162" spans="1:26" ht="12" customHeight="1">
      <c r="A162" s="205"/>
      <c r="B162" s="204"/>
      <c r="C162" s="129"/>
      <c r="D162" s="129"/>
      <c r="E162" s="199"/>
      <c r="F162" s="172"/>
      <c r="G162" s="6"/>
      <c r="H162" s="6"/>
      <c r="I162" s="6"/>
      <c r="J162" s="6"/>
      <c r="K162" s="6"/>
      <c r="L162" s="6"/>
      <c r="M162" s="6"/>
      <c r="N162" s="6"/>
      <c r="O162" s="6"/>
      <c r="P162" s="6"/>
      <c r="Q162" s="6"/>
      <c r="R162" s="6"/>
      <c r="S162" s="6"/>
      <c r="T162" s="6"/>
      <c r="U162" s="6"/>
      <c r="V162" s="6"/>
      <c r="W162" s="6"/>
      <c r="X162" s="6"/>
      <c r="Y162" s="6"/>
      <c r="Z162" s="6"/>
    </row>
    <row r="163" spans="1:26" ht="12" customHeight="1">
      <c r="A163" s="205"/>
      <c r="B163" s="204"/>
      <c r="C163" s="129"/>
      <c r="D163" s="129"/>
      <c r="E163" s="199"/>
      <c r="F163" s="172"/>
      <c r="G163" s="6"/>
      <c r="H163" s="6"/>
      <c r="I163" s="6"/>
      <c r="J163" s="6"/>
      <c r="K163" s="6"/>
      <c r="L163" s="6"/>
      <c r="M163" s="6"/>
      <c r="N163" s="6"/>
      <c r="O163" s="6"/>
      <c r="P163" s="6"/>
      <c r="Q163" s="6"/>
      <c r="R163" s="6"/>
      <c r="S163" s="6"/>
      <c r="T163" s="6"/>
      <c r="U163" s="6"/>
      <c r="V163" s="6"/>
      <c r="W163" s="6"/>
      <c r="X163" s="6"/>
      <c r="Y163" s="6"/>
      <c r="Z163" s="6"/>
    </row>
    <row r="164" spans="1:26" ht="12" customHeight="1">
      <c r="A164" s="205"/>
      <c r="B164" s="204"/>
      <c r="C164" s="129"/>
      <c r="D164" s="129"/>
      <c r="E164" s="199"/>
      <c r="F164" s="172"/>
      <c r="G164" s="6"/>
      <c r="H164" s="6"/>
      <c r="I164" s="6"/>
      <c r="J164" s="6"/>
      <c r="K164" s="6"/>
      <c r="L164" s="6"/>
      <c r="M164" s="6"/>
      <c r="N164" s="6"/>
      <c r="O164" s="6"/>
      <c r="P164" s="6"/>
      <c r="Q164" s="6"/>
      <c r="R164" s="6"/>
      <c r="S164" s="6"/>
      <c r="T164" s="6"/>
      <c r="U164" s="6"/>
      <c r="V164" s="6"/>
      <c r="W164" s="6"/>
      <c r="X164" s="6"/>
      <c r="Y164" s="6"/>
      <c r="Z164" s="6"/>
    </row>
    <row r="165" spans="1:26" ht="12" customHeight="1">
      <c r="A165" s="205"/>
      <c r="B165" s="204"/>
      <c r="C165" s="129"/>
      <c r="D165" s="129"/>
      <c r="E165" s="199"/>
      <c r="F165" s="172"/>
      <c r="G165" s="6"/>
      <c r="H165" s="6"/>
      <c r="I165" s="6"/>
      <c r="J165" s="6"/>
      <c r="K165" s="6"/>
      <c r="L165" s="6"/>
      <c r="M165" s="6"/>
      <c r="N165" s="6"/>
      <c r="O165" s="6"/>
      <c r="P165" s="6"/>
      <c r="Q165" s="6"/>
      <c r="R165" s="6"/>
      <c r="S165" s="6"/>
      <c r="T165" s="6"/>
      <c r="U165" s="6"/>
      <c r="V165" s="6"/>
      <c r="W165" s="6"/>
      <c r="X165" s="6"/>
      <c r="Y165" s="6"/>
      <c r="Z165" s="6"/>
    </row>
    <row r="166" spans="1:26" ht="12" customHeight="1">
      <c r="A166" s="205"/>
      <c r="B166" s="204"/>
      <c r="C166" s="129"/>
      <c r="D166" s="129"/>
      <c r="E166" s="199"/>
      <c r="F166" s="172"/>
      <c r="G166" s="6"/>
      <c r="H166" s="6"/>
      <c r="I166" s="6"/>
      <c r="J166" s="6"/>
      <c r="K166" s="6"/>
      <c r="L166" s="6"/>
      <c r="M166" s="6"/>
      <c r="N166" s="6"/>
      <c r="O166" s="6"/>
      <c r="P166" s="6"/>
      <c r="Q166" s="6"/>
      <c r="R166" s="6"/>
      <c r="S166" s="6"/>
      <c r="T166" s="6"/>
      <c r="U166" s="6"/>
      <c r="V166" s="6"/>
      <c r="W166" s="6"/>
      <c r="X166" s="6"/>
      <c r="Y166" s="6"/>
      <c r="Z166" s="6"/>
    </row>
    <row r="167" spans="1:26" ht="12" customHeight="1">
      <c r="A167" s="205"/>
      <c r="B167" s="204"/>
      <c r="C167" s="129"/>
      <c r="D167" s="129"/>
      <c r="E167" s="199"/>
      <c r="F167" s="172"/>
      <c r="G167" s="6"/>
      <c r="H167" s="6"/>
      <c r="I167" s="6"/>
      <c r="J167" s="6"/>
      <c r="K167" s="6"/>
      <c r="L167" s="6"/>
      <c r="M167" s="6"/>
      <c r="N167" s="6"/>
      <c r="O167" s="6"/>
      <c r="P167" s="6"/>
      <c r="Q167" s="6"/>
      <c r="R167" s="6"/>
      <c r="S167" s="6"/>
      <c r="T167" s="6"/>
      <c r="U167" s="6"/>
      <c r="V167" s="6"/>
      <c r="W167" s="6"/>
      <c r="X167" s="6"/>
      <c r="Y167" s="6"/>
      <c r="Z167" s="6"/>
    </row>
    <row r="168" spans="1:26" ht="12" customHeight="1">
      <c r="A168" s="205"/>
      <c r="B168" s="204"/>
      <c r="C168" s="129"/>
      <c r="D168" s="129"/>
      <c r="E168" s="199"/>
      <c r="F168" s="172"/>
      <c r="G168" s="6"/>
      <c r="H168" s="6"/>
      <c r="I168" s="6"/>
      <c r="J168" s="6"/>
      <c r="K168" s="6"/>
      <c r="L168" s="6"/>
      <c r="M168" s="6"/>
      <c r="N168" s="6"/>
      <c r="O168" s="6"/>
      <c r="P168" s="6"/>
      <c r="Q168" s="6"/>
      <c r="R168" s="6"/>
      <c r="S168" s="6"/>
      <c r="T168" s="6"/>
      <c r="U168" s="6"/>
      <c r="V168" s="6"/>
      <c r="W168" s="6"/>
      <c r="X168" s="6"/>
      <c r="Y168" s="6"/>
      <c r="Z168" s="6"/>
    </row>
    <row r="169" spans="1:26" ht="12" customHeight="1">
      <c r="A169" s="205"/>
      <c r="B169" s="204"/>
      <c r="C169" s="129"/>
      <c r="D169" s="129"/>
      <c r="E169" s="199"/>
      <c r="F169" s="172"/>
      <c r="G169" s="6"/>
      <c r="H169" s="6"/>
      <c r="I169" s="6"/>
      <c r="J169" s="6"/>
      <c r="K169" s="6"/>
      <c r="L169" s="6"/>
      <c r="M169" s="6"/>
      <c r="N169" s="6"/>
      <c r="O169" s="6"/>
      <c r="P169" s="6"/>
      <c r="Q169" s="6"/>
      <c r="R169" s="6"/>
      <c r="S169" s="6"/>
      <c r="T169" s="6"/>
      <c r="U169" s="6"/>
      <c r="V169" s="6"/>
      <c r="W169" s="6"/>
      <c r="X169" s="6"/>
      <c r="Y169" s="6"/>
      <c r="Z169" s="6"/>
    </row>
    <row r="170" spans="1:26" ht="12" customHeight="1">
      <c r="A170" s="205"/>
      <c r="B170" s="204"/>
      <c r="C170" s="129"/>
      <c r="D170" s="129"/>
      <c r="E170" s="199"/>
      <c r="F170" s="172"/>
      <c r="G170" s="6"/>
      <c r="H170" s="6"/>
      <c r="I170" s="6"/>
      <c r="J170" s="6"/>
      <c r="K170" s="6"/>
      <c r="L170" s="6"/>
      <c r="M170" s="6"/>
      <c r="N170" s="6"/>
      <c r="O170" s="6"/>
      <c r="P170" s="6"/>
      <c r="Q170" s="6"/>
      <c r="R170" s="6"/>
      <c r="S170" s="6"/>
      <c r="T170" s="6"/>
      <c r="U170" s="6"/>
      <c r="V170" s="6"/>
      <c r="W170" s="6"/>
      <c r="X170" s="6"/>
      <c r="Y170" s="6"/>
      <c r="Z170" s="6"/>
    </row>
    <row r="171" spans="1:26" ht="12" customHeight="1">
      <c r="A171" s="205"/>
      <c r="B171" s="204"/>
      <c r="C171" s="129"/>
      <c r="D171" s="129"/>
      <c r="E171" s="199"/>
      <c r="F171" s="172"/>
      <c r="G171" s="6"/>
      <c r="H171" s="6"/>
      <c r="I171" s="6"/>
      <c r="J171" s="6"/>
      <c r="K171" s="6"/>
      <c r="L171" s="6"/>
      <c r="M171" s="6"/>
      <c r="N171" s="6"/>
      <c r="O171" s="6"/>
      <c r="P171" s="6"/>
      <c r="Q171" s="6"/>
      <c r="R171" s="6"/>
      <c r="S171" s="6"/>
      <c r="T171" s="6"/>
      <c r="U171" s="6"/>
      <c r="V171" s="6"/>
      <c r="W171" s="6"/>
      <c r="X171" s="6"/>
      <c r="Y171" s="6"/>
      <c r="Z171" s="6"/>
    </row>
    <row r="172" spans="1:26" ht="12" customHeight="1">
      <c r="A172" s="205"/>
      <c r="B172" s="204"/>
      <c r="C172" s="129"/>
      <c r="D172" s="129"/>
      <c r="E172" s="199"/>
      <c r="F172" s="172"/>
      <c r="G172" s="6"/>
      <c r="H172" s="6"/>
      <c r="I172" s="6"/>
      <c r="J172" s="6"/>
      <c r="K172" s="6"/>
      <c r="L172" s="6"/>
      <c r="M172" s="6"/>
      <c r="N172" s="6"/>
      <c r="O172" s="6"/>
      <c r="P172" s="6"/>
      <c r="Q172" s="6"/>
      <c r="R172" s="6"/>
      <c r="S172" s="6"/>
      <c r="T172" s="6"/>
      <c r="U172" s="6"/>
      <c r="V172" s="6"/>
      <c r="W172" s="6"/>
      <c r="X172" s="6"/>
      <c r="Y172" s="6"/>
      <c r="Z172" s="6"/>
    </row>
    <row r="173" spans="1:26" ht="12" customHeight="1">
      <c r="A173" s="205"/>
      <c r="B173" s="204"/>
      <c r="C173" s="129"/>
      <c r="D173" s="129"/>
      <c r="E173" s="199"/>
      <c r="F173" s="172"/>
      <c r="G173" s="6"/>
      <c r="H173" s="6"/>
      <c r="I173" s="6"/>
      <c r="J173" s="6"/>
      <c r="K173" s="6"/>
      <c r="L173" s="6"/>
      <c r="M173" s="6"/>
      <c r="N173" s="6"/>
      <c r="O173" s="6"/>
      <c r="P173" s="6"/>
      <c r="Q173" s="6"/>
      <c r="R173" s="6"/>
      <c r="S173" s="6"/>
      <c r="T173" s="6"/>
      <c r="U173" s="6"/>
      <c r="V173" s="6"/>
      <c r="W173" s="6"/>
      <c r="X173" s="6"/>
      <c r="Y173" s="6"/>
      <c r="Z173" s="6"/>
    </row>
    <row r="174" spans="1:26" ht="12" customHeight="1">
      <c r="A174" s="205"/>
      <c r="B174" s="204"/>
      <c r="C174" s="129"/>
      <c r="D174" s="129"/>
      <c r="E174" s="199"/>
      <c r="F174" s="172"/>
      <c r="G174" s="6"/>
      <c r="H174" s="6"/>
      <c r="I174" s="6"/>
      <c r="J174" s="6"/>
      <c r="K174" s="6"/>
      <c r="L174" s="6"/>
      <c r="M174" s="6"/>
      <c r="N174" s="6"/>
      <c r="O174" s="6"/>
      <c r="P174" s="6"/>
      <c r="Q174" s="6"/>
      <c r="R174" s="6"/>
      <c r="S174" s="6"/>
      <c r="T174" s="6"/>
      <c r="U174" s="6"/>
      <c r="V174" s="6"/>
      <c r="W174" s="6"/>
      <c r="X174" s="6"/>
      <c r="Y174" s="6"/>
      <c r="Z174" s="6"/>
    </row>
    <row r="175" spans="1:26" ht="12" customHeight="1">
      <c r="A175" s="205"/>
      <c r="B175" s="204"/>
      <c r="C175" s="129"/>
      <c r="D175" s="129"/>
      <c r="E175" s="199"/>
      <c r="F175" s="172"/>
      <c r="G175" s="6"/>
      <c r="H175" s="6"/>
      <c r="I175" s="6"/>
      <c r="J175" s="6"/>
      <c r="K175" s="6"/>
      <c r="L175" s="6"/>
      <c r="M175" s="6"/>
      <c r="N175" s="6"/>
      <c r="O175" s="6"/>
      <c r="P175" s="6"/>
      <c r="Q175" s="6"/>
      <c r="R175" s="6"/>
      <c r="S175" s="6"/>
      <c r="T175" s="6"/>
      <c r="U175" s="6"/>
      <c r="V175" s="6"/>
      <c r="W175" s="6"/>
      <c r="X175" s="6"/>
      <c r="Y175" s="6"/>
      <c r="Z175" s="6"/>
    </row>
    <row r="176" spans="1:26" ht="12" customHeight="1">
      <c r="A176" s="205"/>
      <c r="B176" s="204"/>
      <c r="C176" s="129"/>
      <c r="D176" s="129"/>
      <c r="E176" s="199"/>
      <c r="F176" s="172"/>
      <c r="G176" s="6"/>
      <c r="H176" s="6"/>
      <c r="I176" s="6"/>
      <c r="J176" s="6"/>
      <c r="K176" s="6"/>
      <c r="L176" s="6"/>
      <c r="M176" s="6"/>
      <c r="N176" s="6"/>
      <c r="O176" s="6"/>
      <c r="P176" s="6"/>
      <c r="Q176" s="6"/>
      <c r="R176" s="6"/>
      <c r="S176" s="6"/>
      <c r="T176" s="6"/>
      <c r="U176" s="6"/>
      <c r="V176" s="6"/>
      <c r="W176" s="6"/>
      <c r="X176" s="6"/>
      <c r="Y176" s="6"/>
      <c r="Z176" s="6"/>
    </row>
    <row r="177" spans="1:26" ht="12" customHeight="1">
      <c r="A177" s="205"/>
      <c r="B177" s="204"/>
      <c r="C177" s="129"/>
      <c r="D177" s="129"/>
      <c r="E177" s="199"/>
      <c r="F177" s="172"/>
      <c r="G177" s="6"/>
      <c r="H177" s="6"/>
      <c r="I177" s="6"/>
      <c r="J177" s="6"/>
      <c r="K177" s="6"/>
      <c r="L177" s="6"/>
      <c r="M177" s="6"/>
      <c r="N177" s="6"/>
      <c r="O177" s="6"/>
      <c r="P177" s="6"/>
      <c r="Q177" s="6"/>
      <c r="R177" s="6"/>
      <c r="S177" s="6"/>
      <c r="T177" s="6"/>
      <c r="U177" s="6"/>
      <c r="V177" s="6"/>
      <c r="W177" s="6"/>
      <c r="X177" s="6"/>
      <c r="Y177" s="6"/>
      <c r="Z177" s="6"/>
    </row>
    <row r="178" spans="1:26" ht="12" customHeight="1">
      <c r="A178" s="205"/>
      <c r="B178" s="204"/>
      <c r="C178" s="129"/>
      <c r="D178" s="129"/>
      <c r="E178" s="199"/>
      <c r="F178" s="172"/>
      <c r="G178" s="6"/>
      <c r="H178" s="6"/>
      <c r="I178" s="6"/>
      <c r="J178" s="6"/>
      <c r="K178" s="6"/>
      <c r="L178" s="6"/>
      <c r="M178" s="6"/>
      <c r="N178" s="6"/>
      <c r="O178" s="6"/>
      <c r="P178" s="6"/>
      <c r="Q178" s="6"/>
      <c r="R178" s="6"/>
      <c r="S178" s="6"/>
      <c r="T178" s="6"/>
      <c r="U178" s="6"/>
      <c r="V178" s="6"/>
      <c r="W178" s="6"/>
      <c r="X178" s="6"/>
      <c r="Y178" s="6"/>
      <c r="Z178" s="6"/>
    </row>
    <row r="179" spans="1:26" ht="12" customHeight="1">
      <c r="A179" s="205"/>
      <c r="B179" s="204"/>
      <c r="C179" s="129"/>
      <c r="D179" s="129"/>
      <c r="E179" s="199"/>
      <c r="F179" s="172"/>
      <c r="G179" s="6"/>
      <c r="H179" s="6"/>
      <c r="I179" s="6"/>
      <c r="J179" s="6"/>
      <c r="K179" s="6"/>
      <c r="L179" s="6"/>
      <c r="M179" s="6"/>
      <c r="N179" s="6"/>
      <c r="O179" s="6"/>
      <c r="P179" s="6"/>
      <c r="Q179" s="6"/>
      <c r="R179" s="6"/>
      <c r="S179" s="6"/>
      <c r="T179" s="6"/>
      <c r="U179" s="6"/>
      <c r="V179" s="6"/>
      <c r="W179" s="6"/>
      <c r="X179" s="6"/>
      <c r="Y179" s="6"/>
      <c r="Z179" s="6"/>
    </row>
    <row r="180" spans="1:26" ht="12" customHeight="1">
      <c r="A180" s="205"/>
      <c r="B180" s="204"/>
      <c r="C180" s="129"/>
      <c r="D180" s="129"/>
      <c r="E180" s="199"/>
      <c r="F180" s="172"/>
      <c r="G180" s="6"/>
      <c r="H180" s="6"/>
      <c r="I180" s="6"/>
      <c r="J180" s="6"/>
      <c r="K180" s="6"/>
      <c r="L180" s="6"/>
      <c r="M180" s="6"/>
      <c r="N180" s="6"/>
      <c r="O180" s="6"/>
      <c r="P180" s="6"/>
      <c r="Q180" s="6"/>
      <c r="R180" s="6"/>
      <c r="S180" s="6"/>
      <c r="T180" s="6"/>
      <c r="U180" s="6"/>
      <c r="V180" s="6"/>
      <c r="W180" s="6"/>
      <c r="X180" s="6"/>
      <c r="Y180" s="6"/>
      <c r="Z180" s="6"/>
    </row>
    <row r="181" spans="1:26" ht="12" customHeight="1">
      <c r="A181" s="205"/>
      <c r="B181" s="204"/>
      <c r="C181" s="129"/>
      <c r="D181" s="129"/>
      <c r="E181" s="199"/>
      <c r="F181" s="172"/>
      <c r="G181" s="6"/>
      <c r="H181" s="6"/>
      <c r="I181" s="6"/>
      <c r="J181" s="6"/>
      <c r="K181" s="6"/>
      <c r="L181" s="6"/>
      <c r="M181" s="6"/>
      <c r="N181" s="6"/>
      <c r="O181" s="6"/>
      <c r="P181" s="6"/>
      <c r="Q181" s="6"/>
      <c r="R181" s="6"/>
      <c r="S181" s="6"/>
      <c r="T181" s="6"/>
      <c r="U181" s="6"/>
      <c r="V181" s="6"/>
      <c r="W181" s="6"/>
      <c r="X181" s="6"/>
      <c r="Y181" s="6"/>
      <c r="Z181" s="6"/>
    </row>
    <row r="182" spans="1:26" ht="12" customHeight="1">
      <c r="A182" s="205"/>
      <c r="B182" s="204"/>
      <c r="C182" s="129"/>
      <c r="D182" s="129"/>
      <c r="E182" s="199"/>
      <c r="F182" s="172"/>
      <c r="G182" s="6"/>
      <c r="H182" s="6"/>
      <c r="I182" s="6"/>
      <c r="J182" s="6"/>
      <c r="K182" s="6"/>
      <c r="L182" s="6"/>
      <c r="M182" s="6"/>
      <c r="N182" s="6"/>
      <c r="O182" s="6"/>
      <c r="P182" s="6"/>
      <c r="Q182" s="6"/>
      <c r="R182" s="6"/>
      <c r="S182" s="6"/>
      <c r="T182" s="6"/>
      <c r="U182" s="6"/>
      <c r="V182" s="6"/>
      <c r="W182" s="6"/>
      <c r="X182" s="6"/>
      <c r="Y182" s="6"/>
      <c r="Z182" s="6"/>
    </row>
    <row r="183" spans="1:26" ht="12" customHeight="1">
      <c r="A183" s="205"/>
      <c r="B183" s="204"/>
      <c r="C183" s="129"/>
      <c r="D183" s="129"/>
      <c r="E183" s="199"/>
      <c r="F183" s="172"/>
      <c r="G183" s="6"/>
      <c r="H183" s="6"/>
      <c r="I183" s="6"/>
      <c r="J183" s="6"/>
      <c r="K183" s="6"/>
      <c r="L183" s="6"/>
      <c r="M183" s="6"/>
      <c r="N183" s="6"/>
      <c r="O183" s="6"/>
      <c r="P183" s="6"/>
      <c r="Q183" s="6"/>
      <c r="R183" s="6"/>
      <c r="S183" s="6"/>
      <c r="T183" s="6"/>
      <c r="U183" s="6"/>
      <c r="V183" s="6"/>
      <c r="W183" s="6"/>
      <c r="X183" s="6"/>
      <c r="Y183" s="6"/>
      <c r="Z183" s="6"/>
    </row>
    <row r="184" spans="1:26" ht="12" customHeight="1">
      <c r="A184" s="205"/>
      <c r="B184" s="204"/>
      <c r="C184" s="129"/>
      <c r="D184" s="129"/>
      <c r="E184" s="199"/>
      <c r="F184" s="172"/>
      <c r="G184" s="6"/>
      <c r="H184" s="6"/>
      <c r="I184" s="6"/>
      <c r="J184" s="6"/>
      <c r="K184" s="6"/>
      <c r="L184" s="6"/>
      <c r="M184" s="6"/>
      <c r="N184" s="6"/>
      <c r="O184" s="6"/>
      <c r="P184" s="6"/>
      <c r="Q184" s="6"/>
      <c r="R184" s="6"/>
      <c r="S184" s="6"/>
      <c r="T184" s="6"/>
      <c r="U184" s="6"/>
      <c r="V184" s="6"/>
      <c r="W184" s="6"/>
      <c r="X184" s="6"/>
      <c r="Y184" s="6"/>
      <c r="Z184" s="6"/>
    </row>
    <row r="185" spans="1:26" ht="12" customHeight="1">
      <c r="A185" s="205"/>
      <c r="B185" s="204"/>
      <c r="C185" s="129"/>
      <c r="D185" s="129"/>
      <c r="E185" s="199"/>
      <c r="F185" s="172"/>
      <c r="G185" s="6"/>
      <c r="H185" s="6"/>
      <c r="I185" s="6"/>
      <c r="J185" s="6"/>
      <c r="K185" s="6"/>
      <c r="L185" s="6"/>
      <c r="M185" s="6"/>
      <c r="N185" s="6"/>
      <c r="O185" s="6"/>
      <c r="P185" s="6"/>
      <c r="Q185" s="6"/>
      <c r="R185" s="6"/>
      <c r="S185" s="6"/>
      <c r="T185" s="6"/>
      <c r="U185" s="6"/>
      <c r="V185" s="6"/>
      <c r="W185" s="6"/>
      <c r="X185" s="6"/>
      <c r="Y185" s="6"/>
      <c r="Z185" s="6"/>
    </row>
    <row r="186" spans="1:26" ht="12" customHeight="1">
      <c r="A186" s="205"/>
      <c r="B186" s="204"/>
      <c r="C186" s="129"/>
      <c r="D186" s="129"/>
      <c r="E186" s="199"/>
      <c r="F186" s="172"/>
      <c r="G186" s="6"/>
      <c r="H186" s="6"/>
      <c r="I186" s="6"/>
      <c r="J186" s="6"/>
      <c r="K186" s="6"/>
      <c r="L186" s="6"/>
      <c r="M186" s="6"/>
      <c r="N186" s="6"/>
      <c r="O186" s="6"/>
      <c r="P186" s="6"/>
      <c r="Q186" s="6"/>
      <c r="R186" s="6"/>
      <c r="S186" s="6"/>
      <c r="T186" s="6"/>
      <c r="U186" s="6"/>
      <c r="V186" s="6"/>
      <c r="W186" s="6"/>
      <c r="X186" s="6"/>
      <c r="Y186" s="6"/>
      <c r="Z186" s="6"/>
    </row>
    <row r="187" spans="1:26" ht="12" customHeight="1">
      <c r="A187" s="205"/>
      <c r="B187" s="204"/>
      <c r="C187" s="129"/>
      <c r="D187" s="129"/>
      <c r="E187" s="199"/>
      <c r="F187" s="172"/>
      <c r="G187" s="6"/>
      <c r="H187" s="6"/>
      <c r="I187" s="6"/>
      <c r="J187" s="6"/>
      <c r="K187" s="6"/>
      <c r="L187" s="6"/>
      <c r="M187" s="6"/>
      <c r="N187" s="6"/>
      <c r="O187" s="6"/>
      <c r="P187" s="6"/>
      <c r="Q187" s="6"/>
      <c r="R187" s="6"/>
      <c r="S187" s="6"/>
      <c r="T187" s="6"/>
      <c r="U187" s="6"/>
      <c r="V187" s="6"/>
      <c r="W187" s="6"/>
      <c r="X187" s="6"/>
      <c r="Y187" s="6"/>
      <c r="Z187" s="6"/>
    </row>
    <row r="188" spans="1:26" ht="12" customHeight="1">
      <c r="A188" s="205"/>
      <c r="B188" s="204"/>
      <c r="C188" s="129"/>
      <c r="D188" s="129"/>
      <c r="E188" s="199"/>
      <c r="F188" s="172"/>
      <c r="G188" s="6"/>
      <c r="H188" s="6"/>
      <c r="I188" s="6"/>
      <c r="J188" s="6"/>
      <c r="K188" s="6"/>
      <c r="L188" s="6"/>
      <c r="M188" s="6"/>
      <c r="N188" s="6"/>
      <c r="O188" s="6"/>
      <c r="P188" s="6"/>
      <c r="Q188" s="6"/>
      <c r="R188" s="6"/>
      <c r="S188" s="6"/>
      <c r="T188" s="6"/>
      <c r="U188" s="6"/>
      <c r="V188" s="6"/>
      <c r="W188" s="6"/>
      <c r="X188" s="6"/>
      <c r="Y188" s="6"/>
      <c r="Z188" s="6"/>
    </row>
    <row r="189" spans="1:26" ht="12" customHeight="1">
      <c r="A189" s="205"/>
      <c r="B189" s="204"/>
      <c r="C189" s="129"/>
      <c r="D189" s="129"/>
      <c r="E189" s="199"/>
      <c r="F189" s="172"/>
      <c r="G189" s="6"/>
      <c r="H189" s="6"/>
      <c r="I189" s="6"/>
      <c r="J189" s="6"/>
      <c r="K189" s="6"/>
      <c r="L189" s="6"/>
      <c r="M189" s="6"/>
      <c r="N189" s="6"/>
      <c r="O189" s="6"/>
      <c r="P189" s="6"/>
      <c r="Q189" s="6"/>
      <c r="R189" s="6"/>
      <c r="S189" s="6"/>
      <c r="T189" s="6"/>
      <c r="U189" s="6"/>
      <c r="V189" s="6"/>
      <c r="W189" s="6"/>
      <c r="X189" s="6"/>
      <c r="Y189" s="6"/>
      <c r="Z189" s="6"/>
    </row>
    <row r="190" spans="1:26" ht="12" customHeight="1">
      <c r="A190" s="205"/>
      <c r="B190" s="204"/>
      <c r="C190" s="129"/>
      <c r="D190" s="129"/>
      <c r="E190" s="199"/>
      <c r="F190" s="172"/>
      <c r="G190" s="6"/>
      <c r="H190" s="6"/>
      <c r="I190" s="6"/>
      <c r="J190" s="6"/>
      <c r="K190" s="6"/>
      <c r="L190" s="6"/>
      <c r="M190" s="6"/>
      <c r="N190" s="6"/>
      <c r="O190" s="6"/>
      <c r="P190" s="6"/>
      <c r="Q190" s="6"/>
      <c r="R190" s="6"/>
      <c r="S190" s="6"/>
      <c r="T190" s="6"/>
      <c r="U190" s="6"/>
      <c r="V190" s="6"/>
      <c r="W190" s="6"/>
      <c r="X190" s="6"/>
      <c r="Y190" s="6"/>
      <c r="Z190" s="6"/>
    </row>
    <row r="191" spans="1:26" ht="12" customHeight="1">
      <c r="A191" s="205"/>
      <c r="B191" s="204"/>
      <c r="C191" s="129"/>
      <c r="D191" s="129"/>
      <c r="E191" s="199"/>
      <c r="F191" s="172"/>
      <c r="G191" s="6"/>
      <c r="H191" s="6"/>
      <c r="I191" s="6"/>
      <c r="J191" s="6"/>
      <c r="K191" s="6"/>
      <c r="L191" s="6"/>
      <c r="M191" s="6"/>
      <c r="N191" s="6"/>
      <c r="O191" s="6"/>
      <c r="P191" s="6"/>
      <c r="Q191" s="6"/>
      <c r="R191" s="6"/>
      <c r="S191" s="6"/>
      <c r="T191" s="6"/>
      <c r="U191" s="6"/>
      <c r="V191" s="6"/>
      <c r="W191" s="6"/>
      <c r="X191" s="6"/>
      <c r="Y191" s="6"/>
      <c r="Z191" s="6"/>
    </row>
    <row r="192" spans="1:26" ht="12" customHeight="1">
      <c r="A192" s="205"/>
      <c r="B192" s="204"/>
      <c r="C192" s="129"/>
      <c r="D192" s="129"/>
      <c r="E192" s="199"/>
      <c r="F192" s="172"/>
      <c r="G192" s="6"/>
      <c r="H192" s="6"/>
      <c r="I192" s="6"/>
      <c r="J192" s="6"/>
      <c r="K192" s="6"/>
      <c r="L192" s="6"/>
      <c r="M192" s="6"/>
      <c r="N192" s="6"/>
      <c r="O192" s="6"/>
      <c r="P192" s="6"/>
      <c r="Q192" s="6"/>
      <c r="R192" s="6"/>
      <c r="S192" s="6"/>
      <c r="T192" s="6"/>
      <c r="U192" s="6"/>
      <c r="V192" s="6"/>
      <c r="W192" s="6"/>
      <c r="X192" s="6"/>
      <c r="Y192" s="6"/>
      <c r="Z192" s="6"/>
    </row>
    <row r="193" spans="1:26" ht="12" customHeight="1">
      <c r="A193" s="205"/>
      <c r="B193" s="204"/>
      <c r="C193" s="129"/>
      <c r="D193" s="129"/>
      <c r="E193" s="199"/>
      <c r="F193" s="172"/>
      <c r="G193" s="6"/>
      <c r="H193" s="6"/>
      <c r="I193" s="6"/>
      <c r="J193" s="6"/>
      <c r="K193" s="6"/>
      <c r="L193" s="6"/>
      <c r="M193" s="6"/>
      <c r="N193" s="6"/>
      <c r="O193" s="6"/>
      <c r="P193" s="6"/>
      <c r="Q193" s="6"/>
      <c r="R193" s="6"/>
      <c r="S193" s="6"/>
      <c r="T193" s="6"/>
      <c r="U193" s="6"/>
      <c r="V193" s="6"/>
      <c r="W193" s="6"/>
      <c r="X193" s="6"/>
      <c r="Y193" s="6"/>
      <c r="Z193" s="6"/>
    </row>
    <row r="194" spans="1:26" ht="12" customHeight="1">
      <c r="A194" s="205"/>
      <c r="B194" s="204"/>
      <c r="C194" s="129"/>
      <c r="D194" s="129"/>
      <c r="E194" s="199"/>
      <c r="F194" s="172"/>
      <c r="G194" s="6"/>
      <c r="H194" s="6"/>
      <c r="I194" s="6"/>
      <c r="J194" s="6"/>
      <c r="K194" s="6"/>
      <c r="L194" s="6"/>
      <c r="M194" s="6"/>
      <c r="N194" s="6"/>
      <c r="O194" s="6"/>
      <c r="P194" s="6"/>
      <c r="Q194" s="6"/>
      <c r="R194" s="6"/>
      <c r="S194" s="6"/>
      <c r="T194" s="6"/>
      <c r="U194" s="6"/>
      <c r="V194" s="6"/>
      <c r="W194" s="6"/>
      <c r="X194" s="6"/>
      <c r="Y194" s="6"/>
      <c r="Z194" s="6"/>
    </row>
    <row r="195" spans="1:26" ht="12" customHeight="1">
      <c r="A195" s="205"/>
      <c r="B195" s="204"/>
      <c r="C195" s="129"/>
      <c r="D195" s="129"/>
      <c r="E195" s="199"/>
      <c r="F195" s="172"/>
      <c r="G195" s="6"/>
      <c r="H195" s="6"/>
      <c r="I195" s="6"/>
      <c r="J195" s="6"/>
      <c r="K195" s="6"/>
      <c r="L195" s="6"/>
      <c r="M195" s="6"/>
      <c r="N195" s="6"/>
      <c r="O195" s="6"/>
      <c r="P195" s="6"/>
      <c r="Q195" s="6"/>
      <c r="R195" s="6"/>
      <c r="S195" s="6"/>
      <c r="T195" s="6"/>
      <c r="U195" s="6"/>
      <c r="V195" s="6"/>
      <c r="W195" s="6"/>
      <c r="X195" s="6"/>
      <c r="Y195" s="6"/>
      <c r="Z195" s="6"/>
    </row>
    <row r="196" spans="1:26" ht="12" customHeight="1">
      <c r="A196" s="205"/>
      <c r="B196" s="204"/>
      <c r="C196" s="129"/>
      <c r="D196" s="129"/>
      <c r="E196" s="199"/>
      <c r="F196" s="172"/>
      <c r="G196" s="6"/>
      <c r="H196" s="6"/>
      <c r="I196" s="6"/>
      <c r="J196" s="6"/>
      <c r="K196" s="6"/>
      <c r="L196" s="6"/>
      <c r="M196" s="6"/>
      <c r="N196" s="6"/>
      <c r="O196" s="6"/>
      <c r="P196" s="6"/>
      <c r="Q196" s="6"/>
      <c r="R196" s="6"/>
      <c r="S196" s="6"/>
      <c r="T196" s="6"/>
      <c r="U196" s="6"/>
      <c r="V196" s="6"/>
      <c r="W196" s="6"/>
      <c r="X196" s="6"/>
      <c r="Y196" s="6"/>
      <c r="Z196" s="6"/>
    </row>
    <row r="197" spans="1:26" ht="12" customHeight="1">
      <c r="A197" s="205"/>
      <c r="B197" s="204"/>
      <c r="C197" s="129"/>
      <c r="D197" s="129"/>
      <c r="E197" s="199"/>
      <c r="F197" s="172"/>
      <c r="G197" s="6"/>
      <c r="H197" s="6"/>
      <c r="I197" s="6"/>
      <c r="J197" s="6"/>
      <c r="K197" s="6"/>
      <c r="L197" s="6"/>
      <c r="M197" s="6"/>
      <c r="N197" s="6"/>
      <c r="O197" s="6"/>
      <c r="P197" s="6"/>
      <c r="Q197" s="6"/>
      <c r="R197" s="6"/>
      <c r="S197" s="6"/>
      <c r="T197" s="6"/>
      <c r="U197" s="6"/>
      <c r="V197" s="6"/>
      <c r="W197" s="6"/>
      <c r="X197" s="6"/>
      <c r="Y197" s="6"/>
      <c r="Z197" s="6"/>
    </row>
    <row r="198" spans="1:26" ht="12" customHeight="1">
      <c r="A198" s="205"/>
      <c r="B198" s="204"/>
      <c r="C198" s="129"/>
      <c r="D198" s="129"/>
      <c r="E198" s="199"/>
      <c r="F198" s="172"/>
      <c r="G198" s="6"/>
      <c r="H198" s="6"/>
      <c r="I198" s="6"/>
      <c r="J198" s="6"/>
      <c r="K198" s="6"/>
      <c r="L198" s="6"/>
      <c r="M198" s="6"/>
      <c r="N198" s="6"/>
      <c r="O198" s="6"/>
      <c r="P198" s="6"/>
      <c r="Q198" s="6"/>
      <c r="R198" s="6"/>
      <c r="S198" s="6"/>
      <c r="T198" s="6"/>
      <c r="U198" s="6"/>
      <c r="V198" s="6"/>
      <c r="W198" s="6"/>
      <c r="X198" s="6"/>
      <c r="Y198" s="6"/>
      <c r="Z198" s="6"/>
    </row>
    <row r="199" spans="1:26" ht="12" customHeight="1">
      <c r="A199" s="205"/>
      <c r="B199" s="204"/>
      <c r="C199" s="129"/>
      <c r="D199" s="129"/>
      <c r="E199" s="199"/>
      <c r="F199" s="172"/>
      <c r="G199" s="6"/>
      <c r="H199" s="6"/>
      <c r="I199" s="6"/>
      <c r="J199" s="6"/>
      <c r="K199" s="6"/>
      <c r="L199" s="6"/>
      <c r="M199" s="6"/>
      <c r="N199" s="6"/>
      <c r="O199" s="6"/>
      <c r="P199" s="6"/>
      <c r="Q199" s="6"/>
      <c r="R199" s="6"/>
      <c r="S199" s="6"/>
      <c r="T199" s="6"/>
      <c r="U199" s="6"/>
      <c r="V199" s="6"/>
      <c r="W199" s="6"/>
      <c r="X199" s="6"/>
      <c r="Y199" s="6"/>
      <c r="Z199" s="6"/>
    </row>
    <row r="200" spans="1:26" ht="12" customHeight="1">
      <c r="A200" s="205"/>
      <c r="B200" s="204"/>
      <c r="C200" s="129"/>
      <c r="D200" s="129"/>
      <c r="E200" s="199"/>
      <c r="F200" s="172"/>
      <c r="G200" s="6"/>
      <c r="H200" s="6"/>
      <c r="I200" s="6"/>
      <c r="J200" s="6"/>
      <c r="K200" s="6"/>
      <c r="L200" s="6"/>
      <c r="M200" s="6"/>
      <c r="N200" s="6"/>
      <c r="O200" s="6"/>
      <c r="P200" s="6"/>
      <c r="Q200" s="6"/>
      <c r="R200" s="6"/>
      <c r="S200" s="6"/>
      <c r="T200" s="6"/>
      <c r="U200" s="6"/>
      <c r="V200" s="6"/>
      <c r="W200" s="6"/>
      <c r="X200" s="6"/>
      <c r="Y200" s="6"/>
      <c r="Z200" s="6"/>
    </row>
    <row r="201" spans="1:26" ht="12" customHeight="1">
      <c r="A201" s="205"/>
      <c r="B201" s="204"/>
      <c r="C201" s="129"/>
      <c r="D201" s="129"/>
      <c r="E201" s="199"/>
      <c r="F201" s="172"/>
      <c r="G201" s="6"/>
      <c r="H201" s="6"/>
      <c r="I201" s="6"/>
      <c r="J201" s="6"/>
      <c r="K201" s="6"/>
      <c r="L201" s="6"/>
      <c r="M201" s="6"/>
      <c r="N201" s="6"/>
      <c r="O201" s="6"/>
      <c r="P201" s="6"/>
      <c r="Q201" s="6"/>
      <c r="R201" s="6"/>
      <c r="S201" s="6"/>
      <c r="T201" s="6"/>
      <c r="U201" s="6"/>
      <c r="V201" s="6"/>
      <c r="W201" s="6"/>
      <c r="X201" s="6"/>
      <c r="Y201" s="6"/>
      <c r="Z201" s="6"/>
    </row>
    <row r="202" spans="1:26" ht="12" customHeight="1">
      <c r="A202" s="205"/>
      <c r="B202" s="204"/>
      <c r="C202" s="129"/>
      <c r="D202" s="129"/>
      <c r="E202" s="199"/>
      <c r="F202" s="172"/>
      <c r="G202" s="6"/>
      <c r="H202" s="6"/>
      <c r="I202" s="6"/>
      <c r="J202" s="6"/>
      <c r="K202" s="6"/>
      <c r="L202" s="6"/>
      <c r="M202" s="6"/>
      <c r="N202" s="6"/>
      <c r="O202" s="6"/>
      <c r="P202" s="6"/>
      <c r="Q202" s="6"/>
      <c r="R202" s="6"/>
      <c r="S202" s="6"/>
      <c r="T202" s="6"/>
      <c r="U202" s="6"/>
      <c r="V202" s="6"/>
      <c r="W202" s="6"/>
      <c r="X202" s="6"/>
      <c r="Y202" s="6"/>
      <c r="Z202" s="6"/>
    </row>
    <row r="203" spans="1:26" ht="12" customHeight="1">
      <c r="A203" s="205"/>
      <c r="B203" s="204"/>
      <c r="C203" s="129"/>
      <c r="D203" s="129"/>
      <c r="E203" s="199"/>
      <c r="F203" s="172"/>
      <c r="G203" s="6"/>
      <c r="H203" s="6"/>
      <c r="I203" s="6"/>
      <c r="J203" s="6"/>
      <c r="K203" s="6"/>
      <c r="L203" s="6"/>
      <c r="M203" s="6"/>
      <c r="N203" s="6"/>
      <c r="O203" s="6"/>
      <c r="P203" s="6"/>
      <c r="Q203" s="6"/>
      <c r="R203" s="6"/>
      <c r="S203" s="6"/>
      <c r="T203" s="6"/>
      <c r="U203" s="6"/>
      <c r="V203" s="6"/>
      <c r="W203" s="6"/>
      <c r="X203" s="6"/>
      <c r="Y203" s="6"/>
      <c r="Z203" s="6"/>
    </row>
    <row r="204" spans="1:26" ht="12" customHeight="1">
      <c r="A204" s="205"/>
      <c r="B204" s="204"/>
      <c r="C204" s="129"/>
      <c r="D204" s="129"/>
      <c r="E204" s="199"/>
      <c r="F204" s="172"/>
      <c r="G204" s="6"/>
      <c r="H204" s="6"/>
      <c r="I204" s="6"/>
      <c r="J204" s="6"/>
      <c r="K204" s="6"/>
      <c r="L204" s="6"/>
      <c r="M204" s="6"/>
      <c r="N204" s="6"/>
      <c r="O204" s="6"/>
      <c r="P204" s="6"/>
      <c r="Q204" s="6"/>
      <c r="R204" s="6"/>
      <c r="S204" s="6"/>
      <c r="T204" s="6"/>
      <c r="U204" s="6"/>
      <c r="V204" s="6"/>
      <c r="W204" s="6"/>
      <c r="X204" s="6"/>
      <c r="Y204" s="6"/>
      <c r="Z204" s="6"/>
    </row>
    <row r="205" spans="1:26" ht="12" customHeight="1">
      <c r="A205" s="205"/>
      <c r="B205" s="204"/>
      <c r="C205" s="129"/>
      <c r="D205" s="129"/>
      <c r="E205" s="199"/>
      <c r="F205" s="172"/>
      <c r="G205" s="6"/>
      <c r="H205" s="6"/>
      <c r="I205" s="6"/>
      <c r="J205" s="6"/>
      <c r="K205" s="6"/>
      <c r="L205" s="6"/>
      <c r="M205" s="6"/>
      <c r="N205" s="6"/>
      <c r="O205" s="6"/>
      <c r="P205" s="6"/>
      <c r="Q205" s="6"/>
      <c r="R205" s="6"/>
      <c r="S205" s="6"/>
      <c r="T205" s="6"/>
      <c r="U205" s="6"/>
      <c r="V205" s="6"/>
      <c r="W205" s="6"/>
      <c r="X205" s="6"/>
      <c r="Y205" s="6"/>
      <c r="Z205" s="6"/>
    </row>
    <row r="206" spans="1:26" ht="12" customHeight="1">
      <c r="A206" s="205"/>
      <c r="B206" s="204"/>
      <c r="C206" s="129"/>
      <c r="D206" s="129"/>
      <c r="E206" s="199"/>
      <c r="F206" s="172"/>
      <c r="G206" s="6"/>
      <c r="H206" s="6"/>
      <c r="I206" s="6"/>
      <c r="J206" s="6"/>
      <c r="K206" s="6"/>
      <c r="L206" s="6"/>
      <c r="M206" s="6"/>
      <c r="N206" s="6"/>
      <c r="O206" s="6"/>
      <c r="P206" s="6"/>
      <c r="Q206" s="6"/>
      <c r="R206" s="6"/>
      <c r="S206" s="6"/>
      <c r="T206" s="6"/>
      <c r="U206" s="6"/>
      <c r="V206" s="6"/>
      <c r="W206" s="6"/>
      <c r="X206" s="6"/>
      <c r="Y206" s="6"/>
      <c r="Z206" s="6"/>
    </row>
    <row r="207" spans="1:26" ht="12" customHeight="1">
      <c r="A207" s="205"/>
      <c r="B207" s="204"/>
      <c r="C207" s="129"/>
      <c r="D207" s="129"/>
      <c r="E207" s="199"/>
      <c r="F207" s="172"/>
      <c r="G207" s="6"/>
      <c r="H207" s="6"/>
      <c r="I207" s="6"/>
      <c r="J207" s="6"/>
      <c r="K207" s="6"/>
      <c r="L207" s="6"/>
      <c r="M207" s="6"/>
      <c r="N207" s="6"/>
      <c r="O207" s="6"/>
      <c r="P207" s="6"/>
      <c r="Q207" s="6"/>
      <c r="R207" s="6"/>
      <c r="S207" s="6"/>
      <c r="T207" s="6"/>
      <c r="U207" s="6"/>
      <c r="V207" s="6"/>
      <c r="W207" s="6"/>
      <c r="X207" s="6"/>
      <c r="Y207" s="6"/>
      <c r="Z207" s="6"/>
    </row>
    <row r="208" spans="1:26" ht="12" customHeight="1">
      <c r="A208" s="205"/>
      <c r="B208" s="204"/>
      <c r="C208" s="129"/>
      <c r="D208" s="129"/>
      <c r="E208" s="199"/>
      <c r="F208" s="172"/>
      <c r="G208" s="6"/>
      <c r="H208" s="6"/>
      <c r="I208" s="6"/>
      <c r="J208" s="6"/>
      <c r="K208" s="6"/>
      <c r="L208" s="6"/>
      <c r="M208" s="6"/>
      <c r="N208" s="6"/>
      <c r="O208" s="6"/>
      <c r="P208" s="6"/>
      <c r="Q208" s="6"/>
      <c r="R208" s="6"/>
      <c r="S208" s="6"/>
      <c r="T208" s="6"/>
      <c r="U208" s="6"/>
      <c r="V208" s="6"/>
      <c r="W208" s="6"/>
      <c r="X208" s="6"/>
      <c r="Y208" s="6"/>
      <c r="Z208" s="6"/>
    </row>
    <row r="209" spans="1:26" ht="12" customHeight="1">
      <c r="A209" s="205"/>
      <c r="B209" s="204"/>
      <c r="C209" s="129"/>
      <c r="D209" s="129"/>
      <c r="E209" s="199"/>
      <c r="F209" s="172"/>
      <c r="G209" s="6"/>
      <c r="H209" s="6"/>
      <c r="I209" s="6"/>
      <c r="J209" s="6"/>
      <c r="K209" s="6"/>
      <c r="L209" s="6"/>
      <c r="M209" s="6"/>
      <c r="N209" s="6"/>
      <c r="O209" s="6"/>
      <c r="P209" s="6"/>
      <c r="Q209" s="6"/>
      <c r="R209" s="6"/>
      <c r="S209" s="6"/>
      <c r="T209" s="6"/>
      <c r="U209" s="6"/>
      <c r="V209" s="6"/>
      <c r="W209" s="6"/>
      <c r="X209" s="6"/>
      <c r="Y209" s="6"/>
      <c r="Z209" s="6"/>
    </row>
    <row r="210" spans="1:26" ht="12" customHeight="1">
      <c r="A210" s="205"/>
      <c r="B210" s="204"/>
      <c r="C210" s="129"/>
      <c r="D210" s="129"/>
      <c r="E210" s="199"/>
      <c r="F210" s="172"/>
      <c r="G210" s="6"/>
      <c r="H210" s="6"/>
      <c r="I210" s="6"/>
      <c r="J210" s="6"/>
      <c r="K210" s="6"/>
      <c r="L210" s="6"/>
      <c r="M210" s="6"/>
      <c r="N210" s="6"/>
      <c r="O210" s="6"/>
      <c r="P210" s="6"/>
      <c r="Q210" s="6"/>
      <c r="R210" s="6"/>
      <c r="S210" s="6"/>
      <c r="T210" s="6"/>
      <c r="U210" s="6"/>
      <c r="V210" s="6"/>
      <c r="W210" s="6"/>
      <c r="X210" s="6"/>
      <c r="Y210" s="6"/>
      <c r="Z210" s="6"/>
    </row>
    <row r="211" spans="1:26" ht="12" customHeight="1">
      <c r="A211" s="205"/>
      <c r="B211" s="204"/>
      <c r="C211" s="129"/>
      <c r="D211" s="129"/>
      <c r="E211" s="199"/>
      <c r="F211" s="172"/>
      <c r="G211" s="6"/>
      <c r="H211" s="6"/>
      <c r="I211" s="6"/>
      <c r="J211" s="6"/>
      <c r="K211" s="6"/>
      <c r="L211" s="6"/>
      <c r="M211" s="6"/>
      <c r="N211" s="6"/>
      <c r="O211" s="6"/>
      <c r="P211" s="6"/>
      <c r="Q211" s="6"/>
      <c r="R211" s="6"/>
      <c r="S211" s="6"/>
      <c r="T211" s="6"/>
      <c r="U211" s="6"/>
      <c r="V211" s="6"/>
      <c r="W211" s="6"/>
      <c r="X211" s="6"/>
      <c r="Y211" s="6"/>
      <c r="Z211" s="6"/>
    </row>
    <row r="212" spans="1:26" ht="12" customHeight="1">
      <c r="A212" s="205"/>
      <c r="B212" s="204"/>
      <c r="C212" s="129"/>
      <c r="D212" s="129"/>
      <c r="E212" s="199"/>
      <c r="F212" s="172"/>
      <c r="G212" s="6"/>
      <c r="H212" s="6"/>
      <c r="I212" s="6"/>
      <c r="J212" s="6"/>
      <c r="K212" s="6"/>
      <c r="L212" s="6"/>
      <c r="M212" s="6"/>
      <c r="N212" s="6"/>
      <c r="O212" s="6"/>
      <c r="P212" s="6"/>
      <c r="Q212" s="6"/>
      <c r="R212" s="6"/>
      <c r="S212" s="6"/>
      <c r="T212" s="6"/>
      <c r="U212" s="6"/>
      <c r="V212" s="6"/>
      <c r="W212" s="6"/>
      <c r="X212" s="6"/>
      <c r="Y212" s="6"/>
      <c r="Z212" s="6"/>
    </row>
    <row r="213" spans="1:26" ht="12" customHeight="1">
      <c r="A213" s="205"/>
      <c r="B213" s="204"/>
      <c r="C213" s="129"/>
      <c r="D213" s="129"/>
      <c r="E213" s="199"/>
      <c r="F213" s="172"/>
      <c r="G213" s="6"/>
      <c r="H213" s="6"/>
      <c r="I213" s="6"/>
      <c r="J213" s="6"/>
      <c r="K213" s="6"/>
      <c r="L213" s="6"/>
      <c r="M213" s="6"/>
      <c r="N213" s="6"/>
      <c r="O213" s="6"/>
      <c r="P213" s="6"/>
      <c r="Q213" s="6"/>
      <c r="R213" s="6"/>
      <c r="S213" s="6"/>
      <c r="T213" s="6"/>
      <c r="U213" s="6"/>
      <c r="V213" s="6"/>
      <c r="W213" s="6"/>
      <c r="X213" s="6"/>
      <c r="Y213" s="6"/>
      <c r="Z213" s="6"/>
    </row>
    <row r="214" spans="1:26" ht="12" customHeight="1">
      <c r="A214" s="205"/>
      <c r="B214" s="204"/>
      <c r="C214" s="129"/>
      <c r="D214" s="129"/>
      <c r="E214" s="199"/>
      <c r="F214" s="172"/>
      <c r="G214" s="6"/>
      <c r="H214" s="6"/>
      <c r="I214" s="6"/>
      <c r="J214" s="6"/>
      <c r="K214" s="6"/>
      <c r="L214" s="6"/>
      <c r="M214" s="6"/>
      <c r="N214" s="6"/>
      <c r="O214" s="6"/>
      <c r="P214" s="6"/>
      <c r="Q214" s="6"/>
      <c r="R214" s="6"/>
      <c r="S214" s="6"/>
      <c r="T214" s="6"/>
      <c r="U214" s="6"/>
      <c r="V214" s="6"/>
      <c r="W214" s="6"/>
      <c r="X214" s="6"/>
      <c r="Y214" s="6"/>
      <c r="Z214" s="6"/>
    </row>
    <row r="215" spans="1:26" ht="12" customHeight="1">
      <c r="A215" s="205"/>
      <c r="B215" s="204"/>
      <c r="C215" s="129"/>
      <c r="D215" s="129"/>
      <c r="E215" s="199"/>
      <c r="F215" s="172"/>
      <c r="G215" s="6"/>
      <c r="H215" s="6"/>
      <c r="I215" s="6"/>
      <c r="J215" s="6"/>
      <c r="K215" s="6"/>
      <c r="L215" s="6"/>
      <c r="M215" s="6"/>
      <c r="N215" s="6"/>
      <c r="O215" s="6"/>
      <c r="P215" s="6"/>
      <c r="Q215" s="6"/>
      <c r="R215" s="6"/>
      <c r="S215" s="6"/>
      <c r="T215" s="6"/>
      <c r="U215" s="6"/>
      <c r="V215" s="6"/>
      <c r="W215" s="6"/>
      <c r="X215" s="6"/>
      <c r="Y215" s="6"/>
      <c r="Z215" s="6"/>
    </row>
    <row r="216" spans="1:26" ht="12" customHeight="1">
      <c r="A216" s="205"/>
      <c r="B216" s="204"/>
      <c r="C216" s="129"/>
      <c r="D216" s="129"/>
      <c r="E216" s="199"/>
      <c r="F216" s="172"/>
      <c r="G216" s="6"/>
      <c r="H216" s="6"/>
      <c r="I216" s="6"/>
      <c r="J216" s="6"/>
      <c r="K216" s="6"/>
      <c r="L216" s="6"/>
      <c r="M216" s="6"/>
      <c r="N216" s="6"/>
      <c r="O216" s="6"/>
      <c r="P216" s="6"/>
      <c r="Q216" s="6"/>
      <c r="R216" s="6"/>
      <c r="S216" s="6"/>
      <c r="T216" s="6"/>
      <c r="U216" s="6"/>
      <c r="V216" s="6"/>
      <c r="W216" s="6"/>
      <c r="X216" s="6"/>
      <c r="Y216" s="6"/>
      <c r="Z216" s="6"/>
    </row>
    <row r="217" spans="1:26" ht="12" customHeight="1">
      <c r="A217" s="205"/>
      <c r="B217" s="204"/>
      <c r="C217" s="129"/>
      <c r="D217" s="129"/>
      <c r="E217" s="199"/>
      <c r="F217" s="172"/>
      <c r="G217" s="6"/>
      <c r="H217" s="6"/>
      <c r="I217" s="6"/>
      <c r="J217" s="6"/>
      <c r="K217" s="6"/>
      <c r="L217" s="6"/>
      <c r="M217" s="6"/>
      <c r="N217" s="6"/>
      <c r="O217" s="6"/>
      <c r="P217" s="6"/>
      <c r="Q217" s="6"/>
      <c r="R217" s="6"/>
      <c r="S217" s="6"/>
      <c r="T217" s="6"/>
      <c r="U217" s="6"/>
      <c r="V217" s="6"/>
      <c r="W217" s="6"/>
      <c r="X217" s="6"/>
      <c r="Y217" s="6"/>
      <c r="Z217" s="6"/>
    </row>
    <row r="218" spans="1:26" ht="12" customHeight="1">
      <c r="A218" s="205"/>
      <c r="B218" s="204"/>
      <c r="C218" s="129"/>
      <c r="D218" s="129"/>
      <c r="E218" s="199"/>
      <c r="F218" s="172"/>
      <c r="G218" s="6"/>
      <c r="H218" s="6"/>
      <c r="I218" s="6"/>
      <c r="J218" s="6"/>
      <c r="K218" s="6"/>
      <c r="L218" s="6"/>
      <c r="M218" s="6"/>
      <c r="N218" s="6"/>
      <c r="O218" s="6"/>
      <c r="P218" s="6"/>
      <c r="Q218" s="6"/>
      <c r="R218" s="6"/>
      <c r="S218" s="6"/>
      <c r="T218" s="6"/>
      <c r="U218" s="6"/>
      <c r="V218" s="6"/>
      <c r="W218" s="6"/>
      <c r="X218" s="6"/>
      <c r="Y218" s="6"/>
      <c r="Z218" s="6"/>
    </row>
    <row r="219" spans="1:26" ht="12" customHeight="1">
      <c r="A219" s="205"/>
      <c r="B219" s="204"/>
      <c r="C219" s="129"/>
      <c r="D219" s="129"/>
      <c r="E219" s="199"/>
      <c r="F219" s="172"/>
      <c r="G219" s="6"/>
      <c r="H219" s="6"/>
      <c r="I219" s="6"/>
      <c r="J219" s="6"/>
      <c r="K219" s="6"/>
      <c r="L219" s="6"/>
      <c r="M219" s="6"/>
      <c r="N219" s="6"/>
      <c r="O219" s="6"/>
      <c r="P219" s="6"/>
      <c r="Q219" s="6"/>
      <c r="R219" s="6"/>
      <c r="S219" s="6"/>
      <c r="T219" s="6"/>
      <c r="U219" s="6"/>
      <c r="V219" s="6"/>
      <c r="W219" s="6"/>
      <c r="X219" s="6"/>
      <c r="Y219" s="6"/>
      <c r="Z219" s="6"/>
    </row>
    <row r="220" spans="1:26" ht="12" customHeight="1">
      <c r="A220" s="205"/>
      <c r="B220" s="204"/>
      <c r="C220" s="129"/>
      <c r="D220" s="129"/>
      <c r="E220" s="199"/>
      <c r="F220" s="172"/>
      <c r="G220" s="6"/>
      <c r="H220" s="6"/>
      <c r="I220" s="6"/>
      <c r="J220" s="6"/>
      <c r="K220" s="6"/>
      <c r="L220" s="6"/>
      <c r="M220" s="6"/>
      <c r="N220" s="6"/>
      <c r="O220" s="6"/>
      <c r="P220" s="6"/>
      <c r="Q220" s="6"/>
      <c r="R220" s="6"/>
      <c r="S220" s="6"/>
      <c r="T220" s="6"/>
      <c r="U220" s="6"/>
      <c r="V220" s="6"/>
      <c r="W220" s="6"/>
      <c r="X220" s="6"/>
      <c r="Y220" s="6"/>
      <c r="Z220" s="6"/>
    </row>
    <row r="221" spans="1:26" ht="12" customHeight="1">
      <c r="A221" s="205"/>
      <c r="B221" s="204"/>
      <c r="C221" s="129"/>
      <c r="D221" s="129"/>
      <c r="E221" s="199"/>
      <c r="F221" s="172"/>
      <c r="G221" s="6"/>
      <c r="H221" s="6"/>
      <c r="I221" s="6"/>
      <c r="J221" s="6"/>
      <c r="K221" s="6"/>
      <c r="L221" s="6"/>
      <c r="M221" s="6"/>
      <c r="N221" s="6"/>
      <c r="O221" s="6"/>
      <c r="P221" s="6"/>
      <c r="Q221" s="6"/>
      <c r="R221" s="6"/>
      <c r="S221" s="6"/>
      <c r="T221" s="6"/>
      <c r="U221" s="6"/>
      <c r="V221" s="6"/>
      <c r="W221" s="6"/>
      <c r="X221" s="6"/>
      <c r="Y221" s="6"/>
      <c r="Z221" s="6"/>
    </row>
    <row r="222" spans="1:26" ht="12" customHeight="1">
      <c r="A222" s="205"/>
      <c r="B222" s="204"/>
      <c r="C222" s="129"/>
      <c r="D222" s="129"/>
      <c r="E222" s="199"/>
      <c r="F222" s="172"/>
      <c r="G222" s="6"/>
      <c r="H222" s="6"/>
      <c r="I222" s="6"/>
      <c r="J222" s="6"/>
      <c r="K222" s="6"/>
      <c r="L222" s="6"/>
      <c r="M222" s="6"/>
      <c r="N222" s="6"/>
      <c r="O222" s="6"/>
      <c r="P222" s="6"/>
      <c r="Q222" s="6"/>
      <c r="R222" s="6"/>
      <c r="S222" s="6"/>
      <c r="T222" s="6"/>
      <c r="U222" s="6"/>
      <c r="V222" s="6"/>
      <c r="W222" s="6"/>
      <c r="X222" s="6"/>
      <c r="Y222" s="6"/>
      <c r="Z222" s="6"/>
    </row>
    <row r="223" spans="1:26" ht="12" customHeight="1">
      <c r="A223" s="205"/>
      <c r="B223" s="204"/>
      <c r="C223" s="129"/>
      <c r="D223" s="129"/>
      <c r="E223" s="199"/>
      <c r="F223" s="172"/>
      <c r="G223" s="6"/>
      <c r="H223" s="6"/>
      <c r="I223" s="6"/>
      <c r="J223" s="6"/>
      <c r="K223" s="6"/>
      <c r="L223" s="6"/>
      <c r="M223" s="6"/>
      <c r="N223" s="6"/>
      <c r="O223" s="6"/>
      <c r="P223" s="6"/>
      <c r="Q223" s="6"/>
      <c r="R223" s="6"/>
      <c r="S223" s="6"/>
      <c r="T223" s="6"/>
      <c r="U223" s="6"/>
      <c r="V223" s="6"/>
      <c r="W223" s="6"/>
      <c r="X223" s="6"/>
      <c r="Y223" s="6"/>
      <c r="Z223" s="6"/>
    </row>
    <row r="224" spans="1:26" ht="12" customHeight="1">
      <c r="A224" s="205"/>
      <c r="B224" s="204"/>
      <c r="C224" s="129"/>
      <c r="D224" s="129"/>
      <c r="E224" s="199"/>
      <c r="F224" s="172"/>
      <c r="G224" s="6"/>
      <c r="H224" s="6"/>
      <c r="I224" s="6"/>
      <c r="J224" s="6"/>
      <c r="K224" s="6"/>
      <c r="L224" s="6"/>
      <c r="M224" s="6"/>
      <c r="N224" s="6"/>
      <c r="O224" s="6"/>
      <c r="P224" s="6"/>
      <c r="Q224" s="6"/>
      <c r="R224" s="6"/>
      <c r="S224" s="6"/>
      <c r="T224" s="6"/>
      <c r="U224" s="6"/>
      <c r="V224" s="6"/>
      <c r="W224" s="6"/>
      <c r="X224" s="6"/>
      <c r="Y224" s="6"/>
      <c r="Z224" s="6"/>
    </row>
    <row r="225" spans="1:26" ht="12" customHeight="1">
      <c r="A225" s="205"/>
      <c r="B225" s="204"/>
      <c r="C225" s="129"/>
      <c r="D225" s="129"/>
      <c r="E225" s="199"/>
      <c r="F225" s="172"/>
      <c r="G225" s="6"/>
      <c r="H225" s="6"/>
      <c r="I225" s="6"/>
      <c r="J225" s="6"/>
      <c r="K225" s="6"/>
      <c r="L225" s="6"/>
      <c r="M225" s="6"/>
      <c r="N225" s="6"/>
      <c r="O225" s="6"/>
      <c r="P225" s="6"/>
      <c r="Q225" s="6"/>
      <c r="R225" s="6"/>
      <c r="S225" s="6"/>
      <c r="T225" s="6"/>
      <c r="U225" s="6"/>
      <c r="V225" s="6"/>
      <c r="W225" s="6"/>
      <c r="X225" s="6"/>
      <c r="Y225" s="6"/>
      <c r="Z225" s="6"/>
    </row>
    <row r="226" spans="1:26" ht="12" customHeight="1">
      <c r="A226" s="205"/>
      <c r="B226" s="204"/>
      <c r="C226" s="129"/>
      <c r="D226" s="129"/>
      <c r="E226" s="199"/>
      <c r="F226" s="172"/>
      <c r="G226" s="6"/>
      <c r="H226" s="6"/>
      <c r="I226" s="6"/>
      <c r="J226" s="6"/>
      <c r="K226" s="6"/>
      <c r="L226" s="6"/>
      <c r="M226" s="6"/>
      <c r="N226" s="6"/>
      <c r="O226" s="6"/>
      <c r="P226" s="6"/>
      <c r="Q226" s="6"/>
      <c r="R226" s="6"/>
      <c r="S226" s="6"/>
      <c r="T226" s="6"/>
      <c r="U226" s="6"/>
      <c r="V226" s="6"/>
      <c r="W226" s="6"/>
      <c r="X226" s="6"/>
      <c r="Y226" s="6"/>
      <c r="Z226" s="6"/>
    </row>
    <row r="227" spans="1:26" ht="12" customHeight="1">
      <c r="A227" s="205"/>
      <c r="B227" s="204"/>
      <c r="C227" s="129"/>
      <c r="D227" s="129"/>
      <c r="E227" s="199"/>
      <c r="F227" s="172"/>
      <c r="G227" s="6"/>
      <c r="H227" s="6"/>
      <c r="I227" s="6"/>
      <c r="J227" s="6"/>
      <c r="K227" s="6"/>
      <c r="L227" s="6"/>
      <c r="M227" s="6"/>
      <c r="N227" s="6"/>
      <c r="O227" s="6"/>
      <c r="P227" s="6"/>
      <c r="Q227" s="6"/>
      <c r="R227" s="6"/>
      <c r="S227" s="6"/>
      <c r="T227" s="6"/>
      <c r="U227" s="6"/>
      <c r="V227" s="6"/>
      <c r="W227" s="6"/>
      <c r="X227" s="6"/>
      <c r="Y227" s="6"/>
      <c r="Z227" s="6"/>
    </row>
    <row r="228" spans="1:26" ht="12" customHeight="1">
      <c r="A228" s="205"/>
      <c r="B228" s="204"/>
      <c r="C228" s="129"/>
      <c r="D228" s="129"/>
      <c r="E228" s="199"/>
      <c r="F228" s="172"/>
      <c r="G228" s="6"/>
      <c r="H228" s="6"/>
      <c r="I228" s="6"/>
      <c r="J228" s="6"/>
      <c r="K228" s="6"/>
      <c r="L228" s="6"/>
      <c r="M228" s="6"/>
      <c r="N228" s="6"/>
      <c r="O228" s="6"/>
      <c r="P228" s="6"/>
      <c r="Q228" s="6"/>
      <c r="R228" s="6"/>
      <c r="S228" s="6"/>
      <c r="T228" s="6"/>
      <c r="U228" s="6"/>
      <c r="V228" s="6"/>
      <c r="W228" s="6"/>
      <c r="X228" s="6"/>
      <c r="Y228" s="6"/>
      <c r="Z228" s="6"/>
    </row>
    <row r="229" spans="1:26" ht="12" customHeight="1">
      <c r="A229" s="205"/>
      <c r="B229" s="204"/>
      <c r="C229" s="129"/>
      <c r="D229" s="129"/>
      <c r="E229" s="199"/>
      <c r="F229" s="172"/>
      <c r="G229" s="6"/>
      <c r="H229" s="6"/>
      <c r="I229" s="6"/>
      <c r="J229" s="6"/>
      <c r="K229" s="6"/>
      <c r="L229" s="6"/>
      <c r="M229" s="6"/>
      <c r="N229" s="6"/>
      <c r="O229" s="6"/>
      <c r="P229" s="6"/>
      <c r="Q229" s="6"/>
      <c r="R229" s="6"/>
      <c r="S229" s="6"/>
      <c r="T229" s="6"/>
      <c r="U229" s="6"/>
      <c r="V229" s="6"/>
      <c r="W229" s="6"/>
      <c r="X229" s="6"/>
      <c r="Y229" s="6"/>
      <c r="Z229" s="6"/>
    </row>
    <row r="230" spans="1:26" ht="12" customHeight="1">
      <c r="A230" s="205"/>
      <c r="B230" s="204"/>
      <c r="C230" s="129"/>
      <c r="D230" s="129"/>
      <c r="E230" s="199"/>
      <c r="F230" s="172"/>
      <c r="G230" s="6"/>
      <c r="H230" s="6"/>
      <c r="I230" s="6"/>
      <c r="J230" s="6"/>
      <c r="K230" s="6"/>
      <c r="L230" s="6"/>
      <c r="M230" s="6"/>
      <c r="N230" s="6"/>
      <c r="O230" s="6"/>
      <c r="P230" s="6"/>
      <c r="Q230" s="6"/>
      <c r="R230" s="6"/>
      <c r="S230" s="6"/>
      <c r="T230" s="6"/>
      <c r="U230" s="6"/>
      <c r="V230" s="6"/>
      <c r="W230" s="6"/>
      <c r="X230" s="6"/>
      <c r="Y230" s="6"/>
      <c r="Z230" s="6"/>
    </row>
    <row r="231" spans="1:26" ht="12" customHeight="1">
      <c r="A231" s="205"/>
      <c r="B231" s="204"/>
      <c r="C231" s="129"/>
      <c r="D231" s="129"/>
      <c r="E231" s="199"/>
      <c r="F231" s="172"/>
      <c r="G231" s="6"/>
      <c r="H231" s="6"/>
      <c r="I231" s="6"/>
      <c r="J231" s="6"/>
      <c r="K231" s="6"/>
      <c r="L231" s="6"/>
      <c r="M231" s="6"/>
      <c r="N231" s="6"/>
      <c r="O231" s="6"/>
      <c r="P231" s="6"/>
      <c r="Q231" s="6"/>
      <c r="R231" s="6"/>
      <c r="S231" s="6"/>
      <c r="T231" s="6"/>
      <c r="U231" s="6"/>
      <c r="V231" s="6"/>
      <c r="W231" s="6"/>
      <c r="X231" s="6"/>
      <c r="Y231" s="6"/>
      <c r="Z231" s="6"/>
    </row>
    <row r="232" spans="1:26" ht="12" customHeight="1">
      <c r="A232" s="205"/>
      <c r="B232" s="204"/>
      <c r="C232" s="129"/>
      <c r="D232" s="129"/>
      <c r="E232" s="199"/>
      <c r="F232" s="172"/>
      <c r="G232" s="6"/>
      <c r="H232" s="6"/>
      <c r="I232" s="6"/>
      <c r="J232" s="6"/>
      <c r="K232" s="6"/>
      <c r="L232" s="6"/>
      <c r="M232" s="6"/>
      <c r="N232" s="6"/>
      <c r="O232" s="6"/>
      <c r="P232" s="6"/>
      <c r="Q232" s="6"/>
      <c r="R232" s="6"/>
      <c r="S232" s="6"/>
      <c r="T232" s="6"/>
      <c r="U232" s="6"/>
      <c r="V232" s="6"/>
      <c r="W232" s="6"/>
      <c r="X232" s="6"/>
      <c r="Y232" s="6"/>
      <c r="Z232" s="6"/>
    </row>
    <row r="233" spans="1:26" ht="12" customHeight="1">
      <c r="A233" s="205"/>
      <c r="B233" s="204"/>
      <c r="C233" s="129"/>
      <c r="D233" s="129"/>
      <c r="E233" s="199"/>
      <c r="F233" s="172"/>
      <c r="G233" s="6"/>
      <c r="H233" s="6"/>
      <c r="I233" s="6"/>
      <c r="J233" s="6"/>
      <c r="K233" s="6"/>
      <c r="L233" s="6"/>
      <c r="M233" s="6"/>
      <c r="N233" s="6"/>
      <c r="O233" s="6"/>
      <c r="P233" s="6"/>
      <c r="Q233" s="6"/>
      <c r="R233" s="6"/>
      <c r="S233" s="6"/>
      <c r="T233" s="6"/>
      <c r="U233" s="6"/>
      <c r="V233" s="6"/>
      <c r="W233" s="6"/>
      <c r="X233" s="6"/>
      <c r="Y233" s="6"/>
      <c r="Z233" s="6"/>
    </row>
    <row r="234" spans="1:26" ht="12" customHeight="1">
      <c r="A234" s="205"/>
      <c r="B234" s="204"/>
      <c r="C234" s="129"/>
      <c r="D234" s="129"/>
      <c r="E234" s="199"/>
      <c r="F234" s="172"/>
      <c r="G234" s="6"/>
      <c r="H234" s="6"/>
      <c r="I234" s="6"/>
      <c r="J234" s="6"/>
      <c r="K234" s="6"/>
      <c r="L234" s="6"/>
      <c r="M234" s="6"/>
      <c r="N234" s="6"/>
      <c r="O234" s="6"/>
      <c r="P234" s="6"/>
      <c r="Q234" s="6"/>
      <c r="R234" s="6"/>
      <c r="S234" s="6"/>
      <c r="T234" s="6"/>
      <c r="U234" s="6"/>
      <c r="V234" s="6"/>
      <c r="W234" s="6"/>
      <c r="X234" s="6"/>
      <c r="Y234" s="6"/>
      <c r="Z234" s="6"/>
    </row>
    <row r="235" spans="1:26" ht="12" customHeight="1">
      <c r="A235" s="205"/>
      <c r="B235" s="204"/>
      <c r="C235" s="129"/>
      <c r="D235" s="129"/>
      <c r="E235" s="199"/>
      <c r="F235" s="172"/>
      <c r="G235" s="6"/>
      <c r="H235" s="6"/>
      <c r="I235" s="6"/>
      <c r="J235" s="6"/>
      <c r="K235" s="6"/>
      <c r="L235" s="6"/>
      <c r="M235" s="6"/>
      <c r="N235" s="6"/>
      <c r="O235" s="6"/>
      <c r="P235" s="6"/>
      <c r="Q235" s="6"/>
      <c r="R235" s="6"/>
      <c r="S235" s="6"/>
      <c r="T235" s="6"/>
      <c r="U235" s="6"/>
      <c r="V235" s="6"/>
      <c r="W235" s="6"/>
      <c r="X235" s="6"/>
      <c r="Y235" s="6"/>
      <c r="Z235" s="6"/>
    </row>
    <row r="236" spans="1:26" ht="12" customHeight="1">
      <c r="A236" s="205"/>
      <c r="B236" s="204"/>
      <c r="C236" s="129"/>
      <c r="D236" s="129"/>
      <c r="E236" s="199"/>
      <c r="F236" s="172"/>
      <c r="G236" s="6"/>
      <c r="H236" s="6"/>
      <c r="I236" s="6"/>
      <c r="J236" s="6"/>
      <c r="K236" s="6"/>
      <c r="L236" s="6"/>
      <c r="M236" s="6"/>
      <c r="N236" s="6"/>
      <c r="O236" s="6"/>
      <c r="P236" s="6"/>
      <c r="Q236" s="6"/>
      <c r="R236" s="6"/>
      <c r="S236" s="6"/>
      <c r="T236" s="6"/>
      <c r="U236" s="6"/>
      <c r="V236" s="6"/>
      <c r="W236" s="6"/>
      <c r="X236" s="6"/>
      <c r="Y236" s="6"/>
      <c r="Z236" s="6"/>
    </row>
    <row r="237" spans="1:26" ht="12" customHeight="1">
      <c r="A237" s="205"/>
      <c r="B237" s="204"/>
      <c r="C237" s="129"/>
      <c r="D237" s="129"/>
      <c r="E237" s="199"/>
      <c r="F237" s="172"/>
      <c r="G237" s="6"/>
      <c r="H237" s="6"/>
      <c r="I237" s="6"/>
      <c r="J237" s="6"/>
      <c r="K237" s="6"/>
      <c r="L237" s="6"/>
      <c r="M237" s="6"/>
      <c r="N237" s="6"/>
      <c r="O237" s="6"/>
      <c r="P237" s="6"/>
      <c r="Q237" s="6"/>
      <c r="R237" s="6"/>
      <c r="S237" s="6"/>
      <c r="T237" s="6"/>
      <c r="U237" s="6"/>
      <c r="V237" s="6"/>
      <c r="W237" s="6"/>
      <c r="X237" s="6"/>
      <c r="Y237" s="6"/>
      <c r="Z237" s="6"/>
    </row>
    <row r="238" spans="1:26" ht="12" customHeight="1">
      <c r="A238" s="205"/>
      <c r="B238" s="204"/>
      <c r="C238" s="129"/>
      <c r="D238" s="129"/>
      <c r="E238" s="199"/>
      <c r="F238" s="172"/>
      <c r="G238" s="6"/>
      <c r="H238" s="6"/>
      <c r="I238" s="6"/>
      <c r="J238" s="6"/>
      <c r="K238" s="6"/>
      <c r="L238" s="6"/>
      <c r="M238" s="6"/>
      <c r="N238" s="6"/>
      <c r="O238" s="6"/>
      <c r="P238" s="6"/>
      <c r="Q238" s="6"/>
      <c r="R238" s="6"/>
      <c r="S238" s="6"/>
      <c r="T238" s="6"/>
      <c r="U238" s="6"/>
      <c r="V238" s="6"/>
      <c r="W238" s="6"/>
      <c r="X238" s="6"/>
      <c r="Y238" s="6"/>
      <c r="Z238" s="6"/>
    </row>
    <row r="239" spans="1:26" ht="12" customHeight="1">
      <c r="A239" s="205"/>
      <c r="B239" s="204"/>
      <c r="C239" s="129"/>
      <c r="D239" s="129"/>
      <c r="E239" s="199"/>
      <c r="F239" s="172"/>
      <c r="G239" s="6"/>
      <c r="H239" s="6"/>
      <c r="I239" s="6"/>
      <c r="J239" s="6"/>
      <c r="K239" s="6"/>
      <c r="L239" s="6"/>
      <c r="M239" s="6"/>
      <c r="N239" s="6"/>
      <c r="O239" s="6"/>
      <c r="P239" s="6"/>
      <c r="Q239" s="6"/>
      <c r="R239" s="6"/>
      <c r="S239" s="6"/>
      <c r="T239" s="6"/>
      <c r="U239" s="6"/>
      <c r="V239" s="6"/>
      <c r="W239" s="6"/>
      <c r="X239" s="6"/>
      <c r="Y239" s="6"/>
      <c r="Z239" s="6"/>
    </row>
    <row r="240" spans="1:26" ht="12" customHeight="1">
      <c r="A240" s="205"/>
      <c r="B240" s="204"/>
      <c r="C240" s="129"/>
      <c r="D240" s="129"/>
      <c r="E240" s="199"/>
      <c r="F240" s="172"/>
      <c r="G240" s="6"/>
      <c r="H240" s="6"/>
      <c r="I240" s="6"/>
      <c r="J240" s="6"/>
      <c r="K240" s="6"/>
      <c r="L240" s="6"/>
      <c r="M240" s="6"/>
      <c r="N240" s="6"/>
      <c r="O240" s="6"/>
      <c r="P240" s="6"/>
      <c r="Q240" s="6"/>
      <c r="R240" s="6"/>
      <c r="S240" s="6"/>
      <c r="T240" s="6"/>
      <c r="U240" s="6"/>
      <c r="V240" s="6"/>
      <c r="W240" s="6"/>
      <c r="X240" s="6"/>
      <c r="Y240" s="6"/>
      <c r="Z240" s="6"/>
    </row>
    <row r="241" spans="1:26" ht="12" customHeight="1">
      <c r="A241" s="205"/>
      <c r="B241" s="204"/>
      <c r="C241" s="129"/>
      <c r="D241" s="129"/>
      <c r="E241" s="199"/>
      <c r="F241" s="172"/>
      <c r="G241" s="6"/>
      <c r="H241" s="6"/>
      <c r="I241" s="6"/>
      <c r="J241" s="6"/>
      <c r="K241" s="6"/>
      <c r="L241" s="6"/>
      <c r="M241" s="6"/>
      <c r="N241" s="6"/>
      <c r="O241" s="6"/>
      <c r="P241" s="6"/>
      <c r="Q241" s="6"/>
      <c r="R241" s="6"/>
      <c r="S241" s="6"/>
      <c r="T241" s="6"/>
      <c r="U241" s="6"/>
      <c r="V241" s="6"/>
      <c r="W241" s="6"/>
      <c r="X241" s="6"/>
      <c r="Y241" s="6"/>
      <c r="Z241" s="6"/>
    </row>
    <row r="242" spans="1:26" ht="12" customHeight="1">
      <c r="A242" s="205"/>
      <c r="B242" s="204"/>
      <c r="C242" s="129"/>
      <c r="D242" s="129"/>
      <c r="E242" s="199"/>
      <c r="F242" s="172"/>
      <c r="G242" s="6"/>
      <c r="H242" s="6"/>
      <c r="I242" s="6"/>
      <c r="J242" s="6"/>
      <c r="K242" s="6"/>
      <c r="L242" s="6"/>
      <c r="M242" s="6"/>
      <c r="N242" s="6"/>
      <c r="O242" s="6"/>
      <c r="P242" s="6"/>
      <c r="Q242" s="6"/>
      <c r="R242" s="6"/>
      <c r="S242" s="6"/>
      <c r="T242" s="6"/>
      <c r="U242" s="6"/>
      <c r="V242" s="6"/>
      <c r="W242" s="6"/>
      <c r="X242" s="6"/>
      <c r="Y242" s="6"/>
      <c r="Z242" s="6"/>
    </row>
    <row r="243" spans="1:26" ht="12" customHeight="1">
      <c r="A243" s="205"/>
      <c r="B243" s="204"/>
      <c r="C243" s="129"/>
      <c r="D243" s="129"/>
      <c r="E243" s="199"/>
      <c r="F243" s="172"/>
      <c r="G243" s="6"/>
      <c r="H243" s="6"/>
      <c r="I243" s="6"/>
      <c r="J243" s="6"/>
      <c r="K243" s="6"/>
      <c r="L243" s="6"/>
      <c r="M243" s="6"/>
      <c r="N243" s="6"/>
      <c r="O243" s="6"/>
      <c r="P243" s="6"/>
      <c r="Q243" s="6"/>
      <c r="R243" s="6"/>
      <c r="S243" s="6"/>
      <c r="T243" s="6"/>
      <c r="U243" s="6"/>
      <c r="V243" s="6"/>
      <c r="W243" s="6"/>
      <c r="X243" s="6"/>
      <c r="Y243" s="6"/>
      <c r="Z243" s="6"/>
    </row>
    <row r="244" spans="1:26" ht="12" customHeight="1">
      <c r="A244" s="205"/>
      <c r="B244" s="204"/>
      <c r="C244" s="129"/>
      <c r="D244" s="129"/>
      <c r="E244" s="199"/>
      <c r="F244" s="172"/>
      <c r="G244" s="6"/>
      <c r="H244" s="6"/>
      <c r="I244" s="6"/>
      <c r="J244" s="6"/>
      <c r="K244" s="6"/>
      <c r="L244" s="6"/>
      <c r="M244" s="6"/>
      <c r="N244" s="6"/>
      <c r="O244" s="6"/>
      <c r="P244" s="6"/>
      <c r="Q244" s="6"/>
      <c r="R244" s="6"/>
      <c r="S244" s="6"/>
      <c r="T244" s="6"/>
      <c r="U244" s="6"/>
      <c r="V244" s="6"/>
      <c r="W244" s="6"/>
      <c r="X244" s="6"/>
      <c r="Y244" s="6"/>
      <c r="Z244" s="6"/>
    </row>
    <row r="245" spans="1:26" ht="12" customHeight="1">
      <c r="A245" s="205"/>
      <c r="B245" s="204"/>
      <c r="C245" s="129"/>
      <c r="D245" s="129"/>
      <c r="E245" s="199"/>
      <c r="F245" s="172"/>
      <c r="G245" s="6"/>
      <c r="H245" s="6"/>
      <c r="I245" s="6"/>
      <c r="J245" s="6"/>
      <c r="K245" s="6"/>
      <c r="L245" s="6"/>
      <c r="M245" s="6"/>
      <c r="N245" s="6"/>
      <c r="O245" s="6"/>
      <c r="P245" s="6"/>
      <c r="Q245" s="6"/>
      <c r="R245" s="6"/>
      <c r="S245" s="6"/>
      <c r="T245" s="6"/>
      <c r="U245" s="6"/>
      <c r="V245" s="6"/>
      <c r="W245" s="6"/>
      <c r="X245" s="6"/>
      <c r="Y245" s="6"/>
      <c r="Z245" s="6"/>
    </row>
    <row r="246" spans="1:26" ht="12" customHeight="1">
      <c r="A246" s="205"/>
      <c r="B246" s="204"/>
      <c r="C246" s="129"/>
      <c r="D246" s="129"/>
      <c r="E246" s="199"/>
      <c r="F246" s="172"/>
      <c r="G246" s="6"/>
      <c r="H246" s="6"/>
      <c r="I246" s="6"/>
      <c r="J246" s="6"/>
      <c r="K246" s="6"/>
      <c r="L246" s="6"/>
      <c r="M246" s="6"/>
      <c r="N246" s="6"/>
      <c r="O246" s="6"/>
      <c r="P246" s="6"/>
      <c r="Q246" s="6"/>
      <c r="R246" s="6"/>
      <c r="S246" s="6"/>
      <c r="T246" s="6"/>
      <c r="U246" s="6"/>
      <c r="V246" s="6"/>
      <c r="W246" s="6"/>
      <c r="X246" s="6"/>
      <c r="Y246" s="6"/>
      <c r="Z246" s="6"/>
    </row>
    <row r="247" spans="1:26" ht="12" customHeight="1">
      <c r="A247" s="205"/>
      <c r="B247" s="204"/>
      <c r="C247" s="129"/>
      <c r="D247" s="129"/>
      <c r="E247" s="199"/>
      <c r="F247" s="172"/>
      <c r="G247" s="6"/>
      <c r="H247" s="6"/>
      <c r="I247" s="6"/>
      <c r="J247" s="6"/>
      <c r="K247" s="6"/>
      <c r="L247" s="6"/>
      <c r="M247" s="6"/>
      <c r="N247" s="6"/>
      <c r="O247" s="6"/>
      <c r="P247" s="6"/>
      <c r="Q247" s="6"/>
      <c r="R247" s="6"/>
      <c r="S247" s="6"/>
      <c r="T247" s="6"/>
      <c r="U247" s="6"/>
      <c r="V247" s="6"/>
      <c r="W247" s="6"/>
      <c r="X247" s="6"/>
      <c r="Y247" s="6"/>
      <c r="Z247" s="6"/>
    </row>
    <row r="248" spans="1:26" ht="12" customHeight="1">
      <c r="A248" s="205"/>
      <c r="B248" s="204"/>
      <c r="C248" s="129"/>
      <c r="D248" s="129"/>
      <c r="E248" s="199"/>
      <c r="F248" s="172"/>
      <c r="G248" s="6"/>
      <c r="H248" s="6"/>
      <c r="I248" s="6"/>
      <c r="J248" s="6"/>
      <c r="K248" s="6"/>
      <c r="L248" s="6"/>
      <c r="M248" s="6"/>
      <c r="N248" s="6"/>
      <c r="O248" s="6"/>
      <c r="P248" s="6"/>
      <c r="Q248" s="6"/>
      <c r="R248" s="6"/>
      <c r="S248" s="6"/>
      <c r="T248" s="6"/>
      <c r="U248" s="6"/>
      <c r="V248" s="6"/>
      <c r="W248" s="6"/>
      <c r="X248" s="6"/>
      <c r="Y248" s="6"/>
      <c r="Z248" s="6"/>
    </row>
    <row r="249" spans="1:26" ht="12" customHeight="1">
      <c r="A249" s="205"/>
      <c r="B249" s="204"/>
      <c r="C249" s="129"/>
      <c r="D249" s="129"/>
      <c r="E249" s="199"/>
      <c r="F249" s="172"/>
      <c r="G249" s="6"/>
      <c r="H249" s="6"/>
      <c r="I249" s="6"/>
      <c r="J249" s="6"/>
      <c r="K249" s="6"/>
      <c r="L249" s="6"/>
      <c r="M249" s="6"/>
      <c r="N249" s="6"/>
      <c r="O249" s="6"/>
      <c r="P249" s="6"/>
      <c r="Q249" s="6"/>
      <c r="R249" s="6"/>
      <c r="S249" s="6"/>
      <c r="T249" s="6"/>
      <c r="U249" s="6"/>
      <c r="V249" s="6"/>
      <c r="W249" s="6"/>
      <c r="X249" s="6"/>
      <c r="Y249" s="6"/>
      <c r="Z249" s="6"/>
    </row>
    <row r="250" spans="1:26" ht="12" customHeight="1">
      <c r="A250" s="205"/>
      <c r="B250" s="204"/>
      <c r="C250" s="129"/>
      <c r="D250" s="129"/>
      <c r="E250" s="199"/>
      <c r="F250" s="172"/>
      <c r="G250" s="6"/>
      <c r="H250" s="6"/>
      <c r="I250" s="6"/>
      <c r="J250" s="6"/>
      <c r="K250" s="6"/>
      <c r="L250" s="6"/>
      <c r="M250" s="6"/>
      <c r="N250" s="6"/>
      <c r="O250" s="6"/>
      <c r="P250" s="6"/>
      <c r="Q250" s="6"/>
      <c r="R250" s="6"/>
      <c r="S250" s="6"/>
      <c r="T250" s="6"/>
      <c r="U250" s="6"/>
      <c r="V250" s="6"/>
      <c r="W250" s="6"/>
      <c r="X250" s="6"/>
      <c r="Y250" s="6"/>
      <c r="Z250" s="6"/>
    </row>
    <row r="251" spans="1:26" ht="12" customHeight="1">
      <c r="A251" s="205"/>
      <c r="B251" s="204"/>
      <c r="C251" s="129"/>
      <c r="D251" s="129"/>
      <c r="E251" s="199"/>
      <c r="F251" s="172"/>
      <c r="G251" s="6"/>
      <c r="H251" s="6"/>
      <c r="I251" s="6"/>
      <c r="J251" s="6"/>
      <c r="K251" s="6"/>
      <c r="L251" s="6"/>
      <c r="M251" s="6"/>
      <c r="N251" s="6"/>
      <c r="O251" s="6"/>
      <c r="P251" s="6"/>
      <c r="Q251" s="6"/>
      <c r="R251" s="6"/>
      <c r="S251" s="6"/>
      <c r="T251" s="6"/>
      <c r="U251" s="6"/>
      <c r="V251" s="6"/>
      <c r="W251" s="6"/>
      <c r="X251" s="6"/>
      <c r="Y251" s="6"/>
      <c r="Z251" s="6"/>
    </row>
    <row r="252" spans="1:26" ht="12" customHeight="1">
      <c r="A252" s="205"/>
      <c r="B252" s="204"/>
      <c r="C252" s="129"/>
      <c r="D252" s="129"/>
      <c r="E252" s="199"/>
      <c r="F252" s="172"/>
      <c r="G252" s="6"/>
      <c r="H252" s="6"/>
      <c r="I252" s="6"/>
      <c r="J252" s="6"/>
      <c r="K252" s="6"/>
      <c r="L252" s="6"/>
      <c r="M252" s="6"/>
      <c r="N252" s="6"/>
      <c r="O252" s="6"/>
      <c r="P252" s="6"/>
      <c r="Q252" s="6"/>
      <c r="R252" s="6"/>
      <c r="S252" s="6"/>
      <c r="T252" s="6"/>
      <c r="U252" s="6"/>
      <c r="V252" s="6"/>
      <c r="W252" s="6"/>
      <c r="X252" s="6"/>
      <c r="Y252" s="6"/>
      <c r="Z252" s="6"/>
    </row>
    <row r="253" spans="1:26" ht="12" customHeight="1">
      <c r="A253" s="205"/>
      <c r="B253" s="204"/>
      <c r="C253" s="129"/>
      <c r="D253" s="129"/>
      <c r="E253" s="199"/>
      <c r="F253" s="172"/>
      <c r="G253" s="6"/>
      <c r="H253" s="6"/>
      <c r="I253" s="6"/>
      <c r="J253" s="6"/>
      <c r="K253" s="6"/>
      <c r="L253" s="6"/>
      <c r="M253" s="6"/>
      <c r="N253" s="6"/>
      <c r="O253" s="6"/>
      <c r="P253" s="6"/>
      <c r="Q253" s="6"/>
      <c r="R253" s="6"/>
      <c r="S253" s="6"/>
      <c r="T253" s="6"/>
      <c r="U253" s="6"/>
      <c r="V253" s="6"/>
      <c r="W253" s="6"/>
      <c r="X253" s="6"/>
      <c r="Y253" s="6"/>
      <c r="Z253" s="6"/>
    </row>
    <row r="254" spans="1:26" ht="12" customHeight="1">
      <c r="A254" s="205"/>
      <c r="B254" s="204"/>
      <c r="C254" s="129"/>
      <c r="D254" s="129"/>
      <c r="E254" s="199"/>
      <c r="F254" s="172"/>
      <c r="G254" s="6"/>
      <c r="H254" s="6"/>
      <c r="I254" s="6"/>
      <c r="J254" s="6"/>
      <c r="K254" s="6"/>
      <c r="L254" s="6"/>
      <c r="M254" s="6"/>
      <c r="N254" s="6"/>
      <c r="O254" s="6"/>
      <c r="P254" s="6"/>
      <c r="Q254" s="6"/>
      <c r="R254" s="6"/>
      <c r="S254" s="6"/>
      <c r="T254" s="6"/>
      <c r="U254" s="6"/>
      <c r="V254" s="6"/>
      <c r="W254" s="6"/>
      <c r="X254" s="6"/>
      <c r="Y254" s="6"/>
      <c r="Z254" s="6"/>
    </row>
    <row r="255" spans="1:26" ht="12" customHeight="1">
      <c r="A255" s="205"/>
      <c r="B255" s="204"/>
      <c r="C255" s="129"/>
      <c r="D255" s="129"/>
      <c r="E255" s="199"/>
      <c r="F255" s="172"/>
      <c r="G255" s="6"/>
      <c r="H255" s="6"/>
      <c r="I255" s="6"/>
      <c r="J255" s="6"/>
      <c r="K255" s="6"/>
      <c r="L255" s="6"/>
      <c r="M255" s="6"/>
      <c r="N255" s="6"/>
      <c r="O255" s="6"/>
      <c r="P255" s="6"/>
      <c r="Q255" s="6"/>
      <c r="R255" s="6"/>
      <c r="S255" s="6"/>
      <c r="T255" s="6"/>
      <c r="U255" s="6"/>
      <c r="V255" s="6"/>
      <c r="W255" s="6"/>
      <c r="X255" s="6"/>
      <c r="Y255" s="6"/>
      <c r="Z255" s="6"/>
    </row>
    <row r="256" spans="1:26" ht="12" customHeight="1">
      <c r="A256" s="205"/>
      <c r="B256" s="204"/>
      <c r="C256" s="129"/>
      <c r="D256" s="129"/>
      <c r="E256" s="199"/>
      <c r="F256" s="172"/>
      <c r="G256" s="6"/>
      <c r="H256" s="6"/>
      <c r="I256" s="6"/>
      <c r="J256" s="6"/>
      <c r="K256" s="6"/>
      <c r="L256" s="6"/>
      <c r="M256" s="6"/>
      <c r="N256" s="6"/>
      <c r="O256" s="6"/>
      <c r="P256" s="6"/>
      <c r="Q256" s="6"/>
      <c r="R256" s="6"/>
      <c r="S256" s="6"/>
      <c r="T256" s="6"/>
      <c r="U256" s="6"/>
      <c r="V256" s="6"/>
      <c r="W256" s="6"/>
      <c r="X256" s="6"/>
      <c r="Y256" s="6"/>
      <c r="Z256" s="6"/>
    </row>
    <row r="257" spans="1:26" ht="12" customHeight="1">
      <c r="A257" s="205"/>
      <c r="B257" s="204"/>
      <c r="C257" s="129"/>
      <c r="D257" s="129"/>
      <c r="E257" s="199"/>
      <c r="F257" s="172"/>
      <c r="G257" s="6"/>
      <c r="H257" s="6"/>
      <c r="I257" s="6"/>
      <c r="J257" s="6"/>
      <c r="K257" s="6"/>
      <c r="L257" s="6"/>
      <c r="M257" s="6"/>
      <c r="N257" s="6"/>
      <c r="O257" s="6"/>
      <c r="P257" s="6"/>
      <c r="Q257" s="6"/>
      <c r="R257" s="6"/>
      <c r="S257" s="6"/>
      <c r="T257" s="6"/>
      <c r="U257" s="6"/>
      <c r="V257" s="6"/>
      <c r="W257" s="6"/>
      <c r="X257" s="6"/>
      <c r="Y257" s="6"/>
      <c r="Z257" s="6"/>
    </row>
    <row r="258" spans="1:26" ht="12" customHeight="1">
      <c r="A258" s="205"/>
      <c r="B258" s="204"/>
      <c r="C258" s="129"/>
      <c r="D258" s="129"/>
      <c r="E258" s="199"/>
      <c r="F258" s="172"/>
      <c r="G258" s="6"/>
      <c r="H258" s="6"/>
      <c r="I258" s="6"/>
      <c r="J258" s="6"/>
      <c r="K258" s="6"/>
      <c r="L258" s="6"/>
      <c r="M258" s="6"/>
      <c r="N258" s="6"/>
      <c r="O258" s="6"/>
      <c r="P258" s="6"/>
      <c r="Q258" s="6"/>
      <c r="R258" s="6"/>
      <c r="S258" s="6"/>
      <c r="T258" s="6"/>
      <c r="U258" s="6"/>
      <c r="V258" s="6"/>
      <c r="W258" s="6"/>
      <c r="X258" s="6"/>
      <c r="Y258" s="6"/>
      <c r="Z258" s="6"/>
    </row>
    <row r="259" spans="1:26" ht="12" customHeight="1">
      <c r="A259" s="205"/>
      <c r="B259" s="204"/>
      <c r="C259" s="129"/>
      <c r="D259" s="129"/>
      <c r="E259" s="199"/>
      <c r="F259" s="172"/>
      <c r="G259" s="6"/>
      <c r="H259" s="6"/>
      <c r="I259" s="6"/>
      <c r="J259" s="6"/>
      <c r="K259" s="6"/>
      <c r="L259" s="6"/>
      <c r="M259" s="6"/>
      <c r="N259" s="6"/>
      <c r="O259" s="6"/>
      <c r="P259" s="6"/>
      <c r="Q259" s="6"/>
      <c r="R259" s="6"/>
      <c r="S259" s="6"/>
      <c r="T259" s="6"/>
      <c r="U259" s="6"/>
      <c r="V259" s="6"/>
      <c r="W259" s="6"/>
      <c r="X259" s="6"/>
      <c r="Y259" s="6"/>
      <c r="Z259" s="6"/>
    </row>
    <row r="260" spans="1:26" ht="12" customHeight="1">
      <c r="A260" s="205"/>
      <c r="B260" s="204"/>
      <c r="C260" s="129"/>
      <c r="D260" s="129"/>
      <c r="E260" s="199"/>
      <c r="F260" s="172"/>
      <c r="G260" s="6"/>
      <c r="H260" s="6"/>
      <c r="I260" s="6"/>
      <c r="J260" s="6"/>
      <c r="K260" s="6"/>
      <c r="L260" s="6"/>
      <c r="M260" s="6"/>
      <c r="N260" s="6"/>
      <c r="O260" s="6"/>
      <c r="P260" s="6"/>
      <c r="Q260" s="6"/>
      <c r="R260" s="6"/>
      <c r="S260" s="6"/>
      <c r="T260" s="6"/>
      <c r="U260" s="6"/>
      <c r="V260" s="6"/>
      <c r="W260" s="6"/>
      <c r="X260" s="6"/>
      <c r="Y260" s="6"/>
      <c r="Z260" s="6"/>
    </row>
    <row r="261" spans="1:26" ht="12" customHeight="1">
      <c r="A261" s="205"/>
      <c r="B261" s="204"/>
      <c r="C261" s="129"/>
      <c r="D261" s="129"/>
      <c r="E261" s="199"/>
      <c r="F261" s="172"/>
      <c r="G261" s="6"/>
      <c r="H261" s="6"/>
      <c r="I261" s="6"/>
      <c r="J261" s="6"/>
      <c r="K261" s="6"/>
      <c r="L261" s="6"/>
      <c r="M261" s="6"/>
      <c r="N261" s="6"/>
      <c r="O261" s="6"/>
      <c r="P261" s="6"/>
      <c r="Q261" s="6"/>
      <c r="R261" s="6"/>
      <c r="S261" s="6"/>
      <c r="T261" s="6"/>
      <c r="U261" s="6"/>
      <c r="V261" s="6"/>
      <c r="W261" s="6"/>
      <c r="X261" s="6"/>
      <c r="Y261" s="6"/>
      <c r="Z261" s="6"/>
    </row>
    <row r="262" spans="1:26" ht="12" customHeight="1">
      <c r="A262" s="205"/>
      <c r="B262" s="204"/>
      <c r="C262" s="129"/>
      <c r="D262" s="129"/>
      <c r="E262" s="199"/>
      <c r="F262" s="172"/>
      <c r="G262" s="6"/>
      <c r="H262" s="6"/>
      <c r="I262" s="6"/>
      <c r="J262" s="6"/>
      <c r="K262" s="6"/>
      <c r="L262" s="6"/>
      <c r="M262" s="6"/>
      <c r="N262" s="6"/>
      <c r="O262" s="6"/>
      <c r="P262" s="6"/>
      <c r="Q262" s="6"/>
      <c r="R262" s="6"/>
      <c r="S262" s="6"/>
      <c r="T262" s="6"/>
      <c r="U262" s="6"/>
      <c r="V262" s="6"/>
      <c r="W262" s="6"/>
      <c r="X262" s="6"/>
      <c r="Y262" s="6"/>
      <c r="Z262" s="6"/>
    </row>
    <row r="263" spans="1:26" ht="12" customHeight="1">
      <c r="A263" s="205"/>
      <c r="B263" s="204"/>
      <c r="C263" s="129"/>
      <c r="D263" s="129"/>
      <c r="E263" s="199"/>
      <c r="F263" s="172"/>
      <c r="G263" s="6"/>
      <c r="H263" s="6"/>
      <c r="I263" s="6"/>
      <c r="J263" s="6"/>
      <c r="K263" s="6"/>
      <c r="L263" s="6"/>
      <c r="M263" s="6"/>
      <c r="N263" s="6"/>
      <c r="O263" s="6"/>
      <c r="P263" s="6"/>
      <c r="Q263" s="6"/>
      <c r="R263" s="6"/>
      <c r="S263" s="6"/>
      <c r="T263" s="6"/>
      <c r="U263" s="6"/>
      <c r="V263" s="6"/>
      <c r="W263" s="6"/>
      <c r="X263" s="6"/>
      <c r="Y263" s="6"/>
      <c r="Z263" s="6"/>
    </row>
    <row r="264" spans="1:26" ht="12" customHeight="1">
      <c r="A264" s="205"/>
      <c r="B264" s="204"/>
      <c r="C264" s="129"/>
      <c r="D264" s="129"/>
      <c r="E264" s="199"/>
      <c r="F264" s="172"/>
      <c r="G264" s="6"/>
      <c r="H264" s="6"/>
      <c r="I264" s="6"/>
      <c r="J264" s="6"/>
      <c r="K264" s="6"/>
      <c r="L264" s="6"/>
      <c r="M264" s="6"/>
      <c r="N264" s="6"/>
      <c r="O264" s="6"/>
      <c r="P264" s="6"/>
      <c r="Q264" s="6"/>
      <c r="R264" s="6"/>
      <c r="S264" s="6"/>
      <c r="T264" s="6"/>
      <c r="U264" s="6"/>
      <c r="V264" s="6"/>
      <c r="W264" s="6"/>
      <c r="X264" s="6"/>
      <c r="Y264" s="6"/>
      <c r="Z264" s="6"/>
    </row>
    <row r="265" spans="1:26" ht="12" customHeight="1">
      <c r="A265" s="205"/>
      <c r="B265" s="204"/>
      <c r="C265" s="129"/>
      <c r="D265" s="129"/>
      <c r="E265" s="199"/>
      <c r="F265" s="172"/>
      <c r="G265" s="6"/>
      <c r="H265" s="6"/>
      <c r="I265" s="6"/>
      <c r="J265" s="6"/>
      <c r="K265" s="6"/>
      <c r="L265" s="6"/>
      <c r="M265" s="6"/>
      <c r="N265" s="6"/>
      <c r="O265" s="6"/>
      <c r="P265" s="6"/>
      <c r="Q265" s="6"/>
      <c r="R265" s="6"/>
      <c r="S265" s="6"/>
      <c r="T265" s="6"/>
      <c r="U265" s="6"/>
      <c r="V265" s="6"/>
      <c r="W265" s="6"/>
      <c r="X265" s="6"/>
      <c r="Y265" s="6"/>
      <c r="Z265" s="6"/>
    </row>
    <row r="266" spans="1:26" ht="12" customHeight="1">
      <c r="A266" s="205"/>
      <c r="B266" s="204"/>
      <c r="C266" s="129"/>
      <c r="D266" s="129"/>
      <c r="E266" s="199"/>
      <c r="F266" s="172"/>
      <c r="G266" s="6"/>
      <c r="H266" s="6"/>
      <c r="I266" s="6"/>
      <c r="J266" s="6"/>
      <c r="K266" s="6"/>
      <c r="L266" s="6"/>
      <c r="M266" s="6"/>
      <c r="N266" s="6"/>
      <c r="O266" s="6"/>
      <c r="P266" s="6"/>
      <c r="Q266" s="6"/>
      <c r="R266" s="6"/>
      <c r="S266" s="6"/>
      <c r="T266" s="6"/>
      <c r="U266" s="6"/>
      <c r="V266" s="6"/>
      <c r="W266" s="6"/>
      <c r="X266" s="6"/>
      <c r="Y266" s="6"/>
      <c r="Z266" s="6"/>
    </row>
    <row r="267" spans="1:26" ht="12" customHeight="1">
      <c r="A267" s="205"/>
      <c r="B267" s="204"/>
      <c r="C267" s="129"/>
      <c r="D267" s="129"/>
      <c r="E267" s="199"/>
      <c r="F267" s="172"/>
      <c r="G267" s="6"/>
      <c r="H267" s="6"/>
      <c r="I267" s="6"/>
      <c r="J267" s="6"/>
      <c r="K267" s="6"/>
      <c r="L267" s="6"/>
      <c r="M267" s="6"/>
      <c r="N267" s="6"/>
      <c r="O267" s="6"/>
      <c r="P267" s="6"/>
      <c r="Q267" s="6"/>
      <c r="R267" s="6"/>
      <c r="S267" s="6"/>
      <c r="T267" s="6"/>
      <c r="U267" s="6"/>
      <c r="V267" s="6"/>
      <c r="W267" s="6"/>
      <c r="X267" s="6"/>
      <c r="Y267" s="6"/>
      <c r="Z267" s="6"/>
    </row>
    <row r="268" spans="1:26" ht="12" customHeight="1">
      <c r="A268" s="205"/>
      <c r="B268" s="204"/>
      <c r="C268" s="129"/>
      <c r="D268" s="129"/>
      <c r="E268" s="199"/>
      <c r="F268" s="172"/>
      <c r="G268" s="6"/>
      <c r="H268" s="6"/>
      <c r="I268" s="6"/>
      <c r="J268" s="6"/>
      <c r="K268" s="6"/>
      <c r="L268" s="6"/>
      <c r="M268" s="6"/>
      <c r="N268" s="6"/>
      <c r="O268" s="6"/>
      <c r="P268" s="6"/>
      <c r="Q268" s="6"/>
      <c r="R268" s="6"/>
      <c r="S268" s="6"/>
      <c r="T268" s="6"/>
      <c r="U268" s="6"/>
      <c r="V268" s="6"/>
      <c r="W268" s="6"/>
      <c r="X268" s="6"/>
      <c r="Y268" s="6"/>
      <c r="Z268" s="6"/>
    </row>
    <row r="269" spans="1:26" ht="12" customHeight="1">
      <c r="A269" s="205"/>
      <c r="B269" s="204"/>
      <c r="C269" s="129"/>
      <c r="D269" s="129"/>
      <c r="E269" s="199"/>
      <c r="F269" s="172"/>
      <c r="G269" s="6"/>
      <c r="H269" s="6"/>
      <c r="I269" s="6"/>
      <c r="J269" s="6"/>
      <c r="K269" s="6"/>
      <c r="L269" s="6"/>
      <c r="M269" s="6"/>
      <c r="N269" s="6"/>
      <c r="O269" s="6"/>
      <c r="P269" s="6"/>
      <c r="Q269" s="6"/>
      <c r="R269" s="6"/>
      <c r="S269" s="6"/>
      <c r="T269" s="6"/>
      <c r="U269" s="6"/>
      <c r="V269" s="6"/>
      <c r="W269" s="6"/>
      <c r="X269" s="6"/>
      <c r="Y269" s="6"/>
      <c r="Z269" s="6"/>
    </row>
    <row r="270" spans="1:26" ht="12" customHeight="1">
      <c r="A270" s="205"/>
      <c r="B270" s="204"/>
      <c r="C270" s="129"/>
      <c r="D270" s="129"/>
      <c r="E270" s="199"/>
      <c r="F270" s="172"/>
      <c r="G270" s="6"/>
      <c r="H270" s="6"/>
      <c r="I270" s="6"/>
      <c r="J270" s="6"/>
      <c r="K270" s="6"/>
      <c r="L270" s="6"/>
      <c r="M270" s="6"/>
      <c r="N270" s="6"/>
      <c r="O270" s="6"/>
      <c r="P270" s="6"/>
      <c r="Q270" s="6"/>
      <c r="R270" s="6"/>
      <c r="S270" s="6"/>
      <c r="T270" s="6"/>
      <c r="U270" s="6"/>
      <c r="V270" s="6"/>
      <c r="W270" s="6"/>
      <c r="X270" s="6"/>
      <c r="Y270" s="6"/>
      <c r="Z270" s="6"/>
    </row>
    <row r="271" spans="1:26" ht="12" customHeight="1">
      <c r="A271" s="205"/>
      <c r="B271" s="204"/>
      <c r="C271" s="129"/>
      <c r="D271" s="129"/>
      <c r="E271" s="199"/>
      <c r="F271" s="172"/>
      <c r="G271" s="6"/>
      <c r="H271" s="6"/>
      <c r="I271" s="6"/>
      <c r="J271" s="6"/>
      <c r="K271" s="6"/>
      <c r="L271" s="6"/>
      <c r="M271" s="6"/>
      <c r="N271" s="6"/>
      <c r="O271" s="6"/>
      <c r="P271" s="6"/>
      <c r="Q271" s="6"/>
      <c r="R271" s="6"/>
      <c r="S271" s="6"/>
      <c r="T271" s="6"/>
      <c r="U271" s="6"/>
      <c r="V271" s="6"/>
      <c r="W271" s="6"/>
      <c r="X271" s="6"/>
      <c r="Y271" s="6"/>
      <c r="Z271" s="6"/>
    </row>
    <row r="272" spans="1:26" ht="12" customHeight="1">
      <c r="A272" s="205"/>
      <c r="B272" s="204"/>
      <c r="C272" s="129"/>
      <c r="D272" s="129"/>
      <c r="E272" s="199"/>
      <c r="F272" s="172"/>
      <c r="G272" s="6"/>
      <c r="H272" s="6"/>
      <c r="I272" s="6"/>
      <c r="J272" s="6"/>
      <c r="K272" s="6"/>
      <c r="L272" s="6"/>
      <c r="M272" s="6"/>
      <c r="N272" s="6"/>
      <c r="O272" s="6"/>
      <c r="P272" s="6"/>
      <c r="Q272" s="6"/>
      <c r="R272" s="6"/>
      <c r="S272" s="6"/>
      <c r="T272" s="6"/>
      <c r="U272" s="6"/>
      <c r="V272" s="6"/>
      <c r="W272" s="6"/>
      <c r="X272" s="6"/>
      <c r="Y272" s="6"/>
      <c r="Z272" s="6"/>
    </row>
    <row r="273" spans="1:26" ht="12" customHeight="1">
      <c r="A273" s="205"/>
      <c r="B273" s="204"/>
      <c r="C273" s="129"/>
      <c r="D273" s="129"/>
      <c r="E273" s="199"/>
      <c r="F273" s="172"/>
      <c r="G273" s="6"/>
      <c r="H273" s="6"/>
      <c r="I273" s="6"/>
      <c r="J273" s="6"/>
      <c r="K273" s="6"/>
      <c r="L273" s="6"/>
      <c r="M273" s="6"/>
      <c r="N273" s="6"/>
      <c r="O273" s="6"/>
      <c r="P273" s="6"/>
      <c r="Q273" s="6"/>
      <c r="R273" s="6"/>
      <c r="S273" s="6"/>
      <c r="T273" s="6"/>
      <c r="U273" s="6"/>
      <c r="V273" s="6"/>
      <c r="W273" s="6"/>
      <c r="X273" s="6"/>
      <c r="Y273" s="6"/>
      <c r="Z273" s="6"/>
    </row>
    <row r="274" spans="1:26" ht="12" customHeight="1">
      <c r="A274" s="205"/>
      <c r="B274" s="204"/>
      <c r="C274" s="129"/>
      <c r="D274" s="129"/>
      <c r="E274" s="199"/>
      <c r="F274" s="172"/>
      <c r="G274" s="6"/>
      <c r="H274" s="6"/>
      <c r="I274" s="6"/>
      <c r="J274" s="6"/>
      <c r="K274" s="6"/>
      <c r="L274" s="6"/>
      <c r="M274" s="6"/>
      <c r="N274" s="6"/>
      <c r="O274" s="6"/>
      <c r="P274" s="6"/>
      <c r="Q274" s="6"/>
      <c r="R274" s="6"/>
      <c r="S274" s="6"/>
      <c r="T274" s="6"/>
      <c r="U274" s="6"/>
      <c r="V274" s="6"/>
      <c r="W274" s="6"/>
      <c r="X274" s="6"/>
      <c r="Y274" s="6"/>
      <c r="Z274" s="6"/>
    </row>
    <row r="275" spans="1:26" ht="12" customHeight="1">
      <c r="A275" s="205"/>
      <c r="B275" s="204"/>
      <c r="C275" s="129"/>
      <c r="D275" s="129"/>
      <c r="E275" s="199"/>
      <c r="F275" s="172"/>
      <c r="G275" s="6"/>
      <c r="H275" s="6"/>
      <c r="I275" s="6"/>
      <c r="J275" s="6"/>
      <c r="K275" s="6"/>
      <c r="L275" s="6"/>
      <c r="M275" s="6"/>
      <c r="N275" s="6"/>
      <c r="O275" s="6"/>
      <c r="P275" s="6"/>
      <c r="Q275" s="6"/>
      <c r="R275" s="6"/>
      <c r="S275" s="6"/>
      <c r="T275" s="6"/>
      <c r="U275" s="6"/>
      <c r="V275" s="6"/>
      <c r="W275" s="6"/>
      <c r="X275" s="6"/>
      <c r="Y275" s="6"/>
      <c r="Z275" s="6"/>
    </row>
    <row r="276" spans="1:26" ht="12" customHeight="1">
      <c r="A276" s="205"/>
      <c r="B276" s="204"/>
      <c r="C276" s="129"/>
      <c r="D276" s="129"/>
      <c r="E276" s="199"/>
      <c r="F276" s="172"/>
      <c r="G276" s="6"/>
      <c r="H276" s="6"/>
      <c r="I276" s="6"/>
      <c r="J276" s="6"/>
      <c r="K276" s="6"/>
      <c r="L276" s="6"/>
      <c r="M276" s="6"/>
      <c r="N276" s="6"/>
      <c r="O276" s="6"/>
      <c r="P276" s="6"/>
      <c r="Q276" s="6"/>
      <c r="R276" s="6"/>
      <c r="S276" s="6"/>
      <c r="T276" s="6"/>
      <c r="U276" s="6"/>
      <c r="V276" s="6"/>
      <c r="W276" s="6"/>
      <c r="X276" s="6"/>
      <c r="Y276" s="6"/>
      <c r="Z276" s="6"/>
    </row>
    <row r="277" spans="1:26" ht="12" customHeight="1">
      <c r="A277" s="205"/>
      <c r="B277" s="204"/>
      <c r="C277" s="129"/>
      <c r="D277" s="129"/>
      <c r="E277" s="199"/>
      <c r="F277" s="172"/>
      <c r="G277" s="6"/>
      <c r="H277" s="6"/>
      <c r="I277" s="6"/>
      <c r="J277" s="6"/>
      <c r="K277" s="6"/>
      <c r="L277" s="6"/>
      <c r="M277" s="6"/>
      <c r="N277" s="6"/>
      <c r="O277" s="6"/>
      <c r="P277" s="6"/>
      <c r="Q277" s="6"/>
      <c r="R277" s="6"/>
      <c r="S277" s="6"/>
      <c r="T277" s="6"/>
      <c r="U277" s="6"/>
      <c r="V277" s="6"/>
      <c r="W277" s="6"/>
      <c r="X277" s="6"/>
      <c r="Y277" s="6"/>
      <c r="Z277" s="6"/>
    </row>
    <row r="278" spans="1:26" ht="12" customHeight="1">
      <c r="A278" s="205"/>
      <c r="B278" s="204"/>
      <c r="C278" s="129"/>
      <c r="D278" s="129"/>
      <c r="E278" s="199"/>
      <c r="F278" s="172"/>
      <c r="G278" s="6"/>
      <c r="H278" s="6"/>
      <c r="I278" s="6"/>
      <c r="J278" s="6"/>
      <c r="K278" s="6"/>
      <c r="L278" s="6"/>
      <c r="M278" s="6"/>
      <c r="N278" s="6"/>
      <c r="O278" s="6"/>
      <c r="P278" s="6"/>
      <c r="Q278" s="6"/>
      <c r="R278" s="6"/>
      <c r="S278" s="6"/>
      <c r="T278" s="6"/>
      <c r="U278" s="6"/>
      <c r="V278" s="6"/>
      <c r="W278" s="6"/>
      <c r="X278" s="6"/>
      <c r="Y278" s="6"/>
      <c r="Z278" s="6"/>
    </row>
    <row r="279" spans="1:26" ht="12" customHeight="1">
      <c r="A279" s="205"/>
      <c r="B279" s="204"/>
      <c r="C279" s="129"/>
      <c r="D279" s="129"/>
      <c r="E279" s="199"/>
      <c r="F279" s="172"/>
      <c r="G279" s="6"/>
      <c r="H279" s="6"/>
      <c r="I279" s="6"/>
      <c r="J279" s="6"/>
      <c r="K279" s="6"/>
      <c r="L279" s="6"/>
      <c r="M279" s="6"/>
      <c r="N279" s="6"/>
      <c r="O279" s="6"/>
      <c r="P279" s="6"/>
      <c r="Q279" s="6"/>
      <c r="R279" s="6"/>
      <c r="S279" s="6"/>
      <c r="T279" s="6"/>
      <c r="U279" s="6"/>
      <c r="V279" s="6"/>
      <c r="W279" s="6"/>
      <c r="X279" s="6"/>
      <c r="Y279" s="6"/>
      <c r="Z279" s="6"/>
    </row>
    <row r="280" spans="1:26" ht="12" customHeight="1">
      <c r="A280" s="205"/>
      <c r="B280" s="204"/>
      <c r="C280" s="129"/>
      <c r="D280" s="129"/>
      <c r="E280" s="199"/>
      <c r="F280" s="172"/>
      <c r="G280" s="6"/>
      <c r="H280" s="6"/>
      <c r="I280" s="6"/>
      <c r="J280" s="6"/>
      <c r="K280" s="6"/>
      <c r="L280" s="6"/>
      <c r="M280" s="6"/>
      <c r="N280" s="6"/>
      <c r="O280" s="6"/>
      <c r="P280" s="6"/>
      <c r="Q280" s="6"/>
      <c r="R280" s="6"/>
      <c r="S280" s="6"/>
      <c r="T280" s="6"/>
      <c r="U280" s="6"/>
      <c r="V280" s="6"/>
      <c r="W280" s="6"/>
      <c r="X280" s="6"/>
      <c r="Y280" s="6"/>
      <c r="Z280" s="6"/>
    </row>
    <row r="281" spans="1:26" ht="12" customHeight="1">
      <c r="A281" s="205"/>
      <c r="B281" s="204"/>
      <c r="C281" s="129"/>
      <c r="D281" s="129"/>
      <c r="E281" s="199"/>
      <c r="F281" s="172"/>
      <c r="G281" s="6"/>
      <c r="H281" s="6"/>
      <c r="I281" s="6"/>
      <c r="J281" s="6"/>
      <c r="K281" s="6"/>
      <c r="L281" s="6"/>
      <c r="M281" s="6"/>
      <c r="N281" s="6"/>
      <c r="O281" s="6"/>
      <c r="P281" s="6"/>
      <c r="Q281" s="6"/>
      <c r="R281" s="6"/>
      <c r="S281" s="6"/>
      <c r="T281" s="6"/>
      <c r="U281" s="6"/>
      <c r="V281" s="6"/>
      <c r="W281" s="6"/>
      <c r="X281" s="6"/>
      <c r="Y281" s="6"/>
      <c r="Z281" s="6"/>
    </row>
    <row r="282" spans="1:26" ht="12" customHeight="1">
      <c r="A282" s="205"/>
      <c r="B282" s="204"/>
      <c r="C282" s="129"/>
      <c r="D282" s="129"/>
      <c r="E282" s="199"/>
      <c r="F282" s="172"/>
      <c r="G282" s="6"/>
      <c r="H282" s="6"/>
      <c r="I282" s="6"/>
      <c r="J282" s="6"/>
      <c r="K282" s="6"/>
      <c r="L282" s="6"/>
      <c r="M282" s="6"/>
      <c r="N282" s="6"/>
      <c r="O282" s="6"/>
      <c r="P282" s="6"/>
      <c r="Q282" s="6"/>
      <c r="R282" s="6"/>
      <c r="S282" s="6"/>
      <c r="T282" s="6"/>
      <c r="U282" s="6"/>
      <c r="V282" s="6"/>
      <c r="W282" s="6"/>
      <c r="X282" s="6"/>
      <c r="Y282" s="6"/>
      <c r="Z282" s="6"/>
    </row>
    <row r="283" spans="1:26" ht="12" customHeight="1">
      <c r="A283" s="205"/>
      <c r="B283" s="204"/>
      <c r="C283" s="129"/>
      <c r="D283" s="129"/>
      <c r="E283" s="199"/>
      <c r="F283" s="172"/>
      <c r="G283" s="6"/>
      <c r="H283" s="6"/>
      <c r="I283" s="6"/>
      <c r="J283" s="6"/>
      <c r="K283" s="6"/>
      <c r="L283" s="6"/>
      <c r="M283" s="6"/>
      <c r="N283" s="6"/>
      <c r="O283" s="6"/>
      <c r="P283" s="6"/>
      <c r="Q283" s="6"/>
      <c r="R283" s="6"/>
      <c r="S283" s="6"/>
      <c r="T283" s="6"/>
      <c r="U283" s="6"/>
      <c r="V283" s="6"/>
      <c r="W283" s="6"/>
      <c r="X283" s="6"/>
      <c r="Y283" s="6"/>
      <c r="Z283" s="6"/>
    </row>
    <row r="284" spans="1:26" ht="12" customHeight="1">
      <c r="A284" s="205"/>
      <c r="B284" s="204"/>
      <c r="C284" s="129"/>
      <c r="D284" s="129"/>
      <c r="E284" s="199"/>
      <c r="F284" s="172"/>
      <c r="G284" s="6"/>
      <c r="H284" s="6"/>
      <c r="I284" s="6"/>
      <c r="J284" s="6"/>
      <c r="K284" s="6"/>
      <c r="L284" s="6"/>
      <c r="M284" s="6"/>
      <c r="N284" s="6"/>
      <c r="O284" s="6"/>
      <c r="P284" s="6"/>
      <c r="Q284" s="6"/>
      <c r="R284" s="6"/>
      <c r="S284" s="6"/>
      <c r="T284" s="6"/>
      <c r="U284" s="6"/>
      <c r="V284" s="6"/>
      <c r="W284" s="6"/>
      <c r="X284" s="6"/>
      <c r="Y284" s="6"/>
      <c r="Z284" s="6"/>
    </row>
    <row r="285" spans="1:26" ht="12" customHeight="1">
      <c r="A285" s="205"/>
      <c r="B285" s="204"/>
      <c r="C285" s="129"/>
      <c r="D285" s="129"/>
      <c r="E285" s="199"/>
      <c r="F285" s="172"/>
      <c r="G285" s="6"/>
      <c r="H285" s="6"/>
      <c r="I285" s="6"/>
      <c r="J285" s="6"/>
      <c r="K285" s="6"/>
      <c r="L285" s="6"/>
      <c r="M285" s="6"/>
      <c r="N285" s="6"/>
      <c r="O285" s="6"/>
      <c r="P285" s="6"/>
      <c r="Q285" s="6"/>
      <c r="R285" s="6"/>
      <c r="S285" s="6"/>
      <c r="T285" s="6"/>
      <c r="U285" s="6"/>
      <c r="V285" s="6"/>
      <c r="W285" s="6"/>
      <c r="X285" s="6"/>
      <c r="Y285" s="6"/>
      <c r="Z285" s="6"/>
    </row>
    <row r="286" spans="1:26" ht="12" customHeight="1">
      <c r="A286" s="205"/>
      <c r="B286" s="204"/>
      <c r="C286" s="129"/>
      <c r="D286" s="129"/>
      <c r="E286" s="199"/>
      <c r="F286" s="172"/>
      <c r="G286" s="6"/>
      <c r="H286" s="6"/>
      <c r="I286" s="6"/>
      <c r="J286" s="6"/>
      <c r="K286" s="6"/>
      <c r="L286" s="6"/>
      <c r="M286" s="6"/>
      <c r="N286" s="6"/>
      <c r="O286" s="6"/>
      <c r="P286" s="6"/>
      <c r="Q286" s="6"/>
      <c r="R286" s="6"/>
      <c r="S286" s="6"/>
      <c r="T286" s="6"/>
      <c r="U286" s="6"/>
      <c r="V286" s="6"/>
      <c r="W286" s="6"/>
      <c r="X286" s="6"/>
      <c r="Y286" s="6"/>
      <c r="Z286" s="6"/>
    </row>
    <row r="287" spans="1:26" ht="12" customHeight="1">
      <c r="A287" s="205"/>
      <c r="B287" s="204"/>
      <c r="C287" s="129"/>
      <c r="D287" s="129"/>
      <c r="E287" s="199"/>
      <c r="F287" s="172"/>
      <c r="G287" s="6"/>
      <c r="H287" s="6"/>
      <c r="I287" s="6"/>
      <c r="J287" s="6"/>
      <c r="K287" s="6"/>
      <c r="L287" s="6"/>
      <c r="M287" s="6"/>
      <c r="N287" s="6"/>
      <c r="O287" s="6"/>
      <c r="P287" s="6"/>
      <c r="Q287" s="6"/>
      <c r="R287" s="6"/>
      <c r="S287" s="6"/>
      <c r="T287" s="6"/>
      <c r="U287" s="6"/>
      <c r="V287" s="6"/>
      <c r="W287" s="6"/>
      <c r="X287" s="6"/>
      <c r="Y287" s="6"/>
      <c r="Z287" s="6"/>
    </row>
    <row r="288" spans="1:26" ht="12" customHeight="1">
      <c r="A288" s="205"/>
      <c r="B288" s="204"/>
      <c r="C288" s="129"/>
      <c r="D288" s="129"/>
      <c r="E288" s="199"/>
      <c r="F288" s="172"/>
      <c r="G288" s="6"/>
      <c r="H288" s="6"/>
      <c r="I288" s="6"/>
      <c r="J288" s="6"/>
      <c r="K288" s="6"/>
      <c r="L288" s="6"/>
      <c r="M288" s="6"/>
      <c r="N288" s="6"/>
      <c r="O288" s="6"/>
      <c r="P288" s="6"/>
      <c r="Q288" s="6"/>
      <c r="R288" s="6"/>
      <c r="S288" s="6"/>
      <c r="T288" s="6"/>
      <c r="U288" s="6"/>
      <c r="V288" s="6"/>
      <c r="W288" s="6"/>
      <c r="X288" s="6"/>
      <c r="Y288" s="6"/>
      <c r="Z288" s="6"/>
    </row>
    <row r="289" spans="1:26" ht="12" customHeight="1">
      <c r="A289" s="205"/>
      <c r="B289" s="204"/>
      <c r="C289" s="129"/>
      <c r="D289" s="129"/>
      <c r="E289" s="199"/>
      <c r="F289" s="172"/>
      <c r="G289" s="6"/>
      <c r="H289" s="6"/>
      <c r="I289" s="6"/>
      <c r="J289" s="6"/>
      <c r="K289" s="6"/>
      <c r="L289" s="6"/>
      <c r="M289" s="6"/>
      <c r="N289" s="6"/>
      <c r="O289" s="6"/>
      <c r="P289" s="6"/>
      <c r="Q289" s="6"/>
      <c r="R289" s="6"/>
      <c r="S289" s="6"/>
      <c r="T289" s="6"/>
      <c r="U289" s="6"/>
      <c r="V289" s="6"/>
      <c r="W289" s="6"/>
      <c r="X289" s="6"/>
      <c r="Y289" s="6"/>
      <c r="Z289" s="6"/>
    </row>
    <row r="290" spans="1:26" ht="12" customHeight="1">
      <c r="A290" s="205"/>
      <c r="B290" s="204"/>
      <c r="C290" s="129"/>
      <c r="D290" s="129"/>
      <c r="E290" s="199"/>
      <c r="F290" s="172"/>
      <c r="G290" s="6"/>
      <c r="H290" s="6"/>
      <c r="I290" s="6"/>
      <c r="J290" s="6"/>
      <c r="K290" s="6"/>
      <c r="L290" s="6"/>
      <c r="M290" s="6"/>
      <c r="N290" s="6"/>
      <c r="O290" s="6"/>
      <c r="P290" s="6"/>
      <c r="Q290" s="6"/>
      <c r="R290" s="6"/>
      <c r="S290" s="6"/>
      <c r="T290" s="6"/>
      <c r="U290" s="6"/>
      <c r="V290" s="6"/>
      <c r="W290" s="6"/>
      <c r="X290" s="6"/>
      <c r="Y290" s="6"/>
      <c r="Z290" s="6"/>
    </row>
    <row r="291" spans="1:26" ht="12" customHeight="1">
      <c r="A291" s="205"/>
      <c r="B291" s="204"/>
      <c r="C291" s="129"/>
      <c r="D291" s="129"/>
      <c r="E291" s="199"/>
      <c r="F291" s="172"/>
      <c r="G291" s="6"/>
      <c r="H291" s="6"/>
      <c r="I291" s="6"/>
      <c r="J291" s="6"/>
      <c r="K291" s="6"/>
      <c r="L291" s="6"/>
      <c r="M291" s="6"/>
      <c r="N291" s="6"/>
      <c r="O291" s="6"/>
      <c r="P291" s="6"/>
      <c r="Q291" s="6"/>
      <c r="R291" s="6"/>
      <c r="S291" s="6"/>
      <c r="T291" s="6"/>
      <c r="U291" s="6"/>
      <c r="V291" s="6"/>
      <c r="W291" s="6"/>
      <c r="X291" s="6"/>
      <c r="Y291" s="6"/>
      <c r="Z291" s="6"/>
    </row>
    <row r="292" spans="1:26" ht="12" customHeight="1">
      <c r="A292" s="205"/>
      <c r="B292" s="204"/>
      <c r="C292" s="129"/>
      <c r="D292" s="129"/>
      <c r="E292" s="199"/>
      <c r="F292" s="172"/>
      <c r="G292" s="6"/>
      <c r="H292" s="6"/>
      <c r="I292" s="6"/>
      <c r="J292" s="6"/>
      <c r="K292" s="6"/>
      <c r="L292" s="6"/>
      <c r="M292" s="6"/>
      <c r="N292" s="6"/>
      <c r="O292" s="6"/>
      <c r="P292" s="6"/>
      <c r="Q292" s="6"/>
      <c r="R292" s="6"/>
      <c r="S292" s="6"/>
      <c r="T292" s="6"/>
      <c r="U292" s="6"/>
      <c r="V292" s="6"/>
      <c r="W292" s="6"/>
      <c r="X292" s="6"/>
      <c r="Y292" s="6"/>
      <c r="Z292" s="6"/>
    </row>
    <row r="293" spans="1:26" ht="12" customHeight="1">
      <c r="A293" s="205"/>
      <c r="B293" s="204"/>
      <c r="C293" s="129"/>
      <c r="D293" s="129"/>
      <c r="E293" s="199"/>
      <c r="F293" s="172"/>
      <c r="G293" s="6"/>
      <c r="H293" s="6"/>
      <c r="I293" s="6"/>
      <c r="J293" s="6"/>
      <c r="K293" s="6"/>
      <c r="L293" s="6"/>
      <c r="M293" s="6"/>
      <c r="N293" s="6"/>
      <c r="O293" s="6"/>
      <c r="P293" s="6"/>
      <c r="Q293" s="6"/>
      <c r="R293" s="6"/>
      <c r="S293" s="6"/>
      <c r="T293" s="6"/>
      <c r="U293" s="6"/>
      <c r="V293" s="6"/>
      <c r="W293" s="6"/>
      <c r="X293" s="6"/>
      <c r="Y293" s="6"/>
      <c r="Z293" s="6"/>
    </row>
    <row r="294" spans="1:26" ht="12" customHeight="1">
      <c r="A294" s="205"/>
      <c r="B294" s="204"/>
      <c r="C294" s="129"/>
      <c r="D294" s="129"/>
      <c r="E294" s="199"/>
      <c r="F294" s="172"/>
      <c r="G294" s="6"/>
      <c r="H294" s="6"/>
      <c r="I294" s="6"/>
      <c r="J294" s="6"/>
      <c r="K294" s="6"/>
      <c r="L294" s="6"/>
      <c r="M294" s="6"/>
      <c r="N294" s="6"/>
      <c r="O294" s="6"/>
      <c r="P294" s="6"/>
      <c r="Q294" s="6"/>
      <c r="R294" s="6"/>
      <c r="S294" s="6"/>
      <c r="T294" s="6"/>
      <c r="U294" s="6"/>
      <c r="V294" s="6"/>
      <c r="W294" s="6"/>
      <c r="X294" s="6"/>
      <c r="Y294" s="6"/>
      <c r="Z294" s="6"/>
    </row>
    <row r="295" spans="1:26" ht="12" customHeight="1">
      <c r="A295" s="205"/>
      <c r="B295" s="204"/>
      <c r="C295" s="129"/>
      <c r="D295" s="129"/>
      <c r="E295" s="199"/>
      <c r="F295" s="172"/>
      <c r="G295" s="6"/>
      <c r="H295" s="6"/>
      <c r="I295" s="6"/>
      <c r="J295" s="6"/>
      <c r="K295" s="6"/>
      <c r="L295" s="6"/>
      <c r="M295" s="6"/>
      <c r="N295" s="6"/>
      <c r="O295" s="6"/>
      <c r="P295" s="6"/>
      <c r="Q295" s="6"/>
      <c r="R295" s="6"/>
      <c r="S295" s="6"/>
      <c r="T295" s="6"/>
      <c r="U295" s="6"/>
      <c r="V295" s="6"/>
      <c r="W295" s="6"/>
      <c r="X295" s="6"/>
      <c r="Y295" s="6"/>
      <c r="Z295" s="6"/>
    </row>
    <row r="296" spans="1:26" ht="12" customHeight="1">
      <c r="A296" s="205"/>
      <c r="B296" s="204"/>
      <c r="C296" s="129"/>
      <c r="D296" s="129"/>
      <c r="E296" s="199"/>
      <c r="F296" s="172"/>
      <c r="G296" s="6"/>
      <c r="H296" s="6"/>
      <c r="I296" s="6"/>
      <c r="J296" s="6"/>
      <c r="K296" s="6"/>
      <c r="L296" s="6"/>
      <c r="M296" s="6"/>
      <c r="N296" s="6"/>
      <c r="O296" s="6"/>
      <c r="P296" s="6"/>
      <c r="Q296" s="6"/>
      <c r="R296" s="6"/>
      <c r="S296" s="6"/>
      <c r="T296" s="6"/>
      <c r="U296" s="6"/>
      <c r="V296" s="6"/>
      <c r="W296" s="6"/>
      <c r="X296" s="6"/>
      <c r="Y296" s="6"/>
      <c r="Z296" s="6"/>
    </row>
    <row r="297" spans="1:26" ht="12" customHeight="1">
      <c r="A297" s="205"/>
      <c r="B297" s="204"/>
      <c r="C297" s="129"/>
      <c r="D297" s="129"/>
      <c r="E297" s="199"/>
      <c r="F297" s="172"/>
      <c r="G297" s="6"/>
      <c r="H297" s="6"/>
      <c r="I297" s="6"/>
      <c r="J297" s="6"/>
      <c r="K297" s="6"/>
      <c r="L297" s="6"/>
      <c r="M297" s="6"/>
      <c r="N297" s="6"/>
      <c r="O297" s="6"/>
      <c r="P297" s="6"/>
      <c r="Q297" s="6"/>
      <c r="R297" s="6"/>
      <c r="S297" s="6"/>
      <c r="T297" s="6"/>
      <c r="U297" s="6"/>
      <c r="V297" s="6"/>
      <c r="W297" s="6"/>
      <c r="X297" s="6"/>
      <c r="Y297" s="6"/>
      <c r="Z297" s="6"/>
    </row>
    <row r="298" spans="1:26" ht="12" customHeight="1">
      <c r="A298" s="205"/>
      <c r="B298" s="204"/>
      <c r="C298" s="129"/>
      <c r="D298" s="129"/>
      <c r="E298" s="199"/>
      <c r="F298" s="172"/>
      <c r="G298" s="6"/>
      <c r="H298" s="6"/>
      <c r="I298" s="6"/>
      <c r="J298" s="6"/>
      <c r="K298" s="6"/>
      <c r="L298" s="6"/>
      <c r="M298" s="6"/>
      <c r="N298" s="6"/>
      <c r="O298" s="6"/>
      <c r="P298" s="6"/>
      <c r="Q298" s="6"/>
      <c r="R298" s="6"/>
      <c r="S298" s="6"/>
      <c r="T298" s="6"/>
      <c r="U298" s="6"/>
      <c r="V298" s="6"/>
      <c r="W298" s="6"/>
      <c r="X298" s="6"/>
      <c r="Y298" s="6"/>
      <c r="Z298" s="6"/>
    </row>
    <row r="299" spans="1:26" ht="12" customHeight="1">
      <c r="A299" s="205"/>
      <c r="B299" s="204"/>
      <c r="C299" s="129"/>
      <c r="D299" s="129"/>
      <c r="E299" s="199"/>
      <c r="F299" s="172"/>
      <c r="G299" s="6"/>
      <c r="H299" s="6"/>
      <c r="I299" s="6"/>
      <c r="J299" s="6"/>
      <c r="K299" s="6"/>
      <c r="L299" s="6"/>
      <c r="M299" s="6"/>
      <c r="N299" s="6"/>
      <c r="O299" s="6"/>
      <c r="P299" s="6"/>
      <c r="Q299" s="6"/>
      <c r="R299" s="6"/>
      <c r="S299" s="6"/>
      <c r="T299" s="6"/>
      <c r="U299" s="6"/>
      <c r="V299" s="6"/>
      <c r="W299" s="6"/>
      <c r="X299" s="6"/>
      <c r="Y299" s="6"/>
      <c r="Z299" s="6"/>
    </row>
    <row r="300" spans="1:26" ht="12" customHeight="1">
      <c r="A300" s="205"/>
      <c r="B300" s="204"/>
      <c r="C300" s="129"/>
      <c r="D300" s="129"/>
      <c r="E300" s="199"/>
      <c r="F300" s="172"/>
      <c r="G300" s="6"/>
      <c r="H300" s="6"/>
      <c r="I300" s="6"/>
      <c r="J300" s="6"/>
      <c r="K300" s="6"/>
      <c r="L300" s="6"/>
      <c r="M300" s="6"/>
      <c r="N300" s="6"/>
      <c r="O300" s="6"/>
      <c r="P300" s="6"/>
      <c r="Q300" s="6"/>
      <c r="R300" s="6"/>
      <c r="S300" s="6"/>
      <c r="T300" s="6"/>
      <c r="U300" s="6"/>
      <c r="V300" s="6"/>
      <c r="W300" s="6"/>
      <c r="X300" s="6"/>
      <c r="Y300" s="6"/>
      <c r="Z300" s="6"/>
    </row>
    <row r="301" spans="1:26" ht="12" customHeight="1">
      <c r="A301" s="205"/>
      <c r="B301" s="204"/>
      <c r="C301" s="129"/>
      <c r="D301" s="129"/>
      <c r="E301" s="199"/>
      <c r="F301" s="172"/>
      <c r="G301" s="6"/>
      <c r="H301" s="6"/>
      <c r="I301" s="6"/>
      <c r="J301" s="6"/>
      <c r="K301" s="6"/>
      <c r="L301" s="6"/>
      <c r="M301" s="6"/>
      <c r="N301" s="6"/>
      <c r="O301" s="6"/>
      <c r="P301" s="6"/>
      <c r="Q301" s="6"/>
      <c r="R301" s="6"/>
      <c r="S301" s="6"/>
      <c r="T301" s="6"/>
      <c r="U301" s="6"/>
      <c r="V301" s="6"/>
      <c r="W301" s="6"/>
      <c r="X301" s="6"/>
      <c r="Y301" s="6"/>
      <c r="Z301" s="6"/>
    </row>
    <row r="302" spans="1:26" ht="12" customHeight="1">
      <c r="A302" s="205"/>
      <c r="B302" s="204"/>
      <c r="C302" s="129"/>
      <c r="D302" s="129"/>
      <c r="E302" s="199"/>
      <c r="F302" s="172"/>
      <c r="G302" s="6"/>
      <c r="H302" s="6"/>
      <c r="I302" s="6"/>
      <c r="J302" s="6"/>
      <c r="K302" s="6"/>
      <c r="L302" s="6"/>
      <c r="M302" s="6"/>
      <c r="N302" s="6"/>
      <c r="O302" s="6"/>
      <c r="P302" s="6"/>
      <c r="Q302" s="6"/>
      <c r="R302" s="6"/>
      <c r="S302" s="6"/>
      <c r="T302" s="6"/>
      <c r="U302" s="6"/>
      <c r="V302" s="6"/>
      <c r="W302" s="6"/>
      <c r="X302" s="6"/>
      <c r="Y302" s="6"/>
      <c r="Z302" s="6"/>
    </row>
    <row r="303" spans="1:26" ht="12" customHeight="1">
      <c r="A303" s="205"/>
      <c r="B303" s="204"/>
      <c r="C303" s="129"/>
      <c r="D303" s="129"/>
      <c r="E303" s="199"/>
      <c r="F303" s="172"/>
      <c r="G303" s="6"/>
      <c r="H303" s="6"/>
      <c r="I303" s="6"/>
      <c r="J303" s="6"/>
      <c r="K303" s="6"/>
      <c r="L303" s="6"/>
      <c r="M303" s="6"/>
      <c r="N303" s="6"/>
      <c r="O303" s="6"/>
      <c r="P303" s="6"/>
      <c r="Q303" s="6"/>
      <c r="R303" s="6"/>
      <c r="S303" s="6"/>
      <c r="T303" s="6"/>
      <c r="U303" s="6"/>
      <c r="V303" s="6"/>
      <c r="W303" s="6"/>
      <c r="X303" s="6"/>
      <c r="Y303" s="6"/>
      <c r="Z303" s="6"/>
    </row>
    <row r="304" spans="1:26" ht="12" customHeight="1">
      <c r="A304" s="205"/>
      <c r="B304" s="204"/>
      <c r="C304" s="129"/>
      <c r="D304" s="129"/>
      <c r="E304" s="199"/>
      <c r="F304" s="172"/>
      <c r="G304" s="6"/>
      <c r="H304" s="6"/>
      <c r="I304" s="6"/>
      <c r="J304" s="6"/>
      <c r="K304" s="6"/>
      <c r="L304" s="6"/>
      <c r="M304" s="6"/>
      <c r="N304" s="6"/>
      <c r="O304" s="6"/>
      <c r="P304" s="6"/>
      <c r="Q304" s="6"/>
      <c r="R304" s="6"/>
      <c r="S304" s="6"/>
      <c r="T304" s="6"/>
      <c r="U304" s="6"/>
      <c r="V304" s="6"/>
      <c r="W304" s="6"/>
      <c r="X304" s="6"/>
      <c r="Y304" s="6"/>
      <c r="Z304" s="6"/>
    </row>
    <row r="305" spans="1:26" ht="12" customHeight="1">
      <c r="A305" s="205"/>
      <c r="B305" s="204"/>
      <c r="C305" s="129"/>
      <c r="D305" s="129"/>
      <c r="E305" s="199"/>
      <c r="F305" s="172"/>
      <c r="G305" s="6"/>
      <c r="H305" s="6"/>
      <c r="I305" s="6"/>
      <c r="J305" s="6"/>
      <c r="K305" s="6"/>
      <c r="L305" s="6"/>
      <c r="M305" s="6"/>
      <c r="N305" s="6"/>
      <c r="O305" s="6"/>
      <c r="P305" s="6"/>
      <c r="Q305" s="6"/>
      <c r="R305" s="6"/>
      <c r="S305" s="6"/>
      <c r="T305" s="6"/>
      <c r="U305" s="6"/>
      <c r="V305" s="6"/>
      <c r="W305" s="6"/>
      <c r="X305" s="6"/>
      <c r="Y305" s="6"/>
      <c r="Z305" s="6"/>
    </row>
    <row r="306" spans="1:26" ht="12" customHeight="1">
      <c r="A306" s="205"/>
      <c r="B306" s="204"/>
      <c r="C306" s="129"/>
      <c r="D306" s="129"/>
      <c r="E306" s="199"/>
      <c r="F306" s="172"/>
      <c r="G306" s="6"/>
      <c r="H306" s="6"/>
      <c r="I306" s="6"/>
      <c r="J306" s="6"/>
      <c r="K306" s="6"/>
      <c r="L306" s="6"/>
      <c r="M306" s="6"/>
      <c r="N306" s="6"/>
      <c r="O306" s="6"/>
      <c r="P306" s="6"/>
      <c r="Q306" s="6"/>
      <c r="R306" s="6"/>
      <c r="S306" s="6"/>
      <c r="T306" s="6"/>
      <c r="U306" s="6"/>
      <c r="V306" s="6"/>
      <c r="W306" s="6"/>
      <c r="X306" s="6"/>
      <c r="Y306" s="6"/>
      <c r="Z306" s="6"/>
    </row>
    <row r="307" spans="1:26" ht="12" customHeight="1">
      <c r="A307" s="205"/>
      <c r="B307" s="204"/>
      <c r="C307" s="129"/>
      <c r="D307" s="129"/>
      <c r="E307" s="199"/>
      <c r="F307" s="172"/>
      <c r="G307" s="6"/>
      <c r="H307" s="6"/>
      <c r="I307" s="6"/>
      <c r="J307" s="6"/>
      <c r="K307" s="6"/>
      <c r="L307" s="6"/>
      <c r="M307" s="6"/>
      <c r="N307" s="6"/>
      <c r="O307" s="6"/>
      <c r="P307" s="6"/>
      <c r="Q307" s="6"/>
      <c r="R307" s="6"/>
      <c r="S307" s="6"/>
      <c r="T307" s="6"/>
      <c r="U307" s="6"/>
      <c r="V307" s="6"/>
      <c r="W307" s="6"/>
      <c r="X307" s="6"/>
      <c r="Y307" s="6"/>
      <c r="Z307" s="6"/>
    </row>
    <row r="308" spans="1:26" ht="12" customHeight="1">
      <c r="A308" s="205"/>
      <c r="B308" s="204"/>
      <c r="C308" s="129"/>
      <c r="D308" s="129"/>
      <c r="E308" s="199"/>
      <c r="F308" s="172"/>
      <c r="G308" s="6"/>
      <c r="H308" s="6"/>
      <c r="I308" s="6"/>
      <c r="J308" s="6"/>
      <c r="K308" s="6"/>
      <c r="L308" s="6"/>
      <c r="M308" s="6"/>
      <c r="N308" s="6"/>
      <c r="O308" s="6"/>
      <c r="P308" s="6"/>
      <c r="Q308" s="6"/>
      <c r="R308" s="6"/>
      <c r="S308" s="6"/>
      <c r="T308" s="6"/>
      <c r="U308" s="6"/>
      <c r="V308" s="6"/>
      <c r="W308" s="6"/>
      <c r="X308" s="6"/>
      <c r="Y308" s="6"/>
      <c r="Z308" s="6"/>
    </row>
    <row r="309" spans="1:26" ht="12" customHeight="1">
      <c r="A309" s="205"/>
      <c r="B309" s="204"/>
      <c r="C309" s="129"/>
      <c r="D309" s="129"/>
      <c r="E309" s="199"/>
      <c r="F309" s="172"/>
      <c r="G309" s="6"/>
      <c r="H309" s="6"/>
      <c r="I309" s="6"/>
      <c r="J309" s="6"/>
      <c r="K309" s="6"/>
      <c r="L309" s="6"/>
      <c r="M309" s="6"/>
      <c r="N309" s="6"/>
      <c r="O309" s="6"/>
      <c r="P309" s="6"/>
      <c r="Q309" s="6"/>
      <c r="R309" s="6"/>
      <c r="S309" s="6"/>
      <c r="T309" s="6"/>
      <c r="U309" s="6"/>
      <c r="V309" s="6"/>
      <c r="W309" s="6"/>
      <c r="X309" s="6"/>
      <c r="Y309" s="6"/>
      <c r="Z309" s="6"/>
    </row>
    <row r="310" spans="1:26" ht="12" customHeight="1">
      <c r="A310" s="205"/>
      <c r="B310" s="204"/>
      <c r="C310" s="129"/>
      <c r="D310" s="129"/>
      <c r="E310" s="199"/>
      <c r="F310" s="172"/>
      <c r="G310" s="6"/>
      <c r="H310" s="6"/>
      <c r="I310" s="6"/>
      <c r="J310" s="6"/>
      <c r="K310" s="6"/>
      <c r="L310" s="6"/>
      <c r="M310" s="6"/>
      <c r="N310" s="6"/>
      <c r="O310" s="6"/>
      <c r="P310" s="6"/>
      <c r="Q310" s="6"/>
      <c r="R310" s="6"/>
      <c r="S310" s="6"/>
      <c r="T310" s="6"/>
      <c r="U310" s="6"/>
      <c r="V310" s="6"/>
      <c r="W310" s="6"/>
      <c r="X310" s="6"/>
      <c r="Y310" s="6"/>
      <c r="Z310" s="6"/>
    </row>
    <row r="311" spans="1:26" ht="12" customHeight="1">
      <c r="A311" s="205"/>
      <c r="B311" s="204"/>
      <c r="C311" s="129"/>
      <c r="D311" s="129"/>
      <c r="E311" s="199"/>
      <c r="F311" s="172"/>
      <c r="G311" s="6"/>
      <c r="H311" s="6"/>
      <c r="I311" s="6"/>
      <c r="J311" s="6"/>
      <c r="K311" s="6"/>
      <c r="L311" s="6"/>
      <c r="M311" s="6"/>
      <c r="N311" s="6"/>
      <c r="O311" s="6"/>
      <c r="P311" s="6"/>
      <c r="Q311" s="6"/>
      <c r="R311" s="6"/>
      <c r="S311" s="6"/>
      <c r="T311" s="6"/>
      <c r="U311" s="6"/>
      <c r="V311" s="6"/>
      <c r="W311" s="6"/>
      <c r="X311" s="6"/>
      <c r="Y311" s="6"/>
      <c r="Z311" s="6"/>
    </row>
    <row r="312" spans="1:26" ht="12" customHeight="1">
      <c r="A312" s="205"/>
      <c r="B312" s="204"/>
      <c r="C312" s="129"/>
      <c r="D312" s="129"/>
      <c r="E312" s="199"/>
      <c r="F312" s="172"/>
      <c r="G312" s="6"/>
      <c r="H312" s="6"/>
      <c r="I312" s="6"/>
      <c r="J312" s="6"/>
      <c r="K312" s="6"/>
      <c r="L312" s="6"/>
      <c r="M312" s="6"/>
      <c r="N312" s="6"/>
      <c r="O312" s="6"/>
      <c r="P312" s="6"/>
      <c r="Q312" s="6"/>
      <c r="R312" s="6"/>
      <c r="S312" s="6"/>
      <c r="T312" s="6"/>
      <c r="U312" s="6"/>
      <c r="V312" s="6"/>
      <c r="W312" s="6"/>
      <c r="X312" s="6"/>
      <c r="Y312" s="6"/>
      <c r="Z312" s="6"/>
    </row>
    <row r="313" spans="1:26" ht="12" customHeight="1">
      <c r="A313" s="205"/>
      <c r="B313" s="204"/>
      <c r="C313" s="129"/>
      <c r="D313" s="129"/>
      <c r="E313" s="199"/>
      <c r="F313" s="172"/>
      <c r="G313" s="6"/>
      <c r="H313" s="6"/>
      <c r="I313" s="6"/>
      <c r="J313" s="6"/>
      <c r="K313" s="6"/>
      <c r="L313" s="6"/>
      <c r="M313" s="6"/>
      <c r="N313" s="6"/>
      <c r="O313" s="6"/>
      <c r="P313" s="6"/>
      <c r="Q313" s="6"/>
      <c r="R313" s="6"/>
      <c r="S313" s="6"/>
      <c r="T313" s="6"/>
      <c r="U313" s="6"/>
      <c r="V313" s="6"/>
      <c r="W313" s="6"/>
      <c r="X313" s="6"/>
      <c r="Y313" s="6"/>
      <c r="Z313" s="6"/>
    </row>
    <row r="314" spans="1:26" ht="12" customHeight="1">
      <c r="A314" s="205"/>
      <c r="B314" s="204"/>
      <c r="C314" s="129"/>
      <c r="D314" s="129"/>
      <c r="E314" s="199"/>
      <c r="F314" s="172"/>
      <c r="G314" s="6"/>
      <c r="H314" s="6"/>
      <c r="I314" s="6"/>
      <c r="J314" s="6"/>
      <c r="K314" s="6"/>
      <c r="L314" s="6"/>
      <c r="M314" s="6"/>
      <c r="N314" s="6"/>
      <c r="O314" s="6"/>
      <c r="P314" s="6"/>
      <c r="Q314" s="6"/>
      <c r="R314" s="6"/>
      <c r="S314" s="6"/>
      <c r="T314" s="6"/>
      <c r="U314" s="6"/>
      <c r="V314" s="6"/>
      <c r="W314" s="6"/>
      <c r="X314" s="6"/>
      <c r="Y314" s="6"/>
      <c r="Z314" s="6"/>
    </row>
    <row r="315" spans="1:26" ht="12" customHeight="1">
      <c r="A315" s="205"/>
      <c r="B315" s="204"/>
      <c r="C315" s="129"/>
      <c r="D315" s="129"/>
      <c r="E315" s="199"/>
      <c r="F315" s="172"/>
      <c r="G315" s="6"/>
      <c r="H315" s="6"/>
      <c r="I315" s="6"/>
      <c r="J315" s="6"/>
      <c r="K315" s="6"/>
      <c r="L315" s="6"/>
      <c r="M315" s="6"/>
      <c r="N315" s="6"/>
      <c r="O315" s="6"/>
      <c r="P315" s="6"/>
      <c r="Q315" s="6"/>
      <c r="R315" s="6"/>
      <c r="S315" s="6"/>
      <c r="T315" s="6"/>
      <c r="U315" s="6"/>
      <c r="V315" s="6"/>
      <c r="W315" s="6"/>
      <c r="X315" s="6"/>
      <c r="Y315" s="6"/>
      <c r="Z315" s="6"/>
    </row>
    <row r="316" spans="1:26" ht="12" customHeight="1">
      <c r="A316" s="205"/>
      <c r="B316" s="204"/>
      <c r="C316" s="129"/>
      <c r="D316" s="129"/>
      <c r="E316" s="199"/>
      <c r="F316" s="172"/>
      <c r="G316" s="6"/>
      <c r="H316" s="6"/>
      <c r="I316" s="6"/>
      <c r="J316" s="6"/>
      <c r="K316" s="6"/>
      <c r="L316" s="6"/>
      <c r="M316" s="6"/>
      <c r="N316" s="6"/>
      <c r="O316" s="6"/>
      <c r="P316" s="6"/>
      <c r="Q316" s="6"/>
      <c r="R316" s="6"/>
      <c r="S316" s="6"/>
      <c r="T316" s="6"/>
      <c r="U316" s="6"/>
      <c r="V316" s="6"/>
      <c r="W316" s="6"/>
      <c r="X316" s="6"/>
      <c r="Y316" s="6"/>
      <c r="Z316" s="6"/>
    </row>
    <row r="317" spans="1:26" ht="12" customHeight="1">
      <c r="A317" s="205"/>
      <c r="B317" s="204"/>
      <c r="C317" s="129"/>
      <c r="D317" s="129"/>
      <c r="E317" s="199"/>
      <c r="F317" s="172"/>
      <c r="G317" s="6"/>
      <c r="H317" s="6"/>
      <c r="I317" s="6"/>
      <c r="J317" s="6"/>
      <c r="K317" s="6"/>
      <c r="L317" s="6"/>
      <c r="M317" s="6"/>
      <c r="N317" s="6"/>
      <c r="O317" s="6"/>
      <c r="P317" s="6"/>
      <c r="Q317" s="6"/>
      <c r="R317" s="6"/>
      <c r="S317" s="6"/>
      <c r="T317" s="6"/>
      <c r="U317" s="6"/>
      <c r="V317" s="6"/>
      <c r="W317" s="6"/>
      <c r="X317" s="6"/>
      <c r="Y317" s="6"/>
      <c r="Z317" s="6"/>
    </row>
    <row r="318" spans="1:26" ht="12" customHeight="1">
      <c r="A318" s="205"/>
      <c r="B318" s="204"/>
      <c r="C318" s="129"/>
      <c r="D318" s="129"/>
      <c r="E318" s="199"/>
      <c r="F318" s="172"/>
      <c r="G318" s="6"/>
      <c r="H318" s="6"/>
      <c r="I318" s="6"/>
      <c r="J318" s="6"/>
      <c r="K318" s="6"/>
      <c r="L318" s="6"/>
      <c r="M318" s="6"/>
      <c r="N318" s="6"/>
      <c r="O318" s="6"/>
      <c r="P318" s="6"/>
      <c r="Q318" s="6"/>
      <c r="R318" s="6"/>
      <c r="S318" s="6"/>
      <c r="T318" s="6"/>
      <c r="U318" s="6"/>
      <c r="V318" s="6"/>
      <c r="W318" s="6"/>
      <c r="X318" s="6"/>
      <c r="Y318" s="6"/>
      <c r="Z318" s="6"/>
    </row>
    <row r="319" spans="1:26" ht="12" customHeight="1">
      <c r="A319" s="205"/>
      <c r="B319" s="204"/>
      <c r="C319" s="129"/>
      <c r="D319" s="129"/>
      <c r="E319" s="199"/>
      <c r="F319" s="172"/>
      <c r="G319" s="6"/>
      <c r="H319" s="6"/>
      <c r="I319" s="6"/>
      <c r="J319" s="6"/>
      <c r="K319" s="6"/>
      <c r="L319" s="6"/>
      <c r="M319" s="6"/>
      <c r="N319" s="6"/>
      <c r="O319" s="6"/>
      <c r="P319" s="6"/>
      <c r="Q319" s="6"/>
      <c r="R319" s="6"/>
      <c r="S319" s="6"/>
      <c r="T319" s="6"/>
      <c r="U319" s="6"/>
      <c r="V319" s="6"/>
      <c r="W319" s="6"/>
      <c r="X319" s="6"/>
      <c r="Y319" s="6"/>
      <c r="Z319" s="6"/>
    </row>
    <row r="320" spans="1:26" ht="12" customHeight="1">
      <c r="A320" s="205"/>
      <c r="B320" s="204"/>
      <c r="C320" s="129"/>
      <c r="D320" s="129"/>
      <c r="E320" s="199"/>
      <c r="F320" s="172"/>
      <c r="G320" s="6"/>
      <c r="H320" s="6"/>
      <c r="I320" s="6"/>
      <c r="J320" s="6"/>
      <c r="K320" s="6"/>
      <c r="L320" s="6"/>
      <c r="M320" s="6"/>
      <c r="N320" s="6"/>
      <c r="O320" s="6"/>
      <c r="P320" s="6"/>
      <c r="Q320" s="6"/>
      <c r="R320" s="6"/>
      <c r="S320" s="6"/>
      <c r="T320" s="6"/>
      <c r="U320" s="6"/>
      <c r="V320" s="6"/>
      <c r="W320" s="6"/>
      <c r="X320" s="6"/>
      <c r="Y320" s="6"/>
      <c r="Z320" s="6"/>
    </row>
    <row r="321" spans="1:26" ht="12" customHeight="1">
      <c r="A321" s="205"/>
      <c r="B321" s="204"/>
      <c r="C321" s="129"/>
      <c r="D321" s="129"/>
      <c r="E321" s="199"/>
      <c r="F321" s="172"/>
      <c r="G321" s="6"/>
      <c r="H321" s="6"/>
      <c r="I321" s="6"/>
      <c r="J321" s="6"/>
      <c r="K321" s="6"/>
      <c r="L321" s="6"/>
      <c r="M321" s="6"/>
      <c r="N321" s="6"/>
      <c r="O321" s="6"/>
      <c r="P321" s="6"/>
      <c r="Q321" s="6"/>
      <c r="R321" s="6"/>
      <c r="S321" s="6"/>
      <c r="T321" s="6"/>
      <c r="U321" s="6"/>
      <c r="V321" s="6"/>
      <c r="W321" s="6"/>
      <c r="X321" s="6"/>
      <c r="Y321" s="6"/>
      <c r="Z321" s="6"/>
    </row>
    <row r="322" spans="1:26" ht="12" customHeight="1">
      <c r="A322" s="205"/>
      <c r="B322" s="204"/>
      <c r="C322" s="129"/>
      <c r="D322" s="129"/>
      <c r="E322" s="199"/>
      <c r="F322" s="172"/>
      <c r="G322" s="6"/>
      <c r="H322" s="6"/>
      <c r="I322" s="6"/>
      <c r="J322" s="6"/>
      <c r="K322" s="6"/>
      <c r="L322" s="6"/>
      <c r="M322" s="6"/>
      <c r="N322" s="6"/>
      <c r="O322" s="6"/>
      <c r="P322" s="6"/>
      <c r="Q322" s="6"/>
      <c r="R322" s="6"/>
      <c r="S322" s="6"/>
      <c r="T322" s="6"/>
      <c r="U322" s="6"/>
      <c r="V322" s="6"/>
      <c r="W322" s="6"/>
      <c r="X322" s="6"/>
      <c r="Y322" s="6"/>
      <c r="Z322" s="6"/>
    </row>
    <row r="323" spans="1:26" ht="12" customHeight="1">
      <c r="A323" s="205"/>
      <c r="B323" s="204"/>
      <c r="C323" s="129"/>
      <c r="D323" s="129"/>
      <c r="E323" s="199"/>
      <c r="F323" s="172"/>
      <c r="G323" s="6"/>
      <c r="H323" s="6"/>
      <c r="I323" s="6"/>
      <c r="J323" s="6"/>
      <c r="K323" s="6"/>
      <c r="L323" s="6"/>
      <c r="M323" s="6"/>
      <c r="N323" s="6"/>
      <c r="O323" s="6"/>
      <c r="P323" s="6"/>
      <c r="Q323" s="6"/>
      <c r="R323" s="6"/>
      <c r="S323" s="6"/>
      <c r="T323" s="6"/>
      <c r="U323" s="6"/>
      <c r="V323" s="6"/>
      <c r="W323" s="6"/>
      <c r="X323" s="6"/>
      <c r="Y323" s="6"/>
      <c r="Z323" s="6"/>
    </row>
    <row r="324" spans="1:26" ht="12" customHeight="1">
      <c r="A324" s="205"/>
      <c r="B324" s="204"/>
      <c r="C324" s="129"/>
      <c r="D324" s="129"/>
      <c r="E324" s="199"/>
      <c r="F324" s="172"/>
      <c r="G324" s="6"/>
      <c r="H324" s="6"/>
      <c r="I324" s="6"/>
      <c r="J324" s="6"/>
      <c r="K324" s="6"/>
      <c r="L324" s="6"/>
      <c r="M324" s="6"/>
      <c r="N324" s="6"/>
      <c r="O324" s="6"/>
      <c r="P324" s="6"/>
      <c r="Q324" s="6"/>
      <c r="R324" s="6"/>
      <c r="S324" s="6"/>
      <c r="T324" s="6"/>
      <c r="U324" s="6"/>
      <c r="V324" s="6"/>
      <c r="W324" s="6"/>
      <c r="X324" s="6"/>
      <c r="Y324" s="6"/>
      <c r="Z324" s="6"/>
    </row>
    <row r="325" spans="1:26" ht="12" customHeight="1">
      <c r="A325" s="205"/>
      <c r="B325" s="204"/>
      <c r="C325" s="129"/>
      <c r="D325" s="129"/>
      <c r="E325" s="199"/>
      <c r="F325" s="172"/>
      <c r="G325" s="6"/>
      <c r="H325" s="6"/>
      <c r="I325" s="6"/>
      <c r="J325" s="6"/>
      <c r="K325" s="6"/>
      <c r="L325" s="6"/>
      <c r="M325" s="6"/>
      <c r="N325" s="6"/>
      <c r="O325" s="6"/>
      <c r="P325" s="6"/>
      <c r="Q325" s="6"/>
      <c r="R325" s="6"/>
      <c r="S325" s="6"/>
      <c r="T325" s="6"/>
      <c r="U325" s="6"/>
      <c r="V325" s="6"/>
      <c r="W325" s="6"/>
      <c r="X325" s="6"/>
      <c r="Y325" s="6"/>
      <c r="Z325" s="6"/>
    </row>
    <row r="326" spans="1:26" ht="12" customHeight="1">
      <c r="A326" s="205"/>
      <c r="B326" s="204"/>
      <c r="C326" s="129"/>
      <c r="D326" s="129"/>
      <c r="E326" s="199"/>
      <c r="F326" s="172"/>
      <c r="G326" s="6"/>
      <c r="H326" s="6"/>
      <c r="I326" s="6"/>
      <c r="J326" s="6"/>
      <c r="K326" s="6"/>
      <c r="L326" s="6"/>
      <c r="M326" s="6"/>
      <c r="N326" s="6"/>
      <c r="O326" s="6"/>
      <c r="P326" s="6"/>
      <c r="Q326" s="6"/>
      <c r="R326" s="6"/>
      <c r="S326" s="6"/>
      <c r="T326" s="6"/>
      <c r="U326" s="6"/>
      <c r="V326" s="6"/>
      <c r="W326" s="6"/>
      <c r="X326" s="6"/>
      <c r="Y326" s="6"/>
      <c r="Z326" s="6"/>
    </row>
    <row r="327" spans="1:26" ht="12" customHeight="1">
      <c r="A327" s="205"/>
      <c r="B327" s="204"/>
      <c r="C327" s="129"/>
      <c r="D327" s="129"/>
      <c r="E327" s="199"/>
      <c r="F327" s="172"/>
      <c r="G327" s="6"/>
      <c r="H327" s="6"/>
      <c r="I327" s="6"/>
      <c r="J327" s="6"/>
      <c r="K327" s="6"/>
      <c r="L327" s="6"/>
      <c r="M327" s="6"/>
      <c r="N327" s="6"/>
      <c r="O327" s="6"/>
      <c r="P327" s="6"/>
      <c r="Q327" s="6"/>
      <c r="R327" s="6"/>
      <c r="S327" s="6"/>
      <c r="T327" s="6"/>
      <c r="U327" s="6"/>
      <c r="V327" s="6"/>
      <c r="W327" s="6"/>
      <c r="X327" s="6"/>
      <c r="Y327" s="6"/>
      <c r="Z327" s="6"/>
    </row>
    <row r="328" spans="1:26" ht="12" customHeight="1">
      <c r="A328" s="205"/>
      <c r="B328" s="204"/>
      <c r="C328" s="129"/>
      <c r="D328" s="129"/>
      <c r="E328" s="199"/>
      <c r="F328" s="172"/>
      <c r="G328" s="6"/>
      <c r="H328" s="6"/>
      <c r="I328" s="6"/>
      <c r="J328" s="6"/>
      <c r="K328" s="6"/>
      <c r="L328" s="6"/>
      <c r="M328" s="6"/>
      <c r="N328" s="6"/>
      <c r="O328" s="6"/>
      <c r="P328" s="6"/>
      <c r="Q328" s="6"/>
      <c r="R328" s="6"/>
      <c r="S328" s="6"/>
      <c r="T328" s="6"/>
      <c r="U328" s="6"/>
      <c r="V328" s="6"/>
      <c r="W328" s="6"/>
      <c r="X328" s="6"/>
      <c r="Y328" s="6"/>
      <c r="Z328" s="6"/>
    </row>
    <row r="329" spans="1:26" ht="12" customHeight="1">
      <c r="A329" s="205"/>
      <c r="B329" s="204"/>
      <c r="C329" s="129"/>
      <c r="D329" s="129"/>
      <c r="E329" s="199"/>
      <c r="F329" s="172"/>
      <c r="G329" s="6"/>
      <c r="H329" s="6"/>
      <c r="I329" s="6"/>
      <c r="J329" s="6"/>
      <c r="K329" s="6"/>
      <c r="L329" s="6"/>
      <c r="M329" s="6"/>
      <c r="N329" s="6"/>
      <c r="O329" s="6"/>
      <c r="P329" s="6"/>
      <c r="Q329" s="6"/>
      <c r="R329" s="6"/>
      <c r="S329" s="6"/>
      <c r="T329" s="6"/>
      <c r="U329" s="6"/>
      <c r="V329" s="6"/>
      <c r="W329" s="6"/>
      <c r="X329" s="6"/>
      <c r="Y329" s="6"/>
      <c r="Z329" s="6"/>
    </row>
    <row r="330" spans="1:26" ht="12" customHeight="1">
      <c r="A330" s="205"/>
      <c r="B330" s="204"/>
      <c r="C330" s="129"/>
      <c r="D330" s="129"/>
      <c r="E330" s="199"/>
      <c r="F330" s="172"/>
      <c r="G330" s="6"/>
      <c r="H330" s="6"/>
      <c r="I330" s="6"/>
      <c r="J330" s="6"/>
      <c r="K330" s="6"/>
      <c r="L330" s="6"/>
      <c r="M330" s="6"/>
      <c r="N330" s="6"/>
      <c r="O330" s="6"/>
      <c r="P330" s="6"/>
      <c r="Q330" s="6"/>
      <c r="R330" s="6"/>
      <c r="S330" s="6"/>
      <c r="T330" s="6"/>
      <c r="U330" s="6"/>
      <c r="V330" s="6"/>
      <c r="W330" s="6"/>
      <c r="X330" s="6"/>
      <c r="Y330" s="6"/>
      <c r="Z330" s="6"/>
    </row>
    <row r="331" spans="1:26" ht="12" customHeight="1">
      <c r="A331" s="205"/>
      <c r="B331" s="204"/>
      <c r="C331" s="129"/>
      <c r="D331" s="129"/>
      <c r="E331" s="199"/>
      <c r="F331" s="172"/>
      <c r="G331" s="6"/>
      <c r="H331" s="6"/>
      <c r="I331" s="6"/>
      <c r="J331" s="6"/>
      <c r="K331" s="6"/>
      <c r="L331" s="6"/>
      <c r="M331" s="6"/>
      <c r="N331" s="6"/>
      <c r="O331" s="6"/>
      <c r="P331" s="6"/>
      <c r="Q331" s="6"/>
      <c r="R331" s="6"/>
      <c r="S331" s="6"/>
      <c r="T331" s="6"/>
      <c r="U331" s="6"/>
      <c r="V331" s="6"/>
      <c r="W331" s="6"/>
      <c r="X331" s="6"/>
      <c r="Y331" s="6"/>
      <c r="Z331" s="6"/>
    </row>
    <row r="332" spans="1:26" ht="12" customHeight="1">
      <c r="A332" s="205"/>
      <c r="B332" s="204"/>
      <c r="C332" s="129"/>
      <c r="D332" s="129"/>
      <c r="E332" s="199"/>
      <c r="F332" s="172"/>
      <c r="G332" s="6"/>
      <c r="H332" s="6"/>
      <c r="I332" s="6"/>
      <c r="J332" s="6"/>
      <c r="K332" s="6"/>
      <c r="L332" s="6"/>
      <c r="M332" s="6"/>
      <c r="N332" s="6"/>
      <c r="O332" s="6"/>
      <c r="P332" s="6"/>
      <c r="Q332" s="6"/>
      <c r="R332" s="6"/>
      <c r="S332" s="6"/>
      <c r="T332" s="6"/>
      <c r="U332" s="6"/>
      <c r="V332" s="6"/>
      <c r="W332" s="6"/>
      <c r="X332" s="6"/>
      <c r="Y332" s="6"/>
      <c r="Z332" s="6"/>
    </row>
    <row r="333" spans="1:26" ht="12" customHeight="1">
      <c r="A333" s="205"/>
      <c r="B333" s="204"/>
      <c r="C333" s="129"/>
      <c r="D333" s="129"/>
      <c r="E333" s="199"/>
      <c r="F333" s="172"/>
      <c r="G333" s="6"/>
      <c r="H333" s="6"/>
      <c r="I333" s="6"/>
      <c r="J333" s="6"/>
      <c r="K333" s="6"/>
      <c r="L333" s="6"/>
      <c r="M333" s="6"/>
      <c r="N333" s="6"/>
      <c r="O333" s="6"/>
      <c r="P333" s="6"/>
      <c r="Q333" s="6"/>
      <c r="R333" s="6"/>
      <c r="S333" s="6"/>
      <c r="T333" s="6"/>
      <c r="U333" s="6"/>
      <c r="V333" s="6"/>
      <c r="W333" s="6"/>
      <c r="X333" s="6"/>
      <c r="Y333" s="6"/>
      <c r="Z333" s="6"/>
    </row>
    <row r="334" spans="1:26" ht="12" customHeight="1">
      <c r="A334" s="205"/>
      <c r="B334" s="204"/>
      <c r="C334" s="129"/>
      <c r="D334" s="129"/>
      <c r="E334" s="199"/>
      <c r="F334" s="172"/>
      <c r="G334" s="6"/>
      <c r="H334" s="6"/>
      <c r="I334" s="6"/>
      <c r="J334" s="6"/>
      <c r="K334" s="6"/>
      <c r="L334" s="6"/>
      <c r="M334" s="6"/>
      <c r="N334" s="6"/>
      <c r="O334" s="6"/>
      <c r="P334" s="6"/>
      <c r="Q334" s="6"/>
      <c r="R334" s="6"/>
      <c r="S334" s="6"/>
      <c r="T334" s="6"/>
      <c r="U334" s="6"/>
      <c r="V334" s="6"/>
      <c r="W334" s="6"/>
      <c r="X334" s="6"/>
      <c r="Y334" s="6"/>
      <c r="Z334" s="6"/>
    </row>
    <row r="335" spans="1:26" ht="12" customHeight="1">
      <c r="A335" s="205"/>
      <c r="B335" s="204"/>
      <c r="C335" s="129"/>
      <c r="D335" s="129"/>
      <c r="E335" s="199"/>
      <c r="F335" s="172"/>
      <c r="G335" s="6"/>
      <c r="H335" s="6"/>
      <c r="I335" s="6"/>
      <c r="J335" s="6"/>
      <c r="K335" s="6"/>
      <c r="L335" s="6"/>
      <c r="M335" s="6"/>
      <c r="N335" s="6"/>
      <c r="O335" s="6"/>
      <c r="P335" s="6"/>
      <c r="Q335" s="6"/>
      <c r="R335" s="6"/>
      <c r="S335" s="6"/>
      <c r="T335" s="6"/>
      <c r="U335" s="6"/>
      <c r="V335" s="6"/>
      <c r="W335" s="6"/>
      <c r="X335" s="6"/>
      <c r="Y335" s="6"/>
      <c r="Z335" s="6"/>
    </row>
    <row r="336" spans="1:26" ht="12" customHeight="1">
      <c r="A336" s="205"/>
      <c r="B336" s="204"/>
      <c r="C336" s="129"/>
      <c r="D336" s="129"/>
      <c r="E336" s="199"/>
      <c r="F336" s="172"/>
      <c r="G336" s="6"/>
      <c r="H336" s="6"/>
      <c r="I336" s="6"/>
      <c r="J336" s="6"/>
      <c r="K336" s="6"/>
      <c r="L336" s="6"/>
      <c r="M336" s="6"/>
      <c r="N336" s="6"/>
      <c r="O336" s="6"/>
      <c r="P336" s="6"/>
      <c r="Q336" s="6"/>
      <c r="R336" s="6"/>
      <c r="S336" s="6"/>
      <c r="T336" s="6"/>
      <c r="U336" s="6"/>
      <c r="V336" s="6"/>
      <c r="W336" s="6"/>
      <c r="X336" s="6"/>
      <c r="Y336" s="6"/>
      <c r="Z336" s="6"/>
    </row>
    <row r="337" spans="1:26" ht="12" customHeight="1">
      <c r="A337" s="205"/>
      <c r="B337" s="204"/>
      <c r="C337" s="129"/>
      <c r="D337" s="129"/>
      <c r="E337" s="199"/>
      <c r="F337" s="172"/>
      <c r="G337" s="6"/>
      <c r="H337" s="6"/>
      <c r="I337" s="6"/>
      <c r="J337" s="6"/>
      <c r="K337" s="6"/>
      <c r="L337" s="6"/>
      <c r="M337" s="6"/>
      <c r="N337" s="6"/>
      <c r="O337" s="6"/>
      <c r="P337" s="6"/>
      <c r="Q337" s="6"/>
      <c r="R337" s="6"/>
      <c r="S337" s="6"/>
      <c r="T337" s="6"/>
      <c r="U337" s="6"/>
      <c r="V337" s="6"/>
      <c r="W337" s="6"/>
      <c r="X337" s="6"/>
      <c r="Y337" s="6"/>
      <c r="Z337" s="6"/>
    </row>
    <row r="338" spans="1:26" ht="12" customHeight="1">
      <c r="A338" s="205"/>
      <c r="B338" s="204"/>
      <c r="C338" s="129"/>
      <c r="D338" s="129"/>
      <c r="E338" s="199"/>
      <c r="F338" s="172"/>
      <c r="G338" s="6"/>
      <c r="H338" s="6"/>
      <c r="I338" s="6"/>
      <c r="J338" s="6"/>
      <c r="K338" s="6"/>
      <c r="L338" s="6"/>
      <c r="M338" s="6"/>
      <c r="N338" s="6"/>
      <c r="O338" s="6"/>
      <c r="P338" s="6"/>
      <c r="Q338" s="6"/>
      <c r="R338" s="6"/>
      <c r="S338" s="6"/>
      <c r="T338" s="6"/>
      <c r="U338" s="6"/>
      <c r="V338" s="6"/>
      <c r="W338" s="6"/>
      <c r="X338" s="6"/>
      <c r="Y338" s="6"/>
      <c r="Z338" s="6"/>
    </row>
    <row r="339" spans="1:26" ht="12" customHeight="1">
      <c r="A339" s="205"/>
      <c r="B339" s="204"/>
      <c r="C339" s="129"/>
      <c r="D339" s="129"/>
      <c r="E339" s="199"/>
      <c r="F339" s="172"/>
      <c r="G339" s="6"/>
      <c r="H339" s="6"/>
      <c r="I339" s="6"/>
      <c r="J339" s="6"/>
      <c r="K339" s="6"/>
      <c r="L339" s="6"/>
      <c r="M339" s="6"/>
      <c r="N339" s="6"/>
      <c r="O339" s="6"/>
      <c r="P339" s="6"/>
      <c r="Q339" s="6"/>
      <c r="R339" s="6"/>
      <c r="S339" s="6"/>
      <c r="T339" s="6"/>
      <c r="U339" s="6"/>
      <c r="V339" s="6"/>
      <c r="W339" s="6"/>
      <c r="X339" s="6"/>
      <c r="Y339" s="6"/>
      <c r="Z339" s="6"/>
    </row>
    <row r="340" spans="1:26" ht="12" customHeight="1">
      <c r="A340" s="205"/>
      <c r="B340" s="204"/>
      <c r="C340" s="129"/>
      <c r="D340" s="129"/>
      <c r="E340" s="199"/>
      <c r="F340" s="172"/>
      <c r="G340" s="6"/>
      <c r="H340" s="6"/>
      <c r="I340" s="6"/>
      <c r="J340" s="6"/>
      <c r="K340" s="6"/>
      <c r="L340" s="6"/>
      <c r="M340" s="6"/>
      <c r="N340" s="6"/>
      <c r="O340" s="6"/>
      <c r="P340" s="6"/>
      <c r="Q340" s="6"/>
      <c r="R340" s="6"/>
      <c r="S340" s="6"/>
      <c r="T340" s="6"/>
      <c r="U340" s="6"/>
      <c r="V340" s="6"/>
      <c r="W340" s="6"/>
      <c r="X340" s="6"/>
      <c r="Y340" s="6"/>
      <c r="Z340" s="6"/>
    </row>
    <row r="341" spans="1:26" ht="12" customHeight="1">
      <c r="A341" s="205"/>
      <c r="B341" s="204"/>
      <c r="C341" s="129"/>
      <c r="D341" s="129"/>
      <c r="E341" s="199"/>
      <c r="F341" s="172"/>
      <c r="G341" s="6"/>
      <c r="H341" s="6"/>
      <c r="I341" s="6"/>
      <c r="J341" s="6"/>
      <c r="K341" s="6"/>
      <c r="L341" s="6"/>
      <c r="M341" s="6"/>
      <c r="N341" s="6"/>
      <c r="O341" s="6"/>
      <c r="P341" s="6"/>
      <c r="Q341" s="6"/>
      <c r="R341" s="6"/>
      <c r="S341" s="6"/>
      <c r="T341" s="6"/>
      <c r="U341" s="6"/>
      <c r="V341" s="6"/>
      <c r="W341" s="6"/>
      <c r="X341" s="6"/>
      <c r="Y341" s="6"/>
      <c r="Z341" s="6"/>
    </row>
    <row r="342" spans="1:26" ht="12" customHeight="1">
      <c r="A342" s="205"/>
      <c r="B342" s="204"/>
      <c r="C342" s="129"/>
      <c r="D342" s="129"/>
      <c r="E342" s="199"/>
      <c r="F342" s="172"/>
      <c r="G342" s="6"/>
      <c r="H342" s="6"/>
      <c r="I342" s="6"/>
      <c r="J342" s="6"/>
      <c r="K342" s="6"/>
      <c r="L342" s="6"/>
      <c r="M342" s="6"/>
      <c r="N342" s="6"/>
      <c r="O342" s="6"/>
      <c r="P342" s="6"/>
      <c r="Q342" s="6"/>
      <c r="R342" s="6"/>
      <c r="S342" s="6"/>
      <c r="T342" s="6"/>
      <c r="U342" s="6"/>
      <c r="V342" s="6"/>
      <c r="W342" s="6"/>
      <c r="X342" s="6"/>
      <c r="Y342" s="6"/>
      <c r="Z342" s="6"/>
    </row>
    <row r="343" spans="1:26" ht="12" customHeight="1">
      <c r="A343" s="205"/>
      <c r="B343" s="204"/>
      <c r="C343" s="129"/>
      <c r="D343" s="129"/>
      <c r="E343" s="199"/>
      <c r="F343" s="172"/>
      <c r="G343" s="6"/>
      <c r="H343" s="6"/>
      <c r="I343" s="6"/>
      <c r="J343" s="6"/>
      <c r="K343" s="6"/>
      <c r="L343" s="6"/>
      <c r="M343" s="6"/>
      <c r="N343" s="6"/>
      <c r="O343" s="6"/>
      <c r="P343" s="6"/>
      <c r="Q343" s="6"/>
      <c r="R343" s="6"/>
      <c r="S343" s="6"/>
      <c r="T343" s="6"/>
      <c r="U343" s="6"/>
      <c r="V343" s="6"/>
      <c r="W343" s="6"/>
      <c r="X343" s="6"/>
      <c r="Y343" s="6"/>
      <c r="Z343" s="6"/>
    </row>
    <row r="344" spans="1:26" ht="12" customHeight="1">
      <c r="A344" s="205"/>
      <c r="B344" s="204"/>
      <c r="C344" s="129"/>
      <c r="D344" s="129"/>
      <c r="E344" s="199"/>
      <c r="F344" s="172"/>
      <c r="G344" s="6"/>
      <c r="H344" s="6"/>
      <c r="I344" s="6"/>
      <c r="J344" s="6"/>
      <c r="K344" s="6"/>
      <c r="L344" s="6"/>
      <c r="M344" s="6"/>
      <c r="N344" s="6"/>
      <c r="O344" s="6"/>
      <c r="P344" s="6"/>
      <c r="Q344" s="6"/>
      <c r="R344" s="6"/>
      <c r="S344" s="6"/>
      <c r="T344" s="6"/>
      <c r="U344" s="6"/>
      <c r="V344" s="6"/>
      <c r="W344" s="6"/>
      <c r="X344" s="6"/>
      <c r="Y344" s="6"/>
      <c r="Z344" s="6"/>
    </row>
    <row r="345" spans="1:26" ht="12" customHeight="1">
      <c r="A345" s="205"/>
      <c r="B345" s="204"/>
      <c r="C345" s="129"/>
      <c r="D345" s="129"/>
      <c r="E345" s="199"/>
      <c r="F345" s="172"/>
      <c r="G345" s="6"/>
      <c r="H345" s="6"/>
      <c r="I345" s="6"/>
      <c r="J345" s="6"/>
      <c r="K345" s="6"/>
      <c r="L345" s="6"/>
      <c r="M345" s="6"/>
      <c r="N345" s="6"/>
      <c r="O345" s="6"/>
      <c r="P345" s="6"/>
      <c r="Q345" s="6"/>
      <c r="R345" s="6"/>
      <c r="S345" s="6"/>
      <c r="T345" s="6"/>
      <c r="U345" s="6"/>
      <c r="V345" s="6"/>
      <c r="W345" s="6"/>
      <c r="X345" s="6"/>
      <c r="Y345" s="6"/>
      <c r="Z345" s="6"/>
    </row>
    <row r="346" spans="1:26" ht="12" customHeight="1">
      <c r="A346" s="205"/>
      <c r="B346" s="204"/>
      <c r="C346" s="129"/>
      <c r="D346" s="129"/>
      <c r="E346" s="199"/>
      <c r="F346" s="172"/>
      <c r="G346" s="6"/>
      <c r="H346" s="6"/>
      <c r="I346" s="6"/>
      <c r="J346" s="6"/>
      <c r="K346" s="6"/>
      <c r="L346" s="6"/>
      <c r="M346" s="6"/>
      <c r="N346" s="6"/>
      <c r="O346" s="6"/>
      <c r="P346" s="6"/>
      <c r="Q346" s="6"/>
      <c r="R346" s="6"/>
      <c r="S346" s="6"/>
      <c r="T346" s="6"/>
      <c r="U346" s="6"/>
      <c r="V346" s="6"/>
      <c r="W346" s="6"/>
      <c r="X346" s="6"/>
      <c r="Y346" s="6"/>
      <c r="Z346" s="6"/>
    </row>
    <row r="347" spans="1:26" ht="12" customHeight="1">
      <c r="A347" s="205"/>
      <c r="B347" s="204"/>
      <c r="C347" s="129"/>
      <c r="D347" s="129"/>
      <c r="E347" s="199"/>
      <c r="F347" s="172"/>
      <c r="G347" s="6"/>
      <c r="H347" s="6"/>
      <c r="I347" s="6"/>
      <c r="J347" s="6"/>
      <c r="K347" s="6"/>
      <c r="L347" s="6"/>
      <c r="M347" s="6"/>
      <c r="N347" s="6"/>
      <c r="O347" s="6"/>
      <c r="P347" s="6"/>
      <c r="Q347" s="6"/>
      <c r="R347" s="6"/>
      <c r="S347" s="6"/>
      <c r="T347" s="6"/>
      <c r="U347" s="6"/>
      <c r="V347" s="6"/>
      <c r="W347" s="6"/>
      <c r="X347" s="6"/>
      <c r="Y347" s="6"/>
      <c r="Z347" s="6"/>
    </row>
    <row r="348" spans="1:26" ht="12" customHeight="1">
      <c r="A348" s="205"/>
      <c r="B348" s="204"/>
      <c r="C348" s="129"/>
      <c r="D348" s="129"/>
      <c r="E348" s="199"/>
      <c r="F348" s="172"/>
      <c r="G348" s="6"/>
      <c r="H348" s="6"/>
      <c r="I348" s="6"/>
      <c r="J348" s="6"/>
      <c r="K348" s="6"/>
      <c r="L348" s="6"/>
      <c r="M348" s="6"/>
      <c r="N348" s="6"/>
      <c r="O348" s="6"/>
      <c r="P348" s="6"/>
      <c r="Q348" s="6"/>
      <c r="R348" s="6"/>
      <c r="S348" s="6"/>
      <c r="T348" s="6"/>
      <c r="U348" s="6"/>
      <c r="V348" s="6"/>
      <c r="W348" s="6"/>
      <c r="X348" s="6"/>
      <c r="Y348" s="6"/>
      <c r="Z348" s="6"/>
    </row>
    <row r="349" spans="1:26" ht="12" customHeight="1">
      <c r="A349" s="205"/>
      <c r="B349" s="204"/>
      <c r="C349" s="129"/>
      <c r="D349" s="129"/>
      <c r="E349" s="199"/>
      <c r="F349" s="172"/>
      <c r="G349" s="6"/>
      <c r="H349" s="6"/>
      <c r="I349" s="6"/>
      <c r="J349" s="6"/>
      <c r="K349" s="6"/>
      <c r="L349" s="6"/>
      <c r="M349" s="6"/>
      <c r="N349" s="6"/>
      <c r="O349" s="6"/>
      <c r="P349" s="6"/>
      <c r="Q349" s="6"/>
      <c r="R349" s="6"/>
      <c r="S349" s="6"/>
      <c r="T349" s="6"/>
      <c r="U349" s="6"/>
      <c r="V349" s="6"/>
      <c r="W349" s="6"/>
      <c r="X349" s="6"/>
      <c r="Y349" s="6"/>
      <c r="Z349" s="6"/>
    </row>
    <row r="350" spans="1:26" ht="12" customHeight="1">
      <c r="A350" s="205"/>
      <c r="B350" s="204"/>
      <c r="C350" s="129"/>
      <c r="D350" s="129"/>
      <c r="E350" s="199"/>
      <c r="F350" s="172"/>
      <c r="G350" s="6"/>
      <c r="H350" s="6"/>
      <c r="I350" s="6"/>
      <c r="J350" s="6"/>
      <c r="K350" s="6"/>
      <c r="L350" s="6"/>
      <c r="M350" s="6"/>
      <c r="N350" s="6"/>
      <c r="O350" s="6"/>
      <c r="P350" s="6"/>
      <c r="Q350" s="6"/>
      <c r="R350" s="6"/>
      <c r="S350" s="6"/>
      <c r="T350" s="6"/>
      <c r="U350" s="6"/>
      <c r="V350" s="6"/>
      <c r="W350" s="6"/>
      <c r="X350" s="6"/>
      <c r="Y350" s="6"/>
      <c r="Z350" s="6"/>
    </row>
    <row r="351" spans="1:26" ht="12" customHeight="1">
      <c r="A351" s="205"/>
      <c r="B351" s="204"/>
      <c r="C351" s="129"/>
      <c r="D351" s="129"/>
      <c r="E351" s="199"/>
      <c r="F351" s="172"/>
      <c r="G351" s="6"/>
      <c r="H351" s="6"/>
      <c r="I351" s="6"/>
      <c r="J351" s="6"/>
      <c r="K351" s="6"/>
      <c r="L351" s="6"/>
      <c r="M351" s="6"/>
      <c r="N351" s="6"/>
      <c r="O351" s="6"/>
      <c r="P351" s="6"/>
      <c r="Q351" s="6"/>
      <c r="R351" s="6"/>
      <c r="S351" s="6"/>
      <c r="T351" s="6"/>
      <c r="U351" s="6"/>
      <c r="V351" s="6"/>
      <c r="W351" s="6"/>
      <c r="X351" s="6"/>
      <c r="Y351" s="6"/>
      <c r="Z351" s="6"/>
    </row>
    <row r="352" spans="1:26" ht="12" customHeight="1">
      <c r="A352" s="205"/>
      <c r="B352" s="204"/>
      <c r="C352" s="129"/>
      <c r="D352" s="129"/>
      <c r="E352" s="199"/>
      <c r="F352" s="172"/>
      <c r="G352" s="6"/>
      <c r="H352" s="6"/>
      <c r="I352" s="6"/>
      <c r="J352" s="6"/>
      <c r="K352" s="6"/>
      <c r="L352" s="6"/>
      <c r="M352" s="6"/>
      <c r="N352" s="6"/>
      <c r="O352" s="6"/>
      <c r="P352" s="6"/>
      <c r="Q352" s="6"/>
      <c r="R352" s="6"/>
      <c r="S352" s="6"/>
      <c r="T352" s="6"/>
      <c r="U352" s="6"/>
      <c r="V352" s="6"/>
      <c r="W352" s="6"/>
      <c r="X352" s="6"/>
      <c r="Y352" s="6"/>
      <c r="Z352" s="6"/>
    </row>
    <row r="353" spans="1:26" ht="12" customHeight="1">
      <c r="A353" s="205"/>
      <c r="B353" s="204"/>
      <c r="C353" s="129"/>
      <c r="D353" s="129"/>
      <c r="E353" s="199"/>
      <c r="F353" s="172"/>
      <c r="G353" s="6"/>
      <c r="H353" s="6"/>
      <c r="I353" s="6"/>
      <c r="J353" s="6"/>
      <c r="K353" s="6"/>
      <c r="L353" s="6"/>
      <c r="M353" s="6"/>
      <c r="N353" s="6"/>
      <c r="O353" s="6"/>
      <c r="P353" s="6"/>
      <c r="Q353" s="6"/>
      <c r="R353" s="6"/>
      <c r="S353" s="6"/>
      <c r="T353" s="6"/>
      <c r="U353" s="6"/>
      <c r="V353" s="6"/>
      <c r="W353" s="6"/>
      <c r="X353" s="6"/>
      <c r="Y353" s="6"/>
      <c r="Z353" s="6"/>
    </row>
    <row r="354" spans="1:26" ht="12" customHeight="1">
      <c r="A354" s="205"/>
      <c r="B354" s="204"/>
      <c r="C354" s="129"/>
      <c r="D354" s="129"/>
      <c r="E354" s="199"/>
      <c r="F354" s="172"/>
      <c r="G354" s="6"/>
      <c r="H354" s="6"/>
      <c r="I354" s="6"/>
      <c r="J354" s="6"/>
      <c r="K354" s="6"/>
      <c r="L354" s="6"/>
      <c r="M354" s="6"/>
      <c r="N354" s="6"/>
      <c r="O354" s="6"/>
      <c r="P354" s="6"/>
      <c r="Q354" s="6"/>
      <c r="R354" s="6"/>
      <c r="S354" s="6"/>
      <c r="T354" s="6"/>
      <c r="U354" s="6"/>
      <c r="V354" s="6"/>
      <c r="W354" s="6"/>
      <c r="X354" s="6"/>
      <c r="Y354" s="6"/>
      <c r="Z354" s="6"/>
    </row>
    <row r="355" spans="1:26" ht="12" customHeight="1">
      <c r="A355" s="205"/>
      <c r="B355" s="204"/>
      <c r="C355" s="129"/>
      <c r="D355" s="129"/>
      <c r="E355" s="199"/>
      <c r="F355" s="172"/>
      <c r="G355" s="6"/>
      <c r="H355" s="6"/>
      <c r="I355" s="6"/>
      <c r="J355" s="6"/>
      <c r="K355" s="6"/>
      <c r="L355" s="6"/>
      <c r="M355" s="6"/>
      <c r="N355" s="6"/>
      <c r="O355" s="6"/>
      <c r="P355" s="6"/>
      <c r="Q355" s="6"/>
      <c r="R355" s="6"/>
      <c r="S355" s="6"/>
      <c r="T355" s="6"/>
      <c r="U355" s="6"/>
      <c r="V355" s="6"/>
      <c r="W355" s="6"/>
      <c r="X355" s="6"/>
      <c r="Y355" s="6"/>
      <c r="Z355" s="6"/>
    </row>
    <row r="356" spans="1:26" ht="12" customHeight="1">
      <c r="A356" s="205"/>
      <c r="B356" s="204"/>
      <c r="C356" s="129"/>
      <c r="D356" s="129"/>
      <c r="E356" s="199"/>
      <c r="F356" s="172"/>
      <c r="G356" s="6"/>
      <c r="H356" s="6"/>
      <c r="I356" s="6"/>
      <c r="J356" s="6"/>
      <c r="K356" s="6"/>
      <c r="L356" s="6"/>
      <c r="M356" s="6"/>
      <c r="N356" s="6"/>
      <c r="O356" s="6"/>
      <c r="P356" s="6"/>
      <c r="Q356" s="6"/>
      <c r="R356" s="6"/>
      <c r="S356" s="6"/>
      <c r="T356" s="6"/>
      <c r="U356" s="6"/>
      <c r="V356" s="6"/>
      <c r="W356" s="6"/>
      <c r="X356" s="6"/>
      <c r="Y356" s="6"/>
      <c r="Z356" s="6"/>
    </row>
    <row r="357" spans="1:26" ht="12" customHeight="1">
      <c r="A357" s="205"/>
      <c r="B357" s="204"/>
      <c r="C357" s="129"/>
      <c r="D357" s="129"/>
      <c r="E357" s="199"/>
      <c r="F357" s="172"/>
      <c r="G357" s="6"/>
      <c r="H357" s="6"/>
      <c r="I357" s="6"/>
      <c r="J357" s="6"/>
      <c r="K357" s="6"/>
      <c r="L357" s="6"/>
      <c r="M357" s="6"/>
      <c r="N357" s="6"/>
      <c r="O357" s="6"/>
      <c r="P357" s="6"/>
      <c r="Q357" s="6"/>
      <c r="R357" s="6"/>
      <c r="S357" s="6"/>
      <c r="T357" s="6"/>
      <c r="U357" s="6"/>
      <c r="V357" s="6"/>
      <c r="W357" s="6"/>
      <c r="X357" s="6"/>
      <c r="Y357" s="6"/>
      <c r="Z357" s="6"/>
    </row>
    <row r="358" spans="1:26" ht="12" customHeight="1">
      <c r="A358" s="205"/>
      <c r="B358" s="204"/>
      <c r="C358" s="129"/>
      <c r="D358" s="129"/>
      <c r="E358" s="199"/>
      <c r="F358" s="172"/>
      <c r="G358" s="6"/>
      <c r="H358" s="6"/>
      <c r="I358" s="6"/>
      <c r="J358" s="6"/>
      <c r="K358" s="6"/>
      <c r="L358" s="6"/>
      <c r="M358" s="6"/>
      <c r="N358" s="6"/>
      <c r="O358" s="6"/>
      <c r="P358" s="6"/>
      <c r="Q358" s="6"/>
      <c r="R358" s="6"/>
      <c r="S358" s="6"/>
      <c r="T358" s="6"/>
      <c r="U358" s="6"/>
      <c r="V358" s="6"/>
      <c r="W358" s="6"/>
      <c r="X358" s="6"/>
      <c r="Y358" s="6"/>
      <c r="Z358" s="6"/>
    </row>
    <row r="359" spans="1:26" ht="12" customHeight="1">
      <c r="A359" s="205"/>
      <c r="B359" s="204"/>
      <c r="C359" s="129"/>
      <c r="D359" s="129"/>
      <c r="E359" s="199"/>
      <c r="F359" s="172"/>
      <c r="G359" s="6"/>
      <c r="H359" s="6"/>
      <c r="I359" s="6"/>
      <c r="J359" s="6"/>
      <c r="K359" s="6"/>
      <c r="L359" s="6"/>
      <c r="M359" s="6"/>
      <c r="N359" s="6"/>
      <c r="O359" s="6"/>
      <c r="P359" s="6"/>
      <c r="Q359" s="6"/>
      <c r="R359" s="6"/>
      <c r="S359" s="6"/>
      <c r="T359" s="6"/>
      <c r="U359" s="6"/>
      <c r="V359" s="6"/>
      <c r="W359" s="6"/>
      <c r="X359" s="6"/>
      <c r="Y359" s="6"/>
      <c r="Z359" s="6"/>
    </row>
    <row r="360" spans="1:26" ht="12" customHeight="1">
      <c r="A360" s="205"/>
      <c r="B360" s="204"/>
      <c r="C360" s="129"/>
      <c r="D360" s="129"/>
      <c r="E360" s="199"/>
      <c r="F360" s="172"/>
      <c r="G360" s="6"/>
      <c r="H360" s="6"/>
      <c r="I360" s="6"/>
      <c r="J360" s="6"/>
      <c r="K360" s="6"/>
      <c r="L360" s="6"/>
      <c r="M360" s="6"/>
      <c r="N360" s="6"/>
      <c r="O360" s="6"/>
      <c r="P360" s="6"/>
      <c r="Q360" s="6"/>
      <c r="R360" s="6"/>
      <c r="S360" s="6"/>
      <c r="T360" s="6"/>
      <c r="U360" s="6"/>
      <c r="V360" s="6"/>
      <c r="W360" s="6"/>
      <c r="X360" s="6"/>
      <c r="Y360" s="6"/>
      <c r="Z360" s="6"/>
    </row>
    <row r="361" spans="1:26" ht="12" customHeight="1">
      <c r="A361" s="205"/>
      <c r="B361" s="204"/>
      <c r="C361" s="129"/>
      <c r="D361" s="129"/>
      <c r="E361" s="199"/>
      <c r="F361" s="172"/>
      <c r="G361" s="6"/>
      <c r="H361" s="6"/>
      <c r="I361" s="6"/>
      <c r="J361" s="6"/>
      <c r="K361" s="6"/>
      <c r="L361" s="6"/>
      <c r="M361" s="6"/>
      <c r="N361" s="6"/>
      <c r="O361" s="6"/>
      <c r="P361" s="6"/>
      <c r="Q361" s="6"/>
      <c r="R361" s="6"/>
      <c r="S361" s="6"/>
      <c r="T361" s="6"/>
      <c r="U361" s="6"/>
      <c r="V361" s="6"/>
      <c r="W361" s="6"/>
      <c r="X361" s="6"/>
      <c r="Y361" s="6"/>
      <c r="Z361" s="6"/>
    </row>
    <row r="362" spans="1:26" ht="12" customHeight="1">
      <c r="A362" s="205"/>
      <c r="B362" s="204"/>
      <c r="C362" s="129"/>
      <c r="D362" s="129"/>
      <c r="E362" s="199"/>
      <c r="F362" s="172"/>
      <c r="G362" s="6"/>
      <c r="H362" s="6"/>
      <c r="I362" s="6"/>
      <c r="J362" s="6"/>
      <c r="K362" s="6"/>
      <c r="L362" s="6"/>
      <c r="M362" s="6"/>
      <c r="N362" s="6"/>
      <c r="O362" s="6"/>
      <c r="P362" s="6"/>
      <c r="Q362" s="6"/>
      <c r="R362" s="6"/>
      <c r="S362" s="6"/>
      <c r="T362" s="6"/>
      <c r="U362" s="6"/>
      <c r="V362" s="6"/>
      <c r="W362" s="6"/>
      <c r="X362" s="6"/>
      <c r="Y362" s="6"/>
      <c r="Z362" s="6"/>
    </row>
    <row r="363" spans="1:26" ht="12" customHeight="1">
      <c r="A363" s="205"/>
      <c r="B363" s="204"/>
      <c r="C363" s="129"/>
      <c r="D363" s="129"/>
      <c r="E363" s="199"/>
      <c r="F363" s="172"/>
      <c r="G363" s="6"/>
      <c r="H363" s="6"/>
      <c r="I363" s="6"/>
      <c r="J363" s="6"/>
      <c r="K363" s="6"/>
      <c r="L363" s="6"/>
      <c r="M363" s="6"/>
      <c r="N363" s="6"/>
      <c r="O363" s="6"/>
      <c r="P363" s="6"/>
      <c r="Q363" s="6"/>
      <c r="R363" s="6"/>
      <c r="S363" s="6"/>
      <c r="T363" s="6"/>
      <c r="U363" s="6"/>
      <c r="V363" s="6"/>
      <c r="W363" s="6"/>
      <c r="X363" s="6"/>
      <c r="Y363" s="6"/>
      <c r="Z363" s="6"/>
    </row>
    <row r="364" spans="1:26" ht="12" customHeight="1">
      <c r="A364" s="205"/>
      <c r="B364" s="204"/>
      <c r="C364" s="129"/>
      <c r="D364" s="129"/>
      <c r="E364" s="199"/>
      <c r="F364" s="172"/>
      <c r="G364" s="6"/>
      <c r="H364" s="6"/>
      <c r="I364" s="6"/>
      <c r="J364" s="6"/>
      <c r="K364" s="6"/>
      <c r="L364" s="6"/>
      <c r="M364" s="6"/>
      <c r="N364" s="6"/>
      <c r="O364" s="6"/>
      <c r="P364" s="6"/>
      <c r="Q364" s="6"/>
      <c r="R364" s="6"/>
      <c r="S364" s="6"/>
      <c r="T364" s="6"/>
      <c r="U364" s="6"/>
      <c r="V364" s="6"/>
      <c r="W364" s="6"/>
      <c r="X364" s="6"/>
      <c r="Y364" s="6"/>
      <c r="Z364" s="6"/>
    </row>
    <row r="365" spans="1:26" ht="12" customHeight="1">
      <c r="A365" s="205"/>
      <c r="B365" s="204"/>
      <c r="C365" s="129"/>
      <c r="D365" s="129"/>
      <c r="E365" s="199"/>
      <c r="F365" s="172"/>
      <c r="G365" s="6"/>
      <c r="H365" s="6"/>
      <c r="I365" s="6"/>
      <c r="J365" s="6"/>
      <c r="K365" s="6"/>
      <c r="L365" s="6"/>
      <c r="M365" s="6"/>
      <c r="N365" s="6"/>
      <c r="O365" s="6"/>
      <c r="P365" s="6"/>
      <c r="Q365" s="6"/>
      <c r="R365" s="6"/>
      <c r="S365" s="6"/>
      <c r="T365" s="6"/>
      <c r="U365" s="6"/>
      <c r="V365" s="6"/>
      <c r="W365" s="6"/>
      <c r="X365" s="6"/>
      <c r="Y365" s="6"/>
      <c r="Z365" s="6"/>
    </row>
    <row r="366" spans="1:26" ht="12" customHeight="1">
      <c r="A366" s="205"/>
      <c r="B366" s="204"/>
      <c r="C366" s="129"/>
      <c r="D366" s="129"/>
      <c r="E366" s="199"/>
      <c r="F366" s="172"/>
      <c r="G366" s="6"/>
      <c r="H366" s="6"/>
      <c r="I366" s="6"/>
      <c r="J366" s="6"/>
      <c r="K366" s="6"/>
      <c r="L366" s="6"/>
      <c r="M366" s="6"/>
      <c r="N366" s="6"/>
      <c r="O366" s="6"/>
      <c r="P366" s="6"/>
      <c r="Q366" s="6"/>
      <c r="R366" s="6"/>
      <c r="S366" s="6"/>
      <c r="T366" s="6"/>
      <c r="U366" s="6"/>
      <c r="V366" s="6"/>
      <c r="W366" s="6"/>
      <c r="X366" s="6"/>
      <c r="Y366" s="6"/>
      <c r="Z366" s="6"/>
    </row>
    <row r="367" spans="1:26" ht="12" customHeight="1">
      <c r="A367" s="205"/>
      <c r="B367" s="204"/>
      <c r="C367" s="129"/>
      <c r="D367" s="129"/>
      <c r="E367" s="199"/>
      <c r="F367" s="172"/>
      <c r="G367" s="6"/>
      <c r="H367" s="6"/>
      <c r="I367" s="6"/>
      <c r="J367" s="6"/>
      <c r="K367" s="6"/>
      <c r="L367" s="6"/>
      <c r="M367" s="6"/>
      <c r="N367" s="6"/>
      <c r="O367" s="6"/>
      <c r="P367" s="6"/>
      <c r="Q367" s="6"/>
      <c r="R367" s="6"/>
      <c r="S367" s="6"/>
      <c r="T367" s="6"/>
      <c r="U367" s="6"/>
      <c r="V367" s="6"/>
      <c r="W367" s="6"/>
      <c r="X367" s="6"/>
      <c r="Y367" s="6"/>
      <c r="Z367" s="6"/>
    </row>
    <row r="368" spans="1:26" ht="12" customHeight="1">
      <c r="A368" s="205"/>
      <c r="B368" s="204"/>
      <c r="C368" s="129"/>
      <c r="D368" s="129"/>
      <c r="E368" s="199"/>
      <c r="F368" s="172"/>
      <c r="G368" s="6"/>
      <c r="H368" s="6"/>
      <c r="I368" s="6"/>
      <c r="J368" s="6"/>
      <c r="K368" s="6"/>
      <c r="L368" s="6"/>
      <c r="M368" s="6"/>
      <c r="N368" s="6"/>
      <c r="O368" s="6"/>
      <c r="P368" s="6"/>
      <c r="Q368" s="6"/>
      <c r="R368" s="6"/>
      <c r="S368" s="6"/>
      <c r="T368" s="6"/>
      <c r="U368" s="6"/>
      <c r="V368" s="6"/>
      <c r="W368" s="6"/>
      <c r="X368" s="6"/>
      <c r="Y368" s="6"/>
      <c r="Z368" s="6"/>
    </row>
    <row r="369" spans="1:26" ht="12" customHeight="1">
      <c r="A369" s="205"/>
      <c r="B369" s="204"/>
      <c r="C369" s="129"/>
      <c r="D369" s="129"/>
      <c r="E369" s="199"/>
      <c r="F369" s="172"/>
      <c r="G369" s="6"/>
      <c r="H369" s="6"/>
      <c r="I369" s="6"/>
      <c r="J369" s="6"/>
      <c r="K369" s="6"/>
      <c r="L369" s="6"/>
      <c r="M369" s="6"/>
      <c r="N369" s="6"/>
      <c r="O369" s="6"/>
      <c r="P369" s="6"/>
      <c r="Q369" s="6"/>
      <c r="R369" s="6"/>
      <c r="S369" s="6"/>
      <c r="T369" s="6"/>
      <c r="U369" s="6"/>
      <c r="V369" s="6"/>
      <c r="W369" s="6"/>
      <c r="X369" s="6"/>
      <c r="Y369" s="6"/>
      <c r="Z369" s="6"/>
    </row>
    <row r="370" spans="1:26" ht="12" customHeight="1">
      <c r="A370" s="205"/>
      <c r="B370" s="204"/>
      <c r="C370" s="129"/>
      <c r="D370" s="129"/>
      <c r="E370" s="199"/>
      <c r="F370" s="172"/>
      <c r="G370" s="6"/>
      <c r="H370" s="6"/>
      <c r="I370" s="6"/>
      <c r="J370" s="6"/>
      <c r="K370" s="6"/>
      <c r="L370" s="6"/>
      <c r="M370" s="6"/>
      <c r="N370" s="6"/>
      <c r="O370" s="6"/>
      <c r="P370" s="6"/>
      <c r="Q370" s="6"/>
      <c r="R370" s="6"/>
      <c r="S370" s="6"/>
      <c r="T370" s="6"/>
      <c r="U370" s="6"/>
      <c r="V370" s="6"/>
      <c r="W370" s="6"/>
      <c r="X370" s="6"/>
      <c r="Y370" s="6"/>
      <c r="Z370" s="6"/>
    </row>
    <row r="371" spans="1:26" ht="12" customHeight="1">
      <c r="A371" s="205"/>
      <c r="B371" s="204"/>
      <c r="C371" s="129"/>
      <c r="D371" s="129"/>
      <c r="E371" s="199"/>
      <c r="F371" s="172"/>
      <c r="G371" s="6"/>
      <c r="H371" s="6"/>
      <c r="I371" s="6"/>
      <c r="J371" s="6"/>
      <c r="K371" s="6"/>
      <c r="L371" s="6"/>
      <c r="M371" s="6"/>
      <c r="N371" s="6"/>
      <c r="O371" s="6"/>
      <c r="P371" s="6"/>
      <c r="Q371" s="6"/>
      <c r="R371" s="6"/>
      <c r="S371" s="6"/>
      <c r="T371" s="6"/>
      <c r="U371" s="6"/>
      <c r="V371" s="6"/>
      <c r="W371" s="6"/>
      <c r="X371" s="6"/>
      <c r="Y371" s="6"/>
      <c r="Z371" s="6"/>
    </row>
    <row r="372" spans="1:26" ht="12" customHeight="1">
      <c r="A372" s="205"/>
      <c r="B372" s="204"/>
      <c r="C372" s="129"/>
      <c r="D372" s="129"/>
      <c r="E372" s="199"/>
      <c r="F372" s="172"/>
      <c r="G372" s="6"/>
      <c r="H372" s="6"/>
      <c r="I372" s="6"/>
      <c r="J372" s="6"/>
      <c r="K372" s="6"/>
      <c r="L372" s="6"/>
      <c r="M372" s="6"/>
      <c r="N372" s="6"/>
      <c r="O372" s="6"/>
      <c r="P372" s="6"/>
      <c r="Q372" s="6"/>
      <c r="R372" s="6"/>
      <c r="S372" s="6"/>
      <c r="T372" s="6"/>
      <c r="U372" s="6"/>
      <c r="V372" s="6"/>
      <c r="W372" s="6"/>
      <c r="X372" s="6"/>
      <c r="Y372" s="6"/>
      <c r="Z372" s="6"/>
    </row>
    <row r="373" spans="1:26" ht="12" customHeight="1">
      <c r="A373" s="205"/>
      <c r="B373" s="204"/>
      <c r="C373" s="129"/>
      <c r="D373" s="129"/>
      <c r="E373" s="199"/>
      <c r="F373" s="172"/>
      <c r="G373" s="6"/>
      <c r="H373" s="6"/>
      <c r="I373" s="6"/>
      <c r="J373" s="6"/>
      <c r="K373" s="6"/>
      <c r="L373" s="6"/>
      <c r="M373" s="6"/>
      <c r="N373" s="6"/>
      <c r="O373" s="6"/>
      <c r="P373" s="6"/>
      <c r="Q373" s="6"/>
      <c r="R373" s="6"/>
      <c r="S373" s="6"/>
      <c r="T373" s="6"/>
      <c r="U373" s="6"/>
      <c r="V373" s="6"/>
      <c r="W373" s="6"/>
      <c r="X373" s="6"/>
      <c r="Y373" s="6"/>
      <c r="Z373" s="6"/>
    </row>
    <row r="374" spans="1:26" ht="12" customHeight="1">
      <c r="A374" s="205"/>
      <c r="B374" s="204"/>
      <c r="C374" s="129"/>
      <c r="D374" s="129"/>
      <c r="E374" s="199"/>
      <c r="F374" s="172"/>
      <c r="G374" s="6"/>
      <c r="H374" s="6"/>
      <c r="I374" s="6"/>
      <c r="J374" s="6"/>
      <c r="K374" s="6"/>
      <c r="L374" s="6"/>
      <c r="M374" s="6"/>
      <c r="N374" s="6"/>
      <c r="O374" s="6"/>
      <c r="P374" s="6"/>
      <c r="Q374" s="6"/>
      <c r="R374" s="6"/>
      <c r="S374" s="6"/>
      <c r="T374" s="6"/>
      <c r="U374" s="6"/>
      <c r="V374" s="6"/>
      <c r="W374" s="6"/>
      <c r="X374" s="6"/>
      <c r="Y374" s="6"/>
      <c r="Z374" s="6"/>
    </row>
    <row r="375" spans="1:26" ht="12" customHeight="1">
      <c r="A375" s="205"/>
      <c r="B375" s="204"/>
      <c r="C375" s="129"/>
      <c r="D375" s="129"/>
      <c r="E375" s="199"/>
      <c r="F375" s="172"/>
      <c r="G375" s="6"/>
      <c r="H375" s="6"/>
      <c r="I375" s="6"/>
      <c r="J375" s="6"/>
      <c r="K375" s="6"/>
      <c r="L375" s="6"/>
      <c r="M375" s="6"/>
      <c r="N375" s="6"/>
      <c r="O375" s="6"/>
      <c r="P375" s="6"/>
      <c r="Q375" s="6"/>
      <c r="R375" s="6"/>
      <c r="S375" s="6"/>
      <c r="T375" s="6"/>
      <c r="U375" s="6"/>
      <c r="V375" s="6"/>
      <c r="W375" s="6"/>
      <c r="X375" s="6"/>
      <c r="Y375" s="6"/>
      <c r="Z375" s="6"/>
    </row>
    <row r="376" spans="1:26" ht="12" customHeight="1">
      <c r="A376" s="205"/>
      <c r="B376" s="204"/>
      <c r="C376" s="129"/>
      <c r="D376" s="129"/>
      <c r="E376" s="199"/>
      <c r="F376" s="172"/>
      <c r="G376" s="6"/>
      <c r="H376" s="6"/>
      <c r="I376" s="6"/>
      <c r="J376" s="6"/>
      <c r="K376" s="6"/>
      <c r="L376" s="6"/>
      <c r="M376" s="6"/>
      <c r="N376" s="6"/>
      <c r="O376" s="6"/>
      <c r="P376" s="6"/>
      <c r="Q376" s="6"/>
      <c r="R376" s="6"/>
      <c r="S376" s="6"/>
      <c r="T376" s="6"/>
      <c r="U376" s="6"/>
      <c r="V376" s="6"/>
      <c r="W376" s="6"/>
      <c r="X376" s="6"/>
      <c r="Y376" s="6"/>
      <c r="Z376" s="6"/>
    </row>
    <row r="377" spans="1:26" ht="12" customHeight="1">
      <c r="A377" s="205"/>
      <c r="B377" s="204"/>
      <c r="C377" s="129"/>
      <c r="D377" s="129"/>
      <c r="E377" s="199"/>
      <c r="F377" s="172"/>
      <c r="G377" s="6"/>
      <c r="H377" s="6"/>
      <c r="I377" s="6"/>
      <c r="J377" s="6"/>
      <c r="K377" s="6"/>
      <c r="L377" s="6"/>
      <c r="M377" s="6"/>
      <c r="N377" s="6"/>
      <c r="O377" s="6"/>
      <c r="P377" s="6"/>
      <c r="Q377" s="6"/>
      <c r="R377" s="6"/>
      <c r="S377" s="6"/>
      <c r="T377" s="6"/>
      <c r="U377" s="6"/>
      <c r="V377" s="6"/>
      <c r="W377" s="6"/>
      <c r="X377" s="6"/>
      <c r="Y377" s="6"/>
      <c r="Z377" s="6"/>
    </row>
    <row r="378" spans="1:26" ht="12" customHeight="1">
      <c r="A378" s="205"/>
      <c r="B378" s="204"/>
      <c r="C378" s="129"/>
      <c r="D378" s="129"/>
      <c r="E378" s="199"/>
      <c r="F378" s="172"/>
      <c r="G378" s="6"/>
      <c r="H378" s="6"/>
      <c r="I378" s="6"/>
      <c r="J378" s="6"/>
      <c r="K378" s="6"/>
      <c r="L378" s="6"/>
      <c r="M378" s="6"/>
      <c r="N378" s="6"/>
      <c r="O378" s="6"/>
      <c r="P378" s="6"/>
      <c r="Q378" s="6"/>
      <c r="R378" s="6"/>
      <c r="S378" s="6"/>
      <c r="T378" s="6"/>
      <c r="U378" s="6"/>
      <c r="V378" s="6"/>
      <c r="W378" s="6"/>
      <c r="X378" s="6"/>
      <c r="Y378" s="6"/>
      <c r="Z378" s="6"/>
    </row>
    <row r="379" spans="1:26" ht="12" customHeight="1">
      <c r="A379" s="205"/>
      <c r="B379" s="204"/>
      <c r="C379" s="129"/>
      <c r="D379" s="129"/>
      <c r="E379" s="199"/>
      <c r="F379" s="172"/>
      <c r="G379" s="6"/>
      <c r="H379" s="6"/>
      <c r="I379" s="6"/>
      <c r="J379" s="6"/>
      <c r="K379" s="6"/>
      <c r="L379" s="6"/>
      <c r="M379" s="6"/>
      <c r="N379" s="6"/>
      <c r="O379" s="6"/>
      <c r="P379" s="6"/>
      <c r="Q379" s="6"/>
      <c r="R379" s="6"/>
      <c r="S379" s="6"/>
      <c r="T379" s="6"/>
      <c r="U379" s="6"/>
      <c r="V379" s="6"/>
      <c r="W379" s="6"/>
      <c r="X379" s="6"/>
      <c r="Y379" s="6"/>
      <c r="Z379" s="6"/>
    </row>
    <row r="380" spans="1:26" ht="12" customHeight="1">
      <c r="A380" s="205"/>
      <c r="B380" s="204"/>
      <c r="C380" s="129"/>
      <c r="D380" s="129"/>
      <c r="E380" s="199"/>
      <c r="F380" s="172"/>
      <c r="G380" s="6"/>
      <c r="H380" s="6"/>
      <c r="I380" s="6"/>
      <c r="J380" s="6"/>
      <c r="K380" s="6"/>
      <c r="L380" s="6"/>
      <c r="M380" s="6"/>
      <c r="N380" s="6"/>
      <c r="O380" s="6"/>
      <c r="P380" s="6"/>
      <c r="Q380" s="6"/>
      <c r="R380" s="6"/>
      <c r="S380" s="6"/>
      <c r="T380" s="6"/>
      <c r="U380" s="6"/>
      <c r="V380" s="6"/>
      <c r="W380" s="6"/>
      <c r="X380" s="6"/>
      <c r="Y380" s="6"/>
      <c r="Z380" s="6"/>
    </row>
    <row r="381" spans="1:26" ht="12" customHeight="1">
      <c r="A381" s="205"/>
      <c r="B381" s="204"/>
      <c r="C381" s="129"/>
      <c r="D381" s="129"/>
      <c r="E381" s="199"/>
      <c r="F381" s="172"/>
      <c r="G381" s="6"/>
      <c r="H381" s="6"/>
      <c r="I381" s="6"/>
      <c r="J381" s="6"/>
      <c r="K381" s="6"/>
      <c r="L381" s="6"/>
      <c r="M381" s="6"/>
      <c r="N381" s="6"/>
      <c r="O381" s="6"/>
      <c r="P381" s="6"/>
      <c r="Q381" s="6"/>
      <c r="R381" s="6"/>
      <c r="S381" s="6"/>
      <c r="T381" s="6"/>
      <c r="U381" s="6"/>
      <c r="V381" s="6"/>
      <c r="W381" s="6"/>
      <c r="X381" s="6"/>
      <c r="Y381" s="6"/>
      <c r="Z381" s="6"/>
    </row>
    <row r="382" spans="1:26" ht="12" customHeight="1">
      <c r="A382" s="205"/>
      <c r="B382" s="204"/>
      <c r="C382" s="129"/>
      <c r="D382" s="129"/>
      <c r="E382" s="199"/>
      <c r="F382" s="172"/>
      <c r="G382" s="6"/>
      <c r="H382" s="6"/>
      <c r="I382" s="6"/>
      <c r="J382" s="6"/>
      <c r="K382" s="6"/>
      <c r="L382" s="6"/>
      <c r="M382" s="6"/>
      <c r="N382" s="6"/>
      <c r="O382" s="6"/>
      <c r="P382" s="6"/>
      <c r="Q382" s="6"/>
      <c r="R382" s="6"/>
      <c r="S382" s="6"/>
      <c r="T382" s="6"/>
      <c r="U382" s="6"/>
      <c r="V382" s="6"/>
      <c r="W382" s="6"/>
      <c r="X382" s="6"/>
      <c r="Y382" s="6"/>
      <c r="Z382" s="6"/>
    </row>
    <row r="383" spans="1:26" ht="12" customHeight="1">
      <c r="A383" s="205"/>
      <c r="B383" s="204"/>
      <c r="C383" s="129"/>
      <c r="D383" s="129"/>
      <c r="E383" s="199"/>
      <c r="F383" s="172"/>
      <c r="G383" s="6"/>
      <c r="H383" s="6"/>
      <c r="I383" s="6"/>
      <c r="J383" s="6"/>
      <c r="K383" s="6"/>
      <c r="L383" s="6"/>
      <c r="M383" s="6"/>
      <c r="N383" s="6"/>
      <c r="O383" s="6"/>
      <c r="P383" s="6"/>
      <c r="Q383" s="6"/>
      <c r="R383" s="6"/>
      <c r="S383" s="6"/>
      <c r="T383" s="6"/>
      <c r="U383" s="6"/>
      <c r="V383" s="6"/>
      <c r="W383" s="6"/>
      <c r="X383" s="6"/>
      <c r="Y383" s="6"/>
      <c r="Z383" s="6"/>
    </row>
    <row r="384" spans="1:26" ht="12" customHeight="1">
      <c r="A384" s="205"/>
      <c r="B384" s="204"/>
      <c r="C384" s="129"/>
      <c r="D384" s="129"/>
      <c r="E384" s="199"/>
      <c r="F384" s="172"/>
      <c r="G384" s="6"/>
      <c r="H384" s="6"/>
      <c r="I384" s="6"/>
      <c r="J384" s="6"/>
      <c r="K384" s="6"/>
      <c r="L384" s="6"/>
      <c r="M384" s="6"/>
      <c r="N384" s="6"/>
      <c r="O384" s="6"/>
      <c r="P384" s="6"/>
      <c r="Q384" s="6"/>
      <c r="R384" s="6"/>
      <c r="S384" s="6"/>
      <c r="T384" s="6"/>
      <c r="U384" s="6"/>
      <c r="V384" s="6"/>
      <c r="W384" s="6"/>
      <c r="X384" s="6"/>
      <c r="Y384" s="6"/>
      <c r="Z384" s="6"/>
    </row>
    <row r="385" spans="1:26" ht="12" customHeight="1">
      <c r="A385" s="205"/>
      <c r="B385" s="204"/>
      <c r="C385" s="129"/>
      <c r="D385" s="129"/>
      <c r="E385" s="199"/>
      <c r="F385" s="172"/>
      <c r="G385" s="6"/>
      <c r="H385" s="6"/>
      <c r="I385" s="6"/>
      <c r="J385" s="6"/>
      <c r="K385" s="6"/>
      <c r="L385" s="6"/>
      <c r="M385" s="6"/>
      <c r="N385" s="6"/>
      <c r="O385" s="6"/>
      <c r="P385" s="6"/>
      <c r="Q385" s="6"/>
      <c r="R385" s="6"/>
      <c r="S385" s="6"/>
      <c r="T385" s="6"/>
      <c r="U385" s="6"/>
      <c r="V385" s="6"/>
      <c r="W385" s="6"/>
      <c r="X385" s="6"/>
      <c r="Y385" s="6"/>
      <c r="Z385" s="6"/>
    </row>
    <row r="386" spans="1:26" ht="12" customHeight="1">
      <c r="A386" s="205"/>
      <c r="B386" s="204"/>
      <c r="C386" s="129"/>
      <c r="D386" s="129"/>
      <c r="E386" s="199"/>
      <c r="F386" s="172"/>
      <c r="G386" s="6"/>
      <c r="H386" s="6"/>
      <c r="I386" s="6"/>
      <c r="J386" s="6"/>
      <c r="K386" s="6"/>
      <c r="L386" s="6"/>
      <c r="M386" s="6"/>
      <c r="N386" s="6"/>
      <c r="O386" s="6"/>
      <c r="P386" s="6"/>
      <c r="Q386" s="6"/>
      <c r="R386" s="6"/>
      <c r="S386" s="6"/>
      <c r="T386" s="6"/>
      <c r="U386" s="6"/>
      <c r="V386" s="6"/>
      <c r="W386" s="6"/>
      <c r="X386" s="6"/>
      <c r="Y386" s="6"/>
      <c r="Z386" s="6"/>
    </row>
    <row r="387" spans="1:26" ht="12" customHeight="1">
      <c r="A387" s="205"/>
      <c r="B387" s="204"/>
      <c r="C387" s="129"/>
      <c r="D387" s="129"/>
      <c r="E387" s="199"/>
      <c r="F387" s="172"/>
      <c r="G387" s="6"/>
      <c r="H387" s="6"/>
      <c r="I387" s="6"/>
      <c r="J387" s="6"/>
      <c r="K387" s="6"/>
      <c r="L387" s="6"/>
      <c r="M387" s="6"/>
      <c r="N387" s="6"/>
      <c r="O387" s="6"/>
      <c r="P387" s="6"/>
      <c r="Q387" s="6"/>
      <c r="R387" s="6"/>
      <c r="S387" s="6"/>
      <c r="T387" s="6"/>
      <c r="U387" s="6"/>
      <c r="V387" s="6"/>
      <c r="W387" s="6"/>
      <c r="X387" s="6"/>
      <c r="Y387" s="6"/>
      <c r="Z387" s="6"/>
    </row>
    <row r="388" spans="1:26" ht="12" customHeight="1">
      <c r="A388" s="205"/>
      <c r="B388" s="204"/>
      <c r="C388" s="129"/>
      <c r="D388" s="129"/>
      <c r="E388" s="199"/>
      <c r="F388" s="172"/>
      <c r="G388" s="6"/>
      <c r="H388" s="6"/>
      <c r="I388" s="6"/>
      <c r="J388" s="6"/>
      <c r="K388" s="6"/>
      <c r="L388" s="6"/>
      <c r="M388" s="6"/>
      <c r="N388" s="6"/>
      <c r="O388" s="6"/>
      <c r="P388" s="6"/>
      <c r="Q388" s="6"/>
      <c r="R388" s="6"/>
      <c r="S388" s="6"/>
      <c r="T388" s="6"/>
      <c r="U388" s="6"/>
      <c r="V388" s="6"/>
      <c r="W388" s="6"/>
      <c r="X388" s="6"/>
      <c r="Y388" s="6"/>
      <c r="Z388" s="6"/>
    </row>
    <row r="389" spans="1:26" ht="12" customHeight="1">
      <c r="A389" s="205"/>
      <c r="B389" s="204"/>
      <c r="C389" s="129"/>
      <c r="D389" s="129"/>
      <c r="E389" s="199"/>
      <c r="F389" s="172"/>
      <c r="G389" s="6"/>
      <c r="H389" s="6"/>
      <c r="I389" s="6"/>
      <c r="J389" s="6"/>
      <c r="K389" s="6"/>
      <c r="L389" s="6"/>
      <c r="M389" s="6"/>
      <c r="N389" s="6"/>
      <c r="O389" s="6"/>
      <c r="P389" s="6"/>
      <c r="Q389" s="6"/>
      <c r="R389" s="6"/>
      <c r="S389" s="6"/>
      <c r="T389" s="6"/>
      <c r="U389" s="6"/>
      <c r="V389" s="6"/>
      <c r="W389" s="6"/>
      <c r="X389" s="6"/>
      <c r="Y389" s="6"/>
      <c r="Z389" s="6"/>
    </row>
    <row r="390" spans="1:26" ht="12" customHeight="1">
      <c r="A390" s="205"/>
      <c r="B390" s="204"/>
      <c r="C390" s="129"/>
      <c r="D390" s="129"/>
      <c r="E390" s="199"/>
      <c r="F390" s="172"/>
      <c r="G390" s="6"/>
      <c r="H390" s="6"/>
      <c r="I390" s="6"/>
      <c r="J390" s="6"/>
      <c r="K390" s="6"/>
      <c r="L390" s="6"/>
      <c r="M390" s="6"/>
      <c r="N390" s="6"/>
      <c r="O390" s="6"/>
      <c r="P390" s="6"/>
      <c r="Q390" s="6"/>
      <c r="R390" s="6"/>
      <c r="S390" s="6"/>
      <c r="T390" s="6"/>
      <c r="U390" s="6"/>
      <c r="V390" s="6"/>
      <c r="W390" s="6"/>
      <c r="X390" s="6"/>
      <c r="Y390" s="6"/>
      <c r="Z390" s="6"/>
    </row>
    <row r="391" spans="1:26" ht="12" customHeight="1">
      <c r="A391" s="205"/>
      <c r="B391" s="204"/>
      <c r="C391" s="129"/>
      <c r="D391" s="129"/>
      <c r="E391" s="199"/>
      <c r="F391" s="172"/>
      <c r="G391" s="6"/>
      <c r="H391" s="6"/>
      <c r="I391" s="6"/>
      <c r="J391" s="6"/>
      <c r="K391" s="6"/>
      <c r="L391" s="6"/>
      <c r="M391" s="6"/>
      <c r="N391" s="6"/>
      <c r="O391" s="6"/>
      <c r="P391" s="6"/>
      <c r="Q391" s="6"/>
      <c r="R391" s="6"/>
      <c r="S391" s="6"/>
      <c r="T391" s="6"/>
      <c r="U391" s="6"/>
      <c r="V391" s="6"/>
      <c r="W391" s="6"/>
      <c r="X391" s="6"/>
      <c r="Y391" s="6"/>
      <c r="Z391" s="6"/>
    </row>
    <row r="392" spans="1:26" ht="12" customHeight="1">
      <c r="A392" s="205"/>
      <c r="B392" s="204"/>
      <c r="C392" s="129"/>
      <c r="D392" s="129"/>
      <c r="E392" s="199"/>
      <c r="F392" s="172"/>
      <c r="G392" s="6"/>
      <c r="H392" s="6"/>
      <c r="I392" s="6"/>
      <c r="J392" s="6"/>
      <c r="K392" s="6"/>
      <c r="L392" s="6"/>
      <c r="M392" s="6"/>
      <c r="N392" s="6"/>
      <c r="O392" s="6"/>
      <c r="P392" s="6"/>
      <c r="Q392" s="6"/>
      <c r="R392" s="6"/>
      <c r="S392" s="6"/>
      <c r="T392" s="6"/>
      <c r="U392" s="6"/>
      <c r="V392" s="6"/>
      <c r="W392" s="6"/>
      <c r="X392" s="6"/>
      <c r="Y392" s="6"/>
      <c r="Z392" s="6"/>
    </row>
    <row r="393" spans="1:26" ht="12" customHeight="1">
      <c r="A393" s="205"/>
      <c r="B393" s="204"/>
      <c r="C393" s="129"/>
      <c r="D393" s="129"/>
      <c r="E393" s="199"/>
      <c r="F393" s="172"/>
      <c r="G393" s="6"/>
      <c r="H393" s="6"/>
      <c r="I393" s="6"/>
      <c r="J393" s="6"/>
      <c r="K393" s="6"/>
      <c r="L393" s="6"/>
      <c r="M393" s="6"/>
      <c r="N393" s="6"/>
      <c r="O393" s="6"/>
      <c r="P393" s="6"/>
      <c r="Q393" s="6"/>
      <c r="R393" s="6"/>
      <c r="S393" s="6"/>
      <c r="T393" s="6"/>
      <c r="U393" s="6"/>
      <c r="V393" s="6"/>
      <c r="W393" s="6"/>
      <c r="X393" s="6"/>
      <c r="Y393" s="6"/>
      <c r="Z393" s="6"/>
    </row>
    <row r="394" spans="1:26" ht="12" customHeight="1">
      <c r="A394" s="205"/>
      <c r="B394" s="204"/>
      <c r="C394" s="129"/>
      <c r="D394" s="129"/>
      <c r="E394" s="199"/>
      <c r="F394" s="172"/>
      <c r="G394" s="6"/>
      <c r="H394" s="6"/>
      <c r="I394" s="6"/>
      <c r="J394" s="6"/>
      <c r="K394" s="6"/>
      <c r="L394" s="6"/>
      <c r="M394" s="6"/>
      <c r="N394" s="6"/>
      <c r="O394" s="6"/>
      <c r="P394" s="6"/>
      <c r="Q394" s="6"/>
      <c r="R394" s="6"/>
      <c r="S394" s="6"/>
      <c r="T394" s="6"/>
      <c r="U394" s="6"/>
      <c r="V394" s="6"/>
      <c r="W394" s="6"/>
      <c r="X394" s="6"/>
      <c r="Y394" s="6"/>
      <c r="Z394" s="6"/>
    </row>
    <row r="395" spans="1:26" ht="12" customHeight="1">
      <c r="A395" s="205"/>
      <c r="B395" s="204"/>
      <c r="C395" s="129"/>
      <c r="D395" s="129"/>
      <c r="E395" s="199"/>
      <c r="F395" s="172"/>
      <c r="G395" s="6"/>
      <c r="H395" s="6"/>
      <c r="I395" s="6"/>
      <c r="J395" s="6"/>
      <c r="K395" s="6"/>
      <c r="L395" s="6"/>
      <c r="M395" s="6"/>
      <c r="N395" s="6"/>
      <c r="O395" s="6"/>
      <c r="P395" s="6"/>
      <c r="Q395" s="6"/>
      <c r="R395" s="6"/>
      <c r="S395" s="6"/>
      <c r="T395" s="6"/>
      <c r="U395" s="6"/>
      <c r="V395" s="6"/>
      <c r="W395" s="6"/>
      <c r="X395" s="6"/>
      <c r="Y395" s="6"/>
      <c r="Z395" s="6"/>
    </row>
    <row r="396" spans="1:26" ht="12" customHeight="1">
      <c r="A396" s="205"/>
      <c r="B396" s="204"/>
      <c r="C396" s="129"/>
      <c r="D396" s="129"/>
      <c r="E396" s="199"/>
      <c r="F396" s="172"/>
      <c r="G396" s="6"/>
      <c r="H396" s="6"/>
      <c r="I396" s="6"/>
      <c r="J396" s="6"/>
      <c r="K396" s="6"/>
      <c r="L396" s="6"/>
      <c r="M396" s="6"/>
      <c r="N396" s="6"/>
      <c r="O396" s="6"/>
      <c r="P396" s="6"/>
      <c r="Q396" s="6"/>
      <c r="R396" s="6"/>
      <c r="S396" s="6"/>
      <c r="T396" s="6"/>
      <c r="U396" s="6"/>
      <c r="V396" s="6"/>
      <c r="W396" s="6"/>
      <c r="X396" s="6"/>
      <c r="Y396" s="6"/>
      <c r="Z396" s="6"/>
    </row>
    <row r="397" spans="1:26" ht="12" customHeight="1">
      <c r="A397" s="205"/>
      <c r="B397" s="204"/>
      <c r="C397" s="129"/>
      <c r="D397" s="129"/>
      <c r="E397" s="199"/>
      <c r="F397" s="172"/>
      <c r="G397" s="6"/>
      <c r="H397" s="6"/>
      <c r="I397" s="6"/>
      <c r="J397" s="6"/>
      <c r="K397" s="6"/>
      <c r="L397" s="6"/>
      <c r="M397" s="6"/>
      <c r="N397" s="6"/>
      <c r="O397" s="6"/>
      <c r="P397" s="6"/>
      <c r="Q397" s="6"/>
      <c r="R397" s="6"/>
      <c r="S397" s="6"/>
      <c r="T397" s="6"/>
      <c r="U397" s="6"/>
      <c r="V397" s="6"/>
      <c r="W397" s="6"/>
      <c r="X397" s="6"/>
      <c r="Y397" s="6"/>
      <c r="Z397" s="6"/>
    </row>
    <row r="398" spans="1:26" ht="12" customHeight="1">
      <c r="A398" s="205"/>
      <c r="B398" s="204"/>
      <c r="C398" s="129"/>
      <c r="D398" s="129"/>
      <c r="E398" s="199"/>
      <c r="F398" s="172"/>
      <c r="G398" s="6"/>
      <c r="H398" s="6"/>
      <c r="I398" s="6"/>
      <c r="J398" s="6"/>
      <c r="K398" s="6"/>
      <c r="L398" s="6"/>
      <c r="M398" s="6"/>
      <c r="N398" s="6"/>
      <c r="O398" s="6"/>
      <c r="P398" s="6"/>
      <c r="Q398" s="6"/>
      <c r="R398" s="6"/>
      <c r="S398" s="6"/>
      <c r="T398" s="6"/>
      <c r="U398" s="6"/>
      <c r="V398" s="6"/>
      <c r="W398" s="6"/>
      <c r="X398" s="6"/>
      <c r="Y398" s="6"/>
      <c r="Z398" s="6"/>
    </row>
    <row r="399" spans="1:26" ht="12" customHeight="1">
      <c r="A399" s="205"/>
      <c r="B399" s="204"/>
      <c r="C399" s="129"/>
      <c r="D399" s="129"/>
      <c r="E399" s="199"/>
      <c r="F399" s="172"/>
      <c r="G399" s="6"/>
      <c r="H399" s="6"/>
      <c r="I399" s="6"/>
      <c r="J399" s="6"/>
      <c r="K399" s="6"/>
      <c r="L399" s="6"/>
      <c r="M399" s="6"/>
      <c r="N399" s="6"/>
      <c r="O399" s="6"/>
      <c r="P399" s="6"/>
      <c r="Q399" s="6"/>
      <c r="R399" s="6"/>
      <c r="S399" s="6"/>
      <c r="T399" s="6"/>
      <c r="U399" s="6"/>
      <c r="V399" s="6"/>
      <c r="W399" s="6"/>
      <c r="X399" s="6"/>
      <c r="Y399" s="6"/>
      <c r="Z399" s="6"/>
    </row>
    <row r="400" spans="1:26" ht="12" customHeight="1">
      <c r="A400" s="205"/>
      <c r="B400" s="204"/>
      <c r="C400" s="129"/>
      <c r="D400" s="129"/>
      <c r="E400" s="199"/>
      <c r="F400" s="172"/>
      <c r="G400" s="6"/>
      <c r="H400" s="6"/>
      <c r="I400" s="6"/>
      <c r="J400" s="6"/>
      <c r="K400" s="6"/>
      <c r="L400" s="6"/>
      <c r="M400" s="6"/>
      <c r="N400" s="6"/>
      <c r="O400" s="6"/>
      <c r="P400" s="6"/>
      <c r="Q400" s="6"/>
      <c r="R400" s="6"/>
      <c r="S400" s="6"/>
      <c r="T400" s="6"/>
      <c r="U400" s="6"/>
      <c r="V400" s="6"/>
      <c r="W400" s="6"/>
      <c r="X400" s="6"/>
      <c r="Y400" s="6"/>
      <c r="Z400" s="6"/>
    </row>
    <row r="401" spans="1:26" ht="12" customHeight="1">
      <c r="A401" s="205"/>
      <c r="B401" s="204"/>
      <c r="C401" s="129"/>
      <c r="D401" s="129"/>
      <c r="E401" s="199"/>
      <c r="F401" s="172"/>
      <c r="G401" s="6"/>
      <c r="H401" s="6"/>
      <c r="I401" s="6"/>
      <c r="J401" s="6"/>
      <c r="K401" s="6"/>
      <c r="L401" s="6"/>
      <c r="M401" s="6"/>
      <c r="N401" s="6"/>
      <c r="O401" s="6"/>
      <c r="P401" s="6"/>
      <c r="Q401" s="6"/>
      <c r="R401" s="6"/>
      <c r="S401" s="6"/>
      <c r="T401" s="6"/>
      <c r="U401" s="6"/>
      <c r="V401" s="6"/>
      <c r="W401" s="6"/>
      <c r="X401" s="6"/>
      <c r="Y401" s="6"/>
      <c r="Z401" s="6"/>
    </row>
    <row r="402" spans="1:26" ht="12" customHeight="1">
      <c r="A402" s="205"/>
      <c r="B402" s="204"/>
      <c r="C402" s="129"/>
      <c r="D402" s="129"/>
      <c r="E402" s="199"/>
      <c r="F402" s="172"/>
      <c r="G402" s="6"/>
      <c r="H402" s="6"/>
      <c r="I402" s="6"/>
      <c r="J402" s="6"/>
      <c r="K402" s="6"/>
      <c r="L402" s="6"/>
      <c r="M402" s="6"/>
      <c r="N402" s="6"/>
      <c r="O402" s="6"/>
      <c r="P402" s="6"/>
      <c r="Q402" s="6"/>
      <c r="R402" s="6"/>
      <c r="S402" s="6"/>
      <c r="T402" s="6"/>
      <c r="U402" s="6"/>
      <c r="V402" s="6"/>
      <c r="W402" s="6"/>
      <c r="X402" s="6"/>
      <c r="Y402" s="6"/>
      <c r="Z402" s="6"/>
    </row>
    <row r="403" spans="1:26" ht="12" customHeight="1">
      <c r="A403" s="205"/>
      <c r="B403" s="204"/>
      <c r="C403" s="129"/>
      <c r="D403" s="129"/>
      <c r="E403" s="199"/>
      <c r="F403" s="172"/>
      <c r="G403" s="6"/>
      <c r="H403" s="6"/>
      <c r="I403" s="6"/>
      <c r="J403" s="6"/>
      <c r="K403" s="6"/>
      <c r="L403" s="6"/>
      <c r="M403" s="6"/>
      <c r="N403" s="6"/>
      <c r="O403" s="6"/>
      <c r="P403" s="6"/>
      <c r="Q403" s="6"/>
      <c r="R403" s="6"/>
      <c r="S403" s="6"/>
      <c r="T403" s="6"/>
      <c r="U403" s="6"/>
      <c r="V403" s="6"/>
      <c r="W403" s="6"/>
      <c r="X403" s="6"/>
      <c r="Y403" s="6"/>
      <c r="Z403" s="6"/>
    </row>
    <row r="404" spans="1:26" ht="12" customHeight="1">
      <c r="A404" s="205"/>
      <c r="B404" s="204"/>
      <c r="C404" s="129"/>
      <c r="D404" s="129"/>
      <c r="E404" s="199"/>
      <c r="F404" s="172"/>
      <c r="G404" s="6"/>
      <c r="H404" s="6"/>
      <c r="I404" s="6"/>
      <c r="J404" s="6"/>
      <c r="K404" s="6"/>
      <c r="L404" s="6"/>
      <c r="M404" s="6"/>
      <c r="N404" s="6"/>
      <c r="O404" s="6"/>
      <c r="P404" s="6"/>
      <c r="Q404" s="6"/>
      <c r="R404" s="6"/>
      <c r="S404" s="6"/>
      <c r="T404" s="6"/>
      <c r="U404" s="6"/>
      <c r="V404" s="6"/>
      <c r="W404" s="6"/>
      <c r="X404" s="6"/>
      <c r="Y404" s="6"/>
      <c r="Z404" s="6"/>
    </row>
    <row r="405" spans="1:26" ht="12" customHeight="1">
      <c r="A405" s="205"/>
      <c r="B405" s="204"/>
      <c r="C405" s="129"/>
      <c r="D405" s="129"/>
      <c r="E405" s="199"/>
      <c r="F405" s="172"/>
      <c r="G405" s="6"/>
      <c r="H405" s="6"/>
      <c r="I405" s="6"/>
      <c r="J405" s="6"/>
      <c r="K405" s="6"/>
      <c r="L405" s="6"/>
      <c r="M405" s="6"/>
      <c r="N405" s="6"/>
      <c r="O405" s="6"/>
      <c r="P405" s="6"/>
      <c r="Q405" s="6"/>
      <c r="R405" s="6"/>
      <c r="S405" s="6"/>
      <c r="T405" s="6"/>
      <c r="U405" s="6"/>
      <c r="V405" s="6"/>
      <c r="W405" s="6"/>
      <c r="X405" s="6"/>
      <c r="Y405" s="6"/>
      <c r="Z405" s="6"/>
    </row>
    <row r="406" spans="1:26" ht="12" customHeight="1">
      <c r="A406" s="205"/>
      <c r="B406" s="204"/>
      <c r="C406" s="129"/>
      <c r="D406" s="129"/>
      <c r="E406" s="199"/>
      <c r="F406" s="172"/>
      <c r="G406" s="6"/>
      <c r="H406" s="6"/>
      <c r="I406" s="6"/>
      <c r="J406" s="6"/>
      <c r="K406" s="6"/>
      <c r="L406" s="6"/>
      <c r="M406" s="6"/>
      <c r="N406" s="6"/>
      <c r="O406" s="6"/>
      <c r="P406" s="6"/>
      <c r="Q406" s="6"/>
      <c r="R406" s="6"/>
      <c r="S406" s="6"/>
      <c r="T406" s="6"/>
      <c r="U406" s="6"/>
      <c r="V406" s="6"/>
      <c r="W406" s="6"/>
      <c r="X406" s="6"/>
      <c r="Y406" s="6"/>
      <c r="Z406" s="6"/>
    </row>
    <row r="407" spans="1:26" ht="12" customHeight="1">
      <c r="A407" s="205"/>
      <c r="B407" s="204"/>
      <c r="C407" s="129"/>
      <c r="D407" s="129"/>
      <c r="E407" s="199"/>
      <c r="F407" s="172"/>
      <c r="G407" s="6"/>
      <c r="H407" s="6"/>
      <c r="I407" s="6"/>
      <c r="J407" s="6"/>
      <c r="K407" s="6"/>
      <c r="L407" s="6"/>
      <c r="M407" s="6"/>
      <c r="N407" s="6"/>
      <c r="O407" s="6"/>
      <c r="P407" s="6"/>
      <c r="Q407" s="6"/>
      <c r="R407" s="6"/>
      <c r="S407" s="6"/>
      <c r="T407" s="6"/>
      <c r="U407" s="6"/>
      <c r="V407" s="6"/>
      <c r="W407" s="6"/>
      <c r="X407" s="6"/>
      <c r="Y407" s="6"/>
      <c r="Z407" s="6"/>
    </row>
    <row r="408" spans="1:26" ht="12" customHeight="1">
      <c r="A408" s="205"/>
      <c r="B408" s="204"/>
      <c r="C408" s="129"/>
      <c r="D408" s="129"/>
      <c r="E408" s="199"/>
      <c r="F408" s="172"/>
      <c r="G408" s="6"/>
      <c r="H408" s="6"/>
      <c r="I408" s="6"/>
      <c r="J408" s="6"/>
      <c r="K408" s="6"/>
      <c r="L408" s="6"/>
      <c r="M408" s="6"/>
      <c r="N408" s="6"/>
      <c r="O408" s="6"/>
      <c r="P408" s="6"/>
      <c r="Q408" s="6"/>
      <c r="R408" s="6"/>
      <c r="S408" s="6"/>
      <c r="T408" s="6"/>
      <c r="U408" s="6"/>
      <c r="V408" s="6"/>
      <c r="W408" s="6"/>
      <c r="X408" s="6"/>
      <c r="Y408" s="6"/>
      <c r="Z408" s="6"/>
    </row>
    <row r="409" spans="1:26" ht="12" customHeight="1">
      <c r="A409" s="205"/>
      <c r="B409" s="204"/>
      <c r="C409" s="129"/>
      <c r="D409" s="129"/>
      <c r="E409" s="199"/>
      <c r="F409" s="172"/>
      <c r="G409" s="6"/>
      <c r="H409" s="6"/>
      <c r="I409" s="6"/>
      <c r="J409" s="6"/>
      <c r="K409" s="6"/>
      <c r="L409" s="6"/>
      <c r="M409" s="6"/>
      <c r="N409" s="6"/>
      <c r="O409" s="6"/>
      <c r="P409" s="6"/>
      <c r="Q409" s="6"/>
      <c r="R409" s="6"/>
      <c r="S409" s="6"/>
      <c r="T409" s="6"/>
      <c r="U409" s="6"/>
      <c r="V409" s="6"/>
      <c r="W409" s="6"/>
      <c r="X409" s="6"/>
      <c r="Y409" s="6"/>
      <c r="Z409" s="6"/>
    </row>
    <row r="410" spans="1:26" ht="12" customHeight="1">
      <c r="A410" s="205"/>
      <c r="B410" s="204"/>
      <c r="C410" s="129"/>
      <c r="D410" s="129"/>
      <c r="E410" s="199"/>
      <c r="F410" s="172"/>
      <c r="G410" s="6"/>
      <c r="H410" s="6"/>
      <c r="I410" s="6"/>
      <c r="J410" s="6"/>
      <c r="K410" s="6"/>
      <c r="L410" s="6"/>
      <c r="M410" s="6"/>
      <c r="N410" s="6"/>
      <c r="O410" s="6"/>
      <c r="P410" s="6"/>
      <c r="Q410" s="6"/>
      <c r="R410" s="6"/>
      <c r="S410" s="6"/>
      <c r="T410" s="6"/>
      <c r="U410" s="6"/>
      <c r="V410" s="6"/>
      <c r="W410" s="6"/>
      <c r="X410" s="6"/>
      <c r="Y410" s="6"/>
      <c r="Z410" s="6"/>
    </row>
    <row r="411" spans="1:26" ht="12" customHeight="1">
      <c r="A411" s="205"/>
      <c r="B411" s="204"/>
      <c r="C411" s="129"/>
      <c r="D411" s="129"/>
      <c r="E411" s="199"/>
      <c r="F411" s="172"/>
      <c r="G411" s="6"/>
      <c r="H411" s="6"/>
      <c r="I411" s="6"/>
      <c r="J411" s="6"/>
      <c r="K411" s="6"/>
      <c r="L411" s="6"/>
      <c r="M411" s="6"/>
      <c r="N411" s="6"/>
      <c r="O411" s="6"/>
      <c r="P411" s="6"/>
      <c r="Q411" s="6"/>
      <c r="R411" s="6"/>
      <c r="S411" s="6"/>
      <c r="T411" s="6"/>
      <c r="U411" s="6"/>
      <c r="V411" s="6"/>
      <c r="W411" s="6"/>
      <c r="X411" s="6"/>
      <c r="Y411" s="6"/>
      <c r="Z411" s="6"/>
    </row>
    <row r="412" spans="1:26" ht="12" customHeight="1">
      <c r="A412" s="205"/>
      <c r="B412" s="204"/>
      <c r="C412" s="129"/>
      <c r="D412" s="129"/>
      <c r="E412" s="199"/>
      <c r="F412" s="172"/>
      <c r="G412" s="6"/>
      <c r="H412" s="6"/>
      <c r="I412" s="6"/>
      <c r="J412" s="6"/>
      <c r="K412" s="6"/>
      <c r="L412" s="6"/>
      <c r="M412" s="6"/>
      <c r="N412" s="6"/>
      <c r="O412" s="6"/>
      <c r="P412" s="6"/>
      <c r="Q412" s="6"/>
      <c r="R412" s="6"/>
      <c r="S412" s="6"/>
      <c r="T412" s="6"/>
      <c r="U412" s="6"/>
      <c r="V412" s="6"/>
      <c r="W412" s="6"/>
      <c r="X412" s="6"/>
      <c r="Y412" s="6"/>
      <c r="Z412" s="6"/>
    </row>
    <row r="413" spans="1:26" ht="12" customHeight="1">
      <c r="A413" s="205"/>
      <c r="B413" s="204"/>
      <c r="C413" s="129"/>
      <c r="D413" s="129"/>
      <c r="E413" s="199"/>
      <c r="F413" s="172"/>
      <c r="G413" s="6"/>
      <c r="H413" s="6"/>
      <c r="I413" s="6"/>
      <c r="J413" s="6"/>
      <c r="K413" s="6"/>
      <c r="L413" s="6"/>
      <c r="M413" s="6"/>
      <c r="N413" s="6"/>
      <c r="O413" s="6"/>
      <c r="P413" s="6"/>
      <c r="Q413" s="6"/>
      <c r="R413" s="6"/>
      <c r="S413" s="6"/>
      <c r="T413" s="6"/>
      <c r="U413" s="6"/>
      <c r="V413" s="6"/>
      <c r="W413" s="6"/>
      <c r="X413" s="6"/>
      <c r="Y413" s="6"/>
      <c r="Z413" s="6"/>
    </row>
    <row r="414" spans="1:26" ht="12" customHeight="1">
      <c r="A414" s="205"/>
      <c r="B414" s="204"/>
      <c r="C414" s="129"/>
      <c r="D414" s="129"/>
      <c r="E414" s="199"/>
      <c r="F414" s="172"/>
      <c r="G414" s="6"/>
      <c r="H414" s="6"/>
      <c r="I414" s="6"/>
      <c r="J414" s="6"/>
      <c r="K414" s="6"/>
      <c r="L414" s="6"/>
      <c r="M414" s="6"/>
      <c r="N414" s="6"/>
      <c r="O414" s="6"/>
      <c r="P414" s="6"/>
      <c r="Q414" s="6"/>
      <c r="R414" s="6"/>
      <c r="S414" s="6"/>
      <c r="T414" s="6"/>
      <c r="U414" s="6"/>
      <c r="V414" s="6"/>
      <c r="W414" s="6"/>
      <c r="X414" s="6"/>
      <c r="Y414" s="6"/>
      <c r="Z414" s="6"/>
    </row>
    <row r="415" spans="1:26" ht="12" customHeight="1">
      <c r="A415" s="205"/>
      <c r="B415" s="204"/>
      <c r="C415" s="129"/>
      <c r="D415" s="129"/>
      <c r="E415" s="199"/>
      <c r="F415" s="172"/>
      <c r="G415" s="6"/>
      <c r="H415" s="6"/>
      <c r="I415" s="6"/>
      <c r="J415" s="6"/>
      <c r="K415" s="6"/>
      <c r="L415" s="6"/>
      <c r="M415" s="6"/>
      <c r="N415" s="6"/>
      <c r="O415" s="6"/>
      <c r="P415" s="6"/>
      <c r="Q415" s="6"/>
      <c r="R415" s="6"/>
      <c r="S415" s="6"/>
      <c r="T415" s="6"/>
      <c r="U415" s="6"/>
      <c r="V415" s="6"/>
      <c r="W415" s="6"/>
      <c r="X415" s="6"/>
      <c r="Y415" s="6"/>
      <c r="Z415" s="6"/>
    </row>
    <row r="416" spans="1:26" ht="12" customHeight="1">
      <c r="A416" s="205"/>
      <c r="B416" s="204"/>
      <c r="C416" s="129"/>
      <c r="D416" s="129"/>
      <c r="E416" s="199"/>
      <c r="F416" s="172"/>
      <c r="G416" s="6"/>
      <c r="H416" s="6"/>
      <c r="I416" s="6"/>
      <c r="J416" s="6"/>
      <c r="K416" s="6"/>
      <c r="L416" s="6"/>
      <c r="M416" s="6"/>
      <c r="N416" s="6"/>
      <c r="O416" s="6"/>
      <c r="P416" s="6"/>
      <c r="Q416" s="6"/>
      <c r="R416" s="6"/>
      <c r="S416" s="6"/>
      <c r="T416" s="6"/>
      <c r="U416" s="6"/>
      <c r="V416" s="6"/>
      <c r="W416" s="6"/>
      <c r="X416" s="6"/>
      <c r="Y416" s="6"/>
      <c r="Z416" s="6"/>
    </row>
    <row r="417" spans="1:26" ht="12" customHeight="1">
      <c r="A417" s="205"/>
      <c r="B417" s="204"/>
      <c r="C417" s="129"/>
      <c r="D417" s="129"/>
      <c r="E417" s="199"/>
      <c r="F417" s="172"/>
      <c r="G417" s="6"/>
      <c r="H417" s="6"/>
      <c r="I417" s="6"/>
      <c r="J417" s="6"/>
      <c r="K417" s="6"/>
      <c r="L417" s="6"/>
      <c r="M417" s="6"/>
      <c r="N417" s="6"/>
      <c r="O417" s="6"/>
      <c r="P417" s="6"/>
      <c r="Q417" s="6"/>
      <c r="R417" s="6"/>
      <c r="S417" s="6"/>
      <c r="T417" s="6"/>
      <c r="U417" s="6"/>
      <c r="V417" s="6"/>
      <c r="W417" s="6"/>
      <c r="X417" s="6"/>
      <c r="Y417" s="6"/>
      <c r="Z417" s="6"/>
    </row>
    <row r="418" spans="1:26" ht="12" customHeight="1">
      <c r="A418" s="205"/>
      <c r="B418" s="204"/>
      <c r="C418" s="129"/>
      <c r="D418" s="129"/>
      <c r="E418" s="199"/>
      <c r="F418" s="172"/>
      <c r="G418" s="6"/>
      <c r="H418" s="6"/>
      <c r="I418" s="6"/>
      <c r="J418" s="6"/>
      <c r="K418" s="6"/>
      <c r="L418" s="6"/>
      <c r="M418" s="6"/>
      <c r="N418" s="6"/>
      <c r="O418" s="6"/>
      <c r="P418" s="6"/>
      <c r="Q418" s="6"/>
      <c r="R418" s="6"/>
      <c r="S418" s="6"/>
      <c r="T418" s="6"/>
      <c r="U418" s="6"/>
      <c r="V418" s="6"/>
      <c r="W418" s="6"/>
      <c r="X418" s="6"/>
      <c r="Y418" s="6"/>
      <c r="Z418" s="6"/>
    </row>
    <row r="419" spans="1:26" ht="12" customHeight="1">
      <c r="A419" s="205"/>
      <c r="B419" s="204"/>
      <c r="C419" s="129"/>
      <c r="D419" s="129"/>
      <c r="E419" s="199"/>
      <c r="F419" s="172"/>
      <c r="G419" s="6"/>
      <c r="H419" s="6"/>
      <c r="I419" s="6"/>
      <c r="J419" s="6"/>
      <c r="K419" s="6"/>
      <c r="L419" s="6"/>
      <c r="M419" s="6"/>
      <c r="N419" s="6"/>
      <c r="O419" s="6"/>
      <c r="P419" s="6"/>
      <c r="Q419" s="6"/>
      <c r="R419" s="6"/>
      <c r="S419" s="6"/>
      <c r="T419" s="6"/>
      <c r="U419" s="6"/>
      <c r="V419" s="6"/>
      <c r="W419" s="6"/>
      <c r="X419" s="6"/>
      <c r="Y419" s="6"/>
      <c r="Z419" s="6"/>
    </row>
    <row r="420" spans="1:26" ht="12" customHeight="1">
      <c r="A420" s="205"/>
      <c r="B420" s="204"/>
      <c r="C420" s="129"/>
      <c r="D420" s="129"/>
      <c r="E420" s="199"/>
      <c r="F420" s="172"/>
      <c r="G420" s="6"/>
      <c r="H420" s="6"/>
      <c r="I420" s="6"/>
      <c r="J420" s="6"/>
      <c r="K420" s="6"/>
      <c r="L420" s="6"/>
      <c r="M420" s="6"/>
      <c r="N420" s="6"/>
      <c r="O420" s="6"/>
      <c r="P420" s="6"/>
      <c r="Q420" s="6"/>
      <c r="R420" s="6"/>
      <c r="S420" s="6"/>
      <c r="T420" s="6"/>
      <c r="U420" s="6"/>
      <c r="V420" s="6"/>
      <c r="W420" s="6"/>
      <c r="X420" s="6"/>
      <c r="Y420" s="6"/>
      <c r="Z420" s="6"/>
    </row>
    <row r="421" spans="1:26" ht="12" customHeight="1">
      <c r="A421" s="205"/>
      <c r="B421" s="204"/>
      <c r="C421" s="129"/>
      <c r="D421" s="129"/>
      <c r="E421" s="199"/>
      <c r="F421" s="172"/>
      <c r="G421" s="6"/>
      <c r="H421" s="6"/>
      <c r="I421" s="6"/>
      <c r="J421" s="6"/>
      <c r="K421" s="6"/>
      <c r="L421" s="6"/>
      <c r="M421" s="6"/>
      <c r="N421" s="6"/>
      <c r="O421" s="6"/>
      <c r="P421" s="6"/>
      <c r="Q421" s="6"/>
      <c r="R421" s="6"/>
      <c r="S421" s="6"/>
      <c r="T421" s="6"/>
      <c r="U421" s="6"/>
      <c r="V421" s="6"/>
      <c r="W421" s="6"/>
      <c r="X421" s="6"/>
      <c r="Y421" s="6"/>
      <c r="Z421" s="6"/>
    </row>
    <row r="422" spans="1:26" ht="12" customHeight="1">
      <c r="A422" s="205"/>
      <c r="B422" s="204"/>
      <c r="C422" s="129"/>
      <c r="D422" s="129"/>
      <c r="E422" s="199"/>
      <c r="F422" s="172"/>
      <c r="G422" s="6"/>
      <c r="H422" s="6"/>
      <c r="I422" s="6"/>
      <c r="J422" s="6"/>
      <c r="K422" s="6"/>
      <c r="L422" s="6"/>
      <c r="M422" s="6"/>
      <c r="N422" s="6"/>
      <c r="O422" s="6"/>
      <c r="P422" s="6"/>
      <c r="Q422" s="6"/>
      <c r="R422" s="6"/>
      <c r="S422" s="6"/>
      <c r="T422" s="6"/>
      <c r="U422" s="6"/>
      <c r="V422" s="6"/>
      <c r="W422" s="6"/>
      <c r="X422" s="6"/>
      <c r="Y422" s="6"/>
      <c r="Z422" s="6"/>
    </row>
    <row r="423" spans="1:26" ht="12" customHeight="1">
      <c r="A423" s="205"/>
      <c r="B423" s="204"/>
      <c r="C423" s="129"/>
      <c r="D423" s="129"/>
      <c r="E423" s="199"/>
      <c r="F423" s="172"/>
      <c r="G423" s="6"/>
      <c r="H423" s="6"/>
      <c r="I423" s="6"/>
      <c r="J423" s="6"/>
      <c r="K423" s="6"/>
      <c r="L423" s="6"/>
      <c r="M423" s="6"/>
      <c r="N423" s="6"/>
      <c r="O423" s="6"/>
      <c r="P423" s="6"/>
      <c r="Q423" s="6"/>
      <c r="R423" s="6"/>
      <c r="S423" s="6"/>
      <c r="T423" s="6"/>
      <c r="U423" s="6"/>
      <c r="V423" s="6"/>
      <c r="W423" s="6"/>
      <c r="X423" s="6"/>
      <c r="Y423" s="6"/>
      <c r="Z423" s="6"/>
    </row>
    <row r="424" spans="1:26" ht="12" customHeight="1">
      <c r="A424" s="205"/>
      <c r="B424" s="204"/>
      <c r="C424" s="129"/>
      <c r="D424" s="129"/>
      <c r="E424" s="199"/>
      <c r="F424" s="172"/>
      <c r="G424" s="6"/>
      <c r="H424" s="6"/>
      <c r="I424" s="6"/>
      <c r="J424" s="6"/>
      <c r="K424" s="6"/>
      <c r="L424" s="6"/>
      <c r="M424" s="6"/>
      <c r="N424" s="6"/>
      <c r="O424" s="6"/>
      <c r="P424" s="6"/>
      <c r="Q424" s="6"/>
      <c r="R424" s="6"/>
      <c r="S424" s="6"/>
      <c r="T424" s="6"/>
      <c r="U424" s="6"/>
      <c r="V424" s="6"/>
      <c r="W424" s="6"/>
      <c r="X424" s="6"/>
      <c r="Y424" s="6"/>
      <c r="Z424" s="6"/>
    </row>
    <row r="425" spans="1:26" ht="12" customHeight="1">
      <c r="A425" s="205"/>
      <c r="B425" s="204"/>
      <c r="C425" s="129"/>
      <c r="D425" s="129"/>
      <c r="E425" s="199"/>
      <c r="F425" s="172"/>
      <c r="G425" s="6"/>
      <c r="H425" s="6"/>
      <c r="I425" s="6"/>
      <c r="J425" s="6"/>
      <c r="K425" s="6"/>
      <c r="L425" s="6"/>
      <c r="M425" s="6"/>
      <c r="N425" s="6"/>
      <c r="O425" s="6"/>
      <c r="P425" s="6"/>
      <c r="Q425" s="6"/>
      <c r="R425" s="6"/>
      <c r="S425" s="6"/>
      <c r="T425" s="6"/>
      <c r="U425" s="6"/>
      <c r="V425" s="6"/>
      <c r="W425" s="6"/>
      <c r="X425" s="6"/>
      <c r="Y425" s="6"/>
      <c r="Z425" s="6"/>
    </row>
    <row r="426" spans="1:26" ht="12" customHeight="1">
      <c r="A426" s="205"/>
      <c r="B426" s="204"/>
      <c r="C426" s="129"/>
      <c r="D426" s="129"/>
      <c r="E426" s="199"/>
      <c r="F426" s="172"/>
      <c r="G426" s="6"/>
      <c r="H426" s="6"/>
      <c r="I426" s="6"/>
      <c r="J426" s="6"/>
      <c r="K426" s="6"/>
      <c r="L426" s="6"/>
      <c r="M426" s="6"/>
      <c r="N426" s="6"/>
      <c r="O426" s="6"/>
      <c r="P426" s="6"/>
      <c r="Q426" s="6"/>
      <c r="R426" s="6"/>
      <c r="S426" s="6"/>
      <c r="T426" s="6"/>
      <c r="U426" s="6"/>
      <c r="V426" s="6"/>
      <c r="W426" s="6"/>
      <c r="X426" s="6"/>
      <c r="Y426" s="6"/>
      <c r="Z426" s="6"/>
    </row>
    <row r="427" spans="1:26" ht="12" customHeight="1">
      <c r="A427" s="205"/>
      <c r="B427" s="204"/>
      <c r="C427" s="129"/>
      <c r="D427" s="129"/>
      <c r="E427" s="199"/>
      <c r="F427" s="172"/>
      <c r="G427" s="6"/>
      <c r="H427" s="6"/>
      <c r="I427" s="6"/>
      <c r="J427" s="6"/>
      <c r="K427" s="6"/>
      <c r="L427" s="6"/>
      <c r="M427" s="6"/>
      <c r="N427" s="6"/>
      <c r="O427" s="6"/>
      <c r="P427" s="6"/>
      <c r="Q427" s="6"/>
      <c r="R427" s="6"/>
      <c r="S427" s="6"/>
      <c r="T427" s="6"/>
      <c r="U427" s="6"/>
      <c r="V427" s="6"/>
      <c r="W427" s="6"/>
      <c r="X427" s="6"/>
      <c r="Y427" s="6"/>
      <c r="Z427" s="6"/>
    </row>
    <row r="428" spans="1:26" ht="12" customHeight="1">
      <c r="A428" s="205"/>
      <c r="B428" s="204"/>
      <c r="C428" s="129"/>
      <c r="D428" s="129"/>
      <c r="E428" s="199"/>
      <c r="F428" s="172"/>
      <c r="G428" s="6"/>
      <c r="H428" s="6"/>
      <c r="I428" s="6"/>
      <c r="J428" s="6"/>
      <c r="K428" s="6"/>
      <c r="L428" s="6"/>
      <c r="M428" s="6"/>
      <c r="N428" s="6"/>
      <c r="O428" s="6"/>
      <c r="P428" s="6"/>
      <c r="Q428" s="6"/>
      <c r="R428" s="6"/>
      <c r="S428" s="6"/>
      <c r="T428" s="6"/>
      <c r="U428" s="6"/>
      <c r="V428" s="6"/>
      <c r="W428" s="6"/>
      <c r="X428" s="6"/>
      <c r="Y428" s="6"/>
      <c r="Z428" s="6"/>
    </row>
    <row r="429" spans="1:26" ht="12" customHeight="1">
      <c r="A429" s="205"/>
      <c r="B429" s="204"/>
      <c r="C429" s="129"/>
      <c r="D429" s="129"/>
      <c r="E429" s="199"/>
      <c r="F429" s="172"/>
      <c r="G429" s="6"/>
      <c r="H429" s="6"/>
      <c r="I429" s="6"/>
      <c r="J429" s="6"/>
      <c r="K429" s="6"/>
      <c r="L429" s="6"/>
      <c r="M429" s="6"/>
      <c r="N429" s="6"/>
      <c r="O429" s="6"/>
      <c r="P429" s="6"/>
      <c r="Q429" s="6"/>
      <c r="R429" s="6"/>
      <c r="S429" s="6"/>
      <c r="T429" s="6"/>
      <c r="U429" s="6"/>
      <c r="V429" s="6"/>
      <c r="W429" s="6"/>
      <c r="X429" s="6"/>
      <c r="Y429" s="6"/>
      <c r="Z429" s="6"/>
    </row>
    <row r="430" spans="1:26" ht="12" customHeight="1">
      <c r="A430" s="205"/>
      <c r="B430" s="204"/>
      <c r="C430" s="129"/>
      <c r="D430" s="129"/>
      <c r="E430" s="199"/>
      <c r="F430" s="172"/>
      <c r="G430" s="6"/>
      <c r="H430" s="6"/>
      <c r="I430" s="6"/>
      <c r="J430" s="6"/>
      <c r="K430" s="6"/>
      <c r="L430" s="6"/>
      <c r="M430" s="6"/>
      <c r="N430" s="6"/>
      <c r="O430" s="6"/>
      <c r="P430" s="6"/>
      <c r="Q430" s="6"/>
      <c r="R430" s="6"/>
      <c r="S430" s="6"/>
      <c r="T430" s="6"/>
      <c r="U430" s="6"/>
      <c r="V430" s="6"/>
      <c r="W430" s="6"/>
      <c r="X430" s="6"/>
      <c r="Y430" s="6"/>
      <c r="Z430" s="6"/>
    </row>
    <row r="431" spans="1:26" ht="12" customHeight="1">
      <c r="A431" s="205"/>
      <c r="B431" s="204"/>
      <c r="C431" s="129"/>
      <c r="D431" s="129"/>
      <c r="E431" s="199"/>
      <c r="F431" s="172"/>
      <c r="G431" s="6"/>
      <c r="H431" s="6"/>
      <c r="I431" s="6"/>
      <c r="J431" s="6"/>
      <c r="K431" s="6"/>
      <c r="L431" s="6"/>
      <c r="M431" s="6"/>
      <c r="N431" s="6"/>
      <c r="O431" s="6"/>
      <c r="P431" s="6"/>
      <c r="Q431" s="6"/>
      <c r="R431" s="6"/>
      <c r="S431" s="6"/>
      <c r="T431" s="6"/>
      <c r="U431" s="6"/>
      <c r="V431" s="6"/>
      <c r="W431" s="6"/>
      <c r="X431" s="6"/>
      <c r="Y431" s="6"/>
      <c r="Z431" s="6"/>
    </row>
    <row r="432" spans="1:26" ht="12" customHeight="1">
      <c r="A432" s="205"/>
      <c r="B432" s="204"/>
      <c r="C432" s="129"/>
      <c r="D432" s="129"/>
      <c r="E432" s="199"/>
      <c r="F432" s="172"/>
      <c r="G432" s="6"/>
      <c r="H432" s="6"/>
      <c r="I432" s="6"/>
      <c r="J432" s="6"/>
      <c r="K432" s="6"/>
      <c r="L432" s="6"/>
      <c r="M432" s="6"/>
      <c r="N432" s="6"/>
      <c r="O432" s="6"/>
      <c r="P432" s="6"/>
      <c r="Q432" s="6"/>
      <c r="R432" s="6"/>
      <c r="S432" s="6"/>
      <c r="T432" s="6"/>
      <c r="U432" s="6"/>
      <c r="V432" s="6"/>
      <c r="W432" s="6"/>
      <c r="X432" s="6"/>
      <c r="Y432" s="6"/>
      <c r="Z432" s="6"/>
    </row>
    <row r="433" spans="1:26" ht="12" customHeight="1">
      <c r="A433" s="205"/>
      <c r="B433" s="204"/>
      <c r="C433" s="129"/>
      <c r="D433" s="129"/>
      <c r="E433" s="199"/>
      <c r="F433" s="172"/>
      <c r="G433" s="6"/>
      <c r="H433" s="6"/>
      <c r="I433" s="6"/>
      <c r="J433" s="6"/>
      <c r="K433" s="6"/>
      <c r="L433" s="6"/>
      <c r="M433" s="6"/>
      <c r="N433" s="6"/>
      <c r="O433" s="6"/>
      <c r="P433" s="6"/>
      <c r="Q433" s="6"/>
      <c r="R433" s="6"/>
      <c r="S433" s="6"/>
      <c r="T433" s="6"/>
      <c r="U433" s="6"/>
      <c r="V433" s="6"/>
      <c r="W433" s="6"/>
      <c r="X433" s="6"/>
      <c r="Y433" s="6"/>
      <c r="Z433" s="6"/>
    </row>
    <row r="434" spans="1:26" ht="12" customHeight="1">
      <c r="A434" s="205"/>
      <c r="B434" s="204"/>
      <c r="C434" s="129"/>
      <c r="D434" s="129"/>
      <c r="E434" s="199"/>
      <c r="F434" s="172"/>
      <c r="G434" s="6"/>
      <c r="H434" s="6"/>
      <c r="I434" s="6"/>
      <c r="J434" s="6"/>
      <c r="K434" s="6"/>
      <c r="L434" s="6"/>
      <c r="M434" s="6"/>
      <c r="N434" s="6"/>
      <c r="O434" s="6"/>
      <c r="P434" s="6"/>
      <c r="Q434" s="6"/>
      <c r="R434" s="6"/>
      <c r="S434" s="6"/>
      <c r="T434" s="6"/>
      <c r="U434" s="6"/>
      <c r="V434" s="6"/>
      <c r="W434" s="6"/>
      <c r="X434" s="6"/>
      <c r="Y434" s="6"/>
      <c r="Z434" s="6"/>
    </row>
    <row r="435" spans="1:26" ht="12" customHeight="1">
      <c r="A435" s="205"/>
      <c r="B435" s="204"/>
      <c r="C435" s="129"/>
      <c r="D435" s="129"/>
      <c r="E435" s="199"/>
      <c r="F435" s="172"/>
      <c r="G435" s="6"/>
      <c r="H435" s="6"/>
      <c r="I435" s="6"/>
      <c r="J435" s="6"/>
      <c r="K435" s="6"/>
      <c r="L435" s="6"/>
      <c r="M435" s="6"/>
      <c r="N435" s="6"/>
      <c r="O435" s="6"/>
      <c r="P435" s="6"/>
      <c r="Q435" s="6"/>
      <c r="R435" s="6"/>
      <c r="S435" s="6"/>
      <c r="T435" s="6"/>
      <c r="U435" s="6"/>
      <c r="V435" s="6"/>
      <c r="W435" s="6"/>
      <c r="X435" s="6"/>
      <c r="Y435" s="6"/>
      <c r="Z435" s="6"/>
    </row>
    <row r="436" spans="1:26" ht="12" customHeight="1">
      <c r="A436" s="205"/>
      <c r="B436" s="204"/>
      <c r="C436" s="129"/>
      <c r="D436" s="129"/>
      <c r="E436" s="199"/>
      <c r="F436" s="172"/>
      <c r="G436" s="6"/>
      <c r="H436" s="6"/>
      <c r="I436" s="6"/>
      <c r="J436" s="6"/>
      <c r="K436" s="6"/>
      <c r="L436" s="6"/>
      <c r="M436" s="6"/>
      <c r="N436" s="6"/>
      <c r="O436" s="6"/>
      <c r="P436" s="6"/>
      <c r="Q436" s="6"/>
      <c r="R436" s="6"/>
      <c r="S436" s="6"/>
      <c r="T436" s="6"/>
      <c r="U436" s="6"/>
      <c r="V436" s="6"/>
      <c r="W436" s="6"/>
      <c r="X436" s="6"/>
      <c r="Y436" s="6"/>
      <c r="Z436" s="6"/>
    </row>
    <row r="437" spans="1:26" ht="12" customHeight="1">
      <c r="A437" s="205"/>
      <c r="B437" s="204"/>
      <c r="C437" s="129"/>
      <c r="D437" s="129"/>
      <c r="E437" s="199"/>
      <c r="F437" s="172"/>
      <c r="G437" s="6"/>
      <c r="H437" s="6"/>
      <c r="I437" s="6"/>
      <c r="J437" s="6"/>
      <c r="K437" s="6"/>
      <c r="L437" s="6"/>
      <c r="M437" s="6"/>
      <c r="N437" s="6"/>
      <c r="O437" s="6"/>
      <c r="P437" s="6"/>
      <c r="Q437" s="6"/>
      <c r="R437" s="6"/>
      <c r="S437" s="6"/>
      <c r="T437" s="6"/>
      <c r="U437" s="6"/>
      <c r="V437" s="6"/>
      <c r="W437" s="6"/>
      <c r="X437" s="6"/>
      <c r="Y437" s="6"/>
      <c r="Z437" s="6"/>
    </row>
    <row r="438" spans="1:26" ht="12" customHeight="1">
      <c r="A438" s="205"/>
      <c r="B438" s="204"/>
      <c r="C438" s="129"/>
      <c r="D438" s="129"/>
      <c r="E438" s="199"/>
      <c r="F438" s="172"/>
      <c r="G438" s="6"/>
      <c r="H438" s="6"/>
      <c r="I438" s="6"/>
      <c r="J438" s="6"/>
      <c r="K438" s="6"/>
      <c r="L438" s="6"/>
      <c r="M438" s="6"/>
      <c r="N438" s="6"/>
      <c r="O438" s="6"/>
      <c r="P438" s="6"/>
      <c r="Q438" s="6"/>
      <c r="R438" s="6"/>
      <c r="S438" s="6"/>
      <c r="T438" s="6"/>
      <c r="U438" s="6"/>
      <c r="V438" s="6"/>
      <c r="W438" s="6"/>
      <c r="X438" s="6"/>
      <c r="Y438" s="6"/>
      <c r="Z438" s="6"/>
    </row>
    <row r="439" spans="1:26" ht="12" customHeight="1">
      <c r="A439" s="205"/>
      <c r="B439" s="204"/>
      <c r="C439" s="129"/>
      <c r="D439" s="129"/>
      <c r="E439" s="199"/>
      <c r="F439" s="172"/>
      <c r="G439" s="6"/>
      <c r="H439" s="6"/>
      <c r="I439" s="6"/>
      <c r="J439" s="6"/>
      <c r="K439" s="6"/>
      <c r="L439" s="6"/>
      <c r="M439" s="6"/>
      <c r="N439" s="6"/>
      <c r="O439" s="6"/>
      <c r="P439" s="6"/>
      <c r="Q439" s="6"/>
      <c r="R439" s="6"/>
      <c r="S439" s="6"/>
      <c r="T439" s="6"/>
      <c r="U439" s="6"/>
      <c r="V439" s="6"/>
      <c r="W439" s="6"/>
      <c r="X439" s="6"/>
      <c r="Y439" s="6"/>
      <c r="Z439" s="6"/>
    </row>
    <row r="440" spans="1:26" ht="12" customHeight="1">
      <c r="A440" s="205"/>
      <c r="B440" s="204"/>
      <c r="C440" s="129"/>
      <c r="D440" s="129"/>
      <c r="E440" s="199"/>
      <c r="F440" s="172"/>
      <c r="G440" s="6"/>
      <c r="H440" s="6"/>
      <c r="I440" s="6"/>
      <c r="J440" s="6"/>
      <c r="K440" s="6"/>
      <c r="L440" s="6"/>
      <c r="M440" s="6"/>
      <c r="N440" s="6"/>
      <c r="O440" s="6"/>
      <c r="P440" s="6"/>
      <c r="Q440" s="6"/>
      <c r="R440" s="6"/>
      <c r="S440" s="6"/>
      <c r="T440" s="6"/>
      <c r="U440" s="6"/>
      <c r="V440" s="6"/>
      <c r="W440" s="6"/>
      <c r="X440" s="6"/>
      <c r="Y440" s="6"/>
      <c r="Z440" s="6"/>
    </row>
    <row r="441" spans="1:26" ht="12" customHeight="1">
      <c r="A441" s="205"/>
      <c r="B441" s="204"/>
      <c r="C441" s="129"/>
      <c r="D441" s="129"/>
      <c r="E441" s="199"/>
      <c r="F441" s="172"/>
      <c r="G441" s="6"/>
      <c r="H441" s="6"/>
      <c r="I441" s="6"/>
      <c r="J441" s="6"/>
      <c r="K441" s="6"/>
      <c r="L441" s="6"/>
      <c r="M441" s="6"/>
      <c r="N441" s="6"/>
      <c r="O441" s="6"/>
      <c r="P441" s="6"/>
      <c r="Q441" s="6"/>
      <c r="R441" s="6"/>
      <c r="S441" s="6"/>
      <c r="T441" s="6"/>
      <c r="U441" s="6"/>
      <c r="V441" s="6"/>
      <c r="W441" s="6"/>
      <c r="X441" s="6"/>
      <c r="Y441" s="6"/>
      <c r="Z441" s="6"/>
    </row>
    <row r="442" spans="1:26" ht="12" customHeight="1">
      <c r="A442" s="205"/>
      <c r="B442" s="204"/>
      <c r="C442" s="129"/>
      <c r="D442" s="129"/>
      <c r="E442" s="199"/>
      <c r="F442" s="172"/>
      <c r="G442" s="6"/>
      <c r="H442" s="6"/>
      <c r="I442" s="6"/>
      <c r="J442" s="6"/>
      <c r="K442" s="6"/>
      <c r="L442" s="6"/>
      <c r="M442" s="6"/>
      <c r="N442" s="6"/>
      <c r="O442" s="6"/>
      <c r="P442" s="6"/>
      <c r="Q442" s="6"/>
      <c r="R442" s="6"/>
      <c r="S442" s="6"/>
      <c r="T442" s="6"/>
      <c r="U442" s="6"/>
      <c r="V442" s="6"/>
      <c r="W442" s="6"/>
      <c r="X442" s="6"/>
      <c r="Y442" s="6"/>
      <c r="Z442" s="6"/>
    </row>
    <row r="443" spans="1:26" ht="12" customHeight="1">
      <c r="A443" s="205"/>
      <c r="B443" s="204"/>
      <c r="C443" s="129"/>
      <c r="D443" s="129"/>
      <c r="E443" s="199"/>
      <c r="F443" s="172"/>
      <c r="G443" s="6"/>
      <c r="H443" s="6"/>
      <c r="I443" s="6"/>
      <c r="J443" s="6"/>
      <c r="K443" s="6"/>
      <c r="L443" s="6"/>
      <c r="M443" s="6"/>
      <c r="N443" s="6"/>
      <c r="O443" s="6"/>
      <c r="P443" s="6"/>
      <c r="Q443" s="6"/>
      <c r="R443" s="6"/>
      <c r="S443" s="6"/>
      <c r="T443" s="6"/>
      <c r="U443" s="6"/>
      <c r="V443" s="6"/>
      <c r="W443" s="6"/>
      <c r="X443" s="6"/>
      <c r="Y443" s="6"/>
      <c r="Z443" s="6"/>
    </row>
    <row r="444" spans="1:26" ht="12" customHeight="1">
      <c r="A444" s="205"/>
      <c r="B444" s="204"/>
      <c r="C444" s="129"/>
      <c r="D444" s="129"/>
      <c r="E444" s="199"/>
      <c r="F444" s="172"/>
      <c r="G444" s="6"/>
      <c r="H444" s="6"/>
      <c r="I444" s="6"/>
      <c r="J444" s="6"/>
      <c r="K444" s="6"/>
      <c r="L444" s="6"/>
      <c r="M444" s="6"/>
      <c r="N444" s="6"/>
      <c r="O444" s="6"/>
      <c r="P444" s="6"/>
      <c r="Q444" s="6"/>
      <c r="R444" s="6"/>
      <c r="S444" s="6"/>
      <c r="T444" s="6"/>
      <c r="U444" s="6"/>
      <c r="V444" s="6"/>
      <c r="W444" s="6"/>
      <c r="X444" s="6"/>
      <c r="Y444" s="6"/>
      <c r="Z444" s="6"/>
    </row>
    <row r="445" spans="1:26" ht="12" customHeight="1">
      <c r="A445" s="205"/>
      <c r="B445" s="204"/>
      <c r="C445" s="129"/>
      <c r="D445" s="129"/>
      <c r="E445" s="199"/>
      <c r="F445" s="172"/>
      <c r="G445" s="6"/>
      <c r="H445" s="6"/>
      <c r="I445" s="6"/>
      <c r="J445" s="6"/>
      <c r="K445" s="6"/>
      <c r="L445" s="6"/>
      <c r="M445" s="6"/>
      <c r="N445" s="6"/>
      <c r="O445" s="6"/>
      <c r="P445" s="6"/>
      <c r="Q445" s="6"/>
      <c r="R445" s="6"/>
      <c r="S445" s="6"/>
      <c r="T445" s="6"/>
      <c r="U445" s="6"/>
      <c r="V445" s="6"/>
      <c r="W445" s="6"/>
      <c r="X445" s="6"/>
      <c r="Y445" s="6"/>
      <c r="Z445" s="6"/>
    </row>
    <row r="446" spans="1:26" ht="12" customHeight="1">
      <c r="A446" s="205"/>
      <c r="B446" s="204"/>
      <c r="C446" s="129"/>
      <c r="D446" s="129"/>
      <c r="E446" s="199"/>
      <c r="F446" s="172"/>
      <c r="G446" s="6"/>
      <c r="H446" s="6"/>
      <c r="I446" s="6"/>
      <c r="J446" s="6"/>
      <c r="K446" s="6"/>
      <c r="L446" s="6"/>
      <c r="M446" s="6"/>
      <c r="N446" s="6"/>
      <c r="O446" s="6"/>
      <c r="P446" s="6"/>
      <c r="Q446" s="6"/>
      <c r="R446" s="6"/>
      <c r="S446" s="6"/>
      <c r="T446" s="6"/>
      <c r="U446" s="6"/>
      <c r="V446" s="6"/>
      <c r="W446" s="6"/>
      <c r="X446" s="6"/>
      <c r="Y446" s="6"/>
      <c r="Z446" s="6"/>
    </row>
    <row r="447" spans="1:26" ht="12" customHeight="1">
      <c r="A447" s="205"/>
      <c r="B447" s="204"/>
      <c r="C447" s="129"/>
      <c r="D447" s="129"/>
      <c r="E447" s="199"/>
      <c r="F447" s="172"/>
      <c r="G447" s="6"/>
      <c r="H447" s="6"/>
      <c r="I447" s="6"/>
      <c r="J447" s="6"/>
      <c r="K447" s="6"/>
      <c r="L447" s="6"/>
      <c r="M447" s="6"/>
      <c r="N447" s="6"/>
      <c r="O447" s="6"/>
      <c r="P447" s="6"/>
      <c r="Q447" s="6"/>
      <c r="R447" s="6"/>
      <c r="S447" s="6"/>
      <c r="T447" s="6"/>
      <c r="U447" s="6"/>
      <c r="V447" s="6"/>
      <c r="W447" s="6"/>
      <c r="X447" s="6"/>
      <c r="Y447" s="6"/>
      <c r="Z447" s="6"/>
    </row>
    <row r="448" spans="1:26" ht="12" customHeight="1">
      <c r="A448" s="205"/>
      <c r="B448" s="204"/>
      <c r="C448" s="129"/>
      <c r="D448" s="129"/>
      <c r="E448" s="199"/>
      <c r="F448" s="172"/>
      <c r="G448" s="6"/>
      <c r="H448" s="6"/>
      <c r="I448" s="6"/>
      <c r="J448" s="6"/>
      <c r="K448" s="6"/>
      <c r="L448" s="6"/>
      <c r="M448" s="6"/>
      <c r="N448" s="6"/>
      <c r="O448" s="6"/>
      <c r="P448" s="6"/>
      <c r="Q448" s="6"/>
      <c r="R448" s="6"/>
      <c r="S448" s="6"/>
      <c r="T448" s="6"/>
      <c r="U448" s="6"/>
      <c r="V448" s="6"/>
      <c r="W448" s="6"/>
      <c r="X448" s="6"/>
      <c r="Y448" s="6"/>
      <c r="Z448" s="6"/>
    </row>
    <row r="449" spans="1:26" ht="12" customHeight="1">
      <c r="A449" s="205"/>
      <c r="B449" s="204"/>
      <c r="C449" s="129"/>
      <c r="D449" s="129"/>
      <c r="E449" s="199"/>
      <c r="F449" s="172"/>
      <c r="G449" s="6"/>
      <c r="H449" s="6"/>
      <c r="I449" s="6"/>
      <c r="J449" s="6"/>
      <c r="K449" s="6"/>
      <c r="L449" s="6"/>
      <c r="M449" s="6"/>
      <c r="N449" s="6"/>
      <c r="O449" s="6"/>
      <c r="P449" s="6"/>
      <c r="Q449" s="6"/>
      <c r="R449" s="6"/>
      <c r="S449" s="6"/>
      <c r="T449" s="6"/>
      <c r="U449" s="6"/>
      <c r="V449" s="6"/>
      <c r="W449" s="6"/>
      <c r="X449" s="6"/>
      <c r="Y449" s="6"/>
      <c r="Z449" s="6"/>
    </row>
    <row r="450" spans="1:26" ht="12" customHeight="1">
      <c r="A450" s="205"/>
      <c r="B450" s="204"/>
      <c r="C450" s="129"/>
      <c r="D450" s="129"/>
      <c r="E450" s="199"/>
      <c r="F450" s="172"/>
      <c r="G450" s="6"/>
      <c r="H450" s="6"/>
      <c r="I450" s="6"/>
      <c r="J450" s="6"/>
      <c r="K450" s="6"/>
      <c r="L450" s="6"/>
      <c r="M450" s="6"/>
      <c r="N450" s="6"/>
      <c r="O450" s="6"/>
      <c r="P450" s="6"/>
      <c r="Q450" s="6"/>
      <c r="R450" s="6"/>
      <c r="S450" s="6"/>
      <c r="T450" s="6"/>
      <c r="U450" s="6"/>
      <c r="V450" s="6"/>
      <c r="W450" s="6"/>
      <c r="X450" s="6"/>
      <c r="Y450" s="6"/>
      <c r="Z450" s="6"/>
    </row>
    <row r="451" spans="1:26" ht="12" customHeight="1">
      <c r="A451" s="205"/>
      <c r="B451" s="204"/>
      <c r="C451" s="129"/>
      <c r="D451" s="129"/>
      <c r="E451" s="199"/>
      <c r="F451" s="172"/>
      <c r="G451" s="6"/>
      <c r="H451" s="6"/>
      <c r="I451" s="6"/>
      <c r="J451" s="6"/>
      <c r="K451" s="6"/>
      <c r="L451" s="6"/>
      <c r="M451" s="6"/>
      <c r="N451" s="6"/>
      <c r="O451" s="6"/>
      <c r="P451" s="6"/>
      <c r="Q451" s="6"/>
      <c r="R451" s="6"/>
      <c r="S451" s="6"/>
      <c r="T451" s="6"/>
      <c r="U451" s="6"/>
      <c r="V451" s="6"/>
      <c r="W451" s="6"/>
      <c r="X451" s="6"/>
      <c r="Y451" s="6"/>
      <c r="Z451" s="6"/>
    </row>
    <row r="452" spans="1:26" ht="12" customHeight="1">
      <c r="A452" s="205"/>
      <c r="B452" s="204"/>
      <c r="C452" s="129"/>
      <c r="D452" s="129"/>
      <c r="E452" s="199"/>
      <c r="F452" s="172"/>
      <c r="G452" s="6"/>
      <c r="H452" s="6"/>
      <c r="I452" s="6"/>
      <c r="J452" s="6"/>
      <c r="K452" s="6"/>
      <c r="L452" s="6"/>
      <c r="M452" s="6"/>
      <c r="N452" s="6"/>
      <c r="O452" s="6"/>
      <c r="P452" s="6"/>
      <c r="Q452" s="6"/>
      <c r="R452" s="6"/>
      <c r="S452" s="6"/>
      <c r="T452" s="6"/>
      <c r="U452" s="6"/>
      <c r="V452" s="6"/>
      <c r="W452" s="6"/>
      <c r="X452" s="6"/>
      <c r="Y452" s="6"/>
      <c r="Z452" s="6"/>
    </row>
    <row r="453" spans="1:26" ht="12" customHeight="1">
      <c r="A453" s="205"/>
      <c r="B453" s="204"/>
      <c r="C453" s="129"/>
      <c r="D453" s="129"/>
      <c r="E453" s="199"/>
      <c r="F453" s="172"/>
      <c r="G453" s="6"/>
      <c r="H453" s="6"/>
      <c r="I453" s="6"/>
      <c r="J453" s="6"/>
      <c r="K453" s="6"/>
      <c r="L453" s="6"/>
      <c r="M453" s="6"/>
      <c r="N453" s="6"/>
      <c r="O453" s="6"/>
      <c r="P453" s="6"/>
      <c r="Q453" s="6"/>
      <c r="R453" s="6"/>
      <c r="S453" s="6"/>
      <c r="T453" s="6"/>
      <c r="U453" s="6"/>
      <c r="V453" s="6"/>
      <c r="W453" s="6"/>
      <c r="X453" s="6"/>
      <c r="Y453" s="6"/>
      <c r="Z453" s="6"/>
    </row>
    <row r="454" spans="1:26" ht="12" customHeight="1">
      <c r="A454" s="205"/>
      <c r="B454" s="204"/>
      <c r="C454" s="129"/>
      <c r="D454" s="129"/>
      <c r="E454" s="199"/>
      <c r="F454" s="172"/>
      <c r="G454" s="6"/>
      <c r="H454" s="6"/>
      <c r="I454" s="6"/>
      <c r="J454" s="6"/>
      <c r="K454" s="6"/>
      <c r="L454" s="6"/>
      <c r="M454" s="6"/>
      <c r="N454" s="6"/>
      <c r="O454" s="6"/>
      <c r="P454" s="6"/>
      <c r="Q454" s="6"/>
      <c r="R454" s="6"/>
      <c r="S454" s="6"/>
      <c r="T454" s="6"/>
      <c r="U454" s="6"/>
      <c r="V454" s="6"/>
      <c r="W454" s="6"/>
      <c r="X454" s="6"/>
      <c r="Y454" s="6"/>
      <c r="Z454" s="6"/>
    </row>
    <row r="455" spans="1:26" ht="12" customHeight="1">
      <c r="A455" s="205"/>
      <c r="B455" s="204"/>
      <c r="C455" s="129"/>
      <c r="D455" s="129"/>
      <c r="E455" s="199"/>
      <c r="F455" s="172"/>
      <c r="G455" s="6"/>
      <c r="H455" s="6"/>
      <c r="I455" s="6"/>
      <c r="J455" s="6"/>
      <c r="K455" s="6"/>
      <c r="L455" s="6"/>
      <c r="M455" s="6"/>
      <c r="N455" s="6"/>
      <c r="O455" s="6"/>
      <c r="P455" s="6"/>
      <c r="Q455" s="6"/>
      <c r="R455" s="6"/>
      <c r="S455" s="6"/>
      <c r="T455" s="6"/>
      <c r="U455" s="6"/>
      <c r="V455" s="6"/>
      <c r="W455" s="6"/>
      <c r="X455" s="6"/>
      <c r="Y455" s="6"/>
      <c r="Z455" s="6"/>
    </row>
    <row r="456" spans="1:26" ht="12" customHeight="1">
      <c r="A456" s="205"/>
      <c r="B456" s="204"/>
      <c r="C456" s="129"/>
      <c r="D456" s="129"/>
      <c r="E456" s="199"/>
      <c r="F456" s="172"/>
      <c r="G456" s="6"/>
      <c r="H456" s="6"/>
      <c r="I456" s="6"/>
      <c r="J456" s="6"/>
      <c r="K456" s="6"/>
      <c r="L456" s="6"/>
      <c r="M456" s="6"/>
      <c r="N456" s="6"/>
      <c r="O456" s="6"/>
      <c r="P456" s="6"/>
      <c r="Q456" s="6"/>
      <c r="R456" s="6"/>
      <c r="S456" s="6"/>
      <c r="T456" s="6"/>
      <c r="U456" s="6"/>
      <c r="V456" s="6"/>
      <c r="W456" s="6"/>
      <c r="X456" s="6"/>
      <c r="Y456" s="6"/>
      <c r="Z456" s="6"/>
    </row>
    <row r="457" spans="1:26" ht="12" customHeight="1">
      <c r="A457" s="205"/>
      <c r="B457" s="204"/>
      <c r="C457" s="129"/>
      <c r="D457" s="129"/>
      <c r="E457" s="199"/>
      <c r="F457" s="172"/>
      <c r="G457" s="6"/>
      <c r="H457" s="6"/>
      <c r="I457" s="6"/>
      <c r="J457" s="6"/>
      <c r="K457" s="6"/>
      <c r="L457" s="6"/>
      <c r="M457" s="6"/>
      <c r="N457" s="6"/>
      <c r="O457" s="6"/>
      <c r="P457" s="6"/>
      <c r="Q457" s="6"/>
      <c r="R457" s="6"/>
      <c r="S457" s="6"/>
      <c r="T457" s="6"/>
      <c r="U457" s="6"/>
      <c r="V457" s="6"/>
      <c r="W457" s="6"/>
      <c r="X457" s="6"/>
      <c r="Y457" s="6"/>
      <c r="Z457" s="6"/>
    </row>
    <row r="458" spans="1:26" ht="12" customHeight="1">
      <c r="A458" s="205"/>
      <c r="B458" s="204"/>
      <c r="C458" s="129"/>
      <c r="D458" s="129"/>
      <c r="E458" s="199"/>
      <c r="F458" s="172"/>
      <c r="G458" s="6"/>
      <c r="H458" s="6"/>
      <c r="I458" s="6"/>
      <c r="J458" s="6"/>
      <c r="K458" s="6"/>
      <c r="L458" s="6"/>
      <c r="M458" s="6"/>
      <c r="N458" s="6"/>
      <c r="O458" s="6"/>
      <c r="P458" s="6"/>
      <c r="Q458" s="6"/>
      <c r="R458" s="6"/>
      <c r="S458" s="6"/>
      <c r="T458" s="6"/>
      <c r="U458" s="6"/>
      <c r="V458" s="6"/>
      <c r="W458" s="6"/>
      <c r="X458" s="6"/>
      <c r="Y458" s="6"/>
      <c r="Z458" s="6"/>
    </row>
    <row r="459" spans="1:26" ht="12" customHeight="1">
      <c r="A459" s="205"/>
      <c r="B459" s="204"/>
      <c r="C459" s="129"/>
      <c r="D459" s="129"/>
      <c r="E459" s="199"/>
      <c r="F459" s="172"/>
      <c r="G459" s="6"/>
      <c r="H459" s="6"/>
      <c r="I459" s="6"/>
      <c r="J459" s="6"/>
      <c r="K459" s="6"/>
      <c r="L459" s="6"/>
      <c r="M459" s="6"/>
      <c r="N459" s="6"/>
      <c r="O459" s="6"/>
      <c r="P459" s="6"/>
      <c r="Q459" s="6"/>
      <c r="R459" s="6"/>
      <c r="S459" s="6"/>
      <c r="T459" s="6"/>
      <c r="U459" s="6"/>
      <c r="V459" s="6"/>
      <c r="W459" s="6"/>
      <c r="X459" s="6"/>
      <c r="Y459" s="6"/>
      <c r="Z459" s="6"/>
    </row>
    <row r="460" spans="1:26" ht="12" customHeight="1">
      <c r="A460" s="205"/>
      <c r="B460" s="204"/>
      <c r="C460" s="129"/>
      <c r="D460" s="129"/>
      <c r="E460" s="199"/>
      <c r="F460" s="172"/>
      <c r="G460" s="6"/>
      <c r="H460" s="6"/>
      <c r="I460" s="6"/>
      <c r="J460" s="6"/>
      <c r="K460" s="6"/>
      <c r="L460" s="6"/>
      <c r="M460" s="6"/>
      <c r="N460" s="6"/>
      <c r="O460" s="6"/>
      <c r="P460" s="6"/>
      <c r="Q460" s="6"/>
      <c r="R460" s="6"/>
      <c r="S460" s="6"/>
      <c r="T460" s="6"/>
      <c r="U460" s="6"/>
      <c r="V460" s="6"/>
      <c r="W460" s="6"/>
      <c r="X460" s="6"/>
      <c r="Y460" s="6"/>
      <c r="Z460" s="6"/>
    </row>
    <row r="461" spans="1:26" ht="12" customHeight="1">
      <c r="A461" s="205"/>
      <c r="B461" s="204"/>
      <c r="C461" s="129"/>
      <c r="D461" s="129"/>
      <c r="E461" s="199"/>
      <c r="F461" s="172"/>
      <c r="G461" s="6"/>
      <c r="H461" s="6"/>
      <c r="I461" s="6"/>
      <c r="J461" s="6"/>
      <c r="K461" s="6"/>
      <c r="L461" s="6"/>
      <c r="M461" s="6"/>
      <c r="N461" s="6"/>
      <c r="O461" s="6"/>
      <c r="P461" s="6"/>
      <c r="Q461" s="6"/>
      <c r="R461" s="6"/>
      <c r="S461" s="6"/>
      <c r="T461" s="6"/>
      <c r="U461" s="6"/>
      <c r="V461" s="6"/>
      <c r="W461" s="6"/>
      <c r="X461" s="6"/>
      <c r="Y461" s="6"/>
      <c r="Z461" s="6"/>
    </row>
    <row r="462" spans="1:26" ht="12" customHeight="1">
      <c r="A462" s="205"/>
      <c r="B462" s="204"/>
      <c r="C462" s="129"/>
      <c r="D462" s="129"/>
      <c r="E462" s="199"/>
      <c r="F462" s="172"/>
      <c r="G462" s="6"/>
      <c r="H462" s="6"/>
      <c r="I462" s="6"/>
      <c r="J462" s="6"/>
      <c r="K462" s="6"/>
      <c r="L462" s="6"/>
      <c r="M462" s="6"/>
      <c r="N462" s="6"/>
      <c r="O462" s="6"/>
      <c r="P462" s="6"/>
      <c r="Q462" s="6"/>
      <c r="R462" s="6"/>
      <c r="S462" s="6"/>
      <c r="T462" s="6"/>
      <c r="U462" s="6"/>
      <c r="V462" s="6"/>
      <c r="W462" s="6"/>
      <c r="X462" s="6"/>
      <c r="Y462" s="6"/>
      <c r="Z462" s="6"/>
    </row>
    <row r="463" spans="1:26" ht="12" customHeight="1">
      <c r="A463" s="205"/>
      <c r="B463" s="204"/>
      <c r="C463" s="129"/>
      <c r="D463" s="129"/>
      <c r="E463" s="199"/>
      <c r="F463" s="172"/>
      <c r="G463" s="6"/>
      <c r="H463" s="6"/>
      <c r="I463" s="6"/>
      <c r="J463" s="6"/>
      <c r="K463" s="6"/>
      <c r="L463" s="6"/>
      <c r="M463" s="6"/>
      <c r="N463" s="6"/>
      <c r="O463" s="6"/>
      <c r="P463" s="6"/>
      <c r="Q463" s="6"/>
      <c r="R463" s="6"/>
      <c r="S463" s="6"/>
      <c r="T463" s="6"/>
      <c r="U463" s="6"/>
      <c r="V463" s="6"/>
      <c r="W463" s="6"/>
      <c r="X463" s="6"/>
      <c r="Y463" s="6"/>
      <c r="Z463" s="6"/>
    </row>
    <row r="464" spans="1:26" ht="12" customHeight="1">
      <c r="A464" s="205"/>
      <c r="B464" s="204"/>
      <c r="C464" s="129"/>
      <c r="D464" s="129"/>
      <c r="E464" s="199"/>
      <c r="F464" s="172"/>
      <c r="G464" s="6"/>
      <c r="H464" s="6"/>
      <c r="I464" s="6"/>
      <c r="J464" s="6"/>
      <c r="K464" s="6"/>
      <c r="L464" s="6"/>
      <c r="M464" s="6"/>
      <c r="N464" s="6"/>
      <c r="O464" s="6"/>
      <c r="P464" s="6"/>
      <c r="Q464" s="6"/>
      <c r="R464" s="6"/>
      <c r="S464" s="6"/>
      <c r="T464" s="6"/>
      <c r="U464" s="6"/>
      <c r="V464" s="6"/>
      <c r="W464" s="6"/>
      <c r="X464" s="6"/>
      <c r="Y464" s="6"/>
      <c r="Z464" s="6"/>
    </row>
    <row r="465" spans="1:26" ht="12" customHeight="1">
      <c r="A465" s="205"/>
      <c r="B465" s="204"/>
      <c r="C465" s="129"/>
      <c r="D465" s="129"/>
      <c r="E465" s="199"/>
      <c r="F465" s="172"/>
      <c r="G465" s="6"/>
      <c r="H465" s="6"/>
      <c r="I465" s="6"/>
      <c r="J465" s="6"/>
      <c r="K465" s="6"/>
      <c r="L465" s="6"/>
      <c r="M465" s="6"/>
      <c r="N465" s="6"/>
      <c r="O465" s="6"/>
      <c r="P465" s="6"/>
      <c r="Q465" s="6"/>
      <c r="R465" s="6"/>
      <c r="S465" s="6"/>
      <c r="T465" s="6"/>
      <c r="U465" s="6"/>
      <c r="V465" s="6"/>
      <c r="W465" s="6"/>
      <c r="X465" s="6"/>
      <c r="Y465" s="6"/>
      <c r="Z465" s="6"/>
    </row>
    <row r="466" spans="1:26" ht="12" customHeight="1">
      <c r="A466" s="205"/>
      <c r="B466" s="204"/>
      <c r="C466" s="129"/>
      <c r="D466" s="129"/>
      <c r="E466" s="199"/>
      <c r="F466" s="172"/>
      <c r="G466" s="6"/>
      <c r="H466" s="6"/>
      <c r="I466" s="6"/>
      <c r="J466" s="6"/>
      <c r="K466" s="6"/>
      <c r="L466" s="6"/>
      <c r="M466" s="6"/>
      <c r="N466" s="6"/>
      <c r="O466" s="6"/>
      <c r="P466" s="6"/>
      <c r="Q466" s="6"/>
      <c r="R466" s="6"/>
      <c r="S466" s="6"/>
      <c r="T466" s="6"/>
      <c r="U466" s="6"/>
      <c r="V466" s="6"/>
      <c r="W466" s="6"/>
      <c r="X466" s="6"/>
      <c r="Y466" s="6"/>
      <c r="Z466" s="6"/>
    </row>
    <row r="467" spans="1:26" ht="12" customHeight="1">
      <c r="A467" s="205"/>
      <c r="B467" s="204"/>
      <c r="C467" s="129"/>
      <c r="D467" s="129"/>
      <c r="E467" s="199"/>
      <c r="F467" s="172"/>
      <c r="G467" s="6"/>
      <c r="H467" s="6"/>
      <c r="I467" s="6"/>
      <c r="J467" s="6"/>
      <c r="K467" s="6"/>
      <c r="L467" s="6"/>
      <c r="M467" s="6"/>
      <c r="N467" s="6"/>
      <c r="O467" s="6"/>
      <c r="P467" s="6"/>
      <c r="Q467" s="6"/>
      <c r="R467" s="6"/>
      <c r="S467" s="6"/>
      <c r="T467" s="6"/>
      <c r="U467" s="6"/>
      <c r="V467" s="6"/>
      <c r="W467" s="6"/>
      <c r="X467" s="6"/>
      <c r="Y467" s="6"/>
      <c r="Z467" s="6"/>
    </row>
    <row r="468" spans="1:26" ht="12" customHeight="1">
      <c r="A468" s="205"/>
      <c r="B468" s="204"/>
      <c r="C468" s="129"/>
      <c r="D468" s="129"/>
      <c r="E468" s="199"/>
      <c r="F468" s="172"/>
      <c r="G468" s="6"/>
      <c r="H468" s="6"/>
      <c r="I468" s="6"/>
      <c r="J468" s="6"/>
      <c r="K468" s="6"/>
      <c r="L468" s="6"/>
      <c r="M468" s="6"/>
      <c r="N468" s="6"/>
      <c r="O468" s="6"/>
      <c r="P468" s="6"/>
      <c r="Q468" s="6"/>
      <c r="R468" s="6"/>
      <c r="S468" s="6"/>
      <c r="T468" s="6"/>
      <c r="U468" s="6"/>
      <c r="V468" s="6"/>
      <c r="W468" s="6"/>
      <c r="X468" s="6"/>
      <c r="Y468" s="6"/>
      <c r="Z468" s="6"/>
    </row>
    <row r="469" spans="1:26" ht="12" customHeight="1">
      <c r="A469" s="205"/>
      <c r="B469" s="204"/>
      <c r="C469" s="129"/>
      <c r="D469" s="129"/>
      <c r="E469" s="199"/>
      <c r="F469" s="172"/>
      <c r="G469" s="6"/>
      <c r="H469" s="6"/>
      <c r="I469" s="6"/>
      <c r="J469" s="6"/>
      <c r="K469" s="6"/>
      <c r="L469" s="6"/>
      <c r="M469" s="6"/>
      <c r="N469" s="6"/>
      <c r="O469" s="6"/>
      <c r="P469" s="6"/>
      <c r="Q469" s="6"/>
      <c r="R469" s="6"/>
      <c r="S469" s="6"/>
      <c r="T469" s="6"/>
      <c r="U469" s="6"/>
      <c r="V469" s="6"/>
      <c r="W469" s="6"/>
      <c r="X469" s="6"/>
      <c r="Y469" s="6"/>
      <c r="Z469" s="6"/>
    </row>
    <row r="470" spans="1:26" ht="12" customHeight="1">
      <c r="A470" s="205"/>
      <c r="B470" s="204"/>
      <c r="C470" s="129"/>
      <c r="D470" s="129"/>
      <c r="E470" s="199"/>
      <c r="F470" s="172"/>
      <c r="G470" s="6"/>
      <c r="H470" s="6"/>
      <c r="I470" s="6"/>
      <c r="J470" s="6"/>
      <c r="K470" s="6"/>
      <c r="L470" s="6"/>
      <c r="M470" s="6"/>
      <c r="N470" s="6"/>
      <c r="O470" s="6"/>
      <c r="P470" s="6"/>
      <c r="Q470" s="6"/>
      <c r="R470" s="6"/>
      <c r="S470" s="6"/>
      <c r="T470" s="6"/>
      <c r="U470" s="6"/>
      <c r="V470" s="6"/>
      <c r="W470" s="6"/>
      <c r="X470" s="6"/>
      <c r="Y470" s="6"/>
      <c r="Z470" s="6"/>
    </row>
    <row r="471" spans="1:26" ht="12" customHeight="1">
      <c r="A471" s="205"/>
      <c r="B471" s="204"/>
      <c r="C471" s="129"/>
      <c r="D471" s="129"/>
      <c r="E471" s="199"/>
      <c r="F471" s="172"/>
      <c r="G471" s="6"/>
      <c r="H471" s="6"/>
      <c r="I471" s="6"/>
      <c r="J471" s="6"/>
      <c r="K471" s="6"/>
      <c r="L471" s="6"/>
      <c r="M471" s="6"/>
      <c r="N471" s="6"/>
      <c r="O471" s="6"/>
      <c r="P471" s="6"/>
      <c r="Q471" s="6"/>
      <c r="R471" s="6"/>
      <c r="S471" s="6"/>
      <c r="T471" s="6"/>
      <c r="U471" s="6"/>
      <c r="V471" s="6"/>
      <c r="W471" s="6"/>
      <c r="X471" s="6"/>
      <c r="Y471" s="6"/>
      <c r="Z471" s="6"/>
    </row>
    <row r="472" spans="1:26" ht="12" customHeight="1">
      <c r="A472" s="205"/>
      <c r="B472" s="204"/>
      <c r="C472" s="129"/>
      <c r="D472" s="129"/>
      <c r="E472" s="199"/>
      <c r="F472" s="172"/>
      <c r="G472" s="6"/>
      <c r="H472" s="6"/>
      <c r="I472" s="6"/>
      <c r="J472" s="6"/>
      <c r="K472" s="6"/>
      <c r="L472" s="6"/>
      <c r="M472" s="6"/>
      <c r="N472" s="6"/>
      <c r="O472" s="6"/>
      <c r="P472" s="6"/>
      <c r="Q472" s="6"/>
      <c r="R472" s="6"/>
      <c r="S472" s="6"/>
      <c r="T472" s="6"/>
      <c r="U472" s="6"/>
      <c r="V472" s="6"/>
      <c r="W472" s="6"/>
      <c r="X472" s="6"/>
      <c r="Y472" s="6"/>
      <c r="Z472" s="6"/>
    </row>
    <row r="473" spans="1:26" ht="12" customHeight="1">
      <c r="A473" s="205"/>
      <c r="B473" s="204"/>
      <c r="C473" s="129"/>
      <c r="D473" s="129"/>
      <c r="E473" s="199"/>
      <c r="F473" s="172"/>
      <c r="G473" s="6"/>
      <c r="H473" s="6"/>
      <c r="I473" s="6"/>
      <c r="J473" s="6"/>
      <c r="K473" s="6"/>
      <c r="L473" s="6"/>
      <c r="M473" s="6"/>
      <c r="N473" s="6"/>
      <c r="O473" s="6"/>
      <c r="P473" s="6"/>
      <c r="Q473" s="6"/>
      <c r="R473" s="6"/>
      <c r="S473" s="6"/>
      <c r="T473" s="6"/>
      <c r="U473" s="6"/>
      <c r="V473" s="6"/>
      <c r="W473" s="6"/>
      <c r="X473" s="6"/>
      <c r="Y473" s="6"/>
      <c r="Z473" s="6"/>
    </row>
    <row r="474" spans="1:26" ht="12" customHeight="1">
      <c r="A474" s="205"/>
      <c r="B474" s="204"/>
      <c r="C474" s="129"/>
      <c r="D474" s="129"/>
      <c r="E474" s="199"/>
      <c r="F474" s="172"/>
      <c r="G474" s="6"/>
      <c r="H474" s="6"/>
      <c r="I474" s="6"/>
      <c r="J474" s="6"/>
      <c r="K474" s="6"/>
      <c r="L474" s="6"/>
      <c r="M474" s="6"/>
      <c r="N474" s="6"/>
      <c r="O474" s="6"/>
      <c r="P474" s="6"/>
      <c r="Q474" s="6"/>
      <c r="R474" s="6"/>
      <c r="S474" s="6"/>
      <c r="T474" s="6"/>
      <c r="U474" s="6"/>
      <c r="V474" s="6"/>
      <c r="W474" s="6"/>
      <c r="X474" s="6"/>
      <c r="Y474" s="6"/>
      <c r="Z474" s="6"/>
    </row>
    <row r="475" spans="1:26" ht="12" customHeight="1">
      <c r="A475" s="205"/>
      <c r="B475" s="204"/>
      <c r="C475" s="129"/>
      <c r="D475" s="129"/>
      <c r="E475" s="199"/>
      <c r="F475" s="172"/>
      <c r="G475" s="6"/>
      <c r="H475" s="6"/>
      <c r="I475" s="6"/>
      <c r="J475" s="6"/>
      <c r="K475" s="6"/>
      <c r="L475" s="6"/>
      <c r="M475" s="6"/>
      <c r="N475" s="6"/>
      <c r="O475" s="6"/>
      <c r="P475" s="6"/>
      <c r="Q475" s="6"/>
      <c r="R475" s="6"/>
      <c r="S475" s="6"/>
      <c r="T475" s="6"/>
      <c r="U475" s="6"/>
      <c r="V475" s="6"/>
      <c r="W475" s="6"/>
      <c r="X475" s="6"/>
      <c r="Y475" s="6"/>
      <c r="Z475" s="6"/>
    </row>
    <row r="476" spans="1:26" ht="12" customHeight="1">
      <c r="A476" s="205"/>
      <c r="B476" s="204"/>
      <c r="C476" s="129"/>
      <c r="D476" s="129"/>
      <c r="E476" s="199"/>
      <c r="F476" s="172"/>
      <c r="G476" s="6"/>
      <c r="H476" s="6"/>
      <c r="I476" s="6"/>
      <c r="J476" s="6"/>
      <c r="K476" s="6"/>
      <c r="L476" s="6"/>
      <c r="M476" s="6"/>
      <c r="N476" s="6"/>
      <c r="O476" s="6"/>
      <c r="P476" s="6"/>
      <c r="Q476" s="6"/>
      <c r="R476" s="6"/>
      <c r="S476" s="6"/>
      <c r="T476" s="6"/>
      <c r="U476" s="6"/>
      <c r="V476" s="6"/>
      <c r="W476" s="6"/>
      <c r="X476" s="6"/>
      <c r="Y476" s="6"/>
      <c r="Z476" s="6"/>
    </row>
    <row r="477" spans="1:26" ht="12" customHeight="1">
      <c r="A477" s="205"/>
      <c r="B477" s="204"/>
      <c r="C477" s="129"/>
      <c r="D477" s="129"/>
      <c r="E477" s="199"/>
      <c r="F477" s="172"/>
      <c r="G477" s="6"/>
      <c r="H477" s="6"/>
      <c r="I477" s="6"/>
      <c r="J477" s="6"/>
      <c r="K477" s="6"/>
      <c r="L477" s="6"/>
      <c r="M477" s="6"/>
      <c r="N477" s="6"/>
      <c r="O477" s="6"/>
      <c r="P477" s="6"/>
      <c r="Q477" s="6"/>
      <c r="R477" s="6"/>
      <c r="S477" s="6"/>
      <c r="T477" s="6"/>
      <c r="U477" s="6"/>
      <c r="V477" s="6"/>
      <c r="W477" s="6"/>
      <c r="X477" s="6"/>
      <c r="Y477" s="6"/>
      <c r="Z477" s="6"/>
    </row>
    <row r="478" spans="1:26" ht="12" customHeight="1">
      <c r="A478" s="205"/>
      <c r="B478" s="204"/>
      <c r="C478" s="129"/>
      <c r="D478" s="129"/>
      <c r="E478" s="199"/>
      <c r="F478" s="172"/>
      <c r="G478" s="6"/>
      <c r="H478" s="6"/>
      <c r="I478" s="6"/>
      <c r="J478" s="6"/>
      <c r="K478" s="6"/>
      <c r="L478" s="6"/>
      <c r="M478" s="6"/>
      <c r="N478" s="6"/>
      <c r="O478" s="6"/>
      <c r="P478" s="6"/>
      <c r="Q478" s="6"/>
      <c r="R478" s="6"/>
      <c r="S478" s="6"/>
      <c r="T478" s="6"/>
      <c r="U478" s="6"/>
      <c r="V478" s="6"/>
      <c r="W478" s="6"/>
      <c r="X478" s="6"/>
      <c r="Y478" s="6"/>
      <c r="Z478" s="6"/>
    </row>
    <row r="479" spans="1:26" ht="12" customHeight="1">
      <c r="A479" s="205"/>
      <c r="B479" s="204"/>
      <c r="C479" s="129"/>
      <c r="D479" s="129"/>
      <c r="E479" s="199"/>
      <c r="F479" s="172"/>
      <c r="G479" s="6"/>
      <c r="H479" s="6"/>
      <c r="I479" s="6"/>
      <c r="J479" s="6"/>
      <c r="K479" s="6"/>
      <c r="L479" s="6"/>
      <c r="M479" s="6"/>
      <c r="N479" s="6"/>
      <c r="O479" s="6"/>
      <c r="P479" s="6"/>
      <c r="Q479" s="6"/>
      <c r="R479" s="6"/>
      <c r="S479" s="6"/>
      <c r="T479" s="6"/>
      <c r="U479" s="6"/>
      <c r="V479" s="6"/>
      <c r="W479" s="6"/>
      <c r="X479" s="6"/>
      <c r="Y479" s="6"/>
      <c r="Z479" s="6"/>
    </row>
    <row r="480" spans="1:26" ht="12" customHeight="1">
      <c r="A480" s="205"/>
      <c r="B480" s="204"/>
      <c r="C480" s="129"/>
      <c r="D480" s="129"/>
      <c r="E480" s="199"/>
      <c r="F480" s="172"/>
      <c r="G480" s="6"/>
      <c r="H480" s="6"/>
      <c r="I480" s="6"/>
      <c r="J480" s="6"/>
      <c r="K480" s="6"/>
      <c r="L480" s="6"/>
      <c r="M480" s="6"/>
      <c r="N480" s="6"/>
      <c r="O480" s="6"/>
      <c r="P480" s="6"/>
      <c r="Q480" s="6"/>
      <c r="R480" s="6"/>
      <c r="S480" s="6"/>
      <c r="T480" s="6"/>
      <c r="U480" s="6"/>
      <c r="V480" s="6"/>
      <c r="W480" s="6"/>
      <c r="X480" s="6"/>
      <c r="Y480" s="6"/>
      <c r="Z480" s="6"/>
    </row>
    <row r="481" spans="1:26" ht="12" customHeight="1">
      <c r="A481" s="205"/>
      <c r="B481" s="204"/>
      <c r="C481" s="129"/>
      <c r="D481" s="129"/>
      <c r="E481" s="199"/>
      <c r="F481" s="172"/>
      <c r="G481" s="6"/>
      <c r="H481" s="6"/>
      <c r="I481" s="6"/>
      <c r="J481" s="6"/>
      <c r="K481" s="6"/>
      <c r="L481" s="6"/>
      <c r="M481" s="6"/>
      <c r="N481" s="6"/>
      <c r="O481" s="6"/>
      <c r="P481" s="6"/>
      <c r="Q481" s="6"/>
      <c r="R481" s="6"/>
      <c r="S481" s="6"/>
      <c r="T481" s="6"/>
      <c r="U481" s="6"/>
      <c r="V481" s="6"/>
      <c r="W481" s="6"/>
      <c r="X481" s="6"/>
      <c r="Y481" s="6"/>
      <c r="Z481" s="6"/>
    </row>
    <row r="482" spans="1:26" ht="12" customHeight="1">
      <c r="A482" s="205"/>
      <c r="B482" s="204"/>
      <c r="C482" s="129"/>
      <c r="D482" s="129"/>
      <c r="E482" s="199"/>
      <c r="F482" s="172"/>
      <c r="G482" s="6"/>
      <c r="H482" s="6"/>
      <c r="I482" s="6"/>
      <c r="J482" s="6"/>
      <c r="K482" s="6"/>
      <c r="L482" s="6"/>
      <c r="M482" s="6"/>
      <c r="N482" s="6"/>
      <c r="O482" s="6"/>
      <c r="P482" s="6"/>
      <c r="Q482" s="6"/>
      <c r="R482" s="6"/>
      <c r="S482" s="6"/>
      <c r="T482" s="6"/>
      <c r="U482" s="6"/>
      <c r="V482" s="6"/>
      <c r="W482" s="6"/>
      <c r="X482" s="6"/>
      <c r="Y482" s="6"/>
      <c r="Z482" s="6"/>
    </row>
    <row r="483" spans="1:26" ht="12" customHeight="1">
      <c r="A483" s="205"/>
      <c r="B483" s="204"/>
      <c r="C483" s="129"/>
      <c r="D483" s="129"/>
      <c r="E483" s="199"/>
      <c r="F483" s="172"/>
      <c r="G483" s="6"/>
      <c r="H483" s="6"/>
      <c r="I483" s="6"/>
      <c r="J483" s="6"/>
      <c r="K483" s="6"/>
      <c r="L483" s="6"/>
      <c r="M483" s="6"/>
      <c r="N483" s="6"/>
      <c r="O483" s="6"/>
      <c r="P483" s="6"/>
      <c r="Q483" s="6"/>
      <c r="R483" s="6"/>
      <c r="S483" s="6"/>
      <c r="T483" s="6"/>
      <c r="U483" s="6"/>
      <c r="V483" s="6"/>
      <c r="W483" s="6"/>
      <c r="X483" s="6"/>
      <c r="Y483" s="6"/>
      <c r="Z483" s="6"/>
    </row>
    <row r="484" spans="1:26" ht="12" customHeight="1">
      <c r="A484" s="205"/>
      <c r="B484" s="204"/>
      <c r="C484" s="129"/>
      <c r="D484" s="129"/>
      <c r="E484" s="199"/>
      <c r="F484" s="172"/>
      <c r="G484" s="6"/>
      <c r="H484" s="6"/>
      <c r="I484" s="6"/>
      <c r="J484" s="6"/>
      <c r="K484" s="6"/>
      <c r="L484" s="6"/>
      <c r="M484" s="6"/>
      <c r="N484" s="6"/>
      <c r="O484" s="6"/>
      <c r="P484" s="6"/>
      <c r="Q484" s="6"/>
      <c r="R484" s="6"/>
      <c r="S484" s="6"/>
      <c r="T484" s="6"/>
      <c r="U484" s="6"/>
      <c r="V484" s="6"/>
      <c r="W484" s="6"/>
      <c r="X484" s="6"/>
      <c r="Y484" s="6"/>
      <c r="Z484" s="6"/>
    </row>
    <row r="485" spans="1:26" ht="12" customHeight="1">
      <c r="A485" s="205"/>
      <c r="B485" s="204"/>
      <c r="C485" s="129"/>
      <c r="D485" s="129"/>
      <c r="E485" s="199"/>
      <c r="F485" s="172"/>
      <c r="G485" s="6"/>
      <c r="H485" s="6"/>
      <c r="I485" s="6"/>
      <c r="J485" s="6"/>
      <c r="K485" s="6"/>
      <c r="L485" s="6"/>
      <c r="M485" s="6"/>
      <c r="N485" s="6"/>
      <c r="O485" s="6"/>
      <c r="P485" s="6"/>
      <c r="Q485" s="6"/>
      <c r="R485" s="6"/>
      <c r="S485" s="6"/>
      <c r="T485" s="6"/>
      <c r="U485" s="6"/>
      <c r="V485" s="6"/>
      <c r="W485" s="6"/>
      <c r="X485" s="6"/>
      <c r="Y485" s="6"/>
      <c r="Z485" s="6"/>
    </row>
    <row r="486" spans="1:26" ht="12" customHeight="1">
      <c r="A486" s="205"/>
      <c r="B486" s="204"/>
      <c r="C486" s="129"/>
      <c r="D486" s="129"/>
      <c r="E486" s="199"/>
      <c r="F486" s="172"/>
      <c r="G486" s="6"/>
      <c r="H486" s="6"/>
      <c r="I486" s="6"/>
      <c r="J486" s="6"/>
      <c r="K486" s="6"/>
      <c r="L486" s="6"/>
      <c r="M486" s="6"/>
      <c r="N486" s="6"/>
      <c r="O486" s="6"/>
      <c r="P486" s="6"/>
      <c r="Q486" s="6"/>
      <c r="R486" s="6"/>
      <c r="S486" s="6"/>
      <c r="T486" s="6"/>
      <c r="U486" s="6"/>
      <c r="V486" s="6"/>
      <c r="W486" s="6"/>
      <c r="X486" s="6"/>
      <c r="Y486" s="6"/>
      <c r="Z486" s="6"/>
    </row>
    <row r="487" spans="1:26" ht="12" customHeight="1">
      <c r="A487" s="205"/>
      <c r="B487" s="204"/>
      <c r="C487" s="129"/>
      <c r="D487" s="129"/>
      <c r="E487" s="199"/>
      <c r="F487" s="172"/>
      <c r="G487" s="6"/>
      <c r="H487" s="6"/>
      <c r="I487" s="6"/>
      <c r="J487" s="6"/>
      <c r="K487" s="6"/>
      <c r="L487" s="6"/>
      <c r="M487" s="6"/>
      <c r="N487" s="6"/>
      <c r="O487" s="6"/>
      <c r="P487" s="6"/>
      <c r="Q487" s="6"/>
      <c r="R487" s="6"/>
      <c r="S487" s="6"/>
      <c r="T487" s="6"/>
      <c r="U487" s="6"/>
      <c r="V487" s="6"/>
      <c r="W487" s="6"/>
      <c r="X487" s="6"/>
      <c r="Y487" s="6"/>
      <c r="Z487" s="6"/>
    </row>
    <row r="488" spans="1:26" ht="12" customHeight="1">
      <c r="A488" s="205"/>
      <c r="B488" s="204"/>
      <c r="C488" s="129"/>
      <c r="D488" s="129"/>
      <c r="E488" s="199"/>
      <c r="F488" s="172"/>
      <c r="G488" s="6"/>
      <c r="H488" s="6"/>
      <c r="I488" s="6"/>
      <c r="J488" s="6"/>
      <c r="K488" s="6"/>
      <c r="L488" s="6"/>
      <c r="M488" s="6"/>
      <c r="N488" s="6"/>
      <c r="O488" s="6"/>
      <c r="P488" s="6"/>
      <c r="Q488" s="6"/>
      <c r="R488" s="6"/>
      <c r="S488" s="6"/>
      <c r="T488" s="6"/>
      <c r="U488" s="6"/>
      <c r="V488" s="6"/>
      <c r="W488" s="6"/>
      <c r="X488" s="6"/>
      <c r="Y488" s="6"/>
      <c r="Z488" s="6"/>
    </row>
    <row r="489" spans="1:26" ht="12" customHeight="1">
      <c r="A489" s="205"/>
      <c r="B489" s="204"/>
      <c r="C489" s="129"/>
      <c r="D489" s="129"/>
      <c r="E489" s="199"/>
      <c r="F489" s="172"/>
      <c r="G489" s="6"/>
      <c r="H489" s="6"/>
      <c r="I489" s="6"/>
      <c r="J489" s="6"/>
      <c r="K489" s="6"/>
      <c r="L489" s="6"/>
      <c r="M489" s="6"/>
      <c r="N489" s="6"/>
      <c r="O489" s="6"/>
      <c r="P489" s="6"/>
      <c r="Q489" s="6"/>
      <c r="R489" s="6"/>
      <c r="S489" s="6"/>
      <c r="T489" s="6"/>
      <c r="U489" s="6"/>
      <c r="V489" s="6"/>
      <c r="W489" s="6"/>
      <c r="X489" s="6"/>
      <c r="Y489" s="6"/>
      <c r="Z489" s="6"/>
    </row>
    <row r="490" spans="1:26" ht="12" customHeight="1">
      <c r="A490" s="205"/>
      <c r="B490" s="204"/>
      <c r="C490" s="129"/>
      <c r="D490" s="129"/>
      <c r="E490" s="199"/>
      <c r="F490" s="172"/>
      <c r="G490" s="6"/>
      <c r="H490" s="6"/>
      <c r="I490" s="6"/>
      <c r="J490" s="6"/>
      <c r="K490" s="6"/>
      <c r="L490" s="6"/>
      <c r="M490" s="6"/>
      <c r="N490" s="6"/>
      <c r="O490" s="6"/>
      <c r="P490" s="6"/>
      <c r="Q490" s="6"/>
      <c r="R490" s="6"/>
      <c r="S490" s="6"/>
      <c r="T490" s="6"/>
      <c r="U490" s="6"/>
      <c r="V490" s="6"/>
      <c r="W490" s="6"/>
      <c r="X490" s="6"/>
      <c r="Y490" s="6"/>
      <c r="Z490" s="6"/>
    </row>
    <row r="491" spans="1:26" ht="12" customHeight="1">
      <c r="A491" s="205"/>
      <c r="B491" s="204"/>
      <c r="C491" s="129"/>
      <c r="D491" s="129"/>
      <c r="E491" s="199"/>
      <c r="F491" s="172"/>
      <c r="G491" s="6"/>
      <c r="H491" s="6"/>
      <c r="I491" s="6"/>
      <c r="J491" s="6"/>
      <c r="K491" s="6"/>
      <c r="L491" s="6"/>
      <c r="M491" s="6"/>
      <c r="N491" s="6"/>
      <c r="O491" s="6"/>
      <c r="P491" s="6"/>
      <c r="Q491" s="6"/>
      <c r="R491" s="6"/>
      <c r="S491" s="6"/>
      <c r="T491" s="6"/>
      <c r="U491" s="6"/>
      <c r="V491" s="6"/>
      <c r="W491" s="6"/>
      <c r="X491" s="6"/>
      <c r="Y491" s="6"/>
      <c r="Z491" s="6"/>
    </row>
    <row r="492" spans="1:26" ht="12" customHeight="1">
      <c r="A492" s="205"/>
      <c r="B492" s="204"/>
      <c r="C492" s="129"/>
      <c r="D492" s="129"/>
      <c r="E492" s="199"/>
      <c r="F492" s="172"/>
      <c r="G492" s="6"/>
      <c r="H492" s="6"/>
      <c r="I492" s="6"/>
      <c r="J492" s="6"/>
      <c r="K492" s="6"/>
      <c r="L492" s="6"/>
      <c r="M492" s="6"/>
      <c r="N492" s="6"/>
      <c r="O492" s="6"/>
      <c r="P492" s="6"/>
      <c r="Q492" s="6"/>
      <c r="R492" s="6"/>
      <c r="S492" s="6"/>
      <c r="T492" s="6"/>
      <c r="U492" s="6"/>
      <c r="V492" s="6"/>
      <c r="W492" s="6"/>
      <c r="X492" s="6"/>
      <c r="Y492" s="6"/>
      <c r="Z492" s="6"/>
    </row>
    <row r="493" spans="1:26" ht="12" customHeight="1">
      <c r="A493" s="205"/>
      <c r="B493" s="204"/>
      <c r="C493" s="129"/>
      <c r="D493" s="129"/>
      <c r="E493" s="199"/>
      <c r="F493" s="172"/>
      <c r="G493" s="6"/>
      <c r="H493" s="6"/>
      <c r="I493" s="6"/>
      <c r="J493" s="6"/>
      <c r="K493" s="6"/>
      <c r="L493" s="6"/>
      <c r="M493" s="6"/>
      <c r="N493" s="6"/>
      <c r="O493" s="6"/>
      <c r="P493" s="6"/>
      <c r="Q493" s="6"/>
      <c r="R493" s="6"/>
      <c r="S493" s="6"/>
      <c r="T493" s="6"/>
      <c r="U493" s="6"/>
      <c r="V493" s="6"/>
      <c r="W493" s="6"/>
      <c r="X493" s="6"/>
      <c r="Y493" s="6"/>
      <c r="Z493" s="6"/>
    </row>
    <row r="494" spans="1:26" ht="12" customHeight="1">
      <c r="A494" s="205"/>
      <c r="B494" s="204"/>
      <c r="C494" s="129"/>
      <c r="D494" s="129"/>
      <c r="E494" s="199"/>
      <c r="F494" s="172"/>
      <c r="G494" s="6"/>
      <c r="H494" s="6"/>
      <c r="I494" s="6"/>
      <c r="J494" s="6"/>
      <c r="K494" s="6"/>
      <c r="L494" s="6"/>
      <c r="M494" s="6"/>
      <c r="N494" s="6"/>
      <c r="O494" s="6"/>
      <c r="P494" s="6"/>
      <c r="Q494" s="6"/>
      <c r="R494" s="6"/>
      <c r="S494" s="6"/>
      <c r="T494" s="6"/>
      <c r="U494" s="6"/>
      <c r="V494" s="6"/>
      <c r="W494" s="6"/>
      <c r="X494" s="6"/>
      <c r="Y494" s="6"/>
      <c r="Z494" s="6"/>
    </row>
    <row r="495" spans="1:26" ht="12" customHeight="1">
      <c r="A495" s="205"/>
      <c r="B495" s="204"/>
      <c r="C495" s="129"/>
      <c r="D495" s="129"/>
      <c r="E495" s="199"/>
      <c r="F495" s="172"/>
      <c r="G495" s="6"/>
      <c r="H495" s="6"/>
      <c r="I495" s="6"/>
      <c r="J495" s="6"/>
      <c r="K495" s="6"/>
      <c r="L495" s="6"/>
      <c r="M495" s="6"/>
      <c r="N495" s="6"/>
      <c r="O495" s="6"/>
      <c r="P495" s="6"/>
      <c r="Q495" s="6"/>
      <c r="R495" s="6"/>
      <c r="S495" s="6"/>
      <c r="T495" s="6"/>
      <c r="U495" s="6"/>
      <c r="V495" s="6"/>
      <c r="W495" s="6"/>
      <c r="X495" s="6"/>
      <c r="Y495" s="6"/>
      <c r="Z495" s="6"/>
    </row>
    <row r="496" spans="1:26" ht="12" customHeight="1">
      <c r="A496" s="205"/>
      <c r="B496" s="204"/>
      <c r="C496" s="129"/>
      <c r="D496" s="129"/>
      <c r="E496" s="199"/>
      <c r="F496" s="172"/>
      <c r="G496" s="6"/>
      <c r="H496" s="6"/>
      <c r="I496" s="6"/>
      <c r="J496" s="6"/>
      <c r="K496" s="6"/>
      <c r="L496" s="6"/>
      <c r="M496" s="6"/>
      <c r="N496" s="6"/>
      <c r="O496" s="6"/>
      <c r="P496" s="6"/>
      <c r="Q496" s="6"/>
      <c r="R496" s="6"/>
      <c r="S496" s="6"/>
      <c r="T496" s="6"/>
      <c r="U496" s="6"/>
      <c r="V496" s="6"/>
      <c r="W496" s="6"/>
      <c r="X496" s="6"/>
      <c r="Y496" s="6"/>
      <c r="Z496" s="6"/>
    </row>
    <row r="497" spans="1:26" ht="12" customHeight="1">
      <c r="A497" s="205"/>
      <c r="B497" s="204"/>
      <c r="C497" s="129"/>
      <c r="D497" s="129"/>
      <c r="E497" s="199"/>
      <c r="F497" s="172"/>
      <c r="G497" s="6"/>
      <c r="H497" s="6"/>
      <c r="I497" s="6"/>
      <c r="J497" s="6"/>
      <c r="K497" s="6"/>
      <c r="L497" s="6"/>
      <c r="M497" s="6"/>
      <c r="N497" s="6"/>
      <c r="O497" s="6"/>
      <c r="P497" s="6"/>
      <c r="Q497" s="6"/>
      <c r="R497" s="6"/>
      <c r="S497" s="6"/>
      <c r="T497" s="6"/>
      <c r="U497" s="6"/>
      <c r="V497" s="6"/>
      <c r="W497" s="6"/>
      <c r="X497" s="6"/>
      <c r="Y497" s="6"/>
      <c r="Z497" s="6"/>
    </row>
    <row r="498" spans="1:26" ht="12" customHeight="1">
      <c r="A498" s="205"/>
      <c r="B498" s="204"/>
      <c r="C498" s="129"/>
      <c r="D498" s="129"/>
      <c r="E498" s="199"/>
      <c r="F498" s="172"/>
      <c r="G498" s="6"/>
      <c r="H498" s="6"/>
      <c r="I498" s="6"/>
      <c r="J498" s="6"/>
      <c r="K498" s="6"/>
      <c r="L498" s="6"/>
      <c r="M498" s="6"/>
      <c r="N498" s="6"/>
      <c r="O498" s="6"/>
      <c r="P498" s="6"/>
      <c r="Q498" s="6"/>
      <c r="R498" s="6"/>
      <c r="S498" s="6"/>
      <c r="T498" s="6"/>
      <c r="U498" s="6"/>
      <c r="V498" s="6"/>
      <c r="W498" s="6"/>
      <c r="X498" s="6"/>
      <c r="Y498" s="6"/>
      <c r="Z498" s="6"/>
    </row>
    <row r="499" spans="1:26" ht="12" customHeight="1">
      <c r="A499" s="205"/>
      <c r="B499" s="204"/>
      <c r="C499" s="129"/>
      <c r="D499" s="129"/>
      <c r="E499" s="199"/>
      <c r="F499" s="172"/>
      <c r="G499" s="6"/>
      <c r="H499" s="6"/>
      <c r="I499" s="6"/>
      <c r="J499" s="6"/>
      <c r="K499" s="6"/>
      <c r="L499" s="6"/>
      <c r="M499" s="6"/>
      <c r="N499" s="6"/>
      <c r="O499" s="6"/>
      <c r="P499" s="6"/>
      <c r="Q499" s="6"/>
      <c r="R499" s="6"/>
      <c r="S499" s="6"/>
      <c r="T499" s="6"/>
      <c r="U499" s="6"/>
      <c r="V499" s="6"/>
      <c r="W499" s="6"/>
      <c r="X499" s="6"/>
      <c r="Y499" s="6"/>
      <c r="Z499" s="6"/>
    </row>
    <row r="500" spans="1:26" ht="12" customHeight="1">
      <c r="A500" s="205"/>
      <c r="B500" s="204"/>
      <c r="C500" s="129"/>
      <c r="D500" s="129"/>
      <c r="E500" s="199"/>
      <c r="F500" s="172"/>
      <c r="G500" s="6"/>
      <c r="H500" s="6"/>
      <c r="I500" s="6"/>
      <c r="J500" s="6"/>
      <c r="K500" s="6"/>
      <c r="L500" s="6"/>
      <c r="M500" s="6"/>
      <c r="N500" s="6"/>
      <c r="O500" s="6"/>
      <c r="P500" s="6"/>
      <c r="Q500" s="6"/>
      <c r="R500" s="6"/>
      <c r="S500" s="6"/>
      <c r="T500" s="6"/>
      <c r="U500" s="6"/>
      <c r="V500" s="6"/>
      <c r="W500" s="6"/>
      <c r="X500" s="6"/>
      <c r="Y500" s="6"/>
      <c r="Z500" s="6"/>
    </row>
    <row r="501" spans="1:26" ht="12" customHeight="1">
      <c r="A501" s="205"/>
      <c r="B501" s="204"/>
      <c r="C501" s="129"/>
      <c r="D501" s="129"/>
      <c r="E501" s="199"/>
      <c r="F501" s="172"/>
      <c r="G501" s="6"/>
      <c r="H501" s="6"/>
      <c r="I501" s="6"/>
      <c r="J501" s="6"/>
      <c r="K501" s="6"/>
      <c r="L501" s="6"/>
      <c r="M501" s="6"/>
      <c r="N501" s="6"/>
      <c r="O501" s="6"/>
      <c r="P501" s="6"/>
      <c r="Q501" s="6"/>
      <c r="R501" s="6"/>
      <c r="S501" s="6"/>
      <c r="T501" s="6"/>
      <c r="U501" s="6"/>
      <c r="V501" s="6"/>
      <c r="W501" s="6"/>
      <c r="X501" s="6"/>
      <c r="Y501" s="6"/>
      <c r="Z501" s="6"/>
    </row>
    <row r="502" spans="1:26" ht="12" customHeight="1">
      <c r="A502" s="205"/>
      <c r="B502" s="204"/>
      <c r="C502" s="129"/>
      <c r="D502" s="129"/>
      <c r="E502" s="199"/>
      <c r="F502" s="172"/>
      <c r="G502" s="6"/>
      <c r="H502" s="6"/>
      <c r="I502" s="6"/>
      <c r="J502" s="6"/>
      <c r="K502" s="6"/>
      <c r="L502" s="6"/>
      <c r="M502" s="6"/>
      <c r="N502" s="6"/>
      <c r="O502" s="6"/>
      <c r="P502" s="6"/>
      <c r="Q502" s="6"/>
      <c r="R502" s="6"/>
      <c r="S502" s="6"/>
      <c r="T502" s="6"/>
      <c r="U502" s="6"/>
      <c r="V502" s="6"/>
      <c r="W502" s="6"/>
      <c r="X502" s="6"/>
      <c r="Y502" s="6"/>
      <c r="Z502" s="6"/>
    </row>
    <row r="503" spans="1:26" ht="12" customHeight="1">
      <c r="A503" s="205"/>
      <c r="B503" s="204"/>
      <c r="C503" s="129"/>
      <c r="D503" s="129"/>
      <c r="E503" s="199"/>
      <c r="F503" s="172"/>
      <c r="G503" s="6"/>
      <c r="H503" s="6"/>
      <c r="I503" s="6"/>
      <c r="J503" s="6"/>
      <c r="K503" s="6"/>
      <c r="L503" s="6"/>
      <c r="M503" s="6"/>
      <c r="N503" s="6"/>
      <c r="O503" s="6"/>
      <c r="P503" s="6"/>
      <c r="Q503" s="6"/>
      <c r="R503" s="6"/>
      <c r="S503" s="6"/>
      <c r="T503" s="6"/>
      <c r="U503" s="6"/>
      <c r="V503" s="6"/>
      <c r="W503" s="6"/>
      <c r="X503" s="6"/>
      <c r="Y503" s="6"/>
      <c r="Z503" s="6"/>
    </row>
    <row r="504" spans="1:26" ht="12" customHeight="1">
      <c r="A504" s="205"/>
      <c r="B504" s="204"/>
      <c r="C504" s="129"/>
      <c r="D504" s="129"/>
      <c r="E504" s="199"/>
      <c r="F504" s="172"/>
      <c r="G504" s="6"/>
      <c r="H504" s="6"/>
      <c r="I504" s="6"/>
      <c r="J504" s="6"/>
      <c r="K504" s="6"/>
      <c r="L504" s="6"/>
      <c r="M504" s="6"/>
      <c r="N504" s="6"/>
      <c r="O504" s="6"/>
      <c r="P504" s="6"/>
      <c r="Q504" s="6"/>
      <c r="R504" s="6"/>
      <c r="S504" s="6"/>
      <c r="T504" s="6"/>
      <c r="U504" s="6"/>
      <c r="V504" s="6"/>
      <c r="W504" s="6"/>
      <c r="X504" s="6"/>
      <c r="Y504" s="6"/>
      <c r="Z504" s="6"/>
    </row>
    <row r="505" spans="1:26" ht="12" customHeight="1">
      <c r="A505" s="205"/>
      <c r="B505" s="204"/>
      <c r="C505" s="129"/>
      <c r="D505" s="129"/>
      <c r="E505" s="199"/>
      <c r="F505" s="172"/>
      <c r="G505" s="6"/>
      <c r="H505" s="6"/>
      <c r="I505" s="6"/>
      <c r="J505" s="6"/>
      <c r="K505" s="6"/>
      <c r="L505" s="6"/>
      <c r="M505" s="6"/>
      <c r="N505" s="6"/>
      <c r="O505" s="6"/>
      <c r="P505" s="6"/>
      <c r="Q505" s="6"/>
      <c r="R505" s="6"/>
      <c r="S505" s="6"/>
      <c r="T505" s="6"/>
      <c r="U505" s="6"/>
      <c r="V505" s="6"/>
      <c r="W505" s="6"/>
      <c r="X505" s="6"/>
      <c r="Y505" s="6"/>
      <c r="Z505" s="6"/>
    </row>
    <row r="506" spans="1:26" ht="12" customHeight="1">
      <c r="A506" s="205"/>
      <c r="B506" s="204"/>
      <c r="C506" s="129"/>
      <c r="D506" s="129"/>
      <c r="E506" s="199"/>
      <c r="F506" s="172"/>
      <c r="G506" s="6"/>
      <c r="H506" s="6"/>
      <c r="I506" s="6"/>
      <c r="J506" s="6"/>
      <c r="K506" s="6"/>
      <c r="L506" s="6"/>
      <c r="M506" s="6"/>
      <c r="N506" s="6"/>
      <c r="O506" s="6"/>
      <c r="P506" s="6"/>
      <c r="Q506" s="6"/>
      <c r="R506" s="6"/>
      <c r="S506" s="6"/>
      <c r="T506" s="6"/>
      <c r="U506" s="6"/>
      <c r="V506" s="6"/>
      <c r="W506" s="6"/>
      <c r="X506" s="6"/>
      <c r="Y506" s="6"/>
      <c r="Z506" s="6"/>
    </row>
    <row r="507" spans="1:26" ht="12" customHeight="1">
      <c r="A507" s="205"/>
      <c r="B507" s="204"/>
      <c r="C507" s="129"/>
      <c r="D507" s="129"/>
      <c r="E507" s="199"/>
      <c r="F507" s="172"/>
      <c r="G507" s="6"/>
      <c r="H507" s="6"/>
      <c r="I507" s="6"/>
      <c r="J507" s="6"/>
      <c r="K507" s="6"/>
      <c r="L507" s="6"/>
      <c r="M507" s="6"/>
      <c r="N507" s="6"/>
      <c r="O507" s="6"/>
      <c r="P507" s="6"/>
      <c r="Q507" s="6"/>
      <c r="R507" s="6"/>
      <c r="S507" s="6"/>
      <c r="T507" s="6"/>
      <c r="U507" s="6"/>
      <c r="V507" s="6"/>
      <c r="W507" s="6"/>
      <c r="X507" s="6"/>
      <c r="Y507" s="6"/>
      <c r="Z507" s="6"/>
    </row>
    <row r="508" spans="1:26" ht="12" customHeight="1">
      <c r="A508" s="205"/>
      <c r="B508" s="204"/>
      <c r="C508" s="129"/>
      <c r="D508" s="129"/>
      <c r="E508" s="199"/>
      <c r="F508" s="172"/>
      <c r="G508" s="6"/>
      <c r="H508" s="6"/>
      <c r="I508" s="6"/>
      <c r="J508" s="6"/>
      <c r="K508" s="6"/>
      <c r="L508" s="6"/>
      <c r="M508" s="6"/>
      <c r="N508" s="6"/>
      <c r="O508" s="6"/>
      <c r="P508" s="6"/>
      <c r="Q508" s="6"/>
      <c r="R508" s="6"/>
      <c r="S508" s="6"/>
      <c r="T508" s="6"/>
      <c r="U508" s="6"/>
      <c r="V508" s="6"/>
      <c r="W508" s="6"/>
      <c r="X508" s="6"/>
      <c r="Y508" s="6"/>
      <c r="Z508" s="6"/>
    </row>
    <row r="509" spans="1:26" ht="12" customHeight="1">
      <c r="A509" s="205"/>
      <c r="B509" s="204"/>
      <c r="C509" s="129"/>
      <c r="D509" s="129"/>
      <c r="E509" s="199"/>
      <c r="F509" s="172"/>
      <c r="G509" s="6"/>
      <c r="H509" s="6"/>
      <c r="I509" s="6"/>
      <c r="J509" s="6"/>
      <c r="K509" s="6"/>
      <c r="L509" s="6"/>
      <c r="M509" s="6"/>
      <c r="N509" s="6"/>
      <c r="O509" s="6"/>
      <c r="P509" s="6"/>
      <c r="Q509" s="6"/>
      <c r="R509" s="6"/>
      <c r="S509" s="6"/>
      <c r="T509" s="6"/>
      <c r="U509" s="6"/>
      <c r="V509" s="6"/>
      <c r="W509" s="6"/>
      <c r="X509" s="6"/>
      <c r="Y509" s="6"/>
      <c r="Z509" s="6"/>
    </row>
    <row r="510" spans="1:26" ht="12" customHeight="1">
      <c r="A510" s="205"/>
      <c r="B510" s="204"/>
      <c r="C510" s="129"/>
      <c r="D510" s="129"/>
      <c r="E510" s="199"/>
      <c r="F510" s="172"/>
      <c r="G510" s="6"/>
      <c r="H510" s="6"/>
      <c r="I510" s="6"/>
      <c r="J510" s="6"/>
      <c r="K510" s="6"/>
      <c r="L510" s="6"/>
      <c r="M510" s="6"/>
      <c r="N510" s="6"/>
      <c r="O510" s="6"/>
      <c r="P510" s="6"/>
      <c r="Q510" s="6"/>
      <c r="R510" s="6"/>
      <c r="S510" s="6"/>
      <c r="T510" s="6"/>
      <c r="U510" s="6"/>
      <c r="V510" s="6"/>
      <c r="W510" s="6"/>
      <c r="X510" s="6"/>
      <c r="Y510" s="6"/>
      <c r="Z510" s="6"/>
    </row>
    <row r="511" spans="1:26" ht="12" customHeight="1">
      <c r="A511" s="205"/>
      <c r="B511" s="204"/>
      <c r="C511" s="129"/>
      <c r="D511" s="129"/>
      <c r="E511" s="199"/>
      <c r="F511" s="172"/>
      <c r="G511" s="6"/>
      <c r="H511" s="6"/>
      <c r="I511" s="6"/>
      <c r="J511" s="6"/>
      <c r="K511" s="6"/>
      <c r="L511" s="6"/>
      <c r="M511" s="6"/>
      <c r="N511" s="6"/>
      <c r="O511" s="6"/>
      <c r="P511" s="6"/>
      <c r="Q511" s="6"/>
      <c r="R511" s="6"/>
      <c r="S511" s="6"/>
      <c r="T511" s="6"/>
      <c r="U511" s="6"/>
      <c r="V511" s="6"/>
      <c r="W511" s="6"/>
      <c r="X511" s="6"/>
      <c r="Y511" s="6"/>
      <c r="Z511" s="6"/>
    </row>
    <row r="512" spans="1:26" ht="12" customHeight="1">
      <c r="A512" s="205"/>
      <c r="B512" s="204"/>
      <c r="C512" s="129"/>
      <c r="D512" s="129"/>
      <c r="E512" s="199"/>
      <c r="F512" s="172"/>
      <c r="G512" s="6"/>
      <c r="H512" s="6"/>
      <c r="I512" s="6"/>
      <c r="J512" s="6"/>
      <c r="K512" s="6"/>
      <c r="L512" s="6"/>
      <c r="M512" s="6"/>
      <c r="N512" s="6"/>
      <c r="O512" s="6"/>
      <c r="P512" s="6"/>
      <c r="Q512" s="6"/>
      <c r="R512" s="6"/>
      <c r="S512" s="6"/>
      <c r="T512" s="6"/>
      <c r="U512" s="6"/>
      <c r="V512" s="6"/>
      <c r="W512" s="6"/>
      <c r="X512" s="6"/>
      <c r="Y512" s="6"/>
      <c r="Z512" s="6"/>
    </row>
    <row r="513" spans="1:26" ht="12" customHeight="1">
      <c r="A513" s="205"/>
      <c r="B513" s="204"/>
      <c r="C513" s="129"/>
      <c r="D513" s="129"/>
      <c r="E513" s="199"/>
      <c r="F513" s="172"/>
      <c r="G513" s="6"/>
      <c r="H513" s="6"/>
      <c r="I513" s="6"/>
      <c r="J513" s="6"/>
      <c r="K513" s="6"/>
      <c r="L513" s="6"/>
      <c r="M513" s="6"/>
      <c r="N513" s="6"/>
      <c r="O513" s="6"/>
      <c r="P513" s="6"/>
      <c r="Q513" s="6"/>
      <c r="R513" s="6"/>
      <c r="S513" s="6"/>
      <c r="T513" s="6"/>
      <c r="U513" s="6"/>
      <c r="V513" s="6"/>
      <c r="W513" s="6"/>
      <c r="X513" s="6"/>
      <c r="Y513" s="6"/>
      <c r="Z513" s="6"/>
    </row>
    <row r="514" spans="1:26" ht="12" customHeight="1">
      <c r="A514" s="205"/>
      <c r="B514" s="204"/>
      <c r="C514" s="129"/>
      <c r="D514" s="129"/>
      <c r="E514" s="199"/>
      <c r="F514" s="172"/>
      <c r="G514" s="6"/>
      <c r="H514" s="6"/>
      <c r="I514" s="6"/>
      <c r="J514" s="6"/>
      <c r="K514" s="6"/>
      <c r="L514" s="6"/>
      <c r="M514" s="6"/>
      <c r="N514" s="6"/>
      <c r="O514" s="6"/>
      <c r="P514" s="6"/>
      <c r="Q514" s="6"/>
      <c r="R514" s="6"/>
      <c r="S514" s="6"/>
      <c r="T514" s="6"/>
      <c r="U514" s="6"/>
      <c r="V514" s="6"/>
      <c r="W514" s="6"/>
      <c r="X514" s="6"/>
      <c r="Y514" s="6"/>
      <c r="Z514" s="6"/>
    </row>
    <row r="515" spans="1:26" ht="12" customHeight="1">
      <c r="A515" s="205"/>
      <c r="B515" s="204"/>
      <c r="C515" s="129"/>
      <c r="D515" s="129"/>
      <c r="E515" s="199"/>
      <c r="F515" s="172"/>
      <c r="G515" s="6"/>
      <c r="H515" s="6"/>
      <c r="I515" s="6"/>
      <c r="J515" s="6"/>
      <c r="K515" s="6"/>
      <c r="L515" s="6"/>
      <c r="M515" s="6"/>
      <c r="N515" s="6"/>
      <c r="O515" s="6"/>
      <c r="P515" s="6"/>
      <c r="Q515" s="6"/>
      <c r="R515" s="6"/>
      <c r="S515" s="6"/>
      <c r="T515" s="6"/>
      <c r="U515" s="6"/>
      <c r="V515" s="6"/>
      <c r="W515" s="6"/>
      <c r="X515" s="6"/>
      <c r="Y515" s="6"/>
      <c r="Z515" s="6"/>
    </row>
    <row r="516" spans="1:26" ht="12" customHeight="1">
      <c r="A516" s="205"/>
      <c r="B516" s="204"/>
      <c r="C516" s="129"/>
      <c r="D516" s="129"/>
      <c r="E516" s="199"/>
      <c r="F516" s="172"/>
      <c r="G516" s="6"/>
      <c r="H516" s="6"/>
      <c r="I516" s="6"/>
      <c r="J516" s="6"/>
      <c r="K516" s="6"/>
      <c r="L516" s="6"/>
      <c r="M516" s="6"/>
      <c r="N516" s="6"/>
      <c r="O516" s="6"/>
      <c r="P516" s="6"/>
      <c r="Q516" s="6"/>
      <c r="R516" s="6"/>
      <c r="S516" s="6"/>
      <c r="T516" s="6"/>
      <c r="U516" s="6"/>
      <c r="V516" s="6"/>
      <c r="W516" s="6"/>
      <c r="X516" s="6"/>
      <c r="Y516" s="6"/>
      <c r="Z516" s="6"/>
    </row>
    <row r="517" spans="1:26" ht="12" customHeight="1">
      <c r="A517" s="205"/>
      <c r="B517" s="204"/>
      <c r="C517" s="129"/>
      <c r="D517" s="129"/>
      <c r="E517" s="199"/>
      <c r="F517" s="172"/>
      <c r="G517" s="6"/>
      <c r="H517" s="6"/>
      <c r="I517" s="6"/>
      <c r="J517" s="6"/>
      <c r="K517" s="6"/>
      <c r="L517" s="6"/>
      <c r="M517" s="6"/>
      <c r="N517" s="6"/>
      <c r="O517" s="6"/>
      <c r="P517" s="6"/>
      <c r="Q517" s="6"/>
      <c r="R517" s="6"/>
      <c r="S517" s="6"/>
      <c r="T517" s="6"/>
      <c r="U517" s="6"/>
      <c r="V517" s="6"/>
      <c r="W517" s="6"/>
      <c r="X517" s="6"/>
      <c r="Y517" s="6"/>
      <c r="Z517" s="6"/>
    </row>
    <row r="518" spans="1:26" ht="12" customHeight="1">
      <c r="A518" s="205"/>
      <c r="B518" s="204"/>
      <c r="C518" s="129"/>
      <c r="D518" s="129"/>
      <c r="E518" s="199"/>
      <c r="F518" s="172"/>
      <c r="G518" s="6"/>
      <c r="H518" s="6"/>
      <c r="I518" s="6"/>
      <c r="J518" s="6"/>
      <c r="K518" s="6"/>
      <c r="L518" s="6"/>
      <c r="M518" s="6"/>
      <c r="N518" s="6"/>
      <c r="O518" s="6"/>
      <c r="P518" s="6"/>
      <c r="Q518" s="6"/>
      <c r="R518" s="6"/>
      <c r="S518" s="6"/>
      <c r="T518" s="6"/>
      <c r="U518" s="6"/>
      <c r="V518" s="6"/>
      <c r="W518" s="6"/>
      <c r="X518" s="6"/>
      <c r="Y518" s="6"/>
      <c r="Z518" s="6"/>
    </row>
    <row r="519" spans="1:26" ht="12" customHeight="1">
      <c r="A519" s="205"/>
      <c r="B519" s="204"/>
      <c r="C519" s="129"/>
      <c r="D519" s="129"/>
      <c r="E519" s="199"/>
      <c r="F519" s="172"/>
      <c r="G519" s="6"/>
      <c r="H519" s="6"/>
      <c r="I519" s="6"/>
      <c r="J519" s="6"/>
      <c r="K519" s="6"/>
      <c r="L519" s="6"/>
      <c r="M519" s="6"/>
      <c r="N519" s="6"/>
      <c r="O519" s="6"/>
      <c r="P519" s="6"/>
      <c r="Q519" s="6"/>
      <c r="R519" s="6"/>
      <c r="S519" s="6"/>
      <c r="T519" s="6"/>
      <c r="U519" s="6"/>
      <c r="V519" s="6"/>
      <c r="W519" s="6"/>
      <c r="X519" s="6"/>
      <c r="Y519" s="6"/>
      <c r="Z519" s="6"/>
    </row>
    <row r="520" spans="1:26" ht="12" customHeight="1">
      <c r="A520" s="205"/>
      <c r="B520" s="204"/>
      <c r="C520" s="129"/>
      <c r="D520" s="129"/>
      <c r="E520" s="199"/>
      <c r="F520" s="172"/>
      <c r="G520" s="6"/>
      <c r="H520" s="6"/>
      <c r="I520" s="6"/>
      <c r="J520" s="6"/>
      <c r="K520" s="6"/>
      <c r="L520" s="6"/>
      <c r="M520" s="6"/>
      <c r="N520" s="6"/>
      <c r="O520" s="6"/>
      <c r="P520" s="6"/>
      <c r="Q520" s="6"/>
      <c r="R520" s="6"/>
      <c r="S520" s="6"/>
      <c r="T520" s="6"/>
      <c r="U520" s="6"/>
      <c r="V520" s="6"/>
      <c r="W520" s="6"/>
      <c r="X520" s="6"/>
      <c r="Y520" s="6"/>
      <c r="Z520" s="6"/>
    </row>
    <row r="521" spans="1:26" ht="12" customHeight="1">
      <c r="A521" s="205"/>
      <c r="B521" s="204"/>
      <c r="C521" s="129"/>
      <c r="D521" s="129"/>
      <c r="E521" s="199"/>
      <c r="F521" s="172"/>
      <c r="G521" s="6"/>
      <c r="H521" s="6"/>
      <c r="I521" s="6"/>
      <c r="J521" s="6"/>
      <c r="K521" s="6"/>
      <c r="L521" s="6"/>
      <c r="M521" s="6"/>
      <c r="N521" s="6"/>
      <c r="O521" s="6"/>
      <c r="P521" s="6"/>
      <c r="Q521" s="6"/>
      <c r="R521" s="6"/>
      <c r="S521" s="6"/>
      <c r="T521" s="6"/>
      <c r="U521" s="6"/>
      <c r="V521" s="6"/>
      <c r="W521" s="6"/>
      <c r="X521" s="6"/>
      <c r="Y521" s="6"/>
      <c r="Z521" s="6"/>
    </row>
    <row r="522" spans="1:26" ht="12" customHeight="1">
      <c r="A522" s="205"/>
      <c r="B522" s="204"/>
      <c r="C522" s="129"/>
      <c r="D522" s="129"/>
      <c r="E522" s="199"/>
      <c r="F522" s="172"/>
      <c r="G522" s="6"/>
      <c r="H522" s="6"/>
      <c r="I522" s="6"/>
      <c r="J522" s="6"/>
      <c r="K522" s="6"/>
      <c r="L522" s="6"/>
      <c r="M522" s="6"/>
      <c r="N522" s="6"/>
      <c r="O522" s="6"/>
      <c r="P522" s="6"/>
      <c r="Q522" s="6"/>
      <c r="R522" s="6"/>
      <c r="S522" s="6"/>
      <c r="T522" s="6"/>
      <c r="U522" s="6"/>
      <c r="V522" s="6"/>
      <c r="W522" s="6"/>
      <c r="X522" s="6"/>
      <c r="Y522" s="6"/>
      <c r="Z522" s="6"/>
    </row>
    <row r="523" spans="1:26" ht="12" customHeight="1">
      <c r="A523" s="205"/>
      <c r="B523" s="204"/>
      <c r="C523" s="129"/>
      <c r="D523" s="129"/>
      <c r="E523" s="199"/>
      <c r="F523" s="172"/>
      <c r="G523" s="6"/>
      <c r="H523" s="6"/>
      <c r="I523" s="6"/>
      <c r="J523" s="6"/>
      <c r="K523" s="6"/>
      <c r="L523" s="6"/>
      <c r="M523" s="6"/>
      <c r="N523" s="6"/>
      <c r="O523" s="6"/>
      <c r="P523" s="6"/>
      <c r="Q523" s="6"/>
      <c r="R523" s="6"/>
      <c r="S523" s="6"/>
      <c r="T523" s="6"/>
      <c r="U523" s="6"/>
      <c r="V523" s="6"/>
      <c r="W523" s="6"/>
      <c r="X523" s="6"/>
      <c r="Y523" s="6"/>
      <c r="Z523" s="6"/>
    </row>
    <row r="524" spans="1:26" ht="12" customHeight="1">
      <c r="A524" s="205"/>
      <c r="B524" s="204"/>
      <c r="C524" s="129"/>
      <c r="D524" s="129"/>
      <c r="E524" s="199"/>
      <c r="F524" s="172"/>
      <c r="G524" s="6"/>
      <c r="H524" s="6"/>
      <c r="I524" s="6"/>
      <c r="J524" s="6"/>
      <c r="K524" s="6"/>
      <c r="L524" s="6"/>
      <c r="M524" s="6"/>
      <c r="N524" s="6"/>
      <c r="O524" s="6"/>
      <c r="P524" s="6"/>
      <c r="Q524" s="6"/>
      <c r="R524" s="6"/>
      <c r="S524" s="6"/>
      <c r="T524" s="6"/>
      <c r="U524" s="6"/>
      <c r="V524" s="6"/>
      <c r="W524" s="6"/>
      <c r="X524" s="6"/>
      <c r="Y524" s="6"/>
      <c r="Z524" s="6"/>
    </row>
    <row r="525" spans="1:26" ht="12" customHeight="1">
      <c r="A525" s="205"/>
      <c r="B525" s="204"/>
      <c r="C525" s="129"/>
      <c r="D525" s="129"/>
      <c r="E525" s="199"/>
      <c r="F525" s="172"/>
      <c r="G525" s="6"/>
      <c r="H525" s="6"/>
      <c r="I525" s="6"/>
      <c r="J525" s="6"/>
      <c r="K525" s="6"/>
      <c r="L525" s="6"/>
      <c r="M525" s="6"/>
      <c r="N525" s="6"/>
      <c r="O525" s="6"/>
      <c r="P525" s="6"/>
      <c r="Q525" s="6"/>
      <c r="R525" s="6"/>
      <c r="S525" s="6"/>
      <c r="T525" s="6"/>
      <c r="U525" s="6"/>
      <c r="V525" s="6"/>
      <c r="W525" s="6"/>
      <c r="X525" s="6"/>
      <c r="Y525" s="6"/>
      <c r="Z525" s="6"/>
    </row>
    <row r="526" spans="1:26" ht="12" customHeight="1">
      <c r="A526" s="205"/>
      <c r="B526" s="204"/>
      <c r="C526" s="129"/>
      <c r="D526" s="129"/>
      <c r="E526" s="199"/>
      <c r="F526" s="172"/>
      <c r="G526" s="6"/>
      <c r="H526" s="6"/>
      <c r="I526" s="6"/>
      <c r="J526" s="6"/>
      <c r="K526" s="6"/>
      <c r="L526" s="6"/>
      <c r="M526" s="6"/>
      <c r="N526" s="6"/>
      <c r="O526" s="6"/>
      <c r="P526" s="6"/>
      <c r="Q526" s="6"/>
      <c r="R526" s="6"/>
      <c r="S526" s="6"/>
      <c r="T526" s="6"/>
      <c r="U526" s="6"/>
      <c r="V526" s="6"/>
      <c r="W526" s="6"/>
      <c r="X526" s="6"/>
      <c r="Y526" s="6"/>
      <c r="Z526" s="6"/>
    </row>
    <row r="527" spans="1:26" ht="12" customHeight="1">
      <c r="A527" s="205"/>
      <c r="B527" s="204"/>
      <c r="C527" s="129"/>
      <c r="D527" s="129"/>
      <c r="E527" s="199"/>
      <c r="F527" s="172"/>
      <c r="G527" s="6"/>
      <c r="H527" s="6"/>
      <c r="I527" s="6"/>
      <c r="J527" s="6"/>
      <c r="K527" s="6"/>
      <c r="L527" s="6"/>
      <c r="M527" s="6"/>
      <c r="N527" s="6"/>
      <c r="O527" s="6"/>
      <c r="P527" s="6"/>
      <c r="Q527" s="6"/>
      <c r="R527" s="6"/>
      <c r="S527" s="6"/>
      <c r="T527" s="6"/>
      <c r="U527" s="6"/>
      <c r="V527" s="6"/>
      <c r="W527" s="6"/>
      <c r="X527" s="6"/>
      <c r="Y527" s="6"/>
      <c r="Z527" s="6"/>
    </row>
    <row r="528" spans="1:26" ht="12" customHeight="1">
      <c r="A528" s="205"/>
      <c r="B528" s="204"/>
      <c r="C528" s="129"/>
      <c r="D528" s="129"/>
      <c r="E528" s="199"/>
      <c r="F528" s="172"/>
      <c r="G528" s="6"/>
      <c r="H528" s="6"/>
      <c r="I528" s="6"/>
      <c r="J528" s="6"/>
      <c r="K528" s="6"/>
      <c r="L528" s="6"/>
      <c r="M528" s="6"/>
      <c r="N528" s="6"/>
      <c r="O528" s="6"/>
      <c r="P528" s="6"/>
      <c r="Q528" s="6"/>
      <c r="R528" s="6"/>
      <c r="S528" s="6"/>
      <c r="T528" s="6"/>
      <c r="U528" s="6"/>
      <c r="V528" s="6"/>
      <c r="W528" s="6"/>
      <c r="X528" s="6"/>
      <c r="Y528" s="6"/>
      <c r="Z528" s="6"/>
    </row>
    <row r="529" spans="1:26" ht="12" customHeight="1">
      <c r="A529" s="205"/>
      <c r="B529" s="204"/>
      <c r="C529" s="129"/>
      <c r="D529" s="129"/>
      <c r="E529" s="199"/>
      <c r="F529" s="172"/>
      <c r="G529" s="6"/>
      <c r="H529" s="6"/>
      <c r="I529" s="6"/>
      <c r="J529" s="6"/>
      <c r="K529" s="6"/>
      <c r="L529" s="6"/>
      <c r="M529" s="6"/>
      <c r="N529" s="6"/>
      <c r="O529" s="6"/>
      <c r="P529" s="6"/>
      <c r="Q529" s="6"/>
      <c r="R529" s="6"/>
      <c r="S529" s="6"/>
      <c r="T529" s="6"/>
      <c r="U529" s="6"/>
      <c r="V529" s="6"/>
      <c r="W529" s="6"/>
      <c r="X529" s="6"/>
      <c r="Y529" s="6"/>
      <c r="Z529" s="6"/>
    </row>
    <row r="530" spans="1:26" ht="12" customHeight="1">
      <c r="A530" s="205"/>
      <c r="B530" s="204"/>
      <c r="C530" s="129"/>
      <c r="D530" s="129"/>
      <c r="E530" s="199"/>
      <c r="F530" s="172"/>
      <c r="G530" s="6"/>
      <c r="H530" s="6"/>
      <c r="I530" s="6"/>
      <c r="J530" s="6"/>
      <c r="K530" s="6"/>
      <c r="L530" s="6"/>
      <c r="M530" s="6"/>
      <c r="N530" s="6"/>
      <c r="O530" s="6"/>
      <c r="P530" s="6"/>
      <c r="Q530" s="6"/>
      <c r="R530" s="6"/>
      <c r="S530" s="6"/>
      <c r="T530" s="6"/>
      <c r="U530" s="6"/>
      <c r="V530" s="6"/>
      <c r="W530" s="6"/>
      <c r="X530" s="6"/>
      <c r="Y530" s="6"/>
      <c r="Z530" s="6"/>
    </row>
    <row r="531" spans="1:26" ht="12" customHeight="1">
      <c r="A531" s="205"/>
      <c r="B531" s="204"/>
      <c r="C531" s="129"/>
      <c r="D531" s="129"/>
      <c r="E531" s="199"/>
      <c r="F531" s="172"/>
      <c r="G531" s="6"/>
      <c r="H531" s="6"/>
      <c r="I531" s="6"/>
      <c r="J531" s="6"/>
      <c r="K531" s="6"/>
      <c r="L531" s="6"/>
      <c r="M531" s="6"/>
      <c r="N531" s="6"/>
      <c r="O531" s="6"/>
      <c r="P531" s="6"/>
      <c r="Q531" s="6"/>
      <c r="R531" s="6"/>
      <c r="S531" s="6"/>
      <c r="T531" s="6"/>
      <c r="U531" s="6"/>
      <c r="V531" s="6"/>
      <c r="W531" s="6"/>
      <c r="X531" s="6"/>
      <c r="Y531" s="6"/>
      <c r="Z531" s="6"/>
    </row>
    <row r="532" spans="1:26" ht="12" customHeight="1">
      <c r="A532" s="205"/>
      <c r="B532" s="204"/>
      <c r="C532" s="129"/>
      <c r="D532" s="129"/>
      <c r="E532" s="199"/>
      <c r="F532" s="172"/>
      <c r="G532" s="6"/>
      <c r="H532" s="6"/>
      <c r="I532" s="6"/>
      <c r="J532" s="6"/>
      <c r="K532" s="6"/>
      <c r="L532" s="6"/>
      <c r="M532" s="6"/>
      <c r="N532" s="6"/>
      <c r="O532" s="6"/>
      <c r="P532" s="6"/>
      <c r="Q532" s="6"/>
      <c r="R532" s="6"/>
      <c r="S532" s="6"/>
      <c r="T532" s="6"/>
      <c r="U532" s="6"/>
      <c r="V532" s="6"/>
      <c r="W532" s="6"/>
      <c r="X532" s="6"/>
      <c r="Y532" s="6"/>
      <c r="Z532" s="6"/>
    </row>
    <row r="533" spans="1:26" ht="12" customHeight="1">
      <c r="A533" s="205"/>
      <c r="B533" s="204"/>
      <c r="C533" s="129"/>
      <c r="D533" s="129"/>
      <c r="E533" s="199"/>
      <c r="F533" s="172"/>
      <c r="G533" s="6"/>
      <c r="H533" s="6"/>
      <c r="I533" s="6"/>
      <c r="J533" s="6"/>
      <c r="K533" s="6"/>
      <c r="L533" s="6"/>
      <c r="M533" s="6"/>
      <c r="N533" s="6"/>
      <c r="O533" s="6"/>
      <c r="P533" s="6"/>
      <c r="Q533" s="6"/>
      <c r="R533" s="6"/>
      <c r="S533" s="6"/>
      <c r="T533" s="6"/>
      <c r="U533" s="6"/>
      <c r="V533" s="6"/>
      <c r="W533" s="6"/>
      <c r="X533" s="6"/>
      <c r="Y533" s="6"/>
      <c r="Z533" s="6"/>
    </row>
    <row r="534" spans="1:26" ht="12" customHeight="1">
      <c r="A534" s="205"/>
      <c r="B534" s="204"/>
      <c r="C534" s="129"/>
      <c r="D534" s="129"/>
      <c r="E534" s="199"/>
      <c r="F534" s="172"/>
      <c r="G534" s="6"/>
      <c r="H534" s="6"/>
      <c r="I534" s="6"/>
      <c r="J534" s="6"/>
      <c r="K534" s="6"/>
      <c r="L534" s="6"/>
      <c r="M534" s="6"/>
      <c r="N534" s="6"/>
      <c r="O534" s="6"/>
      <c r="P534" s="6"/>
      <c r="Q534" s="6"/>
      <c r="R534" s="6"/>
      <c r="S534" s="6"/>
      <c r="T534" s="6"/>
      <c r="U534" s="6"/>
      <c r="V534" s="6"/>
      <c r="W534" s="6"/>
      <c r="X534" s="6"/>
      <c r="Y534" s="6"/>
      <c r="Z534" s="6"/>
    </row>
    <row r="535" spans="1:26" ht="12" customHeight="1">
      <c r="A535" s="205"/>
      <c r="B535" s="204"/>
      <c r="C535" s="129"/>
      <c r="D535" s="129"/>
      <c r="E535" s="199"/>
      <c r="F535" s="172"/>
      <c r="G535" s="6"/>
      <c r="H535" s="6"/>
      <c r="I535" s="6"/>
      <c r="J535" s="6"/>
      <c r="K535" s="6"/>
      <c r="L535" s="6"/>
      <c r="M535" s="6"/>
      <c r="N535" s="6"/>
      <c r="O535" s="6"/>
      <c r="P535" s="6"/>
      <c r="Q535" s="6"/>
      <c r="R535" s="6"/>
      <c r="S535" s="6"/>
      <c r="T535" s="6"/>
      <c r="U535" s="6"/>
      <c r="V535" s="6"/>
      <c r="W535" s="6"/>
      <c r="X535" s="6"/>
      <c r="Y535" s="6"/>
      <c r="Z535" s="6"/>
    </row>
    <row r="536" spans="1:26" ht="12" customHeight="1">
      <c r="A536" s="205"/>
      <c r="B536" s="204"/>
      <c r="C536" s="129"/>
      <c r="D536" s="129"/>
      <c r="E536" s="199"/>
      <c r="F536" s="172"/>
      <c r="G536" s="6"/>
      <c r="H536" s="6"/>
      <c r="I536" s="6"/>
      <c r="J536" s="6"/>
      <c r="K536" s="6"/>
      <c r="L536" s="6"/>
      <c r="M536" s="6"/>
      <c r="N536" s="6"/>
      <c r="O536" s="6"/>
      <c r="P536" s="6"/>
      <c r="Q536" s="6"/>
      <c r="R536" s="6"/>
      <c r="S536" s="6"/>
      <c r="T536" s="6"/>
      <c r="U536" s="6"/>
      <c r="V536" s="6"/>
      <c r="W536" s="6"/>
      <c r="X536" s="6"/>
      <c r="Y536" s="6"/>
      <c r="Z536" s="6"/>
    </row>
    <row r="537" spans="1:26" ht="12" customHeight="1">
      <c r="A537" s="205"/>
      <c r="B537" s="204"/>
      <c r="C537" s="129"/>
      <c r="D537" s="129"/>
      <c r="E537" s="199"/>
      <c r="F537" s="172"/>
      <c r="G537" s="6"/>
      <c r="H537" s="6"/>
      <c r="I537" s="6"/>
      <c r="J537" s="6"/>
      <c r="K537" s="6"/>
      <c r="L537" s="6"/>
      <c r="M537" s="6"/>
      <c r="N537" s="6"/>
      <c r="O537" s="6"/>
      <c r="P537" s="6"/>
      <c r="Q537" s="6"/>
      <c r="R537" s="6"/>
      <c r="S537" s="6"/>
      <c r="T537" s="6"/>
      <c r="U537" s="6"/>
      <c r="V537" s="6"/>
      <c r="W537" s="6"/>
      <c r="X537" s="6"/>
      <c r="Y537" s="6"/>
      <c r="Z537" s="6"/>
    </row>
    <row r="538" spans="1:26" ht="12" customHeight="1">
      <c r="A538" s="205"/>
      <c r="B538" s="204"/>
      <c r="C538" s="129"/>
      <c r="D538" s="129"/>
      <c r="E538" s="199"/>
      <c r="F538" s="172"/>
      <c r="G538" s="6"/>
      <c r="H538" s="6"/>
      <c r="I538" s="6"/>
      <c r="J538" s="6"/>
      <c r="K538" s="6"/>
      <c r="L538" s="6"/>
      <c r="M538" s="6"/>
      <c r="N538" s="6"/>
      <c r="O538" s="6"/>
      <c r="P538" s="6"/>
      <c r="Q538" s="6"/>
      <c r="R538" s="6"/>
      <c r="S538" s="6"/>
      <c r="T538" s="6"/>
      <c r="U538" s="6"/>
      <c r="V538" s="6"/>
      <c r="W538" s="6"/>
      <c r="X538" s="6"/>
      <c r="Y538" s="6"/>
      <c r="Z538" s="6"/>
    </row>
    <row r="539" spans="1:26" ht="12" customHeight="1">
      <c r="A539" s="205"/>
      <c r="B539" s="204"/>
      <c r="C539" s="129"/>
      <c r="D539" s="129"/>
      <c r="E539" s="199"/>
      <c r="F539" s="172"/>
      <c r="G539" s="6"/>
      <c r="H539" s="6"/>
      <c r="I539" s="6"/>
      <c r="J539" s="6"/>
      <c r="K539" s="6"/>
      <c r="L539" s="6"/>
      <c r="M539" s="6"/>
      <c r="N539" s="6"/>
      <c r="O539" s="6"/>
      <c r="P539" s="6"/>
      <c r="Q539" s="6"/>
      <c r="R539" s="6"/>
      <c r="S539" s="6"/>
      <c r="T539" s="6"/>
      <c r="U539" s="6"/>
      <c r="V539" s="6"/>
      <c r="W539" s="6"/>
      <c r="X539" s="6"/>
      <c r="Y539" s="6"/>
      <c r="Z539" s="6"/>
    </row>
    <row r="540" spans="1:26" ht="12" customHeight="1">
      <c r="A540" s="205"/>
      <c r="B540" s="204"/>
      <c r="C540" s="129"/>
      <c r="D540" s="129"/>
      <c r="E540" s="199"/>
      <c r="F540" s="172"/>
      <c r="G540" s="6"/>
      <c r="H540" s="6"/>
      <c r="I540" s="6"/>
      <c r="J540" s="6"/>
      <c r="K540" s="6"/>
      <c r="L540" s="6"/>
      <c r="M540" s="6"/>
      <c r="N540" s="6"/>
      <c r="O540" s="6"/>
      <c r="P540" s="6"/>
      <c r="Q540" s="6"/>
      <c r="R540" s="6"/>
      <c r="S540" s="6"/>
      <c r="T540" s="6"/>
      <c r="U540" s="6"/>
      <c r="V540" s="6"/>
      <c r="W540" s="6"/>
      <c r="X540" s="6"/>
      <c r="Y540" s="6"/>
      <c r="Z540" s="6"/>
    </row>
    <row r="541" spans="1:26" ht="12" customHeight="1">
      <c r="A541" s="205"/>
      <c r="B541" s="204"/>
      <c r="C541" s="129"/>
      <c r="D541" s="129"/>
      <c r="E541" s="199"/>
      <c r="F541" s="172"/>
      <c r="G541" s="6"/>
      <c r="H541" s="6"/>
      <c r="I541" s="6"/>
      <c r="J541" s="6"/>
      <c r="K541" s="6"/>
      <c r="L541" s="6"/>
      <c r="M541" s="6"/>
      <c r="N541" s="6"/>
      <c r="O541" s="6"/>
      <c r="P541" s="6"/>
      <c r="Q541" s="6"/>
      <c r="R541" s="6"/>
      <c r="S541" s="6"/>
      <c r="T541" s="6"/>
      <c r="U541" s="6"/>
      <c r="V541" s="6"/>
      <c r="W541" s="6"/>
      <c r="X541" s="6"/>
      <c r="Y541" s="6"/>
      <c r="Z541" s="6"/>
    </row>
    <row r="542" spans="1:26" ht="12" customHeight="1">
      <c r="A542" s="205"/>
      <c r="B542" s="204"/>
      <c r="C542" s="129"/>
      <c r="D542" s="129"/>
      <c r="E542" s="199"/>
      <c r="F542" s="172"/>
      <c r="G542" s="6"/>
      <c r="H542" s="6"/>
      <c r="I542" s="6"/>
      <c r="J542" s="6"/>
      <c r="K542" s="6"/>
      <c r="L542" s="6"/>
      <c r="M542" s="6"/>
      <c r="N542" s="6"/>
      <c r="O542" s="6"/>
      <c r="P542" s="6"/>
      <c r="Q542" s="6"/>
      <c r="R542" s="6"/>
      <c r="S542" s="6"/>
      <c r="T542" s="6"/>
      <c r="U542" s="6"/>
      <c r="V542" s="6"/>
      <c r="W542" s="6"/>
      <c r="X542" s="6"/>
      <c r="Y542" s="6"/>
      <c r="Z542" s="6"/>
    </row>
    <row r="543" spans="1:26" ht="12" customHeight="1">
      <c r="A543" s="205"/>
      <c r="B543" s="204"/>
      <c r="C543" s="129"/>
      <c r="D543" s="129"/>
      <c r="E543" s="199"/>
      <c r="F543" s="172"/>
      <c r="G543" s="6"/>
      <c r="H543" s="6"/>
      <c r="I543" s="6"/>
      <c r="J543" s="6"/>
      <c r="K543" s="6"/>
      <c r="L543" s="6"/>
      <c r="M543" s="6"/>
      <c r="N543" s="6"/>
      <c r="O543" s="6"/>
      <c r="P543" s="6"/>
      <c r="Q543" s="6"/>
      <c r="R543" s="6"/>
      <c r="S543" s="6"/>
      <c r="T543" s="6"/>
      <c r="U543" s="6"/>
      <c r="V543" s="6"/>
      <c r="W543" s="6"/>
      <c r="X543" s="6"/>
      <c r="Y543" s="6"/>
      <c r="Z543" s="6"/>
    </row>
    <row r="544" spans="1:26" ht="12" customHeight="1">
      <c r="A544" s="205"/>
      <c r="B544" s="204"/>
      <c r="C544" s="129"/>
      <c r="D544" s="129"/>
      <c r="E544" s="199"/>
      <c r="F544" s="172"/>
      <c r="G544" s="6"/>
      <c r="H544" s="6"/>
      <c r="I544" s="6"/>
      <c r="J544" s="6"/>
      <c r="K544" s="6"/>
      <c r="L544" s="6"/>
      <c r="M544" s="6"/>
      <c r="N544" s="6"/>
      <c r="O544" s="6"/>
      <c r="P544" s="6"/>
      <c r="Q544" s="6"/>
      <c r="R544" s="6"/>
      <c r="S544" s="6"/>
      <c r="T544" s="6"/>
      <c r="U544" s="6"/>
      <c r="V544" s="6"/>
      <c r="W544" s="6"/>
      <c r="X544" s="6"/>
      <c r="Y544" s="6"/>
      <c r="Z544" s="6"/>
    </row>
    <row r="545" spans="1:26" ht="12" customHeight="1">
      <c r="A545" s="205"/>
      <c r="B545" s="204"/>
      <c r="C545" s="129"/>
      <c r="D545" s="129"/>
      <c r="E545" s="199"/>
      <c r="F545" s="172"/>
      <c r="G545" s="6"/>
      <c r="H545" s="6"/>
      <c r="I545" s="6"/>
      <c r="J545" s="6"/>
      <c r="K545" s="6"/>
      <c r="L545" s="6"/>
      <c r="M545" s="6"/>
      <c r="N545" s="6"/>
      <c r="O545" s="6"/>
      <c r="P545" s="6"/>
      <c r="Q545" s="6"/>
      <c r="R545" s="6"/>
      <c r="S545" s="6"/>
      <c r="T545" s="6"/>
      <c r="U545" s="6"/>
      <c r="V545" s="6"/>
      <c r="W545" s="6"/>
      <c r="X545" s="6"/>
      <c r="Y545" s="6"/>
      <c r="Z545" s="6"/>
    </row>
    <row r="546" spans="1:26" ht="12" customHeight="1">
      <c r="A546" s="205"/>
      <c r="B546" s="204"/>
      <c r="C546" s="129"/>
      <c r="D546" s="129"/>
      <c r="E546" s="199"/>
      <c r="F546" s="172"/>
      <c r="G546" s="6"/>
      <c r="H546" s="6"/>
      <c r="I546" s="6"/>
      <c r="J546" s="6"/>
      <c r="K546" s="6"/>
      <c r="L546" s="6"/>
      <c r="M546" s="6"/>
      <c r="N546" s="6"/>
      <c r="O546" s="6"/>
      <c r="P546" s="6"/>
      <c r="Q546" s="6"/>
      <c r="R546" s="6"/>
      <c r="S546" s="6"/>
      <c r="T546" s="6"/>
      <c r="U546" s="6"/>
      <c r="V546" s="6"/>
      <c r="W546" s="6"/>
      <c r="X546" s="6"/>
      <c r="Y546" s="6"/>
      <c r="Z546" s="6"/>
    </row>
    <row r="547" spans="1:26" ht="12" customHeight="1">
      <c r="A547" s="205"/>
      <c r="B547" s="204"/>
      <c r="C547" s="129"/>
      <c r="D547" s="129"/>
      <c r="E547" s="199"/>
      <c r="F547" s="172"/>
      <c r="G547" s="6"/>
      <c r="H547" s="6"/>
      <c r="I547" s="6"/>
      <c r="J547" s="6"/>
      <c r="K547" s="6"/>
      <c r="L547" s="6"/>
      <c r="M547" s="6"/>
      <c r="N547" s="6"/>
      <c r="O547" s="6"/>
      <c r="P547" s="6"/>
      <c r="Q547" s="6"/>
      <c r="R547" s="6"/>
      <c r="S547" s="6"/>
      <c r="T547" s="6"/>
      <c r="U547" s="6"/>
      <c r="V547" s="6"/>
      <c r="W547" s="6"/>
      <c r="X547" s="6"/>
      <c r="Y547" s="6"/>
      <c r="Z547" s="6"/>
    </row>
    <row r="548" spans="1:26" ht="12" customHeight="1">
      <c r="A548" s="205"/>
      <c r="B548" s="204"/>
      <c r="C548" s="129"/>
      <c r="D548" s="129"/>
      <c r="E548" s="199"/>
      <c r="F548" s="172"/>
      <c r="G548" s="6"/>
      <c r="H548" s="6"/>
      <c r="I548" s="6"/>
      <c r="J548" s="6"/>
      <c r="K548" s="6"/>
      <c r="L548" s="6"/>
      <c r="M548" s="6"/>
      <c r="N548" s="6"/>
      <c r="O548" s="6"/>
      <c r="P548" s="6"/>
      <c r="Q548" s="6"/>
      <c r="R548" s="6"/>
      <c r="S548" s="6"/>
      <c r="T548" s="6"/>
      <c r="U548" s="6"/>
      <c r="V548" s="6"/>
      <c r="W548" s="6"/>
      <c r="X548" s="6"/>
      <c r="Y548" s="6"/>
      <c r="Z548" s="6"/>
    </row>
    <row r="549" spans="1:26" ht="12" customHeight="1">
      <c r="A549" s="205"/>
      <c r="B549" s="204"/>
      <c r="C549" s="129"/>
      <c r="D549" s="129"/>
      <c r="E549" s="199"/>
      <c r="F549" s="172"/>
      <c r="G549" s="6"/>
      <c r="H549" s="6"/>
      <c r="I549" s="6"/>
      <c r="J549" s="6"/>
      <c r="K549" s="6"/>
      <c r="L549" s="6"/>
      <c r="M549" s="6"/>
      <c r="N549" s="6"/>
      <c r="O549" s="6"/>
      <c r="P549" s="6"/>
      <c r="Q549" s="6"/>
      <c r="R549" s="6"/>
      <c r="S549" s="6"/>
      <c r="T549" s="6"/>
      <c r="U549" s="6"/>
      <c r="V549" s="6"/>
      <c r="W549" s="6"/>
      <c r="X549" s="6"/>
      <c r="Y549" s="6"/>
      <c r="Z549" s="6"/>
    </row>
    <row r="550" spans="1:26" ht="12" customHeight="1">
      <c r="A550" s="205"/>
      <c r="B550" s="204"/>
      <c r="C550" s="129"/>
      <c r="D550" s="129"/>
      <c r="E550" s="199"/>
      <c r="F550" s="172"/>
      <c r="G550" s="6"/>
      <c r="H550" s="6"/>
      <c r="I550" s="6"/>
      <c r="J550" s="6"/>
      <c r="K550" s="6"/>
      <c r="L550" s="6"/>
      <c r="M550" s="6"/>
      <c r="N550" s="6"/>
      <c r="O550" s="6"/>
      <c r="P550" s="6"/>
      <c r="Q550" s="6"/>
      <c r="R550" s="6"/>
      <c r="S550" s="6"/>
      <c r="T550" s="6"/>
      <c r="U550" s="6"/>
      <c r="V550" s="6"/>
      <c r="W550" s="6"/>
      <c r="X550" s="6"/>
      <c r="Y550" s="6"/>
      <c r="Z550" s="6"/>
    </row>
    <row r="551" spans="1:26" ht="12" customHeight="1">
      <c r="A551" s="205"/>
      <c r="B551" s="204"/>
      <c r="C551" s="129"/>
      <c r="D551" s="129"/>
      <c r="E551" s="199"/>
      <c r="F551" s="172"/>
      <c r="G551" s="6"/>
      <c r="H551" s="6"/>
      <c r="I551" s="6"/>
      <c r="J551" s="6"/>
      <c r="K551" s="6"/>
      <c r="L551" s="6"/>
      <c r="M551" s="6"/>
      <c r="N551" s="6"/>
      <c r="O551" s="6"/>
      <c r="P551" s="6"/>
      <c r="Q551" s="6"/>
      <c r="R551" s="6"/>
      <c r="S551" s="6"/>
      <c r="T551" s="6"/>
      <c r="U551" s="6"/>
      <c r="V551" s="6"/>
      <c r="W551" s="6"/>
      <c r="X551" s="6"/>
      <c r="Y551" s="6"/>
      <c r="Z551" s="6"/>
    </row>
    <row r="552" spans="1:26" ht="12" customHeight="1">
      <c r="A552" s="205"/>
      <c r="B552" s="204"/>
      <c r="C552" s="129"/>
      <c r="D552" s="129"/>
      <c r="E552" s="199"/>
      <c r="F552" s="172"/>
      <c r="G552" s="6"/>
      <c r="H552" s="6"/>
      <c r="I552" s="6"/>
      <c r="J552" s="6"/>
      <c r="K552" s="6"/>
      <c r="L552" s="6"/>
      <c r="M552" s="6"/>
      <c r="N552" s="6"/>
      <c r="O552" s="6"/>
      <c r="P552" s="6"/>
      <c r="Q552" s="6"/>
      <c r="R552" s="6"/>
      <c r="S552" s="6"/>
      <c r="T552" s="6"/>
      <c r="U552" s="6"/>
      <c r="V552" s="6"/>
      <c r="W552" s="6"/>
      <c r="X552" s="6"/>
      <c r="Y552" s="6"/>
      <c r="Z552" s="6"/>
    </row>
    <row r="553" spans="1:26" ht="12" customHeight="1">
      <c r="A553" s="205"/>
      <c r="B553" s="204"/>
      <c r="C553" s="129"/>
      <c r="D553" s="129"/>
      <c r="E553" s="199"/>
      <c r="F553" s="172"/>
      <c r="G553" s="6"/>
      <c r="H553" s="6"/>
      <c r="I553" s="6"/>
      <c r="J553" s="6"/>
      <c r="K553" s="6"/>
      <c r="L553" s="6"/>
      <c r="M553" s="6"/>
      <c r="N553" s="6"/>
      <c r="O553" s="6"/>
      <c r="P553" s="6"/>
      <c r="Q553" s="6"/>
      <c r="R553" s="6"/>
      <c r="S553" s="6"/>
      <c r="T553" s="6"/>
      <c r="U553" s="6"/>
      <c r="V553" s="6"/>
      <c r="W553" s="6"/>
      <c r="X553" s="6"/>
      <c r="Y553" s="6"/>
      <c r="Z553" s="6"/>
    </row>
    <row r="554" spans="1:26" ht="12" customHeight="1">
      <c r="A554" s="205"/>
      <c r="B554" s="204"/>
      <c r="C554" s="129"/>
      <c r="D554" s="129"/>
      <c r="E554" s="199"/>
      <c r="F554" s="172"/>
      <c r="G554" s="6"/>
      <c r="H554" s="6"/>
      <c r="I554" s="6"/>
      <c r="J554" s="6"/>
      <c r="K554" s="6"/>
      <c r="L554" s="6"/>
      <c r="M554" s="6"/>
      <c r="N554" s="6"/>
      <c r="O554" s="6"/>
      <c r="P554" s="6"/>
      <c r="Q554" s="6"/>
      <c r="R554" s="6"/>
      <c r="S554" s="6"/>
      <c r="T554" s="6"/>
      <c r="U554" s="6"/>
      <c r="V554" s="6"/>
      <c r="W554" s="6"/>
      <c r="X554" s="6"/>
      <c r="Y554" s="6"/>
      <c r="Z554" s="6"/>
    </row>
    <row r="555" spans="1:26" ht="12" customHeight="1">
      <c r="A555" s="205"/>
      <c r="B555" s="204"/>
      <c r="C555" s="129"/>
      <c r="D555" s="129"/>
      <c r="E555" s="199"/>
      <c r="F555" s="172"/>
      <c r="G555" s="6"/>
      <c r="H555" s="6"/>
      <c r="I555" s="6"/>
      <c r="J555" s="6"/>
      <c r="K555" s="6"/>
      <c r="L555" s="6"/>
      <c r="M555" s="6"/>
      <c r="N555" s="6"/>
      <c r="O555" s="6"/>
      <c r="P555" s="6"/>
      <c r="Q555" s="6"/>
      <c r="R555" s="6"/>
      <c r="S555" s="6"/>
      <c r="T555" s="6"/>
      <c r="U555" s="6"/>
      <c r="V555" s="6"/>
      <c r="W555" s="6"/>
      <c r="X555" s="6"/>
      <c r="Y555" s="6"/>
      <c r="Z555" s="6"/>
    </row>
    <row r="556" spans="1:26" ht="12" customHeight="1">
      <c r="A556" s="205"/>
      <c r="B556" s="204"/>
      <c r="C556" s="129"/>
      <c r="D556" s="129"/>
      <c r="E556" s="199"/>
      <c r="F556" s="172"/>
      <c r="G556" s="6"/>
      <c r="H556" s="6"/>
      <c r="I556" s="6"/>
      <c r="J556" s="6"/>
      <c r="K556" s="6"/>
      <c r="L556" s="6"/>
      <c r="M556" s="6"/>
      <c r="N556" s="6"/>
      <c r="O556" s="6"/>
      <c r="P556" s="6"/>
      <c r="Q556" s="6"/>
      <c r="R556" s="6"/>
      <c r="S556" s="6"/>
      <c r="T556" s="6"/>
      <c r="U556" s="6"/>
      <c r="V556" s="6"/>
      <c r="W556" s="6"/>
      <c r="X556" s="6"/>
      <c r="Y556" s="6"/>
      <c r="Z556" s="6"/>
    </row>
    <row r="557" spans="1:26" ht="12" customHeight="1">
      <c r="A557" s="205"/>
      <c r="B557" s="204"/>
      <c r="C557" s="129"/>
      <c r="D557" s="129"/>
      <c r="E557" s="199"/>
      <c r="F557" s="172"/>
      <c r="G557" s="6"/>
      <c r="H557" s="6"/>
      <c r="I557" s="6"/>
      <c r="J557" s="6"/>
      <c r="K557" s="6"/>
      <c r="L557" s="6"/>
      <c r="M557" s="6"/>
      <c r="N557" s="6"/>
      <c r="O557" s="6"/>
      <c r="P557" s="6"/>
      <c r="Q557" s="6"/>
      <c r="R557" s="6"/>
      <c r="S557" s="6"/>
      <c r="T557" s="6"/>
      <c r="U557" s="6"/>
      <c r="V557" s="6"/>
      <c r="W557" s="6"/>
      <c r="X557" s="6"/>
      <c r="Y557" s="6"/>
      <c r="Z557" s="6"/>
    </row>
    <row r="558" spans="1:26" ht="12" customHeight="1">
      <c r="A558" s="205"/>
      <c r="B558" s="204"/>
      <c r="C558" s="129"/>
      <c r="D558" s="129"/>
      <c r="E558" s="199"/>
      <c r="F558" s="172"/>
      <c r="G558" s="6"/>
      <c r="H558" s="6"/>
      <c r="I558" s="6"/>
      <c r="J558" s="6"/>
      <c r="K558" s="6"/>
      <c r="L558" s="6"/>
      <c r="M558" s="6"/>
      <c r="N558" s="6"/>
      <c r="O558" s="6"/>
      <c r="P558" s="6"/>
      <c r="Q558" s="6"/>
      <c r="R558" s="6"/>
      <c r="S558" s="6"/>
      <c r="T558" s="6"/>
      <c r="U558" s="6"/>
      <c r="V558" s="6"/>
      <c r="W558" s="6"/>
      <c r="X558" s="6"/>
      <c r="Y558" s="6"/>
      <c r="Z558" s="6"/>
    </row>
    <row r="559" spans="1:26" ht="12" customHeight="1">
      <c r="A559" s="205"/>
      <c r="B559" s="204"/>
      <c r="C559" s="129"/>
      <c r="D559" s="129"/>
      <c r="E559" s="199"/>
      <c r="F559" s="172"/>
      <c r="G559" s="6"/>
      <c r="H559" s="6"/>
      <c r="I559" s="6"/>
      <c r="J559" s="6"/>
      <c r="K559" s="6"/>
      <c r="L559" s="6"/>
      <c r="M559" s="6"/>
      <c r="N559" s="6"/>
      <c r="O559" s="6"/>
      <c r="P559" s="6"/>
      <c r="Q559" s="6"/>
      <c r="R559" s="6"/>
      <c r="S559" s="6"/>
      <c r="T559" s="6"/>
      <c r="U559" s="6"/>
      <c r="V559" s="6"/>
      <c r="W559" s="6"/>
      <c r="X559" s="6"/>
      <c r="Y559" s="6"/>
      <c r="Z559" s="6"/>
    </row>
    <row r="560" spans="1:26" ht="12" customHeight="1">
      <c r="A560" s="205"/>
      <c r="B560" s="204"/>
      <c r="C560" s="129"/>
      <c r="D560" s="129"/>
      <c r="E560" s="199"/>
      <c r="F560" s="172"/>
      <c r="G560" s="6"/>
      <c r="H560" s="6"/>
      <c r="I560" s="6"/>
      <c r="J560" s="6"/>
      <c r="K560" s="6"/>
      <c r="L560" s="6"/>
      <c r="M560" s="6"/>
      <c r="N560" s="6"/>
      <c r="O560" s="6"/>
      <c r="P560" s="6"/>
      <c r="Q560" s="6"/>
      <c r="R560" s="6"/>
      <c r="S560" s="6"/>
      <c r="T560" s="6"/>
      <c r="U560" s="6"/>
      <c r="V560" s="6"/>
      <c r="W560" s="6"/>
      <c r="X560" s="6"/>
      <c r="Y560" s="6"/>
      <c r="Z560" s="6"/>
    </row>
    <row r="561" spans="1:26" ht="12" customHeight="1">
      <c r="A561" s="205"/>
      <c r="B561" s="204"/>
      <c r="C561" s="129"/>
      <c r="D561" s="129"/>
      <c r="E561" s="199"/>
      <c r="F561" s="172"/>
      <c r="G561" s="6"/>
      <c r="H561" s="6"/>
      <c r="I561" s="6"/>
      <c r="J561" s="6"/>
      <c r="K561" s="6"/>
      <c r="L561" s="6"/>
      <c r="M561" s="6"/>
      <c r="N561" s="6"/>
      <c r="O561" s="6"/>
      <c r="P561" s="6"/>
      <c r="Q561" s="6"/>
      <c r="R561" s="6"/>
      <c r="S561" s="6"/>
      <c r="T561" s="6"/>
      <c r="U561" s="6"/>
      <c r="V561" s="6"/>
      <c r="W561" s="6"/>
      <c r="X561" s="6"/>
      <c r="Y561" s="6"/>
      <c r="Z561" s="6"/>
    </row>
    <row r="562" spans="1:26" ht="12" customHeight="1">
      <c r="A562" s="205"/>
      <c r="B562" s="204"/>
      <c r="C562" s="129"/>
      <c r="D562" s="129"/>
      <c r="E562" s="199"/>
      <c r="F562" s="172"/>
      <c r="G562" s="6"/>
      <c r="H562" s="6"/>
      <c r="I562" s="6"/>
      <c r="J562" s="6"/>
      <c r="K562" s="6"/>
      <c r="L562" s="6"/>
      <c r="M562" s="6"/>
      <c r="N562" s="6"/>
      <c r="O562" s="6"/>
      <c r="P562" s="6"/>
      <c r="Q562" s="6"/>
      <c r="R562" s="6"/>
      <c r="S562" s="6"/>
      <c r="T562" s="6"/>
      <c r="U562" s="6"/>
      <c r="V562" s="6"/>
      <c r="W562" s="6"/>
      <c r="X562" s="6"/>
      <c r="Y562" s="6"/>
      <c r="Z562" s="6"/>
    </row>
    <row r="563" spans="1:26" ht="12" customHeight="1">
      <c r="A563" s="205"/>
      <c r="B563" s="204"/>
      <c r="C563" s="129"/>
      <c r="D563" s="129"/>
      <c r="E563" s="199"/>
      <c r="F563" s="172"/>
      <c r="G563" s="6"/>
      <c r="H563" s="6"/>
      <c r="I563" s="6"/>
      <c r="J563" s="6"/>
      <c r="K563" s="6"/>
      <c r="L563" s="6"/>
      <c r="M563" s="6"/>
      <c r="N563" s="6"/>
      <c r="O563" s="6"/>
      <c r="P563" s="6"/>
      <c r="Q563" s="6"/>
      <c r="R563" s="6"/>
      <c r="S563" s="6"/>
      <c r="T563" s="6"/>
      <c r="U563" s="6"/>
      <c r="V563" s="6"/>
      <c r="W563" s="6"/>
      <c r="X563" s="6"/>
      <c r="Y563" s="6"/>
      <c r="Z563" s="6"/>
    </row>
    <row r="564" spans="1:26" ht="12" customHeight="1">
      <c r="A564" s="205"/>
      <c r="B564" s="204"/>
      <c r="C564" s="129"/>
      <c r="D564" s="129"/>
      <c r="E564" s="199"/>
      <c r="F564" s="172"/>
      <c r="G564" s="6"/>
      <c r="H564" s="6"/>
      <c r="I564" s="6"/>
      <c r="J564" s="6"/>
      <c r="K564" s="6"/>
      <c r="L564" s="6"/>
      <c r="M564" s="6"/>
      <c r="N564" s="6"/>
      <c r="O564" s="6"/>
      <c r="P564" s="6"/>
      <c r="Q564" s="6"/>
      <c r="R564" s="6"/>
      <c r="S564" s="6"/>
      <c r="T564" s="6"/>
      <c r="U564" s="6"/>
      <c r="V564" s="6"/>
      <c r="W564" s="6"/>
      <c r="X564" s="6"/>
      <c r="Y564" s="6"/>
      <c r="Z564" s="6"/>
    </row>
    <row r="565" spans="1:26" ht="12" customHeight="1">
      <c r="A565" s="205"/>
      <c r="B565" s="204"/>
      <c r="C565" s="129"/>
      <c r="D565" s="129"/>
      <c r="E565" s="199"/>
      <c r="F565" s="172"/>
      <c r="G565" s="6"/>
      <c r="H565" s="6"/>
      <c r="I565" s="6"/>
      <c r="J565" s="6"/>
      <c r="K565" s="6"/>
      <c r="L565" s="6"/>
      <c r="M565" s="6"/>
      <c r="N565" s="6"/>
      <c r="O565" s="6"/>
      <c r="P565" s="6"/>
      <c r="Q565" s="6"/>
      <c r="R565" s="6"/>
      <c r="S565" s="6"/>
      <c r="T565" s="6"/>
      <c r="U565" s="6"/>
      <c r="V565" s="6"/>
      <c r="W565" s="6"/>
      <c r="X565" s="6"/>
      <c r="Y565" s="6"/>
      <c r="Z565" s="6"/>
    </row>
    <row r="566" spans="1:26" ht="12" customHeight="1">
      <c r="A566" s="205"/>
      <c r="B566" s="204"/>
      <c r="C566" s="129"/>
      <c r="D566" s="129"/>
      <c r="E566" s="199"/>
      <c r="F566" s="172"/>
      <c r="G566" s="6"/>
      <c r="H566" s="6"/>
      <c r="I566" s="6"/>
      <c r="J566" s="6"/>
      <c r="K566" s="6"/>
      <c r="L566" s="6"/>
      <c r="M566" s="6"/>
      <c r="N566" s="6"/>
      <c r="O566" s="6"/>
      <c r="P566" s="6"/>
      <c r="Q566" s="6"/>
      <c r="R566" s="6"/>
      <c r="S566" s="6"/>
      <c r="T566" s="6"/>
      <c r="U566" s="6"/>
      <c r="V566" s="6"/>
      <c r="W566" s="6"/>
      <c r="X566" s="6"/>
      <c r="Y566" s="6"/>
      <c r="Z566" s="6"/>
    </row>
    <row r="567" spans="1:26" ht="12" customHeight="1">
      <c r="A567" s="205"/>
      <c r="B567" s="204"/>
      <c r="C567" s="129"/>
      <c r="D567" s="129"/>
      <c r="E567" s="199"/>
      <c r="F567" s="172"/>
      <c r="G567" s="6"/>
      <c r="H567" s="6"/>
      <c r="I567" s="6"/>
      <c r="J567" s="6"/>
      <c r="K567" s="6"/>
      <c r="L567" s="6"/>
      <c r="M567" s="6"/>
      <c r="N567" s="6"/>
      <c r="O567" s="6"/>
      <c r="P567" s="6"/>
      <c r="Q567" s="6"/>
      <c r="R567" s="6"/>
      <c r="S567" s="6"/>
      <c r="T567" s="6"/>
      <c r="U567" s="6"/>
      <c r="V567" s="6"/>
      <c r="W567" s="6"/>
      <c r="X567" s="6"/>
      <c r="Y567" s="6"/>
      <c r="Z567" s="6"/>
    </row>
    <row r="568" spans="1:26" ht="12" customHeight="1">
      <c r="A568" s="205"/>
      <c r="B568" s="204"/>
      <c r="C568" s="129"/>
      <c r="D568" s="129"/>
      <c r="E568" s="199"/>
      <c r="F568" s="172"/>
      <c r="G568" s="6"/>
      <c r="H568" s="6"/>
      <c r="I568" s="6"/>
      <c r="J568" s="6"/>
      <c r="K568" s="6"/>
      <c r="L568" s="6"/>
      <c r="M568" s="6"/>
      <c r="N568" s="6"/>
      <c r="O568" s="6"/>
      <c r="P568" s="6"/>
      <c r="Q568" s="6"/>
      <c r="R568" s="6"/>
      <c r="S568" s="6"/>
      <c r="T568" s="6"/>
      <c r="U568" s="6"/>
      <c r="V568" s="6"/>
      <c r="W568" s="6"/>
      <c r="X568" s="6"/>
      <c r="Y568" s="6"/>
      <c r="Z568" s="6"/>
    </row>
    <row r="569" spans="1:26" ht="12" customHeight="1">
      <c r="A569" s="205"/>
      <c r="B569" s="204"/>
      <c r="C569" s="129"/>
      <c r="D569" s="129"/>
      <c r="E569" s="199"/>
      <c r="F569" s="172"/>
      <c r="G569" s="6"/>
      <c r="H569" s="6"/>
      <c r="I569" s="6"/>
      <c r="J569" s="6"/>
      <c r="K569" s="6"/>
      <c r="L569" s="6"/>
      <c r="M569" s="6"/>
      <c r="N569" s="6"/>
      <c r="O569" s="6"/>
      <c r="P569" s="6"/>
      <c r="Q569" s="6"/>
      <c r="R569" s="6"/>
      <c r="S569" s="6"/>
      <c r="T569" s="6"/>
      <c r="U569" s="6"/>
      <c r="V569" s="6"/>
      <c r="W569" s="6"/>
      <c r="X569" s="6"/>
      <c r="Y569" s="6"/>
      <c r="Z569" s="6"/>
    </row>
    <row r="570" spans="1:26" ht="12" customHeight="1">
      <c r="A570" s="205"/>
      <c r="B570" s="204"/>
      <c r="C570" s="129"/>
      <c r="D570" s="129"/>
      <c r="E570" s="199"/>
      <c r="F570" s="172"/>
      <c r="G570" s="6"/>
      <c r="H570" s="6"/>
      <c r="I570" s="6"/>
      <c r="J570" s="6"/>
      <c r="K570" s="6"/>
      <c r="L570" s="6"/>
      <c r="M570" s="6"/>
      <c r="N570" s="6"/>
      <c r="O570" s="6"/>
      <c r="P570" s="6"/>
      <c r="Q570" s="6"/>
      <c r="R570" s="6"/>
      <c r="S570" s="6"/>
      <c r="T570" s="6"/>
      <c r="U570" s="6"/>
      <c r="V570" s="6"/>
      <c r="W570" s="6"/>
      <c r="X570" s="6"/>
      <c r="Y570" s="6"/>
      <c r="Z570" s="6"/>
    </row>
    <row r="571" spans="1:26" ht="12" customHeight="1">
      <c r="A571" s="205"/>
      <c r="B571" s="204"/>
      <c r="C571" s="129"/>
      <c r="D571" s="129"/>
      <c r="E571" s="199"/>
      <c r="F571" s="172"/>
      <c r="G571" s="6"/>
      <c r="H571" s="6"/>
      <c r="I571" s="6"/>
      <c r="J571" s="6"/>
      <c r="K571" s="6"/>
      <c r="L571" s="6"/>
      <c r="M571" s="6"/>
      <c r="N571" s="6"/>
      <c r="O571" s="6"/>
      <c r="P571" s="6"/>
      <c r="Q571" s="6"/>
      <c r="R571" s="6"/>
      <c r="S571" s="6"/>
      <c r="T571" s="6"/>
      <c r="U571" s="6"/>
      <c r="V571" s="6"/>
      <c r="W571" s="6"/>
      <c r="X571" s="6"/>
      <c r="Y571" s="6"/>
      <c r="Z571" s="6"/>
    </row>
    <row r="572" spans="1:26" ht="12" customHeight="1">
      <c r="A572" s="205"/>
      <c r="B572" s="204"/>
      <c r="C572" s="129"/>
      <c r="D572" s="129"/>
      <c r="E572" s="199"/>
      <c r="F572" s="172"/>
      <c r="G572" s="6"/>
      <c r="H572" s="6"/>
      <c r="I572" s="6"/>
      <c r="J572" s="6"/>
      <c r="K572" s="6"/>
      <c r="L572" s="6"/>
      <c r="M572" s="6"/>
      <c r="N572" s="6"/>
      <c r="O572" s="6"/>
      <c r="P572" s="6"/>
      <c r="Q572" s="6"/>
      <c r="R572" s="6"/>
      <c r="S572" s="6"/>
      <c r="T572" s="6"/>
      <c r="U572" s="6"/>
      <c r="V572" s="6"/>
      <c r="W572" s="6"/>
      <c r="X572" s="6"/>
      <c r="Y572" s="6"/>
      <c r="Z572" s="6"/>
    </row>
    <row r="573" spans="1:26" ht="12" customHeight="1">
      <c r="A573" s="205"/>
      <c r="B573" s="204"/>
      <c r="C573" s="129"/>
      <c r="D573" s="129"/>
      <c r="E573" s="199"/>
      <c r="F573" s="172"/>
      <c r="G573" s="6"/>
      <c r="H573" s="6"/>
      <c r="I573" s="6"/>
      <c r="J573" s="6"/>
      <c r="K573" s="6"/>
      <c r="L573" s="6"/>
      <c r="M573" s="6"/>
      <c r="N573" s="6"/>
      <c r="O573" s="6"/>
      <c r="P573" s="6"/>
      <c r="Q573" s="6"/>
      <c r="R573" s="6"/>
      <c r="S573" s="6"/>
      <c r="T573" s="6"/>
      <c r="U573" s="6"/>
      <c r="V573" s="6"/>
      <c r="W573" s="6"/>
      <c r="X573" s="6"/>
      <c r="Y573" s="6"/>
      <c r="Z573" s="6"/>
    </row>
    <row r="574" spans="1:26" ht="12" customHeight="1">
      <c r="A574" s="205"/>
      <c r="B574" s="204"/>
      <c r="C574" s="129"/>
      <c r="D574" s="129"/>
      <c r="E574" s="199"/>
      <c r="F574" s="172"/>
      <c r="G574" s="6"/>
      <c r="H574" s="6"/>
      <c r="I574" s="6"/>
      <c r="J574" s="6"/>
      <c r="K574" s="6"/>
      <c r="L574" s="6"/>
      <c r="M574" s="6"/>
      <c r="N574" s="6"/>
      <c r="O574" s="6"/>
      <c r="P574" s="6"/>
      <c r="Q574" s="6"/>
      <c r="R574" s="6"/>
      <c r="S574" s="6"/>
      <c r="T574" s="6"/>
      <c r="U574" s="6"/>
      <c r="V574" s="6"/>
      <c r="W574" s="6"/>
      <c r="X574" s="6"/>
      <c r="Y574" s="6"/>
      <c r="Z574" s="6"/>
    </row>
    <row r="575" spans="1:26" ht="12" customHeight="1">
      <c r="A575" s="205"/>
      <c r="B575" s="204"/>
      <c r="C575" s="129"/>
      <c r="D575" s="129"/>
      <c r="E575" s="199"/>
      <c r="F575" s="172"/>
      <c r="G575" s="6"/>
      <c r="H575" s="6"/>
      <c r="I575" s="6"/>
      <c r="J575" s="6"/>
      <c r="K575" s="6"/>
      <c r="L575" s="6"/>
      <c r="M575" s="6"/>
      <c r="N575" s="6"/>
      <c r="O575" s="6"/>
      <c r="P575" s="6"/>
      <c r="Q575" s="6"/>
      <c r="R575" s="6"/>
      <c r="S575" s="6"/>
      <c r="T575" s="6"/>
      <c r="U575" s="6"/>
      <c r="V575" s="6"/>
      <c r="W575" s="6"/>
      <c r="X575" s="6"/>
      <c r="Y575" s="6"/>
      <c r="Z575" s="6"/>
    </row>
    <row r="576" spans="1:26" ht="12" customHeight="1">
      <c r="A576" s="205"/>
      <c r="B576" s="204"/>
      <c r="C576" s="129"/>
      <c r="D576" s="129"/>
      <c r="E576" s="199"/>
      <c r="F576" s="172"/>
      <c r="G576" s="6"/>
      <c r="H576" s="6"/>
      <c r="I576" s="6"/>
      <c r="J576" s="6"/>
      <c r="K576" s="6"/>
      <c r="L576" s="6"/>
      <c r="M576" s="6"/>
      <c r="N576" s="6"/>
      <c r="O576" s="6"/>
      <c r="P576" s="6"/>
      <c r="Q576" s="6"/>
      <c r="R576" s="6"/>
      <c r="S576" s="6"/>
      <c r="T576" s="6"/>
      <c r="U576" s="6"/>
      <c r="V576" s="6"/>
      <c r="W576" s="6"/>
      <c r="X576" s="6"/>
      <c r="Y576" s="6"/>
      <c r="Z576" s="6"/>
    </row>
    <row r="577" spans="1:26" ht="12" customHeight="1">
      <c r="A577" s="205"/>
      <c r="B577" s="204"/>
      <c r="C577" s="129"/>
      <c r="D577" s="129"/>
      <c r="E577" s="199"/>
      <c r="F577" s="172"/>
      <c r="G577" s="6"/>
      <c r="H577" s="6"/>
      <c r="I577" s="6"/>
      <c r="J577" s="6"/>
      <c r="K577" s="6"/>
      <c r="L577" s="6"/>
      <c r="M577" s="6"/>
      <c r="N577" s="6"/>
      <c r="O577" s="6"/>
      <c r="P577" s="6"/>
      <c r="Q577" s="6"/>
      <c r="R577" s="6"/>
      <c r="S577" s="6"/>
      <c r="T577" s="6"/>
      <c r="U577" s="6"/>
      <c r="V577" s="6"/>
      <c r="W577" s="6"/>
      <c r="X577" s="6"/>
      <c r="Y577" s="6"/>
      <c r="Z577" s="6"/>
    </row>
    <row r="578" spans="1:26" ht="12" customHeight="1">
      <c r="A578" s="205"/>
      <c r="B578" s="204"/>
      <c r="C578" s="129"/>
      <c r="D578" s="129"/>
      <c r="E578" s="199"/>
      <c r="F578" s="172"/>
      <c r="G578" s="6"/>
      <c r="H578" s="6"/>
      <c r="I578" s="6"/>
      <c r="J578" s="6"/>
      <c r="K578" s="6"/>
      <c r="L578" s="6"/>
      <c r="M578" s="6"/>
      <c r="N578" s="6"/>
      <c r="O578" s="6"/>
      <c r="P578" s="6"/>
      <c r="Q578" s="6"/>
      <c r="R578" s="6"/>
      <c r="S578" s="6"/>
      <c r="T578" s="6"/>
      <c r="U578" s="6"/>
      <c r="V578" s="6"/>
      <c r="W578" s="6"/>
      <c r="X578" s="6"/>
      <c r="Y578" s="6"/>
      <c r="Z578" s="6"/>
    </row>
    <row r="579" spans="1:26" ht="12" customHeight="1">
      <c r="A579" s="205"/>
      <c r="B579" s="204"/>
      <c r="C579" s="129"/>
      <c r="D579" s="129"/>
      <c r="E579" s="199"/>
      <c r="F579" s="172"/>
      <c r="G579" s="6"/>
      <c r="H579" s="6"/>
      <c r="I579" s="6"/>
      <c r="J579" s="6"/>
      <c r="K579" s="6"/>
      <c r="L579" s="6"/>
      <c r="M579" s="6"/>
      <c r="N579" s="6"/>
      <c r="O579" s="6"/>
      <c r="P579" s="6"/>
      <c r="Q579" s="6"/>
      <c r="R579" s="6"/>
      <c r="S579" s="6"/>
      <c r="T579" s="6"/>
      <c r="U579" s="6"/>
      <c r="V579" s="6"/>
      <c r="W579" s="6"/>
      <c r="X579" s="6"/>
      <c r="Y579" s="6"/>
      <c r="Z579" s="6"/>
    </row>
    <row r="580" spans="1:26" ht="12" customHeight="1">
      <c r="A580" s="205"/>
      <c r="B580" s="204"/>
      <c r="C580" s="129"/>
      <c r="D580" s="129"/>
      <c r="E580" s="199"/>
      <c r="F580" s="172"/>
      <c r="G580" s="6"/>
      <c r="H580" s="6"/>
      <c r="I580" s="6"/>
      <c r="J580" s="6"/>
      <c r="K580" s="6"/>
      <c r="L580" s="6"/>
      <c r="M580" s="6"/>
      <c r="N580" s="6"/>
      <c r="O580" s="6"/>
      <c r="P580" s="6"/>
      <c r="Q580" s="6"/>
      <c r="R580" s="6"/>
      <c r="S580" s="6"/>
      <c r="T580" s="6"/>
      <c r="U580" s="6"/>
      <c r="V580" s="6"/>
      <c r="W580" s="6"/>
      <c r="X580" s="6"/>
      <c r="Y580" s="6"/>
      <c r="Z580" s="6"/>
    </row>
    <row r="581" spans="1:26" ht="12" customHeight="1">
      <c r="A581" s="205"/>
      <c r="B581" s="204"/>
      <c r="C581" s="129"/>
      <c r="D581" s="129"/>
      <c r="E581" s="199"/>
      <c r="F581" s="172"/>
      <c r="G581" s="6"/>
      <c r="H581" s="6"/>
      <c r="I581" s="6"/>
      <c r="J581" s="6"/>
      <c r="K581" s="6"/>
      <c r="L581" s="6"/>
      <c r="M581" s="6"/>
      <c r="N581" s="6"/>
      <c r="O581" s="6"/>
      <c r="P581" s="6"/>
      <c r="Q581" s="6"/>
      <c r="R581" s="6"/>
      <c r="S581" s="6"/>
      <c r="T581" s="6"/>
      <c r="U581" s="6"/>
      <c r="V581" s="6"/>
      <c r="W581" s="6"/>
      <c r="X581" s="6"/>
      <c r="Y581" s="6"/>
      <c r="Z581" s="6"/>
    </row>
    <row r="582" spans="1:26" ht="12" customHeight="1">
      <c r="A582" s="205"/>
      <c r="B582" s="204"/>
      <c r="C582" s="129"/>
      <c r="D582" s="129"/>
      <c r="E582" s="199"/>
      <c r="F582" s="172"/>
      <c r="G582" s="6"/>
      <c r="H582" s="6"/>
      <c r="I582" s="6"/>
      <c r="J582" s="6"/>
      <c r="K582" s="6"/>
      <c r="L582" s="6"/>
      <c r="M582" s="6"/>
      <c r="N582" s="6"/>
      <c r="O582" s="6"/>
      <c r="P582" s="6"/>
      <c r="Q582" s="6"/>
      <c r="R582" s="6"/>
      <c r="S582" s="6"/>
      <c r="T582" s="6"/>
      <c r="U582" s="6"/>
      <c r="V582" s="6"/>
      <c r="W582" s="6"/>
      <c r="X582" s="6"/>
      <c r="Y582" s="6"/>
      <c r="Z582" s="6"/>
    </row>
    <row r="583" spans="1:26" ht="12" customHeight="1">
      <c r="A583" s="205"/>
      <c r="B583" s="204"/>
      <c r="C583" s="129"/>
      <c r="D583" s="129"/>
      <c r="E583" s="199"/>
      <c r="F583" s="172"/>
      <c r="G583" s="6"/>
      <c r="H583" s="6"/>
      <c r="I583" s="6"/>
      <c r="J583" s="6"/>
      <c r="K583" s="6"/>
      <c r="L583" s="6"/>
      <c r="M583" s="6"/>
      <c r="N583" s="6"/>
      <c r="O583" s="6"/>
      <c r="P583" s="6"/>
      <c r="Q583" s="6"/>
      <c r="R583" s="6"/>
      <c r="S583" s="6"/>
      <c r="T583" s="6"/>
      <c r="U583" s="6"/>
      <c r="V583" s="6"/>
      <c r="W583" s="6"/>
      <c r="X583" s="6"/>
      <c r="Y583" s="6"/>
      <c r="Z583" s="6"/>
    </row>
    <row r="584" spans="1:26" ht="12" customHeight="1">
      <c r="A584" s="205"/>
      <c r="B584" s="204"/>
      <c r="C584" s="129"/>
      <c r="D584" s="129"/>
      <c r="E584" s="199"/>
      <c r="F584" s="172"/>
      <c r="G584" s="6"/>
      <c r="H584" s="6"/>
      <c r="I584" s="6"/>
      <c r="J584" s="6"/>
      <c r="K584" s="6"/>
      <c r="L584" s="6"/>
      <c r="M584" s="6"/>
      <c r="N584" s="6"/>
      <c r="O584" s="6"/>
      <c r="P584" s="6"/>
      <c r="Q584" s="6"/>
      <c r="R584" s="6"/>
      <c r="S584" s="6"/>
      <c r="T584" s="6"/>
      <c r="U584" s="6"/>
      <c r="V584" s="6"/>
      <c r="W584" s="6"/>
      <c r="X584" s="6"/>
      <c r="Y584" s="6"/>
      <c r="Z584" s="6"/>
    </row>
    <row r="585" spans="1:26" ht="12" customHeight="1">
      <c r="A585" s="205"/>
      <c r="B585" s="204"/>
      <c r="C585" s="129"/>
      <c r="D585" s="129"/>
      <c r="E585" s="199"/>
      <c r="F585" s="172"/>
      <c r="G585" s="6"/>
      <c r="H585" s="6"/>
      <c r="I585" s="6"/>
      <c r="J585" s="6"/>
      <c r="K585" s="6"/>
      <c r="L585" s="6"/>
      <c r="M585" s="6"/>
      <c r="N585" s="6"/>
      <c r="O585" s="6"/>
      <c r="P585" s="6"/>
      <c r="Q585" s="6"/>
      <c r="R585" s="6"/>
      <c r="S585" s="6"/>
      <c r="T585" s="6"/>
      <c r="U585" s="6"/>
      <c r="V585" s="6"/>
      <c r="W585" s="6"/>
      <c r="X585" s="6"/>
      <c r="Y585" s="6"/>
      <c r="Z585" s="6"/>
    </row>
    <row r="586" spans="1:26" ht="12" customHeight="1">
      <c r="A586" s="205"/>
      <c r="B586" s="204"/>
      <c r="C586" s="129"/>
      <c r="D586" s="129"/>
      <c r="E586" s="199"/>
      <c r="F586" s="172"/>
      <c r="G586" s="6"/>
      <c r="H586" s="6"/>
      <c r="I586" s="6"/>
      <c r="J586" s="6"/>
      <c r="K586" s="6"/>
      <c r="L586" s="6"/>
      <c r="M586" s="6"/>
      <c r="N586" s="6"/>
      <c r="O586" s="6"/>
      <c r="P586" s="6"/>
      <c r="Q586" s="6"/>
      <c r="R586" s="6"/>
      <c r="S586" s="6"/>
      <c r="T586" s="6"/>
      <c r="U586" s="6"/>
      <c r="V586" s="6"/>
      <c r="W586" s="6"/>
      <c r="X586" s="6"/>
      <c r="Y586" s="6"/>
      <c r="Z586" s="6"/>
    </row>
    <row r="587" spans="1:26" ht="12" customHeight="1">
      <c r="A587" s="205"/>
      <c r="B587" s="204"/>
      <c r="C587" s="129"/>
      <c r="D587" s="129"/>
      <c r="E587" s="199"/>
      <c r="F587" s="172"/>
      <c r="G587" s="6"/>
      <c r="H587" s="6"/>
      <c r="I587" s="6"/>
      <c r="J587" s="6"/>
      <c r="K587" s="6"/>
      <c r="L587" s="6"/>
      <c r="M587" s="6"/>
      <c r="N587" s="6"/>
      <c r="O587" s="6"/>
      <c r="P587" s="6"/>
      <c r="Q587" s="6"/>
      <c r="R587" s="6"/>
      <c r="S587" s="6"/>
      <c r="T587" s="6"/>
      <c r="U587" s="6"/>
      <c r="V587" s="6"/>
      <c r="W587" s="6"/>
      <c r="X587" s="6"/>
      <c r="Y587" s="6"/>
      <c r="Z587" s="6"/>
    </row>
    <row r="588" spans="1:26" ht="12" customHeight="1">
      <c r="A588" s="205"/>
      <c r="B588" s="204"/>
      <c r="C588" s="129"/>
      <c r="D588" s="129"/>
      <c r="E588" s="199"/>
      <c r="F588" s="172"/>
      <c r="G588" s="6"/>
      <c r="H588" s="6"/>
      <c r="I588" s="6"/>
      <c r="J588" s="6"/>
      <c r="K588" s="6"/>
      <c r="L588" s="6"/>
      <c r="M588" s="6"/>
      <c r="N588" s="6"/>
      <c r="O588" s="6"/>
      <c r="P588" s="6"/>
      <c r="Q588" s="6"/>
      <c r="R588" s="6"/>
      <c r="S588" s="6"/>
      <c r="T588" s="6"/>
      <c r="U588" s="6"/>
      <c r="V588" s="6"/>
      <c r="W588" s="6"/>
      <c r="X588" s="6"/>
      <c r="Y588" s="6"/>
      <c r="Z588" s="6"/>
    </row>
    <row r="589" spans="1:26" ht="12" customHeight="1">
      <c r="A589" s="205"/>
      <c r="B589" s="204"/>
      <c r="C589" s="129"/>
      <c r="D589" s="129"/>
      <c r="E589" s="199"/>
      <c r="F589" s="172"/>
      <c r="G589" s="6"/>
      <c r="H589" s="6"/>
      <c r="I589" s="6"/>
      <c r="J589" s="6"/>
      <c r="K589" s="6"/>
      <c r="L589" s="6"/>
      <c r="M589" s="6"/>
      <c r="N589" s="6"/>
      <c r="O589" s="6"/>
      <c r="P589" s="6"/>
      <c r="Q589" s="6"/>
      <c r="R589" s="6"/>
      <c r="S589" s="6"/>
      <c r="T589" s="6"/>
      <c r="U589" s="6"/>
      <c r="V589" s="6"/>
      <c r="W589" s="6"/>
      <c r="X589" s="6"/>
      <c r="Y589" s="6"/>
      <c r="Z589" s="6"/>
    </row>
    <row r="590" spans="1:26" ht="12" customHeight="1">
      <c r="A590" s="205"/>
      <c r="B590" s="204"/>
      <c r="C590" s="129"/>
      <c r="D590" s="129"/>
      <c r="E590" s="199"/>
      <c r="F590" s="172"/>
      <c r="G590" s="6"/>
      <c r="H590" s="6"/>
      <c r="I590" s="6"/>
      <c r="J590" s="6"/>
      <c r="K590" s="6"/>
      <c r="L590" s="6"/>
      <c r="M590" s="6"/>
      <c r="N590" s="6"/>
      <c r="O590" s="6"/>
      <c r="P590" s="6"/>
      <c r="Q590" s="6"/>
      <c r="R590" s="6"/>
      <c r="S590" s="6"/>
      <c r="T590" s="6"/>
      <c r="U590" s="6"/>
      <c r="V590" s="6"/>
      <c r="W590" s="6"/>
      <c r="X590" s="6"/>
      <c r="Y590" s="6"/>
      <c r="Z590" s="6"/>
    </row>
    <row r="591" spans="1:26" ht="12" customHeight="1">
      <c r="A591" s="205"/>
      <c r="B591" s="204"/>
      <c r="C591" s="129"/>
      <c r="D591" s="129"/>
      <c r="E591" s="199"/>
      <c r="F591" s="172"/>
      <c r="G591" s="6"/>
      <c r="H591" s="6"/>
      <c r="I591" s="6"/>
      <c r="J591" s="6"/>
      <c r="K591" s="6"/>
      <c r="L591" s="6"/>
      <c r="M591" s="6"/>
      <c r="N591" s="6"/>
      <c r="O591" s="6"/>
      <c r="P591" s="6"/>
      <c r="Q591" s="6"/>
      <c r="R591" s="6"/>
      <c r="S591" s="6"/>
      <c r="T591" s="6"/>
      <c r="U591" s="6"/>
      <c r="V591" s="6"/>
      <c r="W591" s="6"/>
      <c r="X591" s="6"/>
      <c r="Y591" s="6"/>
      <c r="Z591" s="6"/>
    </row>
    <row r="592" spans="1:26" ht="12" customHeight="1">
      <c r="A592" s="205"/>
      <c r="B592" s="204"/>
      <c r="C592" s="129"/>
      <c r="D592" s="129"/>
      <c r="E592" s="199"/>
      <c r="F592" s="172"/>
      <c r="G592" s="6"/>
      <c r="H592" s="6"/>
      <c r="I592" s="6"/>
      <c r="J592" s="6"/>
      <c r="K592" s="6"/>
      <c r="L592" s="6"/>
      <c r="M592" s="6"/>
      <c r="N592" s="6"/>
      <c r="O592" s="6"/>
      <c r="P592" s="6"/>
      <c r="Q592" s="6"/>
      <c r="R592" s="6"/>
      <c r="S592" s="6"/>
      <c r="T592" s="6"/>
      <c r="U592" s="6"/>
      <c r="V592" s="6"/>
      <c r="W592" s="6"/>
      <c r="X592" s="6"/>
      <c r="Y592" s="6"/>
      <c r="Z592" s="6"/>
    </row>
    <row r="593" spans="1:26" ht="12" customHeight="1">
      <c r="A593" s="205"/>
      <c r="B593" s="204"/>
      <c r="C593" s="129"/>
      <c r="D593" s="129"/>
      <c r="E593" s="199"/>
      <c r="F593" s="172"/>
      <c r="G593" s="6"/>
      <c r="H593" s="6"/>
      <c r="I593" s="6"/>
      <c r="J593" s="6"/>
      <c r="K593" s="6"/>
      <c r="L593" s="6"/>
      <c r="M593" s="6"/>
      <c r="N593" s="6"/>
      <c r="O593" s="6"/>
      <c r="P593" s="6"/>
      <c r="Q593" s="6"/>
      <c r="R593" s="6"/>
      <c r="S593" s="6"/>
      <c r="T593" s="6"/>
      <c r="U593" s="6"/>
      <c r="V593" s="6"/>
      <c r="W593" s="6"/>
      <c r="X593" s="6"/>
      <c r="Y593" s="6"/>
      <c r="Z593" s="6"/>
    </row>
    <row r="594" spans="1:26" ht="12" customHeight="1">
      <c r="A594" s="205"/>
      <c r="B594" s="204"/>
      <c r="C594" s="129"/>
      <c r="D594" s="129"/>
      <c r="E594" s="199"/>
      <c r="F594" s="172"/>
      <c r="G594" s="6"/>
      <c r="H594" s="6"/>
      <c r="I594" s="6"/>
      <c r="J594" s="6"/>
      <c r="K594" s="6"/>
      <c r="L594" s="6"/>
      <c r="M594" s="6"/>
      <c r="N594" s="6"/>
      <c r="O594" s="6"/>
      <c r="P594" s="6"/>
      <c r="Q594" s="6"/>
      <c r="R594" s="6"/>
      <c r="S594" s="6"/>
      <c r="T594" s="6"/>
      <c r="U594" s="6"/>
      <c r="V594" s="6"/>
      <c r="W594" s="6"/>
      <c r="X594" s="6"/>
      <c r="Y594" s="6"/>
      <c r="Z594" s="6"/>
    </row>
    <row r="595" spans="1:26" ht="12" customHeight="1">
      <c r="A595" s="205"/>
      <c r="B595" s="204"/>
      <c r="C595" s="129"/>
      <c r="D595" s="129"/>
      <c r="E595" s="199"/>
      <c r="F595" s="172"/>
      <c r="G595" s="6"/>
      <c r="H595" s="6"/>
      <c r="I595" s="6"/>
      <c r="J595" s="6"/>
      <c r="K595" s="6"/>
      <c r="L595" s="6"/>
      <c r="M595" s="6"/>
      <c r="N595" s="6"/>
      <c r="O595" s="6"/>
      <c r="P595" s="6"/>
      <c r="Q595" s="6"/>
      <c r="R595" s="6"/>
      <c r="S595" s="6"/>
      <c r="T595" s="6"/>
      <c r="U595" s="6"/>
      <c r="V595" s="6"/>
      <c r="W595" s="6"/>
      <c r="X595" s="6"/>
      <c r="Y595" s="6"/>
      <c r="Z595" s="6"/>
    </row>
    <row r="596" spans="1:26" ht="12" customHeight="1">
      <c r="A596" s="205"/>
      <c r="B596" s="204"/>
      <c r="C596" s="129"/>
      <c r="D596" s="129"/>
      <c r="E596" s="199"/>
      <c r="F596" s="172"/>
      <c r="G596" s="6"/>
      <c r="H596" s="6"/>
      <c r="I596" s="6"/>
      <c r="J596" s="6"/>
      <c r="K596" s="6"/>
      <c r="L596" s="6"/>
      <c r="M596" s="6"/>
      <c r="N596" s="6"/>
      <c r="O596" s="6"/>
      <c r="P596" s="6"/>
      <c r="Q596" s="6"/>
      <c r="R596" s="6"/>
      <c r="S596" s="6"/>
      <c r="T596" s="6"/>
      <c r="U596" s="6"/>
      <c r="V596" s="6"/>
      <c r="W596" s="6"/>
      <c r="X596" s="6"/>
      <c r="Y596" s="6"/>
      <c r="Z596" s="6"/>
    </row>
    <row r="597" spans="1:26" ht="12" customHeight="1">
      <c r="A597" s="205"/>
      <c r="B597" s="204"/>
      <c r="C597" s="129"/>
      <c r="D597" s="129"/>
      <c r="E597" s="199"/>
      <c r="F597" s="172"/>
      <c r="G597" s="6"/>
      <c r="H597" s="6"/>
      <c r="I597" s="6"/>
      <c r="J597" s="6"/>
      <c r="K597" s="6"/>
      <c r="L597" s="6"/>
      <c r="M597" s="6"/>
      <c r="N597" s="6"/>
      <c r="O597" s="6"/>
      <c r="P597" s="6"/>
      <c r="Q597" s="6"/>
      <c r="R597" s="6"/>
      <c r="S597" s="6"/>
      <c r="T597" s="6"/>
      <c r="U597" s="6"/>
      <c r="V597" s="6"/>
      <c r="W597" s="6"/>
      <c r="X597" s="6"/>
      <c r="Y597" s="6"/>
      <c r="Z597" s="6"/>
    </row>
    <row r="598" spans="1:26" ht="12" customHeight="1">
      <c r="A598" s="205"/>
      <c r="B598" s="204"/>
      <c r="C598" s="129"/>
      <c r="D598" s="129"/>
      <c r="E598" s="199"/>
      <c r="F598" s="172"/>
      <c r="G598" s="6"/>
      <c r="H598" s="6"/>
      <c r="I598" s="6"/>
      <c r="J598" s="6"/>
      <c r="K598" s="6"/>
      <c r="L598" s="6"/>
      <c r="M598" s="6"/>
      <c r="N598" s="6"/>
      <c r="O598" s="6"/>
      <c r="P598" s="6"/>
      <c r="Q598" s="6"/>
      <c r="R598" s="6"/>
      <c r="S598" s="6"/>
      <c r="T598" s="6"/>
      <c r="U598" s="6"/>
      <c r="V598" s="6"/>
      <c r="W598" s="6"/>
      <c r="X598" s="6"/>
      <c r="Y598" s="6"/>
      <c r="Z598" s="6"/>
    </row>
    <row r="599" spans="1:26" ht="12" customHeight="1">
      <c r="A599" s="205"/>
      <c r="B599" s="204"/>
      <c r="C599" s="129"/>
      <c r="D599" s="129"/>
      <c r="E599" s="199"/>
      <c r="F599" s="172"/>
      <c r="G599" s="6"/>
      <c r="H599" s="6"/>
      <c r="I599" s="6"/>
      <c r="J599" s="6"/>
      <c r="K599" s="6"/>
      <c r="L599" s="6"/>
      <c r="M599" s="6"/>
      <c r="N599" s="6"/>
      <c r="O599" s="6"/>
      <c r="P599" s="6"/>
      <c r="Q599" s="6"/>
      <c r="R599" s="6"/>
      <c r="S599" s="6"/>
      <c r="T599" s="6"/>
      <c r="U599" s="6"/>
      <c r="V599" s="6"/>
      <c r="W599" s="6"/>
      <c r="X599" s="6"/>
      <c r="Y599" s="6"/>
      <c r="Z599" s="6"/>
    </row>
    <row r="600" spans="1:26" ht="12" customHeight="1">
      <c r="A600" s="205"/>
      <c r="B600" s="204"/>
      <c r="C600" s="129"/>
      <c r="D600" s="129"/>
      <c r="E600" s="199"/>
      <c r="F600" s="172"/>
      <c r="G600" s="6"/>
      <c r="H600" s="6"/>
      <c r="I600" s="6"/>
      <c r="J600" s="6"/>
      <c r="K600" s="6"/>
      <c r="L600" s="6"/>
      <c r="M600" s="6"/>
      <c r="N600" s="6"/>
      <c r="O600" s="6"/>
      <c r="P600" s="6"/>
      <c r="Q600" s="6"/>
      <c r="R600" s="6"/>
      <c r="S600" s="6"/>
      <c r="T600" s="6"/>
      <c r="U600" s="6"/>
      <c r="V600" s="6"/>
      <c r="W600" s="6"/>
      <c r="X600" s="6"/>
      <c r="Y600" s="6"/>
      <c r="Z600" s="6"/>
    </row>
    <row r="601" spans="1:26" ht="12" customHeight="1">
      <c r="A601" s="205"/>
      <c r="B601" s="204"/>
      <c r="C601" s="129"/>
      <c r="D601" s="129"/>
      <c r="E601" s="199"/>
      <c r="F601" s="172"/>
      <c r="G601" s="6"/>
      <c r="H601" s="6"/>
      <c r="I601" s="6"/>
      <c r="J601" s="6"/>
      <c r="K601" s="6"/>
      <c r="L601" s="6"/>
      <c r="M601" s="6"/>
      <c r="N601" s="6"/>
      <c r="O601" s="6"/>
      <c r="P601" s="6"/>
      <c r="Q601" s="6"/>
      <c r="R601" s="6"/>
      <c r="S601" s="6"/>
      <c r="T601" s="6"/>
      <c r="U601" s="6"/>
      <c r="V601" s="6"/>
      <c r="W601" s="6"/>
      <c r="X601" s="6"/>
      <c r="Y601" s="6"/>
      <c r="Z601" s="6"/>
    </row>
    <row r="602" spans="1:26" ht="12" customHeight="1">
      <c r="A602" s="205"/>
      <c r="B602" s="204"/>
      <c r="C602" s="129"/>
      <c r="D602" s="129"/>
      <c r="E602" s="199"/>
      <c r="F602" s="172"/>
      <c r="G602" s="6"/>
      <c r="H602" s="6"/>
      <c r="I602" s="6"/>
      <c r="J602" s="6"/>
      <c r="K602" s="6"/>
      <c r="L602" s="6"/>
      <c r="M602" s="6"/>
      <c r="N602" s="6"/>
      <c r="O602" s="6"/>
      <c r="P602" s="6"/>
      <c r="Q602" s="6"/>
      <c r="R602" s="6"/>
      <c r="S602" s="6"/>
      <c r="T602" s="6"/>
      <c r="U602" s="6"/>
      <c r="V602" s="6"/>
      <c r="W602" s="6"/>
      <c r="X602" s="6"/>
      <c r="Y602" s="6"/>
      <c r="Z602" s="6"/>
    </row>
    <row r="603" spans="1:26" ht="12" customHeight="1">
      <c r="A603" s="205"/>
      <c r="B603" s="204"/>
      <c r="C603" s="129"/>
      <c r="D603" s="129"/>
      <c r="E603" s="199"/>
      <c r="F603" s="172"/>
      <c r="G603" s="6"/>
      <c r="H603" s="6"/>
      <c r="I603" s="6"/>
      <c r="J603" s="6"/>
      <c r="K603" s="6"/>
      <c r="L603" s="6"/>
      <c r="M603" s="6"/>
      <c r="N603" s="6"/>
      <c r="O603" s="6"/>
      <c r="P603" s="6"/>
      <c r="Q603" s="6"/>
      <c r="R603" s="6"/>
      <c r="S603" s="6"/>
      <c r="T603" s="6"/>
      <c r="U603" s="6"/>
      <c r="V603" s="6"/>
      <c r="W603" s="6"/>
      <c r="X603" s="6"/>
      <c r="Y603" s="6"/>
      <c r="Z603" s="6"/>
    </row>
    <row r="604" spans="1:26" ht="12" customHeight="1">
      <c r="A604" s="205"/>
      <c r="B604" s="204"/>
      <c r="C604" s="129"/>
      <c r="D604" s="129"/>
      <c r="E604" s="199"/>
      <c r="F604" s="172"/>
      <c r="G604" s="6"/>
      <c r="H604" s="6"/>
      <c r="I604" s="6"/>
      <c r="J604" s="6"/>
      <c r="K604" s="6"/>
      <c r="L604" s="6"/>
      <c r="M604" s="6"/>
      <c r="N604" s="6"/>
      <c r="O604" s="6"/>
      <c r="P604" s="6"/>
      <c r="Q604" s="6"/>
      <c r="R604" s="6"/>
      <c r="S604" s="6"/>
      <c r="T604" s="6"/>
      <c r="U604" s="6"/>
      <c r="V604" s="6"/>
      <c r="W604" s="6"/>
      <c r="X604" s="6"/>
      <c r="Y604" s="6"/>
      <c r="Z604" s="6"/>
    </row>
    <row r="605" spans="1:26" ht="12" customHeight="1">
      <c r="A605" s="205"/>
      <c r="B605" s="204"/>
      <c r="C605" s="129"/>
      <c r="D605" s="129"/>
      <c r="E605" s="199"/>
      <c r="F605" s="172"/>
      <c r="G605" s="6"/>
      <c r="H605" s="6"/>
      <c r="I605" s="6"/>
      <c r="J605" s="6"/>
      <c r="K605" s="6"/>
      <c r="L605" s="6"/>
      <c r="M605" s="6"/>
      <c r="N605" s="6"/>
      <c r="O605" s="6"/>
      <c r="P605" s="6"/>
      <c r="Q605" s="6"/>
      <c r="R605" s="6"/>
      <c r="S605" s="6"/>
      <c r="T605" s="6"/>
      <c r="U605" s="6"/>
      <c r="V605" s="6"/>
      <c r="W605" s="6"/>
      <c r="X605" s="6"/>
      <c r="Y605" s="6"/>
      <c r="Z605" s="6"/>
    </row>
    <row r="606" spans="1:26" ht="12" customHeight="1">
      <c r="A606" s="205"/>
      <c r="B606" s="204"/>
      <c r="C606" s="129"/>
      <c r="D606" s="129"/>
      <c r="E606" s="199"/>
      <c r="F606" s="172"/>
      <c r="G606" s="6"/>
      <c r="H606" s="6"/>
      <c r="I606" s="6"/>
      <c r="J606" s="6"/>
      <c r="K606" s="6"/>
      <c r="L606" s="6"/>
      <c r="M606" s="6"/>
      <c r="N606" s="6"/>
      <c r="O606" s="6"/>
      <c r="P606" s="6"/>
      <c r="Q606" s="6"/>
      <c r="R606" s="6"/>
      <c r="S606" s="6"/>
      <c r="T606" s="6"/>
      <c r="U606" s="6"/>
      <c r="V606" s="6"/>
      <c r="W606" s="6"/>
      <c r="X606" s="6"/>
      <c r="Y606" s="6"/>
      <c r="Z606" s="6"/>
    </row>
    <row r="607" spans="1:26" ht="12" customHeight="1">
      <c r="A607" s="205"/>
      <c r="B607" s="204"/>
      <c r="C607" s="129"/>
      <c r="D607" s="129"/>
      <c r="E607" s="199"/>
      <c r="F607" s="172"/>
      <c r="G607" s="6"/>
      <c r="H607" s="6"/>
      <c r="I607" s="6"/>
      <c r="J607" s="6"/>
      <c r="K607" s="6"/>
      <c r="L607" s="6"/>
      <c r="M607" s="6"/>
      <c r="N607" s="6"/>
      <c r="O607" s="6"/>
      <c r="P607" s="6"/>
      <c r="Q607" s="6"/>
      <c r="R607" s="6"/>
      <c r="S607" s="6"/>
      <c r="T607" s="6"/>
      <c r="U607" s="6"/>
      <c r="V607" s="6"/>
      <c r="W607" s="6"/>
      <c r="X607" s="6"/>
      <c r="Y607" s="6"/>
      <c r="Z607" s="6"/>
    </row>
    <row r="608" spans="1:26" ht="12" customHeight="1">
      <c r="A608" s="205"/>
      <c r="B608" s="204"/>
      <c r="C608" s="129"/>
      <c r="D608" s="129"/>
      <c r="E608" s="199"/>
      <c r="F608" s="172"/>
      <c r="G608" s="6"/>
      <c r="H608" s="6"/>
      <c r="I608" s="6"/>
      <c r="J608" s="6"/>
      <c r="K608" s="6"/>
      <c r="L608" s="6"/>
      <c r="M608" s="6"/>
      <c r="N608" s="6"/>
      <c r="O608" s="6"/>
      <c r="P608" s="6"/>
      <c r="Q608" s="6"/>
      <c r="R608" s="6"/>
      <c r="S608" s="6"/>
      <c r="T608" s="6"/>
      <c r="U608" s="6"/>
      <c r="V608" s="6"/>
      <c r="W608" s="6"/>
      <c r="X608" s="6"/>
      <c r="Y608" s="6"/>
      <c r="Z608" s="6"/>
    </row>
    <row r="609" spans="1:26" ht="12" customHeight="1">
      <c r="A609" s="205"/>
      <c r="B609" s="204"/>
      <c r="C609" s="129"/>
      <c r="D609" s="129"/>
      <c r="E609" s="199"/>
      <c r="F609" s="172"/>
      <c r="G609" s="6"/>
      <c r="H609" s="6"/>
      <c r="I609" s="6"/>
      <c r="J609" s="6"/>
      <c r="K609" s="6"/>
      <c r="L609" s="6"/>
      <c r="M609" s="6"/>
      <c r="N609" s="6"/>
      <c r="O609" s="6"/>
      <c r="P609" s="6"/>
      <c r="Q609" s="6"/>
      <c r="R609" s="6"/>
      <c r="S609" s="6"/>
      <c r="T609" s="6"/>
      <c r="U609" s="6"/>
      <c r="V609" s="6"/>
      <c r="W609" s="6"/>
      <c r="X609" s="6"/>
      <c r="Y609" s="6"/>
      <c r="Z609" s="6"/>
    </row>
    <row r="610" spans="1:26" ht="12" customHeight="1">
      <c r="A610" s="205"/>
      <c r="B610" s="204"/>
      <c r="C610" s="129"/>
      <c r="D610" s="129"/>
      <c r="E610" s="199"/>
      <c r="F610" s="172"/>
      <c r="G610" s="6"/>
      <c r="H610" s="6"/>
      <c r="I610" s="6"/>
      <c r="J610" s="6"/>
      <c r="K610" s="6"/>
      <c r="L610" s="6"/>
      <c r="M610" s="6"/>
      <c r="N610" s="6"/>
      <c r="O610" s="6"/>
      <c r="P610" s="6"/>
      <c r="Q610" s="6"/>
      <c r="R610" s="6"/>
      <c r="S610" s="6"/>
      <c r="T610" s="6"/>
      <c r="U610" s="6"/>
      <c r="V610" s="6"/>
      <c r="W610" s="6"/>
      <c r="X610" s="6"/>
      <c r="Y610" s="6"/>
      <c r="Z610" s="6"/>
    </row>
    <row r="611" spans="1:26" ht="12" customHeight="1">
      <c r="A611" s="205"/>
      <c r="B611" s="204"/>
      <c r="C611" s="129"/>
      <c r="D611" s="129"/>
      <c r="E611" s="199"/>
      <c r="F611" s="172"/>
      <c r="G611" s="6"/>
      <c r="H611" s="6"/>
      <c r="I611" s="6"/>
      <c r="J611" s="6"/>
      <c r="K611" s="6"/>
      <c r="L611" s="6"/>
      <c r="M611" s="6"/>
      <c r="N611" s="6"/>
      <c r="O611" s="6"/>
      <c r="P611" s="6"/>
      <c r="Q611" s="6"/>
      <c r="R611" s="6"/>
      <c r="S611" s="6"/>
      <c r="T611" s="6"/>
      <c r="U611" s="6"/>
      <c r="V611" s="6"/>
      <c r="W611" s="6"/>
      <c r="X611" s="6"/>
      <c r="Y611" s="6"/>
      <c r="Z611" s="6"/>
    </row>
    <row r="612" spans="1:26" ht="12" customHeight="1">
      <c r="A612" s="205"/>
      <c r="B612" s="204"/>
      <c r="C612" s="129"/>
      <c r="D612" s="129"/>
      <c r="E612" s="199"/>
      <c r="F612" s="172"/>
      <c r="G612" s="6"/>
      <c r="H612" s="6"/>
      <c r="I612" s="6"/>
      <c r="J612" s="6"/>
      <c r="K612" s="6"/>
      <c r="L612" s="6"/>
      <c r="M612" s="6"/>
      <c r="N612" s="6"/>
      <c r="O612" s="6"/>
      <c r="P612" s="6"/>
      <c r="Q612" s="6"/>
      <c r="R612" s="6"/>
      <c r="S612" s="6"/>
      <c r="T612" s="6"/>
      <c r="U612" s="6"/>
      <c r="V612" s="6"/>
      <c r="W612" s="6"/>
      <c r="X612" s="6"/>
      <c r="Y612" s="6"/>
      <c r="Z612" s="6"/>
    </row>
    <row r="613" spans="1:26" ht="12" customHeight="1">
      <c r="A613" s="205"/>
      <c r="B613" s="204"/>
      <c r="C613" s="129"/>
      <c r="D613" s="129"/>
      <c r="E613" s="199"/>
      <c r="F613" s="172"/>
      <c r="G613" s="6"/>
      <c r="H613" s="6"/>
      <c r="I613" s="6"/>
      <c r="J613" s="6"/>
      <c r="K613" s="6"/>
      <c r="L613" s="6"/>
      <c r="M613" s="6"/>
      <c r="N613" s="6"/>
      <c r="O613" s="6"/>
      <c r="P613" s="6"/>
      <c r="Q613" s="6"/>
      <c r="R613" s="6"/>
      <c r="S613" s="6"/>
      <c r="T613" s="6"/>
      <c r="U613" s="6"/>
      <c r="V613" s="6"/>
      <c r="W613" s="6"/>
      <c r="X613" s="6"/>
      <c r="Y613" s="6"/>
      <c r="Z613" s="6"/>
    </row>
    <row r="614" spans="1:26" ht="12" customHeight="1">
      <c r="A614" s="205"/>
      <c r="B614" s="204"/>
      <c r="C614" s="129"/>
      <c r="D614" s="129"/>
      <c r="E614" s="199"/>
      <c r="F614" s="172"/>
      <c r="G614" s="6"/>
      <c r="H614" s="6"/>
      <c r="I614" s="6"/>
      <c r="J614" s="6"/>
      <c r="K614" s="6"/>
      <c r="L614" s="6"/>
      <c r="M614" s="6"/>
      <c r="N614" s="6"/>
      <c r="O614" s="6"/>
      <c r="P614" s="6"/>
      <c r="Q614" s="6"/>
      <c r="R614" s="6"/>
      <c r="S614" s="6"/>
      <c r="T614" s="6"/>
      <c r="U614" s="6"/>
      <c r="V614" s="6"/>
      <c r="W614" s="6"/>
      <c r="X614" s="6"/>
      <c r="Y614" s="6"/>
      <c r="Z614" s="6"/>
    </row>
    <row r="615" spans="1:26" ht="12" customHeight="1">
      <c r="A615" s="205"/>
      <c r="B615" s="204"/>
      <c r="C615" s="129"/>
      <c r="D615" s="129"/>
      <c r="E615" s="199"/>
      <c r="F615" s="172"/>
      <c r="G615" s="6"/>
      <c r="H615" s="6"/>
      <c r="I615" s="6"/>
      <c r="J615" s="6"/>
      <c r="K615" s="6"/>
      <c r="L615" s="6"/>
      <c r="M615" s="6"/>
      <c r="N615" s="6"/>
      <c r="O615" s="6"/>
      <c r="P615" s="6"/>
      <c r="Q615" s="6"/>
      <c r="R615" s="6"/>
      <c r="S615" s="6"/>
      <c r="T615" s="6"/>
      <c r="U615" s="6"/>
      <c r="V615" s="6"/>
      <c r="W615" s="6"/>
      <c r="X615" s="6"/>
      <c r="Y615" s="6"/>
      <c r="Z615" s="6"/>
    </row>
    <row r="616" spans="1:26" ht="12" customHeight="1">
      <c r="A616" s="205"/>
      <c r="B616" s="204"/>
      <c r="C616" s="129"/>
      <c r="D616" s="129"/>
      <c r="E616" s="199"/>
      <c r="F616" s="172"/>
      <c r="G616" s="6"/>
      <c r="H616" s="6"/>
      <c r="I616" s="6"/>
      <c r="J616" s="6"/>
      <c r="K616" s="6"/>
      <c r="L616" s="6"/>
      <c r="M616" s="6"/>
      <c r="N616" s="6"/>
      <c r="O616" s="6"/>
      <c r="P616" s="6"/>
      <c r="Q616" s="6"/>
      <c r="R616" s="6"/>
      <c r="S616" s="6"/>
      <c r="T616" s="6"/>
      <c r="U616" s="6"/>
      <c r="V616" s="6"/>
      <c r="W616" s="6"/>
      <c r="X616" s="6"/>
      <c r="Y616" s="6"/>
      <c r="Z616" s="6"/>
    </row>
    <row r="617" spans="1:26" ht="12" customHeight="1">
      <c r="A617" s="205"/>
      <c r="B617" s="204"/>
      <c r="C617" s="129"/>
      <c r="D617" s="129"/>
      <c r="E617" s="199"/>
      <c r="F617" s="172"/>
      <c r="G617" s="6"/>
      <c r="H617" s="6"/>
      <c r="I617" s="6"/>
      <c r="J617" s="6"/>
      <c r="K617" s="6"/>
      <c r="L617" s="6"/>
      <c r="M617" s="6"/>
      <c r="N617" s="6"/>
      <c r="O617" s="6"/>
      <c r="P617" s="6"/>
      <c r="Q617" s="6"/>
      <c r="R617" s="6"/>
      <c r="S617" s="6"/>
      <c r="T617" s="6"/>
      <c r="U617" s="6"/>
      <c r="V617" s="6"/>
      <c r="W617" s="6"/>
      <c r="X617" s="6"/>
      <c r="Y617" s="6"/>
      <c r="Z617" s="6"/>
    </row>
    <row r="618" spans="1:26" ht="12" customHeight="1">
      <c r="A618" s="205"/>
      <c r="B618" s="204"/>
      <c r="C618" s="129"/>
      <c r="D618" s="129"/>
      <c r="E618" s="199"/>
      <c r="F618" s="172"/>
      <c r="G618" s="6"/>
      <c r="H618" s="6"/>
      <c r="I618" s="6"/>
      <c r="J618" s="6"/>
      <c r="K618" s="6"/>
      <c r="L618" s="6"/>
      <c r="M618" s="6"/>
      <c r="N618" s="6"/>
      <c r="O618" s="6"/>
      <c r="P618" s="6"/>
      <c r="Q618" s="6"/>
      <c r="R618" s="6"/>
      <c r="S618" s="6"/>
      <c r="T618" s="6"/>
      <c r="U618" s="6"/>
      <c r="V618" s="6"/>
      <c r="W618" s="6"/>
      <c r="X618" s="6"/>
      <c r="Y618" s="6"/>
      <c r="Z618" s="6"/>
    </row>
    <row r="619" spans="1:26" ht="12" customHeight="1">
      <c r="A619" s="205"/>
      <c r="B619" s="204"/>
      <c r="C619" s="129"/>
      <c r="D619" s="129"/>
      <c r="E619" s="199"/>
      <c r="F619" s="172"/>
      <c r="G619" s="6"/>
      <c r="H619" s="6"/>
      <c r="I619" s="6"/>
      <c r="J619" s="6"/>
      <c r="K619" s="6"/>
      <c r="L619" s="6"/>
      <c r="M619" s="6"/>
      <c r="N619" s="6"/>
      <c r="O619" s="6"/>
      <c r="P619" s="6"/>
      <c r="Q619" s="6"/>
      <c r="R619" s="6"/>
      <c r="S619" s="6"/>
      <c r="T619" s="6"/>
      <c r="U619" s="6"/>
      <c r="V619" s="6"/>
      <c r="W619" s="6"/>
      <c r="X619" s="6"/>
      <c r="Y619" s="6"/>
      <c r="Z619" s="6"/>
    </row>
    <row r="620" spans="1:26" ht="12" customHeight="1">
      <c r="A620" s="205"/>
      <c r="B620" s="204"/>
      <c r="C620" s="129"/>
      <c r="D620" s="129"/>
      <c r="E620" s="199"/>
      <c r="F620" s="172"/>
      <c r="G620" s="6"/>
      <c r="H620" s="6"/>
      <c r="I620" s="6"/>
      <c r="J620" s="6"/>
      <c r="K620" s="6"/>
      <c r="L620" s="6"/>
      <c r="M620" s="6"/>
      <c r="N620" s="6"/>
      <c r="O620" s="6"/>
      <c r="P620" s="6"/>
      <c r="Q620" s="6"/>
      <c r="R620" s="6"/>
      <c r="S620" s="6"/>
      <c r="T620" s="6"/>
      <c r="U620" s="6"/>
      <c r="V620" s="6"/>
      <c r="W620" s="6"/>
      <c r="X620" s="6"/>
      <c r="Y620" s="6"/>
      <c r="Z620" s="6"/>
    </row>
    <row r="621" spans="1:26" ht="12" customHeight="1">
      <c r="A621" s="205"/>
      <c r="B621" s="204"/>
      <c r="C621" s="129"/>
      <c r="D621" s="129"/>
      <c r="E621" s="199"/>
      <c r="F621" s="172"/>
      <c r="G621" s="6"/>
      <c r="H621" s="6"/>
      <c r="I621" s="6"/>
      <c r="J621" s="6"/>
      <c r="K621" s="6"/>
      <c r="L621" s="6"/>
      <c r="M621" s="6"/>
      <c r="N621" s="6"/>
      <c r="O621" s="6"/>
      <c r="P621" s="6"/>
      <c r="Q621" s="6"/>
      <c r="R621" s="6"/>
      <c r="S621" s="6"/>
      <c r="T621" s="6"/>
      <c r="U621" s="6"/>
      <c r="V621" s="6"/>
      <c r="W621" s="6"/>
      <c r="X621" s="6"/>
      <c r="Y621" s="6"/>
      <c r="Z621" s="6"/>
    </row>
    <row r="622" spans="1:26" ht="12" customHeight="1">
      <c r="A622" s="205"/>
      <c r="B622" s="204"/>
      <c r="C622" s="129"/>
      <c r="D622" s="129"/>
      <c r="E622" s="199"/>
      <c r="F622" s="172"/>
      <c r="G622" s="6"/>
      <c r="H622" s="6"/>
      <c r="I622" s="6"/>
      <c r="J622" s="6"/>
      <c r="K622" s="6"/>
      <c r="L622" s="6"/>
      <c r="M622" s="6"/>
      <c r="N622" s="6"/>
      <c r="O622" s="6"/>
      <c r="P622" s="6"/>
      <c r="Q622" s="6"/>
      <c r="R622" s="6"/>
      <c r="S622" s="6"/>
      <c r="T622" s="6"/>
      <c r="U622" s="6"/>
      <c r="V622" s="6"/>
      <c r="W622" s="6"/>
      <c r="X622" s="6"/>
      <c r="Y622" s="6"/>
      <c r="Z622" s="6"/>
    </row>
    <row r="623" spans="1:26" ht="12" customHeight="1">
      <c r="A623" s="205"/>
      <c r="B623" s="204"/>
      <c r="C623" s="129"/>
      <c r="D623" s="129"/>
      <c r="E623" s="199"/>
      <c r="F623" s="172"/>
      <c r="G623" s="6"/>
      <c r="H623" s="6"/>
      <c r="I623" s="6"/>
      <c r="J623" s="6"/>
      <c r="K623" s="6"/>
      <c r="L623" s="6"/>
      <c r="M623" s="6"/>
      <c r="N623" s="6"/>
      <c r="O623" s="6"/>
      <c r="P623" s="6"/>
      <c r="Q623" s="6"/>
      <c r="R623" s="6"/>
      <c r="S623" s="6"/>
      <c r="T623" s="6"/>
      <c r="U623" s="6"/>
      <c r="V623" s="6"/>
      <c r="W623" s="6"/>
      <c r="X623" s="6"/>
      <c r="Y623" s="6"/>
      <c r="Z623" s="6"/>
    </row>
    <row r="624" spans="1:26" ht="12" customHeight="1">
      <c r="A624" s="205"/>
      <c r="B624" s="204"/>
      <c r="C624" s="129"/>
      <c r="D624" s="129"/>
      <c r="E624" s="199"/>
      <c r="F624" s="172"/>
      <c r="G624" s="6"/>
      <c r="H624" s="6"/>
      <c r="I624" s="6"/>
      <c r="J624" s="6"/>
      <c r="K624" s="6"/>
      <c r="L624" s="6"/>
      <c r="M624" s="6"/>
      <c r="N624" s="6"/>
      <c r="O624" s="6"/>
      <c r="P624" s="6"/>
      <c r="Q624" s="6"/>
      <c r="R624" s="6"/>
      <c r="S624" s="6"/>
      <c r="T624" s="6"/>
      <c r="U624" s="6"/>
      <c r="V624" s="6"/>
      <c r="W624" s="6"/>
      <c r="X624" s="6"/>
      <c r="Y624" s="6"/>
      <c r="Z624" s="6"/>
    </row>
    <row r="625" spans="1:26" ht="12" customHeight="1">
      <c r="A625" s="205"/>
      <c r="B625" s="204"/>
      <c r="C625" s="129"/>
      <c r="D625" s="129"/>
      <c r="E625" s="199"/>
      <c r="F625" s="172"/>
      <c r="G625" s="6"/>
      <c r="H625" s="6"/>
      <c r="I625" s="6"/>
      <c r="J625" s="6"/>
      <c r="K625" s="6"/>
      <c r="L625" s="6"/>
      <c r="M625" s="6"/>
      <c r="N625" s="6"/>
      <c r="O625" s="6"/>
      <c r="P625" s="6"/>
      <c r="Q625" s="6"/>
      <c r="R625" s="6"/>
      <c r="S625" s="6"/>
      <c r="T625" s="6"/>
      <c r="U625" s="6"/>
      <c r="V625" s="6"/>
      <c r="W625" s="6"/>
      <c r="X625" s="6"/>
      <c r="Y625" s="6"/>
      <c r="Z625" s="6"/>
    </row>
    <row r="626" spans="1:26" ht="12" customHeight="1">
      <c r="A626" s="205"/>
      <c r="B626" s="204"/>
      <c r="C626" s="129"/>
      <c r="D626" s="129"/>
      <c r="E626" s="199"/>
      <c r="F626" s="172"/>
      <c r="G626" s="6"/>
      <c r="H626" s="6"/>
      <c r="I626" s="6"/>
      <c r="J626" s="6"/>
      <c r="K626" s="6"/>
      <c r="L626" s="6"/>
      <c r="M626" s="6"/>
      <c r="N626" s="6"/>
      <c r="O626" s="6"/>
      <c r="P626" s="6"/>
      <c r="Q626" s="6"/>
      <c r="R626" s="6"/>
      <c r="S626" s="6"/>
      <c r="T626" s="6"/>
      <c r="U626" s="6"/>
      <c r="V626" s="6"/>
      <c r="W626" s="6"/>
      <c r="X626" s="6"/>
      <c r="Y626" s="6"/>
      <c r="Z626" s="6"/>
    </row>
    <row r="627" spans="1:26" ht="12" customHeight="1">
      <c r="A627" s="205"/>
      <c r="B627" s="204"/>
      <c r="C627" s="129"/>
      <c r="D627" s="129"/>
      <c r="E627" s="199"/>
      <c r="F627" s="172"/>
      <c r="G627" s="6"/>
      <c r="H627" s="6"/>
      <c r="I627" s="6"/>
      <c r="J627" s="6"/>
      <c r="K627" s="6"/>
      <c r="L627" s="6"/>
      <c r="M627" s="6"/>
      <c r="N627" s="6"/>
      <c r="O627" s="6"/>
      <c r="P627" s="6"/>
      <c r="Q627" s="6"/>
      <c r="R627" s="6"/>
      <c r="S627" s="6"/>
      <c r="T627" s="6"/>
      <c r="U627" s="6"/>
      <c r="V627" s="6"/>
      <c r="W627" s="6"/>
      <c r="X627" s="6"/>
      <c r="Y627" s="6"/>
      <c r="Z627" s="6"/>
    </row>
    <row r="628" spans="1:26" ht="12" customHeight="1">
      <c r="A628" s="205"/>
      <c r="B628" s="204"/>
      <c r="C628" s="129"/>
      <c r="D628" s="129"/>
      <c r="E628" s="199"/>
      <c r="F628" s="172"/>
      <c r="G628" s="6"/>
      <c r="H628" s="6"/>
      <c r="I628" s="6"/>
      <c r="J628" s="6"/>
      <c r="K628" s="6"/>
      <c r="L628" s="6"/>
      <c r="M628" s="6"/>
      <c r="N628" s="6"/>
      <c r="O628" s="6"/>
      <c r="P628" s="6"/>
      <c r="Q628" s="6"/>
      <c r="R628" s="6"/>
      <c r="S628" s="6"/>
      <c r="T628" s="6"/>
      <c r="U628" s="6"/>
      <c r="V628" s="6"/>
      <c r="W628" s="6"/>
      <c r="X628" s="6"/>
      <c r="Y628" s="6"/>
      <c r="Z628" s="6"/>
    </row>
    <row r="629" spans="1:26" ht="12" customHeight="1">
      <c r="A629" s="205"/>
      <c r="B629" s="204"/>
      <c r="C629" s="129"/>
      <c r="D629" s="129"/>
      <c r="E629" s="199"/>
      <c r="F629" s="172"/>
      <c r="G629" s="6"/>
      <c r="H629" s="6"/>
      <c r="I629" s="6"/>
      <c r="J629" s="6"/>
      <c r="K629" s="6"/>
      <c r="L629" s="6"/>
      <c r="M629" s="6"/>
      <c r="N629" s="6"/>
      <c r="O629" s="6"/>
      <c r="P629" s="6"/>
      <c r="Q629" s="6"/>
      <c r="R629" s="6"/>
      <c r="S629" s="6"/>
      <c r="T629" s="6"/>
      <c r="U629" s="6"/>
      <c r="V629" s="6"/>
      <c r="W629" s="6"/>
      <c r="X629" s="6"/>
      <c r="Y629" s="6"/>
      <c r="Z629" s="6"/>
    </row>
    <row r="630" spans="1:26" ht="12" customHeight="1">
      <c r="A630" s="205"/>
      <c r="B630" s="204"/>
      <c r="C630" s="129"/>
      <c r="D630" s="129"/>
      <c r="E630" s="199"/>
      <c r="F630" s="172"/>
      <c r="G630" s="6"/>
      <c r="H630" s="6"/>
      <c r="I630" s="6"/>
      <c r="J630" s="6"/>
      <c r="K630" s="6"/>
      <c r="L630" s="6"/>
      <c r="M630" s="6"/>
      <c r="N630" s="6"/>
      <c r="O630" s="6"/>
      <c r="P630" s="6"/>
      <c r="Q630" s="6"/>
      <c r="R630" s="6"/>
      <c r="S630" s="6"/>
      <c r="T630" s="6"/>
      <c r="U630" s="6"/>
      <c r="V630" s="6"/>
      <c r="W630" s="6"/>
      <c r="X630" s="6"/>
      <c r="Y630" s="6"/>
      <c r="Z630" s="6"/>
    </row>
    <row r="631" spans="1:26" ht="12" customHeight="1">
      <c r="A631" s="205"/>
      <c r="B631" s="204"/>
      <c r="C631" s="129"/>
      <c r="D631" s="129"/>
      <c r="E631" s="199"/>
      <c r="F631" s="172"/>
      <c r="G631" s="6"/>
      <c r="H631" s="6"/>
      <c r="I631" s="6"/>
      <c r="J631" s="6"/>
      <c r="K631" s="6"/>
      <c r="L631" s="6"/>
      <c r="M631" s="6"/>
      <c r="N631" s="6"/>
      <c r="O631" s="6"/>
      <c r="P631" s="6"/>
      <c r="Q631" s="6"/>
      <c r="R631" s="6"/>
      <c r="S631" s="6"/>
      <c r="T631" s="6"/>
      <c r="U631" s="6"/>
      <c r="V631" s="6"/>
      <c r="W631" s="6"/>
      <c r="X631" s="6"/>
      <c r="Y631" s="6"/>
      <c r="Z631" s="6"/>
    </row>
    <row r="632" spans="1:26" ht="12" customHeight="1">
      <c r="A632" s="205"/>
      <c r="B632" s="204"/>
      <c r="C632" s="129"/>
      <c r="D632" s="129"/>
      <c r="E632" s="199"/>
      <c r="F632" s="172"/>
      <c r="G632" s="6"/>
      <c r="H632" s="6"/>
      <c r="I632" s="6"/>
      <c r="J632" s="6"/>
      <c r="K632" s="6"/>
      <c r="L632" s="6"/>
      <c r="M632" s="6"/>
      <c r="N632" s="6"/>
      <c r="O632" s="6"/>
      <c r="P632" s="6"/>
      <c r="Q632" s="6"/>
      <c r="R632" s="6"/>
      <c r="S632" s="6"/>
      <c r="T632" s="6"/>
      <c r="U632" s="6"/>
      <c r="V632" s="6"/>
      <c r="W632" s="6"/>
      <c r="X632" s="6"/>
      <c r="Y632" s="6"/>
      <c r="Z632" s="6"/>
    </row>
    <row r="633" spans="1:26" ht="12" customHeight="1">
      <c r="A633" s="205"/>
      <c r="B633" s="204"/>
      <c r="C633" s="129"/>
      <c r="D633" s="129"/>
      <c r="E633" s="199"/>
      <c r="F633" s="172"/>
      <c r="G633" s="6"/>
      <c r="H633" s="6"/>
      <c r="I633" s="6"/>
      <c r="J633" s="6"/>
      <c r="K633" s="6"/>
      <c r="L633" s="6"/>
      <c r="M633" s="6"/>
      <c r="N633" s="6"/>
      <c r="O633" s="6"/>
      <c r="P633" s="6"/>
      <c r="Q633" s="6"/>
      <c r="R633" s="6"/>
      <c r="S633" s="6"/>
      <c r="T633" s="6"/>
      <c r="U633" s="6"/>
      <c r="V633" s="6"/>
      <c r="W633" s="6"/>
      <c r="X633" s="6"/>
      <c r="Y633" s="6"/>
      <c r="Z633" s="6"/>
    </row>
    <row r="634" spans="1:26" ht="12" customHeight="1">
      <c r="A634" s="205"/>
      <c r="B634" s="204"/>
      <c r="C634" s="129"/>
      <c r="D634" s="129"/>
      <c r="E634" s="199"/>
      <c r="F634" s="172"/>
      <c r="G634" s="6"/>
      <c r="H634" s="6"/>
      <c r="I634" s="6"/>
      <c r="J634" s="6"/>
      <c r="K634" s="6"/>
      <c r="L634" s="6"/>
      <c r="M634" s="6"/>
      <c r="N634" s="6"/>
      <c r="O634" s="6"/>
      <c r="P634" s="6"/>
      <c r="Q634" s="6"/>
      <c r="R634" s="6"/>
      <c r="S634" s="6"/>
      <c r="T634" s="6"/>
      <c r="U634" s="6"/>
      <c r="V634" s="6"/>
      <c r="W634" s="6"/>
      <c r="X634" s="6"/>
      <c r="Y634" s="6"/>
      <c r="Z634" s="6"/>
    </row>
    <row r="635" spans="1:26" ht="12" customHeight="1">
      <c r="A635" s="205"/>
      <c r="B635" s="204"/>
      <c r="C635" s="129"/>
      <c r="D635" s="129"/>
      <c r="E635" s="199"/>
      <c r="F635" s="172"/>
      <c r="G635" s="6"/>
      <c r="H635" s="6"/>
      <c r="I635" s="6"/>
      <c r="J635" s="6"/>
      <c r="K635" s="6"/>
      <c r="L635" s="6"/>
      <c r="M635" s="6"/>
      <c r="N635" s="6"/>
      <c r="O635" s="6"/>
      <c r="P635" s="6"/>
      <c r="Q635" s="6"/>
      <c r="R635" s="6"/>
      <c r="S635" s="6"/>
      <c r="T635" s="6"/>
      <c r="U635" s="6"/>
      <c r="V635" s="6"/>
      <c r="W635" s="6"/>
      <c r="X635" s="6"/>
      <c r="Y635" s="6"/>
      <c r="Z635" s="6"/>
    </row>
    <row r="636" spans="1:26" ht="12" customHeight="1">
      <c r="A636" s="205"/>
      <c r="B636" s="204"/>
      <c r="C636" s="129"/>
      <c r="D636" s="129"/>
      <c r="E636" s="199"/>
      <c r="F636" s="172"/>
      <c r="G636" s="6"/>
      <c r="H636" s="6"/>
      <c r="I636" s="6"/>
      <c r="J636" s="6"/>
      <c r="K636" s="6"/>
      <c r="L636" s="6"/>
      <c r="M636" s="6"/>
      <c r="N636" s="6"/>
      <c r="O636" s="6"/>
      <c r="P636" s="6"/>
      <c r="Q636" s="6"/>
      <c r="R636" s="6"/>
      <c r="S636" s="6"/>
      <c r="T636" s="6"/>
      <c r="U636" s="6"/>
      <c r="V636" s="6"/>
      <c r="W636" s="6"/>
      <c r="X636" s="6"/>
      <c r="Y636" s="6"/>
      <c r="Z636" s="6"/>
    </row>
    <row r="637" spans="1:26" ht="12" customHeight="1">
      <c r="A637" s="205"/>
      <c r="B637" s="204"/>
      <c r="C637" s="129"/>
      <c r="D637" s="129"/>
      <c r="E637" s="199"/>
      <c r="F637" s="172"/>
      <c r="G637" s="6"/>
      <c r="H637" s="6"/>
      <c r="I637" s="6"/>
      <c r="J637" s="6"/>
      <c r="K637" s="6"/>
      <c r="L637" s="6"/>
      <c r="M637" s="6"/>
      <c r="N637" s="6"/>
      <c r="O637" s="6"/>
      <c r="P637" s="6"/>
      <c r="Q637" s="6"/>
      <c r="R637" s="6"/>
      <c r="S637" s="6"/>
      <c r="T637" s="6"/>
      <c r="U637" s="6"/>
      <c r="V637" s="6"/>
      <c r="W637" s="6"/>
      <c r="X637" s="6"/>
      <c r="Y637" s="6"/>
      <c r="Z637" s="6"/>
    </row>
    <row r="638" spans="1:26" ht="12" customHeight="1">
      <c r="A638" s="205"/>
      <c r="B638" s="204"/>
      <c r="C638" s="129"/>
      <c r="D638" s="129"/>
      <c r="E638" s="199"/>
      <c r="F638" s="172"/>
      <c r="G638" s="6"/>
      <c r="H638" s="6"/>
      <c r="I638" s="6"/>
      <c r="J638" s="6"/>
      <c r="K638" s="6"/>
      <c r="L638" s="6"/>
      <c r="M638" s="6"/>
      <c r="N638" s="6"/>
      <c r="O638" s="6"/>
      <c r="P638" s="6"/>
      <c r="Q638" s="6"/>
      <c r="R638" s="6"/>
      <c r="S638" s="6"/>
      <c r="T638" s="6"/>
      <c r="U638" s="6"/>
      <c r="V638" s="6"/>
      <c r="W638" s="6"/>
      <c r="X638" s="6"/>
      <c r="Y638" s="6"/>
      <c r="Z638" s="6"/>
    </row>
    <row r="639" spans="1:26" ht="12" customHeight="1">
      <c r="A639" s="205"/>
      <c r="B639" s="204"/>
      <c r="C639" s="129"/>
      <c r="D639" s="129"/>
      <c r="E639" s="199"/>
      <c r="F639" s="172"/>
      <c r="G639" s="6"/>
      <c r="H639" s="6"/>
      <c r="I639" s="6"/>
      <c r="J639" s="6"/>
      <c r="K639" s="6"/>
      <c r="L639" s="6"/>
      <c r="M639" s="6"/>
      <c r="N639" s="6"/>
      <c r="O639" s="6"/>
      <c r="P639" s="6"/>
      <c r="Q639" s="6"/>
      <c r="R639" s="6"/>
      <c r="S639" s="6"/>
      <c r="T639" s="6"/>
      <c r="U639" s="6"/>
      <c r="V639" s="6"/>
      <c r="W639" s="6"/>
      <c r="X639" s="6"/>
      <c r="Y639" s="6"/>
      <c r="Z639" s="6"/>
    </row>
    <row r="640" spans="1:26" ht="12" customHeight="1">
      <c r="A640" s="205"/>
      <c r="B640" s="204"/>
      <c r="C640" s="129"/>
      <c r="D640" s="129"/>
      <c r="E640" s="199"/>
      <c r="F640" s="172"/>
      <c r="G640" s="6"/>
      <c r="H640" s="6"/>
      <c r="I640" s="6"/>
      <c r="J640" s="6"/>
      <c r="K640" s="6"/>
      <c r="L640" s="6"/>
      <c r="M640" s="6"/>
      <c r="N640" s="6"/>
      <c r="O640" s="6"/>
      <c r="P640" s="6"/>
      <c r="Q640" s="6"/>
      <c r="R640" s="6"/>
      <c r="S640" s="6"/>
      <c r="T640" s="6"/>
      <c r="U640" s="6"/>
      <c r="V640" s="6"/>
      <c r="W640" s="6"/>
      <c r="X640" s="6"/>
      <c r="Y640" s="6"/>
      <c r="Z640" s="6"/>
    </row>
    <row r="641" spans="1:26" ht="12" customHeight="1">
      <c r="A641" s="205"/>
      <c r="B641" s="204"/>
      <c r="C641" s="129"/>
      <c r="D641" s="129"/>
      <c r="E641" s="199"/>
      <c r="F641" s="172"/>
      <c r="G641" s="6"/>
      <c r="H641" s="6"/>
      <c r="I641" s="6"/>
      <c r="J641" s="6"/>
      <c r="K641" s="6"/>
      <c r="L641" s="6"/>
      <c r="M641" s="6"/>
      <c r="N641" s="6"/>
      <c r="O641" s="6"/>
      <c r="P641" s="6"/>
      <c r="Q641" s="6"/>
      <c r="R641" s="6"/>
      <c r="S641" s="6"/>
      <c r="T641" s="6"/>
      <c r="U641" s="6"/>
      <c r="V641" s="6"/>
      <c r="W641" s="6"/>
      <c r="X641" s="6"/>
      <c r="Y641" s="6"/>
      <c r="Z641" s="6"/>
    </row>
    <row r="642" spans="1:26" ht="12" customHeight="1">
      <c r="A642" s="205"/>
      <c r="B642" s="204"/>
      <c r="C642" s="129"/>
      <c r="D642" s="129"/>
      <c r="E642" s="199"/>
      <c r="F642" s="172"/>
      <c r="G642" s="6"/>
      <c r="H642" s="6"/>
      <c r="I642" s="6"/>
      <c r="J642" s="6"/>
      <c r="K642" s="6"/>
      <c r="L642" s="6"/>
      <c r="M642" s="6"/>
      <c r="N642" s="6"/>
      <c r="O642" s="6"/>
      <c r="P642" s="6"/>
      <c r="Q642" s="6"/>
      <c r="R642" s="6"/>
      <c r="S642" s="6"/>
      <c r="T642" s="6"/>
      <c r="U642" s="6"/>
      <c r="V642" s="6"/>
      <c r="W642" s="6"/>
      <c r="X642" s="6"/>
      <c r="Y642" s="6"/>
      <c r="Z642" s="6"/>
    </row>
    <row r="643" spans="1:26" ht="12" customHeight="1">
      <c r="A643" s="205"/>
      <c r="B643" s="204"/>
      <c r="C643" s="129"/>
      <c r="D643" s="129"/>
      <c r="E643" s="199"/>
      <c r="F643" s="172"/>
      <c r="G643" s="6"/>
      <c r="H643" s="6"/>
      <c r="I643" s="6"/>
      <c r="J643" s="6"/>
      <c r="K643" s="6"/>
      <c r="L643" s="6"/>
      <c r="M643" s="6"/>
      <c r="N643" s="6"/>
      <c r="O643" s="6"/>
      <c r="P643" s="6"/>
      <c r="Q643" s="6"/>
      <c r="R643" s="6"/>
      <c r="S643" s="6"/>
      <c r="T643" s="6"/>
      <c r="U643" s="6"/>
      <c r="V643" s="6"/>
      <c r="W643" s="6"/>
      <c r="X643" s="6"/>
      <c r="Y643" s="6"/>
      <c r="Z643" s="6"/>
    </row>
    <row r="644" spans="1:26" ht="12" customHeight="1">
      <c r="A644" s="205"/>
      <c r="B644" s="204"/>
      <c r="C644" s="129"/>
      <c r="D644" s="129"/>
      <c r="E644" s="199"/>
      <c r="F644" s="172"/>
      <c r="G644" s="6"/>
      <c r="H644" s="6"/>
      <c r="I644" s="6"/>
      <c r="J644" s="6"/>
      <c r="K644" s="6"/>
      <c r="L644" s="6"/>
      <c r="M644" s="6"/>
      <c r="N644" s="6"/>
      <c r="O644" s="6"/>
      <c r="P644" s="6"/>
      <c r="Q644" s="6"/>
      <c r="R644" s="6"/>
      <c r="S644" s="6"/>
      <c r="T644" s="6"/>
      <c r="U644" s="6"/>
      <c r="V644" s="6"/>
      <c r="W644" s="6"/>
      <c r="X644" s="6"/>
      <c r="Y644" s="6"/>
      <c r="Z644" s="6"/>
    </row>
    <row r="645" spans="1:26" ht="12" customHeight="1">
      <c r="A645" s="205"/>
      <c r="B645" s="204"/>
      <c r="C645" s="129"/>
      <c r="D645" s="129"/>
      <c r="E645" s="199"/>
      <c r="F645" s="172"/>
      <c r="G645" s="6"/>
      <c r="H645" s="6"/>
      <c r="I645" s="6"/>
      <c r="J645" s="6"/>
      <c r="K645" s="6"/>
      <c r="L645" s="6"/>
      <c r="M645" s="6"/>
      <c r="N645" s="6"/>
      <c r="O645" s="6"/>
      <c r="P645" s="6"/>
      <c r="Q645" s="6"/>
      <c r="R645" s="6"/>
      <c r="S645" s="6"/>
      <c r="T645" s="6"/>
      <c r="U645" s="6"/>
      <c r="V645" s="6"/>
      <c r="W645" s="6"/>
      <c r="X645" s="6"/>
      <c r="Y645" s="6"/>
      <c r="Z645" s="6"/>
    </row>
    <row r="646" spans="1:26" ht="12" customHeight="1">
      <c r="A646" s="205"/>
      <c r="B646" s="204"/>
      <c r="C646" s="129"/>
      <c r="D646" s="129"/>
      <c r="E646" s="199"/>
      <c r="F646" s="172"/>
      <c r="G646" s="6"/>
      <c r="H646" s="6"/>
      <c r="I646" s="6"/>
      <c r="J646" s="6"/>
      <c r="K646" s="6"/>
      <c r="L646" s="6"/>
      <c r="M646" s="6"/>
      <c r="N646" s="6"/>
      <c r="O646" s="6"/>
      <c r="P646" s="6"/>
      <c r="Q646" s="6"/>
      <c r="R646" s="6"/>
      <c r="S646" s="6"/>
      <c r="T646" s="6"/>
      <c r="U646" s="6"/>
      <c r="V646" s="6"/>
      <c r="W646" s="6"/>
      <c r="X646" s="6"/>
      <c r="Y646" s="6"/>
      <c r="Z646" s="6"/>
    </row>
    <row r="647" spans="1:26" ht="12" customHeight="1">
      <c r="A647" s="205"/>
      <c r="B647" s="204"/>
      <c r="C647" s="129"/>
      <c r="D647" s="129"/>
      <c r="E647" s="199"/>
      <c r="F647" s="172"/>
      <c r="G647" s="6"/>
      <c r="H647" s="6"/>
      <c r="I647" s="6"/>
      <c r="J647" s="6"/>
      <c r="K647" s="6"/>
      <c r="L647" s="6"/>
      <c r="M647" s="6"/>
      <c r="N647" s="6"/>
      <c r="O647" s="6"/>
      <c r="P647" s="6"/>
      <c r="Q647" s="6"/>
      <c r="R647" s="6"/>
      <c r="S647" s="6"/>
      <c r="T647" s="6"/>
      <c r="U647" s="6"/>
      <c r="V647" s="6"/>
      <c r="W647" s="6"/>
      <c r="X647" s="6"/>
      <c r="Y647" s="6"/>
      <c r="Z647" s="6"/>
    </row>
    <row r="648" spans="1:26" ht="12" customHeight="1">
      <c r="A648" s="205"/>
      <c r="B648" s="204"/>
      <c r="C648" s="129"/>
      <c r="D648" s="129"/>
      <c r="E648" s="199"/>
      <c r="F648" s="172"/>
      <c r="G648" s="6"/>
      <c r="H648" s="6"/>
      <c r="I648" s="6"/>
      <c r="J648" s="6"/>
      <c r="K648" s="6"/>
      <c r="L648" s="6"/>
      <c r="M648" s="6"/>
      <c r="N648" s="6"/>
      <c r="O648" s="6"/>
      <c r="P648" s="6"/>
      <c r="Q648" s="6"/>
      <c r="R648" s="6"/>
      <c r="S648" s="6"/>
      <c r="T648" s="6"/>
      <c r="U648" s="6"/>
      <c r="V648" s="6"/>
      <c r="W648" s="6"/>
      <c r="X648" s="6"/>
      <c r="Y648" s="6"/>
      <c r="Z648" s="6"/>
    </row>
    <row r="649" spans="1:26" ht="12" customHeight="1">
      <c r="A649" s="205"/>
      <c r="B649" s="204"/>
      <c r="C649" s="129"/>
      <c r="D649" s="129"/>
      <c r="E649" s="199"/>
      <c r="F649" s="172"/>
      <c r="G649" s="6"/>
      <c r="H649" s="6"/>
      <c r="I649" s="6"/>
      <c r="J649" s="6"/>
      <c r="K649" s="6"/>
      <c r="L649" s="6"/>
      <c r="M649" s="6"/>
      <c r="N649" s="6"/>
      <c r="O649" s="6"/>
      <c r="P649" s="6"/>
      <c r="Q649" s="6"/>
      <c r="R649" s="6"/>
      <c r="S649" s="6"/>
      <c r="T649" s="6"/>
      <c r="U649" s="6"/>
      <c r="V649" s="6"/>
      <c r="W649" s="6"/>
      <c r="X649" s="6"/>
      <c r="Y649" s="6"/>
      <c r="Z649" s="6"/>
    </row>
    <row r="650" spans="1:26" ht="12" customHeight="1">
      <c r="A650" s="205"/>
      <c r="B650" s="204"/>
      <c r="C650" s="129"/>
      <c r="D650" s="129"/>
      <c r="E650" s="199"/>
      <c r="F650" s="172"/>
      <c r="G650" s="6"/>
      <c r="H650" s="6"/>
      <c r="I650" s="6"/>
      <c r="J650" s="6"/>
      <c r="K650" s="6"/>
      <c r="L650" s="6"/>
      <c r="M650" s="6"/>
      <c r="N650" s="6"/>
      <c r="O650" s="6"/>
      <c r="P650" s="6"/>
      <c r="Q650" s="6"/>
      <c r="R650" s="6"/>
      <c r="S650" s="6"/>
      <c r="T650" s="6"/>
      <c r="U650" s="6"/>
      <c r="V650" s="6"/>
      <c r="W650" s="6"/>
      <c r="X650" s="6"/>
      <c r="Y650" s="6"/>
      <c r="Z650" s="6"/>
    </row>
    <row r="651" spans="1:26" ht="12" customHeight="1">
      <c r="A651" s="205"/>
      <c r="B651" s="204"/>
      <c r="C651" s="129"/>
      <c r="D651" s="129"/>
      <c r="E651" s="199"/>
      <c r="F651" s="172"/>
      <c r="G651" s="6"/>
      <c r="H651" s="6"/>
      <c r="I651" s="6"/>
      <c r="J651" s="6"/>
      <c r="K651" s="6"/>
      <c r="L651" s="6"/>
      <c r="M651" s="6"/>
      <c r="N651" s="6"/>
      <c r="O651" s="6"/>
      <c r="P651" s="6"/>
      <c r="Q651" s="6"/>
      <c r="R651" s="6"/>
      <c r="S651" s="6"/>
      <c r="T651" s="6"/>
      <c r="U651" s="6"/>
      <c r="V651" s="6"/>
      <c r="W651" s="6"/>
      <c r="X651" s="6"/>
      <c r="Y651" s="6"/>
      <c r="Z651" s="6"/>
    </row>
    <row r="652" spans="1:26" ht="12" customHeight="1">
      <c r="A652" s="205"/>
      <c r="B652" s="204"/>
      <c r="C652" s="129"/>
      <c r="D652" s="129"/>
      <c r="E652" s="199"/>
      <c r="F652" s="172"/>
      <c r="G652" s="6"/>
      <c r="H652" s="6"/>
      <c r="I652" s="6"/>
      <c r="J652" s="6"/>
      <c r="K652" s="6"/>
      <c r="L652" s="6"/>
      <c r="M652" s="6"/>
      <c r="N652" s="6"/>
      <c r="O652" s="6"/>
      <c r="P652" s="6"/>
      <c r="Q652" s="6"/>
      <c r="R652" s="6"/>
      <c r="S652" s="6"/>
      <c r="T652" s="6"/>
      <c r="U652" s="6"/>
      <c r="V652" s="6"/>
      <c r="W652" s="6"/>
      <c r="X652" s="6"/>
      <c r="Y652" s="6"/>
      <c r="Z652" s="6"/>
    </row>
    <row r="653" spans="1:26" ht="12" customHeight="1">
      <c r="A653" s="205"/>
      <c r="B653" s="204"/>
      <c r="C653" s="129"/>
      <c r="D653" s="129"/>
      <c r="E653" s="199"/>
      <c r="F653" s="172"/>
      <c r="G653" s="6"/>
      <c r="H653" s="6"/>
      <c r="I653" s="6"/>
      <c r="J653" s="6"/>
      <c r="K653" s="6"/>
      <c r="L653" s="6"/>
      <c r="M653" s="6"/>
      <c r="N653" s="6"/>
      <c r="O653" s="6"/>
      <c r="P653" s="6"/>
      <c r="Q653" s="6"/>
      <c r="R653" s="6"/>
      <c r="S653" s="6"/>
      <c r="T653" s="6"/>
      <c r="U653" s="6"/>
      <c r="V653" s="6"/>
      <c r="W653" s="6"/>
      <c r="X653" s="6"/>
      <c r="Y653" s="6"/>
      <c r="Z653" s="6"/>
    </row>
    <row r="654" spans="1:26" ht="12" customHeight="1">
      <c r="A654" s="205"/>
      <c r="B654" s="204"/>
      <c r="C654" s="129"/>
      <c r="D654" s="129"/>
      <c r="E654" s="199"/>
      <c r="F654" s="172"/>
      <c r="G654" s="6"/>
      <c r="H654" s="6"/>
      <c r="I654" s="6"/>
      <c r="J654" s="6"/>
      <c r="K654" s="6"/>
      <c r="L654" s="6"/>
      <c r="M654" s="6"/>
      <c r="N654" s="6"/>
      <c r="O654" s="6"/>
      <c r="P654" s="6"/>
      <c r="Q654" s="6"/>
      <c r="R654" s="6"/>
      <c r="S654" s="6"/>
      <c r="T654" s="6"/>
      <c r="U654" s="6"/>
      <c r="V654" s="6"/>
      <c r="W654" s="6"/>
      <c r="X654" s="6"/>
      <c r="Y654" s="6"/>
      <c r="Z654" s="6"/>
    </row>
    <row r="655" spans="1:26" ht="12" customHeight="1">
      <c r="A655" s="205"/>
      <c r="B655" s="204"/>
      <c r="C655" s="129"/>
      <c r="D655" s="129"/>
      <c r="E655" s="199"/>
      <c r="F655" s="172"/>
      <c r="G655" s="6"/>
      <c r="H655" s="6"/>
      <c r="I655" s="6"/>
      <c r="J655" s="6"/>
      <c r="K655" s="6"/>
      <c r="L655" s="6"/>
      <c r="M655" s="6"/>
      <c r="N655" s="6"/>
      <c r="O655" s="6"/>
      <c r="P655" s="6"/>
      <c r="Q655" s="6"/>
      <c r="R655" s="6"/>
      <c r="S655" s="6"/>
      <c r="T655" s="6"/>
      <c r="U655" s="6"/>
      <c r="V655" s="6"/>
      <c r="W655" s="6"/>
      <c r="X655" s="6"/>
      <c r="Y655" s="6"/>
      <c r="Z655" s="6"/>
    </row>
    <row r="656" spans="1:26" ht="12" customHeight="1">
      <c r="A656" s="205"/>
      <c r="B656" s="204"/>
      <c r="C656" s="129"/>
      <c r="D656" s="129"/>
      <c r="E656" s="199"/>
      <c r="F656" s="172"/>
      <c r="G656" s="6"/>
      <c r="H656" s="6"/>
      <c r="I656" s="6"/>
      <c r="J656" s="6"/>
      <c r="K656" s="6"/>
      <c r="L656" s="6"/>
      <c r="M656" s="6"/>
      <c r="N656" s="6"/>
      <c r="O656" s="6"/>
      <c r="P656" s="6"/>
      <c r="Q656" s="6"/>
      <c r="R656" s="6"/>
      <c r="S656" s="6"/>
      <c r="T656" s="6"/>
      <c r="U656" s="6"/>
      <c r="V656" s="6"/>
      <c r="W656" s="6"/>
      <c r="X656" s="6"/>
      <c r="Y656" s="6"/>
      <c r="Z656" s="6"/>
    </row>
    <row r="657" spans="1:26" ht="12" customHeight="1">
      <c r="A657" s="205"/>
      <c r="B657" s="204"/>
      <c r="C657" s="129"/>
      <c r="D657" s="129"/>
      <c r="E657" s="199"/>
      <c r="F657" s="172"/>
      <c r="G657" s="6"/>
      <c r="H657" s="6"/>
      <c r="I657" s="6"/>
      <c r="J657" s="6"/>
      <c r="K657" s="6"/>
      <c r="L657" s="6"/>
      <c r="M657" s="6"/>
      <c r="N657" s="6"/>
      <c r="O657" s="6"/>
      <c r="P657" s="6"/>
      <c r="Q657" s="6"/>
      <c r="R657" s="6"/>
      <c r="S657" s="6"/>
      <c r="T657" s="6"/>
      <c r="U657" s="6"/>
      <c r="V657" s="6"/>
      <c r="W657" s="6"/>
      <c r="X657" s="6"/>
      <c r="Y657" s="6"/>
      <c r="Z657" s="6"/>
    </row>
    <row r="658" spans="1:26" ht="12" customHeight="1">
      <c r="A658" s="205"/>
      <c r="B658" s="204"/>
      <c r="C658" s="129"/>
      <c r="D658" s="129"/>
      <c r="E658" s="199"/>
      <c r="F658" s="172"/>
      <c r="G658" s="6"/>
      <c r="H658" s="6"/>
      <c r="I658" s="6"/>
      <c r="J658" s="6"/>
      <c r="K658" s="6"/>
      <c r="L658" s="6"/>
      <c r="M658" s="6"/>
      <c r="N658" s="6"/>
      <c r="O658" s="6"/>
      <c r="P658" s="6"/>
      <c r="Q658" s="6"/>
      <c r="R658" s="6"/>
      <c r="S658" s="6"/>
      <c r="T658" s="6"/>
      <c r="U658" s="6"/>
      <c r="V658" s="6"/>
      <c r="W658" s="6"/>
      <c r="X658" s="6"/>
      <c r="Y658" s="6"/>
      <c r="Z658" s="6"/>
    </row>
    <row r="659" spans="1:26" ht="12" customHeight="1">
      <c r="A659" s="205"/>
      <c r="B659" s="204"/>
      <c r="C659" s="129"/>
      <c r="D659" s="129"/>
      <c r="E659" s="199"/>
      <c r="F659" s="172"/>
      <c r="G659" s="6"/>
      <c r="H659" s="6"/>
      <c r="I659" s="6"/>
      <c r="J659" s="6"/>
      <c r="K659" s="6"/>
      <c r="L659" s="6"/>
      <c r="M659" s="6"/>
      <c r="N659" s="6"/>
      <c r="O659" s="6"/>
      <c r="P659" s="6"/>
      <c r="Q659" s="6"/>
      <c r="R659" s="6"/>
      <c r="S659" s="6"/>
      <c r="T659" s="6"/>
      <c r="U659" s="6"/>
      <c r="V659" s="6"/>
      <c r="W659" s="6"/>
      <c r="X659" s="6"/>
      <c r="Y659" s="6"/>
      <c r="Z659" s="6"/>
    </row>
    <row r="660" spans="1:26" ht="12" customHeight="1">
      <c r="A660" s="205"/>
      <c r="B660" s="204"/>
      <c r="C660" s="129"/>
      <c r="D660" s="129"/>
      <c r="E660" s="199"/>
      <c r="F660" s="172"/>
      <c r="G660" s="6"/>
      <c r="H660" s="6"/>
      <c r="I660" s="6"/>
      <c r="J660" s="6"/>
      <c r="K660" s="6"/>
      <c r="L660" s="6"/>
      <c r="M660" s="6"/>
      <c r="N660" s="6"/>
      <c r="O660" s="6"/>
      <c r="P660" s="6"/>
      <c r="Q660" s="6"/>
      <c r="R660" s="6"/>
      <c r="S660" s="6"/>
      <c r="T660" s="6"/>
      <c r="U660" s="6"/>
      <c r="V660" s="6"/>
      <c r="W660" s="6"/>
      <c r="X660" s="6"/>
      <c r="Y660" s="6"/>
      <c r="Z660" s="6"/>
    </row>
    <row r="661" spans="1:26" ht="12" customHeight="1">
      <c r="A661" s="205"/>
      <c r="B661" s="204"/>
      <c r="C661" s="129"/>
      <c r="D661" s="129"/>
      <c r="E661" s="199"/>
      <c r="F661" s="172"/>
      <c r="G661" s="6"/>
      <c r="H661" s="6"/>
      <c r="I661" s="6"/>
      <c r="J661" s="6"/>
      <c r="K661" s="6"/>
      <c r="L661" s="6"/>
      <c r="M661" s="6"/>
      <c r="N661" s="6"/>
      <c r="O661" s="6"/>
      <c r="P661" s="6"/>
      <c r="Q661" s="6"/>
      <c r="R661" s="6"/>
      <c r="S661" s="6"/>
      <c r="T661" s="6"/>
      <c r="U661" s="6"/>
      <c r="V661" s="6"/>
      <c r="W661" s="6"/>
      <c r="X661" s="6"/>
      <c r="Y661" s="6"/>
      <c r="Z661" s="6"/>
    </row>
    <row r="662" spans="1:26" ht="12" customHeight="1">
      <c r="A662" s="205"/>
      <c r="B662" s="204"/>
      <c r="C662" s="129"/>
      <c r="D662" s="129"/>
      <c r="E662" s="199"/>
      <c r="F662" s="172"/>
      <c r="G662" s="6"/>
      <c r="H662" s="6"/>
      <c r="I662" s="6"/>
      <c r="J662" s="6"/>
      <c r="K662" s="6"/>
      <c r="L662" s="6"/>
      <c r="M662" s="6"/>
      <c r="N662" s="6"/>
      <c r="O662" s="6"/>
      <c r="P662" s="6"/>
      <c r="Q662" s="6"/>
      <c r="R662" s="6"/>
      <c r="S662" s="6"/>
      <c r="T662" s="6"/>
      <c r="U662" s="6"/>
      <c r="V662" s="6"/>
      <c r="W662" s="6"/>
      <c r="X662" s="6"/>
      <c r="Y662" s="6"/>
      <c r="Z662" s="6"/>
    </row>
    <row r="663" spans="1:26" ht="12" customHeight="1">
      <c r="A663" s="205"/>
      <c r="B663" s="204"/>
      <c r="C663" s="129"/>
      <c r="D663" s="129"/>
      <c r="E663" s="199"/>
      <c r="F663" s="172"/>
      <c r="G663" s="6"/>
      <c r="H663" s="6"/>
      <c r="I663" s="6"/>
      <c r="J663" s="6"/>
      <c r="K663" s="6"/>
      <c r="L663" s="6"/>
      <c r="M663" s="6"/>
      <c r="N663" s="6"/>
      <c r="O663" s="6"/>
      <c r="P663" s="6"/>
      <c r="Q663" s="6"/>
      <c r="R663" s="6"/>
      <c r="S663" s="6"/>
      <c r="T663" s="6"/>
      <c r="U663" s="6"/>
      <c r="V663" s="6"/>
      <c r="W663" s="6"/>
      <c r="X663" s="6"/>
      <c r="Y663" s="6"/>
      <c r="Z663" s="6"/>
    </row>
    <row r="664" spans="1:26" ht="12" customHeight="1">
      <c r="A664" s="205"/>
      <c r="B664" s="204"/>
      <c r="C664" s="129"/>
      <c r="D664" s="129"/>
      <c r="E664" s="199"/>
      <c r="F664" s="172"/>
      <c r="G664" s="6"/>
      <c r="H664" s="6"/>
      <c r="I664" s="6"/>
      <c r="J664" s="6"/>
      <c r="K664" s="6"/>
      <c r="L664" s="6"/>
      <c r="M664" s="6"/>
      <c r="N664" s="6"/>
      <c r="O664" s="6"/>
      <c r="P664" s="6"/>
      <c r="Q664" s="6"/>
      <c r="R664" s="6"/>
      <c r="S664" s="6"/>
      <c r="T664" s="6"/>
      <c r="U664" s="6"/>
      <c r="V664" s="6"/>
      <c r="W664" s="6"/>
      <c r="X664" s="6"/>
      <c r="Y664" s="6"/>
      <c r="Z664" s="6"/>
    </row>
    <row r="665" spans="1:26" ht="12" customHeight="1">
      <c r="A665" s="205"/>
      <c r="B665" s="204"/>
      <c r="C665" s="129"/>
      <c r="D665" s="129"/>
      <c r="E665" s="199"/>
      <c r="F665" s="172"/>
      <c r="G665" s="6"/>
      <c r="H665" s="6"/>
      <c r="I665" s="6"/>
      <c r="J665" s="6"/>
      <c r="K665" s="6"/>
      <c r="L665" s="6"/>
      <c r="M665" s="6"/>
      <c r="N665" s="6"/>
      <c r="O665" s="6"/>
      <c r="P665" s="6"/>
      <c r="Q665" s="6"/>
      <c r="R665" s="6"/>
      <c r="S665" s="6"/>
      <c r="T665" s="6"/>
      <c r="U665" s="6"/>
      <c r="V665" s="6"/>
      <c r="W665" s="6"/>
      <c r="X665" s="6"/>
      <c r="Y665" s="6"/>
      <c r="Z665" s="6"/>
    </row>
    <row r="666" spans="1:26" ht="12" customHeight="1">
      <c r="A666" s="205"/>
      <c r="B666" s="204"/>
      <c r="C666" s="129"/>
      <c r="D666" s="129"/>
      <c r="E666" s="199"/>
      <c r="F666" s="172"/>
      <c r="G666" s="6"/>
      <c r="H666" s="6"/>
      <c r="I666" s="6"/>
      <c r="J666" s="6"/>
      <c r="K666" s="6"/>
      <c r="L666" s="6"/>
      <c r="M666" s="6"/>
      <c r="N666" s="6"/>
      <c r="O666" s="6"/>
      <c r="P666" s="6"/>
      <c r="Q666" s="6"/>
      <c r="R666" s="6"/>
      <c r="S666" s="6"/>
      <c r="T666" s="6"/>
      <c r="U666" s="6"/>
      <c r="V666" s="6"/>
      <c r="W666" s="6"/>
      <c r="X666" s="6"/>
      <c r="Y666" s="6"/>
      <c r="Z666" s="6"/>
    </row>
    <row r="667" spans="1:26" ht="12" customHeight="1">
      <c r="A667" s="205"/>
      <c r="B667" s="204"/>
      <c r="C667" s="129"/>
      <c r="D667" s="129"/>
      <c r="E667" s="199"/>
      <c r="F667" s="172"/>
      <c r="G667" s="6"/>
      <c r="H667" s="6"/>
      <c r="I667" s="6"/>
      <c r="J667" s="6"/>
      <c r="K667" s="6"/>
      <c r="L667" s="6"/>
      <c r="M667" s="6"/>
      <c r="N667" s="6"/>
      <c r="O667" s="6"/>
      <c r="P667" s="6"/>
      <c r="Q667" s="6"/>
      <c r="R667" s="6"/>
      <c r="S667" s="6"/>
      <c r="T667" s="6"/>
      <c r="U667" s="6"/>
      <c r="V667" s="6"/>
      <c r="W667" s="6"/>
      <c r="X667" s="6"/>
      <c r="Y667" s="6"/>
      <c r="Z667" s="6"/>
    </row>
    <row r="668" spans="1:26" ht="12" customHeight="1">
      <c r="A668" s="205"/>
      <c r="B668" s="204"/>
      <c r="C668" s="129"/>
      <c r="D668" s="129"/>
      <c r="E668" s="199"/>
      <c r="F668" s="172"/>
      <c r="G668" s="6"/>
      <c r="H668" s="6"/>
      <c r="I668" s="6"/>
      <c r="J668" s="6"/>
      <c r="K668" s="6"/>
      <c r="L668" s="6"/>
      <c r="M668" s="6"/>
      <c r="N668" s="6"/>
      <c r="O668" s="6"/>
      <c r="P668" s="6"/>
      <c r="Q668" s="6"/>
      <c r="R668" s="6"/>
      <c r="S668" s="6"/>
      <c r="T668" s="6"/>
      <c r="U668" s="6"/>
      <c r="V668" s="6"/>
      <c r="W668" s="6"/>
      <c r="X668" s="6"/>
      <c r="Y668" s="6"/>
      <c r="Z668" s="6"/>
    </row>
    <row r="669" spans="1:26" ht="12" customHeight="1">
      <c r="A669" s="205"/>
      <c r="B669" s="204"/>
      <c r="C669" s="129"/>
      <c r="D669" s="129"/>
      <c r="E669" s="199"/>
      <c r="F669" s="172"/>
      <c r="G669" s="6"/>
      <c r="H669" s="6"/>
      <c r="I669" s="6"/>
      <c r="J669" s="6"/>
      <c r="K669" s="6"/>
      <c r="L669" s="6"/>
      <c r="M669" s="6"/>
      <c r="N669" s="6"/>
      <c r="O669" s="6"/>
      <c r="P669" s="6"/>
      <c r="Q669" s="6"/>
      <c r="R669" s="6"/>
      <c r="S669" s="6"/>
      <c r="T669" s="6"/>
      <c r="U669" s="6"/>
      <c r="V669" s="6"/>
      <c r="W669" s="6"/>
      <c r="X669" s="6"/>
      <c r="Y669" s="6"/>
      <c r="Z669" s="6"/>
    </row>
    <row r="670" spans="1:26" ht="12" customHeight="1">
      <c r="A670" s="205"/>
      <c r="B670" s="204"/>
      <c r="C670" s="129"/>
      <c r="D670" s="129"/>
      <c r="E670" s="199"/>
      <c r="F670" s="172"/>
      <c r="G670" s="6"/>
      <c r="H670" s="6"/>
      <c r="I670" s="6"/>
      <c r="J670" s="6"/>
      <c r="K670" s="6"/>
      <c r="L670" s="6"/>
      <c r="M670" s="6"/>
      <c r="N670" s="6"/>
      <c r="O670" s="6"/>
      <c r="P670" s="6"/>
      <c r="Q670" s="6"/>
      <c r="R670" s="6"/>
      <c r="S670" s="6"/>
      <c r="T670" s="6"/>
      <c r="U670" s="6"/>
      <c r="V670" s="6"/>
      <c r="W670" s="6"/>
      <c r="X670" s="6"/>
      <c r="Y670" s="6"/>
      <c r="Z670" s="6"/>
    </row>
    <row r="671" spans="1:26" ht="12" customHeight="1">
      <c r="A671" s="205"/>
      <c r="B671" s="204"/>
      <c r="C671" s="129"/>
      <c r="D671" s="129"/>
      <c r="E671" s="199"/>
      <c r="F671" s="172"/>
      <c r="G671" s="6"/>
      <c r="H671" s="6"/>
      <c r="I671" s="6"/>
      <c r="J671" s="6"/>
      <c r="K671" s="6"/>
      <c r="L671" s="6"/>
      <c r="M671" s="6"/>
      <c r="N671" s="6"/>
      <c r="O671" s="6"/>
      <c r="P671" s="6"/>
      <c r="Q671" s="6"/>
      <c r="R671" s="6"/>
      <c r="S671" s="6"/>
      <c r="T671" s="6"/>
      <c r="U671" s="6"/>
      <c r="V671" s="6"/>
      <c r="W671" s="6"/>
      <c r="X671" s="6"/>
      <c r="Y671" s="6"/>
      <c r="Z671" s="6"/>
    </row>
    <row r="672" spans="1:26" ht="12" customHeight="1">
      <c r="A672" s="205"/>
      <c r="B672" s="204"/>
      <c r="C672" s="129"/>
      <c r="D672" s="129"/>
      <c r="E672" s="199"/>
      <c r="F672" s="172"/>
      <c r="G672" s="6"/>
      <c r="H672" s="6"/>
      <c r="I672" s="6"/>
      <c r="J672" s="6"/>
      <c r="K672" s="6"/>
      <c r="L672" s="6"/>
      <c r="M672" s="6"/>
      <c r="N672" s="6"/>
      <c r="O672" s="6"/>
      <c r="P672" s="6"/>
      <c r="Q672" s="6"/>
      <c r="R672" s="6"/>
      <c r="S672" s="6"/>
      <c r="T672" s="6"/>
      <c r="U672" s="6"/>
      <c r="V672" s="6"/>
      <c r="W672" s="6"/>
      <c r="X672" s="6"/>
      <c r="Y672" s="6"/>
      <c r="Z672" s="6"/>
    </row>
    <row r="673" spans="1:26" ht="12" customHeight="1">
      <c r="A673" s="205"/>
      <c r="B673" s="204"/>
      <c r="C673" s="129"/>
      <c r="D673" s="129"/>
      <c r="E673" s="199"/>
      <c r="F673" s="172"/>
      <c r="G673" s="6"/>
      <c r="H673" s="6"/>
      <c r="I673" s="6"/>
      <c r="J673" s="6"/>
      <c r="K673" s="6"/>
      <c r="L673" s="6"/>
      <c r="M673" s="6"/>
      <c r="N673" s="6"/>
      <c r="O673" s="6"/>
      <c r="P673" s="6"/>
      <c r="Q673" s="6"/>
      <c r="R673" s="6"/>
      <c r="S673" s="6"/>
      <c r="T673" s="6"/>
      <c r="U673" s="6"/>
      <c r="V673" s="6"/>
      <c r="W673" s="6"/>
      <c r="X673" s="6"/>
      <c r="Y673" s="6"/>
      <c r="Z673" s="6"/>
    </row>
    <row r="674" spans="1:26" ht="12" customHeight="1">
      <c r="A674" s="205"/>
      <c r="B674" s="204"/>
      <c r="C674" s="129"/>
      <c r="D674" s="129"/>
      <c r="E674" s="199"/>
      <c r="F674" s="172"/>
      <c r="G674" s="6"/>
      <c r="H674" s="6"/>
      <c r="I674" s="6"/>
      <c r="J674" s="6"/>
      <c r="K674" s="6"/>
      <c r="L674" s="6"/>
      <c r="M674" s="6"/>
      <c r="N674" s="6"/>
      <c r="O674" s="6"/>
      <c r="P674" s="6"/>
      <c r="Q674" s="6"/>
      <c r="R674" s="6"/>
      <c r="S674" s="6"/>
      <c r="T674" s="6"/>
      <c r="U674" s="6"/>
      <c r="V674" s="6"/>
      <c r="W674" s="6"/>
      <c r="X674" s="6"/>
      <c r="Y674" s="6"/>
      <c r="Z674" s="6"/>
    </row>
    <row r="675" spans="1:26" ht="12" customHeight="1">
      <c r="A675" s="205"/>
      <c r="B675" s="204"/>
      <c r="C675" s="129"/>
      <c r="D675" s="129"/>
      <c r="E675" s="199"/>
      <c r="F675" s="172"/>
      <c r="G675" s="6"/>
      <c r="H675" s="6"/>
      <c r="I675" s="6"/>
      <c r="J675" s="6"/>
      <c r="K675" s="6"/>
      <c r="L675" s="6"/>
      <c r="M675" s="6"/>
      <c r="N675" s="6"/>
      <c r="O675" s="6"/>
      <c r="P675" s="6"/>
      <c r="Q675" s="6"/>
      <c r="R675" s="6"/>
      <c r="S675" s="6"/>
      <c r="T675" s="6"/>
      <c r="U675" s="6"/>
      <c r="V675" s="6"/>
      <c r="W675" s="6"/>
      <c r="X675" s="6"/>
      <c r="Y675" s="6"/>
      <c r="Z675" s="6"/>
    </row>
    <row r="676" spans="1:26" ht="12" customHeight="1">
      <c r="A676" s="205"/>
      <c r="B676" s="204"/>
      <c r="C676" s="129"/>
      <c r="D676" s="129"/>
      <c r="E676" s="199"/>
      <c r="F676" s="172"/>
      <c r="G676" s="6"/>
      <c r="H676" s="6"/>
      <c r="I676" s="6"/>
      <c r="J676" s="6"/>
      <c r="K676" s="6"/>
      <c r="L676" s="6"/>
      <c r="M676" s="6"/>
      <c r="N676" s="6"/>
      <c r="O676" s="6"/>
      <c r="P676" s="6"/>
      <c r="Q676" s="6"/>
      <c r="R676" s="6"/>
      <c r="S676" s="6"/>
      <c r="T676" s="6"/>
      <c r="U676" s="6"/>
      <c r="V676" s="6"/>
      <c r="W676" s="6"/>
      <c r="X676" s="6"/>
      <c r="Y676" s="6"/>
      <c r="Z676" s="6"/>
    </row>
    <row r="677" spans="1:26" ht="12" customHeight="1">
      <c r="A677" s="205"/>
      <c r="B677" s="204"/>
      <c r="C677" s="129"/>
      <c r="D677" s="129"/>
      <c r="E677" s="199"/>
      <c r="F677" s="172"/>
      <c r="G677" s="6"/>
      <c r="H677" s="6"/>
      <c r="I677" s="6"/>
      <c r="J677" s="6"/>
      <c r="K677" s="6"/>
      <c r="L677" s="6"/>
      <c r="M677" s="6"/>
      <c r="N677" s="6"/>
      <c r="O677" s="6"/>
      <c r="P677" s="6"/>
      <c r="Q677" s="6"/>
      <c r="R677" s="6"/>
      <c r="S677" s="6"/>
      <c r="T677" s="6"/>
      <c r="U677" s="6"/>
      <c r="V677" s="6"/>
      <c r="W677" s="6"/>
      <c r="X677" s="6"/>
      <c r="Y677" s="6"/>
      <c r="Z677" s="6"/>
    </row>
    <row r="678" spans="1:26" ht="12" customHeight="1">
      <c r="A678" s="205"/>
      <c r="B678" s="204"/>
      <c r="C678" s="129"/>
      <c r="D678" s="129"/>
      <c r="E678" s="199"/>
      <c r="F678" s="172"/>
      <c r="G678" s="6"/>
      <c r="H678" s="6"/>
      <c r="I678" s="6"/>
      <c r="J678" s="6"/>
      <c r="K678" s="6"/>
      <c r="L678" s="6"/>
      <c r="M678" s="6"/>
      <c r="N678" s="6"/>
      <c r="O678" s="6"/>
      <c r="P678" s="6"/>
      <c r="Q678" s="6"/>
      <c r="R678" s="6"/>
      <c r="S678" s="6"/>
      <c r="T678" s="6"/>
      <c r="U678" s="6"/>
      <c r="V678" s="6"/>
      <c r="W678" s="6"/>
      <c r="X678" s="6"/>
      <c r="Y678" s="6"/>
      <c r="Z678" s="6"/>
    </row>
    <row r="679" spans="1:26" ht="12" customHeight="1">
      <c r="A679" s="205"/>
      <c r="B679" s="204"/>
      <c r="C679" s="129"/>
      <c r="D679" s="129"/>
      <c r="E679" s="199"/>
      <c r="F679" s="172"/>
      <c r="G679" s="6"/>
      <c r="H679" s="6"/>
      <c r="I679" s="6"/>
      <c r="J679" s="6"/>
      <c r="K679" s="6"/>
      <c r="L679" s="6"/>
      <c r="M679" s="6"/>
      <c r="N679" s="6"/>
      <c r="O679" s="6"/>
      <c r="P679" s="6"/>
      <c r="Q679" s="6"/>
      <c r="R679" s="6"/>
      <c r="S679" s="6"/>
      <c r="T679" s="6"/>
      <c r="U679" s="6"/>
      <c r="V679" s="6"/>
      <c r="W679" s="6"/>
      <c r="X679" s="6"/>
      <c r="Y679" s="6"/>
      <c r="Z679" s="6"/>
    </row>
    <row r="680" spans="1:26" ht="12" customHeight="1">
      <c r="A680" s="205"/>
      <c r="B680" s="204"/>
      <c r="C680" s="129"/>
      <c r="D680" s="129"/>
      <c r="E680" s="199"/>
      <c r="F680" s="172"/>
      <c r="G680" s="6"/>
      <c r="H680" s="6"/>
      <c r="I680" s="6"/>
      <c r="J680" s="6"/>
      <c r="K680" s="6"/>
      <c r="L680" s="6"/>
      <c r="M680" s="6"/>
      <c r="N680" s="6"/>
      <c r="O680" s="6"/>
      <c r="P680" s="6"/>
      <c r="Q680" s="6"/>
      <c r="R680" s="6"/>
      <c r="S680" s="6"/>
      <c r="T680" s="6"/>
      <c r="U680" s="6"/>
      <c r="V680" s="6"/>
      <c r="W680" s="6"/>
      <c r="X680" s="6"/>
      <c r="Y680" s="6"/>
      <c r="Z680" s="6"/>
    </row>
    <row r="681" spans="1:26" ht="12" customHeight="1">
      <c r="A681" s="205"/>
      <c r="B681" s="204"/>
      <c r="C681" s="129"/>
      <c r="D681" s="129"/>
      <c r="E681" s="199"/>
      <c r="F681" s="172"/>
      <c r="G681" s="6"/>
      <c r="H681" s="6"/>
      <c r="I681" s="6"/>
      <c r="J681" s="6"/>
      <c r="K681" s="6"/>
      <c r="L681" s="6"/>
      <c r="M681" s="6"/>
      <c r="N681" s="6"/>
      <c r="O681" s="6"/>
      <c r="P681" s="6"/>
      <c r="Q681" s="6"/>
      <c r="R681" s="6"/>
      <c r="S681" s="6"/>
      <c r="T681" s="6"/>
      <c r="U681" s="6"/>
      <c r="V681" s="6"/>
      <c r="W681" s="6"/>
      <c r="X681" s="6"/>
      <c r="Y681" s="6"/>
      <c r="Z681" s="6"/>
    </row>
    <row r="682" spans="1:26" ht="12" customHeight="1">
      <c r="A682" s="205"/>
      <c r="B682" s="204"/>
      <c r="C682" s="129"/>
      <c r="D682" s="129"/>
      <c r="E682" s="199"/>
      <c r="F682" s="172"/>
      <c r="G682" s="6"/>
      <c r="H682" s="6"/>
      <c r="I682" s="6"/>
      <c r="J682" s="6"/>
      <c r="K682" s="6"/>
      <c r="L682" s="6"/>
      <c r="M682" s="6"/>
      <c r="N682" s="6"/>
      <c r="O682" s="6"/>
      <c r="P682" s="6"/>
      <c r="Q682" s="6"/>
      <c r="R682" s="6"/>
      <c r="S682" s="6"/>
      <c r="T682" s="6"/>
      <c r="U682" s="6"/>
      <c r="V682" s="6"/>
      <c r="W682" s="6"/>
      <c r="X682" s="6"/>
      <c r="Y682" s="6"/>
      <c r="Z682" s="6"/>
    </row>
    <row r="683" spans="1:26" ht="12" customHeight="1">
      <c r="A683" s="205"/>
      <c r="B683" s="204"/>
      <c r="C683" s="129"/>
      <c r="D683" s="129"/>
      <c r="E683" s="199"/>
      <c r="F683" s="172"/>
      <c r="G683" s="6"/>
      <c r="H683" s="6"/>
      <c r="I683" s="6"/>
      <c r="J683" s="6"/>
      <c r="K683" s="6"/>
      <c r="L683" s="6"/>
      <c r="M683" s="6"/>
      <c r="N683" s="6"/>
      <c r="O683" s="6"/>
      <c r="P683" s="6"/>
      <c r="Q683" s="6"/>
      <c r="R683" s="6"/>
      <c r="S683" s="6"/>
      <c r="T683" s="6"/>
      <c r="U683" s="6"/>
      <c r="V683" s="6"/>
      <c r="W683" s="6"/>
      <c r="X683" s="6"/>
      <c r="Y683" s="6"/>
      <c r="Z683" s="6"/>
    </row>
    <row r="684" spans="1:26" ht="12" customHeight="1">
      <c r="A684" s="205"/>
      <c r="B684" s="204"/>
      <c r="C684" s="129"/>
      <c r="D684" s="129"/>
      <c r="E684" s="199"/>
      <c r="F684" s="172"/>
      <c r="G684" s="6"/>
      <c r="H684" s="6"/>
      <c r="I684" s="6"/>
      <c r="J684" s="6"/>
      <c r="K684" s="6"/>
      <c r="L684" s="6"/>
      <c r="M684" s="6"/>
      <c r="N684" s="6"/>
      <c r="O684" s="6"/>
      <c r="P684" s="6"/>
      <c r="Q684" s="6"/>
      <c r="R684" s="6"/>
      <c r="S684" s="6"/>
      <c r="T684" s="6"/>
      <c r="U684" s="6"/>
      <c r="V684" s="6"/>
      <c r="W684" s="6"/>
      <c r="X684" s="6"/>
      <c r="Y684" s="6"/>
      <c r="Z684" s="6"/>
    </row>
    <row r="685" spans="1:26" ht="12" customHeight="1">
      <c r="A685" s="205"/>
      <c r="B685" s="204"/>
      <c r="C685" s="129"/>
      <c r="D685" s="129"/>
      <c r="E685" s="199"/>
      <c r="F685" s="172"/>
      <c r="G685" s="6"/>
      <c r="H685" s="6"/>
      <c r="I685" s="6"/>
      <c r="J685" s="6"/>
      <c r="K685" s="6"/>
      <c r="L685" s="6"/>
      <c r="M685" s="6"/>
      <c r="N685" s="6"/>
      <c r="O685" s="6"/>
      <c r="P685" s="6"/>
      <c r="Q685" s="6"/>
      <c r="R685" s="6"/>
      <c r="S685" s="6"/>
      <c r="T685" s="6"/>
      <c r="U685" s="6"/>
      <c r="V685" s="6"/>
      <c r="W685" s="6"/>
      <c r="X685" s="6"/>
      <c r="Y685" s="6"/>
      <c r="Z685" s="6"/>
    </row>
    <row r="686" spans="1:26" ht="12" customHeight="1">
      <c r="A686" s="205"/>
      <c r="B686" s="204"/>
      <c r="C686" s="129"/>
      <c r="D686" s="129"/>
      <c r="E686" s="199"/>
      <c r="F686" s="172"/>
      <c r="G686" s="6"/>
      <c r="H686" s="6"/>
      <c r="I686" s="6"/>
      <c r="J686" s="6"/>
      <c r="K686" s="6"/>
      <c r="L686" s="6"/>
      <c r="M686" s="6"/>
      <c r="N686" s="6"/>
      <c r="O686" s="6"/>
      <c r="P686" s="6"/>
      <c r="Q686" s="6"/>
      <c r="R686" s="6"/>
      <c r="S686" s="6"/>
      <c r="T686" s="6"/>
      <c r="U686" s="6"/>
      <c r="V686" s="6"/>
      <c r="W686" s="6"/>
      <c r="X686" s="6"/>
      <c r="Y686" s="6"/>
      <c r="Z686" s="6"/>
    </row>
    <row r="687" spans="1:26" ht="12" customHeight="1">
      <c r="A687" s="205"/>
      <c r="B687" s="204"/>
      <c r="C687" s="129"/>
      <c r="D687" s="129"/>
      <c r="E687" s="199"/>
      <c r="F687" s="172"/>
      <c r="G687" s="6"/>
      <c r="H687" s="6"/>
      <c r="I687" s="6"/>
      <c r="J687" s="6"/>
      <c r="K687" s="6"/>
      <c r="L687" s="6"/>
      <c r="M687" s="6"/>
      <c r="N687" s="6"/>
      <c r="O687" s="6"/>
      <c r="P687" s="6"/>
      <c r="Q687" s="6"/>
      <c r="R687" s="6"/>
      <c r="S687" s="6"/>
      <c r="T687" s="6"/>
      <c r="U687" s="6"/>
      <c r="V687" s="6"/>
      <c r="W687" s="6"/>
      <c r="X687" s="6"/>
      <c r="Y687" s="6"/>
      <c r="Z687" s="6"/>
    </row>
    <row r="688" spans="1:26" ht="12" customHeight="1">
      <c r="A688" s="205"/>
      <c r="B688" s="204"/>
      <c r="C688" s="129"/>
      <c r="D688" s="129"/>
      <c r="E688" s="199"/>
      <c r="F688" s="172"/>
      <c r="G688" s="6"/>
      <c r="H688" s="6"/>
      <c r="I688" s="6"/>
      <c r="J688" s="6"/>
      <c r="K688" s="6"/>
      <c r="L688" s="6"/>
      <c r="M688" s="6"/>
      <c r="N688" s="6"/>
      <c r="O688" s="6"/>
      <c r="P688" s="6"/>
      <c r="Q688" s="6"/>
      <c r="R688" s="6"/>
      <c r="S688" s="6"/>
      <c r="T688" s="6"/>
      <c r="U688" s="6"/>
      <c r="V688" s="6"/>
      <c r="W688" s="6"/>
      <c r="X688" s="6"/>
      <c r="Y688" s="6"/>
      <c r="Z688" s="6"/>
    </row>
    <row r="689" spans="1:26" ht="12" customHeight="1">
      <c r="A689" s="205"/>
      <c r="B689" s="204"/>
      <c r="C689" s="129"/>
      <c r="D689" s="129"/>
      <c r="E689" s="199"/>
      <c r="F689" s="172"/>
      <c r="G689" s="6"/>
      <c r="H689" s="6"/>
      <c r="I689" s="6"/>
      <c r="J689" s="6"/>
      <c r="K689" s="6"/>
      <c r="L689" s="6"/>
      <c r="M689" s="6"/>
      <c r="N689" s="6"/>
      <c r="O689" s="6"/>
      <c r="P689" s="6"/>
      <c r="Q689" s="6"/>
      <c r="R689" s="6"/>
      <c r="S689" s="6"/>
      <c r="T689" s="6"/>
      <c r="U689" s="6"/>
      <c r="V689" s="6"/>
      <c r="W689" s="6"/>
      <c r="X689" s="6"/>
      <c r="Y689" s="6"/>
      <c r="Z689" s="6"/>
    </row>
    <row r="690" spans="1:26" ht="12" customHeight="1">
      <c r="A690" s="205"/>
      <c r="B690" s="204"/>
      <c r="C690" s="129"/>
      <c r="D690" s="129"/>
      <c r="E690" s="199"/>
      <c r="F690" s="172"/>
      <c r="G690" s="6"/>
      <c r="H690" s="6"/>
      <c r="I690" s="6"/>
      <c r="J690" s="6"/>
      <c r="K690" s="6"/>
      <c r="L690" s="6"/>
      <c r="M690" s="6"/>
      <c r="N690" s="6"/>
      <c r="O690" s="6"/>
      <c r="P690" s="6"/>
      <c r="Q690" s="6"/>
      <c r="R690" s="6"/>
      <c r="S690" s="6"/>
      <c r="T690" s="6"/>
      <c r="U690" s="6"/>
      <c r="V690" s="6"/>
      <c r="W690" s="6"/>
      <c r="X690" s="6"/>
      <c r="Y690" s="6"/>
      <c r="Z690" s="6"/>
    </row>
    <row r="691" spans="1:26" ht="12" customHeight="1">
      <c r="A691" s="205"/>
      <c r="B691" s="204"/>
      <c r="C691" s="129"/>
      <c r="D691" s="129"/>
      <c r="E691" s="199"/>
      <c r="F691" s="172"/>
      <c r="G691" s="6"/>
      <c r="H691" s="6"/>
      <c r="I691" s="6"/>
      <c r="J691" s="6"/>
      <c r="K691" s="6"/>
      <c r="L691" s="6"/>
      <c r="M691" s="6"/>
      <c r="N691" s="6"/>
      <c r="O691" s="6"/>
      <c r="P691" s="6"/>
      <c r="Q691" s="6"/>
      <c r="R691" s="6"/>
      <c r="S691" s="6"/>
      <c r="T691" s="6"/>
      <c r="U691" s="6"/>
      <c r="V691" s="6"/>
      <c r="W691" s="6"/>
      <c r="X691" s="6"/>
      <c r="Y691" s="6"/>
      <c r="Z691" s="6"/>
    </row>
    <row r="692" spans="1:26" ht="12" customHeight="1">
      <c r="A692" s="205"/>
      <c r="B692" s="204"/>
      <c r="C692" s="129"/>
      <c r="D692" s="129"/>
      <c r="E692" s="199"/>
      <c r="F692" s="172"/>
      <c r="G692" s="6"/>
      <c r="H692" s="6"/>
      <c r="I692" s="6"/>
      <c r="J692" s="6"/>
      <c r="K692" s="6"/>
      <c r="L692" s="6"/>
      <c r="M692" s="6"/>
      <c r="N692" s="6"/>
      <c r="O692" s="6"/>
      <c r="P692" s="6"/>
      <c r="Q692" s="6"/>
      <c r="R692" s="6"/>
      <c r="S692" s="6"/>
      <c r="T692" s="6"/>
      <c r="U692" s="6"/>
      <c r="V692" s="6"/>
      <c r="W692" s="6"/>
      <c r="X692" s="6"/>
      <c r="Y692" s="6"/>
      <c r="Z692" s="6"/>
    </row>
    <row r="693" spans="1:26" ht="12" customHeight="1">
      <c r="A693" s="205"/>
      <c r="B693" s="204"/>
      <c r="C693" s="129"/>
      <c r="D693" s="129"/>
      <c r="E693" s="199"/>
      <c r="F693" s="172"/>
      <c r="G693" s="6"/>
      <c r="H693" s="6"/>
      <c r="I693" s="6"/>
      <c r="J693" s="6"/>
      <c r="K693" s="6"/>
      <c r="L693" s="6"/>
      <c r="M693" s="6"/>
      <c r="N693" s="6"/>
      <c r="O693" s="6"/>
      <c r="P693" s="6"/>
      <c r="Q693" s="6"/>
      <c r="R693" s="6"/>
      <c r="S693" s="6"/>
      <c r="T693" s="6"/>
      <c r="U693" s="6"/>
      <c r="V693" s="6"/>
      <c r="W693" s="6"/>
      <c r="X693" s="6"/>
      <c r="Y693" s="6"/>
      <c r="Z693" s="6"/>
    </row>
    <row r="694" spans="1:26" ht="12" customHeight="1">
      <c r="A694" s="205"/>
      <c r="B694" s="204"/>
      <c r="C694" s="129"/>
      <c r="D694" s="129"/>
      <c r="E694" s="199"/>
      <c r="F694" s="172"/>
      <c r="G694" s="6"/>
      <c r="H694" s="6"/>
      <c r="I694" s="6"/>
      <c r="J694" s="6"/>
      <c r="K694" s="6"/>
      <c r="L694" s="6"/>
      <c r="M694" s="6"/>
      <c r="N694" s="6"/>
      <c r="O694" s="6"/>
      <c r="P694" s="6"/>
      <c r="Q694" s="6"/>
      <c r="R694" s="6"/>
      <c r="S694" s="6"/>
      <c r="T694" s="6"/>
      <c r="U694" s="6"/>
      <c r="V694" s="6"/>
      <c r="W694" s="6"/>
      <c r="X694" s="6"/>
      <c r="Y694" s="6"/>
      <c r="Z694" s="6"/>
    </row>
    <row r="695" spans="1:26" ht="12" customHeight="1">
      <c r="A695" s="205"/>
      <c r="B695" s="204"/>
      <c r="C695" s="129"/>
      <c r="D695" s="129"/>
      <c r="E695" s="199"/>
      <c r="F695" s="172"/>
      <c r="G695" s="6"/>
      <c r="H695" s="6"/>
      <c r="I695" s="6"/>
      <c r="J695" s="6"/>
      <c r="K695" s="6"/>
      <c r="L695" s="6"/>
      <c r="M695" s="6"/>
      <c r="N695" s="6"/>
      <c r="O695" s="6"/>
      <c r="P695" s="6"/>
      <c r="Q695" s="6"/>
      <c r="R695" s="6"/>
      <c r="S695" s="6"/>
      <c r="T695" s="6"/>
      <c r="U695" s="6"/>
      <c r="V695" s="6"/>
      <c r="W695" s="6"/>
      <c r="X695" s="6"/>
      <c r="Y695" s="6"/>
      <c r="Z695" s="6"/>
    </row>
    <row r="696" spans="1:26" ht="12" customHeight="1">
      <c r="A696" s="205"/>
      <c r="B696" s="204"/>
      <c r="C696" s="129"/>
      <c r="D696" s="129"/>
      <c r="E696" s="199"/>
      <c r="F696" s="172"/>
      <c r="G696" s="6"/>
      <c r="H696" s="6"/>
      <c r="I696" s="6"/>
      <c r="J696" s="6"/>
      <c r="K696" s="6"/>
      <c r="L696" s="6"/>
      <c r="M696" s="6"/>
      <c r="N696" s="6"/>
      <c r="O696" s="6"/>
      <c r="P696" s="6"/>
      <c r="Q696" s="6"/>
      <c r="R696" s="6"/>
      <c r="S696" s="6"/>
      <c r="T696" s="6"/>
      <c r="U696" s="6"/>
      <c r="V696" s="6"/>
      <c r="W696" s="6"/>
      <c r="X696" s="6"/>
      <c r="Y696" s="6"/>
      <c r="Z696" s="6"/>
    </row>
    <row r="697" spans="1:26" ht="12" customHeight="1">
      <c r="A697" s="205"/>
      <c r="B697" s="204"/>
      <c r="C697" s="129"/>
      <c r="D697" s="129"/>
      <c r="E697" s="199"/>
      <c r="F697" s="172"/>
      <c r="G697" s="6"/>
      <c r="H697" s="6"/>
      <c r="I697" s="6"/>
      <c r="J697" s="6"/>
      <c r="K697" s="6"/>
      <c r="L697" s="6"/>
      <c r="M697" s="6"/>
      <c r="N697" s="6"/>
      <c r="O697" s="6"/>
      <c r="P697" s="6"/>
      <c r="Q697" s="6"/>
      <c r="R697" s="6"/>
      <c r="S697" s="6"/>
      <c r="T697" s="6"/>
      <c r="U697" s="6"/>
      <c r="V697" s="6"/>
      <c r="W697" s="6"/>
      <c r="X697" s="6"/>
      <c r="Y697" s="6"/>
      <c r="Z697" s="6"/>
    </row>
    <row r="698" spans="1:26" ht="12" customHeight="1">
      <c r="A698" s="205"/>
      <c r="B698" s="204"/>
      <c r="C698" s="129"/>
      <c r="D698" s="129"/>
      <c r="E698" s="199"/>
      <c r="F698" s="172"/>
      <c r="G698" s="6"/>
      <c r="H698" s="6"/>
      <c r="I698" s="6"/>
      <c r="J698" s="6"/>
      <c r="K698" s="6"/>
      <c r="L698" s="6"/>
      <c r="M698" s="6"/>
      <c r="N698" s="6"/>
      <c r="O698" s="6"/>
      <c r="P698" s="6"/>
      <c r="Q698" s="6"/>
      <c r="R698" s="6"/>
      <c r="S698" s="6"/>
      <c r="T698" s="6"/>
      <c r="U698" s="6"/>
      <c r="V698" s="6"/>
      <c r="W698" s="6"/>
      <c r="X698" s="6"/>
      <c r="Y698" s="6"/>
      <c r="Z698" s="6"/>
    </row>
    <row r="699" spans="1:26" ht="12" customHeight="1">
      <c r="A699" s="205"/>
      <c r="B699" s="204"/>
      <c r="C699" s="129"/>
      <c r="D699" s="129"/>
      <c r="E699" s="199"/>
      <c r="F699" s="172"/>
      <c r="G699" s="6"/>
      <c r="H699" s="6"/>
      <c r="I699" s="6"/>
      <c r="J699" s="6"/>
      <c r="K699" s="6"/>
      <c r="L699" s="6"/>
      <c r="M699" s="6"/>
      <c r="N699" s="6"/>
      <c r="O699" s="6"/>
      <c r="P699" s="6"/>
      <c r="Q699" s="6"/>
      <c r="R699" s="6"/>
      <c r="S699" s="6"/>
      <c r="T699" s="6"/>
      <c r="U699" s="6"/>
      <c r="V699" s="6"/>
      <c r="W699" s="6"/>
      <c r="X699" s="6"/>
      <c r="Y699" s="6"/>
      <c r="Z699" s="6"/>
    </row>
    <row r="700" spans="1:26" ht="12" customHeight="1">
      <c r="A700" s="205"/>
      <c r="B700" s="204"/>
      <c r="C700" s="129"/>
      <c r="D700" s="129"/>
      <c r="E700" s="199"/>
      <c r="F700" s="172"/>
      <c r="G700" s="6"/>
      <c r="H700" s="6"/>
      <c r="I700" s="6"/>
      <c r="J700" s="6"/>
      <c r="K700" s="6"/>
      <c r="L700" s="6"/>
      <c r="M700" s="6"/>
      <c r="N700" s="6"/>
      <c r="O700" s="6"/>
      <c r="P700" s="6"/>
      <c r="Q700" s="6"/>
      <c r="R700" s="6"/>
      <c r="S700" s="6"/>
      <c r="T700" s="6"/>
      <c r="U700" s="6"/>
      <c r="V700" s="6"/>
      <c r="W700" s="6"/>
      <c r="X700" s="6"/>
      <c r="Y700" s="6"/>
      <c r="Z700" s="6"/>
    </row>
    <row r="701" spans="1:26" ht="12" customHeight="1">
      <c r="A701" s="205"/>
      <c r="B701" s="204"/>
      <c r="C701" s="129"/>
      <c r="D701" s="129"/>
      <c r="E701" s="199"/>
      <c r="F701" s="172"/>
      <c r="G701" s="6"/>
      <c r="H701" s="6"/>
      <c r="I701" s="6"/>
      <c r="J701" s="6"/>
      <c r="K701" s="6"/>
      <c r="L701" s="6"/>
      <c r="M701" s="6"/>
      <c r="N701" s="6"/>
      <c r="O701" s="6"/>
      <c r="P701" s="6"/>
      <c r="Q701" s="6"/>
      <c r="R701" s="6"/>
      <c r="S701" s="6"/>
      <c r="T701" s="6"/>
      <c r="U701" s="6"/>
      <c r="V701" s="6"/>
      <c r="W701" s="6"/>
      <c r="X701" s="6"/>
      <c r="Y701" s="6"/>
      <c r="Z701" s="6"/>
    </row>
    <row r="702" spans="1:26" ht="12" customHeight="1">
      <c r="A702" s="205"/>
      <c r="B702" s="204"/>
      <c r="C702" s="129"/>
      <c r="D702" s="129"/>
      <c r="E702" s="199"/>
      <c r="F702" s="172"/>
      <c r="G702" s="6"/>
      <c r="H702" s="6"/>
      <c r="I702" s="6"/>
      <c r="J702" s="6"/>
      <c r="K702" s="6"/>
      <c r="L702" s="6"/>
      <c r="M702" s="6"/>
      <c r="N702" s="6"/>
      <c r="O702" s="6"/>
      <c r="P702" s="6"/>
      <c r="Q702" s="6"/>
      <c r="R702" s="6"/>
      <c r="S702" s="6"/>
      <c r="T702" s="6"/>
      <c r="U702" s="6"/>
      <c r="V702" s="6"/>
      <c r="W702" s="6"/>
      <c r="X702" s="6"/>
      <c r="Y702" s="6"/>
      <c r="Z702" s="6"/>
    </row>
    <row r="703" spans="1:26" ht="12" customHeight="1">
      <c r="A703" s="205"/>
      <c r="B703" s="204"/>
      <c r="C703" s="129"/>
      <c r="D703" s="129"/>
      <c r="E703" s="199"/>
      <c r="F703" s="172"/>
      <c r="G703" s="6"/>
      <c r="H703" s="6"/>
      <c r="I703" s="6"/>
      <c r="J703" s="6"/>
      <c r="K703" s="6"/>
      <c r="L703" s="6"/>
      <c r="M703" s="6"/>
      <c r="N703" s="6"/>
      <c r="O703" s="6"/>
      <c r="P703" s="6"/>
      <c r="Q703" s="6"/>
      <c r="R703" s="6"/>
      <c r="S703" s="6"/>
      <c r="T703" s="6"/>
      <c r="U703" s="6"/>
      <c r="V703" s="6"/>
      <c r="W703" s="6"/>
      <c r="X703" s="6"/>
      <c r="Y703" s="6"/>
      <c r="Z703" s="6"/>
    </row>
    <row r="704" spans="1:26" ht="12" customHeight="1">
      <c r="A704" s="205"/>
      <c r="B704" s="204"/>
      <c r="C704" s="129"/>
      <c r="D704" s="129"/>
      <c r="E704" s="199"/>
      <c r="F704" s="172"/>
      <c r="G704" s="6"/>
      <c r="H704" s="6"/>
      <c r="I704" s="6"/>
      <c r="J704" s="6"/>
      <c r="K704" s="6"/>
      <c r="L704" s="6"/>
      <c r="M704" s="6"/>
      <c r="N704" s="6"/>
      <c r="O704" s="6"/>
      <c r="P704" s="6"/>
      <c r="Q704" s="6"/>
      <c r="R704" s="6"/>
      <c r="S704" s="6"/>
      <c r="T704" s="6"/>
      <c r="U704" s="6"/>
      <c r="V704" s="6"/>
      <c r="W704" s="6"/>
      <c r="X704" s="6"/>
      <c r="Y704" s="6"/>
      <c r="Z704" s="6"/>
    </row>
    <row r="705" spans="1:26" ht="12" customHeight="1">
      <c r="A705" s="205"/>
      <c r="B705" s="204"/>
      <c r="C705" s="129"/>
      <c r="D705" s="129"/>
      <c r="E705" s="199"/>
      <c r="F705" s="172"/>
      <c r="G705" s="6"/>
      <c r="H705" s="6"/>
      <c r="I705" s="6"/>
      <c r="J705" s="6"/>
      <c r="K705" s="6"/>
      <c r="L705" s="6"/>
      <c r="M705" s="6"/>
      <c r="N705" s="6"/>
      <c r="O705" s="6"/>
      <c r="P705" s="6"/>
      <c r="Q705" s="6"/>
      <c r="R705" s="6"/>
      <c r="S705" s="6"/>
      <c r="T705" s="6"/>
      <c r="U705" s="6"/>
      <c r="V705" s="6"/>
      <c r="W705" s="6"/>
      <c r="X705" s="6"/>
      <c r="Y705" s="6"/>
      <c r="Z705" s="6"/>
    </row>
    <row r="706" spans="1:26" ht="12" customHeight="1">
      <c r="A706" s="205"/>
      <c r="B706" s="204"/>
      <c r="C706" s="129"/>
      <c r="D706" s="129"/>
      <c r="E706" s="199"/>
      <c r="F706" s="172"/>
      <c r="G706" s="6"/>
      <c r="H706" s="6"/>
      <c r="I706" s="6"/>
      <c r="J706" s="6"/>
      <c r="K706" s="6"/>
      <c r="L706" s="6"/>
      <c r="M706" s="6"/>
      <c r="N706" s="6"/>
      <c r="O706" s="6"/>
      <c r="P706" s="6"/>
      <c r="Q706" s="6"/>
      <c r="R706" s="6"/>
      <c r="S706" s="6"/>
      <c r="T706" s="6"/>
      <c r="U706" s="6"/>
      <c r="V706" s="6"/>
      <c r="W706" s="6"/>
      <c r="X706" s="6"/>
      <c r="Y706" s="6"/>
      <c r="Z706" s="6"/>
    </row>
    <row r="707" spans="1:26" ht="12" customHeight="1">
      <c r="A707" s="205"/>
      <c r="B707" s="204"/>
      <c r="C707" s="129"/>
      <c r="D707" s="129"/>
      <c r="E707" s="199"/>
      <c r="F707" s="172"/>
      <c r="G707" s="6"/>
      <c r="H707" s="6"/>
      <c r="I707" s="6"/>
      <c r="J707" s="6"/>
      <c r="K707" s="6"/>
      <c r="L707" s="6"/>
      <c r="M707" s="6"/>
      <c r="N707" s="6"/>
      <c r="O707" s="6"/>
      <c r="P707" s="6"/>
      <c r="Q707" s="6"/>
      <c r="R707" s="6"/>
      <c r="S707" s="6"/>
      <c r="T707" s="6"/>
      <c r="U707" s="6"/>
      <c r="V707" s="6"/>
      <c r="W707" s="6"/>
      <c r="X707" s="6"/>
      <c r="Y707" s="6"/>
      <c r="Z707" s="6"/>
    </row>
    <row r="708" spans="1:26" ht="12" customHeight="1">
      <c r="A708" s="205"/>
      <c r="B708" s="204"/>
      <c r="C708" s="129"/>
      <c r="D708" s="129"/>
      <c r="E708" s="199"/>
      <c r="F708" s="172"/>
      <c r="G708" s="6"/>
      <c r="H708" s="6"/>
      <c r="I708" s="6"/>
      <c r="J708" s="6"/>
      <c r="K708" s="6"/>
      <c r="L708" s="6"/>
      <c r="M708" s="6"/>
      <c r="N708" s="6"/>
      <c r="O708" s="6"/>
      <c r="P708" s="6"/>
      <c r="Q708" s="6"/>
      <c r="R708" s="6"/>
      <c r="S708" s="6"/>
      <c r="T708" s="6"/>
      <c r="U708" s="6"/>
      <c r="V708" s="6"/>
      <c r="W708" s="6"/>
      <c r="X708" s="6"/>
      <c r="Y708" s="6"/>
      <c r="Z708" s="6"/>
    </row>
    <row r="709" spans="1:26" ht="12" customHeight="1">
      <c r="A709" s="205"/>
      <c r="B709" s="204"/>
      <c r="C709" s="129"/>
      <c r="D709" s="129"/>
      <c r="E709" s="199"/>
      <c r="F709" s="172"/>
      <c r="G709" s="6"/>
      <c r="H709" s="6"/>
      <c r="I709" s="6"/>
      <c r="J709" s="6"/>
      <c r="K709" s="6"/>
      <c r="L709" s="6"/>
      <c r="M709" s="6"/>
      <c r="N709" s="6"/>
      <c r="O709" s="6"/>
      <c r="P709" s="6"/>
      <c r="Q709" s="6"/>
      <c r="R709" s="6"/>
      <c r="S709" s="6"/>
      <c r="T709" s="6"/>
      <c r="U709" s="6"/>
      <c r="V709" s="6"/>
      <c r="W709" s="6"/>
      <c r="X709" s="6"/>
      <c r="Y709" s="6"/>
      <c r="Z709" s="6"/>
    </row>
    <row r="710" spans="1:26" ht="12" customHeight="1">
      <c r="A710" s="205"/>
      <c r="B710" s="204"/>
      <c r="C710" s="129"/>
      <c r="D710" s="129"/>
      <c r="E710" s="199"/>
      <c r="F710" s="172"/>
      <c r="G710" s="6"/>
      <c r="H710" s="6"/>
      <c r="I710" s="6"/>
      <c r="J710" s="6"/>
      <c r="K710" s="6"/>
      <c r="L710" s="6"/>
      <c r="M710" s="6"/>
      <c r="N710" s="6"/>
      <c r="O710" s="6"/>
      <c r="P710" s="6"/>
      <c r="Q710" s="6"/>
      <c r="R710" s="6"/>
      <c r="S710" s="6"/>
      <c r="T710" s="6"/>
      <c r="U710" s="6"/>
      <c r="V710" s="6"/>
      <c r="W710" s="6"/>
      <c r="X710" s="6"/>
      <c r="Y710" s="6"/>
      <c r="Z710" s="6"/>
    </row>
    <row r="711" spans="1:26" ht="12" customHeight="1">
      <c r="A711" s="205"/>
      <c r="B711" s="204"/>
      <c r="C711" s="129"/>
      <c r="D711" s="129"/>
      <c r="E711" s="199"/>
      <c r="F711" s="172"/>
      <c r="G711" s="6"/>
      <c r="H711" s="6"/>
      <c r="I711" s="6"/>
      <c r="J711" s="6"/>
      <c r="K711" s="6"/>
      <c r="L711" s="6"/>
      <c r="M711" s="6"/>
      <c r="N711" s="6"/>
      <c r="O711" s="6"/>
      <c r="P711" s="6"/>
      <c r="Q711" s="6"/>
      <c r="R711" s="6"/>
      <c r="S711" s="6"/>
      <c r="T711" s="6"/>
      <c r="U711" s="6"/>
      <c r="V711" s="6"/>
      <c r="W711" s="6"/>
      <c r="X711" s="6"/>
      <c r="Y711" s="6"/>
      <c r="Z711" s="6"/>
    </row>
    <row r="712" spans="1:26" ht="12" customHeight="1">
      <c r="A712" s="205"/>
      <c r="B712" s="204"/>
      <c r="C712" s="129"/>
      <c r="D712" s="129"/>
      <c r="E712" s="199"/>
      <c r="F712" s="172"/>
      <c r="G712" s="6"/>
      <c r="H712" s="6"/>
      <c r="I712" s="6"/>
      <c r="J712" s="6"/>
      <c r="K712" s="6"/>
      <c r="L712" s="6"/>
      <c r="M712" s="6"/>
      <c r="N712" s="6"/>
      <c r="O712" s="6"/>
      <c r="P712" s="6"/>
      <c r="Q712" s="6"/>
      <c r="R712" s="6"/>
      <c r="S712" s="6"/>
      <c r="T712" s="6"/>
      <c r="U712" s="6"/>
      <c r="V712" s="6"/>
      <c r="W712" s="6"/>
      <c r="X712" s="6"/>
      <c r="Y712" s="6"/>
      <c r="Z712" s="6"/>
    </row>
    <row r="713" spans="1:26" ht="12" customHeight="1">
      <c r="A713" s="205"/>
      <c r="B713" s="204"/>
      <c r="C713" s="129"/>
      <c r="D713" s="129"/>
      <c r="E713" s="199"/>
      <c r="F713" s="172"/>
      <c r="G713" s="6"/>
      <c r="H713" s="6"/>
      <c r="I713" s="6"/>
      <c r="J713" s="6"/>
      <c r="K713" s="6"/>
      <c r="L713" s="6"/>
      <c r="M713" s="6"/>
      <c r="N713" s="6"/>
      <c r="O713" s="6"/>
      <c r="P713" s="6"/>
      <c r="Q713" s="6"/>
      <c r="R713" s="6"/>
      <c r="S713" s="6"/>
      <c r="T713" s="6"/>
      <c r="U713" s="6"/>
      <c r="V713" s="6"/>
      <c r="W713" s="6"/>
      <c r="X713" s="6"/>
      <c r="Y713" s="6"/>
      <c r="Z713" s="6"/>
    </row>
    <row r="714" spans="1:26" ht="12" customHeight="1">
      <c r="A714" s="205"/>
      <c r="B714" s="204"/>
      <c r="C714" s="129"/>
      <c r="D714" s="129"/>
      <c r="E714" s="199"/>
      <c r="F714" s="172"/>
      <c r="G714" s="6"/>
      <c r="H714" s="6"/>
      <c r="I714" s="6"/>
      <c r="J714" s="6"/>
      <c r="K714" s="6"/>
      <c r="L714" s="6"/>
      <c r="M714" s="6"/>
      <c r="N714" s="6"/>
      <c r="O714" s="6"/>
      <c r="P714" s="6"/>
      <c r="Q714" s="6"/>
      <c r="R714" s="6"/>
      <c r="S714" s="6"/>
      <c r="T714" s="6"/>
      <c r="U714" s="6"/>
      <c r="V714" s="6"/>
      <c r="W714" s="6"/>
      <c r="X714" s="6"/>
      <c r="Y714" s="6"/>
      <c r="Z714" s="6"/>
    </row>
    <row r="715" spans="1:26" ht="12" customHeight="1">
      <c r="A715" s="205"/>
      <c r="B715" s="204"/>
      <c r="C715" s="129"/>
      <c r="D715" s="129"/>
      <c r="E715" s="199"/>
      <c r="F715" s="172"/>
      <c r="G715" s="6"/>
      <c r="H715" s="6"/>
      <c r="I715" s="6"/>
      <c r="J715" s="6"/>
      <c r="K715" s="6"/>
      <c r="L715" s="6"/>
      <c r="M715" s="6"/>
      <c r="N715" s="6"/>
      <c r="O715" s="6"/>
      <c r="P715" s="6"/>
      <c r="Q715" s="6"/>
      <c r="R715" s="6"/>
      <c r="S715" s="6"/>
      <c r="T715" s="6"/>
      <c r="U715" s="6"/>
      <c r="V715" s="6"/>
      <c r="W715" s="6"/>
      <c r="X715" s="6"/>
      <c r="Y715" s="6"/>
      <c r="Z715" s="6"/>
    </row>
    <row r="716" spans="1:26" ht="12" customHeight="1">
      <c r="A716" s="205"/>
      <c r="B716" s="204"/>
      <c r="C716" s="129"/>
      <c r="D716" s="129"/>
      <c r="E716" s="199"/>
      <c r="F716" s="172"/>
      <c r="G716" s="6"/>
      <c r="H716" s="6"/>
      <c r="I716" s="6"/>
      <c r="J716" s="6"/>
      <c r="K716" s="6"/>
      <c r="L716" s="6"/>
      <c r="M716" s="6"/>
      <c r="N716" s="6"/>
      <c r="O716" s="6"/>
      <c r="P716" s="6"/>
      <c r="Q716" s="6"/>
      <c r="R716" s="6"/>
      <c r="S716" s="6"/>
      <c r="T716" s="6"/>
      <c r="U716" s="6"/>
      <c r="V716" s="6"/>
      <c r="W716" s="6"/>
      <c r="X716" s="6"/>
      <c r="Y716" s="6"/>
      <c r="Z716" s="6"/>
    </row>
    <row r="717" spans="1:26" ht="12" customHeight="1">
      <c r="A717" s="205"/>
      <c r="B717" s="204"/>
      <c r="C717" s="129"/>
      <c r="D717" s="129"/>
      <c r="E717" s="199"/>
      <c r="F717" s="172"/>
      <c r="G717" s="6"/>
      <c r="H717" s="6"/>
      <c r="I717" s="6"/>
      <c r="J717" s="6"/>
      <c r="K717" s="6"/>
      <c r="L717" s="6"/>
      <c r="M717" s="6"/>
      <c r="N717" s="6"/>
      <c r="O717" s="6"/>
      <c r="P717" s="6"/>
      <c r="Q717" s="6"/>
      <c r="R717" s="6"/>
      <c r="S717" s="6"/>
      <c r="T717" s="6"/>
      <c r="U717" s="6"/>
      <c r="V717" s="6"/>
      <c r="W717" s="6"/>
      <c r="X717" s="6"/>
      <c r="Y717" s="6"/>
      <c r="Z717" s="6"/>
    </row>
    <row r="718" spans="1:26" ht="12" customHeight="1">
      <c r="A718" s="205"/>
      <c r="B718" s="204"/>
      <c r="C718" s="129"/>
      <c r="D718" s="129"/>
      <c r="E718" s="199"/>
      <c r="F718" s="172"/>
      <c r="G718" s="6"/>
      <c r="H718" s="6"/>
      <c r="I718" s="6"/>
      <c r="J718" s="6"/>
      <c r="K718" s="6"/>
      <c r="L718" s="6"/>
      <c r="M718" s="6"/>
      <c r="N718" s="6"/>
      <c r="O718" s="6"/>
      <c r="P718" s="6"/>
      <c r="Q718" s="6"/>
      <c r="R718" s="6"/>
      <c r="S718" s="6"/>
      <c r="T718" s="6"/>
      <c r="U718" s="6"/>
      <c r="V718" s="6"/>
      <c r="W718" s="6"/>
      <c r="X718" s="6"/>
      <c r="Y718" s="6"/>
      <c r="Z718" s="6"/>
    </row>
    <row r="719" spans="1:26" ht="12" customHeight="1">
      <c r="A719" s="205"/>
      <c r="B719" s="204"/>
      <c r="C719" s="129"/>
      <c r="D719" s="129"/>
      <c r="E719" s="199"/>
      <c r="F719" s="172"/>
      <c r="G719" s="6"/>
      <c r="H719" s="6"/>
      <c r="I719" s="6"/>
      <c r="J719" s="6"/>
      <c r="K719" s="6"/>
      <c r="L719" s="6"/>
      <c r="M719" s="6"/>
      <c r="N719" s="6"/>
      <c r="O719" s="6"/>
      <c r="P719" s="6"/>
      <c r="Q719" s="6"/>
      <c r="R719" s="6"/>
      <c r="S719" s="6"/>
      <c r="T719" s="6"/>
      <c r="U719" s="6"/>
      <c r="V719" s="6"/>
      <c r="W719" s="6"/>
      <c r="X719" s="6"/>
      <c r="Y719" s="6"/>
      <c r="Z719" s="6"/>
    </row>
    <row r="720" spans="1:26" ht="12" customHeight="1">
      <c r="A720" s="205"/>
      <c r="B720" s="204"/>
      <c r="C720" s="129"/>
      <c r="D720" s="129"/>
      <c r="E720" s="199"/>
      <c r="F720" s="172"/>
      <c r="G720" s="6"/>
      <c r="H720" s="6"/>
      <c r="I720" s="6"/>
      <c r="J720" s="6"/>
      <c r="K720" s="6"/>
      <c r="L720" s="6"/>
      <c r="M720" s="6"/>
      <c r="N720" s="6"/>
      <c r="O720" s="6"/>
      <c r="P720" s="6"/>
      <c r="Q720" s="6"/>
      <c r="R720" s="6"/>
      <c r="S720" s="6"/>
      <c r="T720" s="6"/>
      <c r="U720" s="6"/>
      <c r="V720" s="6"/>
      <c r="W720" s="6"/>
      <c r="X720" s="6"/>
      <c r="Y720" s="6"/>
      <c r="Z720" s="6"/>
    </row>
    <row r="721" spans="1:26" ht="12" customHeight="1">
      <c r="A721" s="205"/>
      <c r="B721" s="204"/>
      <c r="C721" s="129"/>
      <c r="D721" s="129"/>
      <c r="E721" s="199"/>
      <c r="F721" s="172"/>
      <c r="G721" s="6"/>
      <c r="H721" s="6"/>
      <c r="I721" s="6"/>
      <c r="J721" s="6"/>
      <c r="K721" s="6"/>
      <c r="L721" s="6"/>
      <c r="M721" s="6"/>
      <c r="N721" s="6"/>
      <c r="O721" s="6"/>
      <c r="P721" s="6"/>
      <c r="Q721" s="6"/>
      <c r="R721" s="6"/>
      <c r="S721" s="6"/>
      <c r="T721" s="6"/>
      <c r="U721" s="6"/>
      <c r="V721" s="6"/>
      <c r="W721" s="6"/>
      <c r="X721" s="6"/>
      <c r="Y721" s="6"/>
      <c r="Z721" s="6"/>
    </row>
    <row r="722" spans="1:26" ht="12" customHeight="1">
      <c r="A722" s="205"/>
      <c r="B722" s="204"/>
      <c r="C722" s="129"/>
      <c r="D722" s="129"/>
      <c r="E722" s="199"/>
      <c r="F722" s="172"/>
      <c r="G722" s="6"/>
      <c r="H722" s="6"/>
      <c r="I722" s="6"/>
      <c r="J722" s="6"/>
      <c r="K722" s="6"/>
      <c r="L722" s="6"/>
      <c r="M722" s="6"/>
      <c r="N722" s="6"/>
      <c r="O722" s="6"/>
      <c r="P722" s="6"/>
      <c r="Q722" s="6"/>
      <c r="R722" s="6"/>
      <c r="S722" s="6"/>
      <c r="T722" s="6"/>
      <c r="U722" s="6"/>
      <c r="V722" s="6"/>
      <c r="W722" s="6"/>
      <c r="X722" s="6"/>
      <c r="Y722" s="6"/>
      <c r="Z722" s="6"/>
    </row>
    <row r="723" spans="1:26" ht="12" customHeight="1">
      <c r="A723" s="205"/>
      <c r="B723" s="204"/>
      <c r="C723" s="129"/>
      <c r="D723" s="129"/>
      <c r="E723" s="199"/>
      <c r="F723" s="172"/>
      <c r="G723" s="6"/>
      <c r="H723" s="6"/>
      <c r="I723" s="6"/>
      <c r="J723" s="6"/>
      <c r="K723" s="6"/>
      <c r="L723" s="6"/>
      <c r="M723" s="6"/>
      <c r="N723" s="6"/>
      <c r="O723" s="6"/>
      <c r="P723" s="6"/>
      <c r="Q723" s="6"/>
      <c r="R723" s="6"/>
      <c r="S723" s="6"/>
      <c r="T723" s="6"/>
      <c r="U723" s="6"/>
      <c r="V723" s="6"/>
      <c r="W723" s="6"/>
      <c r="X723" s="6"/>
      <c r="Y723" s="6"/>
      <c r="Z723" s="6"/>
    </row>
    <row r="724" spans="1:26" ht="12" customHeight="1">
      <c r="A724" s="205"/>
      <c r="B724" s="204"/>
      <c r="C724" s="129"/>
      <c r="D724" s="129"/>
      <c r="E724" s="199"/>
      <c r="F724" s="172"/>
      <c r="G724" s="6"/>
      <c r="H724" s="6"/>
      <c r="I724" s="6"/>
      <c r="J724" s="6"/>
      <c r="K724" s="6"/>
      <c r="L724" s="6"/>
      <c r="M724" s="6"/>
      <c r="N724" s="6"/>
      <c r="O724" s="6"/>
      <c r="P724" s="6"/>
      <c r="Q724" s="6"/>
      <c r="R724" s="6"/>
      <c r="S724" s="6"/>
      <c r="T724" s="6"/>
      <c r="U724" s="6"/>
      <c r="V724" s="6"/>
      <c r="W724" s="6"/>
      <c r="X724" s="6"/>
      <c r="Y724" s="6"/>
      <c r="Z724" s="6"/>
    </row>
    <row r="725" spans="1:26" ht="12" customHeight="1">
      <c r="A725" s="205"/>
      <c r="B725" s="204"/>
      <c r="C725" s="129"/>
      <c r="D725" s="129"/>
      <c r="E725" s="199"/>
      <c r="F725" s="172"/>
      <c r="G725" s="6"/>
      <c r="H725" s="6"/>
      <c r="I725" s="6"/>
      <c r="J725" s="6"/>
      <c r="K725" s="6"/>
      <c r="L725" s="6"/>
      <c r="M725" s="6"/>
      <c r="N725" s="6"/>
      <c r="O725" s="6"/>
      <c r="P725" s="6"/>
      <c r="Q725" s="6"/>
      <c r="R725" s="6"/>
      <c r="S725" s="6"/>
      <c r="T725" s="6"/>
      <c r="U725" s="6"/>
      <c r="V725" s="6"/>
      <c r="W725" s="6"/>
      <c r="X725" s="6"/>
      <c r="Y725" s="6"/>
      <c r="Z725" s="6"/>
    </row>
    <row r="726" spans="1:26" ht="12" customHeight="1">
      <c r="A726" s="205"/>
      <c r="B726" s="204"/>
      <c r="C726" s="129"/>
      <c r="D726" s="129"/>
      <c r="E726" s="199"/>
      <c r="F726" s="172"/>
      <c r="G726" s="6"/>
      <c r="H726" s="6"/>
      <c r="I726" s="6"/>
      <c r="J726" s="6"/>
      <c r="K726" s="6"/>
      <c r="L726" s="6"/>
      <c r="M726" s="6"/>
      <c r="N726" s="6"/>
      <c r="O726" s="6"/>
      <c r="P726" s="6"/>
      <c r="Q726" s="6"/>
      <c r="R726" s="6"/>
      <c r="S726" s="6"/>
      <c r="T726" s="6"/>
      <c r="U726" s="6"/>
      <c r="V726" s="6"/>
      <c r="W726" s="6"/>
      <c r="X726" s="6"/>
      <c r="Y726" s="6"/>
      <c r="Z726" s="6"/>
    </row>
    <row r="727" spans="1:26" ht="12" customHeight="1">
      <c r="A727" s="205"/>
      <c r="B727" s="204"/>
      <c r="C727" s="129"/>
      <c r="D727" s="129"/>
      <c r="E727" s="199"/>
      <c r="F727" s="172"/>
      <c r="G727" s="6"/>
      <c r="H727" s="6"/>
      <c r="I727" s="6"/>
      <c r="J727" s="6"/>
      <c r="K727" s="6"/>
      <c r="L727" s="6"/>
      <c r="M727" s="6"/>
      <c r="N727" s="6"/>
      <c r="O727" s="6"/>
      <c r="P727" s="6"/>
      <c r="Q727" s="6"/>
      <c r="R727" s="6"/>
      <c r="S727" s="6"/>
      <c r="T727" s="6"/>
      <c r="U727" s="6"/>
      <c r="V727" s="6"/>
      <c r="W727" s="6"/>
      <c r="X727" s="6"/>
      <c r="Y727" s="6"/>
      <c r="Z727" s="6"/>
    </row>
    <row r="728" spans="1:26" ht="12" customHeight="1">
      <c r="A728" s="205"/>
      <c r="B728" s="204"/>
      <c r="C728" s="129"/>
      <c r="D728" s="129"/>
      <c r="E728" s="199"/>
      <c r="F728" s="172"/>
      <c r="G728" s="6"/>
      <c r="H728" s="6"/>
      <c r="I728" s="6"/>
      <c r="J728" s="6"/>
      <c r="K728" s="6"/>
      <c r="L728" s="6"/>
      <c r="M728" s="6"/>
      <c r="N728" s="6"/>
      <c r="O728" s="6"/>
      <c r="P728" s="6"/>
      <c r="Q728" s="6"/>
      <c r="R728" s="6"/>
      <c r="S728" s="6"/>
      <c r="T728" s="6"/>
      <c r="U728" s="6"/>
      <c r="V728" s="6"/>
      <c r="W728" s="6"/>
      <c r="X728" s="6"/>
      <c r="Y728" s="6"/>
      <c r="Z728" s="6"/>
    </row>
    <row r="729" spans="1:26" ht="12" customHeight="1">
      <c r="A729" s="205"/>
      <c r="B729" s="204"/>
      <c r="C729" s="129"/>
      <c r="D729" s="129"/>
      <c r="E729" s="199"/>
      <c r="F729" s="172"/>
      <c r="G729" s="6"/>
      <c r="H729" s="6"/>
      <c r="I729" s="6"/>
      <c r="J729" s="6"/>
      <c r="K729" s="6"/>
      <c r="L729" s="6"/>
      <c r="M729" s="6"/>
      <c r="N729" s="6"/>
      <c r="O729" s="6"/>
      <c r="P729" s="6"/>
      <c r="Q729" s="6"/>
      <c r="R729" s="6"/>
      <c r="S729" s="6"/>
      <c r="T729" s="6"/>
      <c r="U729" s="6"/>
      <c r="V729" s="6"/>
      <c r="W729" s="6"/>
      <c r="X729" s="6"/>
      <c r="Y729" s="6"/>
      <c r="Z729" s="6"/>
    </row>
    <row r="730" spans="1:26" ht="12" customHeight="1">
      <c r="A730" s="205"/>
      <c r="B730" s="204"/>
      <c r="C730" s="129"/>
      <c r="D730" s="129"/>
      <c r="E730" s="199"/>
      <c r="F730" s="172"/>
      <c r="G730" s="6"/>
      <c r="H730" s="6"/>
      <c r="I730" s="6"/>
      <c r="J730" s="6"/>
      <c r="K730" s="6"/>
      <c r="L730" s="6"/>
      <c r="M730" s="6"/>
      <c r="N730" s="6"/>
      <c r="O730" s="6"/>
      <c r="P730" s="6"/>
      <c r="Q730" s="6"/>
      <c r="R730" s="6"/>
      <c r="S730" s="6"/>
      <c r="T730" s="6"/>
      <c r="U730" s="6"/>
      <c r="V730" s="6"/>
      <c r="W730" s="6"/>
      <c r="X730" s="6"/>
      <c r="Y730" s="6"/>
      <c r="Z730" s="6"/>
    </row>
    <row r="731" spans="1:26" ht="12" customHeight="1">
      <c r="A731" s="205"/>
      <c r="B731" s="204"/>
      <c r="C731" s="129"/>
      <c r="D731" s="129"/>
      <c r="E731" s="199"/>
      <c r="F731" s="172"/>
      <c r="G731" s="6"/>
      <c r="H731" s="6"/>
      <c r="I731" s="6"/>
      <c r="J731" s="6"/>
      <c r="K731" s="6"/>
      <c r="L731" s="6"/>
      <c r="M731" s="6"/>
      <c r="N731" s="6"/>
      <c r="O731" s="6"/>
      <c r="P731" s="6"/>
      <c r="Q731" s="6"/>
      <c r="R731" s="6"/>
      <c r="S731" s="6"/>
      <c r="T731" s="6"/>
      <c r="U731" s="6"/>
      <c r="V731" s="6"/>
      <c r="W731" s="6"/>
      <c r="X731" s="6"/>
      <c r="Y731" s="6"/>
      <c r="Z731" s="6"/>
    </row>
    <row r="732" spans="1:26" ht="12" customHeight="1">
      <c r="A732" s="205"/>
      <c r="B732" s="204"/>
      <c r="C732" s="129"/>
      <c r="D732" s="129"/>
      <c r="E732" s="199"/>
      <c r="F732" s="172"/>
      <c r="G732" s="6"/>
      <c r="H732" s="6"/>
      <c r="I732" s="6"/>
      <c r="J732" s="6"/>
      <c r="K732" s="6"/>
      <c r="L732" s="6"/>
      <c r="M732" s="6"/>
      <c r="N732" s="6"/>
      <c r="O732" s="6"/>
      <c r="P732" s="6"/>
      <c r="Q732" s="6"/>
      <c r="R732" s="6"/>
      <c r="S732" s="6"/>
      <c r="T732" s="6"/>
      <c r="U732" s="6"/>
      <c r="V732" s="6"/>
      <c r="W732" s="6"/>
      <c r="X732" s="6"/>
      <c r="Y732" s="6"/>
      <c r="Z732" s="6"/>
    </row>
    <row r="733" spans="1:26" ht="12" customHeight="1">
      <c r="A733" s="205"/>
      <c r="B733" s="204"/>
      <c r="C733" s="129"/>
      <c r="D733" s="129"/>
      <c r="E733" s="199"/>
      <c r="F733" s="172"/>
      <c r="G733" s="6"/>
      <c r="H733" s="6"/>
      <c r="I733" s="6"/>
      <c r="J733" s="6"/>
      <c r="K733" s="6"/>
      <c r="L733" s="6"/>
      <c r="M733" s="6"/>
      <c r="N733" s="6"/>
      <c r="O733" s="6"/>
      <c r="P733" s="6"/>
      <c r="Q733" s="6"/>
      <c r="R733" s="6"/>
      <c r="S733" s="6"/>
      <c r="T733" s="6"/>
      <c r="U733" s="6"/>
      <c r="V733" s="6"/>
      <c r="W733" s="6"/>
      <c r="X733" s="6"/>
      <c r="Y733" s="6"/>
      <c r="Z733" s="6"/>
    </row>
    <row r="734" spans="1:26" ht="12" customHeight="1">
      <c r="A734" s="205"/>
      <c r="B734" s="204"/>
      <c r="C734" s="129"/>
      <c r="D734" s="129"/>
      <c r="E734" s="199"/>
      <c r="F734" s="172"/>
      <c r="G734" s="6"/>
      <c r="H734" s="6"/>
      <c r="I734" s="6"/>
      <c r="J734" s="6"/>
      <c r="K734" s="6"/>
      <c r="L734" s="6"/>
      <c r="M734" s="6"/>
      <c r="N734" s="6"/>
      <c r="O734" s="6"/>
      <c r="P734" s="6"/>
      <c r="Q734" s="6"/>
      <c r="R734" s="6"/>
      <c r="S734" s="6"/>
      <c r="T734" s="6"/>
      <c r="U734" s="6"/>
      <c r="V734" s="6"/>
      <c r="W734" s="6"/>
      <c r="X734" s="6"/>
      <c r="Y734" s="6"/>
      <c r="Z734" s="6"/>
    </row>
    <row r="735" spans="1:26" ht="12" customHeight="1">
      <c r="A735" s="205"/>
      <c r="B735" s="204"/>
      <c r="C735" s="129"/>
      <c r="D735" s="129"/>
      <c r="E735" s="199"/>
      <c r="F735" s="172"/>
      <c r="G735" s="6"/>
      <c r="H735" s="6"/>
      <c r="I735" s="6"/>
      <c r="J735" s="6"/>
      <c r="K735" s="6"/>
      <c r="L735" s="6"/>
      <c r="M735" s="6"/>
      <c r="N735" s="6"/>
      <c r="O735" s="6"/>
      <c r="P735" s="6"/>
      <c r="Q735" s="6"/>
      <c r="R735" s="6"/>
      <c r="S735" s="6"/>
      <c r="T735" s="6"/>
      <c r="U735" s="6"/>
      <c r="V735" s="6"/>
      <c r="W735" s="6"/>
      <c r="X735" s="6"/>
      <c r="Y735" s="6"/>
      <c r="Z735" s="6"/>
    </row>
    <row r="736" spans="1:26" ht="12" customHeight="1">
      <c r="A736" s="205"/>
      <c r="B736" s="204"/>
      <c r="C736" s="129"/>
      <c r="D736" s="129"/>
      <c r="E736" s="199"/>
      <c r="F736" s="172"/>
      <c r="G736" s="6"/>
      <c r="H736" s="6"/>
      <c r="I736" s="6"/>
      <c r="J736" s="6"/>
      <c r="K736" s="6"/>
      <c r="L736" s="6"/>
      <c r="M736" s="6"/>
      <c r="N736" s="6"/>
      <c r="O736" s="6"/>
      <c r="P736" s="6"/>
      <c r="Q736" s="6"/>
      <c r="R736" s="6"/>
      <c r="S736" s="6"/>
      <c r="T736" s="6"/>
      <c r="U736" s="6"/>
      <c r="V736" s="6"/>
      <c r="W736" s="6"/>
      <c r="X736" s="6"/>
      <c r="Y736" s="6"/>
      <c r="Z736" s="6"/>
    </row>
    <row r="737" spans="1:26" ht="12" customHeight="1">
      <c r="A737" s="205"/>
      <c r="B737" s="204"/>
      <c r="C737" s="129"/>
      <c r="D737" s="129"/>
      <c r="E737" s="199"/>
      <c r="F737" s="172"/>
      <c r="G737" s="6"/>
      <c r="H737" s="6"/>
      <c r="I737" s="6"/>
      <c r="J737" s="6"/>
      <c r="K737" s="6"/>
      <c r="L737" s="6"/>
      <c r="M737" s="6"/>
      <c r="N737" s="6"/>
      <c r="O737" s="6"/>
      <c r="P737" s="6"/>
      <c r="Q737" s="6"/>
      <c r="R737" s="6"/>
      <c r="S737" s="6"/>
      <c r="T737" s="6"/>
      <c r="U737" s="6"/>
      <c r="V737" s="6"/>
      <c r="W737" s="6"/>
      <c r="X737" s="6"/>
      <c r="Y737" s="6"/>
      <c r="Z737" s="6"/>
    </row>
    <row r="738" spans="1:26" ht="12" customHeight="1">
      <c r="A738" s="205"/>
      <c r="B738" s="204"/>
      <c r="C738" s="129"/>
      <c r="D738" s="129"/>
      <c r="E738" s="199"/>
      <c r="F738" s="172"/>
      <c r="G738" s="6"/>
      <c r="H738" s="6"/>
      <c r="I738" s="6"/>
      <c r="J738" s="6"/>
      <c r="K738" s="6"/>
      <c r="L738" s="6"/>
      <c r="M738" s="6"/>
      <c r="N738" s="6"/>
      <c r="O738" s="6"/>
      <c r="P738" s="6"/>
      <c r="Q738" s="6"/>
      <c r="R738" s="6"/>
      <c r="S738" s="6"/>
      <c r="T738" s="6"/>
      <c r="U738" s="6"/>
      <c r="V738" s="6"/>
      <c r="W738" s="6"/>
      <c r="X738" s="6"/>
      <c r="Y738" s="6"/>
      <c r="Z738" s="6"/>
    </row>
    <row r="739" spans="1:26" ht="12" customHeight="1">
      <c r="A739" s="205"/>
      <c r="B739" s="204"/>
      <c r="C739" s="129"/>
      <c r="D739" s="129"/>
      <c r="E739" s="199"/>
      <c r="F739" s="172"/>
      <c r="G739" s="6"/>
      <c r="H739" s="6"/>
      <c r="I739" s="6"/>
      <c r="J739" s="6"/>
      <c r="K739" s="6"/>
      <c r="L739" s="6"/>
      <c r="M739" s="6"/>
      <c r="N739" s="6"/>
      <c r="O739" s="6"/>
      <c r="P739" s="6"/>
      <c r="Q739" s="6"/>
      <c r="R739" s="6"/>
      <c r="S739" s="6"/>
      <c r="T739" s="6"/>
      <c r="U739" s="6"/>
      <c r="V739" s="6"/>
      <c r="W739" s="6"/>
      <c r="X739" s="6"/>
      <c r="Y739" s="6"/>
      <c r="Z739" s="6"/>
    </row>
    <row r="740" spans="1:26" ht="12" customHeight="1">
      <c r="A740" s="205"/>
      <c r="B740" s="204"/>
      <c r="C740" s="129"/>
      <c r="D740" s="129"/>
      <c r="E740" s="199"/>
      <c r="F740" s="172"/>
      <c r="G740" s="6"/>
      <c r="H740" s="6"/>
      <c r="I740" s="6"/>
      <c r="J740" s="6"/>
      <c r="K740" s="6"/>
      <c r="L740" s="6"/>
      <c r="M740" s="6"/>
      <c r="N740" s="6"/>
      <c r="O740" s="6"/>
      <c r="P740" s="6"/>
      <c r="Q740" s="6"/>
      <c r="R740" s="6"/>
      <c r="S740" s="6"/>
      <c r="T740" s="6"/>
      <c r="U740" s="6"/>
      <c r="V740" s="6"/>
      <c r="W740" s="6"/>
      <c r="X740" s="6"/>
      <c r="Y740" s="6"/>
      <c r="Z740" s="6"/>
    </row>
    <row r="741" spans="1:26" ht="12" customHeight="1">
      <c r="A741" s="205"/>
      <c r="B741" s="204"/>
      <c r="C741" s="129"/>
      <c r="D741" s="129"/>
      <c r="E741" s="199"/>
      <c r="F741" s="172"/>
      <c r="G741" s="6"/>
      <c r="H741" s="6"/>
      <c r="I741" s="6"/>
      <c r="J741" s="6"/>
      <c r="K741" s="6"/>
      <c r="L741" s="6"/>
      <c r="M741" s="6"/>
      <c r="N741" s="6"/>
      <c r="O741" s="6"/>
      <c r="P741" s="6"/>
      <c r="Q741" s="6"/>
      <c r="R741" s="6"/>
      <c r="S741" s="6"/>
      <c r="T741" s="6"/>
      <c r="U741" s="6"/>
      <c r="V741" s="6"/>
      <c r="W741" s="6"/>
      <c r="X741" s="6"/>
      <c r="Y741" s="6"/>
      <c r="Z741" s="6"/>
    </row>
    <row r="742" spans="1:26" ht="12" customHeight="1">
      <c r="A742" s="205"/>
      <c r="B742" s="204"/>
      <c r="C742" s="129"/>
      <c r="D742" s="129"/>
      <c r="E742" s="199"/>
      <c r="F742" s="172"/>
      <c r="G742" s="6"/>
      <c r="H742" s="6"/>
      <c r="I742" s="6"/>
      <c r="J742" s="6"/>
      <c r="K742" s="6"/>
      <c r="L742" s="6"/>
      <c r="M742" s="6"/>
      <c r="N742" s="6"/>
      <c r="O742" s="6"/>
      <c r="P742" s="6"/>
      <c r="Q742" s="6"/>
      <c r="R742" s="6"/>
      <c r="S742" s="6"/>
      <c r="T742" s="6"/>
      <c r="U742" s="6"/>
      <c r="V742" s="6"/>
      <c r="W742" s="6"/>
      <c r="X742" s="6"/>
      <c r="Y742" s="6"/>
      <c r="Z742" s="6"/>
    </row>
    <row r="743" spans="1:26" ht="12" customHeight="1">
      <c r="A743" s="205"/>
      <c r="B743" s="204"/>
      <c r="C743" s="129"/>
      <c r="D743" s="129"/>
      <c r="E743" s="199"/>
      <c r="F743" s="172"/>
      <c r="G743" s="6"/>
      <c r="H743" s="6"/>
      <c r="I743" s="6"/>
      <c r="J743" s="6"/>
      <c r="K743" s="6"/>
      <c r="L743" s="6"/>
      <c r="M743" s="6"/>
      <c r="N743" s="6"/>
      <c r="O743" s="6"/>
      <c r="P743" s="6"/>
      <c r="Q743" s="6"/>
      <c r="R743" s="6"/>
      <c r="S743" s="6"/>
      <c r="T743" s="6"/>
      <c r="U743" s="6"/>
      <c r="V743" s="6"/>
      <c r="W743" s="6"/>
      <c r="X743" s="6"/>
      <c r="Y743" s="6"/>
      <c r="Z743" s="6"/>
    </row>
    <row r="744" spans="1:26" ht="12" customHeight="1">
      <c r="A744" s="205"/>
      <c r="B744" s="204"/>
      <c r="C744" s="129"/>
      <c r="D744" s="129"/>
      <c r="E744" s="199"/>
      <c r="F744" s="172"/>
      <c r="G744" s="6"/>
      <c r="H744" s="6"/>
      <c r="I744" s="6"/>
      <c r="J744" s="6"/>
      <c r="K744" s="6"/>
      <c r="L744" s="6"/>
      <c r="M744" s="6"/>
      <c r="N744" s="6"/>
      <c r="O744" s="6"/>
      <c r="P744" s="6"/>
      <c r="Q744" s="6"/>
      <c r="R744" s="6"/>
      <c r="S744" s="6"/>
      <c r="T744" s="6"/>
      <c r="U744" s="6"/>
      <c r="V744" s="6"/>
      <c r="W744" s="6"/>
      <c r="X744" s="6"/>
      <c r="Y744" s="6"/>
      <c r="Z744" s="6"/>
    </row>
    <row r="745" spans="1:26" ht="12" customHeight="1">
      <c r="A745" s="205"/>
      <c r="B745" s="204"/>
      <c r="C745" s="129"/>
      <c r="D745" s="129"/>
      <c r="E745" s="199"/>
      <c r="F745" s="172"/>
      <c r="G745" s="6"/>
      <c r="H745" s="6"/>
      <c r="I745" s="6"/>
      <c r="J745" s="6"/>
      <c r="K745" s="6"/>
      <c r="L745" s="6"/>
      <c r="M745" s="6"/>
      <c r="N745" s="6"/>
      <c r="O745" s="6"/>
      <c r="P745" s="6"/>
      <c r="Q745" s="6"/>
      <c r="R745" s="6"/>
      <c r="S745" s="6"/>
      <c r="T745" s="6"/>
      <c r="U745" s="6"/>
      <c r="V745" s="6"/>
      <c r="W745" s="6"/>
      <c r="X745" s="6"/>
      <c r="Y745" s="6"/>
      <c r="Z745" s="6"/>
    </row>
    <row r="746" spans="1:26" ht="12" customHeight="1">
      <c r="A746" s="205"/>
      <c r="B746" s="204"/>
      <c r="C746" s="129"/>
      <c r="D746" s="129"/>
      <c r="E746" s="199"/>
      <c r="F746" s="172"/>
      <c r="G746" s="6"/>
      <c r="H746" s="6"/>
      <c r="I746" s="6"/>
      <c r="J746" s="6"/>
      <c r="K746" s="6"/>
      <c r="L746" s="6"/>
      <c r="M746" s="6"/>
      <c r="N746" s="6"/>
      <c r="O746" s="6"/>
      <c r="P746" s="6"/>
      <c r="Q746" s="6"/>
      <c r="R746" s="6"/>
      <c r="S746" s="6"/>
      <c r="T746" s="6"/>
      <c r="U746" s="6"/>
      <c r="V746" s="6"/>
      <c r="W746" s="6"/>
      <c r="X746" s="6"/>
      <c r="Y746" s="6"/>
      <c r="Z746" s="6"/>
    </row>
    <row r="747" spans="1:26" ht="12" customHeight="1">
      <c r="A747" s="205"/>
      <c r="B747" s="204"/>
      <c r="C747" s="129"/>
      <c r="D747" s="129"/>
      <c r="E747" s="199"/>
      <c r="F747" s="172"/>
      <c r="G747" s="6"/>
      <c r="H747" s="6"/>
      <c r="I747" s="6"/>
      <c r="J747" s="6"/>
      <c r="K747" s="6"/>
      <c r="L747" s="6"/>
      <c r="M747" s="6"/>
      <c r="N747" s="6"/>
      <c r="O747" s="6"/>
      <c r="P747" s="6"/>
      <c r="Q747" s="6"/>
      <c r="R747" s="6"/>
      <c r="S747" s="6"/>
      <c r="T747" s="6"/>
      <c r="U747" s="6"/>
      <c r="V747" s="6"/>
      <c r="W747" s="6"/>
      <c r="X747" s="6"/>
      <c r="Y747" s="6"/>
      <c r="Z747" s="6"/>
    </row>
    <row r="748" spans="1:26" ht="12" customHeight="1">
      <c r="A748" s="205"/>
      <c r="B748" s="204"/>
      <c r="C748" s="129"/>
      <c r="D748" s="129"/>
      <c r="E748" s="199"/>
      <c r="F748" s="172"/>
      <c r="G748" s="6"/>
      <c r="H748" s="6"/>
      <c r="I748" s="6"/>
      <c r="J748" s="6"/>
      <c r="K748" s="6"/>
      <c r="L748" s="6"/>
      <c r="M748" s="6"/>
      <c r="N748" s="6"/>
      <c r="O748" s="6"/>
      <c r="P748" s="6"/>
      <c r="Q748" s="6"/>
      <c r="R748" s="6"/>
      <c r="S748" s="6"/>
      <c r="T748" s="6"/>
      <c r="U748" s="6"/>
      <c r="V748" s="6"/>
      <c r="W748" s="6"/>
      <c r="X748" s="6"/>
      <c r="Y748" s="6"/>
      <c r="Z748" s="6"/>
    </row>
    <row r="749" spans="1:26" ht="12" customHeight="1">
      <c r="A749" s="205"/>
      <c r="B749" s="204"/>
      <c r="C749" s="129"/>
      <c r="D749" s="129"/>
      <c r="E749" s="199"/>
      <c r="F749" s="172"/>
      <c r="G749" s="6"/>
      <c r="H749" s="6"/>
      <c r="I749" s="6"/>
      <c r="J749" s="6"/>
      <c r="K749" s="6"/>
      <c r="L749" s="6"/>
      <c r="M749" s="6"/>
      <c r="N749" s="6"/>
      <c r="O749" s="6"/>
      <c r="P749" s="6"/>
      <c r="Q749" s="6"/>
      <c r="R749" s="6"/>
      <c r="S749" s="6"/>
      <c r="T749" s="6"/>
      <c r="U749" s="6"/>
      <c r="V749" s="6"/>
      <c r="W749" s="6"/>
      <c r="X749" s="6"/>
      <c r="Y749" s="6"/>
      <c r="Z749" s="6"/>
    </row>
    <row r="750" spans="1:26" ht="12" customHeight="1">
      <c r="A750" s="205"/>
      <c r="B750" s="204"/>
      <c r="C750" s="129"/>
      <c r="D750" s="129"/>
      <c r="E750" s="199"/>
      <c r="F750" s="172"/>
      <c r="G750" s="6"/>
      <c r="H750" s="6"/>
      <c r="I750" s="6"/>
      <c r="J750" s="6"/>
      <c r="K750" s="6"/>
      <c r="L750" s="6"/>
      <c r="M750" s="6"/>
      <c r="N750" s="6"/>
      <c r="O750" s="6"/>
      <c r="P750" s="6"/>
      <c r="Q750" s="6"/>
      <c r="R750" s="6"/>
      <c r="S750" s="6"/>
      <c r="T750" s="6"/>
      <c r="U750" s="6"/>
      <c r="V750" s="6"/>
      <c r="W750" s="6"/>
      <c r="X750" s="6"/>
      <c r="Y750" s="6"/>
      <c r="Z750" s="6"/>
    </row>
    <row r="751" spans="1:26" ht="12" customHeight="1">
      <c r="A751" s="205"/>
      <c r="B751" s="204"/>
      <c r="C751" s="129"/>
      <c r="D751" s="129"/>
      <c r="E751" s="199"/>
      <c r="F751" s="172"/>
      <c r="G751" s="6"/>
      <c r="H751" s="6"/>
      <c r="I751" s="6"/>
      <c r="J751" s="6"/>
      <c r="K751" s="6"/>
      <c r="L751" s="6"/>
      <c r="M751" s="6"/>
      <c r="N751" s="6"/>
      <c r="O751" s="6"/>
      <c r="P751" s="6"/>
      <c r="Q751" s="6"/>
      <c r="R751" s="6"/>
      <c r="S751" s="6"/>
      <c r="T751" s="6"/>
      <c r="U751" s="6"/>
      <c r="V751" s="6"/>
      <c r="W751" s="6"/>
      <c r="X751" s="6"/>
      <c r="Y751" s="6"/>
      <c r="Z751" s="6"/>
    </row>
    <row r="752" spans="1:26" ht="12" customHeight="1">
      <c r="A752" s="205"/>
      <c r="B752" s="204"/>
      <c r="C752" s="129"/>
      <c r="D752" s="129"/>
      <c r="E752" s="199"/>
      <c r="F752" s="172"/>
      <c r="G752" s="6"/>
      <c r="H752" s="6"/>
      <c r="I752" s="6"/>
      <c r="J752" s="6"/>
      <c r="K752" s="6"/>
      <c r="L752" s="6"/>
      <c r="M752" s="6"/>
      <c r="N752" s="6"/>
      <c r="O752" s="6"/>
      <c r="P752" s="6"/>
      <c r="Q752" s="6"/>
      <c r="R752" s="6"/>
      <c r="S752" s="6"/>
      <c r="T752" s="6"/>
      <c r="U752" s="6"/>
      <c r="V752" s="6"/>
      <c r="W752" s="6"/>
      <c r="X752" s="6"/>
      <c r="Y752" s="6"/>
      <c r="Z752" s="6"/>
    </row>
    <row r="753" spans="1:26" ht="12" customHeight="1">
      <c r="A753" s="205"/>
      <c r="B753" s="204"/>
      <c r="C753" s="129"/>
      <c r="D753" s="129"/>
      <c r="E753" s="199"/>
      <c r="F753" s="172"/>
      <c r="G753" s="6"/>
      <c r="H753" s="6"/>
      <c r="I753" s="6"/>
      <c r="J753" s="6"/>
      <c r="K753" s="6"/>
      <c r="L753" s="6"/>
      <c r="M753" s="6"/>
      <c r="N753" s="6"/>
      <c r="O753" s="6"/>
      <c r="P753" s="6"/>
      <c r="Q753" s="6"/>
      <c r="R753" s="6"/>
      <c r="S753" s="6"/>
      <c r="T753" s="6"/>
      <c r="U753" s="6"/>
      <c r="V753" s="6"/>
      <c r="W753" s="6"/>
      <c r="X753" s="6"/>
      <c r="Y753" s="6"/>
      <c r="Z753" s="6"/>
    </row>
    <row r="754" spans="1:26" ht="12" customHeight="1">
      <c r="A754" s="205"/>
      <c r="B754" s="204"/>
      <c r="C754" s="129"/>
      <c r="D754" s="129"/>
      <c r="E754" s="199"/>
      <c r="F754" s="172"/>
      <c r="G754" s="6"/>
      <c r="H754" s="6"/>
      <c r="I754" s="6"/>
      <c r="J754" s="6"/>
      <c r="K754" s="6"/>
      <c r="L754" s="6"/>
      <c r="M754" s="6"/>
      <c r="N754" s="6"/>
      <c r="O754" s="6"/>
      <c r="P754" s="6"/>
      <c r="Q754" s="6"/>
      <c r="R754" s="6"/>
      <c r="S754" s="6"/>
      <c r="T754" s="6"/>
      <c r="U754" s="6"/>
      <c r="V754" s="6"/>
      <c r="W754" s="6"/>
      <c r="X754" s="6"/>
      <c r="Y754" s="6"/>
      <c r="Z754" s="6"/>
    </row>
    <row r="755" spans="1:26" ht="12" customHeight="1">
      <c r="A755" s="205"/>
      <c r="B755" s="204"/>
      <c r="C755" s="129"/>
      <c r="D755" s="129"/>
      <c r="E755" s="199"/>
      <c r="F755" s="172"/>
      <c r="G755" s="6"/>
      <c r="H755" s="6"/>
      <c r="I755" s="6"/>
      <c r="J755" s="6"/>
      <c r="K755" s="6"/>
      <c r="L755" s="6"/>
      <c r="M755" s="6"/>
      <c r="N755" s="6"/>
      <c r="O755" s="6"/>
      <c r="P755" s="6"/>
      <c r="Q755" s="6"/>
      <c r="R755" s="6"/>
      <c r="S755" s="6"/>
      <c r="T755" s="6"/>
      <c r="U755" s="6"/>
      <c r="V755" s="6"/>
      <c r="W755" s="6"/>
      <c r="X755" s="6"/>
      <c r="Y755" s="6"/>
      <c r="Z755" s="6"/>
    </row>
    <row r="756" spans="1:26" ht="12" customHeight="1">
      <c r="A756" s="205"/>
      <c r="B756" s="204"/>
      <c r="C756" s="129"/>
      <c r="D756" s="129"/>
      <c r="E756" s="199"/>
      <c r="F756" s="172"/>
      <c r="G756" s="6"/>
      <c r="H756" s="6"/>
      <c r="I756" s="6"/>
      <c r="J756" s="6"/>
      <c r="K756" s="6"/>
      <c r="L756" s="6"/>
      <c r="M756" s="6"/>
      <c r="N756" s="6"/>
      <c r="O756" s="6"/>
      <c r="P756" s="6"/>
      <c r="Q756" s="6"/>
      <c r="R756" s="6"/>
      <c r="S756" s="6"/>
      <c r="T756" s="6"/>
      <c r="U756" s="6"/>
      <c r="V756" s="6"/>
      <c r="W756" s="6"/>
      <c r="X756" s="6"/>
      <c r="Y756" s="6"/>
      <c r="Z756" s="6"/>
    </row>
    <row r="757" spans="1:26" ht="12" customHeight="1">
      <c r="A757" s="205"/>
      <c r="B757" s="204"/>
      <c r="C757" s="129"/>
      <c r="D757" s="129"/>
      <c r="E757" s="199"/>
      <c r="F757" s="172"/>
      <c r="G757" s="6"/>
      <c r="H757" s="6"/>
      <c r="I757" s="6"/>
      <c r="J757" s="6"/>
      <c r="K757" s="6"/>
      <c r="L757" s="6"/>
      <c r="M757" s="6"/>
      <c r="N757" s="6"/>
      <c r="O757" s="6"/>
      <c r="P757" s="6"/>
      <c r="Q757" s="6"/>
      <c r="R757" s="6"/>
      <c r="S757" s="6"/>
      <c r="T757" s="6"/>
      <c r="U757" s="6"/>
      <c r="V757" s="6"/>
      <c r="W757" s="6"/>
      <c r="X757" s="6"/>
      <c r="Y757" s="6"/>
      <c r="Z757" s="6"/>
    </row>
    <row r="758" spans="1:26" ht="12" customHeight="1">
      <c r="A758" s="205"/>
      <c r="B758" s="204"/>
      <c r="C758" s="129"/>
      <c r="D758" s="129"/>
      <c r="E758" s="199"/>
      <c r="F758" s="172"/>
      <c r="G758" s="6"/>
      <c r="H758" s="6"/>
      <c r="I758" s="6"/>
      <c r="J758" s="6"/>
      <c r="K758" s="6"/>
      <c r="L758" s="6"/>
      <c r="M758" s="6"/>
      <c r="N758" s="6"/>
      <c r="O758" s="6"/>
      <c r="P758" s="6"/>
      <c r="Q758" s="6"/>
      <c r="R758" s="6"/>
      <c r="S758" s="6"/>
      <c r="T758" s="6"/>
      <c r="U758" s="6"/>
      <c r="V758" s="6"/>
      <c r="W758" s="6"/>
      <c r="X758" s="6"/>
      <c r="Y758" s="6"/>
      <c r="Z758" s="6"/>
    </row>
    <row r="759" spans="1:26" ht="12" customHeight="1">
      <c r="A759" s="205"/>
      <c r="B759" s="204"/>
      <c r="C759" s="129"/>
      <c r="D759" s="129"/>
      <c r="E759" s="199"/>
      <c r="F759" s="172"/>
      <c r="G759" s="6"/>
      <c r="H759" s="6"/>
      <c r="I759" s="6"/>
      <c r="J759" s="6"/>
      <c r="K759" s="6"/>
      <c r="L759" s="6"/>
      <c r="M759" s="6"/>
      <c r="N759" s="6"/>
      <c r="O759" s="6"/>
      <c r="P759" s="6"/>
      <c r="Q759" s="6"/>
      <c r="R759" s="6"/>
      <c r="S759" s="6"/>
      <c r="T759" s="6"/>
      <c r="U759" s="6"/>
      <c r="V759" s="6"/>
      <c r="W759" s="6"/>
      <c r="X759" s="6"/>
      <c r="Y759" s="6"/>
      <c r="Z759" s="6"/>
    </row>
    <row r="760" spans="1:26" ht="12" customHeight="1">
      <c r="A760" s="205"/>
      <c r="B760" s="204"/>
      <c r="C760" s="129"/>
      <c r="D760" s="129"/>
      <c r="E760" s="199"/>
      <c r="F760" s="172"/>
      <c r="G760" s="6"/>
      <c r="H760" s="6"/>
      <c r="I760" s="6"/>
      <c r="J760" s="6"/>
      <c r="K760" s="6"/>
      <c r="L760" s="6"/>
      <c r="M760" s="6"/>
      <c r="N760" s="6"/>
      <c r="O760" s="6"/>
      <c r="P760" s="6"/>
      <c r="Q760" s="6"/>
      <c r="R760" s="6"/>
      <c r="S760" s="6"/>
      <c r="T760" s="6"/>
      <c r="U760" s="6"/>
      <c r="V760" s="6"/>
      <c r="W760" s="6"/>
      <c r="X760" s="6"/>
      <c r="Y760" s="6"/>
      <c r="Z760" s="6"/>
    </row>
    <row r="761" spans="1:26" ht="12" customHeight="1">
      <c r="A761" s="205"/>
      <c r="B761" s="204"/>
      <c r="C761" s="129"/>
      <c r="D761" s="129"/>
      <c r="E761" s="199"/>
      <c r="F761" s="172"/>
      <c r="G761" s="6"/>
      <c r="H761" s="6"/>
      <c r="I761" s="6"/>
      <c r="J761" s="6"/>
      <c r="K761" s="6"/>
      <c r="L761" s="6"/>
      <c r="M761" s="6"/>
      <c r="N761" s="6"/>
      <c r="O761" s="6"/>
      <c r="P761" s="6"/>
      <c r="Q761" s="6"/>
      <c r="R761" s="6"/>
      <c r="S761" s="6"/>
      <c r="T761" s="6"/>
      <c r="U761" s="6"/>
      <c r="V761" s="6"/>
      <c r="W761" s="6"/>
      <c r="X761" s="6"/>
      <c r="Y761" s="6"/>
      <c r="Z761" s="6"/>
    </row>
    <row r="762" spans="1:26" ht="12" customHeight="1">
      <c r="A762" s="205"/>
      <c r="B762" s="204"/>
      <c r="C762" s="129"/>
      <c r="D762" s="129"/>
      <c r="E762" s="199"/>
      <c r="F762" s="172"/>
      <c r="G762" s="6"/>
      <c r="H762" s="6"/>
      <c r="I762" s="6"/>
      <c r="J762" s="6"/>
      <c r="K762" s="6"/>
      <c r="L762" s="6"/>
      <c r="M762" s="6"/>
      <c r="N762" s="6"/>
      <c r="O762" s="6"/>
      <c r="P762" s="6"/>
      <c r="Q762" s="6"/>
      <c r="R762" s="6"/>
      <c r="S762" s="6"/>
      <c r="T762" s="6"/>
      <c r="U762" s="6"/>
      <c r="V762" s="6"/>
      <c r="W762" s="6"/>
      <c r="X762" s="6"/>
      <c r="Y762" s="6"/>
      <c r="Z762" s="6"/>
    </row>
    <row r="763" spans="1:26" ht="12" customHeight="1">
      <c r="A763" s="205"/>
      <c r="B763" s="204"/>
      <c r="C763" s="129"/>
      <c r="D763" s="129"/>
      <c r="E763" s="199"/>
      <c r="F763" s="172"/>
      <c r="G763" s="6"/>
      <c r="H763" s="6"/>
      <c r="I763" s="6"/>
      <c r="J763" s="6"/>
      <c r="K763" s="6"/>
      <c r="L763" s="6"/>
      <c r="M763" s="6"/>
      <c r="N763" s="6"/>
      <c r="O763" s="6"/>
      <c r="P763" s="6"/>
      <c r="Q763" s="6"/>
      <c r="R763" s="6"/>
      <c r="S763" s="6"/>
      <c r="T763" s="6"/>
      <c r="U763" s="6"/>
      <c r="V763" s="6"/>
      <c r="W763" s="6"/>
      <c r="X763" s="6"/>
      <c r="Y763" s="6"/>
      <c r="Z763" s="6"/>
    </row>
    <row r="764" spans="1:26" ht="12" customHeight="1">
      <c r="A764" s="205"/>
      <c r="B764" s="204"/>
      <c r="C764" s="129"/>
      <c r="D764" s="129"/>
      <c r="E764" s="199"/>
      <c r="F764" s="172"/>
      <c r="G764" s="6"/>
      <c r="H764" s="6"/>
      <c r="I764" s="6"/>
      <c r="J764" s="6"/>
      <c r="K764" s="6"/>
      <c r="L764" s="6"/>
      <c r="M764" s="6"/>
      <c r="N764" s="6"/>
      <c r="O764" s="6"/>
      <c r="P764" s="6"/>
      <c r="Q764" s="6"/>
      <c r="R764" s="6"/>
      <c r="S764" s="6"/>
      <c r="T764" s="6"/>
      <c r="U764" s="6"/>
      <c r="V764" s="6"/>
      <c r="W764" s="6"/>
      <c r="X764" s="6"/>
      <c r="Y764" s="6"/>
      <c r="Z764" s="6"/>
    </row>
    <row r="765" spans="1:26" ht="12" customHeight="1">
      <c r="A765" s="205"/>
      <c r="B765" s="204"/>
      <c r="C765" s="129"/>
      <c r="D765" s="129"/>
      <c r="E765" s="199"/>
      <c r="F765" s="172"/>
      <c r="G765" s="6"/>
      <c r="H765" s="6"/>
      <c r="I765" s="6"/>
      <c r="J765" s="6"/>
      <c r="K765" s="6"/>
      <c r="L765" s="6"/>
      <c r="M765" s="6"/>
      <c r="N765" s="6"/>
      <c r="O765" s="6"/>
      <c r="P765" s="6"/>
      <c r="Q765" s="6"/>
      <c r="R765" s="6"/>
      <c r="S765" s="6"/>
      <c r="T765" s="6"/>
      <c r="U765" s="6"/>
      <c r="V765" s="6"/>
      <c r="W765" s="6"/>
      <c r="X765" s="6"/>
      <c r="Y765" s="6"/>
      <c r="Z765" s="6"/>
    </row>
    <row r="766" spans="1:26" ht="12" customHeight="1">
      <c r="A766" s="205"/>
      <c r="B766" s="204"/>
      <c r="C766" s="129"/>
      <c r="D766" s="129"/>
      <c r="E766" s="199"/>
      <c r="F766" s="172"/>
      <c r="G766" s="6"/>
      <c r="H766" s="6"/>
      <c r="I766" s="6"/>
      <c r="J766" s="6"/>
      <c r="K766" s="6"/>
      <c r="L766" s="6"/>
      <c r="M766" s="6"/>
      <c r="N766" s="6"/>
      <c r="O766" s="6"/>
      <c r="P766" s="6"/>
      <c r="Q766" s="6"/>
      <c r="R766" s="6"/>
      <c r="S766" s="6"/>
      <c r="T766" s="6"/>
      <c r="U766" s="6"/>
      <c r="V766" s="6"/>
      <c r="W766" s="6"/>
      <c r="X766" s="6"/>
      <c r="Y766" s="6"/>
      <c r="Z766" s="6"/>
    </row>
    <row r="767" spans="1:26" ht="12" customHeight="1">
      <c r="A767" s="205"/>
      <c r="B767" s="204"/>
      <c r="C767" s="129"/>
      <c r="D767" s="129"/>
      <c r="E767" s="199"/>
      <c r="F767" s="172"/>
      <c r="G767" s="6"/>
      <c r="H767" s="6"/>
      <c r="I767" s="6"/>
      <c r="J767" s="6"/>
      <c r="K767" s="6"/>
      <c r="L767" s="6"/>
      <c r="M767" s="6"/>
      <c r="N767" s="6"/>
      <c r="O767" s="6"/>
      <c r="P767" s="6"/>
      <c r="Q767" s="6"/>
      <c r="R767" s="6"/>
      <c r="S767" s="6"/>
      <c r="T767" s="6"/>
      <c r="U767" s="6"/>
      <c r="V767" s="6"/>
      <c r="W767" s="6"/>
      <c r="X767" s="6"/>
      <c r="Y767" s="6"/>
      <c r="Z767" s="6"/>
    </row>
    <row r="768" spans="1:26" ht="12" customHeight="1">
      <c r="A768" s="205"/>
      <c r="B768" s="204"/>
      <c r="C768" s="129"/>
      <c r="D768" s="129"/>
      <c r="E768" s="199"/>
      <c r="F768" s="172"/>
      <c r="G768" s="6"/>
      <c r="H768" s="6"/>
      <c r="I768" s="6"/>
      <c r="J768" s="6"/>
      <c r="K768" s="6"/>
      <c r="L768" s="6"/>
      <c r="M768" s="6"/>
      <c r="N768" s="6"/>
      <c r="O768" s="6"/>
      <c r="P768" s="6"/>
      <c r="Q768" s="6"/>
      <c r="R768" s="6"/>
      <c r="S768" s="6"/>
      <c r="T768" s="6"/>
      <c r="U768" s="6"/>
      <c r="V768" s="6"/>
      <c r="W768" s="6"/>
      <c r="X768" s="6"/>
      <c r="Y768" s="6"/>
      <c r="Z768" s="6"/>
    </row>
    <row r="769" spans="1:26" ht="12" customHeight="1">
      <c r="A769" s="205"/>
      <c r="B769" s="204"/>
      <c r="C769" s="129"/>
      <c r="D769" s="129"/>
      <c r="E769" s="199"/>
      <c r="F769" s="172"/>
      <c r="G769" s="6"/>
      <c r="H769" s="6"/>
      <c r="I769" s="6"/>
      <c r="J769" s="6"/>
      <c r="K769" s="6"/>
      <c r="L769" s="6"/>
      <c r="M769" s="6"/>
      <c r="N769" s="6"/>
      <c r="O769" s="6"/>
      <c r="P769" s="6"/>
      <c r="Q769" s="6"/>
      <c r="R769" s="6"/>
      <c r="S769" s="6"/>
      <c r="T769" s="6"/>
      <c r="U769" s="6"/>
      <c r="V769" s="6"/>
      <c r="W769" s="6"/>
      <c r="X769" s="6"/>
      <c r="Y769" s="6"/>
      <c r="Z769" s="6"/>
    </row>
    <row r="770" spans="1:26" ht="12" customHeight="1">
      <c r="A770" s="205"/>
      <c r="B770" s="204"/>
      <c r="C770" s="129"/>
      <c r="D770" s="129"/>
      <c r="E770" s="199"/>
      <c r="F770" s="172"/>
      <c r="G770" s="6"/>
      <c r="H770" s="6"/>
      <c r="I770" s="6"/>
      <c r="J770" s="6"/>
      <c r="K770" s="6"/>
      <c r="L770" s="6"/>
      <c r="M770" s="6"/>
      <c r="N770" s="6"/>
      <c r="O770" s="6"/>
      <c r="P770" s="6"/>
      <c r="Q770" s="6"/>
      <c r="R770" s="6"/>
      <c r="S770" s="6"/>
      <c r="T770" s="6"/>
      <c r="U770" s="6"/>
      <c r="V770" s="6"/>
      <c r="W770" s="6"/>
      <c r="X770" s="6"/>
      <c r="Y770" s="6"/>
      <c r="Z770" s="6"/>
    </row>
    <row r="771" spans="1:26" ht="12" customHeight="1">
      <c r="A771" s="205"/>
      <c r="B771" s="204"/>
      <c r="C771" s="129"/>
      <c r="D771" s="129"/>
      <c r="E771" s="199"/>
      <c r="F771" s="172"/>
      <c r="G771" s="6"/>
      <c r="H771" s="6"/>
      <c r="I771" s="6"/>
      <c r="J771" s="6"/>
      <c r="K771" s="6"/>
      <c r="L771" s="6"/>
      <c r="M771" s="6"/>
      <c r="N771" s="6"/>
      <c r="O771" s="6"/>
      <c r="P771" s="6"/>
      <c r="Q771" s="6"/>
      <c r="R771" s="6"/>
      <c r="S771" s="6"/>
      <c r="T771" s="6"/>
      <c r="U771" s="6"/>
      <c r="V771" s="6"/>
      <c r="W771" s="6"/>
      <c r="X771" s="6"/>
      <c r="Y771" s="6"/>
      <c r="Z771" s="6"/>
    </row>
    <row r="772" spans="1:26" ht="12" customHeight="1">
      <c r="A772" s="205"/>
      <c r="B772" s="204"/>
      <c r="C772" s="129"/>
      <c r="D772" s="129"/>
      <c r="E772" s="199"/>
      <c r="F772" s="172"/>
      <c r="G772" s="6"/>
      <c r="H772" s="6"/>
      <c r="I772" s="6"/>
      <c r="J772" s="6"/>
      <c r="K772" s="6"/>
      <c r="L772" s="6"/>
      <c r="M772" s="6"/>
      <c r="N772" s="6"/>
      <c r="O772" s="6"/>
      <c r="P772" s="6"/>
      <c r="Q772" s="6"/>
      <c r="R772" s="6"/>
      <c r="S772" s="6"/>
      <c r="T772" s="6"/>
      <c r="U772" s="6"/>
      <c r="V772" s="6"/>
      <c r="W772" s="6"/>
      <c r="X772" s="6"/>
      <c r="Y772" s="6"/>
      <c r="Z772" s="6"/>
    </row>
    <row r="773" spans="1:26" ht="12" customHeight="1">
      <c r="A773" s="205"/>
      <c r="B773" s="204"/>
      <c r="C773" s="129"/>
      <c r="D773" s="129"/>
      <c r="E773" s="199"/>
      <c r="F773" s="172"/>
      <c r="G773" s="6"/>
      <c r="H773" s="6"/>
      <c r="I773" s="6"/>
      <c r="J773" s="6"/>
      <c r="K773" s="6"/>
      <c r="L773" s="6"/>
      <c r="M773" s="6"/>
      <c r="N773" s="6"/>
      <c r="O773" s="6"/>
      <c r="P773" s="6"/>
      <c r="Q773" s="6"/>
      <c r="R773" s="6"/>
      <c r="S773" s="6"/>
      <c r="T773" s="6"/>
      <c r="U773" s="6"/>
      <c r="V773" s="6"/>
      <c r="W773" s="6"/>
      <c r="X773" s="6"/>
      <c r="Y773" s="6"/>
      <c r="Z773" s="6"/>
    </row>
    <row r="774" spans="1:26" ht="12" customHeight="1">
      <c r="A774" s="205"/>
      <c r="B774" s="204"/>
      <c r="C774" s="129"/>
      <c r="D774" s="129"/>
      <c r="E774" s="199"/>
      <c r="F774" s="172"/>
      <c r="G774" s="6"/>
      <c r="H774" s="6"/>
      <c r="I774" s="6"/>
      <c r="J774" s="6"/>
      <c r="K774" s="6"/>
      <c r="L774" s="6"/>
      <c r="M774" s="6"/>
      <c r="N774" s="6"/>
      <c r="O774" s="6"/>
      <c r="P774" s="6"/>
      <c r="Q774" s="6"/>
      <c r="R774" s="6"/>
      <c r="S774" s="6"/>
      <c r="T774" s="6"/>
      <c r="U774" s="6"/>
      <c r="V774" s="6"/>
      <c r="W774" s="6"/>
      <c r="X774" s="6"/>
      <c r="Y774" s="6"/>
      <c r="Z774" s="6"/>
    </row>
    <row r="775" spans="1:26" ht="12" customHeight="1">
      <c r="A775" s="205"/>
      <c r="B775" s="204"/>
      <c r="C775" s="129"/>
      <c r="D775" s="129"/>
      <c r="E775" s="199"/>
      <c r="F775" s="172"/>
      <c r="G775" s="6"/>
      <c r="H775" s="6"/>
      <c r="I775" s="6"/>
      <c r="J775" s="6"/>
      <c r="K775" s="6"/>
      <c r="L775" s="6"/>
      <c r="M775" s="6"/>
      <c r="N775" s="6"/>
      <c r="O775" s="6"/>
      <c r="P775" s="6"/>
      <c r="Q775" s="6"/>
      <c r="R775" s="6"/>
      <c r="S775" s="6"/>
      <c r="T775" s="6"/>
      <c r="U775" s="6"/>
      <c r="V775" s="6"/>
      <c r="W775" s="6"/>
      <c r="X775" s="6"/>
      <c r="Y775" s="6"/>
      <c r="Z775" s="6"/>
    </row>
    <row r="776" spans="1:26" ht="12" customHeight="1">
      <c r="A776" s="205"/>
      <c r="B776" s="204"/>
      <c r="C776" s="129"/>
      <c r="D776" s="129"/>
      <c r="E776" s="199"/>
      <c r="F776" s="172"/>
      <c r="G776" s="6"/>
      <c r="H776" s="6"/>
      <c r="I776" s="6"/>
      <c r="J776" s="6"/>
      <c r="K776" s="6"/>
      <c r="L776" s="6"/>
      <c r="M776" s="6"/>
      <c r="N776" s="6"/>
      <c r="O776" s="6"/>
      <c r="P776" s="6"/>
      <c r="Q776" s="6"/>
      <c r="R776" s="6"/>
      <c r="S776" s="6"/>
      <c r="T776" s="6"/>
      <c r="U776" s="6"/>
      <c r="V776" s="6"/>
      <c r="W776" s="6"/>
      <c r="X776" s="6"/>
      <c r="Y776" s="6"/>
      <c r="Z776" s="6"/>
    </row>
    <row r="777" spans="1:26" ht="12" customHeight="1">
      <c r="A777" s="205"/>
      <c r="B777" s="204"/>
      <c r="C777" s="129"/>
      <c r="D777" s="129"/>
      <c r="E777" s="199"/>
      <c r="F777" s="172"/>
      <c r="G777" s="6"/>
      <c r="H777" s="6"/>
      <c r="I777" s="6"/>
      <c r="J777" s="6"/>
      <c r="K777" s="6"/>
      <c r="L777" s="6"/>
      <c r="M777" s="6"/>
      <c r="N777" s="6"/>
      <c r="O777" s="6"/>
      <c r="P777" s="6"/>
      <c r="Q777" s="6"/>
      <c r="R777" s="6"/>
      <c r="S777" s="6"/>
      <c r="T777" s="6"/>
      <c r="U777" s="6"/>
      <c r="V777" s="6"/>
      <c r="W777" s="6"/>
      <c r="X777" s="6"/>
      <c r="Y777" s="6"/>
      <c r="Z777" s="6"/>
    </row>
    <row r="778" spans="1:26" ht="12" customHeight="1">
      <c r="A778" s="205"/>
      <c r="B778" s="204"/>
      <c r="C778" s="129"/>
      <c r="D778" s="129"/>
      <c r="E778" s="199"/>
      <c r="F778" s="172"/>
      <c r="G778" s="6"/>
      <c r="H778" s="6"/>
      <c r="I778" s="6"/>
      <c r="J778" s="6"/>
      <c r="K778" s="6"/>
      <c r="L778" s="6"/>
      <c r="M778" s="6"/>
      <c r="N778" s="6"/>
      <c r="O778" s="6"/>
      <c r="P778" s="6"/>
      <c r="Q778" s="6"/>
      <c r="R778" s="6"/>
      <c r="S778" s="6"/>
      <c r="T778" s="6"/>
      <c r="U778" s="6"/>
      <c r="V778" s="6"/>
      <c r="W778" s="6"/>
      <c r="X778" s="6"/>
      <c r="Y778" s="6"/>
      <c r="Z778" s="6"/>
    </row>
    <row r="779" spans="1:26" ht="12" customHeight="1">
      <c r="A779" s="205"/>
      <c r="B779" s="204"/>
      <c r="C779" s="129"/>
      <c r="D779" s="129"/>
      <c r="E779" s="199"/>
      <c r="F779" s="172"/>
      <c r="G779" s="6"/>
      <c r="H779" s="6"/>
      <c r="I779" s="6"/>
      <c r="J779" s="6"/>
      <c r="K779" s="6"/>
      <c r="L779" s="6"/>
      <c r="M779" s="6"/>
      <c r="N779" s="6"/>
      <c r="O779" s="6"/>
      <c r="P779" s="6"/>
      <c r="Q779" s="6"/>
      <c r="R779" s="6"/>
      <c r="S779" s="6"/>
      <c r="T779" s="6"/>
      <c r="U779" s="6"/>
      <c r="V779" s="6"/>
      <c r="W779" s="6"/>
      <c r="X779" s="6"/>
      <c r="Y779" s="6"/>
      <c r="Z779" s="6"/>
    </row>
    <row r="780" spans="1:26" ht="12" customHeight="1">
      <c r="A780" s="205"/>
      <c r="B780" s="204"/>
      <c r="C780" s="129"/>
      <c r="D780" s="129"/>
      <c r="E780" s="199"/>
      <c r="F780" s="172"/>
      <c r="G780" s="6"/>
      <c r="H780" s="6"/>
      <c r="I780" s="6"/>
      <c r="J780" s="6"/>
      <c r="K780" s="6"/>
      <c r="L780" s="6"/>
      <c r="M780" s="6"/>
      <c r="N780" s="6"/>
      <c r="O780" s="6"/>
      <c r="P780" s="6"/>
      <c r="Q780" s="6"/>
      <c r="R780" s="6"/>
      <c r="S780" s="6"/>
      <c r="T780" s="6"/>
      <c r="U780" s="6"/>
      <c r="V780" s="6"/>
      <c r="W780" s="6"/>
      <c r="X780" s="6"/>
      <c r="Y780" s="6"/>
      <c r="Z780" s="6"/>
    </row>
    <row r="781" spans="1:26" ht="12" customHeight="1">
      <c r="A781" s="205"/>
      <c r="B781" s="204"/>
      <c r="C781" s="129"/>
      <c r="D781" s="129"/>
      <c r="E781" s="199"/>
      <c r="F781" s="172"/>
      <c r="G781" s="6"/>
      <c r="H781" s="6"/>
      <c r="I781" s="6"/>
      <c r="J781" s="6"/>
      <c r="K781" s="6"/>
      <c r="L781" s="6"/>
      <c r="M781" s="6"/>
      <c r="N781" s="6"/>
      <c r="O781" s="6"/>
      <c r="P781" s="6"/>
      <c r="Q781" s="6"/>
      <c r="R781" s="6"/>
      <c r="S781" s="6"/>
      <c r="T781" s="6"/>
      <c r="U781" s="6"/>
      <c r="V781" s="6"/>
      <c r="W781" s="6"/>
      <c r="X781" s="6"/>
      <c r="Y781" s="6"/>
      <c r="Z781" s="6"/>
    </row>
    <row r="782" spans="1:26" ht="12" customHeight="1">
      <c r="A782" s="205"/>
      <c r="B782" s="204"/>
      <c r="C782" s="129"/>
      <c r="D782" s="129"/>
      <c r="E782" s="199"/>
      <c r="F782" s="172"/>
      <c r="G782" s="6"/>
      <c r="H782" s="6"/>
      <c r="I782" s="6"/>
      <c r="J782" s="6"/>
      <c r="K782" s="6"/>
      <c r="L782" s="6"/>
      <c r="M782" s="6"/>
      <c r="N782" s="6"/>
      <c r="O782" s="6"/>
      <c r="P782" s="6"/>
      <c r="Q782" s="6"/>
      <c r="R782" s="6"/>
      <c r="S782" s="6"/>
      <c r="T782" s="6"/>
      <c r="U782" s="6"/>
      <c r="V782" s="6"/>
      <c r="W782" s="6"/>
      <c r="X782" s="6"/>
      <c r="Y782" s="6"/>
      <c r="Z782" s="6"/>
    </row>
    <row r="783" spans="1:26" ht="12" customHeight="1">
      <c r="A783" s="205"/>
      <c r="B783" s="204"/>
      <c r="C783" s="129"/>
      <c r="D783" s="129"/>
      <c r="E783" s="199"/>
      <c r="F783" s="172"/>
      <c r="G783" s="6"/>
      <c r="H783" s="6"/>
      <c r="I783" s="6"/>
      <c r="J783" s="6"/>
      <c r="K783" s="6"/>
      <c r="L783" s="6"/>
      <c r="M783" s="6"/>
      <c r="N783" s="6"/>
      <c r="O783" s="6"/>
      <c r="P783" s="6"/>
      <c r="Q783" s="6"/>
      <c r="R783" s="6"/>
      <c r="S783" s="6"/>
      <c r="T783" s="6"/>
      <c r="U783" s="6"/>
      <c r="V783" s="6"/>
      <c r="W783" s="6"/>
      <c r="X783" s="6"/>
      <c r="Y783" s="6"/>
      <c r="Z783" s="6"/>
    </row>
    <row r="784" spans="1:26" ht="12" customHeight="1">
      <c r="A784" s="205"/>
      <c r="B784" s="204"/>
      <c r="C784" s="129"/>
      <c r="D784" s="129"/>
      <c r="E784" s="199"/>
      <c r="F784" s="172"/>
      <c r="G784" s="6"/>
      <c r="H784" s="6"/>
      <c r="I784" s="6"/>
      <c r="J784" s="6"/>
      <c r="K784" s="6"/>
      <c r="L784" s="6"/>
      <c r="M784" s="6"/>
      <c r="N784" s="6"/>
      <c r="O784" s="6"/>
      <c r="P784" s="6"/>
      <c r="Q784" s="6"/>
      <c r="R784" s="6"/>
      <c r="S784" s="6"/>
      <c r="T784" s="6"/>
      <c r="U784" s="6"/>
      <c r="V784" s="6"/>
      <c r="W784" s="6"/>
      <c r="X784" s="6"/>
      <c r="Y784" s="6"/>
      <c r="Z784" s="6"/>
    </row>
    <row r="785" spans="1:26" ht="12" customHeight="1">
      <c r="A785" s="205"/>
      <c r="B785" s="204"/>
      <c r="C785" s="129"/>
      <c r="D785" s="129"/>
      <c r="E785" s="199"/>
      <c r="F785" s="172"/>
      <c r="G785" s="6"/>
      <c r="H785" s="6"/>
      <c r="I785" s="6"/>
      <c r="J785" s="6"/>
      <c r="K785" s="6"/>
      <c r="L785" s="6"/>
      <c r="M785" s="6"/>
      <c r="N785" s="6"/>
      <c r="O785" s="6"/>
      <c r="P785" s="6"/>
      <c r="Q785" s="6"/>
      <c r="R785" s="6"/>
      <c r="S785" s="6"/>
      <c r="T785" s="6"/>
      <c r="U785" s="6"/>
      <c r="V785" s="6"/>
      <c r="W785" s="6"/>
      <c r="X785" s="6"/>
      <c r="Y785" s="6"/>
      <c r="Z785" s="6"/>
    </row>
    <row r="786" spans="1:26" ht="12" customHeight="1">
      <c r="A786" s="205"/>
      <c r="B786" s="204"/>
      <c r="C786" s="129"/>
      <c r="D786" s="129"/>
      <c r="E786" s="199"/>
      <c r="F786" s="172"/>
      <c r="G786" s="6"/>
      <c r="H786" s="6"/>
      <c r="I786" s="6"/>
      <c r="J786" s="6"/>
      <c r="K786" s="6"/>
      <c r="L786" s="6"/>
      <c r="M786" s="6"/>
      <c r="N786" s="6"/>
      <c r="O786" s="6"/>
      <c r="P786" s="6"/>
      <c r="Q786" s="6"/>
      <c r="R786" s="6"/>
      <c r="S786" s="6"/>
      <c r="T786" s="6"/>
      <c r="U786" s="6"/>
      <c r="V786" s="6"/>
      <c r="W786" s="6"/>
      <c r="X786" s="6"/>
      <c r="Y786" s="6"/>
      <c r="Z786" s="6"/>
    </row>
    <row r="787" spans="1:26" ht="12" customHeight="1">
      <c r="A787" s="205"/>
      <c r="B787" s="204"/>
      <c r="C787" s="129"/>
      <c r="D787" s="129"/>
      <c r="E787" s="199"/>
      <c r="F787" s="172"/>
      <c r="G787" s="6"/>
      <c r="H787" s="6"/>
      <c r="I787" s="6"/>
      <c r="J787" s="6"/>
      <c r="K787" s="6"/>
      <c r="L787" s="6"/>
      <c r="M787" s="6"/>
      <c r="N787" s="6"/>
      <c r="O787" s="6"/>
      <c r="P787" s="6"/>
      <c r="Q787" s="6"/>
      <c r="R787" s="6"/>
      <c r="S787" s="6"/>
      <c r="T787" s="6"/>
      <c r="U787" s="6"/>
      <c r="V787" s="6"/>
      <c r="W787" s="6"/>
      <c r="X787" s="6"/>
      <c r="Y787" s="6"/>
      <c r="Z787" s="6"/>
    </row>
    <row r="788" spans="1:26" ht="12" customHeight="1">
      <c r="A788" s="205"/>
      <c r="B788" s="204"/>
      <c r="C788" s="129"/>
      <c r="D788" s="129"/>
      <c r="E788" s="199"/>
      <c r="F788" s="172"/>
      <c r="G788" s="6"/>
      <c r="H788" s="6"/>
      <c r="I788" s="6"/>
      <c r="J788" s="6"/>
      <c r="K788" s="6"/>
      <c r="L788" s="6"/>
      <c r="M788" s="6"/>
      <c r="N788" s="6"/>
      <c r="O788" s="6"/>
      <c r="P788" s="6"/>
      <c r="Q788" s="6"/>
      <c r="R788" s="6"/>
      <c r="S788" s="6"/>
      <c r="T788" s="6"/>
      <c r="U788" s="6"/>
      <c r="V788" s="6"/>
      <c r="W788" s="6"/>
      <c r="X788" s="6"/>
      <c r="Y788" s="6"/>
      <c r="Z788" s="6"/>
    </row>
    <row r="789" spans="1:26" ht="12" customHeight="1">
      <c r="A789" s="205"/>
      <c r="B789" s="204"/>
      <c r="C789" s="129"/>
      <c r="D789" s="129"/>
      <c r="E789" s="199"/>
      <c r="F789" s="172"/>
      <c r="G789" s="6"/>
      <c r="H789" s="6"/>
      <c r="I789" s="6"/>
      <c r="J789" s="6"/>
      <c r="K789" s="6"/>
      <c r="L789" s="6"/>
      <c r="M789" s="6"/>
      <c r="N789" s="6"/>
      <c r="O789" s="6"/>
      <c r="P789" s="6"/>
      <c r="Q789" s="6"/>
      <c r="R789" s="6"/>
      <c r="S789" s="6"/>
      <c r="T789" s="6"/>
      <c r="U789" s="6"/>
      <c r="V789" s="6"/>
      <c r="W789" s="6"/>
      <c r="X789" s="6"/>
      <c r="Y789" s="6"/>
      <c r="Z789" s="6"/>
    </row>
    <row r="790" spans="1:26" ht="12" customHeight="1">
      <c r="A790" s="205"/>
      <c r="B790" s="204"/>
      <c r="C790" s="129"/>
      <c r="D790" s="129"/>
      <c r="E790" s="199"/>
      <c r="F790" s="172"/>
      <c r="G790" s="6"/>
      <c r="H790" s="6"/>
      <c r="I790" s="6"/>
      <c r="J790" s="6"/>
      <c r="K790" s="6"/>
      <c r="L790" s="6"/>
      <c r="M790" s="6"/>
      <c r="N790" s="6"/>
      <c r="O790" s="6"/>
      <c r="P790" s="6"/>
      <c r="Q790" s="6"/>
      <c r="R790" s="6"/>
      <c r="S790" s="6"/>
      <c r="T790" s="6"/>
      <c r="U790" s="6"/>
      <c r="V790" s="6"/>
      <c r="W790" s="6"/>
      <c r="X790" s="6"/>
      <c r="Y790" s="6"/>
      <c r="Z790" s="6"/>
    </row>
    <row r="791" spans="1:26" ht="12" customHeight="1">
      <c r="A791" s="205"/>
      <c r="B791" s="204"/>
      <c r="C791" s="129"/>
      <c r="D791" s="129"/>
      <c r="E791" s="199"/>
      <c r="F791" s="172"/>
      <c r="G791" s="6"/>
      <c r="H791" s="6"/>
      <c r="I791" s="6"/>
      <c r="J791" s="6"/>
      <c r="K791" s="6"/>
      <c r="L791" s="6"/>
      <c r="M791" s="6"/>
      <c r="N791" s="6"/>
      <c r="O791" s="6"/>
      <c r="P791" s="6"/>
      <c r="Q791" s="6"/>
      <c r="R791" s="6"/>
      <c r="S791" s="6"/>
      <c r="T791" s="6"/>
      <c r="U791" s="6"/>
      <c r="V791" s="6"/>
      <c r="W791" s="6"/>
      <c r="X791" s="6"/>
      <c r="Y791" s="6"/>
      <c r="Z791" s="6"/>
    </row>
    <row r="792" spans="1:26" ht="12" customHeight="1">
      <c r="A792" s="205"/>
      <c r="B792" s="204"/>
      <c r="C792" s="129"/>
      <c r="D792" s="129"/>
      <c r="E792" s="199"/>
      <c r="F792" s="172"/>
      <c r="G792" s="6"/>
      <c r="H792" s="6"/>
      <c r="I792" s="6"/>
      <c r="J792" s="6"/>
      <c r="K792" s="6"/>
      <c r="L792" s="6"/>
      <c r="M792" s="6"/>
      <c r="N792" s="6"/>
      <c r="O792" s="6"/>
      <c r="P792" s="6"/>
      <c r="Q792" s="6"/>
      <c r="R792" s="6"/>
      <c r="S792" s="6"/>
      <c r="T792" s="6"/>
      <c r="U792" s="6"/>
      <c r="V792" s="6"/>
      <c r="W792" s="6"/>
      <c r="X792" s="6"/>
      <c r="Y792" s="6"/>
      <c r="Z792" s="6"/>
    </row>
    <row r="793" spans="1:26" ht="12" customHeight="1">
      <c r="A793" s="205"/>
      <c r="B793" s="204"/>
      <c r="C793" s="129"/>
      <c r="D793" s="129"/>
      <c r="E793" s="199"/>
      <c r="F793" s="172"/>
      <c r="G793" s="6"/>
      <c r="H793" s="6"/>
      <c r="I793" s="6"/>
      <c r="J793" s="6"/>
      <c r="K793" s="6"/>
      <c r="L793" s="6"/>
      <c r="M793" s="6"/>
      <c r="N793" s="6"/>
      <c r="O793" s="6"/>
      <c r="P793" s="6"/>
      <c r="Q793" s="6"/>
      <c r="R793" s="6"/>
      <c r="S793" s="6"/>
      <c r="T793" s="6"/>
      <c r="U793" s="6"/>
      <c r="V793" s="6"/>
      <c r="W793" s="6"/>
      <c r="X793" s="6"/>
      <c r="Y793" s="6"/>
      <c r="Z793" s="6"/>
    </row>
    <row r="794" spans="1:26" ht="12" customHeight="1">
      <c r="A794" s="205"/>
      <c r="B794" s="204"/>
      <c r="C794" s="129"/>
      <c r="D794" s="129"/>
      <c r="E794" s="199"/>
      <c r="F794" s="172"/>
      <c r="G794" s="6"/>
      <c r="H794" s="6"/>
      <c r="I794" s="6"/>
      <c r="J794" s="6"/>
      <c r="K794" s="6"/>
      <c r="L794" s="6"/>
      <c r="M794" s="6"/>
      <c r="N794" s="6"/>
      <c r="O794" s="6"/>
      <c r="P794" s="6"/>
      <c r="Q794" s="6"/>
      <c r="R794" s="6"/>
      <c r="S794" s="6"/>
      <c r="T794" s="6"/>
      <c r="U794" s="6"/>
      <c r="V794" s="6"/>
      <c r="W794" s="6"/>
      <c r="X794" s="6"/>
      <c r="Y794" s="6"/>
      <c r="Z794" s="6"/>
    </row>
    <row r="795" spans="1:26" ht="12" customHeight="1">
      <c r="A795" s="205"/>
      <c r="B795" s="204"/>
      <c r="C795" s="129"/>
      <c r="D795" s="129"/>
      <c r="E795" s="199"/>
      <c r="F795" s="172"/>
      <c r="G795" s="6"/>
      <c r="H795" s="6"/>
      <c r="I795" s="6"/>
      <c r="J795" s="6"/>
      <c r="K795" s="6"/>
      <c r="L795" s="6"/>
      <c r="M795" s="6"/>
      <c r="N795" s="6"/>
      <c r="O795" s="6"/>
      <c r="P795" s="6"/>
      <c r="Q795" s="6"/>
      <c r="R795" s="6"/>
      <c r="S795" s="6"/>
      <c r="T795" s="6"/>
      <c r="U795" s="6"/>
      <c r="V795" s="6"/>
      <c r="W795" s="6"/>
      <c r="X795" s="6"/>
      <c r="Y795" s="6"/>
      <c r="Z795" s="6"/>
    </row>
    <row r="796" spans="1:26" ht="12" customHeight="1">
      <c r="A796" s="205"/>
      <c r="B796" s="204"/>
      <c r="C796" s="129"/>
      <c r="D796" s="129"/>
      <c r="E796" s="199"/>
      <c r="F796" s="172"/>
      <c r="G796" s="6"/>
      <c r="H796" s="6"/>
      <c r="I796" s="6"/>
      <c r="J796" s="6"/>
      <c r="K796" s="6"/>
      <c r="L796" s="6"/>
      <c r="M796" s="6"/>
      <c r="N796" s="6"/>
      <c r="O796" s="6"/>
      <c r="P796" s="6"/>
      <c r="Q796" s="6"/>
      <c r="R796" s="6"/>
      <c r="S796" s="6"/>
      <c r="T796" s="6"/>
      <c r="U796" s="6"/>
      <c r="V796" s="6"/>
      <c r="W796" s="6"/>
      <c r="X796" s="6"/>
      <c r="Y796" s="6"/>
      <c r="Z796" s="6"/>
    </row>
    <row r="797" spans="1:26" ht="12" customHeight="1">
      <c r="A797" s="205"/>
      <c r="B797" s="204"/>
      <c r="C797" s="129"/>
      <c r="D797" s="129"/>
      <c r="E797" s="199"/>
      <c r="F797" s="172"/>
      <c r="G797" s="6"/>
      <c r="H797" s="6"/>
      <c r="I797" s="6"/>
      <c r="J797" s="6"/>
      <c r="K797" s="6"/>
      <c r="L797" s="6"/>
      <c r="M797" s="6"/>
      <c r="N797" s="6"/>
      <c r="O797" s="6"/>
      <c r="P797" s="6"/>
      <c r="Q797" s="6"/>
      <c r="R797" s="6"/>
      <c r="S797" s="6"/>
      <c r="T797" s="6"/>
      <c r="U797" s="6"/>
      <c r="V797" s="6"/>
      <c r="W797" s="6"/>
      <c r="X797" s="6"/>
      <c r="Y797" s="6"/>
      <c r="Z797" s="6"/>
    </row>
    <row r="798" spans="1:26" ht="12" customHeight="1">
      <c r="A798" s="205"/>
      <c r="B798" s="204"/>
      <c r="C798" s="129"/>
      <c r="D798" s="129"/>
      <c r="E798" s="199"/>
      <c r="F798" s="172"/>
      <c r="G798" s="6"/>
      <c r="H798" s="6"/>
      <c r="I798" s="6"/>
      <c r="J798" s="6"/>
      <c r="K798" s="6"/>
      <c r="L798" s="6"/>
      <c r="M798" s="6"/>
      <c r="N798" s="6"/>
      <c r="O798" s="6"/>
      <c r="P798" s="6"/>
      <c r="Q798" s="6"/>
      <c r="R798" s="6"/>
      <c r="S798" s="6"/>
      <c r="T798" s="6"/>
      <c r="U798" s="6"/>
      <c r="V798" s="6"/>
      <c r="W798" s="6"/>
      <c r="X798" s="6"/>
      <c r="Y798" s="6"/>
      <c r="Z798" s="6"/>
    </row>
    <row r="799" spans="1:26" ht="12" customHeight="1">
      <c r="A799" s="205"/>
      <c r="B799" s="204"/>
      <c r="C799" s="129"/>
      <c r="D799" s="129"/>
      <c r="E799" s="199"/>
      <c r="F799" s="172"/>
      <c r="G799" s="6"/>
      <c r="H799" s="6"/>
      <c r="I799" s="6"/>
      <c r="J799" s="6"/>
      <c r="K799" s="6"/>
      <c r="L799" s="6"/>
      <c r="M799" s="6"/>
      <c r="N799" s="6"/>
      <c r="O799" s="6"/>
      <c r="P799" s="6"/>
      <c r="Q799" s="6"/>
      <c r="R799" s="6"/>
      <c r="S799" s="6"/>
      <c r="T799" s="6"/>
      <c r="U799" s="6"/>
      <c r="V799" s="6"/>
      <c r="W799" s="6"/>
      <c r="X799" s="6"/>
      <c r="Y799" s="6"/>
      <c r="Z799" s="6"/>
    </row>
    <row r="800" spans="1:26" ht="12" customHeight="1">
      <c r="A800" s="205"/>
      <c r="B800" s="204"/>
      <c r="C800" s="129"/>
      <c r="D800" s="129"/>
      <c r="E800" s="199"/>
      <c r="F800" s="172"/>
      <c r="G800" s="6"/>
      <c r="H800" s="6"/>
      <c r="I800" s="6"/>
      <c r="J800" s="6"/>
      <c r="K800" s="6"/>
      <c r="L800" s="6"/>
      <c r="M800" s="6"/>
      <c r="N800" s="6"/>
      <c r="O800" s="6"/>
      <c r="P800" s="6"/>
      <c r="Q800" s="6"/>
      <c r="R800" s="6"/>
      <c r="S800" s="6"/>
      <c r="T800" s="6"/>
      <c r="U800" s="6"/>
      <c r="V800" s="6"/>
      <c r="W800" s="6"/>
      <c r="X800" s="6"/>
      <c r="Y800" s="6"/>
      <c r="Z800" s="6"/>
    </row>
    <row r="801" spans="1:26" ht="12" customHeight="1">
      <c r="A801" s="205"/>
      <c r="B801" s="204"/>
      <c r="C801" s="129"/>
      <c r="D801" s="129"/>
      <c r="E801" s="199"/>
      <c r="F801" s="172"/>
      <c r="G801" s="6"/>
      <c r="H801" s="6"/>
      <c r="I801" s="6"/>
      <c r="J801" s="6"/>
      <c r="K801" s="6"/>
      <c r="L801" s="6"/>
      <c r="M801" s="6"/>
      <c r="N801" s="6"/>
      <c r="O801" s="6"/>
      <c r="P801" s="6"/>
      <c r="Q801" s="6"/>
      <c r="R801" s="6"/>
      <c r="S801" s="6"/>
      <c r="T801" s="6"/>
      <c r="U801" s="6"/>
      <c r="V801" s="6"/>
      <c r="W801" s="6"/>
      <c r="X801" s="6"/>
      <c r="Y801" s="6"/>
      <c r="Z801" s="6"/>
    </row>
    <row r="802" spans="1:26" ht="12" customHeight="1">
      <c r="A802" s="205"/>
      <c r="B802" s="204"/>
      <c r="C802" s="129"/>
      <c r="D802" s="129"/>
      <c r="E802" s="199"/>
      <c r="F802" s="172"/>
      <c r="G802" s="6"/>
      <c r="H802" s="6"/>
      <c r="I802" s="6"/>
      <c r="J802" s="6"/>
      <c r="K802" s="6"/>
      <c r="L802" s="6"/>
      <c r="M802" s="6"/>
      <c r="N802" s="6"/>
      <c r="O802" s="6"/>
      <c r="P802" s="6"/>
      <c r="Q802" s="6"/>
      <c r="R802" s="6"/>
      <c r="S802" s="6"/>
      <c r="T802" s="6"/>
      <c r="U802" s="6"/>
      <c r="V802" s="6"/>
      <c r="W802" s="6"/>
      <c r="X802" s="6"/>
      <c r="Y802" s="6"/>
      <c r="Z802" s="6"/>
    </row>
    <row r="803" spans="1:26" ht="12" customHeight="1">
      <c r="A803" s="205"/>
      <c r="B803" s="204"/>
      <c r="C803" s="129"/>
      <c r="D803" s="129"/>
      <c r="E803" s="199"/>
      <c r="F803" s="172"/>
      <c r="G803" s="6"/>
      <c r="H803" s="6"/>
      <c r="I803" s="6"/>
      <c r="J803" s="6"/>
      <c r="K803" s="6"/>
      <c r="L803" s="6"/>
      <c r="M803" s="6"/>
      <c r="N803" s="6"/>
      <c r="O803" s="6"/>
      <c r="P803" s="6"/>
      <c r="Q803" s="6"/>
      <c r="R803" s="6"/>
      <c r="S803" s="6"/>
      <c r="T803" s="6"/>
      <c r="U803" s="6"/>
      <c r="V803" s="6"/>
      <c r="W803" s="6"/>
      <c r="X803" s="6"/>
      <c r="Y803" s="6"/>
      <c r="Z803" s="6"/>
    </row>
    <row r="804" spans="1:26" ht="12" customHeight="1">
      <c r="A804" s="205"/>
      <c r="B804" s="204"/>
      <c r="C804" s="129"/>
      <c r="D804" s="129"/>
      <c r="E804" s="199"/>
      <c r="F804" s="172"/>
      <c r="G804" s="6"/>
      <c r="H804" s="6"/>
      <c r="I804" s="6"/>
      <c r="J804" s="6"/>
      <c r="K804" s="6"/>
      <c r="L804" s="6"/>
      <c r="M804" s="6"/>
      <c r="N804" s="6"/>
      <c r="O804" s="6"/>
      <c r="P804" s="6"/>
      <c r="Q804" s="6"/>
      <c r="R804" s="6"/>
      <c r="S804" s="6"/>
      <c r="T804" s="6"/>
      <c r="U804" s="6"/>
      <c r="V804" s="6"/>
      <c r="W804" s="6"/>
      <c r="X804" s="6"/>
      <c r="Y804" s="6"/>
      <c r="Z804" s="6"/>
    </row>
    <row r="805" spans="1:26" ht="12" customHeight="1">
      <c r="A805" s="205"/>
      <c r="B805" s="204"/>
      <c r="C805" s="129"/>
      <c r="D805" s="129"/>
      <c r="E805" s="199"/>
      <c r="F805" s="172"/>
      <c r="G805" s="6"/>
      <c r="H805" s="6"/>
      <c r="I805" s="6"/>
      <c r="J805" s="6"/>
      <c r="K805" s="6"/>
      <c r="L805" s="6"/>
      <c r="M805" s="6"/>
      <c r="N805" s="6"/>
      <c r="O805" s="6"/>
      <c r="P805" s="6"/>
      <c r="Q805" s="6"/>
      <c r="R805" s="6"/>
      <c r="S805" s="6"/>
      <c r="T805" s="6"/>
      <c r="U805" s="6"/>
      <c r="V805" s="6"/>
      <c r="W805" s="6"/>
      <c r="X805" s="6"/>
      <c r="Y805" s="6"/>
      <c r="Z805" s="6"/>
    </row>
    <row r="806" spans="1:26" ht="12" customHeight="1">
      <c r="A806" s="205"/>
      <c r="B806" s="204"/>
      <c r="C806" s="129"/>
      <c r="D806" s="129"/>
      <c r="E806" s="199"/>
      <c r="F806" s="172"/>
      <c r="G806" s="6"/>
      <c r="H806" s="6"/>
      <c r="I806" s="6"/>
      <c r="J806" s="6"/>
      <c r="K806" s="6"/>
      <c r="L806" s="6"/>
      <c r="M806" s="6"/>
      <c r="N806" s="6"/>
      <c r="O806" s="6"/>
      <c r="P806" s="6"/>
      <c r="Q806" s="6"/>
      <c r="R806" s="6"/>
      <c r="S806" s="6"/>
      <c r="T806" s="6"/>
      <c r="U806" s="6"/>
      <c r="V806" s="6"/>
      <c r="W806" s="6"/>
      <c r="X806" s="6"/>
      <c r="Y806" s="6"/>
      <c r="Z806" s="6"/>
    </row>
    <row r="807" spans="1:26" ht="12" customHeight="1">
      <c r="A807" s="205"/>
      <c r="B807" s="204"/>
      <c r="C807" s="129"/>
      <c r="D807" s="129"/>
      <c r="E807" s="199"/>
      <c r="F807" s="172"/>
      <c r="G807" s="6"/>
      <c r="H807" s="6"/>
      <c r="I807" s="6"/>
      <c r="J807" s="6"/>
      <c r="K807" s="6"/>
      <c r="L807" s="6"/>
      <c r="M807" s="6"/>
      <c r="N807" s="6"/>
      <c r="O807" s="6"/>
      <c r="P807" s="6"/>
      <c r="Q807" s="6"/>
      <c r="R807" s="6"/>
      <c r="S807" s="6"/>
      <c r="T807" s="6"/>
      <c r="U807" s="6"/>
      <c r="V807" s="6"/>
      <c r="W807" s="6"/>
      <c r="X807" s="6"/>
      <c r="Y807" s="6"/>
      <c r="Z807" s="6"/>
    </row>
    <row r="808" spans="1:26" ht="12" customHeight="1">
      <c r="A808" s="205"/>
      <c r="B808" s="204"/>
      <c r="C808" s="129"/>
      <c r="D808" s="129"/>
      <c r="E808" s="199"/>
      <c r="F808" s="172"/>
      <c r="G808" s="6"/>
      <c r="H808" s="6"/>
      <c r="I808" s="6"/>
      <c r="J808" s="6"/>
      <c r="K808" s="6"/>
      <c r="L808" s="6"/>
      <c r="M808" s="6"/>
      <c r="N808" s="6"/>
      <c r="O808" s="6"/>
      <c r="P808" s="6"/>
      <c r="Q808" s="6"/>
      <c r="R808" s="6"/>
      <c r="S808" s="6"/>
      <c r="T808" s="6"/>
      <c r="U808" s="6"/>
      <c r="V808" s="6"/>
      <c r="W808" s="6"/>
      <c r="X808" s="6"/>
      <c r="Y808" s="6"/>
      <c r="Z808" s="6"/>
    </row>
    <row r="809" spans="1:26" ht="12" customHeight="1">
      <c r="A809" s="205"/>
      <c r="B809" s="204"/>
      <c r="C809" s="129"/>
      <c r="D809" s="129"/>
      <c r="E809" s="199"/>
      <c r="F809" s="172"/>
      <c r="G809" s="6"/>
      <c r="H809" s="6"/>
      <c r="I809" s="6"/>
      <c r="J809" s="6"/>
      <c r="K809" s="6"/>
      <c r="L809" s="6"/>
      <c r="M809" s="6"/>
      <c r="N809" s="6"/>
      <c r="O809" s="6"/>
      <c r="P809" s="6"/>
      <c r="Q809" s="6"/>
      <c r="R809" s="6"/>
      <c r="S809" s="6"/>
      <c r="T809" s="6"/>
      <c r="U809" s="6"/>
      <c r="V809" s="6"/>
      <c r="W809" s="6"/>
      <c r="X809" s="6"/>
      <c r="Y809" s="6"/>
      <c r="Z809" s="6"/>
    </row>
    <row r="810" spans="1:26" ht="12" customHeight="1">
      <c r="A810" s="205"/>
      <c r="B810" s="204"/>
      <c r="C810" s="129"/>
      <c r="D810" s="129"/>
      <c r="E810" s="199"/>
      <c r="F810" s="172"/>
      <c r="G810" s="6"/>
      <c r="H810" s="6"/>
      <c r="I810" s="6"/>
      <c r="J810" s="6"/>
      <c r="K810" s="6"/>
      <c r="L810" s="6"/>
      <c r="M810" s="6"/>
      <c r="N810" s="6"/>
      <c r="O810" s="6"/>
      <c r="P810" s="6"/>
      <c r="Q810" s="6"/>
      <c r="R810" s="6"/>
      <c r="S810" s="6"/>
      <c r="T810" s="6"/>
      <c r="U810" s="6"/>
      <c r="V810" s="6"/>
      <c r="W810" s="6"/>
      <c r="X810" s="6"/>
      <c r="Y810" s="6"/>
      <c r="Z810" s="6"/>
    </row>
    <row r="811" spans="1:26" ht="12" customHeight="1">
      <c r="A811" s="205"/>
      <c r="B811" s="204"/>
      <c r="C811" s="129"/>
      <c r="D811" s="129"/>
      <c r="E811" s="199"/>
      <c r="F811" s="172"/>
      <c r="G811" s="6"/>
      <c r="H811" s="6"/>
      <c r="I811" s="6"/>
      <c r="J811" s="6"/>
      <c r="K811" s="6"/>
      <c r="L811" s="6"/>
      <c r="M811" s="6"/>
      <c r="N811" s="6"/>
      <c r="O811" s="6"/>
      <c r="P811" s="6"/>
      <c r="Q811" s="6"/>
      <c r="R811" s="6"/>
      <c r="S811" s="6"/>
      <c r="T811" s="6"/>
      <c r="U811" s="6"/>
      <c r="V811" s="6"/>
      <c r="W811" s="6"/>
      <c r="X811" s="6"/>
      <c r="Y811" s="6"/>
      <c r="Z811" s="6"/>
    </row>
    <row r="812" spans="1:26" ht="12" customHeight="1">
      <c r="A812" s="205"/>
      <c r="B812" s="204"/>
      <c r="C812" s="129"/>
      <c r="D812" s="129"/>
      <c r="E812" s="199"/>
      <c r="F812" s="172"/>
      <c r="G812" s="6"/>
      <c r="H812" s="6"/>
      <c r="I812" s="6"/>
      <c r="J812" s="6"/>
      <c r="K812" s="6"/>
      <c r="L812" s="6"/>
      <c r="M812" s="6"/>
      <c r="N812" s="6"/>
      <c r="O812" s="6"/>
      <c r="P812" s="6"/>
      <c r="Q812" s="6"/>
      <c r="R812" s="6"/>
      <c r="S812" s="6"/>
      <c r="T812" s="6"/>
      <c r="U812" s="6"/>
      <c r="V812" s="6"/>
      <c r="W812" s="6"/>
      <c r="X812" s="6"/>
      <c r="Y812" s="6"/>
      <c r="Z812" s="6"/>
    </row>
    <row r="813" spans="1:26" ht="12" customHeight="1">
      <c r="A813" s="205"/>
      <c r="B813" s="204"/>
      <c r="C813" s="129"/>
      <c r="D813" s="129"/>
      <c r="E813" s="199"/>
      <c r="F813" s="172"/>
      <c r="G813" s="6"/>
      <c r="H813" s="6"/>
      <c r="I813" s="6"/>
      <c r="J813" s="6"/>
      <c r="K813" s="6"/>
      <c r="L813" s="6"/>
      <c r="M813" s="6"/>
      <c r="N813" s="6"/>
      <c r="O813" s="6"/>
      <c r="P813" s="6"/>
      <c r="Q813" s="6"/>
      <c r="R813" s="6"/>
      <c r="S813" s="6"/>
      <c r="T813" s="6"/>
      <c r="U813" s="6"/>
      <c r="V813" s="6"/>
      <c r="W813" s="6"/>
      <c r="X813" s="6"/>
      <c r="Y813" s="6"/>
      <c r="Z813" s="6"/>
    </row>
    <row r="814" spans="1:26" ht="12" customHeight="1">
      <c r="A814" s="205"/>
      <c r="B814" s="204"/>
      <c r="C814" s="129"/>
      <c r="D814" s="129"/>
      <c r="E814" s="199"/>
      <c r="F814" s="172"/>
      <c r="G814" s="6"/>
      <c r="H814" s="6"/>
      <c r="I814" s="6"/>
      <c r="J814" s="6"/>
      <c r="K814" s="6"/>
      <c r="L814" s="6"/>
      <c r="M814" s="6"/>
      <c r="N814" s="6"/>
      <c r="O814" s="6"/>
      <c r="P814" s="6"/>
      <c r="Q814" s="6"/>
      <c r="R814" s="6"/>
      <c r="S814" s="6"/>
      <c r="T814" s="6"/>
      <c r="U814" s="6"/>
      <c r="V814" s="6"/>
      <c r="W814" s="6"/>
      <c r="X814" s="6"/>
      <c r="Y814" s="6"/>
      <c r="Z814" s="6"/>
    </row>
    <row r="815" spans="1:26" ht="12" customHeight="1">
      <c r="A815" s="205"/>
      <c r="B815" s="204"/>
      <c r="C815" s="129"/>
      <c r="D815" s="129"/>
      <c r="E815" s="199"/>
      <c r="F815" s="172"/>
      <c r="G815" s="6"/>
      <c r="H815" s="6"/>
      <c r="I815" s="6"/>
      <c r="J815" s="6"/>
      <c r="K815" s="6"/>
      <c r="L815" s="6"/>
      <c r="M815" s="6"/>
      <c r="N815" s="6"/>
      <c r="O815" s="6"/>
      <c r="P815" s="6"/>
      <c r="Q815" s="6"/>
      <c r="R815" s="6"/>
      <c r="S815" s="6"/>
      <c r="T815" s="6"/>
      <c r="U815" s="6"/>
      <c r="V815" s="6"/>
      <c r="W815" s="6"/>
      <c r="X815" s="6"/>
      <c r="Y815" s="6"/>
      <c r="Z815" s="6"/>
    </row>
    <row r="816" spans="1:26" ht="12" customHeight="1">
      <c r="A816" s="205"/>
      <c r="B816" s="204"/>
      <c r="C816" s="129"/>
      <c r="D816" s="129"/>
      <c r="E816" s="199"/>
      <c r="F816" s="172"/>
      <c r="G816" s="6"/>
      <c r="H816" s="6"/>
      <c r="I816" s="6"/>
      <c r="J816" s="6"/>
      <c r="K816" s="6"/>
      <c r="L816" s="6"/>
      <c r="M816" s="6"/>
      <c r="N816" s="6"/>
      <c r="O816" s="6"/>
      <c r="P816" s="6"/>
      <c r="Q816" s="6"/>
      <c r="R816" s="6"/>
      <c r="S816" s="6"/>
      <c r="T816" s="6"/>
      <c r="U816" s="6"/>
      <c r="V816" s="6"/>
      <c r="W816" s="6"/>
      <c r="X816" s="6"/>
      <c r="Y816" s="6"/>
      <c r="Z816" s="6"/>
    </row>
    <row r="817" spans="1:26" ht="12" customHeight="1">
      <c r="A817" s="205"/>
      <c r="B817" s="204"/>
      <c r="C817" s="129"/>
      <c r="D817" s="129"/>
      <c r="E817" s="199"/>
      <c r="F817" s="172"/>
      <c r="G817" s="6"/>
      <c r="H817" s="6"/>
      <c r="I817" s="6"/>
      <c r="J817" s="6"/>
      <c r="K817" s="6"/>
      <c r="L817" s="6"/>
      <c r="M817" s="6"/>
      <c r="N817" s="6"/>
      <c r="O817" s="6"/>
      <c r="P817" s="6"/>
      <c r="Q817" s="6"/>
      <c r="R817" s="6"/>
      <c r="S817" s="6"/>
      <c r="T817" s="6"/>
      <c r="U817" s="6"/>
      <c r="V817" s="6"/>
      <c r="W817" s="6"/>
      <c r="X817" s="6"/>
      <c r="Y817" s="6"/>
      <c r="Z817" s="6"/>
    </row>
    <row r="818" spans="1:26" ht="12" customHeight="1">
      <c r="A818" s="205"/>
      <c r="B818" s="204"/>
      <c r="C818" s="129"/>
      <c r="D818" s="129"/>
      <c r="E818" s="199"/>
      <c r="F818" s="172"/>
      <c r="G818" s="6"/>
      <c r="H818" s="6"/>
      <c r="I818" s="6"/>
      <c r="J818" s="6"/>
      <c r="K818" s="6"/>
      <c r="L818" s="6"/>
      <c r="M818" s="6"/>
      <c r="N818" s="6"/>
      <c r="O818" s="6"/>
      <c r="P818" s="6"/>
      <c r="Q818" s="6"/>
      <c r="R818" s="6"/>
      <c r="S818" s="6"/>
      <c r="T818" s="6"/>
      <c r="U818" s="6"/>
      <c r="V818" s="6"/>
      <c r="W818" s="6"/>
      <c r="X818" s="6"/>
      <c r="Y818" s="6"/>
      <c r="Z818" s="6"/>
    </row>
    <row r="819" spans="1:26" ht="12" customHeight="1">
      <c r="A819" s="205"/>
      <c r="B819" s="204"/>
      <c r="C819" s="129"/>
      <c r="D819" s="129"/>
      <c r="E819" s="199"/>
      <c r="F819" s="172"/>
      <c r="G819" s="6"/>
      <c r="H819" s="6"/>
      <c r="I819" s="6"/>
      <c r="J819" s="6"/>
      <c r="K819" s="6"/>
      <c r="L819" s="6"/>
      <c r="M819" s="6"/>
      <c r="N819" s="6"/>
      <c r="O819" s="6"/>
      <c r="P819" s="6"/>
      <c r="Q819" s="6"/>
      <c r="R819" s="6"/>
      <c r="S819" s="6"/>
      <c r="T819" s="6"/>
      <c r="U819" s="6"/>
      <c r="V819" s="6"/>
      <c r="W819" s="6"/>
      <c r="X819" s="6"/>
      <c r="Y819" s="6"/>
      <c r="Z819" s="6"/>
    </row>
    <row r="820" spans="1:26" ht="12" customHeight="1">
      <c r="A820" s="205"/>
      <c r="B820" s="204"/>
      <c r="C820" s="129"/>
      <c r="D820" s="129"/>
      <c r="E820" s="199"/>
      <c r="F820" s="172"/>
      <c r="G820" s="6"/>
      <c r="H820" s="6"/>
      <c r="I820" s="6"/>
      <c r="J820" s="6"/>
      <c r="K820" s="6"/>
      <c r="L820" s="6"/>
      <c r="M820" s="6"/>
      <c r="N820" s="6"/>
      <c r="O820" s="6"/>
      <c r="P820" s="6"/>
      <c r="Q820" s="6"/>
      <c r="R820" s="6"/>
      <c r="S820" s="6"/>
      <c r="T820" s="6"/>
      <c r="U820" s="6"/>
      <c r="V820" s="6"/>
      <c r="W820" s="6"/>
      <c r="X820" s="6"/>
      <c r="Y820" s="6"/>
      <c r="Z820" s="6"/>
    </row>
    <row r="821" spans="1:26" ht="12" customHeight="1">
      <c r="A821" s="205"/>
      <c r="B821" s="204"/>
      <c r="C821" s="129"/>
      <c r="D821" s="129"/>
      <c r="E821" s="199"/>
      <c r="F821" s="172"/>
      <c r="G821" s="6"/>
      <c r="H821" s="6"/>
      <c r="I821" s="6"/>
      <c r="J821" s="6"/>
      <c r="K821" s="6"/>
      <c r="L821" s="6"/>
      <c r="M821" s="6"/>
      <c r="N821" s="6"/>
      <c r="O821" s="6"/>
      <c r="P821" s="6"/>
      <c r="Q821" s="6"/>
      <c r="R821" s="6"/>
      <c r="S821" s="6"/>
      <c r="T821" s="6"/>
      <c r="U821" s="6"/>
      <c r="V821" s="6"/>
      <c r="W821" s="6"/>
      <c r="X821" s="6"/>
      <c r="Y821" s="6"/>
      <c r="Z821" s="6"/>
    </row>
    <row r="822" spans="1:26" ht="12" customHeight="1">
      <c r="A822" s="205"/>
      <c r="B822" s="204"/>
      <c r="C822" s="129"/>
      <c r="D822" s="129"/>
      <c r="E822" s="199"/>
      <c r="F822" s="172"/>
      <c r="G822" s="6"/>
      <c r="H822" s="6"/>
      <c r="I822" s="6"/>
      <c r="J822" s="6"/>
      <c r="K822" s="6"/>
      <c r="L822" s="6"/>
      <c r="M822" s="6"/>
      <c r="N822" s="6"/>
      <c r="O822" s="6"/>
      <c r="P822" s="6"/>
      <c r="Q822" s="6"/>
      <c r="R822" s="6"/>
      <c r="S822" s="6"/>
      <c r="T822" s="6"/>
      <c r="U822" s="6"/>
      <c r="V822" s="6"/>
      <c r="W822" s="6"/>
      <c r="X822" s="6"/>
      <c r="Y822" s="6"/>
      <c r="Z822" s="6"/>
    </row>
    <row r="823" spans="1:26" ht="12" customHeight="1">
      <c r="A823" s="205"/>
      <c r="B823" s="204"/>
      <c r="C823" s="129"/>
      <c r="D823" s="129"/>
      <c r="E823" s="199"/>
      <c r="F823" s="172"/>
      <c r="G823" s="6"/>
      <c r="H823" s="6"/>
      <c r="I823" s="6"/>
      <c r="J823" s="6"/>
      <c r="K823" s="6"/>
      <c r="L823" s="6"/>
      <c r="M823" s="6"/>
      <c r="N823" s="6"/>
      <c r="O823" s="6"/>
      <c r="P823" s="6"/>
      <c r="Q823" s="6"/>
      <c r="R823" s="6"/>
      <c r="S823" s="6"/>
      <c r="T823" s="6"/>
      <c r="U823" s="6"/>
      <c r="V823" s="6"/>
      <c r="W823" s="6"/>
      <c r="X823" s="6"/>
      <c r="Y823" s="6"/>
      <c r="Z823" s="6"/>
    </row>
    <row r="824" spans="1:26" ht="12" customHeight="1">
      <c r="A824" s="205"/>
      <c r="B824" s="204"/>
      <c r="C824" s="129"/>
      <c r="D824" s="129"/>
      <c r="E824" s="199"/>
      <c r="F824" s="172"/>
      <c r="G824" s="6"/>
      <c r="H824" s="6"/>
      <c r="I824" s="6"/>
      <c r="J824" s="6"/>
      <c r="K824" s="6"/>
      <c r="L824" s="6"/>
      <c r="M824" s="6"/>
      <c r="N824" s="6"/>
      <c r="O824" s="6"/>
      <c r="P824" s="6"/>
      <c r="Q824" s="6"/>
      <c r="R824" s="6"/>
      <c r="S824" s="6"/>
      <c r="T824" s="6"/>
      <c r="U824" s="6"/>
      <c r="V824" s="6"/>
      <c r="W824" s="6"/>
      <c r="X824" s="6"/>
      <c r="Y824" s="6"/>
      <c r="Z824" s="6"/>
    </row>
    <row r="825" spans="1:26" ht="12" customHeight="1">
      <c r="A825" s="205"/>
      <c r="B825" s="204"/>
      <c r="C825" s="129"/>
      <c r="D825" s="129"/>
      <c r="E825" s="199"/>
      <c r="F825" s="172"/>
      <c r="G825" s="6"/>
      <c r="H825" s="6"/>
      <c r="I825" s="6"/>
      <c r="J825" s="6"/>
      <c r="K825" s="6"/>
      <c r="L825" s="6"/>
      <c r="M825" s="6"/>
      <c r="N825" s="6"/>
      <c r="O825" s="6"/>
      <c r="P825" s="6"/>
      <c r="Q825" s="6"/>
      <c r="R825" s="6"/>
      <c r="S825" s="6"/>
      <c r="T825" s="6"/>
      <c r="U825" s="6"/>
      <c r="V825" s="6"/>
      <c r="W825" s="6"/>
      <c r="X825" s="6"/>
      <c r="Y825" s="6"/>
      <c r="Z825" s="6"/>
    </row>
    <row r="826" spans="1:26" ht="12" customHeight="1">
      <c r="A826" s="205"/>
      <c r="B826" s="204"/>
      <c r="C826" s="129"/>
      <c r="D826" s="129"/>
      <c r="E826" s="199"/>
      <c r="F826" s="172"/>
      <c r="G826" s="6"/>
      <c r="H826" s="6"/>
      <c r="I826" s="6"/>
      <c r="J826" s="6"/>
      <c r="K826" s="6"/>
      <c r="L826" s="6"/>
      <c r="M826" s="6"/>
      <c r="N826" s="6"/>
      <c r="O826" s="6"/>
      <c r="P826" s="6"/>
      <c r="Q826" s="6"/>
      <c r="R826" s="6"/>
      <c r="S826" s="6"/>
      <c r="T826" s="6"/>
      <c r="U826" s="6"/>
      <c r="V826" s="6"/>
      <c r="W826" s="6"/>
      <c r="X826" s="6"/>
      <c r="Y826" s="6"/>
      <c r="Z826" s="6"/>
    </row>
    <row r="827" spans="1:26" ht="12" customHeight="1">
      <c r="A827" s="205"/>
      <c r="B827" s="204"/>
      <c r="C827" s="129"/>
      <c r="D827" s="129"/>
      <c r="E827" s="199"/>
      <c r="F827" s="172"/>
      <c r="G827" s="6"/>
      <c r="H827" s="6"/>
      <c r="I827" s="6"/>
      <c r="J827" s="6"/>
      <c r="K827" s="6"/>
      <c r="L827" s="6"/>
      <c r="M827" s="6"/>
      <c r="N827" s="6"/>
      <c r="O827" s="6"/>
      <c r="P827" s="6"/>
      <c r="Q827" s="6"/>
      <c r="R827" s="6"/>
      <c r="S827" s="6"/>
      <c r="T827" s="6"/>
      <c r="U827" s="6"/>
      <c r="V827" s="6"/>
      <c r="W827" s="6"/>
      <c r="X827" s="6"/>
      <c r="Y827" s="6"/>
      <c r="Z827" s="6"/>
    </row>
    <row r="828" spans="1:26" ht="12" customHeight="1">
      <c r="A828" s="205"/>
      <c r="B828" s="204"/>
      <c r="C828" s="129"/>
      <c r="D828" s="129"/>
      <c r="E828" s="199"/>
      <c r="F828" s="172"/>
      <c r="G828" s="6"/>
      <c r="H828" s="6"/>
      <c r="I828" s="6"/>
      <c r="J828" s="6"/>
      <c r="K828" s="6"/>
      <c r="L828" s="6"/>
      <c r="M828" s="6"/>
      <c r="N828" s="6"/>
      <c r="O828" s="6"/>
      <c r="P828" s="6"/>
      <c r="Q828" s="6"/>
      <c r="R828" s="6"/>
      <c r="S828" s="6"/>
      <c r="T828" s="6"/>
      <c r="U828" s="6"/>
      <c r="V828" s="6"/>
      <c r="W828" s="6"/>
      <c r="X828" s="6"/>
      <c r="Y828" s="6"/>
      <c r="Z828" s="6"/>
    </row>
    <row r="829" spans="1:26" ht="12" customHeight="1">
      <c r="A829" s="205"/>
      <c r="B829" s="204"/>
      <c r="C829" s="129"/>
      <c r="D829" s="129"/>
      <c r="E829" s="199"/>
      <c r="F829" s="172"/>
      <c r="G829" s="6"/>
      <c r="H829" s="6"/>
      <c r="I829" s="6"/>
      <c r="J829" s="6"/>
      <c r="K829" s="6"/>
      <c r="L829" s="6"/>
      <c r="M829" s="6"/>
      <c r="N829" s="6"/>
      <c r="O829" s="6"/>
      <c r="P829" s="6"/>
      <c r="Q829" s="6"/>
      <c r="R829" s="6"/>
      <c r="S829" s="6"/>
      <c r="T829" s="6"/>
      <c r="U829" s="6"/>
      <c r="V829" s="6"/>
      <c r="W829" s="6"/>
      <c r="X829" s="6"/>
      <c r="Y829" s="6"/>
      <c r="Z829" s="6"/>
    </row>
    <row r="830" spans="1:26" ht="12" customHeight="1">
      <c r="A830" s="205"/>
      <c r="B830" s="204"/>
      <c r="C830" s="129"/>
      <c r="D830" s="129"/>
      <c r="E830" s="199"/>
      <c r="F830" s="172"/>
      <c r="G830" s="6"/>
      <c r="H830" s="6"/>
      <c r="I830" s="6"/>
      <c r="J830" s="6"/>
      <c r="K830" s="6"/>
      <c r="L830" s="6"/>
      <c r="M830" s="6"/>
      <c r="N830" s="6"/>
      <c r="O830" s="6"/>
      <c r="P830" s="6"/>
      <c r="Q830" s="6"/>
      <c r="R830" s="6"/>
      <c r="S830" s="6"/>
      <c r="T830" s="6"/>
      <c r="U830" s="6"/>
      <c r="V830" s="6"/>
      <c r="W830" s="6"/>
      <c r="X830" s="6"/>
      <c r="Y830" s="6"/>
      <c r="Z830" s="6"/>
    </row>
    <row r="831" spans="1:26" ht="12" customHeight="1">
      <c r="A831" s="205"/>
      <c r="B831" s="204"/>
      <c r="C831" s="129"/>
      <c r="D831" s="129"/>
      <c r="E831" s="199"/>
      <c r="F831" s="172"/>
      <c r="G831" s="6"/>
      <c r="H831" s="6"/>
      <c r="I831" s="6"/>
      <c r="J831" s="6"/>
      <c r="K831" s="6"/>
      <c r="L831" s="6"/>
      <c r="M831" s="6"/>
      <c r="N831" s="6"/>
      <c r="O831" s="6"/>
      <c r="P831" s="6"/>
      <c r="Q831" s="6"/>
      <c r="R831" s="6"/>
      <c r="S831" s="6"/>
      <c r="T831" s="6"/>
      <c r="U831" s="6"/>
      <c r="V831" s="6"/>
      <c r="W831" s="6"/>
      <c r="X831" s="6"/>
      <c r="Y831" s="6"/>
      <c r="Z831" s="6"/>
    </row>
    <row r="832" spans="1:26" ht="12" customHeight="1">
      <c r="A832" s="205"/>
      <c r="B832" s="204"/>
      <c r="C832" s="129"/>
      <c r="D832" s="129"/>
      <c r="E832" s="199"/>
      <c r="F832" s="172"/>
      <c r="G832" s="6"/>
      <c r="H832" s="6"/>
      <c r="I832" s="6"/>
      <c r="J832" s="6"/>
      <c r="K832" s="6"/>
      <c r="L832" s="6"/>
      <c r="M832" s="6"/>
      <c r="N832" s="6"/>
      <c r="O832" s="6"/>
      <c r="P832" s="6"/>
      <c r="Q832" s="6"/>
      <c r="R832" s="6"/>
      <c r="S832" s="6"/>
      <c r="T832" s="6"/>
      <c r="U832" s="6"/>
      <c r="V832" s="6"/>
      <c r="W832" s="6"/>
      <c r="X832" s="6"/>
      <c r="Y832" s="6"/>
      <c r="Z832" s="6"/>
    </row>
    <row r="833" spans="1:26" ht="12" customHeight="1">
      <c r="A833" s="205"/>
      <c r="B833" s="204"/>
      <c r="C833" s="129"/>
      <c r="D833" s="129"/>
      <c r="E833" s="199"/>
      <c r="F833" s="172"/>
      <c r="G833" s="6"/>
      <c r="H833" s="6"/>
      <c r="I833" s="6"/>
      <c r="J833" s="6"/>
      <c r="K833" s="6"/>
      <c r="L833" s="6"/>
      <c r="M833" s="6"/>
      <c r="N833" s="6"/>
      <c r="O833" s="6"/>
      <c r="P833" s="6"/>
      <c r="Q833" s="6"/>
      <c r="R833" s="6"/>
      <c r="S833" s="6"/>
      <c r="T833" s="6"/>
      <c r="U833" s="6"/>
      <c r="V833" s="6"/>
      <c r="W833" s="6"/>
      <c r="X833" s="6"/>
      <c r="Y833" s="6"/>
      <c r="Z833" s="6"/>
    </row>
    <row r="834" spans="1:26" ht="12" customHeight="1">
      <c r="A834" s="205"/>
      <c r="B834" s="204"/>
      <c r="C834" s="129"/>
      <c r="D834" s="129"/>
      <c r="E834" s="199"/>
      <c r="F834" s="172"/>
      <c r="G834" s="6"/>
      <c r="H834" s="6"/>
      <c r="I834" s="6"/>
      <c r="J834" s="6"/>
      <c r="K834" s="6"/>
      <c r="L834" s="6"/>
      <c r="M834" s="6"/>
      <c r="N834" s="6"/>
      <c r="O834" s="6"/>
      <c r="P834" s="6"/>
      <c r="Q834" s="6"/>
      <c r="R834" s="6"/>
      <c r="S834" s="6"/>
      <c r="T834" s="6"/>
      <c r="U834" s="6"/>
      <c r="V834" s="6"/>
      <c r="W834" s="6"/>
      <c r="X834" s="6"/>
      <c r="Y834" s="6"/>
      <c r="Z834" s="6"/>
    </row>
    <row r="835" spans="1:26" ht="12" customHeight="1">
      <c r="A835" s="205"/>
      <c r="B835" s="204"/>
      <c r="C835" s="129"/>
      <c r="D835" s="129"/>
      <c r="E835" s="199"/>
      <c r="F835" s="172"/>
      <c r="G835" s="6"/>
      <c r="H835" s="6"/>
      <c r="I835" s="6"/>
      <c r="J835" s="6"/>
      <c r="K835" s="6"/>
      <c r="L835" s="6"/>
      <c r="M835" s="6"/>
      <c r="N835" s="6"/>
      <c r="O835" s="6"/>
      <c r="P835" s="6"/>
      <c r="Q835" s="6"/>
      <c r="R835" s="6"/>
      <c r="S835" s="6"/>
      <c r="T835" s="6"/>
      <c r="U835" s="6"/>
      <c r="V835" s="6"/>
      <c r="W835" s="6"/>
      <c r="X835" s="6"/>
      <c r="Y835" s="6"/>
      <c r="Z835" s="6"/>
    </row>
    <row r="836" spans="1:26" ht="12" customHeight="1">
      <c r="A836" s="205"/>
      <c r="B836" s="204"/>
      <c r="C836" s="129"/>
      <c r="D836" s="129"/>
      <c r="E836" s="199"/>
      <c r="F836" s="172"/>
      <c r="G836" s="6"/>
      <c r="H836" s="6"/>
      <c r="I836" s="6"/>
      <c r="J836" s="6"/>
      <c r="K836" s="6"/>
      <c r="L836" s="6"/>
      <c r="M836" s="6"/>
      <c r="N836" s="6"/>
      <c r="O836" s="6"/>
      <c r="P836" s="6"/>
      <c r="Q836" s="6"/>
      <c r="R836" s="6"/>
      <c r="S836" s="6"/>
      <c r="T836" s="6"/>
      <c r="U836" s="6"/>
      <c r="V836" s="6"/>
      <c r="W836" s="6"/>
      <c r="X836" s="6"/>
      <c r="Y836" s="6"/>
      <c r="Z836" s="6"/>
    </row>
    <row r="837" spans="1:26" ht="12" customHeight="1">
      <c r="A837" s="205"/>
      <c r="B837" s="204"/>
      <c r="C837" s="129"/>
      <c r="D837" s="129"/>
      <c r="E837" s="199"/>
      <c r="F837" s="172"/>
      <c r="G837" s="6"/>
      <c r="H837" s="6"/>
      <c r="I837" s="6"/>
      <c r="J837" s="6"/>
      <c r="K837" s="6"/>
      <c r="L837" s="6"/>
      <c r="M837" s="6"/>
      <c r="N837" s="6"/>
      <c r="O837" s="6"/>
      <c r="P837" s="6"/>
      <c r="Q837" s="6"/>
      <c r="R837" s="6"/>
      <c r="S837" s="6"/>
      <c r="T837" s="6"/>
      <c r="U837" s="6"/>
      <c r="V837" s="6"/>
      <c r="W837" s="6"/>
      <c r="X837" s="6"/>
      <c r="Y837" s="6"/>
      <c r="Z837" s="6"/>
    </row>
    <row r="838" spans="1:26" ht="12" customHeight="1">
      <c r="A838" s="205"/>
      <c r="B838" s="204"/>
      <c r="C838" s="129"/>
      <c r="D838" s="129"/>
      <c r="E838" s="199"/>
      <c r="F838" s="172"/>
      <c r="G838" s="6"/>
      <c r="H838" s="6"/>
      <c r="I838" s="6"/>
      <c r="J838" s="6"/>
      <c r="K838" s="6"/>
      <c r="L838" s="6"/>
      <c r="M838" s="6"/>
      <c r="N838" s="6"/>
      <c r="O838" s="6"/>
      <c r="P838" s="6"/>
      <c r="Q838" s="6"/>
      <c r="R838" s="6"/>
      <c r="S838" s="6"/>
      <c r="T838" s="6"/>
      <c r="U838" s="6"/>
      <c r="V838" s="6"/>
      <c r="W838" s="6"/>
      <c r="X838" s="6"/>
      <c r="Y838" s="6"/>
      <c r="Z838" s="6"/>
    </row>
    <row r="839" spans="1:26" ht="12" customHeight="1">
      <c r="A839" s="205"/>
      <c r="B839" s="204"/>
      <c r="C839" s="129"/>
      <c r="D839" s="129"/>
      <c r="E839" s="199"/>
      <c r="F839" s="172"/>
      <c r="G839" s="6"/>
      <c r="H839" s="6"/>
      <c r="I839" s="6"/>
      <c r="J839" s="6"/>
      <c r="K839" s="6"/>
      <c r="L839" s="6"/>
      <c r="M839" s="6"/>
      <c r="N839" s="6"/>
      <c r="O839" s="6"/>
      <c r="P839" s="6"/>
      <c r="Q839" s="6"/>
      <c r="R839" s="6"/>
      <c r="S839" s="6"/>
      <c r="T839" s="6"/>
      <c r="U839" s="6"/>
      <c r="V839" s="6"/>
      <c r="W839" s="6"/>
      <c r="X839" s="6"/>
      <c r="Y839" s="6"/>
      <c r="Z839" s="6"/>
    </row>
    <row r="840" spans="1:26" ht="12" customHeight="1">
      <c r="A840" s="205"/>
      <c r="B840" s="204"/>
      <c r="C840" s="129"/>
      <c r="D840" s="129"/>
      <c r="E840" s="199"/>
      <c r="F840" s="172"/>
      <c r="G840" s="6"/>
      <c r="H840" s="6"/>
      <c r="I840" s="6"/>
      <c r="J840" s="6"/>
      <c r="K840" s="6"/>
      <c r="L840" s="6"/>
      <c r="M840" s="6"/>
      <c r="N840" s="6"/>
      <c r="O840" s="6"/>
      <c r="P840" s="6"/>
      <c r="Q840" s="6"/>
      <c r="R840" s="6"/>
      <c r="S840" s="6"/>
      <c r="T840" s="6"/>
      <c r="U840" s="6"/>
      <c r="V840" s="6"/>
      <c r="W840" s="6"/>
      <c r="X840" s="6"/>
      <c r="Y840" s="6"/>
      <c r="Z840" s="6"/>
    </row>
    <row r="841" spans="1:26" ht="12" customHeight="1">
      <c r="A841" s="205"/>
      <c r="B841" s="204"/>
      <c r="C841" s="129"/>
      <c r="D841" s="129"/>
      <c r="E841" s="199"/>
      <c r="F841" s="172"/>
      <c r="G841" s="6"/>
      <c r="H841" s="6"/>
      <c r="I841" s="6"/>
      <c r="J841" s="6"/>
      <c r="K841" s="6"/>
      <c r="L841" s="6"/>
      <c r="M841" s="6"/>
      <c r="N841" s="6"/>
      <c r="O841" s="6"/>
      <c r="P841" s="6"/>
      <c r="Q841" s="6"/>
      <c r="R841" s="6"/>
      <c r="S841" s="6"/>
      <c r="T841" s="6"/>
      <c r="U841" s="6"/>
      <c r="V841" s="6"/>
      <c r="W841" s="6"/>
      <c r="X841" s="6"/>
      <c r="Y841" s="6"/>
      <c r="Z841" s="6"/>
    </row>
    <row r="842" spans="1:26" ht="12" customHeight="1">
      <c r="A842" s="205"/>
      <c r="B842" s="204"/>
      <c r="C842" s="129"/>
      <c r="D842" s="129"/>
      <c r="E842" s="199"/>
      <c r="F842" s="172"/>
      <c r="G842" s="6"/>
      <c r="H842" s="6"/>
      <c r="I842" s="6"/>
      <c r="J842" s="6"/>
      <c r="K842" s="6"/>
      <c r="L842" s="6"/>
      <c r="M842" s="6"/>
      <c r="N842" s="6"/>
      <c r="O842" s="6"/>
      <c r="P842" s="6"/>
      <c r="Q842" s="6"/>
      <c r="R842" s="6"/>
      <c r="S842" s="6"/>
      <c r="T842" s="6"/>
      <c r="U842" s="6"/>
      <c r="V842" s="6"/>
      <c r="W842" s="6"/>
      <c r="X842" s="6"/>
      <c r="Y842" s="6"/>
      <c r="Z842" s="6"/>
    </row>
    <row r="843" spans="1:26" ht="12" customHeight="1">
      <c r="A843" s="205"/>
      <c r="B843" s="204"/>
      <c r="C843" s="129"/>
      <c r="D843" s="129"/>
      <c r="E843" s="199"/>
      <c r="F843" s="172"/>
      <c r="G843" s="6"/>
      <c r="H843" s="6"/>
      <c r="I843" s="6"/>
      <c r="J843" s="6"/>
      <c r="K843" s="6"/>
      <c r="L843" s="6"/>
      <c r="M843" s="6"/>
      <c r="N843" s="6"/>
      <c r="O843" s="6"/>
      <c r="P843" s="6"/>
      <c r="Q843" s="6"/>
      <c r="R843" s="6"/>
      <c r="S843" s="6"/>
      <c r="T843" s="6"/>
      <c r="U843" s="6"/>
      <c r="V843" s="6"/>
      <c r="W843" s="6"/>
      <c r="X843" s="6"/>
      <c r="Y843" s="6"/>
      <c r="Z843" s="6"/>
    </row>
    <row r="844" spans="1:26" ht="12" customHeight="1">
      <c r="A844" s="205"/>
      <c r="B844" s="204"/>
      <c r="C844" s="129"/>
      <c r="D844" s="129"/>
      <c r="E844" s="199"/>
      <c r="F844" s="172"/>
      <c r="G844" s="6"/>
      <c r="H844" s="6"/>
      <c r="I844" s="6"/>
      <c r="J844" s="6"/>
      <c r="K844" s="6"/>
      <c r="L844" s="6"/>
      <c r="M844" s="6"/>
      <c r="N844" s="6"/>
      <c r="O844" s="6"/>
      <c r="P844" s="6"/>
      <c r="Q844" s="6"/>
      <c r="R844" s="6"/>
      <c r="S844" s="6"/>
      <c r="T844" s="6"/>
      <c r="U844" s="6"/>
      <c r="V844" s="6"/>
      <c r="W844" s="6"/>
      <c r="X844" s="6"/>
      <c r="Y844" s="6"/>
      <c r="Z844" s="6"/>
    </row>
    <row r="845" spans="1:26" ht="12" customHeight="1">
      <c r="A845" s="205"/>
      <c r="B845" s="204"/>
      <c r="C845" s="129"/>
      <c r="D845" s="129"/>
      <c r="E845" s="199"/>
      <c r="F845" s="172"/>
      <c r="G845" s="6"/>
      <c r="H845" s="6"/>
      <c r="I845" s="6"/>
      <c r="J845" s="6"/>
      <c r="K845" s="6"/>
      <c r="L845" s="6"/>
      <c r="M845" s="6"/>
      <c r="N845" s="6"/>
      <c r="O845" s="6"/>
      <c r="P845" s="6"/>
      <c r="Q845" s="6"/>
      <c r="R845" s="6"/>
      <c r="S845" s="6"/>
      <c r="T845" s="6"/>
      <c r="U845" s="6"/>
      <c r="V845" s="6"/>
      <c r="W845" s="6"/>
      <c r="X845" s="6"/>
      <c r="Y845" s="6"/>
      <c r="Z845" s="6"/>
    </row>
    <row r="846" spans="1:26" ht="12" customHeight="1">
      <c r="A846" s="205"/>
      <c r="B846" s="204"/>
      <c r="C846" s="129"/>
      <c r="D846" s="129"/>
      <c r="E846" s="199"/>
      <c r="F846" s="172"/>
      <c r="G846" s="6"/>
      <c r="H846" s="6"/>
      <c r="I846" s="6"/>
      <c r="J846" s="6"/>
      <c r="K846" s="6"/>
      <c r="L846" s="6"/>
      <c r="M846" s="6"/>
      <c r="N846" s="6"/>
      <c r="O846" s="6"/>
      <c r="P846" s="6"/>
      <c r="Q846" s="6"/>
      <c r="R846" s="6"/>
      <c r="S846" s="6"/>
      <c r="T846" s="6"/>
      <c r="U846" s="6"/>
      <c r="V846" s="6"/>
      <c r="W846" s="6"/>
      <c r="X846" s="6"/>
      <c r="Y846" s="6"/>
      <c r="Z846" s="6"/>
    </row>
    <row r="847" spans="1:26" ht="12" customHeight="1">
      <c r="A847" s="205"/>
      <c r="B847" s="204"/>
      <c r="C847" s="129"/>
      <c r="D847" s="129"/>
      <c r="E847" s="199"/>
      <c r="F847" s="172"/>
      <c r="G847" s="6"/>
      <c r="H847" s="6"/>
      <c r="I847" s="6"/>
      <c r="J847" s="6"/>
      <c r="K847" s="6"/>
      <c r="L847" s="6"/>
      <c r="M847" s="6"/>
      <c r="N847" s="6"/>
      <c r="O847" s="6"/>
      <c r="P847" s="6"/>
      <c r="Q847" s="6"/>
      <c r="R847" s="6"/>
      <c r="S847" s="6"/>
      <c r="T847" s="6"/>
      <c r="U847" s="6"/>
      <c r="V847" s="6"/>
      <c r="W847" s="6"/>
      <c r="X847" s="6"/>
      <c r="Y847" s="6"/>
      <c r="Z847" s="6"/>
    </row>
    <row r="848" spans="1:26" ht="12" customHeight="1">
      <c r="A848" s="205"/>
      <c r="B848" s="204"/>
      <c r="C848" s="129"/>
      <c r="D848" s="129"/>
      <c r="E848" s="199"/>
      <c r="F848" s="172"/>
      <c r="G848" s="6"/>
      <c r="H848" s="6"/>
      <c r="I848" s="6"/>
      <c r="J848" s="6"/>
      <c r="K848" s="6"/>
      <c r="L848" s="6"/>
      <c r="M848" s="6"/>
      <c r="N848" s="6"/>
      <c r="O848" s="6"/>
      <c r="P848" s="6"/>
      <c r="Q848" s="6"/>
      <c r="R848" s="6"/>
      <c r="S848" s="6"/>
      <c r="T848" s="6"/>
      <c r="U848" s="6"/>
      <c r="V848" s="6"/>
      <c r="W848" s="6"/>
      <c r="X848" s="6"/>
      <c r="Y848" s="6"/>
      <c r="Z848" s="6"/>
    </row>
    <row r="849" spans="1:26" ht="12" customHeight="1">
      <c r="A849" s="205"/>
      <c r="B849" s="204"/>
      <c r="C849" s="129"/>
      <c r="D849" s="129"/>
      <c r="E849" s="199"/>
      <c r="F849" s="172"/>
      <c r="G849" s="6"/>
      <c r="H849" s="6"/>
      <c r="I849" s="6"/>
      <c r="J849" s="6"/>
      <c r="K849" s="6"/>
      <c r="L849" s="6"/>
      <c r="M849" s="6"/>
      <c r="N849" s="6"/>
      <c r="O849" s="6"/>
      <c r="P849" s="6"/>
      <c r="Q849" s="6"/>
      <c r="R849" s="6"/>
      <c r="S849" s="6"/>
      <c r="T849" s="6"/>
      <c r="U849" s="6"/>
      <c r="V849" s="6"/>
      <c r="W849" s="6"/>
      <c r="X849" s="6"/>
      <c r="Y849" s="6"/>
      <c r="Z849" s="6"/>
    </row>
    <row r="850" spans="1:26" ht="12" customHeight="1">
      <c r="A850" s="205"/>
      <c r="B850" s="204"/>
      <c r="C850" s="129"/>
      <c r="D850" s="129"/>
      <c r="E850" s="199"/>
      <c r="F850" s="172"/>
      <c r="G850" s="6"/>
      <c r="H850" s="6"/>
      <c r="I850" s="6"/>
      <c r="J850" s="6"/>
      <c r="K850" s="6"/>
      <c r="L850" s="6"/>
      <c r="M850" s="6"/>
      <c r="N850" s="6"/>
      <c r="O850" s="6"/>
      <c r="P850" s="6"/>
      <c r="Q850" s="6"/>
      <c r="R850" s="6"/>
      <c r="S850" s="6"/>
      <c r="T850" s="6"/>
      <c r="U850" s="6"/>
      <c r="V850" s="6"/>
      <c r="W850" s="6"/>
      <c r="X850" s="6"/>
      <c r="Y850" s="6"/>
      <c r="Z850" s="6"/>
    </row>
    <row r="851" spans="1:26" ht="12" customHeight="1">
      <c r="A851" s="205"/>
      <c r="B851" s="204"/>
      <c r="C851" s="129"/>
      <c r="D851" s="129"/>
      <c r="E851" s="199"/>
      <c r="F851" s="172"/>
      <c r="G851" s="6"/>
      <c r="H851" s="6"/>
      <c r="I851" s="6"/>
      <c r="J851" s="6"/>
      <c r="K851" s="6"/>
      <c r="L851" s="6"/>
      <c r="M851" s="6"/>
      <c r="N851" s="6"/>
      <c r="O851" s="6"/>
      <c r="P851" s="6"/>
      <c r="Q851" s="6"/>
      <c r="R851" s="6"/>
      <c r="S851" s="6"/>
      <c r="T851" s="6"/>
      <c r="U851" s="6"/>
      <c r="V851" s="6"/>
      <c r="W851" s="6"/>
      <c r="X851" s="6"/>
      <c r="Y851" s="6"/>
      <c r="Z851" s="6"/>
    </row>
    <row r="852" spans="1:26" ht="12" customHeight="1">
      <c r="A852" s="205"/>
      <c r="B852" s="204"/>
      <c r="C852" s="129"/>
      <c r="D852" s="129"/>
      <c r="E852" s="199"/>
      <c r="F852" s="172"/>
      <c r="G852" s="6"/>
      <c r="H852" s="6"/>
      <c r="I852" s="6"/>
      <c r="J852" s="6"/>
      <c r="K852" s="6"/>
      <c r="L852" s="6"/>
      <c r="M852" s="6"/>
      <c r="N852" s="6"/>
      <c r="O852" s="6"/>
      <c r="P852" s="6"/>
      <c r="Q852" s="6"/>
      <c r="R852" s="6"/>
      <c r="S852" s="6"/>
      <c r="T852" s="6"/>
      <c r="U852" s="6"/>
      <c r="V852" s="6"/>
      <c r="W852" s="6"/>
      <c r="X852" s="6"/>
      <c r="Y852" s="6"/>
      <c r="Z852" s="6"/>
    </row>
    <row r="853" spans="1:26" ht="12" customHeight="1">
      <c r="A853" s="205"/>
      <c r="B853" s="204"/>
      <c r="C853" s="129"/>
      <c r="D853" s="129"/>
      <c r="E853" s="199"/>
      <c r="F853" s="172"/>
      <c r="G853" s="6"/>
      <c r="H853" s="6"/>
      <c r="I853" s="6"/>
      <c r="J853" s="6"/>
      <c r="K853" s="6"/>
      <c r="L853" s="6"/>
      <c r="M853" s="6"/>
      <c r="N853" s="6"/>
      <c r="O853" s="6"/>
      <c r="P853" s="6"/>
      <c r="Q853" s="6"/>
      <c r="R853" s="6"/>
      <c r="S853" s="6"/>
      <c r="T853" s="6"/>
      <c r="U853" s="6"/>
      <c r="V853" s="6"/>
      <c r="W853" s="6"/>
      <c r="X853" s="6"/>
      <c r="Y853" s="6"/>
      <c r="Z853" s="6"/>
    </row>
    <row r="854" spans="1:26" ht="12" customHeight="1">
      <c r="A854" s="205"/>
      <c r="B854" s="204"/>
      <c r="C854" s="129"/>
      <c r="D854" s="129"/>
      <c r="E854" s="199"/>
      <c r="F854" s="172"/>
      <c r="G854" s="6"/>
      <c r="H854" s="6"/>
      <c r="I854" s="6"/>
      <c r="J854" s="6"/>
      <c r="K854" s="6"/>
      <c r="L854" s="6"/>
      <c r="M854" s="6"/>
      <c r="N854" s="6"/>
      <c r="O854" s="6"/>
      <c r="P854" s="6"/>
      <c r="Q854" s="6"/>
      <c r="R854" s="6"/>
      <c r="S854" s="6"/>
      <c r="T854" s="6"/>
      <c r="U854" s="6"/>
      <c r="V854" s="6"/>
      <c r="W854" s="6"/>
      <c r="X854" s="6"/>
      <c r="Y854" s="6"/>
      <c r="Z854" s="6"/>
    </row>
    <row r="855" spans="1:26" ht="12" customHeight="1">
      <c r="A855" s="205"/>
      <c r="B855" s="204"/>
      <c r="C855" s="129"/>
      <c r="D855" s="129"/>
      <c r="E855" s="199"/>
      <c r="F855" s="172"/>
      <c r="G855" s="6"/>
      <c r="H855" s="6"/>
      <c r="I855" s="6"/>
      <c r="J855" s="6"/>
      <c r="K855" s="6"/>
      <c r="L855" s="6"/>
      <c r="M855" s="6"/>
      <c r="N855" s="6"/>
      <c r="O855" s="6"/>
      <c r="P855" s="6"/>
      <c r="Q855" s="6"/>
      <c r="R855" s="6"/>
      <c r="S855" s="6"/>
      <c r="T855" s="6"/>
      <c r="U855" s="6"/>
      <c r="V855" s="6"/>
      <c r="W855" s="6"/>
      <c r="X855" s="6"/>
      <c r="Y855" s="6"/>
      <c r="Z855" s="6"/>
    </row>
    <row r="856" spans="1:26" ht="12" customHeight="1">
      <c r="A856" s="205"/>
      <c r="B856" s="204"/>
      <c r="C856" s="129"/>
      <c r="D856" s="129"/>
      <c r="E856" s="199"/>
      <c r="F856" s="172"/>
      <c r="G856" s="6"/>
      <c r="H856" s="6"/>
      <c r="I856" s="6"/>
      <c r="J856" s="6"/>
      <c r="K856" s="6"/>
      <c r="L856" s="6"/>
      <c r="M856" s="6"/>
      <c r="N856" s="6"/>
      <c r="O856" s="6"/>
      <c r="P856" s="6"/>
      <c r="Q856" s="6"/>
      <c r="R856" s="6"/>
      <c r="S856" s="6"/>
      <c r="T856" s="6"/>
      <c r="U856" s="6"/>
      <c r="V856" s="6"/>
      <c r="W856" s="6"/>
      <c r="X856" s="6"/>
      <c r="Y856" s="6"/>
      <c r="Z856" s="6"/>
    </row>
    <row r="857" spans="1:26" ht="12" customHeight="1">
      <c r="A857" s="205"/>
      <c r="B857" s="204"/>
      <c r="C857" s="129"/>
      <c r="D857" s="129"/>
      <c r="E857" s="199"/>
      <c r="F857" s="172"/>
      <c r="G857" s="6"/>
      <c r="H857" s="6"/>
      <c r="I857" s="6"/>
      <c r="J857" s="6"/>
      <c r="K857" s="6"/>
      <c r="L857" s="6"/>
      <c r="M857" s="6"/>
      <c r="N857" s="6"/>
      <c r="O857" s="6"/>
      <c r="P857" s="6"/>
      <c r="Q857" s="6"/>
      <c r="R857" s="6"/>
      <c r="S857" s="6"/>
      <c r="T857" s="6"/>
      <c r="U857" s="6"/>
      <c r="V857" s="6"/>
      <c r="W857" s="6"/>
      <c r="X857" s="6"/>
      <c r="Y857" s="6"/>
      <c r="Z857" s="6"/>
    </row>
    <row r="858" spans="1:26" ht="12" customHeight="1">
      <c r="A858" s="205"/>
      <c r="B858" s="204"/>
      <c r="C858" s="129"/>
      <c r="D858" s="129"/>
      <c r="E858" s="199"/>
      <c r="F858" s="172"/>
      <c r="G858" s="6"/>
      <c r="H858" s="6"/>
      <c r="I858" s="6"/>
      <c r="J858" s="6"/>
      <c r="K858" s="6"/>
      <c r="L858" s="6"/>
      <c r="M858" s="6"/>
      <c r="N858" s="6"/>
      <c r="O858" s="6"/>
      <c r="P858" s="6"/>
      <c r="Q858" s="6"/>
      <c r="R858" s="6"/>
      <c r="S858" s="6"/>
      <c r="T858" s="6"/>
      <c r="U858" s="6"/>
      <c r="V858" s="6"/>
      <c r="W858" s="6"/>
      <c r="X858" s="6"/>
      <c r="Y858" s="6"/>
      <c r="Z858" s="6"/>
    </row>
    <row r="859" spans="1:26" ht="12" customHeight="1">
      <c r="A859" s="205"/>
      <c r="B859" s="204"/>
      <c r="C859" s="129"/>
      <c r="D859" s="129"/>
      <c r="E859" s="199"/>
      <c r="F859" s="172"/>
      <c r="G859" s="6"/>
      <c r="H859" s="6"/>
      <c r="I859" s="6"/>
      <c r="J859" s="6"/>
      <c r="K859" s="6"/>
      <c r="L859" s="6"/>
      <c r="M859" s="6"/>
      <c r="N859" s="6"/>
      <c r="O859" s="6"/>
      <c r="P859" s="6"/>
      <c r="Q859" s="6"/>
      <c r="R859" s="6"/>
      <c r="S859" s="6"/>
      <c r="T859" s="6"/>
      <c r="U859" s="6"/>
      <c r="V859" s="6"/>
      <c r="W859" s="6"/>
      <c r="X859" s="6"/>
      <c r="Y859" s="6"/>
      <c r="Z859" s="6"/>
    </row>
    <row r="860" spans="1:26" ht="12" customHeight="1">
      <c r="A860" s="205"/>
      <c r="B860" s="204"/>
      <c r="C860" s="129"/>
      <c r="D860" s="129"/>
      <c r="E860" s="199"/>
      <c r="F860" s="172"/>
      <c r="G860" s="6"/>
      <c r="H860" s="6"/>
      <c r="I860" s="6"/>
      <c r="J860" s="6"/>
      <c r="K860" s="6"/>
      <c r="L860" s="6"/>
      <c r="M860" s="6"/>
      <c r="N860" s="6"/>
      <c r="O860" s="6"/>
      <c r="P860" s="6"/>
      <c r="Q860" s="6"/>
      <c r="R860" s="6"/>
      <c r="S860" s="6"/>
      <c r="T860" s="6"/>
      <c r="U860" s="6"/>
      <c r="V860" s="6"/>
      <c r="W860" s="6"/>
      <c r="X860" s="6"/>
      <c r="Y860" s="6"/>
      <c r="Z860" s="6"/>
    </row>
    <row r="861" spans="1:26" ht="12" customHeight="1">
      <c r="A861" s="205"/>
      <c r="B861" s="204"/>
      <c r="C861" s="129"/>
      <c r="D861" s="129"/>
      <c r="E861" s="199"/>
      <c r="F861" s="172"/>
      <c r="G861" s="6"/>
      <c r="H861" s="6"/>
      <c r="I861" s="6"/>
      <c r="J861" s="6"/>
      <c r="K861" s="6"/>
      <c r="L861" s="6"/>
      <c r="M861" s="6"/>
      <c r="N861" s="6"/>
      <c r="O861" s="6"/>
      <c r="P861" s="6"/>
      <c r="Q861" s="6"/>
      <c r="R861" s="6"/>
      <c r="S861" s="6"/>
      <c r="T861" s="6"/>
      <c r="U861" s="6"/>
      <c r="V861" s="6"/>
      <c r="W861" s="6"/>
      <c r="X861" s="6"/>
      <c r="Y861" s="6"/>
      <c r="Z861" s="6"/>
    </row>
    <row r="862" spans="1:26" ht="12" customHeight="1">
      <c r="A862" s="205"/>
      <c r="B862" s="204"/>
      <c r="C862" s="129"/>
      <c r="D862" s="129"/>
      <c r="E862" s="199"/>
      <c r="F862" s="172"/>
      <c r="G862" s="6"/>
      <c r="H862" s="6"/>
      <c r="I862" s="6"/>
      <c r="J862" s="6"/>
      <c r="K862" s="6"/>
      <c r="L862" s="6"/>
      <c r="M862" s="6"/>
      <c r="N862" s="6"/>
      <c r="O862" s="6"/>
      <c r="P862" s="6"/>
      <c r="Q862" s="6"/>
      <c r="R862" s="6"/>
      <c r="S862" s="6"/>
      <c r="T862" s="6"/>
      <c r="U862" s="6"/>
      <c r="V862" s="6"/>
      <c r="W862" s="6"/>
      <c r="X862" s="6"/>
      <c r="Y862" s="6"/>
      <c r="Z862" s="6"/>
    </row>
    <row r="863" spans="1:26" ht="12" customHeight="1">
      <c r="A863" s="205"/>
      <c r="B863" s="204"/>
      <c r="C863" s="129"/>
      <c r="D863" s="129"/>
      <c r="E863" s="199"/>
      <c r="F863" s="172"/>
      <c r="G863" s="6"/>
      <c r="H863" s="6"/>
      <c r="I863" s="6"/>
      <c r="J863" s="6"/>
      <c r="K863" s="6"/>
      <c r="L863" s="6"/>
      <c r="M863" s="6"/>
      <c r="N863" s="6"/>
      <c r="O863" s="6"/>
      <c r="P863" s="6"/>
      <c r="Q863" s="6"/>
      <c r="R863" s="6"/>
      <c r="S863" s="6"/>
      <c r="T863" s="6"/>
      <c r="U863" s="6"/>
      <c r="V863" s="6"/>
      <c r="W863" s="6"/>
      <c r="X863" s="6"/>
      <c r="Y863" s="6"/>
      <c r="Z863" s="6"/>
    </row>
    <row r="864" spans="1:26" ht="12" customHeight="1">
      <c r="A864" s="205"/>
      <c r="B864" s="204"/>
      <c r="C864" s="129"/>
      <c r="D864" s="129"/>
      <c r="E864" s="199"/>
      <c r="F864" s="172"/>
      <c r="G864" s="6"/>
      <c r="H864" s="6"/>
      <c r="I864" s="6"/>
      <c r="J864" s="6"/>
      <c r="K864" s="6"/>
      <c r="L864" s="6"/>
      <c r="M864" s="6"/>
      <c r="N864" s="6"/>
      <c r="O864" s="6"/>
      <c r="P864" s="6"/>
      <c r="Q864" s="6"/>
      <c r="R864" s="6"/>
      <c r="S864" s="6"/>
      <c r="T864" s="6"/>
      <c r="U864" s="6"/>
      <c r="V864" s="6"/>
      <c r="W864" s="6"/>
      <c r="X864" s="6"/>
      <c r="Y864" s="6"/>
      <c r="Z864" s="6"/>
    </row>
    <row r="865" spans="1:26" ht="12" customHeight="1">
      <c r="A865" s="205"/>
      <c r="B865" s="204"/>
      <c r="C865" s="129"/>
      <c r="D865" s="129"/>
      <c r="E865" s="199"/>
      <c r="F865" s="172"/>
      <c r="G865" s="6"/>
      <c r="H865" s="6"/>
      <c r="I865" s="6"/>
      <c r="J865" s="6"/>
      <c r="K865" s="6"/>
      <c r="L865" s="6"/>
      <c r="M865" s="6"/>
      <c r="N865" s="6"/>
      <c r="O865" s="6"/>
      <c r="P865" s="6"/>
      <c r="Q865" s="6"/>
      <c r="R865" s="6"/>
      <c r="S865" s="6"/>
      <c r="T865" s="6"/>
      <c r="U865" s="6"/>
      <c r="V865" s="6"/>
      <c r="W865" s="6"/>
      <c r="X865" s="6"/>
      <c r="Y865" s="6"/>
      <c r="Z865" s="6"/>
    </row>
    <row r="866" spans="1:26" ht="12" customHeight="1">
      <c r="A866" s="205"/>
      <c r="B866" s="204"/>
      <c r="C866" s="129"/>
      <c r="D866" s="129"/>
      <c r="E866" s="199"/>
      <c r="F866" s="172"/>
      <c r="G866" s="6"/>
      <c r="H866" s="6"/>
      <c r="I866" s="6"/>
      <c r="J866" s="6"/>
      <c r="K866" s="6"/>
      <c r="L866" s="6"/>
      <c r="M866" s="6"/>
      <c r="N866" s="6"/>
      <c r="O866" s="6"/>
      <c r="P866" s="6"/>
      <c r="Q866" s="6"/>
      <c r="R866" s="6"/>
      <c r="S866" s="6"/>
      <c r="T866" s="6"/>
      <c r="U866" s="6"/>
      <c r="V866" s="6"/>
      <c r="W866" s="6"/>
      <c r="X866" s="6"/>
      <c r="Y866" s="6"/>
      <c r="Z866" s="6"/>
    </row>
    <row r="867" spans="1:26" ht="12" customHeight="1">
      <c r="A867" s="205"/>
      <c r="B867" s="204"/>
      <c r="C867" s="129"/>
      <c r="D867" s="129"/>
      <c r="E867" s="199"/>
      <c r="F867" s="172"/>
      <c r="G867" s="6"/>
      <c r="H867" s="6"/>
      <c r="I867" s="6"/>
      <c r="J867" s="6"/>
      <c r="K867" s="6"/>
      <c r="L867" s="6"/>
      <c r="M867" s="6"/>
      <c r="N867" s="6"/>
      <c r="O867" s="6"/>
      <c r="P867" s="6"/>
      <c r="Q867" s="6"/>
      <c r="R867" s="6"/>
      <c r="S867" s="6"/>
      <c r="T867" s="6"/>
      <c r="U867" s="6"/>
      <c r="V867" s="6"/>
      <c r="W867" s="6"/>
      <c r="X867" s="6"/>
      <c r="Y867" s="6"/>
      <c r="Z867" s="6"/>
    </row>
    <row r="868" spans="1:26" ht="12" customHeight="1">
      <c r="A868" s="205"/>
      <c r="B868" s="204"/>
      <c r="C868" s="129"/>
      <c r="D868" s="129"/>
      <c r="E868" s="199"/>
      <c r="F868" s="172"/>
      <c r="G868" s="6"/>
      <c r="H868" s="6"/>
      <c r="I868" s="6"/>
      <c r="J868" s="6"/>
      <c r="K868" s="6"/>
      <c r="L868" s="6"/>
      <c r="M868" s="6"/>
      <c r="N868" s="6"/>
      <c r="O868" s="6"/>
      <c r="P868" s="6"/>
      <c r="Q868" s="6"/>
      <c r="R868" s="6"/>
      <c r="S868" s="6"/>
      <c r="T868" s="6"/>
      <c r="U868" s="6"/>
      <c r="V868" s="6"/>
      <c r="W868" s="6"/>
      <c r="X868" s="6"/>
      <c r="Y868" s="6"/>
      <c r="Z868" s="6"/>
    </row>
    <row r="869" spans="1:26" ht="12" customHeight="1">
      <c r="A869" s="205"/>
      <c r="B869" s="204"/>
      <c r="C869" s="129"/>
      <c r="D869" s="129"/>
      <c r="E869" s="199"/>
      <c r="F869" s="172"/>
      <c r="G869" s="6"/>
      <c r="H869" s="6"/>
      <c r="I869" s="6"/>
      <c r="J869" s="6"/>
      <c r="K869" s="6"/>
      <c r="L869" s="6"/>
      <c r="M869" s="6"/>
      <c r="N869" s="6"/>
      <c r="O869" s="6"/>
      <c r="P869" s="6"/>
      <c r="Q869" s="6"/>
      <c r="R869" s="6"/>
      <c r="S869" s="6"/>
      <c r="T869" s="6"/>
      <c r="U869" s="6"/>
      <c r="V869" s="6"/>
      <c r="W869" s="6"/>
      <c r="X869" s="6"/>
      <c r="Y869" s="6"/>
      <c r="Z869" s="6"/>
    </row>
    <row r="870" spans="1:26" ht="12" customHeight="1">
      <c r="A870" s="205"/>
      <c r="B870" s="204"/>
      <c r="C870" s="129"/>
      <c r="D870" s="129"/>
      <c r="E870" s="199"/>
      <c r="F870" s="172"/>
      <c r="G870" s="6"/>
      <c r="H870" s="6"/>
      <c r="I870" s="6"/>
      <c r="J870" s="6"/>
      <c r="K870" s="6"/>
      <c r="L870" s="6"/>
      <c r="M870" s="6"/>
      <c r="N870" s="6"/>
      <c r="O870" s="6"/>
      <c r="P870" s="6"/>
      <c r="Q870" s="6"/>
      <c r="R870" s="6"/>
      <c r="S870" s="6"/>
      <c r="T870" s="6"/>
      <c r="U870" s="6"/>
      <c r="V870" s="6"/>
      <c r="W870" s="6"/>
      <c r="X870" s="6"/>
      <c r="Y870" s="6"/>
      <c r="Z870" s="6"/>
    </row>
    <row r="871" spans="1:26" ht="12" customHeight="1">
      <c r="A871" s="205"/>
      <c r="B871" s="204"/>
      <c r="C871" s="129"/>
      <c r="D871" s="129"/>
      <c r="E871" s="199"/>
      <c r="F871" s="172"/>
      <c r="G871" s="6"/>
      <c r="H871" s="6"/>
      <c r="I871" s="6"/>
      <c r="J871" s="6"/>
      <c r="K871" s="6"/>
      <c r="L871" s="6"/>
      <c r="M871" s="6"/>
      <c r="N871" s="6"/>
      <c r="O871" s="6"/>
      <c r="P871" s="6"/>
      <c r="Q871" s="6"/>
      <c r="R871" s="6"/>
      <c r="S871" s="6"/>
      <c r="T871" s="6"/>
      <c r="U871" s="6"/>
      <c r="V871" s="6"/>
      <c r="W871" s="6"/>
      <c r="X871" s="6"/>
      <c r="Y871" s="6"/>
      <c r="Z871" s="6"/>
    </row>
    <row r="872" spans="1:26" ht="12" customHeight="1">
      <c r="A872" s="205"/>
      <c r="B872" s="204"/>
      <c r="C872" s="129"/>
      <c r="D872" s="129"/>
      <c r="E872" s="199"/>
      <c r="F872" s="172"/>
      <c r="G872" s="6"/>
      <c r="H872" s="6"/>
      <c r="I872" s="6"/>
      <c r="J872" s="6"/>
      <c r="K872" s="6"/>
      <c r="L872" s="6"/>
      <c r="M872" s="6"/>
      <c r="N872" s="6"/>
      <c r="O872" s="6"/>
      <c r="P872" s="6"/>
      <c r="Q872" s="6"/>
      <c r="R872" s="6"/>
      <c r="S872" s="6"/>
      <c r="T872" s="6"/>
      <c r="U872" s="6"/>
      <c r="V872" s="6"/>
      <c r="W872" s="6"/>
      <c r="X872" s="6"/>
      <c r="Y872" s="6"/>
      <c r="Z872" s="6"/>
    </row>
    <row r="873" spans="1:26" ht="12" customHeight="1">
      <c r="A873" s="205"/>
      <c r="B873" s="204"/>
      <c r="C873" s="129"/>
      <c r="D873" s="129"/>
      <c r="E873" s="199"/>
      <c r="F873" s="172"/>
      <c r="G873" s="6"/>
      <c r="H873" s="6"/>
      <c r="I873" s="6"/>
      <c r="J873" s="6"/>
      <c r="K873" s="6"/>
      <c r="L873" s="6"/>
      <c r="M873" s="6"/>
      <c r="N873" s="6"/>
      <c r="O873" s="6"/>
      <c r="P873" s="6"/>
      <c r="Q873" s="6"/>
      <c r="R873" s="6"/>
      <c r="S873" s="6"/>
      <c r="T873" s="6"/>
      <c r="U873" s="6"/>
      <c r="V873" s="6"/>
      <c r="W873" s="6"/>
      <c r="X873" s="6"/>
      <c r="Y873" s="6"/>
      <c r="Z873" s="6"/>
    </row>
    <row r="874" spans="1:26" ht="12" customHeight="1">
      <c r="A874" s="205"/>
      <c r="B874" s="204"/>
      <c r="C874" s="129"/>
      <c r="D874" s="129"/>
      <c r="E874" s="199"/>
      <c r="F874" s="172"/>
      <c r="G874" s="6"/>
      <c r="H874" s="6"/>
      <c r="I874" s="6"/>
      <c r="J874" s="6"/>
      <c r="K874" s="6"/>
      <c r="L874" s="6"/>
      <c r="M874" s="6"/>
      <c r="N874" s="6"/>
      <c r="O874" s="6"/>
      <c r="P874" s="6"/>
      <c r="Q874" s="6"/>
      <c r="R874" s="6"/>
      <c r="S874" s="6"/>
      <c r="T874" s="6"/>
      <c r="U874" s="6"/>
      <c r="V874" s="6"/>
      <c r="W874" s="6"/>
      <c r="X874" s="6"/>
      <c r="Y874" s="6"/>
      <c r="Z874" s="6"/>
    </row>
    <row r="875" spans="1:26" ht="12" customHeight="1">
      <c r="A875" s="205"/>
      <c r="B875" s="204"/>
      <c r="C875" s="129"/>
      <c r="D875" s="129"/>
      <c r="E875" s="199"/>
      <c r="F875" s="172"/>
      <c r="G875" s="6"/>
      <c r="H875" s="6"/>
      <c r="I875" s="6"/>
      <c r="J875" s="6"/>
      <c r="K875" s="6"/>
      <c r="L875" s="6"/>
      <c r="M875" s="6"/>
      <c r="N875" s="6"/>
      <c r="O875" s="6"/>
      <c r="P875" s="6"/>
      <c r="Q875" s="6"/>
      <c r="R875" s="6"/>
      <c r="S875" s="6"/>
      <c r="T875" s="6"/>
      <c r="U875" s="6"/>
      <c r="V875" s="6"/>
      <c r="W875" s="6"/>
      <c r="X875" s="6"/>
      <c r="Y875" s="6"/>
      <c r="Z875" s="6"/>
    </row>
    <row r="876" spans="1:26" ht="12" customHeight="1">
      <c r="A876" s="205"/>
      <c r="B876" s="204"/>
      <c r="C876" s="129"/>
      <c r="D876" s="129"/>
      <c r="E876" s="199"/>
      <c r="F876" s="172"/>
      <c r="G876" s="6"/>
      <c r="H876" s="6"/>
      <c r="I876" s="6"/>
      <c r="J876" s="6"/>
      <c r="K876" s="6"/>
      <c r="L876" s="6"/>
      <c r="M876" s="6"/>
      <c r="N876" s="6"/>
      <c r="O876" s="6"/>
      <c r="P876" s="6"/>
      <c r="Q876" s="6"/>
      <c r="R876" s="6"/>
      <c r="S876" s="6"/>
      <c r="T876" s="6"/>
      <c r="U876" s="6"/>
      <c r="V876" s="6"/>
      <c r="W876" s="6"/>
      <c r="X876" s="6"/>
      <c r="Y876" s="6"/>
      <c r="Z876" s="6"/>
    </row>
    <row r="877" spans="1:26" ht="12" customHeight="1">
      <c r="A877" s="205"/>
      <c r="B877" s="204"/>
      <c r="C877" s="129"/>
      <c r="D877" s="129"/>
      <c r="E877" s="199"/>
      <c r="F877" s="172"/>
      <c r="G877" s="6"/>
      <c r="H877" s="6"/>
      <c r="I877" s="6"/>
      <c r="J877" s="6"/>
      <c r="K877" s="6"/>
      <c r="L877" s="6"/>
      <c r="M877" s="6"/>
      <c r="N877" s="6"/>
      <c r="O877" s="6"/>
      <c r="P877" s="6"/>
      <c r="Q877" s="6"/>
      <c r="R877" s="6"/>
      <c r="S877" s="6"/>
      <c r="T877" s="6"/>
      <c r="U877" s="6"/>
      <c r="V877" s="6"/>
      <c r="W877" s="6"/>
      <c r="X877" s="6"/>
      <c r="Y877" s="6"/>
      <c r="Z877" s="6"/>
    </row>
    <row r="878" spans="1:26" ht="12" customHeight="1">
      <c r="A878" s="205"/>
      <c r="B878" s="204"/>
      <c r="C878" s="129"/>
      <c r="D878" s="129"/>
      <c r="E878" s="199"/>
      <c r="F878" s="172"/>
      <c r="G878" s="6"/>
      <c r="H878" s="6"/>
      <c r="I878" s="6"/>
      <c r="J878" s="6"/>
      <c r="K878" s="6"/>
      <c r="L878" s="6"/>
      <c r="M878" s="6"/>
      <c r="N878" s="6"/>
      <c r="O878" s="6"/>
      <c r="P878" s="6"/>
      <c r="Q878" s="6"/>
      <c r="R878" s="6"/>
      <c r="S878" s="6"/>
      <c r="T878" s="6"/>
      <c r="U878" s="6"/>
      <c r="V878" s="6"/>
      <c r="W878" s="6"/>
      <c r="X878" s="6"/>
      <c r="Y878" s="6"/>
      <c r="Z878" s="6"/>
    </row>
    <row r="879" spans="1:26" ht="12" customHeight="1">
      <c r="A879" s="205"/>
      <c r="B879" s="204"/>
      <c r="C879" s="129"/>
      <c r="D879" s="129"/>
      <c r="E879" s="199"/>
      <c r="F879" s="172"/>
      <c r="G879" s="6"/>
      <c r="H879" s="6"/>
      <c r="I879" s="6"/>
      <c r="J879" s="6"/>
      <c r="K879" s="6"/>
      <c r="L879" s="6"/>
      <c r="M879" s="6"/>
      <c r="N879" s="6"/>
      <c r="O879" s="6"/>
      <c r="P879" s="6"/>
      <c r="Q879" s="6"/>
      <c r="R879" s="6"/>
      <c r="S879" s="6"/>
      <c r="T879" s="6"/>
      <c r="U879" s="6"/>
      <c r="V879" s="6"/>
      <c r="W879" s="6"/>
      <c r="X879" s="6"/>
      <c r="Y879" s="6"/>
      <c r="Z879" s="6"/>
    </row>
    <row r="880" spans="1:26" ht="12" customHeight="1">
      <c r="A880" s="205"/>
      <c r="B880" s="204"/>
      <c r="C880" s="129"/>
      <c r="D880" s="129"/>
      <c r="E880" s="199"/>
      <c r="F880" s="172"/>
      <c r="G880" s="6"/>
      <c r="H880" s="6"/>
      <c r="I880" s="6"/>
      <c r="J880" s="6"/>
      <c r="K880" s="6"/>
      <c r="L880" s="6"/>
      <c r="M880" s="6"/>
      <c r="N880" s="6"/>
      <c r="O880" s="6"/>
      <c r="P880" s="6"/>
      <c r="Q880" s="6"/>
      <c r="R880" s="6"/>
      <c r="S880" s="6"/>
      <c r="T880" s="6"/>
      <c r="U880" s="6"/>
      <c r="V880" s="6"/>
      <c r="W880" s="6"/>
      <c r="X880" s="6"/>
      <c r="Y880" s="6"/>
      <c r="Z880" s="6"/>
    </row>
    <row r="881" spans="1:26" ht="12" customHeight="1">
      <c r="A881" s="205"/>
      <c r="B881" s="204"/>
      <c r="C881" s="129"/>
      <c r="D881" s="129"/>
      <c r="E881" s="199"/>
      <c r="F881" s="172"/>
      <c r="G881" s="6"/>
      <c r="H881" s="6"/>
      <c r="I881" s="6"/>
      <c r="J881" s="6"/>
      <c r="K881" s="6"/>
      <c r="L881" s="6"/>
      <c r="M881" s="6"/>
      <c r="N881" s="6"/>
      <c r="O881" s="6"/>
      <c r="P881" s="6"/>
      <c r="Q881" s="6"/>
      <c r="R881" s="6"/>
      <c r="S881" s="6"/>
      <c r="T881" s="6"/>
      <c r="U881" s="6"/>
      <c r="V881" s="6"/>
      <c r="W881" s="6"/>
      <c r="X881" s="6"/>
      <c r="Y881" s="6"/>
      <c r="Z881" s="6"/>
    </row>
    <row r="882" spans="1:26" ht="12" customHeight="1">
      <c r="A882" s="205"/>
      <c r="B882" s="204"/>
      <c r="C882" s="129"/>
      <c r="D882" s="129"/>
      <c r="E882" s="199"/>
      <c r="F882" s="172"/>
      <c r="G882" s="6"/>
      <c r="H882" s="6"/>
      <c r="I882" s="6"/>
      <c r="J882" s="6"/>
      <c r="K882" s="6"/>
      <c r="L882" s="6"/>
      <c r="M882" s="6"/>
      <c r="N882" s="6"/>
      <c r="O882" s="6"/>
      <c r="P882" s="6"/>
      <c r="Q882" s="6"/>
      <c r="R882" s="6"/>
      <c r="S882" s="6"/>
      <c r="T882" s="6"/>
      <c r="U882" s="6"/>
      <c r="V882" s="6"/>
      <c r="W882" s="6"/>
      <c r="X882" s="6"/>
      <c r="Y882" s="6"/>
      <c r="Z882" s="6"/>
    </row>
    <row r="883" spans="1:26" ht="12" customHeight="1">
      <c r="A883" s="205"/>
      <c r="B883" s="204"/>
      <c r="C883" s="129"/>
      <c r="D883" s="129"/>
      <c r="E883" s="199"/>
      <c r="F883" s="172"/>
      <c r="G883" s="6"/>
      <c r="H883" s="6"/>
      <c r="I883" s="6"/>
      <c r="J883" s="6"/>
      <c r="K883" s="6"/>
      <c r="L883" s="6"/>
      <c r="M883" s="6"/>
      <c r="N883" s="6"/>
      <c r="O883" s="6"/>
      <c r="P883" s="6"/>
      <c r="Q883" s="6"/>
      <c r="R883" s="6"/>
      <c r="S883" s="6"/>
      <c r="T883" s="6"/>
      <c r="U883" s="6"/>
      <c r="V883" s="6"/>
      <c r="W883" s="6"/>
      <c r="X883" s="6"/>
      <c r="Y883" s="6"/>
      <c r="Z883" s="6"/>
    </row>
    <row r="884" spans="1:26" ht="12" customHeight="1">
      <c r="A884" s="205"/>
      <c r="B884" s="204"/>
      <c r="C884" s="129"/>
      <c r="D884" s="129"/>
      <c r="E884" s="199"/>
      <c r="F884" s="172"/>
      <c r="G884" s="6"/>
      <c r="H884" s="6"/>
      <c r="I884" s="6"/>
      <c r="J884" s="6"/>
      <c r="K884" s="6"/>
      <c r="L884" s="6"/>
      <c r="M884" s="6"/>
      <c r="N884" s="6"/>
      <c r="O884" s="6"/>
      <c r="P884" s="6"/>
      <c r="Q884" s="6"/>
      <c r="R884" s="6"/>
      <c r="S884" s="6"/>
      <c r="T884" s="6"/>
      <c r="U884" s="6"/>
      <c r="V884" s="6"/>
      <c r="W884" s="6"/>
      <c r="X884" s="6"/>
      <c r="Y884" s="6"/>
      <c r="Z884" s="6"/>
    </row>
    <row r="885" spans="1:26" ht="12" customHeight="1">
      <c r="A885" s="205"/>
      <c r="B885" s="204"/>
      <c r="C885" s="129"/>
      <c r="D885" s="129"/>
      <c r="E885" s="199"/>
      <c r="F885" s="172"/>
      <c r="G885" s="6"/>
      <c r="H885" s="6"/>
      <c r="I885" s="6"/>
      <c r="J885" s="6"/>
      <c r="K885" s="6"/>
      <c r="L885" s="6"/>
      <c r="M885" s="6"/>
      <c r="N885" s="6"/>
      <c r="O885" s="6"/>
      <c r="P885" s="6"/>
      <c r="Q885" s="6"/>
      <c r="R885" s="6"/>
      <c r="S885" s="6"/>
      <c r="T885" s="6"/>
      <c r="U885" s="6"/>
      <c r="V885" s="6"/>
      <c r="W885" s="6"/>
      <c r="X885" s="6"/>
      <c r="Y885" s="6"/>
      <c r="Z885" s="6"/>
    </row>
    <row r="886" spans="1:26" ht="12" customHeight="1">
      <c r="A886" s="205"/>
      <c r="B886" s="204"/>
      <c r="C886" s="129"/>
      <c r="D886" s="129"/>
      <c r="E886" s="199"/>
      <c r="F886" s="172"/>
      <c r="G886" s="6"/>
      <c r="H886" s="6"/>
      <c r="I886" s="6"/>
      <c r="J886" s="6"/>
      <c r="K886" s="6"/>
      <c r="L886" s="6"/>
      <c r="M886" s="6"/>
      <c r="N886" s="6"/>
      <c r="O886" s="6"/>
      <c r="P886" s="6"/>
      <c r="Q886" s="6"/>
      <c r="R886" s="6"/>
      <c r="S886" s="6"/>
      <c r="T886" s="6"/>
      <c r="U886" s="6"/>
      <c r="V886" s="6"/>
      <c r="W886" s="6"/>
      <c r="X886" s="6"/>
      <c r="Y886" s="6"/>
      <c r="Z886" s="6"/>
    </row>
    <row r="887" spans="1:26" ht="12" customHeight="1">
      <c r="A887" s="205"/>
      <c r="B887" s="204"/>
      <c r="C887" s="129"/>
      <c r="D887" s="129"/>
      <c r="E887" s="199"/>
      <c r="F887" s="172"/>
      <c r="G887" s="6"/>
      <c r="H887" s="6"/>
      <c r="I887" s="6"/>
      <c r="J887" s="6"/>
      <c r="K887" s="6"/>
      <c r="L887" s="6"/>
      <c r="M887" s="6"/>
      <c r="N887" s="6"/>
      <c r="O887" s="6"/>
      <c r="P887" s="6"/>
      <c r="Q887" s="6"/>
      <c r="R887" s="6"/>
      <c r="S887" s="6"/>
      <c r="T887" s="6"/>
      <c r="U887" s="6"/>
      <c r="V887" s="6"/>
      <c r="W887" s="6"/>
      <c r="X887" s="6"/>
      <c r="Y887" s="6"/>
      <c r="Z887" s="6"/>
    </row>
    <row r="888" spans="1:26" ht="12" customHeight="1">
      <c r="A888" s="205"/>
      <c r="B888" s="204"/>
      <c r="C888" s="129"/>
      <c r="D888" s="129"/>
      <c r="E888" s="199"/>
      <c r="F888" s="172"/>
      <c r="G888" s="6"/>
      <c r="H888" s="6"/>
      <c r="I888" s="6"/>
      <c r="J888" s="6"/>
      <c r="K888" s="6"/>
      <c r="L888" s="6"/>
      <c r="M888" s="6"/>
      <c r="N888" s="6"/>
      <c r="O888" s="6"/>
      <c r="P888" s="6"/>
      <c r="Q888" s="6"/>
      <c r="R888" s="6"/>
      <c r="S888" s="6"/>
      <c r="T888" s="6"/>
      <c r="U888" s="6"/>
      <c r="V888" s="6"/>
      <c r="W888" s="6"/>
      <c r="X888" s="6"/>
      <c r="Y888" s="6"/>
      <c r="Z888" s="6"/>
    </row>
    <row r="889" spans="1:26" ht="12" customHeight="1">
      <c r="A889" s="205"/>
      <c r="B889" s="204"/>
      <c r="C889" s="129"/>
      <c r="D889" s="129"/>
      <c r="E889" s="199"/>
      <c r="F889" s="172"/>
      <c r="G889" s="6"/>
      <c r="H889" s="6"/>
      <c r="I889" s="6"/>
      <c r="J889" s="6"/>
      <c r="K889" s="6"/>
      <c r="L889" s="6"/>
      <c r="M889" s="6"/>
      <c r="N889" s="6"/>
      <c r="O889" s="6"/>
      <c r="P889" s="6"/>
      <c r="Q889" s="6"/>
      <c r="R889" s="6"/>
      <c r="S889" s="6"/>
      <c r="T889" s="6"/>
      <c r="U889" s="6"/>
      <c r="V889" s="6"/>
      <c r="W889" s="6"/>
      <c r="X889" s="6"/>
      <c r="Y889" s="6"/>
      <c r="Z889" s="6"/>
    </row>
    <row r="890" spans="1:26" ht="12" customHeight="1">
      <c r="A890" s="205"/>
      <c r="B890" s="204"/>
      <c r="C890" s="129"/>
      <c r="D890" s="129"/>
      <c r="E890" s="199"/>
      <c r="F890" s="172"/>
      <c r="G890" s="6"/>
      <c r="H890" s="6"/>
      <c r="I890" s="6"/>
      <c r="J890" s="6"/>
      <c r="K890" s="6"/>
      <c r="L890" s="6"/>
      <c r="M890" s="6"/>
      <c r="N890" s="6"/>
      <c r="O890" s="6"/>
      <c r="P890" s="6"/>
      <c r="Q890" s="6"/>
      <c r="R890" s="6"/>
      <c r="S890" s="6"/>
      <c r="T890" s="6"/>
      <c r="U890" s="6"/>
      <c r="V890" s="6"/>
      <c r="W890" s="6"/>
      <c r="X890" s="6"/>
      <c r="Y890" s="6"/>
      <c r="Z890" s="6"/>
    </row>
    <row r="891" spans="1:26" ht="12" customHeight="1">
      <c r="A891" s="205"/>
      <c r="B891" s="204"/>
      <c r="C891" s="129"/>
      <c r="D891" s="129"/>
      <c r="E891" s="199"/>
      <c r="F891" s="172"/>
      <c r="G891" s="6"/>
      <c r="H891" s="6"/>
      <c r="I891" s="6"/>
      <c r="J891" s="6"/>
      <c r="K891" s="6"/>
      <c r="L891" s="6"/>
      <c r="M891" s="6"/>
      <c r="N891" s="6"/>
      <c r="O891" s="6"/>
      <c r="P891" s="6"/>
      <c r="Q891" s="6"/>
      <c r="R891" s="6"/>
      <c r="S891" s="6"/>
      <c r="T891" s="6"/>
      <c r="U891" s="6"/>
      <c r="V891" s="6"/>
      <c r="W891" s="6"/>
      <c r="X891" s="6"/>
      <c r="Y891" s="6"/>
      <c r="Z891" s="6"/>
    </row>
    <row r="892" spans="1:26" ht="12" customHeight="1">
      <c r="A892" s="205"/>
      <c r="B892" s="204"/>
      <c r="C892" s="129"/>
      <c r="D892" s="129"/>
      <c r="E892" s="199"/>
      <c r="F892" s="172"/>
      <c r="G892" s="6"/>
      <c r="H892" s="6"/>
      <c r="I892" s="6"/>
      <c r="J892" s="6"/>
      <c r="K892" s="6"/>
      <c r="L892" s="6"/>
      <c r="M892" s="6"/>
      <c r="N892" s="6"/>
      <c r="O892" s="6"/>
      <c r="P892" s="6"/>
      <c r="Q892" s="6"/>
      <c r="R892" s="6"/>
      <c r="S892" s="6"/>
      <c r="T892" s="6"/>
      <c r="U892" s="6"/>
      <c r="V892" s="6"/>
      <c r="W892" s="6"/>
      <c r="X892" s="6"/>
      <c r="Y892" s="6"/>
      <c r="Z892" s="6"/>
    </row>
    <row r="893" spans="1:26" ht="12" customHeight="1">
      <c r="A893" s="205"/>
      <c r="B893" s="204"/>
      <c r="C893" s="129"/>
      <c r="D893" s="129"/>
      <c r="E893" s="199"/>
      <c r="F893" s="172"/>
      <c r="G893" s="6"/>
      <c r="H893" s="6"/>
      <c r="I893" s="6"/>
      <c r="J893" s="6"/>
      <c r="K893" s="6"/>
      <c r="L893" s="6"/>
      <c r="M893" s="6"/>
      <c r="N893" s="6"/>
      <c r="O893" s="6"/>
      <c r="P893" s="6"/>
      <c r="Q893" s="6"/>
      <c r="R893" s="6"/>
      <c r="S893" s="6"/>
      <c r="T893" s="6"/>
      <c r="U893" s="6"/>
      <c r="V893" s="6"/>
      <c r="W893" s="6"/>
      <c r="X893" s="6"/>
      <c r="Y893" s="6"/>
      <c r="Z893" s="6"/>
    </row>
    <row r="894" spans="1:26" ht="12" customHeight="1">
      <c r="A894" s="205"/>
      <c r="B894" s="204"/>
      <c r="C894" s="129"/>
      <c r="D894" s="129"/>
      <c r="E894" s="199"/>
      <c r="F894" s="172"/>
      <c r="G894" s="6"/>
      <c r="H894" s="6"/>
      <c r="I894" s="6"/>
      <c r="J894" s="6"/>
      <c r="K894" s="6"/>
      <c r="L894" s="6"/>
      <c r="M894" s="6"/>
      <c r="N894" s="6"/>
      <c r="O894" s="6"/>
      <c r="P894" s="6"/>
      <c r="Q894" s="6"/>
      <c r="R894" s="6"/>
      <c r="S894" s="6"/>
      <c r="T894" s="6"/>
      <c r="U894" s="6"/>
      <c r="V894" s="6"/>
      <c r="W894" s="6"/>
      <c r="X894" s="6"/>
      <c r="Y894" s="6"/>
      <c r="Z894" s="6"/>
    </row>
    <row r="895" spans="1:26" ht="12" customHeight="1">
      <c r="A895" s="205"/>
      <c r="B895" s="204"/>
      <c r="C895" s="129"/>
      <c r="D895" s="129"/>
      <c r="E895" s="199"/>
      <c r="F895" s="172"/>
      <c r="G895" s="6"/>
      <c r="H895" s="6"/>
      <c r="I895" s="6"/>
      <c r="J895" s="6"/>
      <c r="K895" s="6"/>
      <c r="L895" s="6"/>
      <c r="M895" s="6"/>
      <c r="N895" s="6"/>
      <c r="O895" s="6"/>
      <c r="P895" s="6"/>
      <c r="Q895" s="6"/>
      <c r="R895" s="6"/>
      <c r="S895" s="6"/>
      <c r="T895" s="6"/>
      <c r="U895" s="6"/>
      <c r="V895" s="6"/>
      <c r="W895" s="6"/>
      <c r="X895" s="6"/>
      <c r="Y895" s="6"/>
      <c r="Z895" s="6"/>
    </row>
    <row r="896" spans="1:26" ht="12" customHeight="1">
      <c r="A896" s="205"/>
      <c r="B896" s="204"/>
      <c r="C896" s="129"/>
      <c r="D896" s="129"/>
      <c r="E896" s="199"/>
      <c r="F896" s="172"/>
      <c r="G896" s="6"/>
      <c r="H896" s="6"/>
      <c r="I896" s="6"/>
      <c r="J896" s="6"/>
      <c r="K896" s="6"/>
      <c r="L896" s="6"/>
      <c r="M896" s="6"/>
      <c r="N896" s="6"/>
      <c r="O896" s="6"/>
      <c r="P896" s="6"/>
      <c r="Q896" s="6"/>
      <c r="R896" s="6"/>
      <c r="S896" s="6"/>
      <c r="T896" s="6"/>
      <c r="U896" s="6"/>
      <c r="V896" s="6"/>
      <c r="W896" s="6"/>
      <c r="X896" s="6"/>
      <c r="Y896" s="6"/>
      <c r="Z896" s="6"/>
    </row>
    <row r="897" spans="1:26" ht="12" customHeight="1">
      <c r="A897" s="205"/>
      <c r="B897" s="204"/>
      <c r="C897" s="129"/>
      <c r="D897" s="129"/>
      <c r="E897" s="199"/>
      <c r="F897" s="172"/>
      <c r="G897" s="6"/>
      <c r="H897" s="6"/>
      <c r="I897" s="6"/>
      <c r="J897" s="6"/>
      <c r="K897" s="6"/>
      <c r="L897" s="6"/>
      <c r="M897" s="6"/>
      <c r="N897" s="6"/>
      <c r="O897" s="6"/>
      <c r="P897" s="6"/>
      <c r="Q897" s="6"/>
      <c r="R897" s="6"/>
      <c r="S897" s="6"/>
      <c r="T897" s="6"/>
      <c r="U897" s="6"/>
      <c r="V897" s="6"/>
      <c r="W897" s="6"/>
      <c r="X897" s="6"/>
      <c r="Y897" s="6"/>
      <c r="Z897" s="6"/>
    </row>
    <row r="898" spans="1:26" ht="12" customHeight="1">
      <c r="A898" s="205"/>
      <c r="B898" s="204"/>
      <c r="C898" s="129"/>
      <c r="D898" s="129"/>
      <c r="E898" s="199"/>
      <c r="F898" s="172"/>
      <c r="G898" s="6"/>
      <c r="H898" s="6"/>
      <c r="I898" s="6"/>
      <c r="J898" s="6"/>
      <c r="K898" s="6"/>
      <c r="L898" s="6"/>
      <c r="M898" s="6"/>
      <c r="N898" s="6"/>
      <c r="O898" s="6"/>
      <c r="P898" s="6"/>
      <c r="Q898" s="6"/>
      <c r="R898" s="6"/>
      <c r="S898" s="6"/>
      <c r="T898" s="6"/>
      <c r="U898" s="6"/>
      <c r="V898" s="6"/>
      <c r="W898" s="6"/>
      <c r="X898" s="6"/>
      <c r="Y898" s="6"/>
      <c r="Z898" s="6"/>
    </row>
    <row r="899" spans="1:26" ht="12" customHeight="1">
      <c r="A899" s="205"/>
      <c r="B899" s="204"/>
      <c r="C899" s="129"/>
      <c r="D899" s="129"/>
      <c r="E899" s="199"/>
      <c r="F899" s="172"/>
      <c r="G899" s="6"/>
      <c r="H899" s="6"/>
      <c r="I899" s="6"/>
      <c r="J899" s="6"/>
      <c r="K899" s="6"/>
      <c r="L899" s="6"/>
      <c r="M899" s="6"/>
      <c r="N899" s="6"/>
      <c r="O899" s="6"/>
      <c r="P899" s="6"/>
      <c r="Q899" s="6"/>
      <c r="R899" s="6"/>
      <c r="S899" s="6"/>
      <c r="T899" s="6"/>
      <c r="U899" s="6"/>
      <c r="V899" s="6"/>
      <c r="W899" s="6"/>
      <c r="X899" s="6"/>
      <c r="Y899" s="6"/>
      <c r="Z899" s="6"/>
    </row>
    <row r="900" spans="1:26" ht="12" customHeight="1">
      <c r="A900" s="205"/>
      <c r="B900" s="204"/>
      <c r="C900" s="129"/>
      <c r="D900" s="129"/>
      <c r="E900" s="199"/>
      <c r="F900" s="172"/>
      <c r="G900" s="6"/>
      <c r="H900" s="6"/>
      <c r="I900" s="6"/>
      <c r="J900" s="6"/>
      <c r="K900" s="6"/>
      <c r="L900" s="6"/>
      <c r="M900" s="6"/>
      <c r="N900" s="6"/>
      <c r="O900" s="6"/>
      <c r="P900" s="6"/>
      <c r="Q900" s="6"/>
      <c r="R900" s="6"/>
      <c r="S900" s="6"/>
      <c r="T900" s="6"/>
      <c r="U900" s="6"/>
      <c r="V900" s="6"/>
      <c r="W900" s="6"/>
      <c r="X900" s="6"/>
      <c r="Y900" s="6"/>
      <c r="Z900" s="6"/>
    </row>
    <row r="901" spans="1:26" ht="12" customHeight="1">
      <c r="A901" s="205"/>
      <c r="B901" s="204"/>
      <c r="C901" s="129"/>
      <c r="D901" s="129"/>
      <c r="E901" s="199"/>
      <c r="F901" s="172"/>
      <c r="G901" s="6"/>
      <c r="H901" s="6"/>
      <c r="I901" s="6"/>
      <c r="J901" s="6"/>
      <c r="K901" s="6"/>
      <c r="L901" s="6"/>
      <c r="M901" s="6"/>
      <c r="N901" s="6"/>
      <c r="O901" s="6"/>
      <c r="P901" s="6"/>
      <c r="Q901" s="6"/>
      <c r="R901" s="6"/>
      <c r="S901" s="6"/>
      <c r="T901" s="6"/>
      <c r="U901" s="6"/>
      <c r="V901" s="6"/>
      <c r="W901" s="6"/>
      <c r="X901" s="6"/>
      <c r="Y901" s="6"/>
      <c r="Z901" s="6"/>
    </row>
    <row r="902" spans="1:26" ht="12" customHeight="1">
      <c r="A902" s="205"/>
      <c r="B902" s="204"/>
      <c r="C902" s="129"/>
      <c r="D902" s="129"/>
      <c r="E902" s="199"/>
      <c r="F902" s="172"/>
      <c r="G902" s="6"/>
      <c r="H902" s="6"/>
      <c r="I902" s="6"/>
      <c r="J902" s="6"/>
      <c r="K902" s="6"/>
      <c r="L902" s="6"/>
      <c r="M902" s="6"/>
      <c r="N902" s="6"/>
      <c r="O902" s="6"/>
      <c r="P902" s="6"/>
      <c r="Q902" s="6"/>
      <c r="R902" s="6"/>
      <c r="S902" s="6"/>
      <c r="T902" s="6"/>
      <c r="U902" s="6"/>
      <c r="V902" s="6"/>
      <c r="W902" s="6"/>
      <c r="X902" s="6"/>
      <c r="Y902" s="6"/>
      <c r="Z902" s="6"/>
    </row>
    <row r="903" spans="1:26" ht="12" customHeight="1">
      <c r="A903" s="205"/>
      <c r="B903" s="204"/>
      <c r="C903" s="129"/>
      <c r="D903" s="129"/>
      <c r="E903" s="199"/>
      <c r="F903" s="172"/>
      <c r="G903" s="6"/>
      <c r="H903" s="6"/>
      <c r="I903" s="6"/>
      <c r="J903" s="6"/>
      <c r="K903" s="6"/>
      <c r="L903" s="6"/>
      <c r="M903" s="6"/>
      <c r="N903" s="6"/>
      <c r="O903" s="6"/>
      <c r="P903" s="6"/>
      <c r="Q903" s="6"/>
      <c r="R903" s="6"/>
      <c r="S903" s="6"/>
      <c r="T903" s="6"/>
      <c r="U903" s="6"/>
      <c r="V903" s="6"/>
      <c r="W903" s="6"/>
      <c r="X903" s="6"/>
      <c r="Y903" s="6"/>
      <c r="Z903" s="6"/>
    </row>
    <row r="904" spans="1:26" ht="12" customHeight="1">
      <c r="A904" s="205"/>
      <c r="B904" s="204"/>
      <c r="C904" s="129"/>
      <c r="D904" s="129"/>
      <c r="E904" s="199"/>
      <c r="F904" s="172"/>
      <c r="G904" s="6"/>
      <c r="H904" s="6"/>
      <c r="I904" s="6"/>
      <c r="J904" s="6"/>
      <c r="K904" s="6"/>
      <c r="L904" s="6"/>
      <c r="M904" s="6"/>
      <c r="N904" s="6"/>
      <c r="O904" s="6"/>
      <c r="P904" s="6"/>
      <c r="Q904" s="6"/>
      <c r="R904" s="6"/>
      <c r="S904" s="6"/>
      <c r="T904" s="6"/>
      <c r="U904" s="6"/>
      <c r="V904" s="6"/>
      <c r="W904" s="6"/>
      <c r="X904" s="6"/>
      <c r="Y904" s="6"/>
      <c r="Z904" s="6"/>
    </row>
    <row r="905" spans="1:26" ht="12" customHeight="1">
      <c r="A905" s="205"/>
      <c r="B905" s="204"/>
      <c r="C905" s="129"/>
      <c r="D905" s="129"/>
      <c r="E905" s="199"/>
      <c r="F905" s="172"/>
      <c r="G905" s="6"/>
      <c r="H905" s="6"/>
      <c r="I905" s="6"/>
      <c r="J905" s="6"/>
      <c r="K905" s="6"/>
      <c r="L905" s="6"/>
      <c r="M905" s="6"/>
      <c r="N905" s="6"/>
      <c r="O905" s="6"/>
      <c r="P905" s="6"/>
      <c r="Q905" s="6"/>
      <c r="R905" s="6"/>
      <c r="S905" s="6"/>
      <c r="T905" s="6"/>
      <c r="U905" s="6"/>
      <c r="V905" s="6"/>
      <c r="W905" s="6"/>
      <c r="X905" s="6"/>
      <c r="Y905" s="6"/>
      <c r="Z905" s="6"/>
    </row>
    <row r="906" spans="1:26" ht="12" customHeight="1">
      <c r="A906" s="205"/>
      <c r="B906" s="204"/>
      <c r="C906" s="129"/>
      <c r="D906" s="129"/>
      <c r="E906" s="199"/>
      <c r="F906" s="172"/>
      <c r="G906" s="6"/>
      <c r="H906" s="6"/>
      <c r="I906" s="6"/>
      <c r="J906" s="6"/>
      <c r="K906" s="6"/>
      <c r="L906" s="6"/>
      <c r="M906" s="6"/>
      <c r="N906" s="6"/>
      <c r="O906" s="6"/>
      <c r="P906" s="6"/>
      <c r="Q906" s="6"/>
      <c r="R906" s="6"/>
      <c r="S906" s="6"/>
      <c r="T906" s="6"/>
      <c r="U906" s="6"/>
      <c r="V906" s="6"/>
      <c r="W906" s="6"/>
      <c r="X906" s="6"/>
      <c r="Y906" s="6"/>
      <c r="Z906" s="6"/>
    </row>
    <row r="907" spans="1:26" ht="12" customHeight="1">
      <c r="A907" s="205"/>
      <c r="B907" s="204"/>
      <c r="C907" s="129"/>
      <c r="D907" s="129"/>
      <c r="E907" s="199"/>
      <c r="F907" s="172"/>
      <c r="G907" s="6"/>
      <c r="H907" s="6"/>
      <c r="I907" s="6"/>
      <c r="J907" s="6"/>
      <c r="K907" s="6"/>
      <c r="L907" s="6"/>
      <c r="M907" s="6"/>
      <c r="N907" s="6"/>
      <c r="O907" s="6"/>
      <c r="P907" s="6"/>
      <c r="Q907" s="6"/>
      <c r="R907" s="6"/>
      <c r="S907" s="6"/>
      <c r="T907" s="6"/>
      <c r="U907" s="6"/>
      <c r="V907" s="6"/>
      <c r="W907" s="6"/>
      <c r="X907" s="6"/>
      <c r="Y907" s="6"/>
      <c r="Z907" s="6"/>
    </row>
    <row r="908" spans="1:26" ht="12" customHeight="1">
      <c r="A908" s="205"/>
      <c r="B908" s="204"/>
      <c r="C908" s="129"/>
      <c r="D908" s="129"/>
      <c r="E908" s="199"/>
      <c r="F908" s="172"/>
      <c r="G908" s="6"/>
      <c r="H908" s="6"/>
      <c r="I908" s="6"/>
      <c r="J908" s="6"/>
      <c r="K908" s="6"/>
      <c r="L908" s="6"/>
      <c r="M908" s="6"/>
      <c r="N908" s="6"/>
      <c r="O908" s="6"/>
      <c r="P908" s="6"/>
      <c r="Q908" s="6"/>
      <c r="R908" s="6"/>
      <c r="S908" s="6"/>
      <c r="T908" s="6"/>
      <c r="U908" s="6"/>
      <c r="V908" s="6"/>
      <c r="W908" s="6"/>
      <c r="X908" s="6"/>
      <c r="Y908" s="6"/>
      <c r="Z908" s="6"/>
    </row>
    <row r="909" spans="1:26" ht="12" customHeight="1">
      <c r="A909" s="205"/>
      <c r="B909" s="204"/>
      <c r="C909" s="129"/>
      <c r="D909" s="129"/>
      <c r="E909" s="199"/>
      <c r="F909" s="172"/>
      <c r="G909" s="6"/>
      <c r="H909" s="6"/>
      <c r="I909" s="6"/>
      <c r="J909" s="6"/>
      <c r="K909" s="6"/>
      <c r="L909" s="6"/>
      <c r="M909" s="6"/>
      <c r="N909" s="6"/>
      <c r="O909" s="6"/>
      <c r="P909" s="6"/>
      <c r="Q909" s="6"/>
      <c r="R909" s="6"/>
      <c r="S909" s="6"/>
      <c r="T909" s="6"/>
      <c r="U909" s="6"/>
      <c r="V909" s="6"/>
      <c r="W909" s="6"/>
      <c r="X909" s="6"/>
      <c r="Y909" s="6"/>
      <c r="Z909" s="6"/>
    </row>
    <row r="910" spans="1:26" ht="12" customHeight="1">
      <c r="A910" s="205"/>
      <c r="B910" s="204"/>
      <c r="C910" s="129"/>
      <c r="D910" s="129"/>
      <c r="E910" s="199"/>
      <c r="F910" s="172"/>
      <c r="G910" s="6"/>
      <c r="H910" s="6"/>
      <c r="I910" s="6"/>
      <c r="J910" s="6"/>
      <c r="K910" s="6"/>
      <c r="L910" s="6"/>
      <c r="M910" s="6"/>
      <c r="N910" s="6"/>
      <c r="O910" s="6"/>
      <c r="P910" s="6"/>
      <c r="Q910" s="6"/>
      <c r="R910" s="6"/>
      <c r="S910" s="6"/>
      <c r="T910" s="6"/>
      <c r="U910" s="6"/>
      <c r="V910" s="6"/>
      <c r="W910" s="6"/>
      <c r="X910" s="6"/>
      <c r="Y910" s="6"/>
      <c r="Z910" s="6"/>
    </row>
    <row r="911" spans="1:26" ht="12" customHeight="1">
      <c r="A911" s="205"/>
      <c r="B911" s="204"/>
      <c r="C911" s="129"/>
      <c r="D911" s="129"/>
      <c r="E911" s="199"/>
      <c r="F911" s="172"/>
      <c r="G911" s="6"/>
      <c r="H911" s="6"/>
      <c r="I911" s="6"/>
      <c r="J911" s="6"/>
      <c r="K911" s="6"/>
      <c r="L911" s="6"/>
      <c r="M911" s="6"/>
      <c r="N911" s="6"/>
      <c r="O911" s="6"/>
      <c r="P911" s="6"/>
      <c r="Q911" s="6"/>
      <c r="R911" s="6"/>
      <c r="S911" s="6"/>
      <c r="T911" s="6"/>
      <c r="U911" s="6"/>
      <c r="V911" s="6"/>
      <c r="W911" s="6"/>
      <c r="X911" s="6"/>
      <c r="Y911" s="6"/>
      <c r="Z911" s="6"/>
    </row>
    <row r="912" spans="1:26" ht="12" customHeight="1">
      <c r="A912" s="205"/>
      <c r="B912" s="204"/>
      <c r="C912" s="129"/>
      <c r="D912" s="129"/>
      <c r="E912" s="199"/>
      <c r="F912" s="172"/>
      <c r="G912" s="6"/>
      <c r="H912" s="6"/>
      <c r="I912" s="6"/>
      <c r="J912" s="6"/>
      <c r="K912" s="6"/>
      <c r="L912" s="6"/>
      <c r="M912" s="6"/>
      <c r="N912" s="6"/>
      <c r="O912" s="6"/>
      <c r="P912" s="6"/>
      <c r="Q912" s="6"/>
      <c r="R912" s="6"/>
      <c r="S912" s="6"/>
      <c r="T912" s="6"/>
      <c r="U912" s="6"/>
      <c r="V912" s="6"/>
      <c r="W912" s="6"/>
      <c r="X912" s="6"/>
      <c r="Y912" s="6"/>
      <c r="Z912" s="6"/>
    </row>
    <row r="913" spans="1:26" ht="12" customHeight="1">
      <c r="A913" s="205"/>
      <c r="B913" s="204"/>
      <c r="C913" s="129"/>
      <c r="D913" s="129"/>
      <c r="E913" s="199"/>
      <c r="F913" s="172"/>
      <c r="G913" s="6"/>
      <c r="H913" s="6"/>
      <c r="I913" s="6"/>
      <c r="J913" s="6"/>
      <c r="K913" s="6"/>
      <c r="L913" s="6"/>
      <c r="M913" s="6"/>
      <c r="N913" s="6"/>
      <c r="O913" s="6"/>
      <c r="P913" s="6"/>
      <c r="Q913" s="6"/>
      <c r="R913" s="6"/>
      <c r="S913" s="6"/>
      <c r="T913" s="6"/>
      <c r="U913" s="6"/>
      <c r="V913" s="6"/>
      <c r="W913" s="6"/>
      <c r="X913" s="6"/>
      <c r="Y913" s="6"/>
      <c r="Z913" s="6"/>
    </row>
    <row r="914" spans="1:26" ht="12" customHeight="1">
      <c r="A914" s="205"/>
      <c r="B914" s="204"/>
      <c r="C914" s="129"/>
      <c r="D914" s="129"/>
      <c r="E914" s="199"/>
      <c r="F914" s="172"/>
      <c r="G914" s="6"/>
      <c r="H914" s="6"/>
      <c r="I914" s="6"/>
      <c r="J914" s="6"/>
      <c r="K914" s="6"/>
      <c r="L914" s="6"/>
      <c r="M914" s="6"/>
      <c r="N914" s="6"/>
      <c r="O914" s="6"/>
      <c r="P914" s="6"/>
      <c r="Q914" s="6"/>
      <c r="R914" s="6"/>
      <c r="S914" s="6"/>
      <c r="T914" s="6"/>
      <c r="U914" s="6"/>
      <c r="V914" s="6"/>
      <c r="W914" s="6"/>
      <c r="X914" s="6"/>
      <c r="Y914" s="6"/>
      <c r="Z914" s="6"/>
    </row>
    <row r="915" spans="1:26" ht="12" customHeight="1">
      <c r="A915" s="205"/>
      <c r="B915" s="204"/>
      <c r="C915" s="129"/>
      <c r="D915" s="129"/>
      <c r="E915" s="199"/>
      <c r="F915" s="172"/>
      <c r="G915" s="6"/>
      <c r="H915" s="6"/>
      <c r="I915" s="6"/>
      <c r="J915" s="6"/>
      <c r="K915" s="6"/>
      <c r="L915" s="6"/>
      <c r="M915" s="6"/>
      <c r="N915" s="6"/>
      <c r="O915" s="6"/>
      <c r="P915" s="6"/>
      <c r="Q915" s="6"/>
      <c r="R915" s="6"/>
      <c r="S915" s="6"/>
      <c r="T915" s="6"/>
      <c r="U915" s="6"/>
      <c r="V915" s="6"/>
      <c r="W915" s="6"/>
      <c r="X915" s="6"/>
      <c r="Y915" s="6"/>
      <c r="Z915" s="6"/>
    </row>
    <row r="916" spans="1:26" ht="12" customHeight="1">
      <c r="A916" s="205"/>
      <c r="B916" s="204"/>
      <c r="C916" s="129"/>
      <c r="D916" s="129"/>
      <c r="E916" s="199"/>
      <c r="F916" s="172"/>
      <c r="G916" s="6"/>
      <c r="H916" s="6"/>
      <c r="I916" s="6"/>
      <c r="J916" s="6"/>
      <c r="K916" s="6"/>
      <c r="L916" s="6"/>
      <c r="M916" s="6"/>
      <c r="N916" s="6"/>
      <c r="O916" s="6"/>
      <c r="P916" s="6"/>
      <c r="Q916" s="6"/>
      <c r="R916" s="6"/>
      <c r="S916" s="6"/>
      <c r="T916" s="6"/>
      <c r="U916" s="6"/>
      <c r="V916" s="6"/>
      <c r="W916" s="6"/>
      <c r="X916" s="6"/>
      <c r="Y916" s="6"/>
      <c r="Z916" s="6"/>
    </row>
    <row r="917" spans="1:26" ht="12" customHeight="1">
      <c r="A917" s="205"/>
      <c r="B917" s="204"/>
      <c r="C917" s="129"/>
      <c r="D917" s="129"/>
      <c r="E917" s="199"/>
      <c r="F917" s="172"/>
      <c r="G917" s="6"/>
      <c r="H917" s="6"/>
      <c r="I917" s="6"/>
      <c r="J917" s="6"/>
      <c r="K917" s="6"/>
      <c r="L917" s="6"/>
      <c r="M917" s="6"/>
      <c r="N917" s="6"/>
      <c r="O917" s="6"/>
      <c r="P917" s="6"/>
      <c r="Q917" s="6"/>
      <c r="R917" s="6"/>
      <c r="S917" s="6"/>
      <c r="T917" s="6"/>
      <c r="U917" s="6"/>
      <c r="V917" s="6"/>
      <c r="W917" s="6"/>
      <c r="X917" s="6"/>
      <c r="Y917" s="6"/>
      <c r="Z917" s="6"/>
    </row>
    <row r="918" spans="1:26" ht="12" customHeight="1">
      <c r="A918" s="205"/>
      <c r="B918" s="204"/>
      <c r="C918" s="129"/>
      <c r="D918" s="129"/>
      <c r="E918" s="199"/>
      <c r="F918" s="172"/>
      <c r="G918" s="6"/>
      <c r="H918" s="6"/>
      <c r="I918" s="6"/>
      <c r="J918" s="6"/>
      <c r="K918" s="6"/>
      <c r="L918" s="6"/>
      <c r="M918" s="6"/>
      <c r="N918" s="6"/>
      <c r="O918" s="6"/>
      <c r="P918" s="6"/>
      <c r="Q918" s="6"/>
      <c r="R918" s="6"/>
      <c r="S918" s="6"/>
      <c r="T918" s="6"/>
      <c r="U918" s="6"/>
      <c r="V918" s="6"/>
      <c r="W918" s="6"/>
      <c r="X918" s="6"/>
      <c r="Y918" s="6"/>
      <c r="Z918" s="6"/>
    </row>
    <row r="919" spans="1:26" ht="12" customHeight="1">
      <c r="A919" s="205"/>
      <c r="B919" s="204"/>
      <c r="C919" s="129"/>
      <c r="D919" s="129"/>
      <c r="E919" s="199"/>
      <c r="F919" s="172"/>
      <c r="G919" s="6"/>
      <c r="H919" s="6"/>
      <c r="I919" s="6"/>
      <c r="J919" s="6"/>
      <c r="K919" s="6"/>
      <c r="L919" s="6"/>
      <c r="M919" s="6"/>
      <c r="N919" s="6"/>
      <c r="O919" s="6"/>
      <c r="P919" s="6"/>
      <c r="Q919" s="6"/>
      <c r="R919" s="6"/>
      <c r="S919" s="6"/>
      <c r="T919" s="6"/>
      <c r="U919" s="6"/>
      <c r="V919" s="6"/>
      <c r="W919" s="6"/>
      <c r="X919" s="6"/>
      <c r="Y919" s="6"/>
      <c r="Z919" s="6"/>
    </row>
    <row r="920" spans="1:26" ht="12" customHeight="1">
      <c r="A920" s="205"/>
      <c r="B920" s="204"/>
      <c r="C920" s="129"/>
      <c r="D920" s="129"/>
      <c r="E920" s="199"/>
      <c r="F920" s="172"/>
      <c r="G920" s="6"/>
      <c r="H920" s="6"/>
      <c r="I920" s="6"/>
      <c r="J920" s="6"/>
      <c r="K920" s="6"/>
      <c r="L920" s="6"/>
      <c r="M920" s="6"/>
      <c r="N920" s="6"/>
      <c r="O920" s="6"/>
      <c r="P920" s="6"/>
      <c r="Q920" s="6"/>
      <c r="R920" s="6"/>
      <c r="S920" s="6"/>
      <c r="T920" s="6"/>
      <c r="U920" s="6"/>
      <c r="V920" s="6"/>
      <c r="W920" s="6"/>
      <c r="X920" s="6"/>
      <c r="Y920" s="6"/>
      <c r="Z920" s="6"/>
    </row>
    <row r="921" spans="1:26" ht="12" customHeight="1">
      <c r="A921" s="205"/>
      <c r="B921" s="204"/>
      <c r="C921" s="129"/>
      <c r="D921" s="129"/>
      <c r="E921" s="199"/>
      <c r="F921" s="172"/>
      <c r="G921" s="6"/>
      <c r="H921" s="6"/>
      <c r="I921" s="6"/>
      <c r="J921" s="6"/>
      <c r="K921" s="6"/>
      <c r="L921" s="6"/>
      <c r="M921" s="6"/>
      <c r="N921" s="6"/>
      <c r="O921" s="6"/>
      <c r="P921" s="6"/>
      <c r="Q921" s="6"/>
      <c r="R921" s="6"/>
      <c r="S921" s="6"/>
      <c r="T921" s="6"/>
      <c r="U921" s="6"/>
      <c r="V921" s="6"/>
      <c r="W921" s="6"/>
      <c r="X921" s="6"/>
      <c r="Y921" s="6"/>
      <c r="Z921" s="6"/>
    </row>
    <row r="922" spans="1:26" ht="12" customHeight="1">
      <c r="A922" s="205"/>
      <c r="B922" s="204"/>
      <c r="C922" s="129"/>
      <c r="D922" s="129"/>
      <c r="E922" s="199"/>
      <c r="F922" s="172"/>
      <c r="G922" s="6"/>
      <c r="H922" s="6"/>
      <c r="I922" s="6"/>
      <c r="J922" s="6"/>
      <c r="K922" s="6"/>
      <c r="L922" s="6"/>
      <c r="M922" s="6"/>
      <c r="N922" s="6"/>
      <c r="O922" s="6"/>
      <c r="P922" s="6"/>
      <c r="Q922" s="6"/>
      <c r="R922" s="6"/>
      <c r="S922" s="6"/>
      <c r="T922" s="6"/>
      <c r="U922" s="6"/>
      <c r="V922" s="6"/>
      <c r="W922" s="6"/>
      <c r="X922" s="6"/>
      <c r="Y922" s="6"/>
      <c r="Z922" s="6"/>
    </row>
    <row r="923" spans="1:26" ht="12" customHeight="1">
      <c r="A923" s="205"/>
      <c r="B923" s="204"/>
      <c r="C923" s="129"/>
      <c r="D923" s="129"/>
      <c r="E923" s="199"/>
      <c r="F923" s="172"/>
      <c r="G923" s="6"/>
      <c r="H923" s="6"/>
      <c r="I923" s="6"/>
      <c r="J923" s="6"/>
      <c r="K923" s="6"/>
      <c r="L923" s="6"/>
      <c r="M923" s="6"/>
      <c r="N923" s="6"/>
      <c r="O923" s="6"/>
      <c r="P923" s="6"/>
      <c r="Q923" s="6"/>
      <c r="R923" s="6"/>
      <c r="S923" s="6"/>
      <c r="T923" s="6"/>
      <c r="U923" s="6"/>
      <c r="V923" s="6"/>
      <c r="W923" s="6"/>
      <c r="X923" s="6"/>
      <c r="Y923" s="6"/>
      <c r="Z923" s="6"/>
    </row>
    <row r="924" spans="1:26" ht="12" customHeight="1">
      <c r="A924" s="205"/>
      <c r="B924" s="204"/>
      <c r="C924" s="129"/>
      <c r="D924" s="129"/>
      <c r="E924" s="199"/>
      <c r="F924" s="172"/>
      <c r="G924" s="6"/>
      <c r="H924" s="6"/>
      <c r="I924" s="6"/>
      <c r="J924" s="6"/>
      <c r="K924" s="6"/>
      <c r="L924" s="6"/>
      <c r="M924" s="6"/>
      <c r="N924" s="6"/>
      <c r="O924" s="6"/>
      <c r="P924" s="6"/>
      <c r="Q924" s="6"/>
      <c r="R924" s="6"/>
      <c r="S924" s="6"/>
      <c r="T924" s="6"/>
      <c r="U924" s="6"/>
      <c r="V924" s="6"/>
      <c r="W924" s="6"/>
      <c r="X924" s="6"/>
      <c r="Y924" s="6"/>
      <c r="Z924" s="6"/>
    </row>
    <row r="925" spans="1:26" ht="12" customHeight="1">
      <c r="A925" s="205"/>
      <c r="B925" s="204"/>
      <c r="C925" s="129"/>
      <c r="D925" s="129"/>
      <c r="E925" s="199"/>
      <c r="F925" s="172"/>
      <c r="G925" s="6"/>
      <c r="H925" s="6"/>
      <c r="I925" s="6"/>
      <c r="J925" s="6"/>
      <c r="K925" s="6"/>
      <c r="L925" s="6"/>
      <c r="M925" s="6"/>
      <c r="N925" s="6"/>
      <c r="O925" s="6"/>
      <c r="P925" s="6"/>
      <c r="Q925" s="6"/>
      <c r="R925" s="6"/>
      <c r="S925" s="6"/>
      <c r="T925" s="6"/>
      <c r="U925" s="6"/>
      <c r="V925" s="6"/>
      <c r="W925" s="6"/>
      <c r="X925" s="6"/>
      <c r="Y925" s="6"/>
      <c r="Z925" s="6"/>
    </row>
    <row r="926" spans="1:26" ht="12" customHeight="1">
      <c r="A926" s="205"/>
      <c r="B926" s="204"/>
      <c r="C926" s="129"/>
      <c r="D926" s="129"/>
      <c r="E926" s="199"/>
      <c r="F926" s="172"/>
      <c r="G926" s="6"/>
      <c r="H926" s="6"/>
      <c r="I926" s="6"/>
      <c r="J926" s="6"/>
      <c r="K926" s="6"/>
      <c r="L926" s="6"/>
      <c r="M926" s="6"/>
      <c r="N926" s="6"/>
      <c r="O926" s="6"/>
      <c r="P926" s="6"/>
      <c r="Q926" s="6"/>
      <c r="R926" s="6"/>
      <c r="S926" s="6"/>
      <c r="T926" s="6"/>
      <c r="U926" s="6"/>
      <c r="V926" s="6"/>
      <c r="W926" s="6"/>
      <c r="X926" s="6"/>
      <c r="Y926" s="6"/>
      <c r="Z926" s="6"/>
    </row>
    <row r="927" spans="1:26" ht="12" customHeight="1">
      <c r="A927" s="205"/>
      <c r="B927" s="204"/>
      <c r="C927" s="129"/>
      <c r="D927" s="129"/>
      <c r="E927" s="199"/>
      <c r="F927" s="172"/>
      <c r="G927" s="6"/>
      <c r="H927" s="6"/>
      <c r="I927" s="6"/>
      <c r="J927" s="6"/>
      <c r="K927" s="6"/>
      <c r="L927" s="6"/>
      <c r="M927" s="6"/>
      <c r="N927" s="6"/>
      <c r="O927" s="6"/>
      <c r="P927" s="6"/>
      <c r="Q927" s="6"/>
      <c r="R927" s="6"/>
      <c r="S927" s="6"/>
      <c r="T927" s="6"/>
      <c r="U927" s="6"/>
      <c r="V927" s="6"/>
      <c r="W927" s="6"/>
      <c r="X927" s="6"/>
      <c r="Y927" s="6"/>
      <c r="Z927" s="6"/>
    </row>
    <row r="928" spans="1:26" ht="12" customHeight="1">
      <c r="A928" s="205"/>
      <c r="B928" s="204"/>
      <c r="C928" s="129"/>
      <c r="D928" s="129"/>
      <c r="E928" s="199"/>
      <c r="F928" s="172"/>
      <c r="G928" s="6"/>
      <c r="H928" s="6"/>
      <c r="I928" s="6"/>
      <c r="J928" s="6"/>
      <c r="K928" s="6"/>
      <c r="L928" s="6"/>
      <c r="M928" s="6"/>
      <c r="N928" s="6"/>
      <c r="O928" s="6"/>
      <c r="P928" s="6"/>
      <c r="Q928" s="6"/>
      <c r="R928" s="6"/>
      <c r="S928" s="6"/>
      <c r="T928" s="6"/>
      <c r="U928" s="6"/>
      <c r="V928" s="6"/>
      <c r="W928" s="6"/>
      <c r="X928" s="6"/>
      <c r="Y928" s="6"/>
      <c r="Z928" s="6"/>
    </row>
    <row r="929" spans="1:26" ht="12" customHeight="1">
      <c r="A929" s="205"/>
      <c r="B929" s="204"/>
      <c r="C929" s="129"/>
      <c r="D929" s="129"/>
      <c r="E929" s="199"/>
      <c r="F929" s="172"/>
      <c r="G929" s="6"/>
      <c r="H929" s="6"/>
      <c r="I929" s="6"/>
      <c r="J929" s="6"/>
      <c r="K929" s="6"/>
      <c r="L929" s="6"/>
      <c r="M929" s="6"/>
      <c r="N929" s="6"/>
      <c r="O929" s="6"/>
      <c r="P929" s="6"/>
      <c r="Q929" s="6"/>
      <c r="R929" s="6"/>
      <c r="S929" s="6"/>
      <c r="T929" s="6"/>
      <c r="U929" s="6"/>
      <c r="V929" s="6"/>
      <c r="W929" s="6"/>
      <c r="X929" s="6"/>
      <c r="Y929" s="6"/>
      <c r="Z929" s="6"/>
    </row>
    <row r="930" spans="1:26" ht="12" customHeight="1">
      <c r="A930" s="205"/>
      <c r="B930" s="204"/>
      <c r="C930" s="129"/>
      <c r="D930" s="129"/>
      <c r="E930" s="199"/>
      <c r="F930" s="172"/>
      <c r="G930" s="6"/>
      <c r="H930" s="6"/>
      <c r="I930" s="6"/>
      <c r="J930" s="6"/>
      <c r="K930" s="6"/>
      <c r="L930" s="6"/>
      <c r="M930" s="6"/>
      <c r="N930" s="6"/>
      <c r="O930" s="6"/>
      <c r="P930" s="6"/>
      <c r="Q930" s="6"/>
      <c r="R930" s="6"/>
      <c r="S930" s="6"/>
      <c r="T930" s="6"/>
      <c r="U930" s="6"/>
      <c r="V930" s="6"/>
      <c r="W930" s="6"/>
      <c r="X930" s="6"/>
      <c r="Y930" s="6"/>
      <c r="Z930" s="6"/>
    </row>
    <row r="931" spans="1:26" ht="12" customHeight="1">
      <c r="A931" s="205"/>
      <c r="B931" s="204"/>
      <c r="C931" s="129"/>
      <c r="D931" s="129"/>
      <c r="E931" s="199"/>
      <c r="F931" s="172"/>
      <c r="G931" s="6"/>
      <c r="H931" s="6"/>
      <c r="I931" s="6"/>
      <c r="J931" s="6"/>
      <c r="K931" s="6"/>
      <c r="L931" s="6"/>
      <c r="M931" s="6"/>
      <c r="N931" s="6"/>
      <c r="O931" s="6"/>
      <c r="P931" s="6"/>
      <c r="Q931" s="6"/>
      <c r="R931" s="6"/>
      <c r="S931" s="6"/>
      <c r="T931" s="6"/>
      <c r="U931" s="6"/>
      <c r="V931" s="6"/>
      <c r="W931" s="6"/>
      <c r="X931" s="6"/>
      <c r="Y931" s="6"/>
      <c r="Z931" s="6"/>
    </row>
    <row r="932" spans="1:26" ht="12" customHeight="1">
      <c r="A932" s="205"/>
      <c r="B932" s="204"/>
      <c r="C932" s="129"/>
      <c r="D932" s="129"/>
      <c r="E932" s="199"/>
      <c r="F932" s="172"/>
      <c r="G932" s="6"/>
      <c r="H932" s="6"/>
      <c r="I932" s="6"/>
      <c r="J932" s="6"/>
      <c r="K932" s="6"/>
      <c r="L932" s="6"/>
      <c r="M932" s="6"/>
      <c r="N932" s="6"/>
      <c r="O932" s="6"/>
      <c r="P932" s="6"/>
      <c r="Q932" s="6"/>
      <c r="R932" s="6"/>
      <c r="S932" s="6"/>
      <c r="T932" s="6"/>
      <c r="U932" s="6"/>
      <c r="V932" s="6"/>
      <c r="W932" s="6"/>
      <c r="X932" s="6"/>
      <c r="Y932" s="6"/>
      <c r="Z932" s="6"/>
    </row>
    <row r="933" spans="1:26" ht="12" customHeight="1">
      <c r="A933" s="205"/>
      <c r="B933" s="204"/>
      <c r="C933" s="129"/>
      <c r="D933" s="129"/>
      <c r="E933" s="199"/>
      <c r="F933" s="172"/>
      <c r="G933" s="6"/>
      <c r="H933" s="6"/>
      <c r="I933" s="6"/>
      <c r="J933" s="6"/>
      <c r="K933" s="6"/>
      <c r="L933" s="6"/>
      <c r="M933" s="6"/>
      <c r="N933" s="6"/>
      <c r="O933" s="6"/>
      <c r="P933" s="6"/>
      <c r="Q933" s="6"/>
      <c r="R933" s="6"/>
      <c r="S933" s="6"/>
      <c r="T933" s="6"/>
      <c r="U933" s="6"/>
      <c r="V933" s="6"/>
      <c r="W933" s="6"/>
      <c r="X933" s="6"/>
      <c r="Y933" s="6"/>
      <c r="Z933" s="6"/>
    </row>
    <row r="934" spans="1:26" ht="12" customHeight="1">
      <c r="A934" s="205"/>
      <c r="B934" s="204"/>
      <c r="C934" s="129"/>
      <c r="D934" s="129"/>
      <c r="E934" s="199"/>
      <c r="F934" s="172"/>
      <c r="G934" s="6"/>
      <c r="H934" s="6"/>
      <c r="I934" s="6"/>
      <c r="J934" s="6"/>
      <c r="K934" s="6"/>
      <c r="L934" s="6"/>
      <c r="M934" s="6"/>
      <c r="N934" s="6"/>
      <c r="O934" s="6"/>
      <c r="P934" s="6"/>
      <c r="Q934" s="6"/>
      <c r="R934" s="6"/>
      <c r="S934" s="6"/>
      <c r="T934" s="6"/>
      <c r="U934" s="6"/>
      <c r="V934" s="6"/>
      <c r="W934" s="6"/>
      <c r="X934" s="6"/>
      <c r="Y934" s="6"/>
      <c r="Z934" s="6"/>
    </row>
    <row r="935" spans="1:26" ht="12" customHeight="1">
      <c r="A935" s="205"/>
      <c r="B935" s="204"/>
      <c r="C935" s="129"/>
      <c r="D935" s="129"/>
      <c r="E935" s="199"/>
      <c r="F935" s="172"/>
      <c r="G935" s="6"/>
      <c r="H935" s="6"/>
      <c r="I935" s="6"/>
      <c r="J935" s="6"/>
      <c r="K935" s="6"/>
      <c r="L935" s="6"/>
      <c r="M935" s="6"/>
      <c r="N935" s="6"/>
      <c r="O935" s="6"/>
      <c r="P935" s="6"/>
      <c r="Q935" s="6"/>
      <c r="R935" s="6"/>
      <c r="S935" s="6"/>
      <c r="T935" s="6"/>
      <c r="U935" s="6"/>
      <c r="V935" s="6"/>
      <c r="W935" s="6"/>
      <c r="X935" s="6"/>
      <c r="Y935" s="6"/>
      <c r="Z935" s="6"/>
    </row>
    <row r="936" spans="1:26" ht="12" customHeight="1">
      <c r="A936" s="205"/>
      <c r="B936" s="204"/>
      <c r="C936" s="129"/>
      <c r="D936" s="129"/>
      <c r="E936" s="199"/>
      <c r="F936" s="172"/>
      <c r="G936" s="6"/>
      <c r="H936" s="6"/>
      <c r="I936" s="6"/>
      <c r="J936" s="6"/>
      <c r="K936" s="6"/>
      <c r="L936" s="6"/>
      <c r="M936" s="6"/>
      <c r="N936" s="6"/>
      <c r="O936" s="6"/>
      <c r="P936" s="6"/>
      <c r="Q936" s="6"/>
      <c r="R936" s="6"/>
      <c r="S936" s="6"/>
      <c r="T936" s="6"/>
      <c r="U936" s="6"/>
      <c r="V936" s="6"/>
      <c r="W936" s="6"/>
      <c r="X936" s="6"/>
      <c r="Y936" s="6"/>
      <c r="Z936" s="6"/>
    </row>
    <row r="937" spans="1:26" ht="12" customHeight="1">
      <c r="A937" s="205"/>
      <c r="B937" s="204"/>
      <c r="C937" s="129"/>
      <c r="D937" s="129"/>
      <c r="E937" s="199"/>
      <c r="F937" s="172"/>
      <c r="G937" s="6"/>
      <c r="H937" s="6"/>
      <c r="I937" s="6"/>
      <c r="J937" s="6"/>
      <c r="K937" s="6"/>
      <c r="L937" s="6"/>
      <c r="M937" s="6"/>
      <c r="N937" s="6"/>
      <c r="O937" s="6"/>
      <c r="P937" s="6"/>
      <c r="Q937" s="6"/>
      <c r="R937" s="6"/>
      <c r="S937" s="6"/>
      <c r="T937" s="6"/>
      <c r="U937" s="6"/>
      <c r="V937" s="6"/>
      <c r="W937" s="6"/>
      <c r="X937" s="6"/>
      <c r="Y937" s="6"/>
      <c r="Z937" s="6"/>
    </row>
    <row r="938" spans="1:26" ht="12" customHeight="1">
      <c r="A938" s="205"/>
      <c r="B938" s="204"/>
      <c r="C938" s="129"/>
      <c r="D938" s="129"/>
      <c r="E938" s="199"/>
      <c r="F938" s="172"/>
      <c r="G938" s="6"/>
      <c r="H938" s="6"/>
      <c r="I938" s="6"/>
      <c r="J938" s="6"/>
      <c r="K938" s="6"/>
      <c r="L938" s="6"/>
      <c r="M938" s="6"/>
      <c r="N938" s="6"/>
      <c r="O938" s="6"/>
      <c r="P938" s="6"/>
      <c r="Q938" s="6"/>
      <c r="R938" s="6"/>
      <c r="S938" s="6"/>
      <c r="T938" s="6"/>
      <c r="U938" s="6"/>
      <c r="V938" s="6"/>
      <c r="W938" s="6"/>
      <c r="X938" s="6"/>
      <c r="Y938" s="6"/>
      <c r="Z938" s="6"/>
    </row>
    <row r="939" spans="1:26" ht="12" customHeight="1">
      <c r="A939" s="205"/>
      <c r="B939" s="204"/>
      <c r="C939" s="129"/>
      <c r="D939" s="129"/>
      <c r="E939" s="199"/>
      <c r="F939" s="172"/>
      <c r="G939" s="6"/>
      <c r="H939" s="6"/>
      <c r="I939" s="6"/>
      <c r="J939" s="6"/>
      <c r="K939" s="6"/>
      <c r="L939" s="6"/>
      <c r="M939" s="6"/>
      <c r="N939" s="6"/>
      <c r="O939" s="6"/>
      <c r="P939" s="6"/>
      <c r="Q939" s="6"/>
      <c r="R939" s="6"/>
      <c r="S939" s="6"/>
      <c r="T939" s="6"/>
      <c r="U939" s="6"/>
      <c r="V939" s="6"/>
      <c r="W939" s="6"/>
      <c r="X939" s="6"/>
      <c r="Y939" s="6"/>
      <c r="Z939" s="6"/>
    </row>
    <row r="940" spans="1:26" ht="12" customHeight="1">
      <c r="A940" s="205"/>
      <c r="B940" s="204"/>
      <c r="C940" s="129"/>
      <c r="D940" s="129"/>
      <c r="E940" s="199"/>
      <c r="F940" s="172"/>
      <c r="G940" s="6"/>
      <c r="H940" s="6"/>
      <c r="I940" s="6"/>
      <c r="J940" s="6"/>
      <c r="K940" s="6"/>
      <c r="L940" s="6"/>
      <c r="M940" s="6"/>
      <c r="N940" s="6"/>
      <c r="O940" s="6"/>
      <c r="P940" s="6"/>
      <c r="Q940" s="6"/>
      <c r="R940" s="6"/>
      <c r="S940" s="6"/>
      <c r="T940" s="6"/>
      <c r="U940" s="6"/>
      <c r="V940" s="6"/>
      <c r="W940" s="6"/>
      <c r="X940" s="6"/>
      <c r="Y940" s="6"/>
      <c r="Z940" s="6"/>
    </row>
    <row r="941" spans="1:26" ht="12" customHeight="1">
      <c r="A941" s="205"/>
      <c r="B941" s="204"/>
      <c r="C941" s="129"/>
      <c r="D941" s="129"/>
      <c r="E941" s="199"/>
      <c r="F941" s="172"/>
      <c r="G941" s="6"/>
      <c r="H941" s="6"/>
      <c r="I941" s="6"/>
      <c r="J941" s="6"/>
      <c r="K941" s="6"/>
      <c r="L941" s="6"/>
      <c r="M941" s="6"/>
      <c r="N941" s="6"/>
      <c r="O941" s="6"/>
      <c r="P941" s="6"/>
      <c r="Q941" s="6"/>
      <c r="R941" s="6"/>
      <c r="S941" s="6"/>
      <c r="T941" s="6"/>
      <c r="U941" s="6"/>
      <c r="V941" s="6"/>
      <c r="W941" s="6"/>
      <c r="X941" s="6"/>
      <c r="Y941" s="6"/>
      <c r="Z941" s="6"/>
    </row>
    <row r="942" spans="1:26" ht="12" customHeight="1">
      <c r="A942" s="205"/>
      <c r="B942" s="204"/>
      <c r="C942" s="129"/>
      <c r="D942" s="129"/>
      <c r="E942" s="199"/>
      <c r="F942" s="172"/>
      <c r="G942" s="6"/>
      <c r="H942" s="6"/>
      <c r="I942" s="6"/>
      <c r="J942" s="6"/>
      <c r="K942" s="6"/>
      <c r="L942" s="6"/>
      <c r="M942" s="6"/>
      <c r="N942" s="6"/>
      <c r="O942" s="6"/>
      <c r="P942" s="6"/>
      <c r="Q942" s="6"/>
      <c r="R942" s="6"/>
      <c r="S942" s="6"/>
      <c r="T942" s="6"/>
      <c r="U942" s="6"/>
      <c r="V942" s="6"/>
      <c r="W942" s="6"/>
      <c r="X942" s="6"/>
      <c r="Y942" s="6"/>
      <c r="Z942" s="6"/>
    </row>
    <row r="943" spans="1:26" ht="12" customHeight="1">
      <c r="A943" s="205"/>
      <c r="B943" s="204"/>
      <c r="C943" s="129"/>
      <c r="D943" s="129"/>
      <c r="E943" s="199"/>
      <c r="F943" s="172"/>
      <c r="G943" s="6"/>
      <c r="H943" s="6"/>
      <c r="I943" s="6"/>
      <c r="J943" s="6"/>
      <c r="K943" s="6"/>
      <c r="L943" s="6"/>
      <c r="M943" s="6"/>
      <c r="N943" s="6"/>
      <c r="O943" s="6"/>
      <c r="P943" s="6"/>
      <c r="Q943" s="6"/>
      <c r="R943" s="6"/>
      <c r="S943" s="6"/>
      <c r="T943" s="6"/>
      <c r="U943" s="6"/>
      <c r="V943" s="6"/>
      <c r="W943" s="6"/>
      <c r="X943" s="6"/>
      <c r="Y943" s="6"/>
      <c r="Z943" s="6"/>
    </row>
    <row r="944" spans="1:26" ht="12" customHeight="1">
      <c r="A944" s="205"/>
      <c r="B944" s="204"/>
      <c r="C944" s="129"/>
      <c r="D944" s="129"/>
      <c r="E944" s="199"/>
      <c r="F944" s="172"/>
      <c r="G944" s="6"/>
      <c r="H944" s="6"/>
      <c r="I944" s="6"/>
      <c r="J944" s="6"/>
      <c r="K944" s="6"/>
      <c r="L944" s="6"/>
      <c r="M944" s="6"/>
      <c r="N944" s="6"/>
      <c r="O944" s="6"/>
      <c r="P944" s="6"/>
      <c r="Q944" s="6"/>
      <c r="R944" s="6"/>
      <c r="S944" s="6"/>
      <c r="T944" s="6"/>
      <c r="U944" s="6"/>
      <c r="V944" s="6"/>
      <c r="W944" s="6"/>
      <c r="X944" s="6"/>
      <c r="Y944" s="6"/>
      <c r="Z944" s="6"/>
    </row>
    <row r="945" spans="1:26" ht="12" customHeight="1">
      <c r="A945" s="205"/>
      <c r="B945" s="204"/>
      <c r="C945" s="129"/>
      <c r="D945" s="129"/>
      <c r="E945" s="199"/>
      <c r="F945" s="172"/>
      <c r="G945" s="6"/>
      <c r="H945" s="6"/>
      <c r="I945" s="6"/>
      <c r="J945" s="6"/>
      <c r="K945" s="6"/>
      <c r="L945" s="6"/>
      <c r="M945" s="6"/>
      <c r="N945" s="6"/>
      <c r="O945" s="6"/>
      <c r="P945" s="6"/>
      <c r="Q945" s="6"/>
      <c r="R945" s="6"/>
      <c r="S945" s="6"/>
      <c r="T945" s="6"/>
      <c r="U945" s="6"/>
      <c r="V945" s="6"/>
      <c r="W945" s="6"/>
      <c r="X945" s="6"/>
      <c r="Y945" s="6"/>
      <c r="Z945" s="6"/>
    </row>
    <row r="946" spans="1:26" ht="12" customHeight="1">
      <c r="A946" s="205"/>
      <c r="B946" s="204"/>
      <c r="C946" s="129"/>
      <c r="D946" s="129"/>
      <c r="E946" s="199"/>
      <c r="F946" s="172"/>
      <c r="G946" s="6"/>
      <c r="H946" s="6"/>
      <c r="I946" s="6"/>
      <c r="J946" s="6"/>
      <c r="K946" s="6"/>
      <c r="L946" s="6"/>
      <c r="M946" s="6"/>
      <c r="N946" s="6"/>
      <c r="O946" s="6"/>
      <c r="P946" s="6"/>
      <c r="Q946" s="6"/>
      <c r="R946" s="6"/>
      <c r="S946" s="6"/>
      <c r="T946" s="6"/>
      <c r="U946" s="6"/>
      <c r="V946" s="6"/>
      <c r="W946" s="6"/>
      <c r="X946" s="6"/>
      <c r="Y946" s="6"/>
      <c r="Z946" s="6"/>
    </row>
    <row r="947" spans="1:26" ht="12" customHeight="1">
      <c r="A947" s="205"/>
      <c r="B947" s="204"/>
      <c r="C947" s="129"/>
      <c r="D947" s="129"/>
      <c r="E947" s="199"/>
      <c r="F947" s="172"/>
      <c r="G947" s="6"/>
      <c r="H947" s="6"/>
      <c r="I947" s="6"/>
      <c r="J947" s="6"/>
      <c r="K947" s="6"/>
      <c r="L947" s="6"/>
      <c r="M947" s="6"/>
      <c r="N947" s="6"/>
      <c r="O947" s="6"/>
      <c r="P947" s="6"/>
      <c r="Q947" s="6"/>
      <c r="R947" s="6"/>
      <c r="S947" s="6"/>
      <c r="T947" s="6"/>
      <c r="U947" s="6"/>
      <c r="V947" s="6"/>
      <c r="W947" s="6"/>
      <c r="X947" s="6"/>
      <c r="Y947" s="6"/>
      <c r="Z947" s="6"/>
    </row>
    <row r="948" spans="1:26" ht="12" customHeight="1">
      <c r="A948" s="205"/>
      <c r="B948" s="204"/>
      <c r="C948" s="129"/>
      <c r="D948" s="129"/>
      <c r="E948" s="199"/>
      <c r="F948" s="172"/>
      <c r="G948" s="6"/>
      <c r="H948" s="6"/>
      <c r="I948" s="6"/>
      <c r="J948" s="6"/>
      <c r="K948" s="6"/>
      <c r="L948" s="6"/>
      <c r="M948" s="6"/>
      <c r="N948" s="6"/>
      <c r="O948" s="6"/>
      <c r="P948" s="6"/>
      <c r="Q948" s="6"/>
      <c r="R948" s="6"/>
      <c r="S948" s="6"/>
      <c r="T948" s="6"/>
      <c r="U948" s="6"/>
      <c r="V948" s="6"/>
      <c r="W948" s="6"/>
      <c r="X948" s="6"/>
      <c r="Y948" s="6"/>
      <c r="Z948" s="6"/>
    </row>
    <row r="949" spans="1:26" ht="12" customHeight="1">
      <c r="A949" s="205"/>
      <c r="B949" s="204"/>
      <c r="C949" s="129"/>
      <c r="D949" s="129"/>
      <c r="E949" s="199"/>
      <c r="F949" s="172"/>
      <c r="G949" s="6"/>
      <c r="H949" s="6"/>
      <c r="I949" s="6"/>
      <c r="J949" s="6"/>
      <c r="K949" s="6"/>
      <c r="L949" s="6"/>
      <c r="M949" s="6"/>
      <c r="N949" s="6"/>
      <c r="O949" s="6"/>
      <c r="P949" s="6"/>
      <c r="Q949" s="6"/>
      <c r="R949" s="6"/>
      <c r="S949" s="6"/>
      <c r="T949" s="6"/>
      <c r="U949" s="6"/>
      <c r="V949" s="6"/>
      <c r="W949" s="6"/>
      <c r="X949" s="6"/>
      <c r="Y949" s="6"/>
      <c r="Z949" s="6"/>
    </row>
    <row r="950" spans="1:26" ht="12" customHeight="1">
      <c r="A950" s="205"/>
      <c r="B950" s="204"/>
      <c r="C950" s="129"/>
      <c r="D950" s="129"/>
      <c r="E950" s="199"/>
      <c r="F950" s="172"/>
      <c r="G950" s="6"/>
      <c r="H950" s="6"/>
      <c r="I950" s="6"/>
      <c r="J950" s="6"/>
      <c r="K950" s="6"/>
      <c r="L950" s="6"/>
      <c r="M950" s="6"/>
      <c r="N950" s="6"/>
      <c r="O950" s="6"/>
      <c r="P950" s="6"/>
      <c r="Q950" s="6"/>
      <c r="R950" s="6"/>
      <c r="S950" s="6"/>
      <c r="T950" s="6"/>
      <c r="U950" s="6"/>
      <c r="V950" s="6"/>
      <c r="W950" s="6"/>
      <c r="X950" s="6"/>
      <c r="Y950" s="6"/>
      <c r="Z950" s="6"/>
    </row>
    <row r="951" spans="1:26" ht="12" customHeight="1">
      <c r="A951" s="205"/>
      <c r="B951" s="204"/>
      <c r="C951" s="129"/>
      <c r="D951" s="129"/>
      <c r="E951" s="199"/>
      <c r="F951" s="172"/>
      <c r="G951" s="6"/>
      <c r="H951" s="6"/>
      <c r="I951" s="6"/>
      <c r="J951" s="6"/>
      <c r="K951" s="6"/>
      <c r="L951" s="6"/>
      <c r="M951" s="6"/>
      <c r="N951" s="6"/>
      <c r="O951" s="6"/>
      <c r="P951" s="6"/>
      <c r="Q951" s="6"/>
      <c r="R951" s="6"/>
      <c r="S951" s="6"/>
      <c r="T951" s="6"/>
      <c r="U951" s="6"/>
      <c r="V951" s="6"/>
      <c r="W951" s="6"/>
      <c r="X951" s="6"/>
      <c r="Y951" s="6"/>
      <c r="Z951" s="6"/>
    </row>
    <row r="952" spans="1:26" ht="12" customHeight="1">
      <c r="A952" s="205"/>
      <c r="B952" s="204"/>
      <c r="C952" s="129"/>
      <c r="D952" s="129"/>
      <c r="E952" s="199"/>
      <c r="F952" s="172"/>
      <c r="G952" s="6"/>
      <c r="H952" s="6"/>
      <c r="I952" s="6"/>
      <c r="J952" s="6"/>
      <c r="K952" s="6"/>
      <c r="L952" s="6"/>
      <c r="M952" s="6"/>
      <c r="N952" s="6"/>
      <c r="O952" s="6"/>
      <c r="P952" s="6"/>
      <c r="Q952" s="6"/>
      <c r="R952" s="6"/>
      <c r="S952" s="6"/>
      <c r="T952" s="6"/>
      <c r="U952" s="6"/>
      <c r="V952" s="6"/>
      <c r="W952" s="6"/>
      <c r="X952" s="6"/>
      <c r="Y952" s="6"/>
      <c r="Z952" s="6"/>
    </row>
    <row r="953" spans="1:26" ht="12" customHeight="1">
      <c r="A953" s="205"/>
      <c r="B953" s="204"/>
      <c r="C953" s="129"/>
      <c r="D953" s="129"/>
      <c r="E953" s="199"/>
      <c r="F953" s="172"/>
      <c r="G953" s="6"/>
      <c r="H953" s="6"/>
      <c r="I953" s="6"/>
      <c r="J953" s="6"/>
      <c r="K953" s="6"/>
      <c r="L953" s="6"/>
      <c r="M953" s="6"/>
      <c r="N953" s="6"/>
      <c r="O953" s="6"/>
      <c r="P953" s="6"/>
      <c r="Q953" s="6"/>
      <c r="R953" s="6"/>
      <c r="S953" s="6"/>
      <c r="T953" s="6"/>
      <c r="U953" s="6"/>
      <c r="V953" s="6"/>
      <c r="W953" s="6"/>
      <c r="X953" s="6"/>
      <c r="Y953" s="6"/>
      <c r="Z953" s="6"/>
    </row>
    <row r="954" spans="1:26" ht="12" customHeight="1">
      <c r="A954" s="205"/>
      <c r="B954" s="204"/>
      <c r="C954" s="129"/>
      <c r="D954" s="129"/>
      <c r="E954" s="199"/>
      <c r="F954" s="172"/>
      <c r="G954" s="6"/>
      <c r="H954" s="6"/>
      <c r="I954" s="6"/>
      <c r="J954" s="6"/>
      <c r="K954" s="6"/>
      <c r="L954" s="6"/>
      <c r="M954" s="6"/>
      <c r="N954" s="6"/>
      <c r="O954" s="6"/>
      <c r="P954" s="6"/>
      <c r="Q954" s="6"/>
      <c r="R954" s="6"/>
      <c r="S954" s="6"/>
      <c r="T954" s="6"/>
      <c r="U954" s="6"/>
      <c r="V954" s="6"/>
      <c r="W954" s="6"/>
      <c r="X954" s="6"/>
      <c r="Y954" s="6"/>
      <c r="Z954" s="6"/>
    </row>
    <row r="955" spans="1:26" ht="12" customHeight="1">
      <c r="A955" s="205"/>
      <c r="B955" s="204"/>
      <c r="C955" s="129"/>
      <c r="D955" s="129"/>
      <c r="E955" s="199"/>
      <c r="F955" s="172"/>
      <c r="G955" s="6"/>
      <c r="H955" s="6"/>
      <c r="I955" s="6"/>
      <c r="J955" s="6"/>
      <c r="K955" s="6"/>
      <c r="L955" s="6"/>
      <c r="M955" s="6"/>
      <c r="N955" s="6"/>
      <c r="O955" s="6"/>
      <c r="P955" s="6"/>
      <c r="Q955" s="6"/>
      <c r="R955" s="6"/>
      <c r="S955" s="6"/>
      <c r="T955" s="6"/>
      <c r="U955" s="6"/>
      <c r="V955" s="6"/>
      <c r="W955" s="6"/>
      <c r="X955" s="6"/>
      <c r="Y955" s="6"/>
      <c r="Z955" s="6"/>
    </row>
    <row r="956" spans="1:26" ht="12" customHeight="1">
      <c r="A956" s="205"/>
      <c r="B956" s="204"/>
      <c r="C956" s="129"/>
      <c r="D956" s="129"/>
      <c r="E956" s="199"/>
      <c r="F956" s="172"/>
      <c r="G956" s="6"/>
      <c r="H956" s="6"/>
      <c r="I956" s="6"/>
      <c r="J956" s="6"/>
      <c r="K956" s="6"/>
      <c r="L956" s="6"/>
      <c r="M956" s="6"/>
      <c r="N956" s="6"/>
      <c r="O956" s="6"/>
      <c r="P956" s="6"/>
      <c r="Q956" s="6"/>
      <c r="R956" s="6"/>
      <c r="S956" s="6"/>
      <c r="T956" s="6"/>
      <c r="U956" s="6"/>
      <c r="V956" s="6"/>
      <c r="W956" s="6"/>
      <c r="X956" s="6"/>
      <c r="Y956" s="6"/>
      <c r="Z956" s="6"/>
    </row>
    <row r="957" spans="1:26" ht="12" customHeight="1">
      <c r="A957" s="205"/>
      <c r="B957" s="204"/>
      <c r="C957" s="129"/>
      <c r="D957" s="129"/>
      <c r="E957" s="199"/>
      <c r="F957" s="172"/>
      <c r="G957" s="6"/>
      <c r="H957" s="6"/>
      <c r="I957" s="6"/>
      <c r="J957" s="6"/>
      <c r="K957" s="6"/>
      <c r="L957" s="6"/>
      <c r="M957" s="6"/>
      <c r="N957" s="6"/>
      <c r="O957" s="6"/>
      <c r="P957" s="6"/>
      <c r="Q957" s="6"/>
      <c r="R957" s="6"/>
      <c r="S957" s="6"/>
      <c r="T957" s="6"/>
      <c r="U957" s="6"/>
      <c r="V957" s="6"/>
      <c r="W957" s="6"/>
      <c r="X957" s="6"/>
      <c r="Y957" s="6"/>
      <c r="Z957" s="6"/>
    </row>
    <row r="958" spans="1:26" ht="12" customHeight="1">
      <c r="A958" s="205"/>
      <c r="B958" s="204"/>
      <c r="C958" s="129"/>
      <c r="D958" s="129"/>
      <c r="E958" s="199"/>
      <c r="F958" s="172"/>
      <c r="G958" s="6"/>
      <c r="H958" s="6"/>
      <c r="I958" s="6"/>
      <c r="J958" s="6"/>
      <c r="K958" s="6"/>
      <c r="L958" s="6"/>
      <c r="M958" s="6"/>
      <c r="N958" s="6"/>
      <c r="O958" s="6"/>
      <c r="P958" s="6"/>
      <c r="Q958" s="6"/>
      <c r="R958" s="6"/>
      <c r="S958" s="6"/>
      <c r="T958" s="6"/>
      <c r="U958" s="6"/>
      <c r="V958" s="6"/>
      <c r="W958" s="6"/>
      <c r="X958" s="6"/>
      <c r="Y958" s="6"/>
      <c r="Z958" s="6"/>
    </row>
    <row r="959" spans="1:26" ht="12" customHeight="1">
      <c r="A959" s="205"/>
      <c r="B959" s="204"/>
      <c r="C959" s="129"/>
      <c r="D959" s="129"/>
      <c r="E959" s="199"/>
      <c r="F959" s="172"/>
      <c r="G959" s="6"/>
      <c r="H959" s="6"/>
      <c r="I959" s="6"/>
      <c r="J959" s="6"/>
      <c r="K959" s="6"/>
      <c r="L959" s="6"/>
      <c r="M959" s="6"/>
      <c r="N959" s="6"/>
      <c r="O959" s="6"/>
      <c r="P959" s="6"/>
      <c r="Q959" s="6"/>
      <c r="R959" s="6"/>
      <c r="S959" s="6"/>
      <c r="T959" s="6"/>
      <c r="U959" s="6"/>
      <c r="V959" s="6"/>
      <c r="W959" s="6"/>
      <c r="X959" s="6"/>
      <c r="Y959" s="6"/>
      <c r="Z959" s="6"/>
    </row>
    <row r="960" spans="1:26" ht="12" customHeight="1">
      <c r="A960" s="205"/>
      <c r="B960" s="204"/>
      <c r="C960" s="129"/>
      <c r="D960" s="129"/>
      <c r="E960" s="199"/>
      <c r="F960" s="172"/>
      <c r="G960" s="6"/>
      <c r="H960" s="6"/>
      <c r="I960" s="6"/>
      <c r="J960" s="6"/>
      <c r="K960" s="6"/>
      <c r="L960" s="6"/>
      <c r="M960" s="6"/>
      <c r="N960" s="6"/>
      <c r="O960" s="6"/>
      <c r="P960" s="6"/>
      <c r="Q960" s="6"/>
      <c r="R960" s="6"/>
      <c r="S960" s="6"/>
      <c r="T960" s="6"/>
      <c r="U960" s="6"/>
      <c r="V960" s="6"/>
      <c r="W960" s="6"/>
      <c r="X960" s="6"/>
      <c r="Y960" s="6"/>
      <c r="Z960" s="6"/>
    </row>
    <row r="961" spans="1:26" ht="12" customHeight="1">
      <c r="A961" s="205"/>
      <c r="B961" s="204"/>
      <c r="C961" s="129"/>
      <c r="D961" s="129"/>
      <c r="E961" s="199"/>
      <c r="F961" s="172"/>
      <c r="G961" s="6"/>
      <c r="H961" s="6"/>
      <c r="I961" s="6"/>
      <c r="J961" s="6"/>
      <c r="K961" s="6"/>
      <c r="L961" s="6"/>
      <c r="M961" s="6"/>
      <c r="N961" s="6"/>
      <c r="O961" s="6"/>
      <c r="P961" s="6"/>
      <c r="Q961" s="6"/>
      <c r="R961" s="6"/>
      <c r="S961" s="6"/>
      <c r="T961" s="6"/>
      <c r="U961" s="6"/>
      <c r="V961" s="6"/>
      <c r="W961" s="6"/>
      <c r="X961" s="6"/>
      <c r="Y961" s="6"/>
      <c r="Z961" s="6"/>
    </row>
    <row r="962" spans="1:26" ht="12" customHeight="1">
      <c r="A962" s="205"/>
      <c r="B962" s="204"/>
      <c r="C962" s="129"/>
      <c r="D962" s="129"/>
      <c r="E962" s="199"/>
      <c r="F962" s="172"/>
      <c r="G962" s="6"/>
      <c r="H962" s="6"/>
      <c r="I962" s="6"/>
      <c r="J962" s="6"/>
      <c r="K962" s="6"/>
      <c r="L962" s="6"/>
      <c r="M962" s="6"/>
      <c r="N962" s="6"/>
      <c r="O962" s="6"/>
      <c r="P962" s="6"/>
      <c r="Q962" s="6"/>
      <c r="R962" s="6"/>
      <c r="S962" s="6"/>
      <c r="T962" s="6"/>
      <c r="U962" s="6"/>
      <c r="V962" s="6"/>
      <c r="W962" s="6"/>
      <c r="X962" s="6"/>
      <c r="Y962" s="6"/>
      <c r="Z962" s="6"/>
    </row>
    <row r="963" spans="1:26" ht="12" customHeight="1">
      <c r="A963" s="205"/>
      <c r="B963" s="204"/>
      <c r="C963" s="129"/>
      <c r="D963" s="129"/>
      <c r="E963" s="199"/>
      <c r="F963" s="172"/>
      <c r="G963" s="6"/>
      <c r="H963" s="6"/>
      <c r="I963" s="6"/>
      <c r="J963" s="6"/>
      <c r="K963" s="6"/>
      <c r="L963" s="6"/>
      <c r="M963" s="6"/>
      <c r="N963" s="6"/>
      <c r="O963" s="6"/>
      <c r="P963" s="6"/>
      <c r="Q963" s="6"/>
      <c r="R963" s="6"/>
      <c r="S963" s="6"/>
      <c r="T963" s="6"/>
      <c r="U963" s="6"/>
      <c r="V963" s="6"/>
      <c r="W963" s="6"/>
      <c r="X963" s="6"/>
      <c r="Y963" s="6"/>
      <c r="Z963" s="6"/>
    </row>
    <row r="964" spans="1:26" ht="12" customHeight="1">
      <c r="A964" s="205"/>
      <c r="B964" s="204"/>
      <c r="C964" s="129"/>
      <c r="D964" s="129"/>
      <c r="E964" s="199"/>
      <c r="F964" s="172"/>
      <c r="G964" s="6"/>
      <c r="H964" s="6"/>
      <c r="I964" s="6"/>
      <c r="J964" s="6"/>
      <c r="K964" s="6"/>
      <c r="L964" s="6"/>
      <c r="M964" s="6"/>
      <c r="N964" s="6"/>
      <c r="O964" s="6"/>
      <c r="P964" s="6"/>
      <c r="Q964" s="6"/>
      <c r="R964" s="6"/>
      <c r="S964" s="6"/>
      <c r="T964" s="6"/>
      <c r="U964" s="6"/>
      <c r="V964" s="6"/>
      <c r="W964" s="6"/>
      <c r="X964" s="6"/>
      <c r="Y964" s="6"/>
      <c r="Z964" s="6"/>
    </row>
    <row r="965" spans="1:26" ht="12" customHeight="1">
      <c r="A965" s="205"/>
      <c r="B965" s="204"/>
      <c r="C965" s="129"/>
      <c r="D965" s="129"/>
      <c r="E965" s="199"/>
      <c r="F965" s="172"/>
      <c r="G965" s="6"/>
      <c r="H965" s="6"/>
      <c r="I965" s="6"/>
      <c r="J965" s="6"/>
      <c r="K965" s="6"/>
      <c r="L965" s="6"/>
      <c r="M965" s="6"/>
      <c r="N965" s="6"/>
      <c r="O965" s="6"/>
      <c r="P965" s="6"/>
      <c r="Q965" s="6"/>
      <c r="R965" s="6"/>
      <c r="S965" s="6"/>
      <c r="T965" s="6"/>
      <c r="U965" s="6"/>
      <c r="V965" s="6"/>
      <c r="W965" s="6"/>
      <c r="X965" s="6"/>
      <c r="Y965" s="6"/>
      <c r="Z965" s="6"/>
    </row>
    <row r="966" spans="1:26" ht="12" customHeight="1">
      <c r="A966" s="205"/>
      <c r="B966" s="204"/>
      <c r="C966" s="129"/>
      <c r="D966" s="129"/>
      <c r="E966" s="199"/>
      <c r="F966" s="172"/>
      <c r="G966" s="6"/>
      <c r="H966" s="6"/>
      <c r="I966" s="6"/>
      <c r="J966" s="6"/>
      <c r="K966" s="6"/>
      <c r="L966" s="6"/>
      <c r="M966" s="6"/>
      <c r="N966" s="6"/>
      <c r="O966" s="6"/>
      <c r="P966" s="6"/>
      <c r="Q966" s="6"/>
      <c r="R966" s="6"/>
      <c r="S966" s="6"/>
      <c r="T966" s="6"/>
      <c r="U966" s="6"/>
      <c r="V966" s="6"/>
      <c r="W966" s="6"/>
      <c r="X966" s="6"/>
      <c r="Y966" s="6"/>
      <c r="Z966" s="6"/>
    </row>
    <row r="967" spans="1:26" ht="12" customHeight="1">
      <c r="A967" s="205"/>
      <c r="B967" s="204"/>
      <c r="C967" s="129"/>
      <c r="D967" s="129"/>
      <c r="E967" s="199"/>
      <c r="F967" s="172"/>
      <c r="G967" s="6"/>
      <c r="H967" s="6"/>
      <c r="I967" s="6"/>
      <c r="J967" s="6"/>
      <c r="K967" s="6"/>
      <c r="L967" s="6"/>
      <c r="M967" s="6"/>
      <c r="N967" s="6"/>
      <c r="O967" s="6"/>
      <c r="P967" s="6"/>
      <c r="Q967" s="6"/>
      <c r="R967" s="6"/>
      <c r="S967" s="6"/>
      <c r="T967" s="6"/>
      <c r="U967" s="6"/>
      <c r="V967" s="6"/>
      <c r="W967" s="6"/>
      <c r="X967" s="6"/>
      <c r="Y967" s="6"/>
      <c r="Z967" s="6"/>
    </row>
    <row r="968" spans="1:26" ht="12" customHeight="1">
      <c r="A968" s="205"/>
      <c r="B968" s="204"/>
      <c r="C968" s="129"/>
      <c r="D968" s="129"/>
      <c r="E968" s="199"/>
      <c r="F968" s="172"/>
      <c r="G968" s="6"/>
      <c r="H968" s="6"/>
      <c r="I968" s="6"/>
      <c r="J968" s="6"/>
      <c r="K968" s="6"/>
      <c r="L968" s="6"/>
      <c r="M968" s="6"/>
      <c r="N968" s="6"/>
      <c r="O968" s="6"/>
      <c r="P968" s="6"/>
      <c r="Q968" s="6"/>
      <c r="R968" s="6"/>
      <c r="S968" s="6"/>
      <c r="T968" s="6"/>
      <c r="U968" s="6"/>
      <c r="V968" s="6"/>
      <c r="W968" s="6"/>
      <c r="X968" s="6"/>
      <c r="Y968" s="6"/>
      <c r="Z968" s="6"/>
    </row>
    <row r="969" spans="1:26" ht="12" customHeight="1">
      <c r="A969" s="205"/>
      <c r="B969" s="204"/>
      <c r="C969" s="129"/>
      <c r="D969" s="129"/>
      <c r="E969" s="199"/>
      <c r="F969" s="172"/>
      <c r="G969" s="6"/>
      <c r="H969" s="6"/>
      <c r="I969" s="6"/>
      <c r="J969" s="6"/>
      <c r="K969" s="6"/>
      <c r="L969" s="6"/>
      <c r="M969" s="6"/>
      <c r="N969" s="6"/>
      <c r="O969" s="6"/>
      <c r="P969" s="6"/>
      <c r="Q969" s="6"/>
      <c r="R969" s="6"/>
      <c r="S969" s="6"/>
      <c r="T969" s="6"/>
      <c r="U969" s="6"/>
      <c r="V969" s="6"/>
      <c r="W969" s="6"/>
      <c r="X969" s="6"/>
      <c r="Y969" s="6"/>
      <c r="Z969" s="6"/>
    </row>
    <row r="970" spans="1:26" ht="12" customHeight="1">
      <c r="A970" s="205"/>
      <c r="B970" s="204"/>
      <c r="C970" s="129"/>
      <c r="D970" s="129"/>
      <c r="E970" s="199"/>
      <c r="F970" s="172"/>
      <c r="G970" s="6"/>
      <c r="H970" s="6"/>
      <c r="I970" s="6"/>
      <c r="J970" s="6"/>
      <c r="K970" s="6"/>
      <c r="L970" s="6"/>
      <c r="M970" s="6"/>
      <c r="N970" s="6"/>
      <c r="O970" s="6"/>
      <c r="P970" s="6"/>
      <c r="Q970" s="6"/>
      <c r="R970" s="6"/>
      <c r="S970" s="6"/>
      <c r="T970" s="6"/>
      <c r="U970" s="6"/>
      <c r="V970" s="6"/>
      <c r="W970" s="6"/>
      <c r="X970" s="6"/>
      <c r="Y970" s="6"/>
      <c r="Z970" s="6"/>
    </row>
    <row r="971" spans="1:26" ht="12" customHeight="1">
      <c r="A971" s="205"/>
      <c r="B971" s="204"/>
      <c r="C971" s="129"/>
      <c r="D971" s="129"/>
      <c r="E971" s="199"/>
      <c r="F971" s="172"/>
      <c r="G971" s="6"/>
      <c r="H971" s="6"/>
      <c r="I971" s="6"/>
      <c r="J971" s="6"/>
      <c r="K971" s="6"/>
      <c r="L971" s="6"/>
      <c r="M971" s="6"/>
      <c r="N971" s="6"/>
      <c r="O971" s="6"/>
      <c r="P971" s="6"/>
      <c r="Q971" s="6"/>
      <c r="R971" s="6"/>
      <c r="S971" s="6"/>
      <c r="T971" s="6"/>
      <c r="U971" s="6"/>
      <c r="V971" s="6"/>
      <c r="W971" s="6"/>
      <c r="X971" s="6"/>
      <c r="Y971" s="6"/>
      <c r="Z971" s="6"/>
    </row>
    <row r="972" spans="1:26" ht="12" customHeight="1">
      <c r="A972" s="205"/>
      <c r="B972" s="204"/>
      <c r="C972" s="129"/>
      <c r="D972" s="129"/>
      <c r="E972" s="199"/>
      <c r="F972" s="172"/>
      <c r="G972" s="6"/>
      <c r="H972" s="6"/>
      <c r="I972" s="6"/>
      <c r="J972" s="6"/>
      <c r="K972" s="6"/>
      <c r="L972" s="6"/>
      <c r="M972" s="6"/>
      <c r="N972" s="6"/>
      <c r="O972" s="6"/>
      <c r="P972" s="6"/>
      <c r="Q972" s="6"/>
      <c r="R972" s="6"/>
      <c r="S972" s="6"/>
      <c r="T972" s="6"/>
      <c r="U972" s="6"/>
      <c r="V972" s="6"/>
      <c r="W972" s="6"/>
      <c r="X972" s="6"/>
      <c r="Y972" s="6"/>
      <c r="Z972" s="6"/>
    </row>
    <row r="973" spans="1:26" ht="12" customHeight="1">
      <c r="A973" s="205"/>
      <c r="B973" s="204"/>
      <c r="C973" s="129"/>
      <c r="D973" s="129"/>
      <c r="E973" s="199"/>
      <c r="F973" s="172"/>
      <c r="G973" s="6"/>
      <c r="H973" s="6"/>
      <c r="I973" s="6"/>
      <c r="J973" s="6"/>
      <c r="K973" s="6"/>
      <c r="L973" s="6"/>
      <c r="M973" s="6"/>
      <c r="N973" s="6"/>
      <c r="O973" s="6"/>
      <c r="P973" s="6"/>
      <c r="Q973" s="6"/>
      <c r="R973" s="6"/>
      <c r="S973" s="6"/>
      <c r="T973" s="6"/>
      <c r="U973" s="6"/>
      <c r="V973" s="6"/>
      <c r="W973" s="6"/>
      <c r="X973" s="6"/>
      <c r="Y973" s="6"/>
      <c r="Z973" s="6"/>
    </row>
    <row r="974" spans="1:26" ht="12" customHeight="1">
      <c r="A974" s="205"/>
      <c r="B974" s="204"/>
      <c r="C974" s="129"/>
      <c r="D974" s="129"/>
      <c r="E974" s="199"/>
      <c r="F974" s="172"/>
      <c r="G974" s="6"/>
      <c r="H974" s="6"/>
      <c r="I974" s="6"/>
      <c r="J974" s="6"/>
      <c r="K974" s="6"/>
      <c r="L974" s="6"/>
      <c r="M974" s="6"/>
      <c r="N974" s="6"/>
      <c r="O974" s="6"/>
      <c r="P974" s="6"/>
      <c r="Q974" s="6"/>
      <c r="R974" s="6"/>
      <c r="S974" s="6"/>
      <c r="T974" s="6"/>
      <c r="U974" s="6"/>
      <c r="V974" s="6"/>
      <c r="W974" s="6"/>
      <c r="X974" s="6"/>
      <c r="Y974" s="6"/>
      <c r="Z974" s="6"/>
    </row>
    <row r="975" spans="1:26" ht="12" customHeight="1">
      <c r="A975" s="205"/>
      <c r="B975" s="204"/>
      <c r="C975" s="129"/>
      <c r="D975" s="129"/>
      <c r="E975" s="199"/>
      <c r="F975" s="172"/>
      <c r="G975" s="6"/>
      <c r="H975" s="6"/>
      <c r="I975" s="6"/>
      <c r="J975" s="6"/>
      <c r="K975" s="6"/>
      <c r="L975" s="6"/>
      <c r="M975" s="6"/>
      <c r="N975" s="6"/>
      <c r="O975" s="6"/>
      <c r="P975" s="6"/>
      <c r="Q975" s="6"/>
      <c r="R975" s="6"/>
      <c r="S975" s="6"/>
      <c r="T975" s="6"/>
      <c r="U975" s="6"/>
      <c r="V975" s="6"/>
      <c r="W975" s="6"/>
      <c r="X975" s="6"/>
      <c r="Y975" s="6"/>
      <c r="Z975" s="6"/>
    </row>
    <row r="976" spans="1:26" ht="12" customHeight="1">
      <c r="A976" s="205"/>
      <c r="B976" s="204"/>
      <c r="C976" s="129"/>
      <c r="D976" s="129"/>
      <c r="E976" s="199"/>
      <c r="F976" s="172"/>
      <c r="G976" s="6"/>
      <c r="H976" s="6"/>
      <c r="I976" s="6"/>
      <c r="J976" s="6"/>
      <c r="K976" s="6"/>
      <c r="L976" s="6"/>
      <c r="M976" s="6"/>
      <c r="N976" s="6"/>
      <c r="O976" s="6"/>
      <c r="P976" s="6"/>
      <c r="Q976" s="6"/>
      <c r="R976" s="6"/>
      <c r="S976" s="6"/>
      <c r="T976" s="6"/>
      <c r="U976" s="6"/>
      <c r="V976" s="6"/>
      <c r="W976" s="6"/>
      <c r="X976" s="6"/>
      <c r="Y976" s="6"/>
      <c r="Z976" s="6"/>
    </row>
    <row r="977" spans="1:26" ht="12" customHeight="1">
      <c r="A977" s="205"/>
      <c r="B977" s="204"/>
      <c r="C977" s="129"/>
      <c r="D977" s="129"/>
      <c r="E977" s="199"/>
      <c r="F977" s="172"/>
      <c r="G977" s="6"/>
      <c r="H977" s="6"/>
      <c r="I977" s="6"/>
      <c r="J977" s="6"/>
      <c r="K977" s="6"/>
      <c r="L977" s="6"/>
      <c r="M977" s="6"/>
      <c r="N977" s="6"/>
      <c r="O977" s="6"/>
      <c r="P977" s="6"/>
      <c r="Q977" s="6"/>
      <c r="R977" s="6"/>
      <c r="S977" s="6"/>
      <c r="T977" s="6"/>
      <c r="U977" s="6"/>
      <c r="V977" s="6"/>
      <c r="W977" s="6"/>
      <c r="X977" s="6"/>
      <c r="Y977" s="6"/>
      <c r="Z977" s="6"/>
    </row>
    <row r="978" spans="1:26" ht="12" customHeight="1">
      <c r="A978" s="205"/>
      <c r="B978" s="204"/>
      <c r="C978" s="129"/>
      <c r="D978" s="129"/>
      <c r="E978" s="199"/>
      <c r="F978" s="172"/>
      <c r="G978" s="6"/>
      <c r="H978" s="6"/>
      <c r="I978" s="6"/>
      <c r="J978" s="6"/>
      <c r="K978" s="6"/>
      <c r="L978" s="6"/>
      <c r="M978" s="6"/>
      <c r="N978" s="6"/>
      <c r="O978" s="6"/>
      <c r="P978" s="6"/>
      <c r="Q978" s="6"/>
      <c r="R978" s="6"/>
      <c r="S978" s="6"/>
      <c r="T978" s="6"/>
      <c r="U978" s="6"/>
      <c r="V978" s="6"/>
      <c r="W978" s="6"/>
      <c r="X978" s="6"/>
      <c r="Y978" s="6"/>
      <c r="Z978" s="6"/>
    </row>
    <row r="979" spans="1:26" ht="12" customHeight="1">
      <c r="A979" s="205"/>
      <c r="B979" s="204"/>
      <c r="C979" s="129"/>
      <c r="D979" s="129"/>
      <c r="E979" s="199"/>
      <c r="F979" s="172"/>
      <c r="G979" s="6"/>
      <c r="H979" s="6"/>
      <c r="I979" s="6"/>
      <c r="J979" s="6"/>
      <c r="K979" s="6"/>
      <c r="L979" s="6"/>
      <c r="M979" s="6"/>
      <c r="N979" s="6"/>
      <c r="O979" s="6"/>
      <c r="P979" s="6"/>
      <c r="Q979" s="6"/>
      <c r="R979" s="6"/>
      <c r="S979" s="6"/>
      <c r="T979" s="6"/>
      <c r="U979" s="6"/>
      <c r="V979" s="6"/>
      <c r="W979" s="6"/>
      <c r="X979" s="6"/>
      <c r="Y979" s="6"/>
      <c r="Z979" s="6"/>
    </row>
    <row r="980" spans="1:26" ht="12" customHeight="1">
      <c r="A980" s="205"/>
      <c r="B980" s="204"/>
      <c r="C980" s="129"/>
      <c r="D980" s="129"/>
      <c r="E980" s="199"/>
      <c r="F980" s="172"/>
      <c r="G980" s="6"/>
      <c r="H980" s="6"/>
      <c r="I980" s="6"/>
      <c r="J980" s="6"/>
      <c r="K980" s="6"/>
      <c r="L980" s="6"/>
      <c r="M980" s="6"/>
      <c r="N980" s="6"/>
      <c r="O980" s="6"/>
      <c r="P980" s="6"/>
      <c r="Q980" s="6"/>
      <c r="R980" s="6"/>
      <c r="S980" s="6"/>
      <c r="T980" s="6"/>
      <c r="U980" s="6"/>
      <c r="V980" s="6"/>
      <c r="W980" s="6"/>
      <c r="X980" s="6"/>
      <c r="Y980" s="6"/>
      <c r="Z980" s="6"/>
    </row>
    <row r="981" spans="1:26" ht="12" customHeight="1">
      <c r="A981" s="205"/>
      <c r="B981" s="204"/>
      <c r="C981" s="129"/>
      <c r="D981" s="129"/>
      <c r="E981" s="199"/>
      <c r="F981" s="172"/>
      <c r="G981" s="6"/>
      <c r="H981" s="6"/>
      <c r="I981" s="6"/>
      <c r="J981" s="6"/>
      <c r="K981" s="6"/>
      <c r="L981" s="6"/>
      <c r="M981" s="6"/>
      <c r="N981" s="6"/>
      <c r="O981" s="6"/>
      <c r="P981" s="6"/>
      <c r="Q981" s="6"/>
      <c r="R981" s="6"/>
      <c r="S981" s="6"/>
      <c r="T981" s="6"/>
      <c r="U981" s="6"/>
      <c r="V981" s="6"/>
      <c r="W981" s="6"/>
      <c r="X981" s="6"/>
      <c r="Y981" s="6"/>
      <c r="Z981" s="6"/>
    </row>
    <row r="982" spans="1:26" ht="12" customHeight="1">
      <c r="A982" s="205"/>
      <c r="B982" s="204"/>
      <c r="C982" s="129"/>
      <c r="D982" s="129"/>
      <c r="E982" s="199"/>
      <c r="F982" s="172"/>
      <c r="G982" s="6"/>
      <c r="H982" s="6"/>
      <c r="I982" s="6"/>
      <c r="J982" s="6"/>
      <c r="K982" s="6"/>
      <c r="L982" s="6"/>
      <c r="M982" s="6"/>
      <c r="N982" s="6"/>
      <c r="O982" s="6"/>
      <c r="P982" s="6"/>
      <c r="Q982" s="6"/>
      <c r="R982" s="6"/>
      <c r="S982" s="6"/>
      <c r="T982" s="6"/>
      <c r="U982" s="6"/>
      <c r="V982" s="6"/>
      <c r="W982" s="6"/>
      <c r="X982" s="6"/>
      <c r="Y982" s="6"/>
      <c r="Z982" s="6"/>
    </row>
    <row r="983" spans="1:26" ht="12" customHeight="1">
      <c r="A983" s="205"/>
      <c r="B983" s="204"/>
      <c r="C983" s="129"/>
      <c r="D983" s="129"/>
      <c r="E983" s="199"/>
      <c r="F983" s="172"/>
      <c r="G983" s="6"/>
      <c r="H983" s="6"/>
      <c r="I983" s="6"/>
      <c r="J983" s="6"/>
      <c r="K983" s="6"/>
      <c r="L983" s="6"/>
      <c r="M983" s="6"/>
      <c r="N983" s="6"/>
      <c r="O983" s="6"/>
      <c r="P983" s="6"/>
      <c r="Q983" s="6"/>
      <c r="R983" s="6"/>
      <c r="S983" s="6"/>
      <c r="T983" s="6"/>
      <c r="U983" s="6"/>
      <c r="V983" s="6"/>
      <c r="W983" s="6"/>
      <c r="X983" s="6"/>
      <c r="Y983" s="6"/>
      <c r="Z983" s="6"/>
    </row>
    <row r="984" spans="1:26" ht="12" customHeight="1">
      <c r="A984" s="205"/>
      <c r="B984" s="204"/>
      <c r="C984" s="129"/>
      <c r="D984" s="129"/>
      <c r="E984" s="199"/>
      <c r="F984" s="172"/>
      <c r="G984" s="6"/>
      <c r="H984" s="6"/>
      <c r="I984" s="6"/>
      <c r="J984" s="6"/>
      <c r="K984" s="6"/>
      <c r="L984" s="6"/>
      <c r="M984" s="6"/>
      <c r="N984" s="6"/>
      <c r="O984" s="6"/>
      <c r="P984" s="6"/>
      <c r="Q984" s="6"/>
      <c r="R984" s="6"/>
      <c r="S984" s="6"/>
      <c r="T984" s="6"/>
      <c r="U984" s="6"/>
      <c r="V984" s="6"/>
      <c r="W984" s="6"/>
      <c r="X984" s="6"/>
      <c r="Y984" s="6"/>
      <c r="Z984" s="6"/>
    </row>
    <row r="985" spans="1:26" ht="12" customHeight="1">
      <c r="A985" s="205"/>
      <c r="B985" s="204"/>
      <c r="C985" s="129"/>
      <c r="D985" s="129"/>
      <c r="E985" s="199"/>
      <c r="F985" s="172"/>
      <c r="G985" s="6"/>
      <c r="H985" s="6"/>
      <c r="I985" s="6"/>
      <c r="J985" s="6"/>
      <c r="K985" s="6"/>
      <c r="L985" s="6"/>
      <c r="M985" s="6"/>
      <c r="N985" s="6"/>
      <c r="O985" s="6"/>
      <c r="P985" s="6"/>
      <c r="Q985" s="6"/>
      <c r="R985" s="6"/>
      <c r="S985" s="6"/>
      <c r="T985" s="6"/>
      <c r="U985" s="6"/>
      <c r="V985" s="6"/>
      <c r="W985" s="6"/>
      <c r="X985" s="6"/>
      <c r="Y985" s="6"/>
      <c r="Z985" s="6"/>
    </row>
    <row r="986" spans="1:26" ht="12" customHeight="1">
      <c r="A986" s="205"/>
      <c r="B986" s="204"/>
      <c r="C986" s="129"/>
      <c r="D986" s="129"/>
      <c r="E986" s="199"/>
      <c r="F986" s="172"/>
      <c r="G986" s="6"/>
      <c r="H986" s="6"/>
      <c r="I986" s="6"/>
      <c r="J986" s="6"/>
      <c r="K986" s="6"/>
      <c r="L986" s="6"/>
      <c r="M986" s="6"/>
      <c r="N986" s="6"/>
      <c r="O986" s="6"/>
      <c r="P986" s="6"/>
      <c r="Q986" s="6"/>
      <c r="R986" s="6"/>
      <c r="S986" s="6"/>
      <c r="T986" s="6"/>
      <c r="U986" s="6"/>
      <c r="V986" s="6"/>
      <c r="W986" s="6"/>
      <c r="X986" s="6"/>
      <c r="Y986" s="6"/>
      <c r="Z986" s="6"/>
    </row>
    <row r="987" spans="1:26" ht="12" customHeight="1">
      <c r="A987" s="205"/>
      <c r="B987" s="204"/>
      <c r="C987" s="129"/>
      <c r="D987" s="129"/>
      <c r="E987" s="199"/>
      <c r="F987" s="172"/>
      <c r="G987" s="6"/>
      <c r="H987" s="6"/>
      <c r="I987" s="6"/>
      <c r="J987" s="6"/>
      <c r="K987" s="6"/>
      <c r="L987" s="6"/>
      <c r="M987" s="6"/>
      <c r="N987" s="6"/>
      <c r="O987" s="6"/>
      <c r="P987" s="6"/>
      <c r="Q987" s="6"/>
      <c r="R987" s="6"/>
      <c r="S987" s="6"/>
      <c r="T987" s="6"/>
      <c r="U987" s="6"/>
      <c r="V987" s="6"/>
      <c r="W987" s="6"/>
      <c r="X987" s="6"/>
      <c r="Y987" s="6"/>
      <c r="Z987" s="6"/>
    </row>
    <row r="988" spans="1:26" ht="12" customHeight="1">
      <c r="A988" s="205"/>
      <c r="B988" s="204"/>
      <c r="C988" s="129"/>
      <c r="D988" s="129"/>
      <c r="E988" s="199"/>
      <c r="F988" s="172"/>
      <c r="G988" s="6"/>
      <c r="H988" s="6"/>
      <c r="I988" s="6"/>
      <c r="J988" s="6"/>
      <c r="K988" s="6"/>
      <c r="L988" s="6"/>
      <c r="M988" s="6"/>
      <c r="N988" s="6"/>
      <c r="O988" s="6"/>
      <c r="P988" s="6"/>
      <c r="Q988" s="6"/>
      <c r="R988" s="6"/>
      <c r="S988" s="6"/>
      <c r="T988" s="6"/>
      <c r="U988" s="6"/>
      <c r="V988" s="6"/>
      <c r="W988" s="6"/>
      <c r="X988" s="6"/>
      <c r="Y988" s="6"/>
      <c r="Z988" s="6"/>
    </row>
    <row r="989" spans="1:26" ht="12" customHeight="1">
      <c r="A989" s="205"/>
      <c r="B989" s="204"/>
      <c r="C989" s="129"/>
      <c r="D989" s="129"/>
      <c r="E989" s="199"/>
      <c r="F989" s="172"/>
      <c r="G989" s="6"/>
      <c r="H989" s="6"/>
      <c r="I989" s="6"/>
      <c r="J989" s="6"/>
      <c r="K989" s="6"/>
      <c r="L989" s="6"/>
      <c r="M989" s="6"/>
      <c r="N989" s="6"/>
      <c r="O989" s="6"/>
      <c r="P989" s="6"/>
      <c r="Q989" s="6"/>
      <c r="R989" s="6"/>
      <c r="S989" s="6"/>
      <c r="T989" s="6"/>
      <c r="U989" s="6"/>
      <c r="V989" s="6"/>
      <c r="W989" s="6"/>
      <c r="X989" s="6"/>
      <c r="Y989" s="6"/>
      <c r="Z989" s="6"/>
    </row>
    <row r="990" spans="1:26" ht="12" customHeight="1">
      <c r="A990" s="205"/>
      <c r="B990" s="204"/>
      <c r="C990" s="129"/>
      <c r="D990" s="129"/>
      <c r="E990" s="199"/>
      <c r="F990" s="172"/>
      <c r="G990" s="6"/>
      <c r="H990" s="6"/>
      <c r="I990" s="6"/>
      <c r="J990" s="6"/>
      <c r="K990" s="6"/>
      <c r="L990" s="6"/>
      <c r="M990" s="6"/>
      <c r="N990" s="6"/>
      <c r="O990" s="6"/>
      <c r="P990" s="6"/>
      <c r="Q990" s="6"/>
      <c r="R990" s="6"/>
      <c r="S990" s="6"/>
      <c r="T990" s="6"/>
      <c r="U990" s="6"/>
      <c r="V990" s="6"/>
      <c r="W990" s="6"/>
      <c r="X990" s="6"/>
      <c r="Y990" s="6"/>
      <c r="Z990" s="6"/>
    </row>
    <row r="991" spans="1:26" ht="12" customHeight="1">
      <c r="A991" s="205"/>
      <c r="B991" s="204"/>
      <c r="C991" s="129"/>
      <c r="D991" s="129"/>
      <c r="E991" s="199"/>
      <c r="F991" s="172"/>
      <c r="G991" s="6"/>
      <c r="H991" s="6"/>
      <c r="I991" s="6"/>
      <c r="J991" s="6"/>
      <c r="K991" s="6"/>
      <c r="L991" s="6"/>
      <c r="M991" s="6"/>
      <c r="N991" s="6"/>
      <c r="O991" s="6"/>
      <c r="P991" s="6"/>
      <c r="Q991" s="6"/>
      <c r="R991" s="6"/>
      <c r="S991" s="6"/>
      <c r="T991" s="6"/>
      <c r="U991" s="6"/>
      <c r="V991" s="6"/>
      <c r="W991" s="6"/>
      <c r="X991" s="6"/>
      <c r="Y991" s="6"/>
      <c r="Z991" s="6"/>
    </row>
    <row r="992" spans="1:26" ht="12" customHeight="1">
      <c r="A992" s="205"/>
      <c r="B992" s="204"/>
      <c r="C992" s="129"/>
      <c r="D992" s="129"/>
      <c r="E992" s="199"/>
      <c r="F992" s="172"/>
      <c r="G992" s="6"/>
      <c r="H992" s="6"/>
      <c r="I992" s="6"/>
      <c r="J992" s="6"/>
      <c r="K992" s="6"/>
      <c r="L992" s="6"/>
      <c r="M992" s="6"/>
      <c r="N992" s="6"/>
      <c r="O992" s="6"/>
      <c r="P992" s="6"/>
      <c r="Q992" s="6"/>
      <c r="R992" s="6"/>
      <c r="S992" s="6"/>
      <c r="T992" s="6"/>
      <c r="U992" s="6"/>
      <c r="V992" s="6"/>
      <c r="W992" s="6"/>
      <c r="X992" s="6"/>
      <c r="Y992" s="6"/>
      <c r="Z992" s="6"/>
    </row>
    <row r="993" spans="1:26" ht="12" customHeight="1">
      <c r="A993" s="205"/>
      <c r="B993" s="204"/>
      <c r="C993" s="129"/>
      <c r="D993" s="129"/>
      <c r="E993" s="199"/>
      <c r="F993" s="172"/>
      <c r="G993" s="6"/>
      <c r="H993" s="6"/>
      <c r="I993" s="6"/>
      <c r="J993" s="6"/>
      <c r="K993" s="6"/>
      <c r="L993" s="6"/>
      <c r="M993" s="6"/>
      <c r="N993" s="6"/>
      <c r="O993" s="6"/>
      <c r="P993" s="6"/>
      <c r="Q993" s="6"/>
      <c r="R993" s="6"/>
      <c r="S993" s="6"/>
      <c r="T993" s="6"/>
      <c r="U993" s="6"/>
      <c r="V993" s="6"/>
      <c r="W993" s="6"/>
      <c r="X993" s="6"/>
      <c r="Y993" s="6"/>
      <c r="Z993" s="6"/>
    </row>
    <row r="994" spans="1:26" ht="12" customHeight="1">
      <c r="A994" s="205"/>
      <c r="B994" s="204"/>
      <c r="C994" s="129"/>
      <c r="D994" s="129"/>
      <c r="E994" s="199"/>
      <c r="F994" s="172"/>
      <c r="G994" s="6"/>
      <c r="H994" s="6"/>
      <c r="I994" s="6"/>
      <c r="J994" s="6"/>
      <c r="K994" s="6"/>
      <c r="L994" s="6"/>
      <c r="M994" s="6"/>
      <c r="N994" s="6"/>
      <c r="O994" s="6"/>
      <c r="P994" s="6"/>
      <c r="Q994" s="6"/>
      <c r="R994" s="6"/>
      <c r="S994" s="6"/>
      <c r="T994" s="6"/>
      <c r="U994" s="6"/>
      <c r="V994" s="6"/>
      <c r="W994" s="6"/>
      <c r="X994" s="6"/>
      <c r="Y994" s="6"/>
      <c r="Z994" s="6"/>
    </row>
    <row r="995" spans="1:26" ht="12" customHeight="1">
      <c r="A995" s="205"/>
      <c r="B995" s="204"/>
      <c r="C995" s="129"/>
      <c r="D995" s="129"/>
      <c r="E995" s="199"/>
      <c r="F995" s="172"/>
      <c r="G995" s="6"/>
      <c r="H995" s="6"/>
      <c r="I995" s="6"/>
      <c r="J995" s="6"/>
      <c r="K995" s="6"/>
      <c r="L995" s="6"/>
      <c r="M995" s="6"/>
      <c r="N995" s="6"/>
      <c r="O995" s="6"/>
      <c r="P995" s="6"/>
      <c r="Q995" s="6"/>
      <c r="R995" s="6"/>
      <c r="S995" s="6"/>
      <c r="T995" s="6"/>
      <c r="U995" s="6"/>
      <c r="V995" s="6"/>
      <c r="W995" s="6"/>
      <c r="X995" s="6"/>
      <c r="Y995" s="6"/>
      <c r="Z995" s="6"/>
    </row>
    <row r="996" spans="1:26" ht="12" customHeight="1">
      <c r="A996" s="205"/>
      <c r="B996" s="204"/>
      <c r="C996" s="129"/>
      <c r="D996" s="129"/>
      <c r="E996" s="199"/>
      <c r="F996" s="172"/>
      <c r="G996" s="6"/>
      <c r="H996" s="6"/>
      <c r="I996" s="6"/>
      <c r="J996" s="6"/>
      <c r="K996" s="6"/>
      <c r="L996" s="6"/>
      <c r="M996" s="6"/>
      <c r="N996" s="6"/>
      <c r="O996" s="6"/>
      <c r="P996" s="6"/>
      <c r="Q996" s="6"/>
      <c r="R996" s="6"/>
      <c r="S996" s="6"/>
      <c r="T996" s="6"/>
      <c r="U996" s="6"/>
      <c r="V996" s="6"/>
      <c r="W996" s="6"/>
      <c r="X996" s="6"/>
      <c r="Y996" s="6"/>
      <c r="Z996" s="6"/>
    </row>
    <row r="997" spans="1:26" ht="12" customHeight="1">
      <c r="A997" s="205"/>
      <c r="B997" s="204"/>
      <c r="C997" s="129"/>
      <c r="D997" s="129"/>
      <c r="E997" s="199"/>
      <c r="F997" s="172"/>
      <c r="G997" s="6"/>
      <c r="H997" s="6"/>
      <c r="I997" s="6"/>
      <c r="J997" s="6"/>
      <c r="K997" s="6"/>
      <c r="L997" s="6"/>
      <c r="M997" s="6"/>
      <c r="N997" s="6"/>
      <c r="O997" s="6"/>
      <c r="P997" s="6"/>
      <c r="Q997" s="6"/>
      <c r="R997" s="6"/>
      <c r="S997" s="6"/>
      <c r="T997" s="6"/>
      <c r="U997" s="6"/>
      <c r="V997" s="6"/>
      <c r="W997" s="6"/>
      <c r="X997" s="6"/>
      <c r="Y997" s="6"/>
      <c r="Z997" s="6"/>
    </row>
    <row r="998" spans="1:26" ht="12" customHeight="1">
      <c r="A998" s="205"/>
      <c r="B998" s="204"/>
      <c r="C998" s="129"/>
      <c r="D998" s="129"/>
      <c r="E998" s="199"/>
      <c r="F998" s="172"/>
      <c r="G998" s="6"/>
      <c r="H998" s="6"/>
      <c r="I998" s="6"/>
      <c r="J998" s="6"/>
      <c r="K998" s="6"/>
      <c r="L998" s="6"/>
      <c r="M998" s="6"/>
      <c r="N998" s="6"/>
      <c r="O998" s="6"/>
      <c r="P998" s="6"/>
      <c r="Q998" s="6"/>
      <c r="R998" s="6"/>
      <c r="S998" s="6"/>
      <c r="T998" s="6"/>
      <c r="U998" s="6"/>
      <c r="V998" s="6"/>
      <c r="W998" s="6"/>
      <c r="X998" s="6"/>
      <c r="Y998" s="6"/>
      <c r="Z998" s="6"/>
    </row>
    <row r="999" spans="1:26" ht="12" customHeight="1">
      <c r="A999" s="205"/>
      <c r="B999" s="204"/>
      <c r="C999" s="129"/>
      <c r="D999" s="129"/>
      <c r="E999" s="199"/>
      <c r="F999" s="172"/>
      <c r="G999" s="6"/>
      <c r="H999" s="6"/>
      <c r="I999" s="6"/>
      <c r="J999" s="6"/>
      <c r="K999" s="6"/>
      <c r="L999" s="6"/>
      <c r="M999" s="6"/>
      <c r="N999" s="6"/>
      <c r="O999" s="6"/>
      <c r="P999" s="6"/>
      <c r="Q999" s="6"/>
      <c r="R999" s="6"/>
      <c r="S999" s="6"/>
      <c r="T999" s="6"/>
      <c r="U999" s="6"/>
      <c r="V999" s="6"/>
      <c r="W999" s="6"/>
      <c r="X999" s="6"/>
      <c r="Y999" s="6"/>
      <c r="Z999" s="6"/>
    </row>
    <row r="1000" spans="1:26" ht="12" customHeight="1">
      <c r="A1000" s="205"/>
      <c r="B1000" s="204"/>
      <c r="C1000" s="129"/>
      <c r="D1000" s="129"/>
      <c r="E1000" s="199"/>
      <c r="F1000" s="172"/>
      <c r="G1000" s="6"/>
      <c r="H1000" s="6"/>
      <c r="I1000" s="6"/>
      <c r="J1000" s="6"/>
      <c r="K1000" s="6"/>
      <c r="L1000" s="6"/>
      <c r="M1000" s="6"/>
      <c r="N1000" s="6"/>
      <c r="O1000" s="6"/>
      <c r="P1000" s="6"/>
      <c r="Q1000" s="6"/>
      <c r="R1000" s="6"/>
      <c r="S1000" s="6"/>
      <c r="T1000" s="6"/>
      <c r="U1000" s="6"/>
      <c r="V1000" s="6"/>
      <c r="W1000" s="6"/>
      <c r="X1000" s="6"/>
      <c r="Y1000" s="6"/>
      <c r="Z1000" s="6"/>
    </row>
    <row r="1001" spans="1:26" ht="12" customHeight="1">
      <c r="A1001" s="205"/>
      <c r="B1001" s="204"/>
      <c r="C1001" s="129"/>
      <c r="D1001" s="129"/>
      <c r="E1001" s="199"/>
      <c r="F1001" s="172"/>
      <c r="G1001" s="6"/>
      <c r="H1001" s="6"/>
      <c r="I1001" s="6"/>
      <c r="J1001" s="6"/>
      <c r="K1001" s="6"/>
      <c r="L1001" s="6"/>
      <c r="M1001" s="6"/>
      <c r="N1001" s="6"/>
      <c r="O1001" s="6"/>
      <c r="P1001" s="6"/>
      <c r="Q1001" s="6"/>
      <c r="R1001" s="6"/>
      <c r="S1001" s="6"/>
      <c r="T1001" s="6"/>
      <c r="U1001" s="6"/>
      <c r="V1001" s="6"/>
      <c r="W1001" s="6"/>
      <c r="X1001" s="6"/>
      <c r="Y1001" s="6"/>
      <c r="Z1001" s="6"/>
    </row>
    <row r="1002" spans="1:26" ht="12" customHeight="1">
      <c r="A1002" s="205"/>
      <c r="B1002" s="204"/>
      <c r="C1002" s="129"/>
      <c r="D1002" s="129"/>
      <c r="E1002" s="199"/>
      <c r="F1002" s="172"/>
      <c r="G1002" s="6"/>
      <c r="H1002" s="6"/>
      <c r="I1002" s="6"/>
      <c r="J1002" s="6"/>
      <c r="K1002" s="6"/>
      <c r="L1002" s="6"/>
      <c r="M1002" s="6"/>
      <c r="N1002" s="6"/>
      <c r="O1002" s="6"/>
      <c r="P1002" s="6"/>
      <c r="Q1002" s="6"/>
      <c r="R1002" s="6"/>
      <c r="S1002" s="6"/>
      <c r="T1002" s="6"/>
      <c r="U1002" s="6"/>
      <c r="V1002" s="6"/>
      <c r="W1002" s="6"/>
      <c r="X1002" s="6"/>
      <c r="Y1002" s="6"/>
      <c r="Z1002" s="6"/>
    </row>
    <row r="1003" spans="1:26" ht="12" customHeight="1">
      <c r="A1003" s="205"/>
      <c r="B1003" s="204"/>
      <c r="C1003" s="129"/>
      <c r="D1003" s="129"/>
      <c r="E1003" s="199"/>
      <c r="F1003" s="172"/>
      <c r="G1003" s="6"/>
      <c r="H1003" s="6"/>
      <c r="I1003" s="6"/>
      <c r="J1003" s="6"/>
      <c r="K1003" s="6"/>
      <c r="L1003" s="6"/>
      <c r="M1003" s="6"/>
      <c r="N1003" s="6"/>
      <c r="O1003" s="6"/>
      <c r="P1003" s="6"/>
      <c r="Q1003" s="6"/>
      <c r="R1003" s="6"/>
      <c r="S1003" s="6"/>
      <c r="T1003" s="6"/>
      <c r="U1003" s="6"/>
      <c r="V1003" s="6"/>
      <c r="W1003" s="6"/>
      <c r="X1003" s="6"/>
      <c r="Y1003" s="6"/>
      <c r="Z1003" s="6"/>
    </row>
    <row r="1004" spans="1:26" ht="12" customHeight="1">
      <c r="A1004" s="205"/>
      <c r="B1004" s="204"/>
      <c r="C1004" s="129"/>
      <c r="D1004" s="129"/>
      <c r="E1004" s="199"/>
      <c r="F1004" s="172"/>
      <c r="G1004" s="6"/>
      <c r="H1004" s="6"/>
      <c r="I1004" s="6"/>
      <c r="J1004" s="6"/>
      <c r="K1004" s="6"/>
      <c r="L1004" s="6"/>
      <c r="M1004" s="6"/>
      <c r="N1004" s="6"/>
      <c r="O1004" s="6"/>
      <c r="P1004" s="6"/>
      <c r="Q1004" s="6"/>
      <c r="R1004" s="6"/>
      <c r="S1004" s="6"/>
      <c r="T1004" s="6"/>
      <c r="U1004" s="6"/>
      <c r="V1004" s="6"/>
      <c r="W1004" s="6"/>
      <c r="X1004" s="6"/>
      <c r="Y1004" s="6"/>
      <c r="Z1004" s="6"/>
    </row>
    <row r="1005" spans="1:26" ht="12" customHeight="1">
      <c r="A1005" s="205"/>
      <c r="B1005" s="204"/>
      <c r="C1005" s="129"/>
      <c r="D1005" s="129"/>
      <c r="E1005" s="199"/>
      <c r="F1005" s="172"/>
      <c r="G1005" s="6"/>
      <c r="H1005" s="6"/>
      <c r="I1005" s="6"/>
      <c r="J1005" s="6"/>
      <c r="K1005" s="6"/>
      <c r="L1005" s="6"/>
      <c r="M1005" s="6"/>
      <c r="N1005" s="6"/>
      <c r="O1005" s="6"/>
      <c r="P1005" s="6"/>
      <c r="Q1005" s="6"/>
      <c r="R1005" s="6"/>
      <c r="S1005" s="6"/>
      <c r="T1005" s="6"/>
      <c r="U1005" s="6"/>
      <c r="V1005" s="6"/>
      <c r="W1005" s="6"/>
      <c r="X1005" s="6"/>
      <c r="Y1005" s="6"/>
      <c r="Z1005" s="6"/>
    </row>
    <row r="1006" spans="1:26" ht="12" customHeight="1">
      <c r="A1006" s="205"/>
      <c r="B1006" s="204"/>
      <c r="C1006" s="129"/>
      <c r="D1006" s="129"/>
      <c r="E1006" s="199"/>
      <c r="F1006" s="172"/>
      <c r="G1006" s="6"/>
      <c r="H1006" s="6"/>
      <c r="I1006" s="6"/>
      <c r="J1006" s="6"/>
      <c r="K1006" s="6"/>
      <c r="L1006" s="6"/>
      <c r="M1006" s="6"/>
      <c r="N1006" s="6"/>
      <c r="O1006" s="6"/>
      <c r="P1006" s="6"/>
      <c r="Q1006" s="6"/>
      <c r="R1006" s="6"/>
      <c r="S1006" s="6"/>
      <c r="T1006" s="6"/>
      <c r="U1006" s="6"/>
      <c r="V1006" s="6"/>
      <c r="W1006" s="6"/>
      <c r="X1006" s="6"/>
      <c r="Y1006" s="6"/>
      <c r="Z1006" s="6"/>
    </row>
    <row r="1007" spans="1:26" ht="12" customHeight="1">
      <c r="A1007" s="205"/>
      <c r="B1007" s="204"/>
      <c r="C1007" s="129"/>
      <c r="D1007" s="129"/>
      <c r="E1007" s="199"/>
      <c r="F1007" s="172"/>
      <c r="G1007" s="6"/>
      <c r="H1007" s="6"/>
      <c r="I1007" s="6"/>
      <c r="J1007" s="6"/>
      <c r="K1007" s="6"/>
      <c r="L1007" s="6"/>
      <c r="M1007" s="6"/>
      <c r="N1007" s="6"/>
      <c r="O1007" s="6"/>
      <c r="P1007" s="6"/>
      <c r="Q1007" s="6"/>
      <c r="R1007" s="6"/>
      <c r="S1007" s="6"/>
      <c r="T1007" s="6"/>
      <c r="U1007" s="6"/>
      <c r="V1007" s="6"/>
      <c r="W1007" s="6"/>
      <c r="X1007" s="6"/>
      <c r="Y1007" s="6"/>
      <c r="Z1007" s="6"/>
    </row>
    <row r="1008" spans="1:26" ht="12" customHeight="1">
      <c r="A1008" s="205"/>
      <c r="B1008" s="204"/>
      <c r="C1008" s="129"/>
      <c r="D1008" s="129"/>
      <c r="E1008" s="199"/>
      <c r="F1008" s="172"/>
      <c r="G1008" s="6"/>
      <c r="H1008" s="6"/>
      <c r="I1008" s="6"/>
      <c r="J1008" s="6"/>
      <c r="K1008" s="6"/>
      <c r="L1008" s="6"/>
      <c r="M1008" s="6"/>
      <c r="N1008" s="6"/>
      <c r="O1008" s="6"/>
      <c r="P1008" s="6"/>
      <c r="Q1008" s="6"/>
      <c r="R1008" s="6"/>
      <c r="S1008" s="6"/>
      <c r="T1008" s="6"/>
      <c r="U1008" s="6"/>
      <c r="V1008" s="6"/>
      <c r="W1008" s="6"/>
      <c r="X1008" s="6"/>
      <c r="Y1008" s="6"/>
      <c r="Z1008" s="6"/>
    </row>
    <row r="1009" spans="1:26" ht="12" customHeight="1">
      <c r="A1009" s="205"/>
      <c r="B1009" s="204"/>
      <c r="C1009" s="129"/>
      <c r="D1009" s="129"/>
      <c r="E1009" s="199"/>
      <c r="F1009" s="172"/>
      <c r="G1009" s="6"/>
      <c r="H1009" s="6"/>
      <c r="I1009" s="6"/>
      <c r="J1009" s="6"/>
      <c r="K1009" s="6"/>
      <c r="L1009" s="6"/>
      <c r="M1009" s="6"/>
      <c r="N1009" s="6"/>
      <c r="O1009" s="6"/>
      <c r="P1009" s="6"/>
      <c r="Q1009" s="6"/>
      <c r="R1009" s="6"/>
      <c r="S1009" s="6"/>
      <c r="T1009" s="6"/>
      <c r="U1009" s="6"/>
      <c r="V1009" s="6"/>
      <c r="W1009" s="6"/>
      <c r="X1009" s="6"/>
      <c r="Y1009" s="6"/>
      <c r="Z1009" s="6"/>
    </row>
    <row r="1010" spans="1:26" ht="12" customHeight="1">
      <c r="A1010" s="205"/>
      <c r="B1010" s="204"/>
      <c r="C1010" s="129"/>
      <c r="D1010" s="129"/>
      <c r="E1010" s="199"/>
      <c r="F1010" s="172"/>
      <c r="G1010" s="6"/>
      <c r="H1010" s="6"/>
      <c r="I1010" s="6"/>
      <c r="J1010" s="6"/>
      <c r="K1010" s="6"/>
      <c r="L1010" s="6"/>
      <c r="M1010" s="6"/>
      <c r="N1010" s="6"/>
      <c r="O1010" s="6"/>
      <c r="P1010" s="6"/>
      <c r="Q1010" s="6"/>
      <c r="R1010" s="6"/>
      <c r="S1010" s="6"/>
      <c r="T1010" s="6"/>
      <c r="U1010" s="6"/>
      <c r="V1010" s="6"/>
      <c r="W1010" s="6"/>
      <c r="X1010" s="6"/>
      <c r="Y1010" s="6"/>
      <c r="Z1010" s="6"/>
    </row>
    <row r="1011" spans="1:26" ht="12" customHeight="1">
      <c r="A1011" s="205"/>
      <c r="B1011" s="204"/>
      <c r="C1011" s="129"/>
      <c r="D1011" s="129"/>
      <c r="E1011" s="199"/>
      <c r="F1011" s="172"/>
      <c r="G1011" s="6"/>
      <c r="H1011" s="6"/>
      <c r="I1011" s="6"/>
      <c r="J1011" s="6"/>
      <c r="K1011" s="6"/>
      <c r="L1011" s="6"/>
      <c r="M1011" s="6"/>
      <c r="N1011" s="6"/>
      <c r="O1011" s="6"/>
      <c r="P1011" s="6"/>
      <c r="Q1011" s="6"/>
      <c r="R1011" s="6"/>
      <c r="S1011" s="6"/>
      <c r="T1011" s="6"/>
      <c r="U1011" s="6"/>
      <c r="V1011" s="6"/>
      <c r="W1011" s="6"/>
      <c r="X1011" s="6"/>
      <c r="Y1011" s="6"/>
      <c r="Z1011" s="6"/>
    </row>
    <row r="1012" spans="1:26" ht="12" customHeight="1">
      <c r="A1012" s="205"/>
      <c r="B1012" s="204"/>
      <c r="C1012" s="129"/>
      <c r="D1012" s="129"/>
      <c r="E1012" s="199"/>
      <c r="F1012" s="172"/>
      <c r="G1012" s="6"/>
      <c r="H1012" s="6"/>
      <c r="I1012" s="6"/>
      <c r="J1012" s="6"/>
      <c r="K1012" s="6"/>
      <c r="L1012" s="6"/>
      <c r="M1012" s="6"/>
      <c r="N1012" s="6"/>
      <c r="O1012" s="6"/>
      <c r="P1012" s="6"/>
      <c r="Q1012" s="6"/>
      <c r="R1012" s="6"/>
      <c r="S1012" s="6"/>
      <c r="T1012" s="6"/>
      <c r="U1012" s="6"/>
      <c r="V1012" s="6"/>
      <c r="W1012" s="6"/>
      <c r="X1012" s="6"/>
      <c r="Y1012" s="6"/>
      <c r="Z1012" s="6"/>
    </row>
    <row r="1013" spans="1:26" ht="12" customHeight="1">
      <c r="A1013" s="205"/>
      <c r="B1013" s="204"/>
      <c r="C1013" s="129"/>
      <c r="D1013" s="129"/>
      <c r="E1013" s="199"/>
      <c r="F1013" s="172"/>
      <c r="G1013" s="6"/>
      <c r="H1013" s="6"/>
      <c r="I1013" s="6"/>
      <c r="J1013" s="6"/>
      <c r="K1013" s="6"/>
      <c r="L1013" s="6"/>
      <c r="M1013" s="6"/>
      <c r="N1013" s="6"/>
      <c r="O1013" s="6"/>
      <c r="P1013" s="6"/>
      <c r="Q1013" s="6"/>
      <c r="R1013" s="6"/>
      <c r="S1013" s="6"/>
      <c r="T1013" s="6"/>
      <c r="U1013" s="6"/>
      <c r="V1013" s="6"/>
      <c r="W1013" s="6"/>
      <c r="X1013" s="6"/>
      <c r="Y1013" s="6"/>
      <c r="Z1013" s="6"/>
    </row>
    <row r="1014" spans="1:26" ht="12" customHeight="1">
      <c r="A1014" s="205"/>
      <c r="B1014" s="204"/>
      <c r="C1014" s="129"/>
      <c r="D1014" s="129"/>
      <c r="E1014" s="199"/>
      <c r="F1014" s="172"/>
      <c r="G1014" s="6"/>
      <c r="H1014" s="6"/>
      <c r="I1014" s="6"/>
      <c r="J1014" s="6"/>
      <c r="K1014" s="6"/>
      <c r="L1014" s="6"/>
      <c r="M1014" s="6"/>
      <c r="N1014" s="6"/>
      <c r="O1014" s="6"/>
      <c r="P1014" s="6"/>
      <c r="Q1014" s="6"/>
      <c r="R1014" s="6"/>
      <c r="S1014" s="6"/>
      <c r="T1014" s="6"/>
      <c r="U1014" s="6"/>
      <c r="V1014" s="6"/>
      <c r="W1014" s="6"/>
      <c r="X1014" s="6"/>
      <c r="Y1014" s="6"/>
      <c r="Z1014" s="6"/>
    </row>
    <row r="1015" spans="1:26" ht="12" customHeight="1">
      <c r="A1015" s="205"/>
      <c r="B1015" s="204"/>
      <c r="C1015" s="129"/>
      <c r="D1015" s="129"/>
      <c r="E1015" s="199"/>
      <c r="F1015" s="172"/>
      <c r="G1015" s="6"/>
      <c r="H1015" s="6"/>
      <c r="I1015" s="6"/>
      <c r="J1015" s="6"/>
      <c r="K1015" s="6"/>
      <c r="L1015" s="6"/>
      <c r="M1015" s="6"/>
      <c r="N1015" s="6"/>
      <c r="O1015" s="6"/>
      <c r="P1015" s="6"/>
      <c r="Q1015" s="6"/>
      <c r="R1015" s="6"/>
      <c r="S1015" s="6"/>
      <c r="T1015" s="6"/>
      <c r="U1015" s="6"/>
      <c r="V1015" s="6"/>
      <c r="W1015" s="6"/>
      <c r="X1015" s="6"/>
      <c r="Y1015" s="6"/>
      <c r="Z1015" s="6"/>
    </row>
    <row r="1016" spans="1:26" ht="12" customHeight="1">
      <c r="A1016" s="205"/>
      <c r="B1016" s="204"/>
      <c r="C1016" s="129"/>
      <c r="D1016" s="129"/>
      <c r="E1016" s="199"/>
      <c r="F1016" s="172"/>
      <c r="G1016" s="6"/>
      <c r="H1016" s="6"/>
      <c r="I1016" s="6"/>
      <c r="J1016" s="6"/>
      <c r="K1016" s="6"/>
      <c r="L1016" s="6"/>
      <c r="M1016" s="6"/>
      <c r="N1016" s="6"/>
      <c r="O1016" s="6"/>
      <c r="P1016" s="6"/>
      <c r="Q1016" s="6"/>
      <c r="R1016" s="6"/>
      <c r="S1016" s="6"/>
      <c r="T1016" s="6"/>
      <c r="U1016" s="6"/>
      <c r="V1016" s="6"/>
      <c r="W1016" s="6"/>
      <c r="X1016" s="6"/>
      <c r="Y1016" s="6"/>
      <c r="Z1016" s="6"/>
    </row>
    <row r="1017" spans="1:26" ht="12" customHeight="1">
      <c r="A1017" s="205"/>
      <c r="B1017" s="204"/>
      <c r="C1017" s="129"/>
      <c r="D1017" s="129"/>
      <c r="E1017" s="199"/>
      <c r="F1017" s="172"/>
      <c r="G1017" s="6"/>
      <c r="H1017" s="6"/>
      <c r="I1017" s="6"/>
      <c r="J1017" s="6"/>
      <c r="K1017" s="6"/>
      <c r="L1017" s="6"/>
      <c r="M1017" s="6"/>
      <c r="N1017" s="6"/>
      <c r="O1017" s="6"/>
      <c r="P1017" s="6"/>
      <c r="Q1017" s="6"/>
      <c r="R1017" s="6"/>
      <c r="S1017" s="6"/>
      <c r="T1017" s="6"/>
      <c r="U1017" s="6"/>
      <c r="V1017" s="6"/>
      <c r="W1017" s="6"/>
      <c r="X1017" s="6"/>
      <c r="Y1017" s="6"/>
      <c r="Z1017" s="6"/>
    </row>
    <row r="1018" spans="1:26" ht="12" customHeight="1">
      <c r="A1018" s="205"/>
      <c r="B1018" s="204"/>
      <c r="C1018" s="129"/>
      <c r="D1018" s="129"/>
      <c r="E1018" s="199"/>
      <c r="F1018" s="172"/>
      <c r="G1018" s="6"/>
      <c r="H1018" s="6"/>
      <c r="I1018" s="6"/>
      <c r="J1018" s="6"/>
      <c r="K1018" s="6"/>
      <c r="L1018" s="6"/>
      <c r="M1018" s="6"/>
      <c r="N1018" s="6"/>
      <c r="O1018" s="6"/>
      <c r="P1018" s="6"/>
      <c r="Q1018" s="6"/>
      <c r="R1018" s="6"/>
      <c r="S1018" s="6"/>
      <c r="T1018" s="6"/>
      <c r="U1018" s="6"/>
      <c r="V1018" s="6"/>
      <c r="W1018" s="6"/>
      <c r="X1018" s="6"/>
      <c r="Y1018" s="6"/>
      <c r="Z1018" s="6"/>
    </row>
    <row r="1019" spans="1:26" ht="12" customHeight="1">
      <c r="A1019" s="205"/>
      <c r="B1019" s="204"/>
      <c r="C1019" s="129"/>
      <c r="D1019" s="129"/>
      <c r="E1019" s="199"/>
      <c r="F1019" s="172"/>
      <c r="G1019" s="6"/>
      <c r="H1019" s="6"/>
      <c r="I1019" s="6"/>
      <c r="J1019" s="6"/>
      <c r="K1019" s="6"/>
      <c r="L1019" s="6"/>
      <c r="M1019" s="6"/>
      <c r="N1019" s="6"/>
      <c r="O1019" s="6"/>
      <c r="P1019" s="6"/>
      <c r="Q1019" s="6"/>
      <c r="R1019" s="6"/>
      <c r="S1019" s="6"/>
      <c r="T1019" s="6"/>
      <c r="U1019" s="6"/>
      <c r="V1019" s="6"/>
      <c r="W1019" s="6"/>
      <c r="X1019" s="6"/>
      <c r="Y1019" s="6"/>
      <c r="Z1019" s="6"/>
    </row>
    <row r="1020" spans="1:26" ht="12" customHeight="1">
      <c r="A1020" s="205"/>
      <c r="B1020" s="204"/>
      <c r="C1020" s="129"/>
      <c r="D1020" s="129"/>
      <c r="E1020" s="199"/>
      <c r="F1020" s="172"/>
      <c r="G1020" s="6"/>
      <c r="H1020" s="6"/>
      <c r="I1020" s="6"/>
      <c r="J1020" s="6"/>
      <c r="K1020" s="6"/>
      <c r="L1020" s="6"/>
      <c r="M1020" s="6"/>
      <c r="N1020" s="6"/>
      <c r="O1020" s="6"/>
      <c r="P1020" s="6"/>
      <c r="Q1020" s="6"/>
      <c r="R1020" s="6"/>
      <c r="S1020" s="6"/>
      <c r="T1020" s="6"/>
      <c r="U1020" s="6"/>
      <c r="V1020" s="6"/>
      <c r="W1020" s="6"/>
      <c r="X1020" s="6"/>
      <c r="Y1020" s="6"/>
      <c r="Z1020" s="6"/>
    </row>
    <row r="1021" spans="1:26" ht="12" customHeight="1">
      <c r="A1021" s="205"/>
      <c r="B1021" s="204"/>
      <c r="C1021" s="129"/>
      <c r="D1021" s="129"/>
      <c r="E1021" s="199"/>
      <c r="F1021" s="172"/>
      <c r="G1021" s="6"/>
      <c r="H1021" s="6"/>
      <c r="I1021" s="6"/>
      <c r="J1021" s="6"/>
      <c r="K1021" s="6"/>
      <c r="L1021" s="6"/>
      <c r="M1021" s="6"/>
      <c r="N1021" s="6"/>
      <c r="O1021" s="6"/>
      <c r="P1021" s="6"/>
      <c r="Q1021" s="6"/>
      <c r="R1021" s="6"/>
      <c r="S1021" s="6"/>
      <c r="T1021" s="6"/>
      <c r="U1021" s="6"/>
      <c r="V1021" s="6"/>
      <c r="W1021" s="6"/>
      <c r="X1021" s="6"/>
      <c r="Y1021" s="6"/>
      <c r="Z1021" s="6"/>
    </row>
    <row r="1022" spans="1:26" ht="12" customHeight="1">
      <c r="A1022" s="205"/>
      <c r="B1022" s="204"/>
      <c r="C1022" s="129"/>
      <c r="D1022" s="129"/>
      <c r="E1022" s="199"/>
      <c r="F1022" s="172"/>
      <c r="G1022" s="6"/>
      <c r="H1022" s="6"/>
      <c r="I1022" s="6"/>
      <c r="J1022" s="6"/>
      <c r="K1022" s="6"/>
      <c r="L1022" s="6"/>
      <c r="M1022" s="6"/>
      <c r="N1022" s="6"/>
      <c r="O1022" s="6"/>
      <c r="P1022" s="6"/>
      <c r="Q1022" s="6"/>
      <c r="R1022" s="6"/>
      <c r="S1022" s="6"/>
      <c r="T1022" s="6"/>
      <c r="U1022" s="6"/>
      <c r="V1022" s="6"/>
      <c r="W1022" s="6"/>
      <c r="X1022" s="6"/>
      <c r="Y1022" s="6"/>
      <c r="Z1022" s="6"/>
    </row>
    <row r="1023" spans="1:26" ht="12" customHeight="1">
      <c r="A1023" s="205"/>
      <c r="B1023" s="204"/>
      <c r="C1023" s="129"/>
      <c r="D1023" s="129"/>
      <c r="E1023" s="199"/>
      <c r="F1023" s="172"/>
      <c r="G1023" s="6"/>
      <c r="H1023" s="6"/>
      <c r="I1023" s="6"/>
      <c r="J1023" s="6"/>
      <c r="K1023" s="6"/>
      <c r="L1023" s="6"/>
      <c r="M1023" s="6"/>
      <c r="N1023" s="6"/>
      <c r="O1023" s="6"/>
      <c r="P1023" s="6"/>
      <c r="Q1023" s="6"/>
      <c r="R1023" s="6"/>
      <c r="S1023" s="6"/>
      <c r="T1023" s="6"/>
      <c r="U1023" s="6"/>
      <c r="V1023" s="6"/>
      <c r="W1023" s="6"/>
      <c r="X1023" s="6"/>
      <c r="Y1023" s="6"/>
      <c r="Z1023" s="6"/>
    </row>
    <row r="1024" spans="1:26" ht="12" customHeight="1">
      <c r="A1024" s="205"/>
      <c r="B1024" s="204"/>
      <c r="C1024" s="129"/>
      <c r="D1024" s="129"/>
      <c r="E1024" s="199"/>
      <c r="F1024" s="172"/>
      <c r="G1024" s="6"/>
      <c r="H1024" s="6"/>
      <c r="I1024" s="6"/>
      <c r="J1024" s="6"/>
      <c r="K1024" s="6"/>
      <c r="L1024" s="6"/>
      <c r="M1024" s="6"/>
      <c r="N1024" s="6"/>
      <c r="O1024" s="6"/>
      <c r="P1024" s="6"/>
      <c r="Q1024" s="6"/>
      <c r="R1024" s="6"/>
      <c r="S1024" s="6"/>
      <c r="T1024" s="6"/>
      <c r="U1024" s="6"/>
      <c r="V1024" s="6"/>
      <c r="W1024" s="6"/>
      <c r="X1024" s="6"/>
      <c r="Y1024" s="6"/>
      <c r="Z1024" s="6"/>
    </row>
    <row r="1025" spans="1:26" ht="12" customHeight="1">
      <c r="A1025" s="205"/>
      <c r="B1025" s="204"/>
      <c r="C1025" s="129"/>
      <c r="D1025" s="129"/>
      <c r="E1025" s="199"/>
      <c r="F1025" s="172"/>
      <c r="G1025" s="6"/>
      <c r="H1025" s="6"/>
      <c r="I1025" s="6"/>
      <c r="J1025" s="6"/>
      <c r="K1025" s="6"/>
      <c r="L1025" s="6"/>
      <c r="M1025" s="6"/>
      <c r="N1025" s="6"/>
      <c r="O1025" s="6"/>
      <c r="P1025" s="6"/>
      <c r="Q1025" s="6"/>
      <c r="R1025" s="6"/>
      <c r="S1025" s="6"/>
      <c r="T1025" s="6"/>
      <c r="U1025" s="6"/>
      <c r="V1025" s="6"/>
      <c r="W1025" s="6"/>
      <c r="X1025" s="6"/>
      <c r="Y1025" s="6"/>
      <c r="Z1025" s="6"/>
    </row>
    <row r="1026" spans="1:26" ht="12" customHeight="1">
      <c r="A1026" s="205"/>
      <c r="B1026" s="204"/>
      <c r="C1026" s="129"/>
      <c r="D1026" s="129"/>
      <c r="E1026" s="199"/>
      <c r="F1026" s="172"/>
      <c r="G1026" s="6"/>
      <c r="H1026" s="6"/>
      <c r="I1026" s="6"/>
      <c r="J1026" s="6"/>
      <c r="K1026" s="6"/>
      <c r="L1026" s="6"/>
      <c r="M1026" s="6"/>
      <c r="N1026" s="6"/>
      <c r="O1026" s="6"/>
      <c r="P1026" s="6"/>
      <c r="Q1026" s="6"/>
      <c r="R1026" s="6"/>
      <c r="S1026" s="6"/>
      <c r="T1026" s="6"/>
      <c r="U1026" s="6"/>
      <c r="V1026" s="6"/>
      <c r="W1026" s="6"/>
      <c r="X1026" s="6"/>
      <c r="Y1026" s="6"/>
      <c r="Z1026" s="6"/>
    </row>
    <row r="1027" spans="1:26" ht="12" customHeight="1">
      <c r="A1027" s="205"/>
      <c r="B1027" s="204"/>
      <c r="C1027" s="129"/>
      <c r="D1027" s="129"/>
      <c r="E1027" s="199"/>
      <c r="F1027" s="172"/>
      <c r="G1027" s="6"/>
      <c r="H1027" s="6"/>
      <c r="I1027" s="6"/>
      <c r="J1027" s="6"/>
      <c r="K1027" s="6"/>
      <c r="L1027" s="6"/>
      <c r="M1027" s="6"/>
      <c r="N1027" s="6"/>
      <c r="O1027" s="6"/>
      <c r="P1027" s="6"/>
      <c r="Q1027" s="6"/>
      <c r="R1027" s="6"/>
      <c r="S1027" s="6"/>
      <c r="T1027" s="6"/>
      <c r="U1027" s="6"/>
      <c r="V1027" s="6"/>
      <c r="W1027" s="6"/>
      <c r="X1027" s="6"/>
      <c r="Y1027" s="6"/>
      <c r="Z1027" s="6"/>
    </row>
    <row r="1028" spans="1:26" ht="12" customHeight="1">
      <c r="A1028" s="205"/>
      <c r="B1028" s="204"/>
      <c r="C1028" s="129"/>
      <c r="D1028" s="129"/>
      <c r="E1028" s="199"/>
      <c r="F1028" s="172"/>
      <c r="G1028" s="6"/>
      <c r="H1028" s="6"/>
      <c r="I1028" s="6"/>
      <c r="J1028" s="6"/>
      <c r="K1028" s="6"/>
      <c r="L1028" s="6"/>
      <c r="M1028" s="6"/>
      <c r="N1028" s="6"/>
      <c r="O1028" s="6"/>
      <c r="P1028" s="6"/>
      <c r="Q1028" s="6"/>
      <c r="R1028" s="6"/>
      <c r="S1028" s="6"/>
      <c r="T1028" s="6"/>
      <c r="U1028" s="6"/>
      <c r="V1028" s="6"/>
      <c r="W1028" s="6"/>
      <c r="X1028" s="6"/>
      <c r="Y1028" s="6"/>
      <c r="Z1028" s="6"/>
    </row>
    <row r="1029" spans="1:26" ht="12" customHeight="1">
      <c r="A1029" s="205"/>
      <c r="B1029" s="204"/>
      <c r="C1029" s="129"/>
      <c r="D1029" s="129"/>
      <c r="E1029" s="199"/>
      <c r="F1029" s="172"/>
      <c r="G1029" s="6"/>
      <c r="H1029" s="6"/>
      <c r="I1029" s="6"/>
      <c r="J1029" s="6"/>
      <c r="K1029" s="6"/>
      <c r="L1029" s="6"/>
      <c r="M1029" s="6"/>
      <c r="N1029" s="6"/>
      <c r="O1029" s="6"/>
      <c r="P1029" s="6"/>
      <c r="Q1029" s="6"/>
      <c r="R1029" s="6"/>
      <c r="S1029" s="6"/>
      <c r="T1029" s="6"/>
      <c r="U1029" s="6"/>
      <c r="V1029" s="6"/>
      <c r="W1029" s="6"/>
      <c r="X1029" s="6"/>
      <c r="Y1029" s="6"/>
      <c r="Z1029" s="6"/>
    </row>
    <row r="1030" spans="1:26" ht="12" customHeight="1">
      <c r="A1030" s="205"/>
      <c r="B1030" s="204"/>
      <c r="C1030" s="129"/>
      <c r="D1030" s="129"/>
      <c r="E1030" s="199"/>
      <c r="F1030" s="172"/>
      <c r="G1030" s="6"/>
      <c r="H1030" s="6"/>
      <c r="I1030" s="6"/>
      <c r="J1030" s="6"/>
      <c r="K1030" s="6"/>
      <c r="L1030" s="6"/>
      <c r="M1030" s="6"/>
      <c r="N1030" s="6"/>
      <c r="O1030" s="6"/>
      <c r="P1030" s="6"/>
      <c r="Q1030" s="6"/>
      <c r="R1030" s="6"/>
      <c r="S1030" s="6"/>
      <c r="T1030" s="6"/>
      <c r="U1030" s="6"/>
      <c r="V1030" s="6"/>
      <c r="W1030" s="6"/>
      <c r="X1030" s="6"/>
      <c r="Y1030" s="6"/>
      <c r="Z1030" s="6"/>
    </row>
    <row r="1031" spans="1:26" ht="12" customHeight="1">
      <c r="A1031" s="205"/>
      <c r="B1031" s="204"/>
      <c r="C1031" s="129"/>
      <c r="D1031" s="129"/>
      <c r="E1031" s="199"/>
      <c r="F1031" s="172"/>
      <c r="G1031" s="6"/>
      <c r="H1031" s="6"/>
      <c r="I1031" s="6"/>
      <c r="J1031" s="6"/>
      <c r="K1031" s="6"/>
      <c r="L1031" s="6"/>
      <c r="M1031" s="6"/>
      <c r="N1031" s="6"/>
      <c r="O1031" s="6"/>
      <c r="P1031" s="6"/>
      <c r="Q1031" s="6"/>
      <c r="R1031" s="6"/>
      <c r="S1031" s="6"/>
      <c r="T1031" s="6"/>
      <c r="U1031" s="6"/>
      <c r="V1031" s="6"/>
      <c r="W1031" s="6"/>
      <c r="X1031" s="6"/>
      <c r="Y1031" s="6"/>
      <c r="Z1031" s="6"/>
    </row>
    <row r="1032" spans="1:26" ht="12" customHeight="1">
      <c r="A1032" s="205"/>
      <c r="B1032" s="204"/>
      <c r="C1032" s="129"/>
      <c r="D1032" s="129"/>
      <c r="E1032" s="199"/>
      <c r="F1032" s="172"/>
      <c r="G1032" s="6"/>
      <c r="H1032" s="6"/>
      <c r="I1032" s="6"/>
      <c r="J1032" s="6"/>
      <c r="K1032" s="6"/>
      <c r="L1032" s="6"/>
      <c r="M1032" s="6"/>
      <c r="N1032" s="6"/>
      <c r="O1032" s="6"/>
      <c r="P1032" s="6"/>
      <c r="Q1032" s="6"/>
      <c r="R1032" s="6"/>
      <c r="S1032" s="6"/>
      <c r="T1032" s="6"/>
      <c r="U1032" s="6"/>
      <c r="V1032" s="6"/>
      <c r="W1032" s="6"/>
      <c r="X1032" s="6"/>
      <c r="Y1032" s="6"/>
      <c r="Z1032" s="6"/>
    </row>
    <row r="1033" spans="1:26" ht="12" customHeight="1">
      <c r="A1033" s="205"/>
      <c r="B1033" s="204"/>
      <c r="C1033" s="129"/>
      <c r="D1033" s="129"/>
      <c r="E1033" s="199"/>
      <c r="F1033" s="172"/>
      <c r="G1033" s="6"/>
      <c r="H1033" s="6"/>
      <c r="I1033" s="6"/>
      <c r="J1033" s="6"/>
      <c r="K1033" s="6"/>
      <c r="L1033" s="6"/>
      <c r="M1033" s="6"/>
      <c r="N1033" s="6"/>
      <c r="O1033" s="6"/>
      <c r="P1033" s="6"/>
      <c r="Q1033" s="6"/>
      <c r="R1033" s="6"/>
      <c r="S1033" s="6"/>
      <c r="T1033" s="6"/>
      <c r="U1033" s="6"/>
      <c r="V1033" s="6"/>
      <c r="W1033" s="6"/>
      <c r="X1033" s="6"/>
      <c r="Y1033" s="6"/>
      <c r="Z1033" s="6"/>
    </row>
    <row r="1034" spans="1:26" ht="12" customHeight="1">
      <c r="A1034" s="205"/>
      <c r="B1034" s="204"/>
      <c r="C1034" s="129"/>
      <c r="D1034" s="129"/>
      <c r="E1034" s="199"/>
      <c r="F1034" s="172"/>
      <c r="G1034" s="6"/>
      <c r="H1034" s="6"/>
      <c r="I1034" s="6"/>
      <c r="J1034" s="6"/>
      <c r="K1034" s="6"/>
      <c r="L1034" s="6"/>
      <c r="M1034" s="6"/>
      <c r="N1034" s="6"/>
      <c r="O1034" s="6"/>
      <c r="P1034" s="6"/>
      <c r="Q1034" s="6"/>
      <c r="R1034" s="6"/>
      <c r="S1034" s="6"/>
      <c r="T1034" s="6"/>
      <c r="U1034" s="6"/>
      <c r="V1034" s="6"/>
      <c r="W1034" s="6"/>
      <c r="X1034" s="6"/>
      <c r="Y1034" s="6"/>
      <c r="Z1034" s="6"/>
    </row>
    <row r="1035" spans="1:26" ht="12" customHeight="1">
      <c r="A1035" s="205"/>
      <c r="B1035" s="204"/>
      <c r="C1035" s="129"/>
      <c r="D1035" s="129"/>
      <c r="E1035" s="199"/>
      <c r="F1035" s="172"/>
      <c r="G1035" s="6"/>
      <c r="H1035" s="6"/>
      <c r="I1035" s="6"/>
      <c r="J1035" s="6"/>
      <c r="K1035" s="6"/>
      <c r="L1035" s="6"/>
      <c r="M1035" s="6"/>
      <c r="N1035" s="6"/>
      <c r="O1035" s="6"/>
      <c r="P1035" s="6"/>
      <c r="Q1035" s="6"/>
      <c r="R1035" s="6"/>
      <c r="S1035" s="6"/>
      <c r="T1035" s="6"/>
      <c r="U1035" s="6"/>
      <c r="V1035" s="6"/>
      <c r="W1035" s="6"/>
      <c r="X1035" s="6"/>
      <c r="Y1035" s="6"/>
      <c r="Z1035" s="6"/>
    </row>
    <row r="1036" spans="1:26" ht="12" customHeight="1">
      <c r="A1036" s="205"/>
      <c r="B1036" s="204"/>
      <c r="C1036" s="129"/>
      <c r="D1036" s="129"/>
      <c r="E1036" s="199"/>
      <c r="F1036" s="172"/>
      <c r="G1036" s="6"/>
      <c r="H1036" s="6"/>
      <c r="I1036" s="6"/>
      <c r="J1036" s="6"/>
      <c r="K1036" s="6"/>
      <c r="L1036" s="6"/>
      <c r="M1036" s="6"/>
      <c r="N1036" s="6"/>
      <c r="O1036" s="6"/>
      <c r="P1036" s="6"/>
      <c r="Q1036" s="6"/>
      <c r="R1036" s="6"/>
      <c r="S1036" s="6"/>
      <c r="T1036" s="6"/>
      <c r="U1036" s="6"/>
      <c r="V1036" s="6"/>
      <c r="W1036" s="6"/>
      <c r="X1036" s="6"/>
      <c r="Y1036" s="6"/>
      <c r="Z1036" s="6"/>
    </row>
    <row r="1037" spans="1:26" ht="12" customHeight="1">
      <c r="A1037" s="205"/>
      <c r="B1037" s="204"/>
      <c r="C1037" s="129"/>
      <c r="D1037" s="129"/>
      <c r="E1037" s="199"/>
      <c r="F1037" s="172"/>
      <c r="G1037" s="6"/>
      <c r="H1037" s="6"/>
      <c r="I1037" s="6"/>
      <c r="J1037" s="6"/>
      <c r="K1037" s="6"/>
      <c r="L1037" s="6"/>
      <c r="M1037" s="6"/>
      <c r="N1037" s="6"/>
      <c r="O1037" s="6"/>
      <c r="P1037" s="6"/>
      <c r="Q1037" s="6"/>
      <c r="R1037" s="6"/>
      <c r="S1037" s="6"/>
      <c r="T1037" s="6"/>
      <c r="U1037" s="6"/>
      <c r="V1037" s="6"/>
      <c r="W1037" s="6"/>
      <c r="X1037" s="6"/>
      <c r="Y1037" s="6"/>
      <c r="Z1037" s="6"/>
    </row>
    <row r="1038" spans="1:26" ht="12" customHeight="1">
      <c r="A1038" s="205"/>
      <c r="B1038" s="204"/>
      <c r="C1038" s="129"/>
      <c r="D1038" s="129"/>
      <c r="E1038" s="199"/>
      <c r="F1038" s="172"/>
      <c r="G1038" s="6"/>
      <c r="H1038" s="6"/>
      <c r="I1038" s="6"/>
      <c r="J1038" s="6"/>
      <c r="K1038" s="6"/>
      <c r="L1038" s="6"/>
      <c r="M1038" s="6"/>
      <c r="N1038" s="6"/>
      <c r="O1038" s="6"/>
      <c r="P1038" s="6"/>
      <c r="Q1038" s="6"/>
      <c r="R1038" s="6"/>
      <c r="S1038" s="6"/>
      <c r="T1038" s="6"/>
      <c r="U1038" s="6"/>
      <c r="V1038" s="6"/>
      <c r="W1038" s="6"/>
      <c r="X1038" s="6"/>
      <c r="Y1038" s="6"/>
      <c r="Z1038" s="6"/>
    </row>
    <row r="1039" spans="1:26" ht="12" customHeight="1">
      <c r="A1039" s="205"/>
      <c r="B1039" s="204"/>
      <c r="C1039" s="129"/>
      <c r="D1039" s="129"/>
      <c r="E1039" s="199"/>
      <c r="F1039" s="172"/>
      <c r="G1039" s="6"/>
      <c r="H1039" s="6"/>
      <c r="I1039" s="6"/>
      <c r="J1039" s="6"/>
      <c r="K1039" s="6"/>
      <c r="L1039" s="6"/>
      <c r="M1039" s="6"/>
      <c r="N1039" s="6"/>
      <c r="O1039" s="6"/>
      <c r="P1039" s="6"/>
      <c r="Q1039" s="6"/>
      <c r="R1039" s="6"/>
      <c r="S1039" s="6"/>
      <c r="T1039" s="6"/>
      <c r="U1039" s="6"/>
      <c r="V1039" s="6"/>
      <c r="W1039" s="6"/>
      <c r="X1039" s="6"/>
      <c r="Y1039" s="6"/>
      <c r="Z1039" s="6"/>
    </row>
    <row r="1040" spans="1:26" ht="12" customHeight="1">
      <c r="A1040" s="205"/>
      <c r="B1040" s="204"/>
      <c r="C1040" s="129"/>
      <c r="D1040" s="129"/>
      <c r="E1040" s="199"/>
      <c r="F1040" s="172"/>
      <c r="G1040" s="6"/>
      <c r="H1040" s="6"/>
      <c r="I1040" s="6"/>
      <c r="J1040" s="6"/>
      <c r="K1040" s="6"/>
      <c r="L1040" s="6"/>
      <c r="M1040" s="6"/>
      <c r="N1040" s="6"/>
      <c r="O1040" s="6"/>
      <c r="P1040" s="6"/>
      <c r="Q1040" s="6"/>
      <c r="R1040" s="6"/>
      <c r="S1040" s="6"/>
      <c r="T1040" s="6"/>
      <c r="U1040" s="6"/>
      <c r="V1040" s="6"/>
      <c r="W1040" s="6"/>
      <c r="X1040" s="6"/>
      <c r="Y1040" s="6"/>
      <c r="Z1040" s="6"/>
    </row>
    <row r="1041" spans="1:26" ht="12" customHeight="1">
      <c r="A1041" s="205"/>
      <c r="B1041" s="204"/>
      <c r="C1041" s="129"/>
      <c r="D1041" s="129"/>
      <c r="E1041" s="199"/>
      <c r="F1041" s="172"/>
      <c r="G1041" s="6"/>
      <c r="H1041" s="6"/>
      <c r="I1041" s="6"/>
      <c r="J1041" s="6"/>
      <c r="K1041" s="6"/>
      <c r="L1041" s="6"/>
      <c r="M1041" s="6"/>
      <c r="N1041" s="6"/>
      <c r="O1041" s="6"/>
      <c r="P1041" s="6"/>
      <c r="Q1041" s="6"/>
      <c r="R1041" s="6"/>
      <c r="S1041" s="6"/>
      <c r="T1041" s="6"/>
      <c r="U1041" s="6"/>
      <c r="V1041" s="6"/>
      <c r="W1041" s="6"/>
      <c r="X1041" s="6"/>
      <c r="Y1041" s="6"/>
      <c r="Z1041" s="6"/>
    </row>
    <row r="1042" spans="1:26" ht="12" customHeight="1">
      <c r="A1042" s="205"/>
      <c r="B1042" s="204"/>
      <c r="C1042" s="129"/>
      <c r="D1042" s="129"/>
      <c r="E1042" s="199"/>
      <c r="F1042" s="172"/>
      <c r="G1042" s="6"/>
      <c r="H1042" s="6"/>
      <c r="I1042" s="6"/>
      <c r="J1042" s="6"/>
      <c r="K1042" s="6"/>
      <c r="L1042" s="6"/>
      <c r="M1042" s="6"/>
      <c r="N1042" s="6"/>
      <c r="O1042" s="6"/>
      <c r="P1042" s="6"/>
      <c r="Q1042" s="6"/>
      <c r="R1042" s="6"/>
      <c r="S1042" s="6"/>
      <c r="T1042" s="6"/>
      <c r="U1042" s="6"/>
      <c r="V1042" s="6"/>
      <c r="W1042" s="6"/>
      <c r="X1042" s="6"/>
      <c r="Y1042" s="6"/>
      <c r="Z1042" s="6"/>
    </row>
    <row r="1043" spans="1:26" ht="12" customHeight="1">
      <c r="A1043" s="205"/>
      <c r="B1043" s="204"/>
      <c r="C1043" s="129"/>
      <c r="D1043" s="129"/>
      <c r="E1043" s="199"/>
      <c r="F1043" s="172"/>
      <c r="G1043" s="6"/>
      <c r="H1043" s="6"/>
      <c r="I1043" s="6"/>
      <c r="J1043" s="6"/>
      <c r="K1043" s="6"/>
      <c r="L1043" s="6"/>
      <c r="M1043" s="6"/>
      <c r="N1043" s="6"/>
      <c r="O1043" s="6"/>
      <c r="P1043" s="6"/>
      <c r="Q1043" s="6"/>
      <c r="R1043" s="6"/>
      <c r="S1043" s="6"/>
      <c r="T1043" s="6"/>
      <c r="U1043" s="6"/>
      <c r="V1043" s="6"/>
      <c r="W1043" s="6"/>
      <c r="X1043" s="6"/>
      <c r="Y1043" s="6"/>
      <c r="Z1043" s="6"/>
    </row>
    <row r="1044" spans="1:26" ht="12" customHeight="1">
      <c r="A1044" s="205"/>
      <c r="B1044" s="204"/>
      <c r="C1044" s="129"/>
      <c r="D1044" s="129"/>
      <c r="E1044" s="199"/>
      <c r="F1044" s="172"/>
      <c r="G1044" s="6"/>
      <c r="H1044" s="6"/>
      <c r="I1044" s="6"/>
      <c r="J1044" s="6"/>
      <c r="K1044" s="6"/>
      <c r="L1044" s="6"/>
      <c r="M1044" s="6"/>
      <c r="N1044" s="6"/>
      <c r="O1044" s="6"/>
      <c r="P1044" s="6"/>
      <c r="Q1044" s="6"/>
      <c r="R1044" s="6"/>
      <c r="S1044" s="6"/>
      <c r="T1044" s="6"/>
      <c r="U1044" s="6"/>
      <c r="V1044" s="6"/>
      <c r="W1044" s="6"/>
      <c r="X1044" s="6"/>
      <c r="Y1044" s="6"/>
      <c r="Z1044" s="6"/>
    </row>
    <row r="1045" spans="1:26" ht="12" customHeight="1">
      <c r="A1045" s="205"/>
      <c r="B1045" s="204"/>
      <c r="C1045" s="129"/>
      <c r="D1045" s="129"/>
      <c r="E1045" s="199"/>
      <c r="F1045" s="172"/>
      <c r="G1045" s="6"/>
      <c r="H1045" s="6"/>
      <c r="I1045" s="6"/>
      <c r="J1045" s="6"/>
      <c r="K1045" s="6"/>
      <c r="L1045" s="6"/>
      <c r="M1045" s="6"/>
      <c r="N1045" s="6"/>
      <c r="O1045" s="6"/>
      <c r="P1045" s="6"/>
      <c r="Q1045" s="6"/>
      <c r="R1045" s="6"/>
      <c r="S1045" s="6"/>
      <c r="T1045" s="6"/>
      <c r="U1045" s="6"/>
      <c r="V1045" s="6"/>
      <c r="W1045" s="6"/>
      <c r="X1045" s="6"/>
      <c r="Y1045" s="6"/>
      <c r="Z1045" s="6"/>
    </row>
    <row r="1046" spans="1:26" ht="12" customHeight="1">
      <c r="A1046" s="205"/>
      <c r="B1046" s="204"/>
      <c r="C1046" s="129"/>
      <c r="D1046" s="129"/>
      <c r="E1046" s="199"/>
      <c r="F1046" s="172"/>
      <c r="G1046" s="6"/>
      <c r="H1046" s="6"/>
      <c r="I1046" s="6"/>
      <c r="J1046" s="6"/>
      <c r="K1046" s="6"/>
      <c r="L1046" s="6"/>
      <c r="M1046" s="6"/>
      <c r="N1046" s="6"/>
      <c r="O1046" s="6"/>
      <c r="P1046" s="6"/>
      <c r="Q1046" s="6"/>
      <c r="R1046" s="6"/>
      <c r="S1046" s="6"/>
      <c r="T1046" s="6"/>
      <c r="U1046" s="6"/>
      <c r="V1046" s="6"/>
      <c r="W1046" s="6"/>
      <c r="X1046" s="6"/>
      <c r="Y1046" s="6"/>
      <c r="Z1046" s="6"/>
    </row>
    <row r="1047" spans="1:26" ht="12" customHeight="1">
      <c r="A1047" s="205"/>
      <c r="B1047" s="204"/>
      <c r="C1047" s="129"/>
      <c r="D1047" s="129"/>
      <c r="E1047" s="199"/>
      <c r="F1047" s="172"/>
      <c r="G1047" s="6"/>
      <c r="H1047" s="6"/>
      <c r="I1047" s="6"/>
      <c r="J1047" s="6"/>
      <c r="K1047" s="6"/>
      <c r="L1047" s="6"/>
      <c r="M1047" s="6"/>
      <c r="N1047" s="6"/>
      <c r="O1047" s="6"/>
      <c r="P1047" s="6"/>
      <c r="Q1047" s="6"/>
      <c r="R1047" s="6"/>
      <c r="S1047" s="6"/>
      <c r="T1047" s="6"/>
      <c r="U1047" s="6"/>
      <c r="V1047" s="6"/>
      <c r="W1047" s="6"/>
      <c r="X1047" s="6"/>
      <c r="Y1047" s="6"/>
      <c r="Z1047" s="6"/>
    </row>
    <row r="1048" spans="1:26" ht="12" customHeight="1">
      <c r="A1048" s="205"/>
      <c r="B1048" s="204"/>
      <c r="C1048" s="129"/>
      <c r="D1048" s="129"/>
      <c r="E1048" s="199"/>
      <c r="F1048" s="172"/>
      <c r="G1048" s="6"/>
      <c r="H1048" s="6"/>
      <c r="I1048" s="6"/>
      <c r="J1048" s="6"/>
      <c r="K1048" s="6"/>
      <c r="L1048" s="6"/>
      <c r="M1048" s="6"/>
      <c r="N1048" s="6"/>
      <c r="O1048" s="6"/>
      <c r="P1048" s="6"/>
      <c r="Q1048" s="6"/>
      <c r="R1048" s="6"/>
      <c r="S1048" s="6"/>
      <c r="T1048" s="6"/>
      <c r="U1048" s="6"/>
      <c r="V1048" s="6"/>
      <c r="W1048" s="6"/>
      <c r="X1048" s="6"/>
      <c r="Y1048" s="6"/>
      <c r="Z1048" s="6"/>
    </row>
    <row r="1049" spans="1:26" ht="12" customHeight="1">
      <c r="A1049" s="205"/>
      <c r="B1049" s="204"/>
      <c r="C1049" s="129"/>
      <c r="D1049" s="129"/>
      <c r="E1049" s="199"/>
      <c r="F1049" s="172"/>
      <c r="G1049" s="6"/>
      <c r="H1049" s="6"/>
      <c r="I1049" s="6"/>
      <c r="J1049" s="6"/>
      <c r="K1049" s="6"/>
      <c r="L1049" s="6"/>
      <c r="M1049" s="6"/>
      <c r="N1049" s="6"/>
      <c r="O1049" s="6"/>
      <c r="P1049" s="6"/>
      <c r="Q1049" s="6"/>
      <c r="R1049" s="6"/>
      <c r="S1049" s="6"/>
      <c r="T1049" s="6"/>
      <c r="U1049" s="6"/>
      <c r="V1049" s="6"/>
      <c r="W1049" s="6"/>
      <c r="X1049" s="6"/>
      <c r="Y1049" s="6"/>
      <c r="Z1049" s="6"/>
    </row>
    <row r="1050" spans="1:26" ht="12" customHeight="1">
      <c r="A1050" s="205"/>
      <c r="B1050" s="204"/>
      <c r="C1050" s="129"/>
      <c r="D1050" s="129"/>
      <c r="E1050" s="199"/>
      <c r="F1050" s="172"/>
      <c r="G1050" s="6"/>
      <c r="H1050" s="6"/>
      <c r="I1050" s="6"/>
      <c r="J1050" s="6"/>
      <c r="K1050" s="6"/>
      <c r="L1050" s="6"/>
      <c r="M1050" s="6"/>
      <c r="N1050" s="6"/>
      <c r="O1050" s="6"/>
      <c r="P1050" s="6"/>
      <c r="Q1050" s="6"/>
      <c r="R1050" s="6"/>
      <c r="S1050" s="6"/>
      <c r="T1050" s="6"/>
      <c r="U1050" s="6"/>
      <c r="V1050" s="6"/>
      <c r="W1050" s="6"/>
      <c r="X1050" s="6"/>
      <c r="Y1050" s="6"/>
      <c r="Z1050" s="6"/>
    </row>
    <row r="1051" spans="1:26" ht="12" customHeight="1">
      <c r="A1051" s="205"/>
      <c r="B1051" s="204"/>
      <c r="C1051" s="129"/>
      <c r="D1051" s="129"/>
      <c r="E1051" s="199"/>
      <c r="F1051" s="172"/>
      <c r="G1051" s="6"/>
      <c r="H1051" s="6"/>
      <c r="I1051" s="6"/>
      <c r="J1051" s="6"/>
      <c r="K1051" s="6"/>
      <c r="L1051" s="6"/>
      <c r="M1051" s="6"/>
      <c r="N1051" s="6"/>
      <c r="O1051" s="6"/>
      <c r="P1051" s="6"/>
      <c r="Q1051" s="6"/>
      <c r="R1051" s="6"/>
      <c r="S1051" s="6"/>
      <c r="T1051" s="6"/>
      <c r="U1051" s="6"/>
      <c r="V1051" s="6"/>
      <c r="W1051" s="6"/>
      <c r="X1051" s="6"/>
      <c r="Y1051" s="6"/>
      <c r="Z1051" s="6"/>
    </row>
    <row r="1052" spans="1:26" ht="12" customHeight="1">
      <c r="A1052" s="205"/>
      <c r="B1052" s="204"/>
      <c r="C1052" s="129"/>
      <c r="D1052" s="129"/>
      <c r="E1052" s="199"/>
      <c r="F1052" s="172"/>
      <c r="G1052" s="6"/>
      <c r="H1052" s="6"/>
      <c r="I1052" s="6"/>
      <c r="J1052" s="6"/>
      <c r="K1052" s="6"/>
      <c r="L1052" s="6"/>
      <c r="M1052" s="6"/>
      <c r="N1052" s="6"/>
      <c r="O1052" s="6"/>
      <c r="P1052" s="6"/>
      <c r="Q1052" s="6"/>
      <c r="R1052" s="6"/>
      <c r="S1052" s="6"/>
      <c r="T1052" s="6"/>
      <c r="U1052" s="6"/>
      <c r="V1052" s="6"/>
      <c r="W1052" s="6"/>
      <c r="X1052" s="6"/>
      <c r="Y1052" s="6"/>
      <c r="Z1052" s="6"/>
    </row>
    <row r="1053" spans="1:26" ht="12" customHeight="1">
      <c r="A1053" s="205"/>
      <c r="B1053" s="204"/>
      <c r="C1053" s="129"/>
      <c r="D1053" s="129"/>
      <c r="E1053" s="199"/>
      <c r="F1053" s="172"/>
      <c r="G1053" s="6"/>
      <c r="H1053" s="6"/>
      <c r="I1053" s="6"/>
      <c r="J1053" s="6"/>
      <c r="K1053" s="6"/>
      <c r="L1053" s="6"/>
      <c r="M1053" s="6"/>
      <c r="N1053" s="6"/>
      <c r="O1053" s="6"/>
      <c r="P1053" s="6"/>
      <c r="Q1053" s="6"/>
      <c r="R1053" s="6"/>
      <c r="S1053" s="6"/>
      <c r="T1053" s="6"/>
      <c r="U1053" s="6"/>
      <c r="V1053" s="6"/>
      <c r="W1053" s="6"/>
      <c r="X1053" s="6"/>
      <c r="Y1053" s="6"/>
      <c r="Z1053" s="6"/>
    </row>
    <row r="1054" spans="1:26" ht="12" customHeight="1">
      <c r="A1054" s="205"/>
      <c r="B1054" s="204"/>
      <c r="C1054" s="129"/>
      <c r="D1054" s="129"/>
      <c r="E1054" s="199"/>
      <c r="F1054" s="172"/>
      <c r="G1054" s="6"/>
      <c r="H1054" s="6"/>
      <c r="I1054" s="6"/>
      <c r="J1054" s="6"/>
      <c r="K1054" s="6"/>
      <c r="L1054" s="6"/>
      <c r="M1054" s="6"/>
      <c r="N1054" s="6"/>
      <c r="O1054" s="6"/>
      <c r="P1054" s="6"/>
      <c r="Q1054" s="6"/>
      <c r="R1054" s="6"/>
      <c r="S1054" s="6"/>
      <c r="T1054" s="6"/>
      <c r="U1054" s="6"/>
      <c r="V1054" s="6"/>
      <c r="W1054" s="6"/>
      <c r="X1054" s="6"/>
      <c r="Y1054" s="6"/>
      <c r="Z1054" s="6"/>
    </row>
    <row r="1055" spans="1:26" ht="12" customHeight="1">
      <c r="A1055" s="205"/>
      <c r="B1055" s="204"/>
      <c r="C1055" s="129"/>
      <c r="D1055" s="129"/>
      <c r="E1055" s="199"/>
      <c r="F1055" s="172"/>
      <c r="G1055" s="6"/>
      <c r="H1055" s="6"/>
      <c r="I1055" s="6"/>
      <c r="J1055" s="6"/>
      <c r="K1055" s="6"/>
      <c r="L1055" s="6"/>
      <c r="M1055" s="6"/>
      <c r="N1055" s="6"/>
      <c r="O1055" s="6"/>
      <c r="P1055" s="6"/>
      <c r="Q1055" s="6"/>
      <c r="R1055" s="6"/>
      <c r="S1055" s="6"/>
      <c r="T1055" s="6"/>
      <c r="U1055" s="6"/>
      <c r="V1055" s="6"/>
      <c r="W1055" s="6"/>
      <c r="X1055" s="6"/>
      <c r="Y1055" s="6"/>
      <c r="Z1055" s="6"/>
    </row>
    <row r="1056" spans="1:26" ht="12" customHeight="1">
      <c r="A1056" s="205"/>
      <c r="B1056" s="204"/>
      <c r="C1056" s="129"/>
      <c r="D1056" s="129"/>
      <c r="E1056" s="199"/>
      <c r="F1056" s="172"/>
      <c r="G1056" s="6"/>
      <c r="H1056" s="6"/>
      <c r="I1056" s="6"/>
      <c r="J1056" s="6"/>
      <c r="K1056" s="6"/>
      <c r="L1056" s="6"/>
      <c r="M1056" s="6"/>
      <c r="N1056" s="6"/>
      <c r="O1056" s="6"/>
      <c r="P1056" s="6"/>
      <c r="Q1056" s="6"/>
      <c r="R1056" s="6"/>
      <c r="S1056" s="6"/>
      <c r="T1056" s="6"/>
      <c r="U1056" s="6"/>
      <c r="V1056" s="6"/>
      <c r="W1056" s="6"/>
      <c r="X1056" s="6"/>
      <c r="Y1056" s="6"/>
      <c r="Z1056" s="6"/>
    </row>
    <row r="1057" spans="1:26" ht="12" customHeight="1">
      <c r="A1057" s="205"/>
      <c r="B1057" s="204"/>
      <c r="C1057" s="129"/>
      <c r="D1057" s="129"/>
      <c r="E1057" s="199"/>
      <c r="F1057" s="172"/>
      <c r="G1057" s="6"/>
      <c r="H1057" s="6"/>
      <c r="I1057" s="6"/>
      <c r="J1057" s="6"/>
      <c r="K1057" s="6"/>
      <c r="L1057" s="6"/>
      <c r="M1057" s="6"/>
      <c r="N1057" s="6"/>
      <c r="O1057" s="6"/>
      <c r="P1057" s="6"/>
      <c r="Q1057" s="6"/>
      <c r="R1057" s="6"/>
      <c r="S1057" s="6"/>
      <c r="T1057" s="6"/>
      <c r="U1057" s="6"/>
      <c r="V1057" s="6"/>
      <c r="W1057" s="6"/>
      <c r="X1057" s="6"/>
      <c r="Y1057" s="6"/>
      <c r="Z1057" s="6"/>
    </row>
    <row r="1058" spans="1:26" ht="12" customHeight="1">
      <c r="A1058" s="205"/>
      <c r="B1058" s="204"/>
      <c r="C1058" s="129"/>
      <c r="D1058" s="129"/>
      <c r="E1058" s="199"/>
      <c r="F1058" s="172"/>
      <c r="G1058" s="6"/>
      <c r="H1058" s="6"/>
      <c r="I1058" s="6"/>
      <c r="J1058" s="6"/>
      <c r="K1058" s="6"/>
      <c r="L1058" s="6"/>
      <c r="M1058" s="6"/>
      <c r="N1058" s="6"/>
      <c r="O1058" s="6"/>
      <c r="P1058" s="6"/>
      <c r="Q1058" s="6"/>
      <c r="R1058" s="6"/>
      <c r="S1058" s="6"/>
      <c r="T1058" s="6"/>
      <c r="U1058" s="6"/>
      <c r="V1058" s="6"/>
      <c r="W1058" s="6"/>
      <c r="X1058" s="6"/>
      <c r="Y1058" s="6"/>
      <c r="Z1058" s="6"/>
    </row>
    <row r="1059" spans="1:26" ht="12" customHeight="1">
      <c r="A1059" s="205"/>
      <c r="B1059" s="204"/>
      <c r="C1059" s="129"/>
      <c r="D1059" s="129"/>
      <c r="E1059" s="199"/>
      <c r="F1059" s="172"/>
      <c r="G1059" s="6"/>
      <c r="H1059" s="6"/>
      <c r="I1059" s="6"/>
      <c r="J1059" s="6"/>
      <c r="K1059" s="6"/>
      <c r="L1059" s="6"/>
      <c r="M1059" s="6"/>
      <c r="N1059" s="6"/>
      <c r="O1059" s="6"/>
      <c r="P1059" s="6"/>
      <c r="Q1059" s="6"/>
      <c r="R1059" s="6"/>
      <c r="S1059" s="6"/>
      <c r="T1059" s="6"/>
      <c r="U1059" s="6"/>
      <c r="V1059" s="6"/>
      <c r="W1059" s="6"/>
      <c r="X1059" s="6"/>
      <c r="Y1059" s="6"/>
      <c r="Z1059" s="6"/>
    </row>
    <row r="1060" spans="1:26" ht="12" customHeight="1">
      <c r="A1060" s="205"/>
      <c r="B1060" s="204"/>
      <c r="C1060" s="129"/>
      <c r="D1060" s="129"/>
      <c r="E1060" s="199"/>
      <c r="F1060" s="172"/>
      <c r="G1060" s="6"/>
      <c r="H1060" s="6"/>
      <c r="I1060" s="6"/>
      <c r="J1060" s="6"/>
      <c r="K1060" s="6"/>
      <c r="L1060" s="6"/>
      <c r="M1060" s="6"/>
      <c r="N1060" s="6"/>
      <c r="O1060" s="6"/>
      <c r="P1060" s="6"/>
      <c r="Q1060" s="6"/>
      <c r="R1060" s="6"/>
      <c r="S1060" s="6"/>
      <c r="T1060" s="6"/>
      <c r="U1060" s="6"/>
      <c r="V1060" s="6"/>
      <c r="W1060" s="6"/>
      <c r="X1060" s="6"/>
      <c r="Y1060" s="6"/>
      <c r="Z1060" s="6"/>
    </row>
    <row r="1061" spans="1:26" ht="12" customHeight="1">
      <c r="A1061" s="205"/>
      <c r="B1061" s="204"/>
      <c r="C1061" s="129"/>
      <c r="D1061" s="129"/>
      <c r="E1061" s="199"/>
      <c r="F1061" s="172"/>
      <c r="G1061" s="6"/>
      <c r="H1061" s="6"/>
      <c r="I1061" s="6"/>
      <c r="J1061" s="6"/>
      <c r="K1061" s="6"/>
      <c r="L1061" s="6"/>
      <c r="M1061" s="6"/>
      <c r="N1061" s="6"/>
      <c r="O1061" s="6"/>
      <c r="P1061" s="6"/>
      <c r="Q1061" s="6"/>
      <c r="R1061" s="6"/>
      <c r="S1061" s="6"/>
      <c r="T1061" s="6"/>
      <c r="U1061" s="6"/>
      <c r="V1061" s="6"/>
      <c r="W1061" s="6"/>
      <c r="X1061" s="6"/>
      <c r="Y1061" s="6"/>
      <c r="Z1061" s="6"/>
    </row>
    <row r="1062" spans="1:26" ht="12" customHeight="1">
      <c r="A1062" s="205"/>
      <c r="B1062" s="204"/>
      <c r="C1062" s="129"/>
      <c r="D1062" s="129"/>
      <c r="E1062" s="199"/>
      <c r="F1062" s="172"/>
      <c r="G1062" s="6"/>
      <c r="H1062" s="6"/>
      <c r="I1062" s="6"/>
      <c r="J1062" s="6"/>
      <c r="K1062" s="6"/>
      <c r="L1062" s="6"/>
      <c r="M1062" s="6"/>
      <c r="N1062" s="6"/>
      <c r="O1062" s="6"/>
      <c r="P1062" s="6"/>
      <c r="Q1062" s="6"/>
      <c r="R1062" s="6"/>
      <c r="S1062" s="6"/>
      <c r="T1062" s="6"/>
      <c r="U1062" s="6"/>
      <c r="V1062" s="6"/>
      <c r="W1062" s="6"/>
      <c r="X1062" s="6"/>
      <c r="Y1062" s="6"/>
      <c r="Z1062" s="6"/>
    </row>
    <row r="1063" spans="1:26" ht="12" customHeight="1">
      <c r="A1063" s="205"/>
      <c r="B1063" s="204"/>
      <c r="C1063" s="129"/>
      <c r="D1063" s="129"/>
      <c r="E1063" s="199"/>
      <c r="F1063" s="172"/>
      <c r="G1063" s="6"/>
      <c r="H1063" s="6"/>
      <c r="I1063" s="6"/>
      <c r="J1063" s="6"/>
      <c r="K1063" s="6"/>
      <c r="L1063" s="6"/>
      <c r="M1063" s="6"/>
      <c r="N1063" s="6"/>
      <c r="O1063" s="6"/>
      <c r="P1063" s="6"/>
      <c r="Q1063" s="6"/>
      <c r="R1063" s="6"/>
      <c r="S1063" s="6"/>
      <c r="T1063" s="6"/>
      <c r="U1063" s="6"/>
      <c r="V1063" s="6"/>
      <c r="W1063" s="6"/>
      <c r="X1063" s="6"/>
      <c r="Y1063" s="6"/>
      <c r="Z1063" s="6"/>
    </row>
    <row r="1064" spans="1:26" ht="12" customHeight="1">
      <c r="A1064" s="205"/>
      <c r="B1064" s="204"/>
      <c r="C1064" s="129"/>
      <c r="D1064" s="129"/>
      <c r="E1064" s="199"/>
      <c r="F1064" s="172"/>
      <c r="G1064" s="6"/>
      <c r="H1064" s="6"/>
      <c r="I1064" s="6"/>
      <c r="J1064" s="6"/>
      <c r="K1064" s="6"/>
      <c r="L1064" s="6"/>
      <c r="M1064" s="6"/>
      <c r="N1064" s="6"/>
      <c r="O1064" s="6"/>
      <c r="P1064" s="6"/>
      <c r="Q1064" s="6"/>
      <c r="R1064" s="6"/>
      <c r="S1064" s="6"/>
      <c r="T1064" s="6"/>
      <c r="U1064" s="6"/>
      <c r="V1064" s="6"/>
      <c r="W1064" s="6"/>
      <c r="X1064" s="6"/>
      <c r="Y1064" s="6"/>
      <c r="Z1064" s="6"/>
    </row>
    <row r="1065" spans="1:26" ht="12" customHeight="1">
      <c r="A1065" s="205"/>
      <c r="B1065" s="204"/>
      <c r="C1065" s="129"/>
      <c r="D1065" s="129"/>
      <c r="E1065" s="199"/>
      <c r="F1065" s="172"/>
      <c r="G1065" s="6"/>
      <c r="H1065" s="6"/>
      <c r="I1065" s="6"/>
      <c r="J1065" s="6"/>
      <c r="K1065" s="6"/>
      <c r="L1065" s="6"/>
      <c r="M1065" s="6"/>
      <c r="N1065" s="6"/>
      <c r="O1065" s="6"/>
      <c r="P1065" s="6"/>
      <c r="Q1065" s="6"/>
      <c r="R1065" s="6"/>
      <c r="S1065" s="6"/>
      <c r="T1065" s="6"/>
      <c r="U1065" s="6"/>
      <c r="V1065" s="6"/>
      <c r="W1065" s="6"/>
      <c r="X1065" s="6"/>
      <c r="Y1065" s="6"/>
      <c r="Z1065" s="6"/>
    </row>
    <row r="1066" spans="1:26" ht="12" customHeight="1">
      <c r="A1066" s="205"/>
      <c r="B1066" s="204"/>
      <c r="C1066" s="129"/>
      <c r="D1066" s="129"/>
      <c r="E1066" s="199"/>
      <c r="F1066" s="172"/>
      <c r="G1066" s="6"/>
      <c r="H1066" s="6"/>
      <c r="I1066" s="6"/>
      <c r="J1066" s="6"/>
      <c r="K1066" s="6"/>
      <c r="L1066" s="6"/>
      <c r="M1066" s="6"/>
      <c r="N1066" s="6"/>
      <c r="O1066" s="6"/>
      <c r="P1066" s="6"/>
      <c r="Q1066" s="6"/>
      <c r="R1066" s="6"/>
      <c r="S1066" s="6"/>
      <c r="T1066" s="6"/>
      <c r="U1066" s="6"/>
      <c r="V1066" s="6"/>
      <c r="W1066" s="6"/>
      <c r="X1066" s="6"/>
      <c r="Y1066" s="6"/>
      <c r="Z1066" s="6"/>
    </row>
    <row r="1067" spans="1:26" ht="12" customHeight="1">
      <c r="A1067" s="205"/>
      <c r="B1067" s="204"/>
      <c r="C1067" s="129"/>
      <c r="D1067" s="129"/>
      <c r="E1067" s="199"/>
      <c r="F1067" s="172"/>
      <c r="G1067" s="6"/>
      <c r="H1067" s="6"/>
      <c r="I1067" s="6"/>
      <c r="J1067" s="6"/>
      <c r="K1067" s="6"/>
      <c r="L1067" s="6"/>
      <c r="M1067" s="6"/>
      <c r="N1067" s="6"/>
      <c r="O1067" s="6"/>
      <c r="P1067" s="6"/>
      <c r="Q1067" s="6"/>
      <c r="R1067" s="6"/>
      <c r="S1067" s="6"/>
      <c r="T1067" s="6"/>
      <c r="U1067" s="6"/>
      <c r="V1067" s="6"/>
      <c r="W1067" s="6"/>
      <c r="X1067" s="6"/>
      <c r="Y1067" s="6"/>
      <c r="Z1067" s="6"/>
    </row>
    <row r="1068" spans="1:26" ht="12" customHeight="1">
      <c r="A1068" s="205"/>
      <c r="B1068" s="204"/>
      <c r="C1068" s="129"/>
      <c r="D1068" s="129"/>
      <c r="E1068" s="199"/>
      <c r="F1068" s="172"/>
      <c r="G1068" s="6"/>
      <c r="H1068" s="6"/>
      <c r="I1068" s="6"/>
      <c r="J1068" s="6"/>
      <c r="K1068" s="6"/>
      <c r="L1068" s="6"/>
      <c r="M1068" s="6"/>
      <c r="N1068" s="6"/>
      <c r="O1068" s="6"/>
      <c r="P1068" s="6"/>
      <c r="Q1068" s="6"/>
      <c r="R1068" s="6"/>
      <c r="S1068" s="6"/>
      <c r="T1068" s="6"/>
      <c r="U1068" s="6"/>
      <c r="V1068" s="6"/>
      <c r="W1068" s="6"/>
      <c r="X1068" s="6"/>
      <c r="Y1068" s="6"/>
      <c r="Z1068" s="6"/>
    </row>
    <row r="1069" spans="1:26" ht="12" customHeight="1">
      <c r="A1069" s="205"/>
      <c r="B1069" s="204"/>
      <c r="C1069" s="129"/>
      <c r="D1069" s="129"/>
      <c r="E1069" s="199"/>
      <c r="F1069" s="172"/>
      <c r="G1069" s="6"/>
      <c r="H1069" s="6"/>
      <c r="I1069" s="6"/>
      <c r="J1069" s="6"/>
      <c r="K1069" s="6"/>
      <c r="L1069" s="6"/>
      <c r="M1069" s="6"/>
      <c r="N1069" s="6"/>
      <c r="O1069" s="6"/>
      <c r="P1069" s="6"/>
      <c r="Q1069" s="6"/>
      <c r="R1069" s="6"/>
      <c r="S1069" s="6"/>
      <c r="T1069" s="6"/>
      <c r="U1069" s="6"/>
      <c r="V1069" s="6"/>
      <c r="W1069" s="6"/>
      <c r="X1069" s="6"/>
      <c r="Y1069" s="6"/>
      <c r="Z1069" s="6"/>
    </row>
    <row r="1070" spans="1:26" ht="12" customHeight="1">
      <c r="A1070" s="205"/>
      <c r="B1070" s="204"/>
      <c r="C1070" s="129"/>
      <c r="D1070" s="129"/>
      <c r="E1070" s="199"/>
      <c r="F1070" s="172"/>
      <c r="G1070" s="6"/>
      <c r="H1070" s="6"/>
      <c r="I1070" s="6"/>
      <c r="J1070" s="6"/>
      <c r="K1070" s="6"/>
      <c r="L1070" s="6"/>
      <c r="M1070" s="6"/>
      <c r="N1070" s="6"/>
      <c r="O1070" s="6"/>
      <c r="P1070" s="6"/>
      <c r="Q1070" s="6"/>
      <c r="R1070" s="6"/>
      <c r="S1070" s="6"/>
      <c r="T1070" s="6"/>
      <c r="U1070" s="6"/>
      <c r="V1070" s="6"/>
      <c r="W1070" s="6"/>
      <c r="X1070" s="6"/>
      <c r="Y1070" s="6"/>
      <c r="Z1070" s="6"/>
    </row>
    <row r="1071" spans="1:26" ht="12" customHeight="1">
      <c r="A1071" s="205"/>
      <c r="B1071" s="204"/>
      <c r="C1071" s="129"/>
      <c r="D1071" s="129"/>
      <c r="E1071" s="199"/>
      <c r="F1071" s="172"/>
      <c r="G1071" s="6"/>
      <c r="H1071" s="6"/>
      <c r="I1071" s="6"/>
      <c r="J1071" s="6"/>
      <c r="K1071" s="6"/>
      <c r="L1071" s="6"/>
      <c r="M1071" s="6"/>
      <c r="N1071" s="6"/>
      <c r="O1071" s="6"/>
      <c r="P1071" s="6"/>
      <c r="Q1071" s="6"/>
      <c r="R1071" s="6"/>
      <c r="S1071" s="6"/>
      <c r="T1071" s="6"/>
      <c r="U1071" s="6"/>
      <c r="V1071" s="6"/>
      <c r="W1071" s="6"/>
      <c r="X1071" s="6"/>
      <c r="Y1071" s="6"/>
      <c r="Z1071" s="6"/>
    </row>
    <row r="1072" spans="1:26" ht="12" customHeight="1">
      <c r="A1072" s="205"/>
      <c r="B1072" s="204"/>
      <c r="C1072" s="129"/>
      <c r="D1072" s="129"/>
      <c r="E1072" s="199"/>
      <c r="F1072" s="172"/>
      <c r="G1072" s="6"/>
      <c r="H1072" s="6"/>
      <c r="I1072" s="6"/>
      <c r="J1072" s="6"/>
      <c r="K1072" s="6"/>
      <c r="L1072" s="6"/>
      <c r="M1072" s="6"/>
      <c r="N1072" s="6"/>
      <c r="O1072" s="6"/>
      <c r="P1072" s="6"/>
      <c r="Q1072" s="6"/>
      <c r="R1072" s="6"/>
      <c r="S1072" s="6"/>
      <c r="T1072" s="6"/>
      <c r="U1072" s="6"/>
      <c r="V1072" s="6"/>
      <c r="W1072" s="6"/>
      <c r="X1072" s="6"/>
      <c r="Y1072" s="6"/>
      <c r="Z1072" s="6"/>
    </row>
    <row r="1073" spans="1:26" ht="12" customHeight="1">
      <c r="A1073" s="205"/>
      <c r="B1073" s="204"/>
      <c r="C1073" s="129"/>
      <c r="D1073" s="129"/>
      <c r="E1073" s="199"/>
      <c r="F1073" s="172"/>
      <c r="G1073" s="6"/>
      <c r="H1073" s="6"/>
      <c r="I1073" s="6"/>
      <c r="J1073" s="6"/>
      <c r="K1073" s="6"/>
      <c r="L1073" s="6"/>
      <c r="M1073" s="6"/>
      <c r="N1073" s="6"/>
      <c r="O1073" s="6"/>
      <c r="P1073" s="6"/>
      <c r="Q1073" s="6"/>
      <c r="R1073" s="6"/>
      <c r="S1073" s="6"/>
      <c r="T1073" s="6"/>
      <c r="U1073" s="6"/>
      <c r="V1073" s="6"/>
      <c r="W1073" s="6"/>
      <c r="X1073" s="6"/>
      <c r="Y1073" s="6"/>
      <c r="Z1073" s="6"/>
    </row>
    <row r="1074" spans="1:26" ht="12" customHeight="1">
      <c r="A1074" s="205"/>
      <c r="B1074" s="204"/>
      <c r="C1074" s="129"/>
      <c r="D1074" s="129"/>
      <c r="E1074" s="199"/>
      <c r="F1074" s="172"/>
      <c r="G1074" s="6"/>
      <c r="H1074" s="6"/>
      <c r="I1074" s="6"/>
      <c r="J1074" s="6"/>
      <c r="K1074" s="6"/>
      <c r="L1074" s="6"/>
      <c r="M1074" s="6"/>
      <c r="N1074" s="6"/>
      <c r="O1074" s="6"/>
      <c r="P1074" s="6"/>
      <c r="Q1074" s="6"/>
      <c r="R1074" s="6"/>
      <c r="S1074" s="6"/>
      <c r="T1074" s="6"/>
      <c r="U1074" s="6"/>
      <c r="V1074" s="6"/>
      <c r="W1074" s="6"/>
      <c r="X1074" s="6"/>
      <c r="Y1074" s="6"/>
      <c r="Z1074" s="6"/>
    </row>
    <row r="1075" spans="1:26" ht="12" customHeight="1">
      <c r="A1075" s="205"/>
      <c r="B1075" s="204"/>
      <c r="C1075" s="129"/>
      <c r="D1075" s="129"/>
      <c r="E1075" s="199"/>
      <c r="F1075" s="172"/>
      <c r="G1075" s="6"/>
      <c r="H1075" s="6"/>
      <c r="I1075" s="6"/>
      <c r="J1075" s="6"/>
      <c r="K1075" s="6"/>
      <c r="L1075" s="6"/>
      <c r="M1075" s="6"/>
      <c r="N1075" s="6"/>
      <c r="O1075" s="6"/>
      <c r="P1075" s="6"/>
      <c r="Q1075" s="6"/>
      <c r="R1075" s="6"/>
      <c r="S1075" s="6"/>
      <c r="T1075" s="6"/>
      <c r="U1075" s="6"/>
      <c r="V1075" s="6"/>
      <c r="W1075" s="6"/>
      <c r="X1075" s="6"/>
      <c r="Y1075" s="6"/>
      <c r="Z1075" s="6"/>
    </row>
    <row r="1076" spans="1:26" ht="12" customHeight="1">
      <c r="A1076" s="205"/>
      <c r="B1076" s="204"/>
      <c r="C1076" s="129"/>
      <c r="D1076" s="129"/>
      <c r="E1076" s="199"/>
      <c r="F1076" s="172"/>
      <c r="G1076" s="6"/>
      <c r="H1076" s="6"/>
      <c r="I1076" s="6"/>
      <c r="J1076" s="6"/>
      <c r="K1076" s="6"/>
      <c r="L1076" s="6"/>
      <c r="M1076" s="6"/>
      <c r="N1076" s="6"/>
      <c r="O1076" s="6"/>
      <c r="P1076" s="6"/>
      <c r="Q1076" s="6"/>
      <c r="R1076" s="6"/>
      <c r="S1076" s="6"/>
      <c r="T1076" s="6"/>
      <c r="U1076" s="6"/>
      <c r="V1076" s="6"/>
      <c r="W1076" s="6"/>
      <c r="X1076" s="6"/>
      <c r="Y1076" s="6"/>
      <c r="Z1076" s="6"/>
    </row>
    <row r="1077" spans="1:26" ht="12" customHeight="1">
      <c r="A1077" s="205"/>
      <c r="B1077" s="204"/>
      <c r="C1077" s="129"/>
      <c r="D1077" s="129"/>
      <c r="E1077" s="199"/>
      <c r="F1077" s="172"/>
      <c r="G1077" s="6"/>
      <c r="H1077" s="6"/>
      <c r="I1077" s="6"/>
      <c r="J1077" s="6"/>
      <c r="K1077" s="6"/>
      <c r="L1077" s="6"/>
      <c r="M1077" s="6"/>
      <c r="N1077" s="6"/>
      <c r="O1077" s="6"/>
      <c r="P1077" s="6"/>
      <c r="Q1077" s="6"/>
      <c r="R1077" s="6"/>
      <c r="S1077" s="6"/>
      <c r="T1077" s="6"/>
      <c r="U1077" s="6"/>
      <c r="V1077" s="6"/>
      <c r="W1077" s="6"/>
      <c r="X1077" s="6"/>
      <c r="Y1077" s="6"/>
      <c r="Z1077" s="6"/>
    </row>
    <row r="1078" spans="1:26" ht="12" customHeight="1">
      <c r="A1078" s="205"/>
      <c r="B1078" s="204"/>
      <c r="C1078" s="129"/>
      <c r="D1078" s="129"/>
      <c r="E1078" s="199"/>
      <c r="F1078" s="172"/>
      <c r="G1078" s="6"/>
      <c r="H1078" s="6"/>
      <c r="I1078" s="6"/>
      <c r="J1078" s="6"/>
      <c r="K1078" s="6"/>
      <c r="L1078" s="6"/>
      <c r="M1078" s="6"/>
      <c r="N1078" s="6"/>
      <c r="O1078" s="6"/>
      <c r="P1078" s="6"/>
      <c r="Q1078" s="6"/>
      <c r="R1078" s="6"/>
      <c r="S1078" s="6"/>
      <c r="T1078" s="6"/>
      <c r="U1078" s="6"/>
      <c r="V1078" s="6"/>
      <c r="W1078" s="6"/>
      <c r="X1078" s="6"/>
      <c r="Y1078" s="6"/>
      <c r="Z1078" s="6"/>
    </row>
    <row r="1079" spans="1:26" ht="12" customHeight="1">
      <c r="A1079" s="205"/>
      <c r="B1079" s="204"/>
      <c r="C1079" s="129"/>
      <c r="D1079" s="129"/>
      <c r="E1079" s="199"/>
      <c r="F1079" s="172"/>
      <c r="G1079" s="6"/>
      <c r="H1079" s="6"/>
      <c r="I1079" s="6"/>
      <c r="J1079" s="6"/>
      <c r="K1079" s="6"/>
      <c r="L1079" s="6"/>
      <c r="M1079" s="6"/>
      <c r="N1079" s="6"/>
      <c r="O1079" s="6"/>
      <c r="P1079" s="6"/>
      <c r="Q1079" s="6"/>
      <c r="R1079" s="6"/>
      <c r="S1079" s="6"/>
      <c r="T1079" s="6"/>
      <c r="U1079" s="6"/>
      <c r="V1079" s="6"/>
      <c r="W1079" s="6"/>
      <c r="X1079" s="6"/>
      <c r="Y1079" s="6"/>
      <c r="Z1079" s="6"/>
    </row>
    <row r="1080" spans="1:26" ht="12" customHeight="1">
      <c r="A1080" s="205"/>
      <c r="B1080" s="204"/>
      <c r="C1080" s="129"/>
      <c r="D1080" s="129"/>
      <c r="E1080" s="199"/>
      <c r="F1080" s="172"/>
      <c r="G1080" s="6"/>
      <c r="H1080" s="6"/>
      <c r="I1080" s="6"/>
      <c r="J1080" s="6"/>
      <c r="K1080" s="6"/>
      <c r="L1080" s="6"/>
      <c r="M1080" s="6"/>
      <c r="N1080" s="6"/>
      <c r="O1080" s="6"/>
      <c r="P1080" s="6"/>
      <c r="Q1080" s="6"/>
      <c r="R1080" s="6"/>
      <c r="S1080" s="6"/>
      <c r="T1080" s="6"/>
      <c r="U1080" s="6"/>
      <c r="V1080" s="6"/>
      <c r="W1080" s="6"/>
      <c r="X1080" s="6"/>
      <c r="Y1080" s="6"/>
      <c r="Z1080" s="6"/>
    </row>
    <row r="1081" spans="1:26" ht="12" customHeight="1">
      <c r="A1081" s="205"/>
      <c r="B1081" s="204"/>
      <c r="C1081" s="129"/>
      <c r="D1081" s="129"/>
      <c r="E1081" s="199"/>
      <c r="F1081" s="172"/>
      <c r="G1081" s="6"/>
      <c r="H1081" s="6"/>
      <c r="I1081" s="6"/>
      <c r="J1081" s="6"/>
      <c r="K1081" s="6"/>
      <c r="L1081" s="6"/>
      <c r="M1081" s="6"/>
      <c r="N1081" s="6"/>
      <c r="O1081" s="6"/>
      <c r="P1081" s="6"/>
      <c r="Q1081" s="6"/>
      <c r="R1081" s="6"/>
      <c r="S1081" s="6"/>
      <c r="T1081" s="6"/>
      <c r="U1081" s="6"/>
      <c r="V1081" s="6"/>
      <c r="W1081" s="6"/>
      <c r="X1081" s="6"/>
      <c r="Y1081" s="6"/>
      <c r="Z1081" s="6"/>
    </row>
    <row r="1082" spans="1:26" ht="12" customHeight="1">
      <c r="A1082" s="205"/>
      <c r="B1082" s="204"/>
      <c r="C1082" s="129"/>
      <c r="D1082" s="129"/>
      <c r="E1082" s="199"/>
      <c r="F1082" s="172"/>
      <c r="G1082" s="6"/>
      <c r="H1082" s="6"/>
      <c r="I1082" s="6"/>
      <c r="J1082" s="6"/>
      <c r="K1082" s="6"/>
      <c r="L1082" s="6"/>
      <c r="M1082" s="6"/>
      <c r="N1082" s="6"/>
      <c r="O1082" s="6"/>
      <c r="P1082" s="6"/>
      <c r="Q1082" s="6"/>
      <c r="R1082" s="6"/>
      <c r="S1082" s="6"/>
      <c r="T1082" s="6"/>
      <c r="U1082" s="6"/>
      <c r="V1082" s="6"/>
      <c r="W1082" s="6"/>
      <c r="X1082" s="6"/>
      <c r="Y1082" s="6"/>
      <c r="Z1082" s="6"/>
    </row>
    <row r="1083" spans="1:26" ht="12" customHeight="1">
      <c r="A1083" s="205"/>
      <c r="B1083" s="204"/>
      <c r="C1083" s="129"/>
      <c r="D1083" s="129"/>
      <c r="E1083" s="199"/>
      <c r="F1083" s="172"/>
      <c r="G1083" s="6"/>
      <c r="H1083" s="6"/>
      <c r="I1083" s="6"/>
      <c r="J1083" s="6"/>
      <c r="K1083" s="6"/>
      <c r="L1083" s="6"/>
      <c r="M1083" s="6"/>
      <c r="N1083" s="6"/>
      <c r="O1083" s="6"/>
      <c r="P1083" s="6"/>
      <c r="Q1083" s="6"/>
      <c r="R1083" s="6"/>
      <c r="S1083" s="6"/>
      <c r="T1083" s="6"/>
      <c r="U1083" s="6"/>
      <c r="V1083" s="6"/>
      <c r="W1083" s="6"/>
      <c r="X1083" s="6"/>
      <c r="Y1083" s="6"/>
      <c r="Z1083" s="6"/>
    </row>
    <row r="1084" spans="1:26" ht="12" customHeight="1">
      <c r="A1084" s="205"/>
      <c r="B1084" s="204"/>
      <c r="C1084" s="129"/>
      <c r="D1084" s="129"/>
      <c r="E1084" s="199"/>
      <c r="F1084" s="172"/>
      <c r="G1084" s="6"/>
      <c r="H1084" s="6"/>
      <c r="I1084" s="6"/>
      <c r="J1084" s="6"/>
      <c r="K1084" s="6"/>
      <c r="L1084" s="6"/>
      <c r="M1084" s="6"/>
      <c r="N1084" s="6"/>
      <c r="O1084" s="6"/>
      <c r="P1084" s="6"/>
      <c r="Q1084" s="6"/>
      <c r="R1084" s="6"/>
      <c r="S1084" s="6"/>
      <c r="T1084" s="6"/>
      <c r="U1084" s="6"/>
      <c r="V1084" s="6"/>
      <c r="W1084" s="6"/>
      <c r="X1084" s="6"/>
      <c r="Y1084" s="6"/>
      <c r="Z1084" s="6"/>
    </row>
    <row r="1085" spans="1:26" ht="12" customHeight="1">
      <c r="A1085" s="205"/>
      <c r="B1085" s="204"/>
      <c r="C1085" s="129"/>
      <c r="D1085" s="129"/>
      <c r="E1085" s="199"/>
      <c r="F1085" s="172"/>
      <c r="G1085" s="6"/>
      <c r="H1085" s="6"/>
      <c r="I1085" s="6"/>
      <c r="J1085" s="6"/>
      <c r="K1085" s="6"/>
      <c r="L1085" s="6"/>
      <c r="M1085" s="6"/>
      <c r="N1085" s="6"/>
      <c r="O1085" s="6"/>
      <c r="P1085" s="6"/>
      <c r="Q1085" s="6"/>
      <c r="R1085" s="6"/>
      <c r="S1085" s="6"/>
      <c r="T1085" s="6"/>
      <c r="U1085" s="6"/>
      <c r="V1085" s="6"/>
      <c r="W1085" s="6"/>
      <c r="X1085" s="6"/>
      <c r="Y1085" s="6"/>
      <c r="Z1085" s="6"/>
    </row>
    <row r="1086" spans="1:26" ht="12" customHeight="1">
      <c r="A1086" s="205"/>
      <c r="B1086" s="204"/>
      <c r="C1086" s="129"/>
      <c r="D1086" s="129"/>
      <c r="E1086" s="199"/>
      <c r="F1086" s="172"/>
      <c r="G1086" s="6"/>
      <c r="H1086" s="6"/>
      <c r="I1086" s="6"/>
      <c r="J1086" s="6"/>
      <c r="K1086" s="6"/>
      <c r="L1086" s="6"/>
      <c r="M1086" s="6"/>
      <c r="N1086" s="6"/>
      <c r="O1086" s="6"/>
      <c r="P1086" s="6"/>
      <c r="Q1086" s="6"/>
      <c r="R1086" s="6"/>
      <c r="S1086" s="6"/>
      <c r="T1086" s="6"/>
      <c r="U1086" s="6"/>
      <c r="V1086" s="6"/>
      <c r="W1086" s="6"/>
      <c r="X1086" s="6"/>
      <c r="Y1086" s="6"/>
      <c r="Z1086" s="6"/>
    </row>
    <row r="1087" spans="1:26" ht="12" customHeight="1">
      <c r="A1087" s="205"/>
      <c r="B1087" s="204"/>
      <c r="C1087" s="129"/>
      <c r="D1087" s="129"/>
      <c r="E1087" s="199"/>
      <c r="F1087" s="172"/>
      <c r="G1087" s="6"/>
      <c r="H1087" s="6"/>
      <c r="I1087" s="6"/>
      <c r="J1087" s="6"/>
      <c r="K1087" s="6"/>
      <c r="L1087" s="6"/>
      <c r="M1087" s="6"/>
      <c r="N1087" s="6"/>
      <c r="O1087" s="6"/>
      <c r="P1087" s="6"/>
      <c r="Q1087" s="6"/>
      <c r="R1087" s="6"/>
      <c r="S1087" s="6"/>
      <c r="T1087" s="6"/>
      <c r="U1087" s="6"/>
      <c r="V1087" s="6"/>
      <c r="W1087" s="6"/>
      <c r="X1087" s="6"/>
      <c r="Y1087" s="6"/>
      <c r="Z1087" s="6"/>
    </row>
    <row r="1088" spans="1:26" ht="12" customHeight="1">
      <c r="A1088" s="205"/>
      <c r="B1088" s="204"/>
      <c r="C1088" s="129"/>
      <c r="D1088" s="129"/>
      <c r="E1088" s="199"/>
      <c r="F1088" s="172"/>
      <c r="G1088" s="6"/>
      <c r="H1088" s="6"/>
      <c r="I1088" s="6"/>
      <c r="J1088" s="6"/>
      <c r="K1088" s="6"/>
      <c r="L1088" s="6"/>
      <c r="M1088" s="6"/>
      <c r="N1088" s="6"/>
      <c r="O1088" s="6"/>
      <c r="P1088" s="6"/>
      <c r="Q1088" s="6"/>
      <c r="R1088" s="6"/>
      <c r="S1088" s="6"/>
      <c r="T1088" s="6"/>
      <c r="U1088" s="6"/>
      <c r="V1088" s="6"/>
      <c r="W1088" s="6"/>
      <c r="X1088" s="6"/>
      <c r="Y1088" s="6"/>
      <c r="Z1088" s="6"/>
    </row>
    <row r="1089" spans="1:26" ht="12" customHeight="1">
      <c r="A1089" s="205"/>
      <c r="B1089" s="204"/>
      <c r="C1089" s="129"/>
      <c r="D1089" s="129"/>
      <c r="E1089" s="199"/>
      <c r="F1089" s="172"/>
      <c r="G1089" s="6"/>
      <c r="H1089" s="6"/>
      <c r="I1089" s="6"/>
      <c r="J1089" s="6"/>
      <c r="K1089" s="6"/>
      <c r="L1089" s="6"/>
      <c r="M1089" s="6"/>
      <c r="N1089" s="6"/>
      <c r="O1089" s="6"/>
      <c r="P1089" s="6"/>
      <c r="Q1089" s="6"/>
      <c r="R1089" s="6"/>
      <c r="S1089" s="6"/>
      <c r="T1089" s="6"/>
      <c r="U1089" s="6"/>
      <c r="V1089" s="6"/>
      <c r="W1089" s="6"/>
      <c r="X1089" s="6"/>
      <c r="Y1089" s="6"/>
      <c r="Z1089" s="6"/>
    </row>
    <row r="1090" spans="1:26" ht="12" customHeight="1">
      <c r="A1090" s="205"/>
      <c r="B1090" s="204"/>
      <c r="C1090" s="129"/>
      <c r="D1090" s="129"/>
      <c r="E1090" s="199"/>
      <c r="F1090" s="172"/>
      <c r="G1090" s="6"/>
      <c r="H1090" s="6"/>
      <c r="I1090" s="6"/>
      <c r="J1090" s="6"/>
      <c r="K1090" s="6"/>
      <c r="L1090" s="6"/>
      <c r="M1090" s="6"/>
      <c r="N1090" s="6"/>
      <c r="O1090" s="6"/>
      <c r="P1090" s="6"/>
      <c r="Q1090" s="6"/>
      <c r="R1090" s="6"/>
      <c r="S1090" s="6"/>
      <c r="T1090" s="6"/>
      <c r="U1090" s="6"/>
      <c r="V1090" s="6"/>
      <c r="W1090" s="6"/>
      <c r="X1090" s="6"/>
      <c r="Y1090" s="6"/>
      <c r="Z1090" s="6"/>
    </row>
    <row r="1091" spans="1:26" ht="12" customHeight="1">
      <c r="A1091" s="205"/>
      <c r="B1091" s="204"/>
      <c r="C1091" s="129"/>
      <c r="D1091" s="129"/>
      <c r="E1091" s="199"/>
      <c r="F1091" s="172"/>
      <c r="G1091" s="6"/>
      <c r="H1091" s="6"/>
      <c r="I1091" s="6"/>
      <c r="J1091" s="6"/>
      <c r="K1091" s="6"/>
      <c r="L1091" s="6"/>
      <c r="M1091" s="6"/>
      <c r="N1091" s="6"/>
      <c r="O1091" s="6"/>
      <c r="P1091" s="6"/>
      <c r="Q1091" s="6"/>
      <c r="R1091" s="6"/>
      <c r="S1091" s="6"/>
      <c r="T1091" s="6"/>
      <c r="U1091" s="6"/>
      <c r="V1091" s="6"/>
      <c r="W1091" s="6"/>
      <c r="X1091" s="6"/>
      <c r="Y1091" s="6"/>
      <c r="Z1091" s="6"/>
    </row>
    <row r="1092" spans="1:26" ht="12" customHeight="1">
      <c r="A1092" s="205"/>
      <c r="B1092" s="204"/>
      <c r="C1092" s="129"/>
      <c r="D1092" s="129"/>
      <c r="E1092" s="199"/>
      <c r="F1092" s="172"/>
      <c r="G1092" s="6"/>
      <c r="H1092" s="6"/>
      <c r="I1092" s="6"/>
      <c r="J1092" s="6"/>
      <c r="K1092" s="6"/>
      <c r="L1092" s="6"/>
      <c r="M1092" s="6"/>
      <c r="N1092" s="6"/>
      <c r="O1092" s="6"/>
      <c r="P1092" s="6"/>
      <c r="Q1092" s="6"/>
      <c r="R1092" s="6"/>
      <c r="S1092" s="6"/>
      <c r="T1092" s="6"/>
      <c r="U1092" s="6"/>
      <c r="V1092" s="6"/>
      <c r="W1092" s="6"/>
      <c r="X1092" s="6"/>
      <c r="Y1092" s="6"/>
      <c r="Z1092" s="6"/>
    </row>
    <row r="1093" spans="1:26" ht="12" customHeight="1">
      <c r="A1093" s="205"/>
      <c r="B1093" s="204"/>
      <c r="C1093" s="129"/>
      <c r="D1093" s="129"/>
      <c r="E1093" s="199"/>
      <c r="F1093" s="172"/>
      <c r="G1093" s="6"/>
      <c r="H1093" s="6"/>
      <c r="I1093" s="6"/>
      <c r="J1093" s="6"/>
      <c r="K1093" s="6"/>
      <c r="L1093" s="6"/>
      <c r="M1093" s="6"/>
      <c r="N1093" s="6"/>
      <c r="O1093" s="6"/>
      <c r="P1093" s="6"/>
      <c r="Q1093" s="6"/>
      <c r="R1093" s="6"/>
      <c r="S1093" s="6"/>
      <c r="T1093" s="6"/>
      <c r="U1093" s="6"/>
      <c r="V1093" s="6"/>
      <c r="W1093" s="6"/>
      <c r="X1093" s="6"/>
      <c r="Y1093" s="6"/>
      <c r="Z1093" s="6"/>
    </row>
    <row r="1094" spans="1:26" ht="12" customHeight="1">
      <c r="A1094" s="205"/>
      <c r="B1094" s="204"/>
      <c r="C1094" s="129"/>
      <c r="D1094" s="129"/>
      <c r="E1094" s="199"/>
      <c r="F1094" s="172"/>
      <c r="G1094" s="6"/>
      <c r="H1094" s="6"/>
      <c r="I1094" s="6"/>
      <c r="J1094" s="6"/>
      <c r="K1094" s="6"/>
      <c r="L1094" s="6"/>
      <c r="M1094" s="6"/>
      <c r="N1094" s="6"/>
      <c r="O1094" s="6"/>
      <c r="P1094" s="6"/>
      <c r="Q1094" s="6"/>
      <c r="R1094" s="6"/>
      <c r="S1094" s="6"/>
      <c r="T1094" s="6"/>
      <c r="U1094" s="6"/>
      <c r="V1094" s="6"/>
      <c r="W1094" s="6"/>
      <c r="X1094" s="6"/>
      <c r="Y1094" s="6"/>
      <c r="Z1094" s="6"/>
    </row>
    <row r="1095" spans="1:26" ht="12" customHeight="1">
      <c r="A1095" s="205"/>
      <c r="B1095" s="204"/>
      <c r="C1095" s="129"/>
      <c r="D1095" s="129"/>
      <c r="E1095" s="199"/>
      <c r="F1095" s="172"/>
      <c r="G1095" s="6"/>
      <c r="H1095" s="6"/>
      <c r="I1095" s="6"/>
      <c r="J1095" s="6"/>
      <c r="K1095" s="6"/>
      <c r="L1095" s="6"/>
      <c r="M1095" s="6"/>
      <c r="N1095" s="6"/>
      <c r="O1095" s="6"/>
      <c r="P1095" s="6"/>
      <c r="Q1095" s="6"/>
      <c r="R1095" s="6"/>
      <c r="S1095" s="6"/>
      <c r="T1095" s="6"/>
      <c r="U1095" s="6"/>
      <c r="V1095" s="6"/>
      <c r="W1095" s="6"/>
      <c r="X1095" s="6"/>
      <c r="Y1095" s="6"/>
      <c r="Z1095" s="6"/>
    </row>
    <row r="1096" spans="1:26" ht="12" customHeight="1">
      <c r="A1096" s="205"/>
      <c r="B1096" s="204"/>
      <c r="C1096" s="129"/>
      <c r="D1096" s="129"/>
      <c r="E1096" s="199"/>
      <c r="F1096" s="172"/>
      <c r="G1096" s="6"/>
      <c r="H1096" s="6"/>
      <c r="I1096" s="6"/>
      <c r="J1096" s="6"/>
      <c r="K1096" s="6"/>
      <c r="L1096" s="6"/>
      <c r="M1096" s="6"/>
      <c r="N1096" s="6"/>
      <c r="O1096" s="6"/>
      <c r="P1096" s="6"/>
      <c r="Q1096" s="6"/>
      <c r="R1096" s="6"/>
      <c r="S1096" s="6"/>
      <c r="T1096" s="6"/>
      <c r="U1096" s="6"/>
      <c r="V1096" s="6"/>
      <c r="W1096" s="6"/>
      <c r="X1096" s="6"/>
      <c r="Y1096" s="6"/>
      <c r="Z1096" s="6"/>
    </row>
    <row r="1097" spans="1:26" ht="12" customHeight="1">
      <c r="A1097" s="205"/>
      <c r="B1097" s="204"/>
      <c r="C1097" s="129"/>
      <c r="D1097" s="129"/>
      <c r="E1097" s="199"/>
      <c r="F1097" s="172"/>
      <c r="G1097" s="6"/>
      <c r="H1097" s="6"/>
      <c r="I1097" s="6"/>
      <c r="J1097" s="6"/>
      <c r="K1097" s="6"/>
      <c r="L1097" s="6"/>
      <c r="M1097" s="6"/>
      <c r="N1097" s="6"/>
      <c r="O1097" s="6"/>
      <c r="P1097" s="6"/>
      <c r="Q1097" s="6"/>
      <c r="R1097" s="6"/>
      <c r="S1097" s="6"/>
      <c r="T1097" s="6"/>
      <c r="U1097" s="6"/>
      <c r="V1097" s="6"/>
      <c r="W1097" s="6"/>
      <c r="X1097" s="6"/>
      <c r="Y1097" s="6"/>
      <c r="Z1097" s="6"/>
    </row>
    <row r="1098" spans="1:26" ht="12" customHeight="1">
      <c r="A1098" s="205"/>
      <c r="B1098" s="204"/>
      <c r="C1098" s="129"/>
      <c r="D1098" s="129"/>
      <c r="E1098" s="199"/>
      <c r="F1098" s="172"/>
      <c r="G1098" s="6"/>
      <c r="H1098" s="6"/>
      <c r="I1098" s="6"/>
      <c r="J1098" s="6"/>
      <c r="K1098" s="6"/>
      <c r="L1098" s="6"/>
      <c r="M1098" s="6"/>
      <c r="N1098" s="6"/>
      <c r="O1098" s="6"/>
      <c r="P1098" s="6"/>
      <c r="Q1098" s="6"/>
      <c r="R1098" s="6"/>
      <c r="S1098" s="6"/>
      <c r="T1098" s="6"/>
      <c r="U1098" s="6"/>
      <c r="V1098" s="6"/>
      <c r="W1098" s="6"/>
      <c r="X1098" s="6"/>
      <c r="Y1098" s="6"/>
      <c r="Z1098" s="6"/>
    </row>
    <row r="1099" spans="1:26" ht="12" customHeight="1">
      <c r="A1099" s="205"/>
      <c r="B1099" s="204"/>
      <c r="C1099" s="129"/>
      <c r="D1099" s="129"/>
      <c r="E1099" s="199"/>
      <c r="F1099" s="172"/>
      <c r="G1099" s="6"/>
      <c r="H1099" s="6"/>
      <c r="I1099" s="6"/>
      <c r="J1099" s="6"/>
      <c r="K1099" s="6"/>
      <c r="L1099" s="6"/>
      <c r="M1099" s="6"/>
      <c r="N1099" s="6"/>
      <c r="O1099" s="6"/>
      <c r="P1099" s="6"/>
      <c r="Q1099" s="6"/>
      <c r="R1099" s="6"/>
      <c r="S1099" s="6"/>
      <c r="T1099" s="6"/>
      <c r="U1099" s="6"/>
      <c r="V1099" s="6"/>
      <c r="W1099" s="6"/>
      <c r="X1099" s="6"/>
      <c r="Y1099" s="6"/>
      <c r="Z1099" s="6"/>
    </row>
    <row r="1100" spans="1:26" ht="12" customHeight="1">
      <c r="A1100" s="205"/>
      <c r="B1100" s="204"/>
      <c r="C1100" s="129"/>
      <c r="D1100" s="129"/>
      <c r="E1100" s="199"/>
      <c r="F1100" s="172"/>
      <c r="G1100" s="6"/>
      <c r="H1100" s="6"/>
      <c r="I1100" s="6"/>
      <c r="J1100" s="6"/>
      <c r="K1100" s="6"/>
      <c r="L1100" s="6"/>
      <c r="M1100" s="6"/>
      <c r="N1100" s="6"/>
      <c r="O1100" s="6"/>
      <c r="P1100" s="6"/>
      <c r="Q1100" s="6"/>
      <c r="R1100" s="6"/>
      <c r="S1100" s="6"/>
      <c r="T1100" s="6"/>
      <c r="U1100" s="6"/>
      <c r="V1100" s="6"/>
      <c r="W1100" s="6"/>
      <c r="X1100" s="6"/>
      <c r="Y1100" s="6"/>
      <c r="Z1100" s="6"/>
    </row>
    <row r="1101" spans="1:26" ht="12" customHeight="1">
      <c r="A1101" s="205"/>
      <c r="B1101" s="204"/>
      <c r="C1101" s="129"/>
      <c r="D1101" s="129"/>
      <c r="E1101" s="199"/>
      <c r="F1101" s="172"/>
      <c r="G1101" s="6"/>
      <c r="H1101" s="6"/>
      <c r="I1101" s="6"/>
      <c r="J1101" s="6"/>
      <c r="K1101" s="6"/>
      <c r="L1101" s="6"/>
      <c r="M1101" s="6"/>
      <c r="N1101" s="6"/>
      <c r="O1101" s="6"/>
      <c r="P1101" s="6"/>
      <c r="Q1101" s="6"/>
      <c r="R1101" s="6"/>
      <c r="S1101" s="6"/>
      <c r="T1101" s="6"/>
      <c r="U1101" s="6"/>
      <c r="V1101" s="6"/>
      <c r="W1101" s="6"/>
      <c r="X1101" s="6"/>
      <c r="Y1101" s="6"/>
      <c r="Z1101" s="6"/>
    </row>
    <row r="1102" spans="1:26" ht="12" customHeight="1">
      <c r="A1102" s="205"/>
      <c r="B1102" s="204"/>
      <c r="C1102" s="129"/>
      <c r="D1102" s="129"/>
      <c r="E1102" s="199"/>
      <c r="F1102" s="172"/>
      <c r="G1102" s="6"/>
      <c r="H1102" s="6"/>
      <c r="I1102" s="6"/>
      <c r="J1102" s="6"/>
      <c r="K1102" s="6"/>
      <c r="L1102" s="6"/>
      <c r="M1102" s="6"/>
      <c r="N1102" s="6"/>
      <c r="O1102" s="6"/>
      <c r="P1102" s="6"/>
      <c r="Q1102" s="6"/>
      <c r="R1102" s="6"/>
      <c r="S1102" s="6"/>
      <c r="T1102" s="6"/>
      <c r="U1102" s="6"/>
      <c r="V1102" s="6"/>
      <c r="W1102" s="6"/>
      <c r="X1102" s="6"/>
      <c r="Y1102" s="6"/>
      <c r="Z1102" s="6"/>
    </row>
    <row r="1103" spans="1:26" ht="12" customHeight="1">
      <c r="A1103" s="205"/>
      <c r="B1103" s="204"/>
      <c r="C1103" s="129"/>
      <c r="D1103" s="129"/>
      <c r="E1103" s="199"/>
      <c r="F1103" s="172"/>
      <c r="G1103" s="6"/>
      <c r="H1103" s="6"/>
      <c r="I1103" s="6"/>
      <c r="J1103" s="6"/>
      <c r="K1103" s="6"/>
      <c r="L1103" s="6"/>
      <c r="M1103" s="6"/>
      <c r="N1103" s="6"/>
      <c r="O1103" s="6"/>
      <c r="P1103" s="6"/>
      <c r="Q1103" s="6"/>
      <c r="R1103" s="6"/>
      <c r="S1103" s="6"/>
      <c r="T1103" s="6"/>
      <c r="U1103" s="6"/>
      <c r="V1103" s="6"/>
      <c r="W1103" s="6"/>
      <c r="X1103" s="6"/>
      <c r="Y1103" s="6"/>
      <c r="Z1103" s="6"/>
    </row>
    <row r="1104" spans="1:26" ht="12" customHeight="1">
      <c r="A1104" s="205"/>
      <c r="B1104" s="204"/>
      <c r="C1104" s="129"/>
      <c r="D1104" s="129"/>
      <c r="E1104" s="199"/>
      <c r="F1104" s="172"/>
      <c r="G1104" s="6"/>
      <c r="H1104" s="6"/>
      <c r="I1104" s="6"/>
      <c r="J1104" s="6"/>
      <c r="K1104" s="6"/>
      <c r="L1104" s="6"/>
      <c r="M1104" s="6"/>
      <c r="N1104" s="6"/>
      <c r="O1104" s="6"/>
      <c r="P1104" s="6"/>
      <c r="Q1104" s="6"/>
      <c r="R1104" s="6"/>
      <c r="S1104" s="6"/>
      <c r="T1104" s="6"/>
      <c r="U1104" s="6"/>
      <c r="V1104" s="6"/>
      <c r="W1104" s="6"/>
      <c r="X1104" s="6"/>
      <c r="Y1104" s="6"/>
      <c r="Z1104" s="6"/>
    </row>
    <row r="1105" spans="1:26" ht="12" customHeight="1">
      <c r="A1105" s="205"/>
      <c r="B1105" s="204"/>
      <c r="C1105" s="129"/>
      <c r="D1105" s="129"/>
      <c r="E1105" s="199"/>
      <c r="F1105" s="172"/>
      <c r="G1105" s="6"/>
      <c r="H1105" s="6"/>
      <c r="I1105" s="6"/>
      <c r="J1105" s="6"/>
      <c r="K1105" s="6"/>
      <c r="L1105" s="6"/>
      <c r="M1105" s="6"/>
      <c r="N1105" s="6"/>
      <c r="O1105" s="6"/>
      <c r="P1105" s="6"/>
      <c r="Q1105" s="6"/>
      <c r="R1105" s="6"/>
      <c r="S1105" s="6"/>
      <c r="T1105" s="6"/>
      <c r="U1105" s="6"/>
      <c r="V1105" s="6"/>
      <c r="W1105" s="6"/>
      <c r="X1105" s="6"/>
      <c r="Y1105" s="6"/>
      <c r="Z1105" s="6"/>
    </row>
    <row r="1106" spans="1:26" ht="12" customHeight="1">
      <c r="A1106" s="205"/>
      <c r="B1106" s="204"/>
      <c r="C1106" s="129"/>
      <c r="D1106" s="129"/>
      <c r="E1106" s="199"/>
      <c r="F1106" s="172"/>
      <c r="G1106" s="6"/>
      <c r="H1106" s="6"/>
      <c r="I1106" s="6"/>
      <c r="J1106" s="6"/>
      <c r="K1106" s="6"/>
      <c r="L1106" s="6"/>
      <c r="M1106" s="6"/>
      <c r="N1106" s="6"/>
      <c r="O1106" s="6"/>
      <c r="P1106" s="6"/>
      <c r="Q1106" s="6"/>
      <c r="R1106" s="6"/>
      <c r="S1106" s="6"/>
      <c r="T1106" s="6"/>
      <c r="U1106" s="6"/>
      <c r="V1106" s="6"/>
      <c r="W1106" s="6"/>
      <c r="X1106" s="6"/>
      <c r="Y1106" s="6"/>
      <c r="Z1106" s="6"/>
    </row>
    <row r="1107" spans="1:26" ht="12" customHeight="1">
      <c r="A1107" s="205"/>
      <c r="B1107" s="204"/>
      <c r="C1107" s="129"/>
      <c r="D1107" s="129"/>
      <c r="E1107" s="199"/>
      <c r="F1107" s="172"/>
      <c r="G1107" s="6"/>
      <c r="H1107" s="6"/>
      <c r="I1107" s="6"/>
      <c r="J1107" s="6"/>
      <c r="K1107" s="6"/>
      <c r="L1107" s="6"/>
      <c r="M1107" s="6"/>
      <c r="N1107" s="6"/>
      <c r="O1107" s="6"/>
      <c r="P1107" s="6"/>
      <c r="Q1107" s="6"/>
      <c r="R1107" s="6"/>
      <c r="S1107" s="6"/>
      <c r="T1107" s="6"/>
      <c r="U1107" s="6"/>
      <c r="V1107" s="6"/>
      <c r="W1107" s="6"/>
      <c r="X1107" s="6"/>
      <c r="Y1107" s="6"/>
      <c r="Z1107" s="6"/>
    </row>
    <row r="1108" spans="1:26" ht="12" customHeight="1">
      <c r="A1108" s="205"/>
      <c r="B1108" s="204"/>
      <c r="C1108" s="129"/>
      <c r="D1108" s="129"/>
      <c r="E1108" s="199"/>
      <c r="F1108" s="172"/>
      <c r="G1108" s="6"/>
      <c r="H1108" s="6"/>
      <c r="I1108" s="6"/>
      <c r="J1108" s="6"/>
      <c r="K1108" s="6"/>
      <c r="L1108" s="6"/>
      <c r="M1108" s="6"/>
      <c r="N1108" s="6"/>
      <c r="O1108" s="6"/>
      <c r="P1108" s="6"/>
      <c r="Q1108" s="6"/>
      <c r="R1108" s="6"/>
      <c r="S1108" s="6"/>
      <c r="T1108" s="6"/>
      <c r="U1108" s="6"/>
      <c r="V1108" s="6"/>
      <c r="W1108" s="6"/>
      <c r="X1108" s="6"/>
      <c r="Y1108" s="6"/>
      <c r="Z1108" s="6"/>
    </row>
    <row r="1109" spans="1:26" ht="12" customHeight="1">
      <c r="A1109" s="205"/>
      <c r="B1109" s="204"/>
      <c r="C1109" s="129"/>
      <c r="D1109" s="129"/>
      <c r="E1109" s="199"/>
      <c r="F1109" s="172"/>
      <c r="G1109" s="6"/>
      <c r="H1109" s="6"/>
      <c r="I1109" s="6"/>
      <c r="J1109" s="6"/>
      <c r="K1109" s="6"/>
      <c r="L1109" s="6"/>
      <c r="M1109" s="6"/>
      <c r="N1109" s="6"/>
      <c r="O1109" s="6"/>
      <c r="P1109" s="6"/>
      <c r="Q1109" s="6"/>
      <c r="R1109" s="6"/>
      <c r="S1109" s="6"/>
      <c r="T1109" s="6"/>
      <c r="U1109" s="6"/>
      <c r="V1109" s="6"/>
      <c r="W1109" s="6"/>
      <c r="X1109" s="6"/>
      <c r="Y1109" s="6"/>
      <c r="Z1109" s="6"/>
    </row>
    <row r="1110" spans="1:26" ht="12" customHeight="1">
      <c r="A1110" s="205"/>
      <c r="B1110" s="204"/>
      <c r="C1110" s="129"/>
      <c r="D1110" s="129"/>
      <c r="E1110" s="199"/>
      <c r="F1110" s="172"/>
      <c r="G1110" s="6"/>
      <c r="H1110" s="6"/>
      <c r="I1110" s="6"/>
      <c r="J1110" s="6"/>
      <c r="K1110" s="6"/>
      <c r="L1110" s="6"/>
      <c r="M1110" s="6"/>
      <c r="N1110" s="6"/>
      <c r="O1110" s="6"/>
      <c r="P1110" s="6"/>
      <c r="Q1110" s="6"/>
      <c r="R1110" s="6"/>
      <c r="S1110" s="6"/>
      <c r="T1110" s="6"/>
      <c r="U1110" s="6"/>
      <c r="V1110" s="6"/>
      <c r="W1110" s="6"/>
      <c r="X1110" s="6"/>
      <c r="Y1110" s="6"/>
      <c r="Z1110" s="6"/>
    </row>
    <row r="1111" spans="1:26" ht="12" customHeight="1">
      <c r="A1111" s="205"/>
      <c r="B1111" s="204"/>
      <c r="C1111" s="129"/>
      <c r="D1111" s="129"/>
      <c r="E1111" s="199"/>
      <c r="F1111" s="172"/>
      <c r="G1111" s="6"/>
      <c r="H1111" s="6"/>
      <c r="I1111" s="6"/>
      <c r="J1111" s="6"/>
      <c r="K1111" s="6"/>
      <c r="L1111" s="6"/>
      <c r="M1111" s="6"/>
      <c r="N1111" s="6"/>
      <c r="O1111" s="6"/>
      <c r="P1111" s="6"/>
      <c r="Q1111" s="6"/>
      <c r="R1111" s="6"/>
      <c r="S1111" s="6"/>
      <c r="T1111" s="6"/>
      <c r="U1111" s="6"/>
      <c r="V1111" s="6"/>
      <c r="W1111" s="6"/>
      <c r="X1111" s="6"/>
      <c r="Y1111" s="6"/>
      <c r="Z1111" s="6"/>
    </row>
    <row r="1112" spans="1:26" ht="12" customHeight="1">
      <c r="A1112" s="205"/>
      <c r="B1112" s="204"/>
      <c r="C1112" s="129"/>
      <c r="D1112" s="129"/>
      <c r="E1112" s="199"/>
      <c r="F1112" s="172"/>
      <c r="G1112" s="6"/>
      <c r="H1112" s="6"/>
      <c r="I1112" s="6"/>
      <c r="J1112" s="6"/>
      <c r="K1112" s="6"/>
      <c r="L1112" s="6"/>
      <c r="M1112" s="6"/>
      <c r="N1112" s="6"/>
      <c r="O1112" s="6"/>
      <c r="P1112" s="6"/>
      <c r="Q1112" s="6"/>
      <c r="R1112" s="6"/>
      <c r="S1112" s="6"/>
      <c r="T1112" s="6"/>
      <c r="U1112" s="6"/>
      <c r="V1112" s="6"/>
      <c r="W1112" s="6"/>
      <c r="X1112" s="6"/>
      <c r="Y1112" s="6"/>
      <c r="Z1112" s="6"/>
    </row>
    <row r="1113" spans="1:26" ht="12" customHeight="1">
      <c r="A1113" s="205"/>
      <c r="B1113" s="204"/>
      <c r="C1113" s="129"/>
      <c r="D1113" s="129"/>
      <c r="E1113" s="199"/>
      <c r="F1113" s="172"/>
      <c r="G1113" s="6"/>
      <c r="H1113" s="6"/>
      <c r="I1113" s="6"/>
      <c r="J1113" s="6"/>
      <c r="K1113" s="6"/>
      <c r="L1113" s="6"/>
      <c r="M1113" s="6"/>
      <c r="N1113" s="6"/>
      <c r="O1113" s="6"/>
      <c r="P1113" s="6"/>
      <c r="Q1113" s="6"/>
      <c r="R1113" s="6"/>
      <c r="S1113" s="6"/>
      <c r="T1113" s="6"/>
      <c r="U1113" s="6"/>
      <c r="V1113" s="6"/>
      <c r="W1113" s="6"/>
      <c r="X1113" s="6"/>
      <c r="Y1113" s="6"/>
      <c r="Z1113" s="6"/>
    </row>
    <row r="1114" spans="1:26" ht="12" customHeight="1">
      <c r="A1114" s="205"/>
      <c r="B1114" s="204"/>
      <c r="C1114" s="129"/>
      <c r="D1114" s="129"/>
      <c r="E1114" s="199"/>
      <c r="F1114" s="172"/>
      <c r="G1114" s="6"/>
      <c r="H1114" s="6"/>
      <c r="I1114" s="6"/>
      <c r="J1114" s="6"/>
      <c r="K1114" s="6"/>
      <c r="L1114" s="6"/>
      <c r="M1114" s="6"/>
      <c r="N1114" s="6"/>
      <c r="O1114" s="6"/>
      <c r="P1114" s="6"/>
      <c r="Q1114" s="6"/>
      <c r="R1114" s="6"/>
      <c r="S1114" s="6"/>
      <c r="T1114" s="6"/>
      <c r="U1114" s="6"/>
      <c r="V1114" s="6"/>
      <c r="W1114" s="6"/>
      <c r="X1114" s="6"/>
      <c r="Y1114" s="6"/>
      <c r="Z1114" s="6"/>
    </row>
    <row r="1115" spans="1:26" ht="12" customHeight="1">
      <c r="A1115" s="205"/>
      <c r="B1115" s="204"/>
      <c r="C1115" s="129"/>
      <c r="D1115" s="129"/>
      <c r="E1115" s="199"/>
      <c r="F1115" s="172"/>
      <c r="G1115" s="6"/>
      <c r="H1115" s="6"/>
      <c r="I1115" s="6"/>
      <c r="J1115" s="6"/>
      <c r="K1115" s="6"/>
      <c r="L1115" s="6"/>
      <c r="M1115" s="6"/>
      <c r="N1115" s="6"/>
      <c r="O1115" s="6"/>
      <c r="P1115" s="6"/>
      <c r="Q1115" s="6"/>
      <c r="R1115" s="6"/>
      <c r="S1115" s="6"/>
      <c r="T1115" s="6"/>
      <c r="U1115" s="6"/>
      <c r="V1115" s="6"/>
      <c r="W1115" s="6"/>
      <c r="X1115" s="6"/>
      <c r="Y1115" s="6"/>
      <c r="Z1115" s="6"/>
    </row>
    <row r="1116" spans="1:26" ht="12" customHeight="1">
      <c r="A1116" s="205"/>
      <c r="B1116" s="204"/>
      <c r="C1116" s="129"/>
      <c r="D1116" s="129"/>
      <c r="E1116" s="199"/>
      <c r="F1116" s="172"/>
      <c r="G1116" s="6"/>
      <c r="H1116" s="6"/>
      <c r="I1116" s="6"/>
      <c r="J1116" s="6"/>
      <c r="K1116" s="6"/>
      <c r="L1116" s="6"/>
      <c r="M1116" s="6"/>
      <c r="N1116" s="6"/>
      <c r="O1116" s="6"/>
      <c r="P1116" s="6"/>
      <c r="Q1116" s="6"/>
      <c r="R1116" s="6"/>
      <c r="S1116" s="6"/>
      <c r="T1116" s="6"/>
      <c r="U1116" s="6"/>
      <c r="V1116" s="6"/>
      <c r="W1116" s="6"/>
      <c r="X1116" s="6"/>
      <c r="Y1116" s="6"/>
      <c r="Z1116" s="6"/>
    </row>
    <row r="1117" spans="1:26" ht="12" customHeight="1">
      <c r="A1117" s="205"/>
      <c r="B1117" s="204"/>
      <c r="C1117" s="129"/>
      <c r="D1117" s="129"/>
      <c r="E1117" s="199"/>
      <c r="F1117" s="172"/>
      <c r="G1117" s="6"/>
      <c r="H1117" s="6"/>
      <c r="I1117" s="6"/>
      <c r="J1117" s="6"/>
      <c r="K1117" s="6"/>
      <c r="L1117" s="6"/>
      <c r="M1117" s="6"/>
      <c r="N1117" s="6"/>
      <c r="O1117" s="6"/>
      <c r="P1117" s="6"/>
      <c r="Q1117" s="6"/>
      <c r="R1117" s="6"/>
      <c r="S1117" s="6"/>
      <c r="T1117" s="6"/>
      <c r="U1117" s="6"/>
      <c r="V1117" s="6"/>
      <c r="W1117" s="6"/>
      <c r="X1117" s="6"/>
      <c r="Y1117" s="6"/>
      <c r="Z1117" s="6"/>
    </row>
    <row r="1118" spans="1:26" ht="12" customHeight="1">
      <c r="A1118" s="205"/>
      <c r="B1118" s="204"/>
      <c r="C1118" s="129"/>
      <c r="D1118" s="129"/>
      <c r="E1118" s="199"/>
      <c r="F1118" s="172"/>
      <c r="G1118" s="6"/>
      <c r="H1118" s="6"/>
      <c r="I1118" s="6"/>
      <c r="J1118" s="6"/>
      <c r="K1118" s="6"/>
      <c r="L1118" s="6"/>
      <c r="M1118" s="6"/>
      <c r="N1118" s="6"/>
      <c r="O1118" s="6"/>
      <c r="P1118" s="6"/>
      <c r="Q1118" s="6"/>
      <c r="R1118" s="6"/>
      <c r="S1118" s="6"/>
      <c r="T1118" s="6"/>
      <c r="U1118" s="6"/>
      <c r="V1118" s="6"/>
      <c r="W1118" s="6"/>
      <c r="X1118" s="6"/>
      <c r="Y1118" s="6"/>
      <c r="Z1118" s="6"/>
    </row>
    <row r="1119" spans="1:26" ht="12" customHeight="1">
      <c r="A1119" s="205"/>
      <c r="B1119" s="204"/>
      <c r="C1119" s="129"/>
      <c r="D1119" s="129"/>
      <c r="E1119" s="199"/>
      <c r="F1119" s="172"/>
      <c r="G1119" s="6"/>
      <c r="H1119" s="6"/>
      <c r="I1119" s="6"/>
      <c r="J1119" s="6"/>
      <c r="K1119" s="6"/>
      <c r="L1119" s="6"/>
      <c r="M1119" s="6"/>
      <c r="N1119" s="6"/>
      <c r="O1119" s="6"/>
      <c r="P1119" s="6"/>
      <c r="Q1119" s="6"/>
      <c r="R1119" s="6"/>
      <c r="S1119" s="6"/>
      <c r="T1119" s="6"/>
      <c r="U1119" s="6"/>
      <c r="V1119" s="6"/>
      <c r="W1119" s="6"/>
      <c r="X1119" s="6"/>
      <c r="Y1119" s="6"/>
      <c r="Z1119" s="6"/>
    </row>
    <row r="1120" spans="1:26" ht="12" customHeight="1">
      <c r="A1120" s="205"/>
      <c r="B1120" s="204"/>
      <c r="C1120" s="129"/>
      <c r="D1120" s="129"/>
      <c r="E1120" s="199"/>
      <c r="F1120" s="172"/>
      <c r="G1120" s="6"/>
      <c r="H1120" s="6"/>
      <c r="I1120" s="6"/>
      <c r="J1120" s="6"/>
      <c r="K1120" s="6"/>
      <c r="L1120" s="6"/>
      <c r="M1120" s="6"/>
      <c r="N1120" s="6"/>
      <c r="O1120" s="6"/>
      <c r="P1120" s="6"/>
      <c r="Q1120" s="6"/>
      <c r="R1120" s="6"/>
      <c r="S1120" s="6"/>
      <c r="T1120" s="6"/>
      <c r="U1120" s="6"/>
      <c r="V1120" s="6"/>
      <c r="W1120" s="6"/>
      <c r="X1120" s="6"/>
      <c r="Y1120" s="6"/>
      <c r="Z1120" s="6"/>
    </row>
    <row r="1121" spans="1:26" ht="12" customHeight="1">
      <c r="A1121" s="205"/>
      <c r="B1121" s="204"/>
      <c r="C1121" s="129"/>
      <c r="D1121" s="129"/>
      <c r="E1121" s="199"/>
      <c r="F1121" s="172"/>
      <c r="G1121" s="6"/>
      <c r="H1121" s="6"/>
      <c r="I1121" s="6"/>
      <c r="J1121" s="6"/>
      <c r="K1121" s="6"/>
      <c r="L1121" s="6"/>
      <c r="M1121" s="6"/>
      <c r="N1121" s="6"/>
      <c r="O1121" s="6"/>
      <c r="P1121" s="6"/>
      <c r="Q1121" s="6"/>
      <c r="R1121" s="6"/>
      <c r="S1121" s="6"/>
      <c r="T1121" s="6"/>
      <c r="U1121" s="6"/>
      <c r="V1121" s="6"/>
      <c r="W1121" s="6"/>
      <c r="X1121" s="6"/>
      <c r="Y1121" s="6"/>
      <c r="Z1121" s="6"/>
    </row>
    <row r="1122" spans="1:26" ht="12" customHeight="1">
      <c r="A1122" s="205"/>
      <c r="B1122" s="204"/>
      <c r="C1122" s="129"/>
      <c r="D1122" s="129"/>
      <c r="E1122" s="199"/>
      <c r="F1122" s="172"/>
      <c r="G1122" s="6"/>
      <c r="H1122" s="6"/>
      <c r="I1122" s="6"/>
      <c r="J1122" s="6"/>
      <c r="K1122" s="6"/>
      <c r="L1122" s="6"/>
      <c r="M1122" s="6"/>
      <c r="N1122" s="6"/>
      <c r="O1122" s="6"/>
      <c r="P1122" s="6"/>
      <c r="Q1122" s="6"/>
      <c r="R1122" s="6"/>
      <c r="S1122" s="6"/>
      <c r="T1122" s="6"/>
      <c r="U1122" s="6"/>
      <c r="V1122" s="6"/>
      <c r="W1122" s="6"/>
      <c r="X1122" s="6"/>
      <c r="Y1122" s="6"/>
      <c r="Z1122" s="6"/>
    </row>
    <row r="1123" spans="1:26" ht="12" customHeight="1">
      <c r="A1123" s="205"/>
      <c r="B1123" s="204"/>
      <c r="C1123" s="129"/>
      <c r="D1123" s="129"/>
      <c r="E1123" s="199"/>
      <c r="F1123" s="172"/>
      <c r="G1123" s="6"/>
      <c r="H1123" s="6"/>
      <c r="I1123" s="6"/>
      <c r="J1123" s="6"/>
      <c r="K1123" s="6"/>
      <c r="L1123" s="6"/>
      <c r="M1123" s="6"/>
      <c r="N1123" s="6"/>
      <c r="O1123" s="6"/>
      <c r="P1123" s="6"/>
      <c r="Q1123" s="6"/>
      <c r="R1123" s="6"/>
      <c r="S1123" s="6"/>
      <c r="T1123" s="6"/>
      <c r="U1123" s="6"/>
      <c r="V1123" s="6"/>
      <c r="W1123" s="6"/>
      <c r="X1123" s="6"/>
      <c r="Y1123" s="6"/>
      <c r="Z1123" s="6"/>
    </row>
    <row r="1124" spans="1:26" ht="12" customHeight="1">
      <c r="A1124" s="205"/>
      <c r="B1124" s="204"/>
      <c r="C1124" s="129"/>
      <c r="D1124" s="129"/>
      <c r="E1124" s="199"/>
      <c r="F1124" s="172"/>
      <c r="G1124" s="6"/>
      <c r="H1124" s="6"/>
      <c r="I1124" s="6"/>
      <c r="J1124" s="6"/>
      <c r="K1124" s="6"/>
      <c r="L1124" s="6"/>
      <c r="M1124" s="6"/>
      <c r="N1124" s="6"/>
      <c r="O1124" s="6"/>
      <c r="P1124" s="6"/>
      <c r="Q1124" s="6"/>
      <c r="R1124" s="6"/>
      <c r="S1124" s="6"/>
      <c r="T1124" s="6"/>
      <c r="U1124" s="6"/>
      <c r="V1124" s="6"/>
      <c r="W1124" s="6"/>
      <c r="X1124" s="6"/>
      <c r="Y1124" s="6"/>
      <c r="Z1124" s="6"/>
    </row>
    <row r="1125" spans="1:26" ht="12" customHeight="1">
      <c r="A1125" s="205"/>
      <c r="B1125" s="204"/>
      <c r="C1125" s="129"/>
      <c r="D1125" s="129"/>
      <c r="E1125" s="199"/>
      <c r="F1125" s="172"/>
      <c r="G1125" s="6"/>
      <c r="H1125" s="6"/>
      <c r="I1125" s="6"/>
      <c r="J1125" s="6"/>
      <c r="K1125" s="6"/>
      <c r="L1125" s="6"/>
      <c r="M1125" s="6"/>
      <c r="N1125" s="6"/>
      <c r="O1125" s="6"/>
      <c r="P1125" s="6"/>
      <c r="Q1125" s="6"/>
      <c r="R1125" s="6"/>
      <c r="S1125" s="6"/>
      <c r="T1125" s="6"/>
      <c r="U1125" s="6"/>
      <c r="V1125" s="6"/>
      <c r="W1125" s="6"/>
      <c r="X1125" s="6"/>
      <c r="Y1125" s="6"/>
      <c r="Z1125" s="6"/>
    </row>
    <row r="1126" spans="1:26" ht="12" customHeight="1">
      <c r="A1126" s="205"/>
      <c r="B1126" s="204"/>
      <c r="C1126" s="129"/>
      <c r="D1126" s="129"/>
      <c r="E1126" s="199"/>
      <c r="F1126" s="172"/>
      <c r="G1126" s="6"/>
      <c r="H1126" s="6"/>
      <c r="I1126" s="6"/>
      <c r="J1126" s="6"/>
      <c r="K1126" s="6"/>
      <c r="L1126" s="6"/>
      <c r="M1126" s="6"/>
      <c r="N1126" s="6"/>
      <c r="O1126" s="6"/>
      <c r="P1126" s="6"/>
      <c r="Q1126" s="6"/>
      <c r="R1126" s="6"/>
      <c r="S1126" s="6"/>
      <c r="T1126" s="6"/>
      <c r="U1126" s="6"/>
      <c r="V1126" s="6"/>
      <c r="W1126" s="6"/>
      <c r="X1126" s="6"/>
      <c r="Y1126" s="6"/>
      <c r="Z1126" s="6"/>
    </row>
    <row r="1127" spans="1:26" ht="12" customHeight="1">
      <c r="A1127" s="205"/>
      <c r="B1127" s="204"/>
      <c r="C1127" s="129"/>
      <c r="D1127" s="129"/>
      <c r="E1127" s="199"/>
      <c r="F1127" s="172"/>
      <c r="G1127" s="6"/>
      <c r="H1127" s="6"/>
      <c r="I1127" s="6"/>
      <c r="J1127" s="6"/>
      <c r="K1127" s="6"/>
      <c r="L1127" s="6"/>
      <c r="M1127" s="6"/>
      <c r="N1127" s="6"/>
      <c r="O1127" s="6"/>
      <c r="P1127" s="6"/>
      <c r="Q1127" s="6"/>
      <c r="R1127" s="6"/>
      <c r="S1127" s="6"/>
      <c r="T1127" s="6"/>
      <c r="U1127" s="6"/>
      <c r="V1127" s="6"/>
      <c r="W1127" s="6"/>
      <c r="X1127" s="6"/>
      <c r="Y1127" s="6"/>
      <c r="Z1127" s="6"/>
    </row>
    <row r="1128" spans="1:26" ht="12" customHeight="1">
      <c r="A1128" s="205"/>
      <c r="B1128" s="204"/>
      <c r="C1128" s="129"/>
      <c r="D1128" s="129"/>
      <c r="E1128" s="199"/>
      <c r="F1128" s="172"/>
      <c r="G1128" s="6"/>
      <c r="H1128" s="6"/>
      <c r="I1128" s="6"/>
      <c r="J1128" s="6"/>
      <c r="K1128" s="6"/>
      <c r="L1128" s="6"/>
      <c r="M1128" s="6"/>
      <c r="N1128" s="6"/>
      <c r="O1128" s="6"/>
      <c r="P1128" s="6"/>
      <c r="Q1128" s="6"/>
      <c r="R1128" s="6"/>
      <c r="S1128" s="6"/>
      <c r="T1128" s="6"/>
      <c r="U1128" s="6"/>
      <c r="V1128" s="6"/>
      <c r="W1128" s="6"/>
      <c r="X1128" s="6"/>
      <c r="Y1128" s="6"/>
      <c r="Z1128" s="6"/>
    </row>
    <row r="1129" spans="1:26" ht="12" customHeight="1">
      <c r="A1129" s="205"/>
      <c r="B1129" s="204"/>
      <c r="C1129" s="129"/>
      <c r="D1129" s="129"/>
      <c r="E1129" s="199"/>
      <c r="F1129" s="172"/>
      <c r="G1129" s="6"/>
      <c r="H1129" s="6"/>
      <c r="I1129" s="6"/>
      <c r="J1129" s="6"/>
      <c r="K1129" s="6"/>
      <c r="L1129" s="6"/>
      <c r="M1129" s="6"/>
      <c r="N1129" s="6"/>
      <c r="O1129" s="6"/>
      <c r="P1129" s="6"/>
      <c r="Q1129" s="6"/>
      <c r="R1129" s="6"/>
      <c r="S1129" s="6"/>
      <c r="T1129" s="6"/>
      <c r="U1129" s="6"/>
      <c r="V1129" s="6"/>
      <c r="W1129" s="6"/>
      <c r="X1129" s="6"/>
      <c r="Y1129" s="6"/>
      <c r="Z1129" s="6"/>
    </row>
    <row r="1130" spans="1:26" ht="12" customHeight="1">
      <c r="A1130" s="205"/>
      <c r="B1130" s="204"/>
      <c r="C1130" s="129"/>
      <c r="D1130" s="129"/>
      <c r="E1130" s="199"/>
      <c r="F1130" s="172"/>
      <c r="G1130" s="6"/>
      <c r="H1130" s="6"/>
      <c r="I1130" s="6"/>
      <c r="J1130" s="6"/>
      <c r="K1130" s="6"/>
      <c r="L1130" s="6"/>
      <c r="M1130" s="6"/>
      <c r="N1130" s="6"/>
      <c r="O1130" s="6"/>
      <c r="P1130" s="6"/>
      <c r="Q1130" s="6"/>
      <c r="R1130" s="6"/>
      <c r="S1130" s="6"/>
      <c r="T1130" s="6"/>
      <c r="U1130" s="6"/>
      <c r="V1130" s="6"/>
      <c r="W1130" s="6"/>
      <c r="X1130" s="6"/>
      <c r="Y1130" s="6"/>
      <c r="Z1130" s="6"/>
    </row>
    <row r="1131" spans="1:26" ht="12" customHeight="1">
      <c r="A1131" s="205"/>
      <c r="B1131" s="204"/>
      <c r="C1131" s="129"/>
      <c r="D1131" s="129"/>
      <c r="E1131" s="199"/>
      <c r="F1131" s="172"/>
      <c r="G1131" s="6"/>
      <c r="H1131" s="6"/>
      <c r="I1131" s="6"/>
      <c r="J1131" s="6"/>
      <c r="K1131" s="6"/>
      <c r="L1131" s="6"/>
      <c r="M1131" s="6"/>
      <c r="N1131" s="6"/>
      <c r="O1131" s="6"/>
      <c r="P1131" s="6"/>
      <c r="Q1131" s="6"/>
      <c r="R1131" s="6"/>
      <c r="S1131" s="6"/>
      <c r="T1131" s="6"/>
      <c r="U1131" s="6"/>
      <c r="V1131" s="6"/>
      <c r="W1131" s="6"/>
      <c r="X1131" s="6"/>
      <c r="Y1131" s="6"/>
      <c r="Z1131" s="6"/>
    </row>
    <row r="1132" spans="1:26" ht="12" customHeight="1">
      <c r="A1132" s="205"/>
      <c r="B1132" s="204"/>
      <c r="C1132" s="129"/>
      <c r="D1132" s="129"/>
      <c r="E1132" s="199"/>
      <c r="F1132" s="172"/>
      <c r="G1132" s="6"/>
      <c r="H1132" s="6"/>
      <c r="I1132" s="6"/>
      <c r="J1132" s="6"/>
      <c r="K1132" s="6"/>
      <c r="L1132" s="6"/>
      <c r="M1132" s="6"/>
      <c r="N1132" s="6"/>
      <c r="O1132" s="6"/>
      <c r="P1132" s="6"/>
      <c r="Q1132" s="6"/>
      <c r="R1132" s="6"/>
      <c r="S1132" s="6"/>
      <c r="T1132" s="6"/>
      <c r="U1132" s="6"/>
      <c r="V1132" s="6"/>
      <c r="W1132" s="6"/>
      <c r="X1132" s="6"/>
      <c r="Y1132" s="6"/>
      <c r="Z1132" s="6"/>
    </row>
    <row r="1133" spans="1:26" ht="12" customHeight="1">
      <c r="A1133" s="205"/>
      <c r="B1133" s="204"/>
      <c r="C1133" s="129"/>
      <c r="D1133" s="129"/>
      <c r="E1133" s="199"/>
      <c r="F1133" s="172"/>
      <c r="G1133" s="6"/>
      <c r="H1133" s="6"/>
      <c r="I1133" s="6"/>
      <c r="J1133" s="6"/>
      <c r="K1133" s="6"/>
      <c r="L1133" s="6"/>
      <c r="M1133" s="6"/>
      <c r="N1133" s="6"/>
      <c r="O1133" s="6"/>
      <c r="P1133" s="6"/>
      <c r="Q1133" s="6"/>
      <c r="R1133" s="6"/>
      <c r="S1133" s="6"/>
      <c r="T1133" s="6"/>
      <c r="U1133" s="6"/>
      <c r="V1133" s="6"/>
      <c r="W1133" s="6"/>
      <c r="X1133" s="6"/>
      <c r="Y1133" s="6"/>
      <c r="Z1133" s="6"/>
    </row>
    <row r="1134" spans="1:26" ht="12" customHeight="1">
      <c r="A1134" s="205"/>
      <c r="B1134" s="204"/>
      <c r="C1134" s="129"/>
      <c r="D1134" s="129"/>
      <c r="E1134" s="199"/>
      <c r="F1134" s="172"/>
      <c r="G1134" s="6"/>
      <c r="H1134" s="6"/>
      <c r="I1134" s="6"/>
      <c r="J1134" s="6"/>
      <c r="K1134" s="6"/>
      <c r="L1134" s="6"/>
      <c r="M1134" s="6"/>
      <c r="N1134" s="6"/>
      <c r="O1134" s="6"/>
      <c r="P1134" s="6"/>
      <c r="Q1134" s="6"/>
      <c r="R1134" s="6"/>
      <c r="S1134" s="6"/>
      <c r="T1134" s="6"/>
      <c r="U1134" s="6"/>
      <c r="V1134" s="6"/>
      <c r="W1134" s="6"/>
      <c r="X1134" s="6"/>
      <c r="Y1134" s="6"/>
      <c r="Z1134" s="6"/>
    </row>
    <row r="1135" spans="1:26" ht="12" customHeight="1">
      <c r="A1135" s="205"/>
      <c r="B1135" s="204"/>
      <c r="C1135" s="129"/>
      <c r="D1135" s="129"/>
      <c r="E1135" s="199"/>
      <c r="F1135" s="172"/>
      <c r="G1135" s="6"/>
      <c r="H1135" s="6"/>
      <c r="I1135" s="6"/>
      <c r="J1135" s="6"/>
      <c r="K1135" s="6"/>
      <c r="L1135" s="6"/>
      <c r="M1135" s="6"/>
      <c r="N1135" s="6"/>
      <c r="O1135" s="6"/>
      <c r="P1135" s="6"/>
      <c r="Q1135" s="6"/>
      <c r="R1135" s="6"/>
      <c r="S1135" s="6"/>
      <c r="T1135" s="6"/>
      <c r="U1135" s="6"/>
      <c r="V1135" s="6"/>
      <c r="W1135" s="6"/>
      <c r="X1135" s="6"/>
      <c r="Y1135" s="6"/>
      <c r="Z1135" s="6"/>
    </row>
    <row r="1136" spans="1:26" ht="12" customHeight="1">
      <c r="A1136" s="205"/>
      <c r="B1136" s="204"/>
      <c r="C1136" s="129"/>
      <c r="D1136" s="129"/>
      <c r="E1136" s="199"/>
      <c r="F1136" s="172"/>
      <c r="G1136" s="6"/>
      <c r="H1136" s="6"/>
      <c r="I1136" s="6"/>
      <c r="J1136" s="6"/>
      <c r="K1136" s="6"/>
      <c r="L1136" s="6"/>
      <c r="M1136" s="6"/>
      <c r="N1136" s="6"/>
      <c r="O1136" s="6"/>
      <c r="P1136" s="6"/>
      <c r="Q1136" s="6"/>
      <c r="R1136" s="6"/>
      <c r="S1136" s="6"/>
      <c r="T1136" s="6"/>
      <c r="U1136" s="6"/>
      <c r="V1136" s="6"/>
      <c r="W1136" s="6"/>
      <c r="X1136" s="6"/>
      <c r="Y1136" s="6"/>
      <c r="Z1136" s="6"/>
    </row>
    <row r="1137" spans="1:26" ht="12" customHeight="1">
      <c r="A1137" s="205"/>
      <c r="B1137" s="204"/>
      <c r="C1137" s="129"/>
      <c r="D1137" s="129"/>
      <c r="E1137" s="199"/>
      <c r="F1137" s="172"/>
      <c r="G1137" s="6"/>
      <c r="H1137" s="6"/>
      <c r="I1137" s="6"/>
      <c r="J1137" s="6"/>
      <c r="K1137" s="6"/>
      <c r="L1137" s="6"/>
      <c r="M1137" s="6"/>
      <c r="N1137" s="6"/>
      <c r="O1137" s="6"/>
      <c r="P1137" s="6"/>
      <c r="Q1137" s="6"/>
      <c r="R1137" s="6"/>
      <c r="S1137" s="6"/>
      <c r="T1137" s="6"/>
      <c r="U1137" s="6"/>
      <c r="V1137" s="6"/>
      <c r="W1137" s="6"/>
      <c r="X1137" s="6"/>
      <c r="Y1137" s="6"/>
      <c r="Z1137" s="6"/>
    </row>
    <row r="1138" spans="1:26" ht="12" customHeight="1">
      <c r="A1138" s="205"/>
      <c r="B1138" s="204"/>
      <c r="C1138" s="129"/>
      <c r="D1138" s="129"/>
      <c r="E1138" s="199"/>
      <c r="F1138" s="172"/>
      <c r="G1138" s="6"/>
      <c r="H1138" s="6"/>
      <c r="I1138" s="6"/>
      <c r="J1138" s="6"/>
      <c r="K1138" s="6"/>
      <c r="L1138" s="6"/>
      <c r="M1138" s="6"/>
      <c r="N1138" s="6"/>
      <c r="O1138" s="6"/>
      <c r="P1138" s="6"/>
      <c r="Q1138" s="6"/>
      <c r="R1138" s="6"/>
      <c r="S1138" s="6"/>
      <c r="T1138" s="6"/>
      <c r="U1138" s="6"/>
      <c r="V1138" s="6"/>
      <c r="W1138" s="6"/>
      <c r="X1138" s="6"/>
      <c r="Y1138" s="6"/>
      <c r="Z1138" s="6"/>
    </row>
    <row r="1139" spans="1:26" ht="12" customHeight="1">
      <c r="A1139" s="205"/>
      <c r="B1139" s="204"/>
      <c r="C1139" s="129"/>
      <c r="D1139" s="129"/>
      <c r="E1139" s="199"/>
      <c r="F1139" s="172"/>
      <c r="G1139" s="6"/>
      <c r="H1139" s="6"/>
      <c r="I1139" s="6"/>
      <c r="J1139" s="6"/>
      <c r="K1139" s="6"/>
      <c r="L1139" s="6"/>
      <c r="M1139" s="6"/>
      <c r="N1139" s="6"/>
      <c r="O1139" s="6"/>
      <c r="P1139" s="6"/>
      <c r="Q1139" s="6"/>
      <c r="R1139" s="6"/>
      <c r="S1139" s="6"/>
      <c r="T1139" s="6"/>
      <c r="U1139" s="6"/>
      <c r="V1139" s="6"/>
      <c r="W1139" s="6"/>
      <c r="X1139" s="6"/>
      <c r="Y1139" s="6"/>
      <c r="Z1139" s="6"/>
    </row>
    <row r="1140" spans="1:26" ht="12" customHeight="1">
      <c r="A1140" s="205"/>
      <c r="B1140" s="204"/>
      <c r="C1140" s="129"/>
      <c r="D1140" s="129"/>
      <c r="E1140" s="199"/>
      <c r="F1140" s="172"/>
      <c r="G1140" s="6"/>
      <c r="H1140" s="6"/>
      <c r="I1140" s="6"/>
      <c r="J1140" s="6"/>
      <c r="K1140" s="6"/>
      <c r="L1140" s="6"/>
      <c r="M1140" s="6"/>
      <c r="N1140" s="6"/>
      <c r="O1140" s="6"/>
      <c r="P1140" s="6"/>
      <c r="Q1140" s="6"/>
      <c r="R1140" s="6"/>
      <c r="S1140" s="6"/>
      <c r="T1140" s="6"/>
      <c r="U1140" s="6"/>
      <c r="V1140" s="6"/>
      <c r="W1140" s="6"/>
      <c r="X1140" s="6"/>
      <c r="Y1140" s="6"/>
      <c r="Z1140" s="6"/>
    </row>
    <row r="1141" spans="1:26" ht="12" customHeight="1">
      <c r="A1141" s="205"/>
      <c r="B1141" s="204"/>
      <c r="C1141" s="129"/>
      <c r="D1141" s="129"/>
      <c r="E1141" s="199"/>
      <c r="F1141" s="172"/>
      <c r="G1141" s="6"/>
      <c r="H1141" s="6"/>
      <c r="I1141" s="6"/>
      <c r="J1141" s="6"/>
      <c r="K1141" s="6"/>
      <c r="L1141" s="6"/>
      <c r="M1141" s="6"/>
      <c r="N1141" s="6"/>
      <c r="O1141" s="6"/>
      <c r="P1141" s="6"/>
      <c r="Q1141" s="6"/>
      <c r="R1141" s="6"/>
      <c r="S1141" s="6"/>
      <c r="T1141" s="6"/>
      <c r="U1141" s="6"/>
      <c r="V1141" s="6"/>
      <c r="W1141" s="6"/>
      <c r="X1141" s="6"/>
      <c r="Y1141" s="6"/>
      <c r="Z1141" s="6"/>
    </row>
    <row r="1142" spans="1:26" ht="12" customHeight="1">
      <c r="A1142" s="205"/>
      <c r="B1142" s="204"/>
      <c r="C1142" s="129"/>
      <c r="D1142" s="129"/>
      <c r="E1142" s="199"/>
      <c r="F1142" s="172"/>
      <c r="G1142" s="6"/>
      <c r="H1142" s="6"/>
      <c r="I1142" s="6"/>
      <c r="J1142" s="6"/>
      <c r="K1142" s="6"/>
      <c r="L1142" s="6"/>
      <c r="M1142" s="6"/>
      <c r="N1142" s="6"/>
      <c r="O1142" s="6"/>
      <c r="P1142" s="6"/>
      <c r="Q1142" s="6"/>
      <c r="R1142" s="6"/>
      <c r="S1142" s="6"/>
      <c r="T1142" s="6"/>
      <c r="U1142" s="6"/>
      <c r="V1142" s="6"/>
      <c r="W1142" s="6"/>
      <c r="X1142" s="6"/>
      <c r="Y1142" s="6"/>
      <c r="Z1142" s="6"/>
    </row>
    <row r="1143" spans="1:26" ht="12" customHeight="1">
      <c r="A1143" s="205"/>
      <c r="B1143" s="204"/>
      <c r="C1143" s="129"/>
      <c r="D1143" s="129"/>
      <c r="E1143" s="199"/>
      <c r="F1143" s="172"/>
      <c r="G1143" s="6"/>
      <c r="H1143" s="6"/>
      <c r="I1143" s="6"/>
      <c r="J1143" s="6"/>
      <c r="K1143" s="6"/>
      <c r="L1143" s="6"/>
      <c r="M1143" s="6"/>
      <c r="N1143" s="6"/>
      <c r="O1143" s="6"/>
      <c r="P1143" s="6"/>
      <c r="Q1143" s="6"/>
      <c r="R1143" s="6"/>
      <c r="S1143" s="6"/>
      <c r="T1143" s="6"/>
      <c r="U1143" s="6"/>
      <c r="V1143" s="6"/>
      <c r="W1143" s="6"/>
      <c r="X1143" s="6"/>
      <c r="Y1143" s="6"/>
      <c r="Z1143" s="6"/>
    </row>
    <row r="1144" spans="1:26" ht="12" customHeight="1">
      <c r="A1144" s="205"/>
      <c r="B1144" s="204"/>
      <c r="C1144" s="129"/>
      <c r="D1144" s="129"/>
      <c r="E1144" s="199"/>
      <c r="F1144" s="172"/>
      <c r="G1144" s="6"/>
      <c r="H1144" s="6"/>
      <c r="I1144" s="6"/>
      <c r="J1144" s="6"/>
      <c r="K1144" s="6"/>
      <c r="L1144" s="6"/>
      <c r="M1144" s="6"/>
      <c r="N1144" s="6"/>
      <c r="O1144" s="6"/>
      <c r="P1144" s="6"/>
      <c r="Q1144" s="6"/>
      <c r="R1144" s="6"/>
      <c r="S1144" s="6"/>
      <c r="T1144" s="6"/>
      <c r="U1144" s="6"/>
      <c r="V1144" s="6"/>
      <c r="W1144" s="6"/>
      <c r="X1144" s="6"/>
      <c r="Y1144" s="6"/>
      <c r="Z1144" s="6"/>
    </row>
    <row r="1145" spans="1:26" ht="12" customHeight="1">
      <c r="A1145" s="205"/>
      <c r="B1145" s="204"/>
      <c r="C1145" s="129"/>
      <c r="D1145" s="129"/>
      <c r="E1145" s="199"/>
      <c r="F1145" s="172"/>
      <c r="G1145" s="6"/>
      <c r="H1145" s="6"/>
      <c r="I1145" s="6"/>
      <c r="J1145" s="6"/>
      <c r="K1145" s="6"/>
      <c r="L1145" s="6"/>
      <c r="M1145" s="6"/>
      <c r="N1145" s="6"/>
      <c r="O1145" s="6"/>
      <c r="P1145" s="6"/>
      <c r="Q1145" s="6"/>
      <c r="R1145" s="6"/>
      <c r="S1145" s="6"/>
      <c r="T1145" s="6"/>
      <c r="U1145" s="6"/>
      <c r="V1145" s="6"/>
      <c r="W1145" s="6"/>
      <c r="X1145" s="6"/>
      <c r="Y1145" s="6"/>
      <c r="Z1145" s="6"/>
    </row>
    <row r="1146" spans="1:26" ht="12" customHeight="1">
      <c r="A1146" s="205"/>
      <c r="B1146" s="204"/>
      <c r="C1146" s="129"/>
      <c r="D1146" s="129"/>
      <c r="E1146" s="199"/>
      <c r="F1146" s="172"/>
      <c r="G1146" s="6"/>
      <c r="H1146" s="6"/>
      <c r="I1146" s="6"/>
      <c r="J1146" s="6"/>
      <c r="K1146" s="6"/>
      <c r="L1146" s="6"/>
      <c r="M1146" s="6"/>
      <c r="N1146" s="6"/>
      <c r="O1146" s="6"/>
      <c r="P1146" s="6"/>
      <c r="Q1146" s="6"/>
      <c r="R1146" s="6"/>
      <c r="S1146" s="6"/>
      <c r="T1146" s="6"/>
      <c r="U1146" s="6"/>
      <c r="V1146" s="6"/>
      <c r="W1146" s="6"/>
      <c r="X1146" s="6"/>
      <c r="Y1146" s="6"/>
      <c r="Z1146" s="6"/>
    </row>
    <row r="1147" spans="1:26" ht="12" customHeight="1">
      <c r="A1147" s="205"/>
      <c r="B1147" s="204"/>
      <c r="C1147" s="129"/>
      <c r="D1147" s="129"/>
      <c r="E1147" s="199"/>
      <c r="F1147" s="172"/>
      <c r="G1147" s="6"/>
      <c r="H1147" s="6"/>
      <c r="I1147" s="6"/>
      <c r="J1147" s="6"/>
      <c r="K1147" s="6"/>
      <c r="L1147" s="6"/>
      <c r="M1147" s="6"/>
      <c r="N1147" s="6"/>
      <c r="O1147" s="6"/>
      <c r="P1147" s="6"/>
      <c r="Q1147" s="6"/>
      <c r="R1147" s="6"/>
      <c r="S1147" s="6"/>
      <c r="T1147" s="6"/>
      <c r="U1147" s="6"/>
      <c r="V1147" s="6"/>
      <c r="W1147" s="6"/>
      <c r="X1147" s="6"/>
      <c r="Y1147" s="6"/>
      <c r="Z1147" s="6"/>
    </row>
    <row r="1148" spans="1:26" ht="12" customHeight="1">
      <c r="A1148" s="205"/>
      <c r="B1148" s="204"/>
      <c r="C1148" s="129"/>
      <c r="D1148" s="129"/>
      <c r="E1148" s="199"/>
      <c r="F1148" s="172"/>
      <c r="G1148" s="6"/>
      <c r="H1148" s="6"/>
      <c r="I1148" s="6"/>
      <c r="J1148" s="6"/>
      <c r="K1148" s="6"/>
      <c r="L1148" s="6"/>
      <c r="M1148" s="6"/>
      <c r="N1148" s="6"/>
      <c r="O1148" s="6"/>
      <c r="P1148" s="6"/>
      <c r="Q1148" s="6"/>
      <c r="R1148" s="6"/>
      <c r="S1148" s="6"/>
      <c r="T1148" s="6"/>
      <c r="U1148" s="6"/>
      <c r="V1148" s="6"/>
      <c r="W1148" s="6"/>
      <c r="X1148" s="6"/>
      <c r="Y1148" s="6"/>
      <c r="Z1148" s="6"/>
    </row>
    <row r="1149" spans="1:26" ht="12" customHeight="1">
      <c r="A1149" s="205"/>
      <c r="B1149" s="204"/>
      <c r="C1149" s="129"/>
      <c r="D1149" s="129"/>
      <c r="E1149" s="199"/>
      <c r="F1149" s="172"/>
      <c r="G1149" s="6"/>
      <c r="H1149" s="6"/>
      <c r="I1149" s="6"/>
      <c r="J1149" s="6"/>
      <c r="K1149" s="6"/>
      <c r="L1149" s="6"/>
      <c r="M1149" s="6"/>
      <c r="N1149" s="6"/>
      <c r="O1149" s="6"/>
      <c r="P1149" s="6"/>
      <c r="Q1149" s="6"/>
      <c r="R1149" s="6"/>
      <c r="S1149" s="6"/>
      <c r="T1149" s="6"/>
      <c r="U1149" s="6"/>
      <c r="V1149" s="6"/>
      <c r="W1149" s="6"/>
      <c r="X1149" s="6"/>
      <c r="Y1149" s="6"/>
      <c r="Z1149" s="6"/>
    </row>
    <row r="1150" spans="1:26" ht="12" customHeight="1">
      <c r="A1150" s="205"/>
      <c r="B1150" s="204"/>
      <c r="C1150" s="129"/>
      <c r="D1150" s="129"/>
      <c r="E1150" s="199"/>
      <c r="F1150" s="172"/>
      <c r="G1150" s="6"/>
      <c r="H1150" s="6"/>
      <c r="I1150" s="6"/>
      <c r="J1150" s="6"/>
      <c r="K1150" s="6"/>
      <c r="L1150" s="6"/>
      <c r="M1150" s="6"/>
      <c r="N1150" s="6"/>
      <c r="O1150" s="6"/>
      <c r="P1150" s="6"/>
      <c r="Q1150" s="6"/>
      <c r="R1150" s="6"/>
      <c r="S1150" s="6"/>
      <c r="T1150" s="6"/>
      <c r="U1150" s="6"/>
      <c r="V1150" s="6"/>
      <c r="W1150" s="6"/>
      <c r="X1150" s="6"/>
      <c r="Y1150" s="6"/>
      <c r="Z1150" s="6"/>
    </row>
    <row r="1151" spans="1:26" ht="12" customHeight="1">
      <c r="A1151" s="205"/>
      <c r="B1151" s="204"/>
      <c r="C1151" s="129"/>
      <c r="D1151" s="129"/>
      <c r="E1151" s="199"/>
      <c r="F1151" s="172"/>
      <c r="G1151" s="6"/>
      <c r="H1151" s="6"/>
      <c r="I1151" s="6"/>
      <c r="J1151" s="6"/>
      <c r="K1151" s="6"/>
      <c r="L1151" s="6"/>
      <c r="M1151" s="6"/>
      <c r="N1151" s="6"/>
      <c r="O1151" s="6"/>
      <c r="P1151" s="6"/>
      <c r="Q1151" s="6"/>
      <c r="R1151" s="6"/>
      <c r="S1151" s="6"/>
      <c r="T1151" s="6"/>
      <c r="U1151" s="6"/>
      <c r="V1151" s="6"/>
      <c r="W1151" s="6"/>
      <c r="X1151" s="6"/>
      <c r="Y1151" s="6"/>
      <c r="Z1151" s="6"/>
    </row>
    <row r="1152" spans="1:26" ht="12" customHeight="1">
      <c r="A1152" s="205"/>
      <c r="B1152" s="204"/>
      <c r="C1152" s="129"/>
      <c r="D1152" s="129"/>
      <c r="E1152" s="199"/>
      <c r="F1152" s="172"/>
      <c r="G1152" s="6"/>
      <c r="H1152" s="6"/>
      <c r="I1152" s="6"/>
      <c r="J1152" s="6"/>
      <c r="K1152" s="6"/>
      <c r="L1152" s="6"/>
      <c r="M1152" s="6"/>
      <c r="N1152" s="6"/>
      <c r="O1152" s="6"/>
      <c r="P1152" s="6"/>
      <c r="Q1152" s="6"/>
      <c r="R1152" s="6"/>
      <c r="S1152" s="6"/>
      <c r="T1152" s="6"/>
      <c r="U1152" s="6"/>
      <c r="V1152" s="6"/>
      <c r="W1152" s="6"/>
      <c r="X1152" s="6"/>
      <c r="Y1152" s="6"/>
      <c r="Z1152" s="6"/>
    </row>
    <row r="1153" spans="1:26" ht="12" customHeight="1">
      <c r="A1153" s="205"/>
      <c r="B1153" s="204"/>
      <c r="C1153" s="129"/>
      <c r="D1153" s="129"/>
      <c r="E1153" s="199"/>
      <c r="F1153" s="172"/>
      <c r="G1153" s="6"/>
      <c r="H1153" s="6"/>
      <c r="I1153" s="6"/>
      <c r="J1153" s="6"/>
      <c r="K1153" s="6"/>
      <c r="L1153" s="6"/>
      <c r="M1153" s="6"/>
      <c r="N1153" s="6"/>
      <c r="O1153" s="6"/>
      <c r="P1153" s="6"/>
      <c r="Q1153" s="6"/>
      <c r="R1153" s="6"/>
      <c r="S1153" s="6"/>
      <c r="T1153" s="6"/>
      <c r="U1153" s="6"/>
      <c r="V1153" s="6"/>
      <c r="W1153" s="6"/>
      <c r="X1153" s="6"/>
      <c r="Y1153" s="6"/>
      <c r="Z1153" s="6"/>
    </row>
    <row r="1154" spans="1:26" ht="12" customHeight="1">
      <c r="A1154" s="205"/>
      <c r="B1154" s="204"/>
      <c r="C1154" s="129"/>
      <c r="D1154" s="129"/>
      <c r="E1154" s="199"/>
      <c r="F1154" s="172"/>
      <c r="G1154" s="6"/>
      <c r="H1154" s="6"/>
      <c r="I1154" s="6"/>
      <c r="J1154" s="6"/>
      <c r="K1154" s="6"/>
      <c r="L1154" s="6"/>
      <c r="M1154" s="6"/>
      <c r="N1154" s="6"/>
      <c r="O1154" s="6"/>
      <c r="P1154" s="6"/>
      <c r="Q1154" s="6"/>
      <c r="R1154" s="6"/>
      <c r="S1154" s="6"/>
      <c r="T1154" s="6"/>
      <c r="U1154" s="6"/>
      <c r="V1154" s="6"/>
      <c r="W1154" s="6"/>
      <c r="X1154" s="6"/>
      <c r="Y1154" s="6"/>
      <c r="Z1154" s="6"/>
    </row>
    <row r="1155" spans="1:26" ht="12" customHeight="1">
      <c r="A1155" s="205"/>
      <c r="B1155" s="204"/>
      <c r="C1155" s="129"/>
      <c r="D1155" s="129"/>
      <c r="E1155" s="199"/>
      <c r="F1155" s="172"/>
      <c r="G1155" s="6"/>
      <c r="H1155" s="6"/>
      <c r="I1155" s="6"/>
      <c r="J1155" s="6"/>
      <c r="K1155" s="6"/>
      <c r="L1155" s="6"/>
      <c r="M1155" s="6"/>
      <c r="N1155" s="6"/>
      <c r="O1155" s="6"/>
      <c r="P1155" s="6"/>
      <c r="Q1155" s="6"/>
      <c r="R1155" s="6"/>
      <c r="S1155" s="6"/>
      <c r="T1155" s="6"/>
      <c r="U1155" s="6"/>
      <c r="V1155" s="6"/>
      <c r="W1155" s="6"/>
      <c r="X1155" s="6"/>
      <c r="Y1155" s="6"/>
      <c r="Z1155" s="6"/>
    </row>
    <row r="1156" spans="1:26" ht="12" customHeight="1">
      <c r="A1156" s="205"/>
      <c r="B1156" s="204"/>
      <c r="C1156" s="129"/>
      <c r="D1156" s="129"/>
      <c r="E1156" s="199"/>
      <c r="F1156" s="172"/>
      <c r="G1156" s="6"/>
      <c r="H1156" s="6"/>
      <c r="I1156" s="6"/>
      <c r="J1156" s="6"/>
      <c r="K1156" s="6"/>
      <c r="L1156" s="6"/>
      <c r="M1156" s="6"/>
      <c r="N1156" s="6"/>
      <c r="O1156" s="6"/>
      <c r="P1156" s="6"/>
      <c r="Q1156" s="6"/>
      <c r="R1156" s="6"/>
      <c r="S1156" s="6"/>
      <c r="T1156" s="6"/>
      <c r="U1156" s="6"/>
      <c r="V1156" s="6"/>
      <c r="W1156" s="6"/>
      <c r="X1156" s="6"/>
      <c r="Y1156" s="6"/>
      <c r="Z1156" s="6"/>
    </row>
    <row r="1157" spans="1:26" ht="12" customHeight="1">
      <c r="A1157" s="205"/>
      <c r="B1157" s="204"/>
      <c r="C1157" s="129"/>
      <c r="D1157" s="129"/>
      <c r="E1157" s="199"/>
      <c r="F1157" s="172"/>
      <c r="G1157" s="6"/>
      <c r="H1157" s="6"/>
      <c r="I1157" s="6"/>
      <c r="J1157" s="6"/>
      <c r="K1157" s="6"/>
      <c r="L1157" s="6"/>
      <c r="M1157" s="6"/>
      <c r="N1157" s="6"/>
      <c r="O1157" s="6"/>
      <c r="P1157" s="6"/>
      <c r="Q1157" s="6"/>
      <c r="R1157" s="6"/>
      <c r="S1157" s="6"/>
      <c r="T1157" s="6"/>
      <c r="U1157" s="6"/>
      <c r="V1157" s="6"/>
      <c r="W1157" s="6"/>
      <c r="X1157" s="6"/>
      <c r="Y1157" s="6"/>
      <c r="Z1157" s="6"/>
    </row>
    <row r="1158" spans="1:26" ht="12" customHeight="1">
      <c r="A1158" s="205"/>
      <c r="B1158" s="204"/>
      <c r="C1158" s="129"/>
      <c r="D1158" s="129"/>
      <c r="E1158" s="199"/>
      <c r="F1158" s="172"/>
      <c r="G1158" s="6"/>
      <c r="H1158" s="6"/>
      <c r="I1158" s="6"/>
      <c r="J1158" s="6"/>
      <c r="K1158" s="6"/>
      <c r="L1158" s="6"/>
      <c r="M1158" s="6"/>
      <c r="N1158" s="6"/>
      <c r="O1158" s="6"/>
      <c r="P1158" s="6"/>
      <c r="Q1158" s="6"/>
      <c r="R1158" s="6"/>
      <c r="S1158" s="6"/>
      <c r="T1158" s="6"/>
      <c r="U1158" s="6"/>
      <c r="V1158" s="6"/>
      <c r="W1158" s="6"/>
      <c r="X1158" s="6"/>
      <c r="Y1158" s="6"/>
      <c r="Z1158" s="6"/>
    </row>
    <row r="1159" spans="1:26" ht="12" customHeight="1">
      <c r="A1159" s="205"/>
      <c r="B1159" s="204"/>
      <c r="C1159" s="129"/>
      <c r="D1159" s="129"/>
      <c r="E1159" s="199"/>
      <c r="F1159" s="172"/>
      <c r="G1159" s="6"/>
      <c r="H1159" s="6"/>
      <c r="I1159" s="6"/>
      <c r="J1159" s="6"/>
      <c r="K1159" s="6"/>
      <c r="L1159" s="6"/>
      <c r="M1159" s="6"/>
      <c r="N1159" s="6"/>
      <c r="O1159" s="6"/>
      <c r="P1159" s="6"/>
      <c r="Q1159" s="6"/>
      <c r="R1159" s="6"/>
      <c r="S1159" s="6"/>
      <c r="T1159" s="6"/>
      <c r="U1159" s="6"/>
      <c r="V1159" s="6"/>
      <c r="W1159" s="6"/>
      <c r="X1159" s="6"/>
      <c r="Y1159" s="6"/>
      <c r="Z1159" s="6"/>
    </row>
    <row r="1160" spans="1:26" ht="12" customHeight="1">
      <c r="A1160" s="205"/>
      <c r="B1160" s="204"/>
      <c r="C1160" s="129"/>
      <c r="D1160" s="129"/>
      <c r="E1160" s="199"/>
      <c r="F1160" s="172"/>
      <c r="G1160" s="6"/>
      <c r="H1160" s="6"/>
      <c r="I1160" s="6"/>
      <c r="J1160" s="6"/>
      <c r="K1160" s="6"/>
      <c r="L1160" s="6"/>
      <c r="M1160" s="6"/>
      <c r="N1160" s="6"/>
      <c r="O1160" s="6"/>
      <c r="P1160" s="6"/>
      <c r="Q1160" s="6"/>
      <c r="R1160" s="6"/>
      <c r="S1160" s="6"/>
      <c r="T1160" s="6"/>
      <c r="U1160" s="6"/>
      <c r="V1160" s="6"/>
      <c r="W1160" s="6"/>
      <c r="X1160" s="6"/>
      <c r="Y1160" s="6"/>
      <c r="Z1160" s="6"/>
    </row>
    <row r="1161" spans="1:26" ht="12" customHeight="1">
      <c r="A1161" s="205"/>
      <c r="B1161" s="204"/>
      <c r="C1161" s="129"/>
      <c r="D1161" s="129"/>
      <c r="E1161" s="199"/>
      <c r="F1161" s="172"/>
      <c r="G1161" s="6"/>
      <c r="H1161" s="6"/>
      <c r="I1161" s="6"/>
      <c r="J1161" s="6"/>
      <c r="K1161" s="6"/>
      <c r="L1161" s="6"/>
      <c r="M1161" s="6"/>
      <c r="N1161" s="6"/>
      <c r="O1161" s="6"/>
      <c r="P1161" s="6"/>
      <c r="Q1161" s="6"/>
      <c r="R1161" s="6"/>
      <c r="S1161" s="6"/>
      <c r="T1161" s="6"/>
      <c r="U1161" s="6"/>
      <c r="V1161" s="6"/>
      <c r="W1161" s="6"/>
      <c r="X1161" s="6"/>
      <c r="Y1161" s="6"/>
      <c r="Z1161" s="6"/>
    </row>
    <row r="1162" spans="1:26" ht="12" customHeight="1">
      <c r="A1162" s="205"/>
      <c r="B1162" s="204"/>
      <c r="C1162" s="129"/>
      <c r="D1162" s="129"/>
      <c r="E1162" s="199"/>
      <c r="F1162" s="172"/>
      <c r="G1162" s="6"/>
      <c r="H1162" s="6"/>
      <c r="I1162" s="6"/>
      <c r="J1162" s="6"/>
      <c r="K1162" s="6"/>
      <c r="L1162" s="6"/>
      <c r="M1162" s="6"/>
      <c r="N1162" s="6"/>
      <c r="O1162" s="6"/>
      <c r="P1162" s="6"/>
      <c r="Q1162" s="6"/>
      <c r="R1162" s="6"/>
      <c r="S1162" s="6"/>
      <c r="T1162" s="6"/>
      <c r="U1162" s="6"/>
      <c r="V1162" s="6"/>
      <c r="W1162" s="6"/>
      <c r="X1162" s="6"/>
      <c r="Y1162" s="6"/>
      <c r="Z1162" s="6"/>
    </row>
    <row r="1163" spans="1:26" ht="12" customHeight="1">
      <c r="A1163" s="205"/>
      <c r="B1163" s="204"/>
      <c r="C1163" s="129"/>
      <c r="D1163" s="129"/>
      <c r="E1163" s="199"/>
      <c r="F1163" s="172"/>
      <c r="G1163" s="6"/>
      <c r="H1163" s="6"/>
      <c r="I1163" s="6"/>
      <c r="J1163" s="6"/>
      <c r="K1163" s="6"/>
      <c r="L1163" s="6"/>
      <c r="M1163" s="6"/>
      <c r="N1163" s="6"/>
      <c r="O1163" s="6"/>
      <c r="P1163" s="6"/>
      <c r="Q1163" s="6"/>
      <c r="R1163" s="6"/>
      <c r="S1163" s="6"/>
      <c r="T1163" s="6"/>
      <c r="U1163" s="6"/>
      <c r="V1163" s="6"/>
      <c r="W1163" s="6"/>
      <c r="X1163" s="6"/>
      <c r="Y1163" s="6"/>
      <c r="Z1163" s="6"/>
    </row>
    <row r="1164" spans="1:26" ht="12" customHeight="1">
      <c r="A1164" s="205"/>
      <c r="B1164" s="204"/>
      <c r="C1164" s="129"/>
      <c r="D1164" s="129"/>
      <c r="E1164" s="199"/>
      <c r="F1164" s="172"/>
      <c r="G1164" s="6"/>
      <c r="H1164" s="6"/>
      <c r="I1164" s="6"/>
      <c r="J1164" s="6"/>
      <c r="K1164" s="6"/>
      <c r="L1164" s="6"/>
      <c r="M1164" s="6"/>
      <c r="N1164" s="6"/>
      <c r="O1164" s="6"/>
      <c r="P1164" s="6"/>
      <c r="Q1164" s="6"/>
      <c r="R1164" s="6"/>
      <c r="S1164" s="6"/>
      <c r="T1164" s="6"/>
      <c r="U1164" s="6"/>
      <c r="V1164" s="6"/>
      <c r="W1164" s="6"/>
      <c r="X1164" s="6"/>
      <c r="Y1164" s="6"/>
      <c r="Z1164" s="6"/>
    </row>
    <row r="1165" spans="1:26" ht="12" customHeight="1">
      <c r="A1165" s="205"/>
      <c r="B1165" s="204"/>
      <c r="C1165" s="129"/>
      <c r="D1165" s="129"/>
      <c r="E1165" s="199"/>
      <c r="F1165" s="172"/>
      <c r="G1165" s="6"/>
      <c r="H1165" s="6"/>
      <c r="I1165" s="6"/>
      <c r="J1165" s="6"/>
      <c r="K1165" s="6"/>
      <c r="L1165" s="6"/>
      <c r="M1165" s="6"/>
      <c r="N1165" s="6"/>
      <c r="O1165" s="6"/>
      <c r="P1165" s="6"/>
      <c r="Q1165" s="6"/>
      <c r="R1165" s="6"/>
      <c r="S1165" s="6"/>
      <c r="T1165" s="6"/>
      <c r="U1165" s="6"/>
      <c r="V1165" s="6"/>
      <c r="W1165" s="6"/>
      <c r="X1165" s="6"/>
      <c r="Y1165" s="6"/>
      <c r="Z1165" s="6"/>
    </row>
    <row r="1166" spans="1:26" ht="12" customHeight="1">
      <c r="A1166" s="205"/>
      <c r="B1166" s="204"/>
      <c r="C1166" s="129"/>
      <c r="D1166" s="129"/>
      <c r="E1166" s="199"/>
      <c r="F1166" s="172"/>
      <c r="G1166" s="6"/>
      <c r="H1166" s="6"/>
      <c r="I1166" s="6"/>
      <c r="J1166" s="6"/>
      <c r="K1166" s="6"/>
      <c r="L1166" s="6"/>
      <c r="M1166" s="6"/>
      <c r="N1166" s="6"/>
      <c r="O1166" s="6"/>
      <c r="P1166" s="6"/>
      <c r="Q1166" s="6"/>
      <c r="R1166" s="6"/>
      <c r="S1166" s="6"/>
      <c r="T1166" s="6"/>
      <c r="U1166" s="6"/>
      <c r="V1166" s="6"/>
      <c r="W1166" s="6"/>
      <c r="X1166" s="6"/>
      <c r="Y1166" s="6"/>
      <c r="Z1166" s="6"/>
    </row>
    <row r="1167" spans="1:26" ht="12" customHeight="1">
      <c r="A1167" s="205"/>
      <c r="B1167" s="204"/>
      <c r="C1167" s="129"/>
      <c r="D1167" s="129"/>
      <c r="E1167" s="199"/>
      <c r="F1167" s="172"/>
      <c r="G1167" s="6"/>
      <c r="H1167" s="6"/>
      <c r="I1167" s="6"/>
      <c r="J1167" s="6"/>
      <c r="K1167" s="6"/>
      <c r="L1167" s="6"/>
      <c r="M1167" s="6"/>
      <c r="N1167" s="6"/>
      <c r="O1167" s="6"/>
      <c r="P1167" s="6"/>
      <c r="Q1167" s="6"/>
      <c r="R1167" s="6"/>
      <c r="S1167" s="6"/>
      <c r="T1167" s="6"/>
      <c r="U1167" s="6"/>
      <c r="V1167" s="6"/>
      <c r="W1167" s="6"/>
      <c r="X1167" s="6"/>
      <c r="Y1167" s="6"/>
      <c r="Z1167" s="6"/>
    </row>
    <row r="1168" spans="1:26" ht="12" customHeight="1">
      <c r="A1168" s="205"/>
      <c r="B1168" s="204"/>
      <c r="C1168" s="129"/>
      <c r="D1168" s="129"/>
      <c r="E1168" s="199"/>
      <c r="F1168" s="172"/>
      <c r="G1168" s="6"/>
      <c r="H1168" s="6"/>
      <c r="I1168" s="6"/>
      <c r="J1168" s="6"/>
      <c r="K1168" s="6"/>
      <c r="L1168" s="6"/>
      <c r="M1168" s="6"/>
      <c r="N1168" s="6"/>
      <c r="O1168" s="6"/>
      <c r="P1168" s="6"/>
      <c r="Q1168" s="6"/>
      <c r="R1168" s="6"/>
      <c r="S1168" s="6"/>
      <c r="T1168" s="6"/>
      <c r="U1168" s="6"/>
      <c r="V1168" s="6"/>
      <c r="W1168" s="6"/>
      <c r="X1168" s="6"/>
      <c r="Y1168" s="6"/>
      <c r="Z1168" s="6"/>
    </row>
    <row r="1169" spans="1:26" ht="12" customHeight="1">
      <c r="A1169" s="205"/>
      <c r="B1169" s="204"/>
      <c r="C1169" s="129"/>
      <c r="D1169" s="129"/>
      <c r="E1169" s="199"/>
      <c r="F1169" s="172"/>
      <c r="G1169" s="6"/>
      <c r="H1169" s="6"/>
      <c r="I1169" s="6"/>
      <c r="J1169" s="6"/>
      <c r="K1169" s="6"/>
      <c r="L1169" s="6"/>
      <c r="M1169" s="6"/>
      <c r="N1169" s="6"/>
      <c r="O1169" s="6"/>
      <c r="P1169" s="6"/>
      <c r="Q1169" s="6"/>
      <c r="R1169" s="6"/>
      <c r="S1169" s="6"/>
      <c r="T1169" s="6"/>
      <c r="U1169" s="6"/>
      <c r="V1169" s="6"/>
      <c r="W1169" s="6"/>
      <c r="X1169" s="6"/>
      <c r="Y1169" s="6"/>
      <c r="Z1169" s="6"/>
    </row>
    <row r="1170" spans="1:26" ht="12" customHeight="1">
      <c r="A1170" s="205"/>
      <c r="B1170" s="204"/>
      <c r="C1170" s="129"/>
      <c r="D1170" s="129"/>
      <c r="E1170" s="199"/>
      <c r="F1170" s="172"/>
      <c r="G1170" s="6"/>
      <c r="H1170" s="6"/>
      <c r="I1170" s="6"/>
      <c r="J1170" s="6"/>
      <c r="K1170" s="6"/>
      <c r="L1170" s="6"/>
      <c r="M1170" s="6"/>
      <c r="N1170" s="6"/>
      <c r="O1170" s="6"/>
      <c r="P1170" s="6"/>
      <c r="Q1170" s="6"/>
      <c r="R1170" s="6"/>
      <c r="S1170" s="6"/>
      <c r="T1170" s="6"/>
      <c r="U1170" s="6"/>
      <c r="V1170" s="6"/>
      <c r="W1170" s="6"/>
      <c r="X1170" s="6"/>
      <c r="Y1170" s="6"/>
      <c r="Z1170" s="6"/>
    </row>
    <row r="1171" spans="1:26" ht="12" customHeight="1">
      <c r="A1171" s="205"/>
      <c r="B1171" s="204"/>
      <c r="C1171" s="129"/>
      <c r="D1171" s="129"/>
      <c r="E1171" s="199"/>
      <c r="F1171" s="172"/>
      <c r="G1171" s="6"/>
      <c r="H1171" s="6"/>
      <c r="I1171" s="6"/>
      <c r="J1171" s="6"/>
      <c r="K1171" s="6"/>
      <c r="L1171" s="6"/>
      <c r="M1171" s="6"/>
      <c r="N1171" s="6"/>
      <c r="O1171" s="6"/>
      <c r="P1171" s="6"/>
      <c r="Q1171" s="6"/>
      <c r="R1171" s="6"/>
      <c r="S1171" s="6"/>
      <c r="T1171" s="6"/>
      <c r="U1171" s="6"/>
      <c r="V1171" s="6"/>
      <c r="W1171" s="6"/>
      <c r="X1171" s="6"/>
      <c r="Y1171" s="6"/>
      <c r="Z1171" s="6"/>
    </row>
    <row r="1172" spans="1:26" ht="12" customHeight="1">
      <c r="A1172" s="205"/>
      <c r="B1172" s="204"/>
      <c r="C1172" s="129"/>
      <c r="D1172" s="129"/>
      <c r="E1172" s="199"/>
      <c r="F1172" s="172"/>
      <c r="G1172" s="6"/>
      <c r="H1172" s="6"/>
      <c r="I1172" s="6"/>
      <c r="J1172" s="6"/>
      <c r="K1172" s="6"/>
      <c r="L1172" s="6"/>
      <c r="M1172" s="6"/>
      <c r="N1172" s="6"/>
      <c r="O1172" s="6"/>
      <c r="P1172" s="6"/>
      <c r="Q1172" s="6"/>
      <c r="R1172" s="6"/>
      <c r="S1172" s="6"/>
      <c r="T1172" s="6"/>
      <c r="U1172" s="6"/>
      <c r="V1172" s="6"/>
      <c r="W1172" s="6"/>
      <c r="X1172" s="6"/>
      <c r="Y1172" s="6"/>
      <c r="Z1172" s="6"/>
    </row>
    <row r="1173" spans="1:26" ht="12" customHeight="1">
      <c r="A1173" s="205"/>
      <c r="B1173" s="204"/>
      <c r="C1173" s="129"/>
      <c r="D1173" s="129"/>
      <c r="E1173" s="199"/>
      <c r="F1173" s="172"/>
      <c r="G1173" s="6"/>
      <c r="H1173" s="6"/>
      <c r="I1173" s="6"/>
      <c r="J1173" s="6"/>
      <c r="K1173" s="6"/>
      <c r="L1173" s="6"/>
      <c r="M1173" s="6"/>
      <c r="N1173" s="6"/>
      <c r="O1173" s="6"/>
      <c r="P1173" s="6"/>
      <c r="Q1173" s="6"/>
      <c r="R1173" s="6"/>
      <c r="S1173" s="6"/>
      <c r="T1173" s="6"/>
      <c r="U1173" s="6"/>
      <c r="V1173" s="6"/>
      <c r="W1173" s="6"/>
      <c r="X1173" s="6"/>
      <c r="Y1173" s="6"/>
      <c r="Z1173" s="6"/>
    </row>
    <row r="1174" spans="1:26" ht="12" customHeight="1">
      <c r="A1174" s="205"/>
      <c r="B1174" s="204"/>
      <c r="C1174" s="129"/>
      <c r="D1174" s="129"/>
      <c r="E1174" s="199"/>
      <c r="F1174" s="172"/>
      <c r="G1174" s="6"/>
      <c r="H1174" s="6"/>
      <c r="I1174" s="6"/>
      <c r="J1174" s="6"/>
      <c r="K1174" s="6"/>
      <c r="L1174" s="6"/>
      <c r="M1174" s="6"/>
      <c r="N1174" s="6"/>
      <c r="O1174" s="6"/>
      <c r="P1174" s="6"/>
      <c r="Q1174" s="6"/>
      <c r="R1174" s="6"/>
      <c r="S1174" s="6"/>
      <c r="T1174" s="6"/>
      <c r="U1174" s="6"/>
      <c r="V1174" s="6"/>
      <c r="W1174" s="6"/>
      <c r="X1174" s="6"/>
      <c r="Y1174" s="6"/>
      <c r="Z1174" s="6"/>
    </row>
    <row r="1175" spans="1:26" ht="12" customHeight="1">
      <c r="A1175" s="205"/>
      <c r="B1175" s="204"/>
      <c r="C1175" s="129"/>
      <c r="D1175" s="129"/>
      <c r="E1175" s="199"/>
      <c r="F1175" s="172"/>
      <c r="G1175" s="6"/>
      <c r="H1175" s="6"/>
      <c r="I1175" s="6"/>
      <c r="J1175" s="6"/>
      <c r="K1175" s="6"/>
      <c r="L1175" s="6"/>
      <c r="M1175" s="6"/>
      <c r="N1175" s="6"/>
      <c r="O1175" s="6"/>
      <c r="P1175" s="6"/>
      <c r="Q1175" s="6"/>
      <c r="R1175" s="6"/>
      <c r="S1175" s="6"/>
      <c r="T1175" s="6"/>
      <c r="U1175" s="6"/>
      <c r="V1175" s="6"/>
      <c r="W1175" s="6"/>
      <c r="X1175" s="6"/>
      <c r="Y1175" s="6"/>
      <c r="Z1175" s="6"/>
    </row>
    <row r="1176" spans="1:26" ht="12" customHeight="1">
      <c r="A1176" s="205"/>
      <c r="B1176" s="204"/>
      <c r="C1176" s="129"/>
      <c r="D1176" s="129"/>
      <c r="E1176" s="199"/>
      <c r="F1176" s="172"/>
      <c r="G1176" s="6"/>
      <c r="H1176" s="6"/>
      <c r="I1176" s="6"/>
      <c r="J1176" s="6"/>
      <c r="K1176" s="6"/>
      <c r="L1176" s="6"/>
      <c r="M1176" s="6"/>
      <c r="N1176" s="6"/>
      <c r="O1176" s="6"/>
      <c r="P1176" s="6"/>
      <c r="Q1176" s="6"/>
      <c r="R1176" s="6"/>
      <c r="S1176" s="6"/>
      <c r="T1176" s="6"/>
      <c r="U1176" s="6"/>
      <c r="V1176" s="6"/>
      <c r="W1176" s="6"/>
      <c r="X1176" s="6"/>
      <c r="Y1176" s="6"/>
      <c r="Z1176" s="6"/>
    </row>
    <row r="1177" spans="1:26" ht="12" customHeight="1">
      <c r="A1177" s="205"/>
      <c r="B1177" s="204"/>
      <c r="C1177" s="129"/>
      <c r="D1177" s="129"/>
      <c r="E1177" s="199"/>
      <c r="F1177" s="172"/>
      <c r="G1177" s="6"/>
      <c r="H1177" s="6"/>
      <c r="I1177" s="6"/>
      <c r="J1177" s="6"/>
      <c r="K1177" s="6"/>
      <c r="L1177" s="6"/>
      <c r="M1177" s="6"/>
      <c r="N1177" s="6"/>
      <c r="O1177" s="6"/>
      <c r="P1177" s="6"/>
      <c r="Q1177" s="6"/>
      <c r="R1177" s="6"/>
      <c r="S1177" s="6"/>
      <c r="T1177" s="6"/>
      <c r="U1177" s="6"/>
      <c r="V1177" s="6"/>
      <c r="W1177" s="6"/>
      <c r="X1177" s="6"/>
      <c r="Y1177" s="6"/>
      <c r="Z1177" s="6"/>
    </row>
    <row r="1178" spans="1:26" ht="12" customHeight="1">
      <c r="A1178" s="205"/>
      <c r="B1178" s="204"/>
      <c r="C1178" s="129"/>
      <c r="D1178" s="129"/>
      <c r="E1178" s="199"/>
      <c r="F1178" s="172"/>
      <c r="G1178" s="6"/>
      <c r="H1178" s="6"/>
      <c r="I1178" s="6"/>
      <c r="J1178" s="6"/>
      <c r="K1178" s="6"/>
      <c r="L1178" s="6"/>
      <c r="M1178" s="6"/>
      <c r="N1178" s="6"/>
      <c r="O1178" s="6"/>
      <c r="P1178" s="6"/>
      <c r="Q1178" s="6"/>
      <c r="R1178" s="6"/>
      <c r="S1178" s="6"/>
      <c r="T1178" s="6"/>
      <c r="U1178" s="6"/>
      <c r="V1178" s="6"/>
      <c r="W1178" s="6"/>
      <c r="X1178" s="6"/>
      <c r="Y1178" s="6"/>
      <c r="Z1178" s="6"/>
    </row>
    <row r="1179" spans="1:26" ht="12" customHeight="1">
      <c r="A1179" s="205"/>
      <c r="B1179" s="204"/>
      <c r="C1179" s="129"/>
      <c r="D1179" s="129"/>
      <c r="E1179" s="199"/>
      <c r="F1179" s="172"/>
      <c r="G1179" s="6"/>
      <c r="H1179" s="6"/>
      <c r="I1179" s="6"/>
      <c r="J1179" s="6"/>
      <c r="K1179" s="6"/>
      <c r="L1179" s="6"/>
      <c r="M1179" s="6"/>
      <c r="N1179" s="6"/>
      <c r="O1179" s="6"/>
      <c r="P1179" s="6"/>
      <c r="Q1179" s="6"/>
      <c r="R1179" s="6"/>
      <c r="S1179" s="6"/>
      <c r="T1179" s="6"/>
      <c r="U1179" s="6"/>
      <c r="V1179" s="6"/>
      <c r="W1179" s="6"/>
      <c r="X1179" s="6"/>
      <c r="Y1179" s="6"/>
      <c r="Z1179" s="6"/>
    </row>
    <row r="1180" spans="1:26" ht="12" customHeight="1">
      <c r="A1180" s="205"/>
      <c r="B1180" s="204"/>
      <c r="C1180" s="129"/>
      <c r="D1180" s="129"/>
      <c r="E1180" s="199"/>
      <c r="F1180" s="172"/>
      <c r="G1180" s="6"/>
      <c r="H1180" s="6"/>
      <c r="I1180" s="6"/>
      <c r="J1180" s="6"/>
      <c r="K1180" s="6"/>
      <c r="L1180" s="6"/>
      <c r="M1180" s="6"/>
      <c r="N1180" s="6"/>
      <c r="O1180" s="6"/>
      <c r="P1180" s="6"/>
      <c r="Q1180" s="6"/>
      <c r="R1180" s="6"/>
      <c r="S1180" s="6"/>
      <c r="T1180" s="6"/>
      <c r="U1180" s="6"/>
      <c r="V1180" s="6"/>
      <c r="W1180" s="6"/>
      <c r="X1180" s="6"/>
      <c r="Y1180" s="6"/>
      <c r="Z1180" s="6"/>
    </row>
    <row r="1181" spans="1:26" ht="12" customHeight="1">
      <c r="A1181" s="205"/>
      <c r="B1181" s="204"/>
      <c r="C1181" s="129"/>
      <c r="D1181" s="129"/>
      <c r="E1181" s="199"/>
      <c r="F1181" s="172"/>
      <c r="G1181" s="6"/>
      <c r="H1181" s="6"/>
      <c r="I1181" s="6"/>
      <c r="J1181" s="6"/>
      <c r="K1181" s="6"/>
      <c r="L1181" s="6"/>
      <c r="M1181" s="6"/>
      <c r="N1181" s="6"/>
      <c r="O1181" s="6"/>
      <c r="P1181" s="6"/>
      <c r="Q1181" s="6"/>
      <c r="R1181" s="6"/>
      <c r="S1181" s="6"/>
      <c r="T1181" s="6"/>
      <c r="U1181" s="6"/>
      <c r="V1181" s="6"/>
      <c r="W1181" s="6"/>
      <c r="X1181" s="6"/>
      <c r="Y1181" s="6"/>
      <c r="Z1181" s="6"/>
    </row>
    <row r="1182" spans="1:26" ht="12" customHeight="1">
      <c r="A1182" s="205"/>
      <c r="B1182" s="204"/>
      <c r="C1182" s="129"/>
      <c r="D1182" s="129"/>
      <c r="E1182" s="199"/>
      <c r="F1182" s="172"/>
      <c r="G1182" s="6"/>
      <c r="H1182" s="6"/>
      <c r="I1182" s="6"/>
      <c r="J1182" s="6"/>
      <c r="K1182" s="6"/>
      <c r="L1182" s="6"/>
      <c r="M1182" s="6"/>
      <c r="N1182" s="6"/>
      <c r="O1182" s="6"/>
      <c r="P1182" s="6"/>
      <c r="Q1182" s="6"/>
      <c r="R1182" s="6"/>
      <c r="S1182" s="6"/>
      <c r="T1182" s="6"/>
      <c r="U1182" s="6"/>
      <c r="V1182" s="6"/>
      <c r="W1182" s="6"/>
      <c r="X1182" s="6"/>
      <c r="Y1182" s="6"/>
      <c r="Z1182" s="6"/>
    </row>
    <row r="1183" spans="1:26" ht="12" customHeight="1">
      <c r="A1183" s="205"/>
      <c r="B1183" s="204"/>
      <c r="C1183" s="129"/>
      <c r="D1183" s="129"/>
      <c r="E1183" s="199"/>
      <c r="F1183" s="172"/>
      <c r="G1183" s="6"/>
      <c r="H1183" s="6"/>
      <c r="I1183" s="6"/>
      <c r="J1183" s="6"/>
      <c r="K1183" s="6"/>
      <c r="L1183" s="6"/>
      <c r="M1183" s="6"/>
      <c r="N1183" s="6"/>
      <c r="O1183" s="6"/>
      <c r="P1183" s="6"/>
      <c r="Q1183" s="6"/>
      <c r="R1183" s="6"/>
      <c r="S1183" s="6"/>
      <c r="T1183" s="6"/>
      <c r="U1183" s="6"/>
      <c r="V1183" s="6"/>
      <c r="W1183" s="6"/>
      <c r="X1183" s="6"/>
      <c r="Y1183" s="6"/>
      <c r="Z1183" s="6"/>
    </row>
    <row r="1184" spans="1:26" ht="12" customHeight="1">
      <c r="A1184" s="205"/>
      <c r="B1184" s="204"/>
      <c r="C1184" s="129"/>
      <c r="D1184" s="129"/>
      <c r="E1184" s="199"/>
      <c r="F1184" s="172"/>
      <c r="G1184" s="6"/>
      <c r="H1184" s="6"/>
      <c r="I1184" s="6"/>
      <c r="J1184" s="6"/>
      <c r="K1184" s="6"/>
      <c r="L1184" s="6"/>
      <c r="M1184" s="6"/>
      <c r="N1184" s="6"/>
      <c r="O1184" s="6"/>
      <c r="P1184" s="6"/>
      <c r="Q1184" s="6"/>
      <c r="R1184" s="6"/>
      <c r="S1184" s="6"/>
      <c r="T1184" s="6"/>
      <c r="U1184" s="6"/>
      <c r="V1184" s="6"/>
      <c r="W1184" s="6"/>
      <c r="X1184" s="6"/>
      <c r="Y1184" s="6"/>
      <c r="Z1184" s="6"/>
    </row>
    <row r="1185" spans="1:26" ht="12" customHeight="1">
      <c r="A1185" s="205"/>
      <c r="B1185" s="204"/>
      <c r="C1185" s="129"/>
      <c r="D1185" s="129"/>
      <c r="E1185" s="199"/>
      <c r="F1185" s="172"/>
      <c r="G1185" s="6"/>
      <c r="H1185" s="6"/>
      <c r="I1185" s="6"/>
      <c r="J1185" s="6"/>
      <c r="K1185" s="6"/>
      <c r="L1185" s="6"/>
      <c r="M1185" s="6"/>
      <c r="N1185" s="6"/>
      <c r="O1185" s="6"/>
      <c r="P1185" s="6"/>
      <c r="Q1185" s="6"/>
      <c r="R1185" s="6"/>
      <c r="S1185" s="6"/>
      <c r="T1185" s="6"/>
      <c r="U1185" s="6"/>
      <c r="V1185" s="6"/>
      <c r="W1185" s="6"/>
      <c r="X1185" s="6"/>
      <c r="Y1185" s="6"/>
      <c r="Z1185" s="6"/>
    </row>
    <row r="1186" spans="1:26" ht="12" customHeight="1">
      <c r="A1186" s="205"/>
      <c r="B1186" s="204"/>
      <c r="C1186" s="129"/>
      <c r="D1186" s="129"/>
      <c r="E1186" s="199"/>
      <c r="F1186" s="172"/>
      <c r="G1186" s="6"/>
      <c r="H1186" s="6"/>
      <c r="I1186" s="6"/>
      <c r="J1186" s="6"/>
      <c r="K1186" s="6"/>
      <c r="L1186" s="6"/>
      <c r="M1186" s="6"/>
      <c r="N1186" s="6"/>
      <c r="O1186" s="6"/>
      <c r="P1186" s="6"/>
      <c r="Q1186" s="6"/>
      <c r="R1186" s="6"/>
      <c r="S1186" s="6"/>
      <c r="T1186" s="6"/>
      <c r="U1186" s="6"/>
      <c r="V1186" s="6"/>
      <c r="W1186" s="6"/>
      <c r="X1186" s="6"/>
      <c r="Y1186" s="6"/>
      <c r="Z1186" s="6"/>
    </row>
    <row r="1187" spans="1:26" ht="12" customHeight="1">
      <c r="A1187" s="205"/>
      <c r="B1187" s="204"/>
      <c r="C1187" s="129"/>
      <c r="D1187" s="129"/>
      <c r="E1187" s="199"/>
      <c r="F1187" s="172"/>
      <c r="G1187" s="6"/>
      <c r="H1187" s="6"/>
      <c r="I1187" s="6"/>
      <c r="J1187" s="6"/>
      <c r="K1187" s="6"/>
      <c r="L1187" s="6"/>
      <c r="M1187" s="6"/>
      <c r="N1187" s="6"/>
      <c r="O1187" s="6"/>
      <c r="P1187" s="6"/>
      <c r="Q1187" s="6"/>
      <c r="R1187" s="6"/>
      <c r="S1187" s="6"/>
      <c r="T1187" s="6"/>
      <c r="U1187" s="6"/>
      <c r="V1187" s="6"/>
      <c r="W1187" s="6"/>
      <c r="X1187" s="6"/>
      <c r="Y1187" s="6"/>
      <c r="Z1187" s="6"/>
    </row>
    <row r="1188" spans="1:26" ht="12" customHeight="1">
      <c r="A1188" s="205"/>
      <c r="B1188" s="204"/>
      <c r="C1188" s="129"/>
      <c r="D1188" s="129"/>
      <c r="E1188" s="199"/>
      <c r="F1188" s="172"/>
      <c r="G1188" s="6"/>
      <c r="H1188" s="6"/>
      <c r="I1188" s="6"/>
      <c r="J1188" s="6"/>
      <c r="K1188" s="6"/>
      <c r="L1188" s="6"/>
      <c r="M1188" s="6"/>
      <c r="N1188" s="6"/>
      <c r="O1188" s="6"/>
      <c r="P1188" s="6"/>
      <c r="Q1188" s="6"/>
      <c r="R1188" s="6"/>
      <c r="S1188" s="6"/>
      <c r="T1188" s="6"/>
      <c r="U1188" s="6"/>
      <c r="V1188" s="6"/>
      <c r="W1188" s="6"/>
      <c r="X1188" s="6"/>
      <c r="Y1188" s="6"/>
      <c r="Z1188" s="6"/>
    </row>
    <row r="1189" spans="1:26" ht="12" customHeight="1">
      <c r="A1189" s="205"/>
      <c r="B1189" s="204"/>
      <c r="C1189" s="129"/>
      <c r="D1189" s="129"/>
      <c r="E1189" s="199"/>
      <c r="F1189" s="172"/>
      <c r="G1189" s="6"/>
      <c r="H1189" s="6"/>
      <c r="I1189" s="6"/>
      <c r="J1189" s="6"/>
      <c r="K1189" s="6"/>
      <c r="L1189" s="6"/>
      <c r="M1189" s="6"/>
      <c r="N1189" s="6"/>
      <c r="O1189" s="6"/>
      <c r="P1189" s="6"/>
      <c r="Q1189" s="6"/>
      <c r="R1189" s="6"/>
      <c r="S1189" s="6"/>
      <c r="T1189" s="6"/>
      <c r="U1189" s="6"/>
      <c r="V1189" s="6"/>
      <c r="W1189" s="6"/>
      <c r="X1189" s="6"/>
      <c r="Y1189" s="6"/>
      <c r="Z1189" s="6"/>
    </row>
    <row r="1190" spans="1:26" ht="12" customHeight="1">
      <c r="A1190" s="205"/>
      <c r="B1190" s="204"/>
      <c r="C1190" s="129"/>
      <c r="D1190" s="129"/>
      <c r="E1190" s="199"/>
      <c r="F1190" s="172"/>
      <c r="G1190" s="6"/>
      <c r="H1190" s="6"/>
      <c r="I1190" s="6"/>
      <c r="J1190" s="6"/>
      <c r="K1190" s="6"/>
      <c r="L1190" s="6"/>
      <c r="M1190" s="6"/>
      <c r="N1190" s="6"/>
      <c r="O1190" s="6"/>
      <c r="P1190" s="6"/>
      <c r="Q1190" s="6"/>
      <c r="R1190" s="6"/>
      <c r="S1190" s="6"/>
      <c r="T1190" s="6"/>
      <c r="U1190" s="6"/>
      <c r="V1190" s="6"/>
      <c r="W1190" s="6"/>
      <c r="X1190" s="6"/>
      <c r="Y1190" s="6"/>
      <c r="Z1190" s="6"/>
    </row>
    <row r="1191" spans="1:26" ht="12" customHeight="1">
      <c r="A1191" s="205"/>
      <c r="B1191" s="204"/>
      <c r="C1191" s="129"/>
      <c r="D1191" s="129"/>
      <c r="E1191" s="199"/>
      <c r="F1191" s="172"/>
      <c r="G1191" s="6"/>
      <c r="H1191" s="6"/>
      <c r="I1191" s="6"/>
      <c r="J1191" s="6"/>
      <c r="K1191" s="6"/>
      <c r="L1191" s="6"/>
      <c r="M1191" s="6"/>
      <c r="N1191" s="6"/>
      <c r="O1191" s="6"/>
      <c r="P1191" s="6"/>
      <c r="Q1191" s="6"/>
      <c r="R1191" s="6"/>
      <c r="S1191" s="6"/>
      <c r="T1191" s="6"/>
      <c r="U1191" s="6"/>
      <c r="V1191" s="6"/>
      <c r="W1191" s="6"/>
      <c r="X1191" s="6"/>
      <c r="Y1191" s="6"/>
      <c r="Z1191" s="6"/>
    </row>
    <row r="1192" spans="1:26" ht="12" customHeight="1">
      <c r="A1192" s="205"/>
      <c r="B1192" s="204"/>
      <c r="C1192" s="129"/>
      <c r="D1192" s="129"/>
      <c r="E1192" s="199"/>
      <c r="F1192" s="172"/>
      <c r="G1192" s="6"/>
      <c r="H1192" s="6"/>
      <c r="I1192" s="6"/>
      <c r="J1192" s="6"/>
      <c r="K1192" s="6"/>
      <c r="L1192" s="6"/>
      <c r="M1192" s="6"/>
      <c r="N1192" s="6"/>
      <c r="O1192" s="6"/>
      <c r="P1192" s="6"/>
      <c r="Q1192" s="6"/>
      <c r="R1192" s="6"/>
      <c r="S1192" s="6"/>
      <c r="T1192" s="6"/>
      <c r="U1192" s="6"/>
      <c r="V1192" s="6"/>
      <c r="W1192" s="6"/>
      <c r="X1192" s="6"/>
      <c r="Y1192" s="6"/>
      <c r="Z1192" s="6"/>
    </row>
    <row r="1193" spans="1:26" ht="12" customHeight="1">
      <c r="A1193" s="205"/>
      <c r="B1193" s="204"/>
      <c r="C1193" s="129"/>
      <c r="D1193" s="129"/>
      <c r="E1193" s="199"/>
      <c r="F1193" s="172"/>
      <c r="G1193" s="6"/>
      <c r="H1193" s="6"/>
      <c r="I1193" s="6"/>
      <c r="J1193" s="6"/>
      <c r="K1193" s="6"/>
      <c r="L1193" s="6"/>
      <c r="M1193" s="6"/>
      <c r="N1193" s="6"/>
      <c r="O1193" s="6"/>
      <c r="P1193" s="6"/>
      <c r="Q1193" s="6"/>
      <c r="R1193" s="6"/>
      <c r="S1193" s="6"/>
      <c r="T1193" s="6"/>
      <c r="U1193" s="6"/>
      <c r="V1193" s="6"/>
      <c r="W1193" s="6"/>
      <c r="X1193" s="6"/>
      <c r="Y1193" s="6"/>
      <c r="Z1193" s="6"/>
    </row>
    <row r="1194" spans="1:26" ht="12" customHeight="1">
      <c r="A1194" s="205"/>
      <c r="B1194" s="204"/>
      <c r="C1194" s="129"/>
      <c r="D1194" s="129"/>
      <c r="E1194" s="199"/>
      <c r="F1194" s="172"/>
      <c r="G1194" s="6"/>
      <c r="H1194" s="6"/>
      <c r="I1194" s="6"/>
      <c r="J1194" s="6"/>
      <c r="K1194" s="6"/>
      <c r="L1194" s="6"/>
      <c r="M1194" s="6"/>
      <c r="N1194" s="6"/>
      <c r="O1194" s="6"/>
      <c r="P1194" s="6"/>
      <c r="Q1194" s="6"/>
      <c r="R1194" s="6"/>
      <c r="S1194" s="6"/>
      <c r="T1194" s="6"/>
      <c r="U1194" s="6"/>
      <c r="V1194" s="6"/>
      <c r="W1194" s="6"/>
      <c r="X1194" s="6"/>
      <c r="Y1194" s="6"/>
      <c r="Z1194" s="6"/>
    </row>
    <row r="1195" spans="1:26" ht="12" customHeight="1">
      <c r="A1195" s="205"/>
      <c r="B1195" s="204"/>
      <c r="C1195" s="129"/>
      <c r="D1195" s="129"/>
      <c r="E1195" s="199"/>
      <c r="F1195" s="172"/>
      <c r="G1195" s="6"/>
      <c r="H1195" s="6"/>
      <c r="I1195" s="6"/>
      <c r="J1195" s="6"/>
      <c r="K1195" s="6"/>
      <c r="L1195" s="6"/>
      <c r="M1195" s="6"/>
      <c r="N1195" s="6"/>
      <c r="O1195" s="6"/>
      <c r="P1195" s="6"/>
      <c r="Q1195" s="6"/>
      <c r="R1195" s="6"/>
      <c r="S1195" s="6"/>
      <c r="T1195" s="6"/>
      <c r="U1195" s="6"/>
      <c r="V1195" s="6"/>
      <c r="W1195" s="6"/>
      <c r="X1195" s="6"/>
      <c r="Y1195" s="6"/>
      <c r="Z1195" s="6"/>
    </row>
    <row r="1196" spans="1:26" ht="12" customHeight="1">
      <c r="A1196" s="205"/>
      <c r="B1196" s="204"/>
      <c r="C1196" s="129"/>
      <c r="D1196" s="129"/>
      <c r="E1196" s="199"/>
      <c r="F1196" s="172"/>
      <c r="G1196" s="6"/>
      <c r="H1196" s="6"/>
      <c r="I1196" s="6"/>
      <c r="J1196" s="6"/>
      <c r="K1196" s="6"/>
      <c r="L1196" s="6"/>
      <c r="M1196" s="6"/>
      <c r="N1196" s="6"/>
      <c r="O1196" s="6"/>
      <c r="P1196" s="6"/>
      <c r="Q1196" s="6"/>
      <c r="R1196" s="6"/>
      <c r="S1196" s="6"/>
      <c r="T1196" s="6"/>
      <c r="U1196" s="6"/>
      <c r="V1196" s="6"/>
      <c r="W1196" s="6"/>
      <c r="X1196" s="6"/>
      <c r="Y1196" s="6"/>
      <c r="Z1196" s="6"/>
    </row>
    <row r="1197" spans="1:26" ht="12" customHeight="1">
      <c r="A1197" s="205"/>
      <c r="B1197" s="204"/>
      <c r="C1197" s="129"/>
      <c r="D1197" s="129"/>
      <c r="E1197" s="199"/>
      <c r="F1197" s="172"/>
      <c r="G1197" s="6"/>
      <c r="H1197" s="6"/>
      <c r="I1197" s="6"/>
      <c r="J1197" s="6"/>
      <c r="K1197" s="6"/>
      <c r="L1197" s="6"/>
      <c r="M1197" s="6"/>
      <c r="N1197" s="6"/>
      <c r="O1197" s="6"/>
      <c r="P1197" s="6"/>
      <c r="Q1197" s="6"/>
      <c r="R1197" s="6"/>
      <c r="S1197" s="6"/>
      <c r="T1197" s="6"/>
      <c r="U1197" s="6"/>
      <c r="V1197" s="6"/>
      <c r="W1197" s="6"/>
      <c r="X1197" s="6"/>
      <c r="Y1197" s="6"/>
      <c r="Z1197" s="6"/>
    </row>
    <row r="1198" spans="1:26" ht="12" customHeight="1">
      <c r="A1198" s="205"/>
      <c r="B1198" s="204"/>
      <c r="C1198" s="129"/>
      <c r="D1198" s="129"/>
      <c r="E1198" s="199"/>
      <c r="F1198" s="172"/>
      <c r="G1198" s="6"/>
      <c r="H1198" s="6"/>
      <c r="I1198" s="6"/>
      <c r="J1198" s="6"/>
      <c r="K1198" s="6"/>
      <c r="L1198" s="6"/>
      <c r="M1198" s="6"/>
      <c r="N1198" s="6"/>
      <c r="O1198" s="6"/>
      <c r="P1198" s="6"/>
      <c r="Q1198" s="6"/>
      <c r="R1198" s="6"/>
      <c r="S1198" s="6"/>
      <c r="T1198" s="6"/>
      <c r="U1198" s="6"/>
      <c r="V1198" s="6"/>
      <c r="W1198" s="6"/>
      <c r="X1198" s="6"/>
      <c r="Y1198" s="6"/>
      <c r="Z1198" s="6"/>
    </row>
    <row r="1199" spans="1:26" ht="12" customHeight="1">
      <c r="A1199" s="205"/>
      <c r="B1199" s="204"/>
      <c r="C1199" s="129"/>
      <c r="D1199" s="129"/>
      <c r="E1199" s="199"/>
      <c r="F1199" s="172"/>
      <c r="G1199" s="6"/>
      <c r="H1199" s="6"/>
      <c r="I1199" s="6"/>
      <c r="J1199" s="6"/>
      <c r="K1199" s="6"/>
      <c r="L1199" s="6"/>
      <c r="M1199" s="6"/>
      <c r="N1199" s="6"/>
      <c r="O1199" s="6"/>
      <c r="P1199" s="6"/>
      <c r="Q1199" s="6"/>
      <c r="R1199" s="6"/>
      <c r="S1199" s="6"/>
      <c r="T1199" s="6"/>
      <c r="U1199" s="6"/>
      <c r="V1199" s="6"/>
      <c r="W1199" s="6"/>
      <c r="X1199" s="6"/>
      <c r="Y1199" s="6"/>
      <c r="Z1199" s="6"/>
    </row>
    <row r="1200" spans="1:26" ht="12" customHeight="1">
      <c r="A1200" s="205"/>
      <c r="B1200" s="204"/>
      <c r="C1200" s="129"/>
      <c r="D1200" s="129"/>
      <c r="E1200" s="199"/>
      <c r="F1200" s="172"/>
      <c r="G1200" s="6"/>
      <c r="H1200" s="6"/>
      <c r="I1200" s="6"/>
      <c r="J1200" s="6"/>
      <c r="K1200" s="6"/>
      <c r="L1200" s="6"/>
      <c r="M1200" s="6"/>
      <c r="N1200" s="6"/>
      <c r="O1200" s="6"/>
      <c r="P1200" s="6"/>
      <c r="Q1200" s="6"/>
      <c r="R1200" s="6"/>
      <c r="S1200" s="6"/>
      <c r="T1200" s="6"/>
      <c r="U1200" s="6"/>
      <c r="V1200" s="6"/>
      <c r="W1200" s="6"/>
      <c r="X1200" s="6"/>
      <c r="Y1200" s="6"/>
      <c r="Z1200" s="6"/>
    </row>
    <row r="1201" spans="1:26" ht="12" customHeight="1">
      <c r="A1201" s="205"/>
      <c r="B1201" s="204"/>
      <c r="C1201" s="129"/>
      <c r="D1201" s="129"/>
      <c r="E1201" s="199"/>
      <c r="F1201" s="172"/>
      <c r="G1201" s="6"/>
      <c r="H1201" s="6"/>
      <c r="I1201" s="6"/>
      <c r="J1201" s="6"/>
      <c r="K1201" s="6"/>
      <c r="L1201" s="6"/>
      <c r="M1201" s="6"/>
      <c r="N1201" s="6"/>
      <c r="O1201" s="6"/>
      <c r="P1201" s="6"/>
      <c r="Q1201" s="6"/>
      <c r="R1201" s="6"/>
      <c r="S1201" s="6"/>
      <c r="T1201" s="6"/>
      <c r="U1201" s="6"/>
      <c r="V1201" s="6"/>
      <c r="W1201" s="6"/>
      <c r="X1201" s="6"/>
      <c r="Y1201" s="6"/>
      <c r="Z1201" s="6"/>
    </row>
    <row r="1202" spans="1:26" ht="12" customHeight="1">
      <c r="A1202" s="205"/>
      <c r="B1202" s="204"/>
      <c r="C1202" s="129"/>
      <c r="D1202" s="129"/>
      <c r="E1202" s="199"/>
      <c r="F1202" s="172"/>
      <c r="G1202" s="6"/>
      <c r="H1202" s="6"/>
      <c r="I1202" s="6"/>
      <c r="J1202" s="6"/>
      <c r="K1202" s="6"/>
      <c r="L1202" s="6"/>
      <c r="M1202" s="6"/>
      <c r="N1202" s="6"/>
      <c r="O1202" s="6"/>
      <c r="P1202" s="6"/>
      <c r="Q1202" s="6"/>
      <c r="R1202" s="6"/>
      <c r="S1202" s="6"/>
      <c r="T1202" s="6"/>
      <c r="U1202" s="6"/>
      <c r="V1202" s="6"/>
      <c r="W1202" s="6"/>
      <c r="X1202" s="6"/>
      <c r="Y1202" s="6"/>
      <c r="Z1202" s="6"/>
    </row>
    <row r="1203" spans="1:26" ht="12" customHeight="1">
      <c r="A1203" s="205"/>
      <c r="B1203" s="204"/>
      <c r="C1203" s="129"/>
      <c r="D1203" s="129"/>
      <c r="E1203" s="199"/>
      <c r="F1203" s="172"/>
      <c r="G1203" s="6"/>
      <c r="H1203" s="6"/>
      <c r="I1203" s="6"/>
      <c r="J1203" s="6"/>
      <c r="K1203" s="6"/>
      <c r="L1203" s="6"/>
      <c r="M1203" s="6"/>
      <c r="N1203" s="6"/>
      <c r="O1203" s="6"/>
      <c r="P1203" s="6"/>
      <c r="Q1203" s="6"/>
      <c r="R1203" s="6"/>
      <c r="S1203" s="6"/>
      <c r="T1203" s="6"/>
      <c r="U1203" s="6"/>
      <c r="V1203" s="6"/>
      <c r="W1203" s="6"/>
      <c r="X1203" s="6"/>
      <c r="Y1203" s="6"/>
      <c r="Z1203" s="6"/>
    </row>
    <row r="1204" spans="1:26" ht="12" customHeight="1">
      <c r="A1204" s="205"/>
      <c r="B1204" s="204"/>
      <c r="C1204" s="129"/>
      <c r="D1204" s="129"/>
      <c r="E1204" s="199"/>
      <c r="F1204" s="172"/>
      <c r="G1204" s="6"/>
      <c r="H1204" s="6"/>
      <c r="I1204" s="6"/>
      <c r="J1204" s="6"/>
      <c r="K1204" s="6"/>
      <c r="L1204" s="6"/>
      <c r="M1204" s="6"/>
      <c r="N1204" s="6"/>
      <c r="O1204" s="6"/>
      <c r="P1204" s="6"/>
      <c r="Q1204" s="6"/>
      <c r="R1204" s="6"/>
      <c r="S1204" s="6"/>
      <c r="T1204" s="6"/>
      <c r="U1204" s="6"/>
      <c r="V1204" s="6"/>
      <c r="W1204" s="6"/>
      <c r="X1204" s="6"/>
      <c r="Y1204" s="6"/>
      <c r="Z1204" s="6"/>
    </row>
    <row r="1205" spans="1:26" ht="12" customHeight="1">
      <c r="A1205" s="205"/>
      <c r="B1205" s="204"/>
      <c r="C1205" s="129"/>
      <c r="D1205" s="129"/>
      <c r="E1205" s="199"/>
      <c r="F1205" s="172"/>
      <c r="G1205" s="6"/>
      <c r="H1205" s="6"/>
      <c r="I1205" s="6"/>
      <c r="J1205" s="6"/>
      <c r="K1205" s="6"/>
      <c r="L1205" s="6"/>
      <c r="M1205" s="6"/>
      <c r="N1205" s="6"/>
      <c r="O1205" s="6"/>
      <c r="P1205" s="6"/>
      <c r="Q1205" s="6"/>
      <c r="R1205" s="6"/>
      <c r="S1205" s="6"/>
      <c r="T1205" s="6"/>
      <c r="U1205" s="6"/>
      <c r="V1205" s="6"/>
      <c r="W1205" s="6"/>
      <c r="X1205" s="6"/>
      <c r="Y1205" s="6"/>
      <c r="Z1205" s="6"/>
    </row>
    <row r="1206" spans="1:26" ht="12" customHeight="1">
      <c r="A1206" s="205"/>
      <c r="B1206" s="204"/>
      <c r="C1206" s="129"/>
      <c r="D1206" s="129"/>
      <c r="E1206" s="199"/>
      <c r="F1206" s="172"/>
      <c r="G1206" s="6"/>
      <c r="H1206" s="6"/>
      <c r="I1206" s="6"/>
      <c r="J1206" s="6"/>
      <c r="K1206" s="6"/>
      <c r="L1206" s="6"/>
      <c r="M1206" s="6"/>
      <c r="N1206" s="6"/>
      <c r="O1206" s="6"/>
      <c r="P1206" s="6"/>
      <c r="Q1206" s="6"/>
      <c r="R1206" s="6"/>
      <c r="S1206" s="6"/>
      <c r="T1206" s="6"/>
      <c r="U1206" s="6"/>
      <c r="V1206" s="6"/>
      <c r="W1206" s="6"/>
      <c r="X1206" s="6"/>
      <c r="Y1206" s="6"/>
      <c r="Z1206" s="6"/>
    </row>
    <row r="1207" spans="1:26" ht="12" customHeight="1">
      <c r="A1207" s="205"/>
      <c r="B1207" s="204"/>
      <c r="C1207" s="129"/>
      <c r="D1207" s="129"/>
      <c r="E1207" s="199"/>
      <c r="F1207" s="172"/>
      <c r="G1207" s="6"/>
      <c r="H1207" s="6"/>
      <c r="I1207" s="6"/>
      <c r="J1207" s="6"/>
      <c r="K1207" s="6"/>
      <c r="L1207" s="6"/>
      <c r="M1207" s="6"/>
      <c r="N1207" s="6"/>
      <c r="O1207" s="6"/>
      <c r="P1207" s="6"/>
      <c r="Q1207" s="6"/>
      <c r="R1207" s="6"/>
      <c r="S1207" s="6"/>
      <c r="T1207" s="6"/>
      <c r="U1207" s="6"/>
      <c r="V1207" s="6"/>
      <c r="W1207" s="6"/>
      <c r="X1207" s="6"/>
      <c r="Y1207" s="6"/>
      <c r="Z1207" s="6"/>
    </row>
    <row r="1208" spans="1:26" ht="12" customHeight="1">
      <c r="A1208" s="205"/>
      <c r="B1208" s="204"/>
      <c r="C1208" s="129"/>
      <c r="D1208" s="129"/>
      <c r="E1208" s="199"/>
      <c r="F1208" s="172"/>
      <c r="G1208" s="6"/>
      <c r="H1208" s="6"/>
      <c r="I1208" s="6"/>
      <c r="J1208" s="6"/>
      <c r="K1208" s="6"/>
      <c r="L1208" s="6"/>
      <c r="M1208" s="6"/>
      <c r="N1208" s="6"/>
      <c r="O1208" s="6"/>
      <c r="P1208" s="6"/>
      <c r="Q1208" s="6"/>
      <c r="R1208" s="6"/>
      <c r="S1208" s="6"/>
      <c r="T1208" s="6"/>
      <c r="U1208" s="6"/>
      <c r="V1208" s="6"/>
      <c r="W1208" s="6"/>
      <c r="X1208" s="6"/>
      <c r="Y1208" s="6"/>
      <c r="Z1208" s="6"/>
    </row>
    <row r="1209" spans="1:26" ht="12" customHeight="1">
      <c r="A1209" s="205"/>
      <c r="B1209" s="204"/>
      <c r="C1209" s="129"/>
      <c r="D1209" s="129"/>
      <c r="E1209" s="199"/>
      <c r="F1209" s="172"/>
      <c r="G1209" s="6"/>
      <c r="H1209" s="6"/>
      <c r="I1209" s="6"/>
      <c r="J1209" s="6"/>
      <c r="K1209" s="6"/>
      <c r="L1209" s="6"/>
      <c r="M1209" s="6"/>
      <c r="N1209" s="6"/>
      <c r="O1209" s="6"/>
      <c r="P1209" s="6"/>
      <c r="Q1209" s="6"/>
      <c r="R1209" s="6"/>
      <c r="S1209" s="6"/>
      <c r="T1209" s="6"/>
      <c r="U1209" s="6"/>
      <c r="V1209" s="6"/>
      <c r="W1209" s="6"/>
      <c r="X1209" s="6"/>
      <c r="Y1209" s="6"/>
      <c r="Z1209" s="6"/>
    </row>
    <row r="1210" spans="1:26" ht="12" customHeight="1">
      <c r="A1210" s="205"/>
      <c r="B1210" s="204"/>
      <c r="C1210" s="129"/>
      <c r="D1210" s="129"/>
      <c r="E1210" s="199"/>
      <c r="F1210" s="172"/>
      <c r="G1210" s="6"/>
      <c r="H1210" s="6"/>
      <c r="I1210" s="6"/>
      <c r="J1210" s="6"/>
      <c r="K1210" s="6"/>
      <c r="L1210" s="6"/>
      <c r="M1210" s="6"/>
      <c r="N1210" s="6"/>
      <c r="O1210" s="6"/>
      <c r="P1210" s="6"/>
      <c r="Q1210" s="6"/>
      <c r="R1210" s="6"/>
      <c r="S1210" s="6"/>
      <c r="T1210" s="6"/>
      <c r="U1210" s="6"/>
      <c r="V1210" s="6"/>
      <c r="W1210" s="6"/>
      <c r="X1210" s="6"/>
      <c r="Y1210" s="6"/>
      <c r="Z1210" s="6"/>
    </row>
    <row r="1211" spans="1:26" ht="12" customHeight="1">
      <c r="A1211" s="205"/>
      <c r="B1211" s="204"/>
      <c r="C1211" s="129"/>
      <c r="D1211" s="129"/>
      <c r="E1211" s="199"/>
      <c r="F1211" s="172"/>
      <c r="G1211" s="6"/>
      <c r="H1211" s="6"/>
      <c r="I1211" s="6"/>
      <c r="J1211" s="6"/>
      <c r="K1211" s="6"/>
      <c r="L1211" s="6"/>
      <c r="M1211" s="6"/>
      <c r="N1211" s="6"/>
      <c r="O1211" s="6"/>
      <c r="P1211" s="6"/>
      <c r="Q1211" s="6"/>
      <c r="R1211" s="6"/>
      <c r="S1211" s="6"/>
      <c r="T1211" s="6"/>
      <c r="U1211" s="6"/>
      <c r="V1211" s="6"/>
      <c r="W1211" s="6"/>
      <c r="X1211" s="6"/>
      <c r="Y1211" s="6"/>
      <c r="Z1211" s="6"/>
    </row>
    <row r="1212" spans="1:26" ht="12" customHeight="1">
      <c r="A1212" s="205"/>
      <c r="B1212" s="204"/>
      <c r="C1212" s="129"/>
      <c r="D1212" s="129"/>
      <c r="E1212" s="199"/>
      <c r="F1212" s="172"/>
      <c r="G1212" s="6"/>
      <c r="H1212" s="6"/>
      <c r="I1212" s="6"/>
      <c r="J1212" s="6"/>
      <c r="K1212" s="6"/>
      <c r="L1212" s="6"/>
      <c r="M1212" s="6"/>
      <c r="N1212" s="6"/>
      <c r="O1212" s="6"/>
      <c r="P1212" s="6"/>
      <c r="Q1212" s="6"/>
      <c r="R1212" s="6"/>
      <c r="S1212" s="6"/>
      <c r="T1212" s="6"/>
      <c r="U1212" s="6"/>
      <c r="V1212" s="6"/>
      <c r="W1212" s="6"/>
      <c r="X1212" s="6"/>
      <c r="Y1212" s="6"/>
      <c r="Z1212" s="6"/>
    </row>
    <row r="1213" spans="1:26" ht="12" customHeight="1">
      <c r="A1213" s="205"/>
      <c r="B1213" s="204"/>
      <c r="C1213" s="129"/>
      <c r="D1213" s="129"/>
      <c r="E1213" s="199"/>
      <c r="F1213" s="172"/>
      <c r="G1213" s="6"/>
      <c r="H1213" s="6"/>
      <c r="I1213" s="6"/>
      <c r="J1213" s="6"/>
      <c r="K1213" s="6"/>
      <c r="L1213" s="6"/>
      <c r="M1213" s="6"/>
      <c r="N1213" s="6"/>
      <c r="O1213" s="6"/>
      <c r="P1213" s="6"/>
      <c r="Q1213" s="6"/>
      <c r="R1213" s="6"/>
      <c r="S1213" s="6"/>
      <c r="T1213" s="6"/>
      <c r="U1213" s="6"/>
      <c r="V1213" s="6"/>
      <c r="W1213" s="6"/>
      <c r="X1213" s="6"/>
      <c r="Y1213" s="6"/>
      <c r="Z1213" s="6"/>
    </row>
    <row r="1214" spans="1:26" ht="12" customHeight="1">
      <c r="A1214" s="205"/>
      <c r="B1214" s="204"/>
      <c r="C1214" s="129"/>
      <c r="D1214" s="129"/>
      <c r="E1214" s="199"/>
      <c r="F1214" s="172"/>
      <c r="G1214" s="6"/>
      <c r="H1214" s="6"/>
      <c r="I1214" s="6"/>
      <c r="J1214" s="6"/>
      <c r="K1214" s="6"/>
      <c r="L1214" s="6"/>
      <c r="M1214" s="6"/>
      <c r="N1214" s="6"/>
      <c r="O1214" s="6"/>
      <c r="P1214" s="6"/>
      <c r="Q1214" s="6"/>
      <c r="R1214" s="6"/>
      <c r="S1214" s="6"/>
      <c r="T1214" s="6"/>
      <c r="U1214" s="6"/>
      <c r="V1214" s="6"/>
      <c r="W1214" s="6"/>
      <c r="X1214" s="6"/>
      <c r="Y1214" s="6"/>
      <c r="Z1214" s="6"/>
    </row>
    <row r="1215" spans="1:26" ht="12" customHeight="1">
      <c r="A1215" s="205"/>
      <c r="B1215" s="204"/>
      <c r="C1215" s="129"/>
      <c r="D1215" s="129"/>
      <c r="E1215" s="199"/>
      <c r="F1215" s="172"/>
      <c r="G1215" s="6"/>
      <c r="H1215" s="6"/>
      <c r="I1215" s="6"/>
      <c r="J1215" s="6"/>
      <c r="K1215" s="6"/>
      <c r="L1215" s="6"/>
      <c r="M1215" s="6"/>
      <c r="N1215" s="6"/>
      <c r="O1215" s="6"/>
      <c r="P1215" s="6"/>
      <c r="Q1215" s="6"/>
      <c r="R1215" s="6"/>
      <c r="S1215" s="6"/>
      <c r="T1215" s="6"/>
      <c r="U1215" s="6"/>
      <c r="V1215" s="6"/>
      <c r="W1215" s="6"/>
      <c r="X1215" s="6"/>
      <c r="Y1215" s="6"/>
      <c r="Z1215" s="6"/>
    </row>
    <row r="1216" spans="1:26" ht="12" customHeight="1">
      <c r="A1216" s="205"/>
      <c r="B1216" s="204"/>
      <c r="C1216" s="129"/>
      <c r="D1216" s="129"/>
      <c r="E1216" s="199"/>
      <c r="F1216" s="172"/>
      <c r="G1216" s="6"/>
      <c r="H1216" s="6"/>
      <c r="I1216" s="6"/>
      <c r="J1216" s="6"/>
      <c r="K1216" s="6"/>
      <c r="L1216" s="6"/>
      <c r="M1216" s="6"/>
      <c r="N1216" s="6"/>
      <c r="O1216" s="6"/>
      <c r="P1216" s="6"/>
      <c r="Q1216" s="6"/>
      <c r="R1216" s="6"/>
      <c r="S1216" s="6"/>
      <c r="T1216" s="6"/>
      <c r="U1216" s="6"/>
      <c r="V1216" s="6"/>
      <c r="W1216" s="6"/>
      <c r="X1216" s="6"/>
      <c r="Y1216" s="6"/>
      <c r="Z1216" s="6"/>
    </row>
    <row r="1217" spans="1:26" ht="12" customHeight="1">
      <c r="A1217" s="205"/>
      <c r="B1217" s="204"/>
      <c r="C1217" s="129"/>
      <c r="D1217" s="129"/>
      <c r="E1217" s="199"/>
      <c r="F1217" s="172"/>
      <c r="G1217" s="6"/>
      <c r="H1217" s="6"/>
      <c r="I1217" s="6"/>
      <c r="J1217" s="6"/>
      <c r="K1217" s="6"/>
      <c r="L1217" s="6"/>
      <c r="M1217" s="6"/>
      <c r="N1217" s="6"/>
      <c r="O1217" s="6"/>
      <c r="P1217" s="6"/>
      <c r="Q1217" s="6"/>
      <c r="R1217" s="6"/>
      <c r="S1217" s="6"/>
      <c r="T1217" s="6"/>
      <c r="U1217" s="6"/>
      <c r="V1217" s="6"/>
      <c r="W1217" s="6"/>
      <c r="X1217" s="6"/>
      <c r="Y1217" s="6"/>
      <c r="Z1217" s="6"/>
    </row>
    <row r="1218" spans="1:26" ht="12" customHeight="1">
      <c r="A1218" s="205"/>
      <c r="B1218" s="204"/>
      <c r="C1218" s="129"/>
      <c r="D1218" s="129"/>
      <c r="E1218" s="199"/>
      <c r="F1218" s="172"/>
      <c r="G1218" s="6"/>
      <c r="H1218" s="6"/>
      <c r="I1218" s="6"/>
      <c r="J1218" s="6"/>
      <c r="K1218" s="6"/>
      <c r="L1218" s="6"/>
      <c r="M1218" s="6"/>
      <c r="N1218" s="6"/>
      <c r="O1218" s="6"/>
      <c r="P1218" s="6"/>
      <c r="Q1218" s="6"/>
      <c r="R1218" s="6"/>
      <c r="S1218" s="6"/>
      <c r="T1218" s="6"/>
      <c r="U1218" s="6"/>
      <c r="V1218" s="6"/>
      <c r="W1218" s="6"/>
      <c r="X1218" s="6"/>
      <c r="Y1218" s="6"/>
      <c r="Z1218" s="6"/>
    </row>
    <row r="1219" spans="1:26" ht="12" customHeight="1">
      <c r="A1219" s="205"/>
      <c r="B1219" s="204"/>
      <c r="C1219" s="129"/>
      <c r="D1219" s="129"/>
      <c r="E1219" s="199"/>
      <c r="F1219" s="172"/>
      <c r="G1219" s="6"/>
      <c r="H1219" s="6"/>
      <c r="I1219" s="6"/>
      <c r="J1219" s="6"/>
      <c r="K1219" s="6"/>
      <c r="L1219" s="6"/>
      <c r="M1219" s="6"/>
      <c r="N1219" s="6"/>
      <c r="O1219" s="6"/>
      <c r="P1219" s="6"/>
      <c r="Q1219" s="6"/>
      <c r="R1219" s="6"/>
      <c r="S1219" s="6"/>
      <c r="T1219" s="6"/>
      <c r="U1219" s="6"/>
      <c r="V1219" s="6"/>
      <c r="W1219" s="6"/>
      <c r="X1219" s="6"/>
      <c r="Y1219" s="6"/>
      <c r="Z1219" s="6"/>
    </row>
    <row r="1220" spans="1:26" ht="12" customHeight="1">
      <c r="A1220" s="205"/>
      <c r="B1220" s="204"/>
      <c r="C1220" s="129"/>
      <c r="D1220" s="129"/>
      <c r="E1220" s="199"/>
      <c r="F1220" s="172"/>
      <c r="G1220" s="6"/>
      <c r="H1220" s="6"/>
      <c r="I1220" s="6"/>
      <c r="J1220" s="6"/>
      <c r="K1220" s="6"/>
      <c r="L1220" s="6"/>
      <c r="M1220" s="6"/>
      <c r="N1220" s="6"/>
      <c r="O1220" s="6"/>
      <c r="P1220" s="6"/>
      <c r="Q1220" s="6"/>
      <c r="R1220" s="6"/>
      <c r="S1220" s="6"/>
      <c r="T1220" s="6"/>
      <c r="U1220" s="6"/>
      <c r="V1220" s="6"/>
      <c r="W1220" s="6"/>
      <c r="X1220" s="6"/>
      <c r="Y1220" s="6"/>
      <c r="Z1220" s="6"/>
    </row>
    <row r="1221" spans="1:26" ht="12" customHeight="1">
      <c r="A1221" s="205"/>
      <c r="B1221" s="204"/>
      <c r="C1221" s="129"/>
      <c r="D1221" s="129"/>
      <c r="E1221" s="199"/>
      <c r="F1221" s="172"/>
      <c r="G1221" s="6"/>
      <c r="H1221" s="6"/>
      <c r="I1221" s="6"/>
      <c r="J1221" s="6"/>
      <c r="K1221" s="6"/>
      <c r="L1221" s="6"/>
      <c r="M1221" s="6"/>
      <c r="N1221" s="6"/>
      <c r="O1221" s="6"/>
      <c r="P1221" s="6"/>
      <c r="Q1221" s="6"/>
      <c r="R1221" s="6"/>
      <c r="S1221" s="6"/>
      <c r="T1221" s="6"/>
      <c r="U1221" s="6"/>
      <c r="V1221" s="6"/>
      <c r="W1221" s="6"/>
      <c r="X1221" s="6"/>
      <c r="Y1221" s="6"/>
      <c r="Z1221" s="6"/>
    </row>
    <row r="1222" spans="1:26" ht="12" customHeight="1">
      <c r="A1222" s="205"/>
      <c r="B1222" s="204"/>
      <c r="C1222" s="129"/>
      <c r="D1222" s="129"/>
      <c r="E1222" s="199"/>
      <c r="F1222" s="172"/>
      <c r="G1222" s="6"/>
      <c r="H1222" s="6"/>
      <c r="I1222" s="6"/>
      <c r="J1222" s="6"/>
      <c r="K1222" s="6"/>
      <c r="L1222" s="6"/>
      <c r="M1222" s="6"/>
      <c r="N1222" s="6"/>
      <c r="O1222" s="6"/>
      <c r="P1222" s="6"/>
      <c r="Q1222" s="6"/>
      <c r="R1222" s="6"/>
      <c r="S1222" s="6"/>
      <c r="T1222" s="6"/>
      <c r="U1222" s="6"/>
      <c r="V1222" s="6"/>
      <c r="W1222" s="6"/>
      <c r="X1222" s="6"/>
      <c r="Y1222" s="6"/>
      <c r="Z1222" s="6"/>
    </row>
    <row r="1223" spans="1:26" ht="12" customHeight="1">
      <c r="A1223" s="205"/>
      <c r="B1223" s="204"/>
      <c r="C1223" s="129"/>
      <c r="D1223" s="129"/>
      <c r="E1223" s="199"/>
      <c r="F1223" s="172"/>
      <c r="G1223" s="6"/>
      <c r="H1223" s="6"/>
      <c r="I1223" s="6"/>
      <c r="J1223" s="6"/>
      <c r="K1223" s="6"/>
      <c r="L1223" s="6"/>
      <c r="M1223" s="6"/>
      <c r="N1223" s="6"/>
      <c r="O1223" s="6"/>
      <c r="P1223" s="6"/>
      <c r="Q1223" s="6"/>
      <c r="R1223" s="6"/>
      <c r="S1223" s="6"/>
      <c r="T1223" s="6"/>
      <c r="U1223" s="6"/>
      <c r="V1223" s="6"/>
      <c r="W1223" s="6"/>
      <c r="X1223" s="6"/>
      <c r="Y1223" s="6"/>
      <c r="Z1223" s="6"/>
    </row>
    <row r="1224" spans="1:26" ht="12" customHeight="1">
      <c r="A1224" s="205"/>
      <c r="B1224" s="204"/>
      <c r="C1224" s="129"/>
      <c r="D1224" s="129"/>
      <c r="E1224" s="199"/>
      <c r="F1224" s="172"/>
      <c r="G1224" s="6"/>
      <c r="H1224" s="6"/>
      <c r="I1224" s="6"/>
      <c r="J1224" s="6"/>
      <c r="K1224" s="6"/>
      <c r="L1224" s="6"/>
      <c r="M1224" s="6"/>
      <c r="N1224" s="6"/>
      <c r="O1224" s="6"/>
      <c r="P1224" s="6"/>
      <c r="Q1224" s="6"/>
      <c r="R1224" s="6"/>
      <c r="S1224" s="6"/>
      <c r="T1224" s="6"/>
      <c r="U1224" s="6"/>
      <c r="V1224" s="6"/>
      <c r="W1224" s="6"/>
      <c r="X1224" s="6"/>
      <c r="Y1224" s="6"/>
      <c r="Z1224" s="6"/>
    </row>
    <row r="1225" spans="1:26" ht="12" customHeight="1">
      <c r="A1225" s="205"/>
      <c r="B1225" s="204"/>
      <c r="C1225" s="129"/>
      <c r="D1225" s="129"/>
      <c r="E1225" s="199"/>
      <c r="F1225" s="172"/>
      <c r="G1225" s="6"/>
      <c r="H1225" s="6"/>
      <c r="I1225" s="6"/>
      <c r="J1225" s="6"/>
      <c r="K1225" s="6"/>
      <c r="L1225" s="6"/>
      <c r="M1225" s="6"/>
      <c r="N1225" s="6"/>
      <c r="O1225" s="6"/>
      <c r="P1225" s="6"/>
      <c r="Q1225" s="6"/>
      <c r="R1225" s="6"/>
      <c r="S1225" s="6"/>
      <c r="T1225" s="6"/>
      <c r="U1225" s="6"/>
      <c r="V1225" s="6"/>
      <c r="W1225" s="6"/>
      <c r="X1225" s="6"/>
      <c r="Y1225" s="6"/>
      <c r="Z1225" s="6"/>
    </row>
    <row r="1226" spans="1:26" ht="12" customHeight="1">
      <c r="A1226" s="205"/>
      <c r="B1226" s="204"/>
      <c r="C1226" s="129"/>
      <c r="D1226" s="129"/>
      <c r="E1226" s="199"/>
      <c r="F1226" s="172"/>
      <c r="G1226" s="6"/>
      <c r="H1226" s="6"/>
      <c r="I1226" s="6"/>
      <c r="J1226" s="6"/>
      <c r="K1226" s="6"/>
      <c r="L1226" s="6"/>
      <c r="M1226" s="6"/>
      <c r="N1226" s="6"/>
      <c r="O1226" s="6"/>
      <c r="P1226" s="6"/>
      <c r="Q1226" s="6"/>
      <c r="R1226" s="6"/>
      <c r="S1226" s="6"/>
      <c r="T1226" s="6"/>
      <c r="U1226" s="6"/>
      <c r="V1226" s="6"/>
      <c r="W1226" s="6"/>
      <c r="X1226" s="6"/>
      <c r="Y1226" s="6"/>
      <c r="Z1226" s="6"/>
    </row>
    <row r="1227" spans="1:26" ht="12" customHeight="1">
      <c r="A1227" s="205"/>
      <c r="B1227" s="204"/>
      <c r="C1227" s="129"/>
      <c r="D1227" s="129"/>
      <c r="E1227" s="199"/>
      <c r="F1227" s="172"/>
      <c r="G1227" s="6"/>
      <c r="H1227" s="6"/>
      <c r="I1227" s="6"/>
      <c r="J1227" s="6"/>
      <c r="K1227" s="6"/>
      <c r="L1227" s="6"/>
      <c r="M1227" s="6"/>
      <c r="N1227" s="6"/>
      <c r="O1227" s="6"/>
      <c r="P1227" s="6"/>
      <c r="Q1227" s="6"/>
      <c r="R1227" s="6"/>
      <c r="S1227" s="6"/>
      <c r="T1227" s="6"/>
      <c r="U1227" s="6"/>
      <c r="V1227" s="6"/>
      <c r="W1227" s="6"/>
      <c r="X1227" s="6"/>
      <c r="Y1227" s="6"/>
      <c r="Z1227" s="6"/>
    </row>
    <row r="1228" spans="1:26" ht="12" customHeight="1">
      <c r="A1228" s="205"/>
      <c r="B1228" s="204"/>
      <c r="C1228" s="129"/>
      <c r="D1228" s="129"/>
      <c r="E1228" s="199"/>
      <c r="F1228" s="172"/>
      <c r="G1228" s="6"/>
      <c r="H1228" s="6"/>
      <c r="I1228" s="6"/>
      <c r="J1228" s="6"/>
      <c r="K1228" s="6"/>
      <c r="L1228" s="6"/>
      <c r="M1228" s="6"/>
      <c r="N1228" s="6"/>
      <c r="O1228" s="6"/>
      <c r="P1228" s="6"/>
      <c r="Q1228" s="6"/>
      <c r="R1228" s="6"/>
      <c r="S1228" s="6"/>
      <c r="T1228" s="6"/>
      <c r="U1228" s="6"/>
      <c r="V1228" s="6"/>
      <c r="W1228" s="6"/>
      <c r="X1228" s="6"/>
      <c r="Y1228" s="6"/>
      <c r="Z1228" s="6"/>
    </row>
    <row r="1229" spans="1:26" ht="12" customHeight="1">
      <c r="A1229" s="205"/>
      <c r="B1229" s="204"/>
      <c r="C1229" s="129"/>
      <c r="D1229" s="129"/>
      <c r="E1229" s="199"/>
      <c r="F1229" s="172"/>
      <c r="G1229" s="6"/>
      <c r="H1229" s="6"/>
      <c r="I1229" s="6"/>
      <c r="J1229" s="6"/>
      <c r="K1229" s="6"/>
      <c r="L1229" s="6"/>
      <c r="M1229" s="6"/>
      <c r="N1229" s="6"/>
      <c r="O1229" s="6"/>
      <c r="P1229" s="6"/>
      <c r="Q1229" s="6"/>
      <c r="R1229" s="6"/>
      <c r="S1229" s="6"/>
      <c r="T1229" s="6"/>
      <c r="U1229" s="6"/>
      <c r="V1229" s="6"/>
      <c r="W1229" s="6"/>
      <c r="X1229" s="6"/>
      <c r="Y1229" s="6"/>
      <c r="Z1229" s="6"/>
    </row>
    <row r="1230" spans="1:26" ht="12" customHeight="1">
      <c r="A1230" s="205"/>
      <c r="B1230" s="204"/>
      <c r="C1230" s="129"/>
      <c r="D1230" s="129"/>
      <c r="E1230" s="199"/>
      <c r="F1230" s="172"/>
      <c r="G1230" s="6"/>
      <c r="H1230" s="6"/>
      <c r="I1230" s="6"/>
      <c r="J1230" s="6"/>
      <c r="K1230" s="6"/>
      <c r="L1230" s="6"/>
      <c r="M1230" s="6"/>
      <c r="N1230" s="6"/>
      <c r="O1230" s="6"/>
      <c r="P1230" s="6"/>
      <c r="Q1230" s="6"/>
      <c r="R1230" s="6"/>
      <c r="S1230" s="6"/>
      <c r="T1230" s="6"/>
      <c r="U1230" s="6"/>
      <c r="V1230" s="6"/>
      <c r="W1230" s="6"/>
      <c r="X1230" s="6"/>
      <c r="Y1230" s="6"/>
      <c r="Z1230" s="6"/>
    </row>
    <row r="1231" spans="1:26" ht="12" customHeight="1">
      <c r="A1231" s="205"/>
      <c r="B1231" s="204"/>
      <c r="C1231" s="129"/>
      <c r="D1231" s="129"/>
      <c r="E1231" s="199"/>
      <c r="F1231" s="172"/>
      <c r="G1231" s="6"/>
      <c r="H1231" s="6"/>
      <c r="I1231" s="6"/>
      <c r="J1231" s="6"/>
      <c r="K1231" s="6"/>
      <c r="L1231" s="6"/>
      <c r="M1231" s="6"/>
      <c r="N1231" s="6"/>
      <c r="O1231" s="6"/>
      <c r="P1231" s="6"/>
      <c r="Q1231" s="6"/>
      <c r="R1231" s="6"/>
      <c r="S1231" s="6"/>
      <c r="T1231" s="6"/>
      <c r="U1231" s="6"/>
      <c r="V1231" s="6"/>
      <c r="W1231" s="6"/>
      <c r="X1231" s="6"/>
      <c r="Y1231" s="6"/>
      <c r="Z1231" s="6"/>
    </row>
    <row r="1232" spans="1:26" ht="12" customHeight="1">
      <c r="A1232" s="205"/>
      <c r="B1232" s="204"/>
      <c r="C1232" s="129"/>
      <c r="D1232" s="129"/>
      <c r="E1232" s="199"/>
      <c r="F1232" s="172"/>
      <c r="G1232" s="6"/>
      <c r="H1232" s="6"/>
      <c r="I1232" s="6"/>
      <c r="J1232" s="6"/>
      <c r="K1232" s="6"/>
      <c r="L1232" s="6"/>
      <c r="M1232" s="6"/>
      <c r="N1232" s="6"/>
      <c r="O1232" s="6"/>
      <c r="P1232" s="6"/>
      <c r="Q1232" s="6"/>
      <c r="R1232" s="6"/>
      <c r="S1232" s="6"/>
      <c r="T1232" s="6"/>
      <c r="U1232" s="6"/>
      <c r="V1232" s="6"/>
      <c r="W1232" s="6"/>
      <c r="X1232" s="6"/>
      <c r="Y1232" s="6"/>
      <c r="Z1232" s="6"/>
    </row>
    <row r="1233" spans="1:26" ht="12" customHeight="1">
      <c r="A1233" s="205"/>
      <c r="B1233" s="204"/>
      <c r="C1233" s="129"/>
      <c r="D1233" s="129"/>
      <c r="E1233" s="199"/>
      <c r="F1233" s="172"/>
      <c r="G1233" s="6"/>
      <c r="H1233" s="6"/>
      <c r="I1233" s="6"/>
      <c r="J1233" s="6"/>
      <c r="K1233" s="6"/>
      <c r="L1233" s="6"/>
      <c r="M1233" s="6"/>
      <c r="N1233" s="6"/>
      <c r="O1233" s="6"/>
      <c r="P1233" s="6"/>
      <c r="Q1233" s="6"/>
      <c r="R1233" s="6"/>
      <c r="S1233" s="6"/>
      <c r="T1233" s="6"/>
      <c r="U1233" s="6"/>
      <c r="V1233" s="6"/>
      <c r="W1233" s="6"/>
      <c r="X1233" s="6"/>
      <c r="Y1233" s="6"/>
      <c r="Z1233" s="6"/>
    </row>
    <row r="1234" spans="1:26" ht="12" customHeight="1">
      <c r="A1234" s="205"/>
      <c r="B1234" s="204"/>
      <c r="C1234" s="129"/>
      <c r="D1234" s="129"/>
      <c r="E1234" s="199"/>
      <c r="F1234" s="172"/>
      <c r="G1234" s="6"/>
      <c r="H1234" s="6"/>
      <c r="I1234" s="6"/>
      <c r="J1234" s="6"/>
      <c r="K1234" s="6"/>
      <c r="L1234" s="6"/>
      <c r="M1234" s="6"/>
      <c r="N1234" s="6"/>
      <c r="O1234" s="6"/>
      <c r="P1234" s="6"/>
      <c r="Q1234" s="6"/>
      <c r="R1234" s="6"/>
      <c r="S1234" s="6"/>
      <c r="T1234" s="6"/>
      <c r="U1234" s="6"/>
      <c r="V1234" s="6"/>
      <c r="W1234" s="6"/>
      <c r="X1234" s="6"/>
      <c r="Y1234" s="6"/>
      <c r="Z1234" s="6"/>
    </row>
    <row r="1235" spans="1:26" ht="12" customHeight="1">
      <c r="A1235" s="205"/>
      <c r="B1235" s="204"/>
      <c r="C1235" s="129"/>
      <c r="D1235" s="129"/>
      <c r="E1235" s="199"/>
      <c r="F1235" s="172"/>
      <c r="G1235" s="6"/>
      <c r="H1235" s="6"/>
      <c r="I1235" s="6"/>
      <c r="J1235" s="6"/>
      <c r="K1235" s="6"/>
      <c r="L1235" s="6"/>
      <c r="M1235" s="6"/>
      <c r="N1235" s="6"/>
      <c r="O1235" s="6"/>
      <c r="P1235" s="6"/>
      <c r="Q1235" s="6"/>
      <c r="R1235" s="6"/>
      <c r="S1235" s="6"/>
      <c r="T1235" s="6"/>
      <c r="U1235" s="6"/>
      <c r="V1235" s="6"/>
      <c r="W1235" s="6"/>
      <c r="X1235" s="6"/>
      <c r="Y1235" s="6"/>
      <c r="Z1235" s="6"/>
    </row>
    <row r="1236" spans="1:26" ht="12" customHeight="1">
      <c r="A1236" s="205"/>
      <c r="B1236" s="204"/>
      <c r="C1236" s="129"/>
      <c r="D1236" s="129"/>
      <c r="E1236" s="199"/>
      <c r="F1236" s="172"/>
      <c r="G1236" s="6"/>
      <c r="H1236" s="6"/>
      <c r="I1236" s="6"/>
      <c r="J1236" s="6"/>
      <c r="K1236" s="6"/>
      <c r="L1236" s="6"/>
      <c r="M1236" s="6"/>
      <c r="N1236" s="6"/>
      <c r="O1236" s="6"/>
      <c r="P1236" s="6"/>
      <c r="Q1236" s="6"/>
      <c r="R1236" s="6"/>
      <c r="S1236" s="6"/>
      <c r="T1236" s="6"/>
      <c r="U1236" s="6"/>
      <c r="V1236" s="6"/>
      <c r="W1236" s="6"/>
      <c r="X1236" s="6"/>
      <c r="Y1236" s="6"/>
      <c r="Z1236" s="6"/>
    </row>
    <row r="1237" spans="1:26" ht="12" customHeight="1">
      <c r="A1237" s="205"/>
      <c r="B1237" s="204"/>
      <c r="C1237" s="129"/>
      <c r="D1237" s="129"/>
      <c r="E1237" s="199"/>
      <c r="F1237" s="172"/>
      <c r="G1237" s="6"/>
      <c r="H1237" s="6"/>
      <c r="I1237" s="6"/>
      <c r="J1237" s="6"/>
      <c r="K1237" s="6"/>
      <c r="L1237" s="6"/>
      <c r="M1237" s="6"/>
      <c r="N1237" s="6"/>
      <c r="O1237" s="6"/>
      <c r="P1237" s="6"/>
      <c r="Q1237" s="6"/>
      <c r="R1237" s="6"/>
      <c r="S1237" s="6"/>
      <c r="T1237" s="6"/>
      <c r="U1237" s="6"/>
      <c r="V1237" s="6"/>
      <c r="W1237" s="6"/>
      <c r="X1237" s="6"/>
      <c r="Y1237" s="6"/>
      <c r="Z1237" s="6"/>
    </row>
    <row r="1238" spans="1:26" ht="12" customHeight="1">
      <c r="A1238" s="205"/>
      <c r="B1238" s="204"/>
      <c r="C1238" s="129"/>
      <c r="D1238" s="129"/>
      <c r="E1238" s="199"/>
      <c r="F1238" s="172"/>
      <c r="G1238" s="6"/>
      <c r="H1238" s="6"/>
      <c r="I1238" s="6"/>
      <c r="J1238" s="6"/>
      <c r="K1238" s="6"/>
      <c r="L1238" s="6"/>
      <c r="M1238" s="6"/>
      <c r="N1238" s="6"/>
      <c r="O1238" s="6"/>
      <c r="P1238" s="6"/>
      <c r="Q1238" s="6"/>
      <c r="R1238" s="6"/>
      <c r="S1238" s="6"/>
      <c r="T1238" s="6"/>
      <c r="U1238" s="6"/>
      <c r="V1238" s="6"/>
      <c r="W1238" s="6"/>
      <c r="X1238" s="6"/>
      <c r="Y1238" s="6"/>
      <c r="Z1238" s="6"/>
    </row>
    <row r="1239" spans="1:26" ht="12" customHeight="1">
      <c r="A1239" s="205"/>
      <c r="B1239" s="204"/>
      <c r="C1239" s="129"/>
      <c r="D1239" s="129"/>
      <c r="E1239" s="199"/>
      <c r="F1239" s="172"/>
      <c r="G1239" s="6"/>
      <c r="H1239" s="6"/>
      <c r="I1239" s="6"/>
      <c r="J1239" s="6"/>
      <c r="K1239" s="6"/>
      <c r="L1239" s="6"/>
      <c r="M1239" s="6"/>
      <c r="N1239" s="6"/>
      <c r="O1239" s="6"/>
      <c r="P1239" s="6"/>
      <c r="Q1239" s="6"/>
      <c r="R1239" s="6"/>
      <c r="S1239" s="6"/>
      <c r="T1239" s="6"/>
      <c r="U1239" s="6"/>
      <c r="V1239" s="6"/>
      <c r="W1239" s="6"/>
      <c r="X1239" s="6"/>
      <c r="Y1239" s="6"/>
      <c r="Z1239" s="6"/>
    </row>
    <row r="1240" spans="1:26" ht="12" customHeight="1">
      <c r="A1240" s="205"/>
      <c r="B1240" s="204"/>
      <c r="C1240" s="129"/>
      <c r="D1240" s="129"/>
      <c r="E1240" s="199"/>
      <c r="F1240" s="172"/>
      <c r="G1240" s="6"/>
      <c r="H1240" s="6"/>
      <c r="I1240" s="6"/>
      <c r="J1240" s="6"/>
      <c r="K1240" s="6"/>
      <c r="L1240" s="6"/>
      <c r="M1240" s="6"/>
      <c r="N1240" s="6"/>
      <c r="O1240" s="6"/>
      <c r="P1240" s="6"/>
      <c r="Q1240" s="6"/>
      <c r="R1240" s="6"/>
      <c r="S1240" s="6"/>
      <c r="T1240" s="6"/>
      <c r="U1240" s="6"/>
      <c r="V1240" s="6"/>
      <c r="W1240" s="6"/>
      <c r="X1240" s="6"/>
      <c r="Y1240" s="6"/>
      <c r="Z1240" s="6"/>
    </row>
    <row r="1241" spans="1:26" ht="12" customHeight="1">
      <c r="A1241" s="205"/>
      <c r="B1241" s="204"/>
      <c r="C1241" s="129"/>
      <c r="D1241" s="129"/>
      <c r="E1241" s="199"/>
      <c r="F1241" s="172"/>
      <c r="G1241" s="6"/>
      <c r="H1241" s="6"/>
      <c r="I1241" s="6"/>
      <c r="J1241" s="6"/>
      <c r="K1241" s="6"/>
      <c r="L1241" s="6"/>
      <c r="M1241" s="6"/>
      <c r="N1241" s="6"/>
      <c r="O1241" s="6"/>
      <c r="P1241" s="6"/>
      <c r="Q1241" s="6"/>
      <c r="R1241" s="6"/>
      <c r="S1241" s="6"/>
      <c r="T1241" s="6"/>
      <c r="U1241" s="6"/>
      <c r="V1241" s="6"/>
      <c r="W1241" s="6"/>
      <c r="X1241" s="6"/>
      <c r="Y1241" s="6"/>
      <c r="Z1241" s="6"/>
    </row>
    <row r="1242" spans="1:26" ht="12" customHeight="1">
      <c r="A1242" s="205"/>
      <c r="B1242" s="204"/>
      <c r="C1242" s="129"/>
      <c r="D1242" s="129"/>
      <c r="E1242" s="199"/>
      <c r="F1242" s="172"/>
      <c r="G1242" s="6"/>
      <c r="H1242" s="6"/>
      <c r="I1242" s="6"/>
      <c r="J1242" s="6"/>
      <c r="K1242" s="6"/>
      <c r="L1242" s="6"/>
      <c r="M1242" s="6"/>
      <c r="N1242" s="6"/>
      <c r="O1242" s="6"/>
      <c r="P1242" s="6"/>
      <c r="Q1242" s="6"/>
      <c r="R1242" s="6"/>
      <c r="S1242" s="6"/>
      <c r="T1242" s="6"/>
      <c r="U1242" s="6"/>
      <c r="V1242" s="6"/>
      <c r="W1242" s="6"/>
      <c r="X1242" s="6"/>
      <c r="Y1242" s="6"/>
      <c r="Z1242" s="6"/>
    </row>
    <row r="1243" spans="1:26" ht="12" customHeight="1">
      <c r="A1243" s="205"/>
      <c r="B1243" s="204"/>
      <c r="C1243" s="129"/>
      <c r="D1243" s="129"/>
      <c r="E1243" s="199"/>
      <c r="F1243" s="172"/>
      <c r="G1243" s="6"/>
      <c r="H1243" s="6"/>
      <c r="I1243" s="6"/>
      <c r="J1243" s="6"/>
      <c r="K1243" s="6"/>
      <c r="L1243" s="6"/>
      <c r="M1243" s="6"/>
      <c r="N1243" s="6"/>
      <c r="O1243" s="6"/>
      <c r="P1243" s="6"/>
      <c r="Q1243" s="6"/>
      <c r="R1243" s="6"/>
      <c r="S1243" s="6"/>
      <c r="T1243" s="6"/>
      <c r="U1243" s="6"/>
      <c r="V1243" s="6"/>
      <c r="W1243" s="6"/>
      <c r="X1243" s="6"/>
      <c r="Y1243" s="6"/>
      <c r="Z1243" s="6"/>
    </row>
    <row r="1244" spans="1:26" ht="12" customHeight="1">
      <c r="A1244" s="205"/>
      <c r="B1244" s="204"/>
      <c r="C1244" s="129"/>
      <c r="D1244" s="129"/>
      <c r="E1244" s="199"/>
      <c r="F1244" s="172"/>
      <c r="G1244" s="6"/>
      <c r="H1244" s="6"/>
      <c r="I1244" s="6"/>
      <c r="J1244" s="6"/>
      <c r="K1244" s="6"/>
      <c r="L1244" s="6"/>
      <c r="M1244" s="6"/>
      <c r="N1244" s="6"/>
      <c r="O1244" s="6"/>
      <c r="P1244" s="6"/>
      <c r="Q1244" s="6"/>
      <c r="R1244" s="6"/>
      <c r="S1244" s="6"/>
      <c r="T1244" s="6"/>
      <c r="U1244" s="6"/>
      <c r="V1244" s="6"/>
      <c r="W1244" s="6"/>
      <c r="X1244" s="6"/>
      <c r="Y1244" s="6"/>
      <c r="Z1244" s="6"/>
    </row>
    <row r="1245" spans="1:26" ht="12" customHeight="1">
      <c r="A1245" s="205"/>
      <c r="B1245" s="204"/>
      <c r="C1245" s="129"/>
      <c r="D1245" s="129"/>
      <c r="E1245" s="199"/>
      <c r="F1245" s="172"/>
      <c r="G1245" s="6"/>
      <c r="H1245" s="6"/>
      <c r="I1245" s="6"/>
      <c r="J1245" s="6"/>
      <c r="K1245" s="6"/>
      <c r="L1245" s="6"/>
      <c r="M1245" s="6"/>
      <c r="N1245" s="6"/>
      <c r="O1245" s="6"/>
      <c r="P1245" s="6"/>
      <c r="Q1245" s="6"/>
      <c r="R1245" s="6"/>
      <c r="S1245" s="6"/>
      <c r="T1245" s="6"/>
      <c r="U1245" s="6"/>
      <c r="V1245" s="6"/>
      <c r="W1245" s="6"/>
      <c r="X1245" s="6"/>
      <c r="Y1245" s="6"/>
      <c r="Z1245" s="6"/>
    </row>
    <row r="1246" spans="1:26" ht="12" customHeight="1">
      <c r="A1246" s="205"/>
      <c r="B1246" s="204"/>
      <c r="C1246" s="129"/>
      <c r="D1246" s="129"/>
      <c r="E1246" s="199"/>
      <c r="F1246" s="172"/>
      <c r="G1246" s="6"/>
      <c r="H1246" s="6"/>
      <c r="I1246" s="6"/>
      <c r="J1246" s="6"/>
      <c r="K1246" s="6"/>
      <c r="L1246" s="6"/>
      <c r="M1246" s="6"/>
      <c r="N1246" s="6"/>
      <c r="O1246" s="6"/>
      <c r="P1246" s="6"/>
      <c r="Q1246" s="6"/>
      <c r="R1246" s="6"/>
      <c r="S1246" s="6"/>
      <c r="T1246" s="6"/>
      <c r="U1246" s="6"/>
      <c r="V1246" s="6"/>
      <c r="W1246" s="6"/>
      <c r="X1246" s="6"/>
      <c r="Y1246" s="6"/>
      <c r="Z1246" s="6"/>
    </row>
    <row r="1247" spans="1:26" ht="12" customHeight="1">
      <c r="A1247" s="205"/>
      <c r="B1247" s="204"/>
      <c r="C1247" s="129"/>
      <c r="D1247" s="129"/>
      <c r="E1247" s="199"/>
      <c r="F1247" s="172"/>
      <c r="G1247" s="6"/>
      <c r="H1247" s="6"/>
      <c r="I1247" s="6"/>
      <c r="J1247" s="6"/>
      <c r="K1247" s="6"/>
      <c r="L1247" s="6"/>
      <c r="M1247" s="6"/>
      <c r="N1247" s="6"/>
      <c r="O1247" s="6"/>
      <c r="P1247" s="6"/>
      <c r="Q1247" s="6"/>
      <c r="R1247" s="6"/>
      <c r="S1247" s="6"/>
      <c r="T1247" s="6"/>
      <c r="U1247" s="6"/>
      <c r="V1247" s="6"/>
      <c r="W1247" s="6"/>
      <c r="X1247" s="6"/>
      <c r="Y1247" s="6"/>
      <c r="Z1247" s="6"/>
    </row>
    <row r="1248" spans="1:26" ht="12" customHeight="1">
      <c r="A1248" s="205"/>
      <c r="B1248" s="204"/>
      <c r="C1248" s="129"/>
      <c r="D1248" s="129"/>
      <c r="E1248" s="199"/>
      <c r="F1248" s="172"/>
      <c r="G1248" s="6"/>
      <c r="H1248" s="6"/>
      <c r="I1248" s="6"/>
      <c r="J1248" s="6"/>
      <c r="K1248" s="6"/>
      <c r="L1248" s="6"/>
      <c r="M1248" s="6"/>
      <c r="N1248" s="6"/>
      <c r="O1248" s="6"/>
      <c r="P1248" s="6"/>
      <c r="Q1248" s="6"/>
      <c r="R1248" s="6"/>
      <c r="S1248" s="6"/>
      <c r="T1248" s="6"/>
      <c r="U1248" s="6"/>
      <c r="V1248" s="6"/>
      <c r="W1248" s="6"/>
      <c r="X1248" s="6"/>
      <c r="Y1248" s="6"/>
      <c r="Z1248" s="6"/>
    </row>
    <row r="1249" spans="1:26" ht="12" customHeight="1">
      <c r="A1249" s="205"/>
      <c r="B1249" s="204"/>
      <c r="C1249" s="129"/>
      <c r="D1249" s="129"/>
      <c r="E1249" s="199"/>
      <c r="F1249" s="172"/>
      <c r="G1249" s="6"/>
      <c r="H1249" s="6"/>
      <c r="I1249" s="6"/>
      <c r="J1249" s="6"/>
      <c r="K1249" s="6"/>
      <c r="L1249" s="6"/>
      <c r="M1249" s="6"/>
      <c r="N1249" s="6"/>
      <c r="O1249" s="6"/>
      <c r="P1249" s="6"/>
      <c r="Q1249" s="6"/>
      <c r="R1249" s="6"/>
      <c r="S1249" s="6"/>
      <c r="T1249" s="6"/>
      <c r="U1249" s="6"/>
      <c r="V1249" s="6"/>
      <c r="W1249" s="6"/>
      <c r="X1249" s="6"/>
      <c r="Y1249" s="6"/>
      <c r="Z1249" s="6"/>
    </row>
    <row r="1250" spans="1:26" ht="12" customHeight="1">
      <c r="A1250" s="205"/>
      <c r="B1250" s="204"/>
      <c r="C1250" s="129"/>
      <c r="D1250" s="129"/>
      <c r="E1250" s="199"/>
      <c r="F1250" s="172"/>
      <c r="G1250" s="6"/>
      <c r="H1250" s="6"/>
      <c r="I1250" s="6"/>
      <c r="J1250" s="6"/>
      <c r="K1250" s="6"/>
      <c r="L1250" s="6"/>
      <c r="M1250" s="6"/>
      <c r="N1250" s="6"/>
      <c r="O1250" s="6"/>
      <c r="P1250" s="6"/>
      <c r="Q1250" s="6"/>
      <c r="R1250" s="6"/>
      <c r="S1250" s="6"/>
      <c r="T1250" s="6"/>
      <c r="U1250" s="6"/>
      <c r="V1250" s="6"/>
      <c r="W1250" s="6"/>
      <c r="X1250" s="6"/>
      <c r="Y1250" s="6"/>
      <c r="Z1250" s="6"/>
    </row>
    <row r="1251" spans="1:26" ht="12" customHeight="1">
      <c r="A1251" s="205"/>
      <c r="B1251" s="204"/>
      <c r="C1251" s="129"/>
      <c r="D1251" s="129"/>
      <c r="E1251" s="199"/>
      <c r="F1251" s="172"/>
      <c r="G1251" s="6"/>
      <c r="H1251" s="6"/>
      <c r="I1251" s="6"/>
      <c r="J1251" s="6"/>
      <c r="K1251" s="6"/>
      <c r="L1251" s="6"/>
      <c r="M1251" s="6"/>
      <c r="N1251" s="6"/>
      <c r="O1251" s="6"/>
      <c r="P1251" s="6"/>
      <c r="Q1251" s="6"/>
      <c r="R1251" s="6"/>
      <c r="S1251" s="6"/>
      <c r="T1251" s="6"/>
      <c r="U1251" s="6"/>
      <c r="V1251" s="6"/>
      <c r="W1251" s="6"/>
      <c r="X1251" s="6"/>
      <c r="Y1251" s="6"/>
      <c r="Z1251" s="6"/>
    </row>
    <row r="1252" spans="1:26" ht="12" customHeight="1">
      <c r="A1252" s="205"/>
      <c r="B1252" s="204"/>
      <c r="C1252" s="129"/>
      <c r="D1252" s="129"/>
      <c r="E1252" s="199"/>
      <c r="F1252" s="172"/>
      <c r="G1252" s="6"/>
      <c r="H1252" s="6"/>
      <c r="I1252" s="6"/>
      <c r="J1252" s="6"/>
      <c r="K1252" s="6"/>
      <c r="L1252" s="6"/>
      <c r="M1252" s="6"/>
      <c r="N1252" s="6"/>
      <c r="O1252" s="6"/>
      <c r="P1252" s="6"/>
      <c r="Q1252" s="6"/>
      <c r="R1252" s="6"/>
      <c r="S1252" s="6"/>
      <c r="T1252" s="6"/>
      <c r="U1252" s="6"/>
      <c r="V1252" s="6"/>
      <c r="W1252" s="6"/>
      <c r="X1252" s="6"/>
      <c r="Y1252" s="6"/>
      <c r="Z1252" s="6"/>
    </row>
    <row r="1253" spans="1:26" ht="12" customHeight="1">
      <c r="A1253" s="205"/>
      <c r="B1253" s="204"/>
      <c r="C1253" s="129"/>
      <c r="D1253" s="129"/>
      <c r="E1253" s="199"/>
      <c r="F1253" s="172"/>
      <c r="G1253" s="6"/>
      <c r="H1253" s="6"/>
      <c r="I1253" s="6"/>
      <c r="J1253" s="6"/>
      <c r="K1253" s="6"/>
      <c r="L1253" s="6"/>
      <c r="M1253" s="6"/>
      <c r="N1253" s="6"/>
      <c r="O1253" s="6"/>
      <c r="P1253" s="6"/>
      <c r="Q1253" s="6"/>
      <c r="R1253" s="6"/>
      <c r="S1253" s="6"/>
      <c r="T1253" s="6"/>
      <c r="U1253" s="6"/>
      <c r="V1253" s="6"/>
      <c r="W1253" s="6"/>
      <c r="X1253" s="6"/>
      <c r="Y1253" s="6"/>
      <c r="Z1253" s="6"/>
    </row>
    <row r="1254" spans="1:26" ht="12" customHeight="1">
      <c r="A1254" s="205"/>
      <c r="B1254" s="204"/>
      <c r="C1254" s="129"/>
      <c r="D1254" s="129"/>
      <c r="E1254" s="199"/>
      <c r="F1254" s="172"/>
      <c r="G1254" s="6"/>
      <c r="H1254" s="6"/>
      <c r="I1254" s="6"/>
      <c r="J1254" s="6"/>
      <c r="K1254" s="6"/>
      <c r="L1254" s="6"/>
      <c r="M1254" s="6"/>
      <c r="N1254" s="6"/>
      <c r="O1254" s="6"/>
      <c r="P1254" s="6"/>
      <c r="Q1254" s="6"/>
      <c r="R1254" s="6"/>
      <c r="S1254" s="6"/>
      <c r="T1254" s="6"/>
      <c r="U1254" s="6"/>
      <c r="V1254" s="6"/>
      <c r="W1254" s="6"/>
      <c r="X1254" s="6"/>
      <c r="Y1254" s="6"/>
      <c r="Z1254" s="6"/>
    </row>
    <row r="1255" spans="1:26" ht="12" customHeight="1">
      <c r="A1255" s="205"/>
      <c r="B1255" s="204"/>
      <c r="C1255" s="129"/>
      <c r="D1255" s="129"/>
      <c r="E1255" s="199"/>
      <c r="F1255" s="172"/>
      <c r="G1255" s="6"/>
      <c r="H1255" s="6"/>
      <c r="I1255" s="6"/>
      <c r="J1255" s="6"/>
      <c r="K1255" s="6"/>
      <c r="L1255" s="6"/>
      <c r="M1255" s="6"/>
      <c r="N1255" s="6"/>
      <c r="O1255" s="6"/>
      <c r="P1255" s="6"/>
      <c r="Q1255" s="6"/>
      <c r="R1255" s="6"/>
      <c r="S1255" s="6"/>
      <c r="T1255" s="6"/>
      <c r="U1255" s="6"/>
      <c r="V1255" s="6"/>
      <c r="W1255" s="6"/>
      <c r="X1255" s="6"/>
      <c r="Y1255" s="6"/>
      <c r="Z1255" s="6"/>
    </row>
    <row r="1256" spans="1:26" ht="12" customHeight="1">
      <c r="A1256" s="205"/>
      <c r="B1256" s="204"/>
      <c r="C1256" s="129"/>
      <c r="D1256" s="129"/>
      <c r="E1256" s="199"/>
      <c r="F1256" s="172"/>
      <c r="G1256" s="6"/>
      <c r="H1256" s="6"/>
      <c r="I1256" s="6"/>
      <c r="J1256" s="6"/>
      <c r="K1256" s="6"/>
      <c r="L1256" s="6"/>
      <c r="M1256" s="6"/>
      <c r="N1256" s="6"/>
      <c r="O1256" s="6"/>
      <c r="P1256" s="6"/>
      <c r="Q1256" s="6"/>
      <c r="R1256" s="6"/>
      <c r="S1256" s="6"/>
      <c r="T1256" s="6"/>
      <c r="U1256" s="6"/>
      <c r="V1256" s="6"/>
      <c r="W1256" s="6"/>
      <c r="X1256" s="6"/>
      <c r="Y1256" s="6"/>
      <c r="Z1256" s="6"/>
    </row>
    <row r="1257" spans="1:26" ht="12" customHeight="1">
      <c r="A1257" s="205"/>
      <c r="B1257" s="204"/>
      <c r="C1257" s="129"/>
      <c r="D1257" s="129"/>
      <c r="E1257" s="199"/>
      <c r="F1257" s="172"/>
      <c r="G1257" s="6"/>
      <c r="H1257" s="6"/>
      <c r="I1257" s="6"/>
      <c r="J1257" s="6"/>
      <c r="K1257" s="6"/>
      <c r="L1257" s="6"/>
      <c r="M1257" s="6"/>
      <c r="N1257" s="6"/>
      <c r="O1257" s="6"/>
      <c r="P1257" s="6"/>
      <c r="Q1257" s="6"/>
      <c r="R1257" s="6"/>
      <c r="S1257" s="6"/>
      <c r="T1257" s="6"/>
      <c r="U1257" s="6"/>
      <c r="V1257" s="6"/>
      <c r="W1257" s="6"/>
      <c r="X1257" s="6"/>
      <c r="Y1257" s="6"/>
      <c r="Z1257" s="6"/>
    </row>
    <row r="1258" spans="1:26" ht="12" customHeight="1">
      <c r="A1258" s="205"/>
      <c r="B1258" s="204"/>
      <c r="C1258" s="129"/>
      <c r="D1258" s="129"/>
      <c r="E1258" s="199"/>
      <c r="F1258" s="172"/>
      <c r="G1258" s="6"/>
      <c r="H1258" s="6"/>
      <c r="I1258" s="6"/>
      <c r="J1258" s="6"/>
      <c r="K1258" s="6"/>
      <c r="L1258" s="6"/>
      <c r="M1258" s="6"/>
      <c r="N1258" s="6"/>
      <c r="O1258" s="6"/>
      <c r="P1258" s="6"/>
      <c r="Q1258" s="6"/>
      <c r="R1258" s="6"/>
      <c r="S1258" s="6"/>
      <c r="T1258" s="6"/>
      <c r="U1258" s="6"/>
      <c r="V1258" s="6"/>
      <c r="W1258" s="6"/>
      <c r="X1258" s="6"/>
      <c r="Y1258" s="6"/>
      <c r="Z1258" s="6"/>
    </row>
    <row r="1259" spans="1:26" ht="12" customHeight="1">
      <c r="A1259" s="205"/>
      <c r="B1259" s="204"/>
      <c r="C1259" s="129"/>
      <c r="D1259" s="129"/>
      <c r="E1259" s="199"/>
      <c r="F1259" s="172"/>
      <c r="G1259" s="6"/>
      <c r="H1259" s="6"/>
      <c r="I1259" s="6"/>
      <c r="J1259" s="6"/>
      <c r="K1259" s="6"/>
      <c r="L1259" s="6"/>
      <c r="M1259" s="6"/>
      <c r="N1259" s="6"/>
      <c r="O1259" s="6"/>
      <c r="P1259" s="6"/>
      <c r="Q1259" s="6"/>
      <c r="R1259" s="6"/>
      <c r="S1259" s="6"/>
      <c r="T1259" s="6"/>
      <c r="U1259" s="6"/>
      <c r="V1259" s="6"/>
      <c r="W1259" s="6"/>
      <c r="X1259" s="6"/>
      <c r="Y1259" s="6"/>
      <c r="Z1259" s="6"/>
    </row>
    <row r="1260" spans="1:26" ht="12" customHeight="1">
      <c r="A1260" s="205"/>
      <c r="B1260" s="204"/>
      <c r="C1260" s="129"/>
      <c r="D1260" s="129"/>
      <c r="E1260" s="199"/>
      <c r="F1260" s="172"/>
      <c r="G1260" s="6"/>
      <c r="H1260" s="6"/>
      <c r="I1260" s="6"/>
      <c r="J1260" s="6"/>
      <c r="K1260" s="6"/>
      <c r="L1260" s="6"/>
      <c r="M1260" s="6"/>
      <c r="N1260" s="6"/>
      <c r="O1260" s="6"/>
      <c r="P1260" s="6"/>
      <c r="Q1260" s="6"/>
      <c r="R1260" s="6"/>
      <c r="S1260" s="6"/>
      <c r="T1260" s="6"/>
      <c r="U1260" s="6"/>
      <c r="V1260" s="6"/>
      <c r="W1260" s="6"/>
      <c r="X1260" s="6"/>
      <c r="Y1260" s="6"/>
      <c r="Z1260" s="6"/>
    </row>
    <row r="1261" spans="1:26" ht="12" customHeight="1">
      <c r="A1261" s="205"/>
      <c r="B1261" s="204"/>
      <c r="C1261" s="129"/>
      <c r="D1261" s="129"/>
      <c r="E1261" s="199"/>
      <c r="F1261" s="172"/>
      <c r="G1261" s="6"/>
      <c r="H1261" s="6"/>
      <c r="I1261" s="6"/>
      <c r="J1261" s="6"/>
      <c r="K1261" s="6"/>
      <c r="L1261" s="6"/>
      <c r="M1261" s="6"/>
      <c r="N1261" s="6"/>
      <c r="O1261" s="6"/>
      <c r="P1261" s="6"/>
      <c r="Q1261" s="6"/>
      <c r="R1261" s="6"/>
      <c r="S1261" s="6"/>
      <c r="T1261" s="6"/>
      <c r="U1261" s="6"/>
      <c r="V1261" s="6"/>
      <c r="W1261" s="6"/>
      <c r="X1261" s="6"/>
      <c r="Y1261" s="6"/>
      <c r="Z1261" s="6"/>
    </row>
    <row r="1262" spans="1:26" ht="12" customHeight="1">
      <c r="A1262" s="205"/>
      <c r="B1262" s="204"/>
      <c r="C1262" s="129"/>
      <c r="D1262" s="129"/>
      <c r="E1262" s="199"/>
      <c r="F1262" s="172"/>
      <c r="G1262" s="6"/>
      <c r="H1262" s="6"/>
      <c r="I1262" s="6"/>
      <c r="J1262" s="6"/>
      <c r="K1262" s="6"/>
      <c r="L1262" s="6"/>
      <c r="M1262" s="6"/>
      <c r="N1262" s="6"/>
      <c r="O1262" s="6"/>
      <c r="P1262" s="6"/>
      <c r="Q1262" s="6"/>
      <c r="R1262" s="6"/>
      <c r="S1262" s="6"/>
      <c r="T1262" s="6"/>
      <c r="U1262" s="6"/>
      <c r="V1262" s="6"/>
      <c r="W1262" s="6"/>
      <c r="X1262" s="6"/>
      <c r="Y1262" s="6"/>
      <c r="Z1262" s="6"/>
    </row>
    <row r="1263" spans="1:26" ht="12" customHeight="1">
      <c r="A1263" s="205"/>
      <c r="B1263" s="204"/>
      <c r="C1263" s="129"/>
      <c r="D1263" s="129"/>
      <c r="E1263" s="199"/>
      <c r="F1263" s="172"/>
      <c r="G1263" s="6"/>
      <c r="H1263" s="6"/>
      <c r="I1263" s="6"/>
      <c r="J1263" s="6"/>
      <c r="K1263" s="6"/>
      <c r="L1263" s="6"/>
      <c r="M1263" s="6"/>
      <c r="N1263" s="6"/>
      <c r="O1263" s="6"/>
      <c r="P1263" s="6"/>
      <c r="Q1263" s="6"/>
      <c r="R1263" s="6"/>
      <c r="S1263" s="6"/>
      <c r="T1263" s="6"/>
      <c r="U1263" s="6"/>
      <c r="V1263" s="6"/>
      <c r="W1263" s="6"/>
      <c r="X1263" s="6"/>
      <c r="Y1263" s="6"/>
      <c r="Z1263" s="6"/>
    </row>
    <row r="1264" spans="1:26" ht="12" customHeight="1">
      <c r="A1264" s="205"/>
      <c r="B1264" s="204"/>
      <c r="C1264" s="129"/>
      <c r="D1264" s="129"/>
      <c r="E1264" s="199"/>
      <c r="F1264" s="172"/>
      <c r="G1264" s="6"/>
      <c r="H1264" s="6"/>
      <c r="I1264" s="6"/>
      <c r="J1264" s="6"/>
      <c r="K1264" s="6"/>
      <c r="L1264" s="6"/>
      <c r="M1264" s="6"/>
      <c r="N1264" s="6"/>
      <c r="O1264" s="6"/>
      <c r="P1264" s="6"/>
      <c r="Q1264" s="6"/>
      <c r="R1264" s="6"/>
      <c r="S1264" s="6"/>
      <c r="T1264" s="6"/>
      <c r="U1264" s="6"/>
      <c r="V1264" s="6"/>
      <c r="W1264" s="6"/>
      <c r="X1264" s="6"/>
      <c r="Y1264" s="6"/>
      <c r="Z1264" s="6"/>
    </row>
    <row r="1265" spans="1:26" ht="12" customHeight="1">
      <c r="A1265" s="205"/>
      <c r="B1265" s="204"/>
      <c r="C1265" s="129"/>
      <c r="D1265" s="129"/>
      <c r="E1265" s="199"/>
      <c r="F1265" s="172"/>
      <c r="G1265" s="6"/>
      <c r="H1265" s="6"/>
      <c r="I1265" s="6"/>
      <c r="J1265" s="6"/>
      <c r="K1265" s="6"/>
      <c r="L1265" s="6"/>
      <c r="M1265" s="6"/>
      <c r="N1265" s="6"/>
      <c r="O1265" s="6"/>
      <c r="P1265" s="6"/>
      <c r="Q1265" s="6"/>
      <c r="R1265" s="6"/>
      <c r="S1265" s="6"/>
      <c r="T1265" s="6"/>
      <c r="U1265" s="6"/>
      <c r="V1265" s="6"/>
      <c r="W1265" s="6"/>
      <c r="X1265" s="6"/>
      <c r="Y1265" s="6"/>
      <c r="Z1265" s="6"/>
    </row>
    <row r="1266" spans="1:26" ht="12" customHeight="1">
      <c r="A1266" s="205"/>
      <c r="B1266" s="204"/>
      <c r="C1266" s="129"/>
      <c r="D1266" s="129"/>
      <c r="E1266" s="199"/>
      <c r="F1266" s="172"/>
      <c r="G1266" s="6"/>
      <c r="H1266" s="6"/>
      <c r="I1266" s="6"/>
      <c r="J1266" s="6"/>
      <c r="K1266" s="6"/>
      <c r="L1266" s="6"/>
      <c r="M1266" s="6"/>
      <c r="N1266" s="6"/>
      <c r="O1266" s="6"/>
      <c r="P1266" s="6"/>
      <c r="Q1266" s="6"/>
      <c r="R1266" s="6"/>
      <c r="S1266" s="6"/>
      <c r="T1266" s="6"/>
      <c r="U1266" s="6"/>
      <c r="V1266" s="6"/>
      <c r="W1266" s="6"/>
      <c r="X1266" s="6"/>
      <c r="Y1266" s="6"/>
      <c r="Z1266" s="6"/>
    </row>
    <row r="1267" spans="1:26" ht="12" customHeight="1">
      <c r="A1267" s="205"/>
      <c r="B1267" s="204"/>
      <c r="C1267" s="129"/>
      <c r="D1267" s="129"/>
      <c r="E1267" s="199"/>
      <c r="F1267" s="172"/>
      <c r="G1267" s="6"/>
      <c r="H1267" s="6"/>
      <c r="I1267" s="6"/>
      <c r="J1267" s="6"/>
      <c r="K1267" s="6"/>
      <c r="L1267" s="6"/>
      <c r="M1267" s="6"/>
      <c r="N1267" s="6"/>
      <c r="O1267" s="6"/>
      <c r="P1267" s="6"/>
      <c r="Q1267" s="6"/>
      <c r="R1267" s="6"/>
      <c r="S1267" s="6"/>
      <c r="T1267" s="6"/>
      <c r="U1267" s="6"/>
      <c r="V1267" s="6"/>
      <c r="W1267" s="6"/>
      <c r="X1267" s="6"/>
      <c r="Y1267" s="6"/>
      <c r="Z1267" s="6"/>
    </row>
    <row r="1268" spans="1:26" ht="12" customHeight="1">
      <c r="A1268" s="205"/>
      <c r="B1268" s="204"/>
      <c r="C1268" s="129"/>
      <c r="D1268" s="129"/>
      <c r="E1268" s="199"/>
      <c r="F1268" s="172"/>
      <c r="G1268" s="6"/>
      <c r="H1268" s="6"/>
      <c r="I1268" s="6"/>
      <c r="J1268" s="6"/>
      <c r="K1268" s="6"/>
      <c r="L1268" s="6"/>
      <c r="M1268" s="6"/>
      <c r="N1268" s="6"/>
      <c r="O1268" s="6"/>
      <c r="P1268" s="6"/>
      <c r="Q1268" s="6"/>
      <c r="R1268" s="6"/>
      <c r="S1268" s="6"/>
      <c r="T1268" s="6"/>
      <c r="U1268" s="6"/>
      <c r="V1268" s="6"/>
      <c r="W1268" s="6"/>
      <c r="X1268" s="6"/>
      <c r="Y1268" s="6"/>
      <c r="Z1268" s="6"/>
    </row>
    <row r="1269" spans="1:26" ht="12" customHeight="1">
      <c r="A1269" s="205"/>
      <c r="B1269" s="204"/>
      <c r="C1269" s="129"/>
      <c r="D1269" s="129"/>
      <c r="E1269" s="199"/>
      <c r="F1269" s="172"/>
      <c r="G1269" s="6"/>
      <c r="H1269" s="6"/>
      <c r="I1269" s="6"/>
      <c r="J1269" s="6"/>
      <c r="K1269" s="6"/>
      <c r="L1269" s="6"/>
      <c r="M1269" s="6"/>
      <c r="N1269" s="6"/>
      <c r="O1269" s="6"/>
      <c r="P1269" s="6"/>
      <c r="Q1269" s="6"/>
      <c r="R1269" s="6"/>
      <c r="S1269" s="6"/>
      <c r="T1269" s="6"/>
      <c r="U1269" s="6"/>
      <c r="V1269" s="6"/>
      <c r="W1269" s="6"/>
      <c r="X1269" s="6"/>
      <c r="Y1269" s="6"/>
      <c r="Z1269" s="6"/>
    </row>
    <row r="1270" spans="1:26" ht="12" customHeight="1">
      <c r="A1270" s="205"/>
      <c r="B1270" s="204"/>
      <c r="C1270" s="129"/>
      <c r="D1270" s="129"/>
      <c r="E1270" s="199"/>
      <c r="F1270" s="172"/>
      <c r="G1270" s="6"/>
      <c r="H1270" s="6"/>
      <c r="I1270" s="6"/>
      <c r="J1270" s="6"/>
      <c r="K1270" s="6"/>
      <c r="L1270" s="6"/>
      <c r="M1270" s="6"/>
      <c r="N1270" s="6"/>
      <c r="O1270" s="6"/>
      <c r="P1270" s="6"/>
      <c r="Q1270" s="6"/>
      <c r="R1270" s="6"/>
      <c r="S1270" s="6"/>
      <c r="T1270" s="6"/>
      <c r="U1270" s="6"/>
      <c r="V1270" s="6"/>
      <c r="W1270" s="6"/>
      <c r="X1270" s="6"/>
      <c r="Y1270" s="6"/>
      <c r="Z1270" s="6"/>
    </row>
    <row r="1271" spans="1:26" ht="12" customHeight="1">
      <c r="A1271" s="205"/>
      <c r="B1271" s="204"/>
      <c r="C1271" s="129"/>
      <c r="D1271" s="129"/>
      <c r="E1271" s="199"/>
      <c r="F1271" s="172"/>
      <c r="G1271" s="6"/>
      <c r="H1271" s="6"/>
      <c r="I1271" s="6"/>
      <c r="J1271" s="6"/>
      <c r="K1271" s="6"/>
      <c r="L1271" s="6"/>
      <c r="M1271" s="6"/>
      <c r="N1271" s="6"/>
      <c r="O1271" s="6"/>
      <c r="P1271" s="6"/>
      <c r="Q1271" s="6"/>
      <c r="R1271" s="6"/>
      <c r="S1271" s="6"/>
      <c r="T1271" s="6"/>
      <c r="U1271" s="6"/>
      <c r="V1271" s="6"/>
      <c r="W1271" s="6"/>
      <c r="X1271" s="6"/>
      <c r="Y1271" s="6"/>
      <c r="Z1271" s="6"/>
    </row>
    <row r="1272" spans="1:26" ht="12" customHeight="1">
      <c r="A1272" s="205"/>
      <c r="B1272" s="204"/>
      <c r="C1272" s="129"/>
      <c r="D1272" s="129"/>
      <c r="E1272" s="199"/>
      <c r="F1272" s="172"/>
      <c r="G1272" s="6"/>
      <c r="H1272" s="6"/>
      <c r="I1272" s="6"/>
      <c r="J1272" s="6"/>
      <c r="K1272" s="6"/>
      <c r="L1272" s="6"/>
      <c r="M1272" s="6"/>
      <c r="N1272" s="6"/>
      <c r="O1272" s="6"/>
      <c r="P1272" s="6"/>
      <c r="Q1272" s="6"/>
      <c r="R1272" s="6"/>
      <c r="S1272" s="6"/>
      <c r="T1272" s="6"/>
      <c r="U1272" s="6"/>
      <c r="V1272" s="6"/>
      <c r="W1272" s="6"/>
      <c r="X1272" s="6"/>
      <c r="Y1272" s="6"/>
      <c r="Z1272" s="6"/>
    </row>
    <row r="1273" spans="1:26" ht="12" customHeight="1">
      <c r="A1273" s="205"/>
      <c r="B1273" s="204"/>
      <c r="C1273" s="129"/>
      <c r="D1273" s="129"/>
      <c r="E1273" s="199"/>
      <c r="F1273" s="172"/>
      <c r="G1273" s="6"/>
      <c r="H1273" s="6"/>
      <c r="I1273" s="6"/>
      <c r="J1273" s="6"/>
      <c r="K1273" s="6"/>
      <c r="L1273" s="6"/>
      <c r="M1273" s="6"/>
      <c r="N1273" s="6"/>
      <c r="O1273" s="6"/>
      <c r="P1273" s="6"/>
      <c r="Q1273" s="6"/>
      <c r="R1273" s="6"/>
      <c r="S1273" s="6"/>
      <c r="T1273" s="6"/>
      <c r="U1273" s="6"/>
      <c r="V1273" s="6"/>
      <c r="W1273" s="6"/>
      <c r="X1273" s="6"/>
      <c r="Y1273" s="6"/>
      <c r="Z1273" s="6"/>
    </row>
    <row r="1274" spans="1:26" ht="12" customHeight="1">
      <c r="A1274" s="205"/>
      <c r="B1274" s="204"/>
      <c r="C1274" s="129"/>
      <c r="D1274" s="129"/>
      <c r="E1274" s="199"/>
      <c r="F1274" s="172"/>
      <c r="G1274" s="6"/>
      <c r="H1274" s="6"/>
      <c r="I1274" s="6"/>
      <c r="J1274" s="6"/>
      <c r="K1274" s="6"/>
      <c r="L1274" s="6"/>
      <c r="M1274" s="6"/>
      <c r="N1274" s="6"/>
      <c r="O1274" s="6"/>
      <c r="P1274" s="6"/>
      <c r="Q1274" s="6"/>
      <c r="R1274" s="6"/>
      <c r="S1274" s="6"/>
      <c r="T1274" s="6"/>
      <c r="U1274" s="6"/>
      <c r="V1274" s="6"/>
      <c r="W1274" s="6"/>
      <c r="X1274" s="6"/>
      <c r="Y1274" s="6"/>
      <c r="Z1274" s="6"/>
    </row>
    <row r="1275" spans="1:26" ht="12" customHeight="1">
      <c r="A1275" s="205"/>
      <c r="B1275" s="204"/>
      <c r="C1275" s="129"/>
      <c r="D1275" s="129"/>
      <c r="E1275" s="199"/>
      <c r="F1275" s="172"/>
      <c r="G1275" s="6"/>
      <c r="H1275" s="6"/>
      <c r="I1275" s="6"/>
      <c r="J1275" s="6"/>
      <c r="K1275" s="6"/>
      <c r="L1275" s="6"/>
      <c r="M1275" s="6"/>
      <c r="N1275" s="6"/>
      <c r="O1275" s="6"/>
      <c r="P1275" s="6"/>
      <c r="Q1275" s="6"/>
      <c r="R1275" s="6"/>
      <c r="S1275" s="6"/>
      <c r="T1275" s="6"/>
      <c r="U1275" s="6"/>
      <c r="V1275" s="6"/>
      <c r="W1275" s="6"/>
      <c r="X1275" s="6"/>
      <c r="Y1275" s="6"/>
      <c r="Z1275" s="6"/>
    </row>
    <row r="1276" spans="1:26" ht="12" customHeight="1">
      <c r="A1276" s="205"/>
      <c r="B1276" s="204"/>
      <c r="C1276" s="129"/>
      <c r="D1276" s="129"/>
      <c r="E1276" s="199"/>
      <c r="F1276" s="172"/>
      <c r="G1276" s="6"/>
      <c r="H1276" s="6"/>
      <c r="I1276" s="6"/>
      <c r="J1276" s="6"/>
      <c r="K1276" s="6"/>
      <c r="L1276" s="6"/>
      <c r="M1276" s="6"/>
      <c r="N1276" s="6"/>
      <c r="O1276" s="6"/>
      <c r="P1276" s="6"/>
      <c r="Q1276" s="6"/>
      <c r="R1276" s="6"/>
      <c r="S1276" s="6"/>
      <c r="T1276" s="6"/>
      <c r="U1276" s="6"/>
      <c r="V1276" s="6"/>
      <c r="W1276" s="6"/>
      <c r="X1276" s="6"/>
      <c r="Y1276" s="6"/>
      <c r="Z1276" s="6"/>
    </row>
    <row r="1277" spans="1:26" ht="12" customHeight="1">
      <c r="A1277" s="205"/>
      <c r="B1277" s="204"/>
      <c r="C1277" s="129"/>
      <c r="D1277" s="129"/>
      <c r="E1277" s="199"/>
      <c r="F1277" s="172"/>
      <c r="G1277" s="6"/>
      <c r="H1277" s="6"/>
      <c r="I1277" s="6"/>
      <c r="J1277" s="6"/>
      <c r="K1277" s="6"/>
      <c r="L1277" s="6"/>
      <c r="M1277" s="6"/>
      <c r="N1277" s="6"/>
      <c r="O1277" s="6"/>
      <c r="P1277" s="6"/>
      <c r="Q1277" s="6"/>
      <c r="R1277" s="6"/>
      <c r="S1277" s="6"/>
      <c r="T1277" s="6"/>
      <c r="U1277" s="6"/>
      <c r="V1277" s="6"/>
      <c r="W1277" s="6"/>
      <c r="X1277" s="6"/>
      <c r="Y1277" s="6"/>
      <c r="Z1277" s="6"/>
    </row>
    <row r="1278" spans="1:26" ht="12" customHeight="1">
      <c r="A1278" s="205"/>
      <c r="B1278" s="204"/>
      <c r="C1278" s="129"/>
      <c r="D1278" s="129"/>
      <c r="E1278" s="199"/>
      <c r="F1278" s="172"/>
      <c r="G1278" s="6"/>
      <c r="H1278" s="6"/>
      <c r="I1278" s="6"/>
      <c r="J1278" s="6"/>
      <c r="K1278" s="6"/>
      <c r="L1278" s="6"/>
      <c r="M1278" s="6"/>
      <c r="N1278" s="6"/>
      <c r="O1278" s="6"/>
      <c r="P1278" s="6"/>
      <c r="Q1278" s="6"/>
      <c r="R1278" s="6"/>
      <c r="S1278" s="6"/>
      <c r="T1278" s="6"/>
      <c r="U1278" s="6"/>
      <c r="V1278" s="6"/>
      <c r="W1278" s="6"/>
      <c r="X1278" s="6"/>
      <c r="Y1278" s="6"/>
      <c r="Z1278" s="6"/>
    </row>
    <row r="1279" spans="1:26" ht="12" customHeight="1">
      <c r="A1279" s="205"/>
      <c r="B1279" s="204"/>
      <c r="C1279" s="129"/>
      <c r="D1279" s="129"/>
      <c r="E1279" s="199"/>
      <c r="F1279" s="172"/>
      <c r="G1279" s="6"/>
      <c r="H1279" s="6"/>
      <c r="I1279" s="6"/>
      <c r="J1279" s="6"/>
      <c r="K1279" s="6"/>
      <c r="L1279" s="6"/>
      <c r="M1279" s="6"/>
      <c r="N1279" s="6"/>
      <c r="O1279" s="6"/>
      <c r="P1279" s="6"/>
      <c r="Q1279" s="6"/>
      <c r="R1279" s="6"/>
      <c r="S1279" s="6"/>
      <c r="T1279" s="6"/>
      <c r="U1279" s="6"/>
      <c r="V1279" s="6"/>
      <c r="W1279" s="6"/>
      <c r="X1279" s="6"/>
      <c r="Y1279" s="6"/>
      <c r="Z1279" s="6"/>
    </row>
    <row r="1280" spans="1:26" ht="12" customHeight="1">
      <c r="A1280" s="205"/>
      <c r="B1280" s="204"/>
      <c r="C1280" s="129"/>
      <c r="D1280" s="129"/>
      <c r="E1280" s="199"/>
      <c r="F1280" s="172"/>
      <c r="G1280" s="6"/>
      <c r="H1280" s="6"/>
      <c r="I1280" s="6"/>
      <c r="J1280" s="6"/>
      <c r="K1280" s="6"/>
      <c r="L1280" s="6"/>
      <c r="M1280" s="6"/>
      <c r="N1280" s="6"/>
      <c r="O1280" s="6"/>
      <c r="P1280" s="6"/>
      <c r="Q1280" s="6"/>
      <c r="R1280" s="6"/>
      <c r="S1280" s="6"/>
      <c r="T1280" s="6"/>
      <c r="U1280" s="6"/>
      <c r="V1280" s="6"/>
      <c r="W1280" s="6"/>
      <c r="X1280" s="6"/>
      <c r="Y1280" s="6"/>
      <c r="Z1280" s="6"/>
    </row>
    <row r="1281" spans="1:26" ht="12" customHeight="1">
      <c r="A1281" s="205"/>
      <c r="B1281" s="204"/>
      <c r="C1281" s="129"/>
      <c r="D1281" s="129"/>
      <c r="E1281" s="199"/>
      <c r="F1281" s="172"/>
      <c r="G1281" s="6"/>
      <c r="H1281" s="6"/>
      <c r="I1281" s="6"/>
      <c r="J1281" s="6"/>
      <c r="K1281" s="6"/>
      <c r="L1281" s="6"/>
      <c r="M1281" s="6"/>
      <c r="N1281" s="6"/>
      <c r="O1281" s="6"/>
      <c r="P1281" s="6"/>
      <c r="Q1281" s="6"/>
      <c r="R1281" s="6"/>
      <c r="S1281" s="6"/>
      <c r="T1281" s="6"/>
      <c r="U1281" s="6"/>
      <c r="V1281" s="6"/>
      <c r="W1281" s="6"/>
      <c r="X1281" s="6"/>
      <c r="Y1281" s="6"/>
      <c r="Z1281" s="6"/>
    </row>
    <row r="1282" spans="1:26" ht="12" customHeight="1">
      <c r="A1282" s="205"/>
      <c r="B1282" s="204"/>
      <c r="C1282" s="129"/>
      <c r="D1282" s="129"/>
      <c r="E1282" s="199"/>
      <c r="F1282" s="172"/>
      <c r="G1282" s="6"/>
      <c r="H1282" s="6"/>
      <c r="I1282" s="6"/>
      <c r="J1282" s="6"/>
      <c r="K1282" s="6"/>
      <c r="L1282" s="6"/>
      <c r="M1282" s="6"/>
      <c r="N1282" s="6"/>
      <c r="O1282" s="6"/>
      <c r="P1282" s="6"/>
      <c r="Q1282" s="6"/>
      <c r="R1282" s="6"/>
      <c r="S1282" s="6"/>
      <c r="T1282" s="6"/>
      <c r="U1282" s="6"/>
      <c r="V1282" s="6"/>
      <c r="W1282" s="6"/>
      <c r="X1282" s="6"/>
      <c r="Y1282" s="6"/>
      <c r="Z1282" s="6"/>
    </row>
    <row r="1283" spans="1:26" ht="12" customHeight="1">
      <c r="A1283" s="205"/>
      <c r="B1283" s="204"/>
      <c r="C1283" s="129"/>
      <c r="D1283" s="129"/>
      <c r="E1283" s="199"/>
      <c r="F1283" s="172"/>
      <c r="G1283" s="6"/>
      <c r="H1283" s="6"/>
      <c r="I1283" s="6"/>
      <c r="J1283" s="6"/>
      <c r="K1283" s="6"/>
      <c r="L1283" s="6"/>
      <c r="M1283" s="6"/>
      <c r="N1283" s="6"/>
      <c r="O1283" s="6"/>
      <c r="P1283" s="6"/>
      <c r="Q1283" s="6"/>
      <c r="R1283" s="6"/>
      <c r="S1283" s="6"/>
      <c r="T1283" s="6"/>
      <c r="U1283" s="6"/>
      <c r="V1283" s="6"/>
      <c r="W1283" s="6"/>
      <c r="X1283" s="6"/>
      <c r="Y1283" s="6"/>
      <c r="Z1283" s="6"/>
    </row>
    <row r="1284" spans="1:26" ht="12" customHeight="1">
      <c r="A1284" s="205"/>
      <c r="B1284" s="204"/>
      <c r="C1284" s="129"/>
      <c r="D1284" s="129"/>
      <c r="E1284" s="199"/>
      <c r="F1284" s="172"/>
      <c r="G1284" s="6"/>
      <c r="H1284" s="6"/>
      <c r="I1284" s="6"/>
      <c r="J1284" s="6"/>
      <c r="K1284" s="6"/>
      <c r="L1284" s="6"/>
      <c r="M1284" s="6"/>
      <c r="N1284" s="6"/>
      <c r="O1284" s="6"/>
      <c r="P1284" s="6"/>
      <c r="Q1284" s="6"/>
      <c r="R1284" s="6"/>
      <c r="S1284" s="6"/>
      <c r="T1284" s="6"/>
      <c r="U1284" s="6"/>
      <c r="V1284" s="6"/>
      <c r="W1284" s="6"/>
      <c r="X1284" s="6"/>
      <c r="Y1284" s="6"/>
      <c r="Z1284" s="6"/>
    </row>
    <row r="1285" spans="1:26" ht="12" customHeight="1">
      <c r="A1285" s="205"/>
      <c r="B1285" s="204"/>
      <c r="C1285" s="129"/>
      <c r="D1285" s="129"/>
      <c r="E1285" s="199"/>
      <c r="F1285" s="172"/>
      <c r="G1285" s="6"/>
      <c r="H1285" s="6"/>
      <c r="I1285" s="6"/>
      <c r="J1285" s="6"/>
      <c r="K1285" s="6"/>
      <c r="L1285" s="6"/>
      <c r="M1285" s="6"/>
      <c r="N1285" s="6"/>
      <c r="O1285" s="6"/>
      <c r="P1285" s="6"/>
      <c r="Q1285" s="6"/>
      <c r="R1285" s="6"/>
      <c r="S1285" s="6"/>
      <c r="T1285" s="6"/>
      <c r="U1285" s="6"/>
      <c r="V1285" s="6"/>
      <c r="W1285" s="6"/>
      <c r="X1285" s="6"/>
      <c r="Y1285" s="6"/>
      <c r="Z1285" s="6"/>
    </row>
    <row r="1286" spans="1:26" ht="12" customHeight="1">
      <c r="A1286" s="205"/>
      <c r="B1286" s="204"/>
      <c r="C1286" s="129"/>
      <c r="D1286" s="129"/>
      <c r="E1286" s="199"/>
      <c r="F1286" s="172"/>
      <c r="G1286" s="6"/>
      <c r="H1286" s="6"/>
      <c r="I1286" s="6"/>
      <c r="J1286" s="6"/>
      <c r="K1286" s="6"/>
      <c r="L1286" s="6"/>
      <c r="M1286" s="6"/>
      <c r="N1286" s="6"/>
      <c r="O1286" s="6"/>
      <c r="P1286" s="6"/>
      <c r="Q1286" s="6"/>
      <c r="R1286" s="6"/>
      <c r="S1286" s="6"/>
      <c r="T1286" s="6"/>
      <c r="U1286" s="6"/>
      <c r="V1286" s="6"/>
      <c r="W1286" s="6"/>
      <c r="X1286" s="6"/>
      <c r="Y1286" s="6"/>
      <c r="Z1286" s="6"/>
    </row>
    <row r="1287" spans="1:26" ht="12" customHeight="1">
      <c r="A1287" s="205"/>
      <c r="B1287" s="204"/>
      <c r="C1287" s="129"/>
      <c r="D1287" s="129"/>
      <c r="E1287" s="199"/>
      <c r="F1287" s="172"/>
      <c r="G1287" s="6"/>
      <c r="H1287" s="6"/>
      <c r="I1287" s="6"/>
      <c r="J1287" s="6"/>
      <c r="K1287" s="6"/>
      <c r="L1287" s="6"/>
      <c r="M1287" s="6"/>
      <c r="N1287" s="6"/>
      <c r="O1287" s="6"/>
      <c r="P1287" s="6"/>
      <c r="Q1287" s="6"/>
      <c r="R1287" s="6"/>
      <c r="S1287" s="6"/>
      <c r="T1287" s="6"/>
      <c r="U1287" s="6"/>
      <c r="V1287" s="6"/>
      <c r="W1287" s="6"/>
      <c r="X1287" s="6"/>
      <c r="Y1287" s="6"/>
      <c r="Z1287" s="6"/>
    </row>
    <row r="1288" spans="1:26" ht="12" customHeight="1">
      <c r="A1288" s="205"/>
      <c r="B1288" s="204"/>
      <c r="C1288" s="129"/>
      <c r="D1288" s="129"/>
      <c r="E1288" s="199"/>
      <c r="F1288" s="172"/>
      <c r="G1288" s="6"/>
      <c r="H1288" s="6"/>
      <c r="I1288" s="6"/>
      <c r="J1288" s="6"/>
      <c r="K1288" s="6"/>
      <c r="L1288" s="6"/>
      <c r="M1288" s="6"/>
      <c r="N1288" s="6"/>
      <c r="O1288" s="6"/>
      <c r="P1288" s="6"/>
      <c r="Q1288" s="6"/>
      <c r="R1288" s="6"/>
      <c r="S1288" s="6"/>
      <c r="T1288" s="6"/>
      <c r="U1288" s="6"/>
      <c r="V1288" s="6"/>
      <c r="W1288" s="6"/>
      <c r="X1288" s="6"/>
      <c r="Y1288" s="6"/>
      <c r="Z1288" s="6"/>
    </row>
    <row r="1289" spans="1:26" ht="12" customHeight="1">
      <c r="A1289" s="205"/>
      <c r="B1289" s="204"/>
      <c r="C1289" s="129"/>
      <c r="D1289" s="129"/>
      <c r="E1289" s="199"/>
      <c r="F1289" s="172"/>
      <c r="G1289" s="6"/>
      <c r="H1289" s="6"/>
      <c r="I1289" s="6"/>
      <c r="J1289" s="6"/>
      <c r="K1289" s="6"/>
      <c r="L1289" s="6"/>
      <c r="M1289" s="6"/>
      <c r="N1289" s="6"/>
      <c r="O1289" s="6"/>
      <c r="P1289" s="6"/>
      <c r="Q1289" s="6"/>
      <c r="R1289" s="6"/>
      <c r="S1289" s="6"/>
      <c r="T1289" s="6"/>
      <c r="U1289" s="6"/>
      <c r="V1289" s="6"/>
      <c r="W1289" s="6"/>
      <c r="X1289" s="6"/>
      <c r="Y1289" s="6"/>
      <c r="Z1289" s="6"/>
    </row>
    <row r="1290" spans="1:26" ht="12" customHeight="1">
      <c r="A1290" s="205"/>
      <c r="B1290" s="204"/>
      <c r="C1290" s="129"/>
      <c r="D1290" s="129"/>
      <c r="E1290" s="199"/>
      <c r="F1290" s="172"/>
      <c r="G1290" s="6"/>
      <c r="H1290" s="6"/>
      <c r="I1290" s="6"/>
      <c r="J1290" s="6"/>
      <c r="K1290" s="6"/>
      <c r="L1290" s="6"/>
      <c r="M1290" s="6"/>
      <c r="N1290" s="6"/>
      <c r="O1290" s="6"/>
      <c r="P1290" s="6"/>
      <c r="Q1290" s="6"/>
      <c r="R1290" s="6"/>
      <c r="S1290" s="6"/>
      <c r="T1290" s="6"/>
      <c r="U1290" s="6"/>
      <c r="V1290" s="6"/>
      <c r="W1290" s="6"/>
      <c r="X1290" s="6"/>
      <c r="Y1290" s="6"/>
      <c r="Z1290" s="6"/>
    </row>
    <row r="1291" spans="1:26" ht="12" customHeight="1">
      <c r="A1291" s="205"/>
      <c r="B1291" s="204"/>
      <c r="C1291" s="129"/>
      <c r="D1291" s="129"/>
      <c r="E1291" s="199"/>
      <c r="F1291" s="172"/>
      <c r="G1291" s="6"/>
      <c r="H1291" s="6"/>
      <c r="I1291" s="6"/>
      <c r="J1291" s="6"/>
      <c r="K1291" s="6"/>
      <c r="L1291" s="6"/>
      <c r="M1291" s="6"/>
      <c r="N1291" s="6"/>
      <c r="O1291" s="6"/>
      <c r="P1291" s="6"/>
      <c r="Q1291" s="6"/>
      <c r="R1291" s="6"/>
      <c r="S1291" s="6"/>
      <c r="T1291" s="6"/>
      <c r="U1291" s="6"/>
      <c r="V1291" s="6"/>
      <c r="W1291" s="6"/>
      <c r="X1291" s="6"/>
      <c r="Y1291" s="6"/>
      <c r="Z1291" s="6"/>
    </row>
    <row r="1292" spans="1:26" ht="12" customHeight="1">
      <c r="A1292" s="205"/>
      <c r="B1292" s="204"/>
      <c r="C1292" s="129"/>
      <c r="D1292" s="129"/>
      <c r="E1292" s="199"/>
      <c r="F1292" s="172"/>
      <c r="G1292" s="6"/>
      <c r="H1292" s="6"/>
      <c r="I1292" s="6"/>
      <c r="J1292" s="6"/>
      <c r="K1292" s="6"/>
      <c r="L1292" s="6"/>
      <c r="M1292" s="6"/>
      <c r="N1292" s="6"/>
      <c r="O1292" s="6"/>
      <c r="P1292" s="6"/>
      <c r="Q1292" s="6"/>
      <c r="R1292" s="6"/>
      <c r="S1292" s="6"/>
      <c r="T1292" s="6"/>
      <c r="U1292" s="6"/>
      <c r="V1292" s="6"/>
      <c r="W1292" s="6"/>
      <c r="X1292" s="6"/>
      <c r="Y1292" s="6"/>
      <c r="Z1292" s="6"/>
    </row>
    <row r="1293" spans="1:26" ht="12" customHeight="1">
      <c r="A1293" s="205"/>
      <c r="B1293" s="204"/>
      <c r="C1293" s="129"/>
      <c r="D1293" s="129"/>
      <c r="E1293" s="199"/>
      <c r="F1293" s="172"/>
      <c r="G1293" s="6"/>
      <c r="H1293" s="6"/>
      <c r="I1293" s="6"/>
      <c r="J1293" s="6"/>
      <c r="K1293" s="6"/>
      <c r="L1293" s="6"/>
      <c r="M1293" s="6"/>
      <c r="N1293" s="6"/>
      <c r="O1293" s="6"/>
      <c r="P1293" s="6"/>
      <c r="Q1293" s="6"/>
      <c r="R1293" s="6"/>
      <c r="S1293" s="6"/>
      <c r="T1293" s="6"/>
      <c r="U1293" s="6"/>
      <c r="V1293" s="6"/>
      <c r="W1293" s="6"/>
      <c r="X1293" s="6"/>
      <c r="Y1293" s="6"/>
      <c r="Z1293" s="6"/>
    </row>
    <row r="1294" spans="1:26" ht="12" customHeight="1">
      <c r="A1294" s="205"/>
      <c r="B1294" s="204"/>
      <c r="C1294" s="129"/>
      <c r="D1294" s="129"/>
      <c r="E1294" s="199"/>
      <c r="F1294" s="172"/>
      <c r="G1294" s="6"/>
      <c r="H1294" s="6"/>
      <c r="I1294" s="6"/>
      <c r="J1294" s="6"/>
      <c r="K1294" s="6"/>
      <c r="L1294" s="6"/>
      <c r="M1294" s="6"/>
      <c r="N1294" s="6"/>
      <c r="O1294" s="6"/>
      <c r="P1294" s="6"/>
      <c r="Q1294" s="6"/>
      <c r="R1294" s="6"/>
      <c r="S1294" s="6"/>
      <c r="T1294" s="6"/>
      <c r="U1294" s="6"/>
      <c r="V1294" s="6"/>
      <c r="W1294" s="6"/>
      <c r="X1294" s="6"/>
      <c r="Y1294" s="6"/>
      <c r="Z1294" s="6"/>
    </row>
    <row r="1295" spans="1:26" ht="12" customHeight="1">
      <c r="A1295" s="205"/>
      <c r="B1295" s="204"/>
      <c r="C1295" s="129"/>
      <c r="D1295" s="129"/>
      <c r="E1295" s="199"/>
      <c r="F1295" s="172"/>
      <c r="G1295" s="6"/>
      <c r="H1295" s="6"/>
      <c r="I1295" s="6"/>
      <c r="J1295" s="6"/>
      <c r="K1295" s="6"/>
      <c r="L1295" s="6"/>
      <c r="M1295" s="6"/>
      <c r="N1295" s="6"/>
      <c r="O1295" s="6"/>
      <c r="P1295" s="6"/>
      <c r="Q1295" s="6"/>
      <c r="R1295" s="6"/>
      <c r="S1295" s="6"/>
      <c r="T1295" s="6"/>
      <c r="U1295" s="6"/>
      <c r="V1295" s="6"/>
      <c r="W1295" s="6"/>
      <c r="X1295" s="6"/>
      <c r="Y1295" s="6"/>
      <c r="Z1295" s="6"/>
    </row>
    <row r="1296" spans="1:26" ht="12" customHeight="1">
      <c r="A1296" s="205"/>
      <c r="B1296" s="204"/>
      <c r="C1296" s="129"/>
      <c r="D1296" s="129"/>
      <c r="E1296" s="199"/>
      <c r="F1296" s="172"/>
      <c r="G1296" s="6"/>
      <c r="H1296" s="6"/>
      <c r="I1296" s="6"/>
      <c r="J1296" s="6"/>
      <c r="K1296" s="6"/>
      <c r="L1296" s="6"/>
      <c r="M1296" s="6"/>
      <c r="N1296" s="6"/>
      <c r="O1296" s="6"/>
      <c r="P1296" s="6"/>
      <c r="Q1296" s="6"/>
      <c r="R1296" s="6"/>
      <c r="S1296" s="6"/>
      <c r="T1296" s="6"/>
      <c r="U1296" s="6"/>
      <c r="V1296" s="6"/>
      <c r="W1296" s="6"/>
      <c r="X1296" s="6"/>
      <c r="Y1296" s="6"/>
      <c r="Z1296" s="6"/>
    </row>
    <row r="1297" spans="1:26" ht="12" customHeight="1">
      <c r="A1297" s="205"/>
      <c r="B1297" s="204"/>
      <c r="C1297" s="129"/>
      <c r="D1297" s="129"/>
      <c r="E1297" s="199"/>
      <c r="F1297" s="172"/>
      <c r="G1297" s="6"/>
      <c r="H1297" s="6"/>
      <c r="I1297" s="6"/>
      <c r="J1297" s="6"/>
      <c r="K1297" s="6"/>
      <c r="L1297" s="6"/>
      <c r="M1297" s="6"/>
      <c r="N1297" s="6"/>
      <c r="O1297" s="6"/>
      <c r="P1297" s="6"/>
      <c r="Q1297" s="6"/>
      <c r="R1297" s="6"/>
      <c r="S1297" s="6"/>
      <c r="T1297" s="6"/>
      <c r="U1297" s="6"/>
      <c r="V1297" s="6"/>
      <c r="W1297" s="6"/>
      <c r="X1297" s="6"/>
      <c r="Y1297" s="6"/>
      <c r="Z1297" s="6"/>
    </row>
    <row r="1298" spans="1:26" ht="12" customHeight="1">
      <c r="A1298" s="205"/>
      <c r="B1298" s="204"/>
      <c r="C1298" s="129"/>
      <c r="D1298" s="129"/>
      <c r="E1298" s="199"/>
      <c r="F1298" s="172"/>
      <c r="G1298" s="6"/>
      <c r="H1298" s="6"/>
      <c r="I1298" s="6"/>
      <c r="J1298" s="6"/>
      <c r="K1298" s="6"/>
      <c r="L1298" s="6"/>
      <c r="M1298" s="6"/>
      <c r="N1298" s="6"/>
      <c r="O1298" s="6"/>
      <c r="P1298" s="6"/>
      <c r="Q1298" s="6"/>
      <c r="R1298" s="6"/>
      <c r="S1298" s="6"/>
      <c r="T1298" s="6"/>
      <c r="U1298" s="6"/>
      <c r="V1298" s="6"/>
      <c r="W1298" s="6"/>
      <c r="X1298" s="6"/>
      <c r="Y1298" s="6"/>
      <c r="Z1298" s="6"/>
    </row>
    <row r="1299" spans="1:26" ht="12" customHeight="1">
      <c r="A1299" s="205"/>
      <c r="B1299" s="204"/>
      <c r="C1299" s="129"/>
      <c r="D1299" s="129"/>
      <c r="E1299" s="199"/>
      <c r="F1299" s="172"/>
      <c r="G1299" s="6"/>
      <c r="H1299" s="6"/>
      <c r="I1299" s="6"/>
      <c r="J1299" s="6"/>
      <c r="K1299" s="6"/>
      <c r="L1299" s="6"/>
      <c r="M1299" s="6"/>
      <c r="N1299" s="6"/>
      <c r="O1299" s="6"/>
      <c r="P1299" s="6"/>
      <c r="Q1299" s="6"/>
      <c r="R1299" s="6"/>
      <c r="S1299" s="6"/>
      <c r="T1299" s="6"/>
      <c r="U1299" s="6"/>
      <c r="V1299" s="6"/>
      <c r="W1299" s="6"/>
      <c r="X1299" s="6"/>
      <c r="Y1299" s="6"/>
      <c r="Z1299" s="6"/>
    </row>
    <row r="1300" spans="1:26" ht="12" customHeight="1">
      <c r="A1300" s="205"/>
      <c r="B1300" s="204"/>
      <c r="C1300" s="129"/>
      <c r="D1300" s="129"/>
      <c r="E1300" s="199"/>
      <c r="F1300" s="172"/>
      <c r="G1300" s="6"/>
      <c r="H1300" s="6"/>
      <c r="I1300" s="6"/>
      <c r="J1300" s="6"/>
      <c r="K1300" s="6"/>
      <c r="L1300" s="6"/>
      <c r="M1300" s="6"/>
      <c r="N1300" s="6"/>
      <c r="O1300" s="6"/>
      <c r="P1300" s="6"/>
      <c r="Q1300" s="6"/>
      <c r="R1300" s="6"/>
      <c r="S1300" s="6"/>
      <c r="T1300" s="6"/>
      <c r="U1300" s="6"/>
      <c r="V1300" s="6"/>
      <c r="W1300" s="6"/>
      <c r="X1300" s="6"/>
      <c r="Y1300" s="6"/>
      <c r="Z1300" s="6"/>
    </row>
    <row r="1301" spans="1:26" ht="12" customHeight="1">
      <c r="A1301" s="205"/>
      <c r="B1301" s="204"/>
      <c r="C1301" s="129"/>
      <c r="D1301" s="129"/>
      <c r="E1301" s="199"/>
      <c r="F1301" s="172"/>
      <c r="G1301" s="6"/>
      <c r="H1301" s="6"/>
      <c r="I1301" s="6"/>
      <c r="J1301" s="6"/>
      <c r="K1301" s="6"/>
      <c r="L1301" s="6"/>
      <c r="M1301" s="6"/>
      <c r="N1301" s="6"/>
      <c r="O1301" s="6"/>
      <c r="P1301" s="6"/>
      <c r="Q1301" s="6"/>
      <c r="R1301" s="6"/>
      <c r="S1301" s="6"/>
      <c r="T1301" s="6"/>
      <c r="U1301" s="6"/>
      <c r="V1301" s="6"/>
      <c r="W1301" s="6"/>
      <c r="X1301" s="6"/>
      <c r="Y1301" s="6"/>
      <c r="Z1301" s="6"/>
    </row>
    <row r="1302" spans="1:26" ht="12" customHeight="1">
      <c r="A1302" s="205"/>
      <c r="B1302" s="204"/>
      <c r="C1302" s="129"/>
      <c r="D1302" s="129"/>
      <c r="E1302" s="199"/>
      <c r="F1302" s="172"/>
      <c r="G1302" s="6"/>
      <c r="H1302" s="6"/>
      <c r="I1302" s="6"/>
      <c r="J1302" s="6"/>
      <c r="K1302" s="6"/>
      <c r="L1302" s="6"/>
      <c r="M1302" s="6"/>
      <c r="N1302" s="6"/>
      <c r="O1302" s="6"/>
      <c r="P1302" s="6"/>
      <c r="Q1302" s="6"/>
      <c r="R1302" s="6"/>
      <c r="S1302" s="6"/>
      <c r="T1302" s="6"/>
      <c r="U1302" s="6"/>
      <c r="V1302" s="6"/>
      <c r="W1302" s="6"/>
      <c r="X1302" s="6"/>
      <c r="Y1302" s="6"/>
      <c r="Z1302" s="6"/>
    </row>
    <row r="1303" spans="1:26" ht="12" customHeight="1">
      <c r="A1303" s="205"/>
      <c r="B1303" s="204"/>
      <c r="C1303" s="129"/>
      <c r="D1303" s="129"/>
      <c r="E1303" s="199"/>
      <c r="F1303" s="172"/>
      <c r="G1303" s="6"/>
      <c r="H1303" s="6"/>
      <c r="I1303" s="6"/>
      <c r="J1303" s="6"/>
      <c r="K1303" s="6"/>
      <c r="L1303" s="6"/>
      <c r="M1303" s="6"/>
      <c r="N1303" s="6"/>
      <c r="O1303" s="6"/>
      <c r="P1303" s="6"/>
      <c r="Q1303" s="6"/>
      <c r="R1303" s="6"/>
      <c r="S1303" s="6"/>
      <c r="T1303" s="6"/>
      <c r="U1303" s="6"/>
      <c r="V1303" s="6"/>
      <c r="W1303" s="6"/>
      <c r="X1303" s="6"/>
      <c r="Y1303" s="6"/>
      <c r="Z1303" s="6"/>
    </row>
    <row r="1304" spans="1:26" ht="12" customHeight="1">
      <c r="A1304" s="205"/>
      <c r="B1304" s="204"/>
      <c r="C1304" s="129"/>
      <c r="D1304" s="129"/>
      <c r="E1304" s="199"/>
      <c r="F1304" s="172"/>
      <c r="G1304" s="6"/>
      <c r="H1304" s="6"/>
      <c r="I1304" s="6"/>
      <c r="J1304" s="6"/>
      <c r="K1304" s="6"/>
      <c r="L1304" s="6"/>
      <c r="M1304" s="6"/>
      <c r="N1304" s="6"/>
      <c r="O1304" s="6"/>
      <c r="P1304" s="6"/>
      <c r="Q1304" s="6"/>
      <c r="R1304" s="6"/>
      <c r="S1304" s="6"/>
      <c r="T1304" s="6"/>
      <c r="U1304" s="6"/>
      <c r="V1304" s="6"/>
      <c r="W1304" s="6"/>
      <c r="X1304" s="6"/>
      <c r="Y1304" s="6"/>
      <c r="Z1304" s="6"/>
    </row>
    <row r="1305" spans="1:26" ht="12" customHeight="1">
      <c r="A1305" s="205"/>
      <c r="B1305" s="204"/>
      <c r="C1305" s="129"/>
      <c r="D1305" s="129"/>
      <c r="E1305" s="199"/>
      <c r="F1305" s="172"/>
      <c r="G1305" s="6"/>
      <c r="H1305" s="6"/>
      <c r="I1305" s="6"/>
      <c r="J1305" s="6"/>
      <c r="K1305" s="6"/>
      <c r="L1305" s="6"/>
      <c r="M1305" s="6"/>
      <c r="N1305" s="6"/>
      <c r="O1305" s="6"/>
      <c r="P1305" s="6"/>
      <c r="Q1305" s="6"/>
      <c r="R1305" s="6"/>
      <c r="S1305" s="6"/>
      <c r="T1305" s="6"/>
      <c r="U1305" s="6"/>
      <c r="V1305" s="6"/>
      <c r="W1305" s="6"/>
      <c r="X1305" s="6"/>
      <c r="Y1305" s="6"/>
      <c r="Z1305" s="6"/>
    </row>
    <row r="1306" spans="1:26" ht="12" customHeight="1">
      <c r="A1306" s="205"/>
      <c r="B1306" s="204"/>
      <c r="C1306" s="129"/>
      <c r="D1306" s="129"/>
      <c r="E1306" s="199"/>
      <c r="F1306" s="172"/>
      <c r="G1306" s="6"/>
      <c r="H1306" s="6"/>
      <c r="I1306" s="6"/>
      <c r="J1306" s="6"/>
      <c r="K1306" s="6"/>
      <c r="L1306" s="6"/>
      <c r="M1306" s="6"/>
      <c r="N1306" s="6"/>
      <c r="O1306" s="6"/>
      <c r="P1306" s="6"/>
      <c r="Q1306" s="6"/>
      <c r="R1306" s="6"/>
      <c r="S1306" s="6"/>
      <c r="T1306" s="6"/>
      <c r="U1306" s="6"/>
      <c r="V1306" s="6"/>
      <c r="W1306" s="6"/>
      <c r="X1306" s="6"/>
      <c r="Y1306" s="6"/>
      <c r="Z1306" s="6"/>
    </row>
    <row r="1307" spans="1:26" ht="12" customHeight="1">
      <c r="A1307" s="205"/>
      <c r="B1307" s="204"/>
      <c r="C1307" s="129"/>
      <c r="D1307" s="129"/>
      <c r="E1307" s="199"/>
      <c r="F1307" s="172"/>
      <c r="G1307" s="6"/>
      <c r="H1307" s="6"/>
      <c r="I1307" s="6"/>
      <c r="J1307" s="6"/>
      <c r="K1307" s="6"/>
      <c r="L1307" s="6"/>
      <c r="M1307" s="6"/>
      <c r="N1307" s="6"/>
      <c r="O1307" s="6"/>
      <c r="P1307" s="6"/>
      <c r="Q1307" s="6"/>
      <c r="R1307" s="6"/>
      <c r="S1307" s="6"/>
      <c r="T1307" s="6"/>
      <c r="U1307" s="6"/>
      <c r="V1307" s="6"/>
      <c r="W1307" s="6"/>
      <c r="X1307" s="6"/>
      <c r="Y1307" s="6"/>
      <c r="Z1307" s="6"/>
    </row>
    <row r="1308" spans="1:26" ht="12" customHeight="1">
      <c r="A1308" s="205"/>
      <c r="B1308" s="204"/>
      <c r="C1308" s="129"/>
      <c r="D1308" s="129"/>
      <c r="E1308" s="199"/>
      <c r="F1308" s="172"/>
      <c r="G1308" s="6"/>
      <c r="H1308" s="6"/>
      <c r="I1308" s="6"/>
      <c r="J1308" s="6"/>
      <c r="K1308" s="6"/>
      <c r="L1308" s="6"/>
      <c r="M1308" s="6"/>
      <c r="N1308" s="6"/>
      <c r="O1308" s="6"/>
      <c r="P1308" s="6"/>
      <c r="Q1308" s="6"/>
      <c r="R1308" s="6"/>
      <c r="S1308" s="6"/>
      <c r="T1308" s="6"/>
      <c r="U1308" s="6"/>
      <c r="V1308" s="6"/>
      <c r="W1308" s="6"/>
      <c r="X1308" s="6"/>
      <c r="Y1308" s="6"/>
      <c r="Z1308" s="6"/>
    </row>
    <row r="1309" spans="1:26" ht="12" customHeight="1">
      <c r="A1309" s="205"/>
      <c r="B1309" s="204"/>
      <c r="C1309" s="129"/>
      <c r="D1309" s="129"/>
      <c r="E1309" s="199"/>
      <c r="F1309" s="172"/>
      <c r="G1309" s="6"/>
      <c r="H1309" s="6"/>
      <c r="I1309" s="6"/>
      <c r="J1309" s="6"/>
      <c r="K1309" s="6"/>
      <c r="L1309" s="6"/>
      <c r="M1309" s="6"/>
      <c r="N1309" s="6"/>
      <c r="O1309" s="6"/>
      <c r="P1309" s="6"/>
      <c r="Q1309" s="6"/>
      <c r="R1309" s="6"/>
      <c r="S1309" s="6"/>
      <c r="T1309" s="6"/>
      <c r="U1309" s="6"/>
      <c r="V1309" s="6"/>
      <c r="W1309" s="6"/>
      <c r="X1309" s="6"/>
      <c r="Y1309" s="6"/>
      <c r="Z1309" s="6"/>
    </row>
    <row r="1310" spans="1:26" ht="12" customHeight="1">
      <c r="A1310" s="205"/>
      <c r="B1310" s="204"/>
      <c r="C1310" s="129"/>
      <c r="D1310" s="129"/>
      <c r="E1310" s="199"/>
      <c r="F1310" s="172"/>
      <c r="G1310" s="6"/>
      <c r="H1310" s="6"/>
      <c r="I1310" s="6"/>
      <c r="J1310" s="6"/>
      <c r="K1310" s="6"/>
      <c r="L1310" s="6"/>
      <c r="M1310" s="6"/>
      <c r="N1310" s="6"/>
      <c r="O1310" s="6"/>
      <c r="P1310" s="6"/>
      <c r="Q1310" s="6"/>
      <c r="R1310" s="6"/>
      <c r="S1310" s="6"/>
      <c r="T1310" s="6"/>
      <c r="U1310" s="6"/>
      <c r="V1310" s="6"/>
      <c r="W1310" s="6"/>
      <c r="X1310" s="6"/>
      <c r="Y1310" s="6"/>
      <c r="Z1310" s="6"/>
    </row>
    <row r="1311" spans="1:26" ht="12" customHeight="1">
      <c r="A1311" s="205"/>
      <c r="B1311" s="204"/>
      <c r="C1311" s="129"/>
      <c r="D1311" s="129"/>
      <c r="E1311" s="199"/>
      <c r="F1311" s="172"/>
      <c r="G1311" s="6"/>
      <c r="H1311" s="6"/>
      <c r="I1311" s="6"/>
      <c r="J1311" s="6"/>
      <c r="K1311" s="6"/>
      <c r="L1311" s="6"/>
      <c r="M1311" s="6"/>
      <c r="N1311" s="6"/>
      <c r="O1311" s="6"/>
      <c r="P1311" s="6"/>
      <c r="Q1311" s="6"/>
      <c r="R1311" s="6"/>
      <c r="S1311" s="6"/>
      <c r="T1311" s="6"/>
      <c r="U1311" s="6"/>
      <c r="V1311" s="6"/>
      <c r="W1311" s="6"/>
      <c r="X1311" s="6"/>
      <c r="Y1311" s="6"/>
      <c r="Z1311" s="6"/>
    </row>
    <row r="1312" spans="1:26" ht="12" customHeight="1">
      <c r="A1312" s="205"/>
      <c r="B1312" s="204"/>
      <c r="C1312" s="129"/>
      <c r="D1312" s="129"/>
      <c r="E1312" s="199"/>
      <c r="F1312" s="172"/>
      <c r="G1312" s="6"/>
      <c r="H1312" s="6"/>
      <c r="I1312" s="6"/>
      <c r="J1312" s="6"/>
      <c r="K1312" s="6"/>
      <c r="L1312" s="6"/>
      <c r="M1312" s="6"/>
      <c r="N1312" s="6"/>
      <c r="O1312" s="6"/>
      <c r="P1312" s="6"/>
      <c r="Q1312" s="6"/>
      <c r="R1312" s="6"/>
      <c r="S1312" s="6"/>
      <c r="T1312" s="6"/>
      <c r="U1312" s="6"/>
      <c r="V1312" s="6"/>
      <c r="W1312" s="6"/>
      <c r="X1312" s="6"/>
      <c r="Y1312" s="6"/>
      <c r="Z1312" s="6"/>
    </row>
    <row r="1313" spans="1:26" ht="12" customHeight="1">
      <c r="A1313" s="205"/>
      <c r="B1313" s="204"/>
      <c r="C1313" s="129"/>
      <c r="D1313" s="129"/>
      <c r="E1313" s="199"/>
      <c r="F1313" s="172"/>
      <c r="G1313" s="6"/>
      <c r="H1313" s="6"/>
      <c r="I1313" s="6"/>
      <c r="J1313" s="6"/>
      <c r="K1313" s="6"/>
      <c r="L1313" s="6"/>
      <c r="M1313" s="6"/>
      <c r="N1313" s="6"/>
      <c r="O1313" s="6"/>
      <c r="P1313" s="6"/>
      <c r="Q1313" s="6"/>
      <c r="R1313" s="6"/>
      <c r="S1313" s="6"/>
      <c r="T1313" s="6"/>
      <c r="U1313" s="6"/>
      <c r="V1313" s="6"/>
      <c r="W1313" s="6"/>
      <c r="X1313" s="6"/>
      <c r="Y1313" s="6"/>
      <c r="Z1313" s="6"/>
    </row>
    <row r="1314" spans="1:26" ht="12" customHeight="1">
      <c r="A1314" s="205"/>
      <c r="B1314" s="204"/>
      <c r="C1314" s="129"/>
      <c r="D1314" s="129"/>
      <c r="E1314" s="199"/>
      <c r="F1314" s="172"/>
      <c r="G1314" s="6"/>
      <c r="H1314" s="6"/>
      <c r="I1314" s="6"/>
      <c r="J1314" s="6"/>
      <c r="K1314" s="6"/>
      <c r="L1314" s="6"/>
      <c r="M1314" s="6"/>
      <c r="N1314" s="6"/>
      <c r="O1314" s="6"/>
      <c r="P1314" s="6"/>
      <c r="Q1314" s="6"/>
      <c r="R1314" s="6"/>
      <c r="S1314" s="6"/>
      <c r="T1314" s="6"/>
      <c r="U1314" s="6"/>
      <c r="V1314" s="6"/>
      <c r="W1314" s="6"/>
      <c r="X1314" s="6"/>
      <c r="Y1314" s="6"/>
      <c r="Z1314" s="6"/>
    </row>
    <row r="1315" spans="1:26" ht="12" customHeight="1">
      <c r="A1315" s="205"/>
      <c r="B1315" s="204"/>
      <c r="C1315" s="129"/>
      <c r="D1315" s="129"/>
      <c r="E1315" s="199"/>
      <c r="F1315" s="172"/>
      <c r="G1315" s="6"/>
      <c r="H1315" s="6"/>
      <c r="I1315" s="6"/>
      <c r="J1315" s="6"/>
      <c r="K1315" s="6"/>
      <c r="L1315" s="6"/>
      <c r="M1315" s="6"/>
      <c r="N1315" s="6"/>
      <c r="O1315" s="6"/>
      <c r="P1315" s="6"/>
      <c r="Q1315" s="6"/>
      <c r="R1315" s="6"/>
      <c r="S1315" s="6"/>
      <c r="T1315" s="6"/>
      <c r="U1315" s="6"/>
      <c r="V1315" s="6"/>
      <c r="W1315" s="6"/>
      <c r="X1315" s="6"/>
      <c r="Y1315" s="6"/>
      <c r="Z1315" s="6"/>
    </row>
    <row r="1316" spans="1:26" ht="12" customHeight="1">
      <c r="A1316" s="205"/>
      <c r="B1316" s="204"/>
      <c r="C1316" s="129"/>
      <c r="D1316" s="129"/>
      <c r="E1316" s="199"/>
      <c r="F1316" s="172"/>
      <c r="G1316" s="6"/>
      <c r="H1316" s="6"/>
      <c r="I1316" s="6"/>
      <c r="J1316" s="6"/>
      <c r="K1316" s="6"/>
      <c r="L1316" s="6"/>
      <c r="M1316" s="6"/>
      <c r="N1316" s="6"/>
      <c r="O1316" s="6"/>
      <c r="P1316" s="6"/>
      <c r="Q1316" s="6"/>
      <c r="R1316" s="6"/>
      <c r="S1316" s="6"/>
      <c r="T1316" s="6"/>
      <c r="U1316" s="6"/>
      <c r="V1316" s="6"/>
      <c r="W1316" s="6"/>
      <c r="X1316" s="6"/>
      <c r="Y1316" s="6"/>
      <c r="Z1316" s="6"/>
    </row>
    <row r="1317" spans="1:26" ht="12" customHeight="1">
      <c r="A1317" s="205"/>
      <c r="B1317" s="204"/>
      <c r="C1317" s="129"/>
      <c r="D1317" s="129"/>
      <c r="E1317" s="199"/>
      <c r="F1317" s="172"/>
      <c r="G1317" s="6"/>
      <c r="H1317" s="6"/>
      <c r="I1317" s="6"/>
      <c r="J1317" s="6"/>
      <c r="K1317" s="6"/>
      <c r="L1317" s="6"/>
      <c r="M1317" s="6"/>
      <c r="N1317" s="6"/>
      <c r="O1317" s="6"/>
      <c r="P1317" s="6"/>
      <c r="Q1317" s="6"/>
      <c r="R1317" s="6"/>
      <c r="S1317" s="6"/>
      <c r="T1317" s="6"/>
      <c r="U1317" s="6"/>
      <c r="V1317" s="6"/>
      <c r="W1317" s="6"/>
      <c r="X1317" s="6"/>
      <c r="Y1317" s="6"/>
      <c r="Z1317" s="6"/>
    </row>
    <row r="1318" spans="1:26" ht="12" customHeight="1">
      <c r="A1318" s="205"/>
      <c r="B1318" s="204"/>
      <c r="C1318" s="129"/>
      <c r="D1318" s="129"/>
      <c r="E1318" s="199"/>
      <c r="F1318" s="172"/>
      <c r="G1318" s="6"/>
      <c r="H1318" s="6"/>
      <c r="I1318" s="6"/>
      <c r="J1318" s="6"/>
      <c r="K1318" s="6"/>
      <c r="L1318" s="6"/>
      <c r="M1318" s="6"/>
      <c r="N1318" s="6"/>
      <c r="O1318" s="6"/>
      <c r="P1318" s="6"/>
      <c r="Q1318" s="6"/>
      <c r="R1318" s="6"/>
      <c r="S1318" s="6"/>
      <c r="T1318" s="6"/>
      <c r="U1318" s="6"/>
      <c r="V1318" s="6"/>
      <c r="W1318" s="6"/>
      <c r="X1318" s="6"/>
      <c r="Y1318" s="6"/>
      <c r="Z1318" s="6"/>
    </row>
    <row r="1319" spans="1:26" ht="12" customHeight="1">
      <c r="A1319" s="205"/>
      <c r="B1319" s="204"/>
      <c r="C1319" s="129"/>
      <c r="D1319" s="129"/>
      <c r="E1319" s="199"/>
      <c r="F1319" s="172"/>
      <c r="G1319" s="6"/>
      <c r="H1319" s="6"/>
      <c r="I1319" s="6"/>
      <c r="J1319" s="6"/>
      <c r="K1319" s="6"/>
      <c r="L1319" s="6"/>
      <c r="M1319" s="6"/>
      <c r="N1319" s="6"/>
      <c r="O1319" s="6"/>
      <c r="P1319" s="6"/>
      <c r="Q1319" s="6"/>
      <c r="R1319" s="6"/>
      <c r="S1319" s="6"/>
      <c r="T1319" s="6"/>
      <c r="U1319" s="6"/>
      <c r="V1319" s="6"/>
      <c r="W1319" s="6"/>
      <c r="X1319" s="6"/>
      <c r="Y1319" s="6"/>
      <c r="Z1319" s="6"/>
    </row>
    <row r="1320" spans="1:26" ht="12" customHeight="1">
      <c r="A1320" s="205"/>
      <c r="B1320" s="204"/>
      <c r="C1320" s="129"/>
      <c r="D1320" s="129"/>
      <c r="E1320" s="199"/>
      <c r="F1320" s="172"/>
      <c r="G1320" s="6"/>
      <c r="H1320" s="6"/>
      <c r="I1320" s="6"/>
      <c r="J1320" s="6"/>
      <c r="K1320" s="6"/>
      <c r="L1320" s="6"/>
      <c r="M1320" s="6"/>
      <c r="N1320" s="6"/>
      <c r="O1320" s="6"/>
      <c r="P1320" s="6"/>
      <c r="Q1320" s="6"/>
      <c r="R1320" s="6"/>
      <c r="S1320" s="6"/>
      <c r="T1320" s="6"/>
      <c r="U1320" s="6"/>
      <c r="V1320" s="6"/>
      <c r="W1320" s="6"/>
      <c r="X1320" s="6"/>
      <c r="Y1320" s="6"/>
      <c r="Z1320" s="6"/>
    </row>
    <row r="1321" spans="1:26" ht="12" customHeight="1">
      <c r="A1321" s="205"/>
      <c r="B1321" s="204"/>
      <c r="C1321" s="129"/>
      <c r="D1321" s="129"/>
      <c r="E1321" s="199"/>
      <c r="F1321" s="172"/>
      <c r="G1321" s="6"/>
      <c r="H1321" s="6"/>
      <c r="I1321" s="6"/>
      <c r="J1321" s="6"/>
      <c r="K1321" s="6"/>
      <c r="L1321" s="6"/>
      <c r="M1321" s="6"/>
      <c r="N1321" s="6"/>
      <c r="O1321" s="6"/>
      <c r="P1321" s="6"/>
      <c r="Q1321" s="6"/>
      <c r="R1321" s="6"/>
      <c r="S1321" s="6"/>
      <c r="T1321" s="6"/>
      <c r="U1321" s="6"/>
      <c r="V1321" s="6"/>
      <c r="W1321" s="6"/>
      <c r="X1321" s="6"/>
      <c r="Y1321" s="6"/>
      <c r="Z1321" s="6"/>
    </row>
    <row r="1322" spans="1:26" ht="12" customHeight="1">
      <c r="A1322" s="205"/>
      <c r="B1322" s="204"/>
      <c r="C1322" s="129"/>
      <c r="D1322" s="129"/>
      <c r="E1322" s="199"/>
      <c r="F1322" s="172"/>
      <c r="G1322" s="6"/>
      <c r="H1322" s="6"/>
      <c r="I1322" s="6"/>
      <c r="J1322" s="6"/>
      <c r="K1322" s="6"/>
      <c r="L1322" s="6"/>
      <c r="M1322" s="6"/>
      <c r="N1322" s="6"/>
      <c r="O1322" s="6"/>
      <c r="P1322" s="6"/>
      <c r="Q1322" s="6"/>
      <c r="R1322" s="6"/>
      <c r="S1322" s="6"/>
      <c r="T1322" s="6"/>
      <c r="U1322" s="6"/>
      <c r="V1322" s="6"/>
      <c r="W1322" s="6"/>
      <c r="X1322" s="6"/>
      <c r="Y1322" s="6"/>
      <c r="Z1322" s="6"/>
    </row>
    <row r="1323" spans="1:26" ht="12" customHeight="1">
      <c r="A1323" s="205"/>
      <c r="B1323" s="204"/>
      <c r="C1323" s="129"/>
      <c r="D1323" s="129"/>
      <c r="E1323" s="199"/>
      <c r="F1323" s="172"/>
      <c r="G1323" s="6"/>
      <c r="H1323" s="6"/>
      <c r="I1323" s="6"/>
      <c r="J1323" s="6"/>
      <c r="K1323" s="6"/>
      <c r="L1323" s="6"/>
      <c r="M1323" s="6"/>
      <c r="N1323" s="6"/>
      <c r="O1323" s="6"/>
      <c r="P1323" s="6"/>
      <c r="Q1323" s="6"/>
      <c r="R1323" s="6"/>
      <c r="S1323" s="6"/>
      <c r="T1323" s="6"/>
      <c r="U1323" s="6"/>
      <c r="V1323" s="6"/>
      <c r="W1323" s="6"/>
      <c r="X1323" s="6"/>
      <c r="Y1323" s="6"/>
      <c r="Z1323" s="6"/>
    </row>
    <row r="1324" spans="1:26" ht="12" customHeight="1">
      <c r="A1324" s="205"/>
      <c r="B1324" s="204"/>
      <c r="C1324" s="129"/>
      <c r="D1324" s="129"/>
      <c r="E1324" s="199"/>
      <c r="F1324" s="172"/>
      <c r="G1324" s="6"/>
      <c r="H1324" s="6"/>
      <c r="I1324" s="6"/>
      <c r="J1324" s="6"/>
      <c r="K1324" s="6"/>
      <c r="L1324" s="6"/>
      <c r="M1324" s="6"/>
      <c r="N1324" s="6"/>
      <c r="O1324" s="6"/>
      <c r="P1324" s="6"/>
      <c r="Q1324" s="6"/>
      <c r="R1324" s="6"/>
      <c r="S1324" s="6"/>
      <c r="T1324" s="6"/>
      <c r="U1324" s="6"/>
      <c r="V1324" s="6"/>
      <c r="W1324" s="6"/>
      <c r="X1324" s="6"/>
      <c r="Y1324" s="6"/>
      <c r="Z1324" s="6"/>
    </row>
    <row r="1325" spans="1:26" ht="12" customHeight="1">
      <c r="A1325" s="205"/>
      <c r="B1325" s="204"/>
      <c r="C1325" s="129"/>
      <c r="D1325" s="129"/>
      <c r="E1325" s="199"/>
      <c r="F1325" s="172"/>
      <c r="G1325" s="6"/>
      <c r="H1325" s="6"/>
      <c r="I1325" s="6"/>
      <c r="J1325" s="6"/>
      <c r="K1325" s="6"/>
      <c r="L1325" s="6"/>
      <c r="M1325" s="6"/>
      <c r="N1325" s="6"/>
      <c r="O1325" s="6"/>
      <c r="P1325" s="6"/>
      <c r="Q1325" s="6"/>
      <c r="R1325" s="6"/>
      <c r="S1325" s="6"/>
      <c r="T1325" s="6"/>
      <c r="U1325" s="6"/>
      <c r="V1325" s="6"/>
      <c r="W1325" s="6"/>
      <c r="X1325" s="6"/>
      <c r="Y1325" s="6"/>
      <c r="Z1325" s="6"/>
    </row>
    <row r="1326" spans="1:26" ht="12" customHeight="1">
      <c r="A1326" s="205"/>
      <c r="B1326" s="204"/>
      <c r="C1326" s="129"/>
      <c r="D1326" s="129"/>
      <c r="E1326" s="199"/>
      <c r="F1326" s="172"/>
      <c r="G1326" s="6"/>
      <c r="H1326" s="6"/>
      <c r="I1326" s="6"/>
      <c r="J1326" s="6"/>
      <c r="K1326" s="6"/>
      <c r="L1326" s="6"/>
      <c r="M1326" s="6"/>
      <c r="N1326" s="6"/>
      <c r="O1326" s="6"/>
      <c r="P1326" s="6"/>
      <c r="Q1326" s="6"/>
      <c r="R1326" s="6"/>
      <c r="S1326" s="6"/>
      <c r="T1326" s="6"/>
      <c r="U1326" s="6"/>
      <c r="V1326" s="6"/>
      <c r="W1326" s="6"/>
      <c r="X1326" s="6"/>
      <c r="Y1326" s="6"/>
      <c r="Z1326" s="6"/>
    </row>
    <row r="1327" spans="1:26" ht="12" customHeight="1">
      <c r="A1327" s="205"/>
      <c r="B1327" s="204"/>
      <c r="C1327" s="129"/>
      <c r="D1327" s="129"/>
      <c r="E1327" s="199"/>
      <c r="F1327" s="172"/>
      <c r="G1327" s="6"/>
      <c r="H1327" s="6"/>
      <c r="I1327" s="6"/>
      <c r="J1327" s="6"/>
      <c r="K1327" s="6"/>
      <c r="L1327" s="6"/>
      <c r="M1327" s="6"/>
      <c r="N1327" s="6"/>
      <c r="O1327" s="6"/>
      <c r="P1327" s="6"/>
      <c r="Q1327" s="6"/>
      <c r="R1327" s="6"/>
      <c r="S1327" s="6"/>
      <c r="T1327" s="6"/>
      <c r="U1327" s="6"/>
      <c r="V1327" s="6"/>
      <c r="W1327" s="6"/>
      <c r="X1327" s="6"/>
      <c r="Y1327" s="6"/>
      <c r="Z1327" s="6"/>
    </row>
    <row r="1328" spans="1:26" ht="12" customHeight="1">
      <c r="A1328" s="205"/>
      <c r="B1328" s="204"/>
      <c r="C1328" s="129"/>
      <c r="D1328" s="129"/>
      <c r="E1328" s="199"/>
      <c r="F1328" s="172"/>
      <c r="G1328" s="6"/>
      <c r="H1328" s="6"/>
      <c r="I1328" s="6"/>
      <c r="J1328" s="6"/>
      <c r="K1328" s="6"/>
      <c r="L1328" s="6"/>
      <c r="M1328" s="6"/>
      <c r="N1328" s="6"/>
      <c r="O1328" s="6"/>
      <c r="P1328" s="6"/>
      <c r="Q1328" s="6"/>
      <c r="R1328" s="6"/>
      <c r="S1328" s="6"/>
      <c r="T1328" s="6"/>
      <c r="U1328" s="6"/>
      <c r="V1328" s="6"/>
      <c r="W1328" s="6"/>
      <c r="X1328" s="6"/>
      <c r="Y1328" s="6"/>
      <c r="Z1328" s="6"/>
    </row>
    <row r="1329" spans="1:26" ht="12" customHeight="1">
      <c r="A1329" s="205"/>
      <c r="B1329" s="204"/>
      <c r="C1329" s="129"/>
      <c r="D1329" s="129"/>
      <c r="E1329" s="199"/>
      <c r="F1329" s="172"/>
      <c r="G1329" s="6"/>
      <c r="H1329" s="6"/>
      <c r="I1329" s="6"/>
      <c r="J1329" s="6"/>
      <c r="K1329" s="6"/>
      <c r="L1329" s="6"/>
      <c r="M1329" s="6"/>
      <c r="N1329" s="6"/>
      <c r="O1329" s="6"/>
      <c r="P1329" s="6"/>
      <c r="Q1329" s="6"/>
      <c r="R1329" s="6"/>
      <c r="S1329" s="6"/>
      <c r="T1329" s="6"/>
      <c r="U1329" s="6"/>
      <c r="V1329" s="6"/>
      <c r="W1329" s="6"/>
      <c r="X1329" s="6"/>
      <c r="Y1329" s="6"/>
      <c r="Z1329" s="6"/>
    </row>
    <row r="1330" spans="1:26" ht="12" customHeight="1">
      <c r="A1330" s="205"/>
      <c r="B1330" s="204"/>
      <c r="C1330" s="129"/>
      <c r="D1330" s="129"/>
      <c r="E1330" s="199"/>
      <c r="F1330" s="172"/>
      <c r="G1330" s="6"/>
      <c r="H1330" s="6"/>
      <c r="I1330" s="6"/>
      <c r="J1330" s="6"/>
      <c r="K1330" s="6"/>
      <c r="L1330" s="6"/>
      <c r="M1330" s="6"/>
      <c r="N1330" s="6"/>
      <c r="O1330" s="6"/>
      <c r="P1330" s="6"/>
      <c r="Q1330" s="6"/>
      <c r="R1330" s="6"/>
      <c r="S1330" s="6"/>
      <c r="T1330" s="6"/>
      <c r="U1330" s="6"/>
      <c r="V1330" s="6"/>
      <c r="W1330" s="6"/>
      <c r="X1330" s="6"/>
      <c r="Y1330" s="6"/>
      <c r="Z1330" s="6"/>
    </row>
    <row r="1331" spans="1:26" ht="12" customHeight="1">
      <c r="A1331" s="205"/>
      <c r="B1331" s="204"/>
      <c r="C1331" s="129"/>
      <c r="D1331" s="129"/>
      <c r="E1331" s="199"/>
      <c r="F1331" s="172"/>
      <c r="G1331" s="6"/>
      <c r="H1331" s="6"/>
      <c r="I1331" s="6"/>
      <c r="J1331" s="6"/>
      <c r="K1331" s="6"/>
      <c r="L1331" s="6"/>
      <c r="M1331" s="6"/>
      <c r="N1331" s="6"/>
      <c r="O1331" s="6"/>
      <c r="P1331" s="6"/>
      <c r="Q1331" s="6"/>
      <c r="R1331" s="6"/>
      <c r="S1331" s="6"/>
      <c r="T1331" s="6"/>
      <c r="U1331" s="6"/>
      <c r="V1331" s="6"/>
      <c r="W1331" s="6"/>
      <c r="X1331" s="6"/>
      <c r="Y1331" s="6"/>
      <c r="Z1331" s="6"/>
    </row>
    <row r="1332" spans="1:26" ht="12" customHeight="1">
      <c r="A1332" s="205"/>
      <c r="B1332" s="204"/>
      <c r="C1332" s="129"/>
      <c r="D1332" s="129"/>
      <c r="E1332" s="199"/>
      <c r="F1332" s="172"/>
      <c r="G1332" s="6"/>
      <c r="H1332" s="6"/>
      <c r="I1332" s="6"/>
      <c r="J1332" s="6"/>
      <c r="K1332" s="6"/>
      <c r="L1332" s="6"/>
      <c r="M1332" s="6"/>
      <c r="N1332" s="6"/>
      <c r="O1332" s="6"/>
      <c r="P1332" s="6"/>
      <c r="Q1332" s="6"/>
      <c r="R1332" s="6"/>
      <c r="S1332" s="6"/>
      <c r="T1332" s="6"/>
      <c r="U1332" s="6"/>
      <c r="V1332" s="6"/>
      <c r="W1332" s="6"/>
      <c r="X1332" s="6"/>
      <c r="Y1332" s="6"/>
      <c r="Z1332" s="6"/>
    </row>
    <row r="1333" spans="1:26" ht="12" customHeight="1">
      <c r="A1333" s="205"/>
      <c r="B1333" s="204"/>
      <c r="C1333" s="129"/>
      <c r="D1333" s="129"/>
      <c r="E1333" s="199"/>
      <c r="F1333" s="172"/>
      <c r="G1333" s="6"/>
      <c r="H1333" s="6"/>
      <c r="I1333" s="6"/>
      <c r="J1333" s="6"/>
      <c r="K1333" s="6"/>
      <c r="L1333" s="6"/>
      <c r="M1333" s="6"/>
      <c r="N1333" s="6"/>
      <c r="O1333" s="6"/>
      <c r="P1333" s="6"/>
      <c r="Q1333" s="6"/>
      <c r="R1333" s="6"/>
      <c r="S1333" s="6"/>
      <c r="T1333" s="6"/>
      <c r="U1333" s="6"/>
      <c r="V1333" s="6"/>
      <c r="W1333" s="6"/>
      <c r="X1333" s="6"/>
      <c r="Y1333" s="6"/>
      <c r="Z1333" s="6"/>
    </row>
    <row r="1334" spans="1:26" ht="12" customHeight="1">
      <c r="A1334" s="205"/>
      <c r="B1334" s="204"/>
      <c r="C1334" s="129"/>
      <c r="D1334" s="129"/>
      <c r="E1334" s="199"/>
      <c r="F1334" s="172"/>
      <c r="G1334" s="6"/>
      <c r="H1334" s="6"/>
      <c r="I1334" s="6"/>
      <c r="J1334" s="6"/>
      <c r="K1334" s="6"/>
      <c r="L1334" s="6"/>
      <c r="M1334" s="6"/>
      <c r="N1334" s="6"/>
      <c r="O1334" s="6"/>
      <c r="P1334" s="6"/>
      <c r="Q1334" s="6"/>
      <c r="R1334" s="6"/>
      <c r="S1334" s="6"/>
      <c r="T1334" s="6"/>
      <c r="U1334" s="6"/>
      <c r="V1334" s="6"/>
      <c r="W1334" s="6"/>
      <c r="X1334" s="6"/>
      <c r="Y1334" s="6"/>
      <c r="Z1334" s="6"/>
    </row>
    <row r="1335" spans="1:26" ht="12" customHeight="1">
      <c r="A1335" s="205"/>
      <c r="B1335" s="204"/>
      <c r="C1335" s="129"/>
      <c r="D1335" s="129"/>
      <c r="E1335" s="199"/>
      <c r="F1335" s="172"/>
      <c r="G1335" s="6"/>
      <c r="H1335" s="6"/>
      <c r="I1335" s="6"/>
      <c r="J1335" s="6"/>
      <c r="K1335" s="6"/>
      <c r="L1335" s="6"/>
      <c r="M1335" s="6"/>
      <c r="N1335" s="6"/>
      <c r="O1335" s="6"/>
      <c r="P1335" s="6"/>
      <c r="Q1335" s="6"/>
      <c r="R1335" s="6"/>
      <c r="S1335" s="6"/>
      <c r="T1335" s="6"/>
      <c r="U1335" s="6"/>
      <c r="V1335" s="6"/>
      <c r="W1335" s="6"/>
      <c r="X1335" s="6"/>
      <c r="Y1335" s="6"/>
      <c r="Z1335" s="6"/>
    </row>
    <row r="1336" spans="1:26" ht="12" customHeight="1">
      <c r="A1336" s="205"/>
      <c r="B1336" s="204"/>
      <c r="C1336" s="129"/>
      <c r="D1336" s="129"/>
      <c r="E1336" s="199"/>
      <c r="F1336" s="172"/>
      <c r="G1336" s="6"/>
      <c r="H1336" s="6"/>
      <c r="I1336" s="6"/>
      <c r="J1336" s="6"/>
      <c r="K1336" s="6"/>
      <c r="L1336" s="6"/>
      <c r="M1336" s="6"/>
      <c r="N1336" s="6"/>
      <c r="O1336" s="6"/>
      <c r="P1336" s="6"/>
      <c r="Q1336" s="6"/>
      <c r="R1336" s="6"/>
      <c r="S1336" s="6"/>
      <c r="T1336" s="6"/>
      <c r="U1336" s="6"/>
      <c r="V1336" s="6"/>
      <c r="W1336" s="6"/>
      <c r="X1336" s="6"/>
      <c r="Y1336" s="6"/>
      <c r="Z1336" s="6"/>
    </row>
    <row r="1337" spans="1:26" ht="12" customHeight="1">
      <c r="A1337" s="205"/>
      <c r="B1337" s="204"/>
      <c r="C1337" s="129"/>
      <c r="D1337" s="129"/>
      <c r="E1337" s="199"/>
      <c r="F1337" s="172"/>
      <c r="G1337" s="6"/>
      <c r="H1337" s="6"/>
      <c r="I1337" s="6"/>
      <c r="J1337" s="6"/>
      <c r="K1337" s="6"/>
      <c r="L1337" s="6"/>
      <c r="M1337" s="6"/>
      <c r="N1337" s="6"/>
      <c r="O1337" s="6"/>
      <c r="P1337" s="6"/>
      <c r="Q1337" s="6"/>
      <c r="R1337" s="6"/>
      <c r="S1337" s="6"/>
      <c r="T1337" s="6"/>
      <c r="U1337" s="6"/>
      <c r="V1337" s="6"/>
      <c r="W1337" s="6"/>
      <c r="X1337" s="6"/>
      <c r="Y1337" s="6"/>
      <c r="Z1337" s="6"/>
    </row>
    <row r="1338" spans="1:26" ht="12" customHeight="1">
      <c r="A1338" s="205"/>
      <c r="B1338" s="204"/>
      <c r="C1338" s="129"/>
      <c r="D1338" s="129"/>
      <c r="E1338" s="199"/>
      <c r="F1338" s="172"/>
      <c r="G1338" s="6"/>
      <c r="H1338" s="6"/>
      <c r="I1338" s="6"/>
      <c r="J1338" s="6"/>
      <c r="K1338" s="6"/>
      <c r="L1338" s="6"/>
      <c r="M1338" s="6"/>
      <c r="N1338" s="6"/>
      <c r="O1338" s="6"/>
      <c r="P1338" s="6"/>
      <c r="Q1338" s="6"/>
      <c r="R1338" s="6"/>
      <c r="S1338" s="6"/>
      <c r="T1338" s="6"/>
      <c r="U1338" s="6"/>
      <c r="V1338" s="6"/>
      <c r="W1338" s="6"/>
      <c r="X1338" s="6"/>
      <c r="Y1338" s="6"/>
      <c r="Z1338" s="6"/>
    </row>
    <row r="1339" spans="1:26" ht="12" customHeight="1">
      <c r="A1339" s="205"/>
      <c r="B1339" s="204"/>
      <c r="C1339" s="129"/>
      <c r="D1339" s="129"/>
      <c r="E1339" s="199"/>
      <c r="F1339" s="172"/>
      <c r="G1339" s="6"/>
      <c r="H1339" s="6"/>
      <c r="I1339" s="6"/>
      <c r="J1339" s="6"/>
      <c r="K1339" s="6"/>
      <c r="L1339" s="6"/>
      <c r="M1339" s="6"/>
      <c r="N1339" s="6"/>
      <c r="O1339" s="6"/>
      <c r="P1339" s="6"/>
      <c r="Q1339" s="6"/>
      <c r="R1339" s="6"/>
      <c r="S1339" s="6"/>
      <c r="T1339" s="6"/>
      <c r="U1339" s="6"/>
      <c r="V1339" s="6"/>
      <c r="W1339" s="6"/>
      <c r="X1339" s="6"/>
      <c r="Y1339" s="6"/>
      <c r="Z1339" s="6"/>
    </row>
    <row r="1340" spans="1:26" ht="12" customHeight="1">
      <c r="A1340" s="205"/>
      <c r="B1340" s="204"/>
      <c r="C1340" s="129"/>
      <c r="D1340" s="129"/>
      <c r="E1340" s="199"/>
      <c r="F1340" s="172"/>
      <c r="G1340" s="6"/>
      <c r="H1340" s="6"/>
      <c r="I1340" s="6"/>
      <c r="J1340" s="6"/>
      <c r="K1340" s="6"/>
      <c r="L1340" s="6"/>
      <c r="M1340" s="6"/>
      <c r="N1340" s="6"/>
      <c r="O1340" s="6"/>
      <c r="P1340" s="6"/>
      <c r="Q1340" s="6"/>
      <c r="R1340" s="6"/>
      <c r="S1340" s="6"/>
      <c r="T1340" s="6"/>
      <c r="U1340" s="6"/>
      <c r="V1340" s="6"/>
      <c r="W1340" s="6"/>
      <c r="X1340" s="6"/>
      <c r="Y1340" s="6"/>
      <c r="Z1340" s="6"/>
    </row>
    <row r="1341" spans="1:26" ht="12" customHeight="1">
      <c r="A1341" s="205"/>
      <c r="B1341" s="204"/>
      <c r="C1341" s="129"/>
      <c r="D1341" s="129"/>
      <c r="E1341" s="199"/>
      <c r="F1341" s="172"/>
      <c r="G1341" s="6"/>
      <c r="H1341" s="6"/>
      <c r="I1341" s="6"/>
      <c r="J1341" s="6"/>
      <c r="K1341" s="6"/>
      <c r="L1341" s="6"/>
      <c r="M1341" s="6"/>
      <c r="N1341" s="6"/>
      <c r="O1341" s="6"/>
      <c r="P1341" s="6"/>
      <c r="Q1341" s="6"/>
      <c r="R1341" s="6"/>
      <c r="S1341" s="6"/>
      <c r="T1341" s="6"/>
      <c r="U1341" s="6"/>
      <c r="V1341" s="6"/>
      <c r="W1341" s="6"/>
      <c r="X1341" s="6"/>
      <c r="Y1341" s="6"/>
      <c r="Z1341" s="6"/>
    </row>
    <row r="1342" spans="1:26" ht="12" customHeight="1">
      <c r="A1342" s="205"/>
      <c r="B1342" s="204"/>
      <c r="C1342" s="129"/>
      <c r="D1342" s="129"/>
      <c r="E1342" s="199"/>
      <c r="F1342" s="172"/>
      <c r="G1342" s="6"/>
      <c r="H1342" s="6"/>
      <c r="I1342" s="6"/>
      <c r="J1342" s="6"/>
      <c r="K1342" s="6"/>
      <c r="L1342" s="6"/>
      <c r="M1342" s="6"/>
      <c r="N1342" s="6"/>
      <c r="O1342" s="6"/>
      <c r="P1342" s="6"/>
      <c r="Q1342" s="6"/>
      <c r="R1342" s="6"/>
      <c r="S1342" s="6"/>
      <c r="T1342" s="6"/>
      <c r="U1342" s="6"/>
      <c r="V1342" s="6"/>
      <c r="W1342" s="6"/>
      <c r="X1342" s="6"/>
      <c r="Y1342" s="6"/>
      <c r="Z1342" s="6"/>
    </row>
    <row r="1343" spans="1:26" ht="12" customHeight="1">
      <c r="A1343" s="205"/>
      <c r="B1343" s="204"/>
      <c r="C1343" s="129"/>
      <c r="D1343" s="129"/>
      <c r="E1343" s="199"/>
      <c r="F1343" s="172"/>
      <c r="G1343" s="6"/>
      <c r="H1343" s="6"/>
      <c r="I1343" s="6"/>
      <c r="J1343" s="6"/>
      <c r="K1343" s="6"/>
      <c r="L1343" s="6"/>
      <c r="M1343" s="6"/>
      <c r="N1343" s="6"/>
      <c r="O1343" s="6"/>
      <c r="P1343" s="6"/>
      <c r="Q1343" s="6"/>
      <c r="R1343" s="6"/>
      <c r="S1343" s="6"/>
      <c r="T1343" s="6"/>
      <c r="U1343" s="6"/>
      <c r="V1343" s="6"/>
      <c r="W1343" s="6"/>
      <c r="X1343" s="6"/>
      <c r="Y1343" s="6"/>
      <c r="Z1343" s="6"/>
    </row>
    <row r="1344" spans="1:26" ht="12" customHeight="1">
      <c r="A1344" s="205"/>
      <c r="B1344" s="204"/>
      <c r="C1344" s="129"/>
      <c r="D1344" s="129"/>
      <c r="E1344" s="199"/>
      <c r="F1344" s="172"/>
      <c r="G1344" s="6"/>
      <c r="H1344" s="6"/>
      <c r="I1344" s="6"/>
      <c r="J1344" s="6"/>
      <c r="K1344" s="6"/>
      <c r="L1344" s="6"/>
      <c r="M1344" s="6"/>
      <c r="N1344" s="6"/>
      <c r="O1344" s="6"/>
      <c r="P1344" s="6"/>
      <c r="Q1344" s="6"/>
      <c r="R1344" s="6"/>
      <c r="S1344" s="6"/>
      <c r="T1344" s="6"/>
      <c r="U1344" s="6"/>
      <c r="V1344" s="6"/>
      <c r="W1344" s="6"/>
      <c r="X1344" s="6"/>
      <c r="Y1344" s="6"/>
      <c r="Z1344" s="6"/>
    </row>
    <row r="1345" spans="1:26" ht="12" customHeight="1">
      <c r="A1345" s="205"/>
      <c r="B1345" s="204"/>
      <c r="C1345" s="129"/>
      <c r="D1345" s="129"/>
      <c r="E1345" s="199"/>
      <c r="F1345" s="172"/>
      <c r="G1345" s="6"/>
      <c r="H1345" s="6"/>
      <c r="I1345" s="6"/>
      <c r="J1345" s="6"/>
      <c r="K1345" s="6"/>
      <c r="L1345" s="6"/>
      <c r="M1345" s="6"/>
      <c r="N1345" s="6"/>
      <c r="O1345" s="6"/>
      <c r="P1345" s="6"/>
      <c r="Q1345" s="6"/>
      <c r="R1345" s="6"/>
      <c r="S1345" s="6"/>
      <c r="T1345" s="6"/>
      <c r="U1345" s="6"/>
      <c r="V1345" s="6"/>
      <c r="W1345" s="6"/>
      <c r="X1345" s="6"/>
      <c r="Y1345" s="6"/>
      <c r="Z1345" s="6"/>
    </row>
    <row r="1346" spans="1:26" ht="12" customHeight="1">
      <c r="A1346" s="205"/>
      <c r="B1346" s="204"/>
      <c r="C1346" s="129"/>
      <c r="D1346" s="129"/>
      <c r="E1346" s="199"/>
      <c r="F1346" s="172"/>
      <c r="G1346" s="6"/>
      <c r="H1346" s="6"/>
      <c r="I1346" s="6"/>
      <c r="J1346" s="6"/>
      <c r="K1346" s="6"/>
      <c r="L1346" s="6"/>
      <c r="M1346" s="6"/>
      <c r="N1346" s="6"/>
      <c r="O1346" s="6"/>
      <c r="P1346" s="6"/>
      <c r="Q1346" s="6"/>
      <c r="R1346" s="6"/>
      <c r="S1346" s="6"/>
      <c r="T1346" s="6"/>
      <c r="U1346" s="6"/>
      <c r="V1346" s="6"/>
      <c r="W1346" s="6"/>
      <c r="X1346" s="6"/>
      <c r="Y1346" s="6"/>
      <c r="Z1346" s="6"/>
    </row>
    <row r="1347" spans="1:26" ht="12" customHeight="1">
      <c r="A1347" s="205"/>
      <c r="B1347" s="204"/>
      <c r="C1347" s="129"/>
      <c r="D1347" s="129"/>
      <c r="E1347" s="199"/>
      <c r="F1347" s="172"/>
      <c r="G1347" s="6"/>
      <c r="H1347" s="6"/>
      <c r="I1347" s="6"/>
      <c r="J1347" s="6"/>
      <c r="K1347" s="6"/>
      <c r="L1347" s="6"/>
      <c r="M1347" s="6"/>
      <c r="N1347" s="6"/>
      <c r="O1347" s="6"/>
      <c r="P1347" s="6"/>
      <c r="Q1347" s="6"/>
      <c r="R1347" s="6"/>
      <c r="S1347" s="6"/>
      <c r="T1347" s="6"/>
      <c r="U1347" s="6"/>
      <c r="V1347" s="6"/>
      <c r="W1347" s="6"/>
      <c r="X1347" s="6"/>
      <c r="Y1347" s="6"/>
      <c r="Z1347" s="6"/>
    </row>
    <row r="1348" spans="1:26" ht="12" customHeight="1">
      <c r="A1348" s="205"/>
      <c r="B1348" s="204"/>
      <c r="C1348" s="129"/>
      <c r="D1348" s="129"/>
      <c r="E1348" s="199"/>
      <c r="F1348" s="172"/>
      <c r="G1348" s="6"/>
      <c r="H1348" s="6"/>
      <c r="I1348" s="6"/>
      <c r="J1348" s="6"/>
      <c r="K1348" s="6"/>
      <c r="L1348" s="6"/>
      <c r="M1348" s="6"/>
      <c r="N1348" s="6"/>
      <c r="O1348" s="6"/>
      <c r="P1348" s="6"/>
      <c r="Q1348" s="6"/>
      <c r="R1348" s="6"/>
      <c r="S1348" s="6"/>
      <c r="T1348" s="6"/>
      <c r="U1348" s="6"/>
      <c r="V1348" s="6"/>
      <c r="W1348" s="6"/>
      <c r="X1348" s="6"/>
      <c r="Y1348" s="6"/>
      <c r="Z1348" s="6"/>
    </row>
    <row r="1349" spans="1:26" ht="12" customHeight="1">
      <c r="A1349" s="205"/>
      <c r="B1349" s="204"/>
      <c r="C1349" s="129"/>
      <c r="D1349" s="129"/>
      <c r="E1349" s="199"/>
      <c r="F1349" s="172"/>
      <c r="G1349" s="6"/>
      <c r="H1349" s="6"/>
      <c r="I1349" s="6"/>
      <c r="J1349" s="6"/>
      <c r="K1349" s="6"/>
      <c r="L1349" s="6"/>
      <c r="M1349" s="6"/>
      <c r="N1349" s="6"/>
      <c r="O1349" s="6"/>
      <c r="P1349" s="6"/>
      <c r="Q1349" s="6"/>
      <c r="R1349" s="6"/>
      <c r="S1349" s="6"/>
      <c r="T1349" s="6"/>
      <c r="U1349" s="6"/>
      <c r="V1349" s="6"/>
      <c r="W1349" s="6"/>
      <c r="X1349" s="6"/>
      <c r="Y1349" s="6"/>
      <c r="Z1349" s="6"/>
    </row>
    <row r="1350" spans="1:26" ht="12" customHeight="1">
      <c r="A1350" s="205"/>
      <c r="B1350" s="204"/>
      <c r="C1350" s="129"/>
      <c r="D1350" s="129"/>
      <c r="E1350" s="199"/>
      <c r="F1350" s="172"/>
      <c r="G1350" s="6"/>
      <c r="H1350" s="6"/>
      <c r="I1350" s="6"/>
      <c r="J1350" s="6"/>
      <c r="K1350" s="6"/>
      <c r="L1350" s="6"/>
      <c r="M1350" s="6"/>
      <c r="N1350" s="6"/>
      <c r="O1350" s="6"/>
      <c r="P1350" s="6"/>
      <c r="Q1350" s="6"/>
      <c r="R1350" s="6"/>
      <c r="S1350" s="6"/>
      <c r="T1350" s="6"/>
      <c r="U1350" s="6"/>
      <c r="V1350" s="6"/>
      <c r="W1350" s="6"/>
      <c r="X1350" s="6"/>
      <c r="Y1350" s="6"/>
      <c r="Z1350" s="6"/>
    </row>
    <row r="1351" spans="1:26" ht="12" customHeight="1">
      <c r="A1351" s="205"/>
      <c r="B1351" s="204"/>
      <c r="C1351" s="129"/>
      <c r="D1351" s="129"/>
      <c r="E1351" s="199"/>
      <c r="F1351" s="172"/>
      <c r="G1351" s="6"/>
      <c r="H1351" s="6"/>
      <c r="I1351" s="6"/>
      <c r="J1351" s="6"/>
      <c r="K1351" s="6"/>
      <c r="L1351" s="6"/>
      <c r="M1351" s="6"/>
      <c r="N1351" s="6"/>
      <c r="O1351" s="6"/>
      <c r="P1351" s="6"/>
      <c r="Q1351" s="6"/>
      <c r="R1351" s="6"/>
      <c r="S1351" s="6"/>
      <c r="T1351" s="6"/>
      <c r="U1351" s="6"/>
      <c r="V1351" s="6"/>
      <c r="W1351" s="6"/>
      <c r="X1351" s="6"/>
      <c r="Y1351" s="6"/>
      <c r="Z1351" s="6"/>
    </row>
    <row r="1352" spans="1:26" ht="12" customHeight="1">
      <c r="A1352" s="205"/>
      <c r="B1352" s="204"/>
      <c r="C1352" s="129"/>
      <c r="D1352" s="129"/>
      <c r="E1352" s="199"/>
      <c r="F1352" s="172"/>
      <c r="G1352" s="6"/>
      <c r="H1352" s="6"/>
      <c r="I1352" s="6"/>
      <c r="J1352" s="6"/>
      <c r="K1352" s="6"/>
      <c r="L1352" s="6"/>
      <c r="M1352" s="6"/>
      <c r="N1352" s="6"/>
      <c r="O1352" s="6"/>
      <c r="P1352" s="6"/>
      <c r="Q1352" s="6"/>
      <c r="R1352" s="6"/>
      <c r="S1352" s="6"/>
      <c r="T1352" s="6"/>
      <c r="U1352" s="6"/>
      <c r="V1352" s="6"/>
      <c r="W1352" s="6"/>
      <c r="X1352" s="6"/>
      <c r="Y1352" s="6"/>
      <c r="Z1352" s="6"/>
    </row>
    <row r="1353" spans="1:26" ht="12" customHeight="1">
      <c r="A1353" s="205"/>
      <c r="B1353" s="204"/>
      <c r="C1353" s="129"/>
      <c r="D1353" s="129"/>
      <c r="E1353" s="199"/>
      <c r="F1353" s="172"/>
      <c r="G1353" s="6"/>
      <c r="H1353" s="6"/>
      <c r="I1353" s="6"/>
      <c r="J1353" s="6"/>
      <c r="K1353" s="6"/>
      <c r="L1353" s="6"/>
      <c r="M1353" s="6"/>
      <c r="N1353" s="6"/>
      <c r="O1353" s="6"/>
      <c r="P1353" s="6"/>
      <c r="Q1353" s="6"/>
      <c r="R1353" s="6"/>
      <c r="S1353" s="6"/>
      <c r="T1353" s="6"/>
      <c r="U1353" s="6"/>
      <c r="V1353" s="6"/>
      <c r="W1353" s="6"/>
      <c r="X1353" s="6"/>
      <c r="Y1353" s="6"/>
      <c r="Z1353" s="6"/>
    </row>
    <row r="1354" spans="1:26" ht="12" customHeight="1">
      <c r="A1354" s="205"/>
      <c r="B1354" s="204"/>
      <c r="C1354" s="129"/>
      <c r="D1354" s="129"/>
      <c r="E1354" s="199"/>
      <c r="F1354" s="172"/>
      <c r="G1354" s="6"/>
      <c r="H1354" s="6"/>
      <c r="I1354" s="6"/>
      <c r="J1354" s="6"/>
      <c r="K1354" s="6"/>
      <c r="L1354" s="6"/>
      <c r="M1354" s="6"/>
      <c r="N1354" s="6"/>
      <c r="O1354" s="6"/>
      <c r="P1354" s="6"/>
      <c r="Q1354" s="6"/>
      <c r="R1354" s="6"/>
      <c r="S1354" s="6"/>
      <c r="T1354" s="6"/>
      <c r="U1354" s="6"/>
      <c r="V1354" s="6"/>
      <c r="W1354" s="6"/>
      <c r="X1354" s="6"/>
      <c r="Y1354" s="6"/>
      <c r="Z1354" s="6"/>
    </row>
    <row r="1355" spans="1:26" ht="12" customHeight="1">
      <c r="A1355" s="205"/>
      <c r="B1355" s="204"/>
      <c r="C1355" s="129"/>
      <c r="D1355" s="129"/>
      <c r="E1355" s="199"/>
      <c r="F1355" s="172"/>
      <c r="G1355" s="6"/>
      <c r="H1355" s="6"/>
      <c r="I1355" s="6"/>
      <c r="J1355" s="6"/>
      <c r="K1355" s="6"/>
      <c r="L1355" s="6"/>
      <c r="M1355" s="6"/>
      <c r="N1355" s="6"/>
      <c r="O1355" s="6"/>
      <c r="P1355" s="6"/>
      <c r="Q1355" s="6"/>
      <c r="R1355" s="6"/>
      <c r="S1355" s="6"/>
      <c r="T1355" s="6"/>
      <c r="U1355" s="6"/>
      <c r="V1355" s="6"/>
      <c r="W1355" s="6"/>
      <c r="X1355" s="6"/>
      <c r="Y1355" s="6"/>
      <c r="Z1355" s="6"/>
    </row>
    <row r="1356" spans="1:26" ht="12" customHeight="1">
      <c r="A1356" s="205"/>
      <c r="B1356" s="204"/>
      <c r="C1356" s="129"/>
      <c r="D1356" s="129"/>
      <c r="E1356" s="199"/>
      <c r="F1356" s="172"/>
      <c r="G1356" s="6"/>
      <c r="H1356" s="6"/>
      <c r="I1356" s="6"/>
      <c r="J1356" s="6"/>
      <c r="K1356" s="6"/>
      <c r="L1356" s="6"/>
      <c r="M1356" s="6"/>
      <c r="N1356" s="6"/>
      <c r="O1356" s="6"/>
      <c r="P1356" s="6"/>
      <c r="Q1356" s="6"/>
      <c r="R1356" s="6"/>
      <c r="S1356" s="6"/>
      <c r="T1356" s="6"/>
      <c r="U1356" s="6"/>
      <c r="V1356" s="6"/>
      <c r="W1356" s="6"/>
      <c r="X1356" s="6"/>
      <c r="Y1356" s="6"/>
      <c r="Z1356" s="6"/>
    </row>
    <row r="1357" spans="1:26" ht="12" customHeight="1">
      <c r="A1357" s="205"/>
      <c r="B1357" s="204"/>
      <c r="C1357" s="129"/>
      <c r="D1357" s="129"/>
      <c r="E1357" s="199"/>
      <c r="F1357" s="172"/>
      <c r="G1357" s="6"/>
      <c r="H1357" s="6"/>
      <c r="I1357" s="6"/>
      <c r="J1357" s="6"/>
      <c r="K1357" s="6"/>
      <c r="L1357" s="6"/>
      <c r="M1357" s="6"/>
      <c r="N1357" s="6"/>
      <c r="O1357" s="6"/>
      <c r="P1357" s="6"/>
      <c r="Q1357" s="6"/>
      <c r="R1357" s="6"/>
      <c r="S1357" s="6"/>
      <c r="T1357" s="6"/>
      <c r="U1357" s="6"/>
      <c r="V1357" s="6"/>
      <c r="W1357" s="6"/>
      <c r="X1357" s="6"/>
      <c r="Y1357" s="6"/>
      <c r="Z1357" s="6"/>
    </row>
    <row r="1358" spans="1:26" ht="12" customHeight="1">
      <c r="A1358" s="205"/>
      <c r="B1358" s="204"/>
      <c r="C1358" s="129"/>
      <c r="D1358" s="129"/>
      <c r="E1358" s="199"/>
      <c r="F1358" s="172"/>
      <c r="G1358" s="6"/>
      <c r="H1358" s="6"/>
      <c r="I1358" s="6"/>
      <c r="J1358" s="6"/>
      <c r="K1358" s="6"/>
      <c r="L1358" s="6"/>
      <c r="M1358" s="6"/>
      <c r="N1358" s="6"/>
      <c r="O1358" s="6"/>
      <c r="P1358" s="6"/>
      <c r="Q1358" s="6"/>
      <c r="R1358" s="6"/>
      <c r="S1358" s="6"/>
      <c r="T1358" s="6"/>
      <c r="U1358" s="6"/>
      <c r="V1358" s="6"/>
      <c r="W1358" s="6"/>
      <c r="X1358" s="6"/>
      <c r="Y1358" s="6"/>
      <c r="Z1358" s="6"/>
    </row>
    <row r="1359" spans="1:26" ht="12" customHeight="1">
      <c r="A1359" s="205"/>
      <c r="B1359" s="204"/>
      <c r="C1359" s="129"/>
      <c r="D1359" s="129"/>
      <c r="E1359" s="199"/>
      <c r="F1359" s="172"/>
      <c r="G1359" s="6"/>
      <c r="H1359" s="6"/>
      <c r="I1359" s="6"/>
      <c r="J1359" s="6"/>
      <c r="K1359" s="6"/>
      <c r="L1359" s="6"/>
      <c r="M1359" s="6"/>
      <c r="N1359" s="6"/>
      <c r="O1359" s="6"/>
      <c r="P1359" s="6"/>
      <c r="Q1359" s="6"/>
      <c r="R1359" s="6"/>
      <c r="S1359" s="6"/>
      <c r="T1359" s="6"/>
      <c r="U1359" s="6"/>
      <c r="V1359" s="6"/>
      <c r="W1359" s="6"/>
      <c r="X1359" s="6"/>
      <c r="Y1359" s="6"/>
      <c r="Z1359" s="6"/>
    </row>
    <row r="1360" spans="1:26" ht="12" customHeight="1">
      <c r="A1360" s="205"/>
      <c r="B1360" s="204"/>
      <c r="C1360" s="129"/>
      <c r="D1360" s="129"/>
      <c r="E1360" s="199"/>
      <c r="F1360" s="172"/>
      <c r="G1360" s="6"/>
      <c r="H1360" s="6"/>
      <c r="I1360" s="6"/>
      <c r="J1360" s="6"/>
      <c r="K1360" s="6"/>
      <c r="L1360" s="6"/>
      <c r="M1360" s="6"/>
      <c r="N1360" s="6"/>
      <c r="O1360" s="6"/>
      <c r="P1360" s="6"/>
      <c r="Q1360" s="6"/>
      <c r="R1360" s="6"/>
      <c r="S1360" s="6"/>
      <c r="T1360" s="6"/>
      <c r="U1360" s="6"/>
      <c r="V1360" s="6"/>
      <c r="W1360" s="6"/>
      <c r="X1360" s="6"/>
      <c r="Y1360" s="6"/>
      <c r="Z1360" s="6"/>
    </row>
    <row r="1361" spans="1:26" ht="12" customHeight="1">
      <c r="A1361" s="205"/>
      <c r="B1361" s="204"/>
      <c r="C1361" s="129"/>
      <c r="D1361" s="129"/>
      <c r="E1361" s="199"/>
      <c r="F1361" s="172"/>
      <c r="G1361" s="6"/>
      <c r="H1361" s="6"/>
      <c r="I1361" s="6"/>
      <c r="J1361" s="6"/>
      <c r="K1361" s="6"/>
      <c r="L1361" s="6"/>
      <c r="M1361" s="6"/>
      <c r="N1361" s="6"/>
      <c r="O1361" s="6"/>
      <c r="P1361" s="6"/>
      <c r="Q1361" s="6"/>
      <c r="R1361" s="6"/>
      <c r="S1361" s="6"/>
      <c r="T1361" s="6"/>
      <c r="U1361" s="6"/>
      <c r="V1361" s="6"/>
      <c r="W1361" s="6"/>
      <c r="X1361" s="6"/>
      <c r="Y1361" s="6"/>
      <c r="Z1361" s="6"/>
    </row>
    <row r="1362" spans="1:26" ht="12" customHeight="1">
      <c r="A1362" s="205"/>
      <c r="B1362" s="204"/>
      <c r="C1362" s="129"/>
      <c r="D1362" s="129"/>
      <c r="E1362" s="199"/>
      <c r="F1362" s="172"/>
      <c r="G1362" s="6"/>
      <c r="H1362" s="6"/>
      <c r="I1362" s="6"/>
      <c r="J1362" s="6"/>
      <c r="K1362" s="6"/>
      <c r="L1362" s="6"/>
      <c r="M1362" s="6"/>
      <c r="N1362" s="6"/>
      <c r="O1362" s="6"/>
      <c r="P1362" s="6"/>
      <c r="Q1362" s="6"/>
      <c r="R1362" s="6"/>
      <c r="S1362" s="6"/>
      <c r="T1362" s="6"/>
      <c r="U1362" s="6"/>
      <c r="V1362" s="6"/>
      <c r="W1362" s="6"/>
      <c r="X1362" s="6"/>
      <c r="Y1362" s="6"/>
      <c r="Z1362" s="6"/>
    </row>
    <row r="1363" spans="1:26" ht="12" customHeight="1">
      <c r="A1363" s="205"/>
      <c r="B1363" s="204"/>
      <c r="C1363" s="129"/>
      <c r="D1363" s="129"/>
      <c r="E1363" s="199"/>
      <c r="F1363" s="172"/>
      <c r="G1363" s="6"/>
      <c r="H1363" s="6"/>
      <c r="I1363" s="6"/>
      <c r="J1363" s="6"/>
      <c r="K1363" s="6"/>
      <c r="L1363" s="6"/>
      <c r="M1363" s="6"/>
      <c r="N1363" s="6"/>
      <c r="O1363" s="6"/>
      <c r="P1363" s="6"/>
      <c r="Q1363" s="6"/>
      <c r="R1363" s="6"/>
      <c r="S1363" s="6"/>
      <c r="T1363" s="6"/>
      <c r="U1363" s="6"/>
      <c r="V1363" s="6"/>
      <c r="W1363" s="6"/>
      <c r="X1363" s="6"/>
      <c r="Y1363" s="6"/>
      <c r="Z1363" s="6"/>
    </row>
    <row r="1364" spans="1:26" ht="12" customHeight="1">
      <c r="A1364" s="205"/>
      <c r="B1364" s="204"/>
      <c r="C1364" s="129"/>
      <c r="D1364" s="129"/>
      <c r="E1364" s="199"/>
      <c r="F1364" s="172"/>
      <c r="G1364" s="6"/>
      <c r="H1364" s="6"/>
      <c r="I1364" s="6"/>
      <c r="J1364" s="6"/>
      <c r="K1364" s="6"/>
      <c r="L1364" s="6"/>
      <c r="M1364" s="6"/>
      <c r="N1364" s="6"/>
      <c r="O1364" s="6"/>
      <c r="P1364" s="6"/>
      <c r="Q1364" s="6"/>
      <c r="R1364" s="6"/>
      <c r="S1364" s="6"/>
      <c r="T1364" s="6"/>
      <c r="U1364" s="6"/>
      <c r="V1364" s="6"/>
      <c r="W1364" s="6"/>
      <c r="X1364" s="6"/>
      <c r="Y1364" s="6"/>
      <c r="Z1364" s="6"/>
    </row>
    <row r="1365" spans="1:26" ht="12" customHeight="1">
      <c r="A1365" s="205"/>
      <c r="B1365" s="204"/>
      <c r="C1365" s="129"/>
      <c r="D1365" s="129"/>
      <c r="E1365" s="199"/>
      <c r="F1365" s="172"/>
      <c r="G1365" s="6"/>
      <c r="H1365" s="6"/>
      <c r="I1365" s="6"/>
      <c r="J1365" s="6"/>
      <c r="K1365" s="6"/>
      <c r="L1365" s="6"/>
      <c r="M1365" s="6"/>
      <c r="N1365" s="6"/>
      <c r="O1365" s="6"/>
      <c r="P1365" s="6"/>
      <c r="Q1365" s="6"/>
      <c r="R1365" s="6"/>
      <c r="S1365" s="6"/>
      <c r="T1365" s="6"/>
      <c r="U1365" s="6"/>
      <c r="V1365" s="6"/>
      <c r="W1365" s="6"/>
      <c r="X1365" s="6"/>
      <c r="Y1365" s="6"/>
      <c r="Z1365" s="6"/>
    </row>
    <row r="1366" spans="1:26" ht="12" customHeight="1">
      <c r="A1366" s="205"/>
      <c r="B1366" s="204"/>
      <c r="C1366" s="129"/>
      <c r="D1366" s="129"/>
      <c r="E1366" s="199"/>
      <c r="F1366" s="172"/>
      <c r="G1366" s="6"/>
      <c r="H1366" s="6"/>
      <c r="I1366" s="6"/>
      <c r="J1366" s="6"/>
      <c r="K1366" s="6"/>
      <c r="L1366" s="6"/>
      <c r="M1366" s="6"/>
      <c r="N1366" s="6"/>
      <c r="O1366" s="6"/>
      <c r="P1366" s="6"/>
      <c r="Q1366" s="6"/>
      <c r="R1366" s="6"/>
      <c r="S1366" s="6"/>
      <c r="T1366" s="6"/>
      <c r="U1366" s="6"/>
      <c r="V1366" s="6"/>
      <c r="W1366" s="6"/>
      <c r="X1366" s="6"/>
      <c r="Y1366" s="6"/>
      <c r="Z1366" s="6"/>
    </row>
    <row r="1367" spans="1:26" ht="12" customHeight="1">
      <c r="A1367" s="205"/>
      <c r="B1367" s="204"/>
      <c r="C1367" s="129"/>
      <c r="D1367" s="129"/>
      <c r="E1367" s="199"/>
      <c r="F1367" s="172"/>
      <c r="G1367" s="6"/>
      <c r="H1367" s="6"/>
      <c r="I1367" s="6"/>
      <c r="J1367" s="6"/>
      <c r="K1367" s="6"/>
      <c r="L1367" s="6"/>
      <c r="M1367" s="6"/>
      <c r="N1367" s="6"/>
      <c r="O1367" s="6"/>
      <c r="P1367" s="6"/>
      <c r="Q1367" s="6"/>
      <c r="R1367" s="6"/>
      <c r="S1367" s="6"/>
      <c r="T1367" s="6"/>
      <c r="U1367" s="6"/>
      <c r="V1367" s="6"/>
      <c r="W1367" s="6"/>
      <c r="X1367" s="6"/>
      <c r="Y1367" s="6"/>
      <c r="Z1367" s="6"/>
    </row>
    <row r="1368" spans="1:26" ht="12" customHeight="1">
      <c r="A1368" s="205"/>
      <c r="B1368" s="204"/>
      <c r="C1368" s="129"/>
      <c r="D1368" s="129"/>
      <c r="E1368" s="199"/>
      <c r="F1368" s="172"/>
      <c r="G1368" s="6"/>
      <c r="H1368" s="6"/>
      <c r="I1368" s="6"/>
      <c r="J1368" s="6"/>
      <c r="K1368" s="6"/>
      <c r="L1368" s="6"/>
      <c r="M1368" s="6"/>
      <c r="N1368" s="6"/>
      <c r="O1368" s="6"/>
      <c r="P1368" s="6"/>
      <c r="Q1368" s="6"/>
      <c r="R1368" s="6"/>
      <c r="S1368" s="6"/>
      <c r="T1368" s="6"/>
      <c r="U1368" s="6"/>
      <c r="V1368" s="6"/>
      <c r="W1368" s="6"/>
      <c r="X1368" s="6"/>
      <c r="Y1368" s="6"/>
      <c r="Z1368" s="6"/>
    </row>
    <row r="1369" spans="1:26" ht="12" customHeight="1">
      <c r="A1369" s="205"/>
      <c r="B1369" s="204"/>
      <c r="C1369" s="129"/>
      <c r="D1369" s="129"/>
      <c r="E1369" s="199"/>
      <c r="F1369" s="172"/>
      <c r="G1369" s="6"/>
      <c r="H1369" s="6"/>
      <c r="I1369" s="6"/>
      <c r="J1369" s="6"/>
      <c r="K1369" s="6"/>
      <c r="L1369" s="6"/>
      <c r="M1369" s="6"/>
      <c r="N1369" s="6"/>
      <c r="O1369" s="6"/>
      <c r="P1369" s="6"/>
      <c r="Q1369" s="6"/>
      <c r="R1369" s="6"/>
      <c r="S1369" s="6"/>
      <c r="T1369" s="6"/>
      <c r="U1369" s="6"/>
      <c r="V1369" s="6"/>
      <c r="W1369" s="6"/>
      <c r="X1369" s="6"/>
      <c r="Y1369" s="6"/>
      <c r="Z1369" s="6"/>
    </row>
    <row r="1370" spans="1:26" ht="12" customHeight="1">
      <c r="A1370" s="205"/>
      <c r="B1370" s="204"/>
      <c r="C1370" s="129"/>
      <c r="D1370" s="129"/>
      <c r="E1370" s="199"/>
      <c r="F1370" s="172"/>
      <c r="G1370" s="6"/>
      <c r="H1370" s="6"/>
      <c r="I1370" s="6"/>
      <c r="J1370" s="6"/>
      <c r="K1370" s="6"/>
      <c r="L1370" s="6"/>
      <c r="M1370" s="6"/>
      <c r="N1370" s="6"/>
      <c r="O1370" s="6"/>
      <c r="P1370" s="6"/>
      <c r="Q1370" s="6"/>
      <c r="R1370" s="6"/>
      <c r="S1370" s="6"/>
      <c r="T1370" s="6"/>
      <c r="U1370" s="6"/>
      <c r="V1370" s="6"/>
      <c r="W1370" s="6"/>
      <c r="X1370" s="6"/>
      <c r="Y1370" s="6"/>
      <c r="Z1370" s="6"/>
    </row>
    <row r="1371" spans="1:26" ht="12" customHeight="1">
      <c r="A1371" s="205"/>
      <c r="B1371" s="204"/>
      <c r="C1371" s="129"/>
      <c r="D1371" s="129"/>
      <c r="E1371" s="199"/>
      <c r="F1371" s="172"/>
      <c r="G1371" s="6"/>
      <c r="H1371" s="6"/>
      <c r="I1371" s="6"/>
      <c r="J1371" s="6"/>
      <c r="K1371" s="6"/>
      <c r="L1371" s="6"/>
      <c r="M1371" s="6"/>
      <c r="N1371" s="6"/>
      <c r="O1371" s="6"/>
      <c r="P1371" s="6"/>
      <c r="Q1371" s="6"/>
      <c r="R1371" s="6"/>
      <c r="S1371" s="6"/>
      <c r="T1371" s="6"/>
      <c r="U1371" s="6"/>
      <c r="V1371" s="6"/>
      <c r="W1371" s="6"/>
      <c r="X1371" s="6"/>
      <c r="Y1371" s="6"/>
      <c r="Z1371" s="6"/>
    </row>
    <row r="1372" spans="1:26" ht="12" customHeight="1">
      <c r="A1372" s="205"/>
      <c r="B1372" s="204"/>
      <c r="C1372" s="129"/>
      <c r="D1372" s="129"/>
      <c r="E1372" s="199"/>
      <c r="F1372" s="172"/>
      <c r="G1372" s="6"/>
      <c r="H1372" s="6"/>
      <c r="I1372" s="6"/>
      <c r="J1372" s="6"/>
      <c r="K1372" s="6"/>
      <c r="L1372" s="6"/>
      <c r="M1372" s="6"/>
      <c r="N1372" s="6"/>
      <c r="O1372" s="6"/>
      <c r="P1372" s="6"/>
      <c r="Q1372" s="6"/>
      <c r="R1372" s="6"/>
      <c r="S1372" s="6"/>
      <c r="T1372" s="6"/>
      <c r="U1372" s="6"/>
      <c r="V1372" s="6"/>
      <c r="W1372" s="6"/>
      <c r="X1372" s="6"/>
      <c r="Y1372" s="6"/>
      <c r="Z1372" s="6"/>
    </row>
    <row r="1373" spans="1:26" ht="12" customHeight="1">
      <c r="A1373" s="205"/>
      <c r="B1373" s="204"/>
      <c r="C1373" s="129"/>
      <c r="D1373" s="129"/>
      <c r="E1373" s="199"/>
      <c r="F1373" s="172"/>
      <c r="G1373" s="6"/>
      <c r="H1373" s="6"/>
      <c r="I1373" s="6"/>
      <c r="J1373" s="6"/>
      <c r="K1373" s="6"/>
      <c r="L1373" s="6"/>
      <c r="M1373" s="6"/>
      <c r="N1373" s="6"/>
      <c r="O1373" s="6"/>
      <c r="P1373" s="6"/>
      <c r="Q1373" s="6"/>
      <c r="R1373" s="6"/>
      <c r="S1373" s="6"/>
      <c r="T1373" s="6"/>
      <c r="U1373" s="6"/>
      <c r="V1373" s="6"/>
      <c r="W1373" s="6"/>
      <c r="X1373" s="6"/>
      <c r="Y1373" s="6"/>
      <c r="Z1373" s="6"/>
    </row>
    <row r="1374" spans="1:26" ht="12" customHeight="1">
      <c r="A1374" s="205"/>
      <c r="B1374" s="204"/>
      <c r="C1374" s="129"/>
      <c r="D1374" s="129"/>
      <c r="E1374" s="199"/>
      <c r="F1374" s="172"/>
      <c r="G1374" s="6"/>
      <c r="H1374" s="6"/>
      <c r="I1374" s="6"/>
      <c r="J1374" s="6"/>
      <c r="K1374" s="6"/>
      <c r="L1374" s="6"/>
      <c r="M1374" s="6"/>
      <c r="N1374" s="6"/>
      <c r="O1374" s="6"/>
      <c r="P1374" s="6"/>
      <c r="Q1374" s="6"/>
      <c r="R1374" s="6"/>
      <c r="S1374" s="6"/>
      <c r="T1374" s="6"/>
      <c r="U1374" s="6"/>
      <c r="V1374" s="6"/>
      <c r="W1374" s="6"/>
      <c r="X1374" s="6"/>
      <c r="Y1374" s="6"/>
      <c r="Z1374" s="6"/>
    </row>
    <row r="1375" spans="1:26" ht="12" customHeight="1">
      <c r="A1375" s="205"/>
      <c r="B1375" s="204"/>
      <c r="C1375" s="129"/>
      <c r="D1375" s="129"/>
      <c r="E1375" s="199"/>
      <c r="F1375" s="172"/>
      <c r="G1375" s="6"/>
      <c r="H1375" s="6"/>
      <c r="I1375" s="6"/>
      <c r="J1375" s="6"/>
      <c r="K1375" s="6"/>
      <c r="L1375" s="6"/>
      <c r="M1375" s="6"/>
      <c r="N1375" s="6"/>
      <c r="O1375" s="6"/>
      <c r="P1375" s="6"/>
      <c r="Q1375" s="6"/>
      <c r="R1375" s="6"/>
      <c r="S1375" s="6"/>
      <c r="T1375" s="6"/>
      <c r="U1375" s="6"/>
      <c r="V1375" s="6"/>
      <c r="W1375" s="6"/>
      <c r="X1375" s="6"/>
      <c r="Y1375" s="6"/>
      <c r="Z1375" s="6"/>
    </row>
    <row r="1376" spans="1:26" ht="12" customHeight="1">
      <c r="A1376" s="205"/>
      <c r="B1376" s="204"/>
      <c r="C1376" s="129"/>
      <c r="D1376" s="129"/>
      <c r="E1376" s="199"/>
      <c r="F1376" s="172"/>
      <c r="G1376" s="6"/>
      <c r="H1376" s="6"/>
      <c r="I1376" s="6"/>
      <c r="J1376" s="6"/>
      <c r="K1376" s="6"/>
      <c r="L1376" s="6"/>
      <c r="M1376" s="6"/>
      <c r="N1376" s="6"/>
      <c r="O1376" s="6"/>
      <c r="P1376" s="6"/>
      <c r="Q1376" s="6"/>
      <c r="R1376" s="6"/>
      <c r="S1376" s="6"/>
      <c r="T1376" s="6"/>
      <c r="U1376" s="6"/>
      <c r="V1376" s="6"/>
      <c r="W1376" s="6"/>
      <c r="X1376" s="6"/>
      <c r="Y1376" s="6"/>
      <c r="Z1376" s="6"/>
    </row>
    <row r="1377" spans="1:26" ht="12" customHeight="1">
      <c r="A1377" s="205"/>
      <c r="B1377" s="204"/>
      <c r="C1377" s="129"/>
      <c r="D1377" s="129"/>
      <c r="E1377" s="199"/>
      <c r="F1377" s="172"/>
      <c r="G1377" s="6"/>
      <c r="H1377" s="6"/>
      <c r="I1377" s="6"/>
      <c r="J1377" s="6"/>
      <c r="K1377" s="6"/>
      <c r="L1377" s="6"/>
      <c r="M1377" s="6"/>
      <c r="N1377" s="6"/>
      <c r="O1377" s="6"/>
      <c r="P1377" s="6"/>
      <c r="Q1377" s="6"/>
      <c r="R1377" s="6"/>
      <c r="S1377" s="6"/>
      <c r="T1377" s="6"/>
      <c r="U1377" s="6"/>
      <c r="V1377" s="6"/>
      <c r="W1377" s="6"/>
      <c r="X1377" s="6"/>
      <c r="Y1377" s="6"/>
      <c r="Z1377" s="6"/>
    </row>
    <row r="1378" spans="1:26" ht="12" customHeight="1">
      <c r="A1378" s="205"/>
      <c r="B1378" s="204"/>
      <c r="C1378" s="129"/>
      <c r="D1378" s="129"/>
      <c r="E1378" s="199"/>
      <c r="F1378" s="172"/>
      <c r="G1378" s="6"/>
      <c r="H1378" s="6"/>
      <c r="I1378" s="6"/>
      <c r="J1378" s="6"/>
      <c r="K1378" s="6"/>
      <c r="L1378" s="6"/>
      <c r="M1378" s="6"/>
      <c r="N1378" s="6"/>
      <c r="O1378" s="6"/>
      <c r="P1378" s="6"/>
      <c r="Q1378" s="6"/>
      <c r="R1378" s="6"/>
      <c r="S1378" s="6"/>
      <c r="T1378" s="6"/>
      <c r="U1378" s="6"/>
      <c r="V1378" s="6"/>
      <c r="W1378" s="6"/>
      <c r="X1378" s="6"/>
      <c r="Y1378" s="6"/>
      <c r="Z1378" s="6"/>
    </row>
    <row r="1379" spans="1:26" ht="12" customHeight="1">
      <c r="A1379" s="205"/>
      <c r="B1379" s="204"/>
      <c r="C1379" s="129"/>
      <c r="D1379" s="129"/>
      <c r="E1379" s="199"/>
      <c r="F1379" s="172"/>
      <c r="G1379" s="6"/>
      <c r="H1379" s="6"/>
      <c r="I1379" s="6"/>
      <c r="J1379" s="6"/>
      <c r="K1379" s="6"/>
      <c r="L1379" s="6"/>
      <c r="M1379" s="6"/>
      <c r="N1379" s="6"/>
      <c r="O1379" s="6"/>
      <c r="P1379" s="6"/>
      <c r="Q1379" s="6"/>
      <c r="R1379" s="6"/>
      <c r="S1379" s="6"/>
      <c r="T1379" s="6"/>
      <c r="U1379" s="6"/>
      <c r="V1379" s="6"/>
      <c r="W1379" s="6"/>
      <c r="X1379" s="6"/>
      <c r="Y1379" s="6"/>
      <c r="Z1379" s="6"/>
    </row>
    <row r="1380" spans="1:26" ht="12" customHeight="1">
      <c r="A1380" s="205"/>
      <c r="B1380" s="204"/>
      <c r="C1380" s="129"/>
      <c r="D1380" s="129"/>
      <c r="E1380" s="199"/>
      <c r="F1380" s="172"/>
      <c r="G1380" s="6"/>
      <c r="H1380" s="6"/>
      <c r="I1380" s="6"/>
      <c r="J1380" s="6"/>
      <c r="K1380" s="6"/>
      <c r="L1380" s="6"/>
      <c r="M1380" s="6"/>
      <c r="N1380" s="6"/>
      <c r="O1380" s="6"/>
      <c r="P1380" s="6"/>
      <c r="Q1380" s="6"/>
      <c r="R1380" s="6"/>
      <c r="S1380" s="6"/>
      <c r="T1380" s="6"/>
      <c r="U1380" s="6"/>
      <c r="V1380" s="6"/>
      <c r="W1380" s="6"/>
      <c r="X1380" s="6"/>
      <c r="Y1380" s="6"/>
      <c r="Z1380" s="6"/>
    </row>
    <row r="1381" spans="1:26" ht="12" customHeight="1">
      <c r="A1381" s="205"/>
      <c r="B1381" s="204"/>
      <c r="C1381" s="129"/>
      <c r="D1381" s="129"/>
      <c r="E1381" s="199"/>
      <c r="F1381" s="172"/>
      <c r="G1381" s="6"/>
      <c r="H1381" s="6"/>
      <c r="I1381" s="6"/>
      <c r="J1381" s="6"/>
      <c r="K1381" s="6"/>
      <c r="L1381" s="6"/>
      <c r="M1381" s="6"/>
      <c r="N1381" s="6"/>
      <c r="O1381" s="6"/>
      <c r="P1381" s="6"/>
      <c r="Q1381" s="6"/>
      <c r="R1381" s="6"/>
      <c r="S1381" s="6"/>
      <c r="T1381" s="6"/>
      <c r="U1381" s="6"/>
      <c r="V1381" s="6"/>
      <c r="W1381" s="6"/>
      <c r="X1381" s="6"/>
      <c r="Y1381" s="6"/>
      <c r="Z1381" s="6"/>
    </row>
    <row r="1382" spans="1:26" ht="12" customHeight="1">
      <c r="A1382" s="205"/>
      <c r="B1382" s="204"/>
      <c r="C1382" s="129"/>
      <c r="D1382" s="129"/>
      <c r="E1382" s="199"/>
      <c r="F1382" s="172"/>
      <c r="G1382" s="6"/>
      <c r="H1382" s="6"/>
      <c r="I1382" s="6"/>
      <c r="J1382" s="6"/>
      <c r="K1382" s="6"/>
      <c r="L1382" s="6"/>
      <c r="M1382" s="6"/>
      <c r="N1382" s="6"/>
      <c r="O1382" s="6"/>
      <c r="P1382" s="6"/>
      <c r="Q1382" s="6"/>
      <c r="R1382" s="6"/>
      <c r="S1382" s="6"/>
      <c r="T1382" s="6"/>
      <c r="U1382" s="6"/>
      <c r="V1382" s="6"/>
      <c r="W1382" s="6"/>
      <c r="X1382" s="6"/>
      <c r="Y1382" s="6"/>
      <c r="Z1382" s="6"/>
    </row>
    <row r="1383" spans="1:26" ht="12" customHeight="1">
      <c r="A1383" s="205"/>
      <c r="B1383" s="204"/>
      <c r="C1383" s="129"/>
      <c r="D1383" s="129"/>
      <c r="E1383" s="199"/>
      <c r="F1383" s="172"/>
      <c r="G1383" s="6"/>
      <c r="H1383" s="6"/>
      <c r="I1383" s="6"/>
      <c r="J1383" s="6"/>
      <c r="K1383" s="6"/>
      <c r="L1383" s="6"/>
      <c r="M1383" s="6"/>
      <c r="N1383" s="6"/>
      <c r="O1383" s="6"/>
      <c r="P1383" s="6"/>
      <c r="Q1383" s="6"/>
      <c r="R1383" s="6"/>
      <c r="S1383" s="6"/>
      <c r="T1383" s="6"/>
      <c r="U1383" s="6"/>
      <c r="V1383" s="6"/>
      <c r="W1383" s="6"/>
      <c r="X1383" s="6"/>
      <c r="Y1383" s="6"/>
      <c r="Z1383" s="6"/>
    </row>
    <row r="1384" spans="1:26" ht="12" customHeight="1">
      <c r="A1384" s="205"/>
      <c r="B1384" s="204"/>
      <c r="C1384" s="129"/>
      <c r="D1384" s="129"/>
      <c r="E1384" s="199"/>
      <c r="F1384" s="172"/>
      <c r="G1384" s="6"/>
      <c r="H1384" s="6"/>
      <c r="I1384" s="6"/>
      <c r="J1384" s="6"/>
      <c r="K1384" s="6"/>
      <c r="L1384" s="6"/>
      <c r="M1384" s="6"/>
      <c r="N1384" s="6"/>
      <c r="O1384" s="6"/>
      <c r="P1384" s="6"/>
      <c r="Q1384" s="6"/>
      <c r="R1384" s="6"/>
      <c r="S1384" s="6"/>
      <c r="T1384" s="6"/>
      <c r="U1384" s="6"/>
      <c r="V1384" s="6"/>
      <c r="W1384" s="6"/>
      <c r="X1384" s="6"/>
      <c r="Y1384" s="6"/>
      <c r="Z1384" s="6"/>
    </row>
    <row r="1385" spans="1:26" ht="12" customHeight="1">
      <c r="A1385" s="205"/>
      <c r="B1385" s="204"/>
      <c r="C1385" s="129"/>
      <c r="D1385" s="129"/>
      <c r="E1385" s="199"/>
      <c r="F1385" s="172"/>
      <c r="G1385" s="6"/>
      <c r="H1385" s="6"/>
      <c r="I1385" s="6"/>
      <c r="J1385" s="6"/>
      <c r="K1385" s="6"/>
      <c r="L1385" s="6"/>
      <c r="M1385" s="6"/>
      <c r="N1385" s="6"/>
      <c r="O1385" s="6"/>
      <c r="P1385" s="6"/>
      <c r="Q1385" s="6"/>
      <c r="R1385" s="6"/>
      <c r="S1385" s="6"/>
      <c r="T1385" s="6"/>
      <c r="U1385" s="6"/>
      <c r="V1385" s="6"/>
      <c r="W1385" s="6"/>
      <c r="X1385" s="6"/>
      <c r="Y1385" s="6"/>
      <c r="Z1385" s="6"/>
    </row>
    <row r="1386" spans="1:26" ht="12" customHeight="1">
      <c r="A1386" s="205"/>
      <c r="B1386" s="204"/>
      <c r="C1386" s="129"/>
      <c r="D1386" s="129"/>
      <c r="E1386" s="199"/>
      <c r="F1386" s="172"/>
      <c r="G1386" s="6"/>
      <c r="H1386" s="6"/>
      <c r="I1386" s="6"/>
      <c r="J1386" s="6"/>
      <c r="K1386" s="6"/>
      <c r="L1386" s="6"/>
      <c r="M1386" s="6"/>
      <c r="N1386" s="6"/>
      <c r="O1386" s="6"/>
      <c r="P1386" s="6"/>
      <c r="Q1386" s="6"/>
      <c r="R1386" s="6"/>
      <c r="S1386" s="6"/>
      <c r="T1386" s="6"/>
      <c r="U1386" s="6"/>
      <c r="V1386" s="6"/>
      <c r="W1386" s="6"/>
      <c r="X1386" s="6"/>
      <c r="Y1386" s="6"/>
      <c r="Z1386" s="6"/>
    </row>
    <row r="1387" spans="1:26" ht="12" customHeight="1">
      <c r="A1387" s="205"/>
      <c r="B1387" s="204"/>
      <c r="C1387" s="129"/>
      <c r="D1387" s="129"/>
      <c r="E1387" s="199"/>
      <c r="F1387" s="172"/>
      <c r="G1387" s="6"/>
      <c r="H1387" s="6"/>
      <c r="I1387" s="6"/>
      <c r="J1387" s="6"/>
      <c r="K1387" s="6"/>
      <c r="L1387" s="6"/>
      <c r="M1387" s="6"/>
      <c r="N1387" s="6"/>
      <c r="O1387" s="6"/>
      <c r="P1387" s="6"/>
      <c r="Q1387" s="6"/>
      <c r="R1387" s="6"/>
      <c r="S1387" s="6"/>
      <c r="T1387" s="6"/>
      <c r="U1387" s="6"/>
      <c r="V1387" s="6"/>
      <c r="W1387" s="6"/>
      <c r="X1387" s="6"/>
      <c r="Y1387" s="6"/>
      <c r="Z1387" s="6"/>
    </row>
    <row r="1388" spans="1:26" ht="12" customHeight="1">
      <c r="A1388" s="205"/>
      <c r="B1388" s="204"/>
      <c r="C1388" s="129"/>
      <c r="D1388" s="129"/>
      <c r="E1388" s="199"/>
      <c r="F1388" s="172"/>
      <c r="G1388" s="6"/>
      <c r="H1388" s="6"/>
      <c r="I1388" s="6"/>
      <c r="J1388" s="6"/>
      <c r="K1388" s="6"/>
      <c r="L1388" s="6"/>
      <c r="M1388" s="6"/>
      <c r="N1388" s="6"/>
      <c r="O1388" s="6"/>
      <c r="P1388" s="6"/>
      <c r="Q1388" s="6"/>
      <c r="R1388" s="6"/>
      <c r="S1388" s="6"/>
      <c r="T1388" s="6"/>
      <c r="U1388" s="6"/>
      <c r="V1388" s="6"/>
      <c r="W1388" s="6"/>
      <c r="X1388" s="6"/>
      <c r="Y1388" s="6"/>
      <c r="Z1388" s="6"/>
    </row>
    <row r="1389" spans="1:26" ht="12" customHeight="1">
      <c r="A1389" s="205"/>
      <c r="B1389" s="204"/>
      <c r="C1389" s="129"/>
      <c r="D1389" s="129"/>
      <c r="E1389" s="199"/>
      <c r="F1389" s="172"/>
      <c r="G1389" s="6"/>
      <c r="H1389" s="6"/>
      <c r="I1389" s="6"/>
      <c r="J1389" s="6"/>
      <c r="K1389" s="6"/>
      <c r="L1389" s="6"/>
      <c r="M1389" s="6"/>
      <c r="N1389" s="6"/>
      <c r="O1389" s="6"/>
      <c r="P1389" s="6"/>
      <c r="Q1389" s="6"/>
      <c r="R1389" s="6"/>
      <c r="S1389" s="6"/>
      <c r="T1389" s="6"/>
      <c r="U1389" s="6"/>
      <c r="V1389" s="6"/>
      <c r="W1389" s="6"/>
      <c r="X1389" s="6"/>
      <c r="Y1389" s="6"/>
      <c r="Z1389" s="6"/>
    </row>
    <row r="1390" spans="1:26" ht="12" customHeight="1">
      <c r="A1390" s="205"/>
      <c r="B1390" s="204"/>
      <c r="C1390" s="129"/>
      <c r="D1390" s="129"/>
      <c r="E1390" s="199"/>
      <c r="F1390" s="172"/>
      <c r="G1390" s="6"/>
      <c r="H1390" s="6"/>
      <c r="I1390" s="6"/>
      <c r="J1390" s="6"/>
      <c r="K1390" s="6"/>
      <c r="L1390" s="6"/>
      <c r="M1390" s="6"/>
      <c r="N1390" s="6"/>
      <c r="O1390" s="6"/>
      <c r="P1390" s="6"/>
      <c r="Q1390" s="6"/>
      <c r="R1390" s="6"/>
      <c r="S1390" s="6"/>
      <c r="T1390" s="6"/>
      <c r="U1390" s="6"/>
      <c r="V1390" s="6"/>
      <c r="W1390" s="6"/>
      <c r="X1390" s="6"/>
      <c r="Y1390" s="6"/>
      <c r="Z1390" s="6"/>
    </row>
    <row r="1391" spans="1:26" ht="12" customHeight="1">
      <c r="A1391" s="205"/>
      <c r="B1391" s="204"/>
      <c r="C1391" s="129"/>
      <c r="D1391" s="129"/>
      <c r="E1391" s="199"/>
      <c r="F1391" s="172"/>
      <c r="G1391" s="6"/>
      <c r="H1391" s="6"/>
      <c r="I1391" s="6"/>
      <c r="J1391" s="6"/>
      <c r="K1391" s="6"/>
      <c r="L1391" s="6"/>
      <c r="M1391" s="6"/>
      <c r="N1391" s="6"/>
      <c r="O1391" s="6"/>
      <c r="P1391" s="6"/>
      <c r="Q1391" s="6"/>
      <c r="R1391" s="6"/>
      <c r="S1391" s="6"/>
      <c r="T1391" s="6"/>
      <c r="U1391" s="6"/>
      <c r="V1391" s="6"/>
      <c r="W1391" s="6"/>
      <c r="X1391" s="6"/>
      <c r="Y1391" s="6"/>
      <c r="Z1391" s="6"/>
    </row>
    <row r="1392" spans="1:26" ht="12" customHeight="1">
      <c r="A1392" s="205"/>
      <c r="B1392" s="204"/>
      <c r="C1392" s="129"/>
      <c r="D1392" s="129"/>
      <c r="E1392" s="199"/>
      <c r="F1392" s="172"/>
      <c r="G1392" s="6"/>
      <c r="H1392" s="6"/>
      <c r="I1392" s="6"/>
      <c r="J1392" s="6"/>
      <c r="K1392" s="6"/>
      <c r="L1392" s="6"/>
      <c r="M1392" s="6"/>
      <c r="N1392" s="6"/>
      <c r="O1392" s="6"/>
      <c r="P1392" s="6"/>
      <c r="Q1392" s="6"/>
      <c r="R1392" s="6"/>
      <c r="S1392" s="6"/>
      <c r="T1392" s="6"/>
      <c r="U1392" s="6"/>
      <c r="V1392" s="6"/>
      <c r="W1392" s="6"/>
      <c r="X1392" s="6"/>
      <c r="Y1392" s="6"/>
      <c r="Z1392" s="6"/>
    </row>
    <row r="1393" spans="1:26" ht="12" customHeight="1">
      <c r="A1393" s="205"/>
      <c r="B1393" s="204"/>
      <c r="C1393" s="129"/>
      <c r="D1393" s="129"/>
      <c r="E1393" s="199"/>
      <c r="F1393" s="172"/>
      <c r="G1393" s="6"/>
      <c r="H1393" s="6"/>
      <c r="I1393" s="6"/>
      <c r="J1393" s="6"/>
      <c r="K1393" s="6"/>
      <c r="L1393" s="6"/>
      <c r="M1393" s="6"/>
      <c r="N1393" s="6"/>
      <c r="O1393" s="6"/>
      <c r="P1393" s="6"/>
      <c r="Q1393" s="6"/>
      <c r="R1393" s="6"/>
      <c r="S1393" s="6"/>
      <c r="T1393" s="6"/>
      <c r="U1393" s="6"/>
      <c r="V1393" s="6"/>
      <c r="W1393" s="6"/>
      <c r="X1393" s="6"/>
      <c r="Y1393" s="6"/>
      <c r="Z1393" s="6"/>
    </row>
    <row r="1394" spans="1:26" ht="12" customHeight="1">
      <c r="A1394" s="205"/>
      <c r="B1394" s="204"/>
      <c r="C1394" s="129"/>
      <c r="D1394" s="129"/>
      <c r="E1394" s="199"/>
      <c r="F1394" s="172"/>
      <c r="G1394" s="6"/>
      <c r="H1394" s="6"/>
      <c r="I1394" s="6"/>
      <c r="J1394" s="6"/>
      <c r="K1394" s="6"/>
      <c r="L1394" s="6"/>
      <c r="M1394" s="6"/>
      <c r="N1394" s="6"/>
      <c r="O1394" s="6"/>
      <c r="P1394" s="6"/>
      <c r="Q1394" s="6"/>
      <c r="R1394" s="6"/>
      <c r="S1394" s="6"/>
      <c r="T1394" s="6"/>
      <c r="U1394" s="6"/>
      <c r="V1394" s="6"/>
      <c r="W1394" s="6"/>
      <c r="X1394" s="6"/>
      <c r="Y1394" s="6"/>
      <c r="Z1394" s="6"/>
    </row>
    <row r="1395" spans="1:26" ht="12" customHeight="1">
      <c r="A1395" s="205"/>
      <c r="B1395" s="204"/>
      <c r="C1395" s="129"/>
      <c r="D1395" s="129"/>
      <c r="E1395" s="199"/>
      <c r="F1395" s="172"/>
      <c r="G1395" s="6"/>
      <c r="H1395" s="6"/>
      <c r="I1395" s="6"/>
      <c r="J1395" s="6"/>
      <c r="K1395" s="6"/>
      <c r="L1395" s="6"/>
      <c r="M1395" s="6"/>
      <c r="N1395" s="6"/>
      <c r="O1395" s="6"/>
      <c r="P1395" s="6"/>
      <c r="Q1395" s="6"/>
      <c r="R1395" s="6"/>
      <c r="S1395" s="6"/>
      <c r="T1395" s="6"/>
      <c r="U1395" s="6"/>
      <c r="V1395" s="6"/>
      <c r="W1395" s="6"/>
      <c r="X1395" s="6"/>
      <c r="Y1395" s="6"/>
      <c r="Z1395" s="6"/>
    </row>
    <row r="1396" spans="1:26" ht="12" customHeight="1">
      <c r="A1396" s="205"/>
      <c r="B1396" s="204"/>
      <c r="C1396" s="129"/>
      <c r="D1396" s="129"/>
      <c r="E1396" s="199"/>
      <c r="F1396" s="172"/>
      <c r="G1396" s="6"/>
      <c r="H1396" s="6"/>
      <c r="I1396" s="6"/>
      <c r="J1396" s="6"/>
      <c r="K1396" s="6"/>
      <c r="L1396" s="6"/>
      <c r="M1396" s="6"/>
      <c r="N1396" s="6"/>
      <c r="O1396" s="6"/>
      <c r="P1396" s="6"/>
      <c r="Q1396" s="6"/>
      <c r="R1396" s="6"/>
      <c r="S1396" s="6"/>
      <c r="T1396" s="6"/>
      <c r="U1396" s="6"/>
      <c r="V1396" s="6"/>
      <c r="W1396" s="6"/>
      <c r="X1396" s="6"/>
      <c r="Y1396" s="6"/>
      <c r="Z1396" s="6"/>
    </row>
    <row r="1397" spans="1:26" ht="12" customHeight="1">
      <c r="A1397" s="205"/>
      <c r="B1397" s="204"/>
      <c r="C1397" s="129"/>
      <c r="D1397" s="129"/>
      <c r="E1397" s="199"/>
      <c r="F1397" s="172"/>
      <c r="G1397" s="6"/>
      <c r="H1397" s="6"/>
      <c r="I1397" s="6"/>
      <c r="J1397" s="6"/>
      <c r="K1397" s="6"/>
      <c r="L1397" s="6"/>
      <c r="M1397" s="6"/>
      <c r="N1397" s="6"/>
      <c r="O1397" s="6"/>
      <c r="P1397" s="6"/>
      <c r="Q1397" s="6"/>
      <c r="R1397" s="6"/>
      <c r="S1397" s="6"/>
      <c r="T1397" s="6"/>
      <c r="U1397" s="6"/>
      <c r="V1397" s="6"/>
      <c r="W1397" s="6"/>
      <c r="X1397" s="6"/>
      <c r="Y1397" s="6"/>
      <c r="Z1397" s="6"/>
    </row>
    <row r="1398" spans="1:26" ht="12" customHeight="1">
      <c r="A1398" s="205"/>
      <c r="B1398" s="204"/>
      <c r="C1398" s="129"/>
      <c r="D1398" s="129"/>
      <c r="E1398" s="199"/>
      <c r="F1398" s="172"/>
      <c r="G1398" s="6"/>
      <c r="H1398" s="6"/>
      <c r="I1398" s="6"/>
      <c r="J1398" s="6"/>
      <c r="K1398" s="6"/>
      <c r="L1398" s="6"/>
      <c r="M1398" s="6"/>
      <c r="N1398" s="6"/>
      <c r="O1398" s="6"/>
      <c r="P1398" s="6"/>
      <c r="Q1398" s="6"/>
      <c r="R1398" s="6"/>
      <c r="S1398" s="6"/>
      <c r="T1398" s="6"/>
      <c r="U1398" s="6"/>
      <c r="V1398" s="6"/>
      <c r="W1398" s="6"/>
      <c r="X1398" s="6"/>
      <c r="Y1398" s="6"/>
      <c r="Z1398" s="6"/>
    </row>
    <row r="1399" spans="1:26" ht="12" customHeight="1">
      <c r="A1399" s="205"/>
      <c r="B1399" s="204"/>
      <c r="C1399" s="129"/>
      <c r="D1399" s="129"/>
      <c r="E1399" s="199"/>
      <c r="F1399" s="172"/>
      <c r="G1399" s="6"/>
      <c r="H1399" s="6"/>
      <c r="I1399" s="6"/>
      <c r="J1399" s="6"/>
      <c r="K1399" s="6"/>
      <c r="L1399" s="6"/>
      <c r="M1399" s="6"/>
      <c r="N1399" s="6"/>
      <c r="O1399" s="6"/>
      <c r="P1399" s="6"/>
      <c r="Q1399" s="6"/>
      <c r="R1399" s="6"/>
      <c r="S1399" s="6"/>
      <c r="T1399" s="6"/>
      <c r="U1399" s="6"/>
      <c r="V1399" s="6"/>
      <c r="W1399" s="6"/>
      <c r="X1399" s="6"/>
      <c r="Y1399" s="6"/>
      <c r="Z1399" s="6"/>
    </row>
    <row r="1400" spans="1:26" ht="12" customHeight="1">
      <c r="A1400" s="205"/>
      <c r="B1400" s="204"/>
      <c r="C1400" s="129"/>
      <c r="D1400" s="129"/>
      <c r="E1400" s="199"/>
      <c r="F1400" s="172"/>
      <c r="G1400" s="6"/>
      <c r="H1400" s="6"/>
      <c r="I1400" s="6"/>
      <c r="J1400" s="6"/>
      <c r="K1400" s="6"/>
      <c r="L1400" s="6"/>
      <c r="M1400" s="6"/>
      <c r="N1400" s="6"/>
      <c r="O1400" s="6"/>
      <c r="P1400" s="6"/>
      <c r="Q1400" s="6"/>
      <c r="R1400" s="6"/>
      <c r="S1400" s="6"/>
      <c r="T1400" s="6"/>
      <c r="U1400" s="6"/>
      <c r="V1400" s="6"/>
      <c r="W1400" s="6"/>
      <c r="X1400" s="6"/>
      <c r="Y1400" s="6"/>
      <c r="Z1400" s="6"/>
    </row>
    <row r="1401" spans="1:26" ht="12" customHeight="1">
      <c r="A1401" s="205"/>
      <c r="B1401" s="204"/>
      <c r="C1401" s="129"/>
      <c r="D1401" s="129"/>
      <c r="E1401" s="199"/>
      <c r="F1401" s="172"/>
      <c r="G1401" s="6"/>
      <c r="H1401" s="6"/>
      <c r="I1401" s="6"/>
      <c r="J1401" s="6"/>
      <c r="K1401" s="6"/>
      <c r="L1401" s="6"/>
      <c r="M1401" s="6"/>
      <c r="N1401" s="6"/>
      <c r="O1401" s="6"/>
      <c r="P1401" s="6"/>
      <c r="Q1401" s="6"/>
      <c r="R1401" s="6"/>
      <c r="S1401" s="6"/>
      <c r="T1401" s="6"/>
      <c r="U1401" s="6"/>
      <c r="V1401" s="6"/>
      <c r="W1401" s="6"/>
      <c r="X1401" s="6"/>
      <c r="Y1401" s="6"/>
      <c r="Z1401" s="6"/>
    </row>
    <row r="1402" spans="1:26" ht="12" customHeight="1">
      <c r="A1402" s="205"/>
      <c r="B1402" s="204"/>
      <c r="C1402" s="129"/>
      <c r="D1402" s="129"/>
      <c r="E1402" s="199"/>
      <c r="F1402" s="172"/>
      <c r="G1402" s="6"/>
      <c r="H1402" s="6"/>
      <c r="I1402" s="6"/>
      <c r="J1402" s="6"/>
      <c r="K1402" s="6"/>
      <c r="L1402" s="6"/>
      <c r="M1402" s="6"/>
      <c r="N1402" s="6"/>
      <c r="O1402" s="6"/>
      <c r="P1402" s="6"/>
      <c r="Q1402" s="6"/>
      <c r="R1402" s="6"/>
      <c r="S1402" s="6"/>
      <c r="T1402" s="6"/>
      <c r="U1402" s="6"/>
      <c r="V1402" s="6"/>
      <c r="W1402" s="6"/>
      <c r="X1402" s="6"/>
      <c r="Y1402" s="6"/>
      <c r="Z1402" s="6"/>
    </row>
    <row r="1403" spans="1:26" ht="12" customHeight="1">
      <c r="A1403" s="205"/>
      <c r="B1403" s="204"/>
      <c r="C1403" s="129"/>
      <c r="D1403" s="129"/>
      <c r="E1403" s="199"/>
      <c r="F1403" s="172"/>
      <c r="G1403" s="6"/>
      <c r="H1403" s="6"/>
      <c r="I1403" s="6"/>
      <c r="J1403" s="6"/>
      <c r="K1403" s="6"/>
      <c r="L1403" s="6"/>
      <c r="M1403" s="6"/>
      <c r="N1403" s="6"/>
      <c r="O1403" s="6"/>
      <c r="P1403" s="6"/>
      <c r="Q1403" s="6"/>
      <c r="R1403" s="6"/>
      <c r="S1403" s="6"/>
      <c r="T1403" s="6"/>
      <c r="U1403" s="6"/>
      <c r="V1403" s="6"/>
      <c r="W1403" s="6"/>
      <c r="X1403" s="6"/>
      <c r="Y1403" s="6"/>
      <c r="Z1403" s="6"/>
    </row>
    <row r="1404" spans="1:26" ht="12" customHeight="1">
      <c r="A1404" s="205"/>
      <c r="B1404" s="204"/>
      <c r="C1404" s="129"/>
      <c r="D1404" s="129"/>
      <c r="E1404" s="199"/>
      <c r="F1404" s="172"/>
      <c r="G1404" s="6"/>
      <c r="H1404" s="6"/>
      <c r="I1404" s="6"/>
      <c r="J1404" s="6"/>
      <c r="K1404" s="6"/>
      <c r="L1404" s="6"/>
      <c r="M1404" s="6"/>
      <c r="N1404" s="6"/>
      <c r="O1404" s="6"/>
      <c r="P1404" s="6"/>
      <c r="Q1404" s="6"/>
      <c r="R1404" s="6"/>
      <c r="S1404" s="6"/>
      <c r="T1404" s="6"/>
      <c r="U1404" s="6"/>
      <c r="V1404" s="6"/>
      <c r="W1404" s="6"/>
      <c r="X1404" s="6"/>
      <c r="Y1404" s="6"/>
      <c r="Z1404" s="6"/>
    </row>
    <row r="1405" spans="1:26" ht="12" customHeight="1">
      <c r="A1405" s="205"/>
      <c r="B1405" s="204"/>
      <c r="C1405" s="129"/>
      <c r="D1405" s="129"/>
      <c r="E1405" s="199"/>
      <c r="F1405" s="172"/>
      <c r="G1405" s="6"/>
      <c r="H1405" s="6"/>
      <c r="I1405" s="6"/>
      <c r="J1405" s="6"/>
      <c r="K1405" s="6"/>
      <c r="L1405" s="6"/>
      <c r="M1405" s="6"/>
      <c r="N1405" s="6"/>
      <c r="O1405" s="6"/>
      <c r="P1405" s="6"/>
      <c r="Q1405" s="6"/>
      <c r="R1405" s="6"/>
      <c r="S1405" s="6"/>
      <c r="T1405" s="6"/>
      <c r="U1405" s="6"/>
      <c r="V1405" s="6"/>
      <c r="W1405" s="6"/>
      <c r="X1405" s="6"/>
      <c r="Y1405" s="6"/>
      <c r="Z1405" s="6"/>
    </row>
    <row r="1406" spans="1:26" ht="12" customHeight="1">
      <c r="A1406" s="205"/>
      <c r="B1406" s="204"/>
      <c r="C1406" s="129"/>
      <c r="D1406" s="129"/>
      <c r="E1406" s="199"/>
      <c r="F1406" s="172"/>
      <c r="G1406" s="6"/>
      <c r="H1406" s="6"/>
      <c r="I1406" s="6"/>
      <c r="J1406" s="6"/>
      <c r="K1406" s="6"/>
      <c r="L1406" s="6"/>
      <c r="M1406" s="6"/>
      <c r="N1406" s="6"/>
      <c r="O1406" s="6"/>
      <c r="P1406" s="6"/>
      <c r="Q1406" s="6"/>
      <c r="R1406" s="6"/>
      <c r="S1406" s="6"/>
      <c r="T1406" s="6"/>
      <c r="U1406" s="6"/>
      <c r="V1406" s="6"/>
      <c r="W1406" s="6"/>
      <c r="X1406" s="6"/>
      <c r="Y1406" s="6"/>
      <c r="Z1406" s="6"/>
    </row>
    <row r="1407" spans="1:26" ht="12" customHeight="1">
      <c r="A1407" s="205"/>
      <c r="B1407" s="204"/>
      <c r="C1407" s="129"/>
      <c r="D1407" s="129"/>
      <c r="E1407" s="199"/>
      <c r="F1407" s="172"/>
      <c r="G1407" s="6"/>
      <c r="H1407" s="6"/>
      <c r="I1407" s="6"/>
      <c r="J1407" s="6"/>
      <c r="K1407" s="6"/>
      <c r="L1407" s="6"/>
      <c r="M1407" s="6"/>
      <c r="N1407" s="6"/>
      <c r="O1407" s="6"/>
      <c r="P1407" s="6"/>
      <c r="Q1407" s="6"/>
      <c r="R1407" s="6"/>
      <c r="S1407" s="6"/>
      <c r="T1407" s="6"/>
      <c r="U1407" s="6"/>
      <c r="V1407" s="6"/>
      <c r="W1407" s="6"/>
      <c r="X1407" s="6"/>
      <c r="Y1407" s="6"/>
      <c r="Z1407" s="6"/>
    </row>
    <row r="1408" spans="1:26" ht="12" customHeight="1">
      <c r="A1408" s="205"/>
      <c r="B1408" s="204"/>
      <c r="C1408" s="129"/>
      <c r="D1408" s="129"/>
      <c r="E1408" s="199"/>
      <c r="F1408" s="172"/>
      <c r="G1408" s="6"/>
      <c r="H1408" s="6"/>
      <c r="I1408" s="6"/>
      <c r="J1408" s="6"/>
      <c r="K1408" s="6"/>
      <c r="L1408" s="6"/>
      <c r="M1408" s="6"/>
      <c r="N1408" s="6"/>
      <c r="O1408" s="6"/>
      <c r="P1408" s="6"/>
      <c r="Q1408" s="6"/>
      <c r="R1408" s="6"/>
      <c r="S1408" s="6"/>
      <c r="T1408" s="6"/>
      <c r="U1408" s="6"/>
      <c r="V1408" s="6"/>
      <c r="W1408" s="6"/>
      <c r="X1408" s="6"/>
      <c r="Y1408" s="6"/>
      <c r="Z1408" s="6"/>
    </row>
    <row r="1409" spans="1:26" ht="12" customHeight="1">
      <c r="A1409" s="205"/>
      <c r="B1409" s="204"/>
      <c r="C1409" s="129"/>
      <c r="D1409" s="129"/>
      <c r="E1409" s="199"/>
      <c r="F1409" s="172"/>
      <c r="G1409" s="6"/>
      <c r="H1409" s="6"/>
      <c r="I1409" s="6"/>
      <c r="J1409" s="6"/>
      <c r="K1409" s="6"/>
      <c r="L1409" s="6"/>
      <c r="M1409" s="6"/>
      <c r="N1409" s="6"/>
      <c r="O1409" s="6"/>
      <c r="P1409" s="6"/>
      <c r="Q1409" s="6"/>
      <c r="R1409" s="6"/>
      <c r="S1409" s="6"/>
      <c r="T1409" s="6"/>
      <c r="U1409" s="6"/>
      <c r="V1409" s="6"/>
      <c r="W1409" s="6"/>
      <c r="X1409" s="6"/>
      <c r="Y1409" s="6"/>
      <c r="Z1409" s="6"/>
    </row>
    <row r="1410" spans="1:26" ht="12" customHeight="1">
      <c r="A1410" s="205"/>
      <c r="B1410" s="204"/>
      <c r="C1410" s="129"/>
      <c r="D1410" s="129"/>
      <c r="E1410" s="199"/>
      <c r="F1410" s="172"/>
      <c r="G1410" s="6"/>
      <c r="H1410" s="6"/>
      <c r="I1410" s="6"/>
      <c r="J1410" s="6"/>
      <c r="K1410" s="6"/>
      <c r="L1410" s="6"/>
      <c r="M1410" s="6"/>
      <c r="N1410" s="6"/>
      <c r="O1410" s="6"/>
      <c r="P1410" s="6"/>
      <c r="Q1410" s="6"/>
      <c r="R1410" s="6"/>
      <c r="S1410" s="6"/>
      <c r="T1410" s="6"/>
      <c r="U1410" s="6"/>
      <c r="V1410" s="6"/>
      <c r="W1410" s="6"/>
      <c r="X1410" s="6"/>
      <c r="Y1410" s="6"/>
      <c r="Z1410" s="6"/>
    </row>
    <row r="1411" spans="1:26" ht="12" customHeight="1">
      <c r="A1411" s="205"/>
      <c r="B1411" s="204"/>
      <c r="C1411" s="129"/>
      <c r="D1411" s="129"/>
      <c r="E1411" s="199"/>
      <c r="F1411" s="172"/>
      <c r="G1411" s="6"/>
      <c r="H1411" s="6"/>
      <c r="I1411" s="6"/>
      <c r="J1411" s="6"/>
      <c r="K1411" s="6"/>
      <c r="L1411" s="6"/>
      <c r="M1411" s="6"/>
      <c r="N1411" s="6"/>
      <c r="O1411" s="6"/>
      <c r="P1411" s="6"/>
      <c r="Q1411" s="6"/>
      <c r="R1411" s="6"/>
      <c r="S1411" s="6"/>
      <c r="T1411" s="6"/>
      <c r="U1411" s="6"/>
      <c r="V1411" s="6"/>
      <c r="W1411" s="6"/>
      <c r="X1411" s="6"/>
      <c r="Y1411" s="6"/>
      <c r="Z1411" s="6"/>
    </row>
    <row r="1412" spans="1:26" ht="12" customHeight="1">
      <c r="A1412" s="205"/>
      <c r="B1412" s="204"/>
      <c r="C1412" s="129"/>
      <c r="D1412" s="129"/>
      <c r="E1412" s="199"/>
      <c r="F1412" s="172"/>
      <c r="G1412" s="6"/>
      <c r="H1412" s="6"/>
      <c r="I1412" s="6"/>
      <c r="J1412" s="6"/>
      <c r="K1412" s="6"/>
      <c r="L1412" s="6"/>
      <c r="M1412" s="6"/>
      <c r="N1412" s="6"/>
      <c r="O1412" s="6"/>
      <c r="P1412" s="6"/>
      <c r="Q1412" s="6"/>
      <c r="R1412" s="6"/>
      <c r="S1412" s="6"/>
      <c r="T1412" s="6"/>
      <c r="U1412" s="6"/>
      <c r="V1412" s="6"/>
      <c r="W1412" s="6"/>
      <c r="X1412" s="6"/>
      <c r="Y1412" s="6"/>
      <c r="Z1412" s="6"/>
    </row>
    <row r="1413" spans="1:26" ht="12" customHeight="1">
      <c r="A1413" s="205"/>
      <c r="B1413" s="204"/>
      <c r="C1413" s="129"/>
      <c r="D1413" s="129"/>
      <c r="E1413" s="199"/>
      <c r="F1413" s="172"/>
      <c r="G1413" s="6"/>
      <c r="H1413" s="6"/>
      <c r="I1413" s="6"/>
      <c r="J1413" s="6"/>
      <c r="K1413" s="6"/>
      <c r="L1413" s="6"/>
      <c r="M1413" s="6"/>
      <c r="N1413" s="6"/>
      <c r="O1413" s="6"/>
      <c r="P1413" s="6"/>
      <c r="Q1413" s="6"/>
      <c r="R1413" s="6"/>
      <c r="S1413" s="6"/>
      <c r="T1413" s="6"/>
      <c r="U1413" s="6"/>
      <c r="V1413" s="6"/>
      <c r="W1413" s="6"/>
      <c r="X1413" s="6"/>
      <c r="Y1413" s="6"/>
      <c r="Z1413" s="6"/>
    </row>
    <row r="1414" spans="1:26" ht="12" customHeight="1">
      <c r="A1414" s="205"/>
      <c r="B1414" s="204"/>
      <c r="C1414" s="129"/>
      <c r="D1414" s="129"/>
      <c r="E1414" s="199"/>
      <c r="F1414" s="172"/>
      <c r="G1414" s="6"/>
      <c r="H1414" s="6"/>
      <c r="I1414" s="6"/>
      <c r="J1414" s="6"/>
      <c r="K1414" s="6"/>
      <c r="L1414" s="6"/>
      <c r="M1414" s="6"/>
      <c r="N1414" s="6"/>
      <c r="O1414" s="6"/>
      <c r="P1414" s="6"/>
      <c r="Q1414" s="6"/>
      <c r="R1414" s="6"/>
      <c r="S1414" s="6"/>
      <c r="T1414" s="6"/>
      <c r="U1414" s="6"/>
      <c r="V1414" s="6"/>
      <c r="W1414" s="6"/>
      <c r="X1414" s="6"/>
      <c r="Y1414" s="6"/>
      <c r="Z1414" s="6"/>
    </row>
    <row r="1415" spans="1:26" ht="12" customHeight="1">
      <c r="A1415" s="205"/>
      <c r="B1415" s="204"/>
      <c r="C1415" s="129"/>
      <c r="D1415" s="129"/>
      <c r="E1415" s="199"/>
      <c r="F1415" s="172"/>
      <c r="G1415" s="6"/>
      <c r="H1415" s="6"/>
      <c r="I1415" s="6"/>
      <c r="J1415" s="6"/>
      <c r="K1415" s="6"/>
      <c r="L1415" s="6"/>
      <c r="M1415" s="6"/>
      <c r="N1415" s="6"/>
      <c r="O1415" s="6"/>
      <c r="P1415" s="6"/>
      <c r="Q1415" s="6"/>
      <c r="R1415" s="6"/>
      <c r="S1415" s="6"/>
      <c r="T1415" s="6"/>
      <c r="U1415" s="6"/>
      <c r="V1415" s="6"/>
      <c r="W1415" s="6"/>
      <c r="X1415" s="6"/>
      <c r="Y1415" s="6"/>
      <c r="Z1415" s="6"/>
    </row>
    <row r="1416" spans="1:26" ht="12" customHeight="1">
      <c r="A1416" s="205"/>
      <c r="B1416" s="204"/>
      <c r="C1416" s="129"/>
      <c r="D1416" s="129"/>
      <c r="E1416" s="199"/>
      <c r="F1416" s="172"/>
      <c r="G1416" s="6"/>
      <c r="H1416" s="6"/>
      <c r="I1416" s="6"/>
      <c r="J1416" s="6"/>
      <c r="K1416" s="6"/>
      <c r="L1416" s="6"/>
      <c r="M1416" s="6"/>
      <c r="N1416" s="6"/>
      <c r="O1416" s="6"/>
      <c r="P1416" s="6"/>
      <c r="Q1416" s="6"/>
      <c r="R1416" s="6"/>
      <c r="S1416" s="6"/>
      <c r="T1416" s="6"/>
      <c r="U1416" s="6"/>
      <c r="V1416" s="6"/>
      <c r="W1416" s="6"/>
      <c r="X1416" s="6"/>
      <c r="Y1416" s="6"/>
      <c r="Z1416" s="6"/>
    </row>
    <row r="1417" spans="1:26" ht="12" customHeight="1">
      <c r="A1417" s="205"/>
      <c r="B1417" s="204"/>
      <c r="C1417" s="129"/>
      <c r="D1417" s="129"/>
      <c r="E1417" s="199"/>
      <c r="F1417" s="172"/>
      <c r="G1417" s="6"/>
      <c r="H1417" s="6"/>
      <c r="I1417" s="6"/>
      <c r="J1417" s="6"/>
      <c r="K1417" s="6"/>
      <c r="L1417" s="6"/>
      <c r="M1417" s="6"/>
      <c r="N1417" s="6"/>
      <c r="O1417" s="6"/>
      <c r="P1417" s="6"/>
      <c r="Q1417" s="6"/>
      <c r="R1417" s="6"/>
      <c r="S1417" s="6"/>
      <c r="T1417" s="6"/>
      <c r="U1417" s="6"/>
      <c r="V1417" s="6"/>
      <c r="W1417" s="6"/>
      <c r="X1417" s="6"/>
      <c r="Y1417" s="6"/>
      <c r="Z1417" s="6"/>
    </row>
    <row r="1418" spans="1:26" ht="12" customHeight="1">
      <c r="A1418" s="205"/>
      <c r="B1418" s="204"/>
      <c r="C1418" s="129"/>
      <c r="D1418" s="129"/>
      <c r="E1418" s="199"/>
      <c r="F1418" s="172"/>
      <c r="G1418" s="6"/>
      <c r="H1418" s="6"/>
      <c r="I1418" s="6"/>
      <c r="J1418" s="6"/>
      <c r="K1418" s="6"/>
      <c r="L1418" s="6"/>
      <c r="M1418" s="6"/>
      <c r="N1418" s="6"/>
      <c r="O1418" s="6"/>
      <c r="P1418" s="6"/>
      <c r="Q1418" s="6"/>
      <c r="R1418" s="6"/>
      <c r="S1418" s="6"/>
      <c r="T1418" s="6"/>
      <c r="U1418" s="6"/>
      <c r="V1418" s="6"/>
      <c r="W1418" s="6"/>
      <c r="X1418" s="6"/>
      <c r="Y1418" s="6"/>
      <c r="Z1418" s="6"/>
    </row>
    <row r="1419" spans="1:26" ht="12" customHeight="1">
      <c r="A1419" s="205"/>
      <c r="B1419" s="204"/>
      <c r="C1419" s="129"/>
      <c r="D1419" s="129"/>
      <c r="E1419" s="199"/>
      <c r="F1419" s="172"/>
      <c r="G1419" s="6"/>
      <c r="H1419" s="6"/>
      <c r="I1419" s="6"/>
      <c r="J1419" s="6"/>
      <c r="K1419" s="6"/>
      <c r="L1419" s="6"/>
      <c r="M1419" s="6"/>
      <c r="N1419" s="6"/>
      <c r="O1419" s="6"/>
      <c r="P1419" s="6"/>
      <c r="Q1419" s="6"/>
      <c r="R1419" s="6"/>
      <c r="S1419" s="6"/>
      <c r="T1419" s="6"/>
      <c r="U1419" s="6"/>
      <c r="V1419" s="6"/>
      <c r="W1419" s="6"/>
      <c r="X1419" s="6"/>
      <c r="Y1419" s="6"/>
      <c r="Z1419" s="6"/>
    </row>
    <row r="1420" spans="1:26" ht="12" customHeight="1">
      <c r="A1420" s="205"/>
      <c r="B1420" s="204"/>
      <c r="C1420" s="129"/>
      <c r="D1420" s="129"/>
      <c r="E1420" s="199"/>
      <c r="F1420" s="172"/>
      <c r="G1420" s="6"/>
      <c r="H1420" s="6"/>
      <c r="I1420" s="6"/>
      <c r="J1420" s="6"/>
      <c r="K1420" s="6"/>
      <c r="L1420" s="6"/>
      <c r="M1420" s="6"/>
      <c r="N1420" s="6"/>
      <c r="O1420" s="6"/>
      <c r="P1420" s="6"/>
      <c r="Q1420" s="6"/>
      <c r="R1420" s="6"/>
      <c r="S1420" s="6"/>
      <c r="T1420" s="6"/>
      <c r="U1420" s="6"/>
      <c r="V1420" s="6"/>
      <c r="W1420" s="6"/>
      <c r="X1420" s="6"/>
      <c r="Y1420" s="6"/>
      <c r="Z1420" s="6"/>
    </row>
    <row r="1421" spans="1:26" ht="12" customHeight="1">
      <c r="A1421" s="205"/>
      <c r="B1421" s="204"/>
      <c r="C1421" s="129"/>
      <c r="D1421" s="129"/>
      <c r="E1421" s="199"/>
      <c r="F1421" s="172"/>
      <c r="G1421" s="6"/>
      <c r="H1421" s="6"/>
      <c r="I1421" s="6"/>
      <c r="J1421" s="6"/>
      <c r="K1421" s="6"/>
      <c r="L1421" s="6"/>
      <c r="M1421" s="6"/>
      <c r="N1421" s="6"/>
      <c r="O1421" s="6"/>
      <c r="P1421" s="6"/>
      <c r="Q1421" s="6"/>
      <c r="R1421" s="6"/>
      <c r="S1421" s="6"/>
      <c r="T1421" s="6"/>
      <c r="U1421" s="6"/>
      <c r="V1421" s="6"/>
      <c r="W1421" s="6"/>
      <c r="X1421" s="6"/>
      <c r="Y1421" s="6"/>
      <c r="Z1421" s="6"/>
    </row>
    <row r="1422" spans="1:26" ht="12" customHeight="1">
      <c r="A1422" s="205"/>
      <c r="B1422" s="204"/>
      <c r="C1422" s="129"/>
      <c r="D1422" s="129"/>
      <c r="E1422" s="199"/>
      <c r="F1422" s="172"/>
      <c r="G1422" s="6"/>
      <c r="H1422" s="6"/>
      <c r="I1422" s="6"/>
      <c r="J1422" s="6"/>
      <c r="K1422" s="6"/>
      <c r="L1422" s="6"/>
      <c r="M1422" s="6"/>
      <c r="N1422" s="6"/>
      <c r="O1422" s="6"/>
      <c r="P1422" s="6"/>
      <c r="Q1422" s="6"/>
      <c r="R1422" s="6"/>
      <c r="S1422" s="6"/>
      <c r="T1422" s="6"/>
      <c r="U1422" s="6"/>
      <c r="V1422" s="6"/>
      <c r="W1422" s="6"/>
      <c r="X1422" s="6"/>
      <c r="Y1422" s="6"/>
      <c r="Z1422" s="6"/>
    </row>
    <row r="1423" spans="1:26" ht="12" customHeight="1">
      <c r="A1423" s="205"/>
      <c r="B1423" s="204"/>
      <c r="C1423" s="129"/>
      <c r="D1423" s="129"/>
      <c r="E1423" s="199"/>
      <c r="F1423" s="172"/>
      <c r="G1423" s="6"/>
      <c r="H1423" s="6"/>
      <c r="I1423" s="6"/>
      <c r="J1423" s="6"/>
      <c r="K1423" s="6"/>
      <c r="L1423" s="6"/>
      <c r="M1423" s="6"/>
      <c r="N1423" s="6"/>
      <c r="O1423" s="6"/>
      <c r="P1423" s="6"/>
      <c r="Q1423" s="6"/>
      <c r="R1423" s="6"/>
      <c r="S1423" s="6"/>
      <c r="T1423" s="6"/>
      <c r="U1423" s="6"/>
      <c r="V1423" s="6"/>
      <c r="W1423" s="6"/>
      <c r="X1423" s="6"/>
      <c r="Y1423" s="6"/>
      <c r="Z1423" s="6"/>
    </row>
    <row r="1424" spans="1:26" ht="12" customHeight="1">
      <c r="A1424" s="205"/>
      <c r="B1424" s="204"/>
      <c r="C1424" s="129"/>
      <c r="D1424" s="129"/>
      <c r="E1424" s="199"/>
      <c r="F1424" s="172"/>
      <c r="G1424" s="6"/>
      <c r="H1424" s="6"/>
      <c r="I1424" s="6"/>
      <c r="J1424" s="6"/>
      <c r="K1424" s="6"/>
      <c r="L1424" s="6"/>
      <c r="M1424" s="6"/>
      <c r="N1424" s="6"/>
      <c r="O1424" s="6"/>
      <c r="P1424" s="6"/>
      <c r="Q1424" s="6"/>
      <c r="R1424" s="6"/>
      <c r="S1424" s="6"/>
      <c r="T1424" s="6"/>
      <c r="U1424" s="6"/>
      <c r="V1424" s="6"/>
      <c r="W1424" s="6"/>
      <c r="X1424" s="6"/>
      <c r="Y1424" s="6"/>
      <c r="Z1424" s="6"/>
    </row>
    <row r="1425" spans="1:26" ht="12" customHeight="1">
      <c r="A1425" s="205"/>
      <c r="B1425" s="204"/>
      <c r="C1425" s="129"/>
      <c r="D1425" s="129"/>
      <c r="E1425" s="199"/>
      <c r="F1425" s="172"/>
      <c r="G1425" s="6"/>
      <c r="H1425" s="6"/>
      <c r="I1425" s="6"/>
      <c r="J1425" s="6"/>
      <c r="K1425" s="6"/>
      <c r="L1425" s="6"/>
      <c r="M1425" s="6"/>
      <c r="N1425" s="6"/>
      <c r="O1425" s="6"/>
      <c r="P1425" s="6"/>
      <c r="Q1425" s="6"/>
      <c r="R1425" s="6"/>
      <c r="S1425" s="6"/>
      <c r="T1425" s="6"/>
      <c r="U1425" s="6"/>
      <c r="V1425" s="6"/>
      <c r="W1425" s="6"/>
      <c r="X1425" s="6"/>
      <c r="Y1425" s="6"/>
      <c r="Z1425" s="6"/>
    </row>
    <row r="1426" spans="1:26" ht="12" customHeight="1">
      <c r="A1426" s="205"/>
      <c r="B1426" s="204"/>
      <c r="C1426" s="129"/>
      <c r="D1426" s="129"/>
      <c r="E1426" s="199"/>
      <c r="F1426" s="172"/>
      <c r="G1426" s="6"/>
      <c r="H1426" s="6"/>
      <c r="I1426" s="6"/>
      <c r="J1426" s="6"/>
      <c r="K1426" s="6"/>
      <c r="L1426" s="6"/>
      <c r="M1426" s="6"/>
      <c r="N1426" s="6"/>
      <c r="O1426" s="6"/>
      <c r="P1426" s="6"/>
      <c r="Q1426" s="6"/>
      <c r="R1426" s="6"/>
      <c r="S1426" s="6"/>
      <c r="T1426" s="6"/>
      <c r="U1426" s="6"/>
      <c r="V1426" s="6"/>
      <c r="W1426" s="6"/>
      <c r="X1426" s="6"/>
      <c r="Y1426" s="6"/>
      <c r="Z1426" s="6"/>
    </row>
    <row r="1427" spans="1:26" ht="12" customHeight="1">
      <c r="A1427" s="205"/>
      <c r="B1427" s="204"/>
      <c r="C1427" s="129"/>
      <c r="D1427" s="129"/>
      <c r="E1427" s="199"/>
      <c r="F1427" s="172"/>
      <c r="G1427" s="6"/>
      <c r="H1427" s="6"/>
      <c r="I1427" s="6"/>
      <c r="J1427" s="6"/>
      <c r="K1427" s="6"/>
      <c r="L1427" s="6"/>
      <c r="M1427" s="6"/>
      <c r="N1427" s="6"/>
      <c r="O1427" s="6"/>
      <c r="P1427" s="6"/>
      <c r="Q1427" s="6"/>
      <c r="R1427" s="6"/>
      <c r="S1427" s="6"/>
      <c r="T1427" s="6"/>
      <c r="U1427" s="6"/>
      <c r="V1427" s="6"/>
      <c r="W1427" s="6"/>
      <c r="X1427" s="6"/>
      <c r="Y1427" s="6"/>
      <c r="Z1427" s="6"/>
    </row>
    <row r="1428" spans="1:26" ht="12" customHeight="1">
      <c r="A1428" s="205"/>
      <c r="B1428" s="204"/>
      <c r="C1428" s="129"/>
      <c r="D1428" s="129"/>
      <c r="E1428" s="199"/>
      <c r="F1428" s="172"/>
      <c r="G1428" s="6"/>
      <c r="H1428" s="6"/>
      <c r="I1428" s="6"/>
      <c r="J1428" s="6"/>
      <c r="K1428" s="6"/>
      <c r="L1428" s="6"/>
      <c r="M1428" s="6"/>
      <c r="N1428" s="6"/>
      <c r="O1428" s="6"/>
      <c r="P1428" s="6"/>
      <c r="Q1428" s="6"/>
      <c r="R1428" s="6"/>
      <c r="S1428" s="6"/>
      <c r="T1428" s="6"/>
      <c r="U1428" s="6"/>
      <c r="V1428" s="6"/>
      <c r="W1428" s="6"/>
      <c r="X1428" s="6"/>
      <c r="Y1428" s="6"/>
      <c r="Z1428" s="6"/>
    </row>
    <row r="1429" spans="1:26" ht="12" customHeight="1">
      <c r="A1429" s="205"/>
      <c r="B1429" s="204"/>
      <c r="C1429" s="129"/>
      <c r="D1429" s="129"/>
      <c r="E1429" s="199"/>
      <c r="F1429" s="172"/>
      <c r="G1429" s="6"/>
      <c r="H1429" s="6"/>
      <c r="I1429" s="6"/>
      <c r="J1429" s="6"/>
      <c r="K1429" s="6"/>
      <c r="L1429" s="6"/>
      <c r="M1429" s="6"/>
      <c r="N1429" s="6"/>
      <c r="O1429" s="6"/>
      <c r="P1429" s="6"/>
      <c r="Q1429" s="6"/>
      <c r="R1429" s="6"/>
      <c r="S1429" s="6"/>
      <c r="T1429" s="6"/>
      <c r="U1429" s="6"/>
      <c r="V1429" s="6"/>
      <c r="W1429" s="6"/>
      <c r="X1429" s="6"/>
      <c r="Y1429" s="6"/>
      <c r="Z1429" s="6"/>
    </row>
    <row r="1430" spans="1:26" ht="12" customHeight="1">
      <c r="A1430" s="205"/>
      <c r="B1430" s="204"/>
      <c r="C1430" s="129"/>
      <c r="D1430" s="129"/>
      <c r="E1430" s="199"/>
      <c r="F1430" s="172"/>
      <c r="G1430" s="6"/>
      <c r="H1430" s="6"/>
      <c r="I1430" s="6"/>
      <c r="J1430" s="6"/>
      <c r="K1430" s="6"/>
      <c r="L1430" s="6"/>
      <c r="M1430" s="6"/>
      <c r="N1430" s="6"/>
      <c r="O1430" s="6"/>
      <c r="P1430" s="6"/>
      <c r="Q1430" s="6"/>
      <c r="R1430" s="6"/>
      <c r="S1430" s="6"/>
      <c r="T1430" s="6"/>
      <c r="U1430" s="6"/>
      <c r="V1430" s="6"/>
      <c r="W1430" s="6"/>
      <c r="X1430" s="6"/>
      <c r="Y1430" s="6"/>
      <c r="Z1430" s="6"/>
    </row>
    <row r="1431" spans="1:26" ht="12" customHeight="1">
      <c r="A1431" s="205"/>
      <c r="B1431" s="204"/>
      <c r="C1431" s="129"/>
      <c r="D1431" s="129"/>
      <c r="E1431" s="199"/>
      <c r="F1431" s="172"/>
      <c r="G1431" s="6"/>
      <c r="H1431" s="6"/>
      <c r="I1431" s="6"/>
      <c r="J1431" s="6"/>
      <c r="K1431" s="6"/>
      <c r="L1431" s="6"/>
      <c r="M1431" s="6"/>
      <c r="N1431" s="6"/>
      <c r="O1431" s="6"/>
      <c r="P1431" s="6"/>
      <c r="Q1431" s="6"/>
      <c r="R1431" s="6"/>
      <c r="S1431" s="6"/>
      <c r="T1431" s="6"/>
      <c r="U1431" s="6"/>
      <c r="V1431" s="6"/>
      <c r="W1431" s="6"/>
      <c r="X1431" s="6"/>
      <c r="Y1431" s="6"/>
      <c r="Z1431" s="6"/>
    </row>
    <row r="1432" spans="1:26" ht="12" customHeight="1">
      <c r="A1432" s="205"/>
      <c r="B1432" s="204"/>
      <c r="C1432" s="129"/>
      <c r="D1432" s="129"/>
      <c r="E1432" s="199"/>
      <c r="F1432" s="172"/>
      <c r="G1432" s="6"/>
      <c r="H1432" s="6"/>
      <c r="I1432" s="6"/>
      <c r="J1432" s="6"/>
      <c r="K1432" s="6"/>
      <c r="L1432" s="6"/>
      <c r="M1432" s="6"/>
      <c r="N1432" s="6"/>
      <c r="O1432" s="6"/>
      <c r="P1432" s="6"/>
      <c r="Q1432" s="6"/>
      <c r="R1432" s="6"/>
      <c r="S1432" s="6"/>
      <c r="T1432" s="6"/>
      <c r="U1432" s="6"/>
      <c r="V1432" s="6"/>
      <c r="W1432" s="6"/>
      <c r="X1432" s="6"/>
      <c r="Y1432" s="6"/>
      <c r="Z1432" s="6"/>
    </row>
    <row r="1433" spans="1:26" ht="12" customHeight="1">
      <c r="A1433" s="205"/>
      <c r="B1433" s="204"/>
      <c r="C1433" s="129"/>
      <c r="D1433" s="129"/>
      <c r="E1433" s="199"/>
      <c r="F1433" s="172"/>
      <c r="G1433" s="6"/>
      <c r="H1433" s="6"/>
      <c r="I1433" s="6"/>
      <c r="J1433" s="6"/>
      <c r="K1433" s="6"/>
      <c r="L1433" s="6"/>
      <c r="M1433" s="6"/>
      <c r="N1433" s="6"/>
      <c r="O1433" s="6"/>
      <c r="P1433" s="6"/>
      <c r="Q1433" s="6"/>
      <c r="R1433" s="6"/>
      <c r="S1433" s="6"/>
      <c r="T1433" s="6"/>
      <c r="U1433" s="6"/>
      <c r="V1433" s="6"/>
      <c r="W1433" s="6"/>
      <c r="X1433" s="6"/>
      <c r="Y1433" s="6"/>
      <c r="Z1433" s="6"/>
    </row>
    <row r="1434" spans="1:26" ht="12" customHeight="1">
      <c r="A1434" s="205"/>
      <c r="B1434" s="204"/>
      <c r="C1434" s="129"/>
      <c r="D1434" s="129"/>
      <c r="E1434" s="199"/>
      <c r="F1434" s="172"/>
      <c r="G1434" s="6"/>
      <c r="H1434" s="6"/>
      <c r="I1434" s="6"/>
      <c r="J1434" s="6"/>
      <c r="K1434" s="6"/>
      <c r="L1434" s="6"/>
      <c r="M1434" s="6"/>
      <c r="N1434" s="6"/>
      <c r="O1434" s="6"/>
      <c r="P1434" s="6"/>
      <c r="Q1434" s="6"/>
      <c r="R1434" s="6"/>
      <c r="S1434" s="6"/>
      <c r="T1434" s="6"/>
      <c r="U1434" s="6"/>
      <c r="V1434" s="6"/>
      <c r="W1434" s="6"/>
      <c r="X1434" s="6"/>
      <c r="Y1434" s="6"/>
      <c r="Z1434" s="6"/>
    </row>
    <row r="1435" spans="1:26" ht="12" customHeight="1">
      <c r="A1435" s="205"/>
      <c r="B1435" s="204"/>
      <c r="C1435" s="129"/>
      <c r="D1435" s="129"/>
      <c r="E1435" s="199"/>
      <c r="F1435" s="172"/>
      <c r="G1435" s="6"/>
      <c r="H1435" s="6"/>
      <c r="I1435" s="6"/>
      <c r="J1435" s="6"/>
      <c r="K1435" s="6"/>
      <c r="L1435" s="6"/>
      <c r="M1435" s="6"/>
      <c r="N1435" s="6"/>
      <c r="O1435" s="6"/>
      <c r="P1435" s="6"/>
      <c r="Q1435" s="6"/>
      <c r="R1435" s="6"/>
      <c r="S1435" s="6"/>
      <c r="T1435" s="6"/>
      <c r="U1435" s="6"/>
      <c r="V1435" s="6"/>
      <c r="W1435" s="6"/>
      <c r="X1435" s="6"/>
      <c r="Y1435" s="6"/>
      <c r="Z1435" s="6"/>
    </row>
    <row r="1436" spans="1:26" ht="12" customHeight="1">
      <c r="A1436" s="205"/>
      <c r="B1436" s="204"/>
      <c r="C1436" s="129"/>
      <c r="D1436" s="129"/>
      <c r="E1436" s="199"/>
      <c r="F1436" s="172"/>
      <c r="G1436" s="6"/>
      <c r="H1436" s="6"/>
      <c r="I1436" s="6"/>
      <c r="J1436" s="6"/>
      <c r="K1436" s="6"/>
      <c r="L1436" s="6"/>
      <c r="M1436" s="6"/>
      <c r="N1436" s="6"/>
      <c r="O1436" s="6"/>
      <c r="P1436" s="6"/>
      <c r="Q1436" s="6"/>
      <c r="R1436" s="6"/>
      <c r="S1436" s="6"/>
      <c r="T1436" s="6"/>
      <c r="U1436" s="6"/>
      <c r="V1436" s="6"/>
      <c r="W1436" s="6"/>
      <c r="X1436" s="6"/>
      <c r="Y1436" s="6"/>
      <c r="Z1436" s="6"/>
    </row>
    <row r="1437" spans="1:26" ht="12" customHeight="1">
      <c r="A1437" s="205"/>
      <c r="B1437" s="204"/>
      <c r="C1437" s="129"/>
      <c r="D1437" s="129"/>
      <c r="E1437" s="199"/>
      <c r="F1437" s="172"/>
      <c r="G1437" s="6"/>
      <c r="H1437" s="6"/>
      <c r="I1437" s="6"/>
      <c r="J1437" s="6"/>
      <c r="K1437" s="6"/>
      <c r="L1437" s="6"/>
      <c r="M1437" s="6"/>
      <c r="N1437" s="6"/>
      <c r="O1437" s="6"/>
      <c r="P1437" s="6"/>
      <c r="Q1437" s="6"/>
      <c r="R1437" s="6"/>
      <c r="S1437" s="6"/>
      <c r="T1437" s="6"/>
      <c r="U1437" s="6"/>
      <c r="V1437" s="6"/>
      <c r="W1437" s="6"/>
      <c r="X1437" s="6"/>
      <c r="Y1437" s="6"/>
      <c r="Z1437" s="6"/>
    </row>
    <row r="1438" spans="1:26" ht="12" customHeight="1">
      <c r="A1438" s="205"/>
      <c r="B1438" s="204"/>
      <c r="C1438" s="129"/>
      <c r="D1438" s="129"/>
      <c r="E1438" s="199"/>
      <c r="F1438" s="172"/>
      <c r="G1438" s="6"/>
      <c r="H1438" s="6"/>
      <c r="I1438" s="6"/>
      <c r="J1438" s="6"/>
      <c r="K1438" s="6"/>
      <c r="L1438" s="6"/>
      <c r="M1438" s="6"/>
      <c r="N1438" s="6"/>
      <c r="O1438" s="6"/>
      <c r="P1438" s="6"/>
      <c r="Q1438" s="6"/>
      <c r="R1438" s="6"/>
      <c r="S1438" s="6"/>
      <c r="T1438" s="6"/>
      <c r="U1438" s="6"/>
      <c r="V1438" s="6"/>
      <c r="W1438" s="6"/>
      <c r="X1438" s="6"/>
      <c r="Y1438" s="6"/>
      <c r="Z1438" s="6"/>
    </row>
    <row r="1439" spans="1:26" ht="12" customHeight="1">
      <c r="A1439" s="205"/>
      <c r="B1439" s="204"/>
      <c r="C1439" s="129"/>
      <c r="D1439" s="129"/>
      <c r="E1439" s="199"/>
      <c r="F1439" s="172"/>
      <c r="G1439" s="6"/>
      <c r="H1439" s="6"/>
      <c r="I1439" s="6"/>
      <c r="J1439" s="6"/>
      <c r="K1439" s="6"/>
      <c r="L1439" s="6"/>
      <c r="M1439" s="6"/>
      <c r="N1439" s="6"/>
      <c r="O1439" s="6"/>
      <c r="P1439" s="6"/>
      <c r="Q1439" s="6"/>
      <c r="R1439" s="6"/>
      <c r="S1439" s="6"/>
      <c r="T1439" s="6"/>
      <c r="U1439" s="6"/>
      <c r="V1439" s="6"/>
      <c r="W1439" s="6"/>
      <c r="X1439" s="6"/>
      <c r="Y1439" s="6"/>
      <c r="Z1439" s="6"/>
    </row>
    <row r="1440" spans="1:26" ht="12" customHeight="1">
      <c r="A1440" s="205"/>
      <c r="B1440" s="204"/>
      <c r="C1440" s="129"/>
      <c r="D1440" s="129"/>
      <c r="E1440" s="199"/>
      <c r="F1440" s="172"/>
      <c r="G1440" s="6"/>
      <c r="H1440" s="6"/>
      <c r="I1440" s="6"/>
      <c r="J1440" s="6"/>
      <c r="K1440" s="6"/>
      <c r="L1440" s="6"/>
      <c r="M1440" s="6"/>
      <c r="N1440" s="6"/>
      <c r="O1440" s="6"/>
      <c r="P1440" s="6"/>
      <c r="Q1440" s="6"/>
      <c r="R1440" s="6"/>
      <c r="S1440" s="6"/>
      <c r="T1440" s="6"/>
      <c r="U1440" s="6"/>
      <c r="V1440" s="6"/>
      <c r="W1440" s="6"/>
      <c r="X1440" s="6"/>
      <c r="Y1440" s="6"/>
      <c r="Z1440" s="6"/>
    </row>
    <row r="1441" spans="1:26" ht="12" customHeight="1">
      <c r="A1441" s="205"/>
      <c r="B1441" s="204"/>
      <c r="C1441" s="129"/>
      <c r="D1441" s="129"/>
      <c r="E1441" s="199"/>
      <c r="F1441" s="172"/>
      <c r="G1441" s="6"/>
      <c r="H1441" s="6"/>
      <c r="I1441" s="6"/>
      <c r="J1441" s="6"/>
      <c r="K1441" s="6"/>
      <c r="L1441" s="6"/>
      <c r="M1441" s="6"/>
      <c r="N1441" s="6"/>
      <c r="O1441" s="6"/>
      <c r="P1441" s="6"/>
      <c r="Q1441" s="6"/>
      <c r="R1441" s="6"/>
      <c r="S1441" s="6"/>
      <c r="T1441" s="6"/>
      <c r="U1441" s="6"/>
      <c r="V1441" s="6"/>
      <c r="W1441" s="6"/>
      <c r="X1441" s="6"/>
      <c r="Y1441" s="6"/>
      <c r="Z1441" s="6"/>
    </row>
    <row r="1442" spans="1:26" ht="12" customHeight="1">
      <c r="A1442" s="205"/>
      <c r="B1442" s="204"/>
      <c r="C1442" s="129"/>
      <c r="D1442" s="129"/>
      <c r="E1442" s="199"/>
      <c r="F1442" s="172"/>
      <c r="G1442" s="6"/>
      <c r="H1442" s="6"/>
      <c r="I1442" s="6"/>
      <c r="J1442" s="6"/>
      <c r="K1442" s="6"/>
      <c r="L1442" s="6"/>
      <c r="M1442" s="6"/>
      <c r="N1442" s="6"/>
      <c r="O1442" s="6"/>
      <c r="P1442" s="6"/>
      <c r="Q1442" s="6"/>
      <c r="R1442" s="6"/>
      <c r="S1442" s="6"/>
      <c r="T1442" s="6"/>
      <c r="U1442" s="6"/>
      <c r="V1442" s="6"/>
      <c r="W1442" s="6"/>
      <c r="X1442" s="6"/>
      <c r="Y1442" s="6"/>
      <c r="Z1442" s="6"/>
    </row>
    <row r="1443" spans="1:26" ht="12" customHeight="1">
      <c r="A1443" s="205"/>
      <c r="B1443" s="204"/>
      <c r="C1443" s="129"/>
      <c r="D1443" s="129"/>
      <c r="E1443" s="199"/>
      <c r="F1443" s="172"/>
      <c r="G1443" s="6"/>
      <c r="H1443" s="6"/>
      <c r="I1443" s="6"/>
      <c r="J1443" s="6"/>
      <c r="K1443" s="6"/>
      <c r="L1443" s="6"/>
      <c r="M1443" s="6"/>
      <c r="N1443" s="6"/>
      <c r="O1443" s="6"/>
      <c r="P1443" s="6"/>
      <c r="Q1443" s="6"/>
      <c r="R1443" s="6"/>
      <c r="S1443" s="6"/>
      <c r="T1443" s="6"/>
      <c r="U1443" s="6"/>
      <c r="V1443" s="6"/>
      <c r="W1443" s="6"/>
      <c r="X1443" s="6"/>
      <c r="Y1443" s="6"/>
      <c r="Z1443" s="6"/>
    </row>
    <row r="1444" spans="1:26" ht="12" customHeight="1">
      <c r="A1444" s="205"/>
      <c r="B1444" s="204"/>
      <c r="C1444" s="129"/>
      <c r="D1444" s="129"/>
      <c r="E1444" s="199"/>
      <c r="F1444" s="172"/>
      <c r="G1444" s="6"/>
      <c r="H1444" s="6"/>
      <c r="I1444" s="6"/>
      <c r="J1444" s="6"/>
      <c r="K1444" s="6"/>
      <c r="L1444" s="6"/>
      <c r="M1444" s="6"/>
      <c r="N1444" s="6"/>
      <c r="O1444" s="6"/>
      <c r="P1444" s="6"/>
      <c r="Q1444" s="6"/>
      <c r="R1444" s="6"/>
      <c r="S1444" s="6"/>
      <c r="T1444" s="6"/>
      <c r="U1444" s="6"/>
      <c r="V1444" s="6"/>
      <c r="W1444" s="6"/>
      <c r="X1444" s="6"/>
      <c r="Y1444" s="6"/>
      <c r="Z1444" s="6"/>
    </row>
    <row r="1445" spans="1:26" ht="12" customHeight="1">
      <c r="A1445" s="205"/>
      <c r="B1445" s="204"/>
      <c r="C1445" s="129"/>
      <c r="D1445" s="129"/>
      <c r="E1445" s="199"/>
      <c r="F1445" s="172"/>
      <c r="G1445" s="6"/>
      <c r="H1445" s="6"/>
      <c r="I1445" s="6"/>
      <c r="J1445" s="6"/>
      <c r="K1445" s="6"/>
      <c r="L1445" s="6"/>
      <c r="M1445" s="6"/>
      <c r="N1445" s="6"/>
      <c r="O1445" s="6"/>
      <c r="P1445" s="6"/>
      <c r="Q1445" s="6"/>
      <c r="R1445" s="6"/>
      <c r="S1445" s="6"/>
      <c r="T1445" s="6"/>
      <c r="U1445" s="6"/>
      <c r="V1445" s="6"/>
      <c r="W1445" s="6"/>
      <c r="X1445" s="6"/>
      <c r="Y1445" s="6"/>
      <c r="Z1445" s="6"/>
    </row>
    <row r="1446" spans="1:26" ht="12" customHeight="1">
      <c r="A1446" s="205"/>
      <c r="B1446" s="204"/>
      <c r="C1446" s="129"/>
      <c r="D1446" s="129"/>
      <c r="E1446" s="199"/>
      <c r="F1446" s="172"/>
      <c r="G1446" s="6"/>
      <c r="H1446" s="6"/>
      <c r="I1446" s="6"/>
      <c r="J1446" s="6"/>
      <c r="K1446" s="6"/>
      <c r="L1446" s="6"/>
      <c r="M1446" s="6"/>
      <c r="N1446" s="6"/>
      <c r="O1446" s="6"/>
      <c r="P1446" s="6"/>
      <c r="Q1446" s="6"/>
      <c r="R1446" s="6"/>
      <c r="S1446" s="6"/>
      <c r="T1446" s="6"/>
      <c r="U1446" s="6"/>
      <c r="V1446" s="6"/>
      <c r="W1446" s="6"/>
      <c r="X1446" s="6"/>
      <c r="Y1446" s="6"/>
      <c r="Z1446" s="6"/>
    </row>
    <row r="1447" spans="1:26" ht="12" customHeight="1">
      <c r="A1447" s="205"/>
      <c r="B1447" s="204"/>
      <c r="C1447" s="129"/>
      <c r="D1447" s="129"/>
      <c r="E1447" s="199"/>
      <c r="F1447" s="172"/>
      <c r="G1447" s="6"/>
      <c r="H1447" s="6"/>
      <c r="I1447" s="6"/>
      <c r="J1447" s="6"/>
      <c r="K1447" s="6"/>
      <c r="L1447" s="6"/>
      <c r="M1447" s="6"/>
      <c r="N1447" s="6"/>
      <c r="O1447" s="6"/>
      <c r="P1447" s="6"/>
      <c r="Q1447" s="6"/>
      <c r="R1447" s="6"/>
      <c r="S1447" s="6"/>
      <c r="T1447" s="6"/>
      <c r="U1447" s="6"/>
      <c r="V1447" s="6"/>
      <c r="W1447" s="6"/>
      <c r="X1447" s="6"/>
      <c r="Y1447" s="6"/>
      <c r="Z1447" s="6"/>
    </row>
    <row r="1448" spans="1:26" ht="12" customHeight="1">
      <c r="A1448" s="205"/>
      <c r="B1448" s="204"/>
      <c r="C1448" s="129"/>
      <c r="D1448" s="129"/>
      <c r="E1448" s="199"/>
      <c r="F1448" s="172"/>
      <c r="G1448" s="6"/>
      <c r="H1448" s="6"/>
      <c r="I1448" s="6"/>
      <c r="J1448" s="6"/>
      <c r="K1448" s="6"/>
      <c r="L1448" s="6"/>
      <c r="M1448" s="6"/>
      <c r="N1448" s="6"/>
      <c r="O1448" s="6"/>
      <c r="P1448" s="6"/>
      <c r="Q1448" s="6"/>
      <c r="R1448" s="6"/>
      <c r="S1448" s="6"/>
      <c r="T1448" s="6"/>
      <c r="U1448" s="6"/>
      <c r="V1448" s="6"/>
      <c r="W1448" s="6"/>
      <c r="X1448" s="6"/>
      <c r="Y1448" s="6"/>
      <c r="Z1448" s="6"/>
    </row>
    <row r="1449" spans="1:26" ht="12" customHeight="1">
      <c r="A1449" s="205"/>
      <c r="B1449" s="204"/>
      <c r="C1449" s="129"/>
      <c r="D1449" s="129"/>
      <c r="E1449" s="199"/>
      <c r="F1449" s="172"/>
      <c r="G1449" s="6"/>
      <c r="H1449" s="6"/>
      <c r="I1449" s="6"/>
      <c r="J1449" s="6"/>
      <c r="K1449" s="6"/>
      <c r="L1449" s="6"/>
      <c r="M1449" s="6"/>
      <c r="N1449" s="6"/>
      <c r="O1449" s="6"/>
      <c r="P1449" s="6"/>
      <c r="Q1449" s="6"/>
      <c r="R1449" s="6"/>
      <c r="S1449" s="6"/>
      <c r="T1449" s="6"/>
      <c r="U1449" s="6"/>
      <c r="V1449" s="6"/>
      <c r="W1449" s="6"/>
      <c r="X1449" s="6"/>
      <c r="Y1449" s="6"/>
      <c r="Z1449" s="6"/>
    </row>
    <row r="1450" spans="1:26" ht="12" customHeight="1">
      <c r="A1450" s="205"/>
      <c r="B1450" s="204"/>
      <c r="C1450" s="129"/>
      <c r="D1450" s="129"/>
      <c r="E1450" s="199"/>
      <c r="F1450" s="172"/>
      <c r="G1450" s="6"/>
      <c r="H1450" s="6"/>
      <c r="I1450" s="6"/>
      <c r="J1450" s="6"/>
      <c r="K1450" s="6"/>
      <c r="L1450" s="6"/>
      <c r="M1450" s="6"/>
      <c r="N1450" s="6"/>
      <c r="O1450" s="6"/>
      <c r="P1450" s="6"/>
      <c r="Q1450" s="6"/>
      <c r="R1450" s="6"/>
      <c r="S1450" s="6"/>
      <c r="T1450" s="6"/>
      <c r="U1450" s="6"/>
      <c r="V1450" s="6"/>
      <c r="W1450" s="6"/>
      <c r="X1450" s="6"/>
      <c r="Y1450" s="6"/>
      <c r="Z1450" s="6"/>
    </row>
    <row r="1451" spans="1:26" ht="12" customHeight="1">
      <c r="A1451" s="205"/>
      <c r="B1451" s="204"/>
      <c r="C1451" s="129"/>
      <c r="D1451" s="129"/>
      <c r="E1451" s="199"/>
      <c r="F1451" s="172"/>
      <c r="G1451" s="6"/>
      <c r="H1451" s="6"/>
      <c r="I1451" s="6"/>
      <c r="J1451" s="6"/>
      <c r="K1451" s="6"/>
      <c r="L1451" s="6"/>
      <c r="M1451" s="6"/>
      <c r="N1451" s="6"/>
      <c r="O1451" s="6"/>
      <c r="P1451" s="6"/>
      <c r="Q1451" s="6"/>
      <c r="R1451" s="6"/>
      <c r="S1451" s="6"/>
      <c r="T1451" s="6"/>
      <c r="U1451" s="6"/>
      <c r="V1451" s="6"/>
      <c r="W1451" s="6"/>
      <c r="X1451" s="6"/>
      <c r="Y1451" s="6"/>
      <c r="Z1451" s="6"/>
    </row>
    <row r="1452" spans="1:26" ht="12" customHeight="1">
      <c r="A1452" s="205"/>
      <c r="B1452" s="204"/>
      <c r="C1452" s="129"/>
      <c r="D1452" s="129"/>
      <c r="E1452" s="199"/>
      <c r="F1452" s="172"/>
      <c r="G1452" s="6"/>
      <c r="H1452" s="6"/>
      <c r="I1452" s="6"/>
      <c r="J1452" s="6"/>
      <c r="K1452" s="6"/>
      <c r="L1452" s="6"/>
      <c r="M1452" s="6"/>
      <c r="N1452" s="6"/>
      <c r="O1452" s="6"/>
      <c r="P1452" s="6"/>
      <c r="Q1452" s="6"/>
      <c r="R1452" s="6"/>
      <c r="S1452" s="6"/>
      <c r="T1452" s="6"/>
      <c r="U1452" s="6"/>
      <c r="V1452" s="6"/>
      <c r="W1452" s="6"/>
      <c r="X1452" s="6"/>
      <c r="Y1452" s="6"/>
      <c r="Z1452" s="6"/>
    </row>
    <row r="1453" spans="1:26" ht="12" customHeight="1">
      <c r="A1453" s="205"/>
      <c r="B1453" s="204"/>
      <c r="C1453" s="129"/>
      <c r="D1453" s="129"/>
      <c r="E1453" s="199"/>
      <c r="F1453" s="172"/>
      <c r="G1453" s="6"/>
      <c r="H1453" s="6"/>
      <c r="I1453" s="6"/>
      <c r="J1453" s="6"/>
      <c r="K1453" s="6"/>
      <c r="L1453" s="6"/>
      <c r="M1453" s="6"/>
      <c r="N1453" s="6"/>
      <c r="O1453" s="6"/>
      <c r="P1453" s="6"/>
      <c r="Q1453" s="6"/>
      <c r="R1453" s="6"/>
      <c r="S1453" s="6"/>
      <c r="T1453" s="6"/>
      <c r="U1453" s="6"/>
      <c r="V1453" s="6"/>
      <c r="W1453" s="6"/>
      <c r="X1453" s="6"/>
      <c r="Y1453" s="6"/>
      <c r="Z1453" s="6"/>
    </row>
    <row r="1454" spans="1:26" ht="12" customHeight="1">
      <c r="A1454" s="205"/>
      <c r="B1454" s="204"/>
      <c r="C1454" s="129"/>
      <c r="D1454" s="129"/>
      <c r="E1454" s="199"/>
      <c r="F1454" s="172"/>
      <c r="G1454" s="6"/>
      <c r="H1454" s="6"/>
      <c r="I1454" s="6"/>
      <c r="J1454" s="6"/>
      <c r="K1454" s="6"/>
      <c r="L1454" s="6"/>
      <c r="M1454" s="6"/>
      <c r="N1454" s="6"/>
      <c r="O1454" s="6"/>
      <c r="P1454" s="6"/>
      <c r="Q1454" s="6"/>
      <c r="R1454" s="6"/>
      <c r="S1454" s="6"/>
      <c r="T1454" s="6"/>
      <c r="U1454" s="6"/>
      <c r="V1454" s="6"/>
      <c r="W1454" s="6"/>
      <c r="X1454" s="6"/>
      <c r="Y1454" s="6"/>
      <c r="Z1454" s="6"/>
    </row>
    <row r="1455" spans="1:26" ht="12" customHeight="1">
      <c r="A1455" s="205"/>
      <c r="B1455" s="204"/>
      <c r="C1455" s="129"/>
      <c r="D1455" s="129"/>
      <c r="E1455" s="199"/>
      <c r="F1455" s="172"/>
      <c r="G1455" s="6"/>
      <c r="H1455" s="6"/>
      <c r="I1455" s="6"/>
      <c r="J1455" s="6"/>
      <c r="K1455" s="6"/>
      <c r="L1455" s="6"/>
      <c r="M1455" s="6"/>
      <c r="N1455" s="6"/>
      <c r="O1455" s="6"/>
      <c r="P1455" s="6"/>
      <c r="Q1455" s="6"/>
      <c r="R1455" s="6"/>
      <c r="S1455" s="6"/>
      <c r="T1455" s="6"/>
      <c r="U1455" s="6"/>
      <c r="V1455" s="6"/>
      <c r="W1455" s="6"/>
      <c r="X1455" s="6"/>
      <c r="Y1455" s="6"/>
      <c r="Z1455" s="6"/>
    </row>
    <row r="1456" spans="1:26" ht="12" customHeight="1">
      <c r="A1456" s="205"/>
      <c r="B1456" s="204"/>
      <c r="C1456" s="129"/>
      <c r="D1456" s="129"/>
      <c r="E1456" s="199"/>
      <c r="F1456" s="172"/>
      <c r="G1456" s="6"/>
      <c r="H1456" s="6"/>
      <c r="I1456" s="6"/>
      <c r="J1456" s="6"/>
      <c r="K1456" s="6"/>
      <c r="L1456" s="6"/>
      <c r="M1456" s="6"/>
      <c r="N1456" s="6"/>
      <c r="O1456" s="6"/>
      <c r="P1456" s="6"/>
      <c r="Q1456" s="6"/>
      <c r="R1456" s="6"/>
      <c r="S1456" s="6"/>
      <c r="T1456" s="6"/>
      <c r="U1456" s="6"/>
      <c r="V1456" s="6"/>
      <c r="W1456" s="6"/>
      <c r="X1456" s="6"/>
      <c r="Y1456" s="6"/>
      <c r="Z1456" s="6"/>
    </row>
    <row r="1457" spans="1:26" ht="12" customHeight="1">
      <c r="A1457" s="205"/>
      <c r="B1457" s="204"/>
      <c r="C1457" s="129"/>
      <c r="D1457" s="129"/>
      <c r="E1457" s="199"/>
      <c r="F1457" s="172"/>
      <c r="G1457" s="6"/>
      <c r="H1457" s="6"/>
      <c r="I1457" s="6"/>
      <c r="J1457" s="6"/>
      <c r="K1457" s="6"/>
      <c r="L1457" s="6"/>
      <c r="M1457" s="6"/>
      <c r="N1457" s="6"/>
      <c r="O1457" s="6"/>
      <c r="P1457" s="6"/>
      <c r="Q1457" s="6"/>
      <c r="R1457" s="6"/>
      <c r="S1457" s="6"/>
      <c r="T1457" s="6"/>
      <c r="U1457" s="6"/>
      <c r="V1457" s="6"/>
      <c r="W1457" s="6"/>
      <c r="X1457" s="6"/>
      <c r="Y1457" s="6"/>
      <c r="Z1457" s="6"/>
    </row>
    <row r="1458" spans="1:26" ht="12" customHeight="1">
      <c r="A1458" s="205"/>
      <c r="B1458" s="204"/>
      <c r="C1458" s="129"/>
      <c r="D1458" s="129"/>
      <c r="E1458" s="199"/>
      <c r="F1458" s="172"/>
      <c r="G1458" s="6"/>
      <c r="H1458" s="6"/>
      <c r="I1458" s="6"/>
      <c r="J1458" s="6"/>
      <c r="K1458" s="6"/>
      <c r="L1458" s="6"/>
      <c r="M1458" s="6"/>
      <c r="N1458" s="6"/>
      <c r="O1458" s="6"/>
      <c r="P1458" s="6"/>
      <c r="Q1458" s="6"/>
      <c r="R1458" s="6"/>
      <c r="S1458" s="6"/>
      <c r="T1458" s="6"/>
      <c r="U1458" s="6"/>
      <c r="V1458" s="6"/>
      <c r="W1458" s="6"/>
      <c r="X1458" s="6"/>
      <c r="Y1458" s="6"/>
      <c r="Z1458" s="6"/>
    </row>
    <row r="1459" spans="1:26" ht="12" customHeight="1">
      <c r="A1459" s="205"/>
      <c r="B1459" s="204"/>
      <c r="C1459" s="129"/>
      <c r="D1459" s="129"/>
      <c r="E1459" s="199"/>
      <c r="F1459" s="172"/>
      <c r="G1459" s="6"/>
      <c r="H1459" s="6"/>
      <c r="I1459" s="6"/>
      <c r="J1459" s="6"/>
      <c r="K1459" s="6"/>
      <c r="L1459" s="6"/>
      <c r="M1459" s="6"/>
      <c r="N1459" s="6"/>
      <c r="O1459" s="6"/>
      <c r="P1459" s="6"/>
      <c r="Q1459" s="6"/>
      <c r="R1459" s="6"/>
      <c r="S1459" s="6"/>
      <c r="T1459" s="6"/>
      <c r="U1459" s="6"/>
      <c r="V1459" s="6"/>
      <c r="W1459" s="6"/>
      <c r="X1459" s="6"/>
      <c r="Y1459" s="6"/>
      <c r="Z1459" s="6"/>
    </row>
    <row r="1460" spans="1:26" ht="12" customHeight="1">
      <c r="A1460" s="205"/>
      <c r="B1460" s="204"/>
      <c r="C1460" s="129"/>
      <c r="D1460" s="129"/>
      <c r="E1460" s="199"/>
      <c r="F1460" s="172"/>
      <c r="G1460" s="6"/>
      <c r="H1460" s="6"/>
      <c r="I1460" s="6"/>
      <c r="J1460" s="6"/>
      <c r="K1460" s="6"/>
      <c r="L1460" s="6"/>
      <c r="M1460" s="6"/>
      <c r="N1460" s="6"/>
      <c r="O1460" s="6"/>
      <c r="P1460" s="6"/>
      <c r="Q1460" s="6"/>
      <c r="R1460" s="6"/>
      <c r="S1460" s="6"/>
      <c r="T1460" s="6"/>
      <c r="U1460" s="6"/>
      <c r="V1460" s="6"/>
      <c r="W1460" s="6"/>
      <c r="X1460" s="6"/>
      <c r="Y1460" s="6"/>
      <c r="Z1460" s="6"/>
    </row>
    <row r="1461" spans="1:26" ht="12" customHeight="1">
      <c r="A1461" s="205"/>
      <c r="B1461" s="204"/>
      <c r="C1461" s="129"/>
      <c r="D1461" s="129"/>
      <c r="E1461" s="199"/>
      <c r="F1461" s="172"/>
      <c r="G1461" s="6"/>
      <c r="H1461" s="6"/>
      <c r="I1461" s="6"/>
      <c r="J1461" s="6"/>
      <c r="K1461" s="6"/>
      <c r="L1461" s="6"/>
      <c r="M1461" s="6"/>
      <c r="N1461" s="6"/>
      <c r="O1461" s="6"/>
      <c r="P1461" s="6"/>
      <c r="Q1461" s="6"/>
      <c r="R1461" s="6"/>
      <c r="S1461" s="6"/>
      <c r="T1461" s="6"/>
      <c r="U1461" s="6"/>
      <c r="V1461" s="6"/>
      <c r="W1461" s="6"/>
      <c r="X1461" s="6"/>
      <c r="Y1461" s="6"/>
      <c r="Z1461" s="6"/>
    </row>
    <row r="1462" spans="1:26" ht="12" customHeight="1">
      <c r="A1462" s="205"/>
      <c r="B1462" s="204"/>
      <c r="C1462" s="129"/>
      <c r="D1462" s="129"/>
      <c r="E1462" s="199"/>
      <c r="F1462" s="172"/>
      <c r="G1462" s="6"/>
      <c r="H1462" s="6"/>
      <c r="I1462" s="6"/>
      <c r="J1462" s="6"/>
      <c r="K1462" s="6"/>
      <c r="L1462" s="6"/>
      <c r="M1462" s="6"/>
      <c r="N1462" s="6"/>
      <c r="O1462" s="6"/>
      <c r="P1462" s="6"/>
      <c r="Q1462" s="6"/>
      <c r="R1462" s="6"/>
      <c r="S1462" s="6"/>
      <c r="T1462" s="6"/>
      <c r="U1462" s="6"/>
      <c r="V1462" s="6"/>
      <c r="W1462" s="6"/>
      <c r="X1462" s="6"/>
      <c r="Y1462" s="6"/>
      <c r="Z1462" s="6"/>
    </row>
    <row r="1463" spans="1:26" ht="12" customHeight="1">
      <c r="A1463" s="205"/>
      <c r="B1463" s="204"/>
      <c r="C1463" s="129"/>
      <c r="D1463" s="129"/>
      <c r="E1463" s="199"/>
      <c r="F1463" s="172"/>
      <c r="G1463" s="6"/>
      <c r="H1463" s="6"/>
      <c r="I1463" s="6"/>
      <c r="J1463" s="6"/>
      <c r="K1463" s="6"/>
      <c r="L1463" s="6"/>
      <c r="M1463" s="6"/>
      <c r="N1463" s="6"/>
      <c r="O1463" s="6"/>
      <c r="P1463" s="6"/>
      <c r="Q1463" s="6"/>
      <c r="R1463" s="6"/>
      <c r="S1463" s="6"/>
      <c r="T1463" s="6"/>
      <c r="U1463" s="6"/>
      <c r="V1463" s="6"/>
      <c r="W1463" s="6"/>
      <c r="X1463" s="6"/>
      <c r="Y1463" s="6"/>
      <c r="Z1463" s="6"/>
    </row>
    <row r="1464" spans="1:26" ht="12" customHeight="1">
      <c r="A1464" s="205"/>
      <c r="B1464" s="204"/>
      <c r="C1464" s="129"/>
      <c r="D1464" s="129"/>
      <c r="E1464" s="199"/>
      <c r="F1464" s="172"/>
      <c r="G1464" s="6"/>
      <c r="H1464" s="6"/>
      <c r="I1464" s="6"/>
      <c r="J1464" s="6"/>
      <c r="K1464" s="6"/>
      <c r="L1464" s="6"/>
      <c r="M1464" s="6"/>
      <c r="N1464" s="6"/>
      <c r="O1464" s="6"/>
      <c r="P1464" s="6"/>
      <c r="Q1464" s="6"/>
      <c r="R1464" s="6"/>
      <c r="S1464" s="6"/>
      <c r="T1464" s="6"/>
      <c r="U1464" s="6"/>
      <c r="V1464" s="6"/>
      <c r="W1464" s="6"/>
      <c r="X1464" s="6"/>
      <c r="Y1464" s="6"/>
      <c r="Z1464" s="6"/>
    </row>
    <row r="1465" spans="1:26" ht="12" customHeight="1">
      <c r="A1465" s="205"/>
      <c r="B1465" s="204"/>
      <c r="C1465" s="129"/>
      <c r="D1465" s="129"/>
      <c r="E1465" s="199"/>
      <c r="F1465" s="172"/>
      <c r="G1465" s="6"/>
      <c r="H1465" s="6"/>
      <c r="I1465" s="6"/>
      <c r="J1465" s="6"/>
      <c r="K1465" s="6"/>
      <c r="L1465" s="6"/>
      <c r="M1465" s="6"/>
      <c r="N1465" s="6"/>
      <c r="O1465" s="6"/>
      <c r="P1465" s="6"/>
      <c r="Q1465" s="6"/>
      <c r="R1465" s="6"/>
      <c r="S1465" s="6"/>
      <c r="T1465" s="6"/>
      <c r="U1465" s="6"/>
      <c r="V1465" s="6"/>
      <c r="W1465" s="6"/>
      <c r="X1465" s="6"/>
      <c r="Y1465" s="6"/>
      <c r="Z1465" s="6"/>
    </row>
    <row r="1466" spans="1:26" ht="12" customHeight="1">
      <c r="A1466" s="205"/>
      <c r="B1466" s="204"/>
      <c r="C1466" s="129"/>
      <c r="D1466" s="129"/>
      <c r="E1466" s="199"/>
      <c r="F1466" s="172"/>
      <c r="G1466" s="6"/>
      <c r="H1466" s="6"/>
      <c r="I1466" s="6"/>
      <c r="J1466" s="6"/>
      <c r="K1466" s="6"/>
      <c r="L1466" s="6"/>
      <c r="M1466" s="6"/>
      <c r="N1466" s="6"/>
      <c r="O1466" s="6"/>
      <c r="P1466" s="6"/>
      <c r="Q1466" s="6"/>
      <c r="R1466" s="6"/>
      <c r="S1466" s="6"/>
      <c r="T1466" s="6"/>
      <c r="U1466" s="6"/>
      <c r="V1466" s="6"/>
      <c r="W1466" s="6"/>
      <c r="X1466" s="6"/>
      <c r="Y1466" s="6"/>
      <c r="Z1466" s="6"/>
    </row>
    <row r="1467" spans="1:26" ht="12" customHeight="1">
      <c r="A1467" s="205"/>
      <c r="B1467" s="204"/>
      <c r="C1467" s="129"/>
      <c r="D1467" s="129"/>
      <c r="E1467" s="199"/>
      <c r="F1467" s="172"/>
      <c r="G1467" s="6"/>
      <c r="H1467" s="6"/>
      <c r="I1467" s="6"/>
      <c r="J1467" s="6"/>
      <c r="K1467" s="6"/>
      <c r="L1467" s="6"/>
      <c r="M1467" s="6"/>
      <c r="N1467" s="6"/>
      <c r="O1467" s="6"/>
      <c r="P1467" s="6"/>
      <c r="Q1467" s="6"/>
      <c r="R1467" s="6"/>
      <c r="S1467" s="6"/>
      <c r="T1467" s="6"/>
      <c r="U1467" s="6"/>
      <c r="V1467" s="6"/>
      <c r="W1467" s="6"/>
      <c r="X1467" s="6"/>
      <c r="Y1467" s="6"/>
      <c r="Z1467" s="6"/>
    </row>
    <row r="1468" spans="1:26" ht="12" customHeight="1">
      <c r="A1468" s="205"/>
      <c r="B1468" s="204"/>
      <c r="C1468" s="129"/>
      <c r="D1468" s="129"/>
      <c r="E1468" s="199"/>
      <c r="F1468" s="172"/>
      <c r="G1468" s="6"/>
      <c r="H1468" s="6"/>
      <c r="I1468" s="6"/>
      <c r="J1468" s="6"/>
      <c r="K1468" s="6"/>
      <c r="L1468" s="6"/>
      <c r="M1468" s="6"/>
      <c r="N1468" s="6"/>
      <c r="O1468" s="6"/>
      <c r="P1468" s="6"/>
      <c r="Q1468" s="6"/>
      <c r="R1468" s="6"/>
      <c r="S1468" s="6"/>
      <c r="T1468" s="6"/>
      <c r="U1468" s="6"/>
      <c r="V1468" s="6"/>
      <c r="W1468" s="6"/>
      <c r="X1468" s="6"/>
      <c r="Y1468" s="6"/>
      <c r="Z1468" s="6"/>
    </row>
    <row r="1469" spans="1:26" ht="12" customHeight="1">
      <c r="A1469" s="205"/>
      <c r="B1469" s="204"/>
      <c r="C1469" s="129"/>
      <c r="D1469" s="129"/>
      <c r="E1469" s="199"/>
      <c r="F1469" s="172"/>
      <c r="G1469" s="6"/>
      <c r="H1469" s="6"/>
      <c r="I1469" s="6"/>
      <c r="J1469" s="6"/>
      <c r="K1469" s="6"/>
      <c r="L1469" s="6"/>
      <c r="M1469" s="6"/>
      <c r="N1469" s="6"/>
      <c r="O1469" s="6"/>
      <c r="P1469" s="6"/>
      <c r="Q1469" s="6"/>
      <c r="R1469" s="6"/>
      <c r="S1469" s="6"/>
      <c r="T1469" s="6"/>
      <c r="U1469" s="6"/>
      <c r="V1469" s="6"/>
      <c r="W1469" s="6"/>
      <c r="X1469" s="6"/>
      <c r="Y1469" s="6"/>
      <c r="Z1469" s="6"/>
    </row>
    <row r="1470" spans="1:26" ht="12" customHeight="1">
      <c r="A1470" s="205"/>
      <c r="B1470" s="204"/>
      <c r="C1470" s="129"/>
      <c r="D1470" s="129"/>
      <c r="E1470" s="199"/>
      <c r="F1470" s="172"/>
      <c r="G1470" s="6"/>
      <c r="H1470" s="6"/>
      <c r="I1470" s="6"/>
      <c r="J1470" s="6"/>
      <c r="K1470" s="6"/>
      <c r="L1470" s="6"/>
      <c r="M1470" s="6"/>
      <c r="N1470" s="6"/>
      <c r="O1470" s="6"/>
      <c r="P1470" s="6"/>
      <c r="Q1470" s="6"/>
      <c r="R1470" s="6"/>
      <c r="S1470" s="6"/>
      <c r="T1470" s="6"/>
      <c r="U1470" s="6"/>
      <c r="V1470" s="6"/>
      <c r="W1470" s="6"/>
      <c r="X1470" s="6"/>
      <c r="Y1470" s="6"/>
      <c r="Z1470" s="6"/>
    </row>
    <row r="1471" spans="1:26" ht="12" customHeight="1">
      <c r="A1471" s="205"/>
      <c r="B1471" s="204"/>
      <c r="C1471" s="129"/>
      <c r="D1471" s="129"/>
      <c r="E1471" s="199"/>
      <c r="F1471" s="172"/>
      <c r="G1471" s="6"/>
      <c r="H1471" s="6"/>
      <c r="I1471" s="6"/>
      <c r="J1471" s="6"/>
      <c r="K1471" s="6"/>
      <c r="L1471" s="6"/>
      <c r="M1471" s="6"/>
      <c r="N1471" s="6"/>
      <c r="O1471" s="6"/>
      <c r="P1471" s="6"/>
      <c r="Q1471" s="6"/>
      <c r="R1471" s="6"/>
      <c r="S1471" s="6"/>
      <c r="T1471" s="6"/>
      <c r="U1471" s="6"/>
      <c r="V1471" s="6"/>
      <c r="W1471" s="6"/>
      <c r="X1471" s="6"/>
      <c r="Y1471" s="6"/>
      <c r="Z1471" s="6"/>
    </row>
    <row r="1472" spans="1:26" ht="12" customHeight="1">
      <c r="A1472" s="205"/>
      <c r="B1472" s="204"/>
      <c r="C1472" s="129"/>
      <c r="D1472" s="129"/>
      <c r="E1472" s="199"/>
      <c r="F1472" s="172"/>
      <c r="G1472" s="6"/>
      <c r="H1472" s="6"/>
      <c r="I1472" s="6"/>
      <c r="J1472" s="6"/>
      <c r="K1472" s="6"/>
      <c r="L1472" s="6"/>
      <c r="M1472" s="6"/>
      <c r="N1472" s="6"/>
      <c r="O1472" s="6"/>
      <c r="P1472" s="6"/>
      <c r="Q1472" s="6"/>
      <c r="R1472" s="6"/>
      <c r="S1472" s="6"/>
      <c r="T1472" s="6"/>
      <c r="U1472" s="6"/>
      <c r="V1472" s="6"/>
      <c r="W1472" s="6"/>
      <c r="X1472" s="6"/>
      <c r="Y1472" s="6"/>
      <c r="Z1472" s="6"/>
    </row>
    <row r="1473" spans="1:26" ht="12" customHeight="1">
      <c r="A1473" s="205"/>
      <c r="B1473" s="204"/>
      <c r="C1473" s="129"/>
      <c r="D1473" s="129"/>
      <c r="E1473" s="199"/>
      <c r="F1473" s="172"/>
      <c r="G1473" s="6"/>
      <c r="H1473" s="6"/>
      <c r="I1473" s="6"/>
      <c r="J1473" s="6"/>
      <c r="K1473" s="6"/>
      <c r="L1473" s="6"/>
      <c r="M1473" s="6"/>
      <c r="N1473" s="6"/>
      <c r="O1473" s="6"/>
      <c r="P1473" s="6"/>
      <c r="Q1473" s="6"/>
      <c r="R1473" s="6"/>
      <c r="S1473" s="6"/>
      <c r="T1473" s="6"/>
      <c r="U1473" s="6"/>
      <c r="V1473" s="6"/>
      <c r="W1473" s="6"/>
      <c r="X1473" s="6"/>
      <c r="Y1473" s="6"/>
      <c r="Z1473" s="6"/>
    </row>
    <row r="1474" spans="1:26" ht="12" customHeight="1">
      <c r="A1474" s="205"/>
      <c r="B1474" s="204"/>
      <c r="C1474" s="129"/>
      <c r="D1474" s="129"/>
      <c r="E1474" s="199"/>
      <c r="F1474" s="172"/>
      <c r="G1474" s="6"/>
      <c r="H1474" s="6"/>
      <c r="I1474" s="6"/>
      <c r="J1474" s="6"/>
      <c r="K1474" s="6"/>
      <c r="L1474" s="6"/>
      <c r="M1474" s="6"/>
      <c r="N1474" s="6"/>
      <c r="O1474" s="6"/>
      <c r="P1474" s="6"/>
      <c r="Q1474" s="6"/>
      <c r="R1474" s="6"/>
      <c r="S1474" s="6"/>
      <c r="T1474" s="6"/>
      <c r="U1474" s="6"/>
      <c r="V1474" s="6"/>
      <c r="W1474" s="6"/>
      <c r="X1474" s="6"/>
      <c r="Y1474" s="6"/>
      <c r="Z1474" s="6"/>
    </row>
    <row r="1475" spans="1:26" ht="12" customHeight="1">
      <c r="A1475" s="205"/>
      <c r="B1475" s="204"/>
      <c r="C1475" s="129"/>
      <c r="D1475" s="129"/>
      <c r="E1475" s="199"/>
      <c r="F1475" s="172"/>
      <c r="G1475" s="6"/>
      <c r="H1475" s="6"/>
      <c r="I1475" s="6"/>
      <c r="J1475" s="6"/>
      <c r="K1475" s="6"/>
      <c r="L1475" s="6"/>
      <c r="M1475" s="6"/>
      <c r="N1475" s="6"/>
      <c r="O1475" s="6"/>
      <c r="P1475" s="6"/>
      <c r="Q1475" s="6"/>
      <c r="R1475" s="6"/>
      <c r="S1475" s="6"/>
      <c r="T1475" s="6"/>
      <c r="U1475" s="6"/>
      <c r="V1475" s="6"/>
      <c r="W1475" s="6"/>
      <c r="X1475" s="6"/>
      <c r="Y1475" s="6"/>
      <c r="Z1475" s="6"/>
    </row>
    <row r="1476" spans="1:26" ht="12" customHeight="1">
      <c r="A1476" s="205"/>
      <c r="B1476" s="204"/>
      <c r="C1476" s="129"/>
      <c r="D1476" s="129"/>
      <c r="E1476" s="199"/>
      <c r="F1476" s="172"/>
      <c r="G1476" s="6"/>
      <c r="H1476" s="6"/>
      <c r="I1476" s="6"/>
      <c r="J1476" s="6"/>
      <c r="K1476" s="6"/>
      <c r="L1476" s="6"/>
      <c r="M1476" s="6"/>
      <c r="N1476" s="6"/>
      <c r="O1476" s="6"/>
      <c r="P1476" s="6"/>
      <c r="Q1476" s="6"/>
      <c r="R1476" s="6"/>
      <c r="S1476" s="6"/>
      <c r="T1476" s="6"/>
      <c r="U1476" s="6"/>
      <c r="V1476" s="6"/>
      <c r="W1476" s="6"/>
      <c r="X1476" s="6"/>
      <c r="Y1476" s="6"/>
      <c r="Z1476" s="6"/>
    </row>
    <row r="1477" spans="1:26" ht="12" customHeight="1">
      <c r="A1477" s="205"/>
      <c r="B1477" s="204"/>
      <c r="C1477" s="129"/>
      <c r="D1477" s="129"/>
      <c r="E1477" s="199"/>
      <c r="F1477" s="172"/>
      <c r="G1477" s="6"/>
      <c r="H1477" s="6"/>
      <c r="I1477" s="6"/>
      <c r="J1477" s="6"/>
      <c r="K1477" s="6"/>
      <c r="L1477" s="6"/>
      <c r="M1477" s="6"/>
      <c r="N1477" s="6"/>
      <c r="O1477" s="6"/>
      <c r="P1477" s="6"/>
      <c r="Q1477" s="6"/>
      <c r="R1477" s="6"/>
      <c r="S1477" s="6"/>
      <c r="T1477" s="6"/>
      <c r="U1477" s="6"/>
      <c r="V1477" s="6"/>
      <c r="W1477" s="6"/>
      <c r="X1477" s="6"/>
      <c r="Y1477" s="6"/>
      <c r="Z1477" s="6"/>
    </row>
    <row r="1478" spans="1:26" ht="12" customHeight="1">
      <c r="A1478" s="205"/>
      <c r="B1478" s="204"/>
      <c r="C1478" s="129"/>
      <c r="D1478" s="129"/>
      <c r="E1478" s="199"/>
      <c r="F1478" s="172"/>
      <c r="G1478" s="6"/>
      <c r="H1478" s="6"/>
      <c r="I1478" s="6"/>
      <c r="J1478" s="6"/>
      <c r="K1478" s="6"/>
      <c r="L1478" s="6"/>
      <c r="M1478" s="6"/>
      <c r="N1478" s="6"/>
      <c r="O1478" s="6"/>
      <c r="P1478" s="6"/>
      <c r="Q1478" s="6"/>
      <c r="R1478" s="6"/>
      <c r="S1478" s="6"/>
      <c r="T1478" s="6"/>
      <c r="U1478" s="6"/>
      <c r="V1478" s="6"/>
      <c r="W1478" s="6"/>
      <c r="X1478" s="6"/>
      <c r="Y1478" s="6"/>
      <c r="Z1478" s="6"/>
    </row>
    <row r="1479" spans="1:26" ht="12" customHeight="1">
      <c r="A1479" s="205"/>
      <c r="B1479" s="204"/>
      <c r="C1479" s="129"/>
      <c r="D1479" s="129"/>
      <c r="E1479" s="199"/>
      <c r="F1479" s="172"/>
      <c r="G1479" s="6"/>
      <c r="H1479" s="6"/>
      <c r="I1479" s="6"/>
      <c r="J1479" s="6"/>
      <c r="K1479" s="6"/>
      <c r="L1479" s="6"/>
      <c r="M1479" s="6"/>
      <c r="N1479" s="6"/>
      <c r="O1479" s="6"/>
      <c r="P1479" s="6"/>
      <c r="Q1479" s="6"/>
      <c r="R1479" s="6"/>
      <c r="S1479" s="6"/>
      <c r="T1479" s="6"/>
      <c r="U1479" s="6"/>
      <c r="V1479" s="6"/>
      <c r="W1479" s="6"/>
      <c r="X1479" s="6"/>
      <c r="Y1479" s="6"/>
      <c r="Z1479" s="6"/>
    </row>
    <row r="1480" spans="1:26" ht="12" customHeight="1">
      <c r="A1480" s="205"/>
      <c r="B1480" s="204"/>
      <c r="C1480" s="129"/>
      <c r="D1480" s="129"/>
      <c r="E1480" s="199"/>
      <c r="F1480" s="172"/>
      <c r="G1480" s="6"/>
      <c r="H1480" s="6"/>
      <c r="I1480" s="6"/>
      <c r="J1480" s="6"/>
      <c r="K1480" s="6"/>
      <c r="L1480" s="6"/>
      <c r="M1480" s="6"/>
      <c r="N1480" s="6"/>
      <c r="O1480" s="6"/>
      <c r="P1480" s="6"/>
      <c r="Q1480" s="6"/>
      <c r="R1480" s="6"/>
      <c r="S1480" s="6"/>
      <c r="T1480" s="6"/>
      <c r="U1480" s="6"/>
      <c r="V1480" s="6"/>
      <c r="W1480" s="6"/>
      <c r="X1480" s="6"/>
      <c r="Y1480" s="6"/>
      <c r="Z1480" s="6"/>
    </row>
    <row r="1481" spans="1:26" ht="12" customHeight="1">
      <c r="A1481" s="205"/>
      <c r="B1481" s="204"/>
      <c r="C1481" s="129"/>
      <c r="D1481" s="129"/>
      <c r="E1481" s="199"/>
      <c r="F1481" s="172"/>
      <c r="G1481" s="6"/>
      <c r="H1481" s="6"/>
      <c r="I1481" s="6"/>
      <c r="J1481" s="6"/>
      <c r="K1481" s="6"/>
      <c r="L1481" s="6"/>
      <c r="M1481" s="6"/>
      <c r="N1481" s="6"/>
      <c r="O1481" s="6"/>
      <c r="P1481" s="6"/>
      <c r="Q1481" s="6"/>
      <c r="R1481" s="6"/>
      <c r="S1481" s="6"/>
      <c r="T1481" s="6"/>
      <c r="U1481" s="6"/>
      <c r="V1481" s="6"/>
      <c r="W1481" s="6"/>
      <c r="X1481" s="6"/>
      <c r="Y1481" s="6"/>
      <c r="Z1481" s="6"/>
    </row>
    <row r="1482" spans="1:26" ht="12" customHeight="1">
      <c r="A1482" s="205"/>
      <c r="B1482" s="204"/>
      <c r="C1482" s="129"/>
      <c r="D1482" s="129"/>
      <c r="E1482" s="199"/>
      <c r="F1482" s="172"/>
      <c r="G1482" s="6"/>
      <c r="H1482" s="6"/>
      <c r="I1482" s="6"/>
      <c r="J1482" s="6"/>
      <c r="K1482" s="6"/>
      <c r="L1482" s="6"/>
      <c r="M1482" s="6"/>
      <c r="N1482" s="6"/>
      <c r="O1482" s="6"/>
      <c r="P1482" s="6"/>
      <c r="Q1482" s="6"/>
      <c r="R1482" s="6"/>
      <c r="S1482" s="6"/>
      <c r="T1482" s="6"/>
      <c r="U1482" s="6"/>
      <c r="V1482" s="6"/>
      <c r="W1482" s="6"/>
      <c r="X1482" s="6"/>
      <c r="Y1482" s="6"/>
      <c r="Z1482" s="6"/>
    </row>
    <row r="1483" spans="1:26" ht="12" customHeight="1">
      <c r="A1483" s="205"/>
      <c r="B1483" s="204"/>
      <c r="C1483" s="129"/>
      <c r="D1483" s="129"/>
      <c r="E1483" s="199"/>
      <c r="F1483" s="172"/>
      <c r="G1483" s="6"/>
      <c r="H1483" s="6"/>
      <c r="I1483" s="6"/>
      <c r="J1483" s="6"/>
      <c r="K1483" s="6"/>
      <c r="L1483" s="6"/>
      <c r="M1483" s="6"/>
      <c r="N1483" s="6"/>
      <c r="O1483" s="6"/>
      <c r="P1483" s="6"/>
      <c r="Q1483" s="6"/>
      <c r="R1483" s="6"/>
      <c r="S1483" s="6"/>
      <c r="T1483" s="6"/>
      <c r="U1483" s="6"/>
      <c r="V1483" s="6"/>
      <c r="W1483" s="6"/>
      <c r="X1483" s="6"/>
      <c r="Y1483" s="6"/>
      <c r="Z1483" s="6"/>
    </row>
    <row r="1484" spans="1:26" ht="12" customHeight="1">
      <c r="A1484" s="205"/>
      <c r="B1484" s="204"/>
      <c r="C1484" s="129"/>
      <c r="D1484" s="129"/>
      <c r="E1484" s="199"/>
      <c r="F1484" s="172"/>
      <c r="G1484" s="6"/>
      <c r="H1484" s="6"/>
      <c r="I1484" s="6"/>
      <c r="J1484" s="6"/>
      <c r="K1484" s="6"/>
      <c r="L1484" s="6"/>
      <c r="M1484" s="6"/>
      <c r="N1484" s="6"/>
      <c r="O1484" s="6"/>
      <c r="P1484" s="6"/>
      <c r="Q1484" s="6"/>
      <c r="R1484" s="6"/>
      <c r="S1484" s="6"/>
      <c r="T1484" s="6"/>
      <c r="U1484" s="6"/>
      <c r="V1484" s="6"/>
      <c r="W1484" s="6"/>
      <c r="X1484" s="6"/>
      <c r="Y1484" s="6"/>
      <c r="Z1484" s="6"/>
    </row>
    <row r="1485" spans="1:26" ht="12" customHeight="1">
      <c r="A1485" s="205"/>
      <c r="B1485" s="204"/>
      <c r="C1485" s="129"/>
      <c r="D1485" s="129"/>
      <c r="E1485" s="199"/>
      <c r="F1485" s="172"/>
      <c r="G1485" s="6"/>
      <c r="H1485" s="6"/>
      <c r="I1485" s="6"/>
      <c r="J1485" s="6"/>
      <c r="K1485" s="6"/>
      <c r="L1485" s="6"/>
      <c r="M1485" s="6"/>
      <c r="N1485" s="6"/>
      <c r="O1485" s="6"/>
      <c r="P1485" s="6"/>
      <c r="Q1485" s="6"/>
      <c r="R1485" s="6"/>
      <c r="S1485" s="6"/>
      <c r="T1485" s="6"/>
      <c r="U1485" s="6"/>
      <c r="V1485" s="6"/>
      <c r="W1485" s="6"/>
      <c r="X1485" s="6"/>
      <c r="Y1485" s="6"/>
      <c r="Z1485" s="6"/>
    </row>
    <row r="1486" spans="1:26" ht="12" customHeight="1">
      <c r="A1486" s="205"/>
      <c r="B1486" s="204"/>
      <c r="C1486" s="129"/>
      <c r="D1486" s="129"/>
      <c r="E1486" s="199"/>
      <c r="F1486" s="172"/>
      <c r="G1486" s="6"/>
      <c r="H1486" s="6"/>
      <c r="I1486" s="6"/>
      <c r="J1486" s="6"/>
      <c r="K1486" s="6"/>
      <c r="L1486" s="6"/>
      <c r="M1486" s="6"/>
      <c r="N1486" s="6"/>
      <c r="O1486" s="6"/>
      <c r="P1486" s="6"/>
      <c r="Q1486" s="6"/>
      <c r="R1486" s="6"/>
      <c r="S1486" s="6"/>
      <c r="T1486" s="6"/>
      <c r="U1486" s="6"/>
      <c r="V1486" s="6"/>
      <c r="W1486" s="6"/>
      <c r="X1486" s="6"/>
      <c r="Y1486" s="6"/>
      <c r="Z1486" s="6"/>
    </row>
    <row r="1487" spans="1:26" ht="12" customHeight="1">
      <c r="A1487" s="205"/>
      <c r="B1487" s="204"/>
      <c r="C1487" s="129"/>
      <c r="D1487" s="129"/>
      <c r="E1487" s="199"/>
      <c r="F1487" s="172"/>
      <c r="G1487" s="6"/>
      <c r="H1487" s="6"/>
      <c r="I1487" s="6"/>
      <c r="J1487" s="6"/>
      <c r="K1487" s="6"/>
      <c r="L1487" s="6"/>
      <c r="M1487" s="6"/>
      <c r="N1487" s="6"/>
      <c r="O1487" s="6"/>
      <c r="P1487" s="6"/>
      <c r="Q1487" s="6"/>
      <c r="R1487" s="6"/>
      <c r="S1487" s="6"/>
      <c r="T1487" s="6"/>
      <c r="U1487" s="6"/>
      <c r="V1487" s="6"/>
      <c r="W1487" s="6"/>
      <c r="X1487" s="6"/>
      <c r="Y1487" s="6"/>
      <c r="Z1487" s="6"/>
    </row>
    <row r="1488" spans="1:26" ht="12" customHeight="1">
      <c r="A1488" s="205"/>
      <c r="B1488" s="204"/>
      <c r="C1488" s="129"/>
      <c r="D1488" s="129"/>
      <c r="E1488" s="199"/>
      <c r="F1488" s="172"/>
      <c r="G1488" s="6"/>
      <c r="H1488" s="6"/>
      <c r="I1488" s="6"/>
      <c r="J1488" s="6"/>
      <c r="K1488" s="6"/>
      <c r="L1488" s="6"/>
      <c r="M1488" s="6"/>
      <c r="N1488" s="6"/>
      <c r="O1488" s="6"/>
      <c r="P1488" s="6"/>
      <c r="Q1488" s="6"/>
      <c r="R1488" s="6"/>
      <c r="S1488" s="6"/>
      <c r="T1488" s="6"/>
      <c r="U1488" s="6"/>
      <c r="V1488" s="6"/>
      <c r="W1488" s="6"/>
      <c r="X1488" s="6"/>
      <c r="Y1488" s="6"/>
      <c r="Z1488" s="6"/>
    </row>
    <row r="1489" spans="1:26" ht="12" customHeight="1">
      <c r="A1489" s="205"/>
      <c r="B1489" s="204"/>
      <c r="C1489" s="129"/>
      <c r="D1489" s="129"/>
      <c r="E1489" s="199"/>
      <c r="F1489" s="172"/>
      <c r="G1489" s="6"/>
      <c r="H1489" s="6"/>
      <c r="I1489" s="6"/>
      <c r="J1489" s="6"/>
      <c r="K1489" s="6"/>
      <c r="L1489" s="6"/>
      <c r="M1489" s="6"/>
      <c r="N1489" s="6"/>
      <c r="O1489" s="6"/>
      <c r="P1489" s="6"/>
      <c r="Q1489" s="6"/>
      <c r="R1489" s="6"/>
      <c r="S1489" s="6"/>
      <c r="T1489" s="6"/>
      <c r="U1489" s="6"/>
      <c r="V1489" s="6"/>
      <c r="W1489" s="6"/>
      <c r="X1489" s="6"/>
      <c r="Y1489" s="6"/>
      <c r="Z1489" s="6"/>
    </row>
    <row r="1490" spans="1:26" ht="12" customHeight="1">
      <c r="A1490" s="205"/>
      <c r="B1490" s="204"/>
      <c r="C1490" s="129"/>
      <c r="D1490" s="129"/>
      <c r="E1490" s="199"/>
      <c r="F1490" s="172"/>
      <c r="G1490" s="6"/>
      <c r="H1490" s="6"/>
      <c r="I1490" s="6"/>
      <c r="J1490" s="6"/>
      <c r="K1490" s="6"/>
      <c r="L1490" s="6"/>
      <c r="M1490" s="6"/>
      <c r="N1490" s="6"/>
      <c r="O1490" s="6"/>
      <c r="P1490" s="6"/>
      <c r="Q1490" s="6"/>
      <c r="R1490" s="6"/>
      <c r="S1490" s="6"/>
      <c r="T1490" s="6"/>
      <c r="U1490" s="6"/>
      <c r="V1490" s="6"/>
      <c r="W1490" s="6"/>
      <c r="X1490" s="6"/>
      <c r="Y1490" s="6"/>
      <c r="Z1490" s="6"/>
    </row>
    <row r="1491" spans="1:26" ht="12" customHeight="1">
      <c r="A1491" s="205"/>
      <c r="B1491" s="204"/>
      <c r="C1491" s="129"/>
      <c r="D1491" s="129"/>
      <c r="E1491" s="199"/>
      <c r="F1491" s="172"/>
      <c r="G1491" s="6"/>
      <c r="H1491" s="6"/>
      <c r="I1491" s="6"/>
      <c r="J1491" s="6"/>
      <c r="K1491" s="6"/>
      <c r="L1491" s="6"/>
      <c r="M1491" s="6"/>
      <c r="N1491" s="6"/>
      <c r="O1491" s="6"/>
      <c r="P1491" s="6"/>
      <c r="Q1491" s="6"/>
      <c r="R1491" s="6"/>
      <c r="S1491" s="6"/>
      <c r="T1491" s="6"/>
      <c r="U1491" s="6"/>
      <c r="V1491" s="6"/>
      <c r="W1491" s="6"/>
      <c r="X1491" s="6"/>
      <c r="Y1491" s="6"/>
      <c r="Z1491" s="6"/>
    </row>
    <row r="1492" spans="1:26" ht="12" customHeight="1">
      <c r="A1492" s="205"/>
      <c r="B1492" s="204"/>
      <c r="C1492" s="129"/>
      <c r="D1492" s="129"/>
      <c r="E1492" s="199"/>
      <c r="F1492" s="172"/>
      <c r="G1492" s="6"/>
      <c r="H1492" s="6"/>
      <c r="I1492" s="6"/>
      <c r="J1492" s="6"/>
      <c r="K1492" s="6"/>
      <c r="L1492" s="6"/>
      <c r="M1492" s="6"/>
      <c r="N1492" s="6"/>
      <c r="O1492" s="6"/>
      <c r="P1492" s="6"/>
      <c r="Q1492" s="6"/>
      <c r="R1492" s="6"/>
      <c r="S1492" s="6"/>
      <c r="T1492" s="6"/>
      <c r="U1492" s="6"/>
      <c r="V1492" s="6"/>
      <c r="W1492" s="6"/>
      <c r="X1492" s="6"/>
      <c r="Y1492" s="6"/>
      <c r="Z1492" s="6"/>
    </row>
    <row r="1493" spans="1:26" ht="12" customHeight="1">
      <c r="A1493" s="205"/>
      <c r="B1493" s="204"/>
      <c r="C1493" s="129"/>
      <c r="D1493" s="129"/>
      <c r="E1493" s="199"/>
      <c r="F1493" s="172"/>
      <c r="G1493" s="6"/>
      <c r="H1493" s="6"/>
      <c r="I1493" s="6"/>
      <c r="J1493" s="6"/>
      <c r="K1493" s="6"/>
      <c r="L1493" s="6"/>
      <c r="M1493" s="6"/>
      <c r="N1493" s="6"/>
      <c r="O1493" s="6"/>
      <c r="P1493" s="6"/>
      <c r="Q1493" s="6"/>
      <c r="R1493" s="6"/>
      <c r="S1493" s="6"/>
      <c r="T1493" s="6"/>
      <c r="U1493" s="6"/>
      <c r="V1493" s="6"/>
      <c r="W1493" s="6"/>
      <c r="X1493" s="6"/>
      <c r="Y1493" s="6"/>
      <c r="Z1493" s="6"/>
    </row>
    <row r="1494" spans="1:26" ht="12" customHeight="1">
      <c r="A1494" s="205"/>
      <c r="B1494" s="204"/>
      <c r="C1494" s="129"/>
      <c r="D1494" s="129"/>
      <c r="E1494" s="199"/>
      <c r="F1494" s="172"/>
      <c r="G1494" s="6"/>
      <c r="H1494" s="6"/>
      <c r="I1494" s="6"/>
      <c r="J1494" s="6"/>
      <c r="K1494" s="6"/>
      <c r="L1494" s="6"/>
      <c r="M1494" s="6"/>
      <c r="N1494" s="6"/>
      <c r="O1494" s="6"/>
      <c r="P1494" s="6"/>
      <c r="Q1494" s="6"/>
      <c r="R1494" s="6"/>
      <c r="S1494" s="6"/>
      <c r="T1494" s="6"/>
      <c r="U1494" s="6"/>
      <c r="V1494" s="6"/>
      <c r="W1494" s="6"/>
      <c r="X1494" s="6"/>
      <c r="Y1494" s="6"/>
      <c r="Z1494" s="6"/>
    </row>
    <row r="1495" spans="1:26" ht="12" customHeight="1">
      <c r="A1495" s="205"/>
      <c r="B1495" s="204"/>
      <c r="C1495" s="129"/>
      <c r="D1495" s="129"/>
      <c r="E1495" s="199"/>
      <c r="F1495" s="172"/>
      <c r="G1495" s="6"/>
      <c r="H1495" s="6"/>
      <c r="I1495" s="6"/>
      <c r="J1495" s="6"/>
      <c r="K1495" s="6"/>
      <c r="L1495" s="6"/>
      <c r="M1495" s="6"/>
      <c r="N1495" s="6"/>
      <c r="O1495" s="6"/>
      <c r="P1495" s="6"/>
      <c r="Q1495" s="6"/>
      <c r="R1495" s="6"/>
      <c r="S1495" s="6"/>
      <c r="T1495" s="6"/>
      <c r="U1495" s="6"/>
      <c r="V1495" s="6"/>
      <c r="W1495" s="6"/>
      <c r="X1495" s="6"/>
      <c r="Y1495" s="6"/>
      <c r="Z1495" s="6"/>
    </row>
    <row r="1496" spans="1:26" ht="12" customHeight="1">
      <c r="A1496" s="205"/>
      <c r="B1496" s="204"/>
      <c r="C1496" s="129"/>
      <c r="D1496" s="129"/>
      <c r="E1496" s="199"/>
      <c r="F1496" s="172"/>
      <c r="G1496" s="6"/>
      <c r="H1496" s="6"/>
      <c r="I1496" s="6"/>
      <c r="J1496" s="6"/>
      <c r="K1496" s="6"/>
      <c r="L1496" s="6"/>
      <c r="M1496" s="6"/>
      <c r="N1496" s="6"/>
      <c r="O1496" s="6"/>
      <c r="P1496" s="6"/>
      <c r="Q1496" s="6"/>
      <c r="R1496" s="6"/>
      <c r="S1496" s="6"/>
      <c r="T1496" s="6"/>
      <c r="U1496" s="6"/>
      <c r="V1496" s="6"/>
      <c r="W1496" s="6"/>
      <c r="X1496" s="6"/>
      <c r="Y1496" s="6"/>
      <c r="Z1496" s="6"/>
    </row>
    <row r="1497" spans="1:26" ht="12" customHeight="1">
      <c r="A1497" s="205"/>
      <c r="B1497" s="204"/>
      <c r="C1497" s="129"/>
      <c r="D1497" s="129"/>
      <c r="E1497" s="199"/>
      <c r="F1497" s="172"/>
      <c r="G1497" s="6"/>
      <c r="H1497" s="6"/>
      <c r="I1497" s="6"/>
      <c r="J1497" s="6"/>
      <c r="K1497" s="6"/>
      <c r="L1497" s="6"/>
      <c r="M1497" s="6"/>
      <c r="N1497" s="6"/>
      <c r="O1497" s="6"/>
      <c r="P1497" s="6"/>
      <c r="Q1497" s="6"/>
      <c r="R1497" s="6"/>
      <c r="S1497" s="6"/>
      <c r="T1497" s="6"/>
      <c r="U1497" s="6"/>
      <c r="V1497" s="6"/>
      <c r="W1497" s="6"/>
      <c r="X1497" s="6"/>
      <c r="Y1497" s="6"/>
      <c r="Z1497" s="6"/>
    </row>
    <row r="1498" spans="1:26" ht="12" customHeight="1">
      <c r="A1498" s="205"/>
      <c r="B1498" s="204"/>
      <c r="C1498" s="129"/>
      <c r="D1498" s="129"/>
      <c r="E1498" s="199"/>
      <c r="F1498" s="172"/>
      <c r="G1498" s="6"/>
      <c r="H1498" s="6"/>
      <c r="I1498" s="6"/>
      <c r="J1498" s="6"/>
      <c r="K1498" s="6"/>
      <c r="L1498" s="6"/>
      <c r="M1498" s="6"/>
      <c r="N1498" s="6"/>
      <c r="O1498" s="6"/>
      <c r="P1498" s="6"/>
      <c r="Q1498" s="6"/>
      <c r="R1498" s="6"/>
      <c r="S1498" s="6"/>
      <c r="T1498" s="6"/>
      <c r="U1498" s="6"/>
      <c r="V1498" s="6"/>
      <c r="W1498" s="6"/>
      <c r="X1498" s="6"/>
      <c r="Y1498" s="6"/>
      <c r="Z1498" s="6"/>
    </row>
    <row r="1499" spans="1:26" ht="12" customHeight="1">
      <c r="A1499" s="205"/>
      <c r="B1499" s="204"/>
      <c r="C1499" s="129"/>
      <c r="D1499" s="129"/>
      <c r="E1499" s="199"/>
      <c r="F1499" s="172"/>
      <c r="G1499" s="6"/>
      <c r="H1499" s="6"/>
      <c r="I1499" s="6"/>
      <c r="J1499" s="6"/>
      <c r="K1499" s="6"/>
      <c r="L1499" s="6"/>
      <c r="M1499" s="6"/>
      <c r="N1499" s="6"/>
      <c r="O1499" s="6"/>
      <c r="P1499" s="6"/>
      <c r="Q1499" s="6"/>
      <c r="R1499" s="6"/>
      <c r="S1499" s="6"/>
      <c r="T1499" s="6"/>
      <c r="U1499" s="6"/>
      <c r="V1499" s="6"/>
      <c r="W1499" s="6"/>
      <c r="X1499" s="6"/>
      <c r="Y1499" s="6"/>
      <c r="Z1499" s="6"/>
    </row>
    <row r="1500" spans="1:26" ht="12" customHeight="1">
      <c r="A1500" s="205"/>
      <c r="B1500" s="204"/>
      <c r="C1500" s="129"/>
      <c r="D1500" s="129"/>
      <c r="E1500" s="199"/>
      <c r="F1500" s="172"/>
      <c r="G1500" s="6"/>
      <c r="H1500" s="6"/>
      <c r="I1500" s="6"/>
      <c r="J1500" s="6"/>
      <c r="K1500" s="6"/>
      <c r="L1500" s="6"/>
      <c r="M1500" s="6"/>
      <c r="N1500" s="6"/>
      <c r="O1500" s="6"/>
      <c r="P1500" s="6"/>
      <c r="Q1500" s="6"/>
      <c r="R1500" s="6"/>
      <c r="S1500" s="6"/>
      <c r="T1500" s="6"/>
      <c r="U1500" s="6"/>
      <c r="V1500" s="6"/>
      <c r="W1500" s="6"/>
      <c r="X1500" s="6"/>
      <c r="Y1500" s="6"/>
      <c r="Z1500" s="6"/>
    </row>
    <row r="1501" spans="1:26" ht="12" customHeight="1">
      <c r="A1501" s="205"/>
      <c r="B1501" s="204"/>
      <c r="C1501" s="129"/>
      <c r="D1501" s="129"/>
      <c r="E1501" s="199"/>
      <c r="F1501" s="172"/>
      <c r="G1501" s="6"/>
      <c r="H1501" s="6"/>
      <c r="I1501" s="6"/>
      <c r="J1501" s="6"/>
      <c r="K1501" s="6"/>
      <c r="L1501" s="6"/>
      <c r="M1501" s="6"/>
      <c r="N1501" s="6"/>
      <c r="O1501" s="6"/>
      <c r="P1501" s="6"/>
      <c r="Q1501" s="6"/>
      <c r="R1501" s="6"/>
      <c r="S1501" s="6"/>
      <c r="T1501" s="6"/>
      <c r="U1501" s="6"/>
      <c r="V1501" s="6"/>
      <c r="W1501" s="6"/>
      <c r="X1501" s="6"/>
      <c r="Y1501" s="6"/>
      <c r="Z1501" s="6"/>
    </row>
    <row r="1502" spans="1:26" ht="12" customHeight="1">
      <c r="A1502" s="205"/>
      <c r="B1502" s="204"/>
      <c r="C1502" s="129"/>
      <c r="D1502" s="129"/>
      <c r="E1502" s="199"/>
      <c r="F1502" s="172"/>
      <c r="G1502" s="6"/>
      <c r="H1502" s="6"/>
      <c r="I1502" s="6"/>
      <c r="J1502" s="6"/>
      <c r="K1502" s="6"/>
      <c r="L1502" s="6"/>
      <c r="M1502" s="6"/>
      <c r="N1502" s="6"/>
      <c r="O1502" s="6"/>
      <c r="P1502" s="6"/>
      <c r="Q1502" s="6"/>
      <c r="R1502" s="6"/>
      <c r="S1502" s="6"/>
      <c r="T1502" s="6"/>
      <c r="U1502" s="6"/>
      <c r="V1502" s="6"/>
      <c r="W1502" s="6"/>
      <c r="X1502" s="6"/>
      <c r="Y1502" s="6"/>
      <c r="Z1502" s="6"/>
    </row>
    <row r="1503" spans="1:26" ht="12" customHeight="1">
      <c r="A1503" s="205"/>
      <c r="B1503" s="204"/>
      <c r="C1503" s="129"/>
      <c r="D1503" s="129"/>
      <c r="E1503" s="199"/>
      <c r="F1503" s="172"/>
      <c r="G1503" s="6"/>
      <c r="H1503" s="6"/>
      <c r="I1503" s="6"/>
      <c r="J1503" s="6"/>
      <c r="K1503" s="6"/>
      <c r="L1503" s="6"/>
      <c r="M1503" s="6"/>
      <c r="N1503" s="6"/>
      <c r="O1503" s="6"/>
      <c r="P1503" s="6"/>
      <c r="Q1503" s="6"/>
      <c r="R1503" s="6"/>
      <c r="S1503" s="6"/>
      <c r="T1503" s="6"/>
      <c r="U1503" s="6"/>
      <c r="V1503" s="6"/>
      <c r="W1503" s="6"/>
      <c r="X1503" s="6"/>
      <c r="Y1503" s="6"/>
      <c r="Z1503" s="6"/>
    </row>
    <row r="1504" spans="1:26" ht="12" customHeight="1">
      <c r="A1504" s="205"/>
      <c r="B1504" s="204"/>
      <c r="C1504" s="129"/>
      <c r="D1504" s="129"/>
      <c r="E1504" s="199"/>
      <c r="F1504" s="172"/>
      <c r="G1504" s="6"/>
      <c r="H1504" s="6"/>
      <c r="I1504" s="6"/>
      <c r="J1504" s="6"/>
      <c r="K1504" s="6"/>
      <c r="L1504" s="6"/>
      <c r="M1504" s="6"/>
      <c r="N1504" s="6"/>
      <c r="O1504" s="6"/>
      <c r="P1504" s="6"/>
      <c r="Q1504" s="6"/>
      <c r="R1504" s="6"/>
      <c r="S1504" s="6"/>
      <c r="T1504" s="6"/>
      <c r="U1504" s="6"/>
      <c r="V1504" s="6"/>
      <c r="W1504" s="6"/>
      <c r="X1504" s="6"/>
      <c r="Y1504" s="6"/>
      <c r="Z1504" s="6"/>
    </row>
    <row r="1505" spans="1:26" ht="12" customHeight="1">
      <c r="A1505" s="205"/>
      <c r="B1505" s="204"/>
      <c r="C1505" s="129"/>
      <c r="D1505" s="129"/>
      <c r="E1505" s="199"/>
      <c r="F1505" s="172"/>
      <c r="G1505" s="6"/>
      <c r="H1505" s="6"/>
      <c r="I1505" s="6"/>
      <c r="J1505" s="6"/>
      <c r="K1505" s="6"/>
      <c r="L1505" s="6"/>
      <c r="M1505" s="6"/>
      <c r="N1505" s="6"/>
      <c r="O1505" s="6"/>
      <c r="P1505" s="6"/>
      <c r="Q1505" s="6"/>
      <c r="R1505" s="6"/>
      <c r="S1505" s="6"/>
      <c r="T1505" s="6"/>
      <c r="U1505" s="6"/>
      <c r="V1505" s="6"/>
      <c r="W1505" s="6"/>
      <c r="X1505" s="6"/>
      <c r="Y1505" s="6"/>
      <c r="Z1505" s="6"/>
    </row>
    <row r="1506" spans="1:26" ht="12" customHeight="1">
      <c r="A1506" s="205"/>
      <c r="B1506" s="204"/>
      <c r="C1506" s="129"/>
      <c r="D1506" s="129"/>
      <c r="E1506" s="199"/>
      <c r="F1506" s="172"/>
      <c r="G1506" s="6"/>
      <c r="H1506" s="6"/>
      <c r="I1506" s="6"/>
      <c r="J1506" s="6"/>
      <c r="K1506" s="6"/>
      <c r="L1506" s="6"/>
      <c r="M1506" s="6"/>
      <c r="N1506" s="6"/>
      <c r="O1506" s="6"/>
      <c r="P1506" s="6"/>
      <c r="Q1506" s="6"/>
      <c r="R1506" s="6"/>
      <c r="S1506" s="6"/>
      <c r="T1506" s="6"/>
      <c r="U1506" s="6"/>
      <c r="V1506" s="6"/>
      <c r="W1506" s="6"/>
      <c r="X1506" s="6"/>
      <c r="Y1506" s="6"/>
      <c r="Z1506" s="6"/>
    </row>
    <row r="1507" spans="1:26" ht="12" customHeight="1">
      <c r="A1507" s="205"/>
      <c r="B1507" s="204"/>
      <c r="C1507" s="129"/>
      <c r="D1507" s="129"/>
      <c r="E1507" s="199"/>
      <c r="F1507" s="172"/>
      <c r="G1507" s="6"/>
      <c r="H1507" s="6"/>
      <c r="I1507" s="6"/>
      <c r="J1507" s="6"/>
      <c r="K1507" s="6"/>
      <c r="L1507" s="6"/>
      <c r="M1507" s="6"/>
      <c r="N1507" s="6"/>
      <c r="O1507" s="6"/>
      <c r="P1507" s="6"/>
      <c r="Q1507" s="6"/>
      <c r="R1507" s="6"/>
      <c r="S1507" s="6"/>
      <c r="T1507" s="6"/>
      <c r="U1507" s="6"/>
      <c r="V1507" s="6"/>
      <c r="W1507" s="6"/>
      <c r="X1507" s="6"/>
      <c r="Y1507" s="6"/>
      <c r="Z1507" s="6"/>
    </row>
    <row r="1508" spans="1:26" ht="12" customHeight="1">
      <c r="A1508" s="205"/>
      <c r="B1508" s="204"/>
      <c r="C1508" s="129"/>
      <c r="D1508" s="129"/>
      <c r="E1508" s="199"/>
      <c r="F1508" s="172"/>
      <c r="G1508" s="6"/>
      <c r="H1508" s="6"/>
      <c r="I1508" s="6"/>
      <c r="J1508" s="6"/>
      <c r="K1508" s="6"/>
      <c r="L1508" s="6"/>
      <c r="M1508" s="6"/>
      <c r="N1508" s="6"/>
      <c r="O1508" s="6"/>
      <c r="P1508" s="6"/>
      <c r="Q1508" s="6"/>
      <c r="R1508" s="6"/>
      <c r="S1508" s="6"/>
      <c r="T1508" s="6"/>
      <c r="U1508" s="6"/>
      <c r="V1508" s="6"/>
      <c r="W1508" s="6"/>
      <c r="X1508" s="6"/>
      <c r="Y1508" s="6"/>
      <c r="Z1508" s="6"/>
    </row>
    <row r="1509" spans="1:26" ht="12" customHeight="1">
      <c r="A1509" s="205"/>
      <c r="B1509" s="204"/>
      <c r="C1509" s="129"/>
      <c r="D1509" s="129"/>
      <c r="E1509" s="199"/>
      <c r="F1509" s="172"/>
      <c r="G1509" s="6"/>
      <c r="H1509" s="6"/>
      <c r="I1509" s="6"/>
      <c r="J1509" s="6"/>
      <c r="K1509" s="6"/>
      <c r="L1509" s="6"/>
      <c r="M1509" s="6"/>
      <c r="N1509" s="6"/>
      <c r="O1509" s="6"/>
      <c r="P1509" s="6"/>
      <c r="Q1509" s="6"/>
      <c r="R1509" s="6"/>
      <c r="S1509" s="6"/>
      <c r="T1509" s="6"/>
      <c r="U1509" s="6"/>
      <c r="V1509" s="6"/>
      <c r="W1509" s="6"/>
      <c r="X1509" s="6"/>
      <c r="Y1509" s="6"/>
      <c r="Z1509" s="6"/>
    </row>
    <row r="1510" spans="1:26" ht="12" customHeight="1">
      <c r="A1510" s="205"/>
      <c r="B1510" s="204"/>
      <c r="C1510" s="129"/>
      <c r="D1510" s="129"/>
      <c r="E1510" s="199"/>
      <c r="F1510" s="172"/>
      <c r="G1510" s="6"/>
      <c r="H1510" s="6"/>
      <c r="I1510" s="6"/>
      <c r="J1510" s="6"/>
      <c r="K1510" s="6"/>
      <c r="L1510" s="6"/>
      <c r="M1510" s="6"/>
      <c r="N1510" s="6"/>
      <c r="O1510" s="6"/>
      <c r="P1510" s="6"/>
      <c r="Q1510" s="6"/>
      <c r="R1510" s="6"/>
      <c r="S1510" s="6"/>
      <c r="T1510" s="6"/>
      <c r="U1510" s="6"/>
      <c r="V1510" s="6"/>
      <c r="W1510" s="6"/>
      <c r="X1510" s="6"/>
      <c r="Y1510" s="6"/>
      <c r="Z1510" s="6"/>
    </row>
    <row r="1511" spans="1:26" ht="12" customHeight="1">
      <c r="A1511" s="205"/>
      <c r="B1511" s="204"/>
      <c r="C1511" s="129"/>
      <c r="D1511" s="129"/>
      <c r="E1511" s="199"/>
      <c r="F1511" s="172"/>
      <c r="G1511" s="6"/>
      <c r="H1511" s="6"/>
      <c r="I1511" s="6"/>
      <c r="J1511" s="6"/>
      <c r="K1511" s="6"/>
      <c r="L1511" s="6"/>
      <c r="M1511" s="6"/>
      <c r="N1511" s="6"/>
      <c r="O1511" s="6"/>
      <c r="P1511" s="6"/>
      <c r="Q1511" s="6"/>
      <c r="R1511" s="6"/>
      <c r="S1511" s="6"/>
      <c r="T1511" s="6"/>
      <c r="U1511" s="6"/>
      <c r="V1511" s="6"/>
      <c r="W1511" s="6"/>
      <c r="X1511" s="6"/>
      <c r="Y1511" s="6"/>
      <c r="Z1511" s="6"/>
    </row>
    <row r="1512" spans="1:26" ht="12" customHeight="1">
      <c r="A1512" s="205"/>
      <c r="B1512" s="204"/>
      <c r="C1512" s="129"/>
      <c r="D1512" s="129"/>
      <c r="E1512" s="199"/>
      <c r="F1512" s="172"/>
      <c r="G1512" s="6"/>
      <c r="H1512" s="6"/>
      <c r="I1512" s="6"/>
      <c r="J1512" s="6"/>
      <c r="K1512" s="6"/>
      <c r="L1512" s="6"/>
      <c r="M1512" s="6"/>
      <c r="N1512" s="6"/>
      <c r="O1512" s="6"/>
      <c r="P1512" s="6"/>
      <c r="Q1512" s="6"/>
      <c r="R1512" s="6"/>
      <c r="S1512" s="6"/>
      <c r="T1512" s="6"/>
      <c r="U1512" s="6"/>
      <c r="V1512" s="6"/>
      <c r="W1512" s="6"/>
      <c r="X1512" s="6"/>
      <c r="Y1512" s="6"/>
      <c r="Z1512" s="6"/>
    </row>
    <row r="1513" spans="1:26" ht="12" customHeight="1">
      <c r="A1513" s="205"/>
      <c r="B1513" s="204"/>
      <c r="C1513" s="129"/>
      <c r="D1513" s="129"/>
      <c r="E1513" s="199"/>
      <c r="F1513" s="172"/>
      <c r="G1513" s="6"/>
      <c r="H1513" s="6"/>
      <c r="I1513" s="6"/>
      <c r="J1513" s="6"/>
      <c r="K1513" s="6"/>
      <c r="L1513" s="6"/>
      <c r="M1513" s="6"/>
      <c r="N1513" s="6"/>
      <c r="O1513" s="6"/>
      <c r="P1513" s="6"/>
      <c r="Q1513" s="6"/>
      <c r="R1513" s="6"/>
      <c r="S1513" s="6"/>
      <c r="T1513" s="6"/>
      <c r="U1513" s="6"/>
      <c r="V1513" s="6"/>
      <c r="W1513" s="6"/>
      <c r="X1513" s="6"/>
      <c r="Y1513" s="6"/>
      <c r="Z1513" s="6"/>
    </row>
    <row r="1514" spans="1:26" ht="12" customHeight="1">
      <c r="A1514" s="205"/>
      <c r="B1514" s="204"/>
      <c r="C1514" s="129"/>
      <c r="D1514" s="129"/>
      <c r="E1514" s="199"/>
      <c r="F1514" s="172"/>
      <c r="G1514" s="6"/>
      <c r="H1514" s="6"/>
      <c r="I1514" s="6"/>
      <c r="J1514" s="6"/>
      <c r="K1514" s="6"/>
      <c r="L1514" s="6"/>
      <c r="M1514" s="6"/>
      <c r="N1514" s="6"/>
      <c r="O1514" s="6"/>
      <c r="P1514" s="6"/>
      <c r="Q1514" s="6"/>
      <c r="R1514" s="6"/>
      <c r="S1514" s="6"/>
      <c r="T1514" s="6"/>
      <c r="U1514" s="6"/>
      <c r="V1514" s="6"/>
      <c r="W1514" s="6"/>
      <c r="X1514" s="6"/>
      <c r="Y1514" s="6"/>
      <c r="Z1514" s="6"/>
    </row>
    <row r="1515" spans="1:26" ht="12" customHeight="1">
      <c r="A1515" s="205"/>
      <c r="B1515" s="204"/>
      <c r="C1515" s="129"/>
      <c r="D1515" s="129"/>
      <c r="E1515" s="199"/>
      <c r="F1515" s="172"/>
      <c r="G1515" s="6"/>
      <c r="H1515" s="6"/>
      <c r="I1515" s="6"/>
      <c r="J1515" s="6"/>
      <c r="K1515" s="6"/>
      <c r="L1515" s="6"/>
      <c r="M1515" s="6"/>
      <c r="N1515" s="6"/>
      <c r="O1515" s="6"/>
      <c r="P1515" s="6"/>
      <c r="Q1515" s="6"/>
      <c r="R1515" s="6"/>
      <c r="S1515" s="6"/>
      <c r="T1515" s="6"/>
      <c r="U1515" s="6"/>
      <c r="V1515" s="6"/>
      <c r="W1515" s="6"/>
      <c r="X1515" s="6"/>
      <c r="Y1515" s="6"/>
      <c r="Z1515" s="6"/>
    </row>
    <row r="1516" spans="1:26" ht="12" customHeight="1">
      <c r="A1516" s="205"/>
      <c r="B1516" s="204"/>
      <c r="C1516" s="129"/>
      <c r="D1516" s="129"/>
      <c r="E1516" s="199"/>
      <c r="F1516" s="172"/>
      <c r="G1516" s="6"/>
      <c r="H1516" s="6"/>
      <c r="I1516" s="6"/>
      <c r="J1516" s="6"/>
      <c r="K1516" s="6"/>
      <c r="L1516" s="6"/>
      <c r="M1516" s="6"/>
      <c r="N1516" s="6"/>
      <c r="O1516" s="6"/>
      <c r="P1516" s="6"/>
      <c r="Q1516" s="6"/>
      <c r="R1516" s="6"/>
      <c r="S1516" s="6"/>
      <c r="T1516" s="6"/>
      <c r="U1516" s="6"/>
      <c r="V1516" s="6"/>
      <c r="W1516" s="6"/>
      <c r="X1516" s="6"/>
      <c r="Y1516" s="6"/>
      <c r="Z1516" s="6"/>
    </row>
    <row r="1517" spans="1:26" ht="12" customHeight="1">
      <c r="A1517" s="205"/>
      <c r="B1517" s="204"/>
      <c r="C1517" s="129"/>
      <c r="D1517" s="129"/>
      <c r="E1517" s="199"/>
      <c r="F1517" s="172"/>
      <c r="G1517" s="6"/>
      <c r="H1517" s="6"/>
      <c r="I1517" s="6"/>
      <c r="J1517" s="6"/>
      <c r="K1517" s="6"/>
      <c r="L1517" s="6"/>
      <c r="M1517" s="6"/>
      <c r="N1517" s="6"/>
      <c r="O1517" s="6"/>
      <c r="P1517" s="6"/>
      <c r="Q1517" s="6"/>
      <c r="R1517" s="6"/>
      <c r="S1517" s="6"/>
      <c r="T1517" s="6"/>
      <c r="U1517" s="6"/>
      <c r="V1517" s="6"/>
      <c r="W1517" s="6"/>
      <c r="X1517" s="6"/>
      <c r="Y1517" s="6"/>
      <c r="Z1517" s="6"/>
    </row>
    <row r="1518" spans="1:26" ht="12" customHeight="1">
      <c r="A1518" s="205"/>
      <c r="B1518" s="204"/>
      <c r="C1518" s="129"/>
      <c r="D1518" s="129"/>
      <c r="E1518" s="199"/>
      <c r="F1518" s="172"/>
      <c r="G1518" s="6"/>
      <c r="H1518" s="6"/>
      <c r="I1518" s="6"/>
      <c r="J1518" s="6"/>
      <c r="K1518" s="6"/>
      <c r="L1518" s="6"/>
      <c r="M1518" s="6"/>
      <c r="N1518" s="6"/>
      <c r="O1518" s="6"/>
      <c r="P1518" s="6"/>
      <c r="Q1518" s="6"/>
      <c r="R1518" s="6"/>
      <c r="S1518" s="6"/>
      <c r="T1518" s="6"/>
      <c r="U1518" s="6"/>
      <c r="V1518" s="6"/>
      <c r="W1518" s="6"/>
      <c r="X1518" s="6"/>
      <c r="Y1518" s="6"/>
      <c r="Z1518" s="6"/>
    </row>
    <row r="1519" spans="1:26" ht="12" customHeight="1">
      <c r="A1519" s="205"/>
      <c r="B1519" s="204"/>
      <c r="C1519" s="129"/>
      <c r="D1519" s="129"/>
      <c r="E1519" s="199"/>
      <c r="F1519" s="172"/>
      <c r="G1519" s="6"/>
      <c r="H1519" s="6"/>
      <c r="I1519" s="6"/>
      <c r="J1519" s="6"/>
      <c r="K1519" s="6"/>
      <c r="L1519" s="6"/>
      <c r="M1519" s="6"/>
      <c r="N1519" s="6"/>
      <c r="O1519" s="6"/>
      <c r="P1519" s="6"/>
      <c r="Q1519" s="6"/>
      <c r="R1519" s="6"/>
      <c r="S1519" s="6"/>
      <c r="T1519" s="6"/>
      <c r="U1519" s="6"/>
      <c r="V1519" s="6"/>
      <c r="W1519" s="6"/>
      <c r="X1519" s="6"/>
      <c r="Y1519" s="6"/>
      <c r="Z1519" s="6"/>
    </row>
    <row r="1520" spans="1:26" ht="12" customHeight="1">
      <c r="A1520" s="205"/>
      <c r="B1520" s="204"/>
      <c r="C1520" s="129"/>
      <c r="D1520" s="129"/>
      <c r="E1520" s="199"/>
      <c r="F1520" s="172"/>
      <c r="G1520" s="6"/>
      <c r="H1520" s="6"/>
      <c r="I1520" s="6"/>
      <c r="J1520" s="6"/>
      <c r="K1520" s="6"/>
      <c r="L1520" s="6"/>
      <c r="M1520" s="6"/>
      <c r="N1520" s="6"/>
      <c r="O1520" s="6"/>
      <c r="P1520" s="6"/>
      <c r="Q1520" s="6"/>
      <c r="R1520" s="6"/>
      <c r="S1520" s="6"/>
      <c r="T1520" s="6"/>
      <c r="U1520" s="6"/>
      <c r="V1520" s="6"/>
      <c r="W1520" s="6"/>
      <c r="X1520" s="6"/>
      <c r="Y1520" s="6"/>
      <c r="Z1520" s="6"/>
    </row>
    <row r="1521" spans="1:26" ht="12" customHeight="1">
      <c r="A1521" s="205"/>
      <c r="B1521" s="204"/>
      <c r="C1521" s="129"/>
      <c r="D1521" s="129"/>
      <c r="E1521" s="199"/>
      <c r="F1521" s="172"/>
      <c r="G1521" s="6"/>
      <c r="H1521" s="6"/>
      <c r="I1521" s="6"/>
      <c r="J1521" s="6"/>
      <c r="K1521" s="6"/>
      <c r="L1521" s="6"/>
      <c r="M1521" s="6"/>
      <c r="N1521" s="6"/>
      <c r="O1521" s="6"/>
      <c r="P1521" s="6"/>
      <c r="Q1521" s="6"/>
      <c r="R1521" s="6"/>
      <c r="S1521" s="6"/>
      <c r="T1521" s="6"/>
      <c r="U1521" s="6"/>
      <c r="V1521" s="6"/>
      <c r="W1521" s="6"/>
      <c r="X1521" s="6"/>
      <c r="Y1521" s="6"/>
      <c r="Z1521" s="6"/>
    </row>
    <row r="1522" spans="1:26" ht="12" customHeight="1">
      <c r="A1522" s="205"/>
      <c r="B1522" s="204"/>
      <c r="C1522" s="129"/>
      <c r="D1522" s="129"/>
      <c r="E1522" s="199"/>
      <c r="F1522" s="172"/>
      <c r="G1522" s="6"/>
      <c r="H1522" s="6"/>
      <c r="I1522" s="6"/>
      <c r="J1522" s="6"/>
      <c r="K1522" s="6"/>
      <c r="L1522" s="6"/>
      <c r="M1522" s="6"/>
      <c r="N1522" s="6"/>
      <c r="O1522" s="6"/>
      <c r="P1522" s="6"/>
      <c r="Q1522" s="6"/>
      <c r="R1522" s="6"/>
      <c r="S1522" s="6"/>
      <c r="T1522" s="6"/>
      <c r="U1522" s="6"/>
      <c r="V1522" s="6"/>
      <c r="W1522" s="6"/>
      <c r="X1522" s="6"/>
      <c r="Y1522" s="6"/>
      <c r="Z1522" s="6"/>
    </row>
    <row r="1523" spans="1:26" ht="12" customHeight="1">
      <c r="A1523" s="205"/>
      <c r="B1523" s="204"/>
      <c r="C1523" s="129"/>
      <c r="D1523" s="129"/>
      <c r="E1523" s="199"/>
      <c r="F1523" s="172"/>
      <c r="G1523" s="6"/>
      <c r="H1523" s="6"/>
      <c r="I1523" s="6"/>
      <c r="J1523" s="6"/>
      <c r="K1523" s="6"/>
      <c r="L1523" s="6"/>
      <c r="M1523" s="6"/>
      <c r="N1523" s="6"/>
      <c r="O1523" s="6"/>
      <c r="P1523" s="6"/>
      <c r="Q1523" s="6"/>
      <c r="R1523" s="6"/>
      <c r="S1523" s="6"/>
      <c r="T1523" s="6"/>
      <c r="U1523" s="6"/>
      <c r="V1523" s="6"/>
      <c r="W1523" s="6"/>
      <c r="X1523" s="6"/>
      <c r="Y1523" s="6"/>
      <c r="Z1523" s="6"/>
    </row>
    <row r="1524" spans="1:26" ht="12" customHeight="1">
      <c r="A1524" s="205"/>
      <c r="B1524" s="204"/>
      <c r="C1524" s="129"/>
      <c r="D1524" s="129"/>
      <c r="E1524" s="199"/>
      <c r="F1524" s="172"/>
      <c r="G1524" s="6"/>
      <c r="H1524" s="6"/>
      <c r="I1524" s="6"/>
      <c r="J1524" s="6"/>
      <c r="K1524" s="6"/>
      <c r="L1524" s="6"/>
      <c r="M1524" s="6"/>
      <c r="N1524" s="6"/>
      <c r="O1524" s="6"/>
      <c r="P1524" s="6"/>
      <c r="Q1524" s="6"/>
      <c r="R1524" s="6"/>
      <c r="S1524" s="6"/>
      <c r="T1524" s="6"/>
      <c r="U1524" s="6"/>
      <c r="V1524" s="6"/>
      <c r="W1524" s="6"/>
      <c r="X1524" s="6"/>
      <c r="Y1524" s="6"/>
      <c r="Z1524" s="6"/>
    </row>
    <row r="1525" spans="1:26" ht="12" customHeight="1">
      <c r="A1525" s="205"/>
      <c r="B1525" s="204"/>
      <c r="C1525" s="129"/>
      <c r="D1525" s="129"/>
      <c r="E1525" s="199"/>
      <c r="F1525" s="172"/>
      <c r="G1525" s="6"/>
      <c r="H1525" s="6"/>
      <c r="I1525" s="6"/>
      <c r="J1525" s="6"/>
      <c r="K1525" s="6"/>
      <c r="L1525" s="6"/>
      <c r="M1525" s="6"/>
      <c r="N1525" s="6"/>
      <c r="O1525" s="6"/>
      <c r="P1525" s="6"/>
      <c r="Q1525" s="6"/>
      <c r="R1525" s="6"/>
      <c r="S1525" s="6"/>
      <c r="T1525" s="6"/>
      <c r="U1525" s="6"/>
      <c r="V1525" s="6"/>
      <c r="W1525" s="6"/>
      <c r="X1525" s="6"/>
      <c r="Y1525" s="6"/>
      <c r="Z1525" s="6"/>
    </row>
    <row r="1526" spans="1:26" ht="12" customHeight="1">
      <c r="A1526" s="205"/>
      <c r="B1526" s="204"/>
      <c r="C1526" s="129"/>
      <c r="D1526" s="129"/>
      <c r="E1526" s="199"/>
      <c r="F1526" s="172"/>
      <c r="G1526" s="6"/>
      <c r="H1526" s="6"/>
      <c r="I1526" s="6"/>
      <c r="J1526" s="6"/>
      <c r="K1526" s="6"/>
      <c r="L1526" s="6"/>
      <c r="M1526" s="6"/>
      <c r="N1526" s="6"/>
      <c r="O1526" s="6"/>
      <c r="P1526" s="6"/>
      <c r="Q1526" s="6"/>
      <c r="R1526" s="6"/>
      <c r="S1526" s="6"/>
      <c r="T1526" s="6"/>
      <c r="U1526" s="6"/>
      <c r="V1526" s="6"/>
      <c r="W1526" s="6"/>
      <c r="X1526" s="6"/>
      <c r="Y1526" s="6"/>
      <c r="Z1526" s="6"/>
    </row>
    <row r="1527" spans="1:26" ht="12" customHeight="1">
      <c r="A1527" s="205"/>
      <c r="B1527" s="204"/>
      <c r="C1527" s="129"/>
      <c r="D1527" s="129"/>
      <c r="E1527" s="199"/>
      <c r="F1527" s="172"/>
      <c r="G1527" s="6"/>
      <c r="H1527" s="6"/>
      <c r="I1527" s="6"/>
      <c r="J1527" s="6"/>
      <c r="K1527" s="6"/>
      <c r="L1527" s="6"/>
      <c r="M1527" s="6"/>
      <c r="N1527" s="6"/>
      <c r="O1527" s="6"/>
      <c r="P1527" s="6"/>
      <c r="Q1527" s="6"/>
      <c r="R1527" s="6"/>
      <c r="S1527" s="6"/>
      <c r="T1527" s="6"/>
      <c r="U1527" s="6"/>
      <c r="V1527" s="6"/>
      <c r="W1527" s="6"/>
      <c r="X1527" s="6"/>
      <c r="Y1527" s="6"/>
      <c r="Z1527" s="6"/>
    </row>
    <row r="1528" spans="1:26" ht="12" customHeight="1">
      <c r="A1528" s="205"/>
      <c r="B1528" s="204"/>
      <c r="C1528" s="129"/>
      <c r="D1528" s="129"/>
      <c r="E1528" s="199"/>
      <c r="F1528" s="172"/>
      <c r="G1528" s="6"/>
      <c r="H1528" s="6"/>
      <c r="I1528" s="6"/>
      <c r="J1528" s="6"/>
      <c r="K1528" s="6"/>
      <c r="L1528" s="6"/>
      <c r="M1528" s="6"/>
      <c r="N1528" s="6"/>
      <c r="O1528" s="6"/>
      <c r="P1528" s="6"/>
      <c r="Q1528" s="6"/>
      <c r="R1528" s="6"/>
      <c r="S1528" s="6"/>
      <c r="T1528" s="6"/>
      <c r="U1528" s="6"/>
      <c r="V1528" s="6"/>
      <c r="W1528" s="6"/>
      <c r="X1528" s="6"/>
      <c r="Y1528" s="6"/>
      <c r="Z1528" s="6"/>
    </row>
    <row r="1529" spans="1:26" ht="12" customHeight="1">
      <c r="A1529" s="205"/>
      <c r="B1529" s="204"/>
      <c r="C1529" s="129"/>
      <c r="D1529" s="129"/>
      <c r="E1529" s="199"/>
      <c r="F1529" s="172"/>
      <c r="G1529" s="6"/>
      <c r="H1529" s="6"/>
      <c r="I1529" s="6"/>
      <c r="J1529" s="6"/>
      <c r="K1529" s="6"/>
      <c r="L1529" s="6"/>
      <c r="M1529" s="6"/>
      <c r="N1529" s="6"/>
      <c r="O1529" s="6"/>
      <c r="P1529" s="6"/>
      <c r="Q1529" s="6"/>
      <c r="R1529" s="6"/>
      <c r="S1529" s="6"/>
      <c r="T1529" s="6"/>
      <c r="U1529" s="6"/>
      <c r="V1529" s="6"/>
      <c r="W1529" s="6"/>
      <c r="X1529" s="6"/>
      <c r="Y1529" s="6"/>
      <c r="Z1529" s="6"/>
    </row>
    <row r="1530" spans="1:26" ht="12" customHeight="1">
      <c r="A1530" s="205"/>
      <c r="B1530" s="204"/>
      <c r="C1530" s="129"/>
      <c r="D1530" s="129"/>
      <c r="E1530" s="199"/>
      <c r="F1530" s="172"/>
      <c r="G1530" s="6"/>
      <c r="H1530" s="6"/>
      <c r="I1530" s="6"/>
      <c r="J1530" s="6"/>
      <c r="K1530" s="6"/>
      <c r="L1530" s="6"/>
      <c r="M1530" s="6"/>
      <c r="N1530" s="6"/>
      <c r="O1530" s="6"/>
      <c r="P1530" s="6"/>
      <c r="Q1530" s="6"/>
      <c r="R1530" s="6"/>
      <c r="S1530" s="6"/>
      <c r="T1530" s="6"/>
      <c r="U1530" s="6"/>
      <c r="V1530" s="6"/>
      <c r="W1530" s="6"/>
      <c r="X1530" s="6"/>
      <c r="Y1530" s="6"/>
      <c r="Z1530" s="6"/>
    </row>
    <row r="1531" spans="1:26" ht="12" customHeight="1">
      <c r="A1531" s="205"/>
      <c r="B1531" s="204"/>
      <c r="C1531" s="129"/>
      <c r="D1531" s="129"/>
      <c r="E1531" s="199"/>
      <c r="F1531" s="172"/>
      <c r="G1531" s="6"/>
      <c r="H1531" s="6"/>
      <c r="I1531" s="6"/>
      <c r="J1531" s="6"/>
      <c r="K1531" s="6"/>
      <c r="L1531" s="6"/>
      <c r="M1531" s="6"/>
      <c r="N1531" s="6"/>
      <c r="O1531" s="6"/>
      <c r="P1531" s="6"/>
      <c r="Q1531" s="6"/>
      <c r="R1531" s="6"/>
      <c r="S1531" s="6"/>
      <c r="T1531" s="6"/>
      <c r="U1531" s="6"/>
      <c r="V1531" s="6"/>
      <c r="W1531" s="6"/>
      <c r="X1531" s="6"/>
      <c r="Y1531" s="6"/>
      <c r="Z1531" s="6"/>
    </row>
    <row r="1532" spans="1:26" ht="12" customHeight="1">
      <c r="A1532" s="205"/>
      <c r="B1532" s="204"/>
      <c r="C1532" s="129"/>
      <c r="D1532" s="129"/>
      <c r="E1532" s="199"/>
      <c r="F1532" s="172"/>
      <c r="G1532" s="6"/>
      <c r="H1532" s="6"/>
      <c r="I1532" s="6"/>
      <c r="J1532" s="6"/>
      <c r="K1532" s="6"/>
      <c r="L1532" s="6"/>
      <c r="M1532" s="6"/>
      <c r="N1532" s="6"/>
      <c r="O1532" s="6"/>
      <c r="P1532" s="6"/>
      <c r="Q1532" s="6"/>
      <c r="R1532" s="6"/>
      <c r="S1532" s="6"/>
      <c r="T1532" s="6"/>
      <c r="U1532" s="6"/>
      <c r="V1532" s="6"/>
      <c r="W1532" s="6"/>
      <c r="X1532" s="6"/>
      <c r="Y1532" s="6"/>
      <c r="Z1532" s="6"/>
    </row>
    <row r="1533" spans="1:26" ht="12" customHeight="1">
      <c r="A1533" s="205"/>
      <c r="B1533" s="204"/>
      <c r="C1533" s="129"/>
      <c r="D1533" s="129"/>
      <c r="E1533" s="199"/>
      <c r="F1533" s="172"/>
      <c r="G1533" s="6"/>
      <c r="H1533" s="6"/>
      <c r="I1533" s="6"/>
      <c r="J1533" s="6"/>
      <c r="K1533" s="6"/>
      <c r="L1533" s="6"/>
      <c r="M1533" s="6"/>
      <c r="N1533" s="6"/>
      <c r="O1533" s="6"/>
      <c r="P1533" s="6"/>
      <c r="Q1533" s="6"/>
      <c r="R1533" s="6"/>
      <c r="S1533" s="6"/>
      <c r="T1533" s="6"/>
      <c r="U1533" s="6"/>
      <c r="V1533" s="6"/>
      <c r="W1533" s="6"/>
      <c r="X1533" s="6"/>
      <c r="Y1533" s="6"/>
      <c r="Z1533" s="6"/>
    </row>
    <row r="1534" spans="1:26" ht="12" customHeight="1">
      <c r="A1534" s="205"/>
      <c r="B1534" s="204"/>
      <c r="C1534" s="129"/>
      <c r="D1534" s="129"/>
      <c r="E1534" s="199"/>
      <c r="F1534" s="172"/>
      <c r="G1534" s="6"/>
      <c r="H1534" s="6"/>
      <c r="I1534" s="6"/>
      <c r="J1534" s="6"/>
      <c r="K1534" s="6"/>
      <c r="L1534" s="6"/>
      <c r="M1534" s="6"/>
      <c r="N1534" s="6"/>
      <c r="O1534" s="6"/>
      <c r="P1534" s="6"/>
      <c r="Q1534" s="6"/>
      <c r="R1534" s="6"/>
      <c r="S1534" s="6"/>
      <c r="T1534" s="6"/>
      <c r="U1534" s="6"/>
      <c r="V1534" s="6"/>
      <c r="W1534" s="6"/>
      <c r="X1534" s="6"/>
      <c r="Y1534" s="6"/>
      <c r="Z1534" s="6"/>
    </row>
    <row r="1535" spans="1:26" ht="12" customHeight="1">
      <c r="A1535" s="205"/>
      <c r="B1535" s="204"/>
      <c r="C1535" s="129"/>
      <c r="D1535" s="129"/>
      <c r="E1535" s="199"/>
      <c r="F1535" s="172"/>
      <c r="G1535" s="6"/>
      <c r="H1535" s="6"/>
      <c r="I1535" s="6"/>
      <c r="J1535" s="6"/>
      <c r="K1535" s="6"/>
      <c r="L1535" s="6"/>
      <c r="M1535" s="6"/>
      <c r="N1535" s="6"/>
      <c r="O1535" s="6"/>
      <c r="P1535" s="6"/>
      <c r="Q1535" s="6"/>
      <c r="R1535" s="6"/>
      <c r="S1535" s="6"/>
      <c r="T1535" s="6"/>
      <c r="U1535" s="6"/>
      <c r="V1535" s="6"/>
      <c r="W1535" s="6"/>
      <c r="X1535" s="6"/>
      <c r="Y1535" s="6"/>
      <c r="Z1535" s="6"/>
    </row>
    <row r="1536" spans="1:26" ht="12" customHeight="1">
      <c r="A1536" s="205"/>
      <c r="B1536" s="204"/>
      <c r="C1536" s="129"/>
      <c r="D1536" s="129"/>
      <c r="E1536" s="199"/>
      <c r="F1536" s="172"/>
      <c r="G1536" s="6"/>
      <c r="H1536" s="6"/>
      <c r="I1536" s="6"/>
      <c r="J1536" s="6"/>
      <c r="K1536" s="6"/>
      <c r="L1536" s="6"/>
      <c r="M1536" s="6"/>
      <c r="N1536" s="6"/>
      <c r="O1536" s="6"/>
      <c r="P1536" s="6"/>
      <c r="Q1536" s="6"/>
      <c r="R1536" s="6"/>
      <c r="S1536" s="6"/>
      <c r="T1536" s="6"/>
      <c r="U1536" s="6"/>
      <c r="V1536" s="6"/>
      <c r="W1536" s="6"/>
      <c r="X1536" s="6"/>
      <c r="Y1536" s="6"/>
      <c r="Z1536" s="6"/>
    </row>
    <row r="1537" spans="1:26" ht="12" customHeight="1">
      <c r="A1537" s="205"/>
      <c r="B1537" s="204"/>
      <c r="C1537" s="129"/>
      <c r="D1537" s="129"/>
      <c r="E1537" s="199"/>
      <c r="F1537" s="172"/>
      <c r="G1537" s="6"/>
      <c r="H1537" s="6"/>
      <c r="I1537" s="6"/>
      <c r="J1537" s="6"/>
      <c r="K1537" s="6"/>
      <c r="L1537" s="6"/>
      <c r="M1537" s="6"/>
      <c r="N1537" s="6"/>
      <c r="O1537" s="6"/>
      <c r="P1537" s="6"/>
      <c r="Q1537" s="6"/>
      <c r="R1537" s="6"/>
      <c r="S1537" s="6"/>
      <c r="T1537" s="6"/>
      <c r="U1537" s="6"/>
      <c r="V1537" s="6"/>
      <c r="W1537" s="6"/>
      <c r="X1537" s="6"/>
      <c r="Y1537" s="6"/>
      <c r="Z1537" s="6"/>
    </row>
    <row r="1538" spans="1:26" ht="12" customHeight="1">
      <c r="A1538" s="205"/>
      <c r="B1538" s="204"/>
      <c r="C1538" s="129"/>
      <c r="D1538" s="129"/>
      <c r="E1538" s="199"/>
      <c r="F1538" s="172"/>
      <c r="G1538" s="6"/>
      <c r="H1538" s="6"/>
      <c r="I1538" s="6"/>
      <c r="J1538" s="6"/>
      <c r="K1538" s="6"/>
      <c r="L1538" s="6"/>
      <c r="M1538" s="6"/>
      <c r="N1538" s="6"/>
      <c r="O1538" s="6"/>
      <c r="P1538" s="6"/>
      <c r="Q1538" s="6"/>
      <c r="R1538" s="6"/>
      <c r="S1538" s="6"/>
      <c r="T1538" s="6"/>
      <c r="U1538" s="6"/>
      <c r="V1538" s="6"/>
      <c r="W1538" s="6"/>
      <c r="X1538" s="6"/>
      <c r="Y1538" s="6"/>
      <c r="Z1538" s="6"/>
    </row>
    <row r="1539" spans="1:26" ht="12" customHeight="1">
      <c r="A1539" s="205"/>
      <c r="B1539" s="204"/>
      <c r="C1539" s="129"/>
      <c r="D1539" s="129"/>
      <c r="E1539" s="199"/>
      <c r="F1539" s="172"/>
      <c r="G1539" s="6"/>
      <c r="H1539" s="6"/>
      <c r="I1539" s="6"/>
      <c r="J1539" s="6"/>
      <c r="K1539" s="6"/>
      <c r="L1539" s="6"/>
      <c r="M1539" s="6"/>
      <c r="N1539" s="6"/>
      <c r="O1539" s="6"/>
      <c r="P1539" s="6"/>
      <c r="Q1539" s="6"/>
      <c r="R1539" s="6"/>
      <c r="S1539" s="6"/>
      <c r="T1539" s="6"/>
      <c r="U1539" s="6"/>
      <c r="V1539" s="6"/>
      <c r="W1539" s="6"/>
      <c r="X1539" s="6"/>
      <c r="Y1539" s="6"/>
      <c r="Z1539" s="6"/>
    </row>
    <row r="1540" spans="1:26" ht="12" customHeight="1">
      <c r="A1540" s="205"/>
      <c r="B1540" s="204"/>
      <c r="C1540" s="129"/>
      <c r="D1540" s="129"/>
      <c r="E1540" s="199"/>
      <c r="F1540" s="172"/>
      <c r="G1540" s="6"/>
      <c r="H1540" s="6"/>
      <c r="I1540" s="6"/>
      <c r="J1540" s="6"/>
      <c r="K1540" s="6"/>
      <c r="L1540" s="6"/>
      <c r="M1540" s="6"/>
      <c r="N1540" s="6"/>
      <c r="O1540" s="6"/>
      <c r="P1540" s="6"/>
      <c r="Q1540" s="6"/>
      <c r="R1540" s="6"/>
      <c r="S1540" s="6"/>
      <c r="T1540" s="6"/>
      <c r="U1540" s="6"/>
      <c r="V1540" s="6"/>
      <c r="W1540" s="6"/>
      <c r="X1540" s="6"/>
      <c r="Y1540" s="6"/>
      <c r="Z1540" s="6"/>
    </row>
    <row r="1541" spans="1:26" ht="12" customHeight="1">
      <c r="A1541" s="205"/>
      <c r="B1541" s="204"/>
      <c r="C1541" s="129"/>
      <c r="D1541" s="129"/>
      <c r="E1541" s="199"/>
      <c r="F1541" s="172"/>
      <c r="G1541" s="6"/>
      <c r="H1541" s="6"/>
      <c r="I1541" s="6"/>
      <c r="J1541" s="6"/>
      <c r="K1541" s="6"/>
      <c r="L1541" s="6"/>
      <c r="M1541" s="6"/>
      <c r="N1541" s="6"/>
      <c r="O1541" s="6"/>
      <c r="P1541" s="6"/>
      <c r="Q1541" s="6"/>
      <c r="R1541" s="6"/>
      <c r="S1541" s="6"/>
      <c r="T1541" s="6"/>
      <c r="U1541" s="6"/>
      <c r="V1541" s="6"/>
      <c r="W1541" s="6"/>
      <c r="X1541" s="6"/>
      <c r="Y1541" s="6"/>
      <c r="Z1541" s="6"/>
    </row>
    <row r="1542" spans="1:26" ht="12" customHeight="1">
      <c r="A1542" s="205"/>
      <c r="B1542" s="204"/>
      <c r="C1542" s="129"/>
      <c r="D1542" s="129"/>
      <c r="E1542" s="199"/>
      <c r="F1542" s="172"/>
      <c r="G1542" s="6"/>
      <c r="H1542" s="6"/>
      <c r="I1542" s="6"/>
      <c r="J1542" s="6"/>
      <c r="K1542" s="6"/>
      <c r="L1542" s="6"/>
      <c r="M1542" s="6"/>
      <c r="N1542" s="6"/>
      <c r="O1542" s="6"/>
      <c r="P1542" s="6"/>
      <c r="Q1542" s="6"/>
      <c r="R1542" s="6"/>
      <c r="S1542" s="6"/>
      <c r="T1542" s="6"/>
      <c r="U1542" s="6"/>
      <c r="V1542" s="6"/>
      <c r="W1542" s="6"/>
      <c r="X1542" s="6"/>
      <c r="Y1542" s="6"/>
      <c r="Z1542" s="6"/>
    </row>
    <row r="1543" spans="1:26" ht="12" customHeight="1">
      <c r="A1543" s="205"/>
      <c r="B1543" s="204"/>
      <c r="C1543" s="129"/>
      <c r="D1543" s="129"/>
      <c r="E1543" s="199"/>
      <c r="F1543" s="172"/>
      <c r="G1543" s="6"/>
      <c r="H1543" s="6"/>
      <c r="I1543" s="6"/>
      <c r="J1543" s="6"/>
      <c r="K1543" s="6"/>
      <c r="L1543" s="6"/>
      <c r="M1543" s="6"/>
      <c r="N1543" s="6"/>
      <c r="O1543" s="6"/>
      <c r="P1543" s="6"/>
      <c r="Q1543" s="6"/>
      <c r="R1543" s="6"/>
      <c r="S1543" s="6"/>
      <c r="T1543" s="6"/>
      <c r="U1543" s="6"/>
      <c r="V1543" s="6"/>
      <c r="W1543" s="6"/>
      <c r="X1543" s="6"/>
      <c r="Y1543" s="6"/>
      <c r="Z1543" s="6"/>
    </row>
    <row r="1544" spans="1:26" ht="12" customHeight="1">
      <c r="A1544" s="205"/>
      <c r="B1544" s="204"/>
      <c r="C1544" s="129"/>
      <c r="D1544" s="129"/>
      <c r="E1544" s="199"/>
      <c r="F1544" s="172"/>
      <c r="G1544" s="6"/>
      <c r="H1544" s="6"/>
      <c r="I1544" s="6"/>
      <c r="J1544" s="6"/>
      <c r="K1544" s="6"/>
      <c r="L1544" s="6"/>
      <c r="M1544" s="6"/>
      <c r="N1544" s="6"/>
      <c r="O1544" s="6"/>
      <c r="P1544" s="6"/>
      <c r="Q1544" s="6"/>
      <c r="R1544" s="6"/>
      <c r="S1544" s="6"/>
      <c r="T1544" s="6"/>
      <c r="U1544" s="6"/>
      <c r="V1544" s="6"/>
      <c r="W1544" s="6"/>
      <c r="X1544" s="6"/>
      <c r="Y1544" s="6"/>
      <c r="Z1544" s="6"/>
    </row>
    <row r="1545" spans="1:26" ht="12" customHeight="1">
      <c r="A1545" s="205"/>
      <c r="B1545" s="204"/>
      <c r="C1545" s="129"/>
      <c r="D1545" s="129"/>
      <c r="E1545" s="199"/>
      <c r="F1545" s="172"/>
      <c r="G1545" s="6"/>
      <c r="H1545" s="6"/>
      <c r="I1545" s="6"/>
      <c r="J1545" s="6"/>
      <c r="K1545" s="6"/>
      <c r="L1545" s="6"/>
      <c r="M1545" s="6"/>
      <c r="N1545" s="6"/>
      <c r="O1545" s="6"/>
      <c r="P1545" s="6"/>
      <c r="Q1545" s="6"/>
      <c r="R1545" s="6"/>
      <c r="S1545" s="6"/>
      <c r="T1545" s="6"/>
      <c r="U1545" s="6"/>
      <c r="V1545" s="6"/>
      <c r="W1545" s="6"/>
      <c r="X1545" s="6"/>
      <c r="Y1545" s="6"/>
      <c r="Z1545" s="6"/>
    </row>
    <row r="1546" spans="1:26" ht="12" customHeight="1">
      <c r="A1546" s="205"/>
      <c r="B1546" s="204"/>
      <c r="C1546" s="129"/>
      <c r="D1546" s="129"/>
      <c r="E1546" s="199"/>
      <c r="F1546" s="172"/>
      <c r="G1546" s="6"/>
      <c r="H1546" s="6"/>
      <c r="I1546" s="6"/>
      <c r="J1546" s="6"/>
      <c r="K1546" s="6"/>
      <c r="L1546" s="6"/>
      <c r="M1546" s="6"/>
      <c r="N1546" s="6"/>
      <c r="O1546" s="6"/>
      <c r="P1546" s="6"/>
      <c r="Q1546" s="6"/>
      <c r="R1546" s="6"/>
      <c r="S1546" s="6"/>
      <c r="T1546" s="6"/>
      <c r="U1546" s="6"/>
      <c r="V1546" s="6"/>
      <c r="W1546" s="6"/>
      <c r="X1546" s="6"/>
      <c r="Y1546" s="6"/>
      <c r="Z1546" s="6"/>
    </row>
    <row r="1547" spans="1:26" ht="12" customHeight="1">
      <c r="A1547" s="205"/>
      <c r="B1547" s="204"/>
      <c r="C1547" s="129"/>
      <c r="D1547" s="129"/>
      <c r="E1547" s="199"/>
      <c r="F1547" s="172"/>
      <c r="G1547" s="6"/>
      <c r="H1547" s="6"/>
      <c r="I1547" s="6"/>
      <c r="J1547" s="6"/>
      <c r="K1547" s="6"/>
      <c r="L1547" s="6"/>
      <c r="M1547" s="6"/>
      <c r="N1547" s="6"/>
      <c r="O1547" s="6"/>
      <c r="P1547" s="6"/>
      <c r="Q1547" s="6"/>
      <c r="R1547" s="6"/>
      <c r="S1547" s="6"/>
      <c r="T1547" s="6"/>
      <c r="U1547" s="6"/>
      <c r="V1547" s="6"/>
      <c r="W1547" s="6"/>
      <c r="X1547" s="6"/>
      <c r="Y1547" s="6"/>
      <c r="Z1547" s="6"/>
    </row>
    <row r="1548" spans="1:26" ht="12" customHeight="1">
      <c r="A1548" s="205"/>
      <c r="B1548" s="204"/>
      <c r="C1548" s="129"/>
      <c r="D1548" s="129"/>
      <c r="E1548" s="199"/>
      <c r="F1548" s="172"/>
      <c r="G1548" s="6"/>
      <c r="H1548" s="6"/>
      <c r="I1548" s="6"/>
      <c r="J1548" s="6"/>
      <c r="K1548" s="6"/>
      <c r="L1548" s="6"/>
      <c r="M1548" s="6"/>
      <c r="N1548" s="6"/>
      <c r="O1548" s="6"/>
      <c r="P1548" s="6"/>
      <c r="Q1548" s="6"/>
      <c r="R1548" s="6"/>
      <c r="S1548" s="6"/>
      <c r="T1548" s="6"/>
      <c r="U1548" s="6"/>
      <c r="V1548" s="6"/>
      <c r="W1548" s="6"/>
      <c r="X1548" s="6"/>
      <c r="Y1548" s="6"/>
      <c r="Z1548" s="6"/>
    </row>
    <row r="1549" spans="1:26" ht="12" customHeight="1">
      <c r="A1549" s="205"/>
      <c r="B1549" s="204"/>
      <c r="C1549" s="129"/>
      <c r="D1549" s="129"/>
      <c r="E1549" s="199"/>
      <c r="F1549" s="172"/>
      <c r="G1549" s="6"/>
      <c r="H1549" s="6"/>
      <c r="I1549" s="6"/>
      <c r="J1549" s="6"/>
      <c r="K1549" s="6"/>
      <c r="L1549" s="6"/>
      <c r="M1549" s="6"/>
      <c r="N1549" s="6"/>
      <c r="O1549" s="6"/>
      <c r="P1549" s="6"/>
      <c r="Q1549" s="6"/>
      <c r="R1549" s="6"/>
      <c r="S1549" s="6"/>
      <c r="T1549" s="6"/>
      <c r="U1549" s="6"/>
      <c r="V1549" s="6"/>
      <c r="W1549" s="6"/>
      <c r="X1549" s="6"/>
      <c r="Y1549" s="6"/>
      <c r="Z1549" s="6"/>
    </row>
    <row r="1550" spans="1:26" ht="12" customHeight="1">
      <c r="A1550" s="205"/>
      <c r="B1550" s="204"/>
      <c r="C1550" s="129"/>
      <c r="D1550" s="129"/>
      <c r="E1550" s="199"/>
      <c r="F1550" s="172"/>
      <c r="G1550" s="6"/>
      <c r="H1550" s="6"/>
      <c r="I1550" s="6"/>
      <c r="J1550" s="6"/>
      <c r="K1550" s="6"/>
      <c r="L1550" s="6"/>
      <c r="M1550" s="6"/>
      <c r="N1550" s="6"/>
      <c r="O1550" s="6"/>
      <c r="P1550" s="6"/>
      <c r="Q1550" s="6"/>
      <c r="R1550" s="6"/>
      <c r="S1550" s="6"/>
      <c r="T1550" s="6"/>
      <c r="U1550" s="6"/>
      <c r="V1550" s="6"/>
      <c r="W1550" s="6"/>
      <c r="X1550" s="6"/>
      <c r="Y1550" s="6"/>
      <c r="Z1550" s="6"/>
    </row>
    <row r="1551" spans="1:26" ht="12" customHeight="1">
      <c r="A1551" s="205"/>
      <c r="B1551" s="204"/>
      <c r="C1551" s="129"/>
      <c r="D1551" s="129"/>
      <c r="E1551" s="199"/>
      <c r="F1551" s="172"/>
      <c r="G1551" s="6"/>
      <c r="H1551" s="6"/>
      <c r="I1551" s="6"/>
      <c r="J1551" s="6"/>
      <c r="K1551" s="6"/>
      <c r="L1551" s="6"/>
      <c r="M1551" s="6"/>
      <c r="N1551" s="6"/>
      <c r="O1551" s="6"/>
      <c r="P1551" s="6"/>
      <c r="Q1551" s="6"/>
      <c r="R1551" s="6"/>
      <c r="S1551" s="6"/>
      <c r="T1551" s="6"/>
      <c r="U1551" s="6"/>
      <c r="V1551" s="6"/>
      <c r="W1551" s="6"/>
      <c r="X1551" s="6"/>
      <c r="Y1551" s="6"/>
      <c r="Z1551" s="6"/>
    </row>
    <row r="1552" spans="1:26" ht="12" customHeight="1">
      <c r="A1552" s="205"/>
      <c r="B1552" s="204"/>
      <c r="C1552" s="129"/>
      <c r="D1552" s="129"/>
      <c r="E1552" s="199"/>
      <c r="F1552" s="172"/>
      <c r="G1552" s="6"/>
      <c r="H1552" s="6"/>
      <c r="I1552" s="6"/>
      <c r="J1552" s="6"/>
      <c r="K1552" s="6"/>
      <c r="L1552" s="6"/>
      <c r="M1552" s="6"/>
      <c r="N1552" s="6"/>
      <c r="O1552" s="6"/>
      <c r="P1552" s="6"/>
      <c r="Q1552" s="6"/>
      <c r="R1552" s="6"/>
      <c r="S1552" s="6"/>
      <c r="T1552" s="6"/>
      <c r="U1552" s="6"/>
      <c r="V1552" s="6"/>
      <c r="W1552" s="6"/>
      <c r="X1552" s="6"/>
      <c r="Y1552" s="6"/>
      <c r="Z1552" s="6"/>
    </row>
    <row r="1553" spans="1:26" ht="12" customHeight="1">
      <c r="A1553" s="205"/>
      <c r="B1553" s="204"/>
      <c r="C1553" s="129"/>
      <c r="D1553" s="129"/>
      <c r="E1553" s="199"/>
      <c r="F1553" s="172"/>
      <c r="G1553" s="6"/>
      <c r="H1553" s="6"/>
      <c r="I1553" s="6"/>
      <c r="J1553" s="6"/>
      <c r="K1553" s="6"/>
      <c r="L1553" s="6"/>
      <c r="M1553" s="6"/>
      <c r="N1553" s="6"/>
      <c r="O1553" s="6"/>
      <c r="P1553" s="6"/>
      <c r="Q1553" s="6"/>
      <c r="R1553" s="6"/>
      <c r="S1553" s="6"/>
      <c r="T1553" s="6"/>
      <c r="U1553" s="6"/>
      <c r="V1553" s="6"/>
      <c r="W1553" s="6"/>
      <c r="X1553" s="6"/>
      <c r="Y1553" s="6"/>
      <c r="Z1553" s="6"/>
    </row>
    <row r="1554" spans="1:26" ht="12" customHeight="1">
      <c r="A1554" s="205"/>
      <c r="B1554" s="204"/>
      <c r="C1554" s="129"/>
      <c r="D1554" s="129"/>
      <c r="E1554" s="199"/>
      <c r="F1554" s="172"/>
      <c r="G1554" s="6"/>
      <c r="H1554" s="6"/>
      <c r="I1554" s="6"/>
      <c r="J1554" s="6"/>
      <c r="K1554" s="6"/>
      <c r="L1554" s="6"/>
      <c r="M1554" s="6"/>
      <c r="N1554" s="6"/>
      <c r="O1554" s="6"/>
      <c r="P1554" s="6"/>
      <c r="Q1554" s="6"/>
      <c r="R1554" s="6"/>
      <c r="S1554" s="6"/>
      <c r="T1554" s="6"/>
      <c r="U1554" s="6"/>
      <c r="V1554" s="6"/>
      <c r="W1554" s="6"/>
      <c r="X1554" s="6"/>
      <c r="Y1554" s="6"/>
      <c r="Z1554" s="6"/>
    </row>
    <row r="1555" spans="1:26" ht="12" customHeight="1">
      <c r="A1555" s="205"/>
      <c r="B1555" s="204"/>
      <c r="C1555" s="129"/>
      <c r="D1555" s="129"/>
      <c r="E1555" s="199"/>
      <c r="F1555" s="172"/>
      <c r="G1555" s="6"/>
      <c r="H1555" s="6"/>
      <c r="I1555" s="6"/>
      <c r="J1555" s="6"/>
      <c r="K1555" s="6"/>
      <c r="L1555" s="6"/>
      <c r="M1555" s="6"/>
      <c r="N1555" s="6"/>
      <c r="O1555" s="6"/>
      <c r="P1555" s="6"/>
      <c r="Q1555" s="6"/>
      <c r="R1555" s="6"/>
      <c r="S1555" s="6"/>
      <c r="T1555" s="6"/>
      <c r="U1555" s="6"/>
      <c r="V1555" s="6"/>
      <c r="W1555" s="6"/>
      <c r="X1555" s="6"/>
      <c r="Y1555" s="6"/>
      <c r="Z1555" s="6"/>
    </row>
    <row r="1556" spans="1:26" ht="12" customHeight="1">
      <c r="A1556" s="205"/>
      <c r="B1556" s="204"/>
      <c r="C1556" s="129"/>
      <c r="D1556" s="129"/>
      <c r="E1556" s="199"/>
      <c r="F1556" s="172"/>
      <c r="G1556" s="6"/>
      <c r="H1556" s="6"/>
      <c r="I1556" s="6"/>
      <c r="J1556" s="6"/>
      <c r="K1556" s="6"/>
      <c r="L1556" s="6"/>
      <c r="M1556" s="6"/>
      <c r="N1556" s="6"/>
      <c r="O1556" s="6"/>
      <c r="P1556" s="6"/>
      <c r="Q1556" s="6"/>
      <c r="R1556" s="6"/>
      <c r="S1556" s="6"/>
      <c r="T1556" s="6"/>
      <c r="U1556" s="6"/>
      <c r="V1556" s="6"/>
      <c r="W1556" s="6"/>
      <c r="X1556" s="6"/>
      <c r="Y1556" s="6"/>
      <c r="Z1556" s="6"/>
    </row>
    <row r="1557" spans="1:26" ht="12" customHeight="1">
      <c r="A1557" s="205"/>
      <c r="B1557" s="204"/>
      <c r="C1557" s="129"/>
      <c r="D1557" s="129"/>
      <c r="E1557" s="199"/>
      <c r="F1557" s="172"/>
      <c r="G1557" s="6"/>
      <c r="H1557" s="6"/>
      <c r="I1557" s="6"/>
      <c r="J1557" s="6"/>
      <c r="K1557" s="6"/>
      <c r="L1557" s="6"/>
      <c r="M1557" s="6"/>
      <c r="N1557" s="6"/>
      <c r="O1557" s="6"/>
      <c r="P1557" s="6"/>
      <c r="Q1557" s="6"/>
      <c r="R1557" s="6"/>
      <c r="S1557" s="6"/>
      <c r="T1557" s="6"/>
      <c r="U1557" s="6"/>
      <c r="V1557" s="6"/>
      <c r="W1557" s="6"/>
      <c r="X1557" s="6"/>
      <c r="Y1557" s="6"/>
      <c r="Z1557" s="6"/>
    </row>
    <row r="1558" spans="1:26" ht="12" customHeight="1">
      <c r="A1558" s="205"/>
      <c r="B1558" s="204"/>
      <c r="C1558" s="129"/>
      <c r="D1558" s="129"/>
      <c r="E1558" s="199"/>
      <c r="F1558" s="172"/>
      <c r="G1558" s="6"/>
      <c r="H1558" s="6"/>
      <c r="I1558" s="6"/>
      <c r="J1558" s="6"/>
      <c r="K1558" s="6"/>
      <c r="L1558" s="6"/>
      <c r="M1558" s="6"/>
      <c r="N1558" s="6"/>
      <c r="O1558" s="6"/>
      <c r="P1558" s="6"/>
      <c r="Q1558" s="6"/>
      <c r="R1558" s="6"/>
      <c r="S1558" s="6"/>
      <c r="T1558" s="6"/>
      <c r="U1558" s="6"/>
      <c r="V1558" s="6"/>
      <c r="W1558" s="6"/>
      <c r="X1558" s="6"/>
      <c r="Y1558" s="6"/>
      <c r="Z1558" s="6"/>
    </row>
    <row r="1559" spans="1:26" ht="12" customHeight="1">
      <c r="A1559" s="205"/>
      <c r="B1559" s="204"/>
      <c r="C1559" s="129"/>
      <c r="D1559" s="129"/>
      <c r="E1559" s="199"/>
      <c r="F1559" s="172"/>
      <c r="G1559" s="6"/>
      <c r="H1559" s="6"/>
      <c r="I1559" s="6"/>
      <c r="J1559" s="6"/>
      <c r="K1559" s="6"/>
      <c r="L1559" s="6"/>
      <c r="M1559" s="6"/>
      <c r="N1559" s="6"/>
      <c r="O1559" s="6"/>
      <c r="P1559" s="6"/>
      <c r="Q1559" s="6"/>
      <c r="R1559" s="6"/>
      <c r="S1559" s="6"/>
      <c r="T1559" s="6"/>
      <c r="U1559" s="6"/>
      <c r="V1559" s="6"/>
      <c r="W1559" s="6"/>
      <c r="X1559" s="6"/>
      <c r="Y1559" s="6"/>
      <c r="Z1559" s="6"/>
    </row>
    <row r="1560" spans="1:26" ht="12" customHeight="1">
      <c r="A1560" s="205"/>
      <c r="B1560" s="204"/>
      <c r="C1560" s="129"/>
      <c r="D1560" s="129"/>
      <c r="E1560" s="199"/>
      <c r="F1560" s="172"/>
      <c r="G1560" s="6"/>
      <c r="H1560" s="6"/>
      <c r="I1560" s="6"/>
      <c r="J1560" s="6"/>
      <c r="K1560" s="6"/>
      <c r="L1560" s="6"/>
      <c r="M1560" s="6"/>
      <c r="N1560" s="6"/>
      <c r="O1560" s="6"/>
      <c r="P1560" s="6"/>
      <c r="Q1560" s="6"/>
      <c r="R1560" s="6"/>
      <c r="S1560" s="6"/>
      <c r="T1560" s="6"/>
      <c r="U1560" s="6"/>
      <c r="V1560" s="6"/>
      <c r="W1560" s="6"/>
      <c r="X1560" s="6"/>
      <c r="Y1560" s="6"/>
      <c r="Z1560" s="6"/>
    </row>
    <row r="1561" spans="1:26" ht="12" customHeight="1">
      <c r="A1561" s="205"/>
      <c r="B1561" s="204"/>
      <c r="C1561" s="129"/>
      <c r="D1561" s="129"/>
      <c r="E1561" s="199"/>
      <c r="F1561" s="172"/>
      <c r="G1561" s="6"/>
      <c r="H1561" s="6"/>
      <c r="I1561" s="6"/>
      <c r="J1561" s="6"/>
      <c r="K1561" s="6"/>
      <c r="L1561" s="6"/>
      <c r="M1561" s="6"/>
      <c r="N1561" s="6"/>
      <c r="O1561" s="6"/>
      <c r="P1561" s="6"/>
      <c r="Q1561" s="6"/>
      <c r="R1561" s="6"/>
      <c r="S1561" s="6"/>
      <c r="T1561" s="6"/>
      <c r="U1561" s="6"/>
      <c r="V1561" s="6"/>
      <c r="W1561" s="6"/>
      <c r="X1561" s="6"/>
      <c r="Y1561" s="6"/>
      <c r="Z1561" s="6"/>
    </row>
    <row r="1562" spans="1:26" ht="12" customHeight="1">
      <c r="A1562" s="205"/>
      <c r="B1562" s="204"/>
      <c r="C1562" s="129"/>
      <c r="D1562" s="129"/>
      <c r="E1562" s="199"/>
      <c r="F1562" s="172"/>
      <c r="G1562" s="6"/>
      <c r="H1562" s="6"/>
      <c r="I1562" s="6"/>
      <c r="J1562" s="6"/>
      <c r="K1562" s="6"/>
      <c r="L1562" s="6"/>
      <c r="M1562" s="6"/>
      <c r="N1562" s="6"/>
      <c r="O1562" s="6"/>
      <c r="P1562" s="6"/>
      <c r="Q1562" s="6"/>
      <c r="R1562" s="6"/>
      <c r="S1562" s="6"/>
      <c r="T1562" s="6"/>
      <c r="U1562" s="6"/>
      <c r="V1562" s="6"/>
      <c r="W1562" s="6"/>
      <c r="X1562" s="6"/>
      <c r="Y1562" s="6"/>
      <c r="Z1562" s="6"/>
    </row>
    <row r="1563" spans="1:26" ht="12" customHeight="1">
      <c r="A1563" s="205"/>
      <c r="B1563" s="204"/>
      <c r="C1563" s="129"/>
      <c r="D1563" s="129"/>
      <c r="E1563" s="199"/>
      <c r="F1563" s="172"/>
      <c r="G1563" s="6"/>
      <c r="H1563" s="6"/>
      <c r="I1563" s="6"/>
      <c r="J1563" s="6"/>
      <c r="K1563" s="6"/>
      <c r="L1563" s="6"/>
      <c r="M1563" s="6"/>
      <c r="N1563" s="6"/>
      <c r="O1563" s="6"/>
      <c r="P1563" s="6"/>
      <c r="Q1563" s="6"/>
      <c r="R1563" s="6"/>
      <c r="S1563" s="6"/>
      <c r="T1563" s="6"/>
      <c r="U1563" s="6"/>
      <c r="V1563" s="6"/>
      <c r="W1563" s="6"/>
      <c r="X1563" s="6"/>
      <c r="Y1563" s="6"/>
      <c r="Z1563" s="6"/>
    </row>
    <row r="1564" spans="1:26" ht="12" customHeight="1">
      <c r="A1564" s="205"/>
      <c r="B1564" s="204"/>
      <c r="C1564" s="129"/>
      <c r="D1564" s="129"/>
      <c r="E1564" s="199"/>
      <c r="F1564" s="172"/>
      <c r="G1564" s="6"/>
      <c r="H1564" s="6"/>
      <c r="I1564" s="6"/>
      <c r="J1564" s="6"/>
      <c r="K1564" s="6"/>
      <c r="L1564" s="6"/>
      <c r="M1564" s="6"/>
      <c r="N1564" s="6"/>
      <c r="O1564" s="6"/>
      <c r="P1564" s="6"/>
      <c r="Q1564" s="6"/>
      <c r="R1564" s="6"/>
      <c r="S1564" s="6"/>
      <c r="T1564" s="6"/>
      <c r="U1564" s="6"/>
      <c r="V1564" s="6"/>
      <c r="W1564" s="6"/>
      <c r="X1564" s="6"/>
      <c r="Y1564" s="6"/>
      <c r="Z1564" s="6"/>
    </row>
    <row r="1565" spans="1:26" ht="12" customHeight="1">
      <c r="A1565" s="205"/>
      <c r="B1565" s="204"/>
      <c r="C1565" s="129"/>
      <c r="D1565" s="129"/>
      <c r="E1565" s="199"/>
      <c r="F1565" s="172"/>
      <c r="G1565" s="6"/>
      <c r="H1565" s="6"/>
      <c r="I1565" s="6"/>
      <c r="J1565" s="6"/>
      <c r="K1565" s="6"/>
      <c r="L1565" s="6"/>
      <c r="M1565" s="6"/>
      <c r="N1565" s="6"/>
      <c r="O1565" s="6"/>
      <c r="P1565" s="6"/>
      <c r="Q1565" s="6"/>
      <c r="R1565" s="6"/>
      <c r="S1565" s="6"/>
      <c r="T1565" s="6"/>
      <c r="U1565" s="6"/>
      <c r="V1565" s="6"/>
      <c r="W1565" s="6"/>
      <c r="X1565" s="6"/>
      <c r="Y1565" s="6"/>
      <c r="Z1565" s="6"/>
    </row>
    <row r="1566" spans="1:26" ht="12" customHeight="1">
      <c r="A1566" s="205"/>
      <c r="B1566" s="204"/>
      <c r="C1566" s="129"/>
      <c r="D1566" s="129"/>
      <c r="E1566" s="199"/>
      <c r="F1566" s="172"/>
      <c r="G1566" s="6"/>
      <c r="H1566" s="6"/>
      <c r="I1566" s="6"/>
      <c r="J1566" s="6"/>
      <c r="K1566" s="6"/>
      <c r="L1566" s="6"/>
      <c r="M1566" s="6"/>
      <c r="N1566" s="6"/>
      <c r="O1566" s="6"/>
      <c r="P1566" s="6"/>
      <c r="Q1566" s="6"/>
      <c r="R1566" s="6"/>
      <c r="S1566" s="6"/>
      <c r="T1566" s="6"/>
      <c r="U1566" s="6"/>
      <c r="V1566" s="6"/>
      <c r="W1566" s="6"/>
      <c r="X1566" s="6"/>
      <c r="Y1566" s="6"/>
      <c r="Z1566" s="6"/>
    </row>
    <row r="1567" spans="1:26" ht="12" customHeight="1">
      <c r="A1567" s="205"/>
      <c r="B1567" s="204"/>
      <c r="C1567" s="129"/>
      <c r="D1567" s="129"/>
      <c r="E1567" s="199"/>
      <c r="F1567" s="172"/>
      <c r="G1567" s="6"/>
      <c r="H1567" s="6"/>
      <c r="I1567" s="6"/>
      <c r="J1567" s="6"/>
      <c r="K1567" s="6"/>
      <c r="L1567" s="6"/>
      <c r="M1567" s="6"/>
      <c r="N1567" s="6"/>
      <c r="O1567" s="6"/>
      <c r="P1567" s="6"/>
      <c r="Q1567" s="6"/>
      <c r="R1567" s="6"/>
      <c r="S1567" s="6"/>
      <c r="T1567" s="6"/>
      <c r="U1567" s="6"/>
      <c r="V1567" s="6"/>
      <c r="W1567" s="6"/>
      <c r="X1567" s="6"/>
      <c r="Y1567" s="6"/>
      <c r="Z1567" s="6"/>
    </row>
    <row r="1568" spans="1:26" ht="12" customHeight="1">
      <c r="A1568" s="205"/>
      <c r="B1568" s="204"/>
      <c r="C1568" s="129"/>
      <c r="D1568" s="129"/>
      <c r="E1568" s="199"/>
      <c r="F1568" s="172"/>
      <c r="G1568" s="6"/>
      <c r="H1568" s="6"/>
      <c r="I1568" s="6"/>
      <c r="J1568" s="6"/>
      <c r="K1568" s="6"/>
      <c r="L1568" s="6"/>
      <c r="M1568" s="6"/>
      <c r="N1568" s="6"/>
      <c r="O1568" s="6"/>
      <c r="P1568" s="6"/>
      <c r="Q1568" s="6"/>
      <c r="R1568" s="6"/>
      <c r="S1568" s="6"/>
      <c r="T1568" s="6"/>
      <c r="U1568" s="6"/>
      <c r="V1568" s="6"/>
      <c r="W1568" s="6"/>
      <c r="X1568" s="6"/>
      <c r="Y1568" s="6"/>
      <c r="Z1568" s="6"/>
    </row>
    <row r="1569" spans="1:26" ht="12" customHeight="1">
      <c r="A1569" s="205"/>
      <c r="B1569" s="204"/>
      <c r="C1569" s="129"/>
      <c r="D1569" s="129"/>
      <c r="E1569" s="199"/>
      <c r="F1569" s="172"/>
      <c r="G1569" s="6"/>
      <c r="H1569" s="6"/>
      <c r="I1569" s="6"/>
      <c r="J1569" s="6"/>
      <c r="K1569" s="6"/>
      <c r="L1569" s="6"/>
      <c r="M1569" s="6"/>
      <c r="N1569" s="6"/>
      <c r="O1569" s="6"/>
      <c r="P1569" s="6"/>
      <c r="Q1569" s="6"/>
      <c r="R1569" s="6"/>
      <c r="S1569" s="6"/>
      <c r="T1569" s="6"/>
      <c r="U1569" s="6"/>
      <c r="V1569" s="6"/>
      <c r="W1569" s="6"/>
      <c r="X1569" s="6"/>
      <c r="Y1569" s="6"/>
      <c r="Z1569" s="6"/>
    </row>
    <row r="1570" spans="1:26" ht="12" customHeight="1">
      <c r="A1570" s="205"/>
      <c r="B1570" s="204"/>
      <c r="C1570" s="129"/>
      <c r="D1570" s="129"/>
      <c r="E1570" s="199"/>
      <c r="F1570" s="172"/>
      <c r="G1570" s="6"/>
      <c r="H1570" s="6"/>
      <c r="I1570" s="6"/>
      <c r="J1570" s="6"/>
      <c r="K1570" s="6"/>
      <c r="L1570" s="6"/>
      <c r="M1570" s="6"/>
      <c r="N1570" s="6"/>
      <c r="O1570" s="6"/>
      <c r="P1570" s="6"/>
      <c r="Q1570" s="6"/>
      <c r="R1570" s="6"/>
      <c r="S1570" s="6"/>
      <c r="T1570" s="6"/>
      <c r="U1570" s="6"/>
      <c r="V1570" s="6"/>
      <c r="W1570" s="6"/>
      <c r="X1570" s="6"/>
      <c r="Y1570" s="6"/>
      <c r="Z1570" s="6"/>
    </row>
    <row r="1571" spans="1:26" ht="12" customHeight="1">
      <c r="A1571" s="205"/>
      <c r="B1571" s="204"/>
      <c r="C1571" s="129"/>
      <c r="D1571" s="129"/>
      <c r="E1571" s="199"/>
      <c r="F1571" s="172"/>
      <c r="G1571" s="6"/>
      <c r="H1571" s="6"/>
      <c r="I1571" s="6"/>
      <c r="J1571" s="6"/>
      <c r="K1571" s="6"/>
      <c r="L1571" s="6"/>
      <c r="M1571" s="6"/>
      <c r="N1571" s="6"/>
      <c r="O1571" s="6"/>
      <c r="P1571" s="6"/>
      <c r="Q1571" s="6"/>
      <c r="R1571" s="6"/>
      <c r="S1571" s="6"/>
      <c r="T1571" s="6"/>
      <c r="U1571" s="6"/>
      <c r="V1571" s="6"/>
      <c r="W1571" s="6"/>
      <c r="X1571" s="6"/>
      <c r="Y1571" s="6"/>
      <c r="Z1571" s="6"/>
    </row>
    <row r="1572" spans="1:26" ht="12" customHeight="1">
      <c r="A1572" s="205"/>
      <c r="B1572" s="204"/>
      <c r="C1572" s="129"/>
      <c r="D1572" s="129"/>
      <c r="E1572" s="199"/>
      <c r="F1572" s="172"/>
      <c r="G1572" s="6"/>
      <c r="H1572" s="6"/>
      <c r="I1572" s="6"/>
      <c r="J1572" s="6"/>
      <c r="K1572" s="6"/>
      <c r="L1572" s="6"/>
      <c r="M1572" s="6"/>
      <c r="N1572" s="6"/>
      <c r="O1572" s="6"/>
      <c r="P1572" s="6"/>
      <c r="Q1572" s="6"/>
      <c r="R1572" s="6"/>
      <c r="S1572" s="6"/>
      <c r="T1572" s="6"/>
      <c r="U1572" s="6"/>
      <c r="V1572" s="6"/>
      <c r="W1572" s="6"/>
      <c r="X1572" s="6"/>
      <c r="Y1572" s="6"/>
      <c r="Z1572" s="6"/>
    </row>
    <row r="1573" spans="1:26" ht="12" customHeight="1">
      <c r="A1573" s="205"/>
      <c r="B1573" s="204"/>
      <c r="C1573" s="129"/>
      <c r="D1573" s="129"/>
      <c r="E1573" s="199"/>
      <c r="F1573" s="172"/>
      <c r="G1573" s="6"/>
      <c r="H1573" s="6"/>
      <c r="I1573" s="6"/>
      <c r="J1573" s="6"/>
      <c r="K1573" s="6"/>
      <c r="L1573" s="6"/>
      <c r="M1573" s="6"/>
      <c r="N1573" s="6"/>
      <c r="O1573" s="6"/>
      <c r="P1573" s="6"/>
      <c r="Q1573" s="6"/>
      <c r="R1573" s="6"/>
      <c r="S1573" s="6"/>
      <c r="T1573" s="6"/>
      <c r="U1573" s="6"/>
      <c r="V1573" s="6"/>
      <c r="W1573" s="6"/>
      <c r="X1573" s="6"/>
      <c r="Y1573" s="6"/>
      <c r="Z1573" s="6"/>
    </row>
    <row r="1574" spans="1:26" ht="12" customHeight="1">
      <c r="A1574" s="205"/>
      <c r="B1574" s="204"/>
      <c r="C1574" s="129"/>
      <c r="D1574" s="129"/>
      <c r="E1574" s="199"/>
      <c r="F1574" s="172"/>
      <c r="G1574" s="6"/>
      <c r="H1574" s="6"/>
      <c r="I1574" s="6"/>
      <c r="J1574" s="6"/>
      <c r="K1574" s="6"/>
      <c r="L1574" s="6"/>
      <c r="M1574" s="6"/>
      <c r="N1574" s="6"/>
      <c r="O1574" s="6"/>
      <c r="P1574" s="6"/>
      <c r="Q1574" s="6"/>
      <c r="R1574" s="6"/>
      <c r="S1574" s="6"/>
      <c r="T1574" s="6"/>
      <c r="U1574" s="6"/>
      <c r="V1574" s="6"/>
      <c r="W1574" s="6"/>
      <c r="X1574" s="6"/>
      <c r="Y1574" s="6"/>
      <c r="Z1574" s="6"/>
    </row>
    <row r="1575" spans="1:26" ht="12" customHeight="1">
      <c r="A1575" s="205"/>
      <c r="B1575" s="204"/>
      <c r="C1575" s="129"/>
      <c r="D1575" s="129"/>
      <c r="E1575" s="199"/>
      <c r="F1575" s="172"/>
      <c r="G1575" s="6"/>
      <c r="H1575" s="6"/>
      <c r="I1575" s="6"/>
      <c r="J1575" s="6"/>
      <c r="K1575" s="6"/>
      <c r="L1575" s="6"/>
      <c r="M1575" s="6"/>
      <c r="N1575" s="6"/>
      <c r="O1575" s="6"/>
      <c r="P1575" s="6"/>
      <c r="Q1575" s="6"/>
      <c r="R1575" s="6"/>
      <c r="S1575" s="6"/>
      <c r="T1575" s="6"/>
      <c r="U1575" s="6"/>
      <c r="V1575" s="6"/>
      <c r="W1575" s="6"/>
      <c r="X1575" s="6"/>
      <c r="Y1575" s="6"/>
      <c r="Z1575" s="6"/>
    </row>
    <row r="1576" spans="1:26" ht="12" customHeight="1">
      <c r="A1576" s="205"/>
      <c r="B1576" s="204"/>
      <c r="C1576" s="129"/>
      <c r="D1576" s="129"/>
      <c r="E1576" s="199"/>
      <c r="F1576" s="172"/>
      <c r="G1576" s="6"/>
      <c r="H1576" s="6"/>
      <c r="I1576" s="6"/>
      <c r="J1576" s="6"/>
      <c r="K1576" s="6"/>
      <c r="L1576" s="6"/>
      <c r="M1576" s="6"/>
      <c r="N1576" s="6"/>
      <c r="O1576" s="6"/>
      <c r="P1576" s="6"/>
      <c r="Q1576" s="6"/>
      <c r="R1576" s="6"/>
      <c r="S1576" s="6"/>
      <c r="T1576" s="6"/>
      <c r="U1576" s="6"/>
      <c r="V1576" s="6"/>
      <c r="W1576" s="6"/>
      <c r="X1576" s="6"/>
      <c r="Y1576" s="6"/>
      <c r="Z1576" s="6"/>
    </row>
    <row r="1577" spans="1:26" ht="12" customHeight="1">
      <c r="A1577" s="205"/>
      <c r="B1577" s="204"/>
      <c r="C1577" s="129"/>
      <c r="D1577" s="129"/>
      <c r="E1577" s="199"/>
      <c r="F1577" s="172"/>
      <c r="G1577" s="6"/>
      <c r="H1577" s="6"/>
      <c r="I1577" s="6"/>
      <c r="J1577" s="6"/>
      <c r="K1577" s="6"/>
      <c r="L1577" s="6"/>
      <c r="M1577" s="6"/>
      <c r="N1577" s="6"/>
      <c r="O1577" s="6"/>
      <c r="P1577" s="6"/>
      <c r="Q1577" s="6"/>
      <c r="R1577" s="6"/>
      <c r="S1577" s="6"/>
      <c r="T1577" s="6"/>
      <c r="U1577" s="6"/>
      <c r="V1577" s="6"/>
      <c r="W1577" s="6"/>
      <c r="X1577" s="6"/>
      <c r="Y1577" s="6"/>
      <c r="Z1577" s="6"/>
    </row>
    <row r="1578" spans="1:26" ht="12" customHeight="1">
      <c r="A1578" s="205"/>
      <c r="B1578" s="204"/>
      <c r="C1578" s="129"/>
      <c r="D1578" s="129"/>
      <c r="E1578" s="199"/>
      <c r="F1578" s="172"/>
      <c r="G1578" s="6"/>
      <c r="H1578" s="6"/>
      <c r="I1578" s="6"/>
      <c r="J1578" s="6"/>
      <c r="K1578" s="6"/>
      <c r="L1578" s="6"/>
      <c r="M1578" s="6"/>
      <c r="N1578" s="6"/>
      <c r="O1578" s="6"/>
      <c r="P1578" s="6"/>
      <c r="Q1578" s="6"/>
      <c r="R1578" s="6"/>
      <c r="S1578" s="6"/>
      <c r="T1578" s="6"/>
      <c r="U1578" s="6"/>
      <c r="V1578" s="6"/>
      <c r="W1578" s="6"/>
      <c r="X1578" s="6"/>
      <c r="Y1578" s="6"/>
      <c r="Z1578" s="6"/>
    </row>
    <row r="1579" spans="1:26" ht="12" customHeight="1">
      <c r="A1579" s="205"/>
      <c r="B1579" s="204"/>
      <c r="C1579" s="129"/>
      <c r="D1579" s="129"/>
      <c r="E1579" s="199"/>
      <c r="F1579" s="172"/>
      <c r="G1579" s="6"/>
      <c r="H1579" s="6"/>
      <c r="I1579" s="6"/>
      <c r="J1579" s="6"/>
      <c r="K1579" s="6"/>
      <c r="L1579" s="6"/>
      <c r="M1579" s="6"/>
      <c r="N1579" s="6"/>
      <c r="O1579" s="6"/>
      <c r="P1579" s="6"/>
      <c r="Q1579" s="6"/>
      <c r="R1579" s="6"/>
      <c r="S1579" s="6"/>
      <c r="T1579" s="6"/>
      <c r="U1579" s="6"/>
      <c r="V1579" s="6"/>
      <c r="W1579" s="6"/>
      <c r="X1579" s="6"/>
      <c r="Y1579" s="6"/>
      <c r="Z1579" s="6"/>
    </row>
    <row r="1580" spans="1:26" ht="12" customHeight="1">
      <c r="A1580" s="205"/>
      <c r="B1580" s="204"/>
      <c r="C1580" s="129"/>
      <c r="D1580" s="129"/>
      <c r="E1580" s="199"/>
      <c r="F1580" s="172"/>
      <c r="G1580" s="6"/>
      <c r="H1580" s="6"/>
      <c r="I1580" s="6"/>
      <c r="J1580" s="6"/>
      <c r="K1580" s="6"/>
      <c r="L1580" s="6"/>
      <c r="M1580" s="6"/>
      <c r="N1580" s="6"/>
      <c r="O1580" s="6"/>
      <c r="P1580" s="6"/>
      <c r="Q1580" s="6"/>
      <c r="R1580" s="6"/>
      <c r="S1580" s="6"/>
      <c r="T1580" s="6"/>
      <c r="U1580" s="6"/>
      <c r="V1580" s="6"/>
      <c r="W1580" s="6"/>
      <c r="X1580" s="6"/>
      <c r="Y1580" s="6"/>
      <c r="Z1580" s="6"/>
    </row>
    <row r="1581" spans="1:26" ht="12" customHeight="1">
      <c r="A1581" s="205"/>
      <c r="B1581" s="204"/>
      <c r="C1581" s="129"/>
      <c r="D1581" s="129"/>
      <c r="E1581" s="199"/>
      <c r="F1581" s="172"/>
      <c r="G1581" s="6"/>
      <c r="H1581" s="6"/>
      <c r="I1581" s="6"/>
      <c r="J1581" s="6"/>
      <c r="K1581" s="6"/>
      <c r="L1581" s="6"/>
      <c r="M1581" s="6"/>
      <c r="N1581" s="6"/>
      <c r="O1581" s="6"/>
      <c r="P1581" s="6"/>
      <c r="Q1581" s="6"/>
      <c r="R1581" s="6"/>
      <c r="S1581" s="6"/>
      <c r="T1581" s="6"/>
      <c r="U1581" s="6"/>
      <c r="V1581" s="6"/>
      <c r="W1581" s="6"/>
      <c r="X1581" s="6"/>
      <c r="Y1581" s="6"/>
      <c r="Z1581" s="6"/>
    </row>
    <row r="1582" spans="1:26" ht="12" customHeight="1">
      <c r="A1582" s="205"/>
      <c r="B1582" s="204"/>
      <c r="C1582" s="129"/>
      <c r="D1582" s="129"/>
      <c r="E1582" s="199"/>
      <c r="F1582" s="172"/>
      <c r="G1582" s="6"/>
      <c r="H1582" s="6"/>
      <c r="I1582" s="6"/>
      <c r="J1582" s="6"/>
      <c r="K1582" s="6"/>
      <c r="L1582" s="6"/>
      <c r="M1582" s="6"/>
      <c r="N1582" s="6"/>
      <c r="O1582" s="6"/>
      <c r="P1582" s="6"/>
      <c r="Q1582" s="6"/>
      <c r="R1582" s="6"/>
      <c r="S1582" s="6"/>
      <c r="T1582" s="6"/>
      <c r="U1582" s="6"/>
      <c r="V1582" s="6"/>
      <c r="W1582" s="6"/>
      <c r="X1582" s="6"/>
      <c r="Y1582" s="6"/>
      <c r="Z1582" s="6"/>
    </row>
    <row r="1583" spans="1:26" ht="12" customHeight="1">
      <c r="A1583" s="205"/>
      <c r="B1583" s="204"/>
      <c r="C1583" s="129"/>
      <c r="D1583" s="129"/>
      <c r="E1583" s="199"/>
      <c r="F1583" s="172"/>
      <c r="G1583" s="6"/>
      <c r="H1583" s="6"/>
      <c r="I1583" s="6"/>
      <c r="J1583" s="6"/>
      <c r="K1583" s="6"/>
      <c r="L1583" s="6"/>
      <c r="M1583" s="6"/>
      <c r="N1583" s="6"/>
      <c r="O1583" s="6"/>
      <c r="P1583" s="6"/>
      <c r="Q1583" s="6"/>
      <c r="R1583" s="6"/>
      <c r="S1583" s="6"/>
      <c r="T1583" s="6"/>
      <c r="U1583" s="6"/>
      <c r="V1583" s="6"/>
      <c r="W1583" s="6"/>
      <c r="X1583" s="6"/>
      <c r="Y1583" s="6"/>
      <c r="Z1583" s="6"/>
    </row>
    <row r="1584" spans="1:26" ht="12" customHeight="1">
      <c r="A1584" s="205"/>
      <c r="B1584" s="204"/>
      <c r="C1584" s="129"/>
      <c r="D1584" s="129"/>
      <c r="E1584" s="199"/>
      <c r="F1584" s="172"/>
      <c r="G1584" s="6"/>
      <c r="H1584" s="6"/>
      <c r="I1584" s="6"/>
      <c r="J1584" s="6"/>
      <c r="K1584" s="6"/>
      <c r="L1584" s="6"/>
      <c r="M1584" s="6"/>
      <c r="N1584" s="6"/>
      <c r="O1584" s="6"/>
      <c r="P1584" s="6"/>
      <c r="Q1584" s="6"/>
      <c r="R1584" s="6"/>
      <c r="S1584" s="6"/>
      <c r="T1584" s="6"/>
      <c r="U1584" s="6"/>
      <c r="V1584" s="6"/>
      <c r="W1584" s="6"/>
      <c r="X1584" s="6"/>
      <c r="Y1584" s="6"/>
      <c r="Z1584" s="6"/>
    </row>
    <row r="1585" spans="1:26" ht="12" customHeight="1">
      <c r="A1585" s="205"/>
      <c r="B1585" s="204"/>
      <c r="C1585" s="129"/>
      <c r="D1585" s="129"/>
      <c r="E1585" s="199"/>
      <c r="F1585" s="172"/>
      <c r="G1585" s="6"/>
      <c r="H1585" s="6"/>
      <c r="I1585" s="6"/>
      <c r="J1585" s="6"/>
      <c r="K1585" s="6"/>
      <c r="L1585" s="6"/>
      <c r="M1585" s="6"/>
      <c r="N1585" s="6"/>
      <c r="O1585" s="6"/>
      <c r="P1585" s="6"/>
      <c r="Q1585" s="6"/>
      <c r="R1585" s="6"/>
      <c r="S1585" s="6"/>
      <c r="T1585" s="6"/>
      <c r="U1585" s="6"/>
      <c r="V1585" s="6"/>
      <c r="W1585" s="6"/>
      <c r="X1585" s="6"/>
      <c r="Y1585" s="6"/>
      <c r="Z1585" s="6"/>
    </row>
    <row r="1586" spans="1:26" ht="12" customHeight="1">
      <c r="A1586" s="205"/>
      <c r="B1586" s="204"/>
      <c r="C1586" s="129"/>
      <c r="D1586" s="129"/>
      <c r="E1586" s="199"/>
      <c r="F1586" s="172"/>
      <c r="G1586" s="6"/>
      <c r="H1586" s="6"/>
      <c r="I1586" s="6"/>
      <c r="J1586" s="6"/>
      <c r="K1586" s="6"/>
      <c r="L1586" s="6"/>
      <c r="M1586" s="6"/>
      <c r="N1586" s="6"/>
      <c r="O1586" s="6"/>
      <c r="P1586" s="6"/>
      <c r="Q1586" s="6"/>
      <c r="R1586" s="6"/>
      <c r="S1586" s="6"/>
      <c r="T1586" s="6"/>
      <c r="U1586" s="6"/>
      <c r="V1586" s="6"/>
      <c r="W1586" s="6"/>
      <c r="X1586" s="6"/>
      <c r="Y1586" s="6"/>
      <c r="Z1586" s="6"/>
    </row>
    <row r="1587" spans="1:26" ht="12" customHeight="1">
      <c r="A1587" s="205"/>
      <c r="B1587" s="204"/>
      <c r="C1587" s="129"/>
      <c r="D1587" s="129"/>
      <c r="E1587" s="199"/>
      <c r="F1587" s="172"/>
      <c r="G1587" s="6"/>
      <c r="H1587" s="6"/>
      <c r="I1587" s="6"/>
      <c r="J1587" s="6"/>
      <c r="K1587" s="6"/>
      <c r="L1587" s="6"/>
      <c r="M1587" s="6"/>
      <c r="N1587" s="6"/>
      <c r="O1587" s="6"/>
      <c r="P1587" s="6"/>
      <c r="Q1587" s="6"/>
      <c r="R1587" s="6"/>
      <c r="S1587" s="6"/>
      <c r="T1587" s="6"/>
      <c r="U1587" s="6"/>
      <c r="V1587" s="6"/>
      <c r="W1587" s="6"/>
      <c r="X1587" s="6"/>
      <c r="Y1587" s="6"/>
      <c r="Z1587" s="6"/>
    </row>
    <row r="1588" spans="1:26" ht="12" customHeight="1">
      <c r="A1588" s="205"/>
      <c r="B1588" s="204"/>
      <c r="C1588" s="129"/>
      <c r="D1588" s="129"/>
      <c r="E1588" s="199"/>
      <c r="F1588" s="172"/>
      <c r="G1588" s="6"/>
      <c r="H1588" s="6"/>
      <c r="I1588" s="6"/>
      <c r="J1588" s="6"/>
      <c r="K1588" s="6"/>
      <c r="L1588" s="6"/>
      <c r="M1588" s="6"/>
      <c r="N1588" s="6"/>
      <c r="O1588" s="6"/>
      <c r="P1588" s="6"/>
      <c r="Q1588" s="6"/>
      <c r="R1588" s="6"/>
      <c r="S1588" s="6"/>
      <c r="T1588" s="6"/>
      <c r="U1588" s="6"/>
      <c r="V1588" s="6"/>
      <c r="W1588" s="6"/>
      <c r="X1588" s="6"/>
      <c r="Y1588" s="6"/>
      <c r="Z1588" s="6"/>
    </row>
    <row r="1589" spans="1:26" ht="12" customHeight="1">
      <c r="A1589" s="205"/>
      <c r="B1589" s="204"/>
      <c r="C1589" s="129"/>
      <c r="D1589" s="129"/>
      <c r="E1589" s="199"/>
      <c r="F1589" s="172"/>
      <c r="G1589" s="6"/>
      <c r="H1589" s="6"/>
      <c r="I1589" s="6"/>
      <c r="J1589" s="6"/>
      <c r="K1589" s="6"/>
      <c r="L1589" s="6"/>
      <c r="M1589" s="6"/>
      <c r="N1589" s="6"/>
      <c r="O1589" s="6"/>
      <c r="P1589" s="6"/>
      <c r="Q1589" s="6"/>
      <c r="R1589" s="6"/>
      <c r="S1589" s="6"/>
      <c r="T1589" s="6"/>
      <c r="U1589" s="6"/>
      <c r="V1589" s="6"/>
      <c r="W1589" s="6"/>
      <c r="X1589" s="6"/>
      <c r="Y1589" s="6"/>
      <c r="Z1589" s="6"/>
    </row>
    <row r="1590" spans="1:26" ht="12" customHeight="1">
      <c r="A1590" s="205"/>
      <c r="B1590" s="204"/>
      <c r="C1590" s="129"/>
      <c r="D1590" s="129"/>
      <c r="E1590" s="199"/>
      <c r="F1590" s="172"/>
      <c r="G1590" s="6"/>
      <c r="H1590" s="6"/>
      <c r="I1590" s="6"/>
      <c r="J1590" s="6"/>
      <c r="K1590" s="6"/>
      <c r="L1590" s="6"/>
      <c r="M1590" s="6"/>
      <c r="N1590" s="6"/>
      <c r="O1590" s="6"/>
      <c r="P1590" s="6"/>
      <c r="Q1590" s="6"/>
      <c r="R1590" s="6"/>
      <c r="S1590" s="6"/>
      <c r="T1590" s="6"/>
      <c r="U1590" s="6"/>
      <c r="V1590" s="6"/>
      <c r="W1590" s="6"/>
      <c r="X1590" s="6"/>
      <c r="Y1590" s="6"/>
      <c r="Z1590" s="6"/>
    </row>
    <row r="1591" spans="1:26" ht="12" customHeight="1">
      <c r="A1591" s="205"/>
      <c r="B1591" s="204"/>
      <c r="C1591" s="129"/>
      <c r="D1591" s="129"/>
      <c r="E1591" s="199"/>
      <c r="F1591" s="172"/>
      <c r="G1591" s="6"/>
      <c r="H1591" s="6"/>
      <c r="I1591" s="6"/>
      <c r="J1591" s="6"/>
      <c r="K1591" s="6"/>
      <c r="L1591" s="6"/>
      <c r="M1591" s="6"/>
      <c r="N1591" s="6"/>
      <c r="O1591" s="6"/>
      <c r="P1591" s="6"/>
      <c r="Q1591" s="6"/>
      <c r="R1591" s="6"/>
      <c r="S1591" s="6"/>
      <c r="T1591" s="6"/>
      <c r="U1591" s="6"/>
      <c r="V1591" s="6"/>
      <c r="W1591" s="6"/>
      <c r="X1591" s="6"/>
      <c r="Y1591" s="6"/>
      <c r="Z1591" s="6"/>
    </row>
    <row r="1592" spans="1:26" ht="12" customHeight="1">
      <c r="A1592" s="205"/>
      <c r="B1592" s="204"/>
      <c r="C1592" s="129"/>
      <c r="D1592" s="129"/>
      <c r="E1592" s="199"/>
      <c r="F1592" s="172"/>
      <c r="G1592" s="6"/>
      <c r="H1592" s="6"/>
      <c r="I1592" s="6"/>
      <c r="J1592" s="6"/>
      <c r="K1592" s="6"/>
      <c r="L1592" s="6"/>
      <c r="M1592" s="6"/>
      <c r="N1592" s="6"/>
      <c r="O1592" s="6"/>
      <c r="P1592" s="6"/>
      <c r="Q1592" s="6"/>
      <c r="R1592" s="6"/>
      <c r="S1592" s="6"/>
      <c r="T1592" s="6"/>
      <c r="U1592" s="6"/>
      <c r="V1592" s="6"/>
      <c r="W1592" s="6"/>
      <c r="X1592" s="6"/>
      <c r="Y1592" s="6"/>
      <c r="Z1592" s="6"/>
    </row>
    <row r="1593" spans="1:26" ht="12" customHeight="1">
      <c r="A1593" s="205"/>
      <c r="B1593" s="204"/>
      <c r="C1593" s="129"/>
      <c r="D1593" s="129"/>
      <c r="E1593" s="199"/>
      <c r="F1593" s="172"/>
      <c r="G1593" s="6"/>
      <c r="H1593" s="6"/>
      <c r="I1593" s="6"/>
      <c r="J1593" s="6"/>
      <c r="K1593" s="6"/>
      <c r="L1593" s="6"/>
      <c r="M1593" s="6"/>
      <c r="N1593" s="6"/>
      <c r="O1593" s="6"/>
      <c r="P1593" s="6"/>
      <c r="Q1593" s="6"/>
      <c r="R1593" s="6"/>
      <c r="S1593" s="6"/>
      <c r="T1593" s="6"/>
      <c r="U1593" s="6"/>
      <c r="V1593" s="6"/>
      <c r="W1593" s="6"/>
      <c r="X1593" s="6"/>
      <c r="Y1593" s="6"/>
      <c r="Z1593" s="6"/>
    </row>
    <row r="1594" spans="1:26" ht="12" customHeight="1">
      <c r="A1594" s="205"/>
      <c r="B1594" s="204"/>
      <c r="C1594" s="129"/>
      <c r="D1594" s="129"/>
      <c r="E1594" s="199"/>
      <c r="F1594" s="172"/>
      <c r="G1594" s="6"/>
      <c r="H1594" s="6"/>
      <c r="I1594" s="6"/>
      <c r="J1594" s="6"/>
      <c r="K1594" s="6"/>
      <c r="L1594" s="6"/>
      <c r="M1594" s="6"/>
      <c r="N1594" s="6"/>
      <c r="O1594" s="6"/>
      <c r="P1594" s="6"/>
      <c r="Q1594" s="6"/>
      <c r="R1594" s="6"/>
      <c r="S1594" s="6"/>
      <c r="T1594" s="6"/>
      <c r="U1594" s="6"/>
      <c r="V1594" s="6"/>
      <c r="W1594" s="6"/>
      <c r="X1594" s="6"/>
      <c r="Y1594" s="6"/>
      <c r="Z1594" s="6"/>
    </row>
    <row r="1595" spans="1:26" ht="12" customHeight="1">
      <c r="A1595" s="205"/>
      <c r="B1595" s="204"/>
      <c r="C1595" s="129"/>
      <c r="D1595" s="129"/>
      <c r="E1595" s="199"/>
      <c r="F1595" s="172"/>
      <c r="G1595" s="6"/>
      <c r="H1595" s="6"/>
      <c r="I1595" s="6"/>
      <c r="J1595" s="6"/>
      <c r="K1595" s="6"/>
      <c r="L1595" s="6"/>
      <c r="M1595" s="6"/>
      <c r="N1595" s="6"/>
      <c r="O1595" s="6"/>
      <c r="P1595" s="6"/>
      <c r="Q1595" s="6"/>
      <c r="R1595" s="6"/>
      <c r="S1595" s="6"/>
      <c r="T1595" s="6"/>
      <c r="U1595" s="6"/>
      <c r="V1595" s="6"/>
      <c r="W1595" s="6"/>
      <c r="X1595" s="6"/>
      <c r="Y1595" s="6"/>
      <c r="Z1595" s="6"/>
    </row>
    <row r="1596" spans="1:26" ht="12" customHeight="1">
      <c r="A1596" s="205"/>
      <c r="B1596" s="204"/>
      <c r="C1596" s="129"/>
      <c r="D1596" s="129"/>
      <c r="E1596" s="199"/>
      <c r="F1596" s="172"/>
      <c r="G1596" s="6"/>
      <c r="H1596" s="6"/>
      <c r="I1596" s="6"/>
      <c r="J1596" s="6"/>
      <c r="K1596" s="6"/>
      <c r="L1596" s="6"/>
      <c r="M1596" s="6"/>
      <c r="N1596" s="6"/>
      <c r="O1596" s="6"/>
      <c r="P1596" s="6"/>
      <c r="Q1596" s="6"/>
      <c r="R1596" s="6"/>
      <c r="S1596" s="6"/>
      <c r="T1596" s="6"/>
      <c r="U1596" s="6"/>
      <c r="V1596" s="6"/>
      <c r="W1596" s="6"/>
      <c r="X1596" s="6"/>
      <c r="Y1596" s="6"/>
      <c r="Z1596" s="6"/>
    </row>
    <row r="1597" spans="1:26" ht="12" customHeight="1">
      <c r="A1597" s="205"/>
      <c r="B1597" s="204"/>
      <c r="C1597" s="129"/>
      <c r="D1597" s="129"/>
      <c r="E1597" s="199"/>
      <c r="F1597" s="172"/>
      <c r="G1597" s="6"/>
      <c r="H1597" s="6"/>
      <c r="I1597" s="6"/>
      <c r="J1597" s="6"/>
      <c r="K1597" s="6"/>
      <c r="L1597" s="6"/>
      <c r="M1597" s="6"/>
      <c r="N1597" s="6"/>
      <c r="O1597" s="6"/>
      <c r="P1597" s="6"/>
      <c r="Q1597" s="6"/>
      <c r="R1597" s="6"/>
      <c r="S1597" s="6"/>
      <c r="T1597" s="6"/>
      <c r="U1597" s="6"/>
      <c r="V1597" s="6"/>
      <c r="W1597" s="6"/>
      <c r="X1597" s="6"/>
      <c r="Y1597" s="6"/>
      <c r="Z1597" s="6"/>
    </row>
    <row r="1598" spans="1:26" ht="12" customHeight="1">
      <c r="A1598" s="205"/>
      <c r="B1598" s="204"/>
      <c r="C1598" s="129"/>
      <c r="D1598" s="129"/>
      <c r="E1598" s="199"/>
      <c r="F1598" s="172"/>
      <c r="G1598" s="6"/>
      <c r="H1598" s="6"/>
      <c r="I1598" s="6"/>
      <c r="J1598" s="6"/>
      <c r="K1598" s="6"/>
      <c r="L1598" s="6"/>
      <c r="M1598" s="6"/>
      <c r="N1598" s="6"/>
      <c r="O1598" s="6"/>
      <c r="P1598" s="6"/>
      <c r="Q1598" s="6"/>
      <c r="R1598" s="6"/>
      <c r="S1598" s="6"/>
      <c r="T1598" s="6"/>
      <c r="U1598" s="6"/>
      <c r="V1598" s="6"/>
      <c r="W1598" s="6"/>
      <c r="X1598" s="6"/>
      <c r="Y1598" s="6"/>
      <c r="Z1598" s="6"/>
    </row>
    <row r="1599" spans="1:26" ht="12" customHeight="1">
      <c r="A1599" s="205"/>
      <c r="B1599" s="204"/>
      <c r="C1599" s="129"/>
      <c r="D1599" s="129"/>
      <c r="E1599" s="199"/>
      <c r="F1599" s="172"/>
      <c r="G1599" s="6"/>
      <c r="H1599" s="6"/>
      <c r="I1599" s="6"/>
      <c r="J1599" s="6"/>
      <c r="K1599" s="6"/>
      <c r="L1599" s="6"/>
      <c r="M1599" s="6"/>
      <c r="N1599" s="6"/>
      <c r="O1599" s="6"/>
      <c r="P1599" s="6"/>
      <c r="Q1599" s="6"/>
      <c r="R1599" s="6"/>
      <c r="S1599" s="6"/>
      <c r="T1599" s="6"/>
      <c r="U1599" s="6"/>
      <c r="V1599" s="6"/>
      <c r="W1599" s="6"/>
      <c r="X1599" s="6"/>
      <c r="Y1599" s="6"/>
      <c r="Z1599" s="6"/>
    </row>
    <row r="1600" spans="1:26" ht="12" customHeight="1">
      <c r="A1600" s="205"/>
      <c r="B1600" s="204"/>
      <c r="C1600" s="129"/>
      <c r="D1600" s="129"/>
      <c r="E1600" s="199"/>
      <c r="F1600" s="172"/>
      <c r="G1600" s="6"/>
      <c r="H1600" s="6"/>
      <c r="I1600" s="6"/>
      <c r="J1600" s="6"/>
      <c r="K1600" s="6"/>
      <c r="L1600" s="6"/>
      <c r="M1600" s="6"/>
      <c r="N1600" s="6"/>
      <c r="O1600" s="6"/>
      <c r="P1600" s="6"/>
      <c r="Q1600" s="6"/>
      <c r="R1600" s="6"/>
      <c r="S1600" s="6"/>
      <c r="T1600" s="6"/>
      <c r="U1600" s="6"/>
      <c r="V1600" s="6"/>
      <c r="W1600" s="6"/>
      <c r="X1600" s="6"/>
      <c r="Y1600" s="6"/>
      <c r="Z1600" s="6"/>
    </row>
    <row r="1601" spans="1:26" ht="12" customHeight="1">
      <c r="A1601" s="205"/>
      <c r="B1601" s="204"/>
      <c r="C1601" s="129"/>
      <c r="D1601" s="129"/>
      <c r="E1601" s="199"/>
      <c r="F1601" s="172"/>
      <c r="G1601" s="6"/>
      <c r="H1601" s="6"/>
      <c r="I1601" s="6"/>
      <c r="J1601" s="6"/>
      <c r="K1601" s="6"/>
      <c r="L1601" s="6"/>
      <c r="M1601" s="6"/>
      <c r="N1601" s="6"/>
      <c r="O1601" s="6"/>
      <c r="P1601" s="6"/>
      <c r="Q1601" s="6"/>
      <c r="R1601" s="6"/>
      <c r="S1601" s="6"/>
      <c r="T1601" s="6"/>
      <c r="U1601" s="6"/>
      <c r="V1601" s="6"/>
      <c r="W1601" s="6"/>
      <c r="X1601" s="6"/>
      <c r="Y1601" s="6"/>
      <c r="Z1601" s="6"/>
    </row>
    <row r="1602" spans="1:26" ht="12" customHeight="1">
      <c r="A1602" s="205"/>
      <c r="B1602" s="204"/>
      <c r="C1602" s="129"/>
      <c r="D1602" s="129"/>
      <c r="E1602" s="199"/>
      <c r="F1602" s="172"/>
      <c r="G1602" s="6"/>
      <c r="H1602" s="6"/>
      <c r="I1602" s="6"/>
      <c r="J1602" s="6"/>
      <c r="K1602" s="6"/>
      <c r="L1602" s="6"/>
      <c r="M1602" s="6"/>
      <c r="N1602" s="6"/>
      <c r="O1602" s="6"/>
      <c r="P1602" s="6"/>
      <c r="Q1602" s="6"/>
      <c r="R1602" s="6"/>
      <c r="S1602" s="6"/>
      <c r="T1602" s="6"/>
      <c r="U1602" s="6"/>
      <c r="V1602" s="6"/>
      <c r="W1602" s="6"/>
      <c r="X1602" s="6"/>
      <c r="Y1602" s="6"/>
      <c r="Z1602" s="6"/>
    </row>
    <row r="1603" spans="1:26" ht="12" customHeight="1">
      <c r="A1603" s="205"/>
      <c r="B1603" s="204"/>
      <c r="C1603" s="129"/>
      <c r="D1603" s="129"/>
      <c r="E1603" s="199"/>
      <c r="F1603" s="172"/>
      <c r="G1603" s="6"/>
      <c r="H1603" s="6"/>
      <c r="I1603" s="6"/>
      <c r="J1603" s="6"/>
      <c r="K1603" s="6"/>
      <c r="L1603" s="6"/>
      <c r="M1603" s="6"/>
      <c r="N1603" s="6"/>
      <c r="O1603" s="6"/>
      <c r="P1603" s="6"/>
      <c r="Q1603" s="6"/>
      <c r="R1603" s="6"/>
      <c r="S1603" s="6"/>
      <c r="T1603" s="6"/>
      <c r="U1603" s="6"/>
      <c r="V1603" s="6"/>
      <c r="W1603" s="6"/>
      <c r="X1603" s="6"/>
      <c r="Y1603" s="6"/>
      <c r="Z1603" s="6"/>
    </row>
    <row r="1604" spans="1:26" ht="12" customHeight="1">
      <c r="A1604" s="205"/>
      <c r="B1604" s="204"/>
      <c r="C1604" s="129"/>
      <c r="D1604" s="129"/>
      <c r="E1604" s="199"/>
      <c r="F1604" s="172"/>
      <c r="G1604" s="6"/>
      <c r="H1604" s="6"/>
      <c r="I1604" s="6"/>
      <c r="J1604" s="6"/>
      <c r="K1604" s="6"/>
      <c r="L1604" s="6"/>
      <c r="M1604" s="6"/>
      <c r="N1604" s="6"/>
      <c r="O1604" s="6"/>
      <c r="P1604" s="6"/>
      <c r="Q1604" s="6"/>
      <c r="R1604" s="6"/>
      <c r="S1604" s="6"/>
      <c r="T1604" s="6"/>
      <c r="U1604" s="6"/>
      <c r="V1604" s="6"/>
      <c r="W1604" s="6"/>
      <c r="X1604" s="6"/>
      <c r="Y1604" s="6"/>
      <c r="Z1604" s="6"/>
    </row>
    <row r="1605" spans="1:26" ht="12" customHeight="1">
      <c r="A1605" s="205"/>
      <c r="B1605" s="204"/>
      <c r="C1605" s="129"/>
      <c r="D1605" s="129"/>
      <c r="E1605" s="199"/>
      <c r="F1605" s="172"/>
      <c r="G1605" s="6"/>
      <c r="H1605" s="6"/>
      <c r="I1605" s="6"/>
      <c r="J1605" s="6"/>
      <c r="K1605" s="6"/>
      <c r="L1605" s="6"/>
      <c r="M1605" s="6"/>
      <c r="N1605" s="6"/>
      <c r="O1605" s="6"/>
      <c r="P1605" s="6"/>
      <c r="Q1605" s="6"/>
      <c r="R1605" s="6"/>
      <c r="S1605" s="6"/>
      <c r="T1605" s="6"/>
      <c r="U1605" s="6"/>
      <c r="V1605" s="6"/>
      <c r="W1605" s="6"/>
      <c r="X1605" s="6"/>
      <c r="Y1605" s="6"/>
      <c r="Z1605" s="6"/>
    </row>
    <row r="1606" spans="1:26" ht="12" customHeight="1">
      <c r="A1606" s="205"/>
      <c r="B1606" s="204"/>
      <c r="C1606" s="129"/>
      <c r="D1606" s="129"/>
      <c r="E1606" s="199"/>
      <c r="F1606" s="172"/>
      <c r="G1606" s="6"/>
      <c r="H1606" s="6"/>
      <c r="I1606" s="6"/>
      <c r="J1606" s="6"/>
      <c r="K1606" s="6"/>
      <c r="L1606" s="6"/>
      <c r="M1606" s="6"/>
      <c r="N1606" s="6"/>
      <c r="O1606" s="6"/>
      <c r="P1606" s="6"/>
      <c r="Q1606" s="6"/>
      <c r="R1606" s="6"/>
      <c r="S1606" s="6"/>
      <c r="T1606" s="6"/>
      <c r="U1606" s="6"/>
      <c r="V1606" s="6"/>
      <c r="W1606" s="6"/>
      <c r="X1606" s="6"/>
      <c r="Y1606" s="6"/>
      <c r="Z1606" s="6"/>
    </row>
    <row r="1607" spans="1:26" ht="12" customHeight="1">
      <c r="A1607" s="205"/>
      <c r="B1607" s="204"/>
      <c r="C1607" s="129"/>
      <c r="D1607" s="129"/>
      <c r="E1607" s="199"/>
      <c r="F1607" s="172"/>
      <c r="G1607" s="6"/>
      <c r="H1607" s="6"/>
      <c r="I1607" s="6"/>
      <c r="J1607" s="6"/>
      <c r="K1607" s="6"/>
      <c r="L1607" s="6"/>
      <c r="M1607" s="6"/>
      <c r="N1607" s="6"/>
      <c r="O1607" s="6"/>
      <c r="P1607" s="6"/>
      <c r="Q1607" s="6"/>
      <c r="R1607" s="6"/>
      <c r="S1607" s="6"/>
      <c r="T1607" s="6"/>
      <c r="U1607" s="6"/>
      <c r="V1607" s="6"/>
      <c r="W1607" s="6"/>
      <c r="X1607" s="6"/>
      <c r="Y1607" s="6"/>
      <c r="Z1607" s="6"/>
    </row>
    <row r="1608" spans="1:26" ht="12" customHeight="1">
      <c r="A1608" s="205"/>
      <c r="B1608" s="204"/>
      <c r="C1608" s="129"/>
      <c r="D1608" s="129"/>
      <c r="E1608" s="199"/>
      <c r="F1608" s="172"/>
      <c r="G1608" s="6"/>
      <c r="H1608" s="6"/>
      <c r="I1608" s="6"/>
      <c r="J1608" s="6"/>
      <c r="K1608" s="6"/>
      <c r="L1608" s="6"/>
      <c r="M1608" s="6"/>
      <c r="N1608" s="6"/>
      <c r="O1608" s="6"/>
      <c r="P1608" s="6"/>
      <c r="Q1608" s="6"/>
      <c r="R1608" s="6"/>
      <c r="S1608" s="6"/>
      <c r="T1608" s="6"/>
      <c r="U1608" s="6"/>
      <c r="V1608" s="6"/>
      <c r="W1608" s="6"/>
      <c r="X1608" s="6"/>
      <c r="Y1608" s="6"/>
      <c r="Z1608" s="6"/>
    </row>
    <row r="1609" spans="1:26" ht="12" customHeight="1">
      <c r="A1609" s="205"/>
      <c r="B1609" s="204"/>
      <c r="C1609" s="129"/>
      <c r="D1609" s="129"/>
      <c r="E1609" s="199"/>
      <c r="F1609" s="172"/>
      <c r="G1609" s="6"/>
      <c r="H1609" s="6"/>
      <c r="I1609" s="6"/>
      <c r="J1609" s="6"/>
      <c r="K1609" s="6"/>
      <c r="L1609" s="6"/>
      <c r="M1609" s="6"/>
      <c r="N1609" s="6"/>
      <c r="O1609" s="6"/>
      <c r="P1609" s="6"/>
      <c r="Q1609" s="6"/>
      <c r="R1609" s="6"/>
      <c r="S1609" s="6"/>
      <c r="T1609" s="6"/>
      <c r="U1609" s="6"/>
      <c r="V1609" s="6"/>
      <c r="W1609" s="6"/>
      <c r="X1609" s="6"/>
      <c r="Y1609" s="6"/>
      <c r="Z1609" s="6"/>
    </row>
    <row r="1610" spans="1:26" ht="12" customHeight="1">
      <c r="A1610" s="205"/>
      <c r="B1610" s="204"/>
      <c r="C1610" s="129"/>
      <c r="D1610" s="129"/>
      <c r="E1610" s="199"/>
      <c r="F1610" s="172"/>
      <c r="G1610" s="6"/>
      <c r="H1610" s="6"/>
      <c r="I1610" s="6"/>
      <c r="J1610" s="6"/>
      <c r="K1610" s="6"/>
      <c r="L1610" s="6"/>
      <c r="M1610" s="6"/>
      <c r="N1610" s="6"/>
      <c r="O1610" s="6"/>
      <c r="P1610" s="6"/>
      <c r="Q1610" s="6"/>
      <c r="R1610" s="6"/>
      <c r="S1610" s="6"/>
      <c r="T1610" s="6"/>
      <c r="U1610" s="6"/>
      <c r="V1610" s="6"/>
      <c r="W1610" s="6"/>
      <c r="X1610" s="6"/>
      <c r="Y1610" s="6"/>
      <c r="Z1610" s="6"/>
    </row>
    <row r="1611" spans="1:26" ht="12" customHeight="1">
      <c r="A1611" s="205"/>
      <c r="B1611" s="204"/>
      <c r="C1611" s="129"/>
      <c r="D1611" s="129"/>
      <c r="E1611" s="199"/>
      <c r="F1611" s="172"/>
      <c r="G1611" s="6"/>
      <c r="H1611" s="6"/>
      <c r="I1611" s="6"/>
      <c r="J1611" s="6"/>
      <c r="K1611" s="6"/>
      <c r="L1611" s="6"/>
      <c r="M1611" s="6"/>
      <c r="N1611" s="6"/>
      <c r="O1611" s="6"/>
      <c r="P1611" s="6"/>
      <c r="Q1611" s="6"/>
      <c r="R1611" s="6"/>
      <c r="S1611" s="6"/>
      <c r="T1611" s="6"/>
      <c r="U1611" s="6"/>
      <c r="V1611" s="6"/>
      <c r="W1611" s="6"/>
      <c r="X1611" s="6"/>
      <c r="Y1611" s="6"/>
      <c r="Z1611" s="6"/>
    </row>
    <row r="1612" spans="1:26" ht="12" customHeight="1">
      <c r="A1612" s="205"/>
      <c r="B1612" s="204"/>
      <c r="C1612" s="129"/>
      <c r="D1612" s="129"/>
      <c r="E1612" s="199"/>
      <c r="F1612" s="172"/>
      <c r="G1612" s="6"/>
      <c r="H1612" s="6"/>
      <c r="I1612" s="6"/>
      <c r="J1612" s="6"/>
      <c r="K1612" s="6"/>
      <c r="L1612" s="6"/>
      <c r="M1612" s="6"/>
      <c r="N1612" s="6"/>
      <c r="O1612" s="6"/>
      <c r="P1612" s="6"/>
      <c r="Q1612" s="6"/>
      <c r="R1612" s="6"/>
      <c r="S1612" s="6"/>
      <c r="T1612" s="6"/>
      <c r="U1612" s="6"/>
      <c r="V1612" s="6"/>
      <c r="W1612" s="6"/>
      <c r="X1612" s="6"/>
      <c r="Y1612" s="6"/>
      <c r="Z1612" s="6"/>
    </row>
    <row r="1613" spans="1:26" ht="12" customHeight="1">
      <c r="A1613" s="205"/>
      <c r="B1613" s="204"/>
      <c r="C1613" s="129"/>
      <c r="D1613" s="129"/>
      <c r="E1613" s="199"/>
      <c r="F1613" s="172"/>
      <c r="G1613" s="6"/>
      <c r="H1613" s="6"/>
      <c r="I1613" s="6"/>
      <c r="J1613" s="6"/>
      <c r="K1613" s="6"/>
      <c r="L1613" s="6"/>
      <c r="M1613" s="6"/>
      <c r="N1613" s="6"/>
      <c r="O1613" s="6"/>
      <c r="P1613" s="6"/>
      <c r="Q1613" s="6"/>
      <c r="R1613" s="6"/>
      <c r="S1613" s="6"/>
      <c r="T1613" s="6"/>
      <c r="U1613" s="6"/>
      <c r="V1613" s="6"/>
      <c r="W1613" s="6"/>
      <c r="X1613" s="6"/>
      <c r="Y1613" s="6"/>
      <c r="Z1613" s="6"/>
    </row>
    <row r="1614" spans="1:26" ht="12" customHeight="1">
      <c r="A1614" s="205"/>
      <c r="B1614" s="204"/>
      <c r="C1614" s="129"/>
      <c r="D1614" s="129"/>
      <c r="E1614" s="199"/>
      <c r="F1614" s="172"/>
      <c r="G1614" s="6"/>
      <c r="H1614" s="6"/>
      <c r="I1614" s="6"/>
      <c r="J1614" s="6"/>
      <c r="K1614" s="6"/>
      <c r="L1614" s="6"/>
      <c r="M1614" s="6"/>
      <c r="N1614" s="6"/>
      <c r="O1614" s="6"/>
      <c r="P1614" s="6"/>
      <c r="Q1614" s="6"/>
      <c r="R1614" s="6"/>
      <c r="S1614" s="6"/>
      <c r="T1614" s="6"/>
      <c r="U1614" s="6"/>
      <c r="V1614" s="6"/>
      <c r="W1614" s="6"/>
      <c r="X1614" s="6"/>
      <c r="Y1614" s="6"/>
      <c r="Z1614" s="6"/>
    </row>
    <row r="1615" spans="1:26" ht="12" customHeight="1">
      <c r="A1615" s="205"/>
      <c r="B1615" s="204"/>
      <c r="C1615" s="129"/>
      <c r="D1615" s="129"/>
      <c r="E1615" s="199"/>
      <c r="F1615" s="172"/>
      <c r="G1615" s="6"/>
      <c r="H1615" s="6"/>
      <c r="I1615" s="6"/>
      <c r="J1615" s="6"/>
      <c r="K1615" s="6"/>
      <c r="L1615" s="6"/>
      <c r="M1615" s="6"/>
      <c r="N1615" s="6"/>
      <c r="O1615" s="6"/>
      <c r="P1615" s="6"/>
      <c r="Q1615" s="6"/>
      <c r="R1615" s="6"/>
      <c r="S1615" s="6"/>
      <c r="T1615" s="6"/>
      <c r="U1615" s="6"/>
      <c r="V1615" s="6"/>
      <c r="W1615" s="6"/>
      <c r="X1615" s="6"/>
      <c r="Y1615" s="6"/>
      <c r="Z1615" s="6"/>
    </row>
    <row r="1616" spans="1:26" ht="12" customHeight="1">
      <c r="A1616" s="205"/>
      <c r="B1616" s="204"/>
      <c r="C1616" s="129"/>
      <c r="D1616" s="129"/>
      <c r="E1616" s="199"/>
      <c r="F1616" s="172"/>
      <c r="G1616" s="6"/>
      <c r="H1616" s="6"/>
      <c r="I1616" s="6"/>
      <c r="J1616" s="6"/>
      <c r="K1616" s="6"/>
      <c r="L1616" s="6"/>
      <c r="M1616" s="6"/>
      <c r="N1616" s="6"/>
      <c r="O1616" s="6"/>
      <c r="P1616" s="6"/>
      <c r="Q1616" s="6"/>
      <c r="R1616" s="6"/>
      <c r="S1616" s="6"/>
      <c r="T1616" s="6"/>
      <c r="U1616" s="6"/>
      <c r="V1616" s="6"/>
      <c r="W1616" s="6"/>
      <c r="X1616" s="6"/>
      <c r="Y1616" s="6"/>
      <c r="Z1616" s="6"/>
    </row>
    <row r="1617" spans="1:26" ht="12" customHeight="1">
      <c r="A1617" s="205"/>
      <c r="B1617" s="204"/>
      <c r="C1617" s="129"/>
      <c r="D1617" s="129"/>
      <c r="E1617" s="199"/>
      <c r="F1617" s="172"/>
      <c r="G1617" s="6"/>
      <c r="H1617" s="6"/>
      <c r="I1617" s="6"/>
      <c r="J1617" s="6"/>
      <c r="K1617" s="6"/>
      <c r="L1617" s="6"/>
      <c r="M1617" s="6"/>
      <c r="N1617" s="6"/>
      <c r="O1617" s="6"/>
      <c r="P1617" s="6"/>
      <c r="Q1617" s="6"/>
      <c r="R1617" s="6"/>
      <c r="S1617" s="6"/>
      <c r="T1617" s="6"/>
      <c r="U1617" s="6"/>
      <c r="V1617" s="6"/>
      <c r="W1617" s="6"/>
      <c r="X1617" s="6"/>
      <c r="Y1617" s="6"/>
      <c r="Z1617" s="6"/>
    </row>
    <row r="1618" spans="1:26" ht="12" customHeight="1">
      <c r="A1618" s="205"/>
      <c r="B1618" s="204"/>
      <c r="C1618" s="129"/>
      <c r="D1618" s="129"/>
      <c r="E1618" s="199"/>
      <c r="F1618" s="172"/>
      <c r="G1618" s="6"/>
      <c r="H1618" s="6"/>
      <c r="I1618" s="6"/>
      <c r="J1618" s="6"/>
      <c r="K1618" s="6"/>
      <c r="L1618" s="6"/>
      <c r="M1618" s="6"/>
      <c r="N1618" s="6"/>
      <c r="O1618" s="6"/>
      <c r="P1618" s="6"/>
      <c r="Q1618" s="6"/>
      <c r="R1618" s="6"/>
      <c r="S1618" s="6"/>
      <c r="T1618" s="6"/>
      <c r="U1618" s="6"/>
      <c r="V1618" s="6"/>
      <c r="W1618" s="6"/>
      <c r="X1618" s="6"/>
      <c r="Y1618" s="6"/>
      <c r="Z1618" s="6"/>
    </row>
    <row r="1619" spans="1:26" ht="12" customHeight="1">
      <c r="A1619" s="205"/>
      <c r="B1619" s="204"/>
      <c r="C1619" s="129"/>
      <c r="D1619" s="129"/>
      <c r="E1619" s="199"/>
      <c r="F1619" s="172"/>
      <c r="G1619" s="6"/>
      <c r="H1619" s="6"/>
      <c r="I1619" s="6"/>
      <c r="J1619" s="6"/>
      <c r="K1619" s="6"/>
      <c r="L1619" s="6"/>
      <c r="M1619" s="6"/>
      <c r="N1619" s="6"/>
      <c r="O1619" s="6"/>
      <c r="P1619" s="6"/>
      <c r="Q1619" s="6"/>
      <c r="R1619" s="6"/>
      <c r="S1619" s="6"/>
      <c r="T1619" s="6"/>
      <c r="U1619" s="6"/>
      <c r="V1619" s="6"/>
      <c r="W1619" s="6"/>
      <c r="X1619" s="6"/>
      <c r="Y1619" s="6"/>
      <c r="Z1619" s="6"/>
    </row>
    <row r="1620" spans="1:26" ht="12" customHeight="1">
      <c r="A1620" s="205"/>
      <c r="B1620" s="204"/>
      <c r="C1620" s="129"/>
      <c r="D1620" s="129"/>
      <c r="E1620" s="199"/>
      <c r="F1620" s="172"/>
      <c r="G1620" s="6"/>
      <c r="H1620" s="6"/>
      <c r="I1620" s="6"/>
      <c r="J1620" s="6"/>
      <c r="K1620" s="6"/>
      <c r="L1620" s="6"/>
      <c r="M1620" s="6"/>
      <c r="N1620" s="6"/>
      <c r="O1620" s="6"/>
      <c r="P1620" s="6"/>
      <c r="Q1620" s="6"/>
      <c r="R1620" s="6"/>
      <c r="S1620" s="6"/>
      <c r="T1620" s="6"/>
      <c r="U1620" s="6"/>
      <c r="V1620" s="6"/>
      <c r="W1620" s="6"/>
      <c r="X1620" s="6"/>
      <c r="Y1620" s="6"/>
      <c r="Z1620" s="6"/>
    </row>
    <row r="1621" spans="1:26" ht="12" customHeight="1">
      <c r="A1621" s="205"/>
      <c r="B1621" s="204"/>
      <c r="C1621" s="129"/>
      <c r="D1621" s="129"/>
      <c r="E1621" s="199"/>
      <c r="F1621" s="172"/>
      <c r="G1621" s="6"/>
      <c r="H1621" s="6"/>
      <c r="I1621" s="6"/>
      <c r="J1621" s="6"/>
      <c r="K1621" s="6"/>
      <c r="L1621" s="6"/>
      <c r="M1621" s="6"/>
      <c r="N1621" s="6"/>
      <c r="O1621" s="6"/>
      <c r="P1621" s="6"/>
      <c r="Q1621" s="6"/>
      <c r="R1621" s="6"/>
      <c r="S1621" s="6"/>
      <c r="T1621" s="6"/>
      <c r="U1621" s="6"/>
      <c r="V1621" s="6"/>
      <c r="W1621" s="6"/>
      <c r="X1621" s="6"/>
      <c r="Y1621" s="6"/>
      <c r="Z1621" s="6"/>
    </row>
    <row r="1622" spans="1:26" ht="12" customHeight="1">
      <c r="A1622" s="205"/>
      <c r="B1622" s="204"/>
      <c r="C1622" s="129"/>
      <c r="D1622" s="129"/>
      <c r="E1622" s="199"/>
      <c r="F1622" s="172"/>
      <c r="G1622" s="6"/>
      <c r="H1622" s="6"/>
      <c r="I1622" s="6"/>
      <c r="J1622" s="6"/>
      <c r="K1622" s="6"/>
      <c r="L1622" s="6"/>
      <c r="M1622" s="6"/>
      <c r="N1622" s="6"/>
      <c r="O1622" s="6"/>
      <c r="P1622" s="6"/>
      <c r="Q1622" s="6"/>
      <c r="R1622" s="6"/>
      <c r="S1622" s="6"/>
      <c r="T1622" s="6"/>
      <c r="U1622" s="6"/>
      <c r="V1622" s="6"/>
      <c r="W1622" s="6"/>
      <c r="X1622" s="6"/>
      <c r="Y1622" s="6"/>
      <c r="Z1622" s="6"/>
    </row>
    <row r="1623" spans="1:26" ht="12" customHeight="1">
      <c r="A1623" s="205"/>
      <c r="B1623" s="204"/>
      <c r="C1623" s="129"/>
      <c r="D1623" s="129"/>
      <c r="E1623" s="199"/>
      <c r="F1623" s="172"/>
      <c r="G1623" s="6"/>
      <c r="H1623" s="6"/>
      <c r="I1623" s="6"/>
      <c r="J1623" s="6"/>
      <c r="K1623" s="6"/>
      <c r="L1623" s="6"/>
      <c r="M1623" s="6"/>
      <c r="N1623" s="6"/>
      <c r="O1623" s="6"/>
      <c r="P1623" s="6"/>
      <c r="Q1623" s="6"/>
      <c r="R1623" s="6"/>
      <c r="S1623" s="6"/>
      <c r="T1623" s="6"/>
      <c r="U1623" s="6"/>
      <c r="V1623" s="6"/>
      <c r="W1623" s="6"/>
      <c r="X1623" s="6"/>
      <c r="Y1623" s="6"/>
      <c r="Z1623" s="6"/>
    </row>
    <row r="1624" spans="1:26" ht="12" customHeight="1">
      <c r="A1624" s="205"/>
      <c r="B1624" s="204"/>
      <c r="C1624" s="129"/>
      <c r="D1624" s="129"/>
      <c r="E1624" s="199"/>
      <c r="F1624" s="172"/>
      <c r="G1624" s="6"/>
      <c r="H1624" s="6"/>
      <c r="I1624" s="6"/>
      <c r="J1624" s="6"/>
      <c r="K1624" s="6"/>
      <c r="L1624" s="6"/>
      <c r="M1624" s="6"/>
      <c r="N1624" s="6"/>
      <c r="O1624" s="6"/>
      <c r="P1624" s="6"/>
      <c r="Q1624" s="6"/>
      <c r="R1624" s="6"/>
      <c r="S1624" s="6"/>
      <c r="T1624" s="6"/>
      <c r="U1624" s="6"/>
      <c r="V1624" s="6"/>
      <c r="W1624" s="6"/>
      <c r="X1624" s="6"/>
      <c r="Y1624" s="6"/>
      <c r="Z1624" s="6"/>
    </row>
    <row r="1625" spans="1:26" ht="12" customHeight="1">
      <c r="A1625" s="205"/>
      <c r="B1625" s="204"/>
      <c r="C1625" s="129"/>
      <c r="D1625" s="129"/>
      <c r="E1625" s="199"/>
      <c r="F1625" s="172"/>
      <c r="G1625" s="6"/>
      <c r="H1625" s="6"/>
      <c r="I1625" s="6"/>
      <c r="J1625" s="6"/>
      <c r="K1625" s="6"/>
      <c r="L1625" s="6"/>
      <c r="M1625" s="6"/>
      <c r="N1625" s="6"/>
      <c r="O1625" s="6"/>
      <c r="P1625" s="6"/>
      <c r="Q1625" s="6"/>
      <c r="R1625" s="6"/>
      <c r="S1625" s="6"/>
      <c r="T1625" s="6"/>
      <c r="U1625" s="6"/>
      <c r="V1625" s="6"/>
      <c r="W1625" s="6"/>
      <c r="X1625" s="6"/>
      <c r="Y1625" s="6"/>
      <c r="Z1625" s="6"/>
    </row>
    <row r="1626" spans="1:26" ht="12" customHeight="1">
      <c r="A1626" s="205"/>
      <c r="B1626" s="204"/>
      <c r="C1626" s="129"/>
      <c r="D1626" s="129"/>
      <c r="E1626" s="199"/>
      <c r="F1626" s="172"/>
      <c r="G1626" s="6"/>
      <c r="H1626" s="6"/>
      <c r="I1626" s="6"/>
      <c r="J1626" s="6"/>
      <c r="K1626" s="6"/>
      <c r="L1626" s="6"/>
      <c r="M1626" s="6"/>
      <c r="N1626" s="6"/>
      <c r="O1626" s="6"/>
      <c r="P1626" s="6"/>
      <c r="Q1626" s="6"/>
      <c r="R1626" s="6"/>
      <c r="S1626" s="6"/>
      <c r="T1626" s="6"/>
      <c r="U1626" s="6"/>
      <c r="V1626" s="6"/>
      <c r="W1626" s="6"/>
      <c r="X1626" s="6"/>
      <c r="Y1626" s="6"/>
      <c r="Z1626" s="6"/>
    </row>
    <row r="1627" spans="1:26" ht="12" customHeight="1">
      <c r="A1627" s="205"/>
      <c r="B1627" s="204"/>
      <c r="C1627" s="129"/>
      <c r="D1627" s="129"/>
      <c r="E1627" s="199"/>
      <c r="F1627" s="172"/>
      <c r="G1627" s="6"/>
      <c r="H1627" s="6"/>
      <c r="I1627" s="6"/>
      <c r="J1627" s="6"/>
      <c r="K1627" s="6"/>
      <c r="L1627" s="6"/>
      <c r="M1627" s="6"/>
      <c r="N1627" s="6"/>
      <c r="O1627" s="6"/>
      <c r="P1627" s="6"/>
      <c r="Q1627" s="6"/>
      <c r="R1627" s="6"/>
      <c r="S1627" s="6"/>
      <c r="T1627" s="6"/>
      <c r="U1627" s="6"/>
      <c r="V1627" s="6"/>
      <c r="W1627" s="6"/>
      <c r="X1627" s="6"/>
      <c r="Y1627" s="6"/>
      <c r="Z1627" s="6"/>
    </row>
    <row r="1628" spans="1:26" ht="12" customHeight="1">
      <c r="A1628" s="205"/>
      <c r="B1628" s="204"/>
      <c r="C1628" s="129"/>
      <c r="D1628" s="129"/>
      <c r="E1628" s="199"/>
      <c r="F1628" s="172"/>
      <c r="G1628" s="6"/>
      <c r="H1628" s="6"/>
      <c r="I1628" s="6"/>
      <c r="J1628" s="6"/>
      <c r="K1628" s="6"/>
      <c r="L1628" s="6"/>
      <c r="M1628" s="6"/>
      <c r="N1628" s="6"/>
      <c r="O1628" s="6"/>
      <c r="P1628" s="6"/>
      <c r="Q1628" s="6"/>
      <c r="R1628" s="6"/>
      <c r="S1628" s="6"/>
      <c r="T1628" s="6"/>
      <c r="U1628" s="6"/>
      <c r="V1628" s="6"/>
      <c r="W1628" s="6"/>
      <c r="X1628" s="6"/>
      <c r="Y1628" s="6"/>
      <c r="Z1628" s="6"/>
    </row>
    <row r="1629" spans="1:26" ht="12" customHeight="1">
      <c r="A1629" s="205"/>
      <c r="B1629" s="204"/>
      <c r="C1629" s="129"/>
      <c r="D1629" s="129"/>
      <c r="E1629" s="199"/>
      <c r="F1629" s="172"/>
      <c r="G1629" s="6"/>
      <c r="H1629" s="6"/>
      <c r="I1629" s="6"/>
      <c r="J1629" s="6"/>
      <c r="K1629" s="6"/>
      <c r="L1629" s="6"/>
      <c r="M1629" s="6"/>
      <c r="N1629" s="6"/>
      <c r="O1629" s="6"/>
      <c r="P1629" s="6"/>
      <c r="Q1629" s="6"/>
      <c r="R1629" s="6"/>
      <c r="S1629" s="6"/>
      <c r="T1629" s="6"/>
      <c r="U1629" s="6"/>
      <c r="V1629" s="6"/>
      <c r="W1629" s="6"/>
      <c r="X1629" s="6"/>
      <c r="Y1629" s="6"/>
      <c r="Z1629" s="6"/>
    </row>
    <row r="1630" spans="1:26" ht="12" customHeight="1">
      <c r="A1630" s="205"/>
      <c r="B1630" s="204"/>
      <c r="C1630" s="129"/>
      <c r="D1630" s="129"/>
      <c r="E1630" s="199"/>
      <c r="F1630" s="172"/>
      <c r="G1630" s="6"/>
      <c r="H1630" s="6"/>
      <c r="I1630" s="6"/>
      <c r="J1630" s="6"/>
      <c r="K1630" s="6"/>
      <c r="L1630" s="6"/>
      <c r="M1630" s="6"/>
      <c r="N1630" s="6"/>
      <c r="O1630" s="6"/>
      <c r="P1630" s="6"/>
      <c r="Q1630" s="6"/>
      <c r="R1630" s="6"/>
      <c r="S1630" s="6"/>
      <c r="T1630" s="6"/>
      <c r="U1630" s="6"/>
      <c r="V1630" s="6"/>
      <c r="W1630" s="6"/>
      <c r="X1630" s="6"/>
      <c r="Y1630" s="6"/>
      <c r="Z1630" s="6"/>
    </row>
    <row r="1631" spans="1:26" ht="12" customHeight="1">
      <c r="A1631" s="205"/>
      <c r="B1631" s="204"/>
      <c r="C1631" s="129"/>
      <c r="D1631" s="129"/>
      <c r="E1631" s="199"/>
      <c r="F1631" s="172"/>
      <c r="G1631" s="6"/>
      <c r="H1631" s="6"/>
      <c r="I1631" s="6"/>
      <c r="J1631" s="6"/>
      <c r="K1631" s="6"/>
      <c r="L1631" s="6"/>
      <c r="M1631" s="6"/>
      <c r="N1631" s="6"/>
      <c r="O1631" s="6"/>
      <c r="P1631" s="6"/>
      <c r="Q1631" s="6"/>
      <c r="R1631" s="6"/>
      <c r="S1631" s="6"/>
      <c r="T1631" s="6"/>
      <c r="U1631" s="6"/>
      <c r="V1631" s="6"/>
      <c r="W1631" s="6"/>
      <c r="X1631" s="6"/>
      <c r="Y1631" s="6"/>
      <c r="Z1631" s="6"/>
    </row>
    <row r="1632" spans="1:26" ht="12" customHeight="1">
      <c r="A1632" s="205"/>
      <c r="B1632" s="204"/>
      <c r="C1632" s="129"/>
      <c r="D1632" s="129"/>
      <c r="E1632" s="199"/>
      <c r="F1632" s="172"/>
      <c r="G1632" s="6"/>
      <c r="H1632" s="6"/>
      <c r="I1632" s="6"/>
      <c r="J1632" s="6"/>
      <c r="K1632" s="6"/>
      <c r="L1632" s="6"/>
      <c r="M1632" s="6"/>
      <c r="N1632" s="6"/>
      <c r="O1632" s="6"/>
      <c r="P1632" s="6"/>
      <c r="Q1632" s="6"/>
      <c r="R1632" s="6"/>
      <c r="S1632" s="6"/>
      <c r="T1632" s="6"/>
      <c r="U1632" s="6"/>
      <c r="V1632" s="6"/>
      <c r="W1632" s="6"/>
      <c r="X1632" s="6"/>
      <c r="Y1632" s="6"/>
      <c r="Z1632" s="6"/>
    </row>
    <row r="1633" spans="1:26" ht="12" customHeight="1">
      <c r="A1633" s="205"/>
      <c r="B1633" s="204"/>
      <c r="C1633" s="129"/>
      <c r="D1633" s="129"/>
      <c r="E1633" s="199"/>
      <c r="F1633" s="172"/>
      <c r="G1633" s="6"/>
      <c r="H1633" s="6"/>
      <c r="I1633" s="6"/>
      <c r="J1633" s="6"/>
      <c r="K1633" s="6"/>
      <c r="L1633" s="6"/>
      <c r="M1633" s="6"/>
      <c r="N1633" s="6"/>
      <c r="O1633" s="6"/>
      <c r="P1633" s="6"/>
      <c r="Q1633" s="6"/>
      <c r="R1633" s="6"/>
      <c r="S1633" s="6"/>
      <c r="T1633" s="6"/>
      <c r="U1633" s="6"/>
      <c r="V1633" s="6"/>
      <c r="W1633" s="6"/>
      <c r="X1633" s="6"/>
      <c r="Y1633" s="6"/>
      <c r="Z1633" s="6"/>
    </row>
    <row r="1634" spans="1:26" ht="12" customHeight="1">
      <c r="A1634" s="205"/>
      <c r="B1634" s="204"/>
      <c r="C1634" s="129"/>
      <c r="D1634" s="129"/>
      <c r="E1634" s="199"/>
      <c r="F1634" s="172"/>
      <c r="G1634" s="6"/>
      <c r="H1634" s="6"/>
      <c r="I1634" s="6"/>
      <c r="J1634" s="6"/>
      <c r="K1634" s="6"/>
      <c r="L1634" s="6"/>
      <c r="M1634" s="6"/>
      <c r="N1634" s="6"/>
      <c r="O1634" s="6"/>
      <c r="P1634" s="6"/>
      <c r="Q1634" s="6"/>
      <c r="R1634" s="6"/>
      <c r="S1634" s="6"/>
      <c r="T1634" s="6"/>
      <c r="U1634" s="6"/>
      <c r="V1634" s="6"/>
      <c r="W1634" s="6"/>
      <c r="X1634" s="6"/>
      <c r="Y1634" s="6"/>
      <c r="Z1634" s="6"/>
    </row>
    <row r="1635" spans="1:26" ht="12" customHeight="1">
      <c r="A1635" s="205"/>
      <c r="B1635" s="204"/>
      <c r="C1635" s="129"/>
      <c r="D1635" s="129"/>
      <c r="E1635" s="199"/>
      <c r="F1635" s="172"/>
      <c r="G1635" s="6"/>
      <c r="H1635" s="6"/>
      <c r="I1635" s="6"/>
      <c r="J1635" s="6"/>
      <c r="K1635" s="6"/>
      <c r="L1635" s="6"/>
      <c r="M1635" s="6"/>
      <c r="N1635" s="6"/>
      <c r="O1635" s="6"/>
      <c r="P1635" s="6"/>
      <c r="Q1635" s="6"/>
      <c r="R1635" s="6"/>
      <c r="S1635" s="6"/>
      <c r="T1635" s="6"/>
      <c r="U1635" s="6"/>
      <c r="V1635" s="6"/>
      <c r="W1635" s="6"/>
      <c r="X1635" s="6"/>
      <c r="Y1635" s="6"/>
      <c r="Z1635" s="6"/>
    </row>
    <row r="1636" spans="1:26" ht="12" customHeight="1">
      <c r="A1636" s="205"/>
      <c r="B1636" s="204"/>
      <c r="C1636" s="129"/>
      <c r="D1636" s="129"/>
      <c r="E1636" s="199"/>
      <c r="F1636" s="172"/>
      <c r="G1636" s="6"/>
      <c r="H1636" s="6"/>
      <c r="I1636" s="6"/>
      <c r="J1636" s="6"/>
      <c r="K1636" s="6"/>
      <c r="L1636" s="6"/>
      <c r="M1636" s="6"/>
      <c r="N1636" s="6"/>
      <c r="O1636" s="6"/>
      <c r="P1636" s="6"/>
      <c r="Q1636" s="6"/>
      <c r="R1636" s="6"/>
      <c r="S1636" s="6"/>
      <c r="T1636" s="6"/>
      <c r="U1636" s="6"/>
      <c r="V1636" s="6"/>
      <c r="W1636" s="6"/>
      <c r="X1636" s="6"/>
      <c r="Y1636" s="6"/>
      <c r="Z1636" s="6"/>
    </row>
    <row r="1637" spans="1:26" ht="12" customHeight="1">
      <c r="A1637" s="205"/>
      <c r="B1637" s="204"/>
      <c r="C1637" s="129"/>
      <c r="D1637" s="129"/>
      <c r="E1637" s="199"/>
      <c r="F1637" s="172"/>
      <c r="G1637" s="6"/>
      <c r="H1637" s="6"/>
      <c r="I1637" s="6"/>
      <c r="J1637" s="6"/>
      <c r="K1637" s="6"/>
      <c r="L1637" s="6"/>
      <c r="M1637" s="6"/>
      <c r="N1637" s="6"/>
      <c r="O1637" s="6"/>
      <c r="P1637" s="6"/>
      <c r="Q1637" s="6"/>
      <c r="R1637" s="6"/>
      <c r="S1637" s="6"/>
      <c r="T1637" s="6"/>
      <c r="U1637" s="6"/>
      <c r="V1637" s="6"/>
      <c r="W1637" s="6"/>
      <c r="X1637" s="6"/>
      <c r="Y1637" s="6"/>
      <c r="Z1637" s="6"/>
    </row>
    <row r="1638" spans="1:26" ht="12" customHeight="1">
      <c r="A1638" s="205"/>
      <c r="B1638" s="204"/>
      <c r="C1638" s="129"/>
      <c r="D1638" s="129"/>
      <c r="E1638" s="199"/>
      <c r="F1638" s="172"/>
      <c r="G1638" s="6"/>
      <c r="H1638" s="6"/>
      <c r="I1638" s="6"/>
      <c r="J1638" s="6"/>
      <c r="K1638" s="6"/>
      <c r="L1638" s="6"/>
      <c r="M1638" s="6"/>
      <c r="N1638" s="6"/>
      <c r="O1638" s="6"/>
      <c r="P1638" s="6"/>
      <c r="Q1638" s="6"/>
      <c r="R1638" s="6"/>
      <c r="S1638" s="6"/>
      <c r="T1638" s="6"/>
      <c r="U1638" s="6"/>
      <c r="V1638" s="6"/>
      <c r="W1638" s="6"/>
      <c r="X1638" s="6"/>
      <c r="Y1638" s="6"/>
      <c r="Z1638" s="6"/>
    </row>
    <row r="1639" spans="1:26" ht="12" customHeight="1">
      <c r="A1639" s="205"/>
      <c r="B1639" s="204"/>
      <c r="C1639" s="129"/>
      <c r="D1639" s="129"/>
      <c r="E1639" s="199"/>
      <c r="F1639" s="172"/>
      <c r="G1639" s="6"/>
      <c r="H1639" s="6"/>
      <c r="I1639" s="6"/>
      <c r="J1639" s="6"/>
      <c r="K1639" s="6"/>
      <c r="L1639" s="6"/>
      <c r="M1639" s="6"/>
      <c r="N1639" s="6"/>
      <c r="O1639" s="6"/>
      <c r="P1639" s="6"/>
      <c r="Q1639" s="6"/>
      <c r="R1639" s="6"/>
      <c r="S1639" s="6"/>
      <c r="T1639" s="6"/>
      <c r="U1639" s="6"/>
      <c r="V1639" s="6"/>
      <c r="W1639" s="6"/>
      <c r="X1639" s="6"/>
      <c r="Y1639" s="6"/>
      <c r="Z1639" s="6"/>
    </row>
    <row r="1640" spans="1:26" ht="12" customHeight="1">
      <c r="A1640" s="205"/>
      <c r="B1640" s="204"/>
      <c r="C1640" s="129"/>
      <c r="D1640" s="129"/>
      <c r="E1640" s="199"/>
      <c r="F1640" s="172"/>
      <c r="G1640" s="6"/>
      <c r="H1640" s="6"/>
      <c r="I1640" s="6"/>
      <c r="J1640" s="6"/>
      <c r="K1640" s="6"/>
      <c r="L1640" s="6"/>
      <c r="M1640" s="6"/>
      <c r="N1640" s="6"/>
      <c r="O1640" s="6"/>
      <c r="P1640" s="6"/>
      <c r="Q1640" s="6"/>
      <c r="R1640" s="6"/>
      <c r="S1640" s="6"/>
      <c r="T1640" s="6"/>
      <c r="U1640" s="6"/>
      <c r="V1640" s="6"/>
      <c r="W1640" s="6"/>
      <c r="X1640" s="6"/>
      <c r="Y1640" s="6"/>
      <c r="Z1640" s="6"/>
    </row>
    <row r="1641" spans="1:26" ht="12" customHeight="1">
      <c r="A1641" s="205"/>
      <c r="B1641" s="204"/>
      <c r="C1641" s="129"/>
      <c r="D1641" s="129"/>
      <c r="E1641" s="199"/>
      <c r="F1641" s="172"/>
      <c r="G1641" s="6"/>
      <c r="H1641" s="6"/>
      <c r="I1641" s="6"/>
      <c r="J1641" s="6"/>
      <c r="K1641" s="6"/>
      <c r="L1641" s="6"/>
      <c r="M1641" s="6"/>
      <c r="N1641" s="6"/>
      <c r="O1641" s="6"/>
      <c r="P1641" s="6"/>
      <c r="Q1641" s="6"/>
      <c r="R1641" s="6"/>
      <c r="S1641" s="6"/>
      <c r="T1641" s="6"/>
      <c r="U1641" s="6"/>
      <c r="V1641" s="6"/>
      <c r="W1641" s="6"/>
      <c r="X1641" s="6"/>
      <c r="Y1641" s="6"/>
      <c r="Z1641" s="6"/>
    </row>
    <row r="1642" spans="1:26" ht="12" customHeight="1">
      <c r="A1642" s="205"/>
      <c r="B1642" s="204"/>
      <c r="C1642" s="129"/>
      <c r="D1642" s="129"/>
      <c r="E1642" s="199"/>
      <c r="F1642" s="172"/>
      <c r="G1642" s="6"/>
      <c r="H1642" s="6"/>
      <c r="I1642" s="6"/>
      <c r="J1642" s="6"/>
      <c r="K1642" s="6"/>
      <c r="L1642" s="6"/>
      <c r="M1642" s="6"/>
      <c r="N1642" s="6"/>
      <c r="O1642" s="6"/>
      <c r="P1642" s="6"/>
      <c r="Q1642" s="6"/>
      <c r="R1642" s="6"/>
      <c r="S1642" s="6"/>
      <c r="T1642" s="6"/>
      <c r="U1642" s="6"/>
      <c r="V1642" s="6"/>
      <c r="W1642" s="6"/>
      <c r="X1642" s="6"/>
      <c r="Y1642" s="6"/>
      <c r="Z1642" s="6"/>
    </row>
    <row r="1643" spans="1:26" ht="12" customHeight="1">
      <c r="A1643" s="205"/>
      <c r="B1643" s="204"/>
      <c r="C1643" s="129"/>
      <c r="D1643" s="129"/>
      <c r="E1643" s="199"/>
      <c r="F1643" s="172"/>
      <c r="G1643" s="6"/>
      <c r="H1643" s="6"/>
      <c r="I1643" s="6"/>
      <c r="J1643" s="6"/>
      <c r="K1643" s="6"/>
      <c r="L1643" s="6"/>
      <c r="M1643" s="6"/>
      <c r="N1643" s="6"/>
      <c r="O1643" s="6"/>
      <c r="P1643" s="6"/>
      <c r="Q1643" s="6"/>
      <c r="R1643" s="6"/>
      <c r="S1643" s="6"/>
      <c r="T1643" s="6"/>
      <c r="U1643" s="6"/>
      <c r="V1643" s="6"/>
      <c r="W1643" s="6"/>
      <c r="X1643" s="6"/>
      <c r="Y1643" s="6"/>
      <c r="Z1643" s="6"/>
    </row>
    <row r="1644" spans="1:26" ht="12" customHeight="1">
      <c r="A1644" s="205"/>
      <c r="B1644" s="204"/>
      <c r="C1644" s="129"/>
      <c r="D1644" s="129"/>
      <c r="E1644" s="199"/>
      <c r="F1644" s="172"/>
      <c r="G1644" s="6"/>
      <c r="H1644" s="6"/>
      <c r="I1644" s="6"/>
      <c r="J1644" s="6"/>
      <c r="K1644" s="6"/>
      <c r="L1644" s="6"/>
      <c r="M1644" s="6"/>
      <c r="N1644" s="6"/>
      <c r="O1644" s="6"/>
      <c r="P1644" s="6"/>
      <c r="Q1644" s="6"/>
      <c r="R1644" s="6"/>
      <c r="S1644" s="6"/>
      <c r="T1644" s="6"/>
      <c r="U1644" s="6"/>
      <c r="V1644" s="6"/>
      <c r="W1644" s="6"/>
      <c r="X1644" s="6"/>
      <c r="Y1644" s="6"/>
      <c r="Z1644" s="6"/>
    </row>
    <row r="1645" spans="1:26" ht="12" customHeight="1">
      <c r="A1645" s="205"/>
      <c r="B1645" s="204"/>
      <c r="C1645" s="129"/>
      <c r="D1645" s="129"/>
      <c r="E1645" s="199"/>
      <c r="F1645" s="172"/>
      <c r="G1645" s="6"/>
      <c r="H1645" s="6"/>
      <c r="I1645" s="6"/>
      <c r="J1645" s="6"/>
      <c r="K1645" s="6"/>
      <c r="L1645" s="6"/>
      <c r="M1645" s="6"/>
      <c r="N1645" s="6"/>
      <c r="O1645" s="6"/>
      <c r="P1645" s="6"/>
      <c r="Q1645" s="6"/>
      <c r="R1645" s="6"/>
      <c r="S1645" s="6"/>
      <c r="T1645" s="6"/>
      <c r="U1645" s="6"/>
      <c r="V1645" s="6"/>
      <c r="W1645" s="6"/>
      <c r="X1645" s="6"/>
      <c r="Y1645" s="6"/>
      <c r="Z1645" s="6"/>
    </row>
    <row r="1646" spans="1:26" ht="12" customHeight="1">
      <c r="A1646" s="205"/>
      <c r="B1646" s="204"/>
      <c r="C1646" s="129"/>
      <c r="D1646" s="129"/>
      <c r="E1646" s="199"/>
      <c r="F1646" s="172"/>
      <c r="G1646" s="6"/>
      <c r="H1646" s="6"/>
      <c r="I1646" s="6"/>
      <c r="J1646" s="6"/>
      <c r="K1646" s="6"/>
      <c r="L1646" s="6"/>
      <c r="M1646" s="6"/>
      <c r="N1646" s="6"/>
      <c r="O1646" s="6"/>
      <c r="P1646" s="6"/>
      <c r="Q1646" s="6"/>
      <c r="R1646" s="6"/>
      <c r="S1646" s="6"/>
      <c r="T1646" s="6"/>
      <c r="U1646" s="6"/>
      <c r="V1646" s="6"/>
      <c r="W1646" s="6"/>
      <c r="X1646" s="6"/>
      <c r="Y1646" s="6"/>
      <c r="Z1646" s="6"/>
    </row>
    <row r="1647" spans="1:26" ht="12" customHeight="1">
      <c r="A1647" s="205"/>
      <c r="B1647" s="204"/>
      <c r="C1647" s="129"/>
      <c r="D1647" s="129"/>
      <c r="E1647" s="199"/>
      <c r="F1647" s="172"/>
      <c r="G1647" s="6"/>
      <c r="H1647" s="6"/>
      <c r="I1647" s="6"/>
      <c r="J1647" s="6"/>
      <c r="K1647" s="6"/>
      <c r="L1647" s="6"/>
      <c r="M1647" s="6"/>
      <c r="N1647" s="6"/>
      <c r="O1647" s="6"/>
      <c r="P1647" s="6"/>
      <c r="Q1647" s="6"/>
      <c r="R1647" s="6"/>
      <c r="S1647" s="6"/>
      <c r="T1647" s="6"/>
      <c r="U1647" s="6"/>
      <c r="V1647" s="6"/>
      <c r="W1647" s="6"/>
      <c r="X1647" s="6"/>
      <c r="Y1647" s="6"/>
      <c r="Z1647" s="6"/>
    </row>
    <row r="1648" spans="1:26" ht="12" customHeight="1">
      <c r="A1648" s="205"/>
      <c r="B1648" s="204"/>
      <c r="C1648" s="129"/>
      <c r="D1648" s="129"/>
      <c r="E1648" s="199"/>
      <c r="F1648" s="172"/>
      <c r="G1648" s="6"/>
      <c r="H1648" s="6"/>
      <c r="I1648" s="6"/>
      <c r="J1648" s="6"/>
      <c r="K1648" s="6"/>
      <c r="L1648" s="6"/>
      <c r="M1648" s="6"/>
      <c r="N1648" s="6"/>
      <c r="O1648" s="6"/>
      <c r="P1648" s="6"/>
      <c r="Q1648" s="6"/>
      <c r="R1648" s="6"/>
      <c r="S1648" s="6"/>
      <c r="T1648" s="6"/>
      <c r="U1648" s="6"/>
      <c r="V1648" s="6"/>
      <c r="W1648" s="6"/>
      <c r="X1648" s="6"/>
      <c r="Y1648" s="6"/>
      <c r="Z1648" s="6"/>
    </row>
    <row r="1649" spans="1:26" ht="12" customHeight="1">
      <c r="A1649" s="205"/>
      <c r="B1649" s="204"/>
      <c r="C1649" s="129"/>
      <c r="D1649" s="129"/>
      <c r="E1649" s="199"/>
      <c r="F1649" s="172"/>
      <c r="G1649" s="6"/>
      <c r="H1649" s="6"/>
      <c r="I1649" s="6"/>
      <c r="J1649" s="6"/>
      <c r="K1649" s="6"/>
      <c r="L1649" s="6"/>
      <c r="M1649" s="6"/>
      <c r="N1649" s="6"/>
      <c r="O1649" s="6"/>
      <c r="P1649" s="6"/>
      <c r="Q1649" s="6"/>
      <c r="R1649" s="6"/>
      <c r="S1649" s="6"/>
      <c r="T1649" s="6"/>
      <c r="U1649" s="6"/>
      <c r="V1649" s="6"/>
      <c r="W1649" s="6"/>
      <c r="X1649" s="6"/>
      <c r="Y1649" s="6"/>
      <c r="Z1649" s="6"/>
    </row>
    <row r="1650" spans="1:26" ht="12" customHeight="1">
      <c r="A1650" s="205"/>
      <c r="B1650" s="204"/>
      <c r="C1650" s="129"/>
      <c r="D1650" s="129"/>
      <c r="E1650" s="199"/>
      <c r="F1650" s="172"/>
      <c r="G1650" s="6"/>
      <c r="H1650" s="6"/>
      <c r="I1650" s="6"/>
      <c r="J1650" s="6"/>
      <c r="K1650" s="6"/>
      <c r="L1650" s="6"/>
      <c r="M1650" s="6"/>
      <c r="N1650" s="6"/>
      <c r="O1650" s="6"/>
      <c r="P1650" s="6"/>
      <c r="Q1650" s="6"/>
      <c r="R1650" s="6"/>
      <c r="S1650" s="6"/>
      <c r="T1650" s="6"/>
      <c r="U1650" s="6"/>
      <c r="V1650" s="6"/>
      <c r="W1650" s="6"/>
      <c r="X1650" s="6"/>
      <c r="Y1650" s="6"/>
      <c r="Z1650" s="6"/>
    </row>
    <row r="1651" spans="1:26" ht="12" customHeight="1">
      <c r="A1651" s="205"/>
      <c r="B1651" s="204"/>
      <c r="C1651" s="129"/>
      <c r="D1651" s="129"/>
      <c r="E1651" s="199"/>
      <c r="F1651" s="172"/>
      <c r="G1651" s="6"/>
      <c r="H1651" s="6"/>
      <c r="I1651" s="6"/>
      <c r="J1651" s="6"/>
      <c r="K1651" s="6"/>
      <c r="L1651" s="6"/>
      <c r="M1651" s="6"/>
      <c r="N1651" s="6"/>
      <c r="O1651" s="6"/>
      <c r="P1651" s="6"/>
      <c r="Q1651" s="6"/>
      <c r="R1651" s="6"/>
      <c r="S1651" s="6"/>
      <c r="T1651" s="6"/>
      <c r="U1651" s="6"/>
      <c r="V1651" s="6"/>
      <c r="W1651" s="6"/>
      <c r="X1651" s="6"/>
      <c r="Y1651" s="6"/>
      <c r="Z1651" s="6"/>
    </row>
    <row r="1652" spans="1:26" ht="12" customHeight="1">
      <c r="A1652" s="205"/>
      <c r="B1652" s="204"/>
      <c r="C1652" s="129"/>
      <c r="D1652" s="129"/>
      <c r="E1652" s="199"/>
      <c r="F1652" s="172"/>
      <c r="G1652" s="6"/>
      <c r="H1652" s="6"/>
      <c r="I1652" s="6"/>
      <c r="J1652" s="6"/>
      <c r="K1652" s="6"/>
      <c r="L1652" s="6"/>
      <c r="M1652" s="6"/>
      <c r="N1652" s="6"/>
      <c r="O1652" s="6"/>
      <c r="P1652" s="6"/>
      <c r="Q1652" s="6"/>
      <c r="R1652" s="6"/>
      <c r="S1652" s="6"/>
      <c r="T1652" s="6"/>
      <c r="U1652" s="6"/>
      <c r="V1652" s="6"/>
      <c r="W1652" s="6"/>
      <c r="X1652" s="6"/>
      <c r="Y1652" s="6"/>
      <c r="Z1652" s="6"/>
    </row>
    <row r="1653" spans="1:26" ht="12" customHeight="1">
      <c r="A1653" s="205"/>
      <c r="B1653" s="204"/>
      <c r="C1653" s="129"/>
      <c r="D1653" s="129"/>
      <c r="E1653" s="199"/>
      <c r="F1653" s="172"/>
      <c r="G1653" s="6"/>
      <c r="H1653" s="6"/>
      <c r="I1653" s="6"/>
      <c r="J1653" s="6"/>
      <c r="K1653" s="6"/>
      <c r="L1653" s="6"/>
      <c r="M1653" s="6"/>
      <c r="N1653" s="6"/>
      <c r="O1653" s="6"/>
      <c r="P1653" s="6"/>
      <c r="Q1653" s="6"/>
      <c r="R1653" s="6"/>
      <c r="S1653" s="6"/>
      <c r="T1653" s="6"/>
      <c r="U1653" s="6"/>
      <c r="V1653" s="6"/>
      <c r="W1653" s="6"/>
      <c r="X1653" s="6"/>
      <c r="Y1653" s="6"/>
      <c r="Z1653" s="6"/>
    </row>
    <row r="1654" spans="1:26" ht="12" customHeight="1">
      <c r="A1654" s="205"/>
      <c r="B1654" s="204"/>
      <c r="C1654" s="129"/>
      <c r="D1654" s="129"/>
      <c r="E1654" s="199"/>
      <c r="F1654" s="172"/>
      <c r="G1654" s="6"/>
      <c r="H1654" s="6"/>
      <c r="I1654" s="6"/>
      <c r="J1654" s="6"/>
      <c r="K1654" s="6"/>
      <c r="L1654" s="6"/>
      <c r="M1654" s="6"/>
      <c r="N1654" s="6"/>
      <c r="O1654" s="6"/>
      <c r="P1654" s="6"/>
      <c r="Q1654" s="6"/>
      <c r="R1654" s="6"/>
      <c r="S1654" s="6"/>
      <c r="T1654" s="6"/>
      <c r="U1654" s="6"/>
      <c r="V1654" s="6"/>
      <c r="W1654" s="6"/>
      <c r="X1654" s="6"/>
      <c r="Y1654" s="6"/>
      <c r="Z1654" s="6"/>
    </row>
    <row r="1655" spans="1:26" ht="12" customHeight="1">
      <c r="A1655" s="205"/>
      <c r="B1655" s="204"/>
      <c r="C1655" s="129"/>
      <c r="D1655" s="129"/>
      <c r="E1655" s="199"/>
      <c r="F1655" s="172"/>
      <c r="G1655" s="6"/>
      <c r="H1655" s="6"/>
      <c r="I1655" s="6"/>
      <c r="J1655" s="6"/>
      <c r="K1655" s="6"/>
      <c r="L1655" s="6"/>
      <c r="M1655" s="6"/>
      <c r="N1655" s="6"/>
      <c r="O1655" s="6"/>
      <c r="P1655" s="6"/>
      <c r="Q1655" s="6"/>
      <c r="R1655" s="6"/>
      <c r="S1655" s="6"/>
      <c r="T1655" s="6"/>
      <c r="U1655" s="6"/>
      <c r="V1655" s="6"/>
      <c r="W1655" s="6"/>
      <c r="X1655" s="6"/>
      <c r="Y1655" s="6"/>
      <c r="Z1655" s="6"/>
    </row>
    <row r="1656" spans="1:26" ht="12" customHeight="1">
      <c r="A1656" s="205"/>
      <c r="B1656" s="204"/>
      <c r="C1656" s="129"/>
      <c r="D1656" s="129"/>
      <c r="E1656" s="199"/>
      <c r="F1656" s="172"/>
      <c r="G1656" s="6"/>
      <c r="H1656" s="6"/>
      <c r="I1656" s="6"/>
      <c r="J1656" s="6"/>
      <c r="K1656" s="6"/>
      <c r="L1656" s="6"/>
      <c r="M1656" s="6"/>
      <c r="N1656" s="6"/>
      <c r="O1656" s="6"/>
      <c r="P1656" s="6"/>
      <c r="Q1656" s="6"/>
      <c r="R1656" s="6"/>
      <c r="S1656" s="6"/>
      <c r="T1656" s="6"/>
      <c r="U1656" s="6"/>
      <c r="V1656" s="6"/>
      <c r="W1656" s="6"/>
      <c r="X1656" s="6"/>
      <c r="Y1656" s="6"/>
      <c r="Z1656" s="6"/>
    </row>
    <row r="1657" spans="1:26" ht="12" customHeight="1">
      <c r="A1657" s="205"/>
      <c r="B1657" s="204"/>
      <c r="C1657" s="129"/>
      <c r="D1657" s="129"/>
      <c r="E1657" s="199"/>
      <c r="F1657" s="172"/>
      <c r="G1657" s="6"/>
      <c r="H1657" s="6"/>
      <c r="I1657" s="6"/>
      <c r="J1657" s="6"/>
      <c r="K1657" s="6"/>
      <c r="L1657" s="6"/>
      <c r="M1657" s="6"/>
      <c r="N1657" s="6"/>
      <c r="O1657" s="6"/>
      <c r="P1657" s="6"/>
      <c r="Q1657" s="6"/>
      <c r="R1657" s="6"/>
      <c r="S1657" s="6"/>
      <c r="T1657" s="6"/>
      <c r="U1657" s="6"/>
      <c r="V1657" s="6"/>
      <c r="W1657" s="6"/>
      <c r="X1657" s="6"/>
      <c r="Y1657" s="6"/>
      <c r="Z1657" s="6"/>
    </row>
    <row r="1658" spans="1:26" ht="12" customHeight="1">
      <c r="A1658" s="205"/>
      <c r="B1658" s="204"/>
      <c r="C1658" s="129"/>
      <c r="D1658" s="129"/>
      <c r="E1658" s="199"/>
      <c r="F1658" s="172"/>
      <c r="G1658" s="6"/>
      <c r="H1658" s="6"/>
      <c r="I1658" s="6"/>
      <c r="J1658" s="6"/>
      <c r="K1658" s="6"/>
      <c r="L1658" s="6"/>
      <c r="M1658" s="6"/>
      <c r="N1658" s="6"/>
      <c r="O1658" s="6"/>
      <c r="P1658" s="6"/>
      <c r="Q1658" s="6"/>
      <c r="R1658" s="6"/>
      <c r="S1658" s="6"/>
      <c r="T1658" s="6"/>
      <c r="U1658" s="6"/>
      <c r="V1658" s="6"/>
      <c r="W1658" s="6"/>
      <c r="X1658" s="6"/>
      <c r="Y1658" s="6"/>
      <c r="Z1658" s="6"/>
    </row>
    <row r="1659" spans="1:26" ht="12" customHeight="1">
      <c r="A1659" s="205"/>
      <c r="B1659" s="204"/>
      <c r="C1659" s="129"/>
      <c r="D1659" s="129"/>
      <c r="E1659" s="199"/>
      <c r="F1659" s="172"/>
      <c r="G1659" s="6"/>
      <c r="H1659" s="6"/>
      <c r="I1659" s="6"/>
      <c r="J1659" s="6"/>
      <c r="K1659" s="6"/>
      <c r="L1659" s="6"/>
      <c r="M1659" s="6"/>
      <c r="N1659" s="6"/>
      <c r="O1659" s="6"/>
      <c r="P1659" s="6"/>
      <c r="Q1659" s="6"/>
      <c r="R1659" s="6"/>
      <c r="S1659" s="6"/>
      <c r="T1659" s="6"/>
      <c r="U1659" s="6"/>
      <c r="V1659" s="6"/>
      <c r="W1659" s="6"/>
      <c r="X1659" s="6"/>
      <c r="Y1659" s="6"/>
      <c r="Z1659" s="6"/>
    </row>
    <row r="1660" spans="1:26" ht="12" customHeight="1">
      <c r="A1660" s="205"/>
      <c r="B1660" s="204"/>
      <c r="C1660" s="129"/>
      <c r="D1660" s="129"/>
      <c r="E1660" s="199"/>
      <c r="F1660" s="172"/>
      <c r="G1660" s="6"/>
      <c r="H1660" s="6"/>
      <c r="I1660" s="6"/>
      <c r="J1660" s="6"/>
      <c r="K1660" s="6"/>
      <c r="L1660" s="6"/>
      <c r="M1660" s="6"/>
      <c r="N1660" s="6"/>
      <c r="O1660" s="6"/>
      <c r="P1660" s="6"/>
      <c r="Q1660" s="6"/>
      <c r="R1660" s="6"/>
      <c r="S1660" s="6"/>
      <c r="T1660" s="6"/>
      <c r="U1660" s="6"/>
      <c r="V1660" s="6"/>
      <c r="W1660" s="6"/>
      <c r="X1660" s="6"/>
      <c r="Y1660" s="6"/>
      <c r="Z1660" s="6"/>
    </row>
    <row r="1661" spans="1:26" ht="12" customHeight="1">
      <c r="A1661" s="205"/>
      <c r="B1661" s="204"/>
      <c r="C1661" s="129"/>
      <c r="D1661" s="129"/>
      <c r="E1661" s="199"/>
      <c r="F1661" s="172"/>
      <c r="G1661" s="6"/>
      <c r="H1661" s="6"/>
      <c r="I1661" s="6"/>
      <c r="J1661" s="6"/>
      <c r="K1661" s="6"/>
      <c r="L1661" s="6"/>
      <c r="M1661" s="6"/>
      <c r="N1661" s="6"/>
      <c r="O1661" s="6"/>
      <c r="P1661" s="6"/>
      <c r="Q1661" s="6"/>
      <c r="R1661" s="6"/>
      <c r="S1661" s="6"/>
      <c r="T1661" s="6"/>
      <c r="U1661" s="6"/>
      <c r="V1661" s="6"/>
      <c r="W1661" s="6"/>
      <c r="X1661" s="6"/>
      <c r="Y1661" s="6"/>
      <c r="Z1661" s="6"/>
    </row>
    <row r="1662" spans="1:26" ht="12" customHeight="1">
      <c r="A1662" s="205"/>
      <c r="B1662" s="204"/>
      <c r="C1662" s="129"/>
      <c r="D1662" s="129"/>
      <c r="E1662" s="199"/>
      <c r="F1662" s="172"/>
      <c r="G1662" s="6"/>
      <c r="H1662" s="6"/>
      <c r="I1662" s="6"/>
      <c r="J1662" s="6"/>
      <c r="K1662" s="6"/>
      <c r="L1662" s="6"/>
      <c r="M1662" s="6"/>
      <c r="N1662" s="6"/>
      <c r="O1662" s="6"/>
      <c r="P1662" s="6"/>
      <c r="Q1662" s="6"/>
      <c r="R1662" s="6"/>
      <c r="S1662" s="6"/>
      <c r="T1662" s="6"/>
      <c r="U1662" s="6"/>
      <c r="V1662" s="6"/>
      <c r="W1662" s="6"/>
      <c r="X1662" s="6"/>
      <c r="Y1662" s="6"/>
      <c r="Z1662" s="6"/>
    </row>
    <row r="1663" spans="1:26" ht="12" customHeight="1">
      <c r="A1663" s="205"/>
      <c r="B1663" s="204"/>
      <c r="C1663" s="129"/>
      <c r="D1663" s="129"/>
      <c r="E1663" s="199"/>
      <c r="F1663" s="172"/>
      <c r="G1663" s="6"/>
      <c r="H1663" s="6"/>
      <c r="I1663" s="6"/>
      <c r="J1663" s="6"/>
      <c r="K1663" s="6"/>
      <c r="L1663" s="6"/>
      <c r="M1663" s="6"/>
      <c r="N1663" s="6"/>
      <c r="O1663" s="6"/>
      <c r="P1663" s="6"/>
      <c r="Q1663" s="6"/>
      <c r="R1663" s="6"/>
      <c r="S1663" s="6"/>
      <c r="T1663" s="6"/>
      <c r="U1663" s="6"/>
      <c r="V1663" s="6"/>
      <c r="W1663" s="6"/>
      <c r="X1663" s="6"/>
      <c r="Y1663" s="6"/>
      <c r="Z1663" s="6"/>
    </row>
    <row r="1664" spans="1:26" ht="12" customHeight="1">
      <c r="A1664" s="205"/>
      <c r="B1664" s="204"/>
      <c r="C1664" s="129"/>
      <c r="D1664" s="129"/>
      <c r="E1664" s="199"/>
      <c r="F1664" s="172"/>
      <c r="G1664" s="6"/>
      <c r="H1664" s="6"/>
      <c r="I1664" s="6"/>
      <c r="J1664" s="6"/>
      <c r="K1664" s="6"/>
      <c r="L1664" s="6"/>
      <c r="M1664" s="6"/>
      <c r="N1664" s="6"/>
      <c r="O1664" s="6"/>
      <c r="P1664" s="6"/>
      <c r="Q1664" s="6"/>
      <c r="R1664" s="6"/>
      <c r="S1664" s="6"/>
      <c r="T1664" s="6"/>
      <c r="U1664" s="6"/>
      <c r="V1664" s="6"/>
      <c r="W1664" s="6"/>
      <c r="X1664" s="6"/>
      <c r="Y1664" s="6"/>
      <c r="Z1664" s="6"/>
    </row>
    <row r="1665" spans="1:26" ht="12" customHeight="1">
      <c r="A1665" s="205"/>
      <c r="B1665" s="204"/>
      <c r="C1665" s="129"/>
      <c r="D1665" s="129"/>
      <c r="E1665" s="199"/>
      <c r="F1665" s="172"/>
      <c r="G1665" s="6"/>
      <c r="H1665" s="6"/>
      <c r="I1665" s="6"/>
      <c r="J1665" s="6"/>
      <c r="K1665" s="6"/>
      <c r="L1665" s="6"/>
      <c r="M1665" s="6"/>
      <c r="N1665" s="6"/>
      <c r="O1665" s="6"/>
      <c r="P1665" s="6"/>
      <c r="Q1665" s="6"/>
      <c r="R1665" s="6"/>
      <c r="S1665" s="6"/>
      <c r="T1665" s="6"/>
      <c r="U1665" s="6"/>
      <c r="V1665" s="6"/>
      <c r="W1665" s="6"/>
      <c r="X1665" s="6"/>
      <c r="Y1665" s="6"/>
      <c r="Z1665" s="6"/>
    </row>
    <row r="1666" spans="1:26" ht="12" customHeight="1">
      <c r="A1666" s="205"/>
      <c r="B1666" s="204"/>
      <c r="C1666" s="129"/>
      <c r="D1666" s="129"/>
      <c r="E1666" s="199"/>
      <c r="F1666" s="172"/>
      <c r="G1666" s="6"/>
      <c r="H1666" s="6"/>
      <c r="I1666" s="6"/>
      <c r="J1666" s="6"/>
      <c r="K1666" s="6"/>
      <c r="L1666" s="6"/>
      <c r="M1666" s="6"/>
      <c r="N1666" s="6"/>
      <c r="O1666" s="6"/>
      <c r="P1666" s="6"/>
      <c r="Q1666" s="6"/>
      <c r="R1666" s="6"/>
      <c r="S1666" s="6"/>
      <c r="T1666" s="6"/>
      <c r="U1666" s="6"/>
      <c r="V1666" s="6"/>
      <c r="W1666" s="6"/>
      <c r="X1666" s="6"/>
      <c r="Y1666" s="6"/>
      <c r="Z1666" s="6"/>
    </row>
    <row r="1667" spans="1:26" ht="12" customHeight="1">
      <c r="A1667" s="205"/>
      <c r="B1667" s="204"/>
      <c r="C1667" s="129"/>
      <c r="D1667" s="129"/>
      <c r="E1667" s="199"/>
      <c r="F1667" s="172"/>
      <c r="G1667" s="6"/>
      <c r="H1667" s="6"/>
      <c r="I1667" s="6"/>
      <c r="J1667" s="6"/>
      <c r="K1667" s="6"/>
      <c r="L1667" s="6"/>
      <c r="M1667" s="6"/>
      <c r="N1667" s="6"/>
      <c r="O1667" s="6"/>
      <c r="P1667" s="6"/>
      <c r="Q1667" s="6"/>
      <c r="R1667" s="6"/>
      <c r="S1667" s="6"/>
      <c r="T1667" s="6"/>
      <c r="U1667" s="6"/>
      <c r="V1667" s="6"/>
      <c r="W1667" s="6"/>
      <c r="X1667" s="6"/>
      <c r="Y1667" s="6"/>
      <c r="Z1667" s="6"/>
    </row>
    <row r="1668" spans="1:26" ht="12" customHeight="1">
      <c r="A1668" s="205"/>
      <c r="B1668" s="204"/>
      <c r="C1668" s="129"/>
      <c r="D1668" s="129"/>
      <c r="E1668" s="199"/>
      <c r="F1668" s="172"/>
      <c r="G1668" s="6"/>
      <c r="H1668" s="6"/>
      <c r="I1668" s="6"/>
      <c r="J1668" s="6"/>
      <c r="K1668" s="6"/>
      <c r="L1668" s="6"/>
      <c r="M1668" s="6"/>
      <c r="N1668" s="6"/>
      <c r="O1668" s="6"/>
      <c r="P1668" s="6"/>
      <c r="Q1668" s="6"/>
      <c r="R1668" s="6"/>
      <c r="S1668" s="6"/>
      <c r="T1668" s="6"/>
      <c r="U1668" s="6"/>
      <c r="V1668" s="6"/>
      <c r="W1668" s="6"/>
      <c r="X1668" s="6"/>
      <c r="Y1668" s="6"/>
      <c r="Z1668" s="6"/>
    </row>
    <row r="1669" spans="1:26" ht="12" customHeight="1">
      <c r="A1669" s="205"/>
      <c r="B1669" s="204"/>
      <c r="C1669" s="129"/>
      <c r="D1669" s="129"/>
      <c r="E1669" s="199"/>
      <c r="F1669" s="172"/>
      <c r="G1669" s="6"/>
      <c r="H1669" s="6"/>
      <c r="I1669" s="6"/>
      <c r="J1669" s="6"/>
      <c r="K1669" s="6"/>
      <c r="L1669" s="6"/>
      <c r="M1669" s="6"/>
      <c r="N1669" s="6"/>
      <c r="O1669" s="6"/>
      <c r="P1669" s="6"/>
      <c r="Q1669" s="6"/>
      <c r="R1669" s="6"/>
      <c r="S1669" s="6"/>
      <c r="T1669" s="6"/>
      <c r="U1669" s="6"/>
      <c r="V1669" s="6"/>
      <c r="W1669" s="6"/>
      <c r="X1669" s="6"/>
      <c r="Y1669" s="6"/>
      <c r="Z1669" s="6"/>
    </row>
    <row r="1670" spans="1:26" ht="12" customHeight="1">
      <c r="A1670" s="205"/>
      <c r="B1670" s="204"/>
      <c r="C1670" s="129"/>
      <c r="D1670" s="129"/>
      <c r="E1670" s="199"/>
      <c r="F1670" s="172"/>
      <c r="G1670" s="6"/>
      <c r="H1670" s="6"/>
      <c r="I1670" s="6"/>
      <c r="J1670" s="6"/>
      <c r="K1670" s="6"/>
      <c r="L1670" s="6"/>
      <c r="M1670" s="6"/>
      <c r="N1670" s="6"/>
      <c r="O1670" s="6"/>
      <c r="P1670" s="6"/>
      <c r="Q1670" s="6"/>
      <c r="R1670" s="6"/>
      <c r="S1670" s="6"/>
      <c r="T1670" s="6"/>
      <c r="U1670" s="6"/>
      <c r="V1670" s="6"/>
      <c r="W1670" s="6"/>
      <c r="X1670" s="6"/>
      <c r="Y1670" s="6"/>
      <c r="Z1670" s="6"/>
    </row>
    <row r="1671" spans="1:26" ht="12" customHeight="1">
      <c r="A1671" s="205"/>
      <c r="B1671" s="204"/>
      <c r="C1671" s="129"/>
      <c r="D1671" s="129"/>
      <c r="E1671" s="199"/>
      <c r="F1671" s="172"/>
      <c r="G1671" s="6"/>
      <c r="H1671" s="6"/>
      <c r="I1671" s="6"/>
      <c r="J1671" s="6"/>
      <c r="K1671" s="6"/>
      <c r="L1671" s="6"/>
      <c r="M1671" s="6"/>
      <c r="N1671" s="6"/>
      <c r="O1671" s="6"/>
      <c r="P1671" s="6"/>
      <c r="Q1671" s="6"/>
      <c r="R1671" s="6"/>
      <c r="S1671" s="6"/>
      <c r="T1671" s="6"/>
      <c r="U1671" s="6"/>
      <c r="V1671" s="6"/>
      <c r="W1671" s="6"/>
      <c r="X1671" s="6"/>
      <c r="Y1671" s="6"/>
      <c r="Z1671" s="6"/>
    </row>
    <row r="1672" spans="1:26" ht="12" customHeight="1">
      <c r="A1672" s="205"/>
      <c r="B1672" s="204"/>
      <c r="C1672" s="129"/>
      <c r="D1672" s="129"/>
      <c r="E1672" s="199"/>
      <c r="F1672" s="172"/>
      <c r="G1672" s="6"/>
      <c r="H1672" s="6"/>
      <c r="I1672" s="6"/>
      <c r="J1672" s="6"/>
      <c r="K1672" s="6"/>
      <c r="L1672" s="6"/>
      <c r="M1672" s="6"/>
      <c r="N1672" s="6"/>
      <c r="O1672" s="6"/>
      <c r="P1672" s="6"/>
      <c r="Q1672" s="6"/>
      <c r="R1672" s="6"/>
      <c r="S1672" s="6"/>
      <c r="T1672" s="6"/>
      <c r="U1672" s="6"/>
      <c r="V1672" s="6"/>
      <c r="W1672" s="6"/>
      <c r="X1672" s="6"/>
      <c r="Y1672" s="6"/>
      <c r="Z1672" s="6"/>
    </row>
    <row r="1673" spans="1:26" ht="12" customHeight="1">
      <c r="A1673" s="205"/>
      <c r="B1673" s="204"/>
      <c r="C1673" s="129"/>
      <c r="D1673" s="129"/>
      <c r="E1673" s="199"/>
      <c r="F1673" s="172"/>
      <c r="G1673" s="6"/>
      <c r="H1673" s="6"/>
      <c r="I1673" s="6"/>
      <c r="J1673" s="6"/>
      <c r="K1673" s="6"/>
      <c r="L1673" s="6"/>
      <c r="M1673" s="6"/>
      <c r="N1673" s="6"/>
      <c r="O1673" s="6"/>
      <c r="P1673" s="6"/>
      <c r="Q1673" s="6"/>
      <c r="R1673" s="6"/>
      <c r="S1673" s="6"/>
      <c r="T1673" s="6"/>
      <c r="U1673" s="6"/>
      <c r="V1673" s="6"/>
      <c r="W1673" s="6"/>
      <c r="X1673" s="6"/>
      <c r="Y1673" s="6"/>
      <c r="Z1673" s="6"/>
    </row>
    <row r="1674" spans="1:26" ht="12" customHeight="1">
      <c r="A1674" s="205"/>
      <c r="B1674" s="204"/>
      <c r="C1674" s="129"/>
      <c r="D1674" s="129"/>
      <c r="E1674" s="199"/>
      <c r="F1674" s="172"/>
      <c r="G1674" s="6"/>
      <c r="H1674" s="6"/>
      <c r="I1674" s="6"/>
      <c r="J1674" s="6"/>
      <c r="K1674" s="6"/>
      <c r="L1674" s="6"/>
      <c r="M1674" s="6"/>
      <c r="N1674" s="6"/>
      <c r="O1674" s="6"/>
      <c r="P1674" s="6"/>
      <c r="Q1674" s="6"/>
      <c r="R1674" s="6"/>
      <c r="S1674" s="6"/>
      <c r="T1674" s="6"/>
      <c r="U1674" s="6"/>
      <c r="V1674" s="6"/>
      <c r="W1674" s="6"/>
      <c r="X1674" s="6"/>
      <c r="Y1674" s="6"/>
      <c r="Z1674" s="6"/>
    </row>
    <row r="1675" spans="1:26" ht="12" customHeight="1">
      <c r="A1675" s="205"/>
      <c r="B1675" s="204"/>
      <c r="C1675" s="129"/>
      <c r="D1675" s="129"/>
      <c r="E1675" s="199"/>
      <c r="F1675" s="172"/>
      <c r="G1675" s="6"/>
      <c r="H1675" s="6"/>
      <c r="I1675" s="6"/>
      <c r="J1675" s="6"/>
      <c r="K1675" s="6"/>
      <c r="L1675" s="6"/>
      <c r="M1675" s="6"/>
      <c r="N1675" s="6"/>
      <c r="O1675" s="6"/>
      <c r="P1675" s="6"/>
      <c r="Q1675" s="6"/>
      <c r="R1675" s="6"/>
      <c r="S1675" s="6"/>
      <c r="T1675" s="6"/>
      <c r="U1675" s="6"/>
      <c r="V1675" s="6"/>
      <c r="W1675" s="6"/>
      <c r="X1675" s="6"/>
      <c r="Y1675" s="6"/>
      <c r="Z1675" s="6"/>
    </row>
    <row r="1676" spans="1:26" ht="12" customHeight="1">
      <c r="A1676" s="205"/>
      <c r="B1676" s="204"/>
      <c r="C1676" s="129"/>
      <c r="D1676" s="129"/>
      <c r="E1676" s="199"/>
      <c r="F1676" s="172"/>
      <c r="G1676" s="6"/>
      <c r="H1676" s="6"/>
      <c r="I1676" s="6"/>
      <c r="J1676" s="6"/>
      <c r="K1676" s="6"/>
      <c r="L1676" s="6"/>
      <c r="M1676" s="6"/>
      <c r="N1676" s="6"/>
      <c r="O1676" s="6"/>
      <c r="P1676" s="6"/>
      <c r="Q1676" s="6"/>
      <c r="R1676" s="6"/>
      <c r="S1676" s="6"/>
      <c r="T1676" s="6"/>
      <c r="U1676" s="6"/>
      <c r="V1676" s="6"/>
      <c r="W1676" s="6"/>
      <c r="X1676" s="6"/>
      <c r="Y1676" s="6"/>
      <c r="Z1676" s="6"/>
    </row>
    <row r="1677" spans="1:26" ht="12" customHeight="1">
      <c r="A1677" s="205"/>
      <c r="B1677" s="204"/>
      <c r="C1677" s="129"/>
      <c r="D1677" s="129"/>
      <c r="E1677" s="199"/>
      <c r="F1677" s="172"/>
      <c r="G1677" s="6"/>
      <c r="H1677" s="6"/>
      <c r="I1677" s="6"/>
      <c r="J1677" s="6"/>
      <c r="K1677" s="6"/>
      <c r="L1677" s="6"/>
      <c r="M1677" s="6"/>
      <c r="N1677" s="6"/>
      <c r="O1677" s="6"/>
      <c r="P1677" s="6"/>
      <c r="Q1677" s="6"/>
      <c r="R1677" s="6"/>
      <c r="S1677" s="6"/>
      <c r="T1677" s="6"/>
      <c r="U1677" s="6"/>
      <c r="V1677" s="6"/>
      <c r="W1677" s="6"/>
      <c r="X1677" s="6"/>
      <c r="Y1677" s="6"/>
      <c r="Z1677" s="6"/>
    </row>
    <row r="1678" spans="1:26" ht="12" customHeight="1">
      <c r="A1678" s="205"/>
      <c r="B1678" s="204"/>
      <c r="C1678" s="129"/>
      <c r="D1678" s="129"/>
      <c r="E1678" s="199"/>
      <c r="F1678" s="172"/>
      <c r="G1678" s="6"/>
      <c r="H1678" s="6"/>
      <c r="I1678" s="6"/>
      <c r="J1678" s="6"/>
      <c r="K1678" s="6"/>
      <c r="L1678" s="6"/>
      <c r="M1678" s="6"/>
      <c r="N1678" s="6"/>
      <c r="O1678" s="6"/>
      <c r="P1678" s="6"/>
      <c r="Q1678" s="6"/>
      <c r="R1678" s="6"/>
      <c r="S1678" s="6"/>
      <c r="T1678" s="6"/>
      <c r="U1678" s="6"/>
      <c r="V1678" s="6"/>
      <c r="W1678" s="6"/>
      <c r="X1678" s="6"/>
      <c r="Y1678" s="6"/>
      <c r="Z1678" s="6"/>
    </row>
    <row r="1679" spans="1:26" ht="12" customHeight="1">
      <c r="A1679" s="205"/>
      <c r="B1679" s="204"/>
      <c r="C1679" s="129"/>
      <c r="D1679" s="129"/>
      <c r="E1679" s="199"/>
      <c r="F1679" s="172"/>
      <c r="G1679" s="6"/>
      <c r="H1679" s="6"/>
      <c r="I1679" s="6"/>
      <c r="J1679" s="6"/>
      <c r="K1679" s="6"/>
      <c r="L1679" s="6"/>
      <c r="M1679" s="6"/>
      <c r="N1679" s="6"/>
      <c r="O1679" s="6"/>
      <c r="P1679" s="6"/>
      <c r="Q1679" s="6"/>
      <c r="R1679" s="6"/>
      <c r="S1679" s="6"/>
      <c r="T1679" s="6"/>
      <c r="U1679" s="6"/>
      <c r="V1679" s="6"/>
      <c r="W1679" s="6"/>
      <c r="X1679" s="6"/>
      <c r="Y1679" s="6"/>
      <c r="Z1679" s="6"/>
    </row>
    <row r="1680" spans="1:26" ht="12" customHeight="1">
      <c r="A1680" s="205"/>
      <c r="B1680" s="204"/>
      <c r="C1680" s="129"/>
      <c r="D1680" s="129"/>
      <c r="E1680" s="199"/>
      <c r="F1680" s="172"/>
      <c r="G1680" s="6"/>
      <c r="H1680" s="6"/>
      <c r="I1680" s="6"/>
      <c r="J1680" s="6"/>
      <c r="K1680" s="6"/>
      <c r="L1680" s="6"/>
      <c r="M1680" s="6"/>
      <c r="N1680" s="6"/>
      <c r="O1680" s="6"/>
      <c r="P1680" s="6"/>
      <c r="Q1680" s="6"/>
      <c r="R1680" s="6"/>
      <c r="S1680" s="6"/>
      <c r="T1680" s="6"/>
      <c r="U1680" s="6"/>
      <c r="V1680" s="6"/>
      <c r="W1680" s="6"/>
      <c r="X1680" s="6"/>
      <c r="Y1680" s="6"/>
      <c r="Z1680" s="6"/>
    </row>
    <row r="1681" spans="1:26" ht="12" customHeight="1">
      <c r="A1681" s="205"/>
      <c r="B1681" s="204"/>
      <c r="C1681" s="129"/>
      <c r="D1681" s="129"/>
      <c r="E1681" s="199"/>
      <c r="F1681" s="172"/>
      <c r="G1681" s="6"/>
      <c r="H1681" s="6"/>
      <c r="I1681" s="6"/>
      <c r="J1681" s="6"/>
      <c r="K1681" s="6"/>
      <c r="L1681" s="6"/>
      <c r="M1681" s="6"/>
      <c r="N1681" s="6"/>
      <c r="O1681" s="6"/>
      <c r="P1681" s="6"/>
      <c r="Q1681" s="6"/>
      <c r="R1681" s="6"/>
      <c r="S1681" s="6"/>
      <c r="T1681" s="6"/>
      <c r="U1681" s="6"/>
      <c r="V1681" s="6"/>
      <c r="W1681" s="6"/>
      <c r="X1681" s="6"/>
      <c r="Y1681" s="6"/>
      <c r="Z1681" s="6"/>
    </row>
    <row r="1682" spans="1:26" ht="12" customHeight="1">
      <c r="A1682" s="205"/>
      <c r="B1682" s="204"/>
      <c r="C1682" s="129"/>
      <c r="D1682" s="129"/>
      <c r="E1682" s="199"/>
      <c r="F1682" s="172"/>
      <c r="G1682" s="6"/>
      <c r="H1682" s="6"/>
      <c r="I1682" s="6"/>
      <c r="J1682" s="6"/>
      <c r="K1682" s="6"/>
      <c r="L1682" s="6"/>
      <c r="M1682" s="6"/>
      <c r="N1682" s="6"/>
      <c r="O1682" s="6"/>
      <c r="P1682" s="6"/>
      <c r="Q1682" s="6"/>
      <c r="R1682" s="6"/>
      <c r="S1682" s="6"/>
      <c r="T1682" s="6"/>
      <c r="U1682" s="6"/>
      <c r="V1682" s="6"/>
      <c r="W1682" s="6"/>
      <c r="X1682" s="6"/>
      <c r="Y1682" s="6"/>
      <c r="Z1682" s="6"/>
    </row>
    <row r="1683" spans="1:26" ht="12" customHeight="1">
      <c r="A1683" s="205"/>
      <c r="B1683" s="204"/>
      <c r="C1683" s="129"/>
      <c r="D1683" s="129"/>
      <c r="E1683" s="199"/>
      <c r="F1683" s="172"/>
      <c r="G1683" s="6"/>
      <c r="H1683" s="6"/>
      <c r="I1683" s="6"/>
      <c r="J1683" s="6"/>
      <c r="K1683" s="6"/>
      <c r="L1683" s="6"/>
      <c r="M1683" s="6"/>
      <c r="N1683" s="6"/>
      <c r="O1683" s="6"/>
      <c r="P1683" s="6"/>
      <c r="Q1683" s="6"/>
      <c r="R1683" s="6"/>
      <c r="S1683" s="6"/>
      <c r="T1683" s="6"/>
      <c r="U1683" s="6"/>
      <c r="V1683" s="6"/>
      <c r="W1683" s="6"/>
      <c r="X1683" s="6"/>
      <c r="Y1683" s="6"/>
      <c r="Z1683" s="6"/>
    </row>
    <row r="1684" spans="1:26" ht="12" customHeight="1">
      <c r="A1684" s="205"/>
      <c r="B1684" s="204"/>
      <c r="C1684" s="129"/>
      <c r="D1684" s="129"/>
      <c r="E1684" s="199"/>
      <c r="F1684" s="172"/>
      <c r="G1684" s="6"/>
      <c r="H1684" s="6"/>
      <c r="I1684" s="6"/>
      <c r="J1684" s="6"/>
      <c r="K1684" s="6"/>
      <c r="L1684" s="6"/>
      <c r="M1684" s="6"/>
      <c r="N1684" s="6"/>
      <c r="O1684" s="6"/>
      <c r="P1684" s="6"/>
      <c r="Q1684" s="6"/>
      <c r="R1684" s="6"/>
      <c r="S1684" s="6"/>
      <c r="T1684" s="6"/>
      <c r="U1684" s="6"/>
      <c r="V1684" s="6"/>
      <c r="W1684" s="6"/>
      <c r="X1684" s="6"/>
      <c r="Y1684" s="6"/>
      <c r="Z1684" s="6"/>
    </row>
    <row r="1685" spans="1:26" ht="12" customHeight="1">
      <c r="A1685" s="205"/>
      <c r="B1685" s="204"/>
      <c r="C1685" s="129"/>
      <c r="D1685" s="129"/>
      <c r="E1685" s="199"/>
      <c r="F1685" s="172"/>
      <c r="G1685" s="6"/>
      <c r="H1685" s="6"/>
      <c r="I1685" s="6"/>
      <c r="J1685" s="6"/>
      <c r="K1685" s="6"/>
      <c r="L1685" s="6"/>
      <c r="M1685" s="6"/>
      <c r="N1685" s="6"/>
      <c r="O1685" s="6"/>
      <c r="P1685" s="6"/>
      <c r="Q1685" s="6"/>
      <c r="R1685" s="6"/>
      <c r="S1685" s="6"/>
      <c r="T1685" s="6"/>
      <c r="U1685" s="6"/>
      <c r="V1685" s="6"/>
      <c r="W1685" s="6"/>
      <c r="X1685" s="6"/>
      <c r="Y1685" s="6"/>
      <c r="Z1685" s="6"/>
    </row>
    <row r="1686" spans="1:26" ht="12" customHeight="1">
      <c r="A1686" s="205"/>
      <c r="B1686" s="204"/>
      <c r="C1686" s="129"/>
      <c r="D1686" s="129"/>
      <c r="E1686" s="199"/>
      <c r="F1686" s="172"/>
      <c r="G1686" s="6"/>
      <c r="H1686" s="6"/>
      <c r="I1686" s="6"/>
      <c r="J1686" s="6"/>
      <c r="K1686" s="6"/>
      <c r="L1686" s="6"/>
      <c r="M1686" s="6"/>
      <c r="N1686" s="6"/>
      <c r="O1686" s="6"/>
      <c r="P1686" s="6"/>
      <c r="Q1686" s="6"/>
      <c r="R1686" s="6"/>
      <c r="S1686" s="6"/>
      <c r="T1686" s="6"/>
      <c r="U1686" s="6"/>
      <c r="V1686" s="6"/>
      <c r="W1686" s="6"/>
      <c r="X1686" s="6"/>
      <c r="Y1686" s="6"/>
      <c r="Z1686" s="6"/>
    </row>
    <row r="1687" spans="1:26" ht="12" customHeight="1">
      <c r="A1687" s="205"/>
      <c r="B1687" s="204"/>
      <c r="C1687" s="129"/>
      <c r="D1687" s="129"/>
      <c r="E1687" s="199"/>
      <c r="F1687" s="172"/>
      <c r="G1687" s="6"/>
      <c r="H1687" s="6"/>
      <c r="I1687" s="6"/>
      <c r="J1687" s="6"/>
      <c r="K1687" s="6"/>
      <c r="L1687" s="6"/>
      <c r="M1687" s="6"/>
      <c r="N1687" s="6"/>
      <c r="O1687" s="6"/>
      <c r="P1687" s="6"/>
      <c r="Q1687" s="6"/>
      <c r="R1687" s="6"/>
      <c r="S1687" s="6"/>
      <c r="T1687" s="6"/>
      <c r="U1687" s="6"/>
      <c r="V1687" s="6"/>
      <c r="W1687" s="6"/>
      <c r="X1687" s="6"/>
      <c r="Y1687" s="6"/>
      <c r="Z1687" s="6"/>
    </row>
    <row r="1688" spans="1:26" ht="12" customHeight="1">
      <c r="A1688" s="205"/>
      <c r="B1688" s="204"/>
      <c r="C1688" s="129"/>
      <c r="D1688" s="129"/>
      <c r="E1688" s="199"/>
      <c r="F1688" s="172"/>
      <c r="G1688" s="6"/>
      <c r="H1688" s="6"/>
      <c r="I1688" s="6"/>
      <c r="J1688" s="6"/>
      <c r="K1688" s="6"/>
      <c r="L1688" s="6"/>
      <c r="M1688" s="6"/>
      <c r="N1688" s="6"/>
      <c r="O1688" s="6"/>
      <c r="P1688" s="6"/>
      <c r="Q1688" s="6"/>
      <c r="R1688" s="6"/>
      <c r="S1688" s="6"/>
      <c r="T1688" s="6"/>
      <c r="U1688" s="6"/>
      <c r="V1688" s="6"/>
      <c r="W1688" s="6"/>
      <c r="X1688" s="6"/>
      <c r="Y1688" s="6"/>
      <c r="Z1688" s="6"/>
    </row>
    <row r="1689" spans="1:26" ht="12" customHeight="1">
      <c r="A1689" s="205"/>
      <c r="B1689" s="204"/>
      <c r="C1689" s="129"/>
      <c r="D1689" s="129"/>
      <c r="E1689" s="199"/>
      <c r="F1689" s="172"/>
      <c r="G1689" s="6"/>
      <c r="H1689" s="6"/>
      <c r="I1689" s="6"/>
      <c r="J1689" s="6"/>
      <c r="K1689" s="6"/>
      <c r="L1689" s="6"/>
      <c r="M1689" s="6"/>
      <c r="N1689" s="6"/>
      <c r="O1689" s="6"/>
      <c r="P1689" s="6"/>
      <c r="Q1689" s="6"/>
      <c r="R1689" s="6"/>
      <c r="S1689" s="6"/>
      <c r="T1689" s="6"/>
      <c r="U1689" s="6"/>
      <c r="V1689" s="6"/>
      <c r="W1689" s="6"/>
      <c r="X1689" s="6"/>
      <c r="Y1689" s="6"/>
      <c r="Z1689" s="6"/>
    </row>
    <row r="1690" spans="1:26" ht="12" customHeight="1">
      <c r="A1690" s="205"/>
      <c r="B1690" s="204"/>
      <c r="C1690" s="129"/>
      <c r="D1690" s="129"/>
      <c r="E1690" s="199"/>
      <c r="F1690" s="172"/>
      <c r="G1690" s="6"/>
      <c r="H1690" s="6"/>
      <c r="I1690" s="6"/>
      <c r="J1690" s="6"/>
      <c r="K1690" s="6"/>
      <c r="L1690" s="6"/>
      <c r="M1690" s="6"/>
      <c r="N1690" s="6"/>
      <c r="O1690" s="6"/>
      <c r="P1690" s="6"/>
      <c r="Q1690" s="6"/>
      <c r="R1690" s="6"/>
      <c r="S1690" s="6"/>
      <c r="T1690" s="6"/>
      <c r="U1690" s="6"/>
      <c r="V1690" s="6"/>
      <c r="W1690" s="6"/>
      <c r="X1690" s="6"/>
      <c r="Y1690" s="6"/>
      <c r="Z1690" s="6"/>
    </row>
    <row r="1691" spans="1:26" ht="12" customHeight="1">
      <c r="A1691" s="205"/>
      <c r="B1691" s="204"/>
      <c r="C1691" s="129"/>
      <c r="D1691" s="129"/>
      <c r="E1691" s="199"/>
      <c r="F1691" s="172"/>
      <c r="G1691" s="6"/>
      <c r="H1691" s="6"/>
      <c r="I1691" s="6"/>
      <c r="J1691" s="6"/>
      <c r="K1691" s="6"/>
      <c r="L1691" s="6"/>
      <c r="M1691" s="6"/>
      <c r="N1691" s="6"/>
      <c r="O1691" s="6"/>
      <c r="P1691" s="6"/>
      <c r="Q1691" s="6"/>
      <c r="R1691" s="6"/>
      <c r="S1691" s="6"/>
      <c r="T1691" s="6"/>
      <c r="U1691" s="6"/>
      <c r="V1691" s="6"/>
      <c r="W1691" s="6"/>
      <c r="X1691" s="6"/>
      <c r="Y1691" s="6"/>
      <c r="Z1691" s="6"/>
    </row>
    <row r="1692" spans="1:26" ht="12" customHeight="1">
      <c r="A1692" s="205"/>
      <c r="B1692" s="204"/>
      <c r="C1692" s="129"/>
      <c r="D1692" s="129"/>
      <c r="E1692" s="199"/>
      <c r="F1692" s="172"/>
      <c r="G1692" s="6"/>
      <c r="H1692" s="6"/>
      <c r="I1692" s="6"/>
      <c r="J1692" s="6"/>
      <c r="K1692" s="6"/>
      <c r="L1692" s="6"/>
      <c r="M1692" s="6"/>
      <c r="N1692" s="6"/>
      <c r="O1692" s="6"/>
      <c r="P1692" s="6"/>
      <c r="Q1692" s="6"/>
      <c r="R1692" s="6"/>
      <c r="S1692" s="6"/>
      <c r="T1692" s="6"/>
      <c r="U1692" s="6"/>
      <c r="V1692" s="6"/>
      <c r="W1692" s="6"/>
      <c r="X1692" s="6"/>
      <c r="Y1692" s="6"/>
      <c r="Z1692" s="6"/>
    </row>
    <row r="1693" spans="1:26" ht="12" customHeight="1">
      <c r="A1693" s="205"/>
      <c r="B1693" s="204"/>
      <c r="C1693" s="129"/>
      <c r="D1693" s="129"/>
      <c r="E1693" s="199"/>
      <c r="F1693" s="172"/>
      <c r="G1693" s="6"/>
      <c r="H1693" s="6"/>
      <c r="I1693" s="6"/>
      <c r="J1693" s="6"/>
      <c r="K1693" s="6"/>
      <c r="L1693" s="6"/>
      <c r="M1693" s="6"/>
      <c r="N1693" s="6"/>
      <c r="O1693" s="6"/>
      <c r="P1693" s="6"/>
      <c r="Q1693" s="6"/>
      <c r="R1693" s="6"/>
      <c r="S1693" s="6"/>
      <c r="T1693" s="6"/>
      <c r="U1693" s="6"/>
      <c r="V1693" s="6"/>
      <c r="W1693" s="6"/>
      <c r="X1693" s="6"/>
      <c r="Y1693" s="6"/>
      <c r="Z1693" s="6"/>
    </row>
    <row r="1694" spans="1:26" ht="12" customHeight="1">
      <c r="A1694" s="205"/>
      <c r="B1694" s="204"/>
      <c r="C1694" s="129"/>
      <c r="D1694" s="129"/>
      <c r="E1694" s="199"/>
      <c r="F1694" s="172"/>
      <c r="G1694" s="6"/>
      <c r="H1694" s="6"/>
      <c r="I1694" s="6"/>
      <c r="J1694" s="6"/>
      <c r="K1694" s="6"/>
      <c r="L1694" s="6"/>
      <c r="M1694" s="6"/>
      <c r="N1694" s="6"/>
      <c r="O1694" s="6"/>
      <c r="P1694" s="6"/>
      <c r="Q1694" s="6"/>
      <c r="R1694" s="6"/>
      <c r="S1694" s="6"/>
      <c r="T1694" s="6"/>
      <c r="U1694" s="6"/>
      <c r="V1694" s="6"/>
      <c r="W1694" s="6"/>
      <c r="X1694" s="6"/>
      <c r="Y1694" s="6"/>
      <c r="Z1694" s="6"/>
    </row>
    <row r="1695" spans="1:26" ht="12" customHeight="1">
      <c r="A1695" s="205"/>
      <c r="B1695" s="204"/>
      <c r="C1695" s="129"/>
      <c r="D1695" s="129"/>
      <c r="E1695" s="199"/>
      <c r="F1695" s="172"/>
      <c r="G1695" s="6"/>
      <c r="H1695" s="6"/>
      <c r="I1695" s="6"/>
      <c r="J1695" s="6"/>
      <c r="K1695" s="6"/>
      <c r="L1695" s="6"/>
      <c r="M1695" s="6"/>
      <c r="N1695" s="6"/>
      <c r="O1695" s="6"/>
      <c r="P1695" s="6"/>
      <c r="Q1695" s="6"/>
      <c r="R1695" s="6"/>
      <c r="S1695" s="6"/>
      <c r="T1695" s="6"/>
      <c r="U1695" s="6"/>
      <c r="V1695" s="6"/>
      <c r="W1695" s="6"/>
      <c r="X1695" s="6"/>
      <c r="Y1695" s="6"/>
      <c r="Z1695" s="6"/>
    </row>
    <row r="1696" spans="1:26" ht="12" customHeight="1">
      <c r="A1696" s="205"/>
      <c r="B1696" s="204"/>
      <c r="C1696" s="129"/>
      <c r="D1696" s="129"/>
      <c r="E1696" s="199"/>
      <c r="F1696" s="172"/>
      <c r="G1696" s="6"/>
      <c r="H1696" s="6"/>
      <c r="I1696" s="6"/>
      <c r="J1696" s="6"/>
      <c r="K1696" s="6"/>
      <c r="L1696" s="6"/>
      <c r="M1696" s="6"/>
      <c r="N1696" s="6"/>
      <c r="O1696" s="6"/>
      <c r="P1696" s="6"/>
      <c r="Q1696" s="6"/>
      <c r="R1696" s="6"/>
      <c r="S1696" s="6"/>
      <c r="T1696" s="6"/>
      <c r="U1696" s="6"/>
      <c r="V1696" s="6"/>
      <c r="W1696" s="6"/>
      <c r="X1696" s="6"/>
      <c r="Y1696" s="6"/>
      <c r="Z1696" s="6"/>
    </row>
    <row r="1697" spans="1:26" ht="12" customHeight="1">
      <c r="A1697" s="205"/>
      <c r="B1697" s="204"/>
      <c r="C1697" s="129"/>
      <c r="D1697" s="129"/>
      <c r="E1697" s="199"/>
      <c r="F1697" s="172"/>
      <c r="G1697" s="6"/>
      <c r="H1697" s="6"/>
      <c r="I1697" s="6"/>
      <c r="J1697" s="6"/>
      <c r="K1697" s="6"/>
      <c r="L1697" s="6"/>
      <c r="M1697" s="6"/>
      <c r="N1697" s="6"/>
      <c r="O1697" s="6"/>
      <c r="P1697" s="6"/>
      <c r="Q1697" s="6"/>
      <c r="R1697" s="6"/>
      <c r="S1697" s="6"/>
      <c r="T1697" s="6"/>
      <c r="U1697" s="6"/>
      <c r="V1697" s="6"/>
      <c r="W1697" s="6"/>
      <c r="X1697" s="6"/>
      <c r="Y1697" s="6"/>
      <c r="Z1697" s="6"/>
    </row>
    <row r="1698" spans="1:26" ht="12" customHeight="1">
      <c r="A1698" s="205"/>
      <c r="B1698" s="204"/>
      <c r="C1698" s="129"/>
      <c r="D1698" s="129"/>
      <c r="E1698" s="199"/>
      <c r="F1698" s="172"/>
      <c r="G1698" s="6"/>
      <c r="H1698" s="6"/>
      <c r="I1698" s="6"/>
      <c r="J1698" s="6"/>
      <c r="K1698" s="6"/>
      <c r="L1698" s="6"/>
      <c r="M1698" s="6"/>
      <c r="N1698" s="6"/>
      <c r="O1698" s="6"/>
      <c r="P1698" s="6"/>
      <c r="Q1698" s="6"/>
      <c r="R1698" s="6"/>
      <c r="S1698" s="6"/>
      <c r="T1698" s="6"/>
      <c r="U1698" s="6"/>
      <c r="V1698" s="6"/>
      <c r="W1698" s="6"/>
      <c r="X1698" s="6"/>
      <c r="Y1698" s="6"/>
      <c r="Z1698" s="6"/>
    </row>
    <row r="1699" spans="1:26" ht="12" customHeight="1">
      <c r="A1699" s="205"/>
      <c r="B1699" s="204"/>
      <c r="C1699" s="129"/>
      <c r="D1699" s="129"/>
      <c r="E1699" s="199"/>
      <c r="F1699" s="172"/>
      <c r="G1699" s="6"/>
      <c r="H1699" s="6"/>
      <c r="I1699" s="6"/>
      <c r="J1699" s="6"/>
      <c r="K1699" s="6"/>
      <c r="L1699" s="6"/>
      <c r="M1699" s="6"/>
      <c r="N1699" s="6"/>
      <c r="O1699" s="6"/>
      <c r="P1699" s="6"/>
      <c r="Q1699" s="6"/>
      <c r="R1699" s="6"/>
      <c r="S1699" s="6"/>
      <c r="T1699" s="6"/>
      <c r="U1699" s="6"/>
      <c r="V1699" s="6"/>
      <c r="W1699" s="6"/>
      <c r="X1699" s="6"/>
      <c r="Y1699" s="6"/>
      <c r="Z1699" s="6"/>
    </row>
    <row r="1700" spans="1:26" ht="12" customHeight="1">
      <c r="A1700" s="205"/>
      <c r="B1700" s="204"/>
      <c r="C1700" s="129"/>
      <c r="D1700" s="129"/>
      <c r="E1700" s="199"/>
      <c r="F1700" s="172"/>
      <c r="G1700" s="6"/>
      <c r="H1700" s="6"/>
      <c r="I1700" s="6"/>
      <c r="J1700" s="6"/>
      <c r="K1700" s="6"/>
      <c r="L1700" s="6"/>
      <c r="M1700" s="6"/>
      <c r="N1700" s="6"/>
      <c r="O1700" s="6"/>
      <c r="P1700" s="6"/>
      <c r="Q1700" s="6"/>
      <c r="R1700" s="6"/>
      <c r="S1700" s="6"/>
      <c r="T1700" s="6"/>
      <c r="U1700" s="6"/>
      <c r="V1700" s="6"/>
      <c r="W1700" s="6"/>
      <c r="X1700" s="6"/>
      <c r="Y1700" s="6"/>
      <c r="Z1700" s="6"/>
    </row>
    <row r="1701" spans="1:26" ht="12" customHeight="1">
      <c r="A1701" s="205"/>
      <c r="B1701" s="204"/>
      <c r="C1701" s="129"/>
      <c r="D1701" s="129"/>
      <c r="E1701" s="199"/>
      <c r="F1701" s="172"/>
      <c r="G1701" s="6"/>
      <c r="H1701" s="6"/>
      <c r="I1701" s="6"/>
      <c r="J1701" s="6"/>
      <c r="K1701" s="6"/>
      <c r="L1701" s="6"/>
      <c r="M1701" s="6"/>
      <c r="N1701" s="6"/>
      <c r="O1701" s="6"/>
      <c r="P1701" s="6"/>
      <c r="Q1701" s="6"/>
      <c r="R1701" s="6"/>
      <c r="S1701" s="6"/>
      <c r="T1701" s="6"/>
      <c r="U1701" s="6"/>
      <c r="V1701" s="6"/>
      <c r="W1701" s="6"/>
      <c r="X1701" s="6"/>
      <c r="Y1701" s="6"/>
      <c r="Z1701" s="6"/>
    </row>
    <row r="1702" spans="1:26" ht="12" customHeight="1">
      <c r="A1702" s="205"/>
      <c r="B1702" s="204"/>
      <c r="C1702" s="129"/>
      <c r="D1702" s="129"/>
      <c r="E1702" s="199"/>
      <c r="F1702" s="172"/>
      <c r="G1702" s="6"/>
      <c r="H1702" s="6"/>
      <c r="I1702" s="6"/>
      <c r="J1702" s="6"/>
      <c r="K1702" s="6"/>
      <c r="L1702" s="6"/>
      <c r="M1702" s="6"/>
      <c r="N1702" s="6"/>
      <c r="O1702" s="6"/>
      <c r="P1702" s="6"/>
      <c r="Q1702" s="6"/>
      <c r="R1702" s="6"/>
      <c r="S1702" s="6"/>
      <c r="T1702" s="6"/>
      <c r="U1702" s="6"/>
      <c r="V1702" s="6"/>
      <c r="W1702" s="6"/>
      <c r="X1702" s="6"/>
      <c r="Y1702" s="6"/>
      <c r="Z1702" s="6"/>
    </row>
    <row r="1703" spans="1:26" ht="12" customHeight="1">
      <c r="A1703" s="205"/>
      <c r="B1703" s="204"/>
      <c r="C1703" s="129"/>
      <c r="D1703" s="129"/>
      <c r="E1703" s="199"/>
      <c r="F1703" s="172"/>
      <c r="G1703" s="6"/>
      <c r="H1703" s="6"/>
      <c r="I1703" s="6"/>
      <c r="J1703" s="6"/>
      <c r="K1703" s="6"/>
      <c r="L1703" s="6"/>
      <c r="M1703" s="6"/>
      <c r="N1703" s="6"/>
      <c r="O1703" s="6"/>
      <c r="P1703" s="6"/>
      <c r="Q1703" s="6"/>
      <c r="R1703" s="6"/>
      <c r="S1703" s="6"/>
      <c r="T1703" s="6"/>
      <c r="U1703" s="6"/>
      <c r="V1703" s="6"/>
      <c r="W1703" s="6"/>
      <c r="X1703" s="6"/>
      <c r="Y1703" s="6"/>
      <c r="Z1703" s="6"/>
    </row>
    <row r="1704" spans="1:26" ht="12" customHeight="1">
      <c r="A1704" s="205"/>
      <c r="B1704" s="204"/>
      <c r="C1704" s="129"/>
      <c r="D1704" s="129"/>
      <c r="E1704" s="199"/>
      <c r="F1704" s="172"/>
      <c r="G1704" s="6"/>
      <c r="H1704" s="6"/>
      <c r="I1704" s="6"/>
      <c r="J1704" s="6"/>
      <c r="K1704" s="6"/>
      <c r="L1704" s="6"/>
      <c r="M1704" s="6"/>
      <c r="N1704" s="6"/>
      <c r="O1704" s="6"/>
      <c r="P1704" s="6"/>
      <c r="Q1704" s="6"/>
      <c r="R1704" s="6"/>
      <c r="S1704" s="6"/>
      <c r="T1704" s="6"/>
      <c r="U1704" s="6"/>
      <c r="V1704" s="6"/>
      <c r="W1704" s="6"/>
      <c r="X1704" s="6"/>
      <c r="Y1704" s="6"/>
      <c r="Z1704" s="6"/>
    </row>
    <row r="1705" spans="1:26" ht="12" customHeight="1">
      <c r="A1705" s="205"/>
      <c r="B1705" s="204"/>
      <c r="C1705" s="129"/>
      <c r="D1705" s="129"/>
      <c r="E1705" s="199"/>
      <c r="F1705" s="172"/>
      <c r="G1705" s="6"/>
      <c r="H1705" s="6"/>
      <c r="I1705" s="6"/>
      <c r="J1705" s="6"/>
      <c r="K1705" s="6"/>
      <c r="L1705" s="6"/>
      <c r="M1705" s="6"/>
      <c r="N1705" s="6"/>
      <c r="O1705" s="6"/>
      <c r="P1705" s="6"/>
      <c r="Q1705" s="6"/>
      <c r="R1705" s="6"/>
      <c r="S1705" s="6"/>
      <c r="T1705" s="6"/>
      <c r="U1705" s="6"/>
      <c r="V1705" s="6"/>
      <c r="W1705" s="6"/>
      <c r="X1705" s="6"/>
      <c r="Y1705" s="6"/>
      <c r="Z1705" s="6"/>
    </row>
    <row r="1706" spans="1:26" ht="12" customHeight="1">
      <c r="A1706" s="205"/>
      <c r="B1706" s="204"/>
      <c r="C1706" s="129"/>
      <c r="D1706" s="129"/>
      <c r="E1706" s="199"/>
      <c r="F1706" s="172"/>
      <c r="G1706" s="6"/>
      <c r="H1706" s="6"/>
      <c r="I1706" s="6"/>
      <c r="J1706" s="6"/>
      <c r="K1706" s="6"/>
      <c r="L1706" s="6"/>
      <c r="M1706" s="6"/>
      <c r="N1706" s="6"/>
      <c r="O1706" s="6"/>
      <c r="P1706" s="6"/>
      <c r="Q1706" s="6"/>
      <c r="R1706" s="6"/>
      <c r="S1706" s="6"/>
      <c r="T1706" s="6"/>
      <c r="U1706" s="6"/>
      <c r="V1706" s="6"/>
      <c r="W1706" s="6"/>
      <c r="X1706" s="6"/>
      <c r="Y1706" s="6"/>
      <c r="Z1706" s="6"/>
    </row>
    <row r="1707" spans="1:26" ht="12" customHeight="1">
      <c r="A1707" s="205"/>
      <c r="B1707" s="204"/>
      <c r="C1707" s="129"/>
      <c r="D1707" s="129"/>
      <c r="E1707" s="199"/>
      <c r="F1707" s="172"/>
      <c r="G1707" s="6"/>
      <c r="H1707" s="6"/>
      <c r="I1707" s="6"/>
      <c r="J1707" s="6"/>
      <c r="K1707" s="6"/>
      <c r="L1707" s="6"/>
      <c r="M1707" s="6"/>
      <c r="N1707" s="6"/>
      <c r="O1707" s="6"/>
      <c r="P1707" s="6"/>
      <c r="Q1707" s="6"/>
      <c r="R1707" s="6"/>
      <c r="S1707" s="6"/>
      <c r="T1707" s="6"/>
      <c r="U1707" s="6"/>
      <c r="V1707" s="6"/>
      <c r="W1707" s="6"/>
      <c r="X1707" s="6"/>
      <c r="Y1707" s="6"/>
      <c r="Z1707" s="6"/>
    </row>
    <row r="1708" spans="1:26" ht="12" customHeight="1">
      <c r="A1708" s="205"/>
      <c r="B1708" s="204"/>
      <c r="C1708" s="129"/>
      <c r="D1708" s="129"/>
      <c r="E1708" s="199"/>
      <c r="F1708" s="172"/>
      <c r="G1708" s="6"/>
      <c r="H1708" s="6"/>
      <c r="I1708" s="6"/>
      <c r="J1708" s="6"/>
      <c r="K1708" s="6"/>
      <c r="L1708" s="6"/>
      <c r="M1708" s="6"/>
      <c r="N1708" s="6"/>
      <c r="O1708" s="6"/>
      <c r="P1708" s="6"/>
      <c r="Q1708" s="6"/>
      <c r="R1708" s="6"/>
      <c r="S1708" s="6"/>
      <c r="T1708" s="6"/>
      <c r="U1708" s="6"/>
      <c r="V1708" s="6"/>
      <c r="W1708" s="6"/>
      <c r="X1708" s="6"/>
      <c r="Y1708" s="6"/>
      <c r="Z1708" s="6"/>
    </row>
    <row r="1709" spans="1:26" ht="12" customHeight="1">
      <c r="A1709" s="205"/>
      <c r="B1709" s="204"/>
      <c r="C1709" s="129"/>
      <c r="D1709" s="129"/>
      <c r="E1709" s="199"/>
      <c r="F1709" s="172"/>
      <c r="G1709" s="6"/>
      <c r="H1709" s="6"/>
      <c r="I1709" s="6"/>
      <c r="J1709" s="6"/>
      <c r="K1709" s="6"/>
      <c r="L1709" s="6"/>
      <c r="M1709" s="6"/>
      <c r="N1709" s="6"/>
      <c r="O1709" s="6"/>
      <c r="P1709" s="6"/>
      <c r="Q1709" s="6"/>
      <c r="R1709" s="6"/>
      <c r="S1709" s="6"/>
      <c r="T1709" s="6"/>
      <c r="U1709" s="6"/>
      <c r="V1709" s="6"/>
      <c r="W1709" s="6"/>
      <c r="X1709" s="6"/>
      <c r="Y1709" s="6"/>
      <c r="Z1709" s="6"/>
    </row>
    <row r="1710" spans="1:26" ht="12" customHeight="1">
      <c r="A1710" s="205"/>
      <c r="B1710" s="204"/>
      <c r="C1710" s="129"/>
      <c r="D1710" s="129"/>
      <c r="E1710" s="199"/>
      <c r="F1710" s="172"/>
      <c r="G1710" s="6"/>
      <c r="H1710" s="6"/>
      <c r="I1710" s="6"/>
      <c r="J1710" s="6"/>
      <c r="K1710" s="6"/>
      <c r="L1710" s="6"/>
      <c r="M1710" s="6"/>
      <c r="N1710" s="6"/>
      <c r="O1710" s="6"/>
      <c r="P1710" s="6"/>
      <c r="Q1710" s="6"/>
      <c r="R1710" s="6"/>
      <c r="S1710" s="6"/>
      <c r="T1710" s="6"/>
      <c r="U1710" s="6"/>
      <c r="V1710" s="6"/>
      <c r="W1710" s="6"/>
      <c r="X1710" s="6"/>
      <c r="Y1710" s="6"/>
      <c r="Z1710" s="6"/>
    </row>
    <row r="1711" spans="1:26" ht="12" customHeight="1">
      <c r="A1711" s="205"/>
      <c r="B1711" s="204"/>
      <c r="C1711" s="129"/>
      <c r="D1711" s="129"/>
      <c r="E1711" s="199"/>
      <c r="F1711" s="172"/>
      <c r="G1711" s="6"/>
      <c r="H1711" s="6"/>
      <c r="I1711" s="6"/>
      <c r="J1711" s="6"/>
      <c r="K1711" s="6"/>
      <c r="L1711" s="6"/>
      <c r="M1711" s="6"/>
      <c r="N1711" s="6"/>
      <c r="O1711" s="6"/>
      <c r="P1711" s="6"/>
      <c r="Q1711" s="6"/>
      <c r="R1711" s="6"/>
      <c r="S1711" s="6"/>
      <c r="T1711" s="6"/>
      <c r="U1711" s="6"/>
      <c r="V1711" s="6"/>
      <c r="W1711" s="6"/>
      <c r="X1711" s="6"/>
      <c r="Y1711" s="6"/>
      <c r="Z1711" s="6"/>
    </row>
    <row r="1712" spans="1:26" ht="12" customHeight="1">
      <c r="A1712" s="205"/>
      <c r="B1712" s="204"/>
      <c r="C1712" s="129"/>
      <c r="D1712" s="129"/>
      <c r="E1712" s="199"/>
      <c r="F1712" s="172"/>
      <c r="G1712" s="6"/>
      <c r="H1712" s="6"/>
      <c r="I1712" s="6"/>
      <c r="J1712" s="6"/>
      <c r="K1712" s="6"/>
      <c r="L1712" s="6"/>
      <c r="M1712" s="6"/>
      <c r="N1712" s="6"/>
      <c r="O1712" s="6"/>
      <c r="P1712" s="6"/>
      <c r="Q1712" s="6"/>
      <c r="R1712" s="6"/>
      <c r="S1712" s="6"/>
      <c r="T1712" s="6"/>
      <c r="U1712" s="6"/>
      <c r="V1712" s="6"/>
      <c r="W1712" s="6"/>
      <c r="X1712" s="6"/>
      <c r="Y1712" s="6"/>
      <c r="Z1712" s="6"/>
    </row>
    <row r="1713" spans="1:26" ht="12" customHeight="1">
      <c r="A1713" s="205"/>
      <c r="B1713" s="204"/>
      <c r="C1713" s="129"/>
      <c r="D1713" s="129"/>
      <c r="E1713" s="199"/>
      <c r="F1713" s="172"/>
      <c r="G1713" s="6"/>
      <c r="H1713" s="6"/>
      <c r="I1713" s="6"/>
      <c r="J1713" s="6"/>
      <c r="K1713" s="6"/>
      <c r="L1713" s="6"/>
      <c r="M1713" s="6"/>
      <c r="N1713" s="6"/>
      <c r="O1713" s="6"/>
      <c r="P1713" s="6"/>
      <c r="Q1713" s="6"/>
      <c r="R1713" s="6"/>
      <c r="S1713" s="6"/>
      <c r="T1713" s="6"/>
      <c r="U1713" s="6"/>
      <c r="V1713" s="6"/>
      <c r="W1713" s="6"/>
      <c r="X1713" s="6"/>
      <c r="Y1713" s="6"/>
      <c r="Z1713" s="6"/>
    </row>
    <row r="1714" spans="1:26" ht="12" customHeight="1">
      <c r="A1714" s="205"/>
      <c r="B1714" s="204"/>
      <c r="C1714" s="129"/>
      <c r="D1714" s="129"/>
      <c r="E1714" s="199"/>
      <c r="F1714" s="172"/>
      <c r="G1714" s="6"/>
      <c r="H1714" s="6"/>
      <c r="I1714" s="6"/>
      <c r="J1714" s="6"/>
      <c r="K1714" s="6"/>
      <c r="L1714" s="6"/>
      <c r="M1714" s="6"/>
      <c r="N1714" s="6"/>
      <c r="O1714" s="6"/>
      <c r="P1714" s="6"/>
      <c r="Q1714" s="6"/>
      <c r="R1714" s="6"/>
      <c r="S1714" s="6"/>
      <c r="T1714" s="6"/>
      <c r="U1714" s="6"/>
      <c r="V1714" s="6"/>
      <c r="W1714" s="6"/>
      <c r="X1714" s="6"/>
      <c r="Y1714" s="6"/>
      <c r="Z1714" s="6"/>
    </row>
    <row r="1715" spans="1:26" ht="12" customHeight="1">
      <c r="A1715" s="205"/>
      <c r="B1715" s="204"/>
      <c r="C1715" s="129"/>
      <c r="D1715" s="129"/>
      <c r="E1715" s="199"/>
      <c r="F1715" s="172"/>
      <c r="G1715" s="6"/>
      <c r="H1715" s="6"/>
      <c r="I1715" s="6"/>
      <c r="J1715" s="6"/>
      <c r="K1715" s="6"/>
      <c r="L1715" s="6"/>
      <c r="M1715" s="6"/>
      <c r="N1715" s="6"/>
      <c r="O1715" s="6"/>
      <c r="P1715" s="6"/>
      <c r="Q1715" s="6"/>
      <c r="R1715" s="6"/>
      <c r="S1715" s="6"/>
      <c r="T1715" s="6"/>
      <c r="U1715" s="6"/>
      <c r="V1715" s="6"/>
      <c r="W1715" s="6"/>
      <c r="X1715" s="6"/>
      <c r="Y1715" s="6"/>
      <c r="Z1715" s="6"/>
    </row>
    <row r="1716" spans="1:26" ht="12" customHeight="1">
      <c r="A1716" s="205"/>
      <c r="B1716" s="204"/>
      <c r="C1716" s="129"/>
      <c r="D1716" s="129"/>
      <c r="E1716" s="199"/>
      <c r="F1716" s="172"/>
      <c r="G1716" s="6"/>
      <c r="H1716" s="6"/>
      <c r="I1716" s="6"/>
      <c r="J1716" s="6"/>
      <c r="K1716" s="6"/>
      <c r="L1716" s="6"/>
      <c r="M1716" s="6"/>
      <c r="N1716" s="6"/>
      <c r="O1716" s="6"/>
      <c r="P1716" s="6"/>
      <c r="Q1716" s="6"/>
      <c r="R1716" s="6"/>
      <c r="S1716" s="6"/>
      <c r="T1716" s="6"/>
      <c r="U1716" s="6"/>
      <c r="V1716" s="6"/>
      <c r="W1716" s="6"/>
      <c r="X1716" s="6"/>
      <c r="Y1716" s="6"/>
      <c r="Z1716" s="6"/>
    </row>
    <row r="1717" spans="1:26" ht="12" customHeight="1">
      <c r="A1717" s="205"/>
      <c r="B1717" s="204"/>
      <c r="C1717" s="129"/>
      <c r="D1717" s="129"/>
      <c r="E1717" s="199"/>
      <c r="F1717" s="172"/>
      <c r="G1717" s="6"/>
      <c r="H1717" s="6"/>
      <c r="I1717" s="6"/>
      <c r="J1717" s="6"/>
      <c r="K1717" s="6"/>
      <c r="L1717" s="6"/>
      <c r="M1717" s="6"/>
      <c r="N1717" s="6"/>
      <c r="O1717" s="6"/>
      <c r="P1717" s="6"/>
      <c r="Q1717" s="6"/>
      <c r="R1717" s="6"/>
      <c r="S1717" s="6"/>
      <c r="T1717" s="6"/>
      <c r="U1717" s="6"/>
      <c r="V1717" s="6"/>
      <c r="W1717" s="6"/>
      <c r="X1717" s="6"/>
      <c r="Y1717" s="6"/>
      <c r="Z1717" s="6"/>
    </row>
    <row r="1718" spans="1:26" ht="12" customHeight="1">
      <c r="A1718" s="205"/>
      <c r="B1718" s="204"/>
      <c r="C1718" s="129"/>
      <c r="D1718" s="129"/>
      <c r="E1718" s="199"/>
      <c r="F1718" s="172"/>
      <c r="G1718" s="6"/>
      <c r="H1718" s="6"/>
      <c r="I1718" s="6"/>
      <c r="J1718" s="6"/>
      <c r="K1718" s="6"/>
      <c r="L1718" s="6"/>
      <c r="M1718" s="6"/>
      <c r="N1718" s="6"/>
      <c r="O1718" s="6"/>
      <c r="P1718" s="6"/>
      <c r="Q1718" s="6"/>
      <c r="R1718" s="6"/>
      <c r="S1718" s="6"/>
      <c r="T1718" s="6"/>
      <c r="U1718" s="6"/>
      <c r="V1718" s="6"/>
      <c r="W1718" s="6"/>
      <c r="X1718" s="6"/>
      <c r="Y1718" s="6"/>
      <c r="Z1718" s="6"/>
    </row>
    <row r="1719" spans="1:26" ht="12" customHeight="1">
      <c r="A1719" s="205"/>
      <c r="B1719" s="204"/>
      <c r="C1719" s="129"/>
      <c r="D1719" s="129"/>
      <c r="E1719" s="199"/>
      <c r="F1719" s="172"/>
      <c r="G1719" s="6"/>
      <c r="H1719" s="6"/>
      <c r="I1719" s="6"/>
      <c r="J1719" s="6"/>
      <c r="K1719" s="6"/>
      <c r="L1719" s="6"/>
      <c r="M1719" s="6"/>
      <c r="N1719" s="6"/>
      <c r="O1719" s="6"/>
      <c r="P1719" s="6"/>
      <c r="Q1719" s="6"/>
      <c r="R1719" s="6"/>
      <c r="S1719" s="6"/>
      <c r="T1719" s="6"/>
      <c r="U1719" s="6"/>
      <c r="V1719" s="6"/>
      <c r="W1719" s="6"/>
      <c r="X1719" s="6"/>
      <c r="Y1719" s="6"/>
      <c r="Z1719" s="6"/>
    </row>
    <row r="1720" spans="1:26" ht="12" customHeight="1">
      <c r="A1720" s="205"/>
      <c r="B1720" s="204"/>
      <c r="C1720" s="129"/>
      <c r="D1720" s="129"/>
      <c r="E1720" s="199"/>
      <c r="F1720" s="172"/>
      <c r="G1720" s="6"/>
      <c r="H1720" s="6"/>
      <c r="I1720" s="6"/>
      <c r="J1720" s="6"/>
      <c r="K1720" s="6"/>
      <c r="L1720" s="6"/>
      <c r="M1720" s="6"/>
      <c r="N1720" s="6"/>
      <c r="O1720" s="6"/>
      <c r="P1720" s="6"/>
      <c r="Q1720" s="6"/>
      <c r="R1720" s="6"/>
      <c r="S1720" s="6"/>
      <c r="T1720" s="6"/>
      <c r="U1720" s="6"/>
      <c r="V1720" s="6"/>
      <c r="W1720" s="6"/>
      <c r="X1720" s="6"/>
      <c r="Y1720" s="6"/>
      <c r="Z1720" s="6"/>
    </row>
    <row r="1721" spans="1:26" ht="12" customHeight="1">
      <c r="A1721" s="205"/>
      <c r="B1721" s="204"/>
      <c r="C1721" s="129"/>
      <c r="D1721" s="129"/>
      <c r="E1721" s="199"/>
      <c r="F1721" s="172"/>
      <c r="G1721" s="6"/>
      <c r="H1721" s="6"/>
      <c r="I1721" s="6"/>
      <c r="J1721" s="6"/>
      <c r="K1721" s="6"/>
      <c r="L1721" s="6"/>
      <c r="M1721" s="6"/>
      <c r="N1721" s="6"/>
      <c r="O1721" s="6"/>
      <c r="P1721" s="6"/>
      <c r="Q1721" s="6"/>
      <c r="R1721" s="6"/>
      <c r="S1721" s="6"/>
      <c r="T1721" s="6"/>
      <c r="U1721" s="6"/>
      <c r="V1721" s="6"/>
      <c r="W1721" s="6"/>
      <c r="X1721" s="6"/>
      <c r="Y1721" s="6"/>
      <c r="Z1721" s="6"/>
    </row>
    <row r="1722" spans="1:26" ht="12" customHeight="1">
      <c r="A1722" s="205"/>
      <c r="B1722" s="204"/>
      <c r="C1722" s="129"/>
      <c r="D1722" s="129"/>
      <c r="E1722" s="199"/>
      <c r="F1722" s="172"/>
      <c r="G1722" s="6"/>
      <c r="H1722" s="6"/>
      <c r="I1722" s="6"/>
      <c r="J1722" s="6"/>
      <c r="K1722" s="6"/>
      <c r="L1722" s="6"/>
      <c r="M1722" s="6"/>
      <c r="N1722" s="6"/>
      <c r="O1722" s="6"/>
      <c r="P1722" s="6"/>
      <c r="Q1722" s="6"/>
      <c r="R1722" s="6"/>
      <c r="S1722" s="6"/>
      <c r="T1722" s="6"/>
      <c r="U1722" s="6"/>
      <c r="V1722" s="6"/>
      <c r="W1722" s="6"/>
      <c r="X1722" s="6"/>
      <c r="Y1722" s="6"/>
      <c r="Z1722" s="6"/>
    </row>
    <row r="1723" spans="1:26" ht="12" customHeight="1">
      <c r="A1723" s="205"/>
      <c r="B1723" s="204"/>
      <c r="C1723" s="129"/>
      <c r="D1723" s="129"/>
      <c r="E1723" s="199"/>
      <c r="F1723" s="172"/>
      <c r="G1723" s="6"/>
      <c r="H1723" s="6"/>
      <c r="I1723" s="6"/>
      <c r="J1723" s="6"/>
      <c r="K1723" s="6"/>
      <c r="L1723" s="6"/>
      <c r="M1723" s="6"/>
      <c r="N1723" s="6"/>
      <c r="O1723" s="6"/>
      <c r="P1723" s="6"/>
      <c r="Q1723" s="6"/>
      <c r="R1723" s="6"/>
      <c r="S1723" s="6"/>
      <c r="T1723" s="6"/>
      <c r="U1723" s="6"/>
      <c r="V1723" s="6"/>
      <c r="W1723" s="6"/>
      <c r="X1723" s="6"/>
      <c r="Y1723" s="6"/>
      <c r="Z1723" s="6"/>
    </row>
    <row r="1724" spans="1:26" ht="12" customHeight="1">
      <c r="A1724" s="205"/>
      <c r="B1724" s="204"/>
      <c r="C1724" s="129"/>
      <c r="D1724" s="129"/>
      <c r="E1724" s="199"/>
      <c r="F1724" s="172"/>
      <c r="G1724" s="6"/>
      <c r="H1724" s="6"/>
      <c r="I1724" s="6"/>
      <c r="J1724" s="6"/>
      <c r="K1724" s="6"/>
      <c r="L1724" s="6"/>
      <c r="M1724" s="6"/>
      <c r="N1724" s="6"/>
      <c r="O1724" s="6"/>
      <c r="P1724" s="6"/>
      <c r="Q1724" s="6"/>
      <c r="R1724" s="6"/>
      <c r="S1724" s="6"/>
      <c r="T1724" s="6"/>
      <c r="U1724" s="6"/>
      <c r="V1724" s="6"/>
      <c r="W1724" s="6"/>
      <c r="X1724" s="6"/>
      <c r="Y1724" s="6"/>
      <c r="Z1724" s="6"/>
    </row>
    <row r="1725" spans="1:26" ht="12" customHeight="1">
      <c r="A1725" s="205"/>
      <c r="B1725" s="204"/>
      <c r="C1725" s="129"/>
      <c r="D1725" s="129"/>
      <c r="E1725" s="199"/>
      <c r="F1725" s="172"/>
      <c r="G1725" s="6"/>
      <c r="H1725" s="6"/>
      <c r="I1725" s="6"/>
      <c r="J1725" s="6"/>
      <c r="K1725" s="6"/>
      <c r="L1725" s="6"/>
      <c r="M1725" s="6"/>
      <c r="N1725" s="6"/>
      <c r="O1725" s="6"/>
      <c r="P1725" s="6"/>
      <c r="Q1725" s="6"/>
      <c r="R1725" s="6"/>
      <c r="S1725" s="6"/>
      <c r="T1725" s="6"/>
      <c r="U1725" s="6"/>
      <c r="V1725" s="6"/>
      <c r="W1725" s="6"/>
      <c r="X1725" s="6"/>
      <c r="Y1725" s="6"/>
      <c r="Z1725" s="6"/>
    </row>
    <row r="1726" spans="1:26" ht="12" customHeight="1">
      <c r="A1726" s="205"/>
      <c r="B1726" s="204"/>
      <c r="C1726" s="129"/>
      <c r="D1726" s="129"/>
      <c r="E1726" s="199"/>
      <c r="F1726" s="172"/>
      <c r="G1726" s="6"/>
      <c r="H1726" s="6"/>
      <c r="I1726" s="6"/>
      <c r="J1726" s="6"/>
      <c r="K1726" s="6"/>
      <c r="L1726" s="6"/>
      <c r="M1726" s="6"/>
      <c r="N1726" s="6"/>
      <c r="O1726" s="6"/>
      <c r="P1726" s="6"/>
      <c r="Q1726" s="6"/>
      <c r="R1726" s="6"/>
      <c r="S1726" s="6"/>
      <c r="T1726" s="6"/>
      <c r="U1726" s="6"/>
      <c r="V1726" s="6"/>
      <c r="W1726" s="6"/>
      <c r="X1726" s="6"/>
      <c r="Y1726" s="6"/>
      <c r="Z1726" s="6"/>
    </row>
    <row r="1727" spans="1:26" ht="12" customHeight="1">
      <c r="A1727" s="205"/>
      <c r="B1727" s="204"/>
      <c r="C1727" s="129"/>
      <c r="D1727" s="129"/>
      <c r="E1727" s="199"/>
      <c r="F1727" s="172"/>
      <c r="G1727" s="6"/>
      <c r="H1727" s="6"/>
      <c r="I1727" s="6"/>
      <c r="J1727" s="6"/>
      <c r="K1727" s="6"/>
      <c r="L1727" s="6"/>
      <c r="M1727" s="6"/>
      <c r="N1727" s="6"/>
      <c r="O1727" s="6"/>
      <c r="P1727" s="6"/>
      <c r="Q1727" s="6"/>
      <c r="R1727" s="6"/>
      <c r="S1727" s="6"/>
      <c r="T1727" s="6"/>
      <c r="U1727" s="6"/>
      <c r="V1727" s="6"/>
      <c r="W1727" s="6"/>
      <c r="X1727" s="6"/>
      <c r="Y1727" s="6"/>
      <c r="Z1727" s="6"/>
    </row>
    <row r="1728" spans="1:26" ht="12" customHeight="1">
      <c r="A1728" s="205"/>
      <c r="B1728" s="204"/>
      <c r="C1728" s="129"/>
      <c r="D1728" s="129"/>
      <c r="E1728" s="199"/>
      <c r="F1728" s="172"/>
      <c r="G1728" s="6"/>
      <c r="H1728" s="6"/>
      <c r="I1728" s="6"/>
      <c r="J1728" s="6"/>
      <c r="K1728" s="6"/>
      <c r="L1728" s="6"/>
      <c r="M1728" s="6"/>
      <c r="N1728" s="6"/>
      <c r="O1728" s="6"/>
      <c r="P1728" s="6"/>
      <c r="Q1728" s="6"/>
      <c r="R1728" s="6"/>
      <c r="S1728" s="6"/>
      <c r="T1728" s="6"/>
      <c r="U1728" s="6"/>
      <c r="V1728" s="6"/>
      <c r="W1728" s="6"/>
      <c r="X1728" s="6"/>
      <c r="Y1728" s="6"/>
      <c r="Z1728" s="6"/>
    </row>
    <row r="1729" spans="1:26" ht="12" customHeight="1">
      <c r="A1729" s="205"/>
      <c r="B1729" s="204"/>
      <c r="C1729" s="129"/>
      <c r="D1729" s="129"/>
      <c r="E1729" s="199"/>
      <c r="F1729" s="172"/>
      <c r="G1729" s="6"/>
      <c r="H1729" s="6"/>
      <c r="I1729" s="6"/>
      <c r="J1729" s="6"/>
      <c r="K1729" s="6"/>
      <c r="L1729" s="6"/>
      <c r="M1729" s="6"/>
      <c r="N1729" s="6"/>
      <c r="O1729" s="6"/>
      <c r="P1729" s="6"/>
      <c r="Q1729" s="6"/>
      <c r="R1729" s="6"/>
      <c r="S1729" s="6"/>
      <c r="T1729" s="6"/>
      <c r="U1729" s="6"/>
      <c r="V1729" s="6"/>
      <c r="W1729" s="6"/>
      <c r="X1729" s="6"/>
      <c r="Y1729" s="6"/>
      <c r="Z1729" s="6"/>
    </row>
    <row r="1730" spans="1:26" ht="12" customHeight="1">
      <c r="A1730" s="205"/>
      <c r="B1730" s="204"/>
      <c r="C1730" s="129"/>
      <c r="D1730" s="129"/>
      <c r="E1730" s="199"/>
      <c r="F1730" s="172"/>
      <c r="G1730" s="6"/>
      <c r="H1730" s="6"/>
      <c r="I1730" s="6"/>
      <c r="J1730" s="6"/>
      <c r="K1730" s="6"/>
      <c r="L1730" s="6"/>
      <c r="M1730" s="6"/>
      <c r="N1730" s="6"/>
      <c r="O1730" s="6"/>
      <c r="P1730" s="6"/>
      <c r="Q1730" s="6"/>
      <c r="R1730" s="6"/>
      <c r="S1730" s="6"/>
      <c r="T1730" s="6"/>
      <c r="U1730" s="6"/>
      <c r="V1730" s="6"/>
      <c r="W1730" s="6"/>
      <c r="X1730" s="6"/>
      <c r="Y1730" s="6"/>
      <c r="Z1730" s="6"/>
    </row>
    <row r="1731" spans="1:26" ht="12" customHeight="1">
      <c r="A1731" s="205"/>
      <c r="B1731" s="204"/>
      <c r="C1731" s="129"/>
      <c r="D1731" s="129"/>
      <c r="E1731" s="199"/>
      <c r="F1731" s="172"/>
      <c r="G1731" s="6"/>
      <c r="H1731" s="6"/>
      <c r="I1731" s="6"/>
      <c r="J1731" s="6"/>
      <c r="K1731" s="6"/>
      <c r="L1731" s="6"/>
      <c r="M1731" s="6"/>
      <c r="N1731" s="6"/>
      <c r="O1731" s="6"/>
      <c r="P1731" s="6"/>
      <c r="Q1731" s="6"/>
      <c r="R1731" s="6"/>
      <c r="S1731" s="6"/>
      <c r="T1731" s="6"/>
      <c r="U1731" s="6"/>
      <c r="V1731" s="6"/>
      <c r="W1731" s="6"/>
      <c r="X1731" s="6"/>
      <c r="Y1731" s="6"/>
      <c r="Z1731" s="6"/>
    </row>
    <row r="1732" spans="1:26" ht="12" customHeight="1">
      <c r="A1732" s="205"/>
      <c r="B1732" s="204"/>
      <c r="C1732" s="129"/>
      <c r="D1732" s="129"/>
      <c r="E1732" s="199"/>
      <c r="F1732" s="172"/>
      <c r="G1732" s="6"/>
      <c r="H1732" s="6"/>
      <c r="I1732" s="6"/>
      <c r="J1732" s="6"/>
      <c r="K1732" s="6"/>
      <c r="L1732" s="6"/>
      <c r="M1732" s="6"/>
      <c r="N1732" s="6"/>
      <c r="O1732" s="6"/>
      <c r="P1732" s="6"/>
      <c r="Q1732" s="6"/>
      <c r="R1732" s="6"/>
      <c r="S1732" s="6"/>
      <c r="T1732" s="6"/>
      <c r="U1732" s="6"/>
      <c r="V1732" s="6"/>
      <c r="W1732" s="6"/>
      <c r="X1732" s="6"/>
      <c r="Y1732" s="6"/>
      <c r="Z1732" s="6"/>
    </row>
    <row r="1733" spans="1:26" ht="12" customHeight="1">
      <c r="A1733" s="205"/>
      <c r="B1733" s="204"/>
      <c r="C1733" s="129"/>
      <c r="D1733" s="129"/>
      <c r="E1733" s="199"/>
      <c r="F1733" s="172"/>
      <c r="G1733" s="6"/>
      <c r="H1733" s="6"/>
      <c r="I1733" s="6"/>
      <c r="J1733" s="6"/>
      <c r="K1733" s="6"/>
      <c r="L1733" s="6"/>
      <c r="M1733" s="6"/>
      <c r="N1733" s="6"/>
      <c r="O1733" s="6"/>
      <c r="P1733" s="6"/>
      <c r="Q1733" s="6"/>
      <c r="R1733" s="6"/>
      <c r="S1733" s="6"/>
      <c r="T1733" s="6"/>
      <c r="U1733" s="6"/>
      <c r="V1733" s="6"/>
      <c r="W1733" s="6"/>
      <c r="X1733" s="6"/>
      <c r="Y1733" s="6"/>
      <c r="Z1733" s="6"/>
    </row>
    <row r="1734" spans="1:26" ht="12" customHeight="1">
      <c r="A1734" s="205"/>
      <c r="B1734" s="204"/>
      <c r="C1734" s="129"/>
      <c r="D1734" s="129"/>
      <c r="E1734" s="199"/>
      <c r="F1734" s="172"/>
      <c r="G1734" s="6"/>
      <c r="H1734" s="6"/>
      <c r="I1734" s="6"/>
      <c r="J1734" s="6"/>
      <c r="K1734" s="6"/>
      <c r="L1734" s="6"/>
      <c r="M1734" s="6"/>
      <c r="N1734" s="6"/>
      <c r="O1734" s="6"/>
      <c r="P1734" s="6"/>
      <c r="Q1734" s="6"/>
      <c r="R1734" s="6"/>
      <c r="S1734" s="6"/>
      <c r="T1734" s="6"/>
      <c r="U1734" s="6"/>
      <c r="V1734" s="6"/>
      <c r="W1734" s="6"/>
      <c r="X1734" s="6"/>
      <c r="Y1734" s="6"/>
      <c r="Z1734" s="6"/>
    </row>
    <row r="1735" spans="1:26" ht="12" customHeight="1">
      <c r="A1735" s="205"/>
      <c r="B1735" s="204"/>
      <c r="C1735" s="129"/>
      <c r="D1735" s="129"/>
      <c r="E1735" s="199"/>
      <c r="F1735" s="172"/>
      <c r="G1735" s="6"/>
      <c r="H1735" s="6"/>
      <c r="I1735" s="6"/>
      <c r="J1735" s="6"/>
      <c r="K1735" s="6"/>
      <c r="L1735" s="6"/>
      <c r="M1735" s="6"/>
      <c r="N1735" s="6"/>
      <c r="O1735" s="6"/>
      <c r="P1735" s="6"/>
      <c r="Q1735" s="6"/>
      <c r="R1735" s="6"/>
      <c r="S1735" s="6"/>
      <c r="T1735" s="6"/>
      <c r="U1735" s="6"/>
      <c r="V1735" s="6"/>
      <c r="W1735" s="6"/>
      <c r="X1735" s="6"/>
      <c r="Y1735" s="6"/>
      <c r="Z1735" s="6"/>
    </row>
    <row r="1736" spans="1:26" ht="12" customHeight="1">
      <c r="A1736" s="205"/>
      <c r="B1736" s="204"/>
      <c r="C1736" s="129"/>
      <c r="D1736" s="129"/>
      <c r="E1736" s="199"/>
      <c r="F1736" s="172"/>
      <c r="G1736" s="6"/>
      <c r="H1736" s="6"/>
      <c r="I1736" s="6"/>
      <c r="J1736" s="6"/>
      <c r="K1736" s="6"/>
      <c r="L1736" s="6"/>
      <c r="M1736" s="6"/>
      <c r="N1736" s="6"/>
      <c r="O1736" s="6"/>
      <c r="P1736" s="6"/>
      <c r="Q1736" s="6"/>
      <c r="R1736" s="6"/>
      <c r="S1736" s="6"/>
      <c r="T1736" s="6"/>
      <c r="U1736" s="6"/>
      <c r="V1736" s="6"/>
      <c r="W1736" s="6"/>
      <c r="X1736" s="6"/>
      <c r="Y1736" s="6"/>
      <c r="Z1736" s="6"/>
    </row>
    <row r="1737" spans="1:26" ht="12" customHeight="1">
      <c r="A1737" s="205"/>
      <c r="B1737" s="204"/>
      <c r="C1737" s="129"/>
      <c r="D1737" s="129"/>
      <c r="E1737" s="199"/>
      <c r="F1737" s="172"/>
      <c r="G1737" s="6"/>
      <c r="H1737" s="6"/>
      <c r="I1737" s="6"/>
      <c r="J1737" s="6"/>
      <c r="K1737" s="6"/>
      <c r="L1737" s="6"/>
      <c r="M1737" s="6"/>
      <c r="N1737" s="6"/>
      <c r="O1737" s="6"/>
      <c r="P1737" s="6"/>
      <c r="Q1737" s="6"/>
      <c r="R1737" s="6"/>
      <c r="S1737" s="6"/>
      <c r="T1737" s="6"/>
      <c r="U1737" s="6"/>
      <c r="V1737" s="6"/>
      <c r="W1737" s="6"/>
      <c r="X1737" s="6"/>
      <c r="Y1737" s="6"/>
      <c r="Z1737" s="6"/>
    </row>
    <row r="1738" spans="1:26" ht="12" customHeight="1">
      <c r="A1738" s="205"/>
      <c r="B1738" s="204"/>
      <c r="C1738" s="129"/>
      <c r="D1738" s="129"/>
      <c r="E1738" s="199"/>
      <c r="F1738" s="172"/>
      <c r="G1738" s="6"/>
      <c r="H1738" s="6"/>
      <c r="I1738" s="6"/>
      <c r="J1738" s="6"/>
      <c r="K1738" s="6"/>
      <c r="L1738" s="6"/>
      <c r="M1738" s="6"/>
      <c r="N1738" s="6"/>
      <c r="O1738" s="6"/>
      <c r="P1738" s="6"/>
      <c r="Q1738" s="6"/>
      <c r="R1738" s="6"/>
      <c r="S1738" s="6"/>
      <c r="T1738" s="6"/>
      <c r="U1738" s="6"/>
      <c r="V1738" s="6"/>
      <c r="W1738" s="6"/>
      <c r="X1738" s="6"/>
      <c r="Y1738" s="6"/>
      <c r="Z1738" s="6"/>
    </row>
    <row r="1739" spans="1:26" ht="12" customHeight="1">
      <c r="A1739" s="205"/>
      <c r="B1739" s="204"/>
      <c r="C1739" s="129"/>
      <c r="D1739" s="129"/>
      <c r="E1739" s="199"/>
      <c r="F1739" s="172"/>
      <c r="G1739" s="6"/>
      <c r="H1739" s="6"/>
      <c r="I1739" s="6"/>
      <c r="J1739" s="6"/>
      <c r="K1739" s="6"/>
      <c r="L1739" s="6"/>
      <c r="M1739" s="6"/>
      <c r="N1739" s="6"/>
      <c r="O1739" s="6"/>
      <c r="P1739" s="6"/>
      <c r="Q1739" s="6"/>
      <c r="R1739" s="6"/>
      <c r="S1739" s="6"/>
      <c r="T1739" s="6"/>
      <c r="U1739" s="6"/>
      <c r="V1739" s="6"/>
      <c r="W1739" s="6"/>
      <c r="X1739" s="6"/>
      <c r="Y1739" s="6"/>
      <c r="Z1739" s="6"/>
    </row>
    <row r="1740" spans="1:26" ht="12" customHeight="1">
      <c r="A1740" s="205"/>
      <c r="B1740" s="204"/>
      <c r="C1740" s="129"/>
      <c r="D1740" s="129"/>
      <c r="E1740" s="199"/>
      <c r="F1740" s="172"/>
      <c r="G1740" s="6"/>
      <c r="H1740" s="6"/>
      <c r="I1740" s="6"/>
      <c r="J1740" s="6"/>
      <c r="K1740" s="6"/>
      <c r="L1740" s="6"/>
      <c r="M1740" s="6"/>
      <c r="N1740" s="6"/>
      <c r="O1740" s="6"/>
      <c r="P1740" s="6"/>
      <c r="Q1740" s="6"/>
      <c r="R1740" s="6"/>
      <c r="S1740" s="6"/>
      <c r="T1740" s="6"/>
      <c r="U1740" s="6"/>
      <c r="V1740" s="6"/>
      <c r="W1740" s="6"/>
      <c r="X1740" s="6"/>
      <c r="Y1740" s="6"/>
      <c r="Z1740" s="6"/>
    </row>
    <row r="1741" spans="1:26" ht="12" customHeight="1">
      <c r="A1741" s="205"/>
      <c r="B1741" s="204"/>
      <c r="C1741" s="129"/>
      <c r="D1741" s="129"/>
      <c r="E1741" s="199"/>
      <c r="F1741" s="172"/>
      <c r="G1741" s="6"/>
      <c r="H1741" s="6"/>
      <c r="I1741" s="6"/>
      <c r="J1741" s="6"/>
      <c r="K1741" s="6"/>
      <c r="L1741" s="6"/>
      <c r="M1741" s="6"/>
      <c r="N1741" s="6"/>
      <c r="O1741" s="6"/>
      <c r="P1741" s="6"/>
      <c r="Q1741" s="6"/>
      <c r="R1741" s="6"/>
      <c r="S1741" s="6"/>
      <c r="T1741" s="6"/>
      <c r="U1741" s="6"/>
      <c r="V1741" s="6"/>
      <c r="W1741" s="6"/>
      <c r="X1741" s="6"/>
      <c r="Y1741" s="6"/>
      <c r="Z1741" s="6"/>
    </row>
    <row r="1742" spans="1:26" ht="12" customHeight="1">
      <c r="A1742" s="205"/>
      <c r="B1742" s="204"/>
      <c r="C1742" s="129"/>
      <c r="D1742" s="129"/>
      <c r="E1742" s="199"/>
      <c r="F1742" s="172"/>
      <c r="G1742" s="6"/>
      <c r="H1742" s="6"/>
      <c r="I1742" s="6"/>
      <c r="J1742" s="6"/>
      <c r="K1742" s="6"/>
      <c r="L1742" s="6"/>
      <c r="M1742" s="6"/>
      <c r="N1742" s="6"/>
      <c r="O1742" s="6"/>
      <c r="P1742" s="6"/>
      <c r="Q1742" s="6"/>
      <c r="R1742" s="6"/>
      <c r="S1742" s="6"/>
      <c r="T1742" s="6"/>
      <c r="U1742" s="6"/>
      <c r="V1742" s="6"/>
      <c r="W1742" s="6"/>
      <c r="X1742" s="6"/>
      <c r="Y1742" s="6"/>
      <c r="Z1742" s="6"/>
    </row>
    <row r="1743" spans="1:26" ht="12" customHeight="1">
      <c r="A1743" s="205"/>
      <c r="B1743" s="204"/>
      <c r="C1743" s="129"/>
      <c r="D1743" s="129"/>
      <c r="E1743" s="199"/>
      <c r="F1743" s="172"/>
      <c r="G1743" s="6"/>
      <c r="H1743" s="6"/>
      <c r="I1743" s="6"/>
      <c r="J1743" s="6"/>
      <c r="K1743" s="6"/>
      <c r="L1743" s="6"/>
      <c r="M1743" s="6"/>
      <c r="N1743" s="6"/>
      <c r="O1743" s="6"/>
      <c r="P1743" s="6"/>
      <c r="Q1743" s="6"/>
      <c r="R1743" s="6"/>
      <c r="S1743" s="6"/>
      <c r="T1743" s="6"/>
      <c r="U1743" s="6"/>
      <c r="V1743" s="6"/>
      <c r="W1743" s="6"/>
      <c r="X1743" s="6"/>
      <c r="Y1743" s="6"/>
      <c r="Z1743" s="6"/>
    </row>
    <row r="1744" spans="1:26" ht="12" customHeight="1">
      <c r="A1744" s="205"/>
      <c r="B1744" s="204"/>
      <c r="C1744" s="129"/>
      <c r="D1744" s="129"/>
      <c r="E1744" s="199"/>
      <c r="F1744" s="172"/>
      <c r="G1744" s="6"/>
      <c r="H1744" s="6"/>
      <c r="I1744" s="6"/>
      <c r="J1744" s="6"/>
      <c r="K1744" s="6"/>
      <c r="L1744" s="6"/>
      <c r="M1744" s="6"/>
      <c r="N1744" s="6"/>
      <c r="O1744" s="6"/>
      <c r="P1744" s="6"/>
      <c r="Q1744" s="6"/>
      <c r="R1744" s="6"/>
      <c r="S1744" s="6"/>
      <c r="T1744" s="6"/>
      <c r="U1744" s="6"/>
      <c r="V1744" s="6"/>
      <c r="W1744" s="6"/>
      <c r="X1744" s="6"/>
      <c r="Y1744" s="6"/>
      <c r="Z1744" s="6"/>
    </row>
    <row r="1745" spans="1:26" ht="12" customHeight="1">
      <c r="A1745" s="205"/>
      <c r="B1745" s="204"/>
      <c r="C1745" s="129"/>
      <c r="D1745" s="129"/>
      <c r="E1745" s="199"/>
      <c r="F1745" s="172"/>
      <c r="G1745" s="6"/>
      <c r="H1745" s="6"/>
      <c r="I1745" s="6"/>
      <c r="J1745" s="6"/>
      <c r="K1745" s="6"/>
      <c r="L1745" s="6"/>
      <c r="M1745" s="6"/>
      <c r="N1745" s="6"/>
      <c r="O1745" s="6"/>
      <c r="P1745" s="6"/>
      <c r="Q1745" s="6"/>
      <c r="R1745" s="6"/>
      <c r="S1745" s="6"/>
      <c r="T1745" s="6"/>
      <c r="U1745" s="6"/>
      <c r="V1745" s="6"/>
      <c r="W1745" s="6"/>
      <c r="X1745" s="6"/>
      <c r="Y1745" s="6"/>
      <c r="Z1745" s="6"/>
    </row>
    <row r="1746" spans="1:26" ht="12" customHeight="1">
      <c r="A1746" s="205"/>
      <c r="B1746" s="204"/>
      <c r="C1746" s="129"/>
      <c r="D1746" s="129"/>
      <c r="E1746" s="199"/>
      <c r="F1746" s="172"/>
      <c r="G1746" s="6"/>
      <c r="H1746" s="6"/>
      <c r="I1746" s="6"/>
      <c r="J1746" s="6"/>
      <c r="K1746" s="6"/>
      <c r="L1746" s="6"/>
      <c r="M1746" s="6"/>
      <c r="N1746" s="6"/>
      <c r="O1746" s="6"/>
      <c r="P1746" s="6"/>
      <c r="Q1746" s="6"/>
      <c r="R1746" s="6"/>
      <c r="S1746" s="6"/>
      <c r="T1746" s="6"/>
      <c r="U1746" s="6"/>
      <c r="V1746" s="6"/>
      <c r="W1746" s="6"/>
      <c r="X1746" s="6"/>
      <c r="Y1746" s="6"/>
      <c r="Z1746" s="6"/>
    </row>
    <row r="1747" spans="1:26" ht="12" customHeight="1">
      <c r="A1747" s="205"/>
      <c r="B1747" s="204"/>
      <c r="C1747" s="129"/>
      <c r="D1747" s="129"/>
      <c r="E1747" s="199"/>
      <c r="F1747" s="172"/>
      <c r="G1747" s="6"/>
      <c r="H1747" s="6"/>
      <c r="I1747" s="6"/>
      <c r="J1747" s="6"/>
      <c r="K1747" s="6"/>
      <c r="L1747" s="6"/>
      <c r="M1747" s="6"/>
      <c r="N1747" s="6"/>
      <c r="O1747" s="6"/>
      <c r="P1747" s="6"/>
      <c r="Q1747" s="6"/>
      <c r="R1747" s="6"/>
      <c r="S1747" s="6"/>
      <c r="T1747" s="6"/>
      <c r="U1747" s="6"/>
      <c r="V1747" s="6"/>
      <c r="W1747" s="6"/>
      <c r="X1747" s="6"/>
      <c r="Y1747" s="6"/>
      <c r="Z1747" s="6"/>
    </row>
    <row r="1748" spans="1:26" ht="12" customHeight="1">
      <c r="A1748" s="205"/>
      <c r="B1748" s="204"/>
      <c r="C1748" s="129"/>
      <c r="D1748" s="129"/>
      <c r="E1748" s="199"/>
      <c r="F1748" s="172"/>
      <c r="G1748" s="6"/>
      <c r="H1748" s="6"/>
      <c r="I1748" s="6"/>
      <c r="J1748" s="6"/>
      <c r="K1748" s="6"/>
      <c r="L1748" s="6"/>
      <c r="M1748" s="6"/>
      <c r="N1748" s="6"/>
      <c r="O1748" s="6"/>
      <c r="P1748" s="6"/>
      <c r="Q1748" s="6"/>
      <c r="R1748" s="6"/>
      <c r="S1748" s="6"/>
      <c r="T1748" s="6"/>
      <c r="U1748" s="6"/>
      <c r="V1748" s="6"/>
      <c r="W1748" s="6"/>
      <c r="X1748" s="6"/>
      <c r="Y1748" s="6"/>
      <c r="Z1748" s="6"/>
    </row>
    <row r="1749" spans="1:26" ht="12" customHeight="1">
      <c r="A1749" s="205"/>
      <c r="B1749" s="204"/>
      <c r="C1749" s="129"/>
      <c r="D1749" s="129"/>
      <c r="E1749" s="199"/>
      <c r="F1749" s="172"/>
      <c r="G1749" s="6"/>
      <c r="H1749" s="6"/>
      <c r="I1749" s="6"/>
      <c r="J1749" s="6"/>
      <c r="K1749" s="6"/>
      <c r="L1749" s="6"/>
      <c r="M1749" s="6"/>
      <c r="N1749" s="6"/>
      <c r="O1749" s="6"/>
      <c r="P1749" s="6"/>
      <c r="Q1749" s="6"/>
      <c r="R1749" s="6"/>
      <c r="S1749" s="6"/>
      <c r="T1749" s="6"/>
      <c r="U1749" s="6"/>
      <c r="V1749" s="6"/>
      <c r="W1749" s="6"/>
      <c r="X1749" s="6"/>
      <c r="Y1749" s="6"/>
      <c r="Z1749" s="6"/>
    </row>
    <row r="1750" spans="1:26" ht="12" customHeight="1">
      <c r="A1750" s="205"/>
      <c r="B1750" s="204"/>
      <c r="C1750" s="129"/>
      <c r="D1750" s="129"/>
      <c r="E1750" s="199"/>
      <c r="F1750" s="172"/>
      <c r="G1750" s="6"/>
      <c r="H1750" s="6"/>
      <c r="I1750" s="6"/>
      <c r="J1750" s="6"/>
      <c r="K1750" s="6"/>
      <c r="L1750" s="6"/>
      <c r="M1750" s="6"/>
      <c r="N1750" s="6"/>
      <c r="O1750" s="6"/>
      <c r="P1750" s="6"/>
      <c r="Q1750" s="6"/>
      <c r="R1750" s="6"/>
      <c r="S1750" s="6"/>
      <c r="T1750" s="6"/>
      <c r="U1750" s="6"/>
      <c r="V1750" s="6"/>
      <c r="W1750" s="6"/>
      <c r="X1750" s="6"/>
      <c r="Y1750" s="6"/>
      <c r="Z1750" s="6"/>
    </row>
    <row r="1751" spans="1:26" ht="12" customHeight="1">
      <c r="A1751" s="205"/>
      <c r="B1751" s="204"/>
      <c r="C1751" s="129"/>
      <c r="D1751" s="129"/>
      <c r="E1751" s="199"/>
      <c r="F1751" s="172"/>
      <c r="G1751" s="6"/>
      <c r="H1751" s="6"/>
      <c r="I1751" s="6"/>
      <c r="J1751" s="6"/>
      <c r="K1751" s="6"/>
      <c r="L1751" s="6"/>
      <c r="M1751" s="6"/>
      <c r="N1751" s="6"/>
      <c r="O1751" s="6"/>
      <c r="P1751" s="6"/>
      <c r="Q1751" s="6"/>
      <c r="R1751" s="6"/>
      <c r="S1751" s="6"/>
      <c r="T1751" s="6"/>
      <c r="U1751" s="6"/>
      <c r="V1751" s="6"/>
      <c r="W1751" s="6"/>
      <c r="X1751" s="6"/>
      <c r="Y1751" s="6"/>
      <c r="Z1751" s="6"/>
    </row>
    <row r="1752" spans="1:26" ht="12" customHeight="1">
      <c r="A1752" s="205"/>
      <c r="B1752" s="204"/>
      <c r="C1752" s="129"/>
      <c r="D1752" s="129"/>
      <c r="E1752" s="199"/>
      <c r="F1752" s="172"/>
      <c r="G1752" s="6"/>
      <c r="H1752" s="6"/>
      <c r="I1752" s="6"/>
      <c r="J1752" s="6"/>
      <c r="K1752" s="6"/>
      <c r="L1752" s="6"/>
      <c r="M1752" s="6"/>
      <c r="N1752" s="6"/>
      <c r="O1752" s="6"/>
      <c r="P1752" s="6"/>
      <c r="Q1752" s="6"/>
      <c r="R1752" s="6"/>
      <c r="S1752" s="6"/>
      <c r="T1752" s="6"/>
      <c r="U1752" s="6"/>
      <c r="V1752" s="6"/>
      <c r="W1752" s="6"/>
      <c r="X1752" s="6"/>
      <c r="Y1752" s="6"/>
      <c r="Z1752" s="6"/>
    </row>
    <row r="1753" spans="1:26" ht="12" customHeight="1">
      <c r="A1753" s="205"/>
      <c r="B1753" s="204"/>
      <c r="C1753" s="129"/>
      <c r="D1753" s="129"/>
      <c r="E1753" s="199"/>
      <c r="F1753" s="172"/>
      <c r="G1753" s="6"/>
      <c r="H1753" s="6"/>
      <c r="I1753" s="6"/>
      <c r="J1753" s="6"/>
      <c r="K1753" s="6"/>
      <c r="L1753" s="6"/>
      <c r="M1753" s="6"/>
      <c r="N1753" s="6"/>
      <c r="O1753" s="6"/>
      <c r="P1753" s="6"/>
      <c r="Q1753" s="6"/>
      <c r="R1753" s="6"/>
      <c r="S1753" s="6"/>
      <c r="T1753" s="6"/>
      <c r="U1753" s="6"/>
      <c r="V1753" s="6"/>
      <c r="W1753" s="6"/>
      <c r="X1753" s="6"/>
      <c r="Y1753" s="6"/>
      <c r="Z1753" s="6"/>
    </row>
    <row r="1754" spans="1:26" ht="12" customHeight="1">
      <c r="A1754" s="205"/>
      <c r="B1754" s="204"/>
      <c r="C1754" s="129"/>
      <c r="D1754" s="129"/>
      <c r="E1754" s="199"/>
      <c r="F1754" s="172"/>
      <c r="G1754" s="6"/>
      <c r="H1754" s="6"/>
      <c r="I1754" s="6"/>
      <c r="J1754" s="6"/>
      <c r="K1754" s="6"/>
      <c r="L1754" s="6"/>
      <c r="M1754" s="6"/>
      <c r="N1754" s="6"/>
      <c r="O1754" s="6"/>
      <c r="P1754" s="6"/>
      <c r="Q1754" s="6"/>
      <c r="R1754" s="6"/>
      <c r="S1754" s="6"/>
      <c r="T1754" s="6"/>
      <c r="U1754" s="6"/>
      <c r="V1754" s="6"/>
      <c r="W1754" s="6"/>
      <c r="X1754" s="6"/>
      <c r="Y1754" s="6"/>
      <c r="Z1754" s="6"/>
    </row>
    <row r="1755" spans="1:26" ht="12" customHeight="1">
      <c r="A1755" s="205"/>
      <c r="B1755" s="204"/>
      <c r="C1755" s="129"/>
      <c r="D1755" s="129"/>
      <c r="E1755" s="199"/>
      <c r="F1755" s="172"/>
      <c r="G1755" s="6"/>
      <c r="H1755" s="6"/>
      <c r="I1755" s="6"/>
      <c r="J1755" s="6"/>
      <c r="K1755" s="6"/>
      <c r="L1755" s="6"/>
      <c r="M1755" s="6"/>
      <c r="N1755" s="6"/>
      <c r="O1755" s="6"/>
      <c r="P1755" s="6"/>
      <c r="Q1755" s="6"/>
      <c r="R1755" s="6"/>
      <c r="S1755" s="6"/>
      <c r="T1755" s="6"/>
      <c r="U1755" s="6"/>
      <c r="V1755" s="6"/>
      <c r="W1755" s="6"/>
      <c r="X1755" s="6"/>
      <c r="Y1755" s="6"/>
      <c r="Z1755" s="6"/>
    </row>
    <row r="1756" spans="1:26" ht="12" customHeight="1">
      <c r="A1756" s="205"/>
      <c r="B1756" s="204"/>
      <c r="C1756" s="129"/>
      <c r="D1756" s="129"/>
      <c r="E1756" s="199"/>
      <c r="F1756" s="172"/>
      <c r="G1756" s="6"/>
      <c r="H1756" s="6"/>
      <c r="I1756" s="6"/>
      <c r="J1756" s="6"/>
      <c r="K1756" s="6"/>
      <c r="L1756" s="6"/>
      <c r="M1756" s="6"/>
      <c r="N1756" s="6"/>
      <c r="O1756" s="6"/>
      <c r="P1756" s="6"/>
      <c r="Q1756" s="6"/>
      <c r="R1756" s="6"/>
      <c r="S1756" s="6"/>
      <c r="T1756" s="6"/>
      <c r="U1756" s="6"/>
      <c r="V1756" s="6"/>
      <c r="W1756" s="6"/>
      <c r="X1756" s="6"/>
      <c r="Y1756" s="6"/>
      <c r="Z1756" s="6"/>
    </row>
    <row r="1757" spans="1:26" ht="12" customHeight="1">
      <c r="A1757" s="205"/>
      <c r="B1757" s="204"/>
      <c r="C1757" s="129"/>
      <c r="D1757" s="129"/>
      <c r="E1757" s="199"/>
      <c r="F1757" s="172"/>
      <c r="G1757" s="6"/>
      <c r="H1757" s="6"/>
      <c r="I1757" s="6"/>
      <c r="J1757" s="6"/>
      <c r="K1757" s="6"/>
      <c r="L1757" s="6"/>
      <c r="M1757" s="6"/>
      <c r="N1757" s="6"/>
      <c r="O1757" s="6"/>
      <c r="P1757" s="6"/>
      <c r="Q1757" s="6"/>
      <c r="R1757" s="6"/>
      <c r="S1757" s="6"/>
      <c r="T1757" s="6"/>
      <c r="U1757" s="6"/>
      <c r="V1757" s="6"/>
      <c r="W1757" s="6"/>
      <c r="X1757" s="6"/>
      <c r="Y1757" s="6"/>
      <c r="Z1757" s="6"/>
    </row>
    <row r="1758" spans="1:26" ht="12" customHeight="1">
      <c r="A1758" s="205"/>
      <c r="B1758" s="204"/>
      <c r="C1758" s="129"/>
      <c r="D1758" s="129"/>
      <c r="E1758" s="199"/>
      <c r="F1758" s="172"/>
      <c r="G1758" s="6"/>
      <c r="H1758" s="6"/>
      <c r="I1758" s="6"/>
      <c r="J1758" s="6"/>
      <c r="K1758" s="6"/>
      <c r="L1758" s="6"/>
      <c r="M1758" s="6"/>
      <c r="N1758" s="6"/>
      <c r="O1758" s="6"/>
      <c r="P1758" s="6"/>
      <c r="Q1758" s="6"/>
      <c r="R1758" s="6"/>
      <c r="S1758" s="6"/>
      <c r="T1758" s="6"/>
      <c r="U1758" s="6"/>
      <c r="V1758" s="6"/>
      <c r="W1758" s="6"/>
      <c r="X1758" s="6"/>
      <c r="Y1758" s="6"/>
      <c r="Z1758" s="6"/>
    </row>
    <row r="1759" spans="1:26" ht="12" customHeight="1">
      <c r="A1759" s="205"/>
      <c r="B1759" s="204"/>
      <c r="C1759" s="129"/>
      <c r="D1759" s="129"/>
      <c r="E1759" s="199"/>
      <c r="F1759" s="172"/>
      <c r="G1759" s="6"/>
      <c r="H1759" s="6"/>
      <c r="I1759" s="6"/>
      <c r="J1759" s="6"/>
      <c r="K1759" s="6"/>
      <c r="L1759" s="6"/>
      <c r="M1759" s="6"/>
      <c r="N1759" s="6"/>
      <c r="O1759" s="6"/>
      <c r="P1759" s="6"/>
      <c r="Q1759" s="6"/>
      <c r="R1759" s="6"/>
      <c r="S1759" s="6"/>
      <c r="T1759" s="6"/>
      <c r="U1759" s="6"/>
      <c r="V1759" s="6"/>
      <c r="W1759" s="6"/>
      <c r="X1759" s="6"/>
      <c r="Y1759" s="6"/>
      <c r="Z1759" s="6"/>
    </row>
    <row r="1760" spans="1:26" ht="12" customHeight="1">
      <c r="A1760" s="205"/>
      <c r="B1760" s="204"/>
      <c r="C1760" s="129"/>
      <c r="D1760" s="129"/>
      <c r="E1760" s="199"/>
      <c r="F1760" s="172"/>
      <c r="G1760" s="6"/>
      <c r="H1760" s="6"/>
      <c r="I1760" s="6"/>
      <c r="J1760" s="6"/>
      <c r="K1760" s="6"/>
      <c r="L1760" s="6"/>
      <c r="M1760" s="6"/>
      <c r="N1760" s="6"/>
      <c r="O1760" s="6"/>
      <c r="P1760" s="6"/>
      <c r="Q1760" s="6"/>
      <c r="R1760" s="6"/>
      <c r="S1760" s="6"/>
      <c r="T1760" s="6"/>
      <c r="U1760" s="6"/>
      <c r="V1760" s="6"/>
      <c r="W1760" s="6"/>
      <c r="X1760" s="6"/>
      <c r="Y1760" s="6"/>
      <c r="Z1760" s="6"/>
    </row>
    <row r="1761" spans="1:26" ht="12" customHeight="1">
      <c r="A1761" s="205"/>
      <c r="B1761" s="204"/>
      <c r="C1761" s="129"/>
      <c r="D1761" s="129"/>
      <c r="E1761" s="199"/>
      <c r="F1761" s="172"/>
      <c r="G1761" s="6"/>
      <c r="H1761" s="6"/>
      <c r="I1761" s="6"/>
      <c r="J1761" s="6"/>
      <c r="K1761" s="6"/>
      <c r="L1761" s="6"/>
      <c r="M1761" s="6"/>
      <c r="N1761" s="6"/>
      <c r="O1761" s="6"/>
      <c r="P1761" s="6"/>
      <c r="Q1761" s="6"/>
      <c r="R1761" s="6"/>
      <c r="S1761" s="6"/>
      <c r="T1761" s="6"/>
      <c r="U1761" s="6"/>
      <c r="V1761" s="6"/>
      <c r="W1761" s="6"/>
      <c r="X1761" s="6"/>
      <c r="Y1761" s="6"/>
      <c r="Z1761" s="6"/>
    </row>
    <row r="1762" spans="1:26" ht="12" customHeight="1">
      <c r="A1762" s="205"/>
      <c r="B1762" s="204"/>
      <c r="C1762" s="129"/>
      <c r="D1762" s="129"/>
      <c r="E1762" s="199"/>
      <c r="F1762" s="172"/>
      <c r="G1762" s="6"/>
      <c r="H1762" s="6"/>
      <c r="I1762" s="6"/>
      <c r="J1762" s="6"/>
      <c r="K1762" s="6"/>
      <c r="L1762" s="6"/>
      <c r="M1762" s="6"/>
      <c r="N1762" s="6"/>
      <c r="O1762" s="6"/>
      <c r="P1762" s="6"/>
      <c r="Q1762" s="6"/>
      <c r="R1762" s="6"/>
      <c r="S1762" s="6"/>
      <c r="T1762" s="6"/>
      <c r="U1762" s="6"/>
      <c r="V1762" s="6"/>
      <c r="W1762" s="6"/>
      <c r="X1762" s="6"/>
      <c r="Y1762" s="6"/>
      <c r="Z1762" s="6"/>
    </row>
    <row r="1763" spans="1:26" ht="12" customHeight="1">
      <c r="A1763" s="205"/>
      <c r="B1763" s="204"/>
      <c r="C1763" s="129"/>
      <c r="D1763" s="129"/>
      <c r="E1763" s="199"/>
      <c r="F1763" s="172"/>
      <c r="G1763" s="6"/>
      <c r="H1763" s="6"/>
      <c r="I1763" s="6"/>
      <c r="J1763" s="6"/>
      <c r="K1763" s="6"/>
      <c r="L1763" s="6"/>
      <c r="M1763" s="6"/>
      <c r="N1763" s="6"/>
      <c r="O1763" s="6"/>
      <c r="P1763" s="6"/>
      <c r="Q1763" s="6"/>
      <c r="R1763" s="6"/>
      <c r="S1763" s="6"/>
      <c r="T1763" s="6"/>
      <c r="U1763" s="6"/>
      <c r="V1763" s="6"/>
      <c r="W1763" s="6"/>
      <c r="X1763" s="6"/>
      <c r="Y1763" s="6"/>
      <c r="Z1763" s="6"/>
    </row>
    <row r="1764" spans="1:26" ht="12" customHeight="1">
      <c r="A1764" s="205"/>
      <c r="B1764" s="204"/>
      <c r="C1764" s="129"/>
      <c r="D1764" s="129"/>
      <c r="E1764" s="199"/>
      <c r="F1764" s="172"/>
      <c r="G1764" s="6"/>
      <c r="H1764" s="6"/>
      <c r="I1764" s="6"/>
      <c r="J1764" s="6"/>
      <c r="K1764" s="6"/>
      <c r="L1764" s="6"/>
      <c r="M1764" s="6"/>
      <c r="N1764" s="6"/>
      <c r="O1764" s="6"/>
      <c r="P1764" s="6"/>
      <c r="Q1764" s="6"/>
      <c r="R1764" s="6"/>
      <c r="S1764" s="6"/>
      <c r="T1764" s="6"/>
      <c r="U1764" s="6"/>
      <c r="V1764" s="6"/>
      <c r="W1764" s="6"/>
      <c r="X1764" s="6"/>
      <c r="Y1764" s="6"/>
      <c r="Z1764" s="6"/>
    </row>
    <row r="1765" spans="1:26" ht="12" customHeight="1">
      <c r="A1765" s="205"/>
      <c r="B1765" s="204"/>
      <c r="C1765" s="129"/>
      <c r="D1765" s="129"/>
      <c r="E1765" s="199"/>
      <c r="F1765" s="172"/>
      <c r="G1765" s="6"/>
      <c r="H1765" s="6"/>
      <c r="I1765" s="6"/>
      <c r="J1765" s="6"/>
      <c r="K1765" s="6"/>
      <c r="L1765" s="6"/>
      <c r="M1765" s="6"/>
      <c r="N1765" s="6"/>
      <c r="O1765" s="6"/>
      <c r="P1765" s="6"/>
      <c r="Q1765" s="6"/>
      <c r="R1765" s="6"/>
      <c r="S1765" s="6"/>
      <c r="T1765" s="6"/>
      <c r="U1765" s="6"/>
      <c r="V1765" s="6"/>
      <c r="W1765" s="6"/>
      <c r="X1765" s="6"/>
      <c r="Y1765" s="6"/>
      <c r="Z1765" s="6"/>
    </row>
    <row r="1766" spans="1:26" ht="12" customHeight="1">
      <c r="A1766" s="205"/>
      <c r="B1766" s="204"/>
      <c r="C1766" s="129"/>
      <c r="D1766" s="129"/>
      <c r="E1766" s="199"/>
      <c r="F1766" s="172"/>
      <c r="G1766" s="6"/>
      <c r="H1766" s="6"/>
      <c r="I1766" s="6"/>
      <c r="J1766" s="6"/>
      <c r="K1766" s="6"/>
      <c r="L1766" s="6"/>
      <c r="M1766" s="6"/>
      <c r="N1766" s="6"/>
      <c r="O1766" s="6"/>
      <c r="P1766" s="6"/>
      <c r="Q1766" s="6"/>
      <c r="R1766" s="6"/>
      <c r="S1766" s="6"/>
      <c r="T1766" s="6"/>
      <c r="U1766" s="6"/>
      <c r="V1766" s="6"/>
      <c r="W1766" s="6"/>
      <c r="X1766" s="6"/>
      <c r="Y1766" s="6"/>
      <c r="Z1766" s="6"/>
    </row>
    <row r="1767" spans="1:26" ht="12" customHeight="1">
      <c r="A1767" s="205"/>
      <c r="B1767" s="204"/>
      <c r="C1767" s="129"/>
      <c r="D1767" s="129"/>
      <c r="E1767" s="199"/>
      <c r="F1767" s="172"/>
      <c r="G1767" s="6"/>
      <c r="H1767" s="6"/>
      <c r="I1767" s="6"/>
      <c r="J1767" s="6"/>
      <c r="K1767" s="6"/>
      <c r="L1767" s="6"/>
      <c r="M1767" s="6"/>
      <c r="N1767" s="6"/>
      <c r="O1767" s="6"/>
      <c r="P1767" s="6"/>
      <c r="Q1767" s="6"/>
      <c r="R1767" s="6"/>
      <c r="S1767" s="6"/>
      <c r="T1767" s="6"/>
      <c r="U1767" s="6"/>
      <c r="V1767" s="6"/>
      <c r="W1767" s="6"/>
      <c r="X1767" s="6"/>
      <c r="Y1767" s="6"/>
      <c r="Z1767" s="6"/>
    </row>
    <row r="1768" spans="1:26" ht="12" customHeight="1">
      <c r="A1768" s="205"/>
      <c r="B1768" s="204"/>
      <c r="C1768" s="129"/>
      <c r="D1768" s="129"/>
      <c r="E1768" s="199"/>
      <c r="F1768" s="172"/>
      <c r="G1768" s="6"/>
      <c r="H1768" s="6"/>
      <c r="I1768" s="6"/>
      <c r="J1768" s="6"/>
      <c r="K1768" s="6"/>
      <c r="L1768" s="6"/>
      <c r="M1768" s="6"/>
      <c r="N1768" s="6"/>
      <c r="O1768" s="6"/>
      <c r="P1768" s="6"/>
      <c r="Q1768" s="6"/>
      <c r="R1768" s="6"/>
      <c r="S1768" s="6"/>
      <c r="T1768" s="6"/>
      <c r="U1768" s="6"/>
      <c r="V1768" s="6"/>
      <c r="W1768" s="6"/>
      <c r="X1768" s="6"/>
      <c r="Y1768" s="6"/>
      <c r="Z1768" s="6"/>
    </row>
    <row r="1769" spans="1:26" ht="12" customHeight="1">
      <c r="A1769" s="205"/>
      <c r="B1769" s="204"/>
      <c r="C1769" s="129"/>
      <c r="D1769" s="129"/>
      <c r="E1769" s="199"/>
      <c r="F1769" s="172"/>
      <c r="G1769" s="6"/>
      <c r="H1769" s="6"/>
      <c r="I1769" s="6"/>
      <c r="J1769" s="6"/>
      <c r="K1769" s="6"/>
      <c r="L1769" s="6"/>
      <c r="M1769" s="6"/>
      <c r="N1769" s="6"/>
      <c r="O1769" s="6"/>
      <c r="P1769" s="6"/>
      <c r="Q1769" s="6"/>
      <c r="R1769" s="6"/>
      <c r="S1769" s="6"/>
      <c r="T1769" s="6"/>
      <c r="U1769" s="6"/>
      <c r="V1769" s="6"/>
      <c r="W1769" s="6"/>
      <c r="X1769" s="6"/>
      <c r="Y1769" s="6"/>
      <c r="Z1769" s="6"/>
    </row>
    <row r="1770" spans="1:26" ht="12" customHeight="1">
      <c r="A1770" s="205"/>
      <c r="B1770" s="204"/>
      <c r="C1770" s="129"/>
      <c r="D1770" s="129"/>
      <c r="E1770" s="199"/>
      <c r="F1770" s="172"/>
      <c r="G1770" s="6"/>
      <c r="H1770" s="6"/>
      <c r="I1770" s="6"/>
      <c r="J1770" s="6"/>
      <c r="K1770" s="6"/>
      <c r="L1770" s="6"/>
      <c r="M1770" s="6"/>
      <c r="N1770" s="6"/>
      <c r="O1770" s="6"/>
      <c r="P1770" s="6"/>
      <c r="Q1770" s="6"/>
      <c r="R1770" s="6"/>
      <c r="S1770" s="6"/>
      <c r="T1770" s="6"/>
      <c r="U1770" s="6"/>
      <c r="V1770" s="6"/>
      <c r="W1770" s="6"/>
      <c r="X1770" s="6"/>
      <c r="Y1770" s="6"/>
      <c r="Z1770" s="6"/>
    </row>
    <row r="1771" spans="1:26" ht="12" customHeight="1">
      <c r="A1771" s="205"/>
      <c r="B1771" s="204"/>
      <c r="C1771" s="129"/>
      <c r="D1771" s="129"/>
      <c r="E1771" s="199"/>
      <c r="F1771" s="172"/>
      <c r="G1771" s="6"/>
      <c r="H1771" s="6"/>
      <c r="I1771" s="6"/>
      <c r="J1771" s="6"/>
      <c r="K1771" s="6"/>
      <c r="L1771" s="6"/>
      <c r="M1771" s="6"/>
      <c r="N1771" s="6"/>
      <c r="O1771" s="6"/>
      <c r="P1771" s="6"/>
      <c r="Q1771" s="6"/>
      <c r="R1771" s="6"/>
      <c r="S1771" s="6"/>
      <c r="T1771" s="6"/>
      <c r="U1771" s="6"/>
      <c r="V1771" s="6"/>
      <c r="W1771" s="6"/>
      <c r="X1771" s="6"/>
      <c r="Y1771" s="6"/>
      <c r="Z1771" s="6"/>
    </row>
    <row r="1772" spans="1:26" ht="12" customHeight="1">
      <c r="A1772" s="205"/>
      <c r="B1772" s="204"/>
      <c r="C1772" s="129"/>
      <c r="D1772" s="129"/>
      <c r="E1772" s="199"/>
      <c r="F1772" s="172"/>
      <c r="G1772" s="6"/>
      <c r="H1772" s="6"/>
      <c r="I1772" s="6"/>
      <c r="J1772" s="6"/>
      <c r="K1772" s="6"/>
      <c r="L1772" s="6"/>
      <c r="M1772" s="6"/>
      <c r="N1772" s="6"/>
      <c r="O1772" s="6"/>
      <c r="P1772" s="6"/>
      <c r="Q1772" s="6"/>
      <c r="R1772" s="6"/>
      <c r="S1772" s="6"/>
      <c r="T1772" s="6"/>
      <c r="U1772" s="6"/>
      <c r="V1772" s="6"/>
      <c r="W1772" s="6"/>
      <c r="X1772" s="6"/>
      <c r="Y1772" s="6"/>
      <c r="Z1772" s="6"/>
    </row>
    <row r="1773" spans="1:26" ht="12" customHeight="1">
      <c r="A1773" s="205"/>
      <c r="B1773" s="204"/>
      <c r="C1773" s="129"/>
      <c r="D1773" s="129"/>
      <c r="E1773" s="199"/>
      <c r="F1773" s="172"/>
      <c r="G1773" s="6"/>
      <c r="H1773" s="6"/>
      <c r="I1773" s="6"/>
      <c r="J1773" s="6"/>
      <c r="K1773" s="6"/>
      <c r="L1773" s="6"/>
      <c r="M1773" s="6"/>
      <c r="N1773" s="6"/>
      <c r="O1773" s="6"/>
      <c r="P1773" s="6"/>
      <c r="Q1773" s="6"/>
      <c r="R1773" s="6"/>
      <c r="S1773" s="6"/>
      <c r="T1773" s="6"/>
      <c r="U1773" s="6"/>
      <c r="V1773" s="6"/>
      <c r="W1773" s="6"/>
      <c r="X1773" s="6"/>
      <c r="Y1773" s="6"/>
      <c r="Z1773" s="6"/>
    </row>
    <row r="1774" spans="1:26" ht="12" customHeight="1">
      <c r="A1774" s="205"/>
      <c r="B1774" s="204"/>
      <c r="C1774" s="129"/>
      <c r="D1774" s="129"/>
      <c r="E1774" s="199"/>
      <c r="F1774" s="172"/>
      <c r="G1774" s="6"/>
      <c r="H1774" s="6"/>
      <c r="I1774" s="6"/>
      <c r="J1774" s="6"/>
      <c r="K1774" s="6"/>
      <c r="L1774" s="6"/>
      <c r="M1774" s="6"/>
      <c r="N1774" s="6"/>
      <c r="O1774" s="6"/>
      <c r="P1774" s="6"/>
      <c r="Q1774" s="6"/>
      <c r="R1774" s="6"/>
      <c r="S1774" s="6"/>
      <c r="T1774" s="6"/>
      <c r="U1774" s="6"/>
      <c r="V1774" s="6"/>
      <c r="W1774" s="6"/>
      <c r="X1774" s="6"/>
      <c r="Y1774" s="6"/>
      <c r="Z1774" s="6"/>
    </row>
    <row r="1775" spans="1:26" ht="12" customHeight="1">
      <c r="A1775" s="205"/>
      <c r="B1775" s="204"/>
      <c r="C1775" s="129"/>
      <c r="D1775" s="129"/>
      <c r="E1775" s="199"/>
      <c r="F1775" s="172"/>
      <c r="G1775" s="6"/>
      <c r="H1775" s="6"/>
      <c r="I1775" s="6"/>
      <c r="J1775" s="6"/>
      <c r="K1775" s="6"/>
      <c r="L1775" s="6"/>
      <c r="M1775" s="6"/>
      <c r="N1775" s="6"/>
      <c r="O1775" s="6"/>
      <c r="P1775" s="6"/>
      <c r="Q1775" s="6"/>
      <c r="R1775" s="6"/>
      <c r="S1775" s="6"/>
      <c r="T1775" s="6"/>
      <c r="U1775" s="6"/>
      <c r="V1775" s="6"/>
      <c r="W1775" s="6"/>
      <c r="X1775" s="6"/>
      <c r="Y1775" s="6"/>
      <c r="Z1775" s="6"/>
    </row>
    <row r="1776" spans="1:26" ht="12" customHeight="1">
      <c r="A1776" s="205"/>
      <c r="B1776" s="204"/>
      <c r="C1776" s="129"/>
      <c r="D1776" s="129"/>
      <c r="E1776" s="199"/>
      <c r="F1776" s="172"/>
      <c r="G1776" s="6"/>
      <c r="H1776" s="6"/>
      <c r="I1776" s="6"/>
      <c r="J1776" s="6"/>
      <c r="K1776" s="6"/>
      <c r="L1776" s="6"/>
      <c r="M1776" s="6"/>
      <c r="N1776" s="6"/>
      <c r="O1776" s="6"/>
      <c r="P1776" s="6"/>
      <c r="Q1776" s="6"/>
      <c r="R1776" s="6"/>
      <c r="S1776" s="6"/>
      <c r="T1776" s="6"/>
      <c r="U1776" s="6"/>
      <c r="V1776" s="6"/>
      <c r="W1776" s="6"/>
      <c r="X1776" s="6"/>
      <c r="Y1776" s="6"/>
      <c r="Z1776" s="6"/>
    </row>
    <row r="1777" spans="1:26" ht="12" customHeight="1">
      <c r="A1777" s="205"/>
      <c r="B1777" s="204"/>
      <c r="C1777" s="129"/>
      <c r="D1777" s="129"/>
      <c r="E1777" s="199"/>
      <c r="F1777" s="172"/>
      <c r="G1777" s="6"/>
      <c r="H1777" s="6"/>
      <c r="I1777" s="6"/>
      <c r="J1777" s="6"/>
      <c r="K1777" s="6"/>
      <c r="L1777" s="6"/>
      <c r="M1777" s="6"/>
      <c r="N1777" s="6"/>
      <c r="O1777" s="6"/>
      <c r="P1777" s="6"/>
      <c r="Q1777" s="6"/>
      <c r="R1777" s="6"/>
      <c r="S1777" s="6"/>
      <c r="T1777" s="6"/>
      <c r="U1777" s="6"/>
      <c r="V1777" s="6"/>
      <c r="W1777" s="6"/>
      <c r="X1777" s="6"/>
      <c r="Y1777" s="6"/>
      <c r="Z1777" s="6"/>
    </row>
    <row r="1778" spans="1:26" ht="12" customHeight="1">
      <c r="A1778" s="205"/>
      <c r="B1778" s="204"/>
      <c r="C1778" s="129"/>
      <c r="D1778" s="129"/>
      <c r="E1778" s="199"/>
      <c r="F1778" s="172"/>
      <c r="G1778" s="6"/>
      <c r="H1778" s="6"/>
      <c r="I1778" s="6"/>
      <c r="J1778" s="6"/>
      <c r="K1778" s="6"/>
      <c r="L1778" s="6"/>
      <c r="M1778" s="6"/>
      <c r="N1778" s="6"/>
      <c r="O1778" s="6"/>
      <c r="P1778" s="6"/>
      <c r="Q1778" s="6"/>
      <c r="R1778" s="6"/>
      <c r="S1778" s="6"/>
      <c r="T1778" s="6"/>
      <c r="U1778" s="6"/>
      <c r="V1778" s="6"/>
      <c r="W1778" s="6"/>
      <c r="X1778" s="6"/>
      <c r="Y1778" s="6"/>
      <c r="Z1778" s="6"/>
    </row>
    <row r="1779" spans="1:26" ht="12" customHeight="1">
      <c r="A1779" s="205"/>
      <c r="B1779" s="204"/>
      <c r="C1779" s="129"/>
      <c r="D1779" s="129"/>
      <c r="E1779" s="199"/>
      <c r="F1779" s="172"/>
      <c r="G1779" s="6"/>
      <c r="H1779" s="6"/>
      <c r="I1779" s="6"/>
      <c r="J1779" s="6"/>
      <c r="K1779" s="6"/>
      <c r="L1779" s="6"/>
      <c r="M1779" s="6"/>
      <c r="N1779" s="6"/>
      <c r="O1779" s="6"/>
      <c r="P1779" s="6"/>
      <c r="Q1779" s="6"/>
      <c r="R1779" s="6"/>
      <c r="S1779" s="6"/>
      <c r="T1779" s="6"/>
      <c r="U1779" s="6"/>
      <c r="V1779" s="6"/>
      <c r="W1779" s="6"/>
      <c r="X1779" s="6"/>
      <c r="Y1779" s="6"/>
      <c r="Z1779" s="6"/>
    </row>
    <row r="1780" spans="1:26" ht="12" customHeight="1">
      <c r="A1780" s="205"/>
      <c r="B1780" s="204"/>
      <c r="C1780" s="129"/>
      <c r="D1780" s="129"/>
      <c r="E1780" s="199"/>
      <c r="F1780" s="172"/>
      <c r="G1780" s="6"/>
      <c r="H1780" s="6"/>
      <c r="I1780" s="6"/>
      <c r="J1780" s="6"/>
      <c r="K1780" s="6"/>
      <c r="L1780" s="6"/>
      <c r="M1780" s="6"/>
      <c r="N1780" s="6"/>
      <c r="O1780" s="6"/>
      <c r="P1780" s="6"/>
      <c r="Q1780" s="6"/>
      <c r="R1780" s="6"/>
      <c r="S1780" s="6"/>
      <c r="T1780" s="6"/>
      <c r="U1780" s="6"/>
      <c r="V1780" s="6"/>
      <c r="W1780" s="6"/>
      <c r="X1780" s="6"/>
      <c r="Y1780" s="6"/>
      <c r="Z1780" s="6"/>
    </row>
    <row r="1781" spans="1:26" ht="12" customHeight="1">
      <c r="A1781" s="205"/>
      <c r="B1781" s="204"/>
      <c r="C1781" s="129"/>
      <c r="D1781" s="129"/>
      <c r="E1781" s="199"/>
      <c r="F1781" s="172"/>
      <c r="G1781" s="6"/>
      <c r="H1781" s="6"/>
      <c r="I1781" s="6"/>
      <c r="J1781" s="6"/>
      <c r="K1781" s="6"/>
      <c r="L1781" s="6"/>
      <c r="M1781" s="6"/>
      <c r="N1781" s="6"/>
      <c r="O1781" s="6"/>
      <c r="P1781" s="6"/>
      <c r="Q1781" s="6"/>
      <c r="R1781" s="6"/>
      <c r="S1781" s="6"/>
      <c r="T1781" s="6"/>
      <c r="U1781" s="6"/>
      <c r="V1781" s="6"/>
      <c r="W1781" s="6"/>
      <c r="X1781" s="6"/>
      <c r="Y1781" s="6"/>
      <c r="Z1781" s="6"/>
    </row>
    <row r="1782" spans="1:26" ht="12" customHeight="1">
      <c r="A1782" s="205"/>
      <c r="B1782" s="204"/>
      <c r="C1782" s="129"/>
      <c r="D1782" s="129"/>
      <c r="E1782" s="199"/>
      <c r="F1782" s="172"/>
      <c r="G1782" s="6"/>
      <c r="H1782" s="6"/>
      <c r="I1782" s="6"/>
      <c r="J1782" s="6"/>
      <c r="K1782" s="6"/>
      <c r="L1782" s="6"/>
      <c r="M1782" s="6"/>
      <c r="N1782" s="6"/>
      <c r="O1782" s="6"/>
      <c r="P1782" s="6"/>
      <c r="Q1782" s="6"/>
      <c r="R1782" s="6"/>
      <c r="S1782" s="6"/>
      <c r="T1782" s="6"/>
      <c r="U1782" s="6"/>
      <c r="V1782" s="6"/>
      <c r="W1782" s="6"/>
      <c r="X1782" s="6"/>
      <c r="Y1782" s="6"/>
      <c r="Z1782" s="6"/>
    </row>
    <row r="1783" spans="1:26" ht="12" customHeight="1">
      <c r="A1783" s="205"/>
      <c r="B1783" s="204"/>
      <c r="C1783" s="129"/>
      <c r="D1783" s="129"/>
      <c r="E1783" s="199"/>
      <c r="F1783" s="172"/>
      <c r="G1783" s="6"/>
      <c r="H1783" s="6"/>
      <c r="I1783" s="6"/>
      <c r="J1783" s="6"/>
      <c r="K1783" s="6"/>
      <c r="L1783" s="6"/>
      <c r="M1783" s="6"/>
      <c r="N1783" s="6"/>
      <c r="O1783" s="6"/>
      <c r="P1783" s="6"/>
      <c r="Q1783" s="6"/>
      <c r="R1783" s="6"/>
      <c r="S1783" s="6"/>
      <c r="T1783" s="6"/>
      <c r="U1783" s="6"/>
      <c r="V1783" s="6"/>
      <c r="W1783" s="6"/>
      <c r="X1783" s="6"/>
      <c r="Y1783" s="6"/>
      <c r="Z1783" s="6"/>
    </row>
    <row r="1784" spans="1:26" ht="12" customHeight="1">
      <c r="A1784" s="205"/>
      <c r="B1784" s="204"/>
      <c r="C1784" s="129"/>
      <c r="D1784" s="129"/>
      <c r="E1784" s="199"/>
      <c r="F1784" s="172"/>
      <c r="G1784" s="6"/>
      <c r="H1784" s="6"/>
      <c r="I1784" s="6"/>
      <c r="J1784" s="6"/>
      <c r="K1784" s="6"/>
      <c r="L1784" s="6"/>
      <c r="M1784" s="6"/>
      <c r="N1784" s="6"/>
      <c r="O1784" s="6"/>
      <c r="P1784" s="6"/>
      <c r="Q1784" s="6"/>
      <c r="R1784" s="6"/>
      <c r="S1784" s="6"/>
      <c r="T1784" s="6"/>
      <c r="U1784" s="6"/>
      <c r="V1784" s="6"/>
      <c r="W1784" s="6"/>
      <c r="X1784" s="6"/>
      <c r="Y1784" s="6"/>
      <c r="Z1784" s="6"/>
    </row>
    <row r="1785" spans="1:26" ht="12" customHeight="1">
      <c r="A1785" s="205"/>
      <c r="B1785" s="204"/>
      <c r="C1785" s="129"/>
      <c r="D1785" s="129"/>
      <c r="E1785" s="199"/>
      <c r="F1785" s="172"/>
      <c r="G1785" s="6"/>
      <c r="H1785" s="6"/>
      <c r="I1785" s="6"/>
      <c r="J1785" s="6"/>
      <c r="K1785" s="6"/>
      <c r="L1785" s="6"/>
      <c r="M1785" s="6"/>
      <c r="N1785" s="6"/>
      <c r="O1785" s="6"/>
      <c r="P1785" s="6"/>
      <c r="Q1785" s="6"/>
      <c r="R1785" s="6"/>
      <c r="S1785" s="6"/>
      <c r="T1785" s="6"/>
      <c r="U1785" s="6"/>
      <c r="V1785" s="6"/>
      <c r="W1785" s="6"/>
      <c r="X1785" s="6"/>
      <c r="Y1785" s="6"/>
      <c r="Z1785" s="6"/>
    </row>
    <row r="1786" spans="1:26" ht="12" customHeight="1">
      <c r="A1786" s="205"/>
      <c r="B1786" s="204"/>
      <c r="C1786" s="129"/>
      <c r="D1786" s="129"/>
      <c r="E1786" s="199"/>
      <c r="F1786" s="172"/>
      <c r="G1786" s="6"/>
      <c r="H1786" s="6"/>
      <c r="I1786" s="6"/>
      <c r="J1786" s="6"/>
      <c r="K1786" s="6"/>
      <c r="L1786" s="6"/>
      <c r="M1786" s="6"/>
      <c r="N1786" s="6"/>
      <c r="O1786" s="6"/>
      <c r="P1786" s="6"/>
      <c r="Q1786" s="6"/>
      <c r="R1786" s="6"/>
      <c r="S1786" s="6"/>
      <c r="T1786" s="6"/>
      <c r="U1786" s="6"/>
      <c r="V1786" s="6"/>
      <c r="W1786" s="6"/>
      <c r="X1786" s="6"/>
      <c r="Y1786" s="6"/>
      <c r="Z1786" s="6"/>
    </row>
    <row r="1787" spans="1:26" ht="12" customHeight="1">
      <c r="A1787" s="205"/>
      <c r="B1787" s="204"/>
      <c r="C1787" s="129"/>
      <c r="D1787" s="129"/>
      <c r="E1787" s="199"/>
      <c r="F1787" s="172"/>
      <c r="G1787" s="6"/>
      <c r="H1787" s="6"/>
      <c r="I1787" s="6"/>
      <c r="J1787" s="6"/>
      <c r="K1787" s="6"/>
      <c r="L1787" s="6"/>
      <c r="M1787" s="6"/>
      <c r="N1787" s="6"/>
      <c r="O1787" s="6"/>
      <c r="P1787" s="6"/>
      <c r="Q1787" s="6"/>
      <c r="R1787" s="6"/>
      <c r="S1787" s="6"/>
      <c r="T1787" s="6"/>
      <c r="U1787" s="6"/>
      <c r="V1787" s="6"/>
      <c r="W1787" s="6"/>
      <c r="X1787" s="6"/>
      <c r="Y1787" s="6"/>
      <c r="Z1787" s="6"/>
    </row>
    <row r="1788" spans="1:26" ht="12" customHeight="1">
      <c r="A1788" s="205"/>
      <c r="B1788" s="204"/>
      <c r="C1788" s="129"/>
      <c r="D1788" s="129"/>
      <c r="E1788" s="199"/>
      <c r="F1788" s="172"/>
      <c r="G1788" s="6"/>
      <c r="H1788" s="6"/>
      <c r="I1788" s="6"/>
      <c r="J1788" s="6"/>
      <c r="K1788" s="6"/>
      <c r="L1788" s="6"/>
      <c r="M1788" s="6"/>
      <c r="N1788" s="6"/>
      <c r="O1788" s="6"/>
      <c r="P1788" s="6"/>
      <c r="Q1788" s="6"/>
      <c r="R1788" s="6"/>
      <c r="S1788" s="6"/>
      <c r="T1788" s="6"/>
      <c r="U1788" s="6"/>
      <c r="V1788" s="6"/>
      <c r="W1788" s="6"/>
      <c r="X1788" s="6"/>
      <c r="Y1788" s="6"/>
      <c r="Z1788" s="6"/>
    </row>
    <row r="1789" spans="1:26" ht="12" customHeight="1">
      <c r="A1789" s="205"/>
      <c r="B1789" s="204"/>
      <c r="C1789" s="129"/>
      <c r="D1789" s="129"/>
      <c r="E1789" s="199"/>
      <c r="F1789" s="172"/>
      <c r="G1789" s="6"/>
      <c r="H1789" s="6"/>
      <c r="I1789" s="6"/>
      <c r="J1789" s="6"/>
      <c r="K1789" s="6"/>
      <c r="L1789" s="6"/>
      <c r="M1789" s="6"/>
      <c r="N1789" s="6"/>
      <c r="O1789" s="6"/>
      <c r="P1789" s="6"/>
      <c r="Q1789" s="6"/>
      <c r="R1789" s="6"/>
      <c r="S1789" s="6"/>
      <c r="T1789" s="6"/>
      <c r="U1789" s="6"/>
      <c r="V1789" s="6"/>
      <c r="W1789" s="6"/>
      <c r="X1789" s="6"/>
      <c r="Y1789" s="6"/>
      <c r="Z1789" s="6"/>
    </row>
    <row r="1790" spans="1:26" ht="12" customHeight="1">
      <c r="A1790" s="205"/>
      <c r="B1790" s="204"/>
      <c r="C1790" s="129"/>
      <c r="D1790" s="129"/>
      <c r="E1790" s="199"/>
      <c r="F1790" s="172"/>
      <c r="G1790" s="6"/>
      <c r="H1790" s="6"/>
      <c r="I1790" s="6"/>
      <c r="J1790" s="6"/>
      <c r="K1790" s="6"/>
      <c r="L1790" s="6"/>
      <c r="M1790" s="6"/>
      <c r="N1790" s="6"/>
      <c r="O1790" s="6"/>
      <c r="P1790" s="6"/>
      <c r="Q1790" s="6"/>
      <c r="R1790" s="6"/>
      <c r="S1790" s="6"/>
      <c r="T1790" s="6"/>
      <c r="U1790" s="6"/>
      <c r="V1790" s="6"/>
      <c r="W1790" s="6"/>
      <c r="X1790" s="6"/>
      <c r="Y1790" s="6"/>
      <c r="Z1790" s="6"/>
    </row>
    <row r="1791" spans="1:26" ht="12" customHeight="1">
      <c r="A1791" s="205"/>
      <c r="B1791" s="204"/>
      <c r="C1791" s="129"/>
      <c r="D1791" s="129"/>
      <c r="E1791" s="199"/>
      <c r="F1791" s="172"/>
      <c r="G1791" s="6"/>
      <c r="H1791" s="6"/>
      <c r="I1791" s="6"/>
      <c r="J1791" s="6"/>
      <c r="K1791" s="6"/>
      <c r="L1791" s="6"/>
      <c r="M1791" s="6"/>
      <c r="N1791" s="6"/>
      <c r="O1791" s="6"/>
      <c r="P1791" s="6"/>
      <c r="Q1791" s="6"/>
      <c r="R1791" s="6"/>
      <c r="S1791" s="6"/>
      <c r="T1791" s="6"/>
      <c r="U1791" s="6"/>
      <c r="V1791" s="6"/>
      <c r="W1791" s="6"/>
      <c r="X1791" s="6"/>
      <c r="Y1791" s="6"/>
      <c r="Z1791" s="6"/>
    </row>
    <row r="1792" spans="1:26" ht="12" customHeight="1">
      <c r="A1792" s="205"/>
      <c r="B1792" s="204"/>
      <c r="C1792" s="129"/>
      <c r="D1792" s="129"/>
      <c r="E1792" s="199"/>
      <c r="F1792" s="172"/>
      <c r="G1792" s="6"/>
      <c r="H1792" s="6"/>
      <c r="I1792" s="6"/>
      <c r="J1792" s="6"/>
      <c r="K1792" s="6"/>
      <c r="L1792" s="6"/>
      <c r="M1792" s="6"/>
      <c r="N1792" s="6"/>
      <c r="O1792" s="6"/>
      <c r="P1792" s="6"/>
      <c r="Q1792" s="6"/>
      <c r="R1792" s="6"/>
      <c r="S1792" s="6"/>
      <c r="T1792" s="6"/>
      <c r="U1792" s="6"/>
      <c r="V1792" s="6"/>
      <c r="W1792" s="6"/>
      <c r="X1792" s="6"/>
      <c r="Y1792" s="6"/>
      <c r="Z1792" s="6"/>
    </row>
    <row r="1793" spans="1:26" ht="12" customHeight="1">
      <c r="A1793" s="205"/>
      <c r="B1793" s="204"/>
      <c r="C1793" s="129"/>
      <c r="D1793" s="129"/>
      <c r="E1793" s="199"/>
      <c r="F1793" s="172"/>
      <c r="G1793" s="6"/>
      <c r="H1793" s="6"/>
      <c r="I1793" s="6"/>
      <c r="J1793" s="6"/>
      <c r="K1793" s="6"/>
      <c r="L1793" s="6"/>
      <c r="M1793" s="6"/>
      <c r="N1793" s="6"/>
      <c r="O1793" s="6"/>
      <c r="P1793" s="6"/>
      <c r="Q1793" s="6"/>
      <c r="R1793" s="6"/>
      <c r="S1793" s="6"/>
      <c r="T1793" s="6"/>
      <c r="U1793" s="6"/>
      <c r="V1793" s="6"/>
      <c r="W1793" s="6"/>
      <c r="X1793" s="6"/>
      <c r="Y1793" s="6"/>
      <c r="Z1793" s="6"/>
    </row>
    <row r="1794" spans="1:26" ht="12" customHeight="1">
      <c r="A1794" s="205"/>
      <c r="B1794" s="204"/>
      <c r="C1794" s="129"/>
      <c r="D1794" s="129"/>
      <c r="E1794" s="199"/>
      <c r="F1794" s="172"/>
      <c r="G1794" s="6"/>
      <c r="H1794" s="6"/>
      <c r="I1794" s="6"/>
      <c r="J1794" s="6"/>
      <c r="K1794" s="6"/>
      <c r="L1794" s="6"/>
      <c r="M1794" s="6"/>
      <c r="N1794" s="6"/>
      <c r="O1794" s="6"/>
      <c r="P1794" s="6"/>
      <c r="Q1794" s="6"/>
      <c r="R1794" s="6"/>
      <c r="S1794" s="6"/>
      <c r="T1794" s="6"/>
      <c r="U1794" s="6"/>
      <c r="V1794" s="6"/>
      <c r="W1794" s="6"/>
      <c r="X1794" s="6"/>
      <c r="Y1794" s="6"/>
      <c r="Z1794" s="6"/>
    </row>
    <row r="1795" spans="1:26" ht="12" customHeight="1">
      <c r="A1795" s="205"/>
      <c r="B1795" s="204"/>
      <c r="C1795" s="129"/>
      <c r="D1795" s="129"/>
      <c r="E1795" s="199"/>
      <c r="F1795" s="172"/>
      <c r="G1795" s="6"/>
      <c r="H1795" s="6"/>
      <c r="I1795" s="6"/>
      <c r="J1795" s="6"/>
      <c r="K1795" s="6"/>
      <c r="L1795" s="6"/>
      <c r="M1795" s="6"/>
      <c r="N1795" s="6"/>
      <c r="O1795" s="6"/>
      <c r="P1795" s="6"/>
      <c r="Q1795" s="6"/>
      <c r="R1795" s="6"/>
      <c r="S1795" s="6"/>
      <c r="T1795" s="6"/>
      <c r="U1795" s="6"/>
      <c r="V1795" s="6"/>
      <c r="W1795" s="6"/>
      <c r="X1795" s="6"/>
      <c r="Y1795" s="6"/>
      <c r="Z1795" s="6"/>
    </row>
    <row r="1796" spans="1:26" ht="12" customHeight="1">
      <c r="A1796" s="205"/>
      <c r="B1796" s="204"/>
      <c r="C1796" s="129"/>
      <c r="D1796" s="129"/>
      <c r="E1796" s="199"/>
      <c r="F1796" s="172"/>
      <c r="G1796" s="6"/>
      <c r="H1796" s="6"/>
      <c r="I1796" s="6"/>
      <c r="J1796" s="6"/>
      <c r="K1796" s="6"/>
      <c r="L1796" s="6"/>
      <c r="M1796" s="6"/>
      <c r="N1796" s="6"/>
      <c r="O1796" s="6"/>
      <c r="P1796" s="6"/>
      <c r="Q1796" s="6"/>
      <c r="R1796" s="6"/>
      <c r="S1796" s="6"/>
      <c r="T1796" s="6"/>
      <c r="U1796" s="6"/>
      <c r="V1796" s="6"/>
      <c r="W1796" s="6"/>
      <c r="X1796" s="6"/>
      <c r="Y1796" s="6"/>
      <c r="Z1796" s="6"/>
    </row>
    <row r="1797" spans="1:26" ht="12" customHeight="1">
      <c r="A1797" s="205"/>
      <c r="B1797" s="204"/>
      <c r="C1797" s="129"/>
      <c r="D1797" s="129"/>
      <c r="E1797" s="199"/>
      <c r="F1797" s="172"/>
      <c r="G1797" s="6"/>
      <c r="H1797" s="6"/>
      <c r="I1797" s="6"/>
      <c r="J1797" s="6"/>
      <c r="K1797" s="6"/>
      <c r="L1797" s="6"/>
      <c r="M1797" s="6"/>
      <c r="N1797" s="6"/>
      <c r="O1797" s="6"/>
      <c r="P1797" s="6"/>
      <c r="Q1797" s="6"/>
      <c r="R1797" s="6"/>
      <c r="S1797" s="6"/>
      <c r="T1797" s="6"/>
      <c r="U1797" s="6"/>
      <c r="V1797" s="6"/>
      <c r="W1797" s="6"/>
      <c r="X1797" s="6"/>
      <c r="Y1797" s="6"/>
      <c r="Z1797" s="6"/>
    </row>
    <row r="1798" spans="1:26" ht="12" customHeight="1">
      <c r="A1798" s="205"/>
      <c r="B1798" s="204"/>
      <c r="C1798" s="129"/>
      <c r="D1798" s="129"/>
      <c r="E1798" s="199"/>
      <c r="F1798" s="172"/>
      <c r="G1798" s="6"/>
      <c r="H1798" s="6"/>
      <c r="I1798" s="6"/>
      <c r="J1798" s="6"/>
      <c r="K1798" s="6"/>
      <c r="L1798" s="6"/>
      <c r="M1798" s="6"/>
      <c r="N1798" s="6"/>
      <c r="O1798" s="6"/>
      <c r="P1798" s="6"/>
      <c r="Q1798" s="6"/>
      <c r="R1798" s="6"/>
      <c r="S1798" s="6"/>
      <c r="T1798" s="6"/>
      <c r="U1798" s="6"/>
      <c r="V1798" s="6"/>
      <c r="W1798" s="6"/>
      <c r="X1798" s="6"/>
      <c r="Y1798" s="6"/>
      <c r="Z1798" s="6"/>
    </row>
    <row r="1799" spans="1:26" ht="12" customHeight="1">
      <c r="A1799" s="205"/>
      <c r="B1799" s="204"/>
      <c r="C1799" s="129"/>
      <c r="D1799" s="129"/>
      <c r="E1799" s="199"/>
      <c r="F1799" s="172"/>
      <c r="G1799" s="6"/>
      <c r="H1799" s="6"/>
      <c r="I1799" s="6"/>
      <c r="J1799" s="6"/>
      <c r="K1799" s="6"/>
      <c r="L1799" s="6"/>
      <c r="M1799" s="6"/>
      <c r="N1799" s="6"/>
      <c r="O1799" s="6"/>
      <c r="P1799" s="6"/>
      <c r="Q1799" s="6"/>
      <c r="R1799" s="6"/>
      <c r="S1799" s="6"/>
      <c r="T1799" s="6"/>
      <c r="U1799" s="6"/>
      <c r="V1799" s="6"/>
      <c r="W1799" s="6"/>
      <c r="X1799" s="6"/>
      <c r="Y1799" s="6"/>
      <c r="Z1799" s="6"/>
    </row>
    <row r="1800" spans="1:26" ht="12" customHeight="1">
      <c r="A1800" s="205"/>
      <c r="B1800" s="204"/>
      <c r="C1800" s="129"/>
      <c r="D1800" s="129"/>
      <c r="E1800" s="199"/>
      <c r="F1800" s="172"/>
      <c r="G1800" s="6"/>
      <c r="H1800" s="6"/>
      <c r="I1800" s="6"/>
      <c r="J1800" s="6"/>
      <c r="K1800" s="6"/>
      <c r="L1800" s="6"/>
      <c r="M1800" s="6"/>
      <c r="N1800" s="6"/>
      <c r="O1800" s="6"/>
      <c r="P1800" s="6"/>
      <c r="Q1800" s="6"/>
      <c r="R1800" s="6"/>
      <c r="S1800" s="6"/>
      <c r="T1800" s="6"/>
      <c r="U1800" s="6"/>
      <c r="V1800" s="6"/>
      <c r="W1800" s="6"/>
      <c r="X1800" s="6"/>
      <c r="Y1800" s="6"/>
      <c r="Z1800" s="6"/>
    </row>
    <row r="1801" spans="1:26" ht="12" customHeight="1">
      <c r="A1801" s="205"/>
      <c r="B1801" s="204"/>
      <c r="C1801" s="129"/>
      <c r="D1801" s="129"/>
      <c r="E1801" s="199"/>
      <c r="F1801" s="172"/>
      <c r="G1801" s="6"/>
      <c r="H1801" s="6"/>
      <c r="I1801" s="6"/>
      <c r="J1801" s="6"/>
      <c r="K1801" s="6"/>
      <c r="L1801" s="6"/>
      <c r="M1801" s="6"/>
      <c r="N1801" s="6"/>
      <c r="O1801" s="6"/>
      <c r="P1801" s="6"/>
      <c r="Q1801" s="6"/>
      <c r="R1801" s="6"/>
      <c r="S1801" s="6"/>
      <c r="T1801" s="6"/>
      <c r="U1801" s="6"/>
      <c r="V1801" s="6"/>
      <c r="W1801" s="6"/>
      <c r="X1801" s="6"/>
      <c r="Y1801" s="6"/>
      <c r="Z1801" s="6"/>
    </row>
    <row r="1802" spans="1:26" ht="12" customHeight="1">
      <c r="A1802" s="205"/>
      <c r="B1802" s="204"/>
      <c r="C1802" s="129"/>
      <c r="D1802" s="129"/>
      <c r="E1802" s="199"/>
      <c r="F1802" s="172"/>
      <c r="G1802" s="6"/>
      <c r="H1802" s="6"/>
      <c r="I1802" s="6"/>
      <c r="J1802" s="6"/>
      <c r="K1802" s="6"/>
      <c r="L1802" s="6"/>
      <c r="M1802" s="6"/>
      <c r="N1802" s="6"/>
      <c r="O1802" s="6"/>
      <c r="P1802" s="6"/>
      <c r="Q1802" s="6"/>
      <c r="R1802" s="6"/>
      <c r="S1802" s="6"/>
      <c r="T1802" s="6"/>
      <c r="U1802" s="6"/>
      <c r="V1802" s="6"/>
      <c r="W1802" s="6"/>
      <c r="X1802" s="6"/>
      <c r="Y1802" s="6"/>
      <c r="Z1802" s="6"/>
    </row>
    <row r="1803" spans="1:26" ht="12" customHeight="1">
      <c r="A1803" s="205"/>
      <c r="B1803" s="204"/>
      <c r="C1803" s="129"/>
      <c r="D1803" s="129"/>
      <c r="E1803" s="199"/>
      <c r="F1803" s="172"/>
      <c r="G1803" s="6"/>
      <c r="H1803" s="6"/>
      <c r="I1803" s="6"/>
      <c r="J1803" s="6"/>
      <c r="K1803" s="6"/>
      <c r="L1803" s="6"/>
      <c r="M1803" s="6"/>
      <c r="N1803" s="6"/>
      <c r="O1803" s="6"/>
      <c r="P1803" s="6"/>
      <c r="Q1803" s="6"/>
      <c r="R1803" s="6"/>
      <c r="S1803" s="6"/>
      <c r="T1803" s="6"/>
      <c r="U1803" s="6"/>
      <c r="V1803" s="6"/>
      <c r="W1803" s="6"/>
      <c r="X1803" s="6"/>
      <c r="Y1803" s="6"/>
      <c r="Z1803" s="6"/>
    </row>
    <row r="1804" spans="1:26" ht="12" customHeight="1">
      <c r="A1804" s="205"/>
      <c r="B1804" s="204"/>
      <c r="C1804" s="129"/>
      <c r="D1804" s="129"/>
      <c r="E1804" s="199"/>
      <c r="F1804" s="172"/>
      <c r="G1804" s="6"/>
      <c r="H1804" s="6"/>
      <c r="I1804" s="6"/>
      <c r="J1804" s="6"/>
      <c r="K1804" s="6"/>
      <c r="L1804" s="6"/>
      <c r="M1804" s="6"/>
      <c r="N1804" s="6"/>
      <c r="O1804" s="6"/>
      <c r="P1804" s="6"/>
      <c r="Q1804" s="6"/>
      <c r="R1804" s="6"/>
      <c r="S1804" s="6"/>
      <c r="T1804" s="6"/>
      <c r="U1804" s="6"/>
      <c r="V1804" s="6"/>
      <c r="W1804" s="6"/>
      <c r="X1804" s="6"/>
      <c r="Y1804" s="6"/>
      <c r="Z1804" s="6"/>
    </row>
    <row r="1805" spans="1:26" ht="12" customHeight="1">
      <c r="A1805" s="205"/>
      <c r="B1805" s="204"/>
      <c r="C1805" s="129"/>
      <c r="D1805" s="129"/>
      <c r="E1805" s="199"/>
      <c r="F1805" s="172"/>
      <c r="G1805" s="6"/>
      <c r="H1805" s="6"/>
      <c r="I1805" s="6"/>
      <c r="J1805" s="6"/>
      <c r="K1805" s="6"/>
      <c r="L1805" s="6"/>
      <c r="M1805" s="6"/>
      <c r="N1805" s="6"/>
      <c r="O1805" s="6"/>
      <c r="P1805" s="6"/>
      <c r="Q1805" s="6"/>
      <c r="R1805" s="6"/>
      <c r="S1805" s="6"/>
      <c r="T1805" s="6"/>
      <c r="U1805" s="6"/>
      <c r="V1805" s="6"/>
      <c r="W1805" s="6"/>
      <c r="X1805" s="6"/>
      <c r="Y1805" s="6"/>
      <c r="Z1805" s="6"/>
    </row>
    <row r="1806" spans="1:26" ht="12" customHeight="1">
      <c r="A1806" s="205"/>
      <c r="B1806" s="204"/>
      <c r="C1806" s="129"/>
      <c r="D1806" s="129"/>
      <c r="E1806" s="199"/>
      <c r="F1806" s="172"/>
      <c r="G1806" s="6"/>
      <c r="H1806" s="6"/>
      <c r="I1806" s="6"/>
      <c r="J1806" s="6"/>
      <c r="K1806" s="6"/>
      <c r="L1806" s="6"/>
      <c r="M1806" s="6"/>
      <c r="N1806" s="6"/>
      <c r="O1806" s="6"/>
      <c r="P1806" s="6"/>
      <c r="Q1806" s="6"/>
      <c r="R1806" s="6"/>
      <c r="S1806" s="6"/>
      <c r="T1806" s="6"/>
      <c r="U1806" s="6"/>
      <c r="V1806" s="6"/>
      <c r="W1806" s="6"/>
      <c r="X1806" s="6"/>
      <c r="Y1806" s="6"/>
      <c r="Z1806" s="6"/>
    </row>
    <row r="1807" spans="1:26" ht="12" customHeight="1">
      <c r="A1807" s="205"/>
      <c r="B1807" s="204"/>
      <c r="C1807" s="129"/>
      <c r="D1807" s="129"/>
      <c r="E1807" s="199"/>
      <c r="F1807" s="172"/>
      <c r="G1807" s="6"/>
      <c r="H1807" s="6"/>
      <c r="I1807" s="6"/>
      <c r="J1807" s="6"/>
      <c r="K1807" s="6"/>
      <c r="L1807" s="6"/>
      <c r="M1807" s="6"/>
      <c r="N1807" s="6"/>
      <c r="O1807" s="6"/>
      <c r="P1807" s="6"/>
      <c r="Q1807" s="6"/>
      <c r="R1807" s="6"/>
      <c r="S1807" s="6"/>
      <c r="T1807" s="6"/>
      <c r="U1807" s="6"/>
      <c r="V1807" s="6"/>
      <c r="W1807" s="6"/>
      <c r="X1807" s="6"/>
      <c r="Y1807" s="6"/>
      <c r="Z1807" s="6"/>
    </row>
    <row r="1808" spans="1:26" ht="12" customHeight="1">
      <c r="A1808" s="205"/>
      <c r="B1808" s="204"/>
      <c r="C1808" s="129"/>
      <c r="D1808" s="129"/>
      <c r="E1808" s="199"/>
      <c r="F1808" s="172"/>
      <c r="G1808" s="6"/>
      <c r="H1808" s="6"/>
      <c r="I1808" s="6"/>
      <c r="J1808" s="6"/>
      <c r="K1808" s="6"/>
      <c r="L1808" s="6"/>
      <c r="M1808" s="6"/>
      <c r="N1808" s="6"/>
      <c r="O1808" s="6"/>
      <c r="P1808" s="6"/>
      <c r="Q1808" s="6"/>
      <c r="R1808" s="6"/>
      <c r="S1808" s="6"/>
      <c r="T1808" s="6"/>
      <c r="U1808" s="6"/>
      <c r="V1808" s="6"/>
      <c r="W1808" s="6"/>
      <c r="X1808" s="6"/>
      <c r="Y1808" s="6"/>
      <c r="Z1808" s="6"/>
    </row>
    <row r="1809" spans="1:26" ht="12" customHeight="1">
      <c r="A1809" s="205"/>
      <c r="B1809" s="204"/>
      <c r="C1809" s="129"/>
      <c r="D1809" s="129"/>
      <c r="E1809" s="199"/>
      <c r="F1809" s="172"/>
      <c r="G1809" s="6"/>
      <c r="H1809" s="6"/>
      <c r="I1809" s="6"/>
      <c r="J1809" s="6"/>
      <c r="K1809" s="6"/>
      <c r="L1809" s="6"/>
      <c r="M1809" s="6"/>
      <c r="N1809" s="6"/>
      <c r="O1809" s="6"/>
      <c r="P1809" s="6"/>
      <c r="Q1809" s="6"/>
      <c r="R1809" s="6"/>
      <c r="S1809" s="6"/>
      <c r="T1809" s="6"/>
      <c r="U1809" s="6"/>
      <c r="V1809" s="6"/>
      <c r="W1809" s="6"/>
      <c r="X1809" s="6"/>
      <c r="Y1809" s="6"/>
      <c r="Z1809" s="6"/>
    </row>
    <row r="1810" spans="1:26" ht="12" customHeight="1">
      <c r="A1810" s="205"/>
      <c r="B1810" s="204"/>
      <c r="C1810" s="129"/>
      <c r="D1810" s="129"/>
      <c r="E1810" s="199"/>
      <c r="F1810" s="172"/>
      <c r="G1810" s="6"/>
      <c r="H1810" s="6"/>
      <c r="I1810" s="6"/>
      <c r="J1810" s="6"/>
      <c r="K1810" s="6"/>
      <c r="L1810" s="6"/>
      <c r="M1810" s="6"/>
      <c r="N1810" s="6"/>
      <c r="O1810" s="6"/>
      <c r="P1810" s="6"/>
      <c r="Q1810" s="6"/>
      <c r="R1810" s="6"/>
      <c r="S1810" s="6"/>
      <c r="T1810" s="6"/>
      <c r="U1810" s="6"/>
      <c r="V1810" s="6"/>
      <c r="W1810" s="6"/>
      <c r="X1810" s="6"/>
      <c r="Y1810" s="6"/>
      <c r="Z1810" s="6"/>
    </row>
    <row r="1811" spans="1:26" ht="12" customHeight="1">
      <c r="A1811" s="205"/>
      <c r="B1811" s="204"/>
      <c r="C1811" s="129"/>
      <c r="D1811" s="129"/>
      <c r="E1811" s="199"/>
      <c r="F1811" s="172"/>
      <c r="G1811" s="6"/>
      <c r="H1811" s="6"/>
      <c r="I1811" s="6"/>
      <c r="J1811" s="6"/>
      <c r="K1811" s="6"/>
      <c r="L1811" s="6"/>
      <c r="M1811" s="6"/>
      <c r="N1811" s="6"/>
      <c r="O1811" s="6"/>
      <c r="P1811" s="6"/>
      <c r="Q1811" s="6"/>
      <c r="R1811" s="6"/>
      <c r="S1811" s="6"/>
      <c r="T1811" s="6"/>
      <c r="U1811" s="6"/>
      <c r="V1811" s="6"/>
      <c r="W1811" s="6"/>
      <c r="X1811" s="6"/>
      <c r="Y1811" s="6"/>
      <c r="Z1811" s="6"/>
    </row>
    <row r="1812" spans="1:26" ht="12" customHeight="1">
      <c r="A1812" s="205"/>
      <c r="B1812" s="204"/>
      <c r="C1812" s="129"/>
      <c r="D1812" s="129"/>
      <c r="E1812" s="199"/>
      <c r="F1812" s="172"/>
      <c r="G1812" s="6"/>
      <c r="H1812" s="6"/>
      <c r="I1812" s="6"/>
      <c r="J1812" s="6"/>
      <c r="K1812" s="6"/>
      <c r="L1812" s="6"/>
      <c r="M1812" s="6"/>
      <c r="N1812" s="6"/>
      <c r="O1812" s="6"/>
      <c r="P1812" s="6"/>
      <c r="Q1812" s="6"/>
      <c r="R1812" s="6"/>
      <c r="S1812" s="6"/>
      <c r="T1812" s="6"/>
      <c r="U1812" s="6"/>
      <c r="V1812" s="6"/>
      <c r="W1812" s="6"/>
      <c r="X1812" s="6"/>
      <c r="Y1812" s="6"/>
      <c r="Z1812" s="6"/>
    </row>
    <row r="1813" spans="1:26" ht="12" customHeight="1">
      <c r="A1813" s="205"/>
      <c r="B1813" s="204"/>
      <c r="C1813" s="129"/>
      <c r="D1813" s="129"/>
      <c r="E1813" s="199"/>
      <c r="F1813" s="172"/>
      <c r="G1813" s="6"/>
      <c r="H1813" s="6"/>
      <c r="I1813" s="6"/>
      <c r="J1813" s="6"/>
      <c r="K1813" s="6"/>
      <c r="L1813" s="6"/>
      <c r="M1813" s="6"/>
      <c r="N1813" s="6"/>
      <c r="O1813" s="6"/>
      <c r="P1813" s="6"/>
      <c r="Q1813" s="6"/>
      <c r="R1813" s="6"/>
      <c r="S1813" s="6"/>
      <c r="T1813" s="6"/>
      <c r="U1813" s="6"/>
      <c r="V1813" s="6"/>
      <c r="W1813" s="6"/>
      <c r="X1813" s="6"/>
      <c r="Y1813" s="6"/>
      <c r="Z1813" s="6"/>
    </row>
    <row r="1814" spans="1:26" ht="12" customHeight="1">
      <c r="A1814" s="205"/>
      <c r="B1814" s="204"/>
      <c r="C1814" s="129"/>
      <c r="D1814" s="129"/>
      <c r="E1814" s="199"/>
      <c r="F1814" s="172"/>
      <c r="G1814" s="6"/>
      <c r="H1814" s="6"/>
      <c r="I1814" s="6"/>
      <c r="J1814" s="6"/>
      <c r="K1814" s="6"/>
      <c r="L1814" s="6"/>
      <c r="M1814" s="6"/>
      <c r="N1814" s="6"/>
      <c r="O1814" s="6"/>
      <c r="P1814" s="6"/>
      <c r="Q1814" s="6"/>
      <c r="R1814" s="6"/>
      <c r="S1814" s="6"/>
      <c r="T1814" s="6"/>
      <c r="U1814" s="6"/>
      <c r="V1814" s="6"/>
      <c r="W1814" s="6"/>
      <c r="X1814" s="6"/>
      <c r="Y1814" s="6"/>
      <c r="Z1814" s="6"/>
    </row>
    <row r="1815" spans="1:26" ht="12" customHeight="1">
      <c r="A1815" s="205"/>
      <c r="B1815" s="204"/>
      <c r="C1815" s="129"/>
      <c r="D1815" s="129"/>
      <c r="E1815" s="199"/>
      <c r="F1815" s="172"/>
      <c r="G1815" s="6"/>
      <c r="H1815" s="6"/>
      <c r="I1815" s="6"/>
      <c r="J1815" s="6"/>
      <c r="K1815" s="6"/>
      <c r="L1815" s="6"/>
      <c r="M1815" s="6"/>
      <c r="N1815" s="6"/>
      <c r="O1815" s="6"/>
      <c r="P1815" s="6"/>
      <c r="Q1815" s="6"/>
      <c r="R1815" s="6"/>
      <c r="S1815" s="6"/>
      <c r="T1815" s="6"/>
      <c r="U1815" s="6"/>
      <c r="V1815" s="6"/>
      <c r="W1815" s="6"/>
      <c r="X1815" s="6"/>
      <c r="Y1815" s="6"/>
      <c r="Z1815" s="6"/>
    </row>
    <row r="1816" spans="1:26" ht="12" customHeight="1">
      <c r="A1816" s="205"/>
      <c r="B1816" s="204"/>
      <c r="C1816" s="129"/>
      <c r="D1816" s="129"/>
      <c r="E1816" s="199"/>
      <c r="F1816" s="172"/>
      <c r="G1816" s="6"/>
      <c r="H1816" s="6"/>
      <c r="I1816" s="6"/>
      <c r="J1816" s="6"/>
      <c r="K1816" s="6"/>
      <c r="L1816" s="6"/>
      <c r="M1816" s="6"/>
      <c r="N1816" s="6"/>
      <c r="O1816" s="6"/>
      <c r="P1816" s="6"/>
      <c r="Q1816" s="6"/>
      <c r="R1816" s="6"/>
      <c r="S1816" s="6"/>
      <c r="T1816" s="6"/>
      <c r="U1816" s="6"/>
      <c r="V1816" s="6"/>
      <c r="W1816" s="6"/>
      <c r="X1816" s="6"/>
      <c r="Y1816" s="6"/>
      <c r="Z1816" s="6"/>
    </row>
    <row r="1817" spans="1:26" ht="12" customHeight="1">
      <c r="A1817" s="205"/>
      <c r="B1817" s="204"/>
      <c r="C1817" s="129"/>
      <c r="D1817" s="129"/>
      <c r="E1817" s="199"/>
      <c r="F1817" s="172"/>
      <c r="G1817" s="6"/>
      <c r="H1817" s="6"/>
      <c r="I1817" s="6"/>
      <c r="J1817" s="6"/>
      <c r="K1817" s="6"/>
      <c r="L1817" s="6"/>
      <c r="M1817" s="6"/>
      <c r="N1817" s="6"/>
      <c r="O1817" s="6"/>
      <c r="P1817" s="6"/>
      <c r="Q1817" s="6"/>
      <c r="R1817" s="6"/>
      <c r="S1817" s="6"/>
      <c r="T1817" s="6"/>
      <c r="U1817" s="6"/>
      <c r="V1817" s="6"/>
      <c r="W1817" s="6"/>
      <c r="X1817" s="6"/>
      <c r="Y1817" s="6"/>
      <c r="Z1817" s="6"/>
    </row>
    <row r="1818" spans="1:26" ht="12" customHeight="1">
      <c r="A1818" s="205"/>
      <c r="B1818" s="204"/>
      <c r="C1818" s="129"/>
      <c r="D1818" s="129"/>
      <c r="E1818" s="199"/>
      <c r="F1818" s="172"/>
      <c r="G1818" s="6"/>
      <c r="H1818" s="6"/>
      <c r="I1818" s="6"/>
      <c r="J1818" s="6"/>
      <c r="K1818" s="6"/>
      <c r="L1818" s="6"/>
      <c r="M1818" s="6"/>
      <c r="N1818" s="6"/>
      <c r="O1818" s="6"/>
      <c r="P1818" s="6"/>
      <c r="Q1818" s="6"/>
      <c r="R1818" s="6"/>
      <c r="S1818" s="6"/>
      <c r="T1818" s="6"/>
      <c r="U1818" s="6"/>
      <c r="V1818" s="6"/>
      <c r="W1818" s="6"/>
      <c r="X1818" s="6"/>
      <c r="Y1818" s="6"/>
      <c r="Z1818" s="6"/>
    </row>
    <row r="1819" spans="1:26" ht="12" customHeight="1">
      <c r="A1819" s="205"/>
      <c r="B1819" s="204"/>
      <c r="C1819" s="129"/>
      <c r="D1819" s="129"/>
      <c r="E1819" s="199"/>
      <c r="F1819" s="172"/>
      <c r="G1819" s="6"/>
      <c r="H1819" s="6"/>
      <c r="I1819" s="6"/>
      <c r="J1819" s="6"/>
      <c r="K1819" s="6"/>
      <c r="L1819" s="6"/>
      <c r="M1819" s="6"/>
      <c r="N1819" s="6"/>
      <c r="O1819" s="6"/>
      <c r="P1819" s="6"/>
      <c r="Q1819" s="6"/>
      <c r="R1819" s="6"/>
      <c r="S1819" s="6"/>
      <c r="T1819" s="6"/>
      <c r="U1819" s="6"/>
      <c r="V1819" s="6"/>
      <c r="W1819" s="6"/>
      <c r="X1819" s="6"/>
      <c r="Y1819" s="6"/>
      <c r="Z1819" s="6"/>
    </row>
    <row r="1820" spans="1:26" ht="12" customHeight="1">
      <c r="A1820" s="205"/>
      <c r="B1820" s="204"/>
      <c r="C1820" s="129"/>
      <c r="D1820" s="129"/>
      <c r="E1820" s="199"/>
      <c r="F1820" s="172"/>
      <c r="G1820" s="6"/>
      <c r="H1820" s="6"/>
      <c r="I1820" s="6"/>
      <c r="J1820" s="6"/>
      <c r="K1820" s="6"/>
      <c r="L1820" s="6"/>
      <c r="M1820" s="6"/>
      <c r="N1820" s="6"/>
      <c r="O1820" s="6"/>
      <c r="P1820" s="6"/>
      <c r="Q1820" s="6"/>
      <c r="R1820" s="6"/>
      <c r="S1820" s="6"/>
      <c r="T1820" s="6"/>
      <c r="U1820" s="6"/>
      <c r="V1820" s="6"/>
      <c r="W1820" s="6"/>
      <c r="X1820" s="6"/>
      <c r="Y1820" s="6"/>
      <c r="Z1820" s="6"/>
    </row>
    <row r="1821" spans="1:26" ht="12" customHeight="1">
      <c r="A1821" s="205"/>
      <c r="B1821" s="204"/>
      <c r="C1821" s="129"/>
      <c r="D1821" s="129"/>
      <c r="E1821" s="199"/>
      <c r="F1821" s="172"/>
      <c r="G1821" s="6"/>
      <c r="H1821" s="6"/>
      <c r="I1821" s="6"/>
      <c r="J1821" s="6"/>
      <c r="K1821" s="6"/>
      <c r="L1821" s="6"/>
      <c r="M1821" s="6"/>
      <c r="N1821" s="6"/>
      <c r="O1821" s="6"/>
      <c r="P1821" s="6"/>
      <c r="Q1821" s="6"/>
      <c r="R1821" s="6"/>
      <c r="S1821" s="6"/>
      <c r="T1821" s="6"/>
      <c r="U1821" s="6"/>
      <c r="V1821" s="6"/>
      <c r="W1821" s="6"/>
      <c r="X1821" s="6"/>
      <c r="Y1821" s="6"/>
      <c r="Z1821" s="6"/>
    </row>
    <row r="1822" spans="1:26" ht="12" customHeight="1">
      <c r="A1822" s="205"/>
      <c r="B1822" s="204"/>
      <c r="C1822" s="129"/>
      <c r="D1822" s="129"/>
      <c r="E1822" s="199"/>
      <c r="F1822" s="172"/>
      <c r="G1822" s="6"/>
      <c r="H1822" s="6"/>
      <c r="I1822" s="6"/>
      <c r="J1822" s="6"/>
      <c r="K1822" s="6"/>
      <c r="L1822" s="6"/>
      <c r="M1822" s="6"/>
      <c r="N1822" s="6"/>
      <c r="O1822" s="6"/>
      <c r="P1822" s="6"/>
      <c r="Q1822" s="6"/>
      <c r="R1822" s="6"/>
      <c r="S1822" s="6"/>
      <c r="T1822" s="6"/>
      <c r="U1822" s="6"/>
      <c r="V1822" s="6"/>
      <c r="W1822" s="6"/>
      <c r="X1822" s="6"/>
      <c r="Y1822" s="6"/>
      <c r="Z1822" s="6"/>
    </row>
    <row r="1823" spans="1:26" ht="12" customHeight="1">
      <c r="A1823" s="205"/>
      <c r="B1823" s="204"/>
      <c r="C1823" s="129"/>
      <c r="D1823" s="129"/>
      <c r="E1823" s="199"/>
      <c r="F1823" s="172"/>
      <c r="G1823" s="6"/>
      <c r="H1823" s="6"/>
      <c r="I1823" s="6"/>
      <c r="J1823" s="6"/>
      <c r="K1823" s="6"/>
      <c r="L1823" s="6"/>
      <c r="M1823" s="6"/>
      <c r="N1823" s="6"/>
      <c r="O1823" s="6"/>
      <c r="P1823" s="6"/>
      <c r="Q1823" s="6"/>
      <c r="R1823" s="6"/>
      <c r="S1823" s="6"/>
      <c r="T1823" s="6"/>
      <c r="U1823" s="6"/>
      <c r="V1823" s="6"/>
      <c r="W1823" s="6"/>
      <c r="X1823" s="6"/>
      <c r="Y1823" s="6"/>
      <c r="Z1823" s="6"/>
    </row>
    <row r="1824" spans="1:26" ht="12" customHeight="1">
      <c r="A1824" s="205"/>
      <c r="B1824" s="204"/>
      <c r="C1824" s="129"/>
      <c r="D1824" s="129"/>
      <c r="E1824" s="199"/>
      <c r="F1824" s="172"/>
      <c r="G1824" s="6"/>
      <c r="H1824" s="6"/>
      <c r="I1824" s="6"/>
      <c r="J1824" s="6"/>
      <c r="K1824" s="6"/>
      <c r="L1824" s="6"/>
      <c r="M1824" s="6"/>
      <c r="N1824" s="6"/>
      <c r="O1824" s="6"/>
      <c r="P1824" s="6"/>
      <c r="Q1824" s="6"/>
      <c r="R1824" s="6"/>
      <c r="S1824" s="6"/>
      <c r="T1824" s="6"/>
      <c r="U1824" s="6"/>
      <c r="V1824" s="6"/>
      <c r="W1824" s="6"/>
      <c r="X1824" s="6"/>
      <c r="Y1824" s="6"/>
      <c r="Z1824" s="6"/>
    </row>
    <row r="1825" spans="1:26" ht="12" customHeight="1">
      <c r="A1825" s="205"/>
      <c r="B1825" s="204"/>
      <c r="C1825" s="129"/>
      <c r="D1825" s="129"/>
      <c r="E1825" s="199"/>
      <c r="F1825" s="172"/>
      <c r="G1825" s="6"/>
      <c r="H1825" s="6"/>
      <c r="I1825" s="6"/>
      <c r="J1825" s="6"/>
      <c r="K1825" s="6"/>
      <c r="L1825" s="6"/>
      <c r="M1825" s="6"/>
      <c r="N1825" s="6"/>
      <c r="O1825" s="6"/>
      <c r="P1825" s="6"/>
      <c r="Q1825" s="6"/>
      <c r="R1825" s="6"/>
      <c r="S1825" s="6"/>
      <c r="T1825" s="6"/>
      <c r="U1825" s="6"/>
      <c r="V1825" s="6"/>
      <c r="W1825" s="6"/>
      <c r="X1825" s="6"/>
      <c r="Y1825" s="6"/>
      <c r="Z1825" s="6"/>
    </row>
    <row r="1826" spans="1:26" ht="12" customHeight="1">
      <c r="A1826" s="205"/>
      <c r="B1826" s="204"/>
      <c r="C1826" s="129"/>
      <c r="D1826" s="129"/>
      <c r="E1826" s="199"/>
      <c r="F1826" s="172"/>
      <c r="G1826" s="6"/>
      <c r="H1826" s="6"/>
      <c r="I1826" s="6"/>
      <c r="J1826" s="6"/>
      <c r="K1826" s="6"/>
      <c r="L1826" s="6"/>
      <c r="M1826" s="6"/>
      <c r="N1826" s="6"/>
      <c r="O1826" s="6"/>
      <c r="P1826" s="6"/>
      <c r="Q1826" s="6"/>
      <c r="R1826" s="6"/>
      <c r="S1826" s="6"/>
      <c r="T1826" s="6"/>
      <c r="U1826" s="6"/>
      <c r="V1826" s="6"/>
      <c r="W1826" s="6"/>
      <c r="X1826" s="6"/>
      <c r="Y1826" s="6"/>
      <c r="Z1826" s="6"/>
    </row>
    <row r="1827" spans="1:26" ht="12" customHeight="1">
      <c r="A1827" s="205"/>
      <c r="B1827" s="204"/>
      <c r="C1827" s="129"/>
      <c r="D1827" s="129"/>
      <c r="E1827" s="199"/>
      <c r="F1827" s="172"/>
      <c r="G1827" s="6"/>
      <c r="H1827" s="6"/>
      <c r="I1827" s="6"/>
      <c r="J1827" s="6"/>
      <c r="K1827" s="6"/>
      <c r="L1827" s="6"/>
      <c r="M1827" s="6"/>
      <c r="N1827" s="6"/>
      <c r="O1827" s="6"/>
      <c r="P1827" s="6"/>
      <c r="Q1827" s="6"/>
      <c r="R1827" s="6"/>
      <c r="S1827" s="6"/>
      <c r="T1827" s="6"/>
      <c r="U1827" s="6"/>
      <c r="V1827" s="6"/>
      <c r="W1827" s="6"/>
      <c r="X1827" s="6"/>
      <c r="Y1827" s="6"/>
      <c r="Z1827" s="6"/>
    </row>
    <row r="1828" spans="1:26" ht="12" customHeight="1">
      <c r="A1828" s="205"/>
      <c r="B1828" s="204"/>
      <c r="C1828" s="129"/>
      <c r="D1828" s="129"/>
      <c r="E1828" s="199"/>
      <c r="F1828" s="172"/>
      <c r="G1828" s="6"/>
      <c r="H1828" s="6"/>
      <c r="I1828" s="6"/>
      <c r="J1828" s="6"/>
      <c r="K1828" s="6"/>
      <c r="L1828" s="6"/>
      <c r="M1828" s="6"/>
      <c r="N1828" s="6"/>
      <c r="O1828" s="6"/>
      <c r="P1828" s="6"/>
      <c r="Q1828" s="6"/>
      <c r="R1828" s="6"/>
      <c r="S1828" s="6"/>
      <c r="T1828" s="6"/>
      <c r="U1828" s="6"/>
      <c r="V1828" s="6"/>
      <c r="W1828" s="6"/>
      <c r="X1828" s="6"/>
      <c r="Y1828" s="6"/>
      <c r="Z1828" s="6"/>
    </row>
    <row r="1829" spans="1:26" ht="12" customHeight="1">
      <c r="A1829" s="205"/>
      <c r="B1829" s="204"/>
      <c r="C1829" s="129"/>
      <c r="D1829" s="129"/>
      <c r="E1829" s="199"/>
      <c r="F1829" s="172"/>
      <c r="G1829" s="6"/>
      <c r="H1829" s="6"/>
      <c r="I1829" s="6"/>
      <c r="J1829" s="6"/>
      <c r="K1829" s="6"/>
      <c r="L1829" s="6"/>
      <c r="M1829" s="6"/>
      <c r="N1829" s="6"/>
      <c r="O1829" s="6"/>
      <c r="P1829" s="6"/>
      <c r="Q1829" s="6"/>
      <c r="R1829" s="6"/>
      <c r="S1829" s="6"/>
      <c r="T1829" s="6"/>
      <c r="U1829" s="6"/>
      <c r="V1829" s="6"/>
      <c r="W1829" s="6"/>
      <c r="X1829" s="6"/>
      <c r="Y1829" s="6"/>
      <c r="Z1829" s="6"/>
    </row>
    <row r="1830" spans="1:26" ht="12" customHeight="1">
      <c r="A1830" s="205"/>
      <c r="B1830" s="204"/>
      <c r="C1830" s="129"/>
      <c r="D1830" s="129"/>
      <c r="E1830" s="199"/>
      <c r="F1830" s="172"/>
      <c r="G1830" s="6"/>
      <c r="H1830" s="6"/>
      <c r="I1830" s="6"/>
      <c r="J1830" s="6"/>
      <c r="K1830" s="6"/>
      <c r="L1830" s="6"/>
      <c r="M1830" s="6"/>
      <c r="N1830" s="6"/>
      <c r="O1830" s="6"/>
      <c r="P1830" s="6"/>
      <c r="Q1830" s="6"/>
      <c r="R1830" s="6"/>
      <c r="S1830" s="6"/>
      <c r="T1830" s="6"/>
      <c r="U1830" s="6"/>
      <c r="V1830" s="6"/>
      <c r="W1830" s="6"/>
      <c r="X1830" s="6"/>
      <c r="Y1830" s="6"/>
      <c r="Z1830" s="6"/>
    </row>
    <row r="1831" spans="1:26" ht="12" customHeight="1">
      <c r="A1831" s="205"/>
      <c r="B1831" s="204"/>
      <c r="C1831" s="129"/>
      <c r="D1831" s="129"/>
      <c r="E1831" s="199"/>
      <c r="F1831" s="172"/>
      <c r="G1831" s="6"/>
      <c r="H1831" s="6"/>
      <c r="I1831" s="6"/>
      <c r="J1831" s="6"/>
      <c r="K1831" s="6"/>
      <c r="L1831" s="6"/>
      <c r="M1831" s="6"/>
      <c r="N1831" s="6"/>
      <c r="O1831" s="6"/>
      <c r="P1831" s="6"/>
      <c r="Q1831" s="6"/>
      <c r="R1831" s="6"/>
      <c r="S1831" s="6"/>
      <c r="T1831" s="6"/>
      <c r="U1831" s="6"/>
      <c r="V1831" s="6"/>
      <c r="W1831" s="6"/>
      <c r="X1831" s="6"/>
      <c r="Y1831" s="6"/>
      <c r="Z1831" s="6"/>
    </row>
    <row r="1832" spans="1:26" ht="12" customHeight="1">
      <c r="A1832" s="205"/>
      <c r="B1832" s="204"/>
      <c r="C1832" s="129"/>
      <c r="D1832" s="129"/>
      <c r="E1832" s="199"/>
      <c r="F1832" s="172"/>
      <c r="G1832" s="6"/>
      <c r="H1832" s="6"/>
      <c r="I1832" s="6"/>
      <c r="J1832" s="6"/>
      <c r="K1832" s="6"/>
      <c r="L1832" s="6"/>
      <c r="M1832" s="6"/>
      <c r="N1832" s="6"/>
      <c r="O1832" s="6"/>
      <c r="P1832" s="6"/>
      <c r="Q1832" s="6"/>
      <c r="R1832" s="6"/>
      <c r="S1832" s="6"/>
      <c r="T1832" s="6"/>
      <c r="U1832" s="6"/>
      <c r="V1832" s="6"/>
      <c r="W1832" s="6"/>
      <c r="X1832" s="6"/>
      <c r="Y1832" s="6"/>
      <c r="Z1832" s="6"/>
    </row>
    <row r="1833" spans="1:26" ht="12" customHeight="1">
      <c r="A1833" s="205"/>
      <c r="B1833" s="204"/>
      <c r="C1833" s="129"/>
      <c r="D1833" s="129"/>
      <c r="E1833" s="199"/>
      <c r="F1833" s="172"/>
      <c r="G1833" s="6"/>
      <c r="H1833" s="6"/>
      <c r="I1833" s="6"/>
      <c r="J1833" s="6"/>
      <c r="K1833" s="6"/>
      <c r="L1833" s="6"/>
      <c r="M1833" s="6"/>
      <c r="N1833" s="6"/>
      <c r="O1833" s="6"/>
      <c r="P1833" s="6"/>
      <c r="Q1833" s="6"/>
      <c r="R1833" s="6"/>
      <c r="S1833" s="6"/>
      <c r="T1833" s="6"/>
      <c r="U1833" s="6"/>
      <c r="V1833" s="6"/>
      <c r="W1833" s="6"/>
      <c r="X1833" s="6"/>
      <c r="Y1833" s="6"/>
      <c r="Z1833" s="6"/>
    </row>
    <row r="1834" spans="1:26" ht="12" customHeight="1">
      <c r="A1834" s="205"/>
      <c r="B1834" s="204"/>
      <c r="C1834" s="129"/>
      <c r="D1834" s="129"/>
      <c r="E1834" s="199"/>
      <c r="F1834" s="172"/>
      <c r="G1834" s="6"/>
      <c r="H1834" s="6"/>
      <c r="I1834" s="6"/>
      <c r="J1834" s="6"/>
      <c r="K1834" s="6"/>
      <c r="L1834" s="6"/>
      <c r="M1834" s="6"/>
      <c r="N1834" s="6"/>
      <c r="O1834" s="6"/>
      <c r="P1834" s="6"/>
      <c r="Q1834" s="6"/>
      <c r="R1834" s="6"/>
      <c r="S1834" s="6"/>
      <c r="T1834" s="6"/>
      <c r="U1834" s="6"/>
      <c r="V1834" s="6"/>
      <c r="W1834" s="6"/>
      <c r="X1834" s="6"/>
      <c r="Y1834" s="6"/>
      <c r="Z1834" s="6"/>
    </row>
    <row r="1835" spans="1:26" ht="12" customHeight="1">
      <c r="A1835" s="205"/>
      <c r="B1835" s="204"/>
      <c r="C1835" s="129"/>
      <c r="D1835" s="129"/>
      <c r="E1835" s="199"/>
      <c r="F1835" s="172"/>
      <c r="G1835" s="6"/>
      <c r="H1835" s="6"/>
      <c r="I1835" s="6"/>
      <c r="J1835" s="6"/>
      <c r="K1835" s="6"/>
      <c r="L1835" s="6"/>
      <c r="M1835" s="6"/>
      <c r="N1835" s="6"/>
      <c r="O1835" s="6"/>
      <c r="P1835" s="6"/>
      <c r="Q1835" s="6"/>
      <c r="R1835" s="6"/>
      <c r="S1835" s="6"/>
      <c r="T1835" s="6"/>
      <c r="U1835" s="6"/>
      <c r="V1835" s="6"/>
      <c r="W1835" s="6"/>
      <c r="X1835" s="6"/>
      <c r="Y1835" s="6"/>
      <c r="Z1835" s="6"/>
    </row>
    <row r="1836" spans="1:26" ht="12" customHeight="1">
      <c r="A1836" s="205"/>
      <c r="B1836" s="204"/>
      <c r="C1836" s="129"/>
      <c r="D1836" s="129"/>
      <c r="E1836" s="199"/>
      <c r="F1836" s="172"/>
      <c r="G1836" s="6"/>
      <c r="H1836" s="6"/>
      <c r="I1836" s="6"/>
      <c r="J1836" s="6"/>
      <c r="K1836" s="6"/>
      <c r="L1836" s="6"/>
      <c r="M1836" s="6"/>
      <c r="N1836" s="6"/>
      <c r="O1836" s="6"/>
      <c r="P1836" s="6"/>
      <c r="Q1836" s="6"/>
      <c r="R1836" s="6"/>
      <c r="S1836" s="6"/>
      <c r="T1836" s="6"/>
      <c r="U1836" s="6"/>
      <c r="V1836" s="6"/>
      <c r="W1836" s="6"/>
      <c r="X1836" s="6"/>
      <c r="Y1836" s="6"/>
      <c r="Z1836" s="6"/>
    </row>
    <row r="1837" spans="1:26" ht="12" customHeight="1">
      <c r="A1837" s="205"/>
      <c r="B1837" s="204"/>
      <c r="C1837" s="129"/>
      <c r="D1837" s="129"/>
      <c r="E1837" s="199"/>
      <c r="F1837" s="172"/>
      <c r="G1837" s="6"/>
      <c r="H1837" s="6"/>
      <c r="I1837" s="6"/>
      <c r="J1837" s="6"/>
      <c r="K1837" s="6"/>
      <c r="L1837" s="6"/>
      <c r="M1837" s="6"/>
      <c r="N1837" s="6"/>
      <c r="O1837" s="6"/>
      <c r="P1837" s="6"/>
      <c r="Q1837" s="6"/>
      <c r="R1837" s="6"/>
      <c r="S1837" s="6"/>
      <c r="T1837" s="6"/>
      <c r="U1837" s="6"/>
      <c r="V1837" s="6"/>
      <c r="W1837" s="6"/>
      <c r="X1837" s="6"/>
      <c r="Y1837" s="6"/>
      <c r="Z1837" s="6"/>
    </row>
    <row r="1838" spans="1:26" ht="12" customHeight="1">
      <c r="A1838" s="205"/>
      <c r="B1838" s="204"/>
      <c r="C1838" s="129"/>
      <c r="D1838" s="129"/>
      <c r="E1838" s="199"/>
      <c r="F1838" s="172"/>
      <c r="G1838" s="6"/>
      <c r="H1838" s="6"/>
      <c r="I1838" s="6"/>
      <c r="J1838" s="6"/>
      <c r="K1838" s="6"/>
      <c r="L1838" s="6"/>
      <c r="M1838" s="6"/>
      <c r="N1838" s="6"/>
      <c r="O1838" s="6"/>
      <c r="P1838" s="6"/>
      <c r="Q1838" s="6"/>
      <c r="R1838" s="6"/>
      <c r="S1838" s="6"/>
      <c r="T1838" s="6"/>
      <c r="U1838" s="6"/>
      <c r="V1838" s="6"/>
      <c r="W1838" s="6"/>
      <c r="X1838" s="6"/>
      <c r="Y1838" s="6"/>
      <c r="Z1838" s="6"/>
    </row>
    <row r="1839" spans="1:26" ht="12" customHeight="1">
      <c r="A1839" s="205"/>
      <c r="B1839" s="204"/>
      <c r="C1839" s="129"/>
      <c r="D1839" s="129"/>
      <c r="E1839" s="199"/>
      <c r="F1839" s="172"/>
      <c r="G1839" s="6"/>
      <c r="H1839" s="6"/>
      <c r="I1839" s="6"/>
      <c r="J1839" s="6"/>
      <c r="K1839" s="6"/>
      <c r="L1839" s="6"/>
      <c r="M1839" s="6"/>
      <c r="N1839" s="6"/>
      <c r="O1839" s="6"/>
      <c r="P1839" s="6"/>
      <c r="Q1839" s="6"/>
      <c r="R1839" s="6"/>
      <c r="S1839" s="6"/>
      <c r="T1839" s="6"/>
      <c r="U1839" s="6"/>
      <c r="V1839" s="6"/>
      <c r="W1839" s="6"/>
      <c r="X1839" s="6"/>
      <c r="Y1839" s="6"/>
      <c r="Z1839" s="6"/>
    </row>
    <row r="1840" spans="1:26" ht="12" customHeight="1">
      <c r="A1840" s="205"/>
      <c r="B1840" s="204"/>
      <c r="C1840" s="129"/>
      <c r="D1840" s="129"/>
      <c r="E1840" s="199"/>
      <c r="F1840" s="172"/>
      <c r="G1840" s="6"/>
      <c r="H1840" s="6"/>
      <c r="I1840" s="6"/>
      <c r="J1840" s="6"/>
      <c r="K1840" s="6"/>
      <c r="L1840" s="6"/>
      <c r="M1840" s="6"/>
      <c r="N1840" s="6"/>
      <c r="O1840" s="6"/>
      <c r="P1840" s="6"/>
      <c r="Q1840" s="6"/>
      <c r="R1840" s="6"/>
      <c r="S1840" s="6"/>
      <c r="T1840" s="6"/>
      <c r="U1840" s="6"/>
      <c r="V1840" s="6"/>
      <c r="W1840" s="6"/>
      <c r="X1840" s="6"/>
      <c r="Y1840" s="6"/>
      <c r="Z1840" s="6"/>
    </row>
    <row r="1841" spans="1:26" ht="12" customHeight="1">
      <c r="A1841" s="205"/>
      <c r="B1841" s="204"/>
      <c r="C1841" s="129"/>
      <c r="D1841" s="129"/>
      <c r="E1841" s="199"/>
      <c r="F1841" s="172"/>
      <c r="G1841" s="6"/>
      <c r="H1841" s="6"/>
      <c r="I1841" s="6"/>
      <c r="J1841" s="6"/>
      <c r="K1841" s="6"/>
      <c r="L1841" s="6"/>
      <c r="M1841" s="6"/>
      <c r="N1841" s="6"/>
      <c r="O1841" s="6"/>
      <c r="P1841" s="6"/>
      <c r="Q1841" s="6"/>
      <c r="R1841" s="6"/>
      <c r="S1841" s="6"/>
      <c r="T1841" s="6"/>
      <c r="U1841" s="6"/>
      <c r="V1841" s="6"/>
      <c r="W1841" s="6"/>
      <c r="X1841" s="6"/>
      <c r="Y1841" s="6"/>
      <c r="Z1841" s="6"/>
    </row>
    <row r="1842" spans="1:26" ht="12" customHeight="1">
      <c r="A1842" s="205"/>
      <c r="B1842" s="204"/>
      <c r="C1842" s="129"/>
      <c r="D1842" s="129"/>
      <c r="E1842" s="199"/>
      <c r="F1842" s="172"/>
      <c r="G1842" s="6"/>
      <c r="H1842" s="6"/>
      <c r="I1842" s="6"/>
      <c r="J1842" s="6"/>
      <c r="K1842" s="6"/>
      <c r="L1842" s="6"/>
      <c r="M1842" s="6"/>
      <c r="N1842" s="6"/>
      <c r="O1842" s="6"/>
      <c r="P1842" s="6"/>
      <c r="Q1842" s="6"/>
      <c r="R1842" s="6"/>
      <c r="S1842" s="6"/>
      <c r="T1842" s="6"/>
      <c r="U1842" s="6"/>
      <c r="V1842" s="6"/>
      <c r="W1842" s="6"/>
      <c r="X1842" s="6"/>
      <c r="Y1842" s="6"/>
      <c r="Z1842" s="6"/>
    </row>
    <row r="1843" spans="1:26" ht="12" customHeight="1">
      <c r="A1843" s="205"/>
      <c r="B1843" s="204"/>
      <c r="C1843" s="129"/>
      <c r="D1843" s="129"/>
      <c r="E1843" s="199"/>
      <c r="F1843" s="172"/>
      <c r="G1843" s="6"/>
      <c r="H1843" s="6"/>
      <c r="I1843" s="6"/>
      <c r="J1843" s="6"/>
      <c r="K1843" s="6"/>
      <c r="L1843" s="6"/>
      <c r="M1843" s="6"/>
      <c r="N1843" s="6"/>
      <c r="O1843" s="6"/>
      <c r="P1843" s="6"/>
      <c r="Q1843" s="6"/>
      <c r="R1843" s="6"/>
      <c r="S1843" s="6"/>
      <c r="T1843" s="6"/>
      <c r="U1843" s="6"/>
      <c r="V1843" s="6"/>
      <c r="W1843" s="6"/>
      <c r="X1843" s="6"/>
      <c r="Y1843" s="6"/>
      <c r="Z1843" s="6"/>
    </row>
    <row r="1844" spans="1:26" ht="12" customHeight="1">
      <c r="A1844" s="205"/>
      <c r="B1844" s="204"/>
      <c r="C1844" s="129"/>
      <c r="D1844" s="129"/>
      <c r="E1844" s="199"/>
      <c r="F1844" s="172"/>
      <c r="G1844" s="6"/>
      <c r="H1844" s="6"/>
      <c r="I1844" s="6"/>
      <c r="J1844" s="6"/>
      <c r="K1844" s="6"/>
      <c r="L1844" s="6"/>
      <c r="M1844" s="6"/>
      <c r="N1844" s="6"/>
      <c r="O1844" s="6"/>
      <c r="P1844" s="6"/>
      <c r="Q1844" s="6"/>
      <c r="R1844" s="6"/>
      <c r="S1844" s="6"/>
      <c r="T1844" s="6"/>
      <c r="U1844" s="6"/>
      <c r="V1844" s="6"/>
      <c r="W1844" s="6"/>
      <c r="X1844" s="6"/>
      <c r="Y1844" s="6"/>
      <c r="Z1844" s="6"/>
    </row>
    <row r="1845" spans="1:26" ht="12" customHeight="1">
      <c r="A1845" s="205"/>
      <c r="B1845" s="204"/>
      <c r="C1845" s="129"/>
      <c r="D1845" s="129"/>
      <c r="E1845" s="199"/>
      <c r="F1845" s="172"/>
      <c r="G1845" s="6"/>
      <c r="H1845" s="6"/>
      <c r="I1845" s="6"/>
      <c r="J1845" s="6"/>
      <c r="K1845" s="6"/>
      <c r="L1845" s="6"/>
      <c r="M1845" s="6"/>
      <c r="N1845" s="6"/>
      <c r="O1845" s="6"/>
      <c r="P1845" s="6"/>
      <c r="Q1845" s="6"/>
      <c r="R1845" s="6"/>
      <c r="S1845" s="6"/>
      <c r="T1845" s="6"/>
      <c r="U1845" s="6"/>
      <c r="V1845" s="6"/>
      <c r="W1845" s="6"/>
      <c r="X1845" s="6"/>
      <c r="Y1845" s="6"/>
      <c r="Z1845" s="6"/>
    </row>
    <row r="1846" spans="1:26" ht="12" customHeight="1">
      <c r="A1846" s="205"/>
      <c r="B1846" s="204"/>
      <c r="C1846" s="129"/>
      <c r="D1846" s="129"/>
      <c r="E1846" s="199"/>
      <c r="F1846" s="172"/>
      <c r="G1846" s="6"/>
      <c r="H1846" s="6"/>
      <c r="I1846" s="6"/>
      <c r="J1846" s="6"/>
      <c r="K1846" s="6"/>
      <c r="L1846" s="6"/>
      <c r="M1846" s="6"/>
      <c r="N1846" s="6"/>
      <c r="O1846" s="6"/>
      <c r="P1846" s="6"/>
      <c r="Q1846" s="6"/>
      <c r="R1846" s="6"/>
      <c r="S1846" s="6"/>
      <c r="T1846" s="6"/>
      <c r="U1846" s="6"/>
      <c r="V1846" s="6"/>
      <c r="W1846" s="6"/>
      <c r="X1846" s="6"/>
      <c r="Y1846" s="6"/>
      <c r="Z1846" s="6"/>
    </row>
    <row r="1847" spans="1:26" ht="12" customHeight="1">
      <c r="A1847" s="205"/>
      <c r="B1847" s="204"/>
      <c r="C1847" s="129"/>
      <c r="D1847" s="129"/>
      <c r="E1847" s="199"/>
      <c r="F1847" s="172"/>
      <c r="G1847" s="6"/>
      <c r="H1847" s="6"/>
      <c r="I1847" s="6"/>
      <c r="J1847" s="6"/>
      <c r="K1847" s="6"/>
      <c r="L1847" s="6"/>
      <c r="M1847" s="6"/>
      <c r="N1847" s="6"/>
      <c r="O1847" s="6"/>
      <c r="P1847" s="6"/>
      <c r="Q1847" s="6"/>
      <c r="R1847" s="6"/>
      <c r="S1847" s="6"/>
      <c r="T1847" s="6"/>
      <c r="U1847" s="6"/>
      <c r="V1847" s="6"/>
      <c r="W1847" s="6"/>
      <c r="X1847" s="6"/>
      <c r="Y1847" s="6"/>
      <c r="Z1847" s="6"/>
    </row>
    <row r="1848" spans="1:26" ht="12" customHeight="1">
      <c r="A1848" s="205"/>
      <c r="B1848" s="204"/>
      <c r="C1848" s="129"/>
      <c r="D1848" s="129"/>
      <c r="E1848" s="199"/>
      <c r="F1848" s="172"/>
      <c r="G1848" s="6"/>
      <c r="H1848" s="6"/>
      <c r="I1848" s="6"/>
      <c r="J1848" s="6"/>
      <c r="K1848" s="6"/>
      <c r="L1848" s="6"/>
      <c r="M1848" s="6"/>
      <c r="N1848" s="6"/>
      <c r="O1848" s="6"/>
      <c r="P1848" s="6"/>
      <c r="Q1848" s="6"/>
      <c r="R1848" s="6"/>
      <c r="S1848" s="6"/>
      <c r="T1848" s="6"/>
      <c r="U1848" s="6"/>
      <c r="V1848" s="6"/>
      <c r="W1848" s="6"/>
      <c r="X1848" s="6"/>
      <c r="Y1848" s="6"/>
      <c r="Z1848" s="6"/>
    </row>
    <row r="1849" spans="1:26" ht="12" customHeight="1">
      <c r="A1849" s="205"/>
      <c r="B1849" s="204"/>
      <c r="C1849" s="129"/>
      <c r="D1849" s="129"/>
      <c r="E1849" s="199"/>
      <c r="F1849" s="172"/>
      <c r="G1849" s="6"/>
      <c r="H1849" s="6"/>
      <c r="I1849" s="6"/>
      <c r="J1849" s="6"/>
      <c r="K1849" s="6"/>
      <c r="L1849" s="6"/>
      <c r="M1849" s="6"/>
      <c r="N1849" s="6"/>
      <c r="O1849" s="6"/>
      <c r="P1849" s="6"/>
      <c r="Q1849" s="6"/>
      <c r="R1849" s="6"/>
      <c r="S1849" s="6"/>
      <c r="T1849" s="6"/>
      <c r="U1849" s="6"/>
      <c r="V1849" s="6"/>
      <c r="W1849" s="6"/>
      <c r="X1849" s="6"/>
      <c r="Y1849" s="6"/>
      <c r="Z1849" s="6"/>
    </row>
    <row r="1850" spans="1:26" ht="12" customHeight="1">
      <c r="A1850" s="205"/>
      <c r="B1850" s="204"/>
      <c r="C1850" s="129"/>
      <c r="D1850" s="129"/>
      <c r="E1850" s="199"/>
      <c r="F1850" s="172"/>
      <c r="G1850" s="6"/>
      <c r="H1850" s="6"/>
      <c r="I1850" s="6"/>
      <c r="J1850" s="6"/>
      <c r="K1850" s="6"/>
      <c r="L1850" s="6"/>
      <c r="M1850" s="6"/>
      <c r="N1850" s="6"/>
      <c r="O1850" s="6"/>
      <c r="P1850" s="6"/>
      <c r="Q1850" s="6"/>
      <c r="R1850" s="6"/>
      <c r="S1850" s="6"/>
      <c r="T1850" s="6"/>
      <c r="U1850" s="6"/>
      <c r="V1850" s="6"/>
      <c r="W1850" s="6"/>
      <c r="X1850" s="6"/>
      <c r="Y1850" s="6"/>
      <c r="Z1850" s="6"/>
    </row>
    <row r="1851" spans="1:26" ht="12" customHeight="1">
      <c r="A1851" s="205"/>
      <c r="B1851" s="204"/>
      <c r="C1851" s="129"/>
      <c r="D1851" s="129"/>
      <c r="E1851" s="199"/>
      <c r="F1851" s="172"/>
      <c r="G1851" s="6"/>
      <c r="H1851" s="6"/>
      <c r="I1851" s="6"/>
      <c r="J1851" s="6"/>
      <c r="K1851" s="6"/>
      <c r="L1851" s="6"/>
      <c r="M1851" s="6"/>
      <c r="N1851" s="6"/>
      <c r="O1851" s="6"/>
      <c r="P1851" s="6"/>
      <c r="Q1851" s="6"/>
      <c r="R1851" s="6"/>
      <c r="S1851" s="6"/>
      <c r="T1851" s="6"/>
      <c r="U1851" s="6"/>
      <c r="V1851" s="6"/>
      <c r="W1851" s="6"/>
      <c r="X1851" s="6"/>
      <c r="Y1851" s="6"/>
      <c r="Z1851" s="6"/>
    </row>
    <row r="1852" spans="1:26" ht="12" customHeight="1">
      <c r="A1852" s="205"/>
      <c r="B1852" s="204"/>
      <c r="C1852" s="129"/>
      <c r="D1852" s="129"/>
      <c r="E1852" s="199"/>
      <c r="F1852" s="172"/>
      <c r="G1852" s="6"/>
      <c r="H1852" s="6"/>
      <c r="I1852" s="6"/>
      <c r="J1852" s="6"/>
      <c r="K1852" s="6"/>
      <c r="L1852" s="6"/>
      <c r="M1852" s="6"/>
      <c r="N1852" s="6"/>
      <c r="O1852" s="6"/>
      <c r="P1852" s="6"/>
      <c r="Q1852" s="6"/>
      <c r="R1852" s="6"/>
      <c r="S1852" s="6"/>
      <c r="T1852" s="6"/>
      <c r="U1852" s="6"/>
      <c r="V1852" s="6"/>
      <c r="W1852" s="6"/>
      <c r="X1852" s="6"/>
      <c r="Y1852" s="6"/>
      <c r="Z1852" s="6"/>
    </row>
    <row r="1853" spans="1:26" ht="12" customHeight="1">
      <c r="A1853" s="205"/>
      <c r="B1853" s="204"/>
      <c r="C1853" s="129"/>
      <c r="D1853" s="129"/>
      <c r="E1853" s="199"/>
      <c r="F1853" s="172"/>
      <c r="G1853" s="6"/>
      <c r="H1853" s="6"/>
      <c r="I1853" s="6"/>
      <c r="J1853" s="6"/>
      <c r="K1853" s="6"/>
      <c r="L1853" s="6"/>
      <c r="M1853" s="6"/>
      <c r="N1853" s="6"/>
      <c r="O1853" s="6"/>
      <c r="P1853" s="6"/>
      <c r="Q1853" s="6"/>
      <c r="R1853" s="6"/>
      <c r="S1853" s="6"/>
      <c r="T1853" s="6"/>
      <c r="U1853" s="6"/>
      <c r="V1853" s="6"/>
      <c r="W1853" s="6"/>
      <c r="X1853" s="6"/>
      <c r="Y1853" s="6"/>
      <c r="Z1853" s="6"/>
    </row>
    <row r="1854" spans="1:26" ht="12" customHeight="1">
      <c r="A1854" s="205"/>
      <c r="B1854" s="204"/>
      <c r="C1854" s="129"/>
      <c r="D1854" s="129"/>
      <c r="E1854" s="199"/>
      <c r="F1854" s="172"/>
      <c r="G1854" s="6"/>
      <c r="H1854" s="6"/>
      <c r="I1854" s="6"/>
      <c r="J1854" s="6"/>
      <c r="K1854" s="6"/>
      <c r="L1854" s="6"/>
      <c r="M1854" s="6"/>
      <c r="N1854" s="6"/>
      <c r="O1854" s="6"/>
      <c r="P1854" s="6"/>
      <c r="Q1854" s="6"/>
      <c r="R1854" s="6"/>
      <c r="S1854" s="6"/>
      <c r="T1854" s="6"/>
      <c r="U1854" s="6"/>
      <c r="V1854" s="6"/>
      <c r="W1854" s="6"/>
      <c r="X1854" s="6"/>
      <c r="Y1854" s="6"/>
      <c r="Z1854" s="6"/>
    </row>
    <row r="1855" spans="1:26" ht="12" customHeight="1">
      <c r="A1855" s="205"/>
      <c r="B1855" s="204"/>
      <c r="C1855" s="129"/>
      <c r="D1855" s="129"/>
      <c r="E1855" s="199"/>
      <c r="F1855" s="172"/>
      <c r="G1855" s="6"/>
      <c r="H1855" s="6"/>
      <c r="I1855" s="6"/>
      <c r="J1855" s="6"/>
      <c r="K1855" s="6"/>
      <c r="L1855" s="6"/>
      <c r="M1855" s="6"/>
      <c r="N1855" s="6"/>
      <c r="O1855" s="6"/>
      <c r="P1855" s="6"/>
      <c r="Q1855" s="6"/>
      <c r="R1855" s="6"/>
      <c r="S1855" s="6"/>
      <c r="T1855" s="6"/>
      <c r="U1855" s="6"/>
      <c r="V1855" s="6"/>
      <c r="W1855" s="6"/>
      <c r="X1855" s="6"/>
      <c r="Y1855" s="6"/>
      <c r="Z1855" s="6"/>
    </row>
    <row r="1856" spans="1:26" ht="12" customHeight="1">
      <c r="A1856" s="205"/>
      <c r="B1856" s="204"/>
      <c r="C1856" s="129"/>
      <c r="D1856" s="129"/>
      <c r="E1856" s="199"/>
      <c r="F1856" s="172"/>
      <c r="G1856" s="6"/>
      <c r="H1856" s="6"/>
      <c r="I1856" s="6"/>
      <c r="J1856" s="6"/>
      <c r="K1856" s="6"/>
      <c r="L1856" s="6"/>
      <c r="M1856" s="6"/>
      <c r="N1856" s="6"/>
      <c r="O1856" s="6"/>
      <c r="P1856" s="6"/>
      <c r="Q1856" s="6"/>
      <c r="R1856" s="6"/>
      <c r="S1856" s="6"/>
      <c r="T1856" s="6"/>
      <c r="U1856" s="6"/>
      <c r="V1856" s="6"/>
      <c r="W1856" s="6"/>
      <c r="X1856" s="6"/>
      <c r="Y1856" s="6"/>
      <c r="Z1856" s="6"/>
    </row>
    <row r="1857" spans="1:26" ht="12" customHeight="1">
      <c r="A1857" s="205"/>
      <c r="B1857" s="204"/>
      <c r="C1857" s="129"/>
      <c r="D1857" s="129"/>
      <c r="E1857" s="199"/>
      <c r="F1857" s="172"/>
      <c r="G1857" s="6"/>
      <c r="H1857" s="6"/>
      <c r="I1857" s="6"/>
      <c r="J1857" s="6"/>
      <c r="K1857" s="6"/>
      <c r="L1857" s="6"/>
      <c r="M1857" s="6"/>
      <c r="N1857" s="6"/>
      <c r="O1857" s="6"/>
      <c r="P1857" s="6"/>
      <c r="Q1857" s="6"/>
      <c r="R1857" s="6"/>
      <c r="S1857" s="6"/>
      <c r="T1857" s="6"/>
      <c r="U1857" s="6"/>
      <c r="V1857" s="6"/>
      <c r="W1857" s="6"/>
      <c r="X1857" s="6"/>
      <c r="Y1857" s="6"/>
      <c r="Z1857" s="6"/>
    </row>
    <row r="1858" spans="1:26" ht="12" customHeight="1">
      <c r="A1858" s="205"/>
      <c r="B1858" s="204"/>
      <c r="C1858" s="129"/>
      <c r="D1858" s="129"/>
      <c r="E1858" s="199"/>
      <c r="F1858" s="172"/>
      <c r="G1858" s="6"/>
      <c r="H1858" s="6"/>
      <c r="I1858" s="6"/>
      <c r="J1858" s="6"/>
      <c r="K1858" s="6"/>
      <c r="L1858" s="6"/>
      <c r="M1858" s="6"/>
      <c r="N1858" s="6"/>
      <c r="O1858" s="6"/>
      <c r="P1858" s="6"/>
      <c r="Q1858" s="6"/>
      <c r="R1858" s="6"/>
      <c r="S1858" s="6"/>
      <c r="T1858" s="6"/>
      <c r="U1858" s="6"/>
      <c r="V1858" s="6"/>
      <c r="W1858" s="6"/>
      <c r="X1858" s="6"/>
      <c r="Y1858" s="6"/>
      <c r="Z1858" s="6"/>
    </row>
    <row r="1859" spans="1:26" ht="12" customHeight="1">
      <c r="A1859" s="205"/>
      <c r="B1859" s="204"/>
      <c r="C1859" s="129"/>
      <c r="D1859" s="129"/>
      <c r="E1859" s="199"/>
      <c r="F1859" s="172"/>
      <c r="G1859" s="6"/>
      <c r="H1859" s="6"/>
      <c r="I1859" s="6"/>
      <c r="J1859" s="6"/>
      <c r="K1859" s="6"/>
      <c r="L1859" s="6"/>
      <c r="M1859" s="6"/>
      <c r="N1859" s="6"/>
      <c r="O1859" s="6"/>
      <c r="P1859" s="6"/>
      <c r="Q1859" s="6"/>
      <c r="R1859" s="6"/>
      <c r="S1859" s="6"/>
      <c r="T1859" s="6"/>
      <c r="U1859" s="6"/>
      <c r="V1859" s="6"/>
      <c r="W1859" s="6"/>
      <c r="X1859" s="6"/>
      <c r="Y1859" s="6"/>
      <c r="Z1859" s="6"/>
    </row>
    <row r="1860" spans="1:26" ht="12" customHeight="1">
      <c r="A1860" s="205"/>
      <c r="B1860" s="204"/>
      <c r="C1860" s="129"/>
      <c r="D1860" s="129"/>
      <c r="E1860" s="199"/>
      <c r="F1860" s="172"/>
      <c r="G1860" s="6"/>
      <c r="H1860" s="6"/>
      <c r="I1860" s="6"/>
      <c r="J1860" s="6"/>
      <c r="K1860" s="6"/>
      <c r="L1860" s="6"/>
      <c r="M1860" s="6"/>
      <c r="N1860" s="6"/>
      <c r="O1860" s="6"/>
      <c r="P1860" s="6"/>
      <c r="Q1860" s="6"/>
      <c r="R1860" s="6"/>
      <c r="S1860" s="6"/>
      <c r="T1860" s="6"/>
      <c r="U1860" s="6"/>
      <c r="V1860" s="6"/>
      <c r="W1860" s="6"/>
      <c r="X1860" s="6"/>
      <c r="Y1860" s="6"/>
      <c r="Z1860" s="6"/>
    </row>
    <row r="1861" spans="1:26" ht="12" customHeight="1">
      <c r="A1861" s="205"/>
      <c r="B1861" s="204"/>
      <c r="C1861" s="129"/>
      <c r="D1861" s="129"/>
      <c r="E1861" s="199"/>
      <c r="F1861" s="172"/>
      <c r="G1861" s="6"/>
      <c r="H1861" s="6"/>
      <c r="I1861" s="6"/>
      <c r="J1861" s="6"/>
      <c r="K1861" s="6"/>
      <c r="L1861" s="6"/>
      <c r="M1861" s="6"/>
      <c r="N1861" s="6"/>
      <c r="O1861" s="6"/>
      <c r="P1861" s="6"/>
      <c r="Q1861" s="6"/>
      <c r="R1861" s="6"/>
      <c r="S1861" s="6"/>
      <c r="T1861" s="6"/>
      <c r="U1861" s="6"/>
      <c r="V1861" s="6"/>
      <c r="W1861" s="6"/>
      <c r="X1861" s="6"/>
      <c r="Y1861" s="6"/>
      <c r="Z1861" s="6"/>
    </row>
    <row r="1862" spans="1:26" ht="12" customHeight="1">
      <c r="A1862" s="205"/>
      <c r="B1862" s="204"/>
      <c r="C1862" s="129"/>
      <c r="D1862" s="129"/>
      <c r="E1862" s="199"/>
      <c r="F1862" s="172"/>
      <c r="G1862" s="6"/>
      <c r="H1862" s="6"/>
      <c r="I1862" s="6"/>
      <c r="J1862" s="6"/>
      <c r="K1862" s="6"/>
      <c r="L1862" s="6"/>
      <c r="M1862" s="6"/>
      <c r="N1862" s="6"/>
      <c r="O1862" s="6"/>
      <c r="P1862" s="6"/>
      <c r="Q1862" s="6"/>
      <c r="R1862" s="6"/>
      <c r="S1862" s="6"/>
      <c r="T1862" s="6"/>
      <c r="U1862" s="6"/>
      <c r="V1862" s="6"/>
      <c r="W1862" s="6"/>
      <c r="X1862" s="6"/>
      <c r="Y1862" s="6"/>
      <c r="Z1862" s="6"/>
    </row>
    <row r="1863" spans="1:26" ht="12" customHeight="1">
      <c r="A1863" s="205"/>
      <c r="B1863" s="204"/>
      <c r="C1863" s="129"/>
      <c r="D1863" s="129"/>
      <c r="E1863" s="199"/>
      <c r="F1863" s="172"/>
      <c r="G1863" s="6"/>
      <c r="H1863" s="6"/>
      <c r="I1863" s="6"/>
      <c r="J1863" s="6"/>
      <c r="K1863" s="6"/>
      <c r="L1863" s="6"/>
      <c r="M1863" s="6"/>
      <c r="N1863" s="6"/>
      <c r="O1863" s="6"/>
      <c r="P1863" s="6"/>
      <c r="Q1863" s="6"/>
      <c r="R1863" s="6"/>
      <c r="S1863" s="6"/>
      <c r="T1863" s="6"/>
      <c r="U1863" s="6"/>
      <c r="V1863" s="6"/>
      <c r="W1863" s="6"/>
      <c r="X1863" s="6"/>
      <c r="Y1863" s="6"/>
      <c r="Z1863" s="6"/>
    </row>
    <row r="1864" spans="1:26" ht="12" customHeight="1">
      <c r="A1864" s="205"/>
      <c r="B1864" s="204"/>
      <c r="C1864" s="129"/>
      <c r="D1864" s="129"/>
      <c r="E1864" s="199"/>
      <c r="F1864" s="172"/>
      <c r="G1864" s="6"/>
      <c r="H1864" s="6"/>
      <c r="I1864" s="6"/>
      <c r="J1864" s="6"/>
      <c r="K1864" s="6"/>
      <c r="L1864" s="6"/>
      <c r="M1864" s="6"/>
      <c r="N1864" s="6"/>
      <c r="O1864" s="6"/>
      <c r="P1864" s="6"/>
      <c r="Q1864" s="6"/>
      <c r="R1864" s="6"/>
      <c r="S1864" s="6"/>
      <c r="T1864" s="6"/>
      <c r="U1864" s="6"/>
      <c r="V1864" s="6"/>
      <c r="W1864" s="6"/>
      <c r="X1864" s="6"/>
      <c r="Y1864" s="6"/>
      <c r="Z1864" s="6"/>
    </row>
    <row r="1865" spans="1:26" ht="12" customHeight="1">
      <c r="A1865" s="205"/>
      <c r="B1865" s="204"/>
      <c r="C1865" s="129"/>
      <c r="D1865" s="129"/>
      <c r="E1865" s="199"/>
      <c r="F1865" s="172"/>
      <c r="G1865" s="6"/>
      <c r="H1865" s="6"/>
      <c r="I1865" s="6"/>
      <c r="J1865" s="6"/>
      <c r="K1865" s="6"/>
      <c r="L1865" s="6"/>
      <c r="M1865" s="6"/>
      <c r="N1865" s="6"/>
      <c r="O1865" s="6"/>
      <c r="P1865" s="6"/>
      <c r="Q1865" s="6"/>
      <c r="R1865" s="6"/>
      <c r="S1865" s="6"/>
      <c r="T1865" s="6"/>
      <c r="U1865" s="6"/>
      <c r="V1865" s="6"/>
      <c r="W1865" s="6"/>
      <c r="X1865" s="6"/>
      <c r="Y1865" s="6"/>
      <c r="Z1865" s="6"/>
    </row>
    <row r="1866" spans="1:26" ht="12" customHeight="1">
      <c r="A1866" s="205"/>
      <c r="B1866" s="204"/>
      <c r="C1866" s="129"/>
      <c r="D1866" s="129"/>
      <c r="E1866" s="199"/>
      <c r="F1866" s="172"/>
      <c r="G1866" s="6"/>
      <c r="H1866" s="6"/>
      <c r="I1866" s="6"/>
      <c r="J1866" s="6"/>
      <c r="K1866" s="6"/>
      <c r="L1866" s="6"/>
      <c r="M1866" s="6"/>
      <c r="N1866" s="6"/>
      <c r="O1866" s="6"/>
      <c r="P1866" s="6"/>
      <c r="Q1866" s="6"/>
      <c r="R1866" s="6"/>
      <c r="S1866" s="6"/>
      <c r="T1866" s="6"/>
      <c r="U1866" s="6"/>
      <c r="V1866" s="6"/>
      <c r="W1866" s="6"/>
      <c r="X1866" s="6"/>
      <c r="Y1866" s="6"/>
      <c r="Z1866" s="6"/>
    </row>
    <row r="1867" spans="1:26" ht="12" customHeight="1">
      <c r="A1867" s="205"/>
      <c r="B1867" s="204"/>
      <c r="C1867" s="129"/>
      <c r="D1867" s="129"/>
      <c r="E1867" s="199"/>
      <c r="F1867" s="172"/>
      <c r="G1867" s="6"/>
      <c r="H1867" s="6"/>
      <c r="I1867" s="6"/>
      <c r="J1867" s="6"/>
      <c r="K1867" s="6"/>
      <c r="L1867" s="6"/>
      <c r="M1867" s="6"/>
      <c r="N1867" s="6"/>
      <c r="O1867" s="6"/>
      <c r="P1867" s="6"/>
      <c r="Q1867" s="6"/>
      <c r="R1867" s="6"/>
      <c r="S1867" s="6"/>
      <c r="T1867" s="6"/>
      <c r="U1867" s="6"/>
      <c r="V1867" s="6"/>
      <c r="W1867" s="6"/>
      <c r="X1867" s="6"/>
      <c r="Y1867" s="6"/>
      <c r="Z1867" s="6"/>
    </row>
    <row r="1868" spans="1:26" ht="12" customHeight="1">
      <c r="A1868" s="205"/>
      <c r="B1868" s="204"/>
      <c r="C1868" s="129"/>
      <c r="D1868" s="129"/>
      <c r="E1868" s="199"/>
      <c r="F1868" s="172"/>
      <c r="G1868" s="6"/>
      <c r="H1868" s="6"/>
      <c r="I1868" s="6"/>
      <c r="J1868" s="6"/>
      <c r="K1868" s="6"/>
      <c r="L1868" s="6"/>
      <c r="M1868" s="6"/>
      <c r="N1868" s="6"/>
      <c r="O1868" s="6"/>
      <c r="P1868" s="6"/>
      <c r="Q1868" s="6"/>
      <c r="R1868" s="6"/>
      <c r="S1868" s="6"/>
      <c r="T1868" s="6"/>
      <c r="U1868" s="6"/>
      <c r="V1868" s="6"/>
      <c r="W1868" s="6"/>
      <c r="X1868" s="6"/>
      <c r="Y1868" s="6"/>
      <c r="Z1868" s="6"/>
    </row>
    <row r="1869" spans="1:26" ht="12" customHeight="1">
      <c r="A1869" s="205"/>
      <c r="B1869" s="204"/>
      <c r="C1869" s="129"/>
      <c r="D1869" s="129"/>
      <c r="E1869" s="199"/>
      <c r="F1869" s="172"/>
      <c r="G1869" s="6"/>
      <c r="H1869" s="6"/>
      <c r="I1869" s="6"/>
      <c r="J1869" s="6"/>
      <c r="K1869" s="6"/>
      <c r="L1869" s="6"/>
      <c r="M1869" s="6"/>
      <c r="N1869" s="6"/>
      <c r="O1869" s="6"/>
      <c r="P1869" s="6"/>
      <c r="Q1869" s="6"/>
      <c r="R1869" s="6"/>
      <c r="S1869" s="6"/>
      <c r="T1869" s="6"/>
      <c r="U1869" s="6"/>
      <c r="V1869" s="6"/>
      <c r="W1869" s="6"/>
      <c r="X1869" s="6"/>
      <c r="Y1869" s="6"/>
      <c r="Z1869" s="6"/>
    </row>
    <row r="1870" spans="1:26" ht="12" customHeight="1">
      <c r="A1870" s="205"/>
      <c r="B1870" s="204"/>
      <c r="C1870" s="129"/>
      <c r="D1870" s="129"/>
      <c r="E1870" s="199"/>
      <c r="F1870" s="172"/>
      <c r="G1870" s="6"/>
      <c r="H1870" s="6"/>
      <c r="I1870" s="6"/>
      <c r="J1870" s="6"/>
      <c r="K1870" s="6"/>
      <c r="L1870" s="6"/>
      <c r="M1870" s="6"/>
      <c r="N1870" s="6"/>
      <c r="O1870" s="6"/>
      <c r="P1870" s="6"/>
      <c r="Q1870" s="6"/>
      <c r="R1870" s="6"/>
      <c r="S1870" s="6"/>
      <c r="T1870" s="6"/>
      <c r="U1870" s="6"/>
      <c r="V1870" s="6"/>
      <c r="W1870" s="6"/>
      <c r="X1870" s="6"/>
      <c r="Y1870" s="6"/>
      <c r="Z1870" s="6"/>
    </row>
    <row r="1871" spans="1:26" ht="12" customHeight="1">
      <c r="A1871" s="205"/>
      <c r="B1871" s="204"/>
      <c r="C1871" s="129"/>
      <c r="D1871" s="129"/>
      <c r="E1871" s="199"/>
      <c r="F1871" s="172"/>
      <c r="G1871" s="6"/>
      <c r="H1871" s="6"/>
      <c r="I1871" s="6"/>
      <c r="J1871" s="6"/>
      <c r="K1871" s="6"/>
      <c r="L1871" s="6"/>
      <c r="M1871" s="6"/>
      <c r="N1871" s="6"/>
      <c r="O1871" s="6"/>
      <c r="P1871" s="6"/>
      <c r="Q1871" s="6"/>
      <c r="R1871" s="6"/>
      <c r="S1871" s="6"/>
      <c r="T1871" s="6"/>
      <c r="U1871" s="6"/>
      <c r="V1871" s="6"/>
      <c r="W1871" s="6"/>
      <c r="X1871" s="6"/>
      <c r="Y1871" s="6"/>
      <c r="Z1871" s="6"/>
    </row>
    <row r="1872" spans="1:26" ht="12" customHeight="1">
      <c r="A1872" s="205"/>
      <c r="B1872" s="204"/>
      <c r="C1872" s="129"/>
      <c r="D1872" s="129"/>
      <c r="E1872" s="199"/>
      <c r="F1872" s="172"/>
      <c r="G1872" s="6"/>
      <c r="H1872" s="6"/>
      <c r="I1872" s="6"/>
      <c r="J1872" s="6"/>
      <c r="K1872" s="6"/>
      <c r="L1872" s="6"/>
      <c r="M1872" s="6"/>
      <c r="N1872" s="6"/>
      <c r="O1872" s="6"/>
      <c r="P1872" s="6"/>
      <c r="Q1872" s="6"/>
      <c r="R1872" s="6"/>
      <c r="S1872" s="6"/>
      <c r="T1872" s="6"/>
      <c r="U1872" s="6"/>
      <c r="V1872" s="6"/>
      <c r="W1872" s="6"/>
      <c r="X1872" s="6"/>
      <c r="Y1872" s="6"/>
      <c r="Z1872" s="6"/>
    </row>
    <row r="1873" spans="1:26" ht="12" customHeight="1">
      <c r="A1873" s="205"/>
      <c r="B1873" s="204"/>
      <c r="C1873" s="129"/>
      <c r="D1873" s="129"/>
      <c r="E1873" s="199"/>
      <c r="F1873" s="172"/>
      <c r="G1873" s="6"/>
      <c r="H1873" s="6"/>
      <c r="I1873" s="6"/>
      <c r="J1873" s="6"/>
      <c r="K1873" s="6"/>
      <c r="L1873" s="6"/>
      <c r="M1873" s="6"/>
      <c r="N1873" s="6"/>
      <c r="O1873" s="6"/>
      <c r="P1873" s="6"/>
      <c r="Q1873" s="6"/>
      <c r="R1873" s="6"/>
      <c r="S1873" s="6"/>
      <c r="T1873" s="6"/>
      <c r="U1873" s="6"/>
      <c r="V1873" s="6"/>
      <c r="W1873" s="6"/>
      <c r="X1873" s="6"/>
      <c r="Y1873" s="6"/>
      <c r="Z1873" s="6"/>
    </row>
    <row r="1874" spans="1:26" ht="12" customHeight="1">
      <c r="A1874" s="205"/>
      <c r="B1874" s="204"/>
      <c r="C1874" s="129"/>
      <c r="D1874" s="129"/>
      <c r="E1874" s="199"/>
      <c r="F1874" s="172"/>
      <c r="G1874" s="6"/>
      <c r="H1874" s="6"/>
      <c r="I1874" s="6"/>
      <c r="J1874" s="6"/>
      <c r="K1874" s="6"/>
      <c r="L1874" s="6"/>
      <c r="M1874" s="6"/>
      <c r="N1874" s="6"/>
      <c r="O1874" s="6"/>
      <c r="P1874" s="6"/>
      <c r="Q1874" s="6"/>
      <c r="R1874" s="6"/>
      <c r="S1874" s="6"/>
      <c r="T1874" s="6"/>
      <c r="U1874" s="6"/>
      <c r="V1874" s="6"/>
      <c r="W1874" s="6"/>
      <c r="X1874" s="6"/>
      <c r="Y1874" s="6"/>
      <c r="Z1874" s="6"/>
    </row>
    <row r="1875" spans="1:26" ht="12" customHeight="1">
      <c r="A1875" s="205"/>
      <c r="B1875" s="204"/>
      <c r="C1875" s="129"/>
      <c r="D1875" s="129"/>
      <c r="E1875" s="199"/>
      <c r="F1875" s="172"/>
      <c r="G1875" s="6"/>
      <c r="H1875" s="6"/>
      <c r="I1875" s="6"/>
      <c r="J1875" s="6"/>
      <c r="K1875" s="6"/>
      <c r="L1875" s="6"/>
      <c r="M1875" s="6"/>
      <c r="N1875" s="6"/>
      <c r="O1875" s="6"/>
      <c r="P1875" s="6"/>
      <c r="Q1875" s="6"/>
      <c r="R1875" s="6"/>
      <c r="S1875" s="6"/>
      <c r="T1875" s="6"/>
      <c r="U1875" s="6"/>
      <c r="V1875" s="6"/>
      <c r="W1875" s="6"/>
      <c r="X1875" s="6"/>
      <c r="Y1875" s="6"/>
      <c r="Z1875" s="6"/>
    </row>
    <row r="1876" spans="1:26" ht="12" customHeight="1">
      <c r="A1876" s="205"/>
      <c r="B1876" s="204"/>
      <c r="C1876" s="129"/>
      <c r="D1876" s="129"/>
      <c r="E1876" s="199"/>
      <c r="F1876" s="172"/>
      <c r="G1876" s="6"/>
      <c r="H1876" s="6"/>
      <c r="I1876" s="6"/>
      <c r="J1876" s="6"/>
      <c r="K1876" s="6"/>
      <c r="L1876" s="6"/>
      <c r="M1876" s="6"/>
      <c r="N1876" s="6"/>
      <c r="O1876" s="6"/>
      <c r="P1876" s="6"/>
      <c r="Q1876" s="6"/>
      <c r="R1876" s="6"/>
      <c r="S1876" s="6"/>
      <c r="T1876" s="6"/>
      <c r="U1876" s="6"/>
      <c r="V1876" s="6"/>
      <c r="W1876" s="6"/>
      <c r="X1876" s="6"/>
      <c r="Y1876" s="6"/>
      <c r="Z1876" s="6"/>
    </row>
    <row r="1877" spans="1:26" ht="12" customHeight="1">
      <c r="A1877" s="205"/>
      <c r="B1877" s="204"/>
      <c r="C1877" s="129"/>
      <c r="D1877" s="129"/>
      <c r="E1877" s="199"/>
      <c r="F1877" s="172"/>
      <c r="G1877" s="6"/>
      <c r="H1877" s="6"/>
      <c r="I1877" s="6"/>
      <c r="J1877" s="6"/>
      <c r="K1877" s="6"/>
      <c r="L1877" s="6"/>
      <c r="M1877" s="6"/>
      <c r="N1877" s="6"/>
      <c r="O1877" s="6"/>
      <c r="P1877" s="6"/>
      <c r="Q1877" s="6"/>
      <c r="R1877" s="6"/>
      <c r="S1877" s="6"/>
      <c r="T1877" s="6"/>
      <c r="U1877" s="6"/>
      <c r="V1877" s="6"/>
      <c r="W1877" s="6"/>
      <c r="X1877" s="6"/>
      <c r="Y1877" s="6"/>
      <c r="Z1877" s="6"/>
    </row>
    <row r="1878" spans="1:26" ht="12" customHeight="1">
      <c r="A1878" s="205"/>
      <c r="B1878" s="204"/>
      <c r="C1878" s="129"/>
      <c r="D1878" s="129"/>
      <c r="E1878" s="199"/>
      <c r="F1878" s="172"/>
      <c r="G1878" s="6"/>
      <c r="H1878" s="6"/>
      <c r="I1878" s="6"/>
      <c r="J1878" s="6"/>
      <c r="K1878" s="6"/>
      <c r="L1878" s="6"/>
      <c r="M1878" s="6"/>
      <c r="N1878" s="6"/>
      <c r="O1878" s="6"/>
      <c r="P1878" s="6"/>
      <c r="Q1878" s="6"/>
      <c r="R1878" s="6"/>
      <c r="S1878" s="6"/>
      <c r="T1878" s="6"/>
      <c r="U1878" s="6"/>
      <c r="V1878" s="6"/>
      <c r="W1878" s="6"/>
      <c r="X1878" s="6"/>
      <c r="Y1878" s="6"/>
      <c r="Z1878" s="6"/>
    </row>
    <row r="1879" spans="1:26" ht="12" customHeight="1">
      <c r="A1879" s="205"/>
      <c r="B1879" s="204"/>
      <c r="C1879" s="129"/>
      <c r="D1879" s="129"/>
      <c r="E1879" s="199"/>
      <c r="F1879" s="172"/>
      <c r="G1879" s="6"/>
      <c r="H1879" s="6"/>
      <c r="I1879" s="6"/>
      <c r="J1879" s="6"/>
      <c r="K1879" s="6"/>
      <c r="L1879" s="6"/>
      <c r="M1879" s="6"/>
      <c r="N1879" s="6"/>
      <c r="O1879" s="6"/>
      <c r="P1879" s="6"/>
      <c r="Q1879" s="6"/>
      <c r="R1879" s="6"/>
      <c r="S1879" s="6"/>
      <c r="T1879" s="6"/>
      <c r="U1879" s="6"/>
      <c r="V1879" s="6"/>
      <c r="W1879" s="6"/>
      <c r="X1879" s="6"/>
      <c r="Y1879" s="6"/>
      <c r="Z1879" s="6"/>
    </row>
    <row r="1880" spans="1:26" ht="12" customHeight="1">
      <c r="A1880" s="205"/>
      <c r="B1880" s="204"/>
      <c r="C1880" s="129"/>
      <c r="D1880" s="129"/>
      <c r="E1880" s="199"/>
      <c r="F1880" s="172"/>
      <c r="G1880" s="6"/>
      <c r="H1880" s="6"/>
      <c r="I1880" s="6"/>
      <c r="J1880" s="6"/>
      <c r="K1880" s="6"/>
      <c r="L1880" s="6"/>
      <c r="M1880" s="6"/>
      <c r="N1880" s="6"/>
      <c r="O1880" s="6"/>
      <c r="P1880" s="6"/>
      <c r="Q1880" s="6"/>
      <c r="R1880" s="6"/>
      <c r="S1880" s="6"/>
      <c r="T1880" s="6"/>
      <c r="U1880" s="6"/>
      <c r="V1880" s="6"/>
      <c r="W1880" s="6"/>
      <c r="X1880" s="6"/>
      <c r="Y1880" s="6"/>
      <c r="Z1880" s="6"/>
    </row>
    <row r="1881" spans="1:26" ht="12" customHeight="1">
      <c r="A1881" s="205"/>
      <c r="B1881" s="204"/>
      <c r="C1881" s="129"/>
      <c r="D1881" s="129"/>
      <c r="E1881" s="199"/>
      <c r="F1881" s="172"/>
      <c r="G1881" s="6"/>
      <c r="H1881" s="6"/>
      <c r="I1881" s="6"/>
      <c r="J1881" s="6"/>
      <c r="K1881" s="6"/>
      <c r="L1881" s="6"/>
      <c r="M1881" s="6"/>
      <c r="N1881" s="6"/>
      <c r="O1881" s="6"/>
      <c r="P1881" s="6"/>
      <c r="Q1881" s="6"/>
      <c r="R1881" s="6"/>
      <c r="S1881" s="6"/>
      <c r="T1881" s="6"/>
      <c r="U1881" s="6"/>
      <c r="V1881" s="6"/>
      <c r="W1881" s="6"/>
      <c r="X1881" s="6"/>
      <c r="Y1881" s="6"/>
      <c r="Z1881" s="6"/>
    </row>
    <row r="1882" spans="1:26" ht="12" customHeight="1">
      <c r="A1882" s="205"/>
      <c r="B1882" s="204"/>
      <c r="C1882" s="129"/>
      <c r="D1882" s="129"/>
      <c r="E1882" s="199"/>
      <c r="F1882" s="172"/>
      <c r="G1882" s="6"/>
      <c r="H1882" s="6"/>
      <c r="I1882" s="6"/>
      <c r="J1882" s="6"/>
      <c r="K1882" s="6"/>
      <c r="L1882" s="6"/>
      <c r="M1882" s="6"/>
      <c r="N1882" s="6"/>
      <c r="O1882" s="6"/>
      <c r="P1882" s="6"/>
      <c r="Q1882" s="6"/>
      <c r="R1882" s="6"/>
      <c r="S1882" s="6"/>
      <c r="T1882" s="6"/>
      <c r="U1882" s="6"/>
      <c r="V1882" s="6"/>
      <c r="W1882" s="6"/>
      <c r="X1882" s="6"/>
      <c r="Y1882" s="6"/>
      <c r="Z1882" s="6"/>
    </row>
    <row r="1883" spans="1:26" ht="12" customHeight="1">
      <c r="A1883" s="205"/>
      <c r="B1883" s="204"/>
      <c r="C1883" s="129"/>
      <c r="D1883" s="129"/>
      <c r="E1883" s="199"/>
      <c r="F1883" s="172"/>
      <c r="G1883" s="6"/>
      <c r="H1883" s="6"/>
      <c r="I1883" s="6"/>
      <c r="J1883" s="6"/>
      <c r="K1883" s="6"/>
      <c r="L1883" s="6"/>
      <c r="M1883" s="6"/>
      <c r="N1883" s="6"/>
      <c r="O1883" s="6"/>
      <c r="P1883" s="6"/>
      <c r="Q1883" s="6"/>
      <c r="R1883" s="6"/>
      <c r="S1883" s="6"/>
      <c r="T1883" s="6"/>
      <c r="U1883" s="6"/>
      <c r="V1883" s="6"/>
      <c r="W1883" s="6"/>
      <c r="X1883" s="6"/>
      <c r="Y1883" s="6"/>
      <c r="Z1883" s="6"/>
    </row>
    <row r="1884" spans="1:26" ht="12" customHeight="1">
      <c r="A1884" s="205"/>
      <c r="B1884" s="204"/>
      <c r="C1884" s="129"/>
      <c r="D1884" s="129"/>
      <c r="E1884" s="199"/>
      <c r="F1884" s="172"/>
      <c r="G1884" s="6"/>
      <c r="H1884" s="6"/>
      <c r="I1884" s="6"/>
      <c r="J1884" s="6"/>
      <c r="K1884" s="6"/>
      <c r="L1884" s="6"/>
      <c r="M1884" s="6"/>
      <c r="N1884" s="6"/>
      <c r="O1884" s="6"/>
      <c r="P1884" s="6"/>
      <c r="Q1884" s="6"/>
      <c r="R1884" s="6"/>
      <c r="S1884" s="6"/>
      <c r="T1884" s="6"/>
      <c r="U1884" s="6"/>
      <c r="V1884" s="6"/>
      <c r="W1884" s="6"/>
      <c r="X1884" s="6"/>
      <c r="Y1884" s="6"/>
      <c r="Z1884" s="6"/>
    </row>
    <row r="1885" spans="1:26" ht="12" customHeight="1">
      <c r="A1885" s="205"/>
      <c r="B1885" s="204"/>
      <c r="C1885" s="129"/>
      <c r="D1885" s="129"/>
      <c r="E1885" s="199"/>
      <c r="F1885" s="172"/>
      <c r="G1885" s="6"/>
      <c r="H1885" s="6"/>
      <c r="I1885" s="6"/>
      <c r="J1885" s="6"/>
      <c r="K1885" s="6"/>
      <c r="L1885" s="6"/>
      <c r="M1885" s="6"/>
      <c r="N1885" s="6"/>
      <c r="O1885" s="6"/>
      <c r="P1885" s="6"/>
      <c r="Q1885" s="6"/>
      <c r="R1885" s="6"/>
      <c r="S1885" s="6"/>
      <c r="T1885" s="6"/>
      <c r="U1885" s="6"/>
      <c r="V1885" s="6"/>
      <c r="W1885" s="6"/>
      <c r="X1885" s="6"/>
      <c r="Y1885" s="6"/>
      <c r="Z1885" s="6"/>
    </row>
    <row r="1886" spans="1:26" ht="12" customHeight="1">
      <c r="A1886" s="205"/>
      <c r="B1886" s="204"/>
      <c r="C1886" s="129"/>
      <c r="D1886" s="129"/>
      <c r="E1886" s="199"/>
      <c r="F1886" s="172"/>
      <c r="G1886" s="6"/>
      <c r="H1886" s="6"/>
      <c r="I1886" s="6"/>
      <c r="J1886" s="6"/>
      <c r="K1886" s="6"/>
      <c r="L1886" s="6"/>
      <c r="M1886" s="6"/>
      <c r="N1886" s="6"/>
      <c r="O1886" s="6"/>
      <c r="P1886" s="6"/>
      <c r="Q1886" s="6"/>
      <c r="R1886" s="6"/>
      <c r="S1886" s="6"/>
      <c r="T1886" s="6"/>
      <c r="U1886" s="6"/>
      <c r="V1886" s="6"/>
      <c r="W1886" s="6"/>
      <c r="X1886" s="6"/>
      <c r="Y1886" s="6"/>
      <c r="Z1886" s="6"/>
    </row>
    <row r="1887" spans="1:26" ht="12" customHeight="1">
      <c r="A1887" s="205"/>
      <c r="B1887" s="204"/>
      <c r="C1887" s="129"/>
      <c r="D1887" s="129"/>
      <c r="E1887" s="199"/>
      <c r="F1887" s="172"/>
      <c r="G1887" s="6"/>
      <c r="H1887" s="6"/>
      <c r="I1887" s="6"/>
      <c r="J1887" s="6"/>
      <c r="K1887" s="6"/>
      <c r="L1887" s="6"/>
      <c r="M1887" s="6"/>
      <c r="N1887" s="6"/>
      <c r="O1887" s="6"/>
      <c r="P1887" s="6"/>
      <c r="Q1887" s="6"/>
      <c r="R1887" s="6"/>
      <c r="S1887" s="6"/>
      <c r="T1887" s="6"/>
      <c r="U1887" s="6"/>
      <c r="V1887" s="6"/>
      <c r="W1887" s="6"/>
      <c r="X1887" s="6"/>
      <c r="Y1887" s="6"/>
      <c r="Z1887" s="6"/>
    </row>
    <row r="1888" spans="1:26" ht="12" customHeight="1">
      <c r="A1888" s="205"/>
      <c r="B1888" s="204"/>
      <c r="C1888" s="129"/>
      <c r="D1888" s="129"/>
      <c r="E1888" s="199"/>
      <c r="F1888" s="172"/>
      <c r="G1888" s="6"/>
      <c r="H1888" s="6"/>
      <c r="I1888" s="6"/>
      <c r="J1888" s="6"/>
      <c r="K1888" s="6"/>
      <c r="L1888" s="6"/>
      <c r="M1888" s="6"/>
      <c r="N1888" s="6"/>
      <c r="O1888" s="6"/>
      <c r="P1888" s="6"/>
      <c r="Q1888" s="6"/>
      <c r="R1888" s="6"/>
      <c r="S1888" s="6"/>
      <c r="T1888" s="6"/>
      <c r="U1888" s="6"/>
      <c r="V1888" s="6"/>
      <c r="W1888" s="6"/>
      <c r="X1888" s="6"/>
      <c r="Y1888" s="6"/>
      <c r="Z1888" s="6"/>
    </row>
    <row r="1889" spans="1:26" ht="12" customHeight="1">
      <c r="A1889" s="205"/>
      <c r="B1889" s="204"/>
      <c r="C1889" s="129"/>
      <c r="D1889" s="129"/>
      <c r="E1889" s="199"/>
      <c r="F1889" s="172"/>
      <c r="G1889" s="6"/>
      <c r="H1889" s="6"/>
      <c r="I1889" s="6"/>
      <c r="J1889" s="6"/>
      <c r="K1889" s="6"/>
      <c r="L1889" s="6"/>
      <c r="M1889" s="6"/>
      <c r="N1889" s="6"/>
      <c r="O1889" s="6"/>
      <c r="P1889" s="6"/>
      <c r="Q1889" s="6"/>
      <c r="R1889" s="6"/>
      <c r="S1889" s="6"/>
      <c r="T1889" s="6"/>
      <c r="U1889" s="6"/>
      <c r="V1889" s="6"/>
      <c r="W1889" s="6"/>
      <c r="X1889" s="6"/>
      <c r="Y1889" s="6"/>
      <c r="Z1889" s="6"/>
    </row>
    <row r="1890" spans="1:26" ht="12" customHeight="1">
      <c r="A1890" s="205"/>
      <c r="B1890" s="204"/>
      <c r="C1890" s="129"/>
      <c r="D1890" s="129"/>
      <c r="E1890" s="199"/>
      <c r="F1890" s="172"/>
      <c r="G1890" s="6"/>
      <c r="H1890" s="6"/>
      <c r="I1890" s="6"/>
      <c r="J1890" s="6"/>
      <c r="K1890" s="6"/>
      <c r="L1890" s="6"/>
      <c r="M1890" s="6"/>
      <c r="N1890" s="6"/>
      <c r="O1890" s="6"/>
      <c r="P1890" s="6"/>
      <c r="Q1890" s="6"/>
      <c r="R1890" s="6"/>
      <c r="S1890" s="6"/>
      <c r="T1890" s="6"/>
      <c r="U1890" s="6"/>
      <c r="V1890" s="6"/>
      <c r="W1890" s="6"/>
      <c r="X1890" s="6"/>
      <c r="Y1890" s="6"/>
      <c r="Z1890" s="6"/>
    </row>
    <row r="1891" spans="1:26" ht="12" customHeight="1">
      <c r="A1891" s="205"/>
      <c r="B1891" s="204"/>
      <c r="C1891" s="129"/>
      <c r="D1891" s="129"/>
      <c r="E1891" s="199"/>
      <c r="F1891" s="172"/>
      <c r="G1891" s="6"/>
      <c r="H1891" s="6"/>
      <c r="I1891" s="6"/>
      <c r="J1891" s="6"/>
      <c r="K1891" s="6"/>
      <c r="L1891" s="6"/>
      <c r="M1891" s="6"/>
      <c r="N1891" s="6"/>
      <c r="O1891" s="6"/>
      <c r="P1891" s="6"/>
      <c r="Q1891" s="6"/>
      <c r="R1891" s="6"/>
      <c r="S1891" s="6"/>
      <c r="T1891" s="6"/>
      <c r="U1891" s="6"/>
      <c r="V1891" s="6"/>
      <c r="W1891" s="6"/>
      <c r="X1891" s="6"/>
      <c r="Y1891" s="6"/>
      <c r="Z1891" s="6"/>
    </row>
    <row r="1892" spans="1:26" ht="12" customHeight="1">
      <c r="A1892" s="205"/>
      <c r="B1892" s="204"/>
      <c r="C1892" s="129"/>
      <c r="D1892" s="129"/>
      <c r="E1892" s="199"/>
      <c r="F1892" s="172"/>
      <c r="G1892" s="6"/>
      <c r="H1892" s="6"/>
      <c r="I1892" s="6"/>
      <c r="J1892" s="6"/>
      <c r="K1892" s="6"/>
      <c r="L1892" s="6"/>
      <c r="M1892" s="6"/>
      <c r="N1892" s="6"/>
      <c r="O1892" s="6"/>
      <c r="P1892" s="6"/>
      <c r="Q1892" s="6"/>
      <c r="R1892" s="6"/>
      <c r="S1892" s="6"/>
      <c r="T1892" s="6"/>
      <c r="U1892" s="6"/>
      <c r="V1892" s="6"/>
      <c r="W1892" s="6"/>
      <c r="X1892" s="6"/>
      <c r="Y1892" s="6"/>
      <c r="Z1892" s="6"/>
    </row>
    <row r="1893" spans="1:26" ht="12" customHeight="1">
      <c r="A1893" s="205"/>
      <c r="B1893" s="204"/>
      <c r="C1893" s="129"/>
      <c r="D1893" s="129"/>
      <c r="E1893" s="199"/>
      <c r="F1893" s="172"/>
      <c r="G1893" s="6"/>
      <c r="H1893" s="6"/>
      <c r="I1893" s="6"/>
      <c r="J1893" s="6"/>
      <c r="K1893" s="6"/>
      <c r="L1893" s="6"/>
      <c r="M1893" s="6"/>
      <c r="N1893" s="6"/>
      <c r="O1893" s="6"/>
      <c r="P1893" s="6"/>
      <c r="Q1893" s="6"/>
      <c r="R1893" s="6"/>
      <c r="S1893" s="6"/>
      <c r="T1893" s="6"/>
      <c r="U1893" s="6"/>
      <c r="V1893" s="6"/>
      <c r="W1893" s="6"/>
      <c r="X1893" s="6"/>
      <c r="Y1893" s="6"/>
      <c r="Z1893" s="6"/>
    </row>
    <row r="1894" spans="1:26" ht="12" customHeight="1">
      <c r="A1894" s="205"/>
      <c r="B1894" s="204"/>
      <c r="C1894" s="129"/>
      <c r="D1894" s="129"/>
      <c r="E1894" s="199"/>
      <c r="F1894" s="172"/>
      <c r="G1894" s="6"/>
      <c r="H1894" s="6"/>
      <c r="I1894" s="6"/>
      <c r="J1894" s="6"/>
      <c r="K1894" s="6"/>
      <c r="L1894" s="6"/>
      <c r="M1894" s="6"/>
      <c r="N1894" s="6"/>
      <c r="O1894" s="6"/>
      <c r="P1894" s="6"/>
      <c r="Q1894" s="6"/>
      <c r="R1894" s="6"/>
      <c r="S1894" s="6"/>
      <c r="T1894" s="6"/>
      <c r="U1894" s="6"/>
      <c r="V1894" s="6"/>
      <c r="W1894" s="6"/>
      <c r="X1894" s="6"/>
      <c r="Y1894" s="6"/>
      <c r="Z1894" s="6"/>
    </row>
    <row r="1895" spans="1:26" ht="12" customHeight="1">
      <c r="A1895" s="205"/>
      <c r="B1895" s="204"/>
      <c r="C1895" s="129"/>
      <c r="D1895" s="129"/>
      <c r="E1895" s="199"/>
      <c r="F1895" s="172"/>
      <c r="G1895" s="6"/>
      <c r="H1895" s="6"/>
      <c r="I1895" s="6"/>
      <c r="J1895" s="6"/>
      <c r="K1895" s="6"/>
      <c r="L1895" s="6"/>
      <c r="M1895" s="6"/>
      <c r="N1895" s="6"/>
      <c r="O1895" s="6"/>
      <c r="P1895" s="6"/>
      <c r="Q1895" s="6"/>
      <c r="R1895" s="6"/>
      <c r="S1895" s="6"/>
      <c r="T1895" s="6"/>
      <c r="U1895" s="6"/>
      <c r="V1895" s="6"/>
      <c r="W1895" s="6"/>
      <c r="X1895" s="6"/>
      <c r="Y1895" s="6"/>
      <c r="Z1895" s="6"/>
    </row>
    <row r="1896" spans="1:26" ht="12" customHeight="1">
      <c r="A1896" s="205"/>
      <c r="B1896" s="204"/>
      <c r="C1896" s="129"/>
      <c r="D1896" s="129"/>
      <c r="E1896" s="199"/>
      <c r="F1896" s="172"/>
      <c r="G1896" s="6"/>
      <c r="H1896" s="6"/>
      <c r="I1896" s="6"/>
      <c r="J1896" s="6"/>
      <c r="K1896" s="6"/>
      <c r="L1896" s="6"/>
      <c r="M1896" s="6"/>
      <c r="N1896" s="6"/>
      <c r="O1896" s="6"/>
      <c r="P1896" s="6"/>
      <c r="Q1896" s="6"/>
      <c r="R1896" s="6"/>
      <c r="S1896" s="6"/>
      <c r="T1896" s="6"/>
      <c r="U1896" s="6"/>
      <c r="V1896" s="6"/>
      <c r="W1896" s="6"/>
      <c r="X1896" s="6"/>
      <c r="Y1896" s="6"/>
      <c r="Z1896" s="6"/>
    </row>
    <row r="1897" spans="1:26" ht="12" customHeight="1">
      <c r="A1897" s="205"/>
      <c r="B1897" s="204"/>
      <c r="C1897" s="129"/>
      <c r="D1897" s="129"/>
      <c r="E1897" s="199"/>
      <c r="F1897" s="172"/>
      <c r="G1897" s="6"/>
      <c r="H1897" s="6"/>
      <c r="I1897" s="6"/>
      <c r="J1897" s="6"/>
      <c r="K1897" s="6"/>
      <c r="L1897" s="6"/>
      <c r="M1897" s="6"/>
      <c r="N1897" s="6"/>
      <c r="O1897" s="6"/>
      <c r="P1897" s="6"/>
      <c r="Q1897" s="6"/>
      <c r="R1897" s="6"/>
      <c r="S1897" s="6"/>
      <c r="T1897" s="6"/>
      <c r="U1897" s="6"/>
      <c r="V1897" s="6"/>
      <c r="W1897" s="6"/>
      <c r="X1897" s="6"/>
      <c r="Y1897" s="6"/>
      <c r="Z1897" s="6"/>
    </row>
    <row r="1898" spans="1:26" ht="12" customHeight="1">
      <c r="A1898" s="205"/>
      <c r="B1898" s="204"/>
      <c r="C1898" s="129"/>
      <c r="D1898" s="129"/>
      <c r="E1898" s="199"/>
      <c r="F1898" s="172"/>
      <c r="G1898" s="6"/>
      <c r="H1898" s="6"/>
      <c r="I1898" s="6"/>
      <c r="J1898" s="6"/>
      <c r="K1898" s="6"/>
      <c r="L1898" s="6"/>
      <c r="M1898" s="6"/>
      <c r="N1898" s="6"/>
      <c r="O1898" s="6"/>
      <c r="P1898" s="6"/>
      <c r="Q1898" s="6"/>
      <c r="R1898" s="6"/>
      <c r="S1898" s="6"/>
      <c r="T1898" s="6"/>
      <c r="U1898" s="6"/>
      <c r="V1898" s="6"/>
      <c r="W1898" s="6"/>
      <c r="X1898" s="6"/>
      <c r="Y1898" s="6"/>
      <c r="Z1898" s="6"/>
    </row>
    <row r="1899" spans="1:26" ht="12" customHeight="1">
      <c r="A1899" s="205"/>
      <c r="B1899" s="204"/>
      <c r="C1899" s="129"/>
      <c r="D1899" s="129"/>
      <c r="E1899" s="199"/>
      <c r="F1899" s="172"/>
      <c r="G1899" s="6"/>
      <c r="H1899" s="6"/>
      <c r="I1899" s="6"/>
      <c r="J1899" s="6"/>
      <c r="K1899" s="6"/>
      <c r="L1899" s="6"/>
      <c r="M1899" s="6"/>
      <c r="N1899" s="6"/>
      <c r="O1899" s="6"/>
      <c r="P1899" s="6"/>
      <c r="Q1899" s="6"/>
      <c r="R1899" s="6"/>
      <c r="S1899" s="6"/>
      <c r="T1899" s="6"/>
      <c r="U1899" s="6"/>
      <c r="V1899" s="6"/>
      <c r="W1899" s="6"/>
      <c r="X1899" s="6"/>
      <c r="Y1899" s="6"/>
      <c r="Z1899" s="6"/>
    </row>
    <row r="1900" spans="1:26" ht="12" customHeight="1">
      <c r="A1900" s="205"/>
      <c r="B1900" s="204"/>
      <c r="C1900" s="129"/>
      <c r="D1900" s="129"/>
      <c r="E1900" s="199"/>
      <c r="F1900" s="172"/>
      <c r="G1900" s="6"/>
      <c r="H1900" s="6"/>
      <c r="I1900" s="6"/>
      <c r="J1900" s="6"/>
      <c r="K1900" s="6"/>
      <c r="L1900" s="6"/>
      <c r="M1900" s="6"/>
      <c r="N1900" s="6"/>
      <c r="O1900" s="6"/>
      <c r="P1900" s="6"/>
      <c r="Q1900" s="6"/>
      <c r="R1900" s="6"/>
      <c r="S1900" s="6"/>
      <c r="T1900" s="6"/>
      <c r="U1900" s="6"/>
      <c r="V1900" s="6"/>
      <c r="W1900" s="6"/>
      <c r="X1900" s="6"/>
      <c r="Y1900" s="6"/>
      <c r="Z1900" s="6"/>
    </row>
    <row r="1901" spans="1:26" ht="12" customHeight="1">
      <c r="A1901" s="205"/>
      <c r="B1901" s="204"/>
      <c r="C1901" s="129"/>
      <c r="D1901" s="129"/>
      <c r="E1901" s="199"/>
      <c r="F1901" s="172"/>
      <c r="G1901" s="6"/>
      <c r="H1901" s="6"/>
      <c r="I1901" s="6"/>
      <c r="J1901" s="6"/>
      <c r="K1901" s="6"/>
      <c r="L1901" s="6"/>
      <c r="M1901" s="6"/>
      <c r="N1901" s="6"/>
      <c r="O1901" s="6"/>
      <c r="P1901" s="6"/>
      <c r="Q1901" s="6"/>
      <c r="R1901" s="6"/>
      <c r="S1901" s="6"/>
      <c r="T1901" s="6"/>
      <c r="U1901" s="6"/>
      <c r="V1901" s="6"/>
      <c r="W1901" s="6"/>
      <c r="X1901" s="6"/>
      <c r="Y1901" s="6"/>
      <c r="Z1901" s="6"/>
    </row>
    <row r="1902" spans="1:26" ht="12" customHeight="1">
      <c r="A1902" s="205"/>
      <c r="B1902" s="204"/>
      <c r="C1902" s="129"/>
      <c r="D1902" s="129"/>
      <c r="E1902" s="199"/>
      <c r="F1902" s="172"/>
      <c r="G1902" s="6"/>
      <c r="H1902" s="6"/>
      <c r="I1902" s="6"/>
      <c r="J1902" s="6"/>
      <c r="K1902" s="6"/>
      <c r="L1902" s="6"/>
      <c r="M1902" s="6"/>
      <c r="N1902" s="6"/>
      <c r="O1902" s="6"/>
      <c r="P1902" s="6"/>
      <c r="Q1902" s="6"/>
      <c r="R1902" s="6"/>
      <c r="S1902" s="6"/>
      <c r="T1902" s="6"/>
      <c r="U1902" s="6"/>
      <c r="V1902" s="6"/>
      <c r="W1902" s="6"/>
      <c r="X1902" s="6"/>
      <c r="Y1902" s="6"/>
      <c r="Z1902" s="6"/>
    </row>
    <row r="1903" spans="1:26" ht="12" customHeight="1">
      <c r="A1903" s="205"/>
      <c r="B1903" s="204"/>
      <c r="C1903" s="129"/>
      <c r="D1903" s="129"/>
      <c r="E1903" s="199"/>
      <c r="F1903" s="172"/>
      <c r="G1903" s="6"/>
      <c r="H1903" s="6"/>
      <c r="I1903" s="6"/>
      <c r="J1903" s="6"/>
      <c r="K1903" s="6"/>
      <c r="L1903" s="6"/>
      <c r="M1903" s="6"/>
      <c r="N1903" s="6"/>
      <c r="O1903" s="6"/>
      <c r="P1903" s="6"/>
      <c r="Q1903" s="6"/>
      <c r="R1903" s="6"/>
      <c r="S1903" s="6"/>
      <c r="T1903" s="6"/>
      <c r="U1903" s="6"/>
      <c r="V1903" s="6"/>
      <c r="W1903" s="6"/>
      <c r="X1903" s="6"/>
      <c r="Y1903" s="6"/>
      <c r="Z1903" s="6"/>
    </row>
    <row r="1904" spans="1:26" ht="12" customHeight="1">
      <c r="A1904" s="205"/>
      <c r="B1904" s="204"/>
      <c r="C1904" s="129"/>
      <c r="D1904" s="129"/>
      <c r="E1904" s="199"/>
      <c r="F1904" s="172"/>
      <c r="G1904" s="6"/>
      <c r="H1904" s="6"/>
      <c r="I1904" s="6"/>
      <c r="J1904" s="6"/>
      <c r="K1904" s="6"/>
      <c r="L1904" s="6"/>
      <c r="M1904" s="6"/>
      <c r="N1904" s="6"/>
      <c r="O1904" s="6"/>
      <c r="P1904" s="6"/>
      <c r="Q1904" s="6"/>
      <c r="R1904" s="6"/>
      <c r="S1904" s="6"/>
      <c r="T1904" s="6"/>
      <c r="U1904" s="6"/>
      <c r="V1904" s="6"/>
      <c r="W1904" s="6"/>
      <c r="X1904" s="6"/>
      <c r="Y1904" s="6"/>
      <c r="Z1904" s="6"/>
    </row>
    <row r="1905" spans="1:26" ht="12" customHeight="1">
      <c r="A1905" s="205"/>
      <c r="B1905" s="204"/>
      <c r="C1905" s="129"/>
      <c r="D1905" s="129"/>
      <c r="E1905" s="199"/>
      <c r="F1905" s="172"/>
      <c r="G1905" s="6"/>
      <c r="H1905" s="6"/>
      <c r="I1905" s="6"/>
      <c r="J1905" s="6"/>
      <c r="K1905" s="6"/>
      <c r="L1905" s="6"/>
      <c r="M1905" s="6"/>
      <c r="N1905" s="6"/>
      <c r="O1905" s="6"/>
      <c r="P1905" s="6"/>
      <c r="Q1905" s="6"/>
      <c r="R1905" s="6"/>
      <c r="S1905" s="6"/>
      <c r="T1905" s="6"/>
      <c r="U1905" s="6"/>
      <c r="V1905" s="6"/>
      <c r="W1905" s="6"/>
      <c r="X1905" s="6"/>
      <c r="Y1905" s="6"/>
      <c r="Z1905" s="6"/>
    </row>
    <row r="1906" spans="1:26" ht="12" customHeight="1">
      <c r="A1906" s="205"/>
      <c r="B1906" s="204"/>
      <c r="C1906" s="129"/>
      <c r="D1906" s="129"/>
      <c r="E1906" s="199"/>
      <c r="F1906" s="172"/>
      <c r="G1906" s="6"/>
      <c r="H1906" s="6"/>
      <c r="I1906" s="6"/>
      <c r="J1906" s="6"/>
      <c r="K1906" s="6"/>
      <c r="L1906" s="6"/>
      <c r="M1906" s="6"/>
      <c r="N1906" s="6"/>
      <c r="O1906" s="6"/>
      <c r="P1906" s="6"/>
      <c r="Q1906" s="6"/>
      <c r="R1906" s="6"/>
      <c r="S1906" s="6"/>
      <c r="T1906" s="6"/>
      <c r="U1906" s="6"/>
      <c r="V1906" s="6"/>
      <c r="W1906" s="6"/>
      <c r="X1906" s="6"/>
      <c r="Y1906" s="6"/>
      <c r="Z1906" s="6"/>
    </row>
    <row r="1907" spans="1:26" ht="12" customHeight="1">
      <c r="A1907" s="205"/>
      <c r="B1907" s="204"/>
      <c r="C1907" s="129"/>
      <c r="D1907" s="129"/>
      <c r="E1907" s="199"/>
      <c r="F1907" s="172"/>
      <c r="G1907" s="6"/>
      <c r="H1907" s="6"/>
      <c r="I1907" s="6"/>
      <c r="J1907" s="6"/>
      <c r="K1907" s="6"/>
      <c r="L1907" s="6"/>
      <c r="M1907" s="6"/>
      <c r="N1907" s="6"/>
      <c r="O1907" s="6"/>
      <c r="P1907" s="6"/>
      <c r="Q1907" s="6"/>
      <c r="R1907" s="6"/>
      <c r="S1907" s="6"/>
      <c r="T1907" s="6"/>
      <c r="U1907" s="6"/>
      <c r="V1907" s="6"/>
      <c r="W1907" s="6"/>
      <c r="X1907" s="6"/>
      <c r="Y1907" s="6"/>
      <c r="Z1907" s="6"/>
    </row>
    <row r="1908" spans="1:26" ht="12" customHeight="1">
      <c r="A1908" s="205"/>
      <c r="B1908" s="204"/>
      <c r="C1908" s="129"/>
      <c r="D1908" s="129"/>
      <c r="E1908" s="199"/>
      <c r="F1908" s="172"/>
      <c r="G1908" s="6"/>
      <c r="H1908" s="6"/>
      <c r="I1908" s="6"/>
      <c r="J1908" s="6"/>
      <c r="K1908" s="6"/>
      <c r="L1908" s="6"/>
      <c r="M1908" s="6"/>
      <c r="N1908" s="6"/>
      <c r="O1908" s="6"/>
      <c r="P1908" s="6"/>
      <c r="Q1908" s="6"/>
      <c r="R1908" s="6"/>
      <c r="S1908" s="6"/>
      <c r="T1908" s="6"/>
      <c r="U1908" s="6"/>
      <c r="V1908" s="6"/>
      <c r="W1908" s="6"/>
      <c r="X1908" s="6"/>
      <c r="Y1908" s="6"/>
      <c r="Z1908" s="6"/>
    </row>
    <row r="1909" spans="1:26" ht="12" customHeight="1">
      <c r="A1909" s="205"/>
      <c r="B1909" s="204"/>
      <c r="C1909" s="129"/>
      <c r="D1909" s="129"/>
      <c r="E1909" s="199"/>
      <c r="F1909" s="172"/>
      <c r="G1909" s="6"/>
      <c r="H1909" s="6"/>
      <c r="I1909" s="6"/>
      <c r="J1909" s="6"/>
      <c r="K1909" s="6"/>
      <c r="L1909" s="6"/>
      <c r="M1909" s="6"/>
      <c r="N1909" s="6"/>
      <c r="O1909" s="6"/>
      <c r="P1909" s="6"/>
      <c r="Q1909" s="6"/>
      <c r="R1909" s="6"/>
      <c r="S1909" s="6"/>
      <c r="T1909" s="6"/>
      <c r="U1909" s="6"/>
      <c r="V1909" s="6"/>
      <c r="W1909" s="6"/>
      <c r="X1909" s="6"/>
      <c r="Y1909" s="6"/>
      <c r="Z1909" s="6"/>
    </row>
    <row r="1910" spans="1:26" ht="12" customHeight="1">
      <c r="A1910" s="205"/>
      <c r="B1910" s="204"/>
      <c r="C1910" s="129"/>
      <c r="D1910" s="129"/>
      <c r="E1910" s="199"/>
      <c r="F1910" s="172"/>
      <c r="G1910" s="6"/>
      <c r="H1910" s="6"/>
      <c r="I1910" s="6"/>
      <c r="J1910" s="6"/>
      <c r="K1910" s="6"/>
      <c r="L1910" s="6"/>
      <c r="M1910" s="6"/>
      <c r="N1910" s="6"/>
      <c r="O1910" s="6"/>
      <c r="P1910" s="6"/>
      <c r="Q1910" s="6"/>
      <c r="R1910" s="6"/>
      <c r="S1910" s="6"/>
      <c r="T1910" s="6"/>
      <c r="U1910" s="6"/>
      <c r="V1910" s="6"/>
      <c r="W1910" s="6"/>
      <c r="X1910" s="6"/>
      <c r="Y1910" s="6"/>
      <c r="Z1910" s="6"/>
    </row>
    <row r="1911" spans="1:26" ht="12" customHeight="1">
      <c r="A1911" s="205"/>
      <c r="B1911" s="204"/>
      <c r="C1911" s="129"/>
      <c r="D1911" s="129"/>
      <c r="E1911" s="199"/>
      <c r="F1911" s="172"/>
      <c r="G1911" s="6"/>
      <c r="H1911" s="6"/>
      <c r="I1911" s="6"/>
      <c r="J1911" s="6"/>
      <c r="K1911" s="6"/>
      <c r="L1911" s="6"/>
      <c r="M1911" s="6"/>
      <c r="N1911" s="6"/>
      <c r="O1911" s="6"/>
      <c r="P1911" s="6"/>
      <c r="Q1911" s="6"/>
      <c r="R1911" s="6"/>
      <c r="S1911" s="6"/>
      <c r="T1911" s="6"/>
      <c r="U1911" s="6"/>
      <c r="V1911" s="6"/>
      <c r="W1911" s="6"/>
      <c r="X1911" s="6"/>
      <c r="Y1911" s="6"/>
      <c r="Z1911" s="6"/>
    </row>
    <row r="1912" spans="1:26" ht="12" customHeight="1">
      <c r="A1912" s="205"/>
      <c r="B1912" s="204"/>
      <c r="C1912" s="129"/>
      <c r="D1912" s="129"/>
      <c r="E1912" s="199"/>
      <c r="F1912" s="172"/>
      <c r="G1912" s="6"/>
      <c r="H1912" s="6"/>
      <c r="I1912" s="6"/>
      <c r="J1912" s="6"/>
      <c r="K1912" s="6"/>
      <c r="L1912" s="6"/>
      <c r="M1912" s="6"/>
      <c r="N1912" s="6"/>
      <c r="O1912" s="6"/>
      <c r="P1912" s="6"/>
      <c r="Q1912" s="6"/>
      <c r="R1912" s="6"/>
      <c r="S1912" s="6"/>
      <c r="T1912" s="6"/>
      <c r="U1912" s="6"/>
      <c r="V1912" s="6"/>
      <c r="W1912" s="6"/>
      <c r="X1912" s="6"/>
      <c r="Y1912" s="6"/>
      <c r="Z1912" s="6"/>
    </row>
    <row r="1913" spans="1:26" ht="12" customHeight="1">
      <c r="A1913" s="205"/>
      <c r="B1913" s="204"/>
      <c r="C1913" s="129"/>
      <c r="D1913" s="129"/>
      <c r="E1913" s="199"/>
      <c r="F1913" s="172"/>
      <c r="G1913" s="6"/>
      <c r="H1913" s="6"/>
      <c r="I1913" s="6"/>
      <c r="J1913" s="6"/>
      <c r="K1913" s="6"/>
      <c r="L1913" s="6"/>
      <c r="M1913" s="6"/>
      <c r="N1913" s="6"/>
      <c r="O1913" s="6"/>
      <c r="P1913" s="6"/>
      <c r="Q1913" s="6"/>
      <c r="R1913" s="6"/>
      <c r="S1913" s="6"/>
      <c r="T1913" s="6"/>
      <c r="U1913" s="6"/>
      <c r="V1913" s="6"/>
      <c r="W1913" s="6"/>
      <c r="X1913" s="6"/>
      <c r="Y1913" s="6"/>
      <c r="Z1913" s="6"/>
    </row>
    <row r="1914" spans="1:26" ht="12" customHeight="1">
      <c r="A1914" s="205"/>
      <c r="B1914" s="204"/>
      <c r="C1914" s="129"/>
      <c r="D1914" s="129"/>
      <c r="E1914" s="199"/>
      <c r="F1914" s="172"/>
      <c r="G1914" s="6"/>
      <c r="H1914" s="6"/>
      <c r="I1914" s="6"/>
      <c r="J1914" s="6"/>
      <c r="K1914" s="6"/>
      <c r="L1914" s="6"/>
      <c r="M1914" s="6"/>
      <c r="N1914" s="6"/>
      <c r="O1914" s="6"/>
      <c r="P1914" s="6"/>
      <c r="Q1914" s="6"/>
      <c r="R1914" s="6"/>
      <c r="S1914" s="6"/>
      <c r="T1914" s="6"/>
      <c r="U1914" s="6"/>
      <c r="V1914" s="6"/>
      <c r="W1914" s="6"/>
      <c r="X1914" s="6"/>
      <c r="Y1914" s="6"/>
      <c r="Z1914" s="6"/>
    </row>
    <row r="1915" spans="1:26" ht="12" customHeight="1">
      <c r="A1915" s="205"/>
      <c r="B1915" s="204"/>
      <c r="C1915" s="129"/>
      <c r="D1915" s="129"/>
      <c r="E1915" s="199"/>
      <c r="F1915" s="172"/>
      <c r="G1915" s="6"/>
      <c r="H1915" s="6"/>
      <c r="I1915" s="6"/>
      <c r="J1915" s="6"/>
      <c r="K1915" s="6"/>
      <c r="L1915" s="6"/>
      <c r="M1915" s="6"/>
      <c r="N1915" s="6"/>
      <c r="O1915" s="6"/>
      <c r="P1915" s="6"/>
      <c r="Q1915" s="6"/>
      <c r="R1915" s="6"/>
      <c r="S1915" s="6"/>
      <c r="T1915" s="6"/>
      <c r="U1915" s="6"/>
      <c r="V1915" s="6"/>
      <c r="W1915" s="6"/>
      <c r="X1915" s="6"/>
      <c r="Y1915" s="6"/>
      <c r="Z1915" s="6"/>
    </row>
    <row r="1916" spans="1:26" ht="12" customHeight="1">
      <c r="A1916" s="205"/>
      <c r="B1916" s="204"/>
      <c r="C1916" s="129"/>
      <c r="D1916" s="129"/>
      <c r="E1916" s="199"/>
      <c r="F1916" s="172"/>
      <c r="G1916" s="6"/>
      <c r="H1916" s="6"/>
      <c r="I1916" s="6"/>
      <c r="J1916" s="6"/>
      <c r="K1916" s="6"/>
      <c r="L1916" s="6"/>
      <c r="M1916" s="6"/>
      <c r="N1916" s="6"/>
      <c r="O1916" s="6"/>
      <c r="P1916" s="6"/>
      <c r="Q1916" s="6"/>
      <c r="R1916" s="6"/>
      <c r="S1916" s="6"/>
      <c r="T1916" s="6"/>
      <c r="U1916" s="6"/>
      <c r="V1916" s="6"/>
      <c r="W1916" s="6"/>
      <c r="X1916" s="6"/>
      <c r="Y1916" s="6"/>
      <c r="Z1916" s="6"/>
    </row>
    <row r="1917" spans="1:26" ht="12" customHeight="1">
      <c r="A1917" s="205"/>
      <c r="B1917" s="204"/>
      <c r="C1917" s="129"/>
      <c r="D1917" s="129"/>
      <c r="E1917" s="199"/>
      <c r="F1917" s="172"/>
      <c r="G1917" s="6"/>
      <c r="H1917" s="6"/>
      <c r="I1917" s="6"/>
      <c r="J1917" s="6"/>
      <c r="K1917" s="6"/>
      <c r="L1917" s="6"/>
      <c r="M1917" s="6"/>
      <c r="N1917" s="6"/>
      <c r="O1917" s="6"/>
      <c r="P1917" s="6"/>
      <c r="Q1917" s="6"/>
      <c r="R1917" s="6"/>
      <c r="S1917" s="6"/>
      <c r="T1917" s="6"/>
      <c r="U1917" s="6"/>
      <c r="V1917" s="6"/>
      <c r="W1917" s="6"/>
      <c r="X1917" s="6"/>
      <c r="Y1917" s="6"/>
      <c r="Z1917" s="6"/>
    </row>
    <row r="1918" spans="1:26" ht="12" customHeight="1">
      <c r="A1918" s="205"/>
      <c r="B1918" s="204"/>
      <c r="C1918" s="129"/>
      <c r="D1918" s="129"/>
      <c r="E1918" s="199"/>
      <c r="F1918" s="172"/>
      <c r="G1918" s="6"/>
      <c r="H1918" s="6"/>
      <c r="I1918" s="6"/>
      <c r="J1918" s="6"/>
      <c r="K1918" s="6"/>
      <c r="L1918" s="6"/>
      <c r="M1918" s="6"/>
      <c r="N1918" s="6"/>
      <c r="O1918" s="6"/>
      <c r="P1918" s="6"/>
      <c r="Q1918" s="6"/>
      <c r="R1918" s="6"/>
      <c r="S1918" s="6"/>
      <c r="T1918" s="6"/>
      <c r="U1918" s="6"/>
      <c r="V1918" s="6"/>
      <c r="W1918" s="6"/>
      <c r="X1918" s="6"/>
      <c r="Y1918" s="6"/>
      <c r="Z1918" s="6"/>
    </row>
    <row r="1919" spans="1:26" ht="12" customHeight="1">
      <c r="A1919" s="205"/>
      <c r="B1919" s="204"/>
      <c r="C1919" s="129"/>
      <c r="D1919" s="129"/>
      <c r="E1919" s="199"/>
      <c r="F1919" s="172"/>
      <c r="G1919" s="6"/>
      <c r="H1919" s="6"/>
      <c r="I1919" s="6"/>
      <c r="J1919" s="6"/>
      <c r="K1919" s="6"/>
      <c r="L1919" s="6"/>
      <c r="M1919" s="6"/>
      <c r="N1919" s="6"/>
      <c r="O1919" s="6"/>
      <c r="P1919" s="6"/>
      <c r="Q1919" s="6"/>
      <c r="R1919" s="6"/>
      <c r="S1919" s="6"/>
      <c r="T1919" s="6"/>
      <c r="U1919" s="6"/>
      <c r="V1919" s="6"/>
      <c r="W1919" s="6"/>
      <c r="X1919" s="6"/>
      <c r="Y1919" s="6"/>
      <c r="Z1919" s="6"/>
    </row>
    <row r="1920" spans="1:26" ht="12" customHeight="1">
      <c r="A1920" s="205"/>
      <c r="B1920" s="204"/>
      <c r="C1920" s="129"/>
      <c r="D1920" s="129"/>
      <c r="E1920" s="199"/>
      <c r="F1920" s="172"/>
      <c r="G1920" s="6"/>
      <c r="H1920" s="6"/>
      <c r="I1920" s="6"/>
      <c r="J1920" s="6"/>
      <c r="K1920" s="6"/>
      <c r="L1920" s="6"/>
      <c r="M1920" s="6"/>
      <c r="N1920" s="6"/>
      <c r="O1920" s="6"/>
      <c r="P1920" s="6"/>
      <c r="Q1920" s="6"/>
      <c r="R1920" s="6"/>
      <c r="S1920" s="6"/>
      <c r="T1920" s="6"/>
      <c r="U1920" s="6"/>
      <c r="V1920" s="6"/>
      <c r="W1920" s="6"/>
      <c r="X1920" s="6"/>
      <c r="Y1920" s="6"/>
      <c r="Z1920" s="6"/>
    </row>
    <row r="1921" spans="1:26" ht="12" customHeight="1">
      <c r="A1921" s="205"/>
      <c r="B1921" s="204"/>
      <c r="C1921" s="129"/>
      <c r="D1921" s="129"/>
      <c r="E1921" s="199"/>
      <c r="F1921" s="172"/>
      <c r="G1921" s="6"/>
      <c r="H1921" s="6"/>
      <c r="I1921" s="6"/>
      <c r="J1921" s="6"/>
      <c r="K1921" s="6"/>
      <c r="L1921" s="6"/>
      <c r="M1921" s="6"/>
      <c r="N1921" s="6"/>
      <c r="O1921" s="6"/>
      <c r="P1921" s="6"/>
      <c r="Q1921" s="6"/>
      <c r="R1921" s="6"/>
      <c r="S1921" s="6"/>
      <c r="T1921" s="6"/>
      <c r="U1921" s="6"/>
      <c r="V1921" s="6"/>
      <c r="W1921" s="6"/>
      <c r="X1921" s="6"/>
      <c r="Y1921" s="6"/>
      <c r="Z1921" s="6"/>
    </row>
    <row r="1922" spans="1:26" ht="12" customHeight="1">
      <c r="A1922" s="205"/>
      <c r="B1922" s="204"/>
      <c r="C1922" s="129"/>
      <c r="D1922" s="129"/>
      <c r="E1922" s="199"/>
      <c r="F1922" s="172"/>
      <c r="G1922" s="6"/>
      <c r="H1922" s="6"/>
      <c r="I1922" s="6"/>
      <c r="J1922" s="6"/>
      <c r="K1922" s="6"/>
      <c r="L1922" s="6"/>
      <c r="M1922" s="6"/>
      <c r="N1922" s="6"/>
      <c r="O1922" s="6"/>
      <c r="P1922" s="6"/>
      <c r="Q1922" s="6"/>
      <c r="R1922" s="6"/>
      <c r="S1922" s="6"/>
      <c r="T1922" s="6"/>
      <c r="U1922" s="6"/>
      <c r="V1922" s="6"/>
      <c r="W1922" s="6"/>
      <c r="X1922" s="6"/>
      <c r="Y1922" s="6"/>
      <c r="Z1922" s="6"/>
    </row>
    <row r="1923" spans="1:26" ht="12" customHeight="1">
      <c r="A1923" s="205"/>
      <c r="B1923" s="204"/>
      <c r="C1923" s="129"/>
      <c r="D1923" s="129"/>
      <c r="E1923" s="199"/>
      <c r="F1923" s="172"/>
      <c r="G1923" s="6"/>
      <c r="H1923" s="6"/>
      <c r="I1923" s="6"/>
      <c r="J1923" s="6"/>
      <c r="K1923" s="6"/>
      <c r="L1923" s="6"/>
      <c r="M1923" s="6"/>
      <c r="N1923" s="6"/>
      <c r="O1923" s="6"/>
      <c r="P1923" s="6"/>
      <c r="Q1923" s="6"/>
      <c r="R1923" s="6"/>
      <c r="S1923" s="6"/>
      <c r="T1923" s="6"/>
      <c r="U1923" s="6"/>
      <c r="V1923" s="6"/>
      <c r="W1923" s="6"/>
      <c r="X1923" s="6"/>
      <c r="Y1923" s="6"/>
      <c r="Z1923" s="6"/>
    </row>
    <row r="1924" spans="1:26" ht="12" customHeight="1">
      <c r="A1924" s="205"/>
      <c r="B1924" s="204"/>
      <c r="C1924" s="129"/>
      <c r="D1924" s="129"/>
      <c r="E1924" s="199"/>
      <c r="F1924" s="172"/>
      <c r="G1924" s="6"/>
      <c r="H1924" s="6"/>
      <c r="I1924" s="6"/>
      <c r="J1924" s="6"/>
      <c r="K1924" s="6"/>
      <c r="L1924" s="6"/>
      <c r="M1924" s="6"/>
      <c r="N1924" s="6"/>
      <c r="O1924" s="6"/>
      <c r="P1924" s="6"/>
      <c r="Q1924" s="6"/>
      <c r="R1924" s="6"/>
      <c r="S1924" s="6"/>
      <c r="T1924" s="6"/>
      <c r="U1924" s="6"/>
      <c r="V1924" s="6"/>
      <c r="W1924" s="6"/>
      <c r="X1924" s="6"/>
      <c r="Y1924" s="6"/>
      <c r="Z1924" s="6"/>
    </row>
    <row r="1925" spans="1:26" ht="12" customHeight="1">
      <c r="A1925" s="205"/>
      <c r="B1925" s="204"/>
      <c r="C1925" s="129"/>
      <c r="D1925" s="129"/>
      <c r="E1925" s="199"/>
      <c r="F1925" s="172"/>
      <c r="G1925" s="6"/>
      <c r="H1925" s="6"/>
      <c r="I1925" s="6"/>
      <c r="J1925" s="6"/>
      <c r="K1925" s="6"/>
      <c r="L1925" s="6"/>
      <c r="M1925" s="6"/>
      <c r="N1925" s="6"/>
      <c r="O1925" s="6"/>
      <c r="P1925" s="6"/>
      <c r="Q1925" s="6"/>
      <c r="R1925" s="6"/>
      <c r="S1925" s="6"/>
      <c r="T1925" s="6"/>
      <c r="U1925" s="6"/>
      <c r="V1925" s="6"/>
      <c r="W1925" s="6"/>
      <c r="X1925" s="6"/>
      <c r="Y1925" s="6"/>
      <c r="Z1925" s="6"/>
    </row>
    <row r="1926" spans="1:26" ht="12" customHeight="1">
      <c r="A1926" s="205"/>
      <c r="B1926" s="204"/>
      <c r="C1926" s="129"/>
      <c r="D1926" s="129"/>
      <c r="E1926" s="199"/>
      <c r="F1926" s="172"/>
      <c r="G1926" s="6"/>
      <c r="H1926" s="6"/>
      <c r="I1926" s="6"/>
      <c r="J1926" s="6"/>
      <c r="K1926" s="6"/>
      <c r="L1926" s="6"/>
      <c r="M1926" s="6"/>
      <c r="N1926" s="6"/>
      <c r="O1926" s="6"/>
      <c r="P1926" s="6"/>
      <c r="Q1926" s="6"/>
      <c r="R1926" s="6"/>
      <c r="S1926" s="6"/>
      <c r="T1926" s="6"/>
      <c r="U1926" s="6"/>
      <c r="V1926" s="6"/>
      <c r="W1926" s="6"/>
      <c r="X1926" s="6"/>
      <c r="Y1926" s="6"/>
      <c r="Z1926" s="6"/>
    </row>
    <row r="1927" spans="1:26" ht="12" customHeight="1">
      <c r="A1927" s="205"/>
      <c r="B1927" s="204"/>
      <c r="C1927" s="129"/>
      <c r="D1927" s="129"/>
      <c r="E1927" s="199"/>
      <c r="F1927" s="172"/>
      <c r="G1927" s="6"/>
      <c r="H1927" s="6"/>
      <c r="I1927" s="6"/>
      <c r="J1927" s="6"/>
      <c r="K1927" s="6"/>
      <c r="L1927" s="6"/>
      <c r="M1927" s="6"/>
      <c r="N1927" s="6"/>
      <c r="O1927" s="6"/>
      <c r="P1927" s="6"/>
      <c r="Q1927" s="6"/>
      <c r="R1927" s="6"/>
      <c r="S1927" s="6"/>
      <c r="T1927" s="6"/>
      <c r="U1927" s="6"/>
      <c r="V1927" s="6"/>
      <c r="W1927" s="6"/>
      <c r="X1927" s="6"/>
      <c r="Y1927" s="6"/>
      <c r="Z1927" s="6"/>
    </row>
    <row r="1928" spans="1:26" ht="12" customHeight="1">
      <c r="A1928" s="205"/>
      <c r="B1928" s="204"/>
      <c r="C1928" s="129"/>
      <c r="D1928" s="129"/>
      <c r="E1928" s="199"/>
      <c r="F1928" s="172"/>
      <c r="G1928" s="6"/>
      <c r="H1928" s="6"/>
      <c r="I1928" s="6"/>
      <c r="J1928" s="6"/>
      <c r="K1928" s="6"/>
      <c r="L1928" s="6"/>
      <c r="M1928" s="6"/>
      <c r="N1928" s="6"/>
      <c r="O1928" s="6"/>
      <c r="P1928" s="6"/>
      <c r="Q1928" s="6"/>
      <c r="R1928" s="6"/>
      <c r="S1928" s="6"/>
      <c r="T1928" s="6"/>
      <c r="U1928" s="6"/>
      <c r="V1928" s="6"/>
      <c r="W1928" s="6"/>
      <c r="X1928" s="6"/>
      <c r="Y1928" s="6"/>
      <c r="Z1928" s="6"/>
    </row>
    <row r="1929" spans="1:26" ht="12" customHeight="1">
      <c r="A1929" s="205"/>
      <c r="B1929" s="204"/>
      <c r="C1929" s="129"/>
      <c r="D1929" s="129"/>
      <c r="E1929" s="199"/>
      <c r="F1929" s="172"/>
      <c r="G1929" s="6"/>
      <c r="H1929" s="6"/>
      <c r="I1929" s="6"/>
      <c r="J1929" s="6"/>
      <c r="K1929" s="6"/>
      <c r="L1929" s="6"/>
      <c r="M1929" s="6"/>
      <c r="N1929" s="6"/>
      <c r="O1929" s="6"/>
      <c r="P1929" s="6"/>
      <c r="Q1929" s="6"/>
      <c r="R1929" s="6"/>
      <c r="S1929" s="6"/>
      <c r="T1929" s="6"/>
      <c r="U1929" s="6"/>
      <c r="V1929" s="6"/>
      <c r="W1929" s="6"/>
      <c r="X1929" s="6"/>
      <c r="Y1929" s="6"/>
      <c r="Z1929" s="6"/>
    </row>
    <row r="1930" spans="1:26" ht="12" customHeight="1">
      <c r="A1930" s="205"/>
      <c r="B1930" s="204"/>
      <c r="C1930" s="129"/>
      <c r="D1930" s="129"/>
      <c r="E1930" s="199"/>
      <c r="F1930" s="172"/>
      <c r="G1930" s="6"/>
      <c r="H1930" s="6"/>
      <c r="I1930" s="6"/>
      <c r="J1930" s="6"/>
      <c r="K1930" s="6"/>
      <c r="L1930" s="6"/>
      <c r="M1930" s="6"/>
      <c r="N1930" s="6"/>
      <c r="O1930" s="6"/>
      <c r="P1930" s="6"/>
      <c r="Q1930" s="6"/>
      <c r="R1930" s="6"/>
      <c r="S1930" s="6"/>
      <c r="T1930" s="6"/>
      <c r="U1930" s="6"/>
      <c r="V1930" s="6"/>
      <c r="W1930" s="6"/>
      <c r="X1930" s="6"/>
      <c r="Y1930" s="6"/>
      <c r="Z1930" s="6"/>
    </row>
    <row r="1931" spans="1:26" ht="12" customHeight="1">
      <c r="A1931" s="205"/>
      <c r="B1931" s="204"/>
      <c r="C1931" s="129"/>
      <c r="D1931" s="129"/>
      <c r="E1931" s="199"/>
      <c r="F1931" s="172"/>
      <c r="G1931" s="6"/>
      <c r="H1931" s="6"/>
      <c r="I1931" s="6"/>
      <c r="J1931" s="6"/>
      <c r="K1931" s="6"/>
      <c r="L1931" s="6"/>
      <c r="M1931" s="6"/>
      <c r="N1931" s="6"/>
      <c r="O1931" s="6"/>
      <c r="P1931" s="6"/>
      <c r="Q1931" s="6"/>
      <c r="R1931" s="6"/>
      <c r="S1931" s="6"/>
      <c r="T1931" s="6"/>
      <c r="U1931" s="6"/>
      <c r="V1931" s="6"/>
      <c r="W1931" s="6"/>
      <c r="X1931" s="6"/>
      <c r="Y1931" s="6"/>
      <c r="Z1931" s="6"/>
    </row>
    <row r="1932" spans="1:26" ht="12" customHeight="1">
      <c r="A1932" s="205"/>
      <c r="B1932" s="204"/>
      <c r="C1932" s="129"/>
      <c r="D1932" s="129"/>
      <c r="E1932" s="199"/>
      <c r="F1932" s="172"/>
      <c r="G1932" s="6"/>
      <c r="H1932" s="6"/>
      <c r="I1932" s="6"/>
      <c r="J1932" s="6"/>
      <c r="K1932" s="6"/>
      <c r="L1932" s="6"/>
      <c r="M1932" s="6"/>
      <c r="N1932" s="6"/>
      <c r="O1932" s="6"/>
      <c r="P1932" s="6"/>
      <c r="Q1932" s="6"/>
      <c r="R1932" s="6"/>
      <c r="S1932" s="6"/>
      <c r="T1932" s="6"/>
      <c r="U1932" s="6"/>
      <c r="V1932" s="6"/>
      <c r="W1932" s="6"/>
      <c r="X1932" s="6"/>
      <c r="Y1932" s="6"/>
      <c r="Z1932" s="6"/>
    </row>
    <row r="1933" spans="1:26" ht="12" customHeight="1">
      <c r="A1933" s="205"/>
      <c r="B1933" s="204"/>
      <c r="C1933" s="129"/>
      <c r="D1933" s="129"/>
      <c r="E1933" s="199"/>
      <c r="F1933" s="172"/>
      <c r="G1933" s="6"/>
      <c r="H1933" s="6"/>
      <c r="I1933" s="6"/>
      <c r="J1933" s="6"/>
      <c r="K1933" s="6"/>
      <c r="L1933" s="6"/>
      <c r="M1933" s="6"/>
      <c r="N1933" s="6"/>
      <c r="O1933" s="6"/>
      <c r="P1933" s="6"/>
      <c r="Q1933" s="6"/>
      <c r="R1933" s="6"/>
      <c r="S1933" s="6"/>
      <c r="T1933" s="6"/>
      <c r="U1933" s="6"/>
      <c r="V1933" s="6"/>
      <c r="W1933" s="6"/>
      <c r="X1933" s="6"/>
      <c r="Y1933" s="6"/>
      <c r="Z1933" s="6"/>
    </row>
    <row r="1934" spans="1:26" ht="12" customHeight="1">
      <c r="A1934" s="205"/>
      <c r="B1934" s="204"/>
      <c r="C1934" s="129"/>
      <c r="D1934" s="129"/>
      <c r="E1934" s="199"/>
      <c r="F1934" s="172"/>
      <c r="G1934" s="6"/>
      <c r="H1934" s="6"/>
      <c r="I1934" s="6"/>
      <c r="J1934" s="6"/>
      <c r="K1934" s="6"/>
      <c r="L1934" s="6"/>
      <c r="M1934" s="6"/>
      <c r="N1934" s="6"/>
      <c r="O1934" s="6"/>
      <c r="P1934" s="6"/>
      <c r="Q1934" s="6"/>
      <c r="R1934" s="6"/>
      <c r="S1934" s="6"/>
      <c r="T1934" s="6"/>
      <c r="U1934" s="6"/>
      <c r="V1934" s="6"/>
      <c r="W1934" s="6"/>
      <c r="X1934" s="6"/>
      <c r="Y1934" s="6"/>
      <c r="Z1934" s="6"/>
    </row>
    <row r="1935" spans="1:26" ht="12" customHeight="1">
      <c r="A1935" s="205"/>
      <c r="B1935" s="204"/>
      <c r="C1935" s="129"/>
      <c r="D1935" s="129"/>
      <c r="E1935" s="199"/>
      <c r="F1935" s="172"/>
      <c r="G1935" s="6"/>
      <c r="H1935" s="6"/>
      <c r="I1935" s="6"/>
      <c r="J1935" s="6"/>
      <c r="K1935" s="6"/>
      <c r="L1935" s="6"/>
      <c r="M1935" s="6"/>
      <c r="N1935" s="6"/>
      <c r="O1935" s="6"/>
      <c r="P1935" s="6"/>
      <c r="Q1935" s="6"/>
      <c r="R1935" s="6"/>
      <c r="S1935" s="6"/>
      <c r="T1935" s="6"/>
      <c r="U1935" s="6"/>
      <c r="V1935" s="6"/>
      <c r="W1935" s="6"/>
      <c r="X1935" s="6"/>
      <c r="Y1935" s="6"/>
      <c r="Z1935" s="6"/>
    </row>
    <row r="1936" spans="1:26" ht="12" customHeight="1">
      <c r="A1936" s="205"/>
      <c r="B1936" s="204"/>
      <c r="C1936" s="129"/>
      <c r="D1936" s="129"/>
      <c r="E1936" s="199"/>
      <c r="F1936" s="172"/>
      <c r="G1936" s="6"/>
      <c r="H1936" s="6"/>
      <c r="I1936" s="6"/>
      <c r="J1936" s="6"/>
      <c r="K1936" s="6"/>
      <c r="L1936" s="6"/>
      <c r="M1936" s="6"/>
      <c r="N1936" s="6"/>
      <c r="O1936" s="6"/>
      <c r="P1936" s="6"/>
      <c r="Q1936" s="6"/>
      <c r="R1936" s="6"/>
      <c r="S1936" s="6"/>
      <c r="T1936" s="6"/>
      <c r="U1936" s="6"/>
      <c r="V1936" s="6"/>
      <c r="W1936" s="6"/>
      <c r="X1936" s="6"/>
      <c r="Y1936" s="6"/>
      <c r="Z1936" s="6"/>
    </row>
    <row r="1937" spans="1:26" ht="12" customHeight="1">
      <c r="A1937" s="205"/>
      <c r="B1937" s="204"/>
      <c r="C1937" s="129"/>
      <c r="D1937" s="129"/>
      <c r="E1937" s="199"/>
      <c r="F1937" s="172"/>
      <c r="G1937" s="6"/>
      <c r="H1937" s="6"/>
      <c r="I1937" s="6"/>
      <c r="J1937" s="6"/>
      <c r="K1937" s="6"/>
      <c r="L1937" s="6"/>
      <c r="M1937" s="6"/>
      <c r="N1937" s="6"/>
      <c r="O1937" s="6"/>
      <c r="P1937" s="6"/>
      <c r="Q1937" s="6"/>
      <c r="R1937" s="6"/>
      <c r="S1937" s="6"/>
      <c r="T1937" s="6"/>
      <c r="U1937" s="6"/>
      <c r="V1937" s="6"/>
      <c r="W1937" s="6"/>
      <c r="X1937" s="6"/>
      <c r="Y1937" s="6"/>
      <c r="Z1937" s="6"/>
    </row>
    <row r="1938" spans="1:26" ht="12" customHeight="1">
      <c r="A1938" s="205"/>
      <c r="B1938" s="204"/>
      <c r="C1938" s="129"/>
      <c r="D1938" s="129"/>
      <c r="E1938" s="199"/>
      <c r="F1938" s="172"/>
      <c r="G1938" s="6"/>
      <c r="H1938" s="6"/>
      <c r="I1938" s="6"/>
      <c r="J1938" s="6"/>
      <c r="K1938" s="6"/>
      <c r="L1938" s="6"/>
      <c r="M1938" s="6"/>
      <c r="N1938" s="6"/>
      <c r="O1938" s="6"/>
      <c r="P1938" s="6"/>
      <c r="Q1938" s="6"/>
      <c r="R1938" s="6"/>
      <c r="S1938" s="6"/>
      <c r="T1938" s="6"/>
      <c r="U1938" s="6"/>
      <c r="V1938" s="6"/>
      <c r="W1938" s="6"/>
      <c r="X1938" s="6"/>
      <c r="Y1938" s="6"/>
      <c r="Z1938" s="6"/>
    </row>
    <row r="1939" spans="1:26" ht="12" customHeight="1">
      <c r="A1939" s="205"/>
      <c r="B1939" s="204"/>
      <c r="C1939" s="129"/>
      <c r="D1939" s="129"/>
      <c r="E1939" s="199"/>
      <c r="F1939" s="172"/>
      <c r="G1939" s="6"/>
      <c r="H1939" s="6"/>
      <c r="I1939" s="6"/>
      <c r="J1939" s="6"/>
      <c r="K1939" s="6"/>
      <c r="L1939" s="6"/>
      <c r="M1939" s="6"/>
      <c r="N1939" s="6"/>
      <c r="O1939" s="6"/>
      <c r="P1939" s="6"/>
      <c r="Q1939" s="6"/>
      <c r="R1939" s="6"/>
      <c r="S1939" s="6"/>
      <c r="T1939" s="6"/>
      <c r="U1939" s="6"/>
      <c r="V1939" s="6"/>
      <c r="W1939" s="6"/>
      <c r="X1939" s="6"/>
      <c r="Y1939" s="6"/>
      <c r="Z1939" s="6"/>
    </row>
    <row r="1940" spans="1:26" ht="12" customHeight="1">
      <c r="A1940" s="205"/>
      <c r="B1940" s="204"/>
      <c r="C1940" s="129"/>
      <c r="D1940" s="129"/>
      <c r="E1940" s="199"/>
      <c r="F1940" s="172"/>
      <c r="G1940" s="6"/>
      <c r="H1940" s="6"/>
      <c r="I1940" s="6"/>
      <c r="J1940" s="6"/>
      <c r="K1940" s="6"/>
      <c r="L1940" s="6"/>
      <c r="M1940" s="6"/>
      <c r="N1940" s="6"/>
      <c r="O1940" s="6"/>
      <c r="P1940" s="6"/>
      <c r="Q1940" s="6"/>
      <c r="R1940" s="6"/>
      <c r="S1940" s="6"/>
      <c r="T1940" s="6"/>
      <c r="U1940" s="6"/>
      <c r="V1940" s="6"/>
      <c r="W1940" s="6"/>
      <c r="X1940" s="6"/>
      <c r="Y1940" s="6"/>
      <c r="Z1940" s="6"/>
    </row>
    <row r="1941" spans="1:26" ht="12" customHeight="1">
      <c r="A1941" s="205"/>
      <c r="B1941" s="204"/>
      <c r="C1941" s="129"/>
      <c r="D1941" s="129"/>
      <c r="E1941" s="199"/>
      <c r="F1941" s="172"/>
      <c r="G1941" s="6"/>
      <c r="H1941" s="6"/>
      <c r="I1941" s="6"/>
      <c r="J1941" s="6"/>
      <c r="K1941" s="6"/>
      <c r="L1941" s="6"/>
      <c r="M1941" s="6"/>
      <c r="N1941" s="6"/>
      <c r="O1941" s="6"/>
      <c r="P1941" s="6"/>
      <c r="Q1941" s="6"/>
      <c r="R1941" s="6"/>
      <c r="S1941" s="6"/>
      <c r="T1941" s="6"/>
      <c r="U1941" s="6"/>
      <c r="V1941" s="6"/>
      <c r="W1941" s="6"/>
      <c r="X1941" s="6"/>
      <c r="Y1941" s="6"/>
      <c r="Z1941" s="6"/>
    </row>
    <row r="1942" spans="1:26" ht="12" customHeight="1">
      <c r="A1942" s="205"/>
      <c r="B1942" s="204"/>
      <c r="C1942" s="129"/>
      <c r="D1942" s="129"/>
      <c r="E1942" s="199"/>
      <c r="F1942" s="172"/>
      <c r="G1942" s="6"/>
      <c r="H1942" s="6"/>
      <c r="I1942" s="6"/>
      <c r="J1942" s="6"/>
      <c r="K1942" s="6"/>
      <c r="L1942" s="6"/>
      <c r="M1942" s="6"/>
      <c r="N1942" s="6"/>
      <c r="O1942" s="6"/>
      <c r="P1942" s="6"/>
      <c r="Q1942" s="6"/>
      <c r="R1942" s="6"/>
      <c r="S1942" s="6"/>
      <c r="T1942" s="6"/>
      <c r="U1942" s="6"/>
      <c r="V1942" s="6"/>
      <c r="W1942" s="6"/>
      <c r="X1942" s="6"/>
      <c r="Y1942" s="6"/>
      <c r="Z1942" s="6"/>
    </row>
    <row r="1943" spans="1:26" ht="12" customHeight="1">
      <c r="A1943" s="205"/>
      <c r="B1943" s="204"/>
      <c r="C1943" s="129"/>
      <c r="D1943" s="129"/>
      <c r="E1943" s="199"/>
      <c r="F1943" s="172"/>
      <c r="G1943" s="6"/>
      <c r="H1943" s="6"/>
      <c r="I1943" s="6"/>
      <c r="J1943" s="6"/>
      <c r="K1943" s="6"/>
      <c r="L1943" s="6"/>
      <c r="M1943" s="6"/>
      <c r="N1943" s="6"/>
      <c r="O1943" s="6"/>
      <c r="P1943" s="6"/>
      <c r="Q1943" s="6"/>
      <c r="R1943" s="6"/>
      <c r="S1943" s="6"/>
      <c r="T1943" s="6"/>
      <c r="U1943" s="6"/>
      <c r="V1943" s="6"/>
      <c r="W1943" s="6"/>
      <c r="X1943" s="6"/>
      <c r="Y1943" s="6"/>
      <c r="Z1943" s="6"/>
    </row>
    <row r="1944" spans="1:26" ht="12" customHeight="1">
      <c r="A1944" s="205"/>
      <c r="B1944" s="204"/>
      <c r="C1944" s="129"/>
      <c r="D1944" s="129"/>
      <c r="E1944" s="199"/>
      <c r="F1944" s="172"/>
      <c r="G1944" s="6"/>
      <c r="H1944" s="6"/>
      <c r="I1944" s="6"/>
      <c r="J1944" s="6"/>
      <c r="K1944" s="6"/>
      <c r="L1944" s="6"/>
      <c r="M1944" s="6"/>
      <c r="N1944" s="6"/>
      <c r="O1944" s="6"/>
      <c r="P1944" s="6"/>
      <c r="Q1944" s="6"/>
      <c r="R1944" s="6"/>
      <c r="S1944" s="6"/>
      <c r="T1944" s="6"/>
      <c r="U1944" s="6"/>
      <c r="V1944" s="6"/>
      <c r="W1944" s="6"/>
      <c r="X1944" s="6"/>
      <c r="Y1944" s="6"/>
      <c r="Z1944" s="6"/>
    </row>
    <row r="1945" spans="1:26" ht="12" customHeight="1">
      <c r="A1945" s="205"/>
      <c r="B1945" s="204"/>
      <c r="C1945" s="129"/>
      <c r="D1945" s="129"/>
      <c r="E1945" s="199"/>
      <c r="F1945" s="172"/>
      <c r="G1945" s="6"/>
      <c r="H1945" s="6"/>
      <c r="I1945" s="6"/>
      <c r="J1945" s="6"/>
      <c r="K1945" s="6"/>
      <c r="L1945" s="6"/>
      <c r="M1945" s="6"/>
      <c r="N1945" s="6"/>
      <c r="O1945" s="6"/>
      <c r="P1945" s="6"/>
      <c r="Q1945" s="6"/>
      <c r="R1945" s="6"/>
      <c r="S1945" s="6"/>
      <c r="T1945" s="6"/>
      <c r="U1945" s="6"/>
      <c r="V1945" s="6"/>
      <c r="W1945" s="6"/>
      <c r="X1945" s="6"/>
      <c r="Y1945" s="6"/>
      <c r="Z1945" s="6"/>
    </row>
    <row r="1946" spans="1:26" ht="12" customHeight="1">
      <c r="A1946" s="205"/>
      <c r="B1946" s="204"/>
      <c r="C1946" s="129"/>
      <c r="D1946" s="129"/>
      <c r="E1946" s="199"/>
      <c r="F1946" s="172"/>
      <c r="G1946" s="6"/>
      <c r="H1946" s="6"/>
      <c r="I1946" s="6"/>
      <c r="J1946" s="6"/>
      <c r="K1946" s="6"/>
      <c r="L1946" s="6"/>
      <c r="M1946" s="6"/>
      <c r="N1946" s="6"/>
      <c r="O1946" s="6"/>
      <c r="P1946" s="6"/>
      <c r="Q1946" s="6"/>
      <c r="R1946" s="6"/>
      <c r="S1946" s="6"/>
      <c r="T1946" s="6"/>
      <c r="U1946" s="6"/>
      <c r="V1946" s="6"/>
      <c r="W1946" s="6"/>
      <c r="X1946" s="6"/>
      <c r="Y1946" s="6"/>
      <c r="Z1946" s="6"/>
    </row>
    <row r="1947" spans="1:26" ht="12" customHeight="1">
      <c r="A1947" s="205"/>
      <c r="B1947" s="204"/>
      <c r="C1947" s="129"/>
      <c r="D1947" s="129"/>
      <c r="E1947" s="199"/>
      <c r="F1947" s="172"/>
      <c r="G1947" s="6"/>
      <c r="H1947" s="6"/>
      <c r="I1947" s="6"/>
      <c r="J1947" s="6"/>
      <c r="K1947" s="6"/>
      <c r="L1947" s="6"/>
      <c r="M1947" s="6"/>
      <c r="N1947" s="6"/>
      <c r="O1947" s="6"/>
      <c r="P1947" s="6"/>
      <c r="Q1947" s="6"/>
      <c r="R1947" s="6"/>
      <c r="S1947" s="6"/>
      <c r="T1947" s="6"/>
      <c r="U1947" s="6"/>
      <c r="V1947" s="6"/>
      <c r="W1947" s="6"/>
      <c r="X1947" s="6"/>
      <c r="Y1947" s="6"/>
      <c r="Z1947" s="6"/>
    </row>
    <row r="1948" spans="1:26" ht="12" customHeight="1">
      <c r="A1948" s="205"/>
      <c r="B1948" s="204"/>
      <c r="C1948" s="129"/>
      <c r="D1948" s="129"/>
      <c r="E1948" s="199"/>
      <c r="F1948" s="172"/>
      <c r="G1948" s="6"/>
      <c r="H1948" s="6"/>
      <c r="I1948" s="6"/>
      <c r="J1948" s="6"/>
      <c r="K1948" s="6"/>
      <c r="L1948" s="6"/>
      <c r="M1948" s="6"/>
      <c r="N1948" s="6"/>
      <c r="O1948" s="6"/>
      <c r="P1948" s="6"/>
      <c r="Q1948" s="6"/>
      <c r="R1948" s="6"/>
      <c r="S1948" s="6"/>
      <c r="T1948" s="6"/>
      <c r="U1948" s="6"/>
      <c r="V1948" s="6"/>
      <c r="W1948" s="6"/>
      <c r="X1948" s="6"/>
      <c r="Y1948" s="6"/>
      <c r="Z1948" s="6"/>
    </row>
    <row r="1949" spans="1:26" ht="12" customHeight="1">
      <c r="A1949" s="205"/>
      <c r="B1949" s="204"/>
      <c r="C1949" s="129"/>
      <c r="D1949" s="129"/>
      <c r="E1949" s="199"/>
      <c r="F1949" s="172"/>
      <c r="G1949" s="6"/>
      <c r="H1949" s="6"/>
      <c r="I1949" s="6"/>
      <c r="J1949" s="6"/>
      <c r="K1949" s="6"/>
      <c r="L1949" s="6"/>
      <c r="M1949" s="6"/>
      <c r="N1949" s="6"/>
      <c r="O1949" s="6"/>
      <c r="P1949" s="6"/>
      <c r="Q1949" s="6"/>
      <c r="R1949" s="6"/>
      <c r="S1949" s="6"/>
      <c r="T1949" s="6"/>
      <c r="U1949" s="6"/>
      <c r="V1949" s="6"/>
      <c r="W1949" s="6"/>
      <c r="X1949" s="6"/>
      <c r="Y1949" s="6"/>
      <c r="Z1949" s="6"/>
    </row>
    <row r="1950" spans="1:26" ht="12" customHeight="1">
      <c r="A1950" s="205"/>
      <c r="B1950" s="204"/>
      <c r="C1950" s="129"/>
      <c r="D1950" s="129"/>
      <c r="E1950" s="199"/>
      <c r="F1950" s="172"/>
      <c r="G1950" s="6"/>
      <c r="H1950" s="6"/>
      <c r="I1950" s="6"/>
      <c r="J1950" s="6"/>
      <c r="K1950" s="6"/>
      <c r="L1950" s="6"/>
      <c r="M1950" s="6"/>
      <c r="N1950" s="6"/>
      <c r="O1950" s="6"/>
      <c r="P1950" s="6"/>
      <c r="Q1950" s="6"/>
      <c r="R1950" s="6"/>
      <c r="S1950" s="6"/>
      <c r="T1950" s="6"/>
      <c r="U1950" s="6"/>
      <c r="V1950" s="6"/>
      <c r="W1950" s="6"/>
      <c r="X1950" s="6"/>
      <c r="Y1950" s="6"/>
      <c r="Z1950" s="6"/>
    </row>
    <row r="1951" spans="1:26" ht="12" customHeight="1">
      <c r="A1951" s="205"/>
      <c r="B1951" s="204"/>
      <c r="C1951" s="129"/>
      <c r="D1951" s="129"/>
      <c r="E1951" s="199"/>
      <c r="F1951" s="172"/>
      <c r="G1951" s="6"/>
      <c r="H1951" s="6"/>
      <c r="I1951" s="6"/>
      <c r="J1951" s="6"/>
      <c r="K1951" s="6"/>
      <c r="L1951" s="6"/>
      <c r="M1951" s="6"/>
      <c r="N1951" s="6"/>
      <c r="O1951" s="6"/>
      <c r="P1951" s="6"/>
      <c r="Q1951" s="6"/>
      <c r="R1951" s="6"/>
      <c r="S1951" s="6"/>
      <c r="T1951" s="6"/>
      <c r="U1951" s="6"/>
      <c r="V1951" s="6"/>
      <c r="W1951" s="6"/>
      <c r="X1951" s="6"/>
      <c r="Y1951" s="6"/>
      <c r="Z1951" s="6"/>
    </row>
    <row r="1952" spans="1:26" ht="12" customHeight="1">
      <c r="A1952" s="205"/>
      <c r="B1952" s="204"/>
      <c r="C1952" s="129"/>
      <c r="D1952" s="129"/>
      <c r="E1952" s="199"/>
      <c r="F1952" s="172"/>
      <c r="G1952" s="6"/>
      <c r="H1952" s="6"/>
      <c r="I1952" s="6"/>
      <c r="J1952" s="6"/>
      <c r="K1952" s="6"/>
      <c r="L1952" s="6"/>
      <c r="M1952" s="6"/>
      <c r="N1952" s="6"/>
      <c r="O1952" s="6"/>
      <c r="P1952" s="6"/>
      <c r="Q1952" s="6"/>
      <c r="R1952" s="6"/>
      <c r="S1952" s="6"/>
      <c r="T1952" s="6"/>
      <c r="U1952" s="6"/>
      <c r="V1952" s="6"/>
      <c r="W1952" s="6"/>
      <c r="X1952" s="6"/>
      <c r="Y1952" s="6"/>
      <c r="Z1952" s="6"/>
    </row>
    <row r="1953" spans="1:26" ht="12" customHeight="1">
      <c r="A1953" s="205"/>
      <c r="B1953" s="204"/>
      <c r="C1953" s="129"/>
      <c r="D1953" s="129"/>
      <c r="E1953" s="199"/>
      <c r="F1953" s="172"/>
      <c r="G1953" s="6"/>
      <c r="H1953" s="6"/>
      <c r="I1953" s="6"/>
      <c r="J1953" s="6"/>
      <c r="K1953" s="6"/>
      <c r="L1953" s="6"/>
      <c r="M1953" s="6"/>
      <c r="N1953" s="6"/>
      <c r="O1953" s="6"/>
      <c r="P1953" s="6"/>
      <c r="Q1953" s="6"/>
      <c r="R1953" s="6"/>
      <c r="S1953" s="6"/>
      <c r="T1953" s="6"/>
      <c r="U1953" s="6"/>
      <c r="V1953" s="6"/>
      <c r="W1953" s="6"/>
      <c r="X1953" s="6"/>
      <c r="Y1953" s="6"/>
      <c r="Z1953" s="6"/>
    </row>
    <row r="1954" spans="1:26" ht="12" customHeight="1">
      <c r="A1954" s="205"/>
      <c r="B1954" s="204"/>
      <c r="C1954" s="129"/>
      <c r="D1954" s="129"/>
      <c r="E1954" s="199"/>
      <c r="F1954" s="172"/>
      <c r="G1954" s="6"/>
      <c r="H1954" s="6"/>
      <c r="I1954" s="6"/>
      <c r="J1954" s="6"/>
      <c r="K1954" s="6"/>
      <c r="L1954" s="6"/>
      <c r="M1954" s="6"/>
      <c r="N1954" s="6"/>
      <c r="O1954" s="6"/>
      <c r="P1954" s="6"/>
      <c r="Q1954" s="6"/>
      <c r="R1954" s="6"/>
      <c r="S1954" s="6"/>
      <c r="T1954" s="6"/>
      <c r="U1954" s="6"/>
      <c r="V1954" s="6"/>
      <c r="W1954" s="6"/>
      <c r="X1954" s="6"/>
      <c r="Y1954" s="6"/>
      <c r="Z1954" s="6"/>
    </row>
    <row r="1955" spans="1:26" ht="12" customHeight="1">
      <c r="A1955" s="205"/>
      <c r="B1955" s="204"/>
      <c r="C1955" s="129"/>
      <c r="D1955" s="129"/>
      <c r="E1955" s="199"/>
      <c r="F1955" s="172"/>
      <c r="G1955" s="6"/>
      <c r="H1955" s="6"/>
      <c r="I1955" s="6"/>
      <c r="J1955" s="6"/>
      <c r="K1955" s="6"/>
      <c r="L1955" s="6"/>
      <c r="M1955" s="6"/>
      <c r="N1955" s="6"/>
      <c r="O1955" s="6"/>
      <c r="P1955" s="6"/>
      <c r="Q1955" s="6"/>
      <c r="R1955" s="6"/>
      <c r="S1955" s="6"/>
      <c r="T1955" s="6"/>
      <c r="U1955" s="6"/>
      <c r="V1955" s="6"/>
      <c r="W1955" s="6"/>
      <c r="X1955" s="6"/>
      <c r="Y1955" s="6"/>
      <c r="Z1955" s="6"/>
    </row>
    <row r="1956" spans="1:26" ht="12" customHeight="1">
      <c r="A1956" s="205"/>
      <c r="B1956" s="204"/>
      <c r="C1956" s="129"/>
      <c r="D1956" s="129"/>
      <c r="E1956" s="199"/>
      <c r="F1956" s="172"/>
      <c r="G1956" s="6"/>
      <c r="H1956" s="6"/>
      <c r="I1956" s="6"/>
      <c r="J1956" s="6"/>
      <c r="K1956" s="6"/>
      <c r="L1956" s="6"/>
      <c r="M1956" s="6"/>
      <c r="N1956" s="6"/>
      <c r="O1956" s="6"/>
      <c r="P1956" s="6"/>
      <c r="Q1956" s="6"/>
      <c r="R1956" s="6"/>
      <c r="S1956" s="6"/>
      <c r="T1956" s="6"/>
      <c r="U1956" s="6"/>
      <c r="V1956" s="6"/>
      <c r="W1956" s="6"/>
      <c r="X1956" s="6"/>
      <c r="Y1956" s="6"/>
      <c r="Z1956" s="6"/>
    </row>
    <row r="1957" spans="1:26" ht="12" customHeight="1">
      <c r="A1957" s="205"/>
      <c r="B1957" s="204"/>
      <c r="C1957" s="129"/>
      <c r="D1957" s="129"/>
      <c r="E1957" s="199"/>
      <c r="F1957" s="172"/>
      <c r="G1957" s="6"/>
      <c r="H1957" s="6"/>
      <c r="I1957" s="6"/>
      <c r="J1957" s="6"/>
      <c r="K1957" s="6"/>
      <c r="L1957" s="6"/>
      <c r="M1957" s="6"/>
      <c r="N1957" s="6"/>
      <c r="O1957" s="6"/>
      <c r="P1957" s="6"/>
      <c r="Q1957" s="6"/>
      <c r="R1957" s="6"/>
      <c r="S1957" s="6"/>
      <c r="T1957" s="6"/>
      <c r="U1957" s="6"/>
      <c r="V1957" s="6"/>
      <c r="W1957" s="6"/>
      <c r="X1957" s="6"/>
      <c r="Y1957" s="6"/>
      <c r="Z1957" s="6"/>
    </row>
    <row r="1958" spans="1:26" ht="12" customHeight="1">
      <c r="A1958" s="205"/>
      <c r="B1958" s="204"/>
      <c r="C1958" s="129"/>
      <c r="D1958" s="129"/>
      <c r="E1958" s="199"/>
      <c r="F1958" s="172"/>
      <c r="G1958" s="6"/>
      <c r="H1958" s="6"/>
      <c r="I1958" s="6"/>
      <c r="J1958" s="6"/>
      <c r="K1958" s="6"/>
      <c r="L1958" s="6"/>
      <c r="M1958" s="6"/>
      <c r="N1958" s="6"/>
      <c r="O1958" s="6"/>
      <c r="P1958" s="6"/>
      <c r="Q1958" s="6"/>
      <c r="R1958" s="6"/>
      <c r="S1958" s="6"/>
      <c r="T1958" s="6"/>
      <c r="U1958" s="6"/>
      <c r="V1958" s="6"/>
      <c r="W1958" s="6"/>
      <c r="X1958" s="6"/>
      <c r="Y1958" s="6"/>
      <c r="Z1958" s="6"/>
    </row>
    <row r="1959" spans="1:26" ht="12" customHeight="1">
      <c r="A1959" s="205"/>
      <c r="B1959" s="204"/>
      <c r="C1959" s="129"/>
      <c r="D1959" s="129"/>
      <c r="E1959" s="199"/>
      <c r="F1959" s="172"/>
      <c r="G1959" s="6"/>
      <c r="H1959" s="6"/>
      <c r="I1959" s="6"/>
      <c r="J1959" s="6"/>
      <c r="K1959" s="6"/>
      <c r="L1959" s="6"/>
      <c r="M1959" s="6"/>
      <c r="N1959" s="6"/>
      <c r="O1959" s="6"/>
      <c r="P1959" s="6"/>
      <c r="Q1959" s="6"/>
      <c r="R1959" s="6"/>
      <c r="S1959" s="6"/>
      <c r="T1959" s="6"/>
      <c r="U1959" s="6"/>
      <c r="V1959" s="6"/>
      <c r="W1959" s="6"/>
      <c r="X1959" s="6"/>
      <c r="Y1959" s="6"/>
      <c r="Z1959" s="6"/>
    </row>
    <row r="1960" spans="1:26" ht="12" customHeight="1">
      <c r="A1960" s="205"/>
      <c r="B1960" s="204"/>
      <c r="C1960" s="129"/>
      <c r="D1960" s="129"/>
      <c r="E1960" s="199"/>
      <c r="F1960" s="172"/>
      <c r="G1960" s="6"/>
      <c r="H1960" s="6"/>
      <c r="I1960" s="6"/>
      <c r="J1960" s="6"/>
      <c r="K1960" s="6"/>
      <c r="L1960" s="6"/>
      <c r="M1960" s="6"/>
      <c r="N1960" s="6"/>
      <c r="O1960" s="6"/>
      <c r="P1960" s="6"/>
      <c r="Q1960" s="6"/>
      <c r="R1960" s="6"/>
      <c r="S1960" s="6"/>
      <c r="T1960" s="6"/>
      <c r="U1960" s="6"/>
      <c r="V1960" s="6"/>
      <c r="W1960" s="6"/>
      <c r="X1960" s="6"/>
      <c r="Y1960" s="6"/>
      <c r="Z1960" s="6"/>
    </row>
    <row r="1961" spans="1:26" ht="12" customHeight="1">
      <c r="A1961" s="205"/>
      <c r="B1961" s="204"/>
      <c r="C1961" s="129"/>
      <c r="D1961" s="129"/>
      <c r="E1961" s="199"/>
      <c r="F1961" s="172"/>
      <c r="G1961" s="6"/>
      <c r="H1961" s="6"/>
      <c r="I1961" s="6"/>
      <c r="J1961" s="6"/>
      <c r="K1961" s="6"/>
      <c r="L1961" s="6"/>
      <c r="M1961" s="6"/>
      <c r="N1961" s="6"/>
      <c r="O1961" s="6"/>
      <c r="P1961" s="6"/>
      <c r="Q1961" s="6"/>
      <c r="R1961" s="6"/>
      <c r="S1961" s="6"/>
      <c r="T1961" s="6"/>
      <c r="U1961" s="6"/>
      <c r="V1961" s="6"/>
      <c r="W1961" s="6"/>
      <c r="X1961" s="6"/>
      <c r="Y1961" s="6"/>
      <c r="Z1961" s="6"/>
    </row>
    <row r="1962" spans="1:26" ht="12" customHeight="1">
      <c r="A1962" s="205"/>
      <c r="B1962" s="204"/>
      <c r="C1962" s="129"/>
      <c r="D1962" s="129"/>
      <c r="E1962" s="199"/>
      <c r="F1962" s="172"/>
      <c r="G1962" s="6"/>
      <c r="H1962" s="6"/>
      <c r="I1962" s="6"/>
      <c r="J1962" s="6"/>
      <c r="K1962" s="6"/>
      <c r="L1962" s="6"/>
      <c r="M1962" s="6"/>
      <c r="N1962" s="6"/>
      <c r="O1962" s="6"/>
      <c r="P1962" s="6"/>
      <c r="Q1962" s="6"/>
      <c r="R1962" s="6"/>
      <c r="S1962" s="6"/>
      <c r="T1962" s="6"/>
      <c r="U1962" s="6"/>
      <c r="V1962" s="6"/>
      <c r="W1962" s="6"/>
      <c r="X1962" s="6"/>
      <c r="Y1962" s="6"/>
      <c r="Z1962" s="6"/>
    </row>
    <row r="1963" spans="1:26" ht="12" customHeight="1">
      <c r="A1963" s="205"/>
      <c r="B1963" s="204"/>
      <c r="C1963" s="129"/>
      <c r="D1963" s="129"/>
      <c r="E1963" s="199"/>
      <c r="F1963" s="172"/>
      <c r="G1963" s="6"/>
      <c r="H1963" s="6"/>
      <c r="I1963" s="6"/>
      <c r="J1963" s="6"/>
      <c r="K1963" s="6"/>
      <c r="L1963" s="6"/>
      <c r="M1963" s="6"/>
      <c r="N1963" s="6"/>
      <c r="O1963" s="6"/>
      <c r="P1963" s="6"/>
      <c r="Q1963" s="6"/>
      <c r="R1963" s="6"/>
      <c r="S1963" s="6"/>
      <c r="T1963" s="6"/>
      <c r="U1963" s="6"/>
      <c r="V1963" s="6"/>
      <c r="W1963" s="6"/>
      <c r="X1963" s="6"/>
      <c r="Y1963" s="6"/>
      <c r="Z1963" s="6"/>
    </row>
    <row r="1964" spans="1:26" ht="12" customHeight="1">
      <c r="A1964" s="205"/>
      <c r="B1964" s="204"/>
      <c r="C1964" s="129"/>
      <c r="D1964" s="129"/>
      <c r="E1964" s="199"/>
      <c r="F1964" s="172"/>
      <c r="G1964" s="6"/>
      <c r="H1964" s="6"/>
      <c r="I1964" s="6"/>
      <c r="J1964" s="6"/>
      <c r="K1964" s="6"/>
      <c r="L1964" s="6"/>
      <c r="M1964" s="6"/>
      <c r="N1964" s="6"/>
      <c r="O1964" s="6"/>
      <c r="P1964" s="6"/>
      <c r="Q1964" s="6"/>
      <c r="R1964" s="6"/>
      <c r="S1964" s="6"/>
      <c r="T1964" s="6"/>
      <c r="U1964" s="6"/>
      <c r="V1964" s="6"/>
      <c r="W1964" s="6"/>
      <c r="X1964" s="6"/>
      <c r="Y1964" s="6"/>
      <c r="Z1964" s="6"/>
    </row>
    <row r="1965" spans="1:26" ht="12" customHeight="1">
      <c r="A1965" s="205"/>
      <c r="B1965" s="204"/>
      <c r="C1965" s="129"/>
      <c r="D1965" s="129"/>
      <c r="E1965" s="199"/>
      <c r="F1965" s="172"/>
      <c r="G1965" s="6"/>
      <c r="H1965" s="6"/>
      <c r="I1965" s="6"/>
      <c r="J1965" s="6"/>
      <c r="K1965" s="6"/>
      <c r="L1965" s="6"/>
      <c r="M1965" s="6"/>
      <c r="N1965" s="6"/>
      <c r="O1965" s="6"/>
      <c r="P1965" s="6"/>
      <c r="Q1965" s="6"/>
      <c r="R1965" s="6"/>
      <c r="S1965" s="6"/>
      <c r="T1965" s="6"/>
      <c r="U1965" s="6"/>
      <c r="V1965" s="6"/>
      <c r="W1965" s="6"/>
      <c r="X1965" s="6"/>
      <c r="Y1965" s="6"/>
      <c r="Z1965" s="6"/>
    </row>
    <row r="1966" spans="1:26" ht="12" customHeight="1">
      <c r="A1966" s="205"/>
      <c r="B1966" s="204"/>
      <c r="C1966" s="129"/>
      <c r="D1966" s="129"/>
      <c r="E1966" s="199"/>
      <c r="F1966" s="172"/>
      <c r="G1966" s="6"/>
      <c r="H1966" s="6"/>
      <c r="I1966" s="6"/>
      <c r="J1966" s="6"/>
      <c r="K1966" s="6"/>
      <c r="L1966" s="6"/>
      <c r="M1966" s="6"/>
      <c r="N1966" s="6"/>
      <c r="O1966" s="6"/>
      <c r="P1966" s="6"/>
      <c r="Q1966" s="6"/>
      <c r="R1966" s="6"/>
      <c r="S1966" s="6"/>
      <c r="T1966" s="6"/>
      <c r="U1966" s="6"/>
      <c r="V1966" s="6"/>
      <c r="W1966" s="6"/>
      <c r="X1966" s="6"/>
      <c r="Y1966" s="6"/>
      <c r="Z1966" s="6"/>
    </row>
    <row r="1967" spans="1:26" ht="12" customHeight="1">
      <c r="A1967" s="205"/>
      <c r="B1967" s="204"/>
      <c r="C1967" s="129"/>
      <c r="D1967" s="129"/>
      <c r="E1967" s="199"/>
      <c r="F1967" s="172"/>
      <c r="G1967" s="6"/>
      <c r="H1967" s="6"/>
      <c r="I1967" s="6"/>
      <c r="J1967" s="6"/>
      <c r="K1967" s="6"/>
      <c r="L1967" s="6"/>
      <c r="M1967" s="6"/>
      <c r="N1967" s="6"/>
      <c r="O1967" s="6"/>
      <c r="P1967" s="6"/>
      <c r="Q1967" s="6"/>
      <c r="R1967" s="6"/>
      <c r="S1967" s="6"/>
      <c r="T1967" s="6"/>
      <c r="U1967" s="6"/>
      <c r="V1967" s="6"/>
      <c r="W1967" s="6"/>
      <c r="X1967" s="6"/>
      <c r="Y1967" s="6"/>
      <c r="Z1967" s="6"/>
    </row>
    <row r="1968" spans="1:26" ht="12" customHeight="1">
      <c r="A1968" s="205"/>
      <c r="B1968" s="204"/>
      <c r="C1968" s="129"/>
      <c r="D1968" s="129"/>
      <c r="E1968" s="199"/>
      <c r="F1968" s="172"/>
      <c r="G1968" s="6"/>
      <c r="H1968" s="6"/>
      <c r="I1968" s="6"/>
      <c r="J1968" s="6"/>
      <c r="K1968" s="6"/>
      <c r="L1968" s="6"/>
      <c r="M1968" s="6"/>
      <c r="N1968" s="6"/>
      <c r="O1968" s="6"/>
      <c r="P1968" s="6"/>
      <c r="Q1968" s="6"/>
      <c r="R1968" s="6"/>
      <c r="S1968" s="6"/>
      <c r="T1968" s="6"/>
      <c r="U1968" s="6"/>
      <c r="V1968" s="6"/>
      <c r="W1968" s="6"/>
      <c r="X1968" s="6"/>
      <c r="Y1968" s="6"/>
      <c r="Z1968" s="6"/>
    </row>
    <row r="1969" spans="1:26" ht="12" customHeight="1">
      <c r="A1969" s="205"/>
      <c r="B1969" s="204"/>
      <c r="C1969" s="129"/>
      <c r="D1969" s="129"/>
      <c r="E1969" s="199"/>
      <c r="F1969" s="172"/>
      <c r="G1969" s="6"/>
      <c r="H1969" s="6"/>
      <c r="I1969" s="6"/>
      <c r="J1969" s="6"/>
      <c r="K1969" s="6"/>
      <c r="L1969" s="6"/>
      <c r="M1969" s="6"/>
      <c r="N1969" s="6"/>
      <c r="O1969" s="6"/>
      <c r="P1969" s="6"/>
      <c r="Q1969" s="6"/>
      <c r="R1969" s="6"/>
      <c r="S1969" s="6"/>
      <c r="T1969" s="6"/>
      <c r="U1969" s="6"/>
      <c r="V1969" s="6"/>
      <c r="W1969" s="6"/>
      <c r="X1969" s="6"/>
      <c r="Y1969" s="6"/>
      <c r="Z1969" s="6"/>
    </row>
    <row r="1970" spans="1:26" ht="12" customHeight="1">
      <c r="A1970" s="205"/>
      <c r="B1970" s="204"/>
      <c r="C1970" s="129"/>
      <c r="D1970" s="129"/>
      <c r="E1970" s="199"/>
      <c r="F1970" s="172"/>
      <c r="G1970" s="6"/>
      <c r="H1970" s="6"/>
      <c r="I1970" s="6"/>
      <c r="J1970" s="6"/>
      <c r="K1970" s="6"/>
      <c r="L1970" s="6"/>
      <c r="M1970" s="6"/>
      <c r="N1970" s="6"/>
      <c r="O1970" s="6"/>
      <c r="P1970" s="6"/>
      <c r="Q1970" s="6"/>
      <c r="R1970" s="6"/>
      <c r="S1970" s="6"/>
      <c r="T1970" s="6"/>
      <c r="U1970" s="6"/>
      <c r="V1970" s="6"/>
      <c r="W1970" s="6"/>
      <c r="X1970" s="6"/>
      <c r="Y1970" s="6"/>
      <c r="Z1970" s="6"/>
    </row>
    <row r="1971" spans="1:26" ht="12" customHeight="1">
      <c r="A1971" s="205"/>
      <c r="B1971" s="204"/>
      <c r="C1971" s="129"/>
      <c r="D1971" s="129"/>
      <c r="E1971" s="199"/>
      <c r="F1971" s="172"/>
      <c r="G1971" s="6"/>
      <c r="H1971" s="6"/>
      <c r="I1971" s="6"/>
      <c r="J1971" s="6"/>
      <c r="K1971" s="6"/>
      <c r="L1971" s="6"/>
      <c r="M1971" s="6"/>
      <c r="N1971" s="6"/>
      <c r="O1971" s="6"/>
      <c r="P1971" s="6"/>
      <c r="Q1971" s="6"/>
      <c r="R1971" s="6"/>
      <c r="S1971" s="6"/>
      <c r="T1971" s="6"/>
      <c r="U1971" s="6"/>
      <c r="V1971" s="6"/>
      <c r="W1971" s="6"/>
      <c r="X1971" s="6"/>
      <c r="Y1971" s="6"/>
      <c r="Z1971" s="6"/>
    </row>
    <row r="1972" spans="1:26" ht="12" customHeight="1">
      <c r="A1972" s="205"/>
      <c r="B1972" s="204"/>
      <c r="C1972" s="129"/>
      <c r="D1972" s="129"/>
      <c r="E1972" s="199"/>
      <c r="F1972" s="172"/>
      <c r="G1972" s="6"/>
      <c r="H1972" s="6"/>
      <c r="I1972" s="6"/>
      <c r="J1972" s="6"/>
      <c r="K1972" s="6"/>
      <c r="L1972" s="6"/>
      <c r="M1972" s="6"/>
      <c r="N1972" s="6"/>
      <c r="O1972" s="6"/>
      <c r="P1972" s="6"/>
      <c r="Q1972" s="6"/>
      <c r="R1972" s="6"/>
      <c r="S1972" s="6"/>
      <c r="T1972" s="6"/>
      <c r="U1972" s="6"/>
      <c r="V1972" s="6"/>
      <c r="W1972" s="6"/>
      <c r="X1972" s="6"/>
      <c r="Y1972" s="6"/>
      <c r="Z1972" s="6"/>
    </row>
    <row r="1973" spans="1:26" ht="12" customHeight="1">
      <c r="A1973" s="205"/>
      <c r="B1973" s="204"/>
      <c r="C1973" s="129"/>
      <c r="D1973" s="129"/>
      <c r="E1973" s="199"/>
      <c r="F1973" s="172"/>
      <c r="G1973" s="6"/>
      <c r="H1973" s="6"/>
      <c r="I1973" s="6"/>
      <c r="J1973" s="6"/>
      <c r="K1973" s="6"/>
      <c r="L1973" s="6"/>
      <c r="M1973" s="6"/>
      <c r="N1973" s="6"/>
      <c r="O1973" s="6"/>
      <c r="P1973" s="6"/>
      <c r="Q1973" s="6"/>
      <c r="R1973" s="6"/>
      <c r="S1973" s="6"/>
      <c r="T1973" s="6"/>
      <c r="U1973" s="6"/>
      <c r="V1973" s="6"/>
      <c r="W1973" s="6"/>
      <c r="X1973" s="6"/>
      <c r="Y1973" s="6"/>
      <c r="Z1973" s="6"/>
    </row>
    <row r="1974" spans="1:26" ht="12" customHeight="1">
      <c r="A1974" s="205"/>
      <c r="B1974" s="204"/>
      <c r="C1974" s="129"/>
      <c r="D1974" s="129"/>
      <c r="E1974" s="199"/>
      <c r="F1974" s="172"/>
      <c r="G1974" s="6"/>
      <c r="H1974" s="6"/>
      <c r="I1974" s="6"/>
      <c r="J1974" s="6"/>
      <c r="K1974" s="6"/>
      <c r="L1974" s="6"/>
      <c r="M1974" s="6"/>
      <c r="N1974" s="6"/>
      <c r="O1974" s="6"/>
      <c r="P1974" s="6"/>
      <c r="Q1974" s="6"/>
      <c r="R1974" s="6"/>
      <c r="S1974" s="6"/>
      <c r="T1974" s="6"/>
      <c r="U1974" s="6"/>
      <c r="V1974" s="6"/>
      <c r="W1974" s="6"/>
      <c r="X1974" s="6"/>
      <c r="Y1974" s="6"/>
      <c r="Z1974" s="6"/>
    </row>
    <row r="1975" spans="1:26" ht="12" customHeight="1">
      <c r="A1975" s="205"/>
      <c r="B1975" s="204"/>
      <c r="C1975" s="129"/>
      <c r="D1975" s="129"/>
      <c r="E1975" s="199"/>
      <c r="F1975" s="172"/>
      <c r="G1975" s="6"/>
      <c r="H1975" s="6"/>
      <c r="I1975" s="6"/>
      <c r="J1975" s="6"/>
      <c r="K1975" s="6"/>
      <c r="L1975" s="6"/>
      <c r="M1975" s="6"/>
      <c r="N1975" s="6"/>
      <c r="O1975" s="6"/>
      <c r="P1975" s="6"/>
      <c r="Q1975" s="6"/>
      <c r="R1975" s="6"/>
      <c r="S1975" s="6"/>
      <c r="T1975" s="6"/>
      <c r="U1975" s="6"/>
      <c r="V1975" s="6"/>
      <c r="W1975" s="6"/>
      <c r="X1975" s="6"/>
      <c r="Y1975" s="6"/>
      <c r="Z1975" s="6"/>
    </row>
    <row r="1976" spans="1:26" ht="12" customHeight="1">
      <c r="A1976" s="205"/>
      <c r="B1976" s="204"/>
      <c r="C1976" s="129"/>
      <c r="D1976" s="129"/>
      <c r="E1976" s="199"/>
      <c r="F1976" s="172"/>
      <c r="G1976" s="6"/>
      <c r="H1976" s="6"/>
      <c r="I1976" s="6"/>
      <c r="J1976" s="6"/>
      <c r="K1976" s="6"/>
      <c r="L1976" s="6"/>
      <c r="M1976" s="6"/>
      <c r="N1976" s="6"/>
      <c r="O1976" s="6"/>
      <c r="P1976" s="6"/>
      <c r="Q1976" s="6"/>
      <c r="R1976" s="6"/>
      <c r="S1976" s="6"/>
      <c r="T1976" s="6"/>
      <c r="U1976" s="6"/>
      <c r="V1976" s="6"/>
      <c r="W1976" s="6"/>
      <c r="X1976" s="6"/>
      <c r="Y1976" s="6"/>
      <c r="Z1976" s="6"/>
    </row>
    <row r="1977" spans="1:26" ht="12" customHeight="1">
      <c r="A1977" s="205"/>
      <c r="B1977" s="204"/>
      <c r="C1977" s="129"/>
      <c r="D1977" s="129"/>
      <c r="E1977" s="199"/>
      <c r="F1977" s="172"/>
      <c r="G1977" s="6"/>
      <c r="H1977" s="6"/>
      <c r="I1977" s="6"/>
      <c r="J1977" s="6"/>
      <c r="K1977" s="6"/>
      <c r="L1977" s="6"/>
      <c r="M1977" s="6"/>
      <c r="N1977" s="6"/>
      <c r="O1977" s="6"/>
      <c r="P1977" s="6"/>
      <c r="Q1977" s="6"/>
      <c r="R1977" s="6"/>
      <c r="S1977" s="6"/>
      <c r="T1977" s="6"/>
      <c r="U1977" s="6"/>
      <c r="V1977" s="6"/>
      <c r="W1977" s="6"/>
      <c r="X1977" s="6"/>
      <c r="Y1977" s="6"/>
      <c r="Z1977" s="6"/>
    </row>
    <row r="1978" spans="1:26" ht="12" customHeight="1">
      <c r="A1978" s="205"/>
      <c r="B1978" s="204"/>
      <c r="C1978" s="129"/>
      <c r="D1978" s="129"/>
      <c r="E1978" s="199"/>
      <c r="F1978" s="172"/>
      <c r="G1978" s="6"/>
      <c r="H1978" s="6"/>
      <c r="I1978" s="6"/>
      <c r="J1978" s="6"/>
      <c r="K1978" s="6"/>
      <c r="L1978" s="6"/>
      <c r="M1978" s="6"/>
      <c r="N1978" s="6"/>
      <c r="O1978" s="6"/>
      <c r="P1978" s="6"/>
      <c r="Q1978" s="6"/>
      <c r="R1978" s="6"/>
      <c r="S1978" s="6"/>
      <c r="T1978" s="6"/>
      <c r="U1978" s="6"/>
      <c r="V1978" s="6"/>
      <c r="W1978" s="6"/>
      <c r="X1978" s="6"/>
      <c r="Y1978" s="6"/>
      <c r="Z1978" s="6"/>
    </row>
    <row r="1979" spans="1:26" ht="12" customHeight="1">
      <c r="A1979" s="205"/>
      <c r="B1979" s="204"/>
      <c r="C1979" s="129"/>
      <c r="D1979" s="129"/>
      <c r="E1979" s="199"/>
      <c r="F1979" s="172"/>
      <c r="G1979" s="6"/>
      <c r="H1979" s="6"/>
      <c r="I1979" s="6"/>
      <c r="J1979" s="6"/>
      <c r="K1979" s="6"/>
      <c r="L1979" s="6"/>
      <c r="M1979" s="6"/>
      <c r="N1979" s="6"/>
      <c r="O1979" s="6"/>
      <c r="P1979" s="6"/>
      <c r="Q1979" s="6"/>
      <c r="R1979" s="6"/>
      <c r="S1979" s="6"/>
      <c r="T1979" s="6"/>
      <c r="U1979" s="6"/>
      <c r="V1979" s="6"/>
      <c r="W1979" s="6"/>
      <c r="X1979" s="6"/>
      <c r="Y1979" s="6"/>
      <c r="Z1979" s="6"/>
    </row>
    <row r="1980" spans="1:26" ht="12" customHeight="1">
      <c r="A1980" s="205"/>
      <c r="B1980" s="204"/>
      <c r="C1980" s="129"/>
      <c r="D1980" s="129"/>
      <c r="E1980" s="199"/>
      <c r="F1980" s="172"/>
      <c r="G1980" s="6"/>
      <c r="H1980" s="6"/>
      <c r="I1980" s="6"/>
      <c r="J1980" s="6"/>
      <c r="K1980" s="6"/>
      <c r="L1980" s="6"/>
      <c r="M1980" s="6"/>
      <c r="N1980" s="6"/>
      <c r="O1980" s="6"/>
      <c r="P1980" s="6"/>
      <c r="Q1980" s="6"/>
      <c r="R1980" s="6"/>
      <c r="S1980" s="6"/>
      <c r="T1980" s="6"/>
      <c r="U1980" s="6"/>
      <c r="V1980" s="6"/>
      <c r="W1980" s="6"/>
      <c r="X1980" s="6"/>
      <c r="Y1980" s="6"/>
      <c r="Z1980" s="6"/>
    </row>
    <row r="1981" spans="1:26" ht="12" customHeight="1">
      <c r="A1981" s="205"/>
      <c r="B1981" s="204"/>
      <c r="C1981" s="129"/>
      <c r="D1981" s="129"/>
      <c r="E1981" s="199"/>
      <c r="F1981" s="172"/>
      <c r="G1981" s="6"/>
      <c r="H1981" s="6"/>
      <c r="I1981" s="6"/>
      <c r="J1981" s="6"/>
      <c r="K1981" s="6"/>
      <c r="L1981" s="6"/>
      <c r="M1981" s="6"/>
      <c r="N1981" s="6"/>
      <c r="O1981" s="6"/>
      <c r="P1981" s="6"/>
      <c r="Q1981" s="6"/>
      <c r="R1981" s="6"/>
      <c r="S1981" s="6"/>
      <c r="T1981" s="6"/>
      <c r="U1981" s="6"/>
      <c r="V1981" s="6"/>
      <c r="W1981" s="6"/>
      <c r="X1981" s="6"/>
      <c r="Y1981" s="6"/>
      <c r="Z1981" s="6"/>
    </row>
    <row r="1982" spans="1:26" ht="12" customHeight="1">
      <c r="A1982" s="205"/>
      <c r="B1982" s="204"/>
      <c r="C1982" s="129"/>
      <c r="D1982" s="129"/>
      <c r="E1982" s="199"/>
      <c r="F1982" s="172"/>
      <c r="G1982" s="6"/>
      <c r="H1982" s="6"/>
      <c r="I1982" s="6"/>
      <c r="J1982" s="6"/>
      <c r="K1982" s="6"/>
      <c r="L1982" s="6"/>
      <c r="M1982" s="6"/>
      <c r="N1982" s="6"/>
      <c r="O1982" s="6"/>
      <c r="P1982" s="6"/>
      <c r="Q1982" s="6"/>
      <c r="R1982" s="6"/>
      <c r="S1982" s="6"/>
      <c r="T1982" s="6"/>
      <c r="U1982" s="6"/>
      <c r="V1982" s="6"/>
      <c r="W1982" s="6"/>
      <c r="X1982" s="6"/>
      <c r="Y1982" s="6"/>
      <c r="Z1982" s="6"/>
    </row>
    <row r="1983" spans="1:26" ht="12" customHeight="1">
      <c r="A1983" s="205"/>
      <c r="B1983" s="204"/>
      <c r="C1983" s="129"/>
      <c r="D1983" s="129"/>
      <c r="E1983" s="199"/>
      <c r="F1983" s="172"/>
      <c r="G1983" s="6"/>
      <c r="H1983" s="6"/>
      <c r="I1983" s="6"/>
      <c r="J1983" s="6"/>
      <c r="K1983" s="6"/>
      <c r="L1983" s="6"/>
      <c r="M1983" s="6"/>
      <c r="N1983" s="6"/>
      <c r="O1983" s="6"/>
      <c r="P1983" s="6"/>
      <c r="Q1983" s="6"/>
      <c r="R1983" s="6"/>
      <c r="S1983" s="6"/>
      <c r="T1983" s="6"/>
      <c r="U1983" s="6"/>
      <c r="V1983" s="6"/>
      <c r="W1983" s="6"/>
      <c r="X1983" s="6"/>
      <c r="Y1983" s="6"/>
      <c r="Z1983" s="6"/>
    </row>
    <row r="1984" spans="1:26" ht="12" customHeight="1">
      <c r="A1984" s="205"/>
      <c r="B1984" s="204"/>
      <c r="C1984" s="129"/>
      <c r="D1984" s="129"/>
      <c r="E1984" s="199"/>
      <c r="F1984" s="172"/>
      <c r="G1984" s="6"/>
      <c r="H1984" s="6"/>
      <c r="I1984" s="6"/>
      <c r="J1984" s="6"/>
      <c r="K1984" s="6"/>
      <c r="L1984" s="6"/>
      <c r="M1984" s="6"/>
      <c r="N1984" s="6"/>
      <c r="O1984" s="6"/>
      <c r="P1984" s="6"/>
      <c r="Q1984" s="6"/>
      <c r="R1984" s="6"/>
      <c r="S1984" s="6"/>
      <c r="T1984" s="6"/>
      <c r="U1984" s="6"/>
      <c r="V1984" s="6"/>
      <c r="W1984" s="6"/>
      <c r="X1984" s="6"/>
      <c r="Y1984" s="6"/>
      <c r="Z1984" s="6"/>
    </row>
    <row r="1985" spans="1:26" ht="12" customHeight="1">
      <c r="A1985" s="205"/>
      <c r="B1985" s="204"/>
      <c r="C1985" s="129"/>
      <c r="D1985" s="129"/>
      <c r="E1985" s="199"/>
      <c r="F1985" s="172"/>
      <c r="G1985" s="6"/>
      <c r="H1985" s="6"/>
      <c r="I1985" s="6"/>
      <c r="J1985" s="6"/>
      <c r="K1985" s="6"/>
      <c r="L1985" s="6"/>
      <c r="M1985" s="6"/>
      <c r="N1985" s="6"/>
      <c r="O1985" s="6"/>
      <c r="P1985" s="6"/>
      <c r="Q1985" s="6"/>
      <c r="R1985" s="6"/>
      <c r="S1985" s="6"/>
      <c r="T1985" s="6"/>
      <c r="U1985" s="6"/>
      <c r="V1985" s="6"/>
      <c r="W1985" s="6"/>
      <c r="X1985" s="6"/>
      <c r="Y1985" s="6"/>
      <c r="Z1985" s="6"/>
    </row>
    <row r="1986" spans="1:26" ht="12" customHeight="1">
      <c r="A1986" s="205"/>
      <c r="B1986" s="204"/>
      <c r="C1986" s="129"/>
      <c r="D1986" s="129"/>
      <c r="E1986" s="199"/>
      <c r="F1986" s="172"/>
      <c r="G1986" s="6"/>
      <c r="H1986" s="6"/>
      <c r="I1986" s="6"/>
      <c r="J1986" s="6"/>
      <c r="K1986" s="6"/>
      <c r="L1986" s="6"/>
      <c r="M1986" s="6"/>
      <c r="N1986" s="6"/>
      <c r="O1986" s="6"/>
      <c r="P1986" s="6"/>
      <c r="Q1986" s="6"/>
      <c r="R1986" s="6"/>
      <c r="S1986" s="6"/>
      <c r="T1986" s="6"/>
      <c r="U1986" s="6"/>
      <c r="V1986" s="6"/>
      <c r="W1986" s="6"/>
      <c r="X1986" s="6"/>
      <c r="Y1986" s="6"/>
      <c r="Z1986" s="6"/>
    </row>
    <row r="1987" spans="1:26" ht="12" customHeight="1">
      <c r="A1987" s="205"/>
      <c r="B1987" s="204"/>
      <c r="C1987" s="129"/>
      <c r="D1987" s="129"/>
      <c r="E1987" s="199"/>
      <c r="F1987" s="172"/>
      <c r="G1987" s="6"/>
      <c r="H1987" s="6"/>
      <c r="I1987" s="6"/>
      <c r="J1987" s="6"/>
      <c r="K1987" s="6"/>
      <c r="L1987" s="6"/>
      <c r="M1987" s="6"/>
      <c r="N1987" s="6"/>
      <c r="O1987" s="6"/>
      <c r="P1987" s="6"/>
      <c r="Q1987" s="6"/>
      <c r="R1987" s="6"/>
      <c r="S1987" s="6"/>
      <c r="T1987" s="6"/>
      <c r="U1987" s="6"/>
      <c r="V1987" s="6"/>
      <c r="W1987" s="6"/>
      <c r="X1987" s="6"/>
      <c r="Y1987" s="6"/>
      <c r="Z1987" s="6"/>
    </row>
    <row r="1988" spans="1:26" ht="12" customHeight="1">
      <c r="A1988" s="205"/>
      <c r="B1988" s="204"/>
      <c r="C1988" s="129"/>
      <c r="D1988" s="129"/>
      <c r="E1988" s="199"/>
      <c r="F1988" s="172"/>
      <c r="G1988" s="6"/>
      <c r="H1988" s="6"/>
      <c r="I1988" s="6"/>
      <c r="J1988" s="6"/>
      <c r="K1988" s="6"/>
      <c r="L1988" s="6"/>
      <c r="M1988" s="6"/>
      <c r="N1988" s="6"/>
      <c r="O1988" s="6"/>
      <c r="P1988" s="6"/>
      <c r="Q1988" s="6"/>
      <c r="R1988" s="6"/>
      <c r="S1988" s="6"/>
      <c r="T1988" s="6"/>
      <c r="U1988" s="6"/>
      <c r="V1988" s="6"/>
      <c r="W1988" s="6"/>
      <c r="X1988" s="6"/>
      <c r="Y1988" s="6"/>
      <c r="Z1988" s="6"/>
    </row>
    <row r="1989" spans="1:26" ht="12" customHeight="1">
      <c r="A1989" s="205"/>
      <c r="B1989" s="204"/>
      <c r="C1989" s="129"/>
      <c r="D1989" s="129"/>
      <c r="E1989" s="199"/>
      <c r="F1989" s="172"/>
      <c r="G1989" s="6"/>
      <c r="H1989" s="6"/>
      <c r="I1989" s="6"/>
      <c r="J1989" s="6"/>
      <c r="K1989" s="6"/>
      <c r="L1989" s="6"/>
      <c r="M1989" s="6"/>
      <c r="N1989" s="6"/>
      <c r="O1989" s="6"/>
      <c r="P1989" s="6"/>
      <c r="Q1989" s="6"/>
      <c r="R1989" s="6"/>
      <c r="S1989" s="6"/>
      <c r="T1989" s="6"/>
      <c r="U1989" s="6"/>
      <c r="V1989" s="6"/>
      <c r="W1989" s="6"/>
      <c r="X1989" s="6"/>
      <c r="Y1989" s="6"/>
      <c r="Z1989" s="6"/>
    </row>
    <row r="1990" spans="1:26" ht="12" customHeight="1">
      <c r="A1990" s="205"/>
      <c r="B1990" s="204"/>
      <c r="C1990" s="129"/>
      <c r="D1990" s="129"/>
      <c r="E1990" s="199"/>
      <c r="F1990" s="172"/>
      <c r="G1990" s="6"/>
      <c r="H1990" s="6"/>
      <c r="I1990" s="6"/>
      <c r="J1990" s="6"/>
      <c r="K1990" s="6"/>
      <c r="L1990" s="6"/>
      <c r="M1990" s="6"/>
      <c r="N1990" s="6"/>
      <c r="O1990" s="6"/>
      <c r="P1990" s="6"/>
      <c r="Q1990" s="6"/>
      <c r="R1990" s="6"/>
      <c r="S1990" s="6"/>
      <c r="T1990" s="6"/>
      <c r="U1990" s="6"/>
      <c r="V1990" s="6"/>
      <c r="W1990" s="6"/>
      <c r="X1990" s="6"/>
      <c r="Y1990" s="6"/>
      <c r="Z1990" s="6"/>
    </row>
    <row r="1991" spans="1:26" ht="12" customHeight="1">
      <c r="A1991" s="205"/>
      <c r="B1991" s="204"/>
      <c r="C1991" s="129"/>
      <c r="D1991" s="129"/>
      <c r="E1991" s="199"/>
      <c r="F1991" s="172"/>
      <c r="G1991" s="6"/>
      <c r="H1991" s="6"/>
      <c r="I1991" s="6"/>
      <c r="J1991" s="6"/>
      <c r="K1991" s="6"/>
      <c r="L1991" s="6"/>
      <c r="M1991" s="6"/>
      <c r="N1991" s="6"/>
      <c r="O1991" s="6"/>
      <c r="P1991" s="6"/>
      <c r="Q1991" s="6"/>
      <c r="R1991" s="6"/>
      <c r="S1991" s="6"/>
      <c r="T1991" s="6"/>
      <c r="U1991" s="6"/>
      <c r="V1991" s="6"/>
      <c r="W1991" s="6"/>
      <c r="X1991" s="6"/>
      <c r="Y1991" s="6"/>
      <c r="Z1991" s="6"/>
    </row>
    <row r="1992" spans="1:26" ht="12" customHeight="1">
      <c r="A1992" s="205"/>
      <c r="B1992" s="204"/>
      <c r="C1992" s="129"/>
      <c r="D1992" s="129"/>
      <c r="E1992" s="199"/>
      <c r="F1992" s="172"/>
      <c r="G1992" s="6"/>
      <c r="H1992" s="6"/>
      <c r="I1992" s="6"/>
      <c r="J1992" s="6"/>
      <c r="K1992" s="6"/>
      <c r="L1992" s="6"/>
      <c r="M1992" s="6"/>
      <c r="N1992" s="6"/>
      <c r="O1992" s="6"/>
      <c r="P1992" s="6"/>
      <c r="Q1992" s="6"/>
      <c r="R1992" s="6"/>
      <c r="S1992" s="6"/>
      <c r="T1992" s="6"/>
      <c r="U1992" s="6"/>
      <c r="V1992" s="6"/>
      <c r="W1992" s="6"/>
      <c r="X1992" s="6"/>
      <c r="Y1992" s="6"/>
      <c r="Z1992" s="6"/>
    </row>
    <row r="1993" spans="1:26" ht="12" customHeight="1">
      <c r="A1993" s="205"/>
      <c r="B1993" s="204"/>
      <c r="C1993" s="129"/>
      <c r="D1993" s="129"/>
      <c r="E1993" s="199"/>
      <c r="F1993" s="172"/>
      <c r="G1993" s="6"/>
      <c r="H1993" s="6"/>
      <c r="I1993" s="6"/>
      <c r="J1993" s="6"/>
      <c r="K1993" s="6"/>
      <c r="L1993" s="6"/>
      <c r="M1993" s="6"/>
      <c r="N1993" s="6"/>
      <c r="O1993" s="6"/>
      <c r="P1993" s="6"/>
      <c r="Q1993" s="6"/>
      <c r="R1993" s="6"/>
      <c r="S1993" s="6"/>
      <c r="T1993" s="6"/>
      <c r="U1993" s="6"/>
      <c r="V1993" s="6"/>
      <c r="W1993" s="6"/>
      <c r="X1993" s="6"/>
      <c r="Y1993" s="6"/>
      <c r="Z1993" s="6"/>
    </row>
    <row r="1994" spans="1:26" ht="12" customHeight="1">
      <c r="A1994" s="205"/>
      <c r="B1994" s="204"/>
      <c r="C1994" s="129"/>
      <c r="D1994" s="129"/>
      <c r="E1994" s="199"/>
      <c r="F1994" s="172"/>
      <c r="G1994" s="6"/>
      <c r="H1994" s="6"/>
      <c r="I1994" s="6"/>
      <c r="J1994" s="6"/>
      <c r="K1994" s="6"/>
      <c r="L1994" s="6"/>
      <c r="M1994" s="6"/>
      <c r="N1994" s="6"/>
      <c r="O1994" s="6"/>
      <c r="P1994" s="6"/>
      <c r="Q1994" s="6"/>
      <c r="R1994" s="6"/>
      <c r="S1994" s="6"/>
      <c r="T1994" s="6"/>
      <c r="U1994" s="6"/>
      <c r="V1994" s="6"/>
      <c r="W1994" s="6"/>
      <c r="X1994" s="6"/>
      <c r="Y1994" s="6"/>
      <c r="Z1994" s="6"/>
    </row>
    <row r="1995" spans="1:26" ht="12" customHeight="1">
      <c r="A1995" s="205"/>
      <c r="B1995" s="204"/>
      <c r="C1995" s="129"/>
      <c r="D1995" s="129"/>
      <c r="E1995" s="199"/>
      <c r="F1995" s="172"/>
      <c r="G1995" s="6"/>
      <c r="H1995" s="6"/>
      <c r="I1995" s="6"/>
      <c r="J1995" s="6"/>
      <c r="K1995" s="6"/>
      <c r="L1995" s="6"/>
      <c r="M1995" s="6"/>
      <c r="N1995" s="6"/>
      <c r="O1995" s="6"/>
      <c r="P1995" s="6"/>
      <c r="Q1995" s="6"/>
      <c r="R1995" s="6"/>
      <c r="S1995" s="6"/>
      <c r="T1995" s="6"/>
      <c r="U1995" s="6"/>
      <c r="V1995" s="6"/>
      <c r="W1995" s="6"/>
      <c r="X1995" s="6"/>
      <c r="Y1995" s="6"/>
      <c r="Z1995" s="6"/>
    </row>
    <row r="1996" spans="1:26" ht="12" customHeight="1">
      <c r="A1996" s="205"/>
      <c r="B1996" s="204"/>
      <c r="C1996" s="129"/>
      <c r="D1996" s="129"/>
      <c r="E1996" s="199"/>
      <c r="F1996" s="172"/>
      <c r="G1996" s="6"/>
      <c r="H1996" s="6"/>
      <c r="I1996" s="6"/>
      <c r="J1996" s="6"/>
      <c r="K1996" s="6"/>
      <c r="L1996" s="6"/>
      <c r="M1996" s="6"/>
      <c r="N1996" s="6"/>
      <c r="O1996" s="6"/>
      <c r="P1996" s="6"/>
      <c r="Q1996" s="6"/>
      <c r="R1996" s="6"/>
      <c r="S1996" s="6"/>
      <c r="T1996" s="6"/>
      <c r="U1996" s="6"/>
      <c r="V1996" s="6"/>
      <c r="W1996" s="6"/>
      <c r="X1996" s="6"/>
      <c r="Y1996" s="6"/>
      <c r="Z1996" s="6"/>
    </row>
    <row r="1997" spans="1:26" ht="12" customHeight="1">
      <c r="A1997" s="205"/>
      <c r="B1997" s="204"/>
      <c r="C1997" s="129"/>
      <c r="D1997" s="129"/>
      <c r="E1997" s="199"/>
      <c r="F1997" s="172"/>
      <c r="G1997" s="6"/>
      <c r="H1997" s="6"/>
      <c r="I1997" s="6"/>
      <c r="J1997" s="6"/>
      <c r="K1997" s="6"/>
      <c r="L1997" s="6"/>
      <c r="M1997" s="6"/>
      <c r="N1997" s="6"/>
      <c r="O1997" s="6"/>
      <c r="P1997" s="6"/>
      <c r="Q1997" s="6"/>
      <c r="R1997" s="6"/>
      <c r="S1997" s="6"/>
      <c r="T1997" s="6"/>
      <c r="U1997" s="6"/>
      <c r="V1997" s="6"/>
      <c r="W1997" s="6"/>
      <c r="X1997" s="6"/>
      <c r="Y1997" s="6"/>
      <c r="Z1997" s="6"/>
    </row>
    <row r="1998" spans="1:26" ht="12" customHeight="1">
      <c r="A1998" s="205"/>
      <c r="B1998" s="204"/>
      <c r="C1998" s="129"/>
      <c r="D1998" s="129"/>
      <c r="E1998" s="199"/>
      <c r="F1998" s="172"/>
      <c r="G1998" s="6"/>
      <c r="H1998" s="6"/>
      <c r="I1998" s="6"/>
      <c r="J1998" s="6"/>
      <c r="K1998" s="6"/>
      <c r="L1998" s="6"/>
      <c r="M1998" s="6"/>
      <c r="N1998" s="6"/>
      <c r="O1998" s="6"/>
      <c r="P1998" s="6"/>
      <c r="Q1998" s="6"/>
      <c r="R1998" s="6"/>
      <c r="S1998" s="6"/>
      <c r="T1998" s="6"/>
      <c r="U1998" s="6"/>
      <c r="V1998" s="6"/>
      <c r="W1998" s="6"/>
      <c r="X1998" s="6"/>
      <c r="Y1998" s="6"/>
      <c r="Z1998" s="6"/>
    </row>
    <row r="1999" spans="1:26" ht="12" customHeight="1">
      <c r="A1999" s="205"/>
      <c r="B1999" s="204"/>
      <c r="C1999" s="129"/>
      <c r="D1999" s="129"/>
      <c r="E1999" s="199"/>
      <c r="F1999" s="172"/>
      <c r="G1999" s="6"/>
      <c r="H1999" s="6"/>
      <c r="I1999" s="6"/>
      <c r="J1999" s="6"/>
      <c r="K1999" s="6"/>
      <c r="L1999" s="6"/>
      <c r="M1999" s="6"/>
      <c r="N1999" s="6"/>
      <c r="O1999" s="6"/>
      <c r="P1999" s="6"/>
      <c r="Q1999" s="6"/>
      <c r="R1999" s="6"/>
      <c r="S1999" s="6"/>
      <c r="T1999" s="6"/>
      <c r="U1999" s="6"/>
      <c r="V1999" s="6"/>
      <c r="W1999" s="6"/>
      <c r="X1999" s="6"/>
      <c r="Y1999" s="6"/>
      <c r="Z1999" s="6"/>
    </row>
    <row r="2000" spans="1:26" ht="12" customHeight="1">
      <c r="A2000" s="205"/>
      <c r="B2000" s="204"/>
      <c r="C2000" s="129"/>
      <c r="D2000" s="129"/>
      <c r="E2000" s="199"/>
      <c r="F2000" s="172"/>
      <c r="G2000" s="6"/>
      <c r="H2000" s="6"/>
      <c r="I2000" s="6"/>
      <c r="J2000" s="6"/>
      <c r="K2000" s="6"/>
      <c r="L2000" s="6"/>
      <c r="M2000" s="6"/>
      <c r="N2000" s="6"/>
      <c r="O2000" s="6"/>
      <c r="P2000" s="6"/>
      <c r="Q2000" s="6"/>
      <c r="R2000" s="6"/>
      <c r="S2000" s="6"/>
      <c r="T2000" s="6"/>
      <c r="U2000" s="6"/>
      <c r="V2000" s="6"/>
      <c r="W2000" s="6"/>
      <c r="X2000" s="6"/>
      <c r="Y2000" s="6"/>
      <c r="Z2000" s="6"/>
    </row>
    <row r="2001" spans="1:26" ht="12" customHeight="1">
      <c r="A2001" s="205"/>
      <c r="B2001" s="204"/>
      <c r="C2001" s="129"/>
      <c r="D2001" s="129"/>
      <c r="E2001" s="199"/>
      <c r="F2001" s="172"/>
      <c r="G2001" s="6"/>
      <c r="H2001" s="6"/>
      <c r="I2001" s="6"/>
      <c r="J2001" s="6"/>
      <c r="K2001" s="6"/>
      <c r="L2001" s="6"/>
      <c r="M2001" s="6"/>
      <c r="N2001" s="6"/>
      <c r="O2001" s="6"/>
      <c r="P2001" s="6"/>
      <c r="Q2001" s="6"/>
      <c r="R2001" s="6"/>
      <c r="S2001" s="6"/>
      <c r="T2001" s="6"/>
      <c r="U2001" s="6"/>
      <c r="V2001" s="6"/>
      <c r="W2001" s="6"/>
      <c r="X2001" s="6"/>
      <c r="Y2001" s="6"/>
      <c r="Z2001" s="6"/>
    </row>
    <row r="2002" spans="1:26" ht="12" customHeight="1">
      <c r="A2002" s="205"/>
      <c r="B2002" s="204"/>
      <c r="C2002" s="129"/>
      <c r="D2002" s="129"/>
      <c r="E2002" s="199"/>
      <c r="F2002" s="172"/>
      <c r="G2002" s="6"/>
      <c r="H2002" s="6"/>
      <c r="I2002" s="6"/>
      <c r="J2002" s="6"/>
      <c r="K2002" s="6"/>
      <c r="L2002" s="6"/>
      <c r="M2002" s="6"/>
      <c r="N2002" s="6"/>
      <c r="O2002" s="6"/>
      <c r="P2002" s="6"/>
      <c r="Q2002" s="6"/>
      <c r="R2002" s="6"/>
      <c r="S2002" s="6"/>
      <c r="T2002" s="6"/>
      <c r="U2002" s="6"/>
      <c r="V2002" s="6"/>
      <c r="W2002" s="6"/>
      <c r="X2002" s="6"/>
      <c r="Y2002" s="6"/>
      <c r="Z2002" s="6"/>
    </row>
    <row r="2003" spans="1:26" ht="12" customHeight="1">
      <c r="A2003" s="205"/>
      <c r="B2003" s="204"/>
      <c r="C2003" s="129"/>
      <c r="D2003" s="129"/>
      <c r="E2003" s="199"/>
      <c r="F2003" s="172"/>
      <c r="G2003" s="6"/>
      <c r="H2003" s="6"/>
      <c r="I2003" s="6"/>
      <c r="J2003" s="6"/>
      <c r="K2003" s="6"/>
      <c r="L2003" s="6"/>
      <c r="M2003" s="6"/>
      <c r="N2003" s="6"/>
      <c r="O2003" s="6"/>
      <c r="P2003" s="6"/>
      <c r="Q2003" s="6"/>
      <c r="R2003" s="6"/>
      <c r="S2003" s="6"/>
      <c r="T2003" s="6"/>
      <c r="U2003" s="6"/>
      <c r="V2003" s="6"/>
      <c r="W2003" s="6"/>
      <c r="X2003" s="6"/>
      <c r="Y2003" s="6"/>
      <c r="Z2003" s="6"/>
    </row>
    <row r="2004" spans="1:26" ht="12" customHeight="1">
      <c r="A2004" s="205"/>
      <c r="B2004" s="204"/>
      <c r="C2004" s="129"/>
      <c r="D2004" s="129"/>
      <c r="E2004" s="199"/>
      <c r="F2004" s="172"/>
      <c r="G2004" s="6"/>
      <c r="H2004" s="6"/>
      <c r="I2004" s="6"/>
      <c r="J2004" s="6"/>
      <c r="K2004" s="6"/>
      <c r="L2004" s="6"/>
      <c r="M2004" s="6"/>
      <c r="N2004" s="6"/>
      <c r="O2004" s="6"/>
      <c r="P2004" s="6"/>
      <c r="Q2004" s="6"/>
      <c r="R2004" s="6"/>
      <c r="S2004" s="6"/>
      <c r="T2004" s="6"/>
      <c r="U2004" s="6"/>
      <c r="V2004" s="6"/>
      <c r="W2004" s="6"/>
      <c r="X2004" s="6"/>
      <c r="Y2004" s="6"/>
      <c r="Z2004" s="6"/>
    </row>
    <row r="2005" spans="1:26" ht="12" customHeight="1">
      <c r="A2005" s="205"/>
      <c r="B2005" s="204"/>
      <c r="C2005" s="129"/>
      <c r="D2005" s="129"/>
      <c r="E2005" s="199"/>
      <c r="F2005" s="172"/>
      <c r="G2005" s="6"/>
      <c r="H2005" s="6"/>
      <c r="I2005" s="6"/>
      <c r="J2005" s="6"/>
      <c r="K2005" s="6"/>
      <c r="L2005" s="6"/>
      <c r="M2005" s="6"/>
      <c r="N2005" s="6"/>
      <c r="O2005" s="6"/>
      <c r="P2005" s="6"/>
      <c r="Q2005" s="6"/>
      <c r="R2005" s="6"/>
      <c r="S2005" s="6"/>
      <c r="T2005" s="6"/>
      <c r="U2005" s="6"/>
      <c r="V2005" s="6"/>
      <c r="W2005" s="6"/>
      <c r="X2005" s="6"/>
      <c r="Y2005" s="6"/>
      <c r="Z2005" s="6"/>
    </row>
    <row r="2006" spans="1:26" ht="12.75" customHeight="1">
      <c r="A2006" s="206"/>
      <c r="B2006" s="360" t="str">
        <f ca="1">OFFSET(L!$C$1,MATCH("General"&amp;"Cpy",L!$A:$A,0)-1,SL,,)</f>
        <v>© 2025 Responsible Minerals Initiative. All rights reserved.</v>
      </c>
      <c r="C2006" s="361"/>
      <c r="D2006" s="362"/>
      <c r="E2006" s="207"/>
      <c r="F2006" s="172"/>
      <c r="G2006" s="6"/>
      <c r="H2006" s="6"/>
      <c r="I2006" s="6"/>
      <c r="J2006" s="6"/>
      <c r="K2006" s="6"/>
      <c r="L2006" s="6"/>
      <c r="M2006" s="6"/>
      <c r="N2006" s="6"/>
      <c r="O2006" s="6"/>
      <c r="P2006" s="6"/>
      <c r="Q2006" s="6"/>
      <c r="R2006" s="6"/>
      <c r="S2006" s="6"/>
      <c r="T2006" s="6"/>
      <c r="U2006" s="6"/>
      <c r="V2006" s="6"/>
      <c r="W2006" s="6"/>
      <c r="X2006" s="6"/>
      <c r="Y2006" s="6"/>
      <c r="Z2006" s="6"/>
    </row>
    <row r="2007" spans="1:26" ht="12" customHeight="1">
      <c r="A2007" s="172"/>
      <c r="B2007" s="208"/>
      <c r="C2007" s="172"/>
      <c r="D2007" s="209"/>
      <c r="E2007" s="172"/>
      <c r="F2007" s="172"/>
      <c r="G2007" s="6"/>
      <c r="H2007" s="6"/>
      <c r="I2007" s="6"/>
      <c r="J2007" s="6"/>
      <c r="K2007" s="6"/>
      <c r="L2007" s="6"/>
      <c r="M2007" s="6"/>
      <c r="N2007" s="6"/>
      <c r="O2007" s="6"/>
      <c r="P2007" s="6"/>
      <c r="Q2007" s="6"/>
      <c r="R2007" s="6"/>
      <c r="S2007" s="6"/>
      <c r="T2007" s="6"/>
      <c r="U2007" s="6"/>
      <c r="V2007" s="6"/>
      <c r="W2007" s="6"/>
      <c r="X2007" s="6"/>
      <c r="Y2007" s="6"/>
      <c r="Z2007" s="6"/>
    </row>
  </sheetData>
  <mergeCells count="3">
    <mergeCell ref="A1:D1"/>
    <mergeCell ref="B4:D4"/>
    <mergeCell ref="B2006:D2006"/>
  </mergeCells>
  <pageMargins left="0.70866141732283505" right="0.70866141732283505" top="0.74803149606299202" bottom="0.74803149606299202" header="0" footer="0"/>
  <pageSetup pageOrder="overThenDown" orientation="portrait" r:id="rId1"/>
  <headerFooter>
    <oddFooter>&amp;CPage &amp;P of</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filterMode="1"/>
  <dimension ref="A1:Z1000"/>
  <sheetViews>
    <sheetView workbookViewId="0">
      <pane ySplit="4" topLeftCell="A5" activePane="bottomLeft" state="frozen"/>
      <selection pane="bottomLeft" activeCell="B6" sqref="B6"/>
    </sheetView>
  </sheetViews>
  <sheetFormatPr baseColWidth="10" defaultColWidth="14.42578125" defaultRowHeight="15" customHeight="1"/>
  <cols>
    <col min="1" max="1" width="9.140625" customWidth="1"/>
    <col min="2" max="2" width="42.85546875" customWidth="1"/>
    <col min="3" max="3" width="63.85546875" customWidth="1"/>
    <col min="4" max="4" width="25.5703125" customWidth="1"/>
    <col min="5" max="6" width="12.5703125" customWidth="1"/>
    <col min="7" max="7" width="15.42578125" customWidth="1"/>
    <col min="8" max="8" width="23.85546875" customWidth="1"/>
    <col min="9" max="9" width="28.140625" customWidth="1"/>
    <col min="10" max="10" width="48.140625" hidden="1" customWidth="1"/>
    <col min="11" max="11" width="49.7109375" hidden="1" customWidth="1"/>
    <col min="12" max="26" width="8.85546875" customWidth="1"/>
  </cols>
  <sheetData>
    <row r="1" spans="1:26" ht="168" customHeight="1">
      <c r="A1" s="363" t="str">
        <f ca="1">OFFSET(L!$C$1,MATCH("Smelter Look-up"&amp;ADDRESS(ROW(),COLUMN(),4),L!$A:$A,0)-1,SL,,)</f>
        <v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v>
      </c>
      <c r="B1" s="352"/>
      <c r="C1" s="352"/>
      <c r="D1" s="352"/>
      <c r="E1" s="352"/>
      <c r="F1" s="352"/>
      <c r="G1" s="352"/>
      <c r="H1" s="210"/>
      <c r="I1" s="210"/>
      <c r="J1" s="210"/>
      <c r="K1" s="210"/>
      <c r="L1" s="210"/>
      <c r="M1" s="210"/>
      <c r="N1" s="210"/>
      <c r="O1" s="210"/>
      <c r="P1" s="210"/>
      <c r="Q1" s="210"/>
      <c r="R1" s="210"/>
      <c r="S1" s="210"/>
      <c r="T1" s="210"/>
      <c r="U1" s="210"/>
      <c r="V1" s="210"/>
      <c r="W1" s="210"/>
      <c r="X1" s="210"/>
      <c r="Y1" s="210"/>
      <c r="Z1" s="210"/>
    </row>
    <row r="2" spans="1:26" ht="12" customHeight="1">
      <c r="A2" s="364"/>
      <c r="B2" s="352"/>
      <c r="C2" s="352"/>
      <c r="D2" s="352"/>
      <c r="E2" s="352"/>
      <c r="F2" s="352"/>
      <c r="G2" s="352"/>
      <c r="H2" s="352"/>
      <c r="I2" s="352"/>
      <c r="J2" s="210"/>
      <c r="K2" s="210"/>
      <c r="L2" s="210"/>
      <c r="M2" s="210"/>
      <c r="N2" s="210"/>
      <c r="O2" s="210"/>
      <c r="P2" s="210"/>
      <c r="Q2" s="210"/>
      <c r="R2" s="210"/>
      <c r="S2" s="210"/>
      <c r="T2" s="210"/>
      <c r="U2" s="210"/>
      <c r="V2" s="210"/>
      <c r="W2" s="210"/>
      <c r="X2" s="210"/>
      <c r="Y2" s="210"/>
      <c r="Z2" s="210"/>
    </row>
    <row r="3" spans="1:26" ht="12" customHeight="1">
      <c r="A3" s="352"/>
      <c r="B3" s="352"/>
      <c r="C3" s="352"/>
      <c r="D3" s="352"/>
      <c r="E3" s="352"/>
      <c r="F3" s="352"/>
      <c r="G3" s="352"/>
      <c r="H3" s="352"/>
      <c r="I3" s="352"/>
      <c r="J3" s="210"/>
      <c r="K3" s="210"/>
      <c r="L3" s="210"/>
      <c r="M3" s="210"/>
      <c r="N3" s="210"/>
      <c r="O3" s="210"/>
      <c r="P3" s="210"/>
      <c r="Q3" s="210"/>
      <c r="R3" s="210"/>
      <c r="S3" s="210"/>
      <c r="T3" s="210"/>
      <c r="U3" s="210"/>
      <c r="V3" s="210"/>
      <c r="W3" s="210"/>
      <c r="X3" s="210"/>
      <c r="Y3" s="210"/>
      <c r="Z3" s="210"/>
    </row>
    <row r="4" spans="1:26" ht="12" customHeight="1">
      <c r="A4" s="212" t="str">
        <f ca="1">OFFSET(L!$C$1,MATCH("Smelter Look-up"&amp;ADDRESS(ROW(),COLUMN(),4),L!$A:$A,0)-1,SL,,)</f>
        <v>Métal</v>
      </c>
      <c r="B4" s="212" t="str">
        <f ca="1">OFFSET(L!$C$1,MATCH("Smelter Look-up"&amp;ADDRESS(ROW(),COLUMN(),4),L!$A:$A,0)-1,SL,,)</f>
        <v>Recherche de fonderie (*)</v>
      </c>
      <c r="C4" s="212" t="str">
        <f ca="1">OFFSET(L!$C$1,MATCH("Smelter Look-up"&amp;ADDRESS(ROW(),COLUMN(),4),L!$A:$A,0)-1,SL,,)</f>
        <v>Noms standard des fonderies</v>
      </c>
      <c r="D4" s="212" t="str">
        <f ca="1">OFFSET(L!$C$1,MATCH("Smelter Look-up"&amp;ADDRESS(ROW(),COLUMN(),4),L!$A:$A,0)-1,SL,,)</f>
        <v xml:space="preserve">Localisation de la fonderie : pays </v>
      </c>
      <c r="E4" s="212" t="str">
        <f ca="1">OFFSET(L!$C$1,MATCH("Smelter Look-up"&amp;ADDRESS(ROW(),COLUMN(),4),L!$A:$A,0)-1,SL,,)</f>
        <v>Identifiant fonderie</v>
      </c>
      <c r="F4" s="212" t="str">
        <f ca="1">OFFSET(L!$C$1,MATCH("Smelter Look-up"&amp;ADDRESS(ROW(),COLUMN(),4),L!$A:$A,0)-1,SL,,)</f>
        <v>Type de l'identifiant de la fonderie</v>
      </c>
      <c r="G4" s="212" t="str">
        <f ca="1">OFFSET(L!$C$1,MATCH("Smelter Look-up"&amp;ADDRESS(ROW(),COLUMN(),4),L!$A:$A,0)-1,SL,,)</f>
        <v>Localisation de la fonderie : Rue et Numéro</v>
      </c>
      <c r="H4" s="212" t="str">
        <f ca="1">OFFSET(L!$C$1,MATCH("Smelter Look-up"&amp;ADDRESS(ROW(),COLUMN(),4),L!$A:$A,0)-1,SL,,)</f>
        <v>Localisation de la fonderie : Ville</v>
      </c>
      <c r="I4" s="212" t="str">
        <f ca="1">OFFSET(L!$C$1,MATCH("Smelter Look-up"&amp;ADDRESS(ROW(),COLUMN(),4),L!$A:$A,0)-1,SL,,)</f>
        <v>Localisation de la fonderie : Etat / Province</v>
      </c>
      <c r="J4" s="212" t="s">
        <v>170</v>
      </c>
      <c r="K4" s="212" t="s">
        <v>170</v>
      </c>
      <c r="L4" s="210"/>
      <c r="M4" s="210"/>
      <c r="N4" s="210"/>
      <c r="O4" s="210"/>
      <c r="P4" s="210"/>
      <c r="Q4" s="210"/>
      <c r="R4" s="210"/>
      <c r="S4" s="210"/>
      <c r="T4" s="210"/>
      <c r="U4" s="210"/>
      <c r="V4" s="210"/>
      <c r="W4" s="210"/>
      <c r="X4" s="210"/>
      <c r="Y4" s="210"/>
      <c r="Z4" s="210"/>
    </row>
    <row r="5" spans="1:26" ht="13.5" hidden="1" customHeight="1">
      <c r="A5" s="208" t="s">
        <v>140</v>
      </c>
      <c r="B5" s="208" t="s">
        <v>171</v>
      </c>
      <c r="C5" s="208" t="s">
        <v>171</v>
      </c>
      <c r="D5" s="208" t="s">
        <v>172</v>
      </c>
      <c r="E5" s="208" t="s">
        <v>173</v>
      </c>
      <c r="F5" s="213" t="s">
        <v>147</v>
      </c>
      <c r="G5" s="210"/>
      <c r="H5" s="208" t="s">
        <v>174</v>
      </c>
      <c r="I5" s="208" t="s">
        <v>175</v>
      </c>
      <c r="J5" s="214" t="str">
        <f t="shared" ref="J5:J259" si="0">A5&amp;B5</f>
        <v>Gold8853 S.p.A.</v>
      </c>
      <c r="K5" s="214" t="str">
        <f t="shared" ref="K5:K259" si="1">A5&amp;B5</f>
        <v>Gold8853 S.p.A.</v>
      </c>
      <c r="L5" s="210"/>
      <c r="M5" s="210"/>
      <c r="N5" s="210"/>
      <c r="O5" s="210"/>
      <c r="P5" s="210"/>
      <c r="Q5" s="210"/>
      <c r="R5" s="210"/>
      <c r="S5" s="210"/>
      <c r="T5" s="210"/>
      <c r="U5" s="210"/>
      <c r="V5" s="210"/>
      <c r="W5" s="210"/>
      <c r="X5" s="210"/>
      <c r="Y5" s="210"/>
      <c r="Z5" s="210"/>
    </row>
    <row r="6" spans="1:26" ht="13.5" hidden="1" customHeight="1">
      <c r="A6" s="208" t="s">
        <v>140</v>
      </c>
      <c r="B6" s="208" t="s">
        <v>176</v>
      </c>
      <c r="C6" s="208" t="s">
        <v>176</v>
      </c>
      <c r="D6" s="208" t="s">
        <v>177</v>
      </c>
      <c r="E6" s="208" t="s">
        <v>178</v>
      </c>
      <c r="F6" s="213" t="s">
        <v>147</v>
      </c>
      <c r="G6" s="210"/>
      <c r="H6" s="208" t="s">
        <v>179</v>
      </c>
      <c r="I6" s="208" t="s">
        <v>180</v>
      </c>
      <c r="J6" s="214" t="str">
        <f t="shared" si="0"/>
        <v>GoldABC Refinery Pty Ltd.</v>
      </c>
      <c r="K6" s="214" t="str">
        <f t="shared" si="1"/>
        <v>GoldABC Refinery Pty Ltd.</v>
      </c>
      <c r="L6" s="210"/>
      <c r="M6" s="210"/>
      <c r="N6" s="210"/>
      <c r="O6" s="210"/>
      <c r="P6" s="210"/>
      <c r="Q6" s="210"/>
      <c r="R6" s="210"/>
      <c r="S6" s="210"/>
      <c r="T6" s="210"/>
      <c r="U6" s="210"/>
      <c r="V6" s="210"/>
      <c r="W6" s="210"/>
      <c r="X6" s="210"/>
      <c r="Y6" s="210"/>
      <c r="Z6" s="210"/>
    </row>
    <row r="7" spans="1:26" ht="13.5" hidden="1" customHeight="1">
      <c r="A7" s="208" t="s">
        <v>140</v>
      </c>
      <c r="B7" s="208" t="s">
        <v>181</v>
      </c>
      <c r="C7" s="208" t="s">
        <v>181</v>
      </c>
      <c r="D7" s="208" t="s">
        <v>182</v>
      </c>
      <c r="E7" s="208" t="s">
        <v>183</v>
      </c>
      <c r="F7" s="213" t="s">
        <v>147</v>
      </c>
      <c r="G7" s="210"/>
      <c r="H7" s="208" t="s">
        <v>184</v>
      </c>
      <c r="I7" s="208" t="s">
        <v>185</v>
      </c>
      <c r="J7" s="214" t="str">
        <f t="shared" si="0"/>
        <v>GoldAbington Reldan Metals, LLC</v>
      </c>
      <c r="K7" s="214" t="str">
        <f t="shared" si="1"/>
        <v>GoldAbington Reldan Metals, LLC</v>
      </c>
      <c r="L7" s="210"/>
      <c r="M7" s="210"/>
      <c r="N7" s="210"/>
      <c r="O7" s="210"/>
      <c r="P7" s="210"/>
      <c r="Q7" s="210"/>
      <c r="R7" s="210"/>
      <c r="S7" s="210"/>
      <c r="T7" s="210"/>
      <c r="U7" s="210"/>
      <c r="V7" s="210"/>
      <c r="W7" s="210"/>
      <c r="X7" s="210"/>
      <c r="Y7" s="210"/>
      <c r="Z7" s="210"/>
    </row>
    <row r="8" spans="1:26" ht="13.5" hidden="1" customHeight="1">
      <c r="A8" s="208" t="s">
        <v>140</v>
      </c>
      <c r="B8" s="208" t="s">
        <v>186</v>
      </c>
      <c r="C8" s="208" t="s">
        <v>186</v>
      </c>
      <c r="D8" s="208" t="s">
        <v>182</v>
      </c>
      <c r="E8" s="208" t="s">
        <v>187</v>
      </c>
      <c r="F8" s="213" t="s">
        <v>147</v>
      </c>
      <c r="G8" s="210"/>
      <c r="H8" s="208" t="s">
        <v>188</v>
      </c>
      <c r="I8" s="208" t="s">
        <v>189</v>
      </c>
      <c r="J8" s="214" t="str">
        <f t="shared" si="0"/>
        <v>GoldAdvanced Chemical Company</v>
      </c>
      <c r="K8" s="214" t="str">
        <f t="shared" si="1"/>
        <v>GoldAdvanced Chemical Company</v>
      </c>
      <c r="L8" s="210"/>
      <c r="M8" s="210"/>
      <c r="N8" s="210"/>
      <c r="O8" s="210"/>
      <c r="P8" s="210"/>
      <c r="Q8" s="210"/>
      <c r="R8" s="210"/>
      <c r="S8" s="210"/>
      <c r="T8" s="210"/>
      <c r="U8" s="210"/>
      <c r="V8" s="210"/>
      <c r="W8" s="210"/>
      <c r="X8" s="210"/>
      <c r="Y8" s="210"/>
      <c r="Z8" s="210"/>
    </row>
    <row r="9" spans="1:26" ht="13.5" hidden="1" customHeight="1">
      <c r="A9" s="208" t="s">
        <v>140</v>
      </c>
      <c r="B9" s="208" t="s">
        <v>190</v>
      </c>
      <c r="C9" s="208" t="s">
        <v>190</v>
      </c>
      <c r="D9" s="208" t="s">
        <v>191</v>
      </c>
      <c r="E9" s="208" t="s">
        <v>192</v>
      </c>
      <c r="F9" s="213" t="s">
        <v>147</v>
      </c>
      <c r="G9" s="210"/>
      <c r="H9" s="208" t="s">
        <v>193</v>
      </c>
      <c r="I9" s="208" t="s">
        <v>194</v>
      </c>
      <c r="J9" s="214" t="str">
        <f t="shared" si="0"/>
        <v>GoldAfrican Gold Refinery</v>
      </c>
      <c r="K9" s="214" t="str">
        <f t="shared" si="1"/>
        <v>GoldAfrican Gold Refinery</v>
      </c>
      <c r="L9" s="210"/>
      <c r="M9" s="210"/>
      <c r="N9" s="210"/>
      <c r="O9" s="210"/>
      <c r="P9" s="210"/>
      <c r="Q9" s="210"/>
      <c r="R9" s="210"/>
      <c r="S9" s="210"/>
      <c r="T9" s="210"/>
      <c r="U9" s="210"/>
      <c r="V9" s="210"/>
      <c r="W9" s="210"/>
      <c r="X9" s="210"/>
      <c r="Y9" s="210"/>
      <c r="Z9" s="210"/>
    </row>
    <row r="10" spans="1:26" ht="13.5" hidden="1" customHeight="1">
      <c r="A10" s="208" t="s">
        <v>140</v>
      </c>
      <c r="B10" s="208" t="s">
        <v>195</v>
      </c>
      <c r="C10" s="208" t="s">
        <v>195</v>
      </c>
      <c r="D10" s="208" t="s">
        <v>196</v>
      </c>
      <c r="E10" s="208" t="s">
        <v>197</v>
      </c>
      <c r="F10" s="213" t="s">
        <v>147</v>
      </c>
      <c r="G10" s="210"/>
      <c r="H10" s="208" t="s">
        <v>198</v>
      </c>
      <c r="I10" s="208" t="s">
        <v>199</v>
      </c>
      <c r="J10" s="214" t="str">
        <f t="shared" si="0"/>
        <v>GoldAgosi AG</v>
      </c>
      <c r="K10" s="214" t="str">
        <f t="shared" si="1"/>
        <v>GoldAgosi AG</v>
      </c>
      <c r="L10" s="210"/>
      <c r="M10" s="210"/>
      <c r="N10" s="210"/>
      <c r="O10" s="210"/>
      <c r="P10" s="210"/>
      <c r="Q10" s="210"/>
      <c r="R10" s="210"/>
      <c r="S10" s="210"/>
      <c r="T10" s="210"/>
      <c r="U10" s="210"/>
      <c r="V10" s="210"/>
      <c r="W10" s="210"/>
      <c r="X10" s="210"/>
      <c r="Y10" s="210"/>
      <c r="Z10" s="210"/>
    </row>
    <row r="11" spans="1:26" ht="13.5" hidden="1" customHeight="1">
      <c r="A11" s="208" t="s">
        <v>140</v>
      </c>
      <c r="B11" s="208" t="s">
        <v>200</v>
      </c>
      <c r="C11" s="208" t="s">
        <v>201</v>
      </c>
      <c r="D11" s="208" t="s">
        <v>177</v>
      </c>
      <c r="E11" s="208" t="s">
        <v>202</v>
      </c>
      <c r="F11" s="213" t="s">
        <v>147</v>
      </c>
      <c r="G11" s="210"/>
      <c r="H11" s="208" t="s">
        <v>203</v>
      </c>
      <c r="I11" s="208" t="s">
        <v>204</v>
      </c>
      <c r="J11" s="214" t="str">
        <f t="shared" si="0"/>
        <v>GoldAGR (Perth Mint Australia)</v>
      </c>
      <c r="K11" s="214" t="str">
        <f t="shared" si="1"/>
        <v>GoldAGR (Perth Mint Australia)</v>
      </c>
      <c r="L11" s="210"/>
      <c r="M11" s="210"/>
      <c r="N11" s="210"/>
      <c r="O11" s="210"/>
      <c r="P11" s="210"/>
      <c r="Q11" s="210"/>
      <c r="R11" s="210"/>
      <c r="S11" s="210"/>
      <c r="T11" s="210"/>
      <c r="U11" s="210"/>
      <c r="V11" s="210"/>
      <c r="W11" s="210"/>
      <c r="X11" s="210"/>
      <c r="Y11" s="210"/>
      <c r="Z11" s="210"/>
    </row>
    <row r="12" spans="1:26" ht="12" hidden="1" customHeight="1">
      <c r="A12" s="208" t="s">
        <v>140</v>
      </c>
      <c r="B12" s="208" t="s">
        <v>205</v>
      </c>
      <c r="C12" s="208" t="s">
        <v>201</v>
      </c>
      <c r="D12" s="208" t="s">
        <v>177</v>
      </c>
      <c r="E12" s="208" t="s">
        <v>202</v>
      </c>
      <c r="F12" s="213" t="s">
        <v>147</v>
      </c>
      <c r="G12" s="210"/>
      <c r="H12" s="208" t="s">
        <v>203</v>
      </c>
      <c r="I12" s="208" t="s">
        <v>204</v>
      </c>
      <c r="J12" s="214" t="str">
        <f t="shared" si="0"/>
        <v>GoldAGR Mathey</v>
      </c>
      <c r="K12" s="214" t="str">
        <f t="shared" si="1"/>
        <v>GoldAGR Mathey</v>
      </c>
      <c r="L12" s="210"/>
      <c r="M12" s="210"/>
      <c r="N12" s="210"/>
      <c r="O12" s="210"/>
      <c r="P12" s="210"/>
      <c r="Q12" s="210"/>
      <c r="R12" s="210"/>
      <c r="S12" s="210"/>
      <c r="T12" s="210"/>
      <c r="U12" s="210"/>
      <c r="V12" s="210"/>
      <c r="W12" s="210"/>
      <c r="X12" s="210"/>
      <c r="Y12" s="210"/>
      <c r="Z12" s="210"/>
    </row>
    <row r="13" spans="1:26" ht="12" hidden="1" customHeight="1">
      <c r="A13" s="208" t="s">
        <v>140</v>
      </c>
      <c r="B13" s="208" t="s">
        <v>206</v>
      </c>
      <c r="C13" s="208" t="s">
        <v>206</v>
      </c>
      <c r="D13" s="208" t="s">
        <v>207</v>
      </c>
      <c r="E13" s="208" t="s">
        <v>208</v>
      </c>
      <c r="F13" s="213" t="s">
        <v>147</v>
      </c>
      <c r="G13" s="210"/>
      <c r="H13" s="208" t="s">
        <v>209</v>
      </c>
      <c r="I13" s="208" t="s">
        <v>210</v>
      </c>
      <c r="J13" s="214" t="str">
        <f t="shared" si="0"/>
        <v>GoldAida Chemical Industries Co., Ltd.</v>
      </c>
      <c r="K13" s="214" t="str">
        <f t="shared" si="1"/>
        <v>GoldAida Chemical Industries Co., Ltd.</v>
      </c>
      <c r="L13" s="210"/>
      <c r="M13" s="210"/>
      <c r="N13" s="210"/>
      <c r="O13" s="210"/>
      <c r="P13" s="210"/>
      <c r="Q13" s="210"/>
      <c r="R13" s="210"/>
      <c r="S13" s="210"/>
      <c r="T13" s="210"/>
      <c r="U13" s="210"/>
      <c r="V13" s="210"/>
      <c r="W13" s="210"/>
      <c r="X13" s="210"/>
      <c r="Y13" s="210"/>
      <c r="Z13" s="210"/>
    </row>
    <row r="14" spans="1:26" ht="12" hidden="1" customHeight="1">
      <c r="A14" s="208" t="s">
        <v>140</v>
      </c>
      <c r="B14" s="208" t="s">
        <v>211</v>
      </c>
      <c r="C14" s="208" t="s">
        <v>212</v>
      </c>
      <c r="D14" s="208" t="s">
        <v>207</v>
      </c>
      <c r="E14" s="208" t="s">
        <v>213</v>
      </c>
      <c r="F14" s="213" t="s">
        <v>147</v>
      </c>
      <c r="G14" s="210"/>
      <c r="H14" s="208" t="s">
        <v>214</v>
      </c>
      <c r="I14" s="208" t="s">
        <v>215</v>
      </c>
      <c r="J14" s="214" t="str">
        <f t="shared" si="0"/>
        <v>GoldAKITA Seiren</v>
      </c>
      <c r="K14" s="214" t="str">
        <f t="shared" si="1"/>
        <v>GoldAKITA Seiren</v>
      </c>
      <c r="L14" s="210"/>
      <c r="M14" s="210"/>
      <c r="N14" s="210"/>
      <c r="O14" s="210"/>
      <c r="P14" s="210"/>
      <c r="Q14" s="210"/>
      <c r="R14" s="210"/>
      <c r="S14" s="210"/>
      <c r="T14" s="210"/>
      <c r="U14" s="210"/>
      <c r="V14" s="210"/>
      <c r="W14" s="210"/>
      <c r="X14" s="210"/>
      <c r="Y14" s="210"/>
      <c r="Z14" s="210"/>
    </row>
    <row r="15" spans="1:26" ht="12" hidden="1" customHeight="1">
      <c r="A15" s="208" t="s">
        <v>140</v>
      </c>
      <c r="B15" s="208" t="s">
        <v>216</v>
      </c>
      <c r="C15" s="208" t="s">
        <v>217</v>
      </c>
      <c r="D15" s="208" t="s">
        <v>218</v>
      </c>
      <c r="E15" s="208" t="s">
        <v>219</v>
      </c>
      <c r="F15" s="213" t="s">
        <v>147</v>
      </c>
      <c r="G15" s="210"/>
      <c r="H15" s="208" t="s">
        <v>220</v>
      </c>
      <c r="I15" s="208" t="s">
        <v>221</v>
      </c>
      <c r="J15" s="214" t="str">
        <f t="shared" si="0"/>
        <v>GoldAl Etihad Gold LLC</v>
      </c>
      <c r="K15" s="214" t="str">
        <f t="shared" si="1"/>
        <v>GoldAl Etihad Gold LLC</v>
      </c>
      <c r="L15" s="210"/>
      <c r="M15" s="210"/>
      <c r="N15" s="210"/>
      <c r="O15" s="210"/>
      <c r="P15" s="210"/>
      <c r="Q15" s="210"/>
      <c r="R15" s="210"/>
      <c r="S15" s="210"/>
      <c r="T15" s="210"/>
      <c r="U15" s="210"/>
      <c r="V15" s="210"/>
      <c r="W15" s="210"/>
      <c r="X15" s="210"/>
      <c r="Y15" s="210"/>
      <c r="Z15" s="210"/>
    </row>
    <row r="16" spans="1:26" ht="12" hidden="1" customHeight="1">
      <c r="A16" s="208" t="s">
        <v>140</v>
      </c>
      <c r="B16" s="208" t="s">
        <v>217</v>
      </c>
      <c r="C16" s="208" t="s">
        <v>217</v>
      </c>
      <c r="D16" s="208" t="s">
        <v>218</v>
      </c>
      <c r="E16" s="208" t="s">
        <v>219</v>
      </c>
      <c r="F16" s="213" t="s">
        <v>147</v>
      </c>
      <c r="G16" s="210"/>
      <c r="H16" s="208" t="s">
        <v>220</v>
      </c>
      <c r="I16" s="208" t="s">
        <v>221</v>
      </c>
      <c r="J16" s="214" t="str">
        <f t="shared" si="0"/>
        <v>GoldAl Etihad Gold Refinery DMCC</v>
      </c>
      <c r="K16" s="214" t="str">
        <f t="shared" si="1"/>
        <v>GoldAl Etihad Gold Refinery DMCC</v>
      </c>
      <c r="L16" s="210"/>
      <c r="M16" s="210"/>
      <c r="N16" s="210"/>
      <c r="O16" s="210"/>
      <c r="P16" s="210"/>
      <c r="Q16" s="210"/>
      <c r="R16" s="210"/>
      <c r="S16" s="210"/>
      <c r="T16" s="210"/>
      <c r="U16" s="210"/>
      <c r="V16" s="210"/>
      <c r="W16" s="210"/>
      <c r="X16" s="210"/>
      <c r="Y16" s="210"/>
      <c r="Z16" s="210"/>
    </row>
    <row r="17" spans="1:26" ht="12" hidden="1" customHeight="1">
      <c r="A17" s="208" t="s">
        <v>140</v>
      </c>
      <c r="B17" s="208" t="s">
        <v>222</v>
      </c>
      <c r="C17" s="208" t="s">
        <v>222</v>
      </c>
      <c r="D17" s="208" t="s">
        <v>223</v>
      </c>
      <c r="E17" s="208" t="s">
        <v>224</v>
      </c>
      <c r="F17" s="213" t="s">
        <v>147</v>
      </c>
      <c r="G17" s="210"/>
      <c r="H17" s="208" t="s">
        <v>225</v>
      </c>
      <c r="I17" s="208" t="s">
        <v>226</v>
      </c>
      <c r="J17" s="214" t="str">
        <f t="shared" si="0"/>
        <v>GoldAlbino Mountinho Lda.</v>
      </c>
      <c r="K17" s="214" t="str">
        <f t="shared" si="1"/>
        <v>GoldAlbino Mountinho Lda.</v>
      </c>
      <c r="L17" s="210"/>
      <c r="M17" s="210"/>
      <c r="N17" s="210"/>
      <c r="O17" s="210"/>
      <c r="P17" s="210"/>
      <c r="Q17" s="210"/>
      <c r="R17" s="210"/>
      <c r="S17" s="210"/>
      <c r="T17" s="210"/>
      <c r="U17" s="210"/>
      <c r="V17" s="210"/>
      <c r="W17" s="210"/>
      <c r="X17" s="210"/>
      <c r="Y17" s="210"/>
      <c r="Z17" s="210"/>
    </row>
    <row r="18" spans="1:26" ht="12" hidden="1" customHeight="1">
      <c r="A18" s="208" t="s">
        <v>140</v>
      </c>
      <c r="B18" s="208" t="s">
        <v>227</v>
      </c>
      <c r="C18" s="208" t="s">
        <v>227</v>
      </c>
      <c r="D18" s="208" t="s">
        <v>182</v>
      </c>
      <c r="E18" s="208" t="s">
        <v>228</v>
      </c>
      <c r="F18" s="213" t="s">
        <v>147</v>
      </c>
      <c r="G18" s="210"/>
      <c r="H18" s="208" t="s">
        <v>229</v>
      </c>
      <c r="I18" s="208" t="s">
        <v>230</v>
      </c>
      <c r="J18" s="214" t="str">
        <f t="shared" si="0"/>
        <v>GoldAlexy Metals</v>
      </c>
      <c r="K18" s="214" t="str">
        <f t="shared" si="1"/>
        <v>GoldAlexy Metals</v>
      </c>
      <c r="L18" s="210"/>
      <c r="M18" s="210"/>
      <c r="N18" s="210"/>
      <c r="O18" s="210"/>
      <c r="P18" s="210"/>
      <c r="Q18" s="210"/>
      <c r="R18" s="210"/>
      <c r="S18" s="210"/>
      <c r="T18" s="210"/>
      <c r="U18" s="210"/>
      <c r="V18" s="210"/>
      <c r="W18" s="210"/>
      <c r="X18" s="210"/>
      <c r="Y18" s="210"/>
      <c r="Z18" s="210"/>
    </row>
    <row r="19" spans="1:26" ht="12" hidden="1" customHeight="1">
      <c r="A19" s="208" t="s">
        <v>140</v>
      </c>
      <c r="B19" s="208" t="s">
        <v>231</v>
      </c>
      <c r="C19" s="208" t="s">
        <v>195</v>
      </c>
      <c r="D19" s="208" t="s">
        <v>196</v>
      </c>
      <c r="E19" s="208" t="s">
        <v>197</v>
      </c>
      <c r="F19" s="213" t="s">
        <v>147</v>
      </c>
      <c r="G19" s="210"/>
      <c r="H19" s="208" t="s">
        <v>198</v>
      </c>
      <c r="I19" s="208" t="s">
        <v>199</v>
      </c>
      <c r="J19" s="214" t="str">
        <f t="shared" si="0"/>
        <v>GoldAllgemeine Gold-und Silberscheideanstalt A.G.</v>
      </c>
      <c r="K19" s="214" t="str">
        <f t="shared" si="1"/>
        <v>GoldAllgemeine Gold-und Silberscheideanstalt A.G.</v>
      </c>
      <c r="L19" s="210"/>
      <c r="M19" s="210"/>
      <c r="N19" s="210"/>
      <c r="O19" s="210"/>
      <c r="P19" s="210"/>
      <c r="Q19" s="210"/>
      <c r="R19" s="210"/>
      <c r="S19" s="210"/>
      <c r="T19" s="210"/>
      <c r="U19" s="210"/>
      <c r="V19" s="210"/>
      <c r="W19" s="210"/>
      <c r="X19" s="210"/>
      <c r="Y19" s="210"/>
      <c r="Z19" s="210"/>
    </row>
    <row r="20" spans="1:26" ht="12" hidden="1" customHeight="1">
      <c r="A20" s="208" t="s">
        <v>140</v>
      </c>
      <c r="B20" s="208" t="s">
        <v>232</v>
      </c>
      <c r="C20" s="208" t="s">
        <v>232</v>
      </c>
      <c r="D20" s="208" t="s">
        <v>233</v>
      </c>
      <c r="E20" s="208" t="s">
        <v>234</v>
      </c>
      <c r="F20" s="213" t="s">
        <v>147</v>
      </c>
      <c r="G20" s="210"/>
      <c r="H20" s="208" t="s">
        <v>235</v>
      </c>
      <c r="I20" s="208" t="s">
        <v>236</v>
      </c>
      <c r="J20" s="214" t="str">
        <f t="shared" si="0"/>
        <v>GoldAlmalyk Mining and Metallurgical Complex (AMMC)</v>
      </c>
      <c r="K20" s="214" t="str">
        <f t="shared" si="1"/>
        <v>GoldAlmalyk Mining and Metallurgical Complex (AMMC)</v>
      </c>
      <c r="L20" s="210"/>
      <c r="M20" s="210"/>
      <c r="N20" s="210"/>
      <c r="O20" s="210"/>
      <c r="P20" s="210"/>
      <c r="Q20" s="210"/>
      <c r="R20" s="210"/>
      <c r="S20" s="210"/>
      <c r="T20" s="210"/>
      <c r="U20" s="210"/>
      <c r="V20" s="210"/>
      <c r="W20" s="210"/>
      <c r="X20" s="210"/>
      <c r="Y20" s="210"/>
      <c r="Z20" s="210"/>
    </row>
    <row r="21" spans="1:26" ht="12" hidden="1" customHeight="1">
      <c r="A21" s="208" t="s">
        <v>140</v>
      </c>
      <c r="B21" s="208" t="s">
        <v>237</v>
      </c>
      <c r="C21" s="208" t="s">
        <v>238</v>
      </c>
      <c r="D21" s="208" t="s">
        <v>207</v>
      </c>
      <c r="E21" s="208" t="s">
        <v>239</v>
      </c>
      <c r="F21" s="213" t="s">
        <v>147</v>
      </c>
      <c r="G21" s="210"/>
      <c r="H21" s="208" t="s">
        <v>240</v>
      </c>
      <c r="I21" s="208" t="s">
        <v>241</v>
      </c>
      <c r="J21" s="214" t="str">
        <f t="shared" si="0"/>
        <v>GoldAmagasaki Factory, Hyogo Prefecture, Japan</v>
      </c>
      <c r="K21" s="214" t="str">
        <f t="shared" si="1"/>
        <v>GoldAmagasaki Factory, Hyogo Prefecture, Japan</v>
      </c>
      <c r="L21" s="210"/>
      <c r="M21" s="210"/>
      <c r="N21" s="210"/>
      <c r="O21" s="210"/>
      <c r="P21" s="210"/>
      <c r="Q21" s="210"/>
      <c r="R21" s="210"/>
      <c r="S21" s="210"/>
      <c r="T21" s="210"/>
      <c r="U21" s="210"/>
      <c r="V21" s="210"/>
      <c r="W21" s="210"/>
      <c r="X21" s="210"/>
      <c r="Y21" s="210"/>
      <c r="Z21" s="210"/>
    </row>
    <row r="22" spans="1:26" ht="12" hidden="1" customHeight="1">
      <c r="A22" s="208" t="s">
        <v>140</v>
      </c>
      <c r="B22" s="208" t="s">
        <v>242</v>
      </c>
      <c r="C22" s="208" t="s">
        <v>243</v>
      </c>
      <c r="D22" s="208" t="s">
        <v>244</v>
      </c>
      <c r="E22" s="208" t="s">
        <v>245</v>
      </c>
      <c r="F22" s="213" t="s">
        <v>147</v>
      </c>
      <c r="G22" s="210"/>
      <c r="H22" s="208" t="s">
        <v>246</v>
      </c>
      <c r="I22" s="208" t="s">
        <v>247</v>
      </c>
      <c r="J22" s="214" t="str">
        <f t="shared" si="0"/>
        <v>GoldAngloGold Ashanti Brazil</v>
      </c>
      <c r="K22" s="214" t="str">
        <f t="shared" si="1"/>
        <v>GoldAngloGold Ashanti Brazil</v>
      </c>
      <c r="L22" s="210"/>
      <c r="M22" s="210"/>
      <c r="N22" s="210"/>
      <c r="O22" s="210"/>
      <c r="P22" s="210"/>
      <c r="Q22" s="210"/>
      <c r="R22" s="210"/>
      <c r="S22" s="210"/>
      <c r="T22" s="210"/>
      <c r="U22" s="210"/>
      <c r="V22" s="210"/>
      <c r="W22" s="210"/>
      <c r="X22" s="210"/>
      <c r="Y22" s="210"/>
      <c r="Z22" s="210"/>
    </row>
    <row r="23" spans="1:26" ht="12" hidden="1" customHeight="1">
      <c r="A23" s="208" t="s">
        <v>140</v>
      </c>
      <c r="B23" s="208" t="s">
        <v>243</v>
      </c>
      <c r="C23" s="208" t="s">
        <v>243</v>
      </c>
      <c r="D23" s="208" t="s">
        <v>244</v>
      </c>
      <c r="E23" s="208" t="s">
        <v>245</v>
      </c>
      <c r="F23" s="213" t="s">
        <v>147</v>
      </c>
      <c r="G23" s="210"/>
      <c r="H23" s="208" t="s">
        <v>246</v>
      </c>
      <c r="I23" s="208" t="s">
        <v>247</v>
      </c>
      <c r="J23" s="214" t="str">
        <f t="shared" si="0"/>
        <v>GoldAngloGold Ashanti Corrego do Sitio Mineracao</v>
      </c>
      <c r="K23" s="214" t="str">
        <f t="shared" si="1"/>
        <v>GoldAngloGold Ashanti Corrego do Sitio Mineracao</v>
      </c>
      <c r="L23" s="210"/>
      <c r="M23" s="210"/>
      <c r="N23" s="210"/>
      <c r="O23" s="210"/>
      <c r="P23" s="210"/>
      <c r="Q23" s="210"/>
      <c r="R23" s="210"/>
      <c r="S23" s="210"/>
      <c r="T23" s="210"/>
      <c r="U23" s="210"/>
      <c r="V23" s="210"/>
      <c r="W23" s="210"/>
      <c r="X23" s="210"/>
      <c r="Y23" s="210"/>
      <c r="Z23" s="210"/>
    </row>
    <row r="24" spans="1:26" ht="12" hidden="1" customHeight="1">
      <c r="A24" s="208" t="s">
        <v>140</v>
      </c>
      <c r="B24" s="208" t="s">
        <v>248</v>
      </c>
      <c r="C24" s="208" t="s">
        <v>243</v>
      </c>
      <c r="D24" s="208" t="s">
        <v>244</v>
      </c>
      <c r="E24" s="208" t="s">
        <v>245</v>
      </c>
      <c r="F24" s="213" t="s">
        <v>147</v>
      </c>
      <c r="G24" s="210"/>
      <c r="H24" s="208" t="s">
        <v>246</v>
      </c>
      <c r="I24" s="208" t="s">
        <v>247</v>
      </c>
      <c r="J24" s="214" t="str">
        <f t="shared" si="0"/>
        <v>GoldAngloGold Ashanti Córrego do Sítio Mineração</v>
      </c>
      <c r="K24" s="214" t="str">
        <f t="shared" si="1"/>
        <v>GoldAngloGold Ashanti Córrego do Sítio Mineração</v>
      </c>
      <c r="L24" s="210"/>
      <c r="M24" s="210"/>
      <c r="N24" s="210"/>
      <c r="O24" s="210"/>
      <c r="P24" s="210"/>
      <c r="Q24" s="210"/>
      <c r="R24" s="210"/>
      <c r="S24" s="210"/>
      <c r="T24" s="210"/>
      <c r="U24" s="210"/>
      <c r="V24" s="210"/>
      <c r="W24" s="210"/>
      <c r="X24" s="210"/>
      <c r="Y24" s="210"/>
      <c r="Z24" s="210"/>
    </row>
    <row r="25" spans="1:26" ht="12" hidden="1" customHeight="1">
      <c r="A25" s="208" t="s">
        <v>140</v>
      </c>
      <c r="B25" s="208" t="s">
        <v>249</v>
      </c>
      <c r="C25" s="208" t="s">
        <v>250</v>
      </c>
      <c r="D25" s="208" t="s">
        <v>146</v>
      </c>
      <c r="E25" s="208" t="s">
        <v>251</v>
      </c>
      <c r="F25" s="213" t="s">
        <v>147</v>
      </c>
      <c r="G25" s="210"/>
      <c r="H25" s="208" t="s">
        <v>252</v>
      </c>
      <c r="I25" s="208" t="s">
        <v>253</v>
      </c>
      <c r="J25" s="214" t="str">
        <f t="shared" si="0"/>
        <v>GoldAnhui Tongling Nonferrous Metal Mining Co., Ltd.</v>
      </c>
      <c r="K25" s="214" t="str">
        <f t="shared" si="1"/>
        <v>GoldAnhui Tongling Nonferrous Metal Mining Co., Ltd.</v>
      </c>
      <c r="L25" s="210"/>
      <c r="M25" s="210"/>
      <c r="N25" s="210"/>
      <c r="O25" s="210"/>
      <c r="P25" s="210"/>
      <c r="Q25" s="210"/>
      <c r="R25" s="210"/>
      <c r="S25" s="210"/>
      <c r="T25" s="210"/>
      <c r="U25" s="210"/>
      <c r="V25" s="210"/>
      <c r="W25" s="210"/>
      <c r="X25" s="210"/>
      <c r="Y25" s="210"/>
      <c r="Z25" s="210"/>
    </row>
    <row r="26" spans="1:26" ht="12" hidden="1" customHeight="1">
      <c r="A26" s="208" t="s">
        <v>140</v>
      </c>
      <c r="B26" s="208" t="s">
        <v>254</v>
      </c>
      <c r="C26" s="208" t="s">
        <v>201</v>
      </c>
      <c r="D26" s="208" t="s">
        <v>177</v>
      </c>
      <c r="E26" s="208" t="s">
        <v>202</v>
      </c>
      <c r="F26" s="213" t="s">
        <v>147</v>
      </c>
      <c r="G26" s="210"/>
      <c r="H26" s="208" t="s">
        <v>203</v>
      </c>
      <c r="I26" s="208" t="s">
        <v>204</v>
      </c>
      <c r="J26" s="214" t="str">
        <f t="shared" si="0"/>
        <v>GoldANZ (Perth Mint 4N)</v>
      </c>
      <c r="K26" s="214" t="str">
        <f t="shared" si="1"/>
        <v>GoldANZ (Perth Mint 4N)</v>
      </c>
      <c r="L26" s="210"/>
      <c r="M26" s="210"/>
      <c r="N26" s="210"/>
      <c r="O26" s="210"/>
      <c r="P26" s="210"/>
      <c r="Q26" s="210"/>
      <c r="R26" s="210"/>
      <c r="S26" s="210"/>
      <c r="T26" s="210"/>
      <c r="U26" s="210"/>
      <c r="V26" s="210"/>
      <c r="W26" s="210"/>
      <c r="X26" s="210"/>
      <c r="Y26" s="210"/>
      <c r="Z26" s="210"/>
    </row>
    <row r="27" spans="1:26" ht="12" hidden="1" customHeight="1">
      <c r="A27" s="208" t="s">
        <v>140</v>
      </c>
      <c r="B27" s="208" t="s">
        <v>255</v>
      </c>
      <c r="C27" s="208" t="s">
        <v>201</v>
      </c>
      <c r="D27" s="208" t="s">
        <v>177</v>
      </c>
      <c r="E27" s="208" t="s">
        <v>202</v>
      </c>
      <c r="F27" s="213" t="s">
        <v>147</v>
      </c>
      <c r="G27" s="210"/>
      <c r="H27" s="208" t="s">
        <v>203</v>
      </c>
      <c r="I27" s="208" t="s">
        <v>204</v>
      </c>
      <c r="J27" s="214" t="str">
        <f t="shared" si="0"/>
        <v>GoldANZ Bank</v>
      </c>
      <c r="K27" s="214" t="str">
        <f t="shared" si="1"/>
        <v>GoldANZ Bank</v>
      </c>
      <c r="L27" s="210"/>
      <c r="M27" s="210"/>
      <c r="N27" s="210"/>
      <c r="O27" s="210"/>
      <c r="P27" s="210"/>
      <c r="Q27" s="210"/>
      <c r="R27" s="210"/>
      <c r="S27" s="210"/>
      <c r="T27" s="210"/>
      <c r="U27" s="210"/>
      <c r="V27" s="210"/>
      <c r="W27" s="210"/>
      <c r="X27" s="210"/>
      <c r="Y27" s="210"/>
      <c r="Z27" s="210"/>
    </row>
    <row r="28" spans="1:26" ht="12" hidden="1" customHeight="1">
      <c r="A28" s="208" t="s">
        <v>140</v>
      </c>
      <c r="B28" s="208" t="s">
        <v>256</v>
      </c>
      <c r="C28" s="208" t="s">
        <v>256</v>
      </c>
      <c r="D28" s="208" t="s">
        <v>257</v>
      </c>
      <c r="E28" s="208" t="s">
        <v>258</v>
      </c>
      <c r="F28" s="213" t="s">
        <v>147</v>
      </c>
      <c r="G28" s="210"/>
      <c r="H28" s="208" t="s">
        <v>259</v>
      </c>
      <c r="I28" s="208" t="s">
        <v>260</v>
      </c>
      <c r="J28" s="214" t="str">
        <f t="shared" si="0"/>
        <v>GoldArgor-Heraeus S.A.</v>
      </c>
      <c r="K28" s="214" t="str">
        <f t="shared" si="1"/>
        <v>GoldArgor-Heraeus S.A.</v>
      </c>
      <c r="L28" s="210"/>
      <c r="M28" s="210"/>
      <c r="N28" s="210"/>
      <c r="O28" s="210"/>
      <c r="P28" s="210"/>
      <c r="Q28" s="210"/>
      <c r="R28" s="210"/>
      <c r="S28" s="210"/>
      <c r="T28" s="210"/>
      <c r="U28" s="210"/>
      <c r="V28" s="210"/>
      <c r="W28" s="210"/>
      <c r="X28" s="210"/>
      <c r="Y28" s="210"/>
      <c r="Z28" s="210"/>
    </row>
    <row r="29" spans="1:26" ht="12" hidden="1" customHeight="1">
      <c r="A29" s="208" t="s">
        <v>140</v>
      </c>
      <c r="B29" s="208" t="s">
        <v>238</v>
      </c>
      <c r="C29" s="208" t="s">
        <v>238</v>
      </c>
      <c r="D29" s="208" t="s">
        <v>207</v>
      </c>
      <c r="E29" s="208" t="s">
        <v>239</v>
      </c>
      <c r="F29" s="213" t="s">
        <v>147</v>
      </c>
      <c r="G29" s="210"/>
      <c r="H29" s="208" t="s">
        <v>240</v>
      </c>
      <c r="I29" s="208" t="s">
        <v>241</v>
      </c>
      <c r="J29" s="214" t="str">
        <f t="shared" si="0"/>
        <v>GoldASAHI METALFINE, Inc.</v>
      </c>
      <c r="K29" s="214" t="str">
        <f t="shared" si="1"/>
        <v>GoldASAHI METALFINE, Inc.</v>
      </c>
      <c r="L29" s="210"/>
      <c r="M29" s="210"/>
      <c r="N29" s="210"/>
      <c r="O29" s="210"/>
      <c r="P29" s="210"/>
      <c r="Q29" s="210"/>
      <c r="R29" s="210"/>
      <c r="S29" s="210"/>
      <c r="T29" s="210"/>
      <c r="U29" s="210"/>
      <c r="V29" s="210"/>
      <c r="W29" s="210"/>
      <c r="X29" s="210"/>
      <c r="Y29" s="210"/>
      <c r="Z29" s="210"/>
    </row>
    <row r="30" spans="1:26" ht="12" hidden="1" customHeight="1">
      <c r="A30" s="208" t="s">
        <v>140</v>
      </c>
      <c r="B30" s="208" t="s">
        <v>261</v>
      </c>
      <c r="C30" s="208" t="s">
        <v>238</v>
      </c>
      <c r="D30" s="208" t="s">
        <v>207</v>
      </c>
      <c r="E30" s="208" t="s">
        <v>239</v>
      </c>
      <c r="F30" s="213" t="s">
        <v>147</v>
      </c>
      <c r="G30" s="210"/>
      <c r="H30" s="208" t="s">
        <v>240</v>
      </c>
      <c r="I30" s="208" t="s">
        <v>241</v>
      </c>
      <c r="J30" s="214" t="str">
        <f t="shared" si="0"/>
        <v>GoldAsahi Pretec Corp.</v>
      </c>
      <c r="K30" s="214" t="str">
        <f t="shared" si="1"/>
        <v>GoldAsahi Pretec Corp.</v>
      </c>
      <c r="L30" s="210"/>
      <c r="M30" s="210"/>
      <c r="N30" s="210"/>
      <c r="O30" s="210"/>
      <c r="P30" s="210"/>
      <c r="Q30" s="210"/>
      <c r="R30" s="210"/>
      <c r="S30" s="210"/>
      <c r="T30" s="210"/>
      <c r="U30" s="210"/>
      <c r="V30" s="210"/>
      <c r="W30" s="210"/>
      <c r="X30" s="210"/>
      <c r="Y30" s="210"/>
      <c r="Z30" s="210"/>
    </row>
    <row r="31" spans="1:26" ht="12" hidden="1" customHeight="1">
      <c r="A31" s="208" t="s">
        <v>140</v>
      </c>
      <c r="B31" s="208" t="s">
        <v>262</v>
      </c>
      <c r="C31" s="208" t="s">
        <v>262</v>
      </c>
      <c r="D31" s="208" t="s">
        <v>263</v>
      </c>
      <c r="E31" s="208" t="s">
        <v>264</v>
      </c>
      <c r="F31" s="213" t="s">
        <v>147</v>
      </c>
      <c r="G31" s="210"/>
      <c r="H31" s="208" t="s">
        <v>265</v>
      </c>
      <c r="I31" s="208" t="s">
        <v>266</v>
      </c>
      <c r="J31" s="214" t="str">
        <f t="shared" si="0"/>
        <v>GoldAsahi Refining Canada Ltd.</v>
      </c>
      <c r="K31" s="214" t="str">
        <f t="shared" si="1"/>
        <v>GoldAsahi Refining Canada Ltd.</v>
      </c>
      <c r="L31" s="210"/>
      <c r="M31" s="210"/>
      <c r="N31" s="210"/>
      <c r="O31" s="210"/>
      <c r="P31" s="210"/>
      <c r="Q31" s="210"/>
      <c r="R31" s="210"/>
      <c r="S31" s="210"/>
      <c r="T31" s="210"/>
      <c r="U31" s="210"/>
      <c r="V31" s="210"/>
      <c r="W31" s="210"/>
      <c r="X31" s="210"/>
      <c r="Y31" s="210"/>
      <c r="Z31" s="210"/>
    </row>
    <row r="32" spans="1:26" ht="12" hidden="1" customHeight="1">
      <c r="A32" s="208" t="s">
        <v>140</v>
      </c>
      <c r="B32" s="208" t="s">
        <v>267</v>
      </c>
      <c r="C32" s="208" t="s">
        <v>267</v>
      </c>
      <c r="D32" s="208" t="s">
        <v>182</v>
      </c>
      <c r="E32" s="208" t="s">
        <v>268</v>
      </c>
      <c r="F32" s="213" t="s">
        <v>147</v>
      </c>
      <c r="G32" s="210"/>
      <c r="H32" s="208" t="s">
        <v>269</v>
      </c>
      <c r="I32" s="208" t="s">
        <v>270</v>
      </c>
      <c r="J32" s="214" t="str">
        <f t="shared" si="0"/>
        <v>GoldAsahi Refining USA Inc.</v>
      </c>
      <c r="K32" s="214" t="str">
        <f t="shared" si="1"/>
        <v>GoldAsahi Refining USA Inc.</v>
      </c>
      <c r="L32" s="210"/>
      <c r="M32" s="210"/>
      <c r="N32" s="210"/>
      <c r="O32" s="210"/>
      <c r="P32" s="210"/>
      <c r="Q32" s="210"/>
      <c r="R32" s="210"/>
      <c r="S32" s="210"/>
      <c r="T32" s="210"/>
      <c r="U32" s="210"/>
      <c r="V32" s="210"/>
      <c r="W32" s="210"/>
      <c r="X32" s="210"/>
      <c r="Y32" s="210"/>
      <c r="Z32" s="210"/>
    </row>
    <row r="33" spans="1:26" ht="12" hidden="1" customHeight="1">
      <c r="A33" s="208" t="s">
        <v>140</v>
      </c>
      <c r="B33" s="208" t="s">
        <v>271</v>
      </c>
      <c r="C33" s="208" t="s">
        <v>271</v>
      </c>
      <c r="D33" s="208" t="s">
        <v>207</v>
      </c>
      <c r="E33" s="208" t="s">
        <v>272</v>
      </c>
      <c r="F33" s="213" t="s">
        <v>147</v>
      </c>
      <c r="G33" s="210"/>
      <c r="H33" s="208" t="s">
        <v>273</v>
      </c>
      <c r="I33" s="208" t="s">
        <v>274</v>
      </c>
      <c r="J33" s="214" t="str">
        <f t="shared" si="0"/>
        <v>GoldAsaka Riken Co., Ltd.</v>
      </c>
      <c r="K33" s="214" t="str">
        <f t="shared" si="1"/>
        <v>GoldAsaka Riken Co., Ltd.</v>
      </c>
      <c r="L33" s="210"/>
      <c r="M33" s="210"/>
      <c r="N33" s="210"/>
      <c r="O33" s="210"/>
      <c r="P33" s="210"/>
      <c r="Q33" s="210"/>
      <c r="R33" s="210"/>
      <c r="S33" s="210"/>
      <c r="T33" s="210"/>
      <c r="U33" s="210"/>
      <c r="V33" s="210"/>
      <c r="W33" s="210"/>
      <c r="X33" s="210"/>
      <c r="Y33" s="210"/>
      <c r="Z33" s="210"/>
    </row>
    <row r="34" spans="1:26" ht="12" hidden="1" customHeight="1">
      <c r="A34" s="208" t="s">
        <v>140</v>
      </c>
      <c r="B34" s="208" t="s">
        <v>275</v>
      </c>
      <c r="C34" s="208" t="s">
        <v>276</v>
      </c>
      <c r="D34" s="208" t="s">
        <v>277</v>
      </c>
      <c r="E34" s="208" t="s">
        <v>278</v>
      </c>
      <c r="F34" s="213" t="s">
        <v>147</v>
      </c>
      <c r="G34" s="210"/>
      <c r="H34" s="208" t="s">
        <v>279</v>
      </c>
      <c r="I34" s="208" t="s">
        <v>280</v>
      </c>
      <c r="J34" s="214" t="str">
        <f t="shared" si="0"/>
        <v>GoldATAkulche</v>
      </c>
      <c r="K34" s="214" t="str">
        <f t="shared" si="1"/>
        <v>GoldATAkulche</v>
      </c>
      <c r="L34" s="210"/>
      <c r="M34" s="210"/>
      <c r="N34" s="210"/>
      <c r="O34" s="210"/>
      <c r="P34" s="210"/>
      <c r="Q34" s="210"/>
      <c r="R34" s="210"/>
      <c r="S34" s="210"/>
      <c r="T34" s="210"/>
      <c r="U34" s="210"/>
      <c r="V34" s="210"/>
      <c r="W34" s="210"/>
      <c r="X34" s="210"/>
      <c r="Y34" s="210"/>
      <c r="Z34" s="210"/>
    </row>
    <row r="35" spans="1:26" ht="12" hidden="1" customHeight="1">
      <c r="A35" s="208" t="s">
        <v>140</v>
      </c>
      <c r="B35" s="208" t="s">
        <v>276</v>
      </c>
      <c r="C35" s="208" t="s">
        <v>276</v>
      </c>
      <c r="D35" s="208" t="s">
        <v>277</v>
      </c>
      <c r="E35" s="208" t="s">
        <v>278</v>
      </c>
      <c r="F35" s="213" t="s">
        <v>147</v>
      </c>
      <c r="G35" s="210"/>
      <c r="H35" s="208" t="s">
        <v>279</v>
      </c>
      <c r="I35" s="215" t="s">
        <v>280</v>
      </c>
      <c r="J35" s="214" t="str">
        <f t="shared" si="0"/>
        <v>GoldAtasay Kuyumculuk Sanayi Ve Ticaret A.S.</v>
      </c>
      <c r="K35" s="214" t="str">
        <f t="shared" si="1"/>
        <v>GoldAtasay Kuyumculuk Sanayi Ve Ticaret A.S.</v>
      </c>
      <c r="L35" s="210"/>
      <c r="M35" s="210"/>
      <c r="N35" s="210"/>
      <c r="O35" s="210"/>
      <c r="P35" s="210"/>
      <c r="Q35" s="210"/>
      <c r="R35" s="210"/>
      <c r="S35" s="210"/>
      <c r="T35" s="210"/>
      <c r="U35" s="210"/>
      <c r="V35" s="210"/>
      <c r="W35" s="210"/>
      <c r="X35" s="210"/>
      <c r="Y35" s="210"/>
      <c r="Z35" s="210"/>
    </row>
    <row r="36" spans="1:26" ht="12" hidden="1" customHeight="1">
      <c r="A36" s="208" t="s">
        <v>140</v>
      </c>
      <c r="B36" s="208" t="s">
        <v>281</v>
      </c>
      <c r="C36" s="208" t="s">
        <v>281</v>
      </c>
      <c r="D36" s="208" t="s">
        <v>282</v>
      </c>
      <c r="E36" s="208" t="s">
        <v>283</v>
      </c>
      <c r="F36" s="213" t="s">
        <v>147</v>
      </c>
      <c r="G36" s="210"/>
      <c r="H36" s="208" t="s">
        <v>284</v>
      </c>
      <c r="I36" s="208" t="s">
        <v>285</v>
      </c>
      <c r="J36" s="214" t="str">
        <f t="shared" si="0"/>
        <v>GoldAttero Recycling Pvt Ltd</v>
      </c>
      <c r="K36" s="214" t="str">
        <f t="shared" si="1"/>
        <v>GoldAttero Recycling Pvt Ltd</v>
      </c>
      <c r="L36" s="210"/>
      <c r="M36" s="210"/>
      <c r="N36" s="210"/>
      <c r="O36" s="210"/>
      <c r="P36" s="210"/>
      <c r="Q36" s="210"/>
      <c r="R36" s="210"/>
      <c r="S36" s="210"/>
      <c r="T36" s="210"/>
      <c r="U36" s="210"/>
      <c r="V36" s="210"/>
      <c r="W36" s="210"/>
      <c r="X36" s="210"/>
      <c r="Y36" s="210"/>
      <c r="Z36" s="210"/>
    </row>
    <row r="37" spans="1:26" ht="12" hidden="1" customHeight="1">
      <c r="A37" s="208" t="s">
        <v>140</v>
      </c>
      <c r="B37" s="208" t="s">
        <v>286</v>
      </c>
      <c r="C37" s="208" t="s">
        <v>286</v>
      </c>
      <c r="D37" s="208" t="s">
        <v>287</v>
      </c>
      <c r="E37" s="208" t="s">
        <v>288</v>
      </c>
      <c r="F37" s="213" t="s">
        <v>147</v>
      </c>
      <c r="G37" s="210"/>
      <c r="H37" s="208" t="s">
        <v>289</v>
      </c>
      <c r="I37" s="208" t="s">
        <v>290</v>
      </c>
      <c r="J37" s="214" t="str">
        <f t="shared" si="0"/>
        <v>GoldAU Traders and Refiners</v>
      </c>
      <c r="K37" s="214" t="str">
        <f t="shared" si="1"/>
        <v>GoldAU Traders and Refiners</v>
      </c>
      <c r="L37" s="210"/>
      <c r="M37" s="210"/>
      <c r="N37" s="210"/>
      <c r="O37" s="210"/>
      <c r="P37" s="210"/>
      <c r="Q37" s="210"/>
      <c r="R37" s="210"/>
      <c r="S37" s="210"/>
      <c r="T37" s="210"/>
      <c r="U37" s="210"/>
      <c r="V37" s="210"/>
      <c r="W37" s="210"/>
      <c r="X37" s="210"/>
      <c r="Y37" s="210"/>
      <c r="Z37" s="210"/>
    </row>
    <row r="38" spans="1:26" ht="12" hidden="1" customHeight="1">
      <c r="A38" s="208" t="s">
        <v>140</v>
      </c>
      <c r="B38" s="208" t="s">
        <v>291</v>
      </c>
      <c r="C38" s="208" t="s">
        <v>291</v>
      </c>
      <c r="D38" s="208" t="s">
        <v>282</v>
      </c>
      <c r="E38" s="208" t="s">
        <v>292</v>
      </c>
      <c r="F38" s="213" t="s">
        <v>147</v>
      </c>
      <c r="G38" s="210"/>
      <c r="H38" s="208" t="s">
        <v>293</v>
      </c>
      <c r="I38" s="208" t="s">
        <v>294</v>
      </c>
      <c r="J38" s="214" t="str">
        <f t="shared" si="0"/>
        <v>GoldAugmont Enterprises Private Limited</v>
      </c>
      <c r="K38" s="214" t="str">
        <f t="shared" si="1"/>
        <v>GoldAugmont Enterprises Private Limited</v>
      </c>
      <c r="L38" s="210"/>
      <c r="M38" s="210"/>
      <c r="N38" s="210"/>
      <c r="O38" s="210"/>
      <c r="P38" s="210"/>
      <c r="Q38" s="210"/>
      <c r="R38" s="210"/>
      <c r="S38" s="210"/>
      <c r="T38" s="210"/>
      <c r="U38" s="210"/>
      <c r="V38" s="210"/>
      <c r="W38" s="210"/>
      <c r="X38" s="210"/>
      <c r="Y38" s="210"/>
      <c r="Z38" s="210"/>
    </row>
    <row r="39" spans="1:26" ht="12" hidden="1" customHeight="1">
      <c r="A39" s="208" t="s">
        <v>140</v>
      </c>
      <c r="B39" s="208" t="s">
        <v>295</v>
      </c>
      <c r="C39" s="208" t="s">
        <v>295</v>
      </c>
      <c r="D39" s="208" t="s">
        <v>196</v>
      </c>
      <c r="E39" s="208" t="s">
        <v>296</v>
      </c>
      <c r="F39" s="213" t="s">
        <v>147</v>
      </c>
      <c r="G39" s="210"/>
      <c r="H39" s="208" t="s">
        <v>297</v>
      </c>
      <c r="I39" s="208" t="s">
        <v>297</v>
      </c>
      <c r="J39" s="214" t="str">
        <f t="shared" si="0"/>
        <v>GoldAurubis AG</v>
      </c>
      <c r="K39" s="214" t="str">
        <f t="shared" si="1"/>
        <v>GoldAurubis AG</v>
      </c>
      <c r="L39" s="210"/>
      <c r="M39" s="210"/>
      <c r="N39" s="210"/>
      <c r="O39" s="210"/>
      <c r="P39" s="210"/>
      <c r="Q39" s="210"/>
      <c r="R39" s="210"/>
      <c r="S39" s="210"/>
      <c r="T39" s="210"/>
      <c r="U39" s="210"/>
      <c r="V39" s="210"/>
      <c r="W39" s="210"/>
      <c r="X39" s="210"/>
      <c r="Y39" s="210"/>
      <c r="Z39" s="210"/>
    </row>
    <row r="40" spans="1:26" ht="12" hidden="1" customHeight="1">
      <c r="A40" s="208" t="s">
        <v>140</v>
      </c>
      <c r="B40" s="208" t="s">
        <v>298</v>
      </c>
      <c r="C40" s="208" t="s">
        <v>299</v>
      </c>
      <c r="D40" s="208" t="s">
        <v>282</v>
      </c>
      <c r="E40" s="208" t="s">
        <v>300</v>
      </c>
      <c r="F40" s="213" t="s">
        <v>147</v>
      </c>
      <c r="G40" s="210"/>
      <c r="H40" s="208" t="s">
        <v>301</v>
      </c>
      <c r="I40" s="208" t="s">
        <v>302</v>
      </c>
      <c r="J40" s="214" t="str">
        <f t="shared" si="0"/>
        <v>GoldBALORE REFINERSGA</v>
      </c>
      <c r="K40" s="214" t="str">
        <f t="shared" si="1"/>
        <v>GoldBALORE REFINERSGA</v>
      </c>
      <c r="L40" s="210"/>
      <c r="M40" s="210"/>
      <c r="N40" s="210"/>
      <c r="O40" s="210"/>
      <c r="P40" s="210"/>
      <c r="Q40" s="210"/>
      <c r="R40" s="210"/>
      <c r="S40" s="210"/>
      <c r="T40" s="210"/>
      <c r="U40" s="210"/>
      <c r="V40" s="210"/>
      <c r="W40" s="210"/>
      <c r="X40" s="210"/>
      <c r="Y40" s="210"/>
      <c r="Z40" s="210"/>
    </row>
    <row r="41" spans="1:26" ht="12" hidden="1" customHeight="1">
      <c r="A41" s="208" t="s">
        <v>140</v>
      </c>
      <c r="B41" s="208" t="s">
        <v>299</v>
      </c>
      <c r="C41" s="208" t="s">
        <v>299</v>
      </c>
      <c r="D41" s="208" t="s">
        <v>282</v>
      </c>
      <c r="E41" s="208" t="s">
        <v>300</v>
      </c>
      <c r="F41" s="213" t="s">
        <v>147</v>
      </c>
      <c r="G41" s="210"/>
      <c r="H41" s="208" t="s">
        <v>301</v>
      </c>
      <c r="I41" s="208" t="s">
        <v>302</v>
      </c>
      <c r="J41" s="214" t="str">
        <f t="shared" si="0"/>
        <v>GoldBangalore Refinery</v>
      </c>
      <c r="K41" s="214" t="str">
        <f t="shared" si="1"/>
        <v>GoldBangalore Refinery</v>
      </c>
      <c r="L41" s="210"/>
      <c r="M41" s="210"/>
      <c r="N41" s="210"/>
      <c r="O41" s="210"/>
      <c r="P41" s="210"/>
      <c r="Q41" s="210"/>
      <c r="R41" s="210"/>
      <c r="S41" s="210"/>
      <c r="T41" s="210"/>
      <c r="U41" s="210"/>
      <c r="V41" s="210"/>
      <c r="W41" s="210"/>
      <c r="X41" s="210"/>
      <c r="Y41" s="210"/>
      <c r="Z41" s="210"/>
    </row>
    <row r="42" spans="1:26" ht="12" hidden="1" customHeight="1">
      <c r="A42" s="208" t="s">
        <v>140</v>
      </c>
      <c r="B42" s="208" t="s">
        <v>303</v>
      </c>
      <c r="C42" s="208" t="s">
        <v>299</v>
      </c>
      <c r="D42" s="208" t="s">
        <v>282</v>
      </c>
      <c r="E42" s="208" t="s">
        <v>300</v>
      </c>
      <c r="F42" s="213" t="s">
        <v>147</v>
      </c>
      <c r="G42" s="210"/>
      <c r="H42" s="208" t="s">
        <v>301</v>
      </c>
      <c r="I42" s="208" t="s">
        <v>302</v>
      </c>
      <c r="J42" s="214" t="str">
        <f t="shared" si="0"/>
        <v>GoldBangalore Refinery Pvt Ltd</v>
      </c>
      <c r="K42" s="214" t="str">
        <f t="shared" si="1"/>
        <v>GoldBangalore Refinery Pvt Ltd</v>
      </c>
      <c r="L42" s="210"/>
      <c r="M42" s="210"/>
      <c r="N42" s="210"/>
      <c r="O42" s="210"/>
      <c r="P42" s="210"/>
      <c r="Q42" s="210"/>
      <c r="R42" s="210"/>
      <c r="S42" s="210"/>
      <c r="T42" s="210"/>
      <c r="U42" s="210"/>
      <c r="V42" s="210"/>
      <c r="W42" s="210"/>
      <c r="X42" s="210"/>
      <c r="Y42" s="210"/>
      <c r="Z42" s="210"/>
    </row>
    <row r="43" spans="1:26" ht="12" hidden="1" customHeight="1">
      <c r="A43" s="208" t="s">
        <v>140</v>
      </c>
      <c r="B43" s="208" t="s">
        <v>304</v>
      </c>
      <c r="C43" s="208" t="s">
        <v>304</v>
      </c>
      <c r="D43" s="208" t="s">
        <v>305</v>
      </c>
      <c r="E43" s="208" t="s">
        <v>306</v>
      </c>
      <c r="F43" s="213" t="s">
        <v>147</v>
      </c>
      <c r="G43" s="210"/>
      <c r="H43" s="208" t="s">
        <v>307</v>
      </c>
      <c r="I43" s="208" t="s">
        <v>308</v>
      </c>
      <c r="J43" s="214" t="str">
        <f t="shared" si="0"/>
        <v>GoldBangko Sentral ng Pilipinas (Central Bank of the Philippines)</v>
      </c>
      <c r="K43" s="214" t="str">
        <f t="shared" si="1"/>
        <v>GoldBangko Sentral ng Pilipinas (Central Bank of the Philippines)</v>
      </c>
      <c r="L43" s="210"/>
      <c r="M43" s="210"/>
      <c r="N43" s="210"/>
      <c r="O43" s="210"/>
      <c r="P43" s="210"/>
      <c r="Q43" s="210"/>
      <c r="R43" s="210"/>
      <c r="S43" s="210"/>
      <c r="T43" s="210"/>
      <c r="U43" s="210"/>
      <c r="V43" s="210"/>
      <c r="W43" s="210"/>
      <c r="X43" s="210"/>
      <c r="Y43" s="210"/>
      <c r="Z43" s="210"/>
    </row>
    <row r="44" spans="1:26" ht="12" hidden="1" customHeight="1">
      <c r="A44" s="208" t="s">
        <v>140</v>
      </c>
      <c r="B44" s="208" t="s">
        <v>309</v>
      </c>
      <c r="C44" s="208" t="s">
        <v>309</v>
      </c>
      <c r="D44" s="208" t="s">
        <v>310</v>
      </c>
      <c r="E44" s="208" t="s">
        <v>311</v>
      </c>
      <c r="F44" s="213" t="s">
        <v>147</v>
      </c>
      <c r="G44" s="210"/>
      <c r="H44" s="208" t="s">
        <v>312</v>
      </c>
      <c r="I44" s="208" t="s">
        <v>313</v>
      </c>
      <c r="J44" s="214" t="str">
        <f t="shared" si="0"/>
        <v>GoldBoliden Ronnskar</v>
      </c>
      <c r="K44" s="214" t="str">
        <f t="shared" si="1"/>
        <v>GoldBoliden Ronnskar</v>
      </c>
      <c r="L44" s="210"/>
      <c r="M44" s="210"/>
      <c r="N44" s="210"/>
      <c r="O44" s="210"/>
      <c r="P44" s="210"/>
      <c r="Q44" s="210"/>
      <c r="R44" s="210"/>
      <c r="S44" s="210"/>
      <c r="T44" s="210"/>
      <c r="U44" s="210"/>
      <c r="V44" s="210"/>
      <c r="W44" s="210"/>
      <c r="X44" s="210"/>
      <c r="Y44" s="210"/>
      <c r="Z44" s="210"/>
    </row>
    <row r="45" spans="1:26" ht="12" hidden="1" customHeight="1">
      <c r="A45" s="208" t="s">
        <v>140</v>
      </c>
      <c r="B45" s="208" t="s">
        <v>314</v>
      </c>
      <c r="C45" s="208" t="s">
        <v>314</v>
      </c>
      <c r="D45" s="208" t="s">
        <v>196</v>
      </c>
      <c r="E45" s="208" t="s">
        <v>315</v>
      </c>
      <c r="F45" s="213" t="s">
        <v>147</v>
      </c>
      <c r="G45" s="210"/>
      <c r="H45" s="208" t="s">
        <v>198</v>
      </c>
      <c r="I45" s="208" t="s">
        <v>199</v>
      </c>
      <c r="J45" s="214" t="str">
        <f t="shared" si="0"/>
        <v>GoldC. Hafner GmbH + Co. KG</v>
      </c>
      <c r="K45" s="214" t="str">
        <f t="shared" si="1"/>
        <v>GoldC. Hafner GmbH + Co. KG</v>
      </c>
      <c r="L45" s="210"/>
      <c r="M45" s="210"/>
      <c r="N45" s="210"/>
      <c r="O45" s="210"/>
      <c r="P45" s="210"/>
      <c r="Q45" s="210"/>
      <c r="R45" s="210"/>
      <c r="S45" s="210"/>
      <c r="T45" s="210"/>
      <c r="U45" s="210"/>
      <c r="V45" s="210"/>
      <c r="W45" s="210"/>
      <c r="X45" s="210"/>
      <c r="Y45" s="210"/>
      <c r="Z45" s="210"/>
    </row>
    <row r="46" spans="1:26" ht="12" hidden="1" customHeight="1">
      <c r="A46" s="208" t="s">
        <v>140</v>
      </c>
      <c r="B46" s="208" t="s">
        <v>316</v>
      </c>
      <c r="C46" s="208" t="s">
        <v>316</v>
      </c>
      <c r="D46" s="208" t="s">
        <v>317</v>
      </c>
      <c r="E46" s="208" t="s">
        <v>318</v>
      </c>
      <c r="F46" s="213" t="s">
        <v>147</v>
      </c>
      <c r="G46" s="210"/>
      <c r="H46" s="208" t="s">
        <v>319</v>
      </c>
      <c r="I46" s="208" t="s">
        <v>320</v>
      </c>
      <c r="J46" s="214" t="str">
        <f t="shared" si="0"/>
        <v>GoldCaridad</v>
      </c>
      <c r="K46" s="214" t="str">
        <f t="shared" si="1"/>
        <v>GoldCaridad</v>
      </c>
      <c r="L46" s="210"/>
      <c r="M46" s="210"/>
      <c r="N46" s="210"/>
      <c r="O46" s="210"/>
      <c r="P46" s="210"/>
      <c r="Q46" s="210"/>
      <c r="R46" s="210"/>
      <c r="S46" s="210"/>
      <c r="T46" s="210"/>
      <c r="U46" s="210"/>
      <c r="V46" s="210"/>
      <c r="W46" s="210"/>
      <c r="X46" s="210"/>
      <c r="Y46" s="210"/>
      <c r="Z46" s="210"/>
    </row>
    <row r="47" spans="1:26" ht="12" hidden="1" customHeight="1">
      <c r="A47" s="208" t="s">
        <v>140</v>
      </c>
      <c r="B47" s="208" t="s">
        <v>321</v>
      </c>
      <c r="C47" s="208" t="s">
        <v>322</v>
      </c>
      <c r="D47" s="208" t="s">
        <v>263</v>
      </c>
      <c r="E47" s="208" t="s">
        <v>323</v>
      </c>
      <c r="F47" s="213" t="s">
        <v>147</v>
      </c>
      <c r="G47" s="210"/>
      <c r="H47" s="208" t="s">
        <v>324</v>
      </c>
      <c r="I47" s="208" t="s">
        <v>325</v>
      </c>
      <c r="J47" s="214" t="str">
        <f t="shared" si="0"/>
        <v>GoldCCR</v>
      </c>
      <c r="K47" s="214" t="str">
        <f t="shared" si="1"/>
        <v>GoldCCR</v>
      </c>
      <c r="L47" s="210"/>
      <c r="M47" s="210"/>
      <c r="N47" s="210"/>
      <c r="O47" s="210"/>
      <c r="P47" s="210"/>
      <c r="Q47" s="210"/>
      <c r="R47" s="210"/>
      <c r="S47" s="210"/>
      <c r="T47" s="210"/>
      <c r="U47" s="210"/>
      <c r="V47" s="210"/>
      <c r="W47" s="210"/>
      <c r="X47" s="210"/>
      <c r="Y47" s="210"/>
      <c r="Z47" s="210"/>
    </row>
    <row r="48" spans="1:26" ht="12" hidden="1" customHeight="1">
      <c r="A48" s="208" t="s">
        <v>140</v>
      </c>
      <c r="B48" s="208" t="s">
        <v>322</v>
      </c>
      <c r="C48" s="208" t="s">
        <v>322</v>
      </c>
      <c r="D48" s="208" t="s">
        <v>263</v>
      </c>
      <c r="E48" s="208" t="s">
        <v>323</v>
      </c>
      <c r="F48" s="213" t="s">
        <v>147</v>
      </c>
      <c r="G48" s="210"/>
      <c r="H48" s="208" t="s">
        <v>324</v>
      </c>
      <c r="I48" s="208" t="s">
        <v>325</v>
      </c>
      <c r="J48" s="214" t="str">
        <f t="shared" si="0"/>
        <v>GoldCCR Refinery - Glencore Canada Corporation</v>
      </c>
      <c r="K48" s="214" t="str">
        <f t="shared" si="1"/>
        <v>GoldCCR Refinery - Glencore Canada Corporation</v>
      </c>
      <c r="L48" s="210"/>
      <c r="M48" s="210"/>
      <c r="N48" s="210"/>
      <c r="O48" s="210"/>
      <c r="P48" s="210"/>
      <c r="Q48" s="210"/>
      <c r="R48" s="210"/>
      <c r="S48" s="210"/>
      <c r="T48" s="210"/>
      <c r="U48" s="210"/>
      <c r="V48" s="210"/>
      <c r="W48" s="210"/>
      <c r="X48" s="210"/>
      <c r="Y48" s="210"/>
      <c r="Z48" s="210"/>
    </row>
    <row r="49" spans="1:26" ht="12" hidden="1" customHeight="1">
      <c r="A49" s="208" t="s">
        <v>140</v>
      </c>
      <c r="B49" s="208" t="s">
        <v>326</v>
      </c>
      <c r="C49" s="208" t="s">
        <v>327</v>
      </c>
      <c r="D49" s="208" t="s">
        <v>257</v>
      </c>
      <c r="E49" s="208" t="s">
        <v>328</v>
      </c>
      <c r="F49" s="213" t="s">
        <v>147</v>
      </c>
      <c r="G49" s="210"/>
      <c r="H49" s="208" t="s">
        <v>329</v>
      </c>
      <c r="I49" s="208" t="s">
        <v>330</v>
      </c>
      <c r="J49" s="214" t="str">
        <f t="shared" si="0"/>
        <v>GoldCendres + M?taux SA</v>
      </c>
      <c r="K49" s="214" t="str">
        <f t="shared" si="1"/>
        <v>GoldCendres + M?taux SA</v>
      </c>
      <c r="L49" s="210"/>
      <c r="M49" s="210"/>
      <c r="N49" s="210"/>
      <c r="O49" s="210"/>
      <c r="P49" s="210"/>
      <c r="Q49" s="210"/>
      <c r="R49" s="210"/>
      <c r="S49" s="210"/>
      <c r="T49" s="210"/>
      <c r="U49" s="210"/>
      <c r="V49" s="210"/>
      <c r="W49" s="210"/>
      <c r="X49" s="210"/>
      <c r="Y49" s="210"/>
      <c r="Z49" s="210"/>
    </row>
    <row r="50" spans="1:26" ht="12" hidden="1" customHeight="1">
      <c r="A50" s="208" t="s">
        <v>140</v>
      </c>
      <c r="B50" s="208" t="s">
        <v>327</v>
      </c>
      <c r="C50" s="208" t="s">
        <v>327</v>
      </c>
      <c r="D50" s="208" t="s">
        <v>257</v>
      </c>
      <c r="E50" s="208" t="s">
        <v>328</v>
      </c>
      <c r="F50" s="213" t="s">
        <v>147</v>
      </c>
      <c r="G50" s="210"/>
      <c r="H50" s="208" t="s">
        <v>329</v>
      </c>
      <c r="I50" s="208" t="s">
        <v>330</v>
      </c>
      <c r="J50" s="214" t="str">
        <f t="shared" si="0"/>
        <v>GoldCendres + Metaux S.A.</v>
      </c>
      <c r="K50" s="214" t="str">
        <f t="shared" si="1"/>
        <v>GoldCendres + Metaux S.A.</v>
      </c>
      <c r="L50" s="210"/>
      <c r="M50" s="210"/>
      <c r="N50" s="210"/>
      <c r="O50" s="210"/>
      <c r="P50" s="210"/>
      <c r="Q50" s="210"/>
      <c r="R50" s="210"/>
      <c r="S50" s="210"/>
      <c r="T50" s="210"/>
      <c r="U50" s="210"/>
      <c r="V50" s="210"/>
      <c r="W50" s="210"/>
      <c r="X50" s="210"/>
      <c r="Y50" s="210"/>
      <c r="Z50" s="210"/>
    </row>
    <row r="51" spans="1:26" ht="12" hidden="1" customHeight="1">
      <c r="A51" s="208" t="s">
        <v>140</v>
      </c>
      <c r="B51" s="208" t="s">
        <v>331</v>
      </c>
      <c r="C51" s="208" t="s">
        <v>327</v>
      </c>
      <c r="D51" s="208" t="s">
        <v>257</v>
      </c>
      <c r="E51" s="208" t="s">
        <v>328</v>
      </c>
      <c r="F51" s="213" t="s">
        <v>147</v>
      </c>
      <c r="G51" s="210"/>
      <c r="H51" s="208" t="s">
        <v>329</v>
      </c>
      <c r="I51" s="208" t="s">
        <v>330</v>
      </c>
      <c r="J51" s="214" t="str">
        <f t="shared" si="0"/>
        <v>GoldCendres + Métaux S.A.</v>
      </c>
      <c r="K51" s="214" t="str">
        <f t="shared" si="1"/>
        <v>GoldCendres + Métaux S.A.</v>
      </c>
      <c r="L51" s="210"/>
      <c r="M51" s="210"/>
      <c r="N51" s="210"/>
      <c r="O51" s="210"/>
      <c r="P51" s="210"/>
      <c r="Q51" s="210"/>
      <c r="R51" s="210"/>
      <c r="S51" s="210"/>
      <c r="T51" s="210"/>
      <c r="U51" s="210"/>
      <c r="V51" s="210"/>
      <c r="W51" s="210"/>
      <c r="X51" s="210"/>
      <c r="Y51" s="210"/>
      <c r="Z51" s="210"/>
    </row>
    <row r="52" spans="1:26" ht="12" hidden="1" customHeight="1">
      <c r="A52" s="208" t="s">
        <v>140</v>
      </c>
      <c r="B52" s="208" t="s">
        <v>332</v>
      </c>
      <c r="C52" s="208" t="s">
        <v>304</v>
      </c>
      <c r="D52" s="208" t="s">
        <v>305</v>
      </c>
      <c r="E52" s="208" t="s">
        <v>306</v>
      </c>
      <c r="F52" s="213" t="s">
        <v>147</v>
      </c>
      <c r="G52" s="210"/>
      <c r="H52" s="208" t="s">
        <v>307</v>
      </c>
      <c r="I52" s="208" t="s">
        <v>308</v>
      </c>
      <c r="J52" s="214" t="str">
        <f t="shared" si="0"/>
        <v>GoldCentral Bank of the Philippines Gold Refinery &amp; Mint</v>
      </c>
      <c r="K52" s="214" t="str">
        <f t="shared" si="1"/>
        <v>GoldCentral Bank of the Philippines Gold Refinery &amp; Mint</v>
      </c>
      <c r="L52" s="210"/>
      <c r="M52" s="210"/>
      <c r="N52" s="210"/>
      <c r="O52" s="210"/>
      <c r="P52" s="210"/>
      <c r="Q52" s="210"/>
      <c r="R52" s="210"/>
      <c r="S52" s="210"/>
      <c r="T52" s="210"/>
      <c r="U52" s="210"/>
      <c r="V52" s="210"/>
      <c r="W52" s="210"/>
      <c r="X52" s="210"/>
      <c r="Y52" s="210"/>
      <c r="Z52" s="210"/>
    </row>
    <row r="53" spans="1:26" ht="12" hidden="1" customHeight="1">
      <c r="A53" s="208" t="s">
        <v>140</v>
      </c>
      <c r="B53" s="208" t="s">
        <v>333</v>
      </c>
      <c r="C53" s="208" t="s">
        <v>333</v>
      </c>
      <c r="D53" s="208" t="s">
        <v>282</v>
      </c>
      <c r="E53" s="208" t="s">
        <v>334</v>
      </c>
      <c r="F53" s="213" t="s">
        <v>147</v>
      </c>
      <c r="G53" s="210"/>
      <c r="H53" s="208" t="s">
        <v>335</v>
      </c>
      <c r="I53" s="215" t="s">
        <v>336</v>
      </c>
      <c r="J53" s="214" t="str">
        <f t="shared" si="0"/>
        <v>GoldCGR Metalloys Pvt Ltd.</v>
      </c>
      <c r="K53" s="214" t="str">
        <f t="shared" si="1"/>
        <v>GoldCGR Metalloys Pvt Ltd.</v>
      </c>
      <c r="L53" s="210"/>
      <c r="M53" s="210"/>
      <c r="N53" s="210"/>
      <c r="O53" s="210"/>
      <c r="P53" s="210"/>
      <c r="Q53" s="210"/>
      <c r="R53" s="210"/>
      <c r="S53" s="210"/>
      <c r="T53" s="210"/>
      <c r="U53" s="210"/>
      <c r="V53" s="210"/>
      <c r="W53" s="210"/>
      <c r="X53" s="210"/>
      <c r="Y53" s="210"/>
      <c r="Z53" s="210"/>
    </row>
    <row r="54" spans="1:26" ht="12" hidden="1" customHeight="1">
      <c r="A54" s="208" t="s">
        <v>140</v>
      </c>
      <c r="B54" s="208" t="s">
        <v>337</v>
      </c>
      <c r="C54" s="208" t="s">
        <v>338</v>
      </c>
      <c r="D54" s="208" t="s">
        <v>146</v>
      </c>
      <c r="E54" s="208" t="s">
        <v>339</v>
      </c>
      <c r="F54" s="213" t="s">
        <v>147</v>
      </c>
      <c r="G54" s="210"/>
      <c r="H54" s="208" t="s">
        <v>340</v>
      </c>
      <c r="I54" s="215" t="s">
        <v>341</v>
      </c>
      <c r="J54" s="214" t="str">
        <f t="shared" si="0"/>
        <v>GoldCHALCO Yunnan Copper Co. Ltd.</v>
      </c>
      <c r="K54" s="214" t="str">
        <f t="shared" si="1"/>
        <v>GoldCHALCO Yunnan Copper Co. Ltd.</v>
      </c>
      <c r="L54" s="210"/>
      <c r="M54" s="210"/>
      <c r="N54" s="210"/>
      <c r="O54" s="210"/>
      <c r="P54" s="210"/>
      <c r="Q54" s="210"/>
      <c r="R54" s="210"/>
      <c r="S54" s="210"/>
      <c r="T54" s="210"/>
      <c r="U54" s="210"/>
      <c r="V54" s="210"/>
      <c r="W54" s="210"/>
      <c r="X54" s="210"/>
      <c r="Y54" s="210"/>
      <c r="Z54" s="210"/>
    </row>
    <row r="55" spans="1:26" ht="12" hidden="1" customHeight="1">
      <c r="A55" s="208" t="s">
        <v>140</v>
      </c>
      <c r="B55" s="208" t="s">
        <v>342</v>
      </c>
      <c r="C55" s="208" t="s">
        <v>333</v>
      </c>
      <c r="D55" s="208" t="s">
        <v>282</v>
      </c>
      <c r="E55" s="208" t="s">
        <v>334</v>
      </c>
      <c r="F55" s="213" t="s">
        <v>147</v>
      </c>
      <c r="G55" s="210"/>
      <c r="H55" s="208" t="s">
        <v>335</v>
      </c>
      <c r="I55" s="208" t="s">
        <v>336</v>
      </c>
      <c r="J55" s="214" t="str">
        <f t="shared" si="0"/>
        <v>GoldChemmanur Gold Refinery</v>
      </c>
      <c r="K55" s="214" t="str">
        <f t="shared" si="1"/>
        <v>GoldChemmanur Gold Refinery</v>
      </c>
      <c r="L55" s="210"/>
      <c r="M55" s="210"/>
      <c r="N55" s="210"/>
      <c r="O55" s="210"/>
      <c r="P55" s="210"/>
      <c r="Q55" s="210"/>
      <c r="R55" s="210"/>
      <c r="S55" s="210"/>
      <c r="T55" s="210"/>
      <c r="U55" s="210"/>
      <c r="V55" s="210"/>
      <c r="W55" s="210"/>
      <c r="X55" s="210"/>
      <c r="Y55" s="210"/>
      <c r="Z55" s="210"/>
    </row>
    <row r="56" spans="1:26" ht="12" hidden="1" customHeight="1">
      <c r="A56" s="208" t="s">
        <v>140</v>
      </c>
      <c r="B56" s="208" t="s">
        <v>343</v>
      </c>
      <c r="C56" s="208" t="s">
        <v>343</v>
      </c>
      <c r="D56" s="208" t="s">
        <v>172</v>
      </c>
      <c r="E56" s="208" t="s">
        <v>344</v>
      </c>
      <c r="F56" s="213" t="s">
        <v>147</v>
      </c>
      <c r="G56" s="210"/>
      <c r="H56" s="208" t="s">
        <v>345</v>
      </c>
      <c r="I56" s="208" t="s">
        <v>346</v>
      </c>
      <c r="J56" s="214" t="str">
        <f t="shared" si="0"/>
        <v>GoldChimet S.p.A.</v>
      </c>
      <c r="K56" s="214" t="str">
        <f t="shared" si="1"/>
        <v>GoldChimet S.p.A.</v>
      </c>
      <c r="L56" s="210"/>
      <c r="M56" s="210"/>
      <c r="N56" s="210"/>
      <c r="O56" s="210"/>
      <c r="P56" s="210"/>
      <c r="Q56" s="210"/>
      <c r="R56" s="210"/>
      <c r="S56" s="210"/>
      <c r="T56" s="210"/>
      <c r="U56" s="210"/>
      <c r="V56" s="210"/>
      <c r="W56" s="210"/>
      <c r="X56" s="210"/>
      <c r="Y56" s="210"/>
      <c r="Z56" s="210"/>
    </row>
    <row r="57" spans="1:26" ht="12" hidden="1" customHeight="1">
      <c r="A57" s="208" t="s">
        <v>140</v>
      </c>
      <c r="B57" s="208" t="s">
        <v>347</v>
      </c>
      <c r="C57" s="208" t="s">
        <v>348</v>
      </c>
      <c r="D57" s="208" t="s">
        <v>146</v>
      </c>
      <c r="E57" s="208" t="s">
        <v>349</v>
      </c>
      <c r="F57" s="213" t="s">
        <v>147</v>
      </c>
      <c r="G57" s="210"/>
      <c r="H57" s="208" t="s">
        <v>350</v>
      </c>
      <c r="I57" s="208" t="s">
        <v>351</v>
      </c>
      <c r="J57" s="214" t="str">
        <f t="shared" si="0"/>
        <v>GoldChina Henan Zhongyuan Gold Smelter</v>
      </c>
      <c r="K57" s="214" t="str">
        <f t="shared" si="1"/>
        <v>GoldChina Henan Zhongyuan Gold Smelter</v>
      </c>
      <c r="L57" s="210"/>
      <c r="M57" s="210"/>
      <c r="N57" s="210"/>
      <c r="O57" s="210"/>
      <c r="P57" s="210"/>
      <c r="Q57" s="210"/>
      <c r="R57" s="210"/>
      <c r="S57" s="210"/>
      <c r="T57" s="210"/>
      <c r="U57" s="210"/>
      <c r="V57" s="210"/>
      <c r="W57" s="210"/>
      <c r="X57" s="210"/>
      <c r="Y57" s="210"/>
      <c r="Z57" s="210"/>
    </row>
    <row r="58" spans="1:26" ht="12" hidden="1" customHeight="1">
      <c r="A58" s="208" t="s">
        <v>140</v>
      </c>
      <c r="B58" s="208" t="s">
        <v>352</v>
      </c>
      <c r="C58" s="208" t="s">
        <v>353</v>
      </c>
      <c r="D58" s="208" t="s">
        <v>146</v>
      </c>
      <c r="E58" s="208" t="s">
        <v>354</v>
      </c>
      <c r="F58" s="213" t="s">
        <v>147</v>
      </c>
      <c r="G58" s="210"/>
      <c r="H58" s="208" t="s">
        <v>355</v>
      </c>
      <c r="I58" s="208" t="s">
        <v>356</v>
      </c>
      <c r="J58" s="214" t="str">
        <f t="shared" si="0"/>
        <v>GoldChina's Shandong Gold Mining Co., Ltd</v>
      </c>
      <c r="K58" s="214" t="str">
        <f t="shared" si="1"/>
        <v>GoldChina's Shandong Gold Mining Co., Ltd</v>
      </c>
      <c r="L58" s="210"/>
      <c r="M58" s="210"/>
      <c r="N58" s="210"/>
      <c r="O58" s="210"/>
      <c r="P58" s="210"/>
      <c r="Q58" s="210"/>
      <c r="R58" s="210"/>
      <c r="S58" s="210"/>
      <c r="T58" s="210"/>
      <c r="U58" s="210"/>
      <c r="V58" s="210"/>
      <c r="W58" s="210"/>
      <c r="X58" s="210"/>
      <c r="Y58" s="210"/>
      <c r="Z58" s="210"/>
    </row>
    <row r="59" spans="1:26" ht="12" hidden="1" customHeight="1">
      <c r="A59" s="208" t="s">
        <v>140</v>
      </c>
      <c r="B59" s="208" t="s">
        <v>357</v>
      </c>
      <c r="C59" s="208" t="s">
        <v>357</v>
      </c>
      <c r="D59" s="208" t="s">
        <v>207</v>
      </c>
      <c r="E59" s="208" t="s">
        <v>358</v>
      </c>
      <c r="F59" s="213" t="s">
        <v>147</v>
      </c>
      <c r="G59" s="210"/>
      <c r="H59" s="208" t="s">
        <v>359</v>
      </c>
      <c r="I59" s="208" t="s">
        <v>210</v>
      </c>
      <c r="J59" s="214" t="str">
        <f t="shared" si="0"/>
        <v>GoldChugai Mining</v>
      </c>
      <c r="K59" s="214" t="str">
        <f t="shared" si="1"/>
        <v>GoldChugai Mining</v>
      </c>
      <c r="L59" s="210"/>
      <c r="M59" s="210"/>
      <c r="N59" s="210"/>
      <c r="O59" s="210"/>
      <c r="P59" s="210"/>
      <c r="Q59" s="210"/>
      <c r="R59" s="210"/>
      <c r="S59" s="210"/>
      <c r="T59" s="210"/>
      <c r="U59" s="210"/>
      <c r="V59" s="210"/>
      <c r="W59" s="210"/>
      <c r="X59" s="210"/>
      <c r="Y59" s="210"/>
      <c r="Z59" s="210"/>
    </row>
    <row r="60" spans="1:26" ht="12" hidden="1" customHeight="1">
      <c r="A60" s="208" t="s">
        <v>140</v>
      </c>
      <c r="B60" s="208" t="s">
        <v>360</v>
      </c>
      <c r="C60" s="208" t="s">
        <v>360</v>
      </c>
      <c r="D60" s="208" t="s">
        <v>244</v>
      </c>
      <c r="E60" s="208" t="s">
        <v>361</v>
      </c>
      <c r="F60" s="213" t="s">
        <v>147</v>
      </c>
      <c r="G60" s="210"/>
      <c r="H60" s="208" t="s">
        <v>362</v>
      </c>
      <c r="I60" s="208" t="s">
        <v>363</v>
      </c>
      <c r="J60" s="214" t="str">
        <f t="shared" si="0"/>
        <v>GoldCoimpa Industrial LTDA</v>
      </c>
      <c r="K60" s="214" t="str">
        <f t="shared" si="1"/>
        <v>GoldCoimpa Industrial LTDA</v>
      </c>
      <c r="L60" s="210"/>
      <c r="M60" s="210"/>
      <c r="N60" s="210"/>
      <c r="O60" s="210"/>
      <c r="P60" s="210"/>
      <c r="Q60" s="210"/>
      <c r="R60" s="210"/>
      <c r="S60" s="210"/>
      <c r="T60" s="210"/>
      <c r="U60" s="210"/>
      <c r="V60" s="210"/>
      <c r="W60" s="210"/>
      <c r="X60" s="210"/>
      <c r="Y60" s="210"/>
      <c r="Z60" s="210"/>
    </row>
    <row r="61" spans="1:26" ht="12" hidden="1" customHeight="1">
      <c r="A61" s="208" t="s">
        <v>140</v>
      </c>
      <c r="B61" s="208" t="s">
        <v>364</v>
      </c>
      <c r="C61" s="208" t="s">
        <v>364</v>
      </c>
      <c r="D61" s="208" t="s">
        <v>146</v>
      </c>
      <c r="E61" s="208" t="s">
        <v>365</v>
      </c>
      <c r="F61" s="213" t="s">
        <v>147</v>
      </c>
      <c r="G61" s="210"/>
      <c r="H61" s="208" t="s">
        <v>366</v>
      </c>
      <c r="I61" s="208" t="s">
        <v>367</v>
      </c>
      <c r="J61" s="214" t="str">
        <f t="shared" si="0"/>
        <v>GoldDaye Non-Ferrous Metals Mining Ltd.</v>
      </c>
      <c r="K61" s="214" t="str">
        <f t="shared" si="1"/>
        <v>GoldDaye Non-Ferrous Metals Mining Ltd.</v>
      </c>
      <c r="L61" s="210"/>
      <c r="M61" s="210"/>
      <c r="N61" s="210"/>
      <c r="O61" s="210"/>
      <c r="P61" s="210"/>
      <c r="Q61" s="210"/>
      <c r="R61" s="210"/>
      <c r="S61" s="210"/>
      <c r="T61" s="210"/>
      <c r="U61" s="210"/>
      <c r="V61" s="210"/>
      <c r="W61" s="210"/>
      <c r="X61" s="210"/>
      <c r="Y61" s="210"/>
      <c r="Z61" s="210"/>
    </row>
    <row r="62" spans="1:26" ht="12" hidden="1" customHeight="1">
      <c r="A62" s="208" t="s">
        <v>140</v>
      </c>
      <c r="B62" s="208" t="s">
        <v>368</v>
      </c>
      <c r="C62" s="208" t="s">
        <v>369</v>
      </c>
      <c r="D62" s="208" t="s">
        <v>196</v>
      </c>
      <c r="E62" s="208" t="s">
        <v>370</v>
      </c>
      <c r="F62" s="213" t="s">
        <v>147</v>
      </c>
      <c r="G62" s="210"/>
      <c r="H62" s="208" t="s">
        <v>198</v>
      </c>
      <c r="I62" s="208" t="s">
        <v>199</v>
      </c>
      <c r="J62" s="214" t="str">
        <f t="shared" si="0"/>
        <v>GoldDEGUSSA</v>
      </c>
      <c r="K62" s="214" t="str">
        <f t="shared" si="1"/>
        <v>GoldDEGUSSA</v>
      </c>
      <c r="L62" s="210"/>
      <c r="M62" s="210"/>
      <c r="N62" s="210"/>
      <c r="O62" s="210"/>
      <c r="P62" s="210"/>
      <c r="Q62" s="210"/>
      <c r="R62" s="210"/>
      <c r="S62" s="210"/>
      <c r="T62" s="210"/>
      <c r="U62" s="210"/>
      <c r="V62" s="210"/>
      <c r="W62" s="210"/>
      <c r="X62" s="210"/>
      <c r="Y62" s="210"/>
      <c r="Z62" s="210"/>
    </row>
    <row r="63" spans="1:26" ht="12" hidden="1" customHeight="1">
      <c r="A63" s="208" t="s">
        <v>140</v>
      </c>
      <c r="B63" s="208" t="s">
        <v>369</v>
      </c>
      <c r="C63" s="208" t="s">
        <v>369</v>
      </c>
      <c r="D63" s="208" t="s">
        <v>196</v>
      </c>
      <c r="E63" s="208" t="s">
        <v>370</v>
      </c>
      <c r="F63" s="213" t="s">
        <v>147</v>
      </c>
      <c r="G63" s="210"/>
      <c r="H63" s="208" t="s">
        <v>198</v>
      </c>
      <c r="I63" s="208" t="s">
        <v>199</v>
      </c>
      <c r="J63" s="214" t="str">
        <f t="shared" si="0"/>
        <v>GoldDegussa Sonne / Mond Goldhandel GmbH</v>
      </c>
      <c r="K63" s="214" t="str">
        <f t="shared" si="1"/>
        <v>GoldDegussa Sonne / Mond Goldhandel GmbH</v>
      </c>
      <c r="L63" s="210"/>
      <c r="M63" s="210"/>
      <c r="N63" s="210"/>
      <c r="O63" s="210"/>
      <c r="P63" s="210"/>
      <c r="Q63" s="210"/>
      <c r="R63" s="210"/>
      <c r="S63" s="210"/>
      <c r="T63" s="210"/>
      <c r="U63" s="210"/>
      <c r="V63" s="210"/>
      <c r="W63" s="210"/>
      <c r="X63" s="210"/>
      <c r="Y63" s="210"/>
      <c r="Z63" s="210"/>
    </row>
    <row r="64" spans="1:26" ht="12" hidden="1" customHeight="1">
      <c r="A64" s="208" t="s">
        <v>140</v>
      </c>
      <c r="B64" s="208" t="s">
        <v>371</v>
      </c>
      <c r="C64" s="208" t="s">
        <v>371</v>
      </c>
      <c r="D64" s="208" t="s">
        <v>218</v>
      </c>
      <c r="E64" s="208" t="s">
        <v>372</v>
      </c>
      <c r="F64" s="213" t="s">
        <v>147</v>
      </c>
      <c r="G64" s="210"/>
      <c r="H64" s="208" t="s">
        <v>373</v>
      </c>
      <c r="I64" s="208" t="s">
        <v>374</v>
      </c>
      <c r="J64" s="214" t="str">
        <f t="shared" si="0"/>
        <v>GoldDijllah Gold Refinery FZC</v>
      </c>
      <c r="K64" s="214" t="str">
        <f t="shared" si="1"/>
        <v>GoldDijllah Gold Refinery FZC</v>
      </c>
      <c r="L64" s="210"/>
      <c r="M64" s="210"/>
      <c r="N64" s="210"/>
      <c r="O64" s="210"/>
      <c r="P64" s="210"/>
      <c r="Q64" s="210"/>
      <c r="R64" s="210"/>
      <c r="S64" s="210"/>
      <c r="T64" s="210"/>
      <c r="U64" s="210"/>
      <c r="V64" s="210"/>
      <c r="W64" s="210"/>
      <c r="X64" s="210"/>
      <c r="Y64" s="210"/>
      <c r="Z64" s="210"/>
    </row>
    <row r="65" spans="1:26" ht="12" hidden="1" customHeight="1">
      <c r="A65" s="208" t="s">
        <v>140</v>
      </c>
      <c r="B65" s="208" t="s">
        <v>375</v>
      </c>
      <c r="C65" s="208" t="s">
        <v>376</v>
      </c>
      <c r="D65" s="208" t="s">
        <v>377</v>
      </c>
      <c r="E65" s="208" t="s">
        <v>378</v>
      </c>
      <c r="F65" s="213" t="s">
        <v>147</v>
      </c>
      <c r="G65" s="210"/>
      <c r="H65" s="208" t="s">
        <v>379</v>
      </c>
      <c r="I65" s="208" t="s">
        <v>380</v>
      </c>
      <c r="J65" s="214" t="str">
        <f t="shared" si="0"/>
        <v>GoldDo Sung Corporation</v>
      </c>
      <c r="K65" s="214" t="str">
        <f t="shared" si="1"/>
        <v>GoldDo Sung Corporation</v>
      </c>
      <c r="L65" s="210"/>
      <c r="M65" s="210"/>
      <c r="N65" s="210"/>
      <c r="O65" s="210"/>
      <c r="P65" s="210"/>
      <c r="Q65" s="210"/>
      <c r="R65" s="210"/>
      <c r="S65" s="210"/>
      <c r="T65" s="210"/>
      <c r="U65" s="210"/>
      <c r="V65" s="210"/>
      <c r="W65" s="210"/>
      <c r="X65" s="210"/>
      <c r="Y65" s="210"/>
      <c r="Z65" s="210"/>
    </row>
    <row r="66" spans="1:26" ht="12" hidden="1" customHeight="1">
      <c r="A66" s="208" t="s">
        <v>140</v>
      </c>
      <c r="B66" s="208" t="s">
        <v>381</v>
      </c>
      <c r="C66" s="208" t="s">
        <v>381</v>
      </c>
      <c r="D66" s="208" t="s">
        <v>146</v>
      </c>
      <c r="E66" s="208" t="s">
        <v>382</v>
      </c>
      <c r="F66" s="213" t="s">
        <v>147</v>
      </c>
      <c r="G66" s="210"/>
      <c r="H66" s="208" t="s">
        <v>383</v>
      </c>
      <c r="I66" s="208" t="s">
        <v>384</v>
      </c>
      <c r="J66" s="214" t="str">
        <f t="shared" si="0"/>
        <v>GoldDongwu Gold Group</v>
      </c>
      <c r="K66" s="214" t="str">
        <f t="shared" si="1"/>
        <v>GoldDongwu Gold Group</v>
      </c>
      <c r="L66" s="210"/>
      <c r="M66" s="210"/>
      <c r="N66" s="210"/>
      <c r="O66" s="210"/>
      <c r="P66" s="210"/>
      <c r="Q66" s="210"/>
      <c r="R66" s="210"/>
      <c r="S66" s="210"/>
      <c r="T66" s="210"/>
      <c r="U66" s="210"/>
      <c r="V66" s="210"/>
      <c r="W66" s="210"/>
      <c r="X66" s="210"/>
      <c r="Y66" s="210"/>
      <c r="Z66" s="210"/>
    </row>
    <row r="67" spans="1:26" ht="12" hidden="1" customHeight="1">
      <c r="A67" s="208" t="s">
        <v>140</v>
      </c>
      <c r="B67" s="208" t="s">
        <v>385</v>
      </c>
      <c r="C67" s="208" t="s">
        <v>376</v>
      </c>
      <c r="D67" s="208" t="s">
        <v>377</v>
      </c>
      <c r="E67" s="208" t="s">
        <v>378</v>
      </c>
      <c r="F67" s="213" t="s">
        <v>147</v>
      </c>
      <c r="G67" s="210"/>
      <c r="H67" s="208" t="s">
        <v>379</v>
      </c>
      <c r="I67" s="208" t="s">
        <v>380</v>
      </c>
      <c r="J67" s="214" t="str">
        <f t="shared" si="0"/>
        <v>GoldDosung metal</v>
      </c>
      <c r="K67" s="214" t="str">
        <f t="shared" si="1"/>
        <v>GoldDosung metal</v>
      </c>
      <c r="L67" s="210"/>
      <c r="M67" s="210"/>
      <c r="N67" s="210"/>
      <c r="O67" s="210"/>
      <c r="P67" s="210"/>
      <c r="Q67" s="210"/>
      <c r="R67" s="210"/>
      <c r="S67" s="210"/>
      <c r="T67" s="210"/>
      <c r="U67" s="210"/>
      <c r="V67" s="210"/>
      <c r="W67" s="210"/>
      <c r="X67" s="210"/>
      <c r="Y67" s="210"/>
      <c r="Z67" s="210"/>
    </row>
    <row r="68" spans="1:26" ht="12" hidden="1" customHeight="1">
      <c r="A68" s="208" t="s">
        <v>140</v>
      </c>
      <c r="B68" s="208" t="s">
        <v>212</v>
      </c>
      <c r="C68" s="208" t="s">
        <v>212</v>
      </c>
      <c r="D68" s="208" t="s">
        <v>207</v>
      </c>
      <c r="E68" s="208" t="s">
        <v>213</v>
      </c>
      <c r="F68" s="213" t="s">
        <v>147</v>
      </c>
      <c r="G68" s="210"/>
      <c r="H68" s="208" t="s">
        <v>214</v>
      </c>
      <c r="I68" s="208" t="s">
        <v>215</v>
      </c>
      <c r="J68" s="214" t="str">
        <f t="shared" si="0"/>
        <v>GoldDowa</v>
      </c>
      <c r="K68" s="214" t="str">
        <f t="shared" si="1"/>
        <v>GoldDowa</v>
      </c>
      <c r="L68" s="210"/>
      <c r="M68" s="210"/>
      <c r="N68" s="210"/>
      <c r="O68" s="210"/>
      <c r="P68" s="210"/>
      <c r="Q68" s="210"/>
      <c r="R68" s="210"/>
      <c r="S68" s="210"/>
      <c r="T68" s="210"/>
      <c r="U68" s="210"/>
      <c r="V68" s="210"/>
      <c r="W68" s="210"/>
      <c r="X68" s="210"/>
      <c r="Y68" s="210"/>
      <c r="Z68" s="210"/>
    </row>
    <row r="69" spans="1:26" ht="12" hidden="1" customHeight="1">
      <c r="A69" s="208" t="s">
        <v>140</v>
      </c>
      <c r="B69" s="208" t="s">
        <v>386</v>
      </c>
      <c r="C69" s="208" t="s">
        <v>212</v>
      </c>
      <c r="D69" s="208" t="s">
        <v>207</v>
      </c>
      <c r="E69" s="208" t="s">
        <v>213</v>
      </c>
      <c r="F69" s="213" t="s">
        <v>147</v>
      </c>
      <c r="G69" s="210"/>
      <c r="H69" s="208" t="s">
        <v>214</v>
      </c>
      <c r="I69" s="208" t="s">
        <v>215</v>
      </c>
      <c r="J69" s="214" t="str">
        <f t="shared" si="0"/>
        <v>GoldDowa Kogyo k.k.</v>
      </c>
      <c r="K69" s="214" t="str">
        <f t="shared" si="1"/>
        <v>GoldDowa Kogyo k.k.</v>
      </c>
      <c r="L69" s="210"/>
      <c r="M69" s="210"/>
      <c r="N69" s="210"/>
      <c r="O69" s="210"/>
      <c r="P69" s="210"/>
      <c r="Q69" s="210"/>
      <c r="R69" s="210"/>
      <c r="S69" s="210"/>
      <c r="T69" s="210"/>
      <c r="U69" s="210"/>
      <c r="V69" s="210"/>
      <c r="W69" s="210"/>
      <c r="X69" s="210"/>
      <c r="Y69" s="210"/>
      <c r="Z69" s="210"/>
    </row>
    <row r="70" spans="1:26" ht="12" hidden="1" customHeight="1">
      <c r="A70" s="208" t="s">
        <v>140</v>
      </c>
      <c r="B70" s="208" t="s">
        <v>387</v>
      </c>
      <c r="C70" s="208" t="s">
        <v>212</v>
      </c>
      <c r="D70" s="208" t="s">
        <v>207</v>
      </c>
      <c r="E70" s="208" t="s">
        <v>213</v>
      </c>
      <c r="F70" s="213" t="s">
        <v>147</v>
      </c>
      <c r="G70" s="210"/>
      <c r="H70" s="208" t="s">
        <v>214</v>
      </c>
      <c r="I70" s="208" t="s">
        <v>215</v>
      </c>
      <c r="J70" s="214" t="str">
        <f t="shared" si="0"/>
        <v>GoldDowa Metalmine Co. Ltd</v>
      </c>
      <c r="K70" s="214" t="str">
        <f t="shared" si="1"/>
        <v>GoldDowa Metalmine Co. Ltd</v>
      </c>
      <c r="L70" s="210"/>
      <c r="M70" s="210"/>
      <c r="N70" s="210"/>
      <c r="O70" s="210"/>
      <c r="P70" s="210"/>
      <c r="Q70" s="210"/>
      <c r="R70" s="210"/>
      <c r="S70" s="210"/>
      <c r="T70" s="210"/>
      <c r="U70" s="210"/>
      <c r="V70" s="210"/>
      <c r="W70" s="210"/>
      <c r="X70" s="210"/>
      <c r="Y70" s="210"/>
      <c r="Z70" s="210"/>
    </row>
    <row r="71" spans="1:26" ht="12" hidden="1" customHeight="1">
      <c r="A71" s="208" t="s">
        <v>140</v>
      </c>
      <c r="B71" s="208" t="s">
        <v>388</v>
      </c>
      <c r="C71" s="208" t="s">
        <v>212</v>
      </c>
      <c r="D71" s="208" t="s">
        <v>207</v>
      </c>
      <c r="E71" s="208" t="s">
        <v>213</v>
      </c>
      <c r="F71" s="213" t="s">
        <v>147</v>
      </c>
      <c r="G71" s="210"/>
      <c r="H71" s="208" t="s">
        <v>214</v>
      </c>
      <c r="I71" s="208" t="s">
        <v>215</v>
      </c>
      <c r="J71" s="214" t="str">
        <f t="shared" si="0"/>
        <v>GoldDowa Metals &amp; Mining Co. Ltd</v>
      </c>
      <c r="K71" s="214" t="str">
        <f t="shared" si="1"/>
        <v>GoldDowa Metals &amp; Mining Co. Ltd</v>
      </c>
      <c r="L71" s="210"/>
      <c r="M71" s="210"/>
      <c r="N71" s="210"/>
      <c r="O71" s="210"/>
      <c r="P71" s="210"/>
      <c r="Q71" s="210"/>
      <c r="R71" s="210"/>
      <c r="S71" s="210"/>
      <c r="T71" s="210"/>
      <c r="U71" s="210"/>
      <c r="V71" s="210"/>
      <c r="W71" s="210"/>
      <c r="X71" s="210"/>
      <c r="Y71" s="210"/>
      <c r="Z71" s="210"/>
    </row>
    <row r="72" spans="1:26" ht="12" hidden="1" customHeight="1">
      <c r="A72" s="208" t="s">
        <v>140</v>
      </c>
      <c r="B72" s="208" t="s">
        <v>376</v>
      </c>
      <c r="C72" s="208" t="s">
        <v>376</v>
      </c>
      <c r="D72" s="208" t="s">
        <v>377</v>
      </c>
      <c r="E72" s="208" t="s">
        <v>378</v>
      </c>
      <c r="F72" s="213" t="s">
        <v>147</v>
      </c>
      <c r="G72" s="210"/>
      <c r="H72" s="208" t="s">
        <v>379</v>
      </c>
      <c r="I72" s="208" t="s">
        <v>380</v>
      </c>
      <c r="J72" s="214" t="str">
        <f t="shared" si="0"/>
        <v>GoldDSC (Do Sung Corporation)</v>
      </c>
      <c r="K72" s="214" t="str">
        <f t="shared" si="1"/>
        <v>GoldDSC (Do Sung Corporation)</v>
      </c>
      <c r="L72" s="210"/>
      <c r="M72" s="210"/>
      <c r="N72" s="210"/>
      <c r="O72" s="210"/>
      <c r="P72" s="210"/>
      <c r="Q72" s="210"/>
      <c r="R72" s="210"/>
      <c r="S72" s="210"/>
      <c r="T72" s="210"/>
      <c r="U72" s="210"/>
      <c r="V72" s="210"/>
      <c r="W72" s="210"/>
      <c r="X72" s="210"/>
      <c r="Y72" s="210"/>
      <c r="Z72" s="210"/>
    </row>
    <row r="73" spans="1:26" ht="12" hidden="1" customHeight="1">
      <c r="A73" s="208" t="s">
        <v>140</v>
      </c>
      <c r="B73" s="208" t="s">
        <v>389</v>
      </c>
      <c r="C73" s="208" t="s">
        <v>389</v>
      </c>
      <c r="D73" s="208" t="s">
        <v>207</v>
      </c>
      <c r="E73" s="208" t="s">
        <v>390</v>
      </c>
      <c r="F73" s="213" t="s">
        <v>147</v>
      </c>
      <c r="G73" s="210"/>
      <c r="H73" s="208" t="s">
        <v>391</v>
      </c>
      <c r="I73" s="208" t="s">
        <v>392</v>
      </c>
      <c r="J73" s="214" t="str">
        <f t="shared" si="0"/>
        <v>GoldEco-System Recycling Co., Ltd. East Plant</v>
      </c>
      <c r="K73" s="214" t="str">
        <f t="shared" si="1"/>
        <v>GoldEco-System Recycling Co., Ltd. East Plant</v>
      </c>
      <c r="L73" s="210"/>
      <c r="M73" s="210"/>
      <c r="N73" s="210"/>
      <c r="O73" s="210"/>
      <c r="P73" s="210"/>
      <c r="Q73" s="210"/>
      <c r="R73" s="210"/>
      <c r="S73" s="210"/>
      <c r="T73" s="210"/>
      <c r="U73" s="210"/>
      <c r="V73" s="210"/>
      <c r="W73" s="210"/>
      <c r="X73" s="210"/>
      <c r="Y73" s="210"/>
      <c r="Z73" s="210"/>
    </row>
    <row r="74" spans="1:26" ht="12" hidden="1" customHeight="1">
      <c r="A74" s="208" t="s">
        <v>140</v>
      </c>
      <c r="B74" s="208" t="s">
        <v>393</v>
      </c>
      <c r="C74" s="208" t="s">
        <v>393</v>
      </c>
      <c r="D74" s="208" t="s">
        <v>207</v>
      </c>
      <c r="E74" s="208" t="s">
        <v>394</v>
      </c>
      <c r="F74" s="213" t="s">
        <v>147</v>
      </c>
      <c r="G74" s="210"/>
      <c r="H74" s="208" t="s">
        <v>395</v>
      </c>
      <c r="I74" s="208" t="s">
        <v>215</v>
      </c>
      <c r="J74" s="214" t="str">
        <f t="shared" si="0"/>
        <v>GoldEco-System Recycling Co., Ltd. North Plant</v>
      </c>
      <c r="K74" s="214" t="str">
        <f t="shared" si="1"/>
        <v>GoldEco-System Recycling Co., Ltd. North Plant</v>
      </c>
      <c r="L74" s="210"/>
      <c r="M74" s="210"/>
      <c r="N74" s="210"/>
      <c r="O74" s="210"/>
      <c r="P74" s="210"/>
      <c r="Q74" s="210"/>
      <c r="R74" s="210"/>
      <c r="S74" s="210"/>
      <c r="T74" s="210"/>
      <c r="U74" s="210"/>
      <c r="V74" s="210"/>
      <c r="W74" s="210"/>
      <c r="X74" s="210"/>
      <c r="Y74" s="210"/>
      <c r="Z74" s="210"/>
    </row>
    <row r="75" spans="1:26" ht="12" hidden="1" customHeight="1">
      <c r="A75" s="208" t="s">
        <v>140</v>
      </c>
      <c r="B75" s="208" t="s">
        <v>396</v>
      </c>
      <c r="C75" s="208" t="s">
        <v>396</v>
      </c>
      <c r="D75" s="208" t="s">
        <v>207</v>
      </c>
      <c r="E75" s="208" t="s">
        <v>397</v>
      </c>
      <c r="F75" s="213" t="s">
        <v>147</v>
      </c>
      <c r="G75" s="210"/>
      <c r="H75" s="208" t="s">
        <v>398</v>
      </c>
      <c r="I75" s="208" t="s">
        <v>398</v>
      </c>
      <c r="J75" s="214" t="str">
        <f t="shared" si="0"/>
        <v>GoldEco-System Recycling Co., Ltd. West Plant</v>
      </c>
      <c r="K75" s="214" t="str">
        <f t="shared" si="1"/>
        <v>GoldEco-System Recycling Co., Ltd. West Plant</v>
      </c>
      <c r="L75" s="210"/>
      <c r="M75" s="210"/>
      <c r="N75" s="210"/>
      <c r="O75" s="210"/>
      <c r="P75" s="210"/>
      <c r="Q75" s="210"/>
      <c r="R75" s="210"/>
      <c r="S75" s="210"/>
      <c r="T75" s="210"/>
      <c r="U75" s="210"/>
      <c r="V75" s="210"/>
      <c r="W75" s="210"/>
      <c r="X75" s="210"/>
      <c r="Y75" s="210"/>
      <c r="Z75" s="210"/>
    </row>
    <row r="76" spans="1:26" ht="12" hidden="1" customHeight="1">
      <c r="A76" s="208" t="s">
        <v>140</v>
      </c>
      <c r="B76" s="208" t="s">
        <v>399</v>
      </c>
      <c r="C76" s="208" t="s">
        <v>400</v>
      </c>
      <c r="D76" s="208" t="s">
        <v>401</v>
      </c>
      <c r="E76" s="208" t="s">
        <v>402</v>
      </c>
      <c r="F76" s="213" t="s">
        <v>147</v>
      </c>
      <c r="G76" s="210"/>
      <c r="H76" s="208" t="s">
        <v>403</v>
      </c>
      <c r="I76" s="208" t="s">
        <v>404</v>
      </c>
      <c r="J76" s="214" t="str">
        <f t="shared" si="0"/>
        <v>GoldEkaterinburg</v>
      </c>
      <c r="K76" s="214" t="str">
        <f t="shared" si="1"/>
        <v>GoldEkaterinburg</v>
      </c>
      <c r="L76" s="210"/>
      <c r="M76" s="210"/>
      <c r="N76" s="210"/>
      <c r="O76" s="210"/>
      <c r="P76" s="210"/>
      <c r="Q76" s="210"/>
      <c r="R76" s="210"/>
      <c r="S76" s="210"/>
      <c r="T76" s="210"/>
      <c r="U76" s="210"/>
      <c r="V76" s="210"/>
      <c r="W76" s="210"/>
      <c r="X76" s="210"/>
      <c r="Y76" s="210"/>
      <c r="Z76" s="210"/>
    </row>
    <row r="77" spans="1:26" ht="12" hidden="1" customHeight="1">
      <c r="A77" s="208" t="s">
        <v>140</v>
      </c>
      <c r="B77" s="208" t="s">
        <v>405</v>
      </c>
      <c r="C77" s="208" t="s">
        <v>405</v>
      </c>
      <c r="D77" s="208" t="s">
        <v>406</v>
      </c>
      <c r="E77" s="208" t="s">
        <v>407</v>
      </c>
      <c r="F77" s="213" t="s">
        <v>147</v>
      </c>
      <c r="G77" s="210"/>
      <c r="H77" s="208" t="s">
        <v>408</v>
      </c>
      <c r="I77" s="208" t="s">
        <v>409</v>
      </c>
      <c r="J77" s="214" t="str">
        <f t="shared" si="0"/>
        <v>GoldElite Industech Co., Ltd.</v>
      </c>
      <c r="K77" s="214" t="str">
        <f t="shared" si="1"/>
        <v>GoldElite Industech Co., Ltd.</v>
      </c>
      <c r="L77" s="210"/>
      <c r="M77" s="210"/>
      <c r="N77" s="210"/>
      <c r="O77" s="210"/>
      <c r="P77" s="210"/>
      <c r="Q77" s="210"/>
      <c r="R77" s="210"/>
      <c r="S77" s="210"/>
      <c r="T77" s="210"/>
      <c r="U77" s="210"/>
      <c r="V77" s="210"/>
      <c r="W77" s="210"/>
      <c r="X77" s="210"/>
      <c r="Y77" s="210"/>
      <c r="Z77" s="210"/>
    </row>
    <row r="78" spans="1:26" ht="12" hidden="1" customHeight="1">
      <c r="A78" s="208" t="s">
        <v>140</v>
      </c>
      <c r="B78" s="208" t="s">
        <v>410</v>
      </c>
      <c r="C78" s="208" t="s">
        <v>410</v>
      </c>
      <c r="D78" s="208" t="s">
        <v>282</v>
      </c>
      <c r="E78" s="208" t="s">
        <v>411</v>
      </c>
      <c r="F78" s="213" t="s">
        <v>147</v>
      </c>
      <c r="G78" s="210"/>
      <c r="H78" s="208" t="s">
        <v>412</v>
      </c>
      <c r="I78" s="208" t="s">
        <v>413</v>
      </c>
      <c r="J78" s="214" t="str">
        <f t="shared" si="0"/>
        <v>GoldEmerald Jewel Industry India Limited (Unit 1)</v>
      </c>
      <c r="K78" s="214" t="str">
        <f t="shared" si="1"/>
        <v>GoldEmerald Jewel Industry India Limited (Unit 1)</v>
      </c>
      <c r="L78" s="210"/>
      <c r="M78" s="210"/>
      <c r="N78" s="210"/>
      <c r="O78" s="210"/>
      <c r="P78" s="210"/>
      <c r="Q78" s="210"/>
      <c r="R78" s="210"/>
      <c r="S78" s="210"/>
      <c r="T78" s="210"/>
      <c r="U78" s="210"/>
      <c r="V78" s="210"/>
      <c r="W78" s="210"/>
      <c r="X78" s="210"/>
      <c r="Y78" s="210"/>
      <c r="Z78" s="210"/>
    </row>
    <row r="79" spans="1:26" ht="12" hidden="1" customHeight="1">
      <c r="A79" s="208" t="s">
        <v>140</v>
      </c>
      <c r="B79" s="208" t="s">
        <v>414</v>
      </c>
      <c r="C79" s="208" t="s">
        <v>414</v>
      </c>
      <c r="D79" s="208" t="s">
        <v>282</v>
      </c>
      <c r="E79" s="208" t="s">
        <v>415</v>
      </c>
      <c r="F79" s="213" t="s">
        <v>147</v>
      </c>
      <c r="G79" s="210"/>
      <c r="H79" s="208" t="s">
        <v>412</v>
      </c>
      <c r="I79" s="215" t="s">
        <v>413</v>
      </c>
      <c r="J79" s="214" t="str">
        <f t="shared" si="0"/>
        <v>GoldEmerald Jewel Industry India Limited (Unit 2)</v>
      </c>
      <c r="K79" s="214" t="str">
        <f t="shared" si="1"/>
        <v>GoldEmerald Jewel Industry India Limited (Unit 2)</v>
      </c>
      <c r="L79" s="210"/>
      <c r="M79" s="210"/>
      <c r="N79" s="210"/>
      <c r="O79" s="210"/>
      <c r="P79" s="210"/>
      <c r="Q79" s="210"/>
      <c r="R79" s="210"/>
      <c r="S79" s="210"/>
      <c r="T79" s="210"/>
      <c r="U79" s="210"/>
      <c r="V79" s="210"/>
      <c r="W79" s="210"/>
      <c r="X79" s="210"/>
      <c r="Y79" s="210"/>
      <c r="Z79" s="210"/>
    </row>
    <row r="80" spans="1:26" ht="12" hidden="1" customHeight="1">
      <c r="A80" s="208" t="s">
        <v>140</v>
      </c>
      <c r="B80" s="208" t="s">
        <v>416</v>
      </c>
      <c r="C80" s="208" t="s">
        <v>416</v>
      </c>
      <c r="D80" s="208" t="s">
        <v>282</v>
      </c>
      <c r="E80" s="208" t="s">
        <v>417</v>
      </c>
      <c r="F80" s="213" t="s">
        <v>147</v>
      </c>
      <c r="G80" s="210"/>
      <c r="H80" s="208" t="s">
        <v>412</v>
      </c>
      <c r="I80" s="208" t="s">
        <v>413</v>
      </c>
      <c r="J80" s="214" t="str">
        <f t="shared" si="0"/>
        <v>GoldEmerald Jewel Industry India Limited (Unit 3)</v>
      </c>
      <c r="K80" s="214" t="str">
        <f t="shared" si="1"/>
        <v>GoldEmerald Jewel Industry India Limited (Unit 3)</v>
      </c>
      <c r="L80" s="210"/>
      <c r="M80" s="210"/>
      <c r="N80" s="210"/>
      <c r="O80" s="210"/>
      <c r="P80" s="210"/>
      <c r="Q80" s="210"/>
      <c r="R80" s="210"/>
      <c r="S80" s="210"/>
      <c r="T80" s="210"/>
      <c r="U80" s="210"/>
      <c r="V80" s="210"/>
      <c r="W80" s="210"/>
      <c r="X80" s="210"/>
      <c r="Y80" s="210"/>
      <c r="Z80" s="210"/>
    </row>
    <row r="81" spans="1:26" ht="12" hidden="1" customHeight="1">
      <c r="A81" s="208" t="s">
        <v>140</v>
      </c>
      <c r="B81" s="208" t="s">
        <v>418</v>
      </c>
      <c r="C81" s="208" t="s">
        <v>418</v>
      </c>
      <c r="D81" s="208" t="s">
        <v>282</v>
      </c>
      <c r="E81" s="208" t="s">
        <v>419</v>
      </c>
      <c r="F81" s="213" t="s">
        <v>147</v>
      </c>
      <c r="G81" s="210"/>
      <c r="H81" s="208" t="s">
        <v>412</v>
      </c>
      <c r="I81" s="208" t="s">
        <v>413</v>
      </c>
      <c r="J81" s="214" t="str">
        <f t="shared" si="0"/>
        <v>GoldEmerald Jewel Industry India Limited (Unit 4)</v>
      </c>
      <c r="K81" s="214" t="str">
        <f t="shared" si="1"/>
        <v>GoldEmerald Jewel Industry India Limited (Unit 4)</v>
      </c>
      <c r="L81" s="210"/>
      <c r="M81" s="210"/>
      <c r="N81" s="210"/>
      <c r="O81" s="210"/>
      <c r="P81" s="210"/>
      <c r="Q81" s="210"/>
      <c r="R81" s="210"/>
      <c r="S81" s="210"/>
      <c r="T81" s="210"/>
      <c r="U81" s="210"/>
      <c r="V81" s="210"/>
      <c r="W81" s="210"/>
      <c r="X81" s="210"/>
      <c r="Y81" s="210"/>
      <c r="Z81" s="210"/>
    </row>
    <row r="82" spans="1:26" ht="12" hidden="1" customHeight="1">
      <c r="A82" s="208" t="s">
        <v>140</v>
      </c>
      <c r="B82" s="208" t="s">
        <v>420</v>
      </c>
      <c r="C82" s="208" t="s">
        <v>420</v>
      </c>
      <c r="D82" s="208" t="s">
        <v>218</v>
      </c>
      <c r="E82" s="208" t="s">
        <v>421</v>
      </c>
      <c r="F82" s="213" t="s">
        <v>147</v>
      </c>
      <c r="G82" s="210"/>
      <c r="H82" s="208" t="s">
        <v>220</v>
      </c>
      <c r="I82" s="208" t="s">
        <v>221</v>
      </c>
      <c r="J82" s="214" t="str">
        <f t="shared" si="0"/>
        <v>GoldEmirates Gold DMCC</v>
      </c>
      <c r="K82" s="214" t="str">
        <f t="shared" si="1"/>
        <v>GoldEmirates Gold DMCC</v>
      </c>
      <c r="L82" s="210"/>
      <c r="M82" s="210"/>
      <c r="N82" s="210"/>
      <c r="O82" s="210"/>
      <c r="P82" s="210"/>
      <c r="Q82" s="210"/>
      <c r="R82" s="210"/>
      <c r="S82" s="210"/>
      <c r="T82" s="210"/>
      <c r="U82" s="210"/>
      <c r="V82" s="210"/>
      <c r="W82" s="210"/>
      <c r="X82" s="210"/>
      <c r="Y82" s="210"/>
      <c r="Z82" s="210"/>
    </row>
    <row r="83" spans="1:26" ht="12" hidden="1" customHeight="1">
      <c r="A83" s="208" t="s">
        <v>140</v>
      </c>
      <c r="B83" s="208" t="s">
        <v>422</v>
      </c>
      <c r="C83" s="208" t="s">
        <v>423</v>
      </c>
      <c r="D83" s="208" t="s">
        <v>401</v>
      </c>
      <c r="E83" s="208" t="s">
        <v>424</v>
      </c>
      <c r="F83" s="213" t="s">
        <v>147</v>
      </c>
      <c r="G83" s="210"/>
      <c r="H83" s="208" t="s">
        <v>425</v>
      </c>
      <c r="I83" s="208" t="s">
        <v>426</v>
      </c>
      <c r="J83" s="214" t="str">
        <f t="shared" si="0"/>
        <v>GoldFederal State Unitary Enterprise Moscow Special Processing Plant (FSUE MZSS)</v>
      </c>
      <c r="K83" s="214" t="str">
        <f t="shared" si="1"/>
        <v>GoldFederal State Unitary Enterprise Moscow Special Processing Plant (FSUE MZSS)</v>
      </c>
      <c r="L83" s="210"/>
      <c r="M83" s="210"/>
      <c r="N83" s="210"/>
      <c r="O83" s="210"/>
      <c r="P83" s="210"/>
      <c r="Q83" s="210"/>
      <c r="R83" s="210"/>
      <c r="S83" s="210"/>
      <c r="T83" s="210"/>
      <c r="U83" s="210"/>
      <c r="V83" s="210"/>
      <c r="W83" s="210"/>
      <c r="X83" s="210"/>
      <c r="Y83" s="210"/>
      <c r="Z83" s="210"/>
    </row>
    <row r="84" spans="1:26" ht="12" hidden="1" customHeight="1">
      <c r="A84" s="208" t="s">
        <v>140</v>
      </c>
      <c r="B84" s="208" t="s">
        <v>427</v>
      </c>
      <c r="C84" s="208" t="s">
        <v>427</v>
      </c>
      <c r="D84" s="208" t="s">
        <v>428</v>
      </c>
      <c r="E84" s="208" t="s">
        <v>429</v>
      </c>
      <c r="F84" s="213" t="s">
        <v>147</v>
      </c>
      <c r="G84" s="210"/>
      <c r="H84" s="208" t="s">
        <v>430</v>
      </c>
      <c r="I84" s="208" t="s">
        <v>431</v>
      </c>
      <c r="J84" s="214" t="str">
        <f t="shared" si="0"/>
        <v>GoldFidelity Printers and Refiners Ltd.</v>
      </c>
      <c r="K84" s="214" t="str">
        <f t="shared" si="1"/>
        <v>GoldFidelity Printers and Refiners Ltd.</v>
      </c>
      <c r="L84" s="210"/>
      <c r="M84" s="210"/>
      <c r="N84" s="210"/>
      <c r="O84" s="210"/>
      <c r="P84" s="210"/>
      <c r="Q84" s="210"/>
      <c r="R84" s="210"/>
      <c r="S84" s="210"/>
      <c r="T84" s="210"/>
      <c r="U84" s="210"/>
      <c r="V84" s="210"/>
      <c r="W84" s="210"/>
      <c r="X84" s="210"/>
      <c r="Y84" s="210"/>
      <c r="Z84" s="210"/>
    </row>
    <row r="85" spans="1:26" ht="12" hidden="1" customHeight="1">
      <c r="A85" s="208" t="s">
        <v>140</v>
      </c>
      <c r="B85" s="208" t="s">
        <v>432</v>
      </c>
      <c r="C85" s="208" t="s">
        <v>433</v>
      </c>
      <c r="D85" s="208" t="s">
        <v>401</v>
      </c>
      <c r="E85" s="208" t="s">
        <v>434</v>
      </c>
      <c r="F85" s="213" t="s">
        <v>147</v>
      </c>
      <c r="G85" s="210"/>
      <c r="H85" s="208" t="s">
        <v>435</v>
      </c>
      <c r="I85" s="208" t="s">
        <v>436</v>
      </c>
      <c r="J85" s="214" t="str">
        <f t="shared" si="0"/>
        <v>GoldFSE Novosibirsk Refinery</v>
      </c>
      <c r="K85" s="214" t="str">
        <f t="shared" si="1"/>
        <v>GoldFSE Novosibirsk Refinery</v>
      </c>
      <c r="L85" s="210"/>
      <c r="M85" s="210"/>
      <c r="N85" s="210"/>
      <c r="O85" s="210"/>
      <c r="P85" s="210"/>
      <c r="Q85" s="210"/>
      <c r="R85" s="210"/>
      <c r="S85" s="210"/>
      <c r="T85" s="210"/>
      <c r="U85" s="210"/>
      <c r="V85" s="210"/>
      <c r="W85" s="210"/>
      <c r="X85" s="210"/>
      <c r="Y85" s="210"/>
      <c r="Z85" s="210"/>
    </row>
    <row r="86" spans="1:26" ht="12" hidden="1" customHeight="1">
      <c r="A86" s="208" t="s">
        <v>140</v>
      </c>
      <c r="B86" s="208" t="s">
        <v>437</v>
      </c>
      <c r="C86" s="208" t="s">
        <v>437</v>
      </c>
      <c r="D86" s="208" t="s">
        <v>218</v>
      </c>
      <c r="E86" s="208" t="s">
        <v>438</v>
      </c>
      <c r="F86" s="213" t="s">
        <v>147</v>
      </c>
      <c r="G86" s="210"/>
      <c r="H86" s="208" t="s">
        <v>439</v>
      </c>
      <c r="I86" s="208" t="s">
        <v>440</v>
      </c>
      <c r="J86" s="214" t="str">
        <f t="shared" si="0"/>
        <v>GoldFujairah Gold FZC</v>
      </c>
      <c r="K86" s="214" t="str">
        <f t="shared" si="1"/>
        <v>GoldFujairah Gold FZC</v>
      </c>
      <c r="L86" s="210"/>
      <c r="M86" s="210"/>
      <c r="N86" s="210"/>
      <c r="O86" s="210"/>
      <c r="P86" s="210"/>
      <c r="Q86" s="210"/>
      <c r="R86" s="210"/>
      <c r="S86" s="210"/>
      <c r="T86" s="210"/>
      <c r="U86" s="210"/>
      <c r="V86" s="210"/>
      <c r="W86" s="210"/>
      <c r="X86" s="210"/>
      <c r="Y86" s="210"/>
      <c r="Z86" s="210"/>
    </row>
    <row r="87" spans="1:26" ht="12" hidden="1" customHeight="1">
      <c r="A87" s="208" t="s">
        <v>140</v>
      </c>
      <c r="B87" s="208" t="s">
        <v>441</v>
      </c>
      <c r="C87" s="208" t="s">
        <v>437</v>
      </c>
      <c r="D87" s="208" t="s">
        <v>218</v>
      </c>
      <c r="E87" s="208" t="s">
        <v>438</v>
      </c>
      <c r="F87" s="213" t="s">
        <v>147</v>
      </c>
      <c r="G87" s="210"/>
      <c r="H87" s="208" t="s">
        <v>439</v>
      </c>
      <c r="I87" s="208" t="s">
        <v>440</v>
      </c>
      <c r="J87" s="214" t="str">
        <f t="shared" si="0"/>
        <v>GoldFujhara Refinery</v>
      </c>
      <c r="K87" s="214" t="str">
        <f t="shared" si="1"/>
        <v>GoldFujhara Refinery</v>
      </c>
      <c r="L87" s="210"/>
      <c r="M87" s="210"/>
      <c r="N87" s="210"/>
      <c r="O87" s="210"/>
      <c r="P87" s="210"/>
      <c r="Q87" s="210"/>
      <c r="R87" s="210"/>
      <c r="S87" s="210"/>
      <c r="T87" s="210"/>
      <c r="U87" s="210"/>
      <c r="V87" s="210"/>
      <c r="W87" s="210"/>
      <c r="X87" s="210"/>
      <c r="Y87" s="210"/>
      <c r="Z87" s="210"/>
    </row>
    <row r="88" spans="1:26" ht="12" hidden="1" customHeight="1">
      <c r="A88" s="208" t="s">
        <v>140</v>
      </c>
      <c r="B88" s="208" t="s">
        <v>442</v>
      </c>
      <c r="C88" s="208" t="s">
        <v>443</v>
      </c>
      <c r="D88" s="208" t="s">
        <v>146</v>
      </c>
      <c r="E88" s="208" t="s">
        <v>444</v>
      </c>
      <c r="F88" s="213" t="s">
        <v>147</v>
      </c>
      <c r="G88" s="210"/>
      <c r="H88" s="208" t="s">
        <v>445</v>
      </c>
      <c r="I88" s="208" t="s">
        <v>152</v>
      </c>
      <c r="J88" s="214" t="str">
        <f t="shared" si="0"/>
        <v>GoldFujian Zijin mining stock company gold smelter</v>
      </c>
      <c r="K88" s="214" t="str">
        <f t="shared" si="1"/>
        <v>GoldFujian Zijin mining stock company gold smelter</v>
      </c>
      <c r="L88" s="210"/>
      <c r="M88" s="210"/>
      <c r="N88" s="210"/>
      <c r="O88" s="210"/>
      <c r="P88" s="210"/>
      <c r="Q88" s="210"/>
      <c r="R88" s="210"/>
      <c r="S88" s="210"/>
      <c r="T88" s="210"/>
      <c r="U88" s="210"/>
      <c r="V88" s="210"/>
      <c r="W88" s="210"/>
      <c r="X88" s="210"/>
      <c r="Y88" s="210"/>
      <c r="Z88" s="210"/>
    </row>
    <row r="89" spans="1:26" ht="12" hidden="1" customHeight="1">
      <c r="A89" s="208" t="s">
        <v>140</v>
      </c>
      <c r="B89" s="208" t="s">
        <v>446</v>
      </c>
      <c r="C89" s="208" t="s">
        <v>446</v>
      </c>
      <c r="D89" s="208" t="s">
        <v>447</v>
      </c>
      <c r="E89" s="208" t="s">
        <v>448</v>
      </c>
      <c r="F89" s="213" t="s">
        <v>147</v>
      </c>
      <c r="G89" s="210"/>
      <c r="H89" s="208" t="s">
        <v>449</v>
      </c>
      <c r="I89" s="208" t="s">
        <v>450</v>
      </c>
      <c r="J89" s="214" t="str">
        <f t="shared" si="0"/>
        <v>GoldGasabo Gold Refinery Ltd</v>
      </c>
      <c r="K89" s="214" t="str">
        <f t="shared" si="1"/>
        <v>GoldGasabo Gold Refinery Ltd</v>
      </c>
      <c r="L89" s="210"/>
      <c r="M89" s="210"/>
      <c r="N89" s="210"/>
      <c r="O89" s="210"/>
      <c r="P89" s="210"/>
      <c r="Q89" s="210"/>
      <c r="R89" s="210"/>
      <c r="S89" s="210"/>
      <c r="T89" s="210"/>
      <c r="U89" s="210"/>
      <c r="V89" s="210"/>
      <c r="W89" s="210"/>
      <c r="X89" s="210"/>
      <c r="Y89" s="210"/>
      <c r="Z89" s="210"/>
    </row>
    <row r="90" spans="1:26" ht="12" hidden="1" customHeight="1">
      <c r="A90" s="208" t="s">
        <v>140</v>
      </c>
      <c r="B90" s="208" t="s">
        <v>451</v>
      </c>
      <c r="C90" s="208" t="s">
        <v>451</v>
      </c>
      <c r="D90" s="208" t="s">
        <v>452</v>
      </c>
      <c r="E90" s="208" t="s">
        <v>453</v>
      </c>
      <c r="F90" s="213" t="s">
        <v>147</v>
      </c>
      <c r="G90" s="210"/>
      <c r="H90" s="208" t="s">
        <v>454</v>
      </c>
      <c r="I90" s="208" t="s">
        <v>455</v>
      </c>
      <c r="J90" s="214" t="str">
        <f t="shared" si="0"/>
        <v>GoldGG Refinery Ltd.</v>
      </c>
      <c r="K90" s="214" t="str">
        <f t="shared" si="1"/>
        <v>GoldGG Refinery Ltd.</v>
      </c>
      <c r="L90" s="210"/>
      <c r="M90" s="210"/>
      <c r="N90" s="210"/>
      <c r="O90" s="210"/>
      <c r="P90" s="210"/>
      <c r="Q90" s="210"/>
      <c r="R90" s="210"/>
      <c r="S90" s="210"/>
      <c r="T90" s="210"/>
      <c r="U90" s="210"/>
      <c r="V90" s="210"/>
      <c r="W90" s="210"/>
      <c r="X90" s="210"/>
      <c r="Y90" s="210"/>
      <c r="Z90" s="210"/>
    </row>
    <row r="91" spans="1:26" ht="12" hidden="1" customHeight="1">
      <c r="A91" s="208" t="s">
        <v>140</v>
      </c>
      <c r="B91" s="208" t="s">
        <v>456</v>
      </c>
      <c r="C91" s="208" t="s">
        <v>456</v>
      </c>
      <c r="D91" s="208" t="s">
        <v>282</v>
      </c>
      <c r="E91" s="208" t="s">
        <v>457</v>
      </c>
      <c r="F91" s="213" t="s">
        <v>147</v>
      </c>
      <c r="G91" s="210"/>
      <c r="H91" s="208" t="s">
        <v>458</v>
      </c>
      <c r="I91" s="208" t="s">
        <v>459</v>
      </c>
      <c r="J91" s="214" t="str">
        <f t="shared" si="0"/>
        <v>GoldGGC Gujrat Gold Centre Pvt. Ltd.</v>
      </c>
      <c r="K91" s="214" t="str">
        <f t="shared" si="1"/>
        <v>GoldGGC Gujrat Gold Centre Pvt. Ltd.</v>
      </c>
      <c r="L91" s="210"/>
      <c r="M91" s="210"/>
      <c r="N91" s="210"/>
      <c r="O91" s="210"/>
      <c r="P91" s="210"/>
      <c r="Q91" s="210"/>
      <c r="R91" s="210"/>
      <c r="S91" s="210"/>
      <c r="T91" s="210"/>
      <c r="U91" s="210"/>
      <c r="V91" s="210"/>
      <c r="W91" s="210"/>
      <c r="X91" s="210"/>
      <c r="Y91" s="210"/>
      <c r="Z91" s="210"/>
    </row>
    <row r="92" spans="1:26" ht="12" hidden="1" customHeight="1">
      <c r="A92" s="208" t="s">
        <v>140</v>
      </c>
      <c r="B92" s="208" t="s">
        <v>460</v>
      </c>
      <c r="C92" s="208" t="s">
        <v>460</v>
      </c>
      <c r="D92" s="208" t="s">
        <v>461</v>
      </c>
      <c r="E92" s="208" t="s">
        <v>462</v>
      </c>
      <c r="F92" s="213" t="s">
        <v>147</v>
      </c>
      <c r="G92" s="210"/>
      <c r="H92" s="208" t="s">
        <v>463</v>
      </c>
      <c r="I92" s="208" t="s">
        <v>464</v>
      </c>
      <c r="J92" s="214" t="str">
        <f t="shared" si="0"/>
        <v>GoldGold by Gold Colombia</v>
      </c>
      <c r="K92" s="214" t="str">
        <f t="shared" si="1"/>
        <v>GoldGold by Gold Colombia</v>
      </c>
      <c r="L92" s="210"/>
      <c r="M92" s="210"/>
      <c r="N92" s="210"/>
      <c r="O92" s="210"/>
      <c r="P92" s="210"/>
      <c r="Q92" s="210"/>
      <c r="R92" s="210"/>
      <c r="S92" s="210"/>
      <c r="T92" s="210"/>
      <c r="U92" s="210"/>
      <c r="V92" s="210"/>
      <c r="W92" s="210"/>
      <c r="X92" s="210"/>
      <c r="Y92" s="210"/>
      <c r="Z92" s="210"/>
    </row>
    <row r="93" spans="1:26" ht="12" hidden="1" customHeight="1">
      <c r="A93" s="208" t="s">
        <v>140</v>
      </c>
      <c r="B93" s="208" t="s">
        <v>465</v>
      </c>
      <c r="C93" s="208" t="s">
        <v>465</v>
      </c>
      <c r="D93" s="208" t="s">
        <v>466</v>
      </c>
      <c r="E93" s="208" t="s">
        <v>467</v>
      </c>
      <c r="F93" s="213" t="s">
        <v>147</v>
      </c>
      <c r="G93" s="210"/>
      <c r="H93" s="208" t="s">
        <v>468</v>
      </c>
      <c r="I93" s="208" t="s">
        <v>469</v>
      </c>
      <c r="J93" s="214" t="str">
        <f t="shared" si="0"/>
        <v>GoldGold Coast Refinery</v>
      </c>
      <c r="K93" s="214" t="str">
        <f t="shared" si="1"/>
        <v>GoldGold Coast Refinery</v>
      </c>
      <c r="L93" s="210"/>
      <c r="M93" s="210"/>
      <c r="N93" s="210"/>
      <c r="O93" s="210"/>
      <c r="P93" s="210"/>
      <c r="Q93" s="210"/>
      <c r="R93" s="210"/>
      <c r="S93" s="210"/>
      <c r="T93" s="210"/>
      <c r="U93" s="210"/>
      <c r="V93" s="210"/>
      <c r="W93" s="210"/>
      <c r="X93" s="210"/>
      <c r="Y93" s="210"/>
      <c r="Z93" s="210"/>
    </row>
    <row r="94" spans="1:26" ht="12" hidden="1" customHeight="1">
      <c r="A94" s="208" t="s">
        <v>140</v>
      </c>
      <c r="B94" s="208" t="s">
        <v>470</v>
      </c>
      <c r="C94" s="208" t="s">
        <v>353</v>
      </c>
      <c r="D94" s="208" t="s">
        <v>146</v>
      </c>
      <c r="E94" s="208" t="s">
        <v>354</v>
      </c>
      <c r="F94" s="213" t="s">
        <v>147</v>
      </c>
      <c r="G94" s="210"/>
      <c r="H94" s="208" t="s">
        <v>355</v>
      </c>
      <c r="I94" s="208" t="s">
        <v>356</v>
      </c>
      <c r="J94" s="214" t="str">
        <f t="shared" si="0"/>
        <v>GoldGold Mining in Shandong (Laizhou) Limited Company</v>
      </c>
      <c r="K94" s="214" t="str">
        <f t="shared" si="1"/>
        <v>GoldGold Mining in Shandong (Laizhou) Limited Company</v>
      </c>
      <c r="L94" s="210"/>
      <c r="M94" s="210"/>
      <c r="N94" s="210"/>
      <c r="O94" s="210"/>
      <c r="P94" s="210"/>
      <c r="Q94" s="210"/>
      <c r="R94" s="210"/>
      <c r="S94" s="210"/>
      <c r="T94" s="210"/>
      <c r="U94" s="210"/>
      <c r="V94" s="210"/>
      <c r="W94" s="210"/>
      <c r="X94" s="210"/>
      <c r="Y94" s="210"/>
      <c r="Z94" s="210"/>
    </row>
    <row r="95" spans="1:26" ht="12" hidden="1" customHeight="1">
      <c r="A95" s="208" t="s">
        <v>140</v>
      </c>
      <c r="B95" s="208" t="s">
        <v>443</v>
      </c>
      <c r="C95" s="208" t="s">
        <v>443</v>
      </c>
      <c r="D95" s="208" t="s">
        <v>146</v>
      </c>
      <c r="E95" s="208" t="s">
        <v>444</v>
      </c>
      <c r="F95" s="213" t="s">
        <v>147</v>
      </c>
      <c r="G95" s="210"/>
      <c r="H95" s="208" t="s">
        <v>445</v>
      </c>
      <c r="I95" s="208" t="s">
        <v>152</v>
      </c>
      <c r="J95" s="214" t="str">
        <f t="shared" si="0"/>
        <v>GoldGold Refinery of Zijin Mining Group Co., Ltd.</v>
      </c>
      <c r="K95" s="214" t="str">
        <f t="shared" si="1"/>
        <v>GoldGold Refinery of Zijin Mining Group Co., Ltd.</v>
      </c>
      <c r="L95" s="210"/>
      <c r="M95" s="210"/>
      <c r="N95" s="210"/>
      <c r="O95" s="210"/>
      <c r="P95" s="210"/>
      <c r="Q95" s="210"/>
      <c r="R95" s="210"/>
      <c r="S95" s="210"/>
      <c r="T95" s="210"/>
      <c r="U95" s="210"/>
      <c r="V95" s="210"/>
      <c r="W95" s="210"/>
      <c r="X95" s="210"/>
      <c r="Y95" s="210"/>
      <c r="Z95" s="210"/>
    </row>
    <row r="96" spans="1:26" ht="12" hidden="1" customHeight="1">
      <c r="A96" s="208" t="s">
        <v>140</v>
      </c>
      <c r="B96" s="208" t="s">
        <v>471</v>
      </c>
      <c r="C96" s="208" t="s">
        <v>472</v>
      </c>
      <c r="D96" s="208" t="s">
        <v>146</v>
      </c>
      <c r="E96" s="208" t="s">
        <v>473</v>
      </c>
      <c r="F96" s="213" t="s">
        <v>147</v>
      </c>
      <c r="G96" s="210"/>
      <c r="H96" s="208" t="s">
        <v>474</v>
      </c>
      <c r="I96" s="208" t="s">
        <v>475</v>
      </c>
      <c r="J96" s="214" t="str">
        <f t="shared" si="0"/>
        <v>GoldGreat Wall Precious Metals Co,. LTD.</v>
      </c>
      <c r="K96" s="214" t="str">
        <f t="shared" si="1"/>
        <v>GoldGreat Wall Precious Metals Co,. LTD.</v>
      </c>
      <c r="L96" s="210"/>
      <c r="M96" s="210"/>
      <c r="N96" s="210"/>
      <c r="O96" s="210"/>
      <c r="P96" s="210"/>
      <c r="Q96" s="210"/>
      <c r="R96" s="210"/>
      <c r="S96" s="210"/>
      <c r="T96" s="210"/>
      <c r="U96" s="210"/>
      <c r="V96" s="210"/>
      <c r="W96" s="210"/>
      <c r="X96" s="210"/>
      <c r="Y96" s="210"/>
      <c r="Z96" s="210"/>
    </row>
    <row r="97" spans="1:26" ht="12" hidden="1" customHeight="1">
      <c r="A97" s="208" t="s">
        <v>140</v>
      </c>
      <c r="B97" s="208" t="s">
        <v>472</v>
      </c>
      <c r="C97" s="208" t="s">
        <v>472</v>
      </c>
      <c r="D97" s="208" t="s">
        <v>146</v>
      </c>
      <c r="E97" s="208" t="s">
        <v>473</v>
      </c>
      <c r="F97" s="213" t="s">
        <v>147</v>
      </c>
      <c r="G97" s="210"/>
      <c r="H97" s="208" t="s">
        <v>474</v>
      </c>
      <c r="I97" s="208" t="s">
        <v>475</v>
      </c>
      <c r="J97" s="214" t="str">
        <f t="shared" si="0"/>
        <v>GoldGreat Wall Precious Metals Co., Ltd. of CBPM</v>
      </c>
      <c r="K97" s="214" t="str">
        <f t="shared" si="1"/>
        <v>GoldGreat Wall Precious Metals Co., Ltd. of CBPM</v>
      </c>
      <c r="L97" s="210"/>
      <c r="M97" s="210"/>
      <c r="N97" s="210"/>
      <c r="O97" s="210"/>
      <c r="P97" s="210"/>
      <c r="Q97" s="210"/>
      <c r="R97" s="210"/>
      <c r="S97" s="210"/>
      <c r="T97" s="210"/>
      <c r="U97" s="210"/>
      <c r="V97" s="210"/>
      <c r="W97" s="210"/>
      <c r="X97" s="210"/>
      <c r="Y97" s="210"/>
      <c r="Z97" s="210"/>
    </row>
    <row r="98" spans="1:26" ht="12" hidden="1" customHeight="1">
      <c r="A98" s="208" t="s">
        <v>140</v>
      </c>
      <c r="B98" s="208" t="s">
        <v>476</v>
      </c>
      <c r="C98" s="208" t="s">
        <v>477</v>
      </c>
      <c r="D98" s="208" t="s">
        <v>146</v>
      </c>
      <c r="E98" s="208" t="s">
        <v>478</v>
      </c>
      <c r="F98" s="213" t="s">
        <v>147</v>
      </c>
      <c r="G98" s="210"/>
      <c r="H98" s="208" t="s">
        <v>479</v>
      </c>
      <c r="I98" s="208" t="s">
        <v>480</v>
      </c>
      <c r="J98" s="214" t="str">
        <f t="shared" si="0"/>
        <v>GoldGuangdong Gaoyao Co</v>
      </c>
      <c r="K98" s="214" t="str">
        <f t="shared" si="1"/>
        <v>GoldGuangdong Gaoyao Co</v>
      </c>
      <c r="L98" s="210"/>
      <c r="M98" s="210"/>
      <c r="N98" s="210"/>
      <c r="O98" s="210"/>
      <c r="P98" s="210"/>
      <c r="Q98" s="210"/>
      <c r="R98" s="210"/>
      <c r="S98" s="210"/>
      <c r="T98" s="210"/>
      <c r="U98" s="210"/>
      <c r="V98" s="210"/>
      <c r="W98" s="210"/>
      <c r="X98" s="210"/>
      <c r="Y98" s="210"/>
      <c r="Z98" s="210"/>
    </row>
    <row r="99" spans="1:26" ht="12" hidden="1" customHeight="1">
      <c r="A99" s="208" t="s">
        <v>140</v>
      </c>
      <c r="B99" s="208" t="s">
        <v>477</v>
      </c>
      <c r="C99" s="208" t="s">
        <v>477</v>
      </c>
      <c r="D99" s="208" t="s">
        <v>146</v>
      </c>
      <c r="E99" s="208" t="s">
        <v>478</v>
      </c>
      <c r="F99" s="213" t="s">
        <v>147</v>
      </c>
      <c r="G99" s="210"/>
      <c r="H99" s="208" t="s">
        <v>479</v>
      </c>
      <c r="I99" s="208" t="s">
        <v>480</v>
      </c>
      <c r="J99" s="214" t="str">
        <f t="shared" si="0"/>
        <v>GoldGuangdong Jinding Gold Limited</v>
      </c>
      <c r="K99" s="214" t="str">
        <f t="shared" si="1"/>
        <v>GoldGuangdong Jinding Gold Limited</v>
      </c>
      <c r="L99" s="210"/>
      <c r="M99" s="210"/>
      <c r="N99" s="210"/>
      <c r="O99" s="210"/>
      <c r="P99" s="210"/>
      <c r="Q99" s="210"/>
      <c r="R99" s="210"/>
      <c r="S99" s="210"/>
      <c r="T99" s="210"/>
      <c r="U99" s="210"/>
      <c r="V99" s="210"/>
      <c r="W99" s="210"/>
      <c r="X99" s="210"/>
      <c r="Y99" s="210"/>
      <c r="Z99" s="210"/>
    </row>
    <row r="100" spans="1:26" ht="12" hidden="1" customHeight="1">
      <c r="A100" s="208" t="s">
        <v>140</v>
      </c>
      <c r="B100" s="208" t="s">
        <v>481</v>
      </c>
      <c r="C100" s="208" t="s">
        <v>456</v>
      </c>
      <c r="D100" s="208" t="s">
        <v>282</v>
      </c>
      <c r="E100" s="208" t="s">
        <v>457</v>
      </c>
      <c r="F100" s="213" t="s">
        <v>147</v>
      </c>
      <c r="G100" s="210"/>
      <c r="H100" s="208" t="s">
        <v>458</v>
      </c>
      <c r="I100" s="208" t="s">
        <v>459</v>
      </c>
      <c r="J100" s="214" t="str">
        <f t="shared" si="0"/>
        <v>GoldGujarat Gold Centre</v>
      </c>
      <c r="K100" s="214" t="str">
        <f t="shared" si="1"/>
        <v>GoldGujarat Gold Centre</v>
      </c>
      <c r="L100" s="210"/>
      <c r="M100" s="210"/>
      <c r="N100" s="210"/>
      <c r="O100" s="210"/>
      <c r="P100" s="210"/>
      <c r="Q100" s="210"/>
      <c r="R100" s="210"/>
      <c r="S100" s="210"/>
      <c r="T100" s="210"/>
      <c r="U100" s="210"/>
      <c r="V100" s="210"/>
      <c r="W100" s="210"/>
      <c r="X100" s="210"/>
      <c r="Y100" s="210"/>
      <c r="Z100" s="210"/>
    </row>
    <row r="101" spans="1:26" ht="12" hidden="1" customHeight="1">
      <c r="A101" s="208" t="s">
        <v>140</v>
      </c>
      <c r="B101" s="208" t="s">
        <v>482</v>
      </c>
      <c r="C101" s="208" t="s">
        <v>482</v>
      </c>
      <c r="D101" s="208" t="s">
        <v>146</v>
      </c>
      <c r="E101" s="208" t="s">
        <v>483</v>
      </c>
      <c r="F101" s="213" t="s">
        <v>147</v>
      </c>
      <c r="G101" s="210"/>
      <c r="H101" s="208" t="s">
        <v>484</v>
      </c>
      <c r="I101" s="208" t="s">
        <v>356</v>
      </c>
      <c r="J101" s="214" t="str">
        <f t="shared" si="0"/>
        <v>GoldGuoda Safina High-Tech Environmental Refinery Co., Ltd.</v>
      </c>
      <c r="K101" s="214" t="str">
        <f t="shared" si="1"/>
        <v>GoldGuoda Safina High-Tech Environmental Refinery Co., Ltd.</v>
      </c>
      <c r="L101" s="210"/>
      <c r="M101" s="210"/>
      <c r="N101" s="210"/>
      <c r="O101" s="210"/>
      <c r="P101" s="210"/>
      <c r="Q101" s="210"/>
      <c r="R101" s="210"/>
      <c r="S101" s="210"/>
      <c r="T101" s="210"/>
      <c r="U101" s="210"/>
      <c r="V101" s="210"/>
      <c r="W101" s="210"/>
      <c r="X101" s="210"/>
      <c r="Y101" s="210"/>
      <c r="Z101" s="210"/>
    </row>
    <row r="102" spans="1:26" ht="12" hidden="1" customHeight="1">
      <c r="A102" s="208" t="s">
        <v>140</v>
      </c>
      <c r="B102" s="208" t="s">
        <v>485</v>
      </c>
      <c r="C102" s="208" t="s">
        <v>485</v>
      </c>
      <c r="D102" s="208" t="s">
        <v>146</v>
      </c>
      <c r="E102" s="208" t="s">
        <v>486</v>
      </c>
      <c r="F102" s="213" t="s">
        <v>147</v>
      </c>
      <c r="G102" s="210"/>
      <c r="H102" s="208" t="s">
        <v>487</v>
      </c>
      <c r="I102" s="208" t="s">
        <v>488</v>
      </c>
      <c r="J102" s="214" t="str">
        <f t="shared" si="0"/>
        <v>GoldHangzhou Fuchunjiang Smelting Co., Ltd.</v>
      </c>
      <c r="K102" s="214" t="str">
        <f t="shared" si="1"/>
        <v>GoldHangzhou Fuchunjiang Smelting Co., Ltd.</v>
      </c>
      <c r="L102" s="210"/>
      <c r="M102" s="210"/>
      <c r="N102" s="210"/>
      <c r="O102" s="210"/>
      <c r="P102" s="210"/>
      <c r="Q102" s="210"/>
      <c r="R102" s="210"/>
      <c r="S102" s="210"/>
      <c r="T102" s="210"/>
      <c r="U102" s="210"/>
      <c r="V102" s="210"/>
      <c r="W102" s="210"/>
      <c r="X102" s="210"/>
      <c r="Y102" s="210"/>
      <c r="Z102" s="210"/>
    </row>
    <row r="103" spans="1:26" ht="12" hidden="1" customHeight="1">
      <c r="A103" s="208" t="s">
        <v>140</v>
      </c>
      <c r="B103" s="208" t="s">
        <v>489</v>
      </c>
      <c r="C103" s="208" t="s">
        <v>490</v>
      </c>
      <c r="D103" s="208" t="s">
        <v>377</v>
      </c>
      <c r="E103" s="208" t="s">
        <v>491</v>
      </c>
      <c r="F103" s="213" t="s">
        <v>147</v>
      </c>
      <c r="G103" s="210"/>
      <c r="H103" s="208" t="s">
        <v>492</v>
      </c>
      <c r="I103" s="208" t="s">
        <v>493</v>
      </c>
      <c r="J103" s="214" t="str">
        <f t="shared" si="0"/>
        <v>GoldHeeSung Metal Ltd.</v>
      </c>
      <c r="K103" s="214" t="str">
        <f t="shared" si="1"/>
        <v>GoldHeeSung Metal Ltd.</v>
      </c>
      <c r="L103" s="210"/>
      <c r="M103" s="210"/>
      <c r="N103" s="210"/>
      <c r="O103" s="210"/>
      <c r="P103" s="210"/>
      <c r="Q103" s="210"/>
      <c r="R103" s="210"/>
      <c r="S103" s="210"/>
      <c r="T103" s="210"/>
      <c r="U103" s="210"/>
      <c r="V103" s="210"/>
      <c r="W103" s="210"/>
      <c r="X103" s="210"/>
      <c r="Y103" s="210"/>
      <c r="Z103" s="210"/>
    </row>
    <row r="104" spans="1:26" ht="12" hidden="1" customHeight="1">
      <c r="A104" s="208" t="s">
        <v>140</v>
      </c>
      <c r="B104" s="208" t="s">
        <v>494</v>
      </c>
      <c r="C104" s="208" t="s">
        <v>494</v>
      </c>
      <c r="D104" s="208" t="s">
        <v>196</v>
      </c>
      <c r="E104" s="208" t="s">
        <v>495</v>
      </c>
      <c r="F104" s="213" t="s">
        <v>147</v>
      </c>
      <c r="G104" s="210"/>
      <c r="H104" s="208" t="s">
        <v>198</v>
      </c>
      <c r="I104" s="208" t="s">
        <v>199</v>
      </c>
      <c r="J104" s="214" t="str">
        <f t="shared" si="0"/>
        <v>GoldHeimerle + Meule GmbH</v>
      </c>
      <c r="K104" s="214" t="str">
        <f t="shared" si="1"/>
        <v>GoldHeimerle + Meule GmbH</v>
      </c>
      <c r="L104" s="210"/>
      <c r="M104" s="210"/>
      <c r="N104" s="210"/>
      <c r="O104" s="210"/>
      <c r="P104" s="210"/>
      <c r="Q104" s="210"/>
      <c r="R104" s="210"/>
      <c r="S104" s="210"/>
      <c r="T104" s="210"/>
      <c r="U104" s="210"/>
      <c r="V104" s="210"/>
      <c r="W104" s="210"/>
      <c r="X104" s="210"/>
      <c r="Y104" s="210"/>
      <c r="Z104" s="210"/>
    </row>
    <row r="105" spans="1:26" ht="12" hidden="1" customHeight="1">
      <c r="A105" s="208" t="s">
        <v>140</v>
      </c>
      <c r="B105" s="208" t="s">
        <v>496</v>
      </c>
      <c r="C105" s="208" t="s">
        <v>348</v>
      </c>
      <c r="D105" s="208" t="s">
        <v>146</v>
      </c>
      <c r="E105" s="208" t="s">
        <v>349</v>
      </c>
      <c r="F105" s="213" t="s">
        <v>147</v>
      </c>
      <c r="G105" s="210"/>
      <c r="H105" s="208" t="s">
        <v>350</v>
      </c>
      <c r="I105" s="208" t="s">
        <v>351</v>
      </c>
      <c r="J105" s="214" t="str">
        <f t="shared" si="0"/>
        <v>GoldHenan Zhongyuan Gold Refinery Co., Ltd.</v>
      </c>
      <c r="K105" s="214" t="str">
        <f t="shared" si="1"/>
        <v>GoldHenan Zhongyuan Gold Refinery Co., Ltd.</v>
      </c>
      <c r="L105" s="210"/>
      <c r="M105" s="210"/>
      <c r="N105" s="210"/>
      <c r="O105" s="210"/>
      <c r="P105" s="210"/>
      <c r="Q105" s="210"/>
      <c r="R105" s="210"/>
      <c r="S105" s="210"/>
      <c r="T105" s="210"/>
      <c r="U105" s="210"/>
      <c r="V105" s="210"/>
      <c r="W105" s="210"/>
      <c r="X105" s="210"/>
      <c r="Y105" s="210"/>
      <c r="Z105" s="210"/>
    </row>
    <row r="106" spans="1:26" ht="12" hidden="1" customHeight="1">
      <c r="A106" s="208" t="s">
        <v>140</v>
      </c>
      <c r="B106" s="208" t="s">
        <v>497</v>
      </c>
      <c r="C106" s="208" t="s">
        <v>348</v>
      </c>
      <c r="D106" s="208" t="s">
        <v>146</v>
      </c>
      <c r="E106" s="208" t="s">
        <v>349</v>
      </c>
      <c r="F106" s="213" t="s">
        <v>147</v>
      </c>
      <c r="G106" s="210"/>
      <c r="H106" s="208" t="s">
        <v>350</v>
      </c>
      <c r="I106" s="208" t="s">
        <v>351</v>
      </c>
      <c r="J106" s="214" t="str">
        <f t="shared" si="0"/>
        <v>GoldHenan Zhongyuan Gold Smelter of Zhongjin Gold Co. Ltd.</v>
      </c>
      <c r="K106" s="214" t="str">
        <f t="shared" si="1"/>
        <v>GoldHenan Zhongyuan Gold Smelter of Zhongjin Gold Co. Ltd.</v>
      </c>
      <c r="L106" s="210"/>
      <c r="M106" s="210"/>
      <c r="N106" s="210"/>
      <c r="O106" s="210"/>
      <c r="P106" s="210"/>
      <c r="Q106" s="210"/>
      <c r="R106" s="210"/>
      <c r="S106" s="210"/>
      <c r="T106" s="210"/>
      <c r="U106" s="210"/>
      <c r="V106" s="210"/>
      <c r="W106" s="210"/>
      <c r="X106" s="210"/>
      <c r="Y106" s="210"/>
      <c r="Z106" s="210"/>
    </row>
    <row r="107" spans="1:26" ht="12" hidden="1" customHeight="1">
      <c r="A107" s="208" t="s">
        <v>140</v>
      </c>
      <c r="B107" s="208" t="s">
        <v>498</v>
      </c>
      <c r="C107" s="208" t="s">
        <v>348</v>
      </c>
      <c r="D107" s="208" t="s">
        <v>146</v>
      </c>
      <c r="E107" s="208" t="s">
        <v>349</v>
      </c>
      <c r="F107" s="213" t="s">
        <v>147</v>
      </c>
      <c r="G107" s="210"/>
      <c r="H107" s="208" t="s">
        <v>350</v>
      </c>
      <c r="I107" s="208" t="s">
        <v>351</v>
      </c>
      <c r="J107" s="214" t="str">
        <f t="shared" si="0"/>
        <v>GoldHenan Zhongyuan Gold Smelter of Zhongjin Gold Corporation Limited</v>
      </c>
      <c r="K107" s="214" t="str">
        <f t="shared" si="1"/>
        <v>GoldHenan Zhongyuan Gold Smelter of Zhongjin Gold Corporation Limited</v>
      </c>
      <c r="L107" s="210"/>
      <c r="M107" s="210"/>
      <c r="N107" s="210"/>
      <c r="O107" s="210"/>
      <c r="P107" s="210"/>
      <c r="Q107" s="210"/>
      <c r="R107" s="210"/>
      <c r="S107" s="210"/>
      <c r="T107" s="210"/>
      <c r="U107" s="210"/>
      <c r="V107" s="210"/>
      <c r="W107" s="210"/>
      <c r="X107" s="210"/>
      <c r="Y107" s="210"/>
      <c r="Z107" s="210"/>
    </row>
    <row r="108" spans="1:26" ht="12" hidden="1" customHeight="1">
      <c r="A108" s="208" t="s">
        <v>140</v>
      </c>
      <c r="B108" s="208" t="s">
        <v>499</v>
      </c>
      <c r="C108" s="208" t="s">
        <v>499</v>
      </c>
      <c r="D108" s="208" t="s">
        <v>196</v>
      </c>
      <c r="E108" s="208" t="s">
        <v>500</v>
      </c>
      <c r="F108" s="213" t="s">
        <v>147</v>
      </c>
      <c r="G108" s="210"/>
      <c r="H108" s="208" t="s">
        <v>501</v>
      </c>
      <c r="I108" s="208" t="s">
        <v>502</v>
      </c>
      <c r="J108" s="214" t="str">
        <f t="shared" si="0"/>
        <v>GoldHeraeus Germany GmbH Co. KG</v>
      </c>
      <c r="K108" s="214" t="str">
        <f t="shared" si="1"/>
        <v>GoldHeraeus Germany GmbH Co. KG</v>
      </c>
      <c r="L108" s="210"/>
      <c r="M108" s="210"/>
      <c r="N108" s="210"/>
      <c r="O108" s="210"/>
      <c r="P108" s="210"/>
      <c r="Q108" s="210"/>
      <c r="R108" s="210"/>
      <c r="S108" s="210"/>
      <c r="T108" s="210"/>
      <c r="U108" s="210"/>
      <c r="V108" s="210"/>
      <c r="W108" s="210"/>
      <c r="X108" s="210"/>
      <c r="Y108" s="210"/>
      <c r="Z108" s="210"/>
    </row>
    <row r="109" spans="1:26" ht="12" hidden="1" customHeight="1">
      <c r="A109" s="208" t="s">
        <v>140</v>
      </c>
      <c r="B109" s="208" t="s">
        <v>503</v>
      </c>
      <c r="C109" s="208" t="s">
        <v>504</v>
      </c>
      <c r="D109" s="208" t="s">
        <v>146</v>
      </c>
      <c r="E109" s="208" t="s">
        <v>505</v>
      </c>
      <c r="F109" s="213" t="s">
        <v>147</v>
      </c>
      <c r="G109" s="210"/>
      <c r="H109" s="208" t="s">
        <v>506</v>
      </c>
      <c r="I109" s="208" t="s">
        <v>507</v>
      </c>
      <c r="J109" s="214" t="str">
        <f t="shared" si="0"/>
        <v>GoldHeraeus Ltd. Hong Kong</v>
      </c>
      <c r="K109" s="214" t="str">
        <f t="shared" si="1"/>
        <v>GoldHeraeus Ltd. Hong Kong</v>
      </c>
      <c r="L109" s="210"/>
      <c r="M109" s="210"/>
      <c r="N109" s="210"/>
      <c r="O109" s="210"/>
      <c r="P109" s="210"/>
      <c r="Q109" s="210"/>
      <c r="R109" s="210"/>
      <c r="S109" s="210"/>
      <c r="T109" s="210"/>
      <c r="U109" s="210"/>
      <c r="V109" s="210"/>
      <c r="W109" s="210"/>
      <c r="X109" s="210"/>
      <c r="Y109" s="210"/>
      <c r="Z109" s="210"/>
    </row>
    <row r="110" spans="1:26" ht="12" hidden="1" customHeight="1">
      <c r="A110" s="208" t="s">
        <v>140</v>
      </c>
      <c r="B110" s="208" t="s">
        <v>504</v>
      </c>
      <c r="C110" s="208" t="s">
        <v>504</v>
      </c>
      <c r="D110" s="208" t="s">
        <v>146</v>
      </c>
      <c r="E110" s="208" t="s">
        <v>505</v>
      </c>
      <c r="F110" s="213" t="s">
        <v>147</v>
      </c>
      <c r="G110" s="210"/>
      <c r="H110" s="208" t="s">
        <v>506</v>
      </c>
      <c r="I110" s="208" t="s">
        <v>507</v>
      </c>
      <c r="J110" s="214" t="str">
        <f t="shared" si="0"/>
        <v>GoldHeraeus Metals Hong Kong Ltd.</v>
      </c>
      <c r="K110" s="214" t="str">
        <f t="shared" si="1"/>
        <v>GoldHeraeus Metals Hong Kong Ltd.</v>
      </c>
      <c r="L110" s="210"/>
      <c r="M110" s="210"/>
      <c r="N110" s="210"/>
      <c r="O110" s="210"/>
      <c r="P110" s="210"/>
      <c r="Q110" s="210"/>
      <c r="R110" s="210"/>
      <c r="S110" s="210"/>
      <c r="T110" s="210"/>
      <c r="U110" s="210"/>
      <c r="V110" s="210"/>
      <c r="W110" s="210"/>
      <c r="X110" s="210"/>
      <c r="Y110" s="210"/>
      <c r="Z110" s="210"/>
    </row>
    <row r="111" spans="1:26" ht="12" hidden="1" customHeight="1">
      <c r="A111" s="208" t="s">
        <v>140</v>
      </c>
      <c r="B111" s="208" t="s">
        <v>508</v>
      </c>
      <c r="C111" s="208" t="s">
        <v>499</v>
      </c>
      <c r="D111" s="208" t="s">
        <v>196</v>
      </c>
      <c r="E111" s="208" t="s">
        <v>500</v>
      </c>
      <c r="F111" s="213" t="s">
        <v>147</v>
      </c>
      <c r="G111" s="210"/>
      <c r="H111" s="208" t="s">
        <v>501</v>
      </c>
      <c r="I111" s="208" t="s">
        <v>502</v>
      </c>
      <c r="J111" s="214" t="str">
        <f t="shared" si="0"/>
        <v>GoldHeraeus Precious Metals GmbH &amp; Co. KG</v>
      </c>
      <c r="K111" s="214" t="str">
        <f t="shared" si="1"/>
        <v>GoldHeraeus Precious Metals GmbH &amp; Co. KG</v>
      </c>
      <c r="L111" s="210"/>
      <c r="M111" s="210"/>
      <c r="N111" s="210"/>
      <c r="O111" s="210"/>
      <c r="P111" s="210"/>
      <c r="Q111" s="210"/>
      <c r="R111" s="210"/>
      <c r="S111" s="210"/>
      <c r="T111" s="210"/>
      <c r="U111" s="210"/>
      <c r="V111" s="210"/>
      <c r="W111" s="210"/>
      <c r="X111" s="210"/>
      <c r="Y111" s="210"/>
      <c r="Z111" s="210"/>
    </row>
    <row r="112" spans="1:26" ht="12" hidden="1" customHeight="1">
      <c r="A112" s="208" t="s">
        <v>140</v>
      </c>
      <c r="B112" s="208" t="s">
        <v>509</v>
      </c>
      <c r="C112" s="208" t="s">
        <v>509</v>
      </c>
      <c r="D112" s="208" t="s">
        <v>146</v>
      </c>
      <c r="E112" s="208" t="s">
        <v>510</v>
      </c>
      <c r="F112" s="213" t="s">
        <v>147</v>
      </c>
      <c r="G112" s="210"/>
      <c r="H112" s="208" t="s">
        <v>511</v>
      </c>
      <c r="I112" s="208" t="s">
        <v>512</v>
      </c>
      <c r="J112" s="214" t="str">
        <f t="shared" si="0"/>
        <v>GoldHunan Chenzhou Mining Co., Ltd.</v>
      </c>
      <c r="K112" s="214" t="str">
        <f t="shared" si="1"/>
        <v>GoldHunan Chenzhou Mining Co., Ltd.</v>
      </c>
      <c r="L112" s="210"/>
      <c r="M112" s="210"/>
      <c r="N112" s="210"/>
      <c r="O112" s="210"/>
      <c r="P112" s="210"/>
      <c r="Q112" s="210"/>
      <c r="R112" s="210"/>
      <c r="S112" s="210"/>
      <c r="T112" s="210"/>
      <c r="U112" s="210"/>
      <c r="V112" s="210"/>
      <c r="W112" s="210"/>
      <c r="X112" s="210"/>
      <c r="Y112" s="210"/>
      <c r="Z112" s="210"/>
    </row>
    <row r="113" spans="1:26" ht="12" hidden="1" customHeight="1">
      <c r="A113" s="208" t="s">
        <v>140</v>
      </c>
      <c r="B113" s="208" t="s">
        <v>513</v>
      </c>
      <c r="C113" s="208" t="s">
        <v>509</v>
      </c>
      <c r="D113" s="208" t="s">
        <v>146</v>
      </c>
      <c r="E113" s="208" t="s">
        <v>510</v>
      </c>
      <c r="F113" s="213" t="s">
        <v>147</v>
      </c>
      <c r="G113" s="210"/>
      <c r="H113" s="208" t="s">
        <v>511</v>
      </c>
      <c r="I113" s="208" t="s">
        <v>512</v>
      </c>
      <c r="J113" s="214" t="str">
        <f t="shared" si="0"/>
        <v>GoldHunan Chenzhou Mining Group Co., Ltd.</v>
      </c>
      <c r="K113" s="214" t="str">
        <f t="shared" si="1"/>
        <v>GoldHunan Chenzhou Mining Group Co., Ltd.</v>
      </c>
      <c r="L113" s="210"/>
      <c r="M113" s="210"/>
      <c r="N113" s="210"/>
      <c r="O113" s="210"/>
      <c r="P113" s="210"/>
      <c r="Q113" s="210"/>
      <c r="R113" s="210"/>
      <c r="S113" s="210"/>
      <c r="T113" s="210"/>
      <c r="U113" s="210"/>
      <c r="V113" s="210"/>
      <c r="W113" s="210"/>
      <c r="X113" s="210"/>
      <c r="Y113" s="210"/>
      <c r="Z113" s="210"/>
    </row>
    <row r="114" spans="1:26" ht="12" hidden="1" customHeight="1">
      <c r="A114" s="208" t="s">
        <v>140</v>
      </c>
      <c r="B114" s="208" t="s">
        <v>514</v>
      </c>
      <c r="C114" s="208" t="s">
        <v>509</v>
      </c>
      <c r="D114" s="208" t="s">
        <v>146</v>
      </c>
      <c r="E114" s="208" t="s">
        <v>510</v>
      </c>
      <c r="F114" s="213" t="s">
        <v>147</v>
      </c>
      <c r="G114" s="210"/>
      <c r="H114" s="208" t="s">
        <v>511</v>
      </c>
      <c r="I114" s="208" t="s">
        <v>512</v>
      </c>
      <c r="J114" s="214" t="str">
        <f t="shared" si="0"/>
        <v>GoldHunan Chenzhou Mining Industry Co. Ltd.</v>
      </c>
      <c r="K114" s="214" t="str">
        <f t="shared" si="1"/>
        <v>GoldHunan Chenzhou Mining Industry Co. Ltd.</v>
      </c>
      <c r="L114" s="210"/>
      <c r="M114" s="210"/>
      <c r="N114" s="210"/>
      <c r="O114" s="210"/>
      <c r="P114" s="210"/>
      <c r="Q114" s="210"/>
      <c r="R114" s="210"/>
      <c r="S114" s="210"/>
      <c r="T114" s="210"/>
      <c r="U114" s="210"/>
      <c r="V114" s="210"/>
      <c r="W114" s="210"/>
      <c r="X114" s="210"/>
      <c r="Y114" s="210"/>
      <c r="Z114" s="210"/>
    </row>
    <row r="115" spans="1:26" ht="12" hidden="1" customHeight="1">
      <c r="A115" s="208" t="s">
        <v>140</v>
      </c>
      <c r="B115" s="208" t="s">
        <v>515</v>
      </c>
      <c r="C115" s="208" t="s">
        <v>515</v>
      </c>
      <c r="D115" s="208" t="s">
        <v>146</v>
      </c>
      <c r="E115" s="208" t="s">
        <v>516</v>
      </c>
      <c r="F115" s="213" t="s">
        <v>147</v>
      </c>
      <c r="G115" s="210"/>
      <c r="H115" s="208" t="s">
        <v>517</v>
      </c>
      <c r="I115" s="208" t="s">
        <v>512</v>
      </c>
      <c r="J115" s="214" t="str">
        <f t="shared" si="0"/>
        <v>GoldHunan Guiyang yinxing Nonferrous Smelting Co., Ltd.</v>
      </c>
      <c r="K115" s="214" t="str">
        <f t="shared" si="1"/>
        <v>GoldHunan Guiyang yinxing Nonferrous Smelting Co., Ltd.</v>
      </c>
      <c r="L115" s="210"/>
      <c r="M115" s="210"/>
      <c r="N115" s="210"/>
      <c r="O115" s="210"/>
      <c r="P115" s="210"/>
      <c r="Q115" s="210"/>
      <c r="R115" s="210"/>
      <c r="S115" s="210"/>
      <c r="T115" s="210"/>
      <c r="U115" s="210"/>
      <c r="V115" s="210"/>
      <c r="W115" s="210"/>
      <c r="X115" s="210"/>
      <c r="Y115" s="210"/>
      <c r="Z115" s="210"/>
    </row>
    <row r="116" spans="1:26" ht="12" hidden="1" customHeight="1">
      <c r="A116" s="208" t="s">
        <v>140</v>
      </c>
      <c r="B116" s="208" t="s">
        <v>518</v>
      </c>
      <c r="C116" s="208" t="s">
        <v>515</v>
      </c>
      <c r="D116" s="208" t="s">
        <v>146</v>
      </c>
      <c r="E116" s="208" t="s">
        <v>516</v>
      </c>
      <c r="F116" s="213" t="s">
        <v>147</v>
      </c>
      <c r="G116" s="210"/>
      <c r="H116" s="208" t="s">
        <v>517</v>
      </c>
      <c r="I116" s="208" t="s">
        <v>512</v>
      </c>
      <c r="J116" s="214" t="str">
        <f t="shared" si="0"/>
        <v>GoldHunan Yu Teng Non-Ferrous Metals Co., Ltd.</v>
      </c>
      <c r="K116" s="214" t="str">
        <f t="shared" si="1"/>
        <v>GoldHunan Yu Teng Non-Ferrous Metals Co., Ltd.</v>
      </c>
      <c r="L116" s="210"/>
      <c r="M116" s="210"/>
      <c r="N116" s="210"/>
      <c r="O116" s="210"/>
      <c r="P116" s="210"/>
      <c r="Q116" s="210"/>
      <c r="R116" s="210"/>
      <c r="S116" s="210"/>
      <c r="T116" s="210"/>
      <c r="U116" s="210"/>
      <c r="V116" s="210"/>
      <c r="W116" s="210"/>
      <c r="X116" s="210"/>
      <c r="Y116" s="210"/>
      <c r="Z116" s="210"/>
    </row>
    <row r="117" spans="1:26" ht="12" hidden="1" customHeight="1">
      <c r="A117" s="208" t="s">
        <v>140</v>
      </c>
      <c r="B117" s="208" t="s">
        <v>519</v>
      </c>
      <c r="C117" s="208" t="s">
        <v>519</v>
      </c>
      <c r="D117" s="208" t="s">
        <v>377</v>
      </c>
      <c r="E117" s="208" t="s">
        <v>520</v>
      </c>
      <c r="F117" s="213" t="s">
        <v>147</v>
      </c>
      <c r="G117" s="210"/>
      <c r="H117" s="208" t="s">
        <v>521</v>
      </c>
      <c r="I117" s="208" t="s">
        <v>380</v>
      </c>
      <c r="J117" s="214" t="str">
        <f t="shared" si="0"/>
        <v>GoldHwaSeong CJ CO., LTD.</v>
      </c>
      <c r="K117" s="214" t="str">
        <f t="shared" si="1"/>
        <v>GoldHwaSeong CJ CO., LTD.</v>
      </c>
      <c r="L117" s="210"/>
      <c r="M117" s="210"/>
      <c r="N117" s="210"/>
      <c r="O117" s="210"/>
      <c r="P117" s="210"/>
      <c r="Q117" s="210"/>
      <c r="R117" s="210"/>
      <c r="S117" s="210"/>
      <c r="T117" s="210"/>
      <c r="U117" s="210"/>
      <c r="V117" s="210"/>
      <c r="W117" s="210"/>
      <c r="X117" s="210"/>
      <c r="Y117" s="210"/>
      <c r="Z117" s="210"/>
    </row>
    <row r="118" spans="1:26" ht="12" hidden="1" customHeight="1">
      <c r="A118" s="208" t="s">
        <v>140</v>
      </c>
      <c r="B118" s="208" t="s">
        <v>522</v>
      </c>
      <c r="C118" s="208" t="s">
        <v>522</v>
      </c>
      <c r="D118" s="208" t="s">
        <v>287</v>
      </c>
      <c r="E118" s="208" t="s">
        <v>523</v>
      </c>
      <c r="F118" s="213" t="s">
        <v>147</v>
      </c>
      <c r="G118" s="210"/>
      <c r="H118" s="208" t="s">
        <v>524</v>
      </c>
      <c r="I118" s="208" t="s">
        <v>290</v>
      </c>
      <c r="J118" s="214" t="str">
        <f t="shared" si="0"/>
        <v>GoldImpala Platinum - Platinum Metals Refinery (PMR)</v>
      </c>
      <c r="K118" s="214" t="str">
        <f t="shared" si="1"/>
        <v>GoldImpala Platinum - Platinum Metals Refinery (PMR)</v>
      </c>
      <c r="L118" s="210"/>
      <c r="M118" s="210"/>
      <c r="N118" s="210"/>
      <c r="O118" s="210"/>
      <c r="P118" s="210"/>
      <c r="Q118" s="210"/>
      <c r="R118" s="210"/>
      <c r="S118" s="210"/>
      <c r="T118" s="210"/>
      <c r="U118" s="210"/>
      <c r="V118" s="210"/>
      <c r="W118" s="210"/>
      <c r="X118" s="210"/>
      <c r="Y118" s="210"/>
      <c r="Z118" s="210"/>
    </row>
    <row r="119" spans="1:26" ht="12" hidden="1" customHeight="1">
      <c r="A119" s="208" t="s">
        <v>140</v>
      </c>
      <c r="B119" s="208" t="s">
        <v>525</v>
      </c>
      <c r="C119" s="208" t="s">
        <v>522</v>
      </c>
      <c r="D119" s="208" t="s">
        <v>287</v>
      </c>
      <c r="E119" s="208" t="s">
        <v>523</v>
      </c>
      <c r="F119" s="213" t="s">
        <v>147</v>
      </c>
      <c r="G119" s="210"/>
      <c r="H119" s="208" t="s">
        <v>524</v>
      </c>
      <c r="I119" s="208" t="s">
        <v>290</v>
      </c>
      <c r="J119" s="214" t="str">
        <f t="shared" si="0"/>
        <v>GoldImpala Refineries – Platinum Metals Refinery (PMR)</v>
      </c>
      <c r="K119" s="214" t="str">
        <f t="shared" si="1"/>
        <v>GoldImpala Refineries – Platinum Metals Refinery (PMR)</v>
      </c>
      <c r="L119" s="210"/>
      <c r="M119" s="210"/>
      <c r="N119" s="210"/>
      <c r="O119" s="210"/>
      <c r="P119" s="210"/>
      <c r="Q119" s="210"/>
      <c r="R119" s="210"/>
      <c r="S119" s="210"/>
      <c r="T119" s="210"/>
      <c r="U119" s="210"/>
      <c r="V119" s="210"/>
      <c r="W119" s="210"/>
      <c r="X119" s="210"/>
      <c r="Y119" s="210"/>
      <c r="Z119" s="210"/>
    </row>
    <row r="120" spans="1:26" ht="12" hidden="1" customHeight="1">
      <c r="A120" s="208" t="s">
        <v>140</v>
      </c>
      <c r="B120" s="208" t="s">
        <v>526</v>
      </c>
      <c r="C120" s="208" t="s">
        <v>526</v>
      </c>
      <c r="D120" s="208" t="s">
        <v>527</v>
      </c>
      <c r="E120" s="208" t="s">
        <v>528</v>
      </c>
      <c r="F120" s="213" t="s">
        <v>147</v>
      </c>
      <c r="G120" s="210"/>
      <c r="H120" s="208" t="s">
        <v>529</v>
      </c>
      <c r="I120" s="208" t="s">
        <v>530</v>
      </c>
      <c r="J120" s="214" t="str">
        <f t="shared" si="0"/>
        <v>GoldIndustrial Refining Company</v>
      </c>
      <c r="K120" s="214" t="str">
        <f t="shared" si="1"/>
        <v>GoldIndustrial Refining Company</v>
      </c>
      <c r="L120" s="210"/>
      <c r="M120" s="210"/>
      <c r="N120" s="210"/>
      <c r="O120" s="210"/>
      <c r="P120" s="210"/>
      <c r="Q120" s="210"/>
      <c r="R120" s="210"/>
      <c r="S120" s="210"/>
      <c r="T120" s="210"/>
      <c r="U120" s="210"/>
      <c r="V120" s="210"/>
      <c r="W120" s="210"/>
      <c r="X120" s="210"/>
      <c r="Y120" s="210"/>
      <c r="Z120" s="210"/>
    </row>
    <row r="121" spans="1:26" ht="12" hidden="1" customHeight="1">
      <c r="A121" s="208" t="s">
        <v>140</v>
      </c>
      <c r="B121" s="208" t="s">
        <v>531</v>
      </c>
      <c r="C121" s="208" t="s">
        <v>531</v>
      </c>
      <c r="D121" s="208" t="s">
        <v>146</v>
      </c>
      <c r="E121" s="208" t="s">
        <v>532</v>
      </c>
      <c r="F121" s="213" t="s">
        <v>147</v>
      </c>
      <c r="G121" s="210"/>
      <c r="H121" s="208" t="s">
        <v>533</v>
      </c>
      <c r="I121" s="208" t="s">
        <v>534</v>
      </c>
      <c r="J121" s="214" t="str">
        <f t="shared" si="0"/>
        <v>GoldInner Mongolia Qiankun Gold and Silver Refinery Share Co., Ltd.</v>
      </c>
      <c r="K121" s="214" t="str">
        <f t="shared" si="1"/>
        <v>GoldInner Mongolia Qiankun Gold and Silver Refinery Share Co., Ltd.</v>
      </c>
      <c r="L121" s="210"/>
      <c r="M121" s="210"/>
      <c r="N121" s="210"/>
      <c r="O121" s="210"/>
      <c r="P121" s="210"/>
      <c r="Q121" s="210"/>
      <c r="R121" s="210"/>
      <c r="S121" s="210"/>
      <c r="T121" s="210"/>
      <c r="U121" s="210"/>
      <c r="V121" s="210"/>
      <c r="W121" s="210"/>
      <c r="X121" s="210"/>
      <c r="Y121" s="210"/>
      <c r="Z121" s="210"/>
    </row>
    <row r="122" spans="1:26" ht="12" hidden="1" customHeight="1">
      <c r="A122" s="208" t="s">
        <v>140</v>
      </c>
      <c r="B122" s="208" t="s">
        <v>535</v>
      </c>
      <c r="C122" s="208" t="s">
        <v>535</v>
      </c>
      <c r="D122" s="208" t="s">
        <v>218</v>
      </c>
      <c r="E122" s="208" t="s">
        <v>536</v>
      </c>
      <c r="F122" s="213" t="s">
        <v>147</v>
      </c>
      <c r="G122" s="210"/>
      <c r="H122" s="208" t="s">
        <v>220</v>
      </c>
      <c r="I122" s="208" t="s">
        <v>221</v>
      </c>
      <c r="J122" s="214" t="str">
        <f t="shared" si="0"/>
        <v>GoldInternational Precious Metal Refiners</v>
      </c>
      <c r="K122" s="214" t="str">
        <f t="shared" si="1"/>
        <v>GoldInternational Precious Metal Refiners</v>
      </c>
      <c r="L122" s="210"/>
      <c r="M122" s="210"/>
      <c r="N122" s="210"/>
      <c r="O122" s="210"/>
      <c r="P122" s="210"/>
      <c r="Q122" s="210"/>
      <c r="R122" s="210"/>
      <c r="S122" s="210"/>
      <c r="T122" s="210"/>
      <c r="U122" s="210"/>
      <c r="V122" s="210"/>
      <c r="W122" s="210"/>
      <c r="X122" s="210"/>
      <c r="Y122" s="210"/>
      <c r="Z122" s="210"/>
    </row>
    <row r="123" spans="1:26" ht="12" hidden="1" customHeight="1">
      <c r="A123" s="208" t="s">
        <v>140</v>
      </c>
      <c r="B123" s="208" t="s">
        <v>537</v>
      </c>
      <c r="C123" s="208" t="s">
        <v>537</v>
      </c>
      <c r="D123" s="208" t="s">
        <v>207</v>
      </c>
      <c r="E123" s="208" t="s">
        <v>538</v>
      </c>
      <c r="F123" s="213" t="s">
        <v>147</v>
      </c>
      <c r="G123" s="210"/>
      <c r="H123" s="208" t="s">
        <v>539</v>
      </c>
      <c r="I123" s="208" t="s">
        <v>392</v>
      </c>
      <c r="J123" s="214" t="str">
        <f t="shared" si="0"/>
        <v>GoldIshifuku Metal Industry Co., Ltd.</v>
      </c>
      <c r="K123" s="214" t="str">
        <f t="shared" si="1"/>
        <v>GoldIshifuku Metal Industry Co., Ltd.</v>
      </c>
      <c r="L123" s="210"/>
      <c r="M123" s="210"/>
      <c r="N123" s="210"/>
      <c r="O123" s="210"/>
      <c r="P123" s="210"/>
      <c r="Q123" s="210"/>
      <c r="R123" s="210"/>
      <c r="S123" s="210"/>
      <c r="T123" s="210"/>
      <c r="U123" s="210"/>
      <c r="V123" s="210"/>
      <c r="W123" s="210"/>
      <c r="X123" s="210"/>
      <c r="Y123" s="210"/>
      <c r="Z123" s="210"/>
    </row>
    <row r="124" spans="1:26" ht="12" hidden="1" customHeight="1">
      <c r="A124" s="208" t="s">
        <v>140</v>
      </c>
      <c r="B124" s="208" t="s">
        <v>540</v>
      </c>
      <c r="C124" s="208" t="s">
        <v>540</v>
      </c>
      <c r="D124" s="208" t="s">
        <v>277</v>
      </c>
      <c r="E124" s="208" t="s">
        <v>541</v>
      </c>
      <c r="F124" s="213" t="s">
        <v>147</v>
      </c>
      <c r="G124" s="210"/>
      <c r="H124" s="208" t="s">
        <v>542</v>
      </c>
      <c r="I124" s="208" t="s">
        <v>280</v>
      </c>
      <c r="J124" s="214" t="str">
        <f t="shared" si="0"/>
        <v>GoldIstanbul Gold Refinery</v>
      </c>
      <c r="K124" s="214" t="str">
        <f t="shared" si="1"/>
        <v>GoldIstanbul Gold Refinery</v>
      </c>
      <c r="L124" s="210"/>
      <c r="M124" s="210"/>
      <c r="N124" s="210"/>
      <c r="O124" s="210"/>
      <c r="P124" s="210"/>
      <c r="Q124" s="210"/>
      <c r="R124" s="210"/>
      <c r="S124" s="210"/>
      <c r="T124" s="210"/>
      <c r="U124" s="210"/>
      <c r="V124" s="210"/>
      <c r="W124" s="210"/>
      <c r="X124" s="210"/>
      <c r="Y124" s="210"/>
      <c r="Z124" s="210"/>
    </row>
    <row r="125" spans="1:26" ht="12" hidden="1" customHeight="1">
      <c r="A125" s="208" t="s">
        <v>140</v>
      </c>
      <c r="B125" s="208" t="s">
        <v>543</v>
      </c>
      <c r="C125" s="208" t="s">
        <v>543</v>
      </c>
      <c r="D125" s="208" t="s">
        <v>172</v>
      </c>
      <c r="E125" s="208" t="s">
        <v>544</v>
      </c>
      <c r="F125" s="213" t="s">
        <v>147</v>
      </c>
      <c r="G125" s="210"/>
      <c r="H125" s="208" t="s">
        <v>345</v>
      </c>
      <c r="I125" s="208" t="s">
        <v>346</v>
      </c>
      <c r="J125" s="214" t="str">
        <f t="shared" si="0"/>
        <v>GoldItalpreziosi</v>
      </c>
      <c r="K125" s="214" t="str">
        <f t="shared" si="1"/>
        <v>GoldItalpreziosi</v>
      </c>
      <c r="L125" s="210"/>
      <c r="M125" s="210"/>
      <c r="N125" s="210"/>
      <c r="O125" s="210"/>
      <c r="P125" s="210"/>
      <c r="Q125" s="210"/>
      <c r="R125" s="210"/>
      <c r="S125" s="210"/>
      <c r="T125" s="210"/>
      <c r="U125" s="210"/>
      <c r="V125" s="210"/>
      <c r="W125" s="210"/>
      <c r="X125" s="210"/>
      <c r="Y125" s="210"/>
      <c r="Z125" s="210"/>
    </row>
    <row r="126" spans="1:26" ht="12" hidden="1" customHeight="1">
      <c r="A126" s="208" t="s">
        <v>140</v>
      </c>
      <c r="B126" s="208" t="s">
        <v>545</v>
      </c>
      <c r="C126" s="208" t="s">
        <v>545</v>
      </c>
      <c r="D126" s="208" t="s">
        <v>282</v>
      </c>
      <c r="E126" s="208" t="s">
        <v>546</v>
      </c>
      <c r="F126" s="213" t="s">
        <v>147</v>
      </c>
      <c r="G126" s="210"/>
      <c r="H126" s="208" t="s">
        <v>547</v>
      </c>
      <c r="I126" s="208" t="s">
        <v>548</v>
      </c>
      <c r="J126" s="214" t="str">
        <f t="shared" si="0"/>
        <v>GoldJALAN &amp; Company</v>
      </c>
      <c r="K126" s="214" t="str">
        <f t="shared" si="1"/>
        <v>GoldJALAN &amp; Company</v>
      </c>
      <c r="L126" s="210"/>
      <c r="M126" s="210"/>
      <c r="N126" s="210"/>
      <c r="O126" s="210"/>
      <c r="P126" s="210"/>
      <c r="Q126" s="210"/>
      <c r="R126" s="210"/>
      <c r="S126" s="210"/>
      <c r="T126" s="210"/>
      <c r="U126" s="210"/>
      <c r="V126" s="210"/>
      <c r="W126" s="210"/>
      <c r="X126" s="210"/>
      <c r="Y126" s="210"/>
      <c r="Z126" s="210"/>
    </row>
    <row r="127" spans="1:26" ht="12" hidden="1" customHeight="1">
      <c r="A127" s="208" t="s">
        <v>140</v>
      </c>
      <c r="B127" s="208" t="s">
        <v>549</v>
      </c>
      <c r="C127" s="208" t="s">
        <v>549</v>
      </c>
      <c r="D127" s="208" t="s">
        <v>207</v>
      </c>
      <c r="E127" s="208" t="s">
        <v>550</v>
      </c>
      <c r="F127" s="213" t="s">
        <v>147</v>
      </c>
      <c r="G127" s="210"/>
      <c r="H127" s="208" t="s">
        <v>551</v>
      </c>
      <c r="I127" s="208" t="s">
        <v>551</v>
      </c>
      <c r="J127" s="214" t="str">
        <f t="shared" si="0"/>
        <v>GoldJapan Mint</v>
      </c>
      <c r="K127" s="214" t="str">
        <f t="shared" si="1"/>
        <v>GoldJapan Mint</v>
      </c>
      <c r="L127" s="210"/>
      <c r="M127" s="210"/>
      <c r="N127" s="210"/>
      <c r="O127" s="210"/>
      <c r="P127" s="210"/>
      <c r="Q127" s="210"/>
      <c r="R127" s="210"/>
      <c r="S127" s="210"/>
      <c r="T127" s="210"/>
      <c r="U127" s="210"/>
      <c r="V127" s="210"/>
      <c r="W127" s="210"/>
      <c r="X127" s="210"/>
      <c r="Y127" s="210"/>
      <c r="Z127" s="210"/>
    </row>
    <row r="128" spans="1:26" ht="12" hidden="1" customHeight="1">
      <c r="A128" s="208" t="s">
        <v>140</v>
      </c>
      <c r="B128" s="208" t="s">
        <v>552</v>
      </c>
      <c r="C128" s="208" t="s">
        <v>553</v>
      </c>
      <c r="D128" s="208" t="s">
        <v>146</v>
      </c>
      <c r="E128" s="208" t="s">
        <v>554</v>
      </c>
      <c r="F128" s="213" t="s">
        <v>147</v>
      </c>
      <c r="G128" s="210"/>
      <c r="H128" s="208" t="s">
        <v>555</v>
      </c>
      <c r="I128" s="208" t="s">
        <v>556</v>
      </c>
      <c r="J128" s="214" t="str">
        <f t="shared" si="0"/>
        <v>GoldJCC</v>
      </c>
      <c r="K128" s="214" t="str">
        <f t="shared" si="1"/>
        <v>GoldJCC</v>
      </c>
      <c r="L128" s="210"/>
      <c r="M128" s="210"/>
      <c r="N128" s="210"/>
      <c r="O128" s="210"/>
      <c r="P128" s="210"/>
      <c r="Q128" s="210"/>
      <c r="R128" s="210"/>
      <c r="S128" s="210"/>
      <c r="T128" s="210"/>
      <c r="U128" s="210"/>
      <c r="V128" s="210"/>
      <c r="W128" s="210"/>
      <c r="X128" s="210"/>
      <c r="Y128" s="210"/>
      <c r="Z128" s="210"/>
    </row>
    <row r="129" spans="1:26" ht="12" hidden="1" customHeight="1">
      <c r="A129" s="208" t="s">
        <v>140</v>
      </c>
      <c r="B129" s="208" t="s">
        <v>553</v>
      </c>
      <c r="C129" s="208" t="s">
        <v>553</v>
      </c>
      <c r="D129" s="208" t="s">
        <v>146</v>
      </c>
      <c r="E129" s="208" t="s">
        <v>554</v>
      </c>
      <c r="F129" s="213" t="s">
        <v>147</v>
      </c>
      <c r="G129" s="210"/>
      <c r="H129" s="208" t="s">
        <v>555</v>
      </c>
      <c r="I129" s="208" t="s">
        <v>556</v>
      </c>
      <c r="J129" s="214" t="str">
        <f t="shared" si="0"/>
        <v>GoldJiangxi Copper Co., Ltd.</v>
      </c>
      <c r="K129" s="214" t="str">
        <f t="shared" si="1"/>
        <v>GoldJiangxi Copper Co., Ltd.</v>
      </c>
      <c r="L129" s="210"/>
      <c r="M129" s="210"/>
      <c r="N129" s="210"/>
      <c r="O129" s="210"/>
      <c r="P129" s="210"/>
      <c r="Q129" s="210"/>
      <c r="R129" s="210"/>
      <c r="S129" s="210"/>
      <c r="T129" s="210"/>
      <c r="U129" s="210"/>
      <c r="V129" s="210"/>
      <c r="W129" s="210"/>
      <c r="X129" s="210"/>
      <c r="Y129" s="210"/>
      <c r="Z129" s="210"/>
    </row>
    <row r="130" spans="1:26" ht="12" hidden="1" customHeight="1">
      <c r="A130" s="208" t="s">
        <v>140</v>
      </c>
      <c r="B130" s="208" t="s">
        <v>557</v>
      </c>
      <c r="C130" s="208" t="s">
        <v>262</v>
      </c>
      <c r="D130" s="208" t="s">
        <v>263</v>
      </c>
      <c r="E130" s="208" t="s">
        <v>264</v>
      </c>
      <c r="F130" s="213" t="s">
        <v>147</v>
      </c>
      <c r="G130" s="210"/>
      <c r="H130" s="208" t="s">
        <v>265</v>
      </c>
      <c r="I130" s="208" t="s">
        <v>266</v>
      </c>
      <c r="J130" s="214" t="str">
        <f t="shared" si="0"/>
        <v>GoldJohnson Matthey Canada</v>
      </c>
      <c r="K130" s="214" t="str">
        <f t="shared" si="1"/>
        <v>GoldJohnson Matthey Canada</v>
      </c>
      <c r="L130" s="210"/>
      <c r="M130" s="210"/>
      <c r="N130" s="210"/>
      <c r="O130" s="210"/>
      <c r="P130" s="210"/>
      <c r="Q130" s="210"/>
      <c r="R130" s="210"/>
      <c r="S130" s="210"/>
      <c r="T130" s="210"/>
      <c r="U130" s="210"/>
      <c r="V130" s="210"/>
      <c r="W130" s="210"/>
      <c r="X130" s="210"/>
      <c r="Y130" s="210"/>
      <c r="Z130" s="210"/>
    </row>
    <row r="131" spans="1:26" ht="12" hidden="1" customHeight="1">
      <c r="A131" s="208" t="s">
        <v>140</v>
      </c>
      <c r="B131" s="208" t="s">
        <v>558</v>
      </c>
      <c r="C131" s="208" t="s">
        <v>267</v>
      </c>
      <c r="D131" s="208" t="s">
        <v>182</v>
      </c>
      <c r="E131" s="208" t="s">
        <v>268</v>
      </c>
      <c r="F131" s="213" t="s">
        <v>147</v>
      </c>
      <c r="G131" s="210"/>
      <c r="H131" s="208" t="s">
        <v>269</v>
      </c>
      <c r="I131" s="208" t="s">
        <v>270</v>
      </c>
      <c r="J131" s="214" t="str">
        <f t="shared" si="0"/>
        <v>GoldJohnson Matthey Inc.</v>
      </c>
      <c r="K131" s="214" t="str">
        <f t="shared" si="1"/>
        <v>GoldJohnson Matthey Inc.</v>
      </c>
      <c r="L131" s="210"/>
      <c r="M131" s="210"/>
      <c r="N131" s="210"/>
      <c r="O131" s="210"/>
      <c r="P131" s="210"/>
      <c r="Q131" s="210"/>
      <c r="R131" s="210"/>
      <c r="S131" s="210"/>
      <c r="T131" s="210"/>
      <c r="U131" s="210"/>
      <c r="V131" s="210"/>
      <c r="W131" s="210"/>
      <c r="X131" s="210"/>
      <c r="Y131" s="210"/>
      <c r="Z131" s="210"/>
    </row>
    <row r="132" spans="1:26" ht="12" hidden="1" customHeight="1">
      <c r="A132" s="208" t="s">
        <v>140</v>
      </c>
      <c r="B132" s="208" t="s">
        <v>559</v>
      </c>
      <c r="C132" s="208" t="s">
        <v>267</v>
      </c>
      <c r="D132" s="208" t="s">
        <v>182</v>
      </c>
      <c r="E132" s="208" t="s">
        <v>268</v>
      </c>
      <c r="F132" s="213" t="s">
        <v>147</v>
      </c>
      <c r="G132" s="210"/>
      <c r="H132" s="208" t="s">
        <v>269</v>
      </c>
      <c r="I132" s="208" t="s">
        <v>270</v>
      </c>
      <c r="J132" s="214" t="str">
        <f t="shared" si="0"/>
        <v>GoldJohnson Matthey Inc. (USA)</v>
      </c>
      <c r="K132" s="214" t="str">
        <f t="shared" si="1"/>
        <v>GoldJohnson Matthey Inc. (USA)</v>
      </c>
      <c r="L132" s="210"/>
      <c r="M132" s="210"/>
      <c r="N132" s="210"/>
      <c r="O132" s="210"/>
      <c r="P132" s="210"/>
      <c r="Q132" s="210"/>
      <c r="R132" s="210"/>
      <c r="S132" s="210"/>
      <c r="T132" s="210"/>
      <c r="U132" s="210"/>
      <c r="V132" s="210"/>
      <c r="W132" s="210"/>
      <c r="X132" s="210"/>
      <c r="Y132" s="210"/>
      <c r="Z132" s="210"/>
    </row>
    <row r="133" spans="1:26" ht="12" hidden="1" customHeight="1">
      <c r="A133" s="208" t="s">
        <v>140</v>
      </c>
      <c r="B133" s="208" t="s">
        <v>560</v>
      </c>
      <c r="C133" s="208" t="s">
        <v>262</v>
      </c>
      <c r="D133" s="208" t="s">
        <v>263</v>
      </c>
      <c r="E133" s="208" t="s">
        <v>264</v>
      </c>
      <c r="F133" s="213" t="s">
        <v>147</v>
      </c>
      <c r="G133" s="210"/>
      <c r="H133" s="208" t="s">
        <v>265</v>
      </c>
      <c r="I133" s="208" t="s">
        <v>266</v>
      </c>
      <c r="J133" s="214" t="str">
        <f t="shared" si="0"/>
        <v>GoldJohnson Matthey Limited</v>
      </c>
      <c r="K133" s="214" t="str">
        <f t="shared" si="1"/>
        <v>GoldJohnson Matthey Limited</v>
      </c>
      <c r="L133" s="210"/>
      <c r="M133" s="210"/>
      <c r="N133" s="210"/>
      <c r="O133" s="210"/>
      <c r="P133" s="210"/>
      <c r="Q133" s="210"/>
      <c r="R133" s="210"/>
      <c r="S133" s="210"/>
      <c r="T133" s="210"/>
      <c r="U133" s="210"/>
      <c r="V133" s="210"/>
      <c r="W133" s="210"/>
      <c r="X133" s="210"/>
      <c r="Y133" s="210"/>
      <c r="Z133" s="210"/>
    </row>
    <row r="134" spans="1:26" ht="12" hidden="1" customHeight="1">
      <c r="A134" s="208" t="s">
        <v>140</v>
      </c>
      <c r="B134" s="208" t="s">
        <v>400</v>
      </c>
      <c r="C134" s="208" t="s">
        <v>400</v>
      </c>
      <c r="D134" s="208" t="s">
        <v>401</v>
      </c>
      <c r="E134" s="208" t="s">
        <v>402</v>
      </c>
      <c r="F134" s="213" t="s">
        <v>147</v>
      </c>
      <c r="G134" s="210"/>
      <c r="H134" s="208" t="s">
        <v>403</v>
      </c>
      <c r="I134" s="208" t="s">
        <v>404</v>
      </c>
      <c r="J134" s="214" t="str">
        <f t="shared" si="0"/>
        <v>GoldJSC Ekaterinburg Non-Ferrous Metal Processing Plant</v>
      </c>
      <c r="K134" s="214" t="str">
        <f t="shared" si="1"/>
        <v>GoldJSC Ekaterinburg Non-Ferrous Metal Processing Plant</v>
      </c>
      <c r="L134" s="210"/>
      <c r="M134" s="210"/>
      <c r="N134" s="210"/>
      <c r="O134" s="210"/>
      <c r="P134" s="210"/>
      <c r="Q134" s="210"/>
      <c r="R134" s="210"/>
      <c r="S134" s="210"/>
      <c r="T134" s="210"/>
      <c r="U134" s="210"/>
      <c r="V134" s="210"/>
      <c r="W134" s="210"/>
      <c r="X134" s="210"/>
      <c r="Y134" s="210"/>
      <c r="Z134" s="210"/>
    </row>
    <row r="135" spans="1:26" ht="12" hidden="1" customHeight="1">
      <c r="A135" s="208" t="s">
        <v>140</v>
      </c>
      <c r="B135" s="208" t="s">
        <v>433</v>
      </c>
      <c r="C135" s="208" t="s">
        <v>433</v>
      </c>
      <c r="D135" s="208" t="s">
        <v>401</v>
      </c>
      <c r="E135" s="208" t="s">
        <v>434</v>
      </c>
      <c r="F135" s="213" t="s">
        <v>147</v>
      </c>
      <c r="G135" s="210"/>
      <c r="H135" s="208" t="s">
        <v>435</v>
      </c>
      <c r="I135" s="208" t="s">
        <v>436</v>
      </c>
      <c r="J135" s="214" t="str">
        <f t="shared" si="0"/>
        <v>GoldJSC Novosibirsk Refinery</v>
      </c>
      <c r="K135" s="214" t="str">
        <f t="shared" si="1"/>
        <v>GoldJSC Novosibirsk Refinery</v>
      </c>
      <c r="L135" s="210"/>
      <c r="M135" s="210"/>
      <c r="N135" s="210"/>
      <c r="O135" s="210"/>
      <c r="P135" s="210"/>
      <c r="Q135" s="210"/>
      <c r="R135" s="210"/>
      <c r="S135" s="210"/>
      <c r="T135" s="210"/>
      <c r="U135" s="210"/>
      <c r="V135" s="210"/>
      <c r="W135" s="210"/>
      <c r="X135" s="210"/>
      <c r="Y135" s="210"/>
      <c r="Z135" s="210"/>
    </row>
    <row r="136" spans="1:26" ht="12" hidden="1" customHeight="1">
      <c r="A136" s="208" t="s">
        <v>140</v>
      </c>
      <c r="B136" s="208" t="s">
        <v>561</v>
      </c>
      <c r="C136" s="208" t="s">
        <v>561</v>
      </c>
      <c r="D136" s="208" t="s">
        <v>401</v>
      </c>
      <c r="E136" s="208" t="s">
        <v>562</v>
      </c>
      <c r="F136" s="213" t="s">
        <v>147</v>
      </c>
      <c r="G136" s="210"/>
      <c r="H136" s="208" t="s">
        <v>403</v>
      </c>
      <c r="I136" s="208" t="s">
        <v>404</v>
      </c>
      <c r="J136" s="214" t="str">
        <f t="shared" si="0"/>
        <v>GoldJSC Uralelectromed</v>
      </c>
      <c r="K136" s="214" t="str">
        <f t="shared" si="1"/>
        <v>GoldJSC Uralelectromed</v>
      </c>
      <c r="L136" s="210"/>
      <c r="M136" s="210"/>
      <c r="N136" s="210"/>
      <c r="O136" s="210"/>
      <c r="P136" s="210"/>
      <c r="Q136" s="210"/>
      <c r="R136" s="210"/>
      <c r="S136" s="210"/>
      <c r="T136" s="210"/>
      <c r="U136" s="210"/>
      <c r="V136" s="210"/>
      <c r="W136" s="210"/>
      <c r="X136" s="210"/>
      <c r="Y136" s="210"/>
      <c r="Z136" s="210"/>
    </row>
    <row r="137" spans="1:26" ht="12" hidden="1" customHeight="1">
      <c r="A137" s="208" t="s">
        <v>140</v>
      </c>
      <c r="B137" s="208" t="s">
        <v>563</v>
      </c>
      <c r="C137" s="208" t="s">
        <v>563</v>
      </c>
      <c r="D137" s="208" t="s">
        <v>207</v>
      </c>
      <c r="E137" s="208" t="s">
        <v>564</v>
      </c>
      <c r="F137" s="213" t="s">
        <v>147</v>
      </c>
      <c r="G137" s="210"/>
      <c r="H137" s="208" t="s">
        <v>565</v>
      </c>
      <c r="I137" s="208" t="s">
        <v>566</v>
      </c>
      <c r="J137" s="214" t="str">
        <f t="shared" si="0"/>
        <v>GoldJX Nippon Mining &amp; Metals Co., Ltd.</v>
      </c>
      <c r="K137" s="214" t="str">
        <f t="shared" si="1"/>
        <v>GoldJX Nippon Mining &amp; Metals Co., Ltd.</v>
      </c>
      <c r="L137" s="210"/>
      <c r="M137" s="210"/>
      <c r="N137" s="210"/>
      <c r="O137" s="210"/>
      <c r="P137" s="210"/>
      <c r="Q137" s="210"/>
      <c r="R137" s="210"/>
      <c r="S137" s="210"/>
      <c r="T137" s="210"/>
      <c r="U137" s="210"/>
      <c r="V137" s="210"/>
      <c r="W137" s="210"/>
      <c r="X137" s="210"/>
      <c r="Y137" s="210"/>
      <c r="Z137" s="210"/>
    </row>
    <row r="138" spans="1:26" ht="12" hidden="1" customHeight="1">
      <c r="A138" s="208" t="s">
        <v>140</v>
      </c>
      <c r="B138" s="208" t="s">
        <v>567</v>
      </c>
      <c r="C138" s="208" t="s">
        <v>567</v>
      </c>
      <c r="D138" s="208" t="s">
        <v>568</v>
      </c>
      <c r="E138" s="208" t="s">
        <v>569</v>
      </c>
      <c r="F138" s="213" t="s">
        <v>147</v>
      </c>
      <c r="G138" s="210"/>
      <c r="H138" s="208" t="s">
        <v>570</v>
      </c>
      <c r="I138" s="208" t="s">
        <v>571</v>
      </c>
      <c r="J138" s="214" t="str">
        <f t="shared" si="0"/>
        <v>GoldK.A. Rasmussen</v>
      </c>
      <c r="K138" s="214" t="str">
        <f t="shared" si="1"/>
        <v>GoldK.A. Rasmussen</v>
      </c>
      <c r="L138" s="210"/>
      <c r="M138" s="210"/>
      <c r="N138" s="210"/>
      <c r="O138" s="210"/>
      <c r="P138" s="210"/>
      <c r="Q138" s="210"/>
      <c r="R138" s="210"/>
      <c r="S138" s="210"/>
      <c r="T138" s="210"/>
      <c r="U138" s="210"/>
      <c r="V138" s="210"/>
      <c r="W138" s="210"/>
      <c r="X138" s="210"/>
      <c r="Y138" s="210"/>
      <c r="Z138" s="210"/>
    </row>
    <row r="139" spans="1:26" ht="12" hidden="1" customHeight="1">
      <c r="A139" s="208" t="s">
        <v>140</v>
      </c>
      <c r="B139" s="208" t="s">
        <v>572</v>
      </c>
      <c r="C139" s="208" t="s">
        <v>572</v>
      </c>
      <c r="D139" s="208" t="s">
        <v>218</v>
      </c>
      <c r="E139" s="208" t="s">
        <v>573</v>
      </c>
      <c r="F139" s="213" t="s">
        <v>147</v>
      </c>
      <c r="G139" s="210"/>
      <c r="H139" s="208" t="s">
        <v>220</v>
      </c>
      <c r="I139" s="208" t="s">
        <v>221</v>
      </c>
      <c r="J139" s="214" t="str">
        <f t="shared" si="0"/>
        <v>GoldKaloti Precious Metals</v>
      </c>
      <c r="K139" s="214" t="str">
        <f t="shared" si="1"/>
        <v>GoldKaloti Precious Metals</v>
      </c>
      <c r="L139" s="210"/>
      <c r="M139" s="210"/>
      <c r="N139" s="210"/>
      <c r="O139" s="210"/>
      <c r="P139" s="210"/>
      <c r="Q139" s="210"/>
      <c r="R139" s="210"/>
      <c r="S139" s="210"/>
      <c r="T139" s="210"/>
      <c r="U139" s="210"/>
      <c r="V139" s="210"/>
      <c r="W139" s="210"/>
      <c r="X139" s="210"/>
      <c r="Y139" s="210"/>
      <c r="Z139" s="210"/>
    </row>
    <row r="140" spans="1:26" ht="12" hidden="1" customHeight="1">
      <c r="A140" s="208" t="s">
        <v>140</v>
      </c>
      <c r="B140" s="208" t="s">
        <v>574</v>
      </c>
      <c r="C140" s="208" t="s">
        <v>574</v>
      </c>
      <c r="D140" s="208" t="s">
        <v>575</v>
      </c>
      <c r="E140" s="208" t="s">
        <v>576</v>
      </c>
      <c r="F140" s="213" t="s">
        <v>147</v>
      </c>
      <c r="G140" s="210"/>
      <c r="H140" s="208" t="s">
        <v>577</v>
      </c>
      <c r="I140" s="208" t="s">
        <v>578</v>
      </c>
      <c r="J140" s="214" t="str">
        <f t="shared" si="0"/>
        <v>GoldKazakhmys Smelting LLC</v>
      </c>
      <c r="K140" s="214" t="str">
        <f t="shared" si="1"/>
        <v>GoldKazakhmys Smelting LLC</v>
      </c>
      <c r="L140" s="210"/>
      <c r="M140" s="210"/>
      <c r="N140" s="210"/>
      <c r="O140" s="210"/>
      <c r="P140" s="210"/>
      <c r="Q140" s="210"/>
      <c r="R140" s="210"/>
      <c r="S140" s="210"/>
      <c r="T140" s="210"/>
      <c r="U140" s="210"/>
      <c r="V140" s="210"/>
      <c r="W140" s="210"/>
      <c r="X140" s="210"/>
      <c r="Y140" s="210"/>
      <c r="Z140" s="210"/>
    </row>
    <row r="141" spans="1:26" ht="12" hidden="1" customHeight="1">
      <c r="A141" s="208" t="s">
        <v>140</v>
      </c>
      <c r="B141" s="208" t="s">
        <v>579</v>
      </c>
      <c r="C141" s="208" t="s">
        <v>579</v>
      </c>
      <c r="D141" s="208" t="s">
        <v>575</v>
      </c>
      <c r="E141" s="208" t="s">
        <v>580</v>
      </c>
      <c r="F141" s="213" t="s">
        <v>147</v>
      </c>
      <c r="G141" s="210"/>
      <c r="H141" s="208" t="s">
        <v>581</v>
      </c>
      <c r="I141" s="208" t="s">
        <v>578</v>
      </c>
      <c r="J141" s="214" t="str">
        <f t="shared" si="0"/>
        <v>GoldKazzinc</v>
      </c>
      <c r="K141" s="214" t="str">
        <f t="shared" si="1"/>
        <v>GoldKazzinc</v>
      </c>
      <c r="L141" s="210"/>
      <c r="M141" s="210"/>
      <c r="N141" s="210"/>
      <c r="O141" s="210"/>
      <c r="P141" s="210"/>
      <c r="Q141" s="210"/>
      <c r="R141" s="210"/>
      <c r="S141" s="210"/>
      <c r="T141" s="210"/>
      <c r="U141" s="210"/>
      <c r="V141" s="210"/>
      <c r="W141" s="210"/>
      <c r="X141" s="210"/>
      <c r="Y141" s="210"/>
      <c r="Z141" s="210"/>
    </row>
    <row r="142" spans="1:26" ht="12" hidden="1" customHeight="1">
      <c r="A142" s="208" t="s">
        <v>140</v>
      </c>
      <c r="B142" s="208" t="s">
        <v>582</v>
      </c>
      <c r="C142" s="208" t="s">
        <v>582</v>
      </c>
      <c r="D142" s="208" t="s">
        <v>182</v>
      </c>
      <c r="E142" s="208" t="s">
        <v>583</v>
      </c>
      <c r="F142" s="213" t="s">
        <v>147</v>
      </c>
      <c r="G142" s="210"/>
      <c r="H142" s="208" t="s">
        <v>584</v>
      </c>
      <c r="I142" s="208" t="s">
        <v>270</v>
      </c>
      <c r="J142" s="214" t="str">
        <f t="shared" si="0"/>
        <v>GoldKennecott Utah Copper LLC</v>
      </c>
      <c r="K142" s="214" t="str">
        <f t="shared" si="1"/>
        <v>GoldKennecott Utah Copper LLC</v>
      </c>
      <c r="L142" s="210"/>
      <c r="M142" s="210"/>
      <c r="N142" s="210"/>
      <c r="O142" s="210"/>
      <c r="P142" s="210"/>
      <c r="Q142" s="210"/>
      <c r="R142" s="210"/>
      <c r="S142" s="210"/>
      <c r="T142" s="210"/>
      <c r="U142" s="210"/>
      <c r="V142" s="210"/>
      <c r="W142" s="210"/>
      <c r="X142" s="210"/>
      <c r="Y142" s="210"/>
      <c r="Z142" s="210"/>
    </row>
    <row r="143" spans="1:26" ht="12" hidden="1" customHeight="1">
      <c r="A143" s="208" t="s">
        <v>140</v>
      </c>
      <c r="B143" s="208" t="s">
        <v>585</v>
      </c>
      <c r="C143" s="208" t="s">
        <v>586</v>
      </c>
      <c r="D143" s="208" t="s">
        <v>587</v>
      </c>
      <c r="E143" s="208" t="s">
        <v>588</v>
      </c>
      <c r="F143" s="213" t="s">
        <v>147</v>
      </c>
      <c r="G143" s="210"/>
      <c r="H143" s="208" t="s">
        <v>589</v>
      </c>
      <c r="I143" s="208" t="s">
        <v>590</v>
      </c>
      <c r="J143" s="214" t="str">
        <f t="shared" si="0"/>
        <v>GoldKGHM Polska Miedz S.A.</v>
      </c>
      <c r="K143" s="214" t="str">
        <f t="shared" si="1"/>
        <v>GoldKGHM Polska Miedz S.A.</v>
      </c>
      <c r="L143" s="210"/>
      <c r="M143" s="210"/>
      <c r="N143" s="210"/>
      <c r="O143" s="210"/>
      <c r="P143" s="210"/>
      <c r="Q143" s="210"/>
      <c r="R143" s="210"/>
      <c r="S143" s="210"/>
      <c r="T143" s="210"/>
      <c r="U143" s="210"/>
      <c r="V143" s="210"/>
      <c r="W143" s="210"/>
      <c r="X143" s="210"/>
      <c r="Y143" s="210"/>
      <c r="Z143" s="210"/>
    </row>
    <row r="144" spans="1:26" ht="12" hidden="1" customHeight="1">
      <c r="A144" s="208" t="s">
        <v>140</v>
      </c>
      <c r="B144" s="208" t="s">
        <v>586</v>
      </c>
      <c r="C144" s="208" t="s">
        <v>586</v>
      </c>
      <c r="D144" s="208" t="s">
        <v>587</v>
      </c>
      <c r="E144" s="208" t="s">
        <v>588</v>
      </c>
      <c r="F144" s="213" t="s">
        <v>147</v>
      </c>
      <c r="G144" s="210"/>
      <c r="H144" s="208" t="s">
        <v>589</v>
      </c>
      <c r="I144" s="208" t="s">
        <v>590</v>
      </c>
      <c r="J144" s="214" t="str">
        <f t="shared" si="0"/>
        <v>GoldKGHM Polska Miedz Spolka Akcyjna</v>
      </c>
      <c r="K144" s="214" t="str">
        <f t="shared" si="1"/>
        <v>GoldKGHM Polska Miedz Spolka Akcyjna</v>
      </c>
      <c r="L144" s="210"/>
      <c r="M144" s="210"/>
      <c r="N144" s="210"/>
      <c r="O144" s="210"/>
      <c r="P144" s="210"/>
      <c r="Q144" s="210"/>
      <c r="R144" s="210"/>
      <c r="S144" s="210"/>
      <c r="T144" s="210"/>
      <c r="U144" s="210"/>
      <c r="V144" s="210"/>
      <c r="W144" s="210"/>
      <c r="X144" s="210"/>
      <c r="Y144" s="210"/>
      <c r="Z144" s="210"/>
    </row>
    <row r="145" spans="1:26" ht="12" hidden="1" customHeight="1">
      <c r="A145" s="208" t="s">
        <v>140</v>
      </c>
      <c r="B145" s="208" t="s">
        <v>591</v>
      </c>
      <c r="C145" s="208" t="s">
        <v>586</v>
      </c>
      <c r="D145" s="208" t="s">
        <v>587</v>
      </c>
      <c r="E145" s="208" t="s">
        <v>588</v>
      </c>
      <c r="F145" s="213" t="s">
        <v>147</v>
      </c>
      <c r="G145" s="210"/>
      <c r="H145" s="208" t="s">
        <v>589</v>
      </c>
      <c r="I145" s="208" t="s">
        <v>590</v>
      </c>
      <c r="J145" s="214" t="str">
        <f t="shared" si="0"/>
        <v>GoldKGHM Polska Miedź Spółka Akcyjna</v>
      </c>
      <c r="K145" s="214" t="str">
        <f t="shared" si="1"/>
        <v>GoldKGHM Polska Miedź Spółka Akcyjna</v>
      </c>
      <c r="L145" s="210"/>
      <c r="M145" s="210"/>
      <c r="N145" s="210"/>
      <c r="O145" s="210"/>
      <c r="P145" s="210"/>
      <c r="Q145" s="210"/>
      <c r="R145" s="210"/>
      <c r="S145" s="210"/>
      <c r="T145" s="210"/>
      <c r="U145" s="210"/>
      <c r="V145" s="210"/>
      <c r="W145" s="210"/>
      <c r="X145" s="210"/>
      <c r="Y145" s="210"/>
      <c r="Z145" s="210"/>
    </row>
    <row r="146" spans="1:26" ht="12" hidden="1" customHeight="1">
      <c r="A146" s="208" t="s">
        <v>140</v>
      </c>
      <c r="B146" s="208" t="s">
        <v>592</v>
      </c>
      <c r="C146" s="208" t="s">
        <v>593</v>
      </c>
      <c r="D146" s="208" t="s">
        <v>207</v>
      </c>
      <c r="E146" s="208" t="s">
        <v>594</v>
      </c>
      <c r="F146" s="213" t="s">
        <v>147</v>
      </c>
      <c r="G146" s="210"/>
      <c r="H146" s="208" t="s">
        <v>595</v>
      </c>
      <c r="I146" s="208" t="s">
        <v>596</v>
      </c>
      <c r="J146" s="214" t="str">
        <f t="shared" si="0"/>
        <v>GoldKochi daiicihi Yamaminami plant</v>
      </c>
      <c r="K146" s="214" t="str">
        <f t="shared" si="1"/>
        <v>GoldKochi daiicihi Yamaminami plant</v>
      </c>
      <c r="L146" s="210"/>
      <c r="M146" s="210"/>
      <c r="N146" s="210"/>
      <c r="O146" s="210"/>
      <c r="P146" s="210"/>
      <c r="Q146" s="210"/>
      <c r="R146" s="210"/>
      <c r="S146" s="210"/>
      <c r="T146" s="210"/>
      <c r="U146" s="210"/>
      <c r="V146" s="210"/>
      <c r="W146" s="210"/>
      <c r="X146" s="210"/>
      <c r="Y146" s="210"/>
      <c r="Z146" s="210"/>
    </row>
    <row r="147" spans="1:26" ht="12" hidden="1" customHeight="1">
      <c r="A147" s="208" t="s">
        <v>140</v>
      </c>
      <c r="B147" s="208" t="s">
        <v>597</v>
      </c>
      <c r="C147" s="208" t="s">
        <v>597</v>
      </c>
      <c r="D147" s="208" t="s">
        <v>207</v>
      </c>
      <c r="E147" s="208" t="s">
        <v>598</v>
      </c>
      <c r="F147" s="213" t="s">
        <v>147</v>
      </c>
      <c r="G147" s="210"/>
      <c r="H147" s="208" t="s">
        <v>599</v>
      </c>
      <c r="I147" s="208" t="s">
        <v>392</v>
      </c>
      <c r="J147" s="214" t="str">
        <f t="shared" si="0"/>
        <v>GoldKojima Chemicals Co., Ltd.</v>
      </c>
      <c r="K147" s="214" t="str">
        <f t="shared" si="1"/>
        <v>GoldKojima Chemicals Co., Ltd.</v>
      </c>
      <c r="L147" s="210"/>
      <c r="M147" s="210"/>
      <c r="N147" s="210"/>
      <c r="O147" s="210"/>
      <c r="P147" s="210"/>
      <c r="Q147" s="210"/>
      <c r="R147" s="210"/>
      <c r="S147" s="210"/>
      <c r="T147" s="210"/>
      <c r="U147" s="210"/>
      <c r="V147" s="210"/>
      <c r="W147" s="210"/>
      <c r="X147" s="210"/>
      <c r="Y147" s="210"/>
      <c r="Z147" s="210"/>
    </row>
    <row r="148" spans="1:26" ht="12" hidden="1" customHeight="1">
      <c r="A148" s="208" t="s">
        <v>140</v>
      </c>
      <c r="B148" s="208" t="s">
        <v>600</v>
      </c>
      <c r="C148" s="208" t="s">
        <v>597</v>
      </c>
      <c r="D148" s="208" t="s">
        <v>207</v>
      </c>
      <c r="E148" s="208" t="s">
        <v>598</v>
      </c>
      <c r="F148" s="213" t="s">
        <v>147</v>
      </c>
      <c r="G148" s="210"/>
      <c r="H148" s="208" t="s">
        <v>599</v>
      </c>
      <c r="I148" s="208" t="s">
        <v>392</v>
      </c>
      <c r="J148" s="214" t="str">
        <f t="shared" si="0"/>
        <v>GoldKojima Kagaku Yakuhin Co., Ltd</v>
      </c>
      <c r="K148" s="214" t="str">
        <f t="shared" si="1"/>
        <v>GoldKojima Kagaku Yakuhin Co., Ltd</v>
      </c>
      <c r="L148" s="210"/>
      <c r="M148" s="210"/>
      <c r="N148" s="210"/>
      <c r="O148" s="210"/>
      <c r="P148" s="210"/>
      <c r="Q148" s="210"/>
      <c r="R148" s="210"/>
      <c r="S148" s="210"/>
      <c r="T148" s="210"/>
      <c r="U148" s="210"/>
      <c r="V148" s="210"/>
      <c r="W148" s="210"/>
      <c r="X148" s="210"/>
      <c r="Y148" s="210"/>
      <c r="Z148" s="210"/>
    </row>
    <row r="149" spans="1:26" ht="12" hidden="1" customHeight="1">
      <c r="A149" s="208" t="s">
        <v>140</v>
      </c>
      <c r="B149" s="208" t="s">
        <v>601</v>
      </c>
      <c r="C149" s="208" t="s">
        <v>586</v>
      </c>
      <c r="D149" s="208" t="s">
        <v>587</v>
      </c>
      <c r="E149" s="208" t="s">
        <v>588</v>
      </c>
      <c r="F149" s="213" t="s">
        <v>147</v>
      </c>
      <c r="G149" s="210"/>
      <c r="H149" s="208" t="s">
        <v>589</v>
      </c>
      <c r="I149" s="208" t="s">
        <v>590</v>
      </c>
      <c r="J149" s="214" t="str">
        <f t="shared" si="0"/>
        <v>GoldKombinat Gorniczo Hutniczy Miedz Polska Miedz S.A.</v>
      </c>
      <c r="K149" s="214" t="str">
        <f t="shared" si="1"/>
        <v>GoldKombinat Gorniczo Hutniczy Miedz Polska Miedz S.A.</v>
      </c>
      <c r="L149" s="210"/>
      <c r="M149" s="210"/>
      <c r="N149" s="210"/>
      <c r="O149" s="210"/>
      <c r="P149" s="210"/>
      <c r="Q149" s="210"/>
      <c r="R149" s="210"/>
      <c r="S149" s="210"/>
      <c r="T149" s="210"/>
      <c r="U149" s="210"/>
      <c r="V149" s="210"/>
      <c r="W149" s="210"/>
      <c r="X149" s="210"/>
      <c r="Y149" s="210"/>
      <c r="Z149" s="210"/>
    </row>
    <row r="150" spans="1:26" ht="12" hidden="1" customHeight="1">
      <c r="A150" s="208" t="s">
        <v>140</v>
      </c>
      <c r="B150" s="208" t="s">
        <v>602</v>
      </c>
      <c r="C150" s="208" t="s">
        <v>602</v>
      </c>
      <c r="D150" s="208" t="s">
        <v>377</v>
      </c>
      <c r="E150" s="208" t="s">
        <v>603</v>
      </c>
      <c r="F150" s="213" t="s">
        <v>147</v>
      </c>
      <c r="G150" s="210"/>
      <c r="H150" s="208" t="s">
        <v>604</v>
      </c>
      <c r="I150" s="208" t="s">
        <v>605</v>
      </c>
      <c r="J150" s="214" t="str">
        <f t="shared" si="0"/>
        <v>GoldKorea Zinc Co., Ltd.</v>
      </c>
      <c r="K150" s="214" t="str">
        <f t="shared" si="1"/>
        <v>GoldKorea Zinc Co., Ltd.</v>
      </c>
      <c r="L150" s="210"/>
      <c r="M150" s="210"/>
      <c r="N150" s="210"/>
      <c r="O150" s="210"/>
      <c r="P150" s="210"/>
      <c r="Q150" s="210"/>
      <c r="R150" s="210"/>
      <c r="S150" s="210"/>
      <c r="T150" s="210"/>
      <c r="U150" s="210"/>
      <c r="V150" s="210"/>
      <c r="W150" s="210"/>
      <c r="X150" s="210"/>
      <c r="Y150" s="210"/>
      <c r="Z150" s="210"/>
    </row>
    <row r="151" spans="1:26" ht="12" hidden="1" customHeight="1">
      <c r="A151" s="208" t="s">
        <v>140</v>
      </c>
      <c r="B151" s="208" t="s">
        <v>606</v>
      </c>
      <c r="C151" s="208" t="s">
        <v>212</v>
      </c>
      <c r="D151" s="208" t="s">
        <v>207</v>
      </c>
      <c r="E151" s="208" t="s">
        <v>213</v>
      </c>
      <c r="F151" s="213" t="s">
        <v>147</v>
      </c>
      <c r="G151" s="210"/>
      <c r="H151" s="208" t="s">
        <v>214</v>
      </c>
      <c r="I151" s="208" t="s">
        <v>215</v>
      </c>
      <c r="J151" s="214" t="str">
        <f t="shared" si="0"/>
        <v>GoldKosak Seiren</v>
      </c>
      <c r="K151" s="214" t="str">
        <f t="shared" si="1"/>
        <v>GoldKosak Seiren</v>
      </c>
      <c r="L151" s="210"/>
      <c r="M151" s="210"/>
      <c r="N151" s="210"/>
      <c r="O151" s="210"/>
      <c r="P151" s="210"/>
      <c r="Q151" s="210"/>
      <c r="R151" s="210"/>
      <c r="S151" s="210"/>
      <c r="T151" s="210"/>
      <c r="U151" s="210"/>
      <c r="V151" s="210"/>
      <c r="W151" s="210"/>
      <c r="X151" s="210"/>
      <c r="Y151" s="210"/>
      <c r="Z151" s="210"/>
    </row>
    <row r="152" spans="1:26" ht="12" hidden="1" customHeight="1">
      <c r="A152" s="208" t="s">
        <v>140</v>
      </c>
      <c r="B152" s="208" t="s">
        <v>607</v>
      </c>
      <c r="C152" s="208" t="s">
        <v>582</v>
      </c>
      <c r="D152" s="208" t="s">
        <v>182</v>
      </c>
      <c r="E152" s="208" t="s">
        <v>583</v>
      </c>
      <c r="F152" s="213" t="s">
        <v>147</v>
      </c>
      <c r="G152" s="210"/>
      <c r="H152" s="208" t="s">
        <v>584</v>
      </c>
      <c r="I152" s="208" t="s">
        <v>270</v>
      </c>
      <c r="J152" s="214" t="str">
        <f t="shared" si="0"/>
        <v>GoldKUC</v>
      </c>
      <c r="K152" s="214" t="str">
        <f t="shared" si="1"/>
        <v>GoldKUC</v>
      </c>
      <c r="L152" s="210"/>
      <c r="M152" s="210"/>
      <c r="N152" s="210"/>
      <c r="O152" s="210"/>
      <c r="P152" s="210"/>
      <c r="Q152" s="210"/>
      <c r="R152" s="210"/>
      <c r="S152" s="210"/>
      <c r="T152" s="210"/>
      <c r="U152" s="210"/>
      <c r="V152" s="210"/>
      <c r="W152" s="210"/>
      <c r="X152" s="210"/>
      <c r="Y152" s="210"/>
      <c r="Z152" s="210"/>
    </row>
    <row r="153" spans="1:26" ht="12" hidden="1" customHeight="1">
      <c r="A153" s="208" t="s">
        <v>140</v>
      </c>
      <c r="B153" s="208" t="s">
        <v>608</v>
      </c>
      <c r="C153" s="208" t="s">
        <v>608</v>
      </c>
      <c r="D153" s="208" t="s">
        <v>282</v>
      </c>
      <c r="E153" s="208" t="s">
        <v>609</v>
      </c>
      <c r="F153" s="213" t="s">
        <v>147</v>
      </c>
      <c r="G153" s="210"/>
      <c r="H153" s="208" t="s">
        <v>610</v>
      </c>
      <c r="I153" s="208" t="s">
        <v>285</v>
      </c>
      <c r="J153" s="214" t="str">
        <f t="shared" si="0"/>
        <v>GoldKundan Care Products Ltd.</v>
      </c>
      <c r="K153" s="214" t="str">
        <f t="shared" si="1"/>
        <v>GoldKundan Care Products Ltd.</v>
      </c>
      <c r="L153" s="210"/>
      <c r="M153" s="210"/>
      <c r="N153" s="210"/>
      <c r="O153" s="210"/>
      <c r="P153" s="210"/>
      <c r="Q153" s="210"/>
      <c r="R153" s="210"/>
      <c r="S153" s="210"/>
      <c r="T153" s="210"/>
      <c r="U153" s="210"/>
      <c r="V153" s="210"/>
      <c r="W153" s="210"/>
      <c r="X153" s="210"/>
      <c r="Y153" s="210"/>
      <c r="Z153" s="210"/>
    </row>
    <row r="154" spans="1:26" ht="12" hidden="1" customHeight="1">
      <c r="A154" s="208" t="s">
        <v>140</v>
      </c>
      <c r="B154" s="208" t="s">
        <v>611</v>
      </c>
      <c r="C154" s="208" t="s">
        <v>611</v>
      </c>
      <c r="D154" s="208" t="s">
        <v>612</v>
      </c>
      <c r="E154" s="208" t="s">
        <v>613</v>
      </c>
      <c r="F154" s="213" t="s">
        <v>147</v>
      </c>
      <c r="G154" s="210"/>
      <c r="H154" s="208" t="s">
        <v>614</v>
      </c>
      <c r="I154" s="208" t="s">
        <v>615</v>
      </c>
      <c r="J154" s="214" t="str">
        <f t="shared" si="0"/>
        <v>GoldKyrgyzaltyn JSC</v>
      </c>
      <c r="K154" s="214" t="str">
        <f t="shared" si="1"/>
        <v>GoldKyrgyzaltyn JSC</v>
      </c>
      <c r="L154" s="210"/>
      <c r="M154" s="210"/>
      <c r="N154" s="210"/>
      <c r="O154" s="210"/>
      <c r="P154" s="210"/>
      <c r="Q154" s="210"/>
      <c r="R154" s="210"/>
      <c r="S154" s="210"/>
      <c r="T154" s="210"/>
      <c r="U154" s="210"/>
      <c r="V154" s="210"/>
      <c r="W154" s="210"/>
      <c r="X154" s="210"/>
      <c r="Y154" s="210"/>
      <c r="Z154" s="210"/>
    </row>
    <row r="155" spans="1:26" ht="12" hidden="1" customHeight="1">
      <c r="A155" s="208" t="s">
        <v>140</v>
      </c>
      <c r="B155" s="208" t="s">
        <v>616</v>
      </c>
      <c r="C155" s="208" t="s">
        <v>616</v>
      </c>
      <c r="D155" s="208" t="s">
        <v>401</v>
      </c>
      <c r="E155" s="208" t="s">
        <v>617</v>
      </c>
      <c r="F155" s="213" t="s">
        <v>147</v>
      </c>
      <c r="G155" s="210"/>
      <c r="H155" s="208" t="s">
        <v>618</v>
      </c>
      <c r="I155" s="208" t="s">
        <v>619</v>
      </c>
      <c r="J155" s="214" t="str">
        <f t="shared" si="0"/>
        <v>GoldKyshtym Copper-Electrolytic Plant ZAO</v>
      </c>
      <c r="K155" s="214" t="str">
        <f t="shared" si="1"/>
        <v>GoldKyshtym Copper-Electrolytic Plant ZAO</v>
      </c>
      <c r="L155" s="210"/>
      <c r="M155" s="210"/>
      <c r="N155" s="210"/>
      <c r="O155" s="210"/>
      <c r="P155" s="210"/>
      <c r="Q155" s="210"/>
      <c r="R155" s="210"/>
      <c r="S155" s="210"/>
      <c r="T155" s="210"/>
      <c r="U155" s="210"/>
      <c r="V155" s="210"/>
      <c r="W155" s="210"/>
      <c r="X155" s="210"/>
      <c r="Y155" s="210"/>
      <c r="Z155" s="210"/>
    </row>
    <row r="156" spans="1:26" ht="12" hidden="1" customHeight="1">
      <c r="A156" s="208" t="s">
        <v>140</v>
      </c>
      <c r="B156" s="208" t="s">
        <v>620</v>
      </c>
      <c r="C156" s="208" t="s">
        <v>316</v>
      </c>
      <c r="D156" s="208" t="s">
        <v>317</v>
      </c>
      <c r="E156" s="208" t="s">
        <v>318</v>
      </c>
      <c r="F156" s="213" t="s">
        <v>147</v>
      </c>
      <c r="G156" s="210"/>
      <c r="H156" s="208" t="s">
        <v>319</v>
      </c>
      <c r="I156" s="208" t="s">
        <v>320</v>
      </c>
      <c r="J156" s="214" t="str">
        <f t="shared" si="0"/>
        <v>GoldLa Caridad</v>
      </c>
      <c r="K156" s="214" t="str">
        <f t="shared" si="1"/>
        <v>GoldLa Caridad</v>
      </c>
      <c r="L156" s="210"/>
      <c r="M156" s="210"/>
      <c r="N156" s="210"/>
      <c r="O156" s="210"/>
      <c r="P156" s="210"/>
      <c r="Q156" s="210"/>
      <c r="R156" s="210"/>
      <c r="S156" s="210"/>
      <c r="T156" s="210"/>
      <c r="U156" s="210"/>
      <c r="V156" s="210"/>
      <c r="W156" s="210"/>
      <c r="X156" s="210"/>
      <c r="Y156" s="210"/>
      <c r="Z156" s="210"/>
    </row>
    <row r="157" spans="1:26" ht="12" hidden="1" customHeight="1">
      <c r="A157" s="208" t="s">
        <v>140</v>
      </c>
      <c r="B157" s="208" t="s">
        <v>621</v>
      </c>
      <c r="C157" s="208" t="s">
        <v>353</v>
      </c>
      <c r="D157" s="208" t="s">
        <v>146</v>
      </c>
      <c r="E157" s="208" t="s">
        <v>354</v>
      </c>
      <c r="F157" s="213" t="s">
        <v>147</v>
      </c>
      <c r="G157" s="210"/>
      <c r="H157" s="208" t="s">
        <v>355</v>
      </c>
      <c r="I157" s="208" t="s">
        <v>356</v>
      </c>
      <c r="J157" s="214" t="str">
        <f t="shared" si="0"/>
        <v>GoldLAIZHOU SHANDONG</v>
      </c>
      <c r="K157" s="214" t="str">
        <f t="shared" si="1"/>
        <v>GoldLAIZHOU SHANDONG</v>
      </c>
      <c r="L157" s="210"/>
      <c r="M157" s="210"/>
      <c r="N157" s="210"/>
      <c r="O157" s="210"/>
      <c r="P157" s="210"/>
      <c r="Q157" s="210"/>
      <c r="R157" s="210"/>
      <c r="S157" s="210"/>
      <c r="T157" s="210"/>
      <c r="U157" s="210"/>
      <c r="V157" s="210"/>
      <c r="W157" s="210"/>
      <c r="X157" s="210"/>
      <c r="Y157" s="210"/>
      <c r="Z157" s="210"/>
    </row>
    <row r="158" spans="1:26" ht="12" hidden="1" customHeight="1">
      <c r="A158" s="208" t="s">
        <v>140</v>
      </c>
      <c r="B158" s="208" t="s">
        <v>622</v>
      </c>
      <c r="C158" s="208" t="s">
        <v>622</v>
      </c>
      <c r="D158" s="208" t="s">
        <v>623</v>
      </c>
      <c r="E158" s="208" t="s">
        <v>624</v>
      </c>
      <c r="F158" s="213" t="s">
        <v>147</v>
      </c>
      <c r="G158" s="210"/>
      <c r="H158" s="208" t="s">
        <v>625</v>
      </c>
      <c r="I158" s="208" t="s">
        <v>626</v>
      </c>
      <c r="J158" s="214" t="str">
        <f t="shared" si="0"/>
        <v>GoldL'azurde Company For Jewelry</v>
      </c>
      <c r="K158" s="214" t="str">
        <f t="shared" si="1"/>
        <v>GoldL'azurde Company For Jewelry</v>
      </c>
      <c r="L158" s="210"/>
      <c r="M158" s="210"/>
      <c r="N158" s="210"/>
      <c r="O158" s="210"/>
      <c r="P158" s="210"/>
      <c r="Q158" s="210"/>
      <c r="R158" s="210"/>
      <c r="S158" s="210"/>
      <c r="T158" s="210"/>
      <c r="U158" s="210"/>
      <c r="V158" s="210"/>
      <c r="W158" s="210"/>
      <c r="X158" s="210"/>
      <c r="Y158" s="210"/>
      <c r="Z158" s="210"/>
    </row>
    <row r="159" spans="1:26" ht="12" hidden="1" customHeight="1">
      <c r="A159" s="208" t="s">
        <v>140</v>
      </c>
      <c r="B159" s="208" t="s">
        <v>627</v>
      </c>
      <c r="C159" s="208" t="s">
        <v>628</v>
      </c>
      <c r="D159" s="208" t="s">
        <v>146</v>
      </c>
      <c r="E159" s="208" t="s">
        <v>629</v>
      </c>
      <c r="F159" s="213" t="s">
        <v>147</v>
      </c>
      <c r="G159" s="210"/>
      <c r="H159" s="208" t="s">
        <v>630</v>
      </c>
      <c r="I159" s="208" t="s">
        <v>351</v>
      </c>
      <c r="J159" s="214" t="str">
        <f t="shared" si="0"/>
        <v>GoldLinBao Gold Mining</v>
      </c>
      <c r="K159" s="214" t="str">
        <f t="shared" si="1"/>
        <v>GoldLinBao Gold Mining</v>
      </c>
      <c r="L159" s="210"/>
      <c r="M159" s="210"/>
      <c r="N159" s="210"/>
      <c r="O159" s="210"/>
      <c r="P159" s="210"/>
      <c r="Q159" s="210"/>
      <c r="R159" s="210"/>
      <c r="S159" s="210"/>
      <c r="T159" s="210"/>
      <c r="U159" s="210"/>
      <c r="V159" s="210"/>
      <c r="W159" s="210"/>
      <c r="X159" s="210"/>
      <c r="Y159" s="210"/>
      <c r="Z159" s="210"/>
    </row>
    <row r="160" spans="1:26" ht="12" hidden="1" customHeight="1">
      <c r="A160" s="208" t="s">
        <v>140</v>
      </c>
      <c r="B160" s="208" t="s">
        <v>628</v>
      </c>
      <c r="C160" s="208" t="s">
        <v>628</v>
      </c>
      <c r="D160" s="208" t="s">
        <v>146</v>
      </c>
      <c r="E160" s="208" t="s">
        <v>629</v>
      </c>
      <c r="F160" s="213" t="s">
        <v>147</v>
      </c>
      <c r="G160" s="210"/>
      <c r="H160" s="208" t="s">
        <v>630</v>
      </c>
      <c r="I160" s="208" t="s">
        <v>351</v>
      </c>
      <c r="J160" s="214" t="str">
        <f t="shared" si="0"/>
        <v>GoldLingbao Gold Co., Ltd.</v>
      </c>
      <c r="K160" s="214" t="str">
        <f t="shared" si="1"/>
        <v>GoldLingbao Gold Co., Ltd.</v>
      </c>
      <c r="L160" s="210"/>
      <c r="M160" s="210"/>
      <c r="N160" s="210"/>
      <c r="O160" s="210"/>
      <c r="P160" s="210"/>
      <c r="Q160" s="210"/>
      <c r="R160" s="210"/>
      <c r="S160" s="210"/>
      <c r="T160" s="210"/>
      <c r="U160" s="210"/>
      <c r="V160" s="210"/>
      <c r="W160" s="210"/>
      <c r="X160" s="210"/>
      <c r="Y160" s="210"/>
      <c r="Z160" s="210"/>
    </row>
    <row r="161" spans="1:26" ht="12" hidden="1" customHeight="1">
      <c r="A161" s="208" t="s">
        <v>140</v>
      </c>
      <c r="B161" s="208" t="s">
        <v>631</v>
      </c>
      <c r="C161" s="208" t="s">
        <v>631</v>
      </c>
      <c r="D161" s="208" t="s">
        <v>146</v>
      </c>
      <c r="E161" s="208" t="s">
        <v>632</v>
      </c>
      <c r="F161" s="213" t="s">
        <v>147</v>
      </c>
      <c r="G161" s="210"/>
      <c r="H161" s="208" t="s">
        <v>630</v>
      </c>
      <c r="I161" s="208" t="s">
        <v>351</v>
      </c>
      <c r="J161" s="214" t="str">
        <f t="shared" si="0"/>
        <v>GoldLingbao Jinyuan Tonghui Refinery Co., Ltd.</v>
      </c>
      <c r="K161" s="214" t="str">
        <f t="shared" si="1"/>
        <v>GoldLingbao Jinyuan Tonghui Refinery Co., Ltd.</v>
      </c>
      <c r="L161" s="210"/>
      <c r="M161" s="210"/>
      <c r="N161" s="210"/>
      <c r="O161" s="210"/>
      <c r="P161" s="210"/>
      <c r="Q161" s="210"/>
      <c r="R161" s="210"/>
      <c r="S161" s="210"/>
      <c r="T161" s="210"/>
      <c r="U161" s="210"/>
      <c r="V161" s="210"/>
      <c r="W161" s="210"/>
      <c r="X161" s="210"/>
      <c r="Y161" s="210"/>
      <c r="Z161" s="210"/>
    </row>
    <row r="162" spans="1:26" ht="12" hidden="1" customHeight="1">
      <c r="A162" s="208" t="s">
        <v>140</v>
      </c>
      <c r="B162" s="208" t="s">
        <v>633</v>
      </c>
      <c r="C162" s="208" t="s">
        <v>633</v>
      </c>
      <c r="D162" s="208" t="s">
        <v>634</v>
      </c>
      <c r="E162" s="208" t="s">
        <v>635</v>
      </c>
      <c r="F162" s="213" t="s">
        <v>147</v>
      </c>
      <c r="G162" s="210"/>
      <c r="H162" s="208" t="s">
        <v>636</v>
      </c>
      <c r="I162" s="208" t="s">
        <v>636</v>
      </c>
      <c r="J162" s="214" t="str">
        <f t="shared" si="0"/>
        <v>GoldL'Orfebre S.A.</v>
      </c>
      <c r="K162" s="214" t="str">
        <f t="shared" si="1"/>
        <v>GoldL'Orfebre S.A.</v>
      </c>
      <c r="L162" s="210"/>
      <c r="M162" s="210"/>
      <c r="N162" s="210"/>
      <c r="O162" s="210"/>
      <c r="P162" s="210"/>
      <c r="Q162" s="210"/>
      <c r="R162" s="210"/>
      <c r="S162" s="210"/>
      <c r="T162" s="210"/>
      <c r="U162" s="210"/>
      <c r="V162" s="210"/>
      <c r="W162" s="210"/>
      <c r="X162" s="210"/>
      <c r="Y162" s="210"/>
      <c r="Z162" s="210"/>
    </row>
    <row r="163" spans="1:26" ht="12" hidden="1" customHeight="1">
      <c r="A163" s="208" t="s">
        <v>140</v>
      </c>
      <c r="B163" s="208" t="s">
        <v>637</v>
      </c>
      <c r="C163" s="208" t="s">
        <v>637</v>
      </c>
      <c r="D163" s="208" t="s">
        <v>377</v>
      </c>
      <c r="E163" s="208" t="s">
        <v>638</v>
      </c>
      <c r="F163" s="213" t="s">
        <v>147</v>
      </c>
      <c r="G163" s="210"/>
      <c r="H163" s="208" t="s">
        <v>639</v>
      </c>
      <c r="I163" s="208" t="s">
        <v>640</v>
      </c>
      <c r="J163" s="214" t="str">
        <f t="shared" si="0"/>
        <v>GoldLS MnM Inc.</v>
      </c>
      <c r="K163" s="214" t="str">
        <f t="shared" si="1"/>
        <v>GoldLS MnM Inc.</v>
      </c>
      <c r="L163" s="210"/>
      <c r="M163" s="210"/>
      <c r="N163" s="210"/>
      <c r="O163" s="210"/>
      <c r="P163" s="210"/>
      <c r="Q163" s="210"/>
      <c r="R163" s="210"/>
      <c r="S163" s="210"/>
      <c r="T163" s="210"/>
      <c r="U163" s="210"/>
      <c r="V163" s="210"/>
      <c r="W163" s="210"/>
      <c r="X163" s="210"/>
      <c r="Y163" s="210"/>
      <c r="Z163" s="210"/>
    </row>
    <row r="164" spans="1:26" ht="12" hidden="1" customHeight="1">
      <c r="A164" s="208" t="s">
        <v>140</v>
      </c>
      <c r="B164" s="208" t="s">
        <v>490</v>
      </c>
      <c r="C164" s="208" t="s">
        <v>490</v>
      </c>
      <c r="D164" s="208" t="s">
        <v>377</v>
      </c>
      <c r="E164" s="208" t="s">
        <v>491</v>
      </c>
      <c r="F164" s="213" t="s">
        <v>147</v>
      </c>
      <c r="G164" s="210"/>
      <c r="H164" s="208" t="s">
        <v>492</v>
      </c>
      <c r="I164" s="208" t="s">
        <v>493</v>
      </c>
      <c r="J164" s="214" t="str">
        <f t="shared" si="0"/>
        <v>GoldLT Metal Ltd.</v>
      </c>
      <c r="K164" s="214" t="str">
        <f t="shared" si="1"/>
        <v>GoldLT Metal Ltd.</v>
      </c>
      <c r="L164" s="210"/>
      <c r="M164" s="210"/>
      <c r="N164" s="210"/>
      <c r="O164" s="210"/>
      <c r="P164" s="210"/>
      <c r="Q164" s="210"/>
      <c r="R164" s="210"/>
      <c r="S164" s="210"/>
      <c r="T164" s="210"/>
      <c r="U164" s="210"/>
      <c r="V164" s="210"/>
      <c r="W164" s="210"/>
      <c r="X164" s="210"/>
      <c r="Y164" s="210"/>
      <c r="Z164" s="210"/>
    </row>
    <row r="165" spans="1:26" ht="12" hidden="1" customHeight="1">
      <c r="A165" s="208" t="s">
        <v>140</v>
      </c>
      <c r="B165" s="208" t="s">
        <v>641</v>
      </c>
      <c r="C165" s="208" t="s">
        <v>641</v>
      </c>
      <c r="D165" s="208" t="s">
        <v>146</v>
      </c>
      <c r="E165" s="208" t="s">
        <v>642</v>
      </c>
      <c r="F165" s="213" t="s">
        <v>147</v>
      </c>
      <c r="G165" s="210"/>
      <c r="H165" s="208" t="s">
        <v>643</v>
      </c>
      <c r="I165" s="208" t="s">
        <v>351</v>
      </c>
      <c r="J165" s="214" t="str">
        <f t="shared" si="0"/>
        <v>GoldLuoyang Zijin Yinhui Gold Refinery Co., Ltd.</v>
      </c>
      <c r="K165" s="214" t="str">
        <f t="shared" si="1"/>
        <v>GoldLuoyang Zijin Yinhui Gold Refinery Co., Ltd.</v>
      </c>
      <c r="L165" s="210"/>
      <c r="M165" s="210"/>
      <c r="N165" s="210"/>
      <c r="O165" s="210"/>
      <c r="P165" s="210"/>
      <c r="Q165" s="210"/>
      <c r="R165" s="210"/>
      <c r="S165" s="210"/>
      <c r="T165" s="210"/>
      <c r="U165" s="210"/>
      <c r="V165" s="210"/>
      <c r="W165" s="210"/>
      <c r="X165" s="210"/>
      <c r="Y165" s="210"/>
      <c r="Z165" s="210"/>
    </row>
    <row r="166" spans="1:26" ht="12" hidden="1" customHeight="1">
      <c r="A166" s="208" t="s">
        <v>140</v>
      </c>
      <c r="B166" s="208" t="s">
        <v>644</v>
      </c>
      <c r="C166" s="208" t="s">
        <v>641</v>
      </c>
      <c r="D166" s="208" t="s">
        <v>146</v>
      </c>
      <c r="E166" s="208" t="s">
        <v>642</v>
      </c>
      <c r="F166" s="213" t="s">
        <v>147</v>
      </c>
      <c r="G166" s="210"/>
      <c r="H166" s="208" t="s">
        <v>643</v>
      </c>
      <c r="I166" s="208" t="s">
        <v>351</v>
      </c>
      <c r="J166" s="214" t="str">
        <f t="shared" si="0"/>
        <v>GoldLuoyang Zijin Yinhui Gold Smelting</v>
      </c>
      <c r="K166" s="214" t="str">
        <f t="shared" si="1"/>
        <v>GoldLuoyang Zijin Yinhui Gold Smelting</v>
      </c>
      <c r="L166" s="210"/>
      <c r="M166" s="210"/>
      <c r="N166" s="210"/>
      <c r="O166" s="210"/>
      <c r="P166" s="210"/>
      <c r="Q166" s="210"/>
      <c r="R166" s="210"/>
      <c r="S166" s="210"/>
      <c r="T166" s="210"/>
      <c r="U166" s="210"/>
      <c r="V166" s="210"/>
      <c r="W166" s="210"/>
      <c r="X166" s="210"/>
      <c r="Y166" s="210"/>
      <c r="Z166" s="210"/>
    </row>
    <row r="167" spans="1:26" ht="12" hidden="1" customHeight="1">
      <c r="A167" s="208" t="s">
        <v>140</v>
      </c>
      <c r="B167" s="208" t="s">
        <v>645</v>
      </c>
      <c r="C167" s="208" t="s">
        <v>641</v>
      </c>
      <c r="D167" s="208" t="s">
        <v>146</v>
      </c>
      <c r="E167" s="208" t="s">
        <v>642</v>
      </c>
      <c r="F167" s="213" t="s">
        <v>147</v>
      </c>
      <c r="G167" s="210"/>
      <c r="H167" s="208" t="s">
        <v>643</v>
      </c>
      <c r="I167" s="208" t="s">
        <v>351</v>
      </c>
      <c r="J167" s="214" t="str">
        <f t="shared" si="0"/>
        <v>GoldLuoyang Zijin Yinhui Metal Smelt Co Ltd</v>
      </c>
      <c r="K167" s="214" t="str">
        <f t="shared" si="1"/>
        <v>GoldLuoyang Zijin Yinhui Metal Smelt Co Ltd</v>
      </c>
      <c r="L167" s="210"/>
      <c r="M167" s="210"/>
      <c r="N167" s="210"/>
      <c r="O167" s="210"/>
      <c r="P167" s="210"/>
      <c r="Q167" s="210"/>
      <c r="R167" s="210"/>
      <c r="S167" s="210"/>
      <c r="T167" s="210"/>
      <c r="U167" s="210"/>
      <c r="V167" s="210"/>
      <c r="W167" s="210"/>
      <c r="X167" s="210"/>
      <c r="Y167" s="210"/>
      <c r="Z167" s="210"/>
    </row>
    <row r="168" spans="1:26" ht="12" hidden="1" customHeight="1">
      <c r="A168" s="208" t="s">
        <v>140</v>
      </c>
      <c r="B168" s="208" t="s">
        <v>646</v>
      </c>
      <c r="C168" s="208" t="s">
        <v>646</v>
      </c>
      <c r="D168" s="208" t="s">
        <v>244</v>
      </c>
      <c r="E168" s="208" t="s">
        <v>647</v>
      </c>
      <c r="F168" s="213" t="s">
        <v>147</v>
      </c>
      <c r="G168" s="210"/>
      <c r="H168" s="208" t="s">
        <v>648</v>
      </c>
      <c r="I168" s="208" t="s">
        <v>649</v>
      </c>
      <c r="J168" s="214" t="str">
        <f t="shared" si="0"/>
        <v>GoldMarsam Metals</v>
      </c>
      <c r="K168" s="214" t="str">
        <f t="shared" si="1"/>
        <v>GoldMarsam Metals</v>
      </c>
      <c r="L168" s="210"/>
      <c r="M168" s="210"/>
      <c r="N168" s="210"/>
      <c r="O168" s="210"/>
      <c r="P168" s="210"/>
      <c r="Q168" s="210"/>
      <c r="R168" s="210"/>
      <c r="S168" s="210"/>
      <c r="T168" s="210"/>
      <c r="U168" s="210"/>
      <c r="V168" s="210"/>
      <c r="W168" s="210"/>
      <c r="X168" s="210"/>
      <c r="Y168" s="210"/>
      <c r="Z168" s="210"/>
    </row>
    <row r="169" spans="1:26" ht="12" hidden="1" customHeight="1">
      <c r="A169" s="208" t="s">
        <v>140</v>
      </c>
      <c r="B169" s="208" t="s">
        <v>650</v>
      </c>
      <c r="C169" s="208" t="s">
        <v>650</v>
      </c>
      <c r="D169" s="208" t="s">
        <v>182</v>
      </c>
      <c r="E169" s="208" t="s">
        <v>651</v>
      </c>
      <c r="F169" s="213" t="s">
        <v>147</v>
      </c>
      <c r="G169" s="210"/>
      <c r="H169" s="208" t="s">
        <v>652</v>
      </c>
      <c r="I169" s="208" t="s">
        <v>653</v>
      </c>
      <c r="J169" s="214" t="str">
        <f t="shared" si="0"/>
        <v>GoldMaterion</v>
      </c>
      <c r="K169" s="214" t="str">
        <f t="shared" si="1"/>
        <v>GoldMaterion</v>
      </c>
      <c r="L169" s="210"/>
      <c r="M169" s="210"/>
      <c r="N169" s="210"/>
      <c r="O169" s="210"/>
      <c r="P169" s="210"/>
      <c r="Q169" s="210"/>
      <c r="R169" s="210"/>
      <c r="S169" s="210"/>
      <c r="T169" s="210"/>
      <c r="U169" s="210"/>
      <c r="V169" s="210"/>
      <c r="W169" s="210"/>
      <c r="X169" s="210"/>
      <c r="Y169" s="210"/>
      <c r="Z169" s="210"/>
    </row>
    <row r="170" spans="1:26" ht="12" hidden="1" customHeight="1">
      <c r="A170" s="208" t="s">
        <v>140</v>
      </c>
      <c r="B170" s="208" t="s">
        <v>654</v>
      </c>
      <c r="C170" s="208" t="s">
        <v>654</v>
      </c>
      <c r="D170" s="208" t="s">
        <v>207</v>
      </c>
      <c r="E170" s="208" t="s">
        <v>655</v>
      </c>
      <c r="F170" s="213" t="s">
        <v>147</v>
      </c>
      <c r="G170" s="210"/>
      <c r="H170" s="208" t="s">
        <v>656</v>
      </c>
      <c r="I170" s="208" t="s">
        <v>392</v>
      </c>
      <c r="J170" s="214" t="str">
        <f t="shared" si="0"/>
        <v>GoldMatsuda Sangyo Co., Ltd.</v>
      </c>
      <c r="K170" s="214" t="str">
        <f t="shared" si="1"/>
        <v>GoldMatsuda Sangyo Co., Ltd.</v>
      </c>
      <c r="L170" s="210"/>
      <c r="M170" s="210"/>
      <c r="N170" s="210"/>
      <c r="O170" s="210"/>
      <c r="P170" s="210"/>
      <c r="Q170" s="210"/>
      <c r="R170" s="210"/>
      <c r="S170" s="210"/>
      <c r="T170" s="210"/>
      <c r="U170" s="210"/>
      <c r="V170" s="210"/>
      <c r="W170" s="210"/>
      <c r="X170" s="210"/>
      <c r="Y170" s="210"/>
      <c r="Z170" s="210"/>
    </row>
    <row r="171" spans="1:26" ht="12" hidden="1" customHeight="1">
      <c r="A171" s="208" t="s">
        <v>140</v>
      </c>
      <c r="B171" s="208" t="s">
        <v>657</v>
      </c>
      <c r="C171" s="208" t="s">
        <v>657</v>
      </c>
      <c r="D171" s="208" t="s">
        <v>282</v>
      </c>
      <c r="E171" s="208" t="s">
        <v>658</v>
      </c>
      <c r="F171" s="213" t="s">
        <v>147</v>
      </c>
      <c r="G171" s="210"/>
      <c r="H171" s="208" t="s">
        <v>659</v>
      </c>
      <c r="I171" s="208" t="s">
        <v>285</v>
      </c>
      <c r="J171" s="214" t="str">
        <f t="shared" si="0"/>
        <v>GoldMD Overseas</v>
      </c>
      <c r="K171" s="214" t="str">
        <f t="shared" si="1"/>
        <v>GoldMD Overseas</v>
      </c>
      <c r="L171" s="210"/>
      <c r="M171" s="210"/>
      <c r="N171" s="210"/>
      <c r="O171" s="210"/>
      <c r="P171" s="210"/>
      <c r="Q171" s="210"/>
      <c r="R171" s="210"/>
      <c r="S171" s="210"/>
      <c r="T171" s="210"/>
      <c r="U171" s="210"/>
      <c r="V171" s="210"/>
      <c r="W171" s="210"/>
      <c r="X171" s="210"/>
      <c r="Y171" s="210"/>
      <c r="Z171" s="210"/>
    </row>
    <row r="172" spans="1:26" ht="12" hidden="1" customHeight="1">
      <c r="A172" s="208" t="s">
        <v>140</v>
      </c>
      <c r="B172" s="208" t="s">
        <v>660</v>
      </c>
      <c r="C172" s="208" t="s">
        <v>661</v>
      </c>
      <c r="D172" s="208" t="s">
        <v>207</v>
      </c>
      <c r="E172" s="208" t="s">
        <v>662</v>
      </c>
      <c r="F172" s="213" t="s">
        <v>147</v>
      </c>
      <c r="G172" s="210"/>
      <c r="H172" s="208" t="s">
        <v>663</v>
      </c>
      <c r="I172" s="208" t="s">
        <v>664</v>
      </c>
      <c r="J172" s="214" t="str">
        <f t="shared" si="0"/>
        <v>GoldMEM(Sumitomo Group)</v>
      </c>
      <c r="K172" s="214" t="str">
        <f t="shared" si="1"/>
        <v>GoldMEM(Sumitomo Group)</v>
      </c>
      <c r="L172" s="210"/>
      <c r="M172" s="210"/>
      <c r="N172" s="210"/>
      <c r="O172" s="210"/>
      <c r="P172" s="210"/>
      <c r="Q172" s="210"/>
      <c r="R172" s="210"/>
      <c r="S172" s="210"/>
      <c r="T172" s="210"/>
      <c r="U172" s="210"/>
      <c r="V172" s="210"/>
      <c r="W172" s="210"/>
      <c r="X172" s="210"/>
      <c r="Y172" s="210"/>
      <c r="Z172" s="210"/>
    </row>
    <row r="173" spans="1:26" ht="12" hidden="1" customHeight="1">
      <c r="A173" s="208" t="s">
        <v>140</v>
      </c>
      <c r="B173" s="208" t="s">
        <v>665</v>
      </c>
      <c r="C173" s="208" t="s">
        <v>665</v>
      </c>
      <c r="D173" s="208" t="s">
        <v>287</v>
      </c>
      <c r="E173" s="208" t="s">
        <v>666</v>
      </c>
      <c r="F173" s="213" t="s">
        <v>147</v>
      </c>
      <c r="G173" s="210"/>
      <c r="H173" s="208" t="s">
        <v>667</v>
      </c>
      <c r="I173" s="208" t="s">
        <v>290</v>
      </c>
      <c r="J173" s="214" t="str">
        <f t="shared" si="0"/>
        <v>GoldMetal Concentrators SA (Pty) Ltd.</v>
      </c>
      <c r="K173" s="214" t="str">
        <f t="shared" si="1"/>
        <v>GoldMetal Concentrators SA (Pty) Ltd.</v>
      </c>
      <c r="L173" s="210"/>
      <c r="M173" s="210"/>
      <c r="N173" s="210"/>
      <c r="O173" s="210"/>
      <c r="P173" s="210"/>
      <c r="Q173" s="210"/>
      <c r="R173" s="210"/>
      <c r="S173" s="210"/>
      <c r="T173" s="210"/>
      <c r="U173" s="210"/>
      <c r="V173" s="210"/>
      <c r="W173" s="210"/>
      <c r="X173" s="210"/>
      <c r="Y173" s="210"/>
      <c r="Z173" s="210"/>
    </row>
    <row r="174" spans="1:26" ht="12" hidden="1" customHeight="1">
      <c r="A174" s="208" t="s">
        <v>140</v>
      </c>
      <c r="B174" s="208" t="s">
        <v>668</v>
      </c>
      <c r="C174" s="208" t="s">
        <v>669</v>
      </c>
      <c r="D174" s="208" t="s">
        <v>317</v>
      </c>
      <c r="E174" s="208" t="s">
        <v>670</v>
      </c>
      <c r="F174" s="213" t="s">
        <v>147</v>
      </c>
      <c r="G174" s="210"/>
      <c r="H174" s="208" t="s">
        <v>671</v>
      </c>
      <c r="I174" s="208" t="s">
        <v>672</v>
      </c>
      <c r="J174" s="214" t="str">
        <f t="shared" si="0"/>
        <v>GoldMetal?rgica Met-Mex Pe?oles, S.A. de C.V</v>
      </c>
      <c r="K174" s="214" t="str">
        <f t="shared" si="1"/>
        <v>GoldMetal?rgica Met-Mex Pe?oles, S.A. de C.V</v>
      </c>
      <c r="L174" s="210"/>
      <c r="M174" s="210"/>
      <c r="N174" s="210"/>
      <c r="O174" s="210"/>
      <c r="P174" s="210"/>
      <c r="Q174" s="210"/>
      <c r="R174" s="210"/>
      <c r="S174" s="210"/>
      <c r="T174" s="210"/>
      <c r="U174" s="210"/>
      <c r="V174" s="210"/>
      <c r="W174" s="210"/>
      <c r="X174" s="210"/>
      <c r="Y174" s="210"/>
      <c r="Z174" s="210"/>
    </row>
    <row r="175" spans="1:26" ht="12" hidden="1" customHeight="1">
      <c r="A175" s="208" t="s">
        <v>140</v>
      </c>
      <c r="B175" s="208" t="s">
        <v>673</v>
      </c>
      <c r="C175" s="208" t="s">
        <v>673</v>
      </c>
      <c r="D175" s="208" t="s">
        <v>182</v>
      </c>
      <c r="E175" s="208" t="s">
        <v>674</v>
      </c>
      <c r="F175" s="213" t="s">
        <v>147</v>
      </c>
      <c r="G175" s="210"/>
      <c r="H175" s="208" t="s">
        <v>675</v>
      </c>
      <c r="I175" s="208" t="s">
        <v>676</v>
      </c>
      <c r="J175" s="214" t="str">
        <f t="shared" si="0"/>
        <v>GoldMetallix Refining Inc.</v>
      </c>
      <c r="K175" s="214" t="str">
        <f t="shared" si="1"/>
        <v>GoldMetallix Refining Inc.</v>
      </c>
      <c r="L175" s="210"/>
      <c r="M175" s="210"/>
      <c r="N175" s="210"/>
      <c r="O175" s="210"/>
      <c r="P175" s="210"/>
      <c r="Q175" s="210"/>
      <c r="R175" s="210"/>
      <c r="S175" s="210"/>
      <c r="T175" s="210"/>
      <c r="U175" s="210"/>
      <c r="V175" s="210"/>
      <c r="W175" s="210"/>
      <c r="X175" s="210"/>
      <c r="Y175" s="210"/>
      <c r="Z175" s="210"/>
    </row>
    <row r="176" spans="1:26" ht="12" hidden="1" customHeight="1">
      <c r="A176" s="208" t="s">
        <v>140</v>
      </c>
      <c r="B176" s="208" t="s">
        <v>677</v>
      </c>
      <c r="C176" s="208" t="s">
        <v>678</v>
      </c>
      <c r="D176" s="208" t="s">
        <v>527</v>
      </c>
      <c r="E176" s="208" t="s">
        <v>679</v>
      </c>
      <c r="F176" s="213" t="s">
        <v>147</v>
      </c>
      <c r="G176" s="210"/>
      <c r="H176" s="208" t="s">
        <v>680</v>
      </c>
      <c r="I176" s="208" t="s">
        <v>530</v>
      </c>
      <c r="J176" s="214" t="str">
        <f t="shared" si="0"/>
        <v>GoldMetallurgie Hoboken Overpelt</v>
      </c>
      <c r="K176" s="214" t="str">
        <f t="shared" si="1"/>
        <v>GoldMetallurgie Hoboken Overpelt</v>
      </c>
      <c r="L176" s="210"/>
      <c r="M176" s="210"/>
      <c r="N176" s="210"/>
      <c r="O176" s="210"/>
      <c r="P176" s="210"/>
      <c r="Q176" s="210"/>
      <c r="R176" s="210"/>
      <c r="S176" s="210"/>
      <c r="T176" s="210"/>
      <c r="U176" s="210"/>
      <c r="V176" s="210"/>
      <c r="W176" s="210"/>
      <c r="X176" s="210"/>
      <c r="Y176" s="210"/>
      <c r="Z176" s="210"/>
    </row>
    <row r="177" spans="1:26" ht="12" hidden="1" customHeight="1">
      <c r="A177" s="208" t="s">
        <v>140</v>
      </c>
      <c r="B177" s="208" t="s">
        <v>681</v>
      </c>
      <c r="C177" s="208" t="s">
        <v>682</v>
      </c>
      <c r="D177" s="208" t="s">
        <v>257</v>
      </c>
      <c r="E177" s="208" t="s">
        <v>683</v>
      </c>
      <c r="F177" s="213" t="s">
        <v>147</v>
      </c>
      <c r="G177" s="210"/>
      <c r="H177" s="208" t="s">
        <v>684</v>
      </c>
      <c r="I177" s="208" t="s">
        <v>685</v>
      </c>
      <c r="J177" s="214" t="str">
        <f t="shared" si="0"/>
        <v>GoldMetalor Switzerland</v>
      </c>
      <c r="K177" s="214" t="str">
        <f t="shared" si="1"/>
        <v>GoldMetalor Switzerland</v>
      </c>
      <c r="L177" s="210"/>
      <c r="M177" s="210"/>
      <c r="N177" s="210"/>
      <c r="O177" s="210"/>
      <c r="P177" s="210"/>
      <c r="Q177" s="210"/>
      <c r="R177" s="210"/>
      <c r="S177" s="210"/>
      <c r="T177" s="210"/>
      <c r="U177" s="210"/>
      <c r="V177" s="210"/>
      <c r="W177" s="210"/>
      <c r="X177" s="210"/>
      <c r="Y177" s="210"/>
      <c r="Z177" s="210"/>
    </row>
    <row r="178" spans="1:26" ht="12" hidden="1" customHeight="1">
      <c r="A178" s="208" t="s">
        <v>140</v>
      </c>
      <c r="B178" s="208" t="s">
        <v>686</v>
      </c>
      <c r="C178" s="208" t="s">
        <v>686</v>
      </c>
      <c r="D178" s="208" t="s">
        <v>146</v>
      </c>
      <c r="E178" s="208" t="s">
        <v>687</v>
      </c>
      <c r="F178" s="213" t="s">
        <v>147</v>
      </c>
      <c r="G178" s="210"/>
      <c r="H178" s="208" t="s">
        <v>688</v>
      </c>
      <c r="I178" s="208" t="s">
        <v>507</v>
      </c>
      <c r="J178" s="214" t="str">
        <f t="shared" si="0"/>
        <v>GoldMetalor Technologies (Hong Kong) Ltd.</v>
      </c>
      <c r="K178" s="214" t="str">
        <f t="shared" si="1"/>
        <v>GoldMetalor Technologies (Hong Kong) Ltd.</v>
      </c>
      <c r="L178" s="210"/>
      <c r="M178" s="210"/>
      <c r="N178" s="210"/>
      <c r="O178" s="210"/>
      <c r="P178" s="210"/>
      <c r="Q178" s="210"/>
      <c r="R178" s="210"/>
      <c r="S178" s="210"/>
      <c r="T178" s="210"/>
      <c r="U178" s="210"/>
      <c r="V178" s="210"/>
      <c r="W178" s="210"/>
      <c r="X178" s="210"/>
      <c r="Y178" s="210"/>
      <c r="Z178" s="210"/>
    </row>
    <row r="179" spans="1:26" ht="12" hidden="1" customHeight="1">
      <c r="A179" s="208" t="s">
        <v>140</v>
      </c>
      <c r="B179" s="208" t="s">
        <v>689</v>
      </c>
      <c r="C179" s="208" t="s">
        <v>689</v>
      </c>
      <c r="D179" s="208" t="s">
        <v>690</v>
      </c>
      <c r="E179" s="208" t="s">
        <v>691</v>
      </c>
      <c r="F179" s="213" t="s">
        <v>147</v>
      </c>
      <c r="G179" s="210"/>
      <c r="H179" s="208" t="s">
        <v>692</v>
      </c>
      <c r="I179" s="208" t="s">
        <v>693</v>
      </c>
      <c r="J179" s="214" t="str">
        <f t="shared" si="0"/>
        <v>GoldMetalor Technologies (Singapore) Pte., Ltd.</v>
      </c>
      <c r="K179" s="214" t="str">
        <f t="shared" si="1"/>
        <v>GoldMetalor Technologies (Singapore) Pte., Ltd.</v>
      </c>
      <c r="L179" s="210"/>
      <c r="M179" s="210"/>
      <c r="N179" s="210"/>
      <c r="O179" s="210"/>
      <c r="P179" s="210"/>
      <c r="Q179" s="210"/>
      <c r="R179" s="210"/>
      <c r="S179" s="210"/>
      <c r="T179" s="210"/>
      <c r="U179" s="210"/>
      <c r="V179" s="210"/>
      <c r="W179" s="210"/>
      <c r="X179" s="210"/>
      <c r="Y179" s="210"/>
      <c r="Z179" s="210"/>
    </row>
    <row r="180" spans="1:26" ht="12" hidden="1" customHeight="1">
      <c r="A180" s="208" t="s">
        <v>140</v>
      </c>
      <c r="B180" s="208" t="s">
        <v>694</v>
      </c>
      <c r="C180" s="208" t="s">
        <v>694</v>
      </c>
      <c r="D180" s="208" t="s">
        <v>146</v>
      </c>
      <c r="E180" s="208" t="s">
        <v>695</v>
      </c>
      <c r="F180" s="213" t="s">
        <v>147</v>
      </c>
      <c r="G180" s="210"/>
      <c r="H180" s="208" t="s">
        <v>696</v>
      </c>
      <c r="I180" s="208" t="s">
        <v>384</v>
      </c>
      <c r="J180" s="214" t="str">
        <f t="shared" si="0"/>
        <v>GoldMetalor Technologies (Suzhou) Ltd.</v>
      </c>
      <c r="K180" s="214" t="str">
        <f t="shared" si="1"/>
        <v>GoldMetalor Technologies (Suzhou) Ltd.</v>
      </c>
      <c r="L180" s="210"/>
      <c r="M180" s="210"/>
      <c r="N180" s="210"/>
      <c r="O180" s="210"/>
      <c r="P180" s="210"/>
      <c r="Q180" s="210"/>
      <c r="R180" s="210"/>
      <c r="S180" s="210"/>
      <c r="T180" s="210"/>
      <c r="U180" s="210"/>
      <c r="V180" s="210"/>
      <c r="W180" s="210"/>
      <c r="X180" s="210"/>
      <c r="Y180" s="210"/>
      <c r="Z180" s="210"/>
    </row>
    <row r="181" spans="1:26" ht="12" hidden="1" customHeight="1">
      <c r="A181" s="208" t="s">
        <v>140</v>
      </c>
      <c r="B181" s="208" t="s">
        <v>682</v>
      </c>
      <c r="C181" s="208" t="s">
        <v>682</v>
      </c>
      <c r="D181" s="208" t="s">
        <v>257</v>
      </c>
      <c r="E181" s="208" t="s">
        <v>683</v>
      </c>
      <c r="F181" s="213" t="s">
        <v>147</v>
      </c>
      <c r="G181" s="210"/>
      <c r="H181" s="208" t="s">
        <v>684</v>
      </c>
      <c r="I181" s="208" t="s">
        <v>685</v>
      </c>
      <c r="J181" s="214" t="str">
        <f t="shared" si="0"/>
        <v>GoldMetalor Technologies S.A.</v>
      </c>
      <c r="K181" s="214" t="str">
        <f t="shared" si="1"/>
        <v>GoldMetalor Technologies S.A.</v>
      </c>
      <c r="L181" s="210"/>
      <c r="M181" s="210"/>
      <c r="N181" s="210"/>
      <c r="O181" s="210"/>
      <c r="P181" s="210"/>
      <c r="Q181" s="210"/>
      <c r="R181" s="210"/>
      <c r="S181" s="210"/>
      <c r="T181" s="210"/>
      <c r="U181" s="210"/>
      <c r="V181" s="210"/>
      <c r="W181" s="210"/>
      <c r="X181" s="210"/>
      <c r="Y181" s="210"/>
      <c r="Z181" s="210"/>
    </row>
    <row r="182" spans="1:26" ht="12" hidden="1" customHeight="1">
      <c r="A182" s="208" t="s">
        <v>140</v>
      </c>
      <c r="B182" s="208" t="s">
        <v>697</v>
      </c>
      <c r="C182" s="208" t="s">
        <v>697</v>
      </c>
      <c r="D182" s="208" t="s">
        <v>182</v>
      </c>
      <c r="E182" s="208" t="s">
        <v>698</v>
      </c>
      <c r="F182" s="213" t="s">
        <v>147</v>
      </c>
      <c r="G182" s="210"/>
      <c r="H182" s="208" t="s">
        <v>699</v>
      </c>
      <c r="I182" s="208" t="s">
        <v>700</v>
      </c>
      <c r="J182" s="214" t="str">
        <f t="shared" si="0"/>
        <v>GoldMetalor USA Refining Corporation</v>
      </c>
      <c r="K182" s="214" t="str">
        <f t="shared" si="1"/>
        <v>GoldMetalor USA Refining Corporation</v>
      </c>
      <c r="L182" s="210"/>
      <c r="M182" s="210"/>
      <c r="N182" s="210"/>
      <c r="O182" s="210"/>
      <c r="P182" s="210"/>
      <c r="Q182" s="210"/>
      <c r="R182" s="210"/>
      <c r="S182" s="210"/>
      <c r="T182" s="210"/>
      <c r="U182" s="210"/>
      <c r="V182" s="210"/>
      <c r="W182" s="210"/>
      <c r="X182" s="210"/>
      <c r="Y182" s="210"/>
      <c r="Z182" s="210"/>
    </row>
    <row r="183" spans="1:26" ht="12" hidden="1" customHeight="1">
      <c r="A183" s="208" t="s">
        <v>140</v>
      </c>
      <c r="B183" s="208" t="s">
        <v>669</v>
      </c>
      <c r="C183" s="208" t="s">
        <v>669</v>
      </c>
      <c r="D183" s="208" t="s">
        <v>317</v>
      </c>
      <c r="E183" s="208" t="s">
        <v>670</v>
      </c>
      <c r="F183" s="213" t="s">
        <v>147</v>
      </c>
      <c r="G183" s="210"/>
      <c r="H183" s="208" t="s">
        <v>671</v>
      </c>
      <c r="I183" s="208" t="s">
        <v>672</v>
      </c>
      <c r="J183" s="214" t="str">
        <f t="shared" si="0"/>
        <v>GoldMetalurgica Met-Mex Penoles S.A. De C.V.</v>
      </c>
      <c r="K183" s="214" t="str">
        <f t="shared" si="1"/>
        <v>GoldMetalurgica Met-Mex Penoles S.A. De C.V.</v>
      </c>
      <c r="L183" s="210"/>
      <c r="M183" s="210"/>
      <c r="N183" s="210"/>
      <c r="O183" s="210"/>
      <c r="P183" s="210"/>
      <c r="Q183" s="210"/>
      <c r="R183" s="210"/>
      <c r="S183" s="210"/>
      <c r="T183" s="210"/>
      <c r="U183" s="210"/>
      <c r="V183" s="210"/>
      <c r="W183" s="210"/>
      <c r="X183" s="210"/>
      <c r="Y183" s="210"/>
      <c r="Z183" s="210"/>
    </row>
    <row r="184" spans="1:26" ht="12" hidden="1" customHeight="1">
      <c r="A184" s="208" t="s">
        <v>140</v>
      </c>
      <c r="B184" s="208" t="s">
        <v>701</v>
      </c>
      <c r="C184" s="208" t="s">
        <v>669</v>
      </c>
      <c r="D184" s="208" t="s">
        <v>317</v>
      </c>
      <c r="E184" s="208" t="s">
        <v>670</v>
      </c>
      <c r="F184" s="213" t="s">
        <v>147</v>
      </c>
      <c r="G184" s="210"/>
      <c r="H184" s="208" t="s">
        <v>671</v>
      </c>
      <c r="I184" s="208" t="s">
        <v>672</v>
      </c>
      <c r="J184" s="214" t="str">
        <f t="shared" si="0"/>
        <v>GoldMetalúrgica Met-Mex Peñoles S.A. De C.V.</v>
      </c>
      <c r="K184" s="214" t="str">
        <f t="shared" si="1"/>
        <v>GoldMetalúrgica Met-Mex Peñoles S.A. De C.V.</v>
      </c>
      <c r="L184" s="210"/>
      <c r="M184" s="210"/>
      <c r="N184" s="210"/>
      <c r="O184" s="210"/>
      <c r="P184" s="210"/>
      <c r="Q184" s="210"/>
      <c r="R184" s="210"/>
      <c r="S184" s="210"/>
      <c r="T184" s="210"/>
      <c r="U184" s="210"/>
      <c r="V184" s="210"/>
      <c r="W184" s="210"/>
      <c r="X184" s="210"/>
      <c r="Y184" s="210"/>
      <c r="Z184" s="210"/>
    </row>
    <row r="185" spans="1:26" ht="12" hidden="1" customHeight="1">
      <c r="A185" s="208" t="s">
        <v>140</v>
      </c>
      <c r="B185" s="208" t="s">
        <v>702</v>
      </c>
      <c r="C185" s="208" t="s">
        <v>669</v>
      </c>
      <c r="D185" s="208" t="s">
        <v>317</v>
      </c>
      <c r="E185" s="208" t="s">
        <v>670</v>
      </c>
      <c r="F185" s="213" t="s">
        <v>147</v>
      </c>
      <c r="G185" s="210"/>
      <c r="H185" s="208" t="s">
        <v>671</v>
      </c>
      <c r="I185" s="208" t="s">
        <v>672</v>
      </c>
      <c r="J185" s="214" t="str">
        <f t="shared" si="0"/>
        <v>GoldMet-Mex Pe?oles, S.A.</v>
      </c>
      <c r="K185" s="214" t="str">
        <f t="shared" si="1"/>
        <v>GoldMet-Mex Pe?oles, S.A.</v>
      </c>
      <c r="L185" s="210"/>
      <c r="M185" s="210"/>
      <c r="N185" s="210"/>
      <c r="O185" s="210"/>
      <c r="P185" s="210"/>
      <c r="Q185" s="210"/>
      <c r="R185" s="210"/>
      <c r="S185" s="210"/>
      <c r="T185" s="210"/>
      <c r="U185" s="210"/>
      <c r="V185" s="210"/>
      <c r="W185" s="210"/>
      <c r="X185" s="210"/>
      <c r="Y185" s="210"/>
      <c r="Z185" s="210"/>
    </row>
    <row r="186" spans="1:26" ht="12" hidden="1" customHeight="1">
      <c r="A186" s="208" t="s">
        <v>140</v>
      </c>
      <c r="B186" s="208" t="s">
        <v>703</v>
      </c>
      <c r="C186" s="208" t="s">
        <v>669</v>
      </c>
      <c r="D186" s="208" t="s">
        <v>317</v>
      </c>
      <c r="E186" s="208" t="s">
        <v>670</v>
      </c>
      <c r="F186" s="213" t="s">
        <v>147</v>
      </c>
      <c r="G186" s="210"/>
      <c r="H186" s="208" t="s">
        <v>671</v>
      </c>
      <c r="I186" s="208" t="s">
        <v>672</v>
      </c>
      <c r="J186" s="214" t="str">
        <f t="shared" si="0"/>
        <v>GoldMet-Mex Penoles, S.A.</v>
      </c>
      <c r="K186" s="214" t="str">
        <f t="shared" si="1"/>
        <v>GoldMet-Mex Penoles, S.A.</v>
      </c>
      <c r="L186" s="210"/>
      <c r="M186" s="210"/>
      <c r="N186" s="210"/>
      <c r="O186" s="210"/>
      <c r="P186" s="210"/>
      <c r="Q186" s="210"/>
      <c r="R186" s="210"/>
      <c r="S186" s="210"/>
      <c r="T186" s="210"/>
      <c r="U186" s="210"/>
      <c r="V186" s="210"/>
      <c r="W186" s="210"/>
      <c r="X186" s="210"/>
      <c r="Y186" s="210"/>
      <c r="Z186" s="210"/>
    </row>
    <row r="187" spans="1:26" ht="12" hidden="1" customHeight="1">
      <c r="A187" s="208" t="s">
        <v>140</v>
      </c>
      <c r="B187" s="208" t="s">
        <v>704</v>
      </c>
      <c r="C187" s="208" t="s">
        <v>704</v>
      </c>
      <c r="D187" s="208" t="s">
        <v>705</v>
      </c>
      <c r="E187" s="208" t="s">
        <v>706</v>
      </c>
      <c r="F187" s="213" t="s">
        <v>147</v>
      </c>
      <c r="G187" s="210"/>
      <c r="H187" s="208" t="s">
        <v>707</v>
      </c>
      <c r="I187" s="208" t="s">
        <v>708</v>
      </c>
      <c r="J187" s="214" t="str">
        <f t="shared" si="0"/>
        <v>GoldMinera Titan del Peru SRL (MTP) - Belen Plant</v>
      </c>
      <c r="K187" s="214" t="str">
        <f t="shared" si="1"/>
        <v>GoldMinera Titan del Peru SRL (MTP) - Belen Plant</v>
      </c>
      <c r="L187" s="210"/>
      <c r="M187" s="210"/>
      <c r="N187" s="210"/>
      <c r="O187" s="210"/>
      <c r="P187" s="210"/>
      <c r="Q187" s="210"/>
      <c r="R187" s="210"/>
      <c r="S187" s="210"/>
      <c r="T187" s="210"/>
      <c r="U187" s="210"/>
      <c r="V187" s="210"/>
      <c r="W187" s="210"/>
      <c r="X187" s="210"/>
      <c r="Y187" s="210"/>
      <c r="Z187" s="210"/>
    </row>
    <row r="188" spans="1:26" ht="12" hidden="1" customHeight="1">
      <c r="A188" s="208" t="s">
        <v>140</v>
      </c>
      <c r="B188" s="208" t="s">
        <v>709</v>
      </c>
      <c r="C188" s="208" t="s">
        <v>704</v>
      </c>
      <c r="D188" s="208" t="s">
        <v>705</v>
      </c>
      <c r="E188" s="208" t="s">
        <v>706</v>
      </c>
      <c r="F188" s="213" t="s">
        <v>147</v>
      </c>
      <c r="G188" s="210"/>
      <c r="H188" s="208" t="s">
        <v>707</v>
      </c>
      <c r="I188" s="208" t="s">
        <v>708</v>
      </c>
      <c r="J188" s="214" t="str">
        <f t="shared" si="0"/>
        <v>GoldMinera Titán del Perú SRL (MTP) - Belen Plant</v>
      </c>
      <c r="K188" s="214" t="str">
        <f t="shared" si="1"/>
        <v>GoldMinera Titán del Perú SRL (MTP) - Belen Plant</v>
      </c>
      <c r="L188" s="210"/>
      <c r="M188" s="210"/>
      <c r="N188" s="210"/>
      <c r="O188" s="210"/>
      <c r="P188" s="210"/>
      <c r="Q188" s="210"/>
      <c r="R188" s="210"/>
      <c r="S188" s="210"/>
      <c r="T188" s="210"/>
      <c r="U188" s="210"/>
      <c r="V188" s="210"/>
      <c r="W188" s="210"/>
      <c r="X188" s="210"/>
      <c r="Y188" s="210"/>
      <c r="Z188" s="210"/>
    </row>
    <row r="189" spans="1:26" ht="12" hidden="1" customHeight="1">
      <c r="A189" s="208" t="s">
        <v>140</v>
      </c>
      <c r="B189" s="208" t="s">
        <v>710</v>
      </c>
      <c r="C189" s="208" t="s">
        <v>710</v>
      </c>
      <c r="D189" s="208" t="s">
        <v>207</v>
      </c>
      <c r="E189" s="208" t="s">
        <v>711</v>
      </c>
      <c r="F189" s="213" t="s">
        <v>147</v>
      </c>
      <c r="G189" s="210"/>
      <c r="H189" s="208" t="s">
        <v>210</v>
      </c>
      <c r="I189" s="208" t="s">
        <v>210</v>
      </c>
      <c r="J189" s="214" t="str">
        <f t="shared" si="0"/>
        <v>GoldMitsubishi Materials Corporation</v>
      </c>
      <c r="K189" s="214" t="str">
        <f t="shared" si="1"/>
        <v>GoldMitsubishi Materials Corporation</v>
      </c>
      <c r="L189" s="210"/>
      <c r="M189" s="210"/>
      <c r="N189" s="210"/>
      <c r="O189" s="210"/>
      <c r="P189" s="210"/>
      <c r="Q189" s="210"/>
      <c r="R189" s="210"/>
      <c r="S189" s="210"/>
      <c r="T189" s="210"/>
      <c r="U189" s="210"/>
      <c r="V189" s="210"/>
      <c r="W189" s="210"/>
      <c r="X189" s="210"/>
      <c r="Y189" s="210"/>
      <c r="Z189" s="210"/>
    </row>
    <row r="190" spans="1:26" ht="12" hidden="1" customHeight="1">
      <c r="A190" s="208" t="s">
        <v>140</v>
      </c>
      <c r="B190" s="208" t="s">
        <v>712</v>
      </c>
      <c r="C190" s="208" t="s">
        <v>713</v>
      </c>
      <c r="D190" s="208" t="s">
        <v>207</v>
      </c>
      <c r="E190" s="208" t="s">
        <v>714</v>
      </c>
      <c r="F190" s="213" t="s">
        <v>147</v>
      </c>
      <c r="G190" s="210"/>
      <c r="H190" s="208" t="s">
        <v>715</v>
      </c>
      <c r="I190" s="208" t="s">
        <v>716</v>
      </c>
      <c r="J190" s="214" t="str">
        <f t="shared" si="0"/>
        <v>GoldMitsui Kinzoku Co., Ltd.</v>
      </c>
      <c r="K190" s="214" t="str">
        <f t="shared" si="1"/>
        <v>GoldMitsui Kinzoku Co., Ltd.</v>
      </c>
      <c r="L190" s="210"/>
      <c r="M190" s="210"/>
      <c r="N190" s="210"/>
      <c r="O190" s="210"/>
      <c r="P190" s="210"/>
      <c r="Q190" s="210"/>
      <c r="R190" s="210"/>
      <c r="S190" s="210"/>
      <c r="T190" s="210"/>
      <c r="U190" s="210"/>
      <c r="V190" s="210"/>
      <c r="W190" s="210"/>
      <c r="X190" s="210"/>
      <c r="Y190" s="210"/>
      <c r="Z190" s="210"/>
    </row>
    <row r="191" spans="1:26" ht="12" hidden="1" customHeight="1">
      <c r="A191" s="208" t="s">
        <v>140</v>
      </c>
      <c r="B191" s="208" t="s">
        <v>713</v>
      </c>
      <c r="C191" s="208" t="s">
        <v>713</v>
      </c>
      <c r="D191" s="208" t="s">
        <v>207</v>
      </c>
      <c r="E191" s="208" t="s">
        <v>714</v>
      </c>
      <c r="F191" s="213" t="s">
        <v>147</v>
      </c>
      <c r="G191" s="210"/>
      <c r="H191" s="208" t="s">
        <v>715</v>
      </c>
      <c r="I191" s="208" t="s">
        <v>716</v>
      </c>
      <c r="J191" s="214" t="str">
        <f t="shared" si="0"/>
        <v>GoldMitsui Mining and Smelting Co., Ltd.</v>
      </c>
      <c r="K191" s="214" t="str">
        <f t="shared" si="1"/>
        <v>GoldMitsui Mining and Smelting Co., Ltd.</v>
      </c>
      <c r="L191" s="210"/>
      <c r="M191" s="210"/>
      <c r="N191" s="210"/>
      <c r="O191" s="210"/>
      <c r="P191" s="210"/>
      <c r="Q191" s="210"/>
      <c r="R191" s="210"/>
      <c r="S191" s="210"/>
      <c r="T191" s="210"/>
      <c r="U191" s="210"/>
      <c r="V191" s="210"/>
      <c r="W191" s="210"/>
      <c r="X191" s="210"/>
      <c r="Y191" s="210"/>
      <c r="Z191" s="210"/>
    </row>
    <row r="192" spans="1:26" ht="12" hidden="1" customHeight="1">
      <c r="A192" s="208" t="s">
        <v>140</v>
      </c>
      <c r="B192" s="208" t="s">
        <v>717</v>
      </c>
      <c r="C192" s="208" t="s">
        <v>717</v>
      </c>
      <c r="D192" s="208" t="s">
        <v>257</v>
      </c>
      <c r="E192" s="208" t="s">
        <v>718</v>
      </c>
      <c r="F192" s="213" t="s">
        <v>147</v>
      </c>
      <c r="G192" s="210"/>
      <c r="H192" s="208" t="s">
        <v>719</v>
      </c>
      <c r="I192" s="208" t="s">
        <v>720</v>
      </c>
      <c r="J192" s="214" t="str">
        <f t="shared" si="0"/>
        <v>GoldMKS PAMP SA</v>
      </c>
      <c r="K192" s="214" t="str">
        <f t="shared" si="1"/>
        <v>GoldMKS PAMP SA</v>
      </c>
      <c r="L192" s="210"/>
      <c r="M192" s="210"/>
      <c r="N192" s="210"/>
      <c r="O192" s="210"/>
      <c r="P192" s="210"/>
      <c r="Q192" s="210"/>
      <c r="R192" s="210"/>
      <c r="S192" s="210"/>
      <c r="T192" s="210"/>
      <c r="U192" s="210"/>
      <c r="V192" s="210"/>
      <c r="W192" s="210"/>
      <c r="X192" s="210"/>
      <c r="Y192" s="210"/>
      <c r="Z192" s="210"/>
    </row>
    <row r="193" spans="1:26" ht="12" hidden="1" customHeight="1">
      <c r="A193" s="208" t="s">
        <v>140</v>
      </c>
      <c r="B193" s="208" t="s">
        <v>721</v>
      </c>
      <c r="C193" s="208" t="s">
        <v>721</v>
      </c>
      <c r="D193" s="208" t="s">
        <v>282</v>
      </c>
      <c r="E193" s="208" t="s">
        <v>722</v>
      </c>
      <c r="F193" s="213" t="s">
        <v>147</v>
      </c>
      <c r="G193" s="210"/>
      <c r="H193" s="208" t="s">
        <v>723</v>
      </c>
      <c r="I193" s="208" t="s">
        <v>724</v>
      </c>
      <c r="J193" s="214" t="str">
        <f t="shared" si="0"/>
        <v>GoldMMTC-PAMP India Pvt., Ltd.</v>
      </c>
      <c r="K193" s="214" t="str">
        <f t="shared" si="1"/>
        <v>GoldMMTC-PAMP India Pvt., Ltd.</v>
      </c>
      <c r="L193" s="210"/>
      <c r="M193" s="210"/>
      <c r="N193" s="210"/>
      <c r="O193" s="210"/>
      <c r="P193" s="210"/>
      <c r="Q193" s="210"/>
      <c r="R193" s="210"/>
      <c r="S193" s="210"/>
      <c r="T193" s="210"/>
      <c r="U193" s="210"/>
      <c r="V193" s="210"/>
      <c r="W193" s="210"/>
      <c r="X193" s="210"/>
      <c r="Y193" s="210"/>
      <c r="Z193" s="210"/>
    </row>
    <row r="194" spans="1:26" ht="12" hidden="1" customHeight="1">
      <c r="A194" s="208" t="s">
        <v>140</v>
      </c>
      <c r="B194" s="208" t="s">
        <v>725</v>
      </c>
      <c r="C194" s="208" t="s">
        <v>725</v>
      </c>
      <c r="D194" s="208" t="s">
        <v>726</v>
      </c>
      <c r="E194" s="208" t="s">
        <v>727</v>
      </c>
      <c r="F194" s="213" t="s">
        <v>147</v>
      </c>
      <c r="G194" s="210"/>
      <c r="H194" s="208" t="s">
        <v>728</v>
      </c>
      <c r="I194" s="208" t="s">
        <v>729</v>
      </c>
      <c r="J194" s="214" t="str">
        <f t="shared" si="0"/>
        <v>GoldModeltech Sdn Bhd</v>
      </c>
      <c r="K194" s="214" t="str">
        <f t="shared" si="1"/>
        <v>GoldModeltech Sdn Bhd</v>
      </c>
      <c r="L194" s="210"/>
      <c r="M194" s="210"/>
      <c r="N194" s="210"/>
      <c r="O194" s="210"/>
      <c r="P194" s="210"/>
      <c r="Q194" s="210"/>
      <c r="R194" s="210"/>
      <c r="S194" s="210"/>
      <c r="T194" s="210"/>
      <c r="U194" s="210"/>
      <c r="V194" s="210"/>
      <c r="W194" s="210"/>
      <c r="X194" s="210"/>
      <c r="Y194" s="210"/>
      <c r="Z194" s="210"/>
    </row>
    <row r="195" spans="1:26" ht="12" hidden="1" customHeight="1">
      <c r="A195" s="208" t="s">
        <v>140</v>
      </c>
      <c r="B195" s="208" t="s">
        <v>730</v>
      </c>
      <c r="C195" s="208" t="s">
        <v>730</v>
      </c>
      <c r="D195" s="208" t="s">
        <v>731</v>
      </c>
      <c r="E195" s="208" t="s">
        <v>732</v>
      </c>
      <c r="F195" s="213" t="s">
        <v>147</v>
      </c>
      <c r="G195" s="210"/>
      <c r="H195" s="208" t="s">
        <v>733</v>
      </c>
      <c r="I195" s="208" t="s">
        <v>734</v>
      </c>
      <c r="J195" s="214" t="str">
        <f t="shared" si="0"/>
        <v>GoldMorris and Watson</v>
      </c>
      <c r="K195" s="214" t="str">
        <f t="shared" si="1"/>
        <v>GoldMorris and Watson</v>
      </c>
      <c r="L195" s="210"/>
      <c r="M195" s="210"/>
      <c r="N195" s="210"/>
      <c r="O195" s="210"/>
      <c r="P195" s="210"/>
      <c r="Q195" s="210"/>
      <c r="R195" s="210"/>
      <c r="S195" s="210"/>
      <c r="T195" s="210"/>
      <c r="U195" s="210"/>
      <c r="V195" s="210"/>
      <c r="W195" s="210"/>
      <c r="X195" s="210"/>
      <c r="Y195" s="210"/>
      <c r="Z195" s="210"/>
    </row>
    <row r="196" spans="1:26" ht="12" hidden="1" customHeight="1">
      <c r="A196" s="208" t="s">
        <v>140</v>
      </c>
      <c r="B196" s="208" t="s">
        <v>423</v>
      </c>
      <c r="C196" s="208" t="s">
        <v>423</v>
      </c>
      <c r="D196" s="208" t="s">
        <v>401</v>
      </c>
      <c r="E196" s="208" t="s">
        <v>424</v>
      </c>
      <c r="F196" s="213" t="s">
        <v>147</v>
      </c>
      <c r="G196" s="210"/>
      <c r="H196" s="208" t="s">
        <v>425</v>
      </c>
      <c r="I196" s="208" t="s">
        <v>426</v>
      </c>
      <c r="J196" s="214" t="str">
        <f t="shared" si="0"/>
        <v>GoldMoscow Special Alloys Processing Plant</v>
      </c>
      <c r="K196" s="214" t="str">
        <f t="shared" si="1"/>
        <v>GoldMoscow Special Alloys Processing Plant</v>
      </c>
      <c r="L196" s="210"/>
      <c r="M196" s="210"/>
      <c r="N196" s="210"/>
      <c r="O196" s="210"/>
      <c r="P196" s="210"/>
      <c r="Q196" s="210"/>
      <c r="R196" s="210"/>
      <c r="S196" s="210"/>
      <c r="T196" s="210"/>
      <c r="U196" s="210"/>
      <c r="V196" s="210"/>
      <c r="W196" s="210"/>
      <c r="X196" s="210"/>
      <c r="Y196" s="210"/>
      <c r="Z196" s="210"/>
    </row>
    <row r="197" spans="1:26" ht="12" hidden="1" customHeight="1">
      <c r="A197" s="208" t="s">
        <v>140</v>
      </c>
      <c r="B197" s="208" t="s">
        <v>735</v>
      </c>
      <c r="C197" s="208" t="s">
        <v>735</v>
      </c>
      <c r="D197" s="208" t="s">
        <v>277</v>
      </c>
      <c r="E197" s="208" t="s">
        <v>736</v>
      </c>
      <c r="F197" s="213" t="s">
        <v>147</v>
      </c>
      <c r="G197" s="210"/>
      <c r="H197" s="208" t="s">
        <v>737</v>
      </c>
      <c r="I197" s="208" t="s">
        <v>280</v>
      </c>
      <c r="J197" s="214" t="str">
        <f t="shared" si="0"/>
        <v>GoldNadir Metal Rafineri San. Ve Tic. A.S.</v>
      </c>
      <c r="K197" s="214" t="str">
        <f t="shared" si="1"/>
        <v>GoldNadir Metal Rafineri San. Ve Tic. A.S.</v>
      </c>
      <c r="L197" s="210"/>
      <c r="M197" s="210"/>
      <c r="N197" s="210"/>
      <c r="O197" s="210"/>
      <c r="P197" s="210"/>
      <c r="Q197" s="210"/>
      <c r="R197" s="210"/>
      <c r="S197" s="210"/>
      <c r="T197" s="210"/>
      <c r="U197" s="210"/>
      <c r="V197" s="210"/>
      <c r="W197" s="210"/>
      <c r="X197" s="210"/>
      <c r="Y197" s="210"/>
      <c r="Z197" s="210"/>
    </row>
    <row r="198" spans="1:26" ht="12" hidden="1" customHeight="1">
      <c r="A198" s="208" t="s">
        <v>140</v>
      </c>
      <c r="B198" s="208" t="s">
        <v>738</v>
      </c>
      <c r="C198" s="208" t="s">
        <v>735</v>
      </c>
      <c r="D198" s="208" t="s">
        <v>277</v>
      </c>
      <c r="E198" s="208" t="s">
        <v>736</v>
      </c>
      <c r="F198" s="213" t="s">
        <v>147</v>
      </c>
      <c r="G198" s="210"/>
      <c r="H198" s="208" t="s">
        <v>737</v>
      </c>
      <c r="I198" s="208" t="s">
        <v>280</v>
      </c>
      <c r="J198" s="214" t="str">
        <f t="shared" si="0"/>
        <v>GoldNadir Metal Rafineri San. Ve Tic. A.Ş.</v>
      </c>
      <c r="K198" s="214" t="str">
        <f t="shared" si="1"/>
        <v>GoldNadir Metal Rafineri San. Ve Tic. A.Ş.</v>
      </c>
      <c r="L198" s="210"/>
      <c r="M198" s="210"/>
      <c r="N198" s="210"/>
      <c r="O198" s="210"/>
      <c r="P198" s="210"/>
      <c r="Q198" s="210"/>
      <c r="R198" s="210"/>
      <c r="S198" s="210"/>
      <c r="T198" s="210"/>
      <c r="U198" s="210"/>
      <c r="V198" s="210"/>
      <c r="W198" s="210"/>
      <c r="X198" s="210"/>
      <c r="Y198" s="210"/>
      <c r="Z198" s="210"/>
    </row>
    <row r="199" spans="1:26" ht="12" hidden="1" customHeight="1">
      <c r="A199" s="208" t="s">
        <v>140</v>
      </c>
      <c r="B199" s="208" t="s">
        <v>739</v>
      </c>
      <c r="C199" s="208" t="s">
        <v>739</v>
      </c>
      <c r="D199" s="208" t="s">
        <v>233</v>
      </c>
      <c r="E199" s="208" t="s">
        <v>740</v>
      </c>
      <c r="F199" s="213" t="s">
        <v>147</v>
      </c>
      <c r="G199" s="210"/>
      <c r="H199" s="208" t="s">
        <v>741</v>
      </c>
      <c r="I199" s="208" t="s">
        <v>742</v>
      </c>
      <c r="J199" s="214" t="str">
        <f t="shared" si="0"/>
        <v>GoldNavoi Mining and Metallurgical Combinat</v>
      </c>
      <c r="K199" s="214" t="str">
        <f t="shared" si="1"/>
        <v>GoldNavoi Mining and Metallurgical Combinat</v>
      </c>
      <c r="L199" s="210"/>
      <c r="M199" s="210"/>
      <c r="N199" s="210"/>
      <c r="O199" s="210"/>
      <c r="P199" s="210"/>
      <c r="Q199" s="210"/>
      <c r="R199" s="210"/>
      <c r="S199" s="210"/>
      <c r="T199" s="210"/>
      <c r="U199" s="210"/>
      <c r="V199" s="210"/>
      <c r="W199" s="210"/>
      <c r="X199" s="210"/>
      <c r="Y199" s="210"/>
      <c r="Z199" s="210"/>
    </row>
    <row r="200" spans="1:26" ht="12" hidden="1" customHeight="1">
      <c r="A200" s="208" t="s">
        <v>140</v>
      </c>
      <c r="B200" s="208" t="s">
        <v>743</v>
      </c>
      <c r="C200" s="208" t="s">
        <v>743</v>
      </c>
      <c r="D200" s="208" t="s">
        <v>377</v>
      </c>
      <c r="E200" s="208" t="s">
        <v>744</v>
      </c>
      <c r="F200" s="213" t="s">
        <v>147</v>
      </c>
      <c r="G200" s="210"/>
      <c r="H200" s="208" t="s">
        <v>745</v>
      </c>
      <c r="I200" s="208" t="s">
        <v>380</v>
      </c>
      <c r="J200" s="214" t="str">
        <f t="shared" si="0"/>
        <v>GoldNH Recytech Company</v>
      </c>
      <c r="K200" s="214" t="str">
        <f t="shared" si="1"/>
        <v>GoldNH Recytech Company</v>
      </c>
      <c r="L200" s="210"/>
      <c r="M200" s="210"/>
      <c r="N200" s="210"/>
      <c r="O200" s="210"/>
      <c r="P200" s="210"/>
      <c r="Q200" s="210"/>
      <c r="R200" s="210"/>
      <c r="S200" s="210"/>
      <c r="T200" s="210"/>
      <c r="U200" s="210"/>
      <c r="V200" s="210"/>
      <c r="W200" s="210"/>
      <c r="X200" s="210"/>
      <c r="Y200" s="210"/>
      <c r="Z200" s="210"/>
    </row>
    <row r="201" spans="1:26" ht="12" hidden="1" customHeight="1">
      <c r="A201" s="208" t="s">
        <v>140</v>
      </c>
      <c r="B201" s="208" t="s">
        <v>746</v>
      </c>
      <c r="C201" s="208" t="s">
        <v>746</v>
      </c>
      <c r="D201" s="208" t="s">
        <v>207</v>
      </c>
      <c r="E201" s="208" t="s">
        <v>747</v>
      </c>
      <c r="F201" s="213" t="s">
        <v>147</v>
      </c>
      <c r="G201" s="210"/>
      <c r="H201" s="208" t="s">
        <v>748</v>
      </c>
      <c r="I201" s="208" t="s">
        <v>749</v>
      </c>
      <c r="J201" s="214" t="str">
        <f t="shared" si="0"/>
        <v>GoldNihon Material Co., Ltd.</v>
      </c>
      <c r="K201" s="214" t="str">
        <f t="shared" si="1"/>
        <v>GoldNihon Material Co., Ltd.</v>
      </c>
      <c r="L201" s="210"/>
      <c r="M201" s="210"/>
      <c r="N201" s="210"/>
      <c r="O201" s="210"/>
      <c r="P201" s="210"/>
      <c r="Q201" s="210"/>
      <c r="R201" s="210"/>
      <c r="S201" s="210"/>
      <c r="T201" s="210"/>
      <c r="U201" s="210"/>
      <c r="V201" s="210"/>
      <c r="W201" s="210"/>
      <c r="X201" s="210"/>
      <c r="Y201" s="210"/>
      <c r="Z201" s="210"/>
    </row>
    <row r="202" spans="1:26" ht="12" hidden="1" customHeight="1">
      <c r="A202" s="208" t="s">
        <v>140</v>
      </c>
      <c r="B202" s="208" t="s">
        <v>750</v>
      </c>
      <c r="C202" s="208" t="s">
        <v>750</v>
      </c>
      <c r="D202" s="208" t="s">
        <v>182</v>
      </c>
      <c r="E202" s="208" t="s">
        <v>751</v>
      </c>
      <c r="F202" s="213" t="s">
        <v>147</v>
      </c>
      <c r="G202" s="210"/>
      <c r="H202" s="208" t="s">
        <v>752</v>
      </c>
      <c r="I202" s="208" t="s">
        <v>189</v>
      </c>
      <c r="J202" s="214" t="str">
        <f t="shared" si="0"/>
        <v>GoldNOBLE METAL SERVICES</v>
      </c>
      <c r="K202" s="214" t="str">
        <f t="shared" si="1"/>
        <v>GoldNOBLE METAL SERVICES</v>
      </c>
      <c r="L202" s="210"/>
      <c r="M202" s="210"/>
      <c r="N202" s="210"/>
      <c r="O202" s="210"/>
      <c r="P202" s="210"/>
      <c r="Q202" s="210"/>
      <c r="R202" s="210"/>
      <c r="S202" s="210"/>
      <c r="T202" s="210"/>
      <c r="U202" s="210"/>
      <c r="V202" s="210"/>
      <c r="W202" s="210"/>
      <c r="X202" s="210"/>
      <c r="Y202" s="210"/>
      <c r="Z202" s="210"/>
    </row>
    <row r="203" spans="1:26" ht="12" hidden="1" customHeight="1">
      <c r="A203" s="208" t="s">
        <v>140</v>
      </c>
      <c r="B203" s="208" t="s">
        <v>753</v>
      </c>
      <c r="C203" s="208" t="s">
        <v>746</v>
      </c>
      <c r="D203" s="208" t="s">
        <v>207</v>
      </c>
      <c r="E203" s="208" t="s">
        <v>747</v>
      </c>
      <c r="F203" s="213" t="s">
        <v>147</v>
      </c>
      <c r="G203" s="210"/>
      <c r="H203" s="208" t="s">
        <v>748</v>
      </c>
      <c r="I203" s="208" t="s">
        <v>749</v>
      </c>
      <c r="J203" s="214" t="str">
        <f t="shared" si="0"/>
        <v>GoldNohon Material Corporation</v>
      </c>
      <c r="K203" s="214" t="str">
        <f t="shared" si="1"/>
        <v>GoldNohon Material Corporation</v>
      </c>
      <c r="L203" s="210"/>
      <c r="M203" s="210"/>
      <c r="N203" s="210"/>
      <c r="O203" s="210"/>
      <c r="P203" s="210"/>
      <c r="Q203" s="210"/>
      <c r="R203" s="210"/>
      <c r="S203" s="210"/>
      <c r="T203" s="210"/>
      <c r="U203" s="210"/>
      <c r="V203" s="210"/>
      <c r="W203" s="210"/>
      <c r="X203" s="210"/>
      <c r="Y203" s="210"/>
      <c r="Z203" s="210"/>
    </row>
    <row r="204" spans="1:26" ht="12" hidden="1" customHeight="1">
      <c r="A204" s="208" t="s">
        <v>140</v>
      </c>
      <c r="B204" s="208" t="s">
        <v>754</v>
      </c>
      <c r="C204" s="208" t="s">
        <v>295</v>
      </c>
      <c r="D204" s="208" t="s">
        <v>196</v>
      </c>
      <c r="E204" s="208" t="s">
        <v>296</v>
      </c>
      <c r="F204" s="213" t="s">
        <v>147</v>
      </c>
      <c r="G204" s="210"/>
      <c r="H204" s="208" t="s">
        <v>297</v>
      </c>
      <c r="I204" s="208" t="s">
        <v>297</v>
      </c>
      <c r="J204" s="214" t="str">
        <f t="shared" si="0"/>
        <v>GoldNorddeutsche Affinererie AG</v>
      </c>
      <c r="K204" s="214" t="str">
        <f t="shared" si="1"/>
        <v>GoldNorddeutsche Affinererie AG</v>
      </c>
      <c r="L204" s="210"/>
      <c r="M204" s="210"/>
      <c r="N204" s="210"/>
      <c r="O204" s="210"/>
      <c r="P204" s="210"/>
      <c r="Q204" s="210"/>
      <c r="R204" s="210"/>
      <c r="S204" s="210"/>
      <c r="T204" s="210"/>
      <c r="U204" s="210"/>
      <c r="V204" s="210"/>
      <c r="W204" s="210"/>
      <c r="X204" s="210"/>
      <c r="Y204" s="210"/>
      <c r="Z204" s="210"/>
    </row>
    <row r="205" spans="1:26" ht="12" hidden="1" customHeight="1">
      <c r="A205" s="208" t="s">
        <v>140</v>
      </c>
      <c r="B205" s="208" t="s">
        <v>755</v>
      </c>
      <c r="C205" s="208" t="s">
        <v>755</v>
      </c>
      <c r="D205" s="208" t="s">
        <v>756</v>
      </c>
      <c r="E205" s="208" t="s">
        <v>757</v>
      </c>
      <c r="F205" s="213" t="s">
        <v>147</v>
      </c>
      <c r="G205" s="210"/>
      <c r="H205" s="208" t="s">
        <v>758</v>
      </c>
      <c r="I205" s="208" t="s">
        <v>759</v>
      </c>
      <c r="J205" s="214" t="str">
        <f t="shared" si="0"/>
        <v>GoldOgussa Osterreichische Gold- und Silber-Scheideanstalt GmbH</v>
      </c>
      <c r="K205" s="214" t="str">
        <f t="shared" si="1"/>
        <v>GoldOgussa Osterreichische Gold- und Silber-Scheideanstalt GmbH</v>
      </c>
      <c r="L205" s="210"/>
      <c r="M205" s="210"/>
      <c r="N205" s="210"/>
      <c r="O205" s="210"/>
      <c r="P205" s="210"/>
      <c r="Q205" s="210"/>
      <c r="R205" s="210"/>
      <c r="S205" s="210"/>
      <c r="T205" s="210"/>
      <c r="U205" s="210"/>
      <c r="V205" s="210"/>
      <c r="W205" s="210"/>
      <c r="X205" s="210"/>
      <c r="Y205" s="210"/>
      <c r="Z205" s="210"/>
    </row>
    <row r="206" spans="1:26" ht="12" hidden="1" customHeight="1">
      <c r="A206" s="208" t="s">
        <v>140</v>
      </c>
      <c r="B206" s="208" t="s">
        <v>760</v>
      </c>
      <c r="C206" s="208" t="s">
        <v>755</v>
      </c>
      <c r="D206" s="208" t="s">
        <v>756</v>
      </c>
      <c r="E206" s="208" t="s">
        <v>757</v>
      </c>
      <c r="F206" s="213" t="s">
        <v>147</v>
      </c>
      <c r="G206" s="210"/>
      <c r="H206" s="208" t="s">
        <v>758</v>
      </c>
      <c r="I206" s="208" t="s">
        <v>759</v>
      </c>
      <c r="J206" s="214" t="str">
        <f t="shared" si="0"/>
        <v>GoldÖgussa Österreichische Gold- und Silber-Scheideanstalt GmbH</v>
      </c>
      <c r="K206" s="214" t="str">
        <f t="shared" si="1"/>
        <v>GoldÖgussa Österreichische Gold- und Silber-Scheideanstalt GmbH</v>
      </c>
      <c r="L206" s="210"/>
      <c r="M206" s="210"/>
      <c r="N206" s="210"/>
      <c r="O206" s="210"/>
      <c r="P206" s="210"/>
      <c r="Q206" s="210"/>
      <c r="R206" s="210"/>
      <c r="S206" s="210"/>
      <c r="T206" s="210"/>
      <c r="U206" s="210"/>
      <c r="V206" s="210"/>
      <c r="W206" s="210"/>
      <c r="X206" s="210"/>
      <c r="Y206" s="210"/>
      <c r="Z206" s="210"/>
    </row>
    <row r="207" spans="1:26" ht="12" hidden="1" customHeight="1">
      <c r="A207" s="208" t="s">
        <v>140</v>
      </c>
      <c r="B207" s="208" t="s">
        <v>761</v>
      </c>
      <c r="C207" s="208" t="s">
        <v>761</v>
      </c>
      <c r="D207" s="208" t="s">
        <v>207</v>
      </c>
      <c r="E207" s="208" t="s">
        <v>762</v>
      </c>
      <c r="F207" s="213" t="s">
        <v>147</v>
      </c>
      <c r="G207" s="210"/>
      <c r="H207" s="208" t="s">
        <v>763</v>
      </c>
      <c r="I207" s="208" t="s">
        <v>764</v>
      </c>
      <c r="J207" s="214" t="str">
        <f t="shared" si="0"/>
        <v>GoldOhura Precious Metal Industry Co., Ltd.</v>
      </c>
      <c r="K207" s="214" t="str">
        <f t="shared" si="1"/>
        <v>GoldOhura Precious Metal Industry Co., Ltd.</v>
      </c>
      <c r="L207" s="210"/>
      <c r="M207" s="210"/>
      <c r="N207" s="210"/>
      <c r="O207" s="210"/>
      <c r="P207" s="210"/>
      <c r="Q207" s="210"/>
      <c r="R207" s="210"/>
      <c r="S207" s="210"/>
      <c r="T207" s="210"/>
      <c r="U207" s="210"/>
      <c r="V207" s="210"/>
      <c r="W207" s="210"/>
      <c r="X207" s="210"/>
      <c r="Y207" s="210"/>
      <c r="Z207" s="210"/>
    </row>
    <row r="208" spans="1:26" ht="12" hidden="1" customHeight="1">
      <c r="A208" s="208" t="s">
        <v>140</v>
      </c>
      <c r="B208" s="208" t="s">
        <v>765</v>
      </c>
      <c r="C208" s="208" t="s">
        <v>765</v>
      </c>
      <c r="D208" s="208" t="s">
        <v>401</v>
      </c>
      <c r="E208" s="208" t="s">
        <v>766</v>
      </c>
      <c r="F208" s="213" t="s">
        <v>147</v>
      </c>
      <c r="G208" s="210"/>
      <c r="H208" s="208" t="s">
        <v>767</v>
      </c>
      <c r="I208" s="208" t="s">
        <v>768</v>
      </c>
      <c r="J208" s="214" t="str">
        <f t="shared" si="0"/>
        <v>GoldOJSC "The Gulidov Krasnoyarsk Non-Ferrous Metals Plant" (OJSC Krastsvetmet)</v>
      </c>
      <c r="K208" s="214" t="str">
        <f t="shared" si="1"/>
        <v>GoldOJSC "The Gulidov Krasnoyarsk Non-Ferrous Metals Plant" (OJSC Krastsvetmet)</v>
      </c>
      <c r="L208" s="210"/>
      <c r="M208" s="210"/>
      <c r="N208" s="210"/>
      <c r="O208" s="210"/>
      <c r="P208" s="210"/>
      <c r="Q208" s="210"/>
      <c r="R208" s="210"/>
      <c r="S208" s="210"/>
      <c r="T208" s="210"/>
      <c r="U208" s="210"/>
      <c r="V208" s="210"/>
      <c r="W208" s="210"/>
      <c r="X208" s="210"/>
      <c r="Y208" s="210"/>
      <c r="Z208" s="210"/>
    </row>
    <row r="209" spans="1:26" ht="12" hidden="1" customHeight="1">
      <c r="A209" s="208" t="s">
        <v>140</v>
      </c>
      <c r="B209" s="208" t="s">
        <v>769</v>
      </c>
      <c r="C209" s="208" t="s">
        <v>765</v>
      </c>
      <c r="D209" s="208" t="s">
        <v>401</v>
      </c>
      <c r="E209" s="208" t="s">
        <v>766</v>
      </c>
      <c r="F209" s="213" t="s">
        <v>147</v>
      </c>
      <c r="G209" s="210"/>
      <c r="H209" s="208" t="s">
        <v>767</v>
      </c>
      <c r="I209" s="208" t="s">
        <v>768</v>
      </c>
      <c r="J209" s="214" t="str">
        <f t="shared" si="0"/>
        <v>GoldOJSC Krastsvetmet</v>
      </c>
      <c r="K209" s="214" t="str">
        <f t="shared" si="1"/>
        <v>GoldOJSC Krastsvetmet</v>
      </c>
      <c r="L209" s="210"/>
      <c r="M209" s="210"/>
      <c r="N209" s="210"/>
      <c r="O209" s="210"/>
      <c r="P209" s="210"/>
      <c r="Q209" s="210"/>
      <c r="R209" s="210"/>
      <c r="S209" s="210"/>
      <c r="T209" s="210"/>
      <c r="U209" s="210"/>
      <c r="V209" s="210"/>
      <c r="W209" s="210"/>
      <c r="X209" s="210"/>
      <c r="Y209" s="210"/>
      <c r="Z209" s="210"/>
    </row>
    <row r="210" spans="1:26" ht="12" hidden="1" customHeight="1">
      <c r="A210" s="208" t="s">
        <v>140</v>
      </c>
      <c r="B210" s="208" t="s">
        <v>770</v>
      </c>
      <c r="C210" s="208" t="s">
        <v>433</v>
      </c>
      <c r="D210" s="208" t="s">
        <v>401</v>
      </c>
      <c r="E210" s="208" t="s">
        <v>434</v>
      </c>
      <c r="F210" s="213" t="s">
        <v>147</v>
      </c>
      <c r="G210" s="210"/>
      <c r="H210" s="208" t="s">
        <v>435</v>
      </c>
      <c r="I210" s="208" t="s">
        <v>436</v>
      </c>
      <c r="J210" s="214" t="str">
        <f t="shared" si="0"/>
        <v>GoldOJSC Novosibirsk Refinery</v>
      </c>
      <c r="K210" s="214" t="str">
        <f t="shared" si="1"/>
        <v>GoldOJSC Novosibirsk Refinery</v>
      </c>
      <c r="L210" s="210"/>
      <c r="M210" s="210"/>
      <c r="N210" s="210"/>
      <c r="O210" s="210"/>
      <c r="P210" s="210"/>
      <c r="Q210" s="210"/>
      <c r="R210" s="210"/>
      <c r="S210" s="210"/>
      <c r="T210" s="210"/>
      <c r="U210" s="210"/>
      <c r="V210" s="210"/>
      <c r="W210" s="210"/>
      <c r="X210" s="210"/>
      <c r="Y210" s="210"/>
      <c r="Z210" s="210"/>
    </row>
    <row r="211" spans="1:26" ht="12" hidden="1" customHeight="1">
      <c r="A211" s="208" t="s">
        <v>140</v>
      </c>
      <c r="B211" s="208" t="s">
        <v>771</v>
      </c>
      <c r="C211" s="208" t="s">
        <v>717</v>
      </c>
      <c r="D211" s="208" t="s">
        <v>257</v>
      </c>
      <c r="E211" s="208" t="s">
        <v>718</v>
      </c>
      <c r="F211" s="213" t="s">
        <v>147</v>
      </c>
      <c r="G211" s="210"/>
      <c r="H211" s="208" t="s">
        <v>719</v>
      </c>
      <c r="I211" s="208" t="s">
        <v>720</v>
      </c>
      <c r="J211" s="214" t="str">
        <f t="shared" si="0"/>
        <v>GoldPAMP S.A.</v>
      </c>
      <c r="K211" s="214" t="str">
        <f t="shared" si="1"/>
        <v>GoldPAMP S.A.</v>
      </c>
      <c r="L211" s="210"/>
      <c r="M211" s="210"/>
      <c r="N211" s="210"/>
      <c r="O211" s="210"/>
      <c r="P211" s="210"/>
      <c r="Q211" s="210"/>
      <c r="R211" s="210"/>
      <c r="S211" s="210"/>
      <c r="T211" s="210"/>
      <c r="U211" s="210"/>
      <c r="V211" s="210"/>
      <c r="W211" s="210"/>
      <c r="X211" s="210"/>
      <c r="Y211" s="210"/>
      <c r="Z211" s="210"/>
    </row>
    <row r="212" spans="1:26" ht="12" hidden="1" customHeight="1">
      <c r="A212" s="208" t="s">
        <v>140</v>
      </c>
      <c r="B212" s="208" t="s">
        <v>772</v>
      </c>
      <c r="C212" s="208" t="s">
        <v>563</v>
      </c>
      <c r="D212" s="208" t="s">
        <v>207</v>
      </c>
      <c r="E212" s="208" t="s">
        <v>564</v>
      </c>
      <c r="F212" s="213" t="s">
        <v>147</v>
      </c>
      <c r="G212" s="210"/>
      <c r="H212" s="208" t="s">
        <v>565</v>
      </c>
      <c r="I212" s="208" t="s">
        <v>566</v>
      </c>
      <c r="J212" s="214" t="str">
        <f t="shared" si="0"/>
        <v>GoldPan Pacific Copper Co Ltd.</v>
      </c>
      <c r="K212" s="214" t="str">
        <f t="shared" si="1"/>
        <v>GoldPan Pacific Copper Co Ltd.</v>
      </c>
      <c r="L212" s="210"/>
      <c r="M212" s="210"/>
      <c r="N212" s="210"/>
      <c r="O212" s="210"/>
      <c r="P212" s="210"/>
      <c r="Q212" s="210"/>
      <c r="R212" s="210"/>
      <c r="S212" s="210"/>
      <c r="T212" s="210"/>
      <c r="U212" s="210"/>
      <c r="V212" s="210"/>
      <c r="W212" s="210"/>
      <c r="X212" s="210"/>
      <c r="Y212" s="210"/>
      <c r="Z212" s="210"/>
    </row>
    <row r="213" spans="1:26" ht="12" hidden="1" customHeight="1">
      <c r="A213" s="208" t="s">
        <v>140</v>
      </c>
      <c r="B213" s="208" t="s">
        <v>773</v>
      </c>
      <c r="C213" s="208" t="s">
        <v>773</v>
      </c>
      <c r="D213" s="208" t="s">
        <v>182</v>
      </c>
      <c r="E213" s="208" t="s">
        <v>774</v>
      </c>
      <c r="F213" s="213" t="s">
        <v>147</v>
      </c>
      <c r="G213" s="210"/>
      <c r="H213" s="208" t="s">
        <v>188</v>
      </c>
      <c r="I213" s="208" t="s">
        <v>189</v>
      </c>
      <c r="J213" s="214" t="str">
        <f t="shared" si="0"/>
        <v>GoldPease &amp; Curren</v>
      </c>
      <c r="K213" s="214" t="str">
        <f t="shared" si="1"/>
        <v>GoldPease &amp; Curren</v>
      </c>
      <c r="L213" s="210"/>
      <c r="M213" s="210"/>
      <c r="N213" s="210"/>
      <c r="O213" s="210"/>
      <c r="P213" s="210"/>
      <c r="Q213" s="210"/>
      <c r="R213" s="210"/>
      <c r="S213" s="210"/>
      <c r="T213" s="210"/>
      <c r="U213" s="210"/>
      <c r="V213" s="210"/>
      <c r="W213" s="210"/>
      <c r="X213" s="210"/>
      <c r="Y213" s="210"/>
      <c r="Z213" s="210"/>
    </row>
    <row r="214" spans="1:26" ht="12" hidden="1" customHeight="1">
      <c r="A214" s="208" t="s">
        <v>140</v>
      </c>
      <c r="B214" s="208" t="s">
        <v>775</v>
      </c>
      <c r="C214" s="208" t="s">
        <v>775</v>
      </c>
      <c r="D214" s="208" t="s">
        <v>146</v>
      </c>
      <c r="E214" s="208" t="s">
        <v>776</v>
      </c>
      <c r="F214" s="213" t="s">
        <v>147</v>
      </c>
      <c r="G214" s="210"/>
      <c r="H214" s="208" t="s">
        <v>777</v>
      </c>
      <c r="I214" s="208" t="s">
        <v>356</v>
      </c>
      <c r="J214" s="214" t="str">
        <f t="shared" si="0"/>
        <v>GoldPenglai Penggang Gold Industry Co., Ltd.</v>
      </c>
      <c r="K214" s="214" t="str">
        <f t="shared" si="1"/>
        <v>GoldPenglai Penggang Gold Industry Co., Ltd.</v>
      </c>
      <c r="L214" s="210"/>
      <c r="M214" s="210"/>
      <c r="N214" s="210"/>
      <c r="O214" s="210"/>
      <c r="P214" s="210"/>
      <c r="Q214" s="210"/>
      <c r="R214" s="210"/>
      <c r="S214" s="210"/>
      <c r="T214" s="210"/>
      <c r="U214" s="210"/>
      <c r="V214" s="210"/>
      <c r="W214" s="210"/>
      <c r="X214" s="210"/>
      <c r="Y214" s="210"/>
      <c r="Z214" s="210"/>
    </row>
    <row r="215" spans="1:26" ht="12" hidden="1" customHeight="1">
      <c r="A215" s="208" t="s">
        <v>140</v>
      </c>
      <c r="B215" s="208" t="s">
        <v>778</v>
      </c>
      <c r="C215" s="208" t="s">
        <v>201</v>
      </c>
      <c r="D215" s="208" t="s">
        <v>177</v>
      </c>
      <c r="E215" s="208" t="s">
        <v>202</v>
      </c>
      <c r="F215" s="213" t="s">
        <v>147</v>
      </c>
      <c r="G215" s="210"/>
      <c r="H215" s="208" t="s">
        <v>203</v>
      </c>
      <c r="I215" s="208" t="s">
        <v>204</v>
      </c>
      <c r="J215" s="214" t="str">
        <f t="shared" si="0"/>
        <v>GoldPerth Mint</v>
      </c>
      <c r="K215" s="214" t="str">
        <f t="shared" si="1"/>
        <v>GoldPerth Mint</v>
      </c>
      <c r="L215" s="210"/>
      <c r="M215" s="210"/>
      <c r="N215" s="210"/>
      <c r="O215" s="210"/>
      <c r="P215" s="210"/>
      <c r="Q215" s="210"/>
      <c r="R215" s="210"/>
      <c r="S215" s="210"/>
      <c r="T215" s="210"/>
      <c r="U215" s="210"/>
      <c r="V215" s="210"/>
      <c r="W215" s="210"/>
      <c r="X215" s="210"/>
      <c r="Y215" s="210"/>
      <c r="Z215" s="210"/>
    </row>
    <row r="216" spans="1:26" ht="12" hidden="1" customHeight="1">
      <c r="A216" s="208" t="s">
        <v>140</v>
      </c>
      <c r="B216" s="208" t="s">
        <v>779</v>
      </c>
      <c r="C216" s="208" t="s">
        <v>201</v>
      </c>
      <c r="D216" s="208" t="s">
        <v>177</v>
      </c>
      <c r="E216" s="208" t="s">
        <v>202</v>
      </c>
      <c r="F216" s="213" t="s">
        <v>147</v>
      </c>
      <c r="G216" s="210"/>
      <c r="H216" s="208" t="s">
        <v>203</v>
      </c>
      <c r="I216" s="208" t="s">
        <v>204</v>
      </c>
      <c r="J216" s="214" t="str">
        <f t="shared" si="0"/>
        <v>GoldPerth Mint (ANZ)</v>
      </c>
      <c r="K216" s="214" t="str">
        <f t="shared" si="1"/>
        <v>GoldPerth Mint (ANZ)</v>
      </c>
      <c r="L216" s="210"/>
      <c r="M216" s="210"/>
      <c r="N216" s="210"/>
      <c r="O216" s="210"/>
      <c r="P216" s="210"/>
      <c r="Q216" s="210"/>
      <c r="R216" s="210"/>
      <c r="S216" s="210"/>
      <c r="T216" s="210"/>
      <c r="U216" s="210"/>
      <c r="V216" s="210"/>
      <c r="W216" s="210"/>
      <c r="X216" s="210"/>
      <c r="Y216" s="210"/>
      <c r="Z216" s="210"/>
    </row>
    <row r="217" spans="1:26" ht="12" hidden="1" customHeight="1">
      <c r="A217" s="208" t="s">
        <v>140</v>
      </c>
      <c r="B217" s="208" t="s">
        <v>780</v>
      </c>
      <c r="C217" s="208" t="s">
        <v>780</v>
      </c>
      <c r="D217" s="208" t="s">
        <v>781</v>
      </c>
      <c r="E217" s="208" t="s">
        <v>782</v>
      </c>
      <c r="F217" s="213" t="s">
        <v>147</v>
      </c>
      <c r="G217" s="210"/>
      <c r="H217" s="208" t="s">
        <v>783</v>
      </c>
      <c r="I217" s="208" t="s">
        <v>784</v>
      </c>
      <c r="J217" s="214" t="str">
        <f t="shared" si="0"/>
        <v>GoldPlanta Recuperadora de Metales SpA</v>
      </c>
      <c r="K217" s="214" t="str">
        <f t="shared" si="1"/>
        <v>GoldPlanta Recuperadora de Metales SpA</v>
      </c>
      <c r="L217" s="210"/>
      <c r="M217" s="210"/>
      <c r="N217" s="210"/>
      <c r="O217" s="210"/>
      <c r="P217" s="210"/>
      <c r="Q217" s="210"/>
      <c r="R217" s="210"/>
      <c r="S217" s="210"/>
      <c r="T217" s="210"/>
      <c r="U217" s="210"/>
      <c r="V217" s="210"/>
      <c r="W217" s="210"/>
      <c r="X217" s="210"/>
      <c r="Y217" s="210"/>
      <c r="Z217" s="210"/>
    </row>
    <row r="218" spans="1:26" ht="12" hidden="1" customHeight="1">
      <c r="A218" s="208" t="s">
        <v>140</v>
      </c>
      <c r="B218" s="208" t="s">
        <v>785</v>
      </c>
      <c r="C218" s="208" t="s">
        <v>785</v>
      </c>
      <c r="D218" s="208" t="s">
        <v>401</v>
      </c>
      <c r="E218" s="208" t="s">
        <v>786</v>
      </c>
      <c r="F218" s="213" t="s">
        <v>147</v>
      </c>
      <c r="G218" s="210"/>
      <c r="H218" s="208" t="s">
        <v>787</v>
      </c>
      <c r="I218" s="208" t="s">
        <v>788</v>
      </c>
      <c r="J218" s="214" t="str">
        <f t="shared" si="0"/>
        <v>GoldPrioksky Plant of Non-Ferrous Metals</v>
      </c>
      <c r="K218" s="214" t="str">
        <f t="shared" si="1"/>
        <v>GoldPrioksky Plant of Non-Ferrous Metals</v>
      </c>
      <c r="L218" s="210"/>
      <c r="M218" s="210"/>
      <c r="N218" s="210"/>
      <c r="O218" s="210"/>
      <c r="P218" s="210"/>
      <c r="Q218" s="210"/>
      <c r="R218" s="210"/>
      <c r="S218" s="210"/>
      <c r="T218" s="210"/>
      <c r="U218" s="210"/>
      <c r="V218" s="210"/>
      <c r="W218" s="210"/>
      <c r="X218" s="210"/>
      <c r="Y218" s="210"/>
      <c r="Z218" s="210"/>
    </row>
    <row r="219" spans="1:26" ht="12" hidden="1" customHeight="1">
      <c r="A219" s="208" t="s">
        <v>140</v>
      </c>
      <c r="B219" s="208" t="s">
        <v>789</v>
      </c>
      <c r="C219" s="208" t="s">
        <v>717</v>
      </c>
      <c r="D219" s="208" t="s">
        <v>257</v>
      </c>
      <c r="E219" s="208" t="s">
        <v>718</v>
      </c>
      <c r="F219" s="213" t="s">
        <v>147</v>
      </c>
      <c r="G219" s="210"/>
      <c r="H219" s="208" t="s">
        <v>719</v>
      </c>
      <c r="I219" s="208" t="s">
        <v>720</v>
      </c>
      <c r="J219" s="214" t="str">
        <f t="shared" si="0"/>
        <v>GoldProduits Artistiques de Métaux</v>
      </c>
      <c r="K219" s="214" t="str">
        <f t="shared" si="1"/>
        <v>GoldProduits Artistiques de Métaux</v>
      </c>
      <c r="L219" s="210"/>
      <c r="M219" s="210"/>
      <c r="N219" s="210"/>
      <c r="O219" s="210"/>
      <c r="P219" s="210"/>
      <c r="Q219" s="210"/>
      <c r="R219" s="210"/>
      <c r="S219" s="210"/>
      <c r="T219" s="210"/>
      <c r="U219" s="210"/>
      <c r="V219" s="210"/>
      <c r="W219" s="210"/>
      <c r="X219" s="210"/>
      <c r="Y219" s="210"/>
      <c r="Z219" s="210"/>
    </row>
    <row r="220" spans="1:26" ht="12" hidden="1" customHeight="1">
      <c r="A220" s="208" t="s">
        <v>140</v>
      </c>
      <c r="B220" s="208" t="s">
        <v>790</v>
      </c>
      <c r="C220" s="208" t="s">
        <v>790</v>
      </c>
      <c r="D220" s="208" t="s">
        <v>791</v>
      </c>
      <c r="E220" s="208" t="s">
        <v>792</v>
      </c>
      <c r="F220" s="213" t="s">
        <v>147</v>
      </c>
      <c r="G220" s="210"/>
      <c r="H220" s="208" t="s">
        <v>793</v>
      </c>
      <c r="I220" s="208" t="s">
        <v>794</v>
      </c>
      <c r="J220" s="214" t="str">
        <f t="shared" si="0"/>
        <v>GoldPT Aneka Tambang (Persero) Tbk</v>
      </c>
      <c r="K220" s="214" t="str">
        <f t="shared" si="1"/>
        <v>GoldPT Aneka Tambang (Persero) Tbk</v>
      </c>
      <c r="L220" s="210"/>
      <c r="M220" s="210"/>
      <c r="N220" s="210"/>
      <c r="O220" s="210"/>
      <c r="P220" s="210"/>
      <c r="Q220" s="210"/>
      <c r="R220" s="210"/>
      <c r="S220" s="210"/>
      <c r="T220" s="210"/>
      <c r="U220" s="210"/>
      <c r="V220" s="210"/>
      <c r="W220" s="210"/>
      <c r="X220" s="210"/>
      <c r="Y220" s="210"/>
      <c r="Z220" s="210"/>
    </row>
    <row r="221" spans="1:26" ht="12" hidden="1" customHeight="1">
      <c r="A221" s="208" t="s">
        <v>140</v>
      </c>
      <c r="B221" s="208" t="s">
        <v>795</v>
      </c>
      <c r="C221" s="208" t="s">
        <v>795</v>
      </c>
      <c r="D221" s="208" t="s">
        <v>257</v>
      </c>
      <c r="E221" s="208" t="s">
        <v>796</v>
      </c>
      <c r="F221" s="213" t="s">
        <v>147</v>
      </c>
      <c r="G221" s="210"/>
      <c r="H221" s="208" t="s">
        <v>797</v>
      </c>
      <c r="I221" s="208" t="s">
        <v>685</v>
      </c>
      <c r="J221" s="214" t="str">
        <f t="shared" si="0"/>
        <v>GoldPX Precinox S.A.</v>
      </c>
      <c r="K221" s="214" t="str">
        <f t="shared" si="1"/>
        <v>GoldPX Precinox S.A.</v>
      </c>
      <c r="L221" s="210"/>
      <c r="M221" s="210"/>
      <c r="N221" s="210"/>
      <c r="O221" s="210"/>
      <c r="P221" s="210"/>
      <c r="Q221" s="210"/>
      <c r="R221" s="210"/>
      <c r="S221" s="210"/>
      <c r="T221" s="210"/>
      <c r="U221" s="210"/>
      <c r="V221" s="210"/>
      <c r="W221" s="210"/>
      <c r="X221" s="210"/>
      <c r="Y221" s="210"/>
      <c r="Z221" s="210"/>
    </row>
    <row r="222" spans="1:26" ht="12" hidden="1" customHeight="1">
      <c r="A222" s="208" t="s">
        <v>140</v>
      </c>
      <c r="B222" s="208" t="s">
        <v>798</v>
      </c>
      <c r="C222" s="208" t="s">
        <v>795</v>
      </c>
      <c r="D222" s="208" t="s">
        <v>257</v>
      </c>
      <c r="E222" s="208" t="s">
        <v>796</v>
      </c>
      <c r="F222" s="213" t="s">
        <v>147</v>
      </c>
      <c r="G222" s="210"/>
      <c r="H222" s="208" t="s">
        <v>797</v>
      </c>
      <c r="I222" s="208" t="s">
        <v>685</v>
      </c>
      <c r="J222" s="214" t="str">
        <f t="shared" si="0"/>
        <v>GoldPX Précinox S.A.</v>
      </c>
      <c r="K222" s="214" t="str">
        <f t="shared" si="1"/>
        <v>GoldPX Précinox S.A.</v>
      </c>
      <c r="L222" s="210"/>
      <c r="M222" s="210"/>
      <c r="N222" s="210"/>
      <c r="O222" s="210"/>
      <c r="P222" s="210"/>
      <c r="Q222" s="210"/>
      <c r="R222" s="210"/>
      <c r="S222" s="210"/>
      <c r="T222" s="210"/>
      <c r="U222" s="210"/>
      <c r="V222" s="210"/>
      <c r="W222" s="210"/>
      <c r="X222" s="210"/>
      <c r="Y222" s="210"/>
      <c r="Z222" s="210"/>
    </row>
    <row r="223" spans="1:26" ht="12" hidden="1" customHeight="1">
      <c r="A223" s="208" t="s">
        <v>140</v>
      </c>
      <c r="B223" s="208" t="s">
        <v>799</v>
      </c>
      <c r="C223" s="208" t="s">
        <v>799</v>
      </c>
      <c r="D223" s="208" t="s">
        <v>182</v>
      </c>
      <c r="E223" s="208" t="s">
        <v>800</v>
      </c>
      <c r="F223" s="213" t="s">
        <v>147</v>
      </c>
      <c r="G223" s="210"/>
      <c r="H223" s="208" t="s">
        <v>801</v>
      </c>
      <c r="I223" s="208" t="s">
        <v>230</v>
      </c>
      <c r="J223" s="214" t="str">
        <f t="shared" si="0"/>
        <v>GoldQG Refining, LLC</v>
      </c>
      <c r="K223" s="214" t="str">
        <f t="shared" si="1"/>
        <v>GoldQG Refining, LLC</v>
      </c>
      <c r="L223" s="210"/>
      <c r="M223" s="210"/>
      <c r="N223" s="210"/>
      <c r="O223" s="210"/>
      <c r="P223" s="210"/>
      <c r="Q223" s="210"/>
      <c r="R223" s="210"/>
      <c r="S223" s="210"/>
      <c r="T223" s="210"/>
      <c r="U223" s="210"/>
      <c r="V223" s="210"/>
      <c r="W223" s="210"/>
      <c r="X223" s="210"/>
      <c r="Y223" s="210"/>
      <c r="Z223" s="210"/>
    </row>
    <row r="224" spans="1:26" ht="12" hidden="1" customHeight="1">
      <c r="A224" s="208" t="s">
        <v>140</v>
      </c>
      <c r="B224" s="208" t="s">
        <v>802</v>
      </c>
      <c r="C224" s="208" t="s">
        <v>802</v>
      </c>
      <c r="D224" s="208" t="s">
        <v>287</v>
      </c>
      <c r="E224" s="208" t="s">
        <v>803</v>
      </c>
      <c r="F224" s="213" t="s">
        <v>147</v>
      </c>
      <c r="G224" s="210"/>
      <c r="H224" s="208" t="s">
        <v>804</v>
      </c>
      <c r="I224" s="208" t="s">
        <v>290</v>
      </c>
      <c r="J224" s="214" t="str">
        <f t="shared" si="0"/>
        <v>GoldRand Refinery (Pty) Ltd.</v>
      </c>
      <c r="K224" s="214" t="str">
        <f t="shared" si="1"/>
        <v>GoldRand Refinery (Pty) Ltd.</v>
      </c>
      <c r="L224" s="210"/>
      <c r="M224" s="210"/>
      <c r="N224" s="210"/>
      <c r="O224" s="210"/>
      <c r="P224" s="210"/>
      <c r="Q224" s="210"/>
      <c r="R224" s="210"/>
      <c r="S224" s="210"/>
      <c r="T224" s="210"/>
      <c r="U224" s="210"/>
      <c r="V224" s="210"/>
      <c r="W224" s="210"/>
      <c r="X224" s="210"/>
      <c r="Y224" s="210"/>
      <c r="Z224" s="210"/>
    </row>
    <row r="225" spans="1:26" ht="12" hidden="1" customHeight="1">
      <c r="A225" s="208" t="s">
        <v>140</v>
      </c>
      <c r="B225" s="208" t="s">
        <v>805</v>
      </c>
      <c r="C225" s="208" t="s">
        <v>637</v>
      </c>
      <c r="D225" s="208" t="s">
        <v>377</v>
      </c>
      <c r="E225" s="208" t="s">
        <v>638</v>
      </c>
      <c r="F225" s="213" t="s">
        <v>147</v>
      </c>
      <c r="G225" s="210"/>
      <c r="H225" s="208" t="s">
        <v>639</v>
      </c>
      <c r="I225" s="208" t="s">
        <v>640</v>
      </c>
      <c r="J225" s="214" t="str">
        <f t="shared" si="0"/>
        <v>GoldRefinery LS-Nikko Copper Inc.</v>
      </c>
      <c r="K225" s="214" t="str">
        <f t="shared" si="1"/>
        <v>GoldRefinery LS-Nikko Copper Inc.</v>
      </c>
      <c r="L225" s="210"/>
      <c r="M225" s="210"/>
      <c r="N225" s="210"/>
      <c r="O225" s="210"/>
      <c r="P225" s="210"/>
      <c r="Q225" s="210"/>
      <c r="R225" s="210"/>
      <c r="S225" s="210"/>
      <c r="T225" s="210"/>
      <c r="U225" s="210"/>
      <c r="V225" s="210"/>
      <c r="W225" s="210"/>
      <c r="X225" s="210"/>
      <c r="Y225" s="210"/>
      <c r="Z225" s="210"/>
    </row>
    <row r="226" spans="1:26" ht="12" hidden="1" customHeight="1">
      <c r="A226" s="208" t="s">
        <v>140</v>
      </c>
      <c r="B226" s="208" t="s">
        <v>806</v>
      </c>
      <c r="C226" s="208" t="s">
        <v>806</v>
      </c>
      <c r="D226" s="208" t="s">
        <v>146</v>
      </c>
      <c r="E226" s="208" t="s">
        <v>807</v>
      </c>
      <c r="F226" s="213" t="s">
        <v>147</v>
      </c>
      <c r="G226" s="210"/>
      <c r="H226" s="208" t="s">
        <v>808</v>
      </c>
      <c r="I226" s="208" t="s">
        <v>809</v>
      </c>
      <c r="J226" s="214" t="str">
        <f t="shared" si="0"/>
        <v>GoldRefinery of Seemine Gold Co., Ltd.</v>
      </c>
      <c r="K226" s="214" t="str">
        <f t="shared" si="1"/>
        <v>GoldRefinery of Seemine Gold Co., Ltd.</v>
      </c>
      <c r="L226" s="210"/>
      <c r="M226" s="210"/>
      <c r="N226" s="210"/>
      <c r="O226" s="210"/>
      <c r="P226" s="210"/>
      <c r="Q226" s="210"/>
      <c r="R226" s="210"/>
      <c r="S226" s="210"/>
      <c r="T226" s="210"/>
      <c r="U226" s="210"/>
      <c r="V226" s="210"/>
      <c r="W226" s="210"/>
      <c r="X226" s="210"/>
      <c r="Y226" s="210"/>
      <c r="Z226" s="210"/>
    </row>
    <row r="227" spans="1:26" ht="12" hidden="1" customHeight="1">
      <c r="A227" s="208" t="s">
        <v>140</v>
      </c>
      <c r="B227" s="208" t="s">
        <v>810</v>
      </c>
      <c r="C227" s="208" t="s">
        <v>811</v>
      </c>
      <c r="D227" s="208" t="s">
        <v>812</v>
      </c>
      <c r="E227" s="208" t="s">
        <v>813</v>
      </c>
      <c r="F227" s="213" t="s">
        <v>147</v>
      </c>
      <c r="G227" s="210"/>
      <c r="H227" s="208" t="s">
        <v>814</v>
      </c>
      <c r="I227" s="208" t="s">
        <v>815</v>
      </c>
      <c r="J227" s="214" t="str">
        <f t="shared" si="0"/>
        <v>GoldRemondis Argentia B.V.</v>
      </c>
      <c r="K227" s="214" t="str">
        <f t="shared" si="1"/>
        <v>GoldRemondis Argentia B.V.</v>
      </c>
      <c r="L227" s="210"/>
      <c r="M227" s="210"/>
      <c r="N227" s="210"/>
      <c r="O227" s="210"/>
      <c r="P227" s="210"/>
      <c r="Q227" s="210"/>
      <c r="R227" s="210"/>
      <c r="S227" s="210"/>
      <c r="T227" s="210"/>
      <c r="U227" s="210"/>
      <c r="V227" s="210"/>
      <c r="W227" s="210"/>
      <c r="X227" s="210"/>
      <c r="Y227" s="210"/>
      <c r="Z227" s="210"/>
    </row>
    <row r="228" spans="1:26" ht="12" hidden="1" customHeight="1">
      <c r="A228" s="208" t="s">
        <v>140</v>
      </c>
      <c r="B228" s="208" t="s">
        <v>811</v>
      </c>
      <c r="C228" s="208" t="s">
        <v>811</v>
      </c>
      <c r="D228" s="208" t="s">
        <v>812</v>
      </c>
      <c r="E228" s="208" t="s">
        <v>813</v>
      </c>
      <c r="F228" s="213" t="s">
        <v>147</v>
      </c>
      <c r="G228" s="210"/>
      <c r="H228" s="208" t="s">
        <v>814</v>
      </c>
      <c r="I228" s="208" t="s">
        <v>815</v>
      </c>
      <c r="J228" s="214" t="str">
        <f t="shared" si="0"/>
        <v>GoldREMONDIS PMR B.V.</v>
      </c>
      <c r="K228" s="214" t="str">
        <f t="shared" si="1"/>
        <v>GoldREMONDIS PMR B.V.</v>
      </c>
      <c r="L228" s="210"/>
      <c r="M228" s="210"/>
      <c r="N228" s="210"/>
      <c r="O228" s="210"/>
      <c r="P228" s="210"/>
      <c r="Q228" s="210"/>
      <c r="R228" s="210"/>
      <c r="S228" s="210"/>
      <c r="T228" s="210"/>
      <c r="U228" s="210"/>
      <c r="V228" s="210"/>
      <c r="W228" s="210"/>
      <c r="X228" s="210"/>
      <c r="Y228" s="210"/>
      <c r="Z228" s="210"/>
    </row>
    <row r="229" spans="1:26" ht="12" hidden="1" customHeight="1">
      <c r="A229" s="208" t="s">
        <v>140</v>
      </c>
      <c r="B229" s="208" t="s">
        <v>816</v>
      </c>
      <c r="C229" s="208" t="s">
        <v>816</v>
      </c>
      <c r="D229" s="208" t="s">
        <v>263</v>
      </c>
      <c r="E229" s="208" t="s">
        <v>817</v>
      </c>
      <c r="F229" s="213" t="s">
        <v>147</v>
      </c>
      <c r="G229" s="210"/>
      <c r="H229" s="208" t="s">
        <v>818</v>
      </c>
      <c r="I229" s="208" t="s">
        <v>266</v>
      </c>
      <c r="J229" s="214" t="str">
        <f t="shared" si="0"/>
        <v>GoldRoyal Canadian Mint</v>
      </c>
      <c r="K229" s="214" t="str">
        <f t="shared" si="1"/>
        <v>GoldRoyal Canadian Mint</v>
      </c>
      <c r="L229" s="210"/>
      <c r="M229" s="210"/>
      <c r="N229" s="210"/>
      <c r="O229" s="210"/>
      <c r="P229" s="210"/>
      <c r="Q229" s="210"/>
      <c r="R229" s="210"/>
      <c r="S229" s="210"/>
      <c r="T229" s="210"/>
      <c r="U229" s="210"/>
      <c r="V229" s="210"/>
      <c r="W229" s="210"/>
      <c r="X229" s="210"/>
      <c r="Y229" s="210"/>
      <c r="Z229" s="210"/>
    </row>
    <row r="230" spans="1:26" ht="12" hidden="1" customHeight="1">
      <c r="A230" s="208" t="s">
        <v>140</v>
      </c>
      <c r="B230" s="208" t="s">
        <v>819</v>
      </c>
      <c r="C230" s="208" t="s">
        <v>819</v>
      </c>
      <c r="D230" s="208" t="s">
        <v>820</v>
      </c>
      <c r="E230" s="208" t="s">
        <v>821</v>
      </c>
      <c r="F230" s="213" t="s">
        <v>147</v>
      </c>
      <c r="G230" s="210"/>
      <c r="H230" s="208" t="s">
        <v>822</v>
      </c>
      <c r="I230" s="208" t="s">
        <v>823</v>
      </c>
      <c r="J230" s="214" t="str">
        <f t="shared" si="0"/>
        <v>GoldSAAMP</v>
      </c>
      <c r="K230" s="214" t="str">
        <f t="shared" si="1"/>
        <v>GoldSAAMP</v>
      </c>
      <c r="L230" s="210"/>
      <c r="M230" s="210"/>
      <c r="N230" s="210"/>
      <c r="O230" s="210"/>
      <c r="P230" s="210"/>
      <c r="Q230" s="210"/>
      <c r="R230" s="210"/>
      <c r="S230" s="210"/>
      <c r="T230" s="210"/>
      <c r="U230" s="210"/>
      <c r="V230" s="210"/>
      <c r="W230" s="210"/>
      <c r="X230" s="210"/>
      <c r="Y230" s="210"/>
      <c r="Z230" s="210"/>
    </row>
    <row r="231" spans="1:26" ht="12" hidden="1" customHeight="1">
      <c r="A231" s="208" t="s">
        <v>140</v>
      </c>
      <c r="B231" s="208" t="s">
        <v>824</v>
      </c>
      <c r="C231" s="208" t="s">
        <v>824</v>
      </c>
      <c r="D231" s="208" t="s">
        <v>182</v>
      </c>
      <c r="E231" s="208" t="s">
        <v>825</v>
      </c>
      <c r="F231" s="213" t="s">
        <v>147</v>
      </c>
      <c r="G231" s="210"/>
      <c r="H231" s="208" t="s">
        <v>826</v>
      </c>
      <c r="I231" s="208" t="s">
        <v>827</v>
      </c>
      <c r="J231" s="214" t="str">
        <f t="shared" si="0"/>
        <v>GoldSabin Metal Corp.</v>
      </c>
      <c r="K231" s="214" t="str">
        <f t="shared" si="1"/>
        <v>GoldSabin Metal Corp.</v>
      </c>
      <c r="L231" s="210"/>
      <c r="M231" s="210"/>
      <c r="N231" s="210"/>
      <c r="O231" s="210"/>
      <c r="P231" s="210"/>
      <c r="Q231" s="210"/>
      <c r="R231" s="210"/>
      <c r="S231" s="210"/>
      <c r="T231" s="210"/>
      <c r="U231" s="210"/>
      <c r="V231" s="210"/>
      <c r="W231" s="210"/>
      <c r="X231" s="210"/>
      <c r="Y231" s="210"/>
      <c r="Z231" s="210"/>
    </row>
    <row r="232" spans="1:26" ht="12" hidden="1" customHeight="1">
      <c r="A232" s="208" t="s">
        <v>140</v>
      </c>
      <c r="B232" s="208" t="s">
        <v>828</v>
      </c>
      <c r="C232" s="208" t="s">
        <v>828</v>
      </c>
      <c r="D232" s="208" t="s">
        <v>172</v>
      </c>
      <c r="E232" s="208" t="s">
        <v>829</v>
      </c>
      <c r="F232" s="213" t="s">
        <v>147</v>
      </c>
      <c r="G232" s="210"/>
      <c r="H232" s="208" t="s">
        <v>345</v>
      </c>
      <c r="I232" s="208" t="s">
        <v>346</v>
      </c>
      <c r="J232" s="214" t="str">
        <f t="shared" si="0"/>
        <v>GoldSafimet S.p.A</v>
      </c>
      <c r="K232" s="214" t="str">
        <f t="shared" si="1"/>
        <v>GoldSafimet S.p.A</v>
      </c>
      <c r="L232" s="210"/>
      <c r="M232" s="210"/>
      <c r="N232" s="210"/>
      <c r="O232" s="210"/>
      <c r="P232" s="210"/>
      <c r="Q232" s="210"/>
      <c r="R232" s="210"/>
      <c r="S232" s="210"/>
      <c r="T232" s="210"/>
      <c r="U232" s="210"/>
      <c r="V232" s="210"/>
      <c r="W232" s="210"/>
      <c r="X232" s="210"/>
      <c r="Y232" s="210"/>
      <c r="Z232" s="210"/>
    </row>
    <row r="233" spans="1:26" ht="12" hidden="1" customHeight="1">
      <c r="A233" s="208" t="s">
        <v>140</v>
      </c>
      <c r="B233" s="208" t="s">
        <v>830</v>
      </c>
      <c r="C233" s="208" t="s">
        <v>830</v>
      </c>
      <c r="D233" s="208" t="s">
        <v>831</v>
      </c>
      <c r="E233" s="208" t="s">
        <v>832</v>
      </c>
      <c r="F233" s="213" t="s">
        <v>147</v>
      </c>
      <c r="G233" s="210"/>
      <c r="H233" s="208" t="s">
        <v>833</v>
      </c>
      <c r="I233" s="208" t="s">
        <v>834</v>
      </c>
      <c r="J233" s="214" t="str">
        <f t="shared" si="0"/>
        <v>GoldSAFINA A.S.</v>
      </c>
      <c r="K233" s="214" t="str">
        <f t="shared" si="1"/>
        <v>GoldSAFINA A.S.</v>
      </c>
      <c r="L233" s="210"/>
      <c r="M233" s="210"/>
      <c r="N233" s="210"/>
      <c r="O233" s="210"/>
      <c r="P233" s="210"/>
      <c r="Q233" s="210"/>
      <c r="R233" s="210"/>
      <c r="S233" s="210"/>
      <c r="T233" s="210"/>
      <c r="U233" s="210"/>
      <c r="V233" s="210"/>
      <c r="W233" s="210"/>
      <c r="X233" s="210"/>
      <c r="Y233" s="210"/>
      <c r="Z233" s="210"/>
    </row>
    <row r="234" spans="1:26" ht="12" hidden="1" customHeight="1">
      <c r="A234" s="208" t="s">
        <v>140</v>
      </c>
      <c r="B234" s="208" t="s">
        <v>835</v>
      </c>
      <c r="C234" s="208" t="s">
        <v>563</v>
      </c>
      <c r="D234" s="208" t="s">
        <v>207</v>
      </c>
      <c r="E234" s="208" t="s">
        <v>564</v>
      </c>
      <c r="F234" s="213" t="s">
        <v>147</v>
      </c>
      <c r="G234" s="210"/>
      <c r="H234" s="208" t="s">
        <v>565</v>
      </c>
      <c r="I234" s="208" t="s">
        <v>566</v>
      </c>
      <c r="J234" s="214" t="str">
        <f t="shared" si="0"/>
        <v>GoldSaganoseki Smelter &amp; Refinery</v>
      </c>
      <c r="K234" s="214" t="str">
        <f t="shared" si="1"/>
        <v>GoldSaganoseki Smelter &amp; Refinery</v>
      </c>
      <c r="L234" s="210"/>
      <c r="M234" s="210"/>
      <c r="N234" s="210"/>
      <c r="O234" s="210"/>
      <c r="P234" s="210"/>
      <c r="Q234" s="210"/>
      <c r="R234" s="210"/>
      <c r="S234" s="210"/>
      <c r="T234" s="210"/>
      <c r="U234" s="210"/>
      <c r="V234" s="210"/>
      <c r="W234" s="210"/>
      <c r="X234" s="210"/>
      <c r="Y234" s="210"/>
      <c r="Z234" s="210"/>
    </row>
    <row r="235" spans="1:26" ht="12" hidden="1" customHeight="1">
      <c r="A235" s="208" t="s">
        <v>140</v>
      </c>
      <c r="B235" s="208" t="s">
        <v>836</v>
      </c>
      <c r="C235" s="208" t="s">
        <v>836</v>
      </c>
      <c r="D235" s="208" t="s">
        <v>282</v>
      </c>
      <c r="E235" s="208" t="s">
        <v>837</v>
      </c>
      <c r="F235" s="213" t="s">
        <v>147</v>
      </c>
      <c r="G235" s="210"/>
      <c r="H235" s="208" t="s">
        <v>838</v>
      </c>
      <c r="I235" s="208" t="s">
        <v>839</v>
      </c>
      <c r="J235" s="214" t="str">
        <f t="shared" si="0"/>
        <v>GoldSai Refinery</v>
      </c>
      <c r="K235" s="214" t="str">
        <f t="shared" si="1"/>
        <v>GoldSai Refinery</v>
      </c>
      <c r="L235" s="210"/>
      <c r="M235" s="210"/>
      <c r="N235" s="210"/>
      <c r="O235" s="210"/>
      <c r="P235" s="210"/>
      <c r="Q235" s="210"/>
      <c r="R235" s="210"/>
      <c r="S235" s="210"/>
      <c r="T235" s="210"/>
      <c r="U235" s="210"/>
      <c r="V235" s="210"/>
      <c r="W235" s="210"/>
      <c r="X235" s="210"/>
      <c r="Y235" s="210"/>
      <c r="Z235" s="210"/>
    </row>
    <row r="236" spans="1:26" ht="12" hidden="1" customHeight="1">
      <c r="A236" s="208" t="s">
        <v>140</v>
      </c>
      <c r="B236" s="208" t="s">
        <v>840</v>
      </c>
      <c r="C236" s="208" t="s">
        <v>841</v>
      </c>
      <c r="D236" s="208" t="s">
        <v>218</v>
      </c>
      <c r="E236" s="208" t="s">
        <v>842</v>
      </c>
      <c r="F236" s="213" t="s">
        <v>147</v>
      </c>
      <c r="G236" s="210"/>
      <c r="H236" s="208" t="s">
        <v>220</v>
      </c>
      <c r="I236" s="208" t="s">
        <v>221</v>
      </c>
      <c r="J236" s="214" t="str">
        <f t="shared" si="0"/>
        <v>GoldSam Precious Metals</v>
      </c>
      <c r="K236" s="214" t="str">
        <f t="shared" si="1"/>
        <v>GoldSam Precious Metals</v>
      </c>
      <c r="L236" s="210"/>
      <c r="M236" s="210"/>
      <c r="N236" s="210"/>
      <c r="O236" s="210"/>
      <c r="P236" s="210"/>
      <c r="Q236" s="210"/>
      <c r="R236" s="210"/>
      <c r="S236" s="210"/>
      <c r="T236" s="210"/>
      <c r="U236" s="210"/>
      <c r="V236" s="210"/>
      <c r="W236" s="210"/>
      <c r="X236" s="210"/>
      <c r="Y236" s="210"/>
      <c r="Z236" s="210"/>
    </row>
    <row r="237" spans="1:26" ht="12" hidden="1" customHeight="1">
      <c r="A237" s="208" t="s">
        <v>140</v>
      </c>
      <c r="B237" s="208" t="s">
        <v>841</v>
      </c>
      <c r="C237" s="208" t="s">
        <v>841</v>
      </c>
      <c r="D237" s="208" t="s">
        <v>218</v>
      </c>
      <c r="E237" s="208" t="s">
        <v>842</v>
      </c>
      <c r="F237" s="213" t="s">
        <v>147</v>
      </c>
      <c r="G237" s="210"/>
      <c r="H237" s="208" t="s">
        <v>220</v>
      </c>
      <c r="I237" s="208" t="s">
        <v>221</v>
      </c>
      <c r="J237" s="214" t="str">
        <f t="shared" si="0"/>
        <v>GoldSAM Precious Metals FZ-LLC</v>
      </c>
      <c r="K237" s="214" t="str">
        <f t="shared" si="1"/>
        <v>GoldSAM Precious Metals FZ-LLC</v>
      </c>
      <c r="L237" s="210"/>
      <c r="M237" s="210"/>
      <c r="N237" s="210"/>
      <c r="O237" s="210"/>
      <c r="P237" s="210"/>
      <c r="Q237" s="210"/>
      <c r="R237" s="210"/>
      <c r="S237" s="210"/>
      <c r="T237" s="210"/>
      <c r="U237" s="210"/>
      <c r="V237" s="210"/>
      <c r="W237" s="210"/>
      <c r="X237" s="210"/>
      <c r="Y237" s="210"/>
      <c r="Z237" s="210"/>
    </row>
    <row r="238" spans="1:26" ht="12" hidden="1" customHeight="1">
      <c r="A238" s="208" t="s">
        <v>140</v>
      </c>
      <c r="B238" s="208" t="s">
        <v>843</v>
      </c>
      <c r="C238" s="208" t="s">
        <v>844</v>
      </c>
      <c r="D238" s="208" t="s">
        <v>377</v>
      </c>
      <c r="E238" s="208" t="s">
        <v>845</v>
      </c>
      <c r="F238" s="213" t="s">
        <v>147</v>
      </c>
      <c r="G238" s="210"/>
      <c r="H238" s="208" t="s">
        <v>846</v>
      </c>
      <c r="I238" s="208" t="s">
        <v>493</v>
      </c>
      <c r="J238" s="214" t="str">
        <f t="shared" si="0"/>
        <v>GoldSamdok Metal</v>
      </c>
      <c r="K238" s="214" t="str">
        <f t="shared" si="1"/>
        <v>GoldSamdok Metal</v>
      </c>
      <c r="L238" s="210"/>
      <c r="M238" s="210"/>
      <c r="N238" s="210"/>
      <c r="O238" s="210"/>
      <c r="P238" s="210"/>
      <c r="Q238" s="210"/>
      <c r="R238" s="210"/>
      <c r="S238" s="210"/>
      <c r="T238" s="210"/>
      <c r="U238" s="210"/>
      <c r="V238" s="210"/>
      <c r="W238" s="210"/>
      <c r="X238" s="210"/>
      <c r="Y238" s="210"/>
      <c r="Z238" s="210"/>
    </row>
    <row r="239" spans="1:26" ht="12" hidden="1" customHeight="1">
      <c r="A239" s="208" t="s">
        <v>140</v>
      </c>
      <c r="B239" s="208" t="s">
        <v>844</v>
      </c>
      <c r="C239" s="208" t="s">
        <v>844</v>
      </c>
      <c r="D239" s="208" t="s">
        <v>377</v>
      </c>
      <c r="E239" s="208" t="s">
        <v>845</v>
      </c>
      <c r="F239" s="213" t="s">
        <v>147</v>
      </c>
      <c r="G239" s="210"/>
      <c r="H239" s="208" t="s">
        <v>846</v>
      </c>
      <c r="I239" s="208" t="s">
        <v>493</v>
      </c>
      <c r="J239" s="214" t="str">
        <f t="shared" si="0"/>
        <v>GoldSamduck Precious Metals</v>
      </c>
      <c r="K239" s="214" t="str">
        <f t="shared" si="1"/>
        <v>GoldSamduck Precious Metals</v>
      </c>
      <c r="L239" s="210"/>
      <c r="M239" s="210"/>
      <c r="N239" s="210"/>
      <c r="O239" s="210"/>
      <c r="P239" s="210"/>
      <c r="Q239" s="210"/>
      <c r="R239" s="210"/>
      <c r="S239" s="210"/>
      <c r="T239" s="210"/>
      <c r="U239" s="210"/>
      <c r="V239" s="210"/>
      <c r="W239" s="210"/>
      <c r="X239" s="210"/>
      <c r="Y239" s="210"/>
      <c r="Z239" s="210"/>
    </row>
    <row r="240" spans="1:26" ht="12" hidden="1" customHeight="1">
      <c r="A240" s="208" t="s">
        <v>140</v>
      </c>
      <c r="B240" s="208" t="s">
        <v>847</v>
      </c>
      <c r="C240" s="208" t="s">
        <v>847</v>
      </c>
      <c r="D240" s="208" t="s">
        <v>377</v>
      </c>
      <c r="E240" s="208" t="s">
        <v>848</v>
      </c>
      <c r="F240" s="213" t="s">
        <v>147</v>
      </c>
      <c r="G240" s="210"/>
      <c r="H240" s="208" t="s">
        <v>849</v>
      </c>
      <c r="I240" s="208" t="s">
        <v>850</v>
      </c>
      <c r="J240" s="214" t="str">
        <f t="shared" si="0"/>
        <v>GoldSamwon Metals Corp.</v>
      </c>
      <c r="K240" s="214" t="str">
        <f t="shared" si="1"/>
        <v>GoldSamwon Metals Corp.</v>
      </c>
      <c r="L240" s="210"/>
      <c r="M240" s="210"/>
      <c r="N240" s="210"/>
      <c r="O240" s="210"/>
      <c r="P240" s="210"/>
      <c r="Q240" s="210"/>
      <c r="R240" s="210"/>
      <c r="S240" s="210"/>
      <c r="T240" s="210"/>
      <c r="U240" s="210"/>
      <c r="V240" s="210"/>
      <c r="W240" s="210"/>
      <c r="X240" s="210"/>
      <c r="Y240" s="210"/>
      <c r="Z240" s="210"/>
    </row>
    <row r="241" spans="1:26" ht="12" hidden="1" customHeight="1">
      <c r="A241" s="208" t="s">
        <v>140</v>
      </c>
      <c r="B241" s="208" t="s">
        <v>851</v>
      </c>
      <c r="C241" s="208" t="s">
        <v>844</v>
      </c>
      <c r="D241" s="208" t="s">
        <v>377</v>
      </c>
      <c r="E241" s="208" t="s">
        <v>845</v>
      </c>
      <c r="F241" s="213" t="s">
        <v>147</v>
      </c>
      <c r="G241" s="210"/>
      <c r="H241" s="208" t="s">
        <v>846</v>
      </c>
      <c r="I241" s="208" t="s">
        <v>493</v>
      </c>
      <c r="J241" s="214" t="str">
        <f t="shared" si="0"/>
        <v>GoldSD (Samdok) Metal</v>
      </c>
      <c r="K241" s="214" t="str">
        <f t="shared" si="1"/>
        <v>GoldSD (Samdok) Metal</v>
      </c>
      <c r="L241" s="210"/>
      <c r="M241" s="210"/>
      <c r="N241" s="210"/>
      <c r="O241" s="210"/>
      <c r="P241" s="210"/>
      <c r="Q241" s="210"/>
      <c r="R241" s="210"/>
      <c r="S241" s="210"/>
      <c r="T241" s="210"/>
      <c r="U241" s="210"/>
      <c r="V241" s="210"/>
      <c r="W241" s="210"/>
      <c r="X241" s="210"/>
      <c r="Y241" s="210"/>
      <c r="Z241" s="210"/>
    </row>
    <row r="242" spans="1:26" ht="12" hidden="1" customHeight="1">
      <c r="A242" s="208" t="s">
        <v>140</v>
      </c>
      <c r="B242" s="208" t="s">
        <v>852</v>
      </c>
      <c r="C242" s="208" t="s">
        <v>852</v>
      </c>
      <c r="D242" s="208" t="s">
        <v>853</v>
      </c>
      <c r="E242" s="208" t="s">
        <v>854</v>
      </c>
      <c r="F242" s="213" t="s">
        <v>147</v>
      </c>
      <c r="G242" s="210"/>
      <c r="H242" s="208" t="s">
        <v>855</v>
      </c>
      <c r="I242" s="208" t="s">
        <v>856</v>
      </c>
      <c r="J242" s="214" t="str">
        <f t="shared" si="0"/>
        <v>GoldSEMPSA Joyeria Plateria S.A.</v>
      </c>
      <c r="K242" s="214" t="str">
        <f t="shared" si="1"/>
        <v>GoldSEMPSA Joyeria Plateria S.A.</v>
      </c>
      <c r="L242" s="210"/>
      <c r="M242" s="210"/>
      <c r="N242" s="210"/>
      <c r="O242" s="210"/>
      <c r="P242" s="210"/>
      <c r="Q242" s="210"/>
      <c r="R242" s="210"/>
      <c r="S242" s="210"/>
      <c r="T242" s="210"/>
      <c r="U242" s="210"/>
      <c r="V242" s="210"/>
      <c r="W242" s="210"/>
      <c r="X242" s="210"/>
      <c r="Y242" s="210"/>
      <c r="Z242" s="210"/>
    </row>
    <row r="243" spans="1:26" ht="12" hidden="1" customHeight="1">
      <c r="A243" s="208" t="s">
        <v>140</v>
      </c>
      <c r="B243" s="208" t="s">
        <v>857</v>
      </c>
      <c r="C243" s="208" t="s">
        <v>852</v>
      </c>
      <c r="D243" s="208" t="s">
        <v>853</v>
      </c>
      <c r="E243" s="208" t="s">
        <v>854</v>
      </c>
      <c r="F243" s="213" t="s">
        <v>147</v>
      </c>
      <c r="G243" s="210"/>
      <c r="H243" s="208" t="s">
        <v>855</v>
      </c>
      <c r="I243" s="208" t="s">
        <v>856</v>
      </c>
      <c r="J243" s="214" t="str">
        <f t="shared" si="0"/>
        <v>GoldSEMPSA Joyería Platería S.A.</v>
      </c>
      <c r="K243" s="214" t="str">
        <f t="shared" si="1"/>
        <v>GoldSEMPSA Joyería Platería S.A.</v>
      </c>
      <c r="L243" s="210"/>
      <c r="M243" s="210"/>
      <c r="N243" s="210"/>
      <c r="O243" s="210"/>
      <c r="P243" s="210"/>
      <c r="Q243" s="210"/>
      <c r="R243" s="210"/>
      <c r="S243" s="210"/>
      <c r="T243" s="210"/>
      <c r="U243" s="210"/>
      <c r="V243" s="210"/>
      <c r="W243" s="210"/>
      <c r="X243" s="210"/>
      <c r="Y243" s="210"/>
      <c r="Z243" s="210"/>
    </row>
    <row r="244" spans="1:26" ht="12" hidden="1" customHeight="1">
      <c r="A244" s="208" t="s">
        <v>140</v>
      </c>
      <c r="B244" s="208" t="s">
        <v>858</v>
      </c>
      <c r="C244" s="208" t="s">
        <v>852</v>
      </c>
      <c r="D244" s="208" t="s">
        <v>853</v>
      </c>
      <c r="E244" s="208" t="s">
        <v>854</v>
      </c>
      <c r="F244" s="213" t="s">
        <v>147</v>
      </c>
      <c r="G244" s="210"/>
      <c r="H244" s="208" t="s">
        <v>855</v>
      </c>
      <c r="I244" s="208" t="s">
        <v>856</v>
      </c>
      <c r="J244" s="214" t="str">
        <f t="shared" si="0"/>
        <v>GoldSempsa JP (Cookson Sempsa)</v>
      </c>
      <c r="K244" s="214" t="str">
        <f t="shared" si="1"/>
        <v>GoldSempsa JP (Cookson Sempsa)</v>
      </c>
      <c r="L244" s="210"/>
      <c r="M244" s="210"/>
      <c r="N244" s="210"/>
      <c r="O244" s="210"/>
      <c r="P244" s="210"/>
      <c r="Q244" s="210"/>
      <c r="R244" s="210"/>
      <c r="S244" s="210"/>
      <c r="T244" s="210"/>
      <c r="U244" s="210"/>
      <c r="V244" s="210"/>
      <c r="W244" s="210"/>
      <c r="X244" s="210"/>
      <c r="Y244" s="210"/>
      <c r="Z244" s="210"/>
    </row>
    <row r="245" spans="1:26" ht="12" hidden="1" customHeight="1">
      <c r="A245" s="208" t="s">
        <v>140</v>
      </c>
      <c r="B245" s="208" t="s">
        <v>859</v>
      </c>
      <c r="C245" s="208" t="s">
        <v>353</v>
      </c>
      <c r="D245" s="208" t="s">
        <v>146</v>
      </c>
      <c r="E245" s="208" t="s">
        <v>354</v>
      </c>
      <c r="F245" s="213" t="s">
        <v>147</v>
      </c>
      <c r="G245" s="210"/>
      <c r="H245" s="208" t="s">
        <v>355</v>
      </c>
      <c r="I245" s="208" t="s">
        <v>356</v>
      </c>
      <c r="J245" s="214" t="str">
        <f t="shared" si="0"/>
        <v>GoldShan Dong Huangjin</v>
      </c>
      <c r="K245" s="214" t="str">
        <f t="shared" si="1"/>
        <v>GoldShan Dong Huangjin</v>
      </c>
      <c r="L245" s="210"/>
      <c r="M245" s="210"/>
      <c r="N245" s="210"/>
      <c r="O245" s="210"/>
      <c r="P245" s="210"/>
      <c r="Q245" s="210"/>
      <c r="R245" s="210"/>
      <c r="S245" s="210"/>
      <c r="T245" s="210"/>
      <c r="U245" s="210"/>
      <c r="V245" s="210"/>
      <c r="W245" s="210"/>
      <c r="X245" s="210"/>
      <c r="Y245" s="210"/>
      <c r="Z245" s="210"/>
    </row>
    <row r="246" spans="1:26" ht="12" hidden="1" customHeight="1">
      <c r="A246" s="208" t="s">
        <v>140</v>
      </c>
      <c r="B246" s="208" t="s">
        <v>860</v>
      </c>
      <c r="C246" s="208" t="s">
        <v>353</v>
      </c>
      <c r="D246" s="208" t="s">
        <v>146</v>
      </c>
      <c r="E246" s="208" t="s">
        <v>354</v>
      </c>
      <c r="F246" s="213" t="s">
        <v>147</v>
      </c>
      <c r="G246" s="210"/>
      <c r="H246" s="208" t="s">
        <v>355</v>
      </c>
      <c r="I246" s="208" t="s">
        <v>356</v>
      </c>
      <c r="J246" s="214" t="str">
        <f t="shared" si="0"/>
        <v>GoldShandong Gold Mine(Laizhou) Smelter Co., Ltd.</v>
      </c>
      <c r="K246" s="214" t="str">
        <f t="shared" si="1"/>
        <v>GoldShandong Gold Mine(Laizhou) Smelter Co., Ltd.</v>
      </c>
      <c r="L246" s="210"/>
      <c r="M246" s="210"/>
      <c r="N246" s="210"/>
      <c r="O246" s="210"/>
      <c r="P246" s="210"/>
      <c r="Q246" s="210"/>
      <c r="R246" s="210"/>
      <c r="S246" s="210"/>
      <c r="T246" s="210"/>
      <c r="U246" s="210"/>
      <c r="V246" s="210"/>
      <c r="W246" s="210"/>
      <c r="X246" s="210"/>
      <c r="Y246" s="210"/>
      <c r="Z246" s="210"/>
    </row>
    <row r="247" spans="1:26" ht="12" hidden="1" customHeight="1">
      <c r="A247" s="208" t="s">
        <v>140</v>
      </c>
      <c r="B247" s="208" t="s">
        <v>353</v>
      </c>
      <c r="C247" s="208" t="s">
        <v>353</v>
      </c>
      <c r="D247" s="208" t="s">
        <v>146</v>
      </c>
      <c r="E247" s="208" t="s">
        <v>354</v>
      </c>
      <c r="F247" s="213" t="s">
        <v>147</v>
      </c>
      <c r="G247" s="210"/>
      <c r="H247" s="208" t="s">
        <v>355</v>
      </c>
      <c r="I247" s="208" t="s">
        <v>356</v>
      </c>
      <c r="J247" s="214" t="str">
        <f t="shared" si="0"/>
        <v>GoldShandong Gold Smelting Co., Ltd.</v>
      </c>
      <c r="K247" s="214" t="str">
        <f t="shared" si="1"/>
        <v>GoldShandong Gold Smelting Co., Ltd.</v>
      </c>
      <c r="L247" s="210"/>
      <c r="M247" s="210"/>
      <c r="N247" s="210"/>
      <c r="O247" s="210"/>
      <c r="P247" s="210"/>
      <c r="Q247" s="210"/>
      <c r="R247" s="210"/>
      <c r="S247" s="210"/>
      <c r="T247" s="210"/>
      <c r="U247" s="210"/>
      <c r="V247" s="210"/>
      <c r="W247" s="210"/>
      <c r="X247" s="210"/>
      <c r="Y247" s="210"/>
      <c r="Z247" s="210"/>
    </row>
    <row r="248" spans="1:26" ht="12" hidden="1" customHeight="1">
      <c r="A248" s="208" t="s">
        <v>140</v>
      </c>
      <c r="B248" s="208" t="s">
        <v>861</v>
      </c>
      <c r="C248" s="208" t="s">
        <v>482</v>
      </c>
      <c r="D248" s="208" t="s">
        <v>146</v>
      </c>
      <c r="E248" s="208" t="s">
        <v>483</v>
      </c>
      <c r="F248" s="213" t="s">
        <v>147</v>
      </c>
      <c r="G248" s="210"/>
      <c r="H248" s="208" t="s">
        <v>484</v>
      </c>
      <c r="I248" s="208" t="s">
        <v>356</v>
      </c>
      <c r="J248" s="214" t="str">
        <f t="shared" si="0"/>
        <v>GoldShandong Guoda Gold Co., Ltd.</v>
      </c>
      <c r="K248" s="214" t="str">
        <f t="shared" si="1"/>
        <v>GoldShandong Guoda Gold Co., Ltd.</v>
      </c>
      <c r="L248" s="210"/>
      <c r="M248" s="210"/>
      <c r="N248" s="210"/>
      <c r="O248" s="210"/>
      <c r="P248" s="210"/>
      <c r="Q248" s="210"/>
      <c r="R248" s="210"/>
      <c r="S248" s="210"/>
      <c r="T248" s="210"/>
      <c r="U248" s="210"/>
      <c r="V248" s="210"/>
      <c r="W248" s="210"/>
      <c r="X248" s="210"/>
      <c r="Y248" s="210"/>
      <c r="Z248" s="210"/>
    </row>
    <row r="249" spans="1:26" ht="12" hidden="1" customHeight="1">
      <c r="A249" s="208" t="s">
        <v>140</v>
      </c>
      <c r="B249" s="208" t="s">
        <v>862</v>
      </c>
      <c r="C249" s="208" t="s">
        <v>353</v>
      </c>
      <c r="D249" s="208" t="s">
        <v>146</v>
      </c>
      <c r="E249" s="208" t="s">
        <v>354</v>
      </c>
      <c r="F249" s="213" t="s">
        <v>147</v>
      </c>
      <c r="G249" s="210"/>
      <c r="H249" s="208" t="s">
        <v>355</v>
      </c>
      <c r="I249" s="208" t="s">
        <v>356</v>
      </c>
      <c r="J249" s="214" t="str">
        <f t="shared" si="0"/>
        <v>Goldshandong huangjin</v>
      </c>
      <c r="K249" s="214" t="str">
        <f t="shared" si="1"/>
        <v>Goldshandong huangjin</v>
      </c>
      <c r="L249" s="210"/>
      <c r="M249" s="210"/>
      <c r="N249" s="210"/>
      <c r="O249" s="210"/>
      <c r="P249" s="210"/>
      <c r="Q249" s="210"/>
      <c r="R249" s="210"/>
      <c r="S249" s="210"/>
      <c r="T249" s="210"/>
      <c r="U249" s="210"/>
      <c r="V249" s="210"/>
      <c r="W249" s="210"/>
      <c r="X249" s="210"/>
      <c r="Y249" s="210"/>
      <c r="Z249" s="210"/>
    </row>
    <row r="250" spans="1:26" ht="12" hidden="1" customHeight="1">
      <c r="A250" s="208" t="s">
        <v>140</v>
      </c>
      <c r="B250" s="208" t="s">
        <v>863</v>
      </c>
      <c r="C250" s="208" t="s">
        <v>863</v>
      </c>
      <c r="D250" s="208" t="s">
        <v>146</v>
      </c>
      <c r="E250" s="208" t="s">
        <v>864</v>
      </c>
      <c r="F250" s="213" t="s">
        <v>147</v>
      </c>
      <c r="G250" s="210"/>
      <c r="H250" s="208" t="s">
        <v>355</v>
      </c>
      <c r="I250" s="208" t="s">
        <v>356</v>
      </c>
      <c r="J250" s="214" t="str">
        <f t="shared" si="0"/>
        <v>GoldShandong Humon Smelting Co., Ltd.</v>
      </c>
      <c r="K250" s="214" t="str">
        <f t="shared" si="1"/>
        <v>GoldShandong Humon Smelting Co., Ltd.</v>
      </c>
      <c r="L250" s="210"/>
      <c r="M250" s="210"/>
      <c r="N250" s="210"/>
      <c r="O250" s="210"/>
      <c r="P250" s="210"/>
      <c r="Q250" s="210"/>
      <c r="R250" s="210"/>
      <c r="S250" s="210"/>
      <c r="T250" s="210"/>
      <c r="U250" s="210"/>
      <c r="V250" s="210"/>
      <c r="W250" s="210"/>
      <c r="X250" s="210"/>
      <c r="Y250" s="210"/>
      <c r="Z250" s="210"/>
    </row>
    <row r="251" spans="1:26" ht="12" hidden="1" customHeight="1">
      <c r="A251" s="208" t="s">
        <v>140</v>
      </c>
      <c r="B251" s="208" t="s">
        <v>865</v>
      </c>
      <c r="C251" s="208" t="s">
        <v>353</v>
      </c>
      <c r="D251" s="208" t="s">
        <v>146</v>
      </c>
      <c r="E251" s="208" t="s">
        <v>354</v>
      </c>
      <c r="F251" s="213" t="s">
        <v>147</v>
      </c>
      <c r="G251" s="210"/>
      <c r="H251" s="208" t="s">
        <v>355</v>
      </c>
      <c r="I251" s="208" t="s">
        <v>356</v>
      </c>
      <c r="J251" s="214" t="str">
        <f t="shared" si="0"/>
        <v>GoldShandong middlings JinYe group Co., LTD</v>
      </c>
      <c r="K251" s="214" t="str">
        <f t="shared" si="1"/>
        <v>GoldShandong middlings JinYe group Co., LTD</v>
      </c>
      <c r="L251" s="210"/>
      <c r="M251" s="210"/>
      <c r="N251" s="210"/>
      <c r="O251" s="210"/>
      <c r="P251" s="210"/>
      <c r="Q251" s="210"/>
      <c r="R251" s="210"/>
      <c r="S251" s="210"/>
      <c r="T251" s="210"/>
      <c r="U251" s="210"/>
      <c r="V251" s="210"/>
      <c r="W251" s="210"/>
      <c r="X251" s="210"/>
      <c r="Y251" s="210"/>
      <c r="Z251" s="210"/>
    </row>
    <row r="252" spans="1:26" ht="12" hidden="1" customHeight="1">
      <c r="A252" s="208" t="s">
        <v>140</v>
      </c>
      <c r="B252" s="208" t="s">
        <v>866</v>
      </c>
      <c r="C252" s="208" t="s">
        <v>867</v>
      </c>
      <c r="D252" s="208" t="s">
        <v>146</v>
      </c>
      <c r="E252" s="208" t="s">
        <v>868</v>
      </c>
      <c r="F252" s="213" t="s">
        <v>147</v>
      </c>
      <c r="G252" s="210"/>
      <c r="H252" s="208" t="s">
        <v>355</v>
      </c>
      <c r="I252" s="208" t="s">
        <v>356</v>
      </c>
      <c r="J252" s="214" t="str">
        <f t="shared" si="0"/>
        <v>GoldShandong Tarzan Bio-Gold Industry Co., Ltd.</v>
      </c>
      <c r="K252" s="214" t="str">
        <f t="shared" si="1"/>
        <v>GoldShandong Tarzan Bio-Gold Industry Co., Ltd.</v>
      </c>
      <c r="L252" s="210"/>
      <c r="M252" s="210"/>
      <c r="N252" s="210"/>
      <c r="O252" s="210"/>
      <c r="P252" s="210"/>
      <c r="Q252" s="210"/>
      <c r="R252" s="210"/>
      <c r="S252" s="210"/>
      <c r="T252" s="210"/>
      <c r="U252" s="210"/>
      <c r="V252" s="210"/>
      <c r="W252" s="210"/>
      <c r="X252" s="210"/>
      <c r="Y252" s="210"/>
      <c r="Z252" s="210"/>
    </row>
    <row r="253" spans="1:26" ht="12" hidden="1" customHeight="1">
      <c r="A253" s="208" t="s">
        <v>140</v>
      </c>
      <c r="B253" s="208" t="s">
        <v>867</v>
      </c>
      <c r="C253" s="208" t="s">
        <v>867</v>
      </c>
      <c r="D253" s="208" t="s">
        <v>146</v>
      </c>
      <c r="E253" s="208" t="s">
        <v>868</v>
      </c>
      <c r="F253" s="213" t="s">
        <v>147</v>
      </c>
      <c r="G253" s="210"/>
      <c r="H253" s="208" t="s">
        <v>355</v>
      </c>
      <c r="I253" s="208" t="s">
        <v>356</v>
      </c>
      <c r="J253" s="214" t="str">
        <f t="shared" si="0"/>
        <v>GoldShandong Tiancheng Biological Gold Industrial Co., Ltd.</v>
      </c>
      <c r="K253" s="214" t="str">
        <f t="shared" si="1"/>
        <v>GoldShandong Tiancheng Biological Gold Industrial Co., Ltd.</v>
      </c>
      <c r="L253" s="210"/>
      <c r="M253" s="210"/>
      <c r="N253" s="210"/>
      <c r="O253" s="210"/>
      <c r="P253" s="210"/>
      <c r="Q253" s="210"/>
      <c r="R253" s="210"/>
      <c r="S253" s="210"/>
      <c r="T253" s="210"/>
      <c r="U253" s="210"/>
      <c r="V253" s="210"/>
      <c r="W253" s="210"/>
      <c r="X253" s="210"/>
      <c r="Y253" s="210"/>
      <c r="Z253" s="210"/>
    </row>
    <row r="254" spans="1:26" ht="12" hidden="1" customHeight="1">
      <c r="A254" s="208" t="s">
        <v>140</v>
      </c>
      <c r="B254" s="208" t="s">
        <v>869</v>
      </c>
      <c r="C254" s="208" t="s">
        <v>869</v>
      </c>
      <c r="D254" s="208" t="s">
        <v>146</v>
      </c>
      <c r="E254" s="208" t="s">
        <v>870</v>
      </c>
      <c r="F254" s="213" t="s">
        <v>147</v>
      </c>
      <c r="G254" s="210"/>
      <c r="H254" s="208" t="s">
        <v>484</v>
      </c>
      <c r="I254" s="208" t="s">
        <v>356</v>
      </c>
      <c r="J254" s="214" t="str">
        <f t="shared" si="0"/>
        <v>GoldShandong Zhaojin Gold &amp; Silver Refinery Co., Ltd.</v>
      </c>
      <c r="K254" s="214" t="str">
        <f t="shared" si="1"/>
        <v>GoldShandong Zhaojin Gold &amp; Silver Refinery Co., Ltd.</v>
      </c>
      <c r="L254" s="210"/>
      <c r="M254" s="210"/>
      <c r="N254" s="210"/>
      <c r="O254" s="210"/>
      <c r="P254" s="210"/>
      <c r="Q254" s="210"/>
      <c r="R254" s="210"/>
      <c r="S254" s="210"/>
      <c r="T254" s="210"/>
      <c r="U254" s="210"/>
      <c r="V254" s="210"/>
      <c r="W254" s="210"/>
      <c r="X254" s="210"/>
      <c r="Y254" s="210"/>
      <c r="Z254" s="210"/>
    </row>
    <row r="255" spans="1:26" ht="12" hidden="1" customHeight="1">
      <c r="A255" s="208" t="s">
        <v>140</v>
      </c>
      <c r="B255" s="208" t="s">
        <v>871</v>
      </c>
      <c r="C255" s="208" t="s">
        <v>353</v>
      </c>
      <c r="D255" s="208" t="s">
        <v>146</v>
      </c>
      <c r="E255" s="208" t="s">
        <v>354</v>
      </c>
      <c r="F255" s="213" t="s">
        <v>147</v>
      </c>
      <c r="G255" s="210"/>
      <c r="H255" s="208" t="s">
        <v>355</v>
      </c>
      <c r="I255" s="208" t="s">
        <v>356</v>
      </c>
      <c r="J255" s="214" t="str">
        <f t="shared" si="0"/>
        <v>GoldShangdong Gold (Laizhou)</v>
      </c>
      <c r="K255" s="214" t="str">
        <f t="shared" si="1"/>
        <v>GoldShangdong Gold (Laizhou)</v>
      </c>
      <c r="L255" s="210"/>
      <c r="M255" s="210"/>
      <c r="N255" s="210"/>
      <c r="O255" s="210"/>
      <c r="P255" s="210"/>
      <c r="Q255" s="210"/>
      <c r="R255" s="210"/>
      <c r="S255" s="210"/>
      <c r="T255" s="210"/>
      <c r="U255" s="210"/>
      <c r="V255" s="210"/>
      <c r="W255" s="210"/>
      <c r="X255" s="210"/>
      <c r="Y255" s="210"/>
      <c r="Z255" s="210"/>
    </row>
    <row r="256" spans="1:26" ht="12" hidden="1" customHeight="1">
      <c r="A256" s="208" t="s">
        <v>140</v>
      </c>
      <c r="B256" s="208" t="s">
        <v>872</v>
      </c>
      <c r="C256" s="208" t="s">
        <v>872</v>
      </c>
      <c r="D256" s="208" t="s">
        <v>146</v>
      </c>
      <c r="E256" s="208" t="s">
        <v>873</v>
      </c>
      <c r="F256" s="213" t="s">
        <v>147</v>
      </c>
      <c r="G256" s="210"/>
      <c r="H256" s="208" t="s">
        <v>874</v>
      </c>
      <c r="I256" s="208" t="s">
        <v>480</v>
      </c>
      <c r="J256" s="214" t="str">
        <f t="shared" si="0"/>
        <v>GoldShenzhen CuiLu Gold Co., Ltd.</v>
      </c>
      <c r="K256" s="214" t="str">
        <f t="shared" si="1"/>
        <v>GoldShenzhen CuiLu Gold Co., Ltd.</v>
      </c>
      <c r="L256" s="210"/>
      <c r="M256" s="210"/>
      <c r="N256" s="210"/>
      <c r="O256" s="210"/>
      <c r="P256" s="210"/>
      <c r="Q256" s="210"/>
      <c r="R256" s="210"/>
      <c r="S256" s="210"/>
      <c r="T256" s="210"/>
      <c r="U256" s="210"/>
      <c r="V256" s="210"/>
      <c r="W256" s="210"/>
      <c r="X256" s="210"/>
      <c r="Y256" s="210"/>
      <c r="Z256" s="210"/>
    </row>
    <row r="257" spans="1:26" ht="12" hidden="1" customHeight="1">
      <c r="A257" s="208" t="s">
        <v>140</v>
      </c>
      <c r="B257" s="208" t="s">
        <v>875</v>
      </c>
      <c r="C257" s="208" t="s">
        <v>875</v>
      </c>
      <c r="D257" s="208" t="s">
        <v>146</v>
      </c>
      <c r="E257" s="208" t="s">
        <v>876</v>
      </c>
      <c r="F257" s="213" t="s">
        <v>147</v>
      </c>
      <c r="G257" s="210"/>
      <c r="H257" s="208" t="s">
        <v>874</v>
      </c>
      <c r="I257" s="208" t="s">
        <v>480</v>
      </c>
      <c r="J257" s="214" t="str">
        <f t="shared" si="0"/>
        <v>GoldSHENZHEN JINJUNWEI RESOURCE COMPREHENSIVE DEVELOPMENT CO., LTD.</v>
      </c>
      <c r="K257" s="214" t="str">
        <f t="shared" si="1"/>
        <v>GoldSHENZHEN JINJUNWEI RESOURCE COMPREHENSIVE DEVELOPMENT CO., LTD.</v>
      </c>
      <c r="L257" s="210"/>
      <c r="M257" s="210"/>
      <c r="N257" s="210"/>
      <c r="O257" s="210"/>
      <c r="P257" s="210"/>
      <c r="Q257" s="210"/>
      <c r="R257" s="210"/>
      <c r="S257" s="210"/>
      <c r="T257" s="210"/>
      <c r="U257" s="210"/>
      <c r="V257" s="210"/>
      <c r="W257" s="210"/>
      <c r="X257" s="210"/>
      <c r="Y257" s="210"/>
      <c r="Z257" s="210"/>
    </row>
    <row r="258" spans="1:26" ht="12" hidden="1" customHeight="1">
      <c r="A258" s="208" t="s">
        <v>140</v>
      </c>
      <c r="B258" s="208" t="s">
        <v>877</v>
      </c>
      <c r="C258" s="208" t="s">
        <v>877</v>
      </c>
      <c r="D258" s="208" t="s">
        <v>146</v>
      </c>
      <c r="E258" s="208" t="s">
        <v>878</v>
      </c>
      <c r="F258" s="213" t="s">
        <v>147</v>
      </c>
      <c r="G258" s="210"/>
      <c r="H258" s="208" t="s">
        <v>874</v>
      </c>
      <c r="I258" s="208" t="s">
        <v>480</v>
      </c>
      <c r="J258" s="214" t="str">
        <f t="shared" si="0"/>
        <v>GoldShenzhen Zhonghenglong Real Industry Co., Ltd.</v>
      </c>
      <c r="K258" s="214" t="str">
        <f t="shared" si="1"/>
        <v>GoldShenzhen Zhonghenglong Real Industry Co., Ltd.</v>
      </c>
      <c r="L258" s="210"/>
      <c r="M258" s="210"/>
      <c r="N258" s="210"/>
      <c r="O258" s="210"/>
      <c r="P258" s="210"/>
      <c r="Q258" s="210"/>
      <c r="R258" s="210"/>
      <c r="S258" s="210"/>
      <c r="T258" s="210"/>
      <c r="U258" s="210"/>
      <c r="V258" s="210"/>
      <c r="W258" s="210"/>
      <c r="X258" s="210"/>
      <c r="Y258" s="210"/>
      <c r="Z258" s="210"/>
    </row>
    <row r="259" spans="1:26" ht="12" hidden="1" customHeight="1">
      <c r="A259" s="208" t="s">
        <v>140</v>
      </c>
      <c r="B259" s="208" t="s">
        <v>879</v>
      </c>
      <c r="C259" s="208" t="s">
        <v>879</v>
      </c>
      <c r="D259" s="208" t="s">
        <v>282</v>
      </c>
      <c r="E259" s="208" t="s">
        <v>880</v>
      </c>
      <c r="F259" s="213" t="s">
        <v>147</v>
      </c>
      <c r="G259" s="210"/>
      <c r="H259" s="208" t="s">
        <v>293</v>
      </c>
      <c r="I259" s="208" t="s">
        <v>294</v>
      </c>
      <c r="J259" s="214" t="str">
        <f t="shared" si="0"/>
        <v>GoldShirpur Gold Refinery Ltd.</v>
      </c>
      <c r="K259" s="214" t="str">
        <f t="shared" si="1"/>
        <v>GoldShirpur Gold Refinery Ltd.</v>
      </c>
      <c r="L259" s="210"/>
      <c r="M259" s="210"/>
      <c r="N259" s="210"/>
      <c r="O259" s="210"/>
      <c r="P259" s="210"/>
      <c r="Q259" s="210"/>
      <c r="R259" s="210"/>
      <c r="S259" s="210"/>
      <c r="T259" s="210"/>
      <c r="U259" s="210"/>
      <c r="V259" s="210"/>
      <c r="W259" s="210"/>
      <c r="X259" s="210"/>
      <c r="Y259" s="210"/>
      <c r="Z259" s="210"/>
    </row>
    <row r="260" spans="1:26" ht="12" hidden="1" customHeight="1">
      <c r="A260" s="208" t="s">
        <v>140</v>
      </c>
      <c r="B260" s="208" t="s">
        <v>881</v>
      </c>
      <c r="C260" s="208" t="s">
        <v>882</v>
      </c>
      <c r="D260" s="208" t="s">
        <v>207</v>
      </c>
      <c r="E260" s="208" t="s">
        <v>883</v>
      </c>
      <c r="F260" s="213" t="s">
        <v>147</v>
      </c>
      <c r="G260" s="210"/>
      <c r="H260" s="208" t="s">
        <v>884</v>
      </c>
      <c r="I260" s="208" t="s">
        <v>885</v>
      </c>
      <c r="J260" s="214" t="str">
        <f t="shared" ref="J260:J514" si="2">A260&amp;B260</f>
        <v>GoldShonan Plant Tanaka Kikinzoku</v>
      </c>
      <c r="K260" s="214" t="str">
        <f t="shared" ref="K260:K514" si="3">A260&amp;B260</f>
        <v>GoldShonan Plant Tanaka Kikinzoku</v>
      </c>
      <c r="L260" s="210"/>
      <c r="M260" s="210"/>
      <c r="N260" s="210"/>
      <c r="O260" s="210"/>
      <c r="P260" s="210"/>
      <c r="Q260" s="210"/>
      <c r="R260" s="210"/>
      <c r="S260" s="210"/>
      <c r="T260" s="210"/>
      <c r="U260" s="210"/>
      <c r="V260" s="210"/>
      <c r="W260" s="210"/>
      <c r="X260" s="210"/>
      <c r="Y260" s="210"/>
      <c r="Z260" s="210"/>
    </row>
    <row r="261" spans="1:26" ht="12" hidden="1" customHeight="1">
      <c r="A261" s="208" t="s">
        <v>140</v>
      </c>
      <c r="B261" s="208" t="s">
        <v>886</v>
      </c>
      <c r="C261" s="208" t="s">
        <v>887</v>
      </c>
      <c r="D261" s="208" t="s">
        <v>401</v>
      </c>
      <c r="E261" s="208" t="s">
        <v>888</v>
      </c>
      <c r="F261" s="213" t="s">
        <v>147</v>
      </c>
      <c r="G261" s="210"/>
      <c r="H261" s="208" t="s">
        <v>889</v>
      </c>
      <c r="I261" s="208" t="s">
        <v>890</v>
      </c>
      <c r="J261" s="214" t="str">
        <f t="shared" si="2"/>
        <v>GoldShyolkovsky</v>
      </c>
      <c r="K261" s="214" t="str">
        <f t="shared" si="3"/>
        <v>GoldShyolkovsky</v>
      </c>
      <c r="L261" s="210"/>
      <c r="M261" s="210"/>
      <c r="N261" s="210"/>
      <c r="O261" s="210"/>
      <c r="P261" s="210"/>
      <c r="Q261" s="210"/>
      <c r="R261" s="210"/>
      <c r="S261" s="210"/>
      <c r="T261" s="210"/>
      <c r="U261" s="210"/>
      <c r="V261" s="210"/>
      <c r="W261" s="210"/>
      <c r="X261" s="210"/>
      <c r="Y261" s="210"/>
      <c r="Z261" s="210"/>
    </row>
    <row r="262" spans="1:26" ht="12" hidden="1" customHeight="1">
      <c r="A262" s="208" t="s">
        <v>140</v>
      </c>
      <c r="B262" s="208" t="s">
        <v>891</v>
      </c>
      <c r="C262" s="208" t="s">
        <v>891</v>
      </c>
      <c r="D262" s="208" t="s">
        <v>146</v>
      </c>
      <c r="E262" s="208" t="s">
        <v>892</v>
      </c>
      <c r="F262" s="213" t="s">
        <v>147</v>
      </c>
      <c r="G262" s="210"/>
      <c r="H262" s="208" t="s">
        <v>474</v>
      </c>
      <c r="I262" s="208" t="s">
        <v>475</v>
      </c>
      <c r="J262" s="214" t="str">
        <f t="shared" si="2"/>
        <v>GoldSichuan Tianze Precious Metals Co., Ltd.</v>
      </c>
      <c r="K262" s="214" t="str">
        <f t="shared" si="3"/>
        <v>GoldSichuan Tianze Precious Metals Co., Ltd.</v>
      </c>
      <c r="L262" s="210"/>
      <c r="M262" s="210"/>
      <c r="N262" s="210"/>
      <c r="O262" s="210"/>
      <c r="P262" s="210"/>
      <c r="Q262" s="210"/>
      <c r="R262" s="210"/>
      <c r="S262" s="210"/>
      <c r="T262" s="210"/>
      <c r="U262" s="210"/>
      <c r="V262" s="210"/>
      <c r="W262" s="210"/>
      <c r="X262" s="210"/>
      <c r="Y262" s="210"/>
      <c r="Z262" s="210"/>
    </row>
    <row r="263" spans="1:26" ht="12" hidden="1" customHeight="1">
      <c r="A263" s="208" t="s">
        <v>140</v>
      </c>
      <c r="B263" s="208" t="s">
        <v>893</v>
      </c>
      <c r="C263" s="208" t="s">
        <v>882</v>
      </c>
      <c r="D263" s="208" t="s">
        <v>207</v>
      </c>
      <c r="E263" s="208" t="s">
        <v>883</v>
      </c>
      <c r="F263" s="213" t="s">
        <v>147</v>
      </c>
      <c r="G263" s="210"/>
      <c r="H263" s="208" t="s">
        <v>884</v>
      </c>
      <c r="I263" s="208" t="s">
        <v>885</v>
      </c>
      <c r="J263" s="214" t="str">
        <f t="shared" si="2"/>
        <v>GoldSingapore Tanaka</v>
      </c>
      <c r="K263" s="214" t="str">
        <f t="shared" si="3"/>
        <v>GoldSingapore Tanaka</v>
      </c>
      <c r="L263" s="210"/>
      <c r="M263" s="210"/>
      <c r="N263" s="210"/>
      <c r="O263" s="210"/>
      <c r="P263" s="210"/>
      <c r="Q263" s="210"/>
      <c r="R263" s="210"/>
      <c r="S263" s="210"/>
      <c r="T263" s="210"/>
      <c r="U263" s="210"/>
      <c r="V263" s="210"/>
      <c r="W263" s="210"/>
      <c r="X263" s="210"/>
      <c r="Y263" s="210"/>
      <c r="Z263" s="210"/>
    </row>
    <row r="264" spans="1:26" ht="12" hidden="1" customHeight="1">
      <c r="A264" s="208" t="s">
        <v>140</v>
      </c>
      <c r="B264" s="208" t="s">
        <v>894</v>
      </c>
      <c r="C264" s="208" t="s">
        <v>894</v>
      </c>
      <c r="D264" s="208" t="s">
        <v>406</v>
      </c>
      <c r="E264" s="208" t="s">
        <v>895</v>
      </c>
      <c r="F264" s="213" t="s">
        <v>147</v>
      </c>
      <c r="G264" s="210"/>
      <c r="H264" s="208" t="s">
        <v>896</v>
      </c>
      <c r="I264" s="208" t="s">
        <v>897</v>
      </c>
      <c r="J264" s="214" t="str">
        <f t="shared" si="2"/>
        <v>GoldSingway Technology Co., Ltd.</v>
      </c>
      <c r="K264" s="214" t="str">
        <f t="shared" si="3"/>
        <v>GoldSingway Technology Co., Ltd.</v>
      </c>
      <c r="L264" s="210"/>
      <c r="M264" s="210"/>
      <c r="N264" s="210"/>
      <c r="O264" s="210"/>
      <c r="P264" s="210"/>
      <c r="Q264" s="210"/>
      <c r="R264" s="210"/>
      <c r="S264" s="210"/>
      <c r="T264" s="210"/>
      <c r="U264" s="210"/>
      <c r="V264" s="210"/>
      <c r="W264" s="210"/>
      <c r="X264" s="210"/>
      <c r="Y264" s="210"/>
      <c r="Z264" s="210"/>
    </row>
    <row r="265" spans="1:26" ht="12" hidden="1" customHeight="1">
      <c r="A265" s="208" t="s">
        <v>140</v>
      </c>
      <c r="B265" s="208" t="s">
        <v>898</v>
      </c>
      <c r="C265" s="208" t="s">
        <v>661</v>
      </c>
      <c r="D265" s="208" t="s">
        <v>207</v>
      </c>
      <c r="E265" s="208" t="s">
        <v>662</v>
      </c>
      <c r="F265" s="213" t="s">
        <v>147</v>
      </c>
      <c r="G265" s="210"/>
      <c r="H265" s="208" t="s">
        <v>663</v>
      </c>
      <c r="I265" s="208" t="s">
        <v>664</v>
      </c>
      <c r="J265" s="214" t="str">
        <f t="shared" si="2"/>
        <v>GoldSMM</v>
      </c>
      <c r="K265" s="214" t="str">
        <f t="shared" si="3"/>
        <v>GoldSMM</v>
      </c>
      <c r="L265" s="210"/>
      <c r="M265" s="210"/>
      <c r="N265" s="210"/>
      <c r="O265" s="210"/>
      <c r="P265" s="210"/>
      <c r="Q265" s="210"/>
      <c r="R265" s="210"/>
      <c r="S265" s="210"/>
      <c r="T265" s="210"/>
      <c r="U265" s="210"/>
      <c r="V265" s="210"/>
      <c r="W265" s="210"/>
      <c r="X265" s="210"/>
      <c r="Y265" s="210"/>
      <c r="Z265" s="210"/>
    </row>
    <row r="266" spans="1:26" ht="12" hidden="1" customHeight="1">
      <c r="A266" s="208" t="s">
        <v>140</v>
      </c>
      <c r="B266" s="208" t="s">
        <v>887</v>
      </c>
      <c r="C266" s="208" t="s">
        <v>887</v>
      </c>
      <c r="D266" s="208" t="s">
        <v>401</v>
      </c>
      <c r="E266" s="208" t="s">
        <v>888</v>
      </c>
      <c r="F266" s="213" t="s">
        <v>147</v>
      </c>
      <c r="G266" s="210"/>
      <c r="H266" s="208" t="s">
        <v>889</v>
      </c>
      <c r="I266" s="208" t="s">
        <v>890</v>
      </c>
      <c r="J266" s="214" t="str">
        <f t="shared" si="2"/>
        <v>GoldSOE Shyolkovsky Factory of Secondary Precious Metals</v>
      </c>
      <c r="K266" s="214" t="str">
        <f t="shared" si="3"/>
        <v>GoldSOE Shyolkovsky Factory of Secondary Precious Metals</v>
      </c>
      <c r="L266" s="210"/>
      <c r="M266" s="210"/>
      <c r="N266" s="210"/>
      <c r="O266" s="210"/>
      <c r="P266" s="210"/>
      <c r="Q266" s="210"/>
      <c r="R266" s="210"/>
      <c r="S266" s="210"/>
      <c r="T266" s="210"/>
      <c r="U266" s="210"/>
      <c r="V266" s="210"/>
      <c r="W266" s="210"/>
      <c r="X266" s="210"/>
      <c r="Y266" s="210"/>
      <c r="Z266" s="210"/>
    </row>
    <row r="267" spans="1:26" ht="12" hidden="1" customHeight="1">
      <c r="A267" s="208" t="s">
        <v>140</v>
      </c>
      <c r="B267" s="208" t="s">
        <v>899</v>
      </c>
      <c r="C267" s="208" t="s">
        <v>899</v>
      </c>
      <c r="D267" s="208" t="s">
        <v>406</v>
      </c>
      <c r="E267" s="208" t="s">
        <v>900</v>
      </c>
      <c r="F267" s="213" t="s">
        <v>147</v>
      </c>
      <c r="G267" s="210"/>
      <c r="H267" s="208" t="s">
        <v>901</v>
      </c>
      <c r="I267" s="208" t="s">
        <v>902</v>
      </c>
      <c r="J267" s="214" t="str">
        <f t="shared" si="2"/>
        <v>GoldSolar Applied Materials Technology Corp.</v>
      </c>
      <c r="K267" s="214" t="str">
        <f t="shared" si="3"/>
        <v>GoldSolar Applied Materials Technology Corp.</v>
      </c>
      <c r="L267" s="210"/>
      <c r="M267" s="210"/>
      <c r="N267" s="210"/>
      <c r="O267" s="210"/>
      <c r="P267" s="210"/>
      <c r="Q267" s="210"/>
      <c r="R267" s="210"/>
      <c r="S267" s="210"/>
      <c r="T267" s="210"/>
      <c r="U267" s="210"/>
      <c r="V267" s="210"/>
      <c r="W267" s="210"/>
      <c r="X267" s="210"/>
      <c r="Y267" s="210"/>
      <c r="Z267" s="210"/>
    </row>
    <row r="268" spans="1:26" ht="12" hidden="1" customHeight="1">
      <c r="A268" s="208" t="s">
        <v>140</v>
      </c>
      <c r="B268" s="208" t="s">
        <v>903</v>
      </c>
      <c r="C268" s="208" t="s">
        <v>899</v>
      </c>
      <c r="D268" s="208" t="s">
        <v>406</v>
      </c>
      <c r="E268" s="208" t="s">
        <v>900</v>
      </c>
      <c r="F268" s="213" t="s">
        <v>147</v>
      </c>
      <c r="G268" s="210"/>
      <c r="H268" s="208" t="s">
        <v>901</v>
      </c>
      <c r="I268" s="208" t="s">
        <v>902</v>
      </c>
      <c r="J268" s="214" t="str">
        <f t="shared" si="2"/>
        <v>GoldSOLAR CHEMICALAPPLIED MATERIALS TECHNOLOGY (KUN SHAN)</v>
      </c>
      <c r="K268" s="214" t="str">
        <f t="shared" si="3"/>
        <v>GoldSOLAR CHEMICALAPPLIED MATERIALS TECHNOLOGY (KUN SHAN)</v>
      </c>
      <c r="L268" s="210"/>
      <c r="M268" s="210"/>
      <c r="N268" s="210"/>
      <c r="O268" s="210"/>
      <c r="P268" s="210"/>
      <c r="Q268" s="210"/>
      <c r="R268" s="210"/>
      <c r="S268" s="210"/>
      <c r="T268" s="210"/>
      <c r="U268" s="210"/>
      <c r="V268" s="210"/>
      <c r="W268" s="210"/>
      <c r="X268" s="210"/>
      <c r="Y268" s="210"/>
      <c r="Z268" s="210"/>
    </row>
    <row r="269" spans="1:26" ht="12" hidden="1" customHeight="1">
      <c r="A269" s="208" t="s">
        <v>140</v>
      </c>
      <c r="B269" s="208" t="s">
        <v>904</v>
      </c>
      <c r="C269" s="208" t="s">
        <v>899</v>
      </c>
      <c r="D269" s="208" t="s">
        <v>406</v>
      </c>
      <c r="E269" s="208" t="s">
        <v>900</v>
      </c>
      <c r="F269" s="213" t="s">
        <v>147</v>
      </c>
      <c r="G269" s="210"/>
      <c r="H269" s="208" t="s">
        <v>901</v>
      </c>
      <c r="I269" s="208" t="s">
        <v>902</v>
      </c>
      <c r="J269" s="214" t="str">
        <f t="shared" si="2"/>
        <v>GoldSolartech</v>
      </c>
      <c r="K269" s="214" t="str">
        <f t="shared" si="3"/>
        <v>GoldSolartech</v>
      </c>
      <c r="L269" s="210"/>
      <c r="M269" s="210"/>
      <c r="N269" s="210"/>
      <c r="O269" s="210"/>
      <c r="P269" s="210"/>
      <c r="Q269" s="210"/>
      <c r="R269" s="210"/>
      <c r="S269" s="210"/>
      <c r="T269" s="210"/>
      <c r="U269" s="210"/>
      <c r="V269" s="210"/>
      <c r="W269" s="210"/>
      <c r="X269" s="210"/>
      <c r="Y269" s="210"/>
      <c r="Z269" s="210"/>
    </row>
    <row r="270" spans="1:26" ht="12" hidden="1" customHeight="1">
      <c r="A270" s="208" t="s">
        <v>140</v>
      </c>
      <c r="B270" s="208" t="s">
        <v>905</v>
      </c>
      <c r="C270" s="208" t="s">
        <v>905</v>
      </c>
      <c r="D270" s="208" t="s">
        <v>282</v>
      </c>
      <c r="E270" s="208" t="s">
        <v>906</v>
      </c>
      <c r="F270" s="213" t="s">
        <v>147</v>
      </c>
      <c r="G270" s="210"/>
      <c r="H270" s="208" t="s">
        <v>907</v>
      </c>
      <c r="I270" s="208" t="s">
        <v>459</v>
      </c>
      <c r="J270" s="214" t="str">
        <f t="shared" si="2"/>
        <v>GoldSovereign Metals</v>
      </c>
      <c r="K270" s="214" t="str">
        <f t="shared" si="3"/>
        <v>GoldSovereign Metals</v>
      </c>
      <c r="L270" s="210"/>
      <c r="M270" s="210"/>
      <c r="N270" s="210"/>
      <c r="O270" s="210"/>
      <c r="P270" s="210"/>
      <c r="Q270" s="210"/>
      <c r="R270" s="210"/>
      <c r="S270" s="210"/>
      <c r="T270" s="210"/>
      <c r="U270" s="210"/>
      <c r="V270" s="210"/>
      <c r="W270" s="210"/>
      <c r="X270" s="210"/>
      <c r="Y270" s="210"/>
      <c r="Z270" s="210"/>
    </row>
    <row r="271" spans="1:26" ht="12" hidden="1" customHeight="1">
      <c r="A271" s="208" t="s">
        <v>140</v>
      </c>
      <c r="B271" s="208" t="s">
        <v>908</v>
      </c>
      <c r="C271" s="208" t="s">
        <v>908</v>
      </c>
      <c r="D271" s="208" t="s">
        <v>909</v>
      </c>
      <c r="E271" s="208" t="s">
        <v>910</v>
      </c>
      <c r="F271" s="213" t="s">
        <v>147</v>
      </c>
      <c r="G271" s="210"/>
      <c r="H271" s="208" t="s">
        <v>911</v>
      </c>
      <c r="I271" s="208" t="s">
        <v>911</v>
      </c>
      <c r="J271" s="214" t="str">
        <f t="shared" si="2"/>
        <v>GoldState Research Institute Center for Physical Sciences and Technology</v>
      </c>
      <c r="K271" s="214" t="str">
        <f t="shared" si="3"/>
        <v>GoldState Research Institute Center for Physical Sciences and Technology</v>
      </c>
      <c r="L271" s="210"/>
      <c r="M271" s="210"/>
      <c r="N271" s="210"/>
      <c r="O271" s="210"/>
      <c r="P271" s="210"/>
      <c r="Q271" s="210"/>
      <c r="R271" s="210"/>
      <c r="S271" s="210"/>
      <c r="T271" s="210"/>
      <c r="U271" s="210"/>
      <c r="V271" s="210"/>
      <c r="W271" s="210"/>
      <c r="X271" s="210"/>
      <c r="Y271" s="210"/>
      <c r="Z271" s="210"/>
    </row>
    <row r="272" spans="1:26" ht="12" hidden="1" customHeight="1">
      <c r="A272" s="208" t="s">
        <v>140</v>
      </c>
      <c r="B272" s="208" t="s">
        <v>912</v>
      </c>
      <c r="C272" s="208" t="s">
        <v>912</v>
      </c>
      <c r="D272" s="208" t="s">
        <v>913</v>
      </c>
      <c r="E272" s="208" t="s">
        <v>914</v>
      </c>
      <c r="F272" s="213" t="s">
        <v>147</v>
      </c>
      <c r="G272" s="210"/>
      <c r="H272" s="208" t="s">
        <v>915</v>
      </c>
      <c r="I272" s="208" t="s">
        <v>915</v>
      </c>
      <c r="J272" s="214" t="str">
        <f t="shared" si="2"/>
        <v>GoldSudan Gold Refinery</v>
      </c>
      <c r="K272" s="214" t="str">
        <f t="shared" si="3"/>
        <v>GoldSudan Gold Refinery</v>
      </c>
      <c r="L272" s="210"/>
      <c r="M272" s="210"/>
      <c r="N272" s="210"/>
      <c r="O272" s="210"/>
      <c r="P272" s="210"/>
      <c r="Q272" s="210"/>
      <c r="R272" s="210"/>
      <c r="S272" s="210"/>
      <c r="T272" s="210"/>
      <c r="U272" s="210"/>
      <c r="V272" s="210"/>
      <c r="W272" s="210"/>
      <c r="X272" s="210"/>
      <c r="Y272" s="210"/>
      <c r="Z272" s="210"/>
    </row>
    <row r="273" spans="1:26" ht="12" hidden="1" customHeight="1">
      <c r="A273" s="208" t="s">
        <v>140</v>
      </c>
      <c r="B273" s="208" t="s">
        <v>916</v>
      </c>
      <c r="C273" s="208" t="s">
        <v>661</v>
      </c>
      <c r="D273" s="208" t="s">
        <v>207</v>
      </c>
      <c r="E273" s="208" t="s">
        <v>662</v>
      </c>
      <c r="F273" s="213" t="s">
        <v>147</v>
      </c>
      <c r="G273" s="210"/>
      <c r="H273" s="208" t="s">
        <v>663</v>
      </c>
      <c r="I273" s="208" t="s">
        <v>664</v>
      </c>
      <c r="J273" s="214" t="str">
        <f t="shared" si="2"/>
        <v>GoldSumitomo Kinzoku Kozan K.K.</v>
      </c>
      <c r="K273" s="214" t="str">
        <f t="shared" si="3"/>
        <v>GoldSumitomo Kinzoku Kozan K.K.</v>
      </c>
      <c r="L273" s="210"/>
      <c r="M273" s="210"/>
      <c r="N273" s="210"/>
      <c r="O273" s="210"/>
      <c r="P273" s="210"/>
      <c r="Q273" s="210"/>
      <c r="R273" s="210"/>
      <c r="S273" s="210"/>
      <c r="T273" s="210"/>
      <c r="U273" s="210"/>
      <c r="V273" s="210"/>
      <c r="W273" s="210"/>
      <c r="X273" s="210"/>
      <c r="Y273" s="210"/>
      <c r="Z273" s="210"/>
    </row>
    <row r="274" spans="1:26" ht="12" hidden="1" customHeight="1">
      <c r="A274" s="208" t="s">
        <v>140</v>
      </c>
      <c r="B274" s="208" t="s">
        <v>661</v>
      </c>
      <c r="C274" s="208" t="s">
        <v>661</v>
      </c>
      <c r="D274" s="208" t="s">
        <v>207</v>
      </c>
      <c r="E274" s="208" t="s">
        <v>662</v>
      </c>
      <c r="F274" s="213" t="s">
        <v>147</v>
      </c>
      <c r="G274" s="210"/>
      <c r="H274" s="208" t="s">
        <v>663</v>
      </c>
      <c r="I274" s="208" t="s">
        <v>664</v>
      </c>
      <c r="J274" s="214" t="str">
        <f t="shared" si="2"/>
        <v>GoldSumitomo Metal Mining Co., Ltd.</v>
      </c>
      <c r="K274" s="214" t="str">
        <f t="shared" si="3"/>
        <v>GoldSumitomo Metal Mining Co., Ltd.</v>
      </c>
      <c r="L274" s="210"/>
      <c r="M274" s="210"/>
      <c r="N274" s="210"/>
      <c r="O274" s="210"/>
      <c r="P274" s="210"/>
      <c r="Q274" s="210"/>
      <c r="R274" s="210"/>
      <c r="S274" s="210"/>
      <c r="T274" s="210"/>
      <c r="U274" s="210"/>
      <c r="V274" s="210"/>
      <c r="W274" s="210"/>
      <c r="X274" s="210"/>
      <c r="Y274" s="210"/>
      <c r="Z274" s="210"/>
    </row>
    <row r="275" spans="1:26" ht="12" hidden="1" customHeight="1">
      <c r="A275" s="208" t="s">
        <v>140</v>
      </c>
      <c r="B275" s="208" t="s">
        <v>917</v>
      </c>
      <c r="C275" s="208" t="s">
        <v>917</v>
      </c>
      <c r="D275" s="208" t="s">
        <v>377</v>
      </c>
      <c r="E275" s="208" t="s">
        <v>918</v>
      </c>
      <c r="F275" s="213" t="s">
        <v>147</v>
      </c>
      <c r="G275" s="210"/>
      <c r="H275" s="208" t="s">
        <v>919</v>
      </c>
      <c r="I275" s="208" t="s">
        <v>920</v>
      </c>
      <c r="J275" s="214" t="str">
        <f t="shared" si="2"/>
        <v>GoldSungEel HiMetal Co., Ltd.</v>
      </c>
      <c r="K275" s="214" t="str">
        <f t="shared" si="3"/>
        <v>GoldSungEel HiMetal Co., Ltd.</v>
      </c>
      <c r="L275" s="210"/>
      <c r="M275" s="210"/>
      <c r="N275" s="210"/>
      <c r="O275" s="210"/>
      <c r="P275" s="210"/>
      <c r="Q275" s="210"/>
      <c r="R275" s="210"/>
      <c r="S275" s="210"/>
      <c r="T275" s="210"/>
      <c r="U275" s="210"/>
      <c r="V275" s="210"/>
      <c r="W275" s="210"/>
      <c r="X275" s="210"/>
      <c r="Y275" s="210"/>
      <c r="Z275" s="210"/>
    </row>
    <row r="276" spans="1:26" ht="12" hidden="1" customHeight="1">
      <c r="A276" s="208" t="s">
        <v>140</v>
      </c>
      <c r="B276" s="208" t="s">
        <v>921</v>
      </c>
      <c r="C276" s="208" t="s">
        <v>917</v>
      </c>
      <c r="D276" s="208" t="s">
        <v>377</v>
      </c>
      <c r="E276" s="208" t="s">
        <v>918</v>
      </c>
      <c r="F276" s="213" t="s">
        <v>147</v>
      </c>
      <c r="G276" s="210"/>
      <c r="H276" s="208" t="s">
        <v>919</v>
      </c>
      <c r="I276" s="208" t="s">
        <v>920</v>
      </c>
      <c r="J276" s="214" t="str">
        <f t="shared" si="2"/>
        <v>GoldSungEel HiTech</v>
      </c>
      <c r="K276" s="214" t="str">
        <f t="shared" si="3"/>
        <v>GoldSungEel HiTech</v>
      </c>
      <c r="L276" s="210"/>
      <c r="M276" s="210"/>
      <c r="N276" s="210"/>
      <c r="O276" s="210"/>
      <c r="P276" s="210"/>
      <c r="Q276" s="210"/>
      <c r="R276" s="210"/>
      <c r="S276" s="210"/>
      <c r="T276" s="210"/>
      <c r="U276" s="210"/>
      <c r="V276" s="210"/>
      <c r="W276" s="210"/>
      <c r="X276" s="210"/>
      <c r="Y276" s="210"/>
      <c r="Z276" s="210"/>
    </row>
    <row r="277" spans="1:26" ht="12" hidden="1" customHeight="1">
      <c r="A277" s="208" t="s">
        <v>140</v>
      </c>
      <c r="B277" s="208" t="s">
        <v>922</v>
      </c>
      <c r="C277" s="208" t="s">
        <v>922</v>
      </c>
      <c r="D277" s="208" t="s">
        <v>406</v>
      </c>
      <c r="E277" s="208" t="s">
        <v>923</v>
      </c>
      <c r="F277" s="213" t="s">
        <v>147</v>
      </c>
      <c r="G277" s="210"/>
      <c r="H277" s="208" t="s">
        <v>897</v>
      </c>
      <c r="I277" s="208" t="s">
        <v>897</v>
      </c>
      <c r="J277" s="214" t="str">
        <f t="shared" si="2"/>
        <v>GoldSuper Dragon Technology Co., Ltd.</v>
      </c>
      <c r="K277" s="214" t="str">
        <f t="shared" si="3"/>
        <v>GoldSuper Dragon Technology Co., Ltd.</v>
      </c>
      <c r="L277" s="210"/>
      <c r="M277" s="210"/>
      <c r="N277" s="210"/>
      <c r="O277" s="210"/>
      <c r="P277" s="210"/>
      <c r="Q277" s="210"/>
      <c r="R277" s="210"/>
      <c r="S277" s="210"/>
      <c r="T277" s="210"/>
      <c r="U277" s="210"/>
      <c r="V277" s="210"/>
      <c r="W277" s="210"/>
      <c r="X277" s="210"/>
      <c r="Y277" s="210"/>
      <c r="Z277" s="210"/>
    </row>
    <row r="278" spans="1:26" ht="12" hidden="1" customHeight="1">
      <c r="A278" s="208" t="s">
        <v>140</v>
      </c>
      <c r="B278" s="208" t="s">
        <v>924</v>
      </c>
      <c r="C278" s="208" t="s">
        <v>924</v>
      </c>
      <c r="D278" s="208" t="s">
        <v>172</v>
      </c>
      <c r="E278" s="208" t="s">
        <v>925</v>
      </c>
      <c r="F278" s="213" t="s">
        <v>147</v>
      </c>
      <c r="G278" s="210"/>
      <c r="H278" s="208" t="s">
        <v>926</v>
      </c>
      <c r="I278" s="208" t="s">
        <v>346</v>
      </c>
      <c r="J278" s="214" t="str">
        <f t="shared" si="2"/>
        <v>GoldT.C.A S.p.A</v>
      </c>
      <c r="K278" s="214" t="str">
        <f t="shared" si="3"/>
        <v>GoldT.C.A S.p.A</v>
      </c>
      <c r="L278" s="210"/>
      <c r="M278" s="210"/>
      <c r="N278" s="210"/>
      <c r="O278" s="210"/>
      <c r="P278" s="210"/>
      <c r="Q278" s="210"/>
      <c r="R278" s="210"/>
      <c r="S278" s="210"/>
      <c r="T278" s="210"/>
      <c r="U278" s="210"/>
      <c r="V278" s="210"/>
      <c r="W278" s="210"/>
      <c r="X278" s="210"/>
      <c r="Y278" s="210"/>
      <c r="Z278" s="210"/>
    </row>
    <row r="279" spans="1:26" ht="12" hidden="1" customHeight="1">
      <c r="A279" s="208" t="s">
        <v>140</v>
      </c>
      <c r="B279" s="208" t="s">
        <v>927</v>
      </c>
      <c r="C279" s="208" t="s">
        <v>713</v>
      </c>
      <c r="D279" s="208" t="s">
        <v>207</v>
      </c>
      <c r="E279" s="208" t="s">
        <v>714</v>
      </c>
      <c r="F279" s="213" t="s">
        <v>147</v>
      </c>
      <c r="G279" s="210"/>
      <c r="H279" s="208" t="s">
        <v>715</v>
      </c>
      <c r="I279" s="208" t="s">
        <v>716</v>
      </c>
      <c r="J279" s="214" t="str">
        <f t="shared" si="2"/>
        <v>GoldTakehara Refinery</v>
      </c>
      <c r="K279" s="214" t="str">
        <f t="shared" si="3"/>
        <v>GoldTakehara Refinery</v>
      </c>
      <c r="L279" s="210"/>
      <c r="M279" s="210"/>
      <c r="N279" s="210"/>
      <c r="O279" s="210"/>
      <c r="P279" s="210"/>
      <c r="Q279" s="210"/>
      <c r="R279" s="210"/>
      <c r="S279" s="210"/>
      <c r="T279" s="210"/>
      <c r="U279" s="210"/>
      <c r="V279" s="210"/>
      <c r="W279" s="210"/>
      <c r="X279" s="210"/>
      <c r="Y279" s="210"/>
      <c r="Z279" s="210"/>
    </row>
    <row r="280" spans="1:26" ht="12" hidden="1" customHeight="1">
      <c r="A280" s="208" t="s">
        <v>140</v>
      </c>
      <c r="B280" s="208" t="s">
        <v>928</v>
      </c>
      <c r="C280" s="208" t="s">
        <v>563</v>
      </c>
      <c r="D280" s="208" t="s">
        <v>207</v>
      </c>
      <c r="E280" s="208" t="s">
        <v>564</v>
      </c>
      <c r="F280" s="213" t="s">
        <v>147</v>
      </c>
      <c r="G280" s="210"/>
      <c r="H280" s="208" t="s">
        <v>565</v>
      </c>
      <c r="I280" s="208" t="s">
        <v>566</v>
      </c>
      <c r="J280" s="214" t="str">
        <f t="shared" si="2"/>
        <v>GoldTamano Smelter</v>
      </c>
      <c r="K280" s="214" t="str">
        <f t="shared" si="3"/>
        <v>GoldTamano Smelter</v>
      </c>
      <c r="L280" s="210"/>
      <c r="M280" s="210"/>
      <c r="N280" s="210"/>
      <c r="O280" s="210"/>
      <c r="P280" s="210"/>
      <c r="Q280" s="210"/>
      <c r="R280" s="210"/>
      <c r="S280" s="210"/>
      <c r="T280" s="210"/>
      <c r="U280" s="210"/>
      <c r="V280" s="210"/>
      <c r="W280" s="210"/>
      <c r="X280" s="210"/>
      <c r="Y280" s="210"/>
      <c r="Z280" s="210"/>
    </row>
    <row r="281" spans="1:26" ht="12" hidden="1" customHeight="1">
      <c r="A281" s="208" t="s">
        <v>140</v>
      </c>
      <c r="B281" s="208" t="s">
        <v>929</v>
      </c>
      <c r="C281" s="208" t="s">
        <v>882</v>
      </c>
      <c r="D281" s="208" t="s">
        <v>207</v>
      </c>
      <c r="E281" s="208" t="s">
        <v>883</v>
      </c>
      <c r="F281" s="213" t="s">
        <v>147</v>
      </c>
      <c r="G281" s="210"/>
      <c r="H281" s="208" t="s">
        <v>884</v>
      </c>
      <c r="I281" s="208" t="s">
        <v>885</v>
      </c>
      <c r="J281" s="214" t="str">
        <f t="shared" si="2"/>
        <v>GoldTanaka Denshi Kogyo K.K</v>
      </c>
      <c r="K281" s="214" t="str">
        <f t="shared" si="3"/>
        <v>GoldTanaka Denshi Kogyo K.K</v>
      </c>
      <c r="L281" s="210"/>
      <c r="M281" s="210"/>
      <c r="N281" s="210"/>
      <c r="O281" s="210"/>
      <c r="P281" s="210"/>
      <c r="Q281" s="210"/>
      <c r="R281" s="210"/>
      <c r="S281" s="210"/>
      <c r="T281" s="210"/>
      <c r="U281" s="210"/>
      <c r="V281" s="210"/>
      <c r="W281" s="210"/>
      <c r="X281" s="210"/>
      <c r="Y281" s="210"/>
      <c r="Z281" s="210"/>
    </row>
    <row r="282" spans="1:26" ht="12" hidden="1" customHeight="1">
      <c r="A282" s="208" t="s">
        <v>140</v>
      </c>
      <c r="B282" s="208" t="s">
        <v>930</v>
      </c>
      <c r="C282" s="208" t="s">
        <v>882</v>
      </c>
      <c r="D282" s="208" t="s">
        <v>207</v>
      </c>
      <c r="E282" s="208" t="s">
        <v>883</v>
      </c>
      <c r="F282" s="213" t="s">
        <v>147</v>
      </c>
      <c r="G282" s="210"/>
      <c r="H282" s="208" t="s">
        <v>884</v>
      </c>
      <c r="I282" s="208" t="s">
        <v>885</v>
      </c>
      <c r="J282" s="214" t="str">
        <f t="shared" si="2"/>
        <v>GoldTanaka Electronics (Hong Kong) Pte. Ltd.</v>
      </c>
      <c r="K282" s="214" t="str">
        <f t="shared" si="3"/>
        <v>GoldTanaka Electronics (Hong Kong) Pte. Ltd.</v>
      </c>
      <c r="L282" s="210"/>
      <c r="M282" s="210"/>
      <c r="N282" s="210"/>
      <c r="O282" s="210"/>
      <c r="P282" s="210"/>
      <c r="Q282" s="210"/>
      <c r="R282" s="210"/>
      <c r="S282" s="210"/>
      <c r="T282" s="210"/>
      <c r="U282" s="210"/>
      <c r="V282" s="210"/>
      <c r="W282" s="210"/>
      <c r="X282" s="210"/>
      <c r="Y282" s="210"/>
      <c r="Z282" s="210"/>
    </row>
    <row r="283" spans="1:26" ht="12" hidden="1" customHeight="1">
      <c r="A283" s="208" t="s">
        <v>140</v>
      </c>
      <c r="B283" s="208" t="s">
        <v>931</v>
      </c>
      <c r="C283" s="208" t="s">
        <v>882</v>
      </c>
      <c r="D283" s="208" t="s">
        <v>207</v>
      </c>
      <c r="E283" s="208" t="s">
        <v>883</v>
      </c>
      <c r="F283" s="213" t="s">
        <v>147</v>
      </c>
      <c r="G283" s="210"/>
      <c r="H283" s="208" t="s">
        <v>884</v>
      </c>
      <c r="I283" s="208" t="s">
        <v>885</v>
      </c>
      <c r="J283" s="214" t="str">
        <f t="shared" si="2"/>
        <v>GoldTANAKA Electronics (Malaysia) SDN. BHD.</v>
      </c>
      <c r="K283" s="214" t="str">
        <f t="shared" si="3"/>
        <v>GoldTANAKA Electronics (Malaysia) SDN. BHD.</v>
      </c>
      <c r="L283" s="210"/>
      <c r="M283" s="210"/>
      <c r="N283" s="210"/>
      <c r="O283" s="210"/>
      <c r="P283" s="210"/>
      <c r="Q283" s="210"/>
      <c r="R283" s="210"/>
      <c r="S283" s="210"/>
      <c r="T283" s="210"/>
      <c r="U283" s="210"/>
      <c r="V283" s="210"/>
      <c r="W283" s="210"/>
      <c r="X283" s="210"/>
      <c r="Y283" s="210"/>
      <c r="Z283" s="210"/>
    </row>
    <row r="284" spans="1:26" ht="12" hidden="1" customHeight="1">
      <c r="A284" s="208" t="s">
        <v>140</v>
      </c>
      <c r="B284" s="208" t="s">
        <v>932</v>
      </c>
      <c r="C284" s="208" t="s">
        <v>882</v>
      </c>
      <c r="D284" s="208" t="s">
        <v>207</v>
      </c>
      <c r="E284" s="208" t="s">
        <v>883</v>
      </c>
      <c r="F284" s="213" t="s">
        <v>147</v>
      </c>
      <c r="G284" s="210"/>
      <c r="H284" s="208" t="s">
        <v>884</v>
      </c>
      <c r="I284" s="208" t="s">
        <v>885</v>
      </c>
      <c r="J284" s="214" t="str">
        <f t="shared" si="2"/>
        <v>GoldTanaka Electronics (Singapore) Pte. Ltd.</v>
      </c>
      <c r="K284" s="214" t="str">
        <f t="shared" si="3"/>
        <v>GoldTanaka Electronics (Singapore) Pte. Ltd.</v>
      </c>
      <c r="L284" s="210"/>
      <c r="M284" s="210"/>
      <c r="N284" s="210"/>
      <c r="O284" s="210"/>
      <c r="P284" s="210"/>
      <c r="Q284" s="210"/>
      <c r="R284" s="210"/>
      <c r="S284" s="210"/>
      <c r="T284" s="210"/>
      <c r="U284" s="210"/>
      <c r="V284" s="210"/>
      <c r="W284" s="210"/>
      <c r="X284" s="210"/>
      <c r="Y284" s="210"/>
      <c r="Z284" s="210"/>
    </row>
    <row r="285" spans="1:26" ht="12" hidden="1" customHeight="1">
      <c r="A285" s="208" t="s">
        <v>140</v>
      </c>
      <c r="B285" s="208" t="s">
        <v>933</v>
      </c>
      <c r="C285" s="208" t="s">
        <v>882</v>
      </c>
      <c r="D285" s="208" t="s">
        <v>207</v>
      </c>
      <c r="E285" s="208" t="s">
        <v>883</v>
      </c>
      <c r="F285" s="213" t="s">
        <v>147</v>
      </c>
      <c r="G285" s="210"/>
      <c r="H285" s="208" t="s">
        <v>884</v>
      </c>
      <c r="I285" s="208" t="s">
        <v>885</v>
      </c>
      <c r="J285" s="214" t="str">
        <f t="shared" si="2"/>
        <v>GoldTanaka Kikinzoku International</v>
      </c>
      <c r="K285" s="214" t="str">
        <f t="shared" si="3"/>
        <v>GoldTanaka Kikinzoku International</v>
      </c>
      <c r="L285" s="210"/>
      <c r="M285" s="210"/>
      <c r="N285" s="210"/>
      <c r="O285" s="210"/>
      <c r="P285" s="210"/>
      <c r="Q285" s="210"/>
      <c r="R285" s="210"/>
      <c r="S285" s="210"/>
      <c r="T285" s="210"/>
      <c r="U285" s="210"/>
      <c r="V285" s="210"/>
      <c r="W285" s="210"/>
      <c r="X285" s="210"/>
      <c r="Y285" s="210"/>
      <c r="Z285" s="210"/>
    </row>
    <row r="286" spans="1:26" ht="12" hidden="1" customHeight="1">
      <c r="A286" s="208" t="s">
        <v>140</v>
      </c>
      <c r="B286" s="208" t="s">
        <v>934</v>
      </c>
      <c r="C286" s="208" t="s">
        <v>882</v>
      </c>
      <c r="D286" s="208" t="s">
        <v>207</v>
      </c>
      <c r="E286" s="208" t="s">
        <v>883</v>
      </c>
      <c r="F286" s="213" t="s">
        <v>147</v>
      </c>
      <c r="G286" s="210"/>
      <c r="H286" s="208" t="s">
        <v>884</v>
      </c>
      <c r="I286" s="208" t="s">
        <v>885</v>
      </c>
      <c r="J286" s="214" t="str">
        <f t="shared" si="2"/>
        <v>GoldTanaka Kikinzoku Kogyo K.K</v>
      </c>
      <c r="K286" s="214" t="str">
        <f t="shared" si="3"/>
        <v>GoldTanaka Kikinzoku Kogyo K.K</v>
      </c>
      <c r="L286" s="210"/>
      <c r="M286" s="210"/>
      <c r="N286" s="210"/>
      <c r="O286" s="210"/>
      <c r="P286" s="210"/>
      <c r="Q286" s="210"/>
      <c r="R286" s="210"/>
      <c r="S286" s="210"/>
      <c r="T286" s="210"/>
      <c r="U286" s="210"/>
      <c r="V286" s="210"/>
      <c r="W286" s="210"/>
      <c r="X286" s="210"/>
      <c r="Y286" s="210"/>
      <c r="Z286" s="210"/>
    </row>
    <row r="287" spans="1:26" ht="12" hidden="1" customHeight="1">
      <c r="A287" s="208" t="s">
        <v>140</v>
      </c>
      <c r="B287" s="208" t="s">
        <v>882</v>
      </c>
      <c r="C287" s="208" t="s">
        <v>882</v>
      </c>
      <c r="D287" s="208" t="s">
        <v>207</v>
      </c>
      <c r="E287" s="208" t="s">
        <v>883</v>
      </c>
      <c r="F287" s="213" t="s">
        <v>147</v>
      </c>
      <c r="G287" s="210"/>
      <c r="H287" s="208" t="s">
        <v>884</v>
      </c>
      <c r="I287" s="208" t="s">
        <v>885</v>
      </c>
      <c r="J287" s="214" t="str">
        <f t="shared" si="2"/>
        <v>GoldTanaka Kikinzoku Kogyo K.K.</v>
      </c>
      <c r="K287" s="214" t="str">
        <f t="shared" si="3"/>
        <v>GoldTanaka Kikinzoku Kogyo K.K.</v>
      </c>
      <c r="L287" s="210"/>
      <c r="M287" s="210"/>
      <c r="N287" s="210"/>
      <c r="O287" s="210"/>
      <c r="P287" s="210"/>
      <c r="Q287" s="210"/>
      <c r="R287" s="210"/>
      <c r="S287" s="210"/>
      <c r="T287" s="210"/>
      <c r="U287" s="210"/>
      <c r="V287" s="210"/>
      <c r="W287" s="210"/>
      <c r="X287" s="210"/>
      <c r="Y287" s="210"/>
      <c r="Z287" s="210"/>
    </row>
    <row r="288" spans="1:26" ht="12" hidden="1" customHeight="1">
      <c r="A288" s="208" t="s">
        <v>140</v>
      </c>
      <c r="B288" s="208" t="s">
        <v>935</v>
      </c>
      <c r="C288" s="208" t="s">
        <v>882</v>
      </c>
      <c r="D288" s="208" t="s">
        <v>207</v>
      </c>
      <c r="E288" s="208" t="s">
        <v>883</v>
      </c>
      <c r="F288" s="213" t="s">
        <v>147</v>
      </c>
      <c r="G288" s="210"/>
      <c r="H288" s="208" t="s">
        <v>884</v>
      </c>
      <c r="I288" s="208" t="s">
        <v>885</v>
      </c>
      <c r="J288" s="214" t="str">
        <f t="shared" si="2"/>
        <v>GoldTanaka Precious Metals</v>
      </c>
      <c r="K288" s="214" t="str">
        <f t="shared" si="3"/>
        <v>GoldTanaka Precious Metals</v>
      </c>
      <c r="L288" s="210"/>
      <c r="M288" s="210"/>
      <c r="N288" s="210"/>
      <c r="O288" s="210"/>
      <c r="P288" s="210"/>
      <c r="Q288" s="210"/>
      <c r="R288" s="210"/>
      <c r="S288" s="210"/>
      <c r="T288" s="210"/>
      <c r="U288" s="210"/>
      <c r="V288" s="210"/>
      <c r="W288" s="210"/>
      <c r="X288" s="210"/>
      <c r="Y288" s="210"/>
      <c r="Z288" s="210"/>
    </row>
    <row r="289" spans="1:26" ht="12" hidden="1" customHeight="1">
      <c r="A289" s="208" t="s">
        <v>140</v>
      </c>
      <c r="B289" s="208" t="s">
        <v>936</v>
      </c>
      <c r="C289" s="208" t="s">
        <v>472</v>
      </c>
      <c r="D289" s="208" t="s">
        <v>146</v>
      </c>
      <c r="E289" s="208" t="s">
        <v>473</v>
      </c>
      <c r="F289" s="213" t="s">
        <v>147</v>
      </c>
      <c r="G289" s="210"/>
      <c r="H289" s="208" t="s">
        <v>474</v>
      </c>
      <c r="I289" s="208" t="s">
        <v>475</v>
      </c>
      <c r="J289" s="214" t="str">
        <f t="shared" si="2"/>
        <v>GoldThe Great Wall Gold and Silver Refinery of China</v>
      </c>
      <c r="K289" s="214" t="str">
        <f t="shared" si="3"/>
        <v>GoldThe Great Wall Gold and Silver Refinery of China</v>
      </c>
      <c r="L289" s="210"/>
      <c r="M289" s="210"/>
      <c r="N289" s="210"/>
      <c r="O289" s="210"/>
      <c r="P289" s="210"/>
      <c r="Q289" s="210"/>
      <c r="R289" s="210"/>
      <c r="S289" s="210"/>
      <c r="T289" s="210"/>
      <c r="U289" s="210"/>
      <c r="V289" s="210"/>
      <c r="W289" s="210"/>
      <c r="X289" s="210"/>
      <c r="Y289" s="210"/>
      <c r="Z289" s="210"/>
    </row>
    <row r="290" spans="1:26" ht="12" hidden="1" customHeight="1">
      <c r="A290" s="208" t="s">
        <v>140</v>
      </c>
      <c r="B290" s="208" t="s">
        <v>937</v>
      </c>
      <c r="C290" s="208" t="s">
        <v>201</v>
      </c>
      <c r="D290" s="208" t="s">
        <v>177</v>
      </c>
      <c r="E290" s="208" t="s">
        <v>202</v>
      </c>
      <c r="F290" s="213" t="s">
        <v>147</v>
      </c>
      <c r="G290" s="210"/>
      <c r="H290" s="208" t="s">
        <v>203</v>
      </c>
      <c r="I290" s="208" t="s">
        <v>204</v>
      </c>
      <c r="J290" s="214" t="str">
        <f t="shared" si="2"/>
        <v>GoldThe Perth Mint</v>
      </c>
      <c r="K290" s="214" t="str">
        <f t="shared" si="3"/>
        <v>GoldThe Perth Mint</v>
      </c>
      <c r="L290" s="210"/>
      <c r="M290" s="210"/>
      <c r="N290" s="210"/>
      <c r="O290" s="210"/>
      <c r="P290" s="210"/>
      <c r="Q290" s="210"/>
      <c r="R290" s="210"/>
      <c r="S290" s="210"/>
      <c r="T290" s="210"/>
      <c r="U290" s="210"/>
      <c r="V290" s="210"/>
      <c r="W290" s="210"/>
      <c r="X290" s="210"/>
      <c r="Y290" s="210"/>
      <c r="Z290" s="210"/>
    </row>
    <row r="291" spans="1:26" ht="12" hidden="1" customHeight="1">
      <c r="A291" s="208" t="s">
        <v>140</v>
      </c>
      <c r="B291" s="208" t="s">
        <v>938</v>
      </c>
      <c r="C291" s="208" t="s">
        <v>353</v>
      </c>
      <c r="D291" s="208" t="s">
        <v>146</v>
      </c>
      <c r="E291" s="208" t="s">
        <v>354</v>
      </c>
      <c r="F291" s="213" t="s">
        <v>147</v>
      </c>
      <c r="G291" s="210"/>
      <c r="H291" s="208" t="s">
        <v>355</v>
      </c>
      <c r="I291" s="208" t="s">
        <v>356</v>
      </c>
      <c r="J291" s="214" t="str">
        <f t="shared" si="2"/>
        <v>GoldThe Refinery of Shandong Gold Mining Co., Ltd.</v>
      </c>
      <c r="K291" s="214" t="str">
        <f t="shared" si="3"/>
        <v>GoldThe Refinery of Shandong Gold Mining Co., Ltd.</v>
      </c>
      <c r="L291" s="210"/>
      <c r="M291" s="210"/>
      <c r="N291" s="210"/>
      <c r="O291" s="210"/>
      <c r="P291" s="210"/>
      <c r="Q291" s="210"/>
      <c r="R291" s="210"/>
      <c r="S291" s="210"/>
      <c r="T291" s="210"/>
      <c r="U291" s="210"/>
      <c r="V291" s="210"/>
      <c r="W291" s="210"/>
      <c r="X291" s="210"/>
      <c r="Y291" s="210"/>
      <c r="Z291" s="210"/>
    </row>
    <row r="292" spans="1:26" ht="12" hidden="1" customHeight="1">
      <c r="A292" s="208" t="s">
        <v>140</v>
      </c>
      <c r="B292" s="208" t="s">
        <v>939</v>
      </c>
      <c r="C292" s="208" t="s">
        <v>939</v>
      </c>
      <c r="D292" s="208" t="s">
        <v>282</v>
      </c>
      <c r="E292" s="208" t="s">
        <v>940</v>
      </c>
      <c r="F292" s="213" t="s">
        <v>147</v>
      </c>
      <c r="G292" s="210"/>
      <c r="H292" s="208" t="s">
        <v>941</v>
      </c>
      <c r="I292" s="208" t="s">
        <v>413</v>
      </c>
      <c r="J292" s="214" t="str">
        <f t="shared" si="2"/>
        <v>GoldTITAN COMPANY LIMITED, JEWELLERY DIVISION</v>
      </c>
      <c r="K292" s="214" t="str">
        <f t="shared" si="3"/>
        <v>GoldTITAN COMPANY LIMITED, JEWELLERY DIVISION</v>
      </c>
      <c r="L292" s="210"/>
      <c r="M292" s="210"/>
      <c r="N292" s="210"/>
      <c r="O292" s="210"/>
      <c r="P292" s="210"/>
      <c r="Q292" s="210"/>
      <c r="R292" s="210"/>
      <c r="S292" s="210"/>
      <c r="T292" s="210"/>
      <c r="U292" s="210"/>
      <c r="V292" s="210"/>
      <c r="W292" s="210"/>
      <c r="X292" s="210"/>
      <c r="Y292" s="210"/>
      <c r="Z292" s="210"/>
    </row>
    <row r="293" spans="1:26" ht="12" hidden="1" customHeight="1">
      <c r="A293" s="208" t="s">
        <v>140</v>
      </c>
      <c r="B293" s="208" t="s">
        <v>942</v>
      </c>
      <c r="C293" s="208" t="s">
        <v>942</v>
      </c>
      <c r="D293" s="208" t="s">
        <v>207</v>
      </c>
      <c r="E293" s="208" t="s">
        <v>943</v>
      </c>
      <c r="F293" s="213" t="s">
        <v>147</v>
      </c>
      <c r="G293" s="210"/>
      <c r="H293" s="208" t="s">
        <v>944</v>
      </c>
      <c r="I293" s="208" t="s">
        <v>392</v>
      </c>
      <c r="J293" s="214" t="str">
        <f t="shared" si="2"/>
        <v>GoldTokuriki Honten Co., Ltd.</v>
      </c>
      <c r="K293" s="214" t="str">
        <f t="shared" si="3"/>
        <v>GoldTokuriki Honten Co., Ltd.</v>
      </c>
      <c r="L293" s="210"/>
      <c r="M293" s="210"/>
      <c r="N293" s="210"/>
      <c r="O293" s="210"/>
      <c r="P293" s="210"/>
      <c r="Q293" s="210"/>
      <c r="R293" s="210"/>
      <c r="S293" s="210"/>
      <c r="T293" s="210"/>
      <c r="U293" s="210"/>
      <c r="V293" s="210"/>
      <c r="W293" s="210"/>
      <c r="X293" s="210"/>
      <c r="Y293" s="210"/>
      <c r="Z293" s="210"/>
    </row>
    <row r="294" spans="1:26" ht="12" hidden="1" customHeight="1">
      <c r="A294" s="208" t="s">
        <v>140</v>
      </c>
      <c r="B294" s="208" t="s">
        <v>250</v>
      </c>
      <c r="C294" s="208" t="s">
        <v>250</v>
      </c>
      <c r="D294" s="208" t="s">
        <v>146</v>
      </c>
      <c r="E294" s="208" t="s">
        <v>251</v>
      </c>
      <c r="F294" s="213" t="s">
        <v>147</v>
      </c>
      <c r="G294" s="210"/>
      <c r="H294" s="208" t="s">
        <v>252</v>
      </c>
      <c r="I294" s="208" t="s">
        <v>253</v>
      </c>
      <c r="J294" s="214" t="str">
        <f t="shared" si="2"/>
        <v>GoldTongling Nonferrous Metals Group Co., Ltd.</v>
      </c>
      <c r="K294" s="214" t="str">
        <f t="shared" si="3"/>
        <v>GoldTongling Nonferrous Metals Group Co., Ltd.</v>
      </c>
      <c r="L294" s="210"/>
      <c r="M294" s="210"/>
      <c r="N294" s="210"/>
      <c r="O294" s="210"/>
      <c r="P294" s="210"/>
      <c r="Q294" s="210"/>
      <c r="R294" s="210"/>
      <c r="S294" s="210"/>
      <c r="T294" s="210"/>
      <c r="U294" s="210"/>
      <c r="V294" s="210"/>
      <c r="W294" s="210"/>
      <c r="X294" s="210"/>
      <c r="Y294" s="210"/>
      <c r="Z294" s="210"/>
    </row>
    <row r="295" spans="1:26" ht="12" hidden="1" customHeight="1">
      <c r="A295" s="208" t="s">
        <v>140</v>
      </c>
      <c r="B295" s="208" t="s">
        <v>945</v>
      </c>
      <c r="C295" s="208" t="s">
        <v>250</v>
      </c>
      <c r="D295" s="208" t="s">
        <v>146</v>
      </c>
      <c r="E295" s="208" t="s">
        <v>251</v>
      </c>
      <c r="F295" s="213" t="s">
        <v>147</v>
      </c>
      <c r="G295" s="210"/>
      <c r="H295" s="208" t="s">
        <v>252</v>
      </c>
      <c r="I295" s="208" t="s">
        <v>253</v>
      </c>
      <c r="J295" s="214" t="str">
        <f t="shared" si="2"/>
        <v>GoldTongLing Nonferrous Metals Group Holdings Co., Ltd.</v>
      </c>
      <c r="K295" s="214" t="str">
        <f t="shared" si="3"/>
        <v>GoldTongLing Nonferrous Metals Group Holdings Co., Ltd.</v>
      </c>
      <c r="L295" s="210"/>
      <c r="M295" s="210"/>
      <c r="N295" s="210"/>
      <c r="O295" s="210"/>
      <c r="P295" s="210"/>
      <c r="Q295" s="210"/>
      <c r="R295" s="210"/>
      <c r="S295" s="210"/>
      <c r="T295" s="210"/>
      <c r="U295" s="210"/>
      <c r="V295" s="210"/>
      <c r="W295" s="210"/>
      <c r="X295" s="210"/>
      <c r="Y295" s="210"/>
      <c r="Z295" s="210"/>
    </row>
    <row r="296" spans="1:26" ht="12" hidden="1" customHeight="1">
      <c r="A296" s="208" t="s">
        <v>140</v>
      </c>
      <c r="B296" s="208" t="s">
        <v>946</v>
      </c>
      <c r="C296" s="208" t="s">
        <v>526</v>
      </c>
      <c r="D296" s="208" t="s">
        <v>527</v>
      </c>
      <c r="E296" s="208" t="s">
        <v>528</v>
      </c>
      <c r="F296" s="213" t="s">
        <v>147</v>
      </c>
      <c r="G296" s="210"/>
      <c r="H296" s="208" t="s">
        <v>529</v>
      </c>
      <c r="I296" s="208" t="s">
        <v>530</v>
      </c>
      <c r="J296" s="214" t="str">
        <f t="shared" si="2"/>
        <v>GoldTony Goetz NV</v>
      </c>
      <c r="K296" s="214" t="str">
        <f t="shared" si="3"/>
        <v>GoldTony Goetz NV</v>
      </c>
      <c r="L296" s="210"/>
      <c r="M296" s="210"/>
      <c r="N296" s="210"/>
      <c r="O296" s="210"/>
      <c r="P296" s="210"/>
      <c r="Q296" s="210"/>
      <c r="R296" s="210"/>
      <c r="S296" s="210"/>
      <c r="T296" s="210"/>
      <c r="U296" s="210"/>
      <c r="V296" s="210"/>
      <c r="W296" s="210"/>
      <c r="X296" s="210"/>
      <c r="Y296" s="210"/>
      <c r="Z296" s="210"/>
    </row>
    <row r="297" spans="1:26" ht="12" hidden="1" customHeight="1">
      <c r="A297" s="208" t="s">
        <v>140</v>
      </c>
      <c r="B297" s="208" t="s">
        <v>947</v>
      </c>
      <c r="C297" s="208" t="s">
        <v>947</v>
      </c>
      <c r="D297" s="208" t="s">
        <v>575</v>
      </c>
      <c r="E297" s="208" t="s">
        <v>948</v>
      </c>
      <c r="F297" s="213" t="s">
        <v>147</v>
      </c>
      <c r="G297" s="210"/>
      <c r="H297" s="208" t="s">
        <v>949</v>
      </c>
      <c r="I297" s="208" t="s">
        <v>950</v>
      </c>
      <c r="J297" s="214" t="str">
        <f t="shared" si="2"/>
        <v>GoldTOO Tau-Ken-Altyn</v>
      </c>
      <c r="K297" s="214" t="str">
        <f t="shared" si="3"/>
        <v>GoldTOO Tau-Ken-Altyn</v>
      </c>
      <c r="L297" s="210"/>
      <c r="M297" s="210"/>
      <c r="N297" s="210"/>
      <c r="O297" s="210"/>
      <c r="P297" s="210"/>
      <c r="Q297" s="210"/>
      <c r="R297" s="210"/>
      <c r="S297" s="210"/>
      <c r="T297" s="210"/>
      <c r="U297" s="210"/>
      <c r="V297" s="210"/>
      <c r="W297" s="210"/>
      <c r="X297" s="210"/>
      <c r="Y297" s="210"/>
      <c r="Z297" s="210"/>
    </row>
    <row r="298" spans="1:26" ht="12" hidden="1" customHeight="1">
      <c r="A298" s="208" t="s">
        <v>140</v>
      </c>
      <c r="B298" s="208" t="s">
        <v>951</v>
      </c>
      <c r="C298" s="208" t="s">
        <v>951</v>
      </c>
      <c r="D298" s="208" t="s">
        <v>377</v>
      </c>
      <c r="E298" s="208" t="s">
        <v>952</v>
      </c>
      <c r="F298" s="213" t="s">
        <v>147</v>
      </c>
      <c r="G298" s="210"/>
      <c r="H298" s="208" t="s">
        <v>953</v>
      </c>
      <c r="I298" s="208" t="s">
        <v>954</v>
      </c>
      <c r="J298" s="214" t="str">
        <f t="shared" si="2"/>
        <v>GoldTorecom</v>
      </c>
      <c r="K298" s="214" t="str">
        <f t="shared" si="3"/>
        <v>GoldTorecom</v>
      </c>
      <c r="L298" s="210"/>
      <c r="M298" s="210"/>
      <c r="N298" s="210"/>
      <c r="O298" s="210"/>
      <c r="P298" s="210"/>
      <c r="Q298" s="210"/>
      <c r="R298" s="210"/>
      <c r="S298" s="210"/>
      <c r="T298" s="210"/>
      <c r="U298" s="210"/>
      <c r="V298" s="210"/>
      <c r="W298" s="210"/>
      <c r="X298" s="210"/>
      <c r="Y298" s="210"/>
      <c r="Z298" s="210"/>
    </row>
    <row r="299" spans="1:26" ht="12" hidden="1" customHeight="1">
      <c r="A299" s="208" t="s">
        <v>140</v>
      </c>
      <c r="B299" s="208" t="s">
        <v>955</v>
      </c>
      <c r="C299" s="208" t="s">
        <v>646</v>
      </c>
      <c r="D299" s="208" t="s">
        <v>244</v>
      </c>
      <c r="E299" s="208" t="s">
        <v>647</v>
      </c>
      <c r="F299" s="213" t="s">
        <v>147</v>
      </c>
      <c r="G299" s="210"/>
      <c r="H299" s="208" t="s">
        <v>648</v>
      </c>
      <c r="I299" s="208" t="s">
        <v>649</v>
      </c>
      <c r="J299" s="214" t="str">
        <f t="shared" si="2"/>
        <v>GoldUbro-Union of Brazilian Refiners</v>
      </c>
      <c r="K299" s="214" t="str">
        <f t="shared" si="3"/>
        <v>GoldUbro-Union of Brazilian Refiners</v>
      </c>
      <c r="L299" s="210"/>
      <c r="M299" s="210"/>
      <c r="N299" s="210"/>
      <c r="O299" s="210"/>
      <c r="P299" s="210"/>
      <c r="Q299" s="210"/>
      <c r="R299" s="210"/>
      <c r="S299" s="210"/>
      <c r="T299" s="210"/>
      <c r="U299" s="210"/>
      <c r="V299" s="210"/>
      <c r="W299" s="210"/>
      <c r="X299" s="210"/>
      <c r="Y299" s="210"/>
      <c r="Z299" s="210"/>
    </row>
    <row r="300" spans="1:26" ht="12" hidden="1" customHeight="1">
      <c r="A300" s="208" t="s">
        <v>140</v>
      </c>
      <c r="B300" s="208" t="s">
        <v>956</v>
      </c>
      <c r="C300" s="208" t="s">
        <v>678</v>
      </c>
      <c r="D300" s="208" t="s">
        <v>527</v>
      </c>
      <c r="E300" s="208" t="s">
        <v>679</v>
      </c>
      <c r="F300" s="213" t="s">
        <v>147</v>
      </c>
      <c r="G300" s="210"/>
      <c r="H300" s="208" t="s">
        <v>680</v>
      </c>
      <c r="I300" s="208" t="s">
        <v>530</v>
      </c>
      <c r="J300" s="214" t="str">
        <f t="shared" si="2"/>
        <v>GoldUmicore Precious Metals Refining Hoboken</v>
      </c>
      <c r="K300" s="214" t="str">
        <f t="shared" si="3"/>
        <v>GoldUmicore Precious Metals Refining Hoboken</v>
      </c>
      <c r="L300" s="210"/>
      <c r="M300" s="210"/>
      <c r="N300" s="210"/>
      <c r="O300" s="210"/>
      <c r="P300" s="210"/>
      <c r="Q300" s="210"/>
      <c r="R300" s="210"/>
      <c r="S300" s="210"/>
      <c r="T300" s="210"/>
      <c r="U300" s="210"/>
      <c r="V300" s="210"/>
      <c r="W300" s="210"/>
      <c r="X300" s="210"/>
      <c r="Y300" s="210"/>
      <c r="Z300" s="210"/>
    </row>
    <row r="301" spans="1:26" ht="12" hidden="1" customHeight="1">
      <c r="A301" s="208" t="s">
        <v>140</v>
      </c>
      <c r="B301" s="208" t="s">
        <v>957</v>
      </c>
      <c r="C301" s="208" t="s">
        <v>957</v>
      </c>
      <c r="D301" s="208" t="s">
        <v>958</v>
      </c>
      <c r="E301" s="208" t="s">
        <v>959</v>
      </c>
      <c r="F301" s="213" t="s">
        <v>147</v>
      </c>
      <c r="G301" s="210"/>
      <c r="H301" s="208" t="s">
        <v>960</v>
      </c>
      <c r="I301" s="208" t="s">
        <v>961</v>
      </c>
      <c r="J301" s="214" t="str">
        <f t="shared" si="2"/>
        <v>GoldUmicore Precious Metals Thailand</v>
      </c>
      <c r="K301" s="214" t="str">
        <f t="shared" si="3"/>
        <v>GoldUmicore Precious Metals Thailand</v>
      </c>
      <c r="L301" s="210"/>
      <c r="M301" s="210"/>
      <c r="N301" s="210"/>
      <c r="O301" s="210"/>
      <c r="P301" s="210"/>
      <c r="Q301" s="210"/>
      <c r="R301" s="210"/>
      <c r="S301" s="210"/>
      <c r="T301" s="210"/>
      <c r="U301" s="210"/>
      <c r="V301" s="210"/>
      <c r="W301" s="210"/>
      <c r="X301" s="210"/>
      <c r="Y301" s="210"/>
      <c r="Z301" s="210"/>
    </row>
    <row r="302" spans="1:26" ht="12" hidden="1" customHeight="1">
      <c r="A302" s="208" t="s">
        <v>140</v>
      </c>
      <c r="B302" s="208" t="s">
        <v>678</v>
      </c>
      <c r="C302" s="208" t="s">
        <v>678</v>
      </c>
      <c r="D302" s="208" t="s">
        <v>527</v>
      </c>
      <c r="E302" s="208" t="s">
        <v>679</v>
      </c>
      <c r="F302" s="213" t="s">
        <v>147</v>
      </c>
      <c r="G302" s="210"/>
      <c r="H302" s="208" t="s">
        <v>680</v>
      </c>
      <c r="I302" s="208" t="s">
        <v>530</v>
      </c>
      <c r="J302" s="214" t="str">
        <f t="shared" si="2"/>
        <v>GoldUmicore S.A. Business Unit Precious Metals Refining</v>
      </c>
      <c r="K302" s="214" t="str">
        <f t="shared" si="3"/>
        <v>GoldUmicore S.A. Business Unit Precious Metals Refining</v>
      </c>
      <c r="L302" s="210"/>
      <c r="M302" s="210"/>
      <c r="N302" s="210"/>
      <c r="O302" s="210"/>
      <c r="P302" s="210"/>
      <c r="Q302" s="210"/>
      <c r="R302" s="210"/>
      <c r="S302" s="210"/>
      <c r="T302" s="210"/>
      <c r="U302" s="210"/>
      <c r="V302" s="210"/>
      <c r="W302" s="210"/>
      <c r="X302" s="210"/>
      <c r="Y302" s="210"/>
      <c r="Z302" s="210"/>
    </row>
    <row r="303" spans="1:26" ht="12" hidden="1" customHeight="1">
      <c r="A303" s="208" t="s">
        <v>140</v>
      </c>
      <c r="B303" s="208" t="s">
        <v>962</v>
      </c>
      <c r="C303" s="208" t="s">
        <v>962</v>
      </c>
      <c r="D303" s="208" t="s">
        <v>182</v>
      </c>
      <c r="E303" s="208" t="s">
        <v>963</v>
      </c>
      <c r="F303" s="213" t="s">
        <v>147</v>
      </c>
      <c r="G303" s="210"/>
      <c r="H303" s="208" t="s">
        <v>964</v>
      </c>
      <c r="I303" s="208" t="s">
        <v>653</v>
      </c>
      <c r="J303" s="214" t="str">
        <f t="shared" si="2"/>
        <v>GoldUnited Precious Metal Refining, Inc.</v>
      </c>
      <c r="K303" s="214" t="str">
        <f t="shared" si="3"/>
        <v>GoldUnited Precious Metal Refining, Inc.</v>
      </c>
      <c r="L303" s="210"/>
      <c r="M303" s="210"/>
      <c r="N303" s="210"/>
      <c r="O303" s="210"/>
      <c r="P303" s="210"/>
      <c r="Q303" s="210"/>
      <c r="R303" s="210"/>
      <c r="S303" s="210"/>
      <c r="T303" s="210"/>
      <c r="U303" s="210"/>
      <c r="V303" s="210"/>
      <c r="W303" s="210"/>
      <c r="X303" s="210"/>
      <c r="Y303" s="210"/>
      <c r="Z303" s="210"/>
    </row>
    <row r="304" spans="1:26" ht="12" hidden="1" customHeight="1">
      <c r="A304" s="208" t="s">
        <v>140</v>
      </c>
      <c r="B304" s="208" t="s">
        <v>965</v>
      </c>
      <c r="C304" s="208" t="s">
        <v>965</v>
      </c>
      <c r="D304" s="208" t="s">
        <v>257</v>
      </c>
      <c r="E304" s="208" t="s">
        <v>966</v>
      </c>
      <c r="F304" s="213" t="s">
        <v>147</v>
      </c>
      <c r="G304" s="210"/>
      <c r="H304" s="208" t="s">
        <v>967</v>
      </c>
      <c r="I304" s="208" t="s">
        <v>260</v>
      </c>
      <c r="J304" s="214" t="str">
        <f t="shared" si="2"/>
        <v>GoldValcambi S.A.</v>
      </c>
      <c r="K304" s="214" t="str">
        <f t="shared" si="3"/>
        <v>GoldValcambi S.A.</v>
      </c>
      <c r="L304" s="210"/>
      <c r="M304" s="210"/>
      <c r="N304" s="210"/>
      <c r="O304" s="210"/>
      <c r="P304" s="210"/>
      <c r="Q304" s="210"/>
      <c r="R304" s="210"/>
      <c r="S304" s="210"/>
      <c r="T304" s="210"/>
      <c r="U304" s="210"/>
      <c r="V304" s="210"/>
      <c r="W304" s="210"/>
      <c r="X304" s="210"/>
      <c r="Y304" s="210"/>
      <c r="Z304" s="210"/>
    </row>
    <row r="305" spans="1:26" ht="12" hidden="1" customHeight="1">
      <c r="A305" s="208" t="s">
        <v>140</v>
      </c>
      <c r="B305" s="208" t="s">
        <v>968</v>
      </c>
      <c r="C305" s="208" t="s">
        <v>968</v>
      </c>
      <c r="D305" s="208" t="s">
        <v>820</v>
      </c>
      <c r="E305" s="208" t="s">
        <v>969</v>
      </c>
      <c r="F305" s="213" t="s">
        <v>147</v>
      </c>
      <c r="G305" s="210"/>
      <c r="H305" s="208" t="s">
        <v>970</v>
      </c>
      <c r="I305" s="208" t="s">
        <v>971</v>
      </c>
      <c r="J305" s="214" t="str">
        <f t="shared" si="2"/>
        <v>GoldWEEEREFINING</v>
      </c>
      <c r="K305" s="214" t="str">
        <f t="shared" si="3"/>
        <v>GoldWEEEREFINING</v>
      </c>
      <c r="L305" s="210"/>
      <c r="M305" s="210"/>
      <c r="N305" s="210"/>
      <c r="O305" s="210"/>
      <c r="P305" s="210"/>
      <c r="Q305" s="210"/>
      <c r="R305" s="210"/>
      <c r="S305" s="210"/>
      <c r="T305" s="210"/>
      <c r="U305" s="210"/>
      <c r="V305" s="210"/>
      <c r="W305" s="210"/>
      <c r="X305" s="210"/>
      <c r="Y305" s="210"/>
      <c r="Z305" s="210"/>
    </row>
    <row r="306" spans="1:26" ht="12" hidden="1" customHeight="1">
      <c r="A306" s="208" t="s">
        <v>140</v>
      </c>
      <c r="B306" s="208" t="s">
        <v>201</v>
      </c>
      <c r="C306" s="208" t="s">
        <v>201</v>
      </c>
      <c r="D306" s="208" t="s">
        <v>177</v>
      </c>
      <c r="E306" s="208" t="s">
        <v>202</v>
      </c>
      <c r="F306" s="213" t="s">
        <v>147</v>
      </c>
      <c r="G306" s="210"/>
      <c r="H306" s="208" t="s">
        <v>203</v>
      </c>
      <c r="I306" s="208" t="s">
        <v>204</v>
      </c>
      <c r="J306" s="214" t="str">
        <f t="shared" si="2"/>
        <v>GoldWestern Australian Mint (T/a The Perth Mint)</v>
      </c>
      <c r="K306" s="214" t="str">
        <f t="shared" si="3"/>
        <v>GoldWestern Australian Mint (T/a The Perth Mint)</v>
      </c>
      <c r="L306" s="210"/>
      <c r="M306" s="210"/>
      <c r="N306" s="210"/>
      <c r="O306" s="210"/>
      <c r="P306" s="210"/>
      <c r="Q306" s="210"/>
      <c r="R306" s="210"/>
      <c r="S306" s="210"/>
      <c r="T306" s="210"/>
      <c r="U306" s="210"/>
      <c r="V306" s="210"/>
      <c r="W306" s="210"/>
      <c r="X306" s="210"/>
      <c r="Y306" s="210"/>
      <c r="Z306" s="210"/>
    </row>
    <row r="307" spans="1:26" ht="12" hidden="1" customHeight="1">
      <c r="A307" s="208" t="s">
        <v>140</v>
      </c>
      <c r="B307" s="208" t="s">
        <v>972</v>
      </c>
      <c r="C307" s="208" t="s">
        <v>972</v>
      </c>
      <c r="D307" s="208" t="s">
        <v>196</v>
      </c>
      <c r="E307" s="208" t="s">
        <v>973</v>
      </c>
      <c r="F307" s="213" t="s">
        <v>147</v>
      </c>
      <c r="G307" s="210"/>
      <c r="H307" s="208" t="s">
        <v>198</v>
      </c>
      <c r="I307" s="208" t="s">
        <v>199</v>
      </c>
      <c r="J307" s="214" t="str">
        <f t="shared" si="2"/>
        <v>GoldWIELAND Edelmetalle GmbH</v>
      </c>
      <c r="K307" s="214" t="str">
        <f t="shared" si="3"/>
        <v>GoldWIELAND Edelmetalle GmbH</v>
      </c>
      <c r="L307" s="210"/>
      <c r="M307" s="210"/>
      <c r="N307" s="210"/>
      <c r="O307" s="210"/>
      <c r="P307" s="210"/>
      <c r="Q307" s="210"/>
      <c r="R307" s="210"/>
      <c r="S307" s="210"/>
      <c r="T307" s="210"/>
      <c r="U307" s="210"/>
      <c r="V307" s="210"/>
      <c r="W307" s="210"/>
      <c r="X307" s="210"/>
      <c r="Y307" s="210"/>
      <c r="Z307" s="210"/>
    </row>
    <row r="308" spans="1:26" ht="12" hidden="1" customHeight="1">
      <c r="A308" s="208" t="s">
        <v>140</v>
      </c>
      <c r="B308" s="208" t="s">
        <v>974</v>
      </c>
      <c r="C308" s="208" t="s">
        <v>650</v>
      </c>
      <c r="D308" s="208" t="s">
        <v>182</v>
      </c>
      <c r="E308" s="208" t="s">
        <v>651</v>
      </c>
      <c r="F308" s="213" t="s">
        <v>147</v>
      </c>
      <c r="G308" s="210"/>
      <c r="H308" s="208" t="s">
        <v>652</v>
      </c>
      <c r="I308" s="208" t="s">
        <v>653</v>
      </c>
      <c r="J308" s="214" t="str">
        <f t="shared" si="2"/>
        <v>GoldWilliams Advanced Materials</v>
      </c>
      <c r="K308" s="214" t="str">
        <f t="shared" si="3"/>
        <v>GoldWilliams Advanced Materials</v>
      </c>
      <c r="L308" s="210"/>
      <c r="M308" s="210"/>
      <c r="N308" s="210"/>
      <c r="O308" s="210"/>
      <c r="P308" s="210"/>
      <c r="Q308" s="210"/>
      <c r="R308" s="210"/>
      <c r="S308" s="210"/>
      <c r="T308" s="210"/>
      <c r="U308" s="210"/>
      <c r="V308" s="210"/>
      <c r="W308" s="210"/>
      <c r="X308" s="210"/>
      <c r="Y308" s="210"/>
      <c r="Z308" s="210"/>
    </row>
    <row r="309" spans="1:26" ht="12" hidden="1" customHeight="1">
      <c r="A309" s="208" t="s">
        <v>140</v>
      </c>
      <c r="B309" s="208" t="s">
        <v>975</v>
      </c>
      <c r="C309" s="208" t="s">
        <v>322</v>
      </c>
      <c r="D309" s="208" t="s">
        <v>263</v>
      </c>
      <c r="E309" s="208" t="s">
        <v>323</v>
      </c>
      <c r="F309" s="213" t="s">
        <v>147</v>
      </c>
      <c r="G309" s="210"/>
      <c r="H309" s="208" t="s">
        <v>324</v>
      </c>
      <c r="I309" s="208" t="s">
        <v>325</v>
      </c>
      <c r="J309" s="214" t="str">
        <f t="shared" si="2"/>
        <v>GoldXstrata</v>
      </c>
      <c r="K309" s="214" t="str">
        <f t="shared" si="3"/>
        <v>GoldXstrata</v>
      </c>
      <c r="L309" s="210"/>
      <c r="M309" s="210"/>
      <c r="N309" s="210"/>
      <c r="O309" s="210"/>
      <c r="P309" s="210"/>
      <c r="Q309" s="210"/>
      <c r="R309" s="210"/>
      <c r="S309" s="210"/>
      <c r="T309" s="210"/>
      <c r="U309" s="210"/>
      <c r="V309" s="210"/>
      <c r="W309" s="210"/>
      <c r="X309" s="210"/>
      <c r="Y309" s="210"/>
      <c r="Z309" s="210"/>
    </row>
    <row r="310" spans="1:26" ht="12" hidden="1" customHeight="1">
      <c r="A310" s="208" t="s">
        <v>140</v>
      </c>
      <c r="B310" s="208" t="s">
        <v>593</v>
      </c>
      <c r="C310" s="208" t="s">
        <v>593</v>
      </c>
      <c r="D310" s="208" t="s">
        <v>207</v>
      </c>
      <c r="E310" s="208" t="s">
        <v>594</v>
      </c>
      <c r="F310" s="213" t="s">
        <v>147</v>
      </c>
      <c r="G310" s="210"/>
      <c r="H310" s="208" t="s">
        <v>595</v>
      </c>
      <c r="I310" s="208" t="s">
        <v>596</v>
      </c>
      <c r="J310" s="214" t="str">
        <f t="shared" si="2"/>
        <v>GoldYamakin Co., Ltd.</v>
      </c>
      <c r="K310" s="214" t="str">
        <f t="shared" si="3"/>
        <v>GoldYamakin Co., Ltd.</v>
      </c>
      <c r="L310" s="210"/>
      <c r="M310" s="210"/>
      <c r="N310" s="210"/>
      <c r="O310" s="210"/>
      <c r="P310" s="210"/>
      <c r="Q310" s="210"/>
      <c r="R310" s="210"/>
      <c r="S310" s="210"/>
      <c r="T310" s="210"/>
      <c r="U310" s="210"/>
      <c r="V310" s="210"/>
      <c r="W310" s="210"/>
      <c r="X310" s="210"/>
      <c r="Y310" s="210"/>
      <c r="Z310" s="210"/>
    </row>
    <row r="311" spans="1:26" ht="12" hidden="1" customHeight="1">
      <c r="A311" s="208" t="s">
        <v>140</v>
      </c>
      <c r="B311" s="208" t="s">
        <v>976</v>
      </c>
      <c r="C311" s="208" t="s">
        <v>593</v>
      </c>
      <c r="D311" s="208" t="s">
        <v>207</v>
      </c>
      <c r="E311" s="208" t="s">
        <v>594</v>
      </c>
      <c r="F311" s="213" t="s">
        <v>147</v>
      </c>
      <c r="G311" s="210"/>
      <c r="H311" s="208" t="s">
        <v>595</v>
      </c>
      <c r="I311" s="208" t="s">
        <v>596</v>
      </c>
      <c r="J311" s="214" t="str">
        <f t="shared" si="2"/>
        <v>GoldYamamoto Precious Co., Ltd.</v>
      </c>
      <c r="K311" s="214" t="str">
        <f t="shared" si="3"/>
        <v>GoldYamamoto Precious Co., Ltd.</v>
      </c>
      <c r="L311" s="210"/>
      <c r="M311" s="210"/>
      <c r="N311" s="210"/>
      <c r="O311" s="210"/>
      <c r="P311" s="210"/>
      <c r="Q311" s="210"/>
      <c r="R311" s="210"/>
      <c r="S311" s="210"/>
      <c r="T311" s="210"/>
      <c r="U311" s="210"/>
      <c r="V311" s="210"/>
      <c r="W311" s="210"/>
      <c r="X311" s="210"/>
      <c r="Y311" s="210"/>
      <c r="Z311" s="210"/>
    </row>
    <row r="312" spans="1:26" ht="12" hidden="1" customHeight="1">
      <c r="A312" s="208" t="s">
        <v>140</v>
      </c>
      <c r="B312" s="208" t="s">
        <v>977</v>
      </c>
      <c r="C312" s="208" t="s">
        <v>593</v>
      </c>
      <c r="D312" s="208" t="s">
        <v>207</v>
      </c>
      <c r="E312" s="208" t="s">
        <v>594</v>
      </c>
      <c r="F312" s="213" t="s">
        <v>147</v>
      </c>
      <c r="G312" s="210"/>
      <c r="H312" s="208" t="s">
        <v>595</v>
      </c>
      <c r="I312" s="208" t="s">
        <v>596</v>
      </c>
      <c r="J312" s="214" t="str">
        <f t="shared" si="2"/>
        <v>GoldYamamoto Precious Metal Co., Ltd.</v>
      </c>
      <c r="K312" s="214" t="str">
        <f t="shared" si="3"/>
        <v>GoldYamamoto Precious Metal Co., Ltd.</v>
      </c>
      <c r="L312" s="210"/>
      <c r="M312" s="210"/>
      <c r="N312" s="210"/>
      <c r="O312" s="210"/>
      <c r="P312" s="210"/>
      <c r="Q312" s="210"/>
      <c r="R312" s="210"/>
      <c r="S312" s="210"/>
      <c r="T312" s="210"/>
      <c r="U312" s="210"/>
      <c r="V312" s="210"/>
      <c r="W312" s="210"/>
      <c r="X312" s="210"/>
      <c r="Y312" s="210"/>
      <c r="Z312" s="210"/>
    </row>
    <row r="313" spans="1:26" ht="12" hidden="1" customHeight="1">
      <c r="A313" s="208" t="s">
        <v>140</v>
      </c>
      <c r="B313" s="208" t="s">
        <v>978</v>
      </c>
      <c r="C313" s="208" t="s">
        <v>593</v>
      </c>
      <c r="D313" s="208" t="s">
        <v>207</v>
      </c>
      <c r="E313" s="208" t="s">
        <v>594</v>
      </c>
      <c r="F313" s="213" t="s">
        <v>147</v>
      </c>
      <c r="G313" s="210"/>
      <c r="H313" s="208" t="s">
        <v>595</v>
      </c>
      <c r="I313" s="208" t="s">
        <v>596</v>
      </c>
      <c r="J313" s="214" t="str">
        <f t="shared" si="2"/>
        <v>GoldYamamoto Precision Metals</v>
      </c>
      <c r="K313" s="214" t="str">
        <f t="shared" si="3"/>
        <v>GoldYamamoto Precision Metals</v>
      </c>
      <c r="L313" s="210"/>
      <c r="M313" s="210"/>
      <c r="N313" s="210"/>
      <c r="O313" s="210"/>
      <c r="P313" s="210"/>
      <c r="Q313" s="210"/>
      <c r="R313" s="210"/>
      <c r="S313" s="210"/>
      <c r="T313" s="210"/>
      <c r="U313" s="210"/>
      <c r="V313" s="210"/>
      <c r="W313" s="210"/>
      <c r="X313" s="210"/>
      <c r="Y313" s="210"/>
      <c r="Z313" s="210"/>
    </row>
    <row r="314" spans="1:26" ht="12" hidden="1" customHeight="1">
      <c r="A314" s="208" t="s">
        <v>140</v>
      </c>
      <c r="B314" s="208" t="s">
        <v>979</v>
      </c>
      <c r="C314" s="208" t="s">
        <v>482</v>
      </c>
      <c r="D314" s="208" t="s">
        <v>146</v>
      </c>
      <c r="E314" s="208" t="s">
        <v>483</v>
      </c>
      <c r="F314" s="213" t="s">
        <v>147</v>
      </c>
      <c r="G314" s="210"/>
      <c r="H314" s="208" t="s">
        <v>484</v>
      </c>
      <c r="I314" s="208" t="s">
        <v>356</v>
      </c>
      <c r="J314" s="214" t="str">
        <f t="shared" si="2"/>
        <v>GoldYantai NUS Safina tech environmental Refinery Co. Ltd.</v>
      </c>
      <c r="K314" s="214" t="str">
        <f t="shared" si="3"/>
        <v>GoldYantai NUS Safina tech environmental Refinery Co. Ltd.</v>
      </c>
      <c r="L314" s="210"/>
      <c r="M314" s="210"/>
      <c r="N314" s="210"/>
      <c r="O314" s="210"/>
      <c r="P314" s="210"/>
      <c r="Q314" s="210"/>
      <c r="R314" s="210"/>
      <c r="S314" s="210"/>
      <c r="T314" s="210"/>
      <c r="U314" s="210"/>
      <c r="V314" s="210"/>
      <c r="W314" s="210"/>
      <c r="X314" s="210"/>
      <c r="Y314" s="210"/>
      <c r="Z314" s="210"/>
    </row>
    <row r="315" spans="1:26" ht="12" hidden="1" customHeight="1">
      <c r="A315" s="208" t="s">
        <v>140</v>
      </c>
      <c r="B315" s="208" t="s">
        <v>980</v>
      </c>
      <c r="C315" s="208" t="s">
        <v>405</v>
      </c>
      <c r="D315" s="208" t="s">
        <v>406</v>
      </c>
      <c r="E315" s="208" t="s">
        <v>407</v>
      </c>
      <c r="F315" s="213" t="s">
        <v>147</v>
      </c>
      <c r="G315" s="210"/>
      <c r="H315" s="208" t="s">
        <v>408</v>
      </c>
      <c r="I315" s="208" t="s">
        <v>409</v>
      </c>
      <c r="J315" s="214" t="str">
        <f t="shared" si="2"/>
        <v>GoldYilida Resources Technology Co., Ltd.</v>
      </c>
      <c r="K315" s="214" t="str">
        <f t="shared" si="3"/>
        <v>GoldYilida Resources Technology Co., Ltd.</v>
      </c>
      <c r="L315" s="210"/>
      <c r="M315" s="210"/>
      <c r="N315" s="210"/>
      <c r="O315" s="210"/>
      <c r="P315" s="210"/>
      <c r="Q315" s="210"/>
      <c r="R315" s="210"/>
      <c r="S315" s="210"/>
      <c r="T315" s="210"/>
      <c r="U315" s="210"/>
      <c r="V315" s="210"/>
      <c r="W315" s="210"/>
      <c r="X315" s="210"/>
      <c r="Y315" s="210"/>
      <c r="Z315" s="210"/>
    </row>
    <row r="316" spans="1:26" ht="12" hidden="1" customHeight="1">
      <c r="A316" s="208" t="s">
        <v>140</v>
      </c>
      <c r="B316" s="208" t="s">
        <v>981</v>
      </c>
      <c r="C316" s="208" t="s">
        <v>981</v>
      </c>
      <c r="D316" s="208" t="s">
        <v>207</v>
      </c>
      <c r="E316" s="208" t="s">
        <v>982</v>
      </c>
      <c r="F316" s="213" t="s">
        <v>147</v>
      </c>
      <c r="G316" s="210"/>
      <c r="H316" s="208" t="s">
        <v>983</v>
      </c>
      <c r="I316" s="208" t="s">
        <v>885</v>
      </c>
      <c r="J316" s="214" t="str">
        <f t="shared" si="2"/>
        <v>GoldYokohama Metal Co., Ltd.</v>
      </c>
      <c r="K316" s="214" t="str">
        <f t="shared" si="3"/>
        <v>GoldYokohama Metal Co., Ltd.</v>
      </c>
      <c r="L316" s="210"/>
      <c r="M316" s="210"/>
      <c r="N316" s="210"/>
      <c r="O316" s="210"/>
      <c r="P316" s="210"/>
      <c r="Q316" s="210"/>
      <c r="R316" s="210"/>
      <c r="S316" s="210"/>
      <c r="T316" s="210"/>
      <c r="U316" s="210"/>
      <c r="V316" s="210"/>
      <c r="W316" s="210"/>
      <c r="X316" s="210"/>
      <c r="Y316" s="210"/>
      <c r="Z316" s="210"/>
    </row>
    <row r="317" spans="1:26" ht="12" hidden="1" customHeight="1">
      <c r="A317" s="208" t="s">
        <v>140</v>
      </c>
      <c r="B317" s="208" t="s">
        <v>338</v>
      </c>
      <c r="C317" s="208" t="s">
        <v>338</v>
      </c>
      <c r="D317" s="208" t="s">
        <v>146</v>
      </c>
      <c r="E317" s="208" t="s">
        <v>339</v>
      </c>
      <c r="F317" s="213" t="s">
        <v>147</v>
      </c>
      <c r="G317" s="210"/>
      <c r="H317" s="208" t="s">
        <v>340</v>
      </c>
      <c r="I317" s="208" t="s">
        <v>341</v>
      </c>
      <c r="J317" s="214" t="str">
        <f t="shared" si="2"/>
        <v>GoldYunnan Copper Industry Co., Ltd.</v>
      </c>
      <c r="K317" s="214" t="str">
        <f t="shared" si="3"/>
        <v>GoldYunnan Copper Industry Co., Ltd.</v>
      </c>
      <c r="L317" s="210"/>
      <c r="M317" s="210"/>
      <c r="N317" s="210"/>
      <c r="O317" s="210"/>
      <c r="P317" s="210"/>
      <c r="Q317" s="210"/>
      <c r="R317" s="210"/>
      <c r="S317" s="210"/>
      <c r="T317" s="210"/>
      <c r="U317" s="210"/>
      <c r="V317" s="210"/>
      <c r="W317" s="210"/>
      <c r="X317" s="210"/>
      <c r="Y317" s="210"/>
      <c r="Z317" s="210"/>
    </row>
    <row r="318" spans="1:26" ht="12" hidden="1" customHeight="1">
      <c r="A318" s="208" t="s">
        <v>140</v>
      </c>
      <c r="B318" s="208" t="s">
        <v>984</v>
      </c>
      <c r="C318" s="208" t="s">
        <v>869</v>
      </c>
      <c r="D318" s="208" t="s">
        <v>146</v>
      </c>
      <c r="E318" s="208" t="s">
        <v>870</v>
      </c>
      <c r="F318" s="213" t="s">
        <v>147</v>
      </c>
      <c r="G318" s="210"/>
      <c r="H318" s="208" t="s">
        <v>484</v>
      </c>
      <c r="I318" s="208" t="s">
        <v>356</v>
      </c>
      <c r="J318" s="214" t="str">
        <f t="shared" si="2"/>
        <v>GoldZhao Jin Mining Industry Co Ltd</v>
      </c>
      <c r="K318" s="214" t="str">
        <f t="shared" si="3"/>
        <v>GoldZhao Jin Mining Industry Co Ltd</v>
      </c>
      <c r="L318" s="210"/>
      <c r="M318" s="210"/>
      <c r="N318" s="210"/>
      <c r="O318" s="210"/>
      <c r="P318" s="210"/>
      <c r="Q318" s="210"/>
      <c r="R318" s="210"/>
      <c r="S318" s="210"/>
      <c r="T318" s="210"/>
      <c r="U318" s="210"/>
      <c r="V318" s="210"/>
      <c r="W318" s="210"/>
      <c r="X318" s="210"/>
      <c r="Y318" s="210"/>
      <c r="Z318" s="210"/>
    </row>
    <row r="319" spans="1:26" ht="12" hidden="1" customHeight="1">
      <c r="A319" s="208" t="s">
        <v>140</v>
      </c>
      <c r="B319" s="208" t="s">
        <v>985</v>
      </c>
      <c r="C319" s="208" t="s">
        <v>869</v>
      </c>
      <c r="D319" s="208" t="s">
        <v>146</v>
      </c>
      <c r="E319" s="208" t="s">
        <v>870</v>
      </c>
      <c r="F319" s="213" t="s">
        <v>147</v>
      </c>
      <c r="G319" s="210"/>
      <c r="H319" s="208" t="s">
        <v>484</v>
      </c>
      <c r="I319" s="208" t="s">
        <v>356</v>
      </c>
      <c r="J319" s="214" t="str">
        <f t="shared" si="2"/>
        <v>GoldZhao Yuan Gold Mine</v>
      </c>
      <c r="K319" s="214" t="str">
        <f t="shared" si="3"/>
        <v>GoldZhao Yuan Gold Mine</v>
      </c>
      <c r="L319" s="210"/>
      <c r="M319" s="210"/>
      <c r="N319" s="210"/>
      <c r="O319" s="210"/>
      <c r="P319" s="210"/>
      <c r="Q319" s="210"/>
      <c r="R319" s="210"/>
      <c r="S319" s="210"/>
      <c r="T319" s="210"/>
      <c r="U319" s="210"/>
      <c r="V319" s="210"/>
      <c r="W319" s="210"/>
      <c r="X319" s="210"/>
      <c r="Y319" s="210"/>
      <c r="Z319" s="210"/>
    </row>
    <row r="320" spans="1:26" ht="12" hidden="1" customHeight="1">
      <c r="A320" s="208" t="s">
        <v>140</v>
      </c>
      <c r="B320" s="208" t="s">
        <v>986</v>
      </c>
      <c r="C320" s="208" t="s">
        <v>869</v>
      </c>
      <c r="D320" s="208" t="s">
        <v>146</v>
      </c>
      <c r="E320" s="208" t="s">
        <v>870</v>
      </c>
      <c r="F320" s="213" t="s">
        <v>147</v>
      </c>
      <c r="G320" s="210"/>
      <c r="H320" s="208" t="s">
        <v>484</v>
      </c>
      <c r="I320" s="208" t="s">
        <v>356</v>
      </c>
      <c r="J320" s="214" t="str">
        <f t="shared" si="2"/>
        <v>GoldZhao Yuan Gold Smelter of ZhongJin</v>
      </c>
      <c r="K320" s="214" t="str">
        <f t="shared" si="3"/>
        <v>GoldZhao Yuan Gold Smelter of ZhongJin</v>
      </c>
      <c r="L320" s="210"/>
      <c r="M320" s="210"/>
      <c r="N320" s="210"/>
      <c r="O320" s="210"/>
      <c r="P320" s="210"/>
      <c r="Q320" s="210"/>
      <c r="R320" s="210"/>
      <c r="S320" s="210"/>
      <c r="T320" s="210"/>
      <c r="U320" s="210"/>
      <c r="V320" s="210"/>
      <c r="W320" s="210"/>
      <c r="X320" s="210"/>
      <c r="Y320" s="210"/>
      <c r="Z320" s="210"/>
    </row>
    <row r="321" spans="1:26" ht="12" hidden="1" customHeight="1">
      <c r="A321" s="208" t="s">
        <v>140</v>
      </c>
      <c r="B321" s="208" t="s">
        <v>987</v>
      </c>
      <c r="C321" s="208" t="s">
        <v>869</v>
      </c>
      <c r="D321" s="208" t="s">
        <v>146</v>
      </c>
      <c r="E321" s="208" t="s">
        <v>870</v>
      </c>
      <c r="F321" s="213" t="s">
        <v>147</v>
      </c>
      <c r="G321" s="210"/>
      <c r="H321" s="208" t="s">
        <v>484</v>
      </c>
      <c r="I321" s="208" t="s">
        <v>356</v>
      </c>
      <c r="J321" s="214" t="str">
        <f t="shared" si="2"/>
        <v>GoldZhao Yuan Jin Kuang</v>
      </c>
      <c r="K321" s="214" t="str">
        <f t="shared" si="3"/>
        <v>GoldZhao Yuan Jin Kuang</v>
      </c>
      <c r="L321" s="210"/>
      <c r="M321" s="210"/>
      <c r="N321" s="210"/>
      <c r="O321" s="210"/>
      <c r="P321" s="210"/>
      <c r="Q321" s="210"/>
      <c r="R321" s="210"/>
      <c r="S321" s="210"/>
      <c r="T321" s="210"/>
      <c r="U321" s="210"/>
      <c r="V321" s="210"/>
      <c r="W321" s="210"/>
      <c r="X321" s="210"/>
      <c r="Y321" s="210"/>
      <c r="Z321" s="210"/>
    </row>
    <row r="322" spans="1:26" ht="12" hidden="1" customHeight="1">
      <c r="A322" s="208" t="s">
        <v>140</v>
      </c>
      <c r="B322" s="208" t="s">
        <v>988</v>
      </c>
      <c r="C322" s="208" t="s">
        <v>869</v>
      </c>
      <c r="D322" s="208" t="s">
        <v>146</v>
      </c>
      <c r="E322" s="208" t="s">
        <v>870</v>
      </c>
      <c r="F322" s="213" t="s">
        <v>147</v>
      </c>
      <c r="G322" s="210"/>
      <c r="H322" s="208" t="s">
        <v>484</v>
      </c>
      <c r="I322" s="208" t="s">
        <v>356</v>
      </c>
      <c r="J322" s="214" t="str">
        <f t="shared" si="2"/>
        <v>GoldZhaojin Mining Industry Co., Ltd.</v>
      </c>
      <c r="K322" s="214" t="str">
        <f t="shared" si="3"/>
        <v>GoldZhaojin Mining Industry Co., Ltd.</v>
      </c>
      <c r="L322" s="210"/>
      <c r="M322" s="210"/>
      <c r="N322" s="210"/>
      <c r="O322" s="210"/>
      <c r="P322" s="210"/>
      <c r="Q322" s="210"/>
      <c r="R322" s="210"/>
      <c r="S322" s="210"/>
      <c r="T322" s="210"/>
      <c r="U322" s="210"/>
      <c r="V322" s="210"/>
      <c r="W322" s="210"/>
      <c r="X322" s="210"/>
      <c r="Y322" s="210"/>
      <c r="Z322" s="210"/>
    </row>
    <row r="323" spans="1:26" ht="12" hidden="1" customHeight="1">
      <c r="A323" s="208" t="s">
        <v>140</v>
      </c>
      <c r="B323" s="208" t="s">
        <v>989</v>
      </c>
      <c r="C323" s="208" t="s">
        <v>869</v>
      </c>
      <c r="D323" s="208" t="s">
        <v>146</v>
      </c>
      <c r="E323" s="208" t="s">
        <v>870</v>
      </c>
      <c r="F323" s="213" t="s">
        <v>147</v>
      </c>
      <c r="G323" s="210"/>
      <c r="H323" s="208" t="s">
        <v>484</v>
      </c>
      <c r="I323" s="208" t="s">
        <v>356</v>
      </c>
      <c r="J323" s="214" t="str">
        <f t="shared" si="2"/>
        <v>Goldzhaojinjinyinyelian</v>
      </c>
      <c r="K323" s="214" t="str">
        <f t="shared" si="3"/>
        <v>Goldzhaojinjinyinyelian</v>
      </c>
      <c r="L323" s="210"/>
      <c r="M323" s="210"/>
      <c r="N323" s="210"/>
      <c r="O323" s="210"/>
      <c r="P323" s="210"/>
      <c r="Q323" s="210"/>
      <c r="R323" s="210"/>
      <c r="S323" s="210"/>
      <c r="T323" s="210"/>
      <c r="U323" s="210"/>
      <c r="V323" s="210"/>
      <c r="W323" s="210"/>
      <c r="X323" s="210"/>
      <c r="Y323" s="210"/>
      <c r="Z323" s="210"/>
    </row>
    <row r="324" spans="1:26" ht="12" hidden="1" customHeight="1">
      <c r="A324" s="208" t="s">
        <v>140</v>
      </c>
      <c r="B324" s="208" t="s">
        <v>990</v>
      </c>
      <c r="C324" s="208" t="s">
        <v>869</v>
      </c>
      <c r="D324" s="208" t="s">
        <v>146</v>
      </c>
      <c r="E324" s="208" t="s">
        <v>870</v>
      </c>
      <c r="F324" s="213" t="s">
        <v>147</v>
      </c>
      <c r="G324" s="210"/>
      <c r="H324" s="208" t="s">
        <v>484</v>
      </c>
      <c r="I324" s="208" t="s">
        <v>356</v>
      </c>
      <c r="J324" s="214" t="str">
        <f t="shared" si="2"/>
        <v>GoldZhaoyuan Gold Group</v>
      </c>
      <c r="K324" s="214" t="str">
        <f t="shared" si="3"/>
        <v>GoldZhaoyuan Gold Group</v>
      </c>
      <c r="L324" s="210"/>
      <c r="M324" s="210"/>
      <c r="N324" s="210"/>
      <c r="O324" s="210"/>
      <c r="P324" s="210"/>
      <c r="Q324" s="210"/>
      <c r="R324" s="210"/>
      <c r="S324" s="210"/>
      <c r="T324" s="210"/>
      <c r="U324" s="210"/>
      <c r="V324" s="210"/>
      <c r="W324" s="210"/>
      <c r="X324" s="210"/>
      <c r="Y324" s="210"/>
      <c r="Z324" s="210"/>
    </row>
    <row r="325" spans="1:26" ht="12" hidden="1" customHeight="1">
      <c r="A325" s="208" t="s">
        <v>140</v>
      </c>
      <c r="B325" s="208" t="s">
        <v>991</v>
      </c>
      <c r="C325" s="208" t="s">
        <v>348</v>
      </c>
      <c r="D325" s="208" t="s">
        <v>146</v>
      </c>
      <c r="E325" s="208" t="s">
        <v>349</v>
      </c>
      <c r="F325" s="213" t="s">
        <v>147</v>
      </c>
      <c r="G325" s="210"/>
      <c r="H325" s="208" t="s">
        <v>350</v>
      </c>
      <c r="I325" s="208" t="s">
        <v>351</v>
      </c>
      <c r="J325" s="214" t="str">
        <f t="shared" si="2"/>
        <v>GoldZhongjin Gold Corporation Limited</v>
      </c>
      <c r="K325" s="214" t="str">
        <f t="shared" si="3"/>
        <v>GoldZhongjin Gold Corporation Limited</v>
      </c>
      <c r="L325" s="210"/>
      <c r="M325" s="210"/>
      <c r="N325" s="210"/>
      <c r="O325" s="210"/>
      <c r="P325" s="210"/>
      <c r="Q325" s="210"/>
      <c r="R325" s="210"/>
      <c r="S325" s="210"/>
      <c r="T325" s="210"/>
      <c r="U325" s="210"/>
      <c r="V325" s="210"/>
      <c r="W325" s="210"/>
      <c r="X325" s="210"/>
      <c r="Y325" s="210"/>
      <c r="Z325" s="210"/>
    </row>
    <row r="326" spans="1:26" ht="12" hidden="1" customHeight="1">
      <c r="A326" s="208" t="s">
        <v>140</v>
      </c>
      <c r="B326" s="208" t="s">
        <v>348</v>
      </c>
      <c r="C326" s="208" t="s">
        <v>348</v>
      </c>
      <c r="D326" s="208" t="s">
        <v>146</v>
      </c>
      <c r="E326" s="208" t="s">
        <v>349</v>
      </c>
      <c r="F326" s="213" t="s">
        <v>147</v>
      </c>
      <c r="G326" s="210"/>
      <c r="H326" s="208" t="s">
        <v>350</v>
      </c>
      <c r="I326" s="208" t="s">
        <v>351</v>
      </c>
      <c r="J326" s="214" t="str">
        <f t="shared" si="2"/>
        <v>GoldZhongyuan Gold Smelter of Zhongjin Gold Corporation</v>
      </c>
      <c r="K326" s="214" t="str">
        <f t="shared" si="3"/>
        <v>GoldZhongyuan Gold Smelter of Zhongjin Gold Corporation</v>
      </c>
      <c r="L326" s="210"/>
      <c r="M326" s="210"/>
      <c r="N326" s="210"/>
      <c r="O326" s="210"/>
      <c r="P326" s="210"/>
      <c r="Q326" s="210"/>
      <c r="R326" s="210"/>
      <c r="S326" s="210"/>
      <c r="T326" s="210"/>
      <c r="U326" s="210"/>
      <c r="V326" s="210"/>
      <c r="W326" s="210"/>
      <c r="X326" s="210"/>
      <c r="Y326" s="210"/>
      <c r="Z326" s="210"/>
    </row>
    <row r="327" spans="1:26" ht="12" hidden="1" customHeight="1">
      <c r="A327" s="208" t="s">
        <v>140</v>
      </c>
      <c r="B327" s="208" t="s">
        <v>992</v>
      </c>
      <c r="C327" s="208" t="s">
        <v>443</v>
      </c>
      <c r="D327" s="208" t="s">
        <v>146</v>
      </c>
      <c r="E327" s="208" t="s">
        <v>444</v>
      </c>
      <c r="F327" s="213" t="s">
        <v>147</v>
      </c>
      <c r="G327" s="210"/>
      <c r="H327" s="208" t="s">
        <v>445</v>
      </c>
      <c r="I327" s="208" t="s">
        <v>152</v>
      </c>
      <c r="J327" s="214" t="str">
        <f t="shared" si="2"/>
        <v>GoldZijin Kuang Ye Refinery</v>
      </c>
      <c r="K327" s="214" t="str">
        <f t="shared" si="3"/>
        <v>GoldZijin Kuang Ye Refinery</v>
      </c>
      <c r="L327" s="210"/>
      <c r="M327" s="210"/>
      <c r="N327" s="210"/>
      <c r="O327" s="210"/>
      <c r="P327" s="210"/>
      <c r="Q327" s="210"/>
      <c r="R327" s="210"/>
      <c r="S327" s="210"/>
      <c r="T327" s="210"/>
      <c r="U327" s="210"/>
      <c r="V327" s="210"/>
      <c r="W327" s="210"/>
      <c r="X327" s="210"/>
      <c r="Y327" s="210"/>
      <c r="Z327" s="210"/>
    </row>
    <row r="328" spans="1:26" ht="12" hidden="1" customHeight="1">
      <c r="A328" s="208" t="s">
        <v>140</v>
      </c>
      <c r="B328" s="208" t="s">
        <v>993</v>
      </c>
      <c r="C328" s="208" t="s">
        <v>443</v>
      </c>
      <c r="D328" s="208" t="s">
        <v>146</v>
      </c>
      <c r="E328" s="208" t="s">
        <v>444</v>
      </c>
      <c r="F328" s="213" t="s">
        <v>147</v>
      </c>
      <c r="G328" s="210"/>
      <c r="H328" s="208" t="s">
        <v>445</v>
      </c>
      <c r="I328" s="208" t="s">
        <v>152</v>
      </c>
      <c r="J328" s="214" t="str">
        <f t="shared" si="2"/>
        <v>GoldZijin Mining Industry Corporation</v>
      </c>
      <c r="K328" s="214" t="str">
        <f t="shared" si="3"/>
        <v>GoldZijin Mining Industry Corporation</v>
      </c>
      <c r="L328" s="210"/>
      <c r="M328" s="210"/>
      <c r="N328" s="210"/>
      <c r="O328" s="210"/>
      <c r="P328" s="210"/>
      <c r="Q328" s="210"/>
      <c r="R328" s="210"/>
      <c r="S328" s="210"/>
      <c r="T328" s="210"/>
      <c r="U328" s="210"/>
      <c r="V328" s="210"/>
      <c r="W328" s="210"/>
      <c r="X328" s="210"/>
      <c r="Y328" s="210"/>
      <c r="Z328" s="210"/>
    </row>
    <row r="329" spans="1:26" ht="12" hidden="1" customHeight="1">
      <c r="A329" s="208" t="s">
        <v>140</v>
      </c>
      <c r="B329" s="208" t="s">
        <v>994</v>
      </c>
      <c r="C329" s="208"/>
      <c r="D329" s="208"/>
      <c r="E329" s="208"/>
      <c r="F329" s="213"/>
      <c r="G329" s="210"/>
      <c r="H329" s="208"/>
      <c r="I329" s="208"/>
      <c r="J329" s="214" t="str">
        <f t="shared" si="2"/>
        <v>GoldSmelter not listed</v>
      </c>
      <c r="K329" s="214" t="str">
        <f t="shared" si="3"/>
        <v>GoldSmelter not listed</v>
      </c>
      <c r="L329" s="210"/>
      <c r="M329" s="210"/>
      <c r="N329" s="210"/>
      <c r="O329" s="210"/>
      <c r="P329" s="210"/>
      <c r="Q329" s="210"/>
      <c r="R329" s="210"/>
      <c r="S329" s="210"/>
      <c r="T329" s="210"/>
      <c r="U329" s="210"/>
      <c r="V329" s="210"/>
      <c r="W329" s="210"/>
      <c r="X329" s="210"/>
      <c r="Y329" s="210"/>
      <c r="Z329" s="210"/>
    </row>
    <row r="330" spans="1:26" ht="12" hidden="1" customHeight="1">
      <c r="A330" s="208" t="s">
        <v>140</v>
      </c>
      <c r="B330" s="208" t="s">
        <v>144</v>
      </c>
      <c r="C330" s="208" t="s">
        <v>126</v>
      </c>
      <c r="D330" s="208" t="s">
        <v>126</v>
      </c>
      <c r="E330" s="208"/>
      <c r="F330" s="213"/>
      <c r="G330" s="210"/>
      <c r="H330" s="208"/>
      <c r="I330" s="208"/>
      <c r="J330" s="214" t="str">
        <f t="shared" si="2"/>
        <v>GoldSmelter not yet identified</v>
      </c>
      <c r="K330" s="214" t="str">
        <f t="shared" si="3"/>
        <v>GoldSmelter not yet identified</v>
      </c>
      <c r="L330" s="210"/>
      <c r="M330" s="210"/>
      <c r="N330" s="210"/>
      <c r="O330" s="210"/>
      <c r="P330" s="210"/>
      <c r="Q330" s="210"/>
      <c r="R330" s="210"/>
      <c r="S330" s="210"/>
      <c r="T330" s="210"/>
      <c r="U330" s="210"/>
      <c r="V330" s="210"/>
      <c r="W330" s="210"/>
      <c r="X330" s="210"/>
      <c r="Y330" s="210"/>
      <c r="Z330" s="210"/>
    </row>
    <row r="331" spans="1:26" ht="12" hidden="1" customHeight="1">
      <c r="A331" s="208" t="s">
        <v>137</v>
      </c>
      <c r="B331" s="208" t="s">
        <v>995</v>
      </c>
      <c r="C331" s="208" t="s">
        <v>995</v>
      </c>
      <c r="D331" s="208" t="s">
        <v>996</v>
      </c>
      <c r="E331" s="208" t="s">
        <v>997</v>
      </c>
      <c r="F331" s="208" t="s">
        <v>147</v>
      </c>
      <c r="G331" s="208"/>
      <c r="H331" s="208" t="s">
        <v>998</v>
      </c>
      <c r="I331" s="208" t="s">
        <v>998</v>
      </c>
      <c r="J331" s="214" t="str">
        <f t="shared" si="2"/>
        <v>Tantalum5D Production OU</v>
      </c>
      <c r="K331" s="214" t="str">
        <f t="shared" si="3"/>
        <v>Tantalum5D Production OU</v>
      </c>
      <c r="L331" s="210"/>
      <c r="M331" s="210"/>
      <c r="N331" s="210"/>
      <c r="O331" s="210"/>
      <c r="P331" s="210"/>
      <c r="Q331" s="210"/>
      <c r="R331" s="210"/>
      <c r="S331" s="210"/>
      <c r="T331" s="210"/>
      <c r="U331" s="210"/>
      <c r="V331" s="210"/>
      <c r="W331" s="210"/>
      <c r="X331" s="210"/>
      <c r="Y331" s="210"/>
      <c r="Z331" s="210"/>
    </row>
    <row r="332" spans="1:26" ht="12" hidden="1" customHeight="1">
      <c r="A332" s="208" t="s">
        <v>137</v>
      </c>
      <c r="B332" s="208" t="s">
        <v>999</v>
      </c>
      <c r="C332" s="208" t="s">
        <v>995</v>
      </c>
      <c r="D332" s="208" t="s">
        <v>996</v>
      </c>
      <c r="E332" s="208" t="s">
        <v>997</v>
      </c>
      <c r="F332" s="208" t="s">
        <v>147</v>
      </c>
      <c r="G332" s="208"/>
      <c r="H332" s="208" t="s">
        <v>998</v>
      </c>
      <c r="I332" s="208" t="s">
        <v>998</v>
      </c>
      <c r="J332" s="214" t="str">
        <f t="shared" si="2"/>
        <v>Tantalum5D Production OÜ</v>
      </c>
      <c r="K332" s="214" t="str">
        <f t="shared" si="3"/>
        <v>Tantalum5D Production OÜ</v>
      </c>
      <c r="L332" s="210"/>
      <c r="M332" s="210"/>
      <c r="N332" s="210"/>
      <c r="O332" s="210"/>
      <c r="P332" s="210"/>
      <c r="Q332" s="210"/>
      <c r="R332" s="210"/>
      <c r="S332" s="210"/>
      <c r="T332" s="210"/>
      <c r="U332" s="210"/>
      <c r="V332" s="210"/>
      <c r="W332" s="210"/>
      <c r="X332" s="210"/>
      <c r="Y332" s="210"/>
      <c r="Z332" s="210"/>
    </row>
    <row r="333" spans="1:26" ht="12" hidden="1" customHeight="1">
      <c r="A333" s="208" t="s">
        <v>137</v>
      </c>
      <c r="B333" s="208" t="s">
        <v>1000</v>
      </c>
      <c r="C333" s="208" t="s">
        <v>1000</v>
      </c>
      <c r="D333" s="208" t="s">
        <v>244</v>
      </c>
      <c r="E333" s="208" t="s">
        <v>1001</v>
      </c>
      <c r="F333" s="208" t="s">
        <v>147</v>
      </c>
      <c r="G333" s="208"/>
      <c r="H333" s="208" t="s">
        <v>1002</v>
      </c>
      <c r="I333" s="208" t="s">
        <v>247</v>
      </c>
      <c r="J333" s="214" t="str">
        <f t="shared" si="2"/>
        <v>TantalumAMG Brasil</v>
      </c>
      <c r="K333" s="214" t="str">
        <f t="shared" si="3"/>
        <v>TantalumAMG Brasil</v>
      </c>
      <c r="L333" s="210"/>
      <c r="M333" s="210"/>
      <c r="N333" s="210"/>
      <c r="O333" s="210"/>
      <c r="P333" s="210"/>
      <c r="Q333" s="210"/>
      <c r="R333" s="210"/>
      <c r="S333" s="210"/>
      <c r="T333" s="210"/>
      <c r="U333" s="210"/>
      <c r="V333" s="210"/>
      <c r="W333" s="210"/>
      <c r="X333" s="210"/>
      <c r="Y333" s="210"/>
      <c r="Z333" s="210"/>
    </row>
    <row r="334" spans="1:26" ht="12" hidden="1" customHeight="1">
      <c r="A334" s="208" t="s">
        <v>137</v>
      </c>
      <c r="B334" s="208" t="s">
        <v>1003</v>
      </c>
      <c r="C334" s="208" t="s">
        <v>1004</v>
      </c>
      <c r="D334" s="208" t="s">
        <v>146</v>
      </c>
      <c r="E334" s="208" t="s">
        <v>1005</v>
      </c>
      <c r="F334" s="208" t="s">
        <v>147</v>
      </c>
      <c r="G334" s="208"/>
      <c r="H334" s="208" t="s">
        <v>1006</v>
      </c>
      <c r="I334" s="208" t="s">
        <v>480</v>
      </c>
      <c r="J334" s="214" t="str">
        <f t="shared" si="2"/>
        <v>TantalumConghua Tantalum and Niobium Smeltry</v>
      </c>
      <c r="K334" s="214" t="str">
        <f t="shared" si="3"/>
        <v>TantalumConghua Tantalum and Niobium Smeltry</v>
      </c>
      <c r="L334" s="210"/>
      <c r="M334" s="210"/>
      <c r="N334" s="210"/>
      <c r="O334" s="210"/>
      <c r="P334" s="210"/>
      <c r="Q334" s="210"/>
      <c r="R334" s="210"/>
      <c r="S334" s="210"/>
      <c r="T334" s="210"/>
      <c r="U334" s="210"/>
      <c r="V334" s="210"/>
      <c r="W334" s="210"/>
      <c r="X334" s="210"/>
      <c r="Y334" s="210"/>
      <c r="Z334" s="210"/>
    </row>
    <row r="335" spans="1:26" ht="12" hidden="1" customHeight="1">
      <c r="A335" s="208" t="s">
        <v>137</v>
      </c>
      <c r="B335" s="208" t="s">
        <v>1007</v>
      </c>
      <c r="C335" s="208" t="s">
        <v>1007</v>
      </c>
      <c r="D335" s="208" t="s">
        <v>182</v>
      </c>
      <c r="E335" s="208" t="s">
        <v>1008</v>
      </c>
      <c r="F335" s="208" t="s">
        <v>147</v>
      </c>
      <c r="G335" s="208"/>
      <c r="H335" s="208" t="s">
        <v>1009</v>
      </c>
      <c r="I335" s="208" t="s">
        <v>676</v>
      </c>
      <c r="J335" s="214" t="str">
        <f t="shared" si="2"/>
        <v>TantalumD Block Metals, LLC</v>
      </c>
      <c r="K335" s="214" t="str">
        <f t="shared" si="3"/>
        <v>TantalumD Block Metals, LLC</v>
      </c>
      <c r="L335" s="210"/>
      <c r="M335" s="210"/>
      <c r="N335" s="210"/>
      <c r="O335" s="210"/>
      <c r="P335" s="210"/>
      <c r="Q335" s="210"/>
      <c r="R335" s="210"/>
      <c r="S335" s="210"/>
      <c r="T335" s="210"/>
      <c r="U335" s="210"/>
      <c r="V335" s="210"/>
      <c r="W335" s="210"/>
      <c r="X335" s="210"/>
      <c r="Y335" s="210"/>
      <c r="Z335" s="210"/>
    </row>
    <row r="336" spans="1:26" ht="12" hidden="1" customHeight="1">
      <c r="A336" s="208" t="s">
        <v>137</v>
      </c>
      <c r="B336" s="208" t="s">
        <v>1010</v>
      </c>
      <c r="C336" s="208" t="s">
        <v>1011</v>
      </c>
      <c r="D336" s="208" t="s">
        <v>146</v>
      </c>
      <c r="E336" s="208" t="s">
        <v>1012</v>
      </c>
      <c r="F336" s="208" t="s">
        <v>147</v>
      </c>
      <c r="G336" s="208"/>
      <c r="H336" s="208" t="s">
        <v>1013</v>
      </c>
      <c r="I336" s="208" t="s">
        <v>480</v>
      </c>
      <c r="J336" s="214" t="str">
        <f t="shared" si="2"/>
        <v>TantalumF &amp; X</v>
      </c>
      <c r="K336" s="214" t="str">
        <f t="shared" si="3"/>
        <v>TantalumF &amp; X</v>
      </c>
      <c r="L336" s="210"/>
      <c r="M336" s="210"/>
      <c r="N336" s="210"/>
      <c r="O336" s="210"/>
      <c r="P336" s="210"/>
      <c r="Q336" s="210"/>
      <c r="R336" s="210"/>
      <c r="S336" s="210"/>
      <c r="T336" s="210"/>
      <c r="U336" s="210"/>
      <c r="V336" s="210"/>
      <c r="W336" s="210"/>
      <c r="X336" s="210"/>
      <c r="Y336" s="210"/>
      <c r="Z336" s="210"/>
    </row>
    <row r="337" spans="1:26" ht="12" hidden="1" customHeight="1">
      <c r="A337" s="208" t="s">
        <v>137</v>
      </c>
      <c r="B337" s="208" t="s">
        <v>1011</v>
      </c>
      <c r="C337" s="208" t="s">
        <v>1011</v>
      </c>
      <c r="D337" s="208" t="s">
        <v>146</v>
      </c>
      <c r="E337" s="208" t="s">
        <v>1012</v>
      </c>
      <c r="F337" s="208" t="s">
        <v>147</v>
      </c>
      <c r="G337" s="208"/>
      <c r="H337" s="208" t="s">
        <v>1013</v>
      </c>
      <c r="I337" s="208" t="s">
        <v>480</v>
      </c>
      <c r="J337" s="214" t="str">
        <f t="shared" si="2"/>
        <v>TantalumF&amp;X Electro-Materials Ltd.</v>
      </c>
      <c r="K337" s="214" t="str">
        <f t="shared" si="3"/>
        <v>TantalumF&amp;X Electro-Materials Ltd.</v>
      </c>
      <c r="L337" s="210"/>
      <c r="M337" s="210"/>
      <c r="N337" s="210"/>
      <c r="O337" s="210"/>
      <c r="P337" s="210"/>
      <c r="Q337" s="210"/>
      <c r="R337" s="210"/>
      <c r="S337" s="210"/>
      <c r="T337" s="210"/>
      <c r="U337" s="210"/>
      <c r="V337" s="210"/>
      <c r="W337" s="210"/>
      <c r="X337" s="210"/>
      <c r="Y337" s="210"/>
      <c r="Z337" s="210"/>
    </row>
    <row r="338" spans="1:26" ht="12" hidden="1" customHeight="1">
      <c r="A338" s="208" t="s">
        <v>137</v>
      </c>
      <c r="B338" s="208" t="s">
        <v>1014</v>
      </c>
      <c r="C338" s="208" t="s">
        <v>1014</v>
      </c>
      <c r="D338" s="208" t="s">
        <v>146</v>
      </c>
      <c r="E338" s="208" t="s">
        <v>1015</v>
      </c>
      <c r="F338" s="208" t="s">
        <v>147</v>
      </c>
      <c r="G338" s="208"/>
      <c r="H338" s="208" t="s">
        <v>1016</v>
      </c>
      <c r="I338" s="208" t="s">
        <v>512</v>
      </c>
      <c r="J338" s="214" t="str">
        <f t="shared" si="2"/>
        <v>TantalumFIR Metals &amp; Resource Ltd.</v>
      </c>
      <c r="K338" s="214" t="str">
        <f t="shared" si="3"/>
        <v>TantalumFIR Metals &amp; Resource Ltd.</v>
      </c>
      <c r="L338" s="210"/>
      <c r="M338" s="210"/>
      <c r="N338" s="210"/>
      <c r="O338" s="210"/>
      <c r="P338" s="210"/>
      <c r="Q338" s="210"/>
      <c r="R338" s="210"/>
      <c r="S338" s="210"/>
      <c r="T338" s="210"/>
      <c r="U338" s="210"/>
      <c r="V338" s="210"/>
      <c r="W338" s="210"/>
      <c r="X338" s="210"/>
      <c r="Y338" s="210"/>
      <c r="Z338" s="210"/>
    </row>
    <row r="339" spans="1:26" ht="12" hidden="1" customHeight="1">
      <c r="A339" s="208" t="s">
        <v>137</v>
      </c>
      <c r="B339" s="208" t="s">
        <v>1017</v>
      </c>
      <c r="C339" s="208" t="s">
        <v>1017</v>
      </c>
      <c r="D339" s="208" t="s">
        <v>207</v>
      </c>
      <c r="E339" s="208" t="s">
        <v>1018</v>
      </c>
      <c r="F339" s="208" t="s">
        <v>147</v>
      </c>
      <c r="G339" s="208"/>
      <c r="H339" s="208" t="s">
        <v>1019</v>
      </c>
      <c r="I339" s="208" t="s">
        <v>274</v>
      </c>
      <c r="J339" s="214" t="str">
        <f t="shared" si="2"/>
        <v>TantalumGlobal Advanced Metals Aizu</v>
      </c>
      <c r="K339" s="214" t="str">
        <f t="shared" si="3"/>
        <v>TantalumGlobal Advanced Metals Aizu</v>
      </c>
      <c r="L339" s="210"/>
      <c r="M339" s="210"/>
      <c r="N339" s="210"/>
      <c r="O339" s="210"/>
      <c r="P339" s="210"/>
      <c r="Q339" s="210"/>
      <c r="R339" s="210"/>
      <c r="S339" s="210"/>
      <c r="T339" s="210"/>
      <c r="U339" s="210"/>
      <c r="V339" s="210"/>
      <c r="W339" s="210"/>
      <c r="X339" s="210"/>
      <c r="Y339" s="210"/>
      <c r="Z339" s="210"/>
    </row>
    <row r="340" spans="1:26" ht="12" hidden="1" customHeight="1">
      <c r="A340" s="208" t="s">
        <v>137</v>
      </c>
      <c r="B340" s="208" t="s">
        <v>1020</v>
      </c>
      <c r="C340" s="208" t="s">
        <v>1020</v>
      </c>
      <c r="D340" s="208" t="s">
        <v>182</v>
      </c>
      <c r="E340" s="208" t="s">
        <v>1021</v>
      </c>
      <c r="F340" s="208" t="s">
        <v>147</v>
      </c>
      <c r="G340" s="208"/>
      <c r="H340" s="208" t="s">
        <v>1022</v>
      </c>
      <c r="I340" s="208" t="s">
        <v>185</v>
      </c>
      <c r="J340" s="214" t="str">
        <f t="shared" si="2"/>
        <v>TantalumGlobal Advanced Metals Boyertown</v>
      </c>
      <c r="K340" s="214" t="str">
        <f t="shared" si="3"/>
        <v>TantalumGlobal Advanced Metals Boyertown</v>
      </c>
      <c r="L340" s="210"/>
      <c r="M340" s="210"/>
      <c r="N340" s="210"/>
      <c r="O340" s="210"/>
      <c r="P340" s="210"/>
      <c r="Q340" s="210"/>
      <c r="R340" s="210"/>
      <c r="S340" s="210"/>
      <c r="T340" s="210"/>
      <c r="U340" s="210"/>
      <c r="V340" s="210"/>
      <c r="W340" s="210"/>
      <c r="X340" s="210"/>
      <c r="Y340" s="210"/>
      <c r="Z340" s="210"/>
    </row>
    <row r="341" spans="1:26" ht="12" hidden="1" customHeight="1">
      <c r="A341" s="208" t="s">
        <v>137</v>
      </c>
      <c r="B341" s="208" t="s">
        <v>1004</v>
      </c>
      <c r="C341" s="208" t="s">
        <v>1004</v>
      </c>
      <c r="D341" s="208" t="s">
        <v>146</v>
      </c>
      <c r="E341" s="208" t="s">
        <v>1005</v>
      </c>
      <c r="F341" s="208" t="s">
        <v>147</v>
      </c>
      <c r="G341" s="208"/>
      <c r="H341" s="208" t="s">
        <v>1006</v>
      </c>
      <c r="I341" s="208" t="s">
        <v>480</v>
      </c>
      <c r="J341" s="214" t="str">
        <f t="shared" si="2"/>
        <v>TantalumGuangdong Rising Rare Metals-EO Materials Ltd.</v>
      </c>
      <c r="K341" s="214" t="str">
        <f t="shared" si="3"/>
        <v>TantalumGuangdong Rising Rare Metals-EO Materials Ltd.</v>
      </c>
      <c r="L341" s="210"/>
      <c r="M341" s="210"/>
      <c r="N341" s="210"/>
      <c r="O341" s="210"/>
      <c r="P341" s="210"/>
      <c r="Q341" s="210"/>
      <c r="R341" s="210"/>
      <c r="S341" s="210"/>
      <c r="T341" s="210"/>
      <c r="U341" s="210"/>
      <c r="V341" s="210"/>
      <c r="W341" s="210"/>
      <c r="X341" s="210"/>
      <c r="Y341" s="210"/>
      <c r="Z341" s="210"/>
    </row>
    <row r="342" spans="1:26" ht="12" hidden="1" customHeight="1">
      <c r="A342" s="208" t="s">
        <v>137</v>
      </c>
      <c r="B342" s="208" t="s">
        <v>1023</v>
      </c>
      <c r="C342" s="208" t="s">
        <v>1024</v>
      </c>
      <c r="D342" s="208" t="s">
        <v>146</v>
      </c>
      <c r="E342" s="208" t="s">
        <v>1025</v>
      </c>
      <c r="F342" s="208" t="s">
        <v>147</v>
      </c>
      <c r="G342" s="208"/>
      <c r="H342" s="208" t="s">
        <v>1006</v>
      </c>
      <c r="I342" s="208" t="s">
        <v>480</v>
      </c>
      <c r="J342" s="214" t="str">
        <f t="shared" si="2"/>
        <v>TantalumGuangdong Zhiyuan New Material Co., Ltd.</v>
      </c>
      <c r="K342" s="214" t="str">
        <f t="shared" si="3"/>
        <v>TantalumGuangdong Zhiyuan New Material Co., Ltd.</v>
      </c>
      <c r="L342" s="210"/>
      <c r="M342" s="210"/>
      <c r="N342" s="210"/>
      <c r="O342" s="210"/>
      <c r="P342" s="210"/>
      <c r="Q342" s="210"/>
      <c r="R342" s="210"/>
      <c r="S342" s="210"/>
      <c r="T342" s="210"/>
      <c r="U342" s="210"/>
      <c r="V342" s="210"/>
      <c r="W342" s="210"/>
      <c r="X342" s="210"/>
      <c r="Y342" s="210"/>
      <c r="Z342" s="210"/>
    </row>
    <row r="343" spans="1:26" ht="12" hidden="1" customHeight="1">
      <c r="A343" s="208" t="s">
        <v>137</v>
      </c>
      <c r="B343" s="208" t="s">
        <v>1026</v>
      </c>
      <c r="C343" s="208" t="s">
        <v>1027</v>
      </c>
      <c r="D343" s="208" t="s">
        <v>958</v>
      </c>
      <c r="E343" s="208" t="s">
        <v>1028</v>
      </c>
      <c r="F343" s="208" t="s">
        <v>147</v>
      </c>
      <c r="G343" s="208"/>
      <c r="H343" s="208" t="s">
        <v>1029</v>
      </c>
      <c r="I343" s="208" t="s">
        <v>1030</v>
      </c>
      <c r="J343" s="214" t="str">
        <f t="shared" si="2"/>
        <v>TantalumH.C. Starck Co., Ltd.</v>
      </c>
      <c r="K343" s="214" t="str">
        <f t="shared" si="3"/>
        <v>TantalumH.C. Starck Co., Ltd.</v>
      </c>
      <c r="L343" s="210"/>
      <c r="M343" s="210"/>
      <c r="N343" s="210"/>
      <c r="O343" s="210"/>
      <c r="P343" s="210"/>
      <c r="Q343" s="210"/>
      <c r="R343" s="210"/>
      <c r="S343" s="210"/>
      <c r="T343" s="210"/>
      <c r="U343" s="210"/>
      <c r="V343" s="210"/>
      <c r="W343" s="210"/>
      <c r="X343" s="210"/>
      <c r="Y343" s="210"/>
      <c r="Z343" s="210"/>
    </row>
    <row r="344" spans="1:26" ht="12" hidden="1" customHeight="1">
      <c r="A344" s="208" t="s">
        <v>137</v>
      </c>
      <c r="B344" s="208" t="s">
        <v>1031</v>
      </c>
      <c r="C344" s="208" t="s">
        <v>1032</v>
      </c>
      <c r="D344" s="208" t="s">
        <v>182</v>
      </c>
      <c r="E344" s="208" t="s">
        <v>1033</v>
      </c>
      <c r="F344" s="208" t="s">
        <v>147</v>
      </c>
      <c r="G344" s="208"/>
      <c r="H344" s="208" t="s">
        <v>1034</v>
      </c>
      <c r="I344" s="208" t="s">
        <v>700</v>
      </c>
      <c r="J344" s="214" t="str">
        <f t="shared" si="2"/>
        <v>TantalumH.C. Starck Inc.</v>
      </c>
      <c r="K344" s="214" t="str">
        <f t="shared" si="3"/>
        <v>TantalumH.C. Starck Inc.</v>
      </c>
      <c r="L344" s="210"/>
      <c r="M344" s="210"/>
      <c r="N344" s="210"/>
      <c r="O344" s="210"/>
      <c r="P344" s="210"/>
      <c r="Q344" s="210"/>
      <c r="R344" s="210"/>
      <c r="S344" s="210"/>
      <c r="T344" s="210"/>
      <c r="U344" s="210"/>
      <c r="V344" s="210"/>
      <c r="W344" s="210"/>
      <c r="X344" s="210"/>
      <c r="Y344" s="210"/>
      <c r="Z344" s="210"/>
    </row>
    <row r="345" spans="1:26" ht="12" hidden="1" customHeight="1">
      <c r="A345" s="208" t="s">
        <v>137</v>
      </c>
      <c r="B345" s="208" t="s">
        <v>1035</v>
      </c>
      <c r="C345" s="208" t="s">
        <v>1036</v>
      </c>
      <c r="D345" s="208" t="s">
        <v>207</v>
      </c>
      <c r="E345" s="208" t="s">
        <v>1037</v>
      </c>
      <c r="F345" s="208" t="s">
        <v>147</v>
      </c>
      <c r="G345" s="208"/>
      <c r="H345" s="208" t="s">
        <v>1038</v>
      </c>
      <c r="I345" s="208" t="s">
        <v>241</v>
      </c>
      <c r="J345" s="214" t="str">
        <f t="shared" si="2"/>
        <v>TantalumH.C. Starck Ltd.</v>
      </c>
      <c r="K345" s="214" t="str">
        <f t="shared" si="3"/>
        <v>TantalumH.C. Starck Ltd.</v>
      </c>
      <c r="L345" s="210"/>
      <c r="M345" s="210"/>
      <c r="N345" s="210"/>
      <c r="O345" s="210"/>
      <c r="P345" s="210"/>
      <c r="Q345" s="210"/>
      <c r="R345" s="210"/>
      <c r="S345" s="210"/>
      <c r="T345" s="210"/>
      <c r="U345" s="210"/>
      <c r="V345" s="210"/>
      <c r="W345" s="210"/>
      <c r="X345" s="210"/>
      <c r="Y345" s="210"/>
      <c r="Z345" s="210"/>
    </row>
    <row r="346" spans="1:26" ht="12" hidden="1" customHeight="1">
      <c r="A346" s="208" t="s">
        <v>137</v>
      </c>
      <c r="B346" s="208" t="s">
        <v>1039</v>
      </c>
      <c r="C346" s="208" t="s">
        <v>1040</v>
      </c>
      <c r="D346" s="208" t="s">
        <v>196</v>
      </c>
      <c r="E346" s="208" t="s">
        <v>1041</v>
      </c>
      <c r="F346" s="208" t="s">
        <v>147</v>
      </c>
      <c r="G346" s="208"/>
      <c r="H346" s="208" t="s">
        <v>1042</v>
      </c>
      <c r="I346" s="208" t="s">
        <v>199</v>
      </c>
      <c r="J346" s="214" t="str">
        <f t="shared" si="2"/>
        <v>TantalumH.C. Starck Smelting GmbH &amp; Co. KG</v>
      </c>
      <c r="K346" s="214" t="str">
        <f t="shared" si="3"/>
        <v>TantalumH.C. Starck Smelting GmbH &amp; Co. KG</v>
      </c>
      <c r="L346" s="210"/>
      <c r="M346" s="210"/>
      <c r="N346" s="210"/>
      <c r="O346" s="210"/>
      <c r="P346" s="210"/>
      <c r="Q346" s="210"/>
      <c r="R346" s="210"/>
      <c r="S346" s="210"/>
      <c r="T346" s="210"/>
      <c r="U346" s="210"/>
      <c r="V346" s="210"/>
      <c r="W346" s="210"/>
      <c r="X346" s="210"/>
      <c r="Y346" s="210"/>
      <c r="Z346" s="210"/>
    </row>
    <row r="347" spans="1:26" ht="12" hidden="1" customHeight="1">
      <c r="A347" s="208" t="s">
        <v>137</v>
      </c>
      <c r="B347" s="208" t="s">
        <v>1043</v>
      </c>
      <c r="C347" s="208" t="s">
        <v>1044</v>
      </c>
      <c r="D347" s="208" t="s">
        <v>196</v>
      </c>
      <c r="E347" s="208" t="s">
        <v>1045</v>
      </c>
      <c r="F347" s="208" t="s">
        <v>147</v>
      </c>
      <c r="G347" s="208"/>
      <c r="H347" s="208" t="s">
        <v>1046</v>
      </c>
      <c r="I347" s="208" t="s">
        <v>1047</v>
      </c>
      <c r="J347" s="214" t="str">
        <f t="shared" si="2"/>
        <v>TantalumH.C. Starck Tantalum and Niobium GmbH</v>
      </c>
      <c r="K347" s="214" t="str">
        <f t="shared" si="3"/>
        <v>TantalumH.C. Starck Tantalum and Niobium GmbH</v>
      </c>
      <c r="L347" s="210"/>
      <c r="M347" s="210"/>
      <c r="N347" s="210"/>
      <c r="O347" s="210"/>
      <c r="P347" s="210"/>
      <c r="Q347" s="210"/>
      <c r="R347" s="210"/>
      <c r="S347" s="210"/>
      <c r="T347" s="210"/>
      <c r="U347" s="210"/>
      <c r="V347" s="210"/>
      <c r="W347" s="210"/>
      <c r="X347" s="210"/>
      <c r="Y347" s="210"/>
      <c r="Z347" s="210"/>
    </row>
    <row r="348" spans="1:26" ht="12" hidden="1" customHeight="1">
      <c r="A348" s="208" t="s">
        <v>137</v>
      </c>
      <c r="B348" s="208" t="s">
        <v>1048</v>
      </c>
      <c r="C348" s="208" t="s">
        <v>1048</v>
      </c>
      <c r="D348" s="208" t="s">
        <v>146</v>
      </c>
      <c r="E348" s="208" t="s">
        <v>1049</v>
      </c>
      <c r="F348" s="208" t="s">
        <v>147</v>
      </c>
      <c r="G348" s="208"/>
      <c r="H348" s="208" t="s">
        <v>1050</v>
      </c>
      <c r="I348" s="208" t="s">
        <v>512</v>
      </c>
      <c r="J348" s="214" t="str">
        <f t="shared" si="2"/>
        <v>TantalumHengyang King Xing Lifeng New Materials Co., Ltd.</v>
      </c>
      <c r="K348" s="214" t="str">
        <f t="shared" si="3"/>
        <v>TantalumHengyang King Xing Lifeng New Materials Co., Ltd.</v>
      </c>
      <c r="L348" s="210"/>
      <c r="M348" s="210"/>
      <c r="N348" s="210"/>
      <c r="O348" s="210"/>
      <c r="P348" s="210"/>
      <c r="Q348" s="210"/>
      <c r="R348" s="210"/>
      <c r="S348" s="210"/>
      <c r="T348" s="210"/>
      <c r="U348" s="210"/>
      <c r="V348" s="210"/>
      <c r="W348" s="210"/>
      <c r="X348" s="210"/>
      <c r="Y348" s="210"/>
      <c r="Z348" s="210"/>
    </row>
    <row r="349" spans="1:26" ht="12" hidden="1" customHeight="1">
      <c r="A349" s="208" t="s">
        <v>137</v>
      </c>
      <c r="B349" s="208" t="s">
        <v>1051</v>
      </c>
      <c r="C349" s="208" t="s">
        <v>1051</v>
      </c>
      <c r="D349" s="208" t="s">
        <v>146</v>
      </c>
      <c r="E349" s="208" t="s">
        <v>1052</v>
      </c>
      <c r="F349" s="208" t="s">
        <v>147</v>
      </c>
      <c r="G349" s="208"/>
      <c r="H349" s="208" t="s">
        <v>1053</v>
      </c>
      <c r="I349" s="208" t="s">
        <v>556</v>
      </c>
      <c r="J349" s="214" t="str">
        <f t="shared" si="2"/>
        <v>TantalumJiangxi Dinghai Tantalum &amp; Niobium Co., Ltd.</v>
      </c>
      <c r="K349" s="214" t="str">
        <f t="shared" si="3"/>
        <v>TantalumJiangxi Dinghai Tantalum &amp; Niobium Co., Ltd.</v>
      </c>
      <c r="L349" s="210"/>
      <c r="M349" s="210"/>
      <c r="N349" s="210"/>
      <c r="O349" s="210"/>
      <c r="P349" s="210"/>
      <c r="Q349" s="210"/>
      <c r="R349" s="210"/>
      <c r="S349" s="210"/>
      <c r="T349" s="210"/>
      <c r="U349" s="210"/>
      <c r="V349" s="210"/>
      <c r="W349" s="210"/>
      <c r="X349" s="210"/>
      <c r="Y349" s="210"/>
      <c r="Z349" s="210"/>
    </row>
    <row r="350" spans="1:26" ht="12" hidden="1" customHeight="1">
      <c r="A350" s="208" t="s">
        <v>137</v>
      </c>
      <c r="B350" s="208" t="s">
        <v>1054</v>
      </c>
      <c r="C350" s="208" t="s">
        <v>1055</v>
      </c>
      <c r="D350" s="208" t="s">
        <v>146</v>
      </c>
      <c r="E350" s="208" t="s">
        <v>1056</v>
      </c>
      <c r="F350" s="208" t="s">
        <v>147</v>
      </c>
      <c r="G350" s="208"/>
      <c r="H350" s="208" t="s">
        <v>1057</v>
      </c>
      <c r="I350" s="208" t="s">
        <v>556</v>
      </c>
      <c r="J350" s="214" t="str">
        <f t="shared" si="2"/>
        <v>TantalumJiangxi Sanshi Nonferrous Metals Co., Ltd</v>
      </c>
      <c r="K350" s="214" t="str">
        <f t="shared" si="3"/>
        <v>TantalumJiangxi Sanshi Nonferrous Metals Co., Ltd</v>
      </c>
      <c r="L350" s="210"/>
      <c r="M350" s="210"/>
      <c r="N350" s="210"/>
      <c r="O350" s="210"/>
      <c r="P350" s="210"/>
      <c r="Q350" s="210"/>
      <c r="R350" s="210"/>
      <c r="S350" s="210"/>
      <c r="T350" s="210"/>
      <c r="U350" s="210"/>
      <c r="V350" s="210"/>
      <c r="W350" s="210"/>
      <c r="X350" s="210"/>
      <c r="Y350" s="210"/>
      <c r="Z350" s="210"/>
    </row>
    <row r="351" spans="1:26" ht="12" hidden="1" customHeight="1">
      <c r="A351" s="208" t="s">
        <v>137</v>
      </c>
      <c r="B351" s="208" t="s">
        <v>1055</v>
      </c>
      <c r="C351" s="208" t="s">
        <v>1055</v>
      </c>
      <c r="D351" s="208" t="s">
        <v>146</v>
      </c>
      <c r="E351" s="208" t="s">
        <v>1056</v>
      </c>
      <c r="F351" s="208" t="s">
        <v>147</v>
      </c>
      <c r="G351" s="208"/>
      <c r="H351" s="208" t="s">
        <v>1057</v>
      </c>
      <c r="I351" s="208" t="s">
        <v>556</v>
      </c>
      <c r="J351" s="214" t="str">
        <f t="shared" si="2"/>
        <v>TantalumJiangxi Suns Nonferrous Materials Co. Ltd.</v>
      </c>
      <c r="K351" s="214" t="str">
        <f t="shared" si="3"/>
        <v>TantalumJiangxi Suns Nonferrous Materials Co. Ltd.</v>
      </c>
      <c r="L351" s="210"/>
      <c r="M351" s="210"/>
      <c r="N351" s="210"/>
      <c r="O351" s="210"/>
      <c r="P351" s="210"/>
      <c r="Q351" s="210"/>
      <c r="R351" s="210"/>
      <c r="S351" s="210"/>
      <c r="T351" s="210"/>
      <c r="U351" s="210"/>
      <c r="V351" s="210"/>
      <c r="W351" s="210"/>
      <c r="X351" s="210"/>
      <c r="Y351" s="210"/>
      <c r="Z351" s="210"/>
    </row>
    <row r="352" spans="1:26" ht="12" hidden="1" customHeight="1">
      <c r="A352" s="208" t="s">
        <v>137</v>
      </c>
      <c r="B352" s="208" t="s">
        <v>1058</v>
      </c>
      <c r="C352" s="208" t="s">
        <v>1058</v>
      </c>
      <c r="D352" s="208" t="s">
        <v>146</v>
      </c>
      <c r="E352" s="208" t="s">
        <v>1059</v>
      </c>
      <c r="F352" s="208" t="s">
        <v>147</v>
      </c>
      <c r="G352" s="208"/>
      <c r="H352" s="208" t="s">
        <v>1060</v>
      </c>
      <c r="I352" s="210" t="s">
        <v>556</v>
      </c>
      <c r="J352" s="214" t="str">
        <f t="shared" si="2"/>
        <v>TantalumJiangxi Tuohong New Raw Material</v>
      </c>
      <c r="K352" s="214" t="str">
        <f t="shared" si="3"/>
        <v>TantalumJiangxi Tuohong New Raw Material</v>
      </c>
      <c r="L352" s="210"/>
      <c r="M352" s="210"/>
      <c r="N352" s="210"/>
      <c r="O352" s="210"/>
      <c r="P352" s="210"/>
      <c r="Q352" s="210"/>
      <c r="R352" s="210"/>
      <c r="S352" s="210"/>
      <c r="T352" s="210"/>
      <c r="U352" s="210"/>
      <c r="V352" s="210"/>
      <c r="W352" s="210"/>
      <c r="X352" s="210"/>
      <c r="Y352" s="210"/>
      <c r="Z352" s="210"/>
    </row>
    <row r="353" spans="1:26" ht="12" hidden="1" customHeight="1">
      <c r="A353" s="208" t="s">
        <v>137</v>
      </c>
      <c r="B353" s="208" t="s">
        <v>1061</v>
      </c>
      <c r="C353" s="208" t="s">
        <v>1061</v>
      </c>
      <c r="D353" s="208" t="s">
        <v>146</v>
      </c>
      <c r="E353" s="208" t="s">
        <v>1062</v>
      </c>
      <c r="F353" s="208" t="s">
        <v>147</v>
      </c>
      <c r="G353" s="208"/>
      <c r="H353" s="208" t="s">
        <v>1063</v>
      </c>
      <c r="I353" s="208" t="s">
        <v>556</v>
      </c>
      <c r="J353" s="214" t="str">
        <f t="shared" si="2"/>
        <v>TantalumJiuJiang JinXin Nonferrous Metals Co., Ltd.</v>
      </c>
      <c r="K353" s="214" t="str">
        <f t="shared" si="3"/>
        <v>TantalumJiuJiang JinXin Nonferrous Metals Co., Ltd.</v>
      </c>
      <c r="L353" s="210"/>
      <c r="M353" s="210"/>
      <c r="N353" s="210"/>
      <c r="O353" s="210"/>
      <c r="P353" s="210"/>
      <c r="Q353" s="210"/>
      <c r="R353" s="210"/>
      <c r="S353" s="210"/>
      <c r="T353" s="210"/>
      <c r="U353" s="210"/>
      <c r="V353" s="210"/>
      <c r="W353" s="210"/>
      <c r="X353" s="210"/>
      <c r="Y353" s="210"/>
      <c r="Z353" s="210"/>
    </row>
    <row r="354" spans="1:26" ht="12" hidden="1" customHeight="1">
      <c r="A354" s="208" t="s">
        <v>137</v>
      </c>
      <c r="B354" s="208" t="s">
        <v>1064</v>
      </c>
      <c r="C354" s="208" t="s">
        <v>1065</v>
      </c>
      <c r="D354" s="208" t="s">
        <v>146</v>
      </c>
      <c r="E354" s="208" t="s">
        <v>1066</v>
      </c>
      <c r="F354" s="208" t="s">
        <v>147</v>
      </c>
      <c r="G354" s="208"/>
      <c r="H354" s="208" t="s">
        <v>1063</v>
      </c>
      <c r="I354" s="210" t="s">
        <v>556</v>
      </c>
      <c r="J354" s="214" t="str">
        <f t="shared" si="2"/>
        <v>TantalumJiujiang Nonferrous Metals Smelting Company Limited</v>
      </c>
      <c r="K354" s="214" t="str">
        <f t="shared" si="3"/>
        <v>TantalumJiujiang Nonferrous Metals Smelting Company Limited</v>
      </c>
      <c r="L354" s="210"/>
      <c r="M354" s="210"/>
      <c r="N354" s="210"/>
      <c r="O354" s="210"/>
      <c r="P354" s="210"/>
      <c r="Q354" s="210"/>
      <c r="R354" s="210"/>
      <c r="S354" s="210"/>
      <c r="T354" s="210"/>
      <c r="U354" s="210"/>
      <c r="V354" s="210"/>
      <c r="W354" s="210"/>
      <c r="X354" s="210"/>
      <c r="Y354" s="210"/>
      <c r="Z354" s="210"/>
    </row>
    <row r="355" spans="1:26" ht="12" hidden="1" customHeight="1">
      <c r="A355" s="208" t="s">
        <v>137</v>
      </c>
      <c r="B355" s="208" t="s">
        <v>1065</v>
      </c>
      <c r="C355" s="208" t="s">
        <v>1065</v>
      </c>
      <c r="D355" s="208" t="s">
        <v>146</v>
      </c>
      <c r="E355" s="208" t="s">
        <v>1066</v>
      </c>
      <c r="F355" s="208" t="s">
        <v>147</v>
      </c>
      <c r="G355" s="208"/>
      <c r="H355" s="208" t="s">
        <v>1063</v>
      </c>
      <c r="I355" s="210" t="s">
        <v>556</v>
      </c>
      <c r="J355" s="214" t="str">
        <f t="shared" si="2"/>
        <v>TantalumJiujiang Tanbre Co., Ltd.</v>
      </c>
      <c r="K355" s="214" t="str">
        <f t="shared" si="3"/>
        <v>TantalumJiujiang Tanbre Co., Ltd.</v>
      </c>
      <c r="L355" s="210"/>
      <c r="M355" s="210"/>
      <c r="N355" s="210"/>
      <c r="O355" s="210"/>
      <c r="P355" s="210"/>
      <c r="Q355" s="210"/>
      <c r="R355" s="210"/>
      <c r="S355" s="210"/>
      <c r="T355" s="210"/>
      <c r="U355" s="210"/>
      <c r="V355" s="210"/>
      <c r="W355" s="210"/>
      <c r="X355" s="210"/>
      <c r="Y355" s="210"/>
      <c r="Z355" s="210"/>
    </row>
    <row r="356" spans="1:26" ht="12" hidden="1" customHeight="1">
      <c r="A356" s="208" t="s">
        <v>137</v>
      </c>
      <c r="B356" s="208" t="s">
        <v>1067</v>
      </c>
      <c r="C356" s="208" t="s">
        <v>1067</v>
      </c>
      <c r="D356" s="208" t="s">
        <v>146</v>
      </c>
      <c r="E356" s="208" t="s">
        <v>1068</v>
      </c>
      <c r="F356" s="208" t="s">
        <v>147</v>
      </c>
      <c r="G356" s="208"/>
      <c r="H356" s="208" t="s">
        <v>1063</v>
      </c>
      <c r="I356" s="210" t="s">
        <v>556</v>
      </c>
      <c r="J356" s="214" t="str">
        <f t="shared" si="2"/>
        <v>TantalumJiujiang Zhongao Tantalum &amp; Niobium Co., Ltd.</v>
      </c>
      <c r="K356" s="214" t="str">
        <f t="shared" si="3"/>
        <v>TantalumJiujiang Zhongao Tantalum &amp; Niobium Co., Ltd.</v>
      </c>
      <c r="L356" s="210"/>
      <c r="M356" s="210"/>
      <c r="N356" s="210"/>
      <c r="O356" s="210"/>
      <c r="P356" s="210"/>
      <c r="Q356" s="210"/>
      <c r="R356" s="210"/>
      <c r="S356" s="210"/>
      <c r="T356" s="210"/>
      <c r="U356" s="210"/>
      <c r="V356" s="210"/>
      <c r="W356" s="210"/>
      <c r="X356" s="210"/>
      <c r="Y356" s="210"/>
      <c r="Z356" s="210"/>
    </row>
    <row r="357" spans="1:26" ht="12" hidden="1" customHeight="1">
      <c r="A357" s="208" t="s">
        <v>137</v>
      </c>
      <c r="B357" s="208" t="s">
        <v>1069</v>
      </c>
      <c r="C357" s="208" t="s">
        <v>1070</v>
      </c>
      <c r="D357" s="208" t="s">
        <v>317</v>
      </c>
      <c r="E357" s="208" t="s">
        <v>1071</v>
      </c>
      <c r="F357" s="208" t="s">
        <v>147</v>
      </c>
      <c r="G357" s="208"/>
      <c r="H357" s="208" t="s">
        <v>1072</v>
      </c>
      <c r="I357" s="210" t="s">
        <v>1073</v>
      </c>
      <c r="J357" s="214" t="str">
        <f t="shared" si="2"/>
        <v>TantalumKEMET Blue Metals</v>
      </c>
      <c r="K357" s="214" t="str">
        <f t="shared" si="3"/>
        <v>TantalumKEMET Blue Metals</v>
      </c>
      <c r="L357" s="210"/>
      <c r="M357" s="210"/>
      <c r="N357" s="210"/>
      <c r="O357" s="210"/>
      <c r="P357" s="210"/>
      <c r="Q357" s="210"/>
      <c r="R357" s="210"/>
      <c r="S357" s="210"/>
      <c r="T357" s="210"/>
      <c r="U357" s="210"/>
      <c r="V357" s="210"/>
      <c r="W357" s="210"/>
      <c r="X357" s="210"/>
      <c r="Y357" s="210"/>
      <c r="Z357" s="210"/>
    </row>
    <row r="358" spans="1:26" ht="12" hidden="1" customHeight="1">
      <c r="A358" s="208" t="s">
        <v>137</v>
      </c>
      <c r="B358" s="208" t="s">
        <v>1070</v>
      </c>
      <c r="C358" s="208" t="s">
        <v>1070</v>
      </c>
      <c r="D358" s="208" t="s">
        <v>317</v>
      </c>
      <c r="E358" s="208" t="s">
        <v>1071</v>
      </c>
      <c r="F358" s="208" t="s">
        <v>147</v>
      </c>
      <c r="G358" s="208"/>
      <c r="H358" s="208" t="s">
        <v>1072</v>
      </c>
      <c r="I358" s="208" t="s">
        <v>1073</v>
      </c>
      <c r="J358" s="214" t="str">
        <f t="shared" si="2"/>
        <v>TantalumKEMET de Mexico</v>
      </c>
      <c r="K358" s="214" t="str">
        <f t="shared" si="3"/>
        <v>TantalumKEMET de Mexico</v>
      </c>
      <c r="L358" s="210"/>
      <c r="M358" s="210"/>
      <c r="N358" s="210"/>
      <c r="O358" s="210"/>
      <c r="P358" s="210"/>
      <c r="Q358" s="210"/>
      <c r="R358" s="210"/>
      <c r="S358" s="210"/>
      <c r="T358" s="210"/>
      <c r="U358" s="210"/>
      <c r="V358" s="210"/>
      <c r="W358" s="210"/>
      <c r="X358" s="210"/>
      <c r="Y358" s="210"/>
      <c r="Z358" s="210"/>
    </row>
    <row r="359" spans="1:26" ht="12" hidden="1" customHeight="1">
      <c r="A359" s="208" t="s">
        <v>137</v>
      </c>
      <c r="B359" s="208" t="s">
        <v>1074</v>
      </c>
      <c r="C359" s="208" t="s">
        <v>1000</v>
      </c>
      <c r="D359" s="208" t="s">
        <v>244</v>
      </c>
      <c r="E359" s="208" t="s">
        <v>1001</v>
      </c>
      <c r="F359" s="208" t="s">
        <v>147</v>
      </c>
      <c r="G359" s="208"/>
      <c r="H359" s="208" t="s">
        <v>1002</v>
      </c>
      <c r="I359" s="208" t="s">
        <v>247</v>
      </c>
      <c r="J359" s="214" t="str">
        <f t="shared" si="2"/>
        <v>TantalumLSM Brasil S.A.</v>
      </c>
      <c r="K359" s="214" t="str">
        <f t="shared" si="3"/>
        <v>TantalumLSM Brasil S.A.</v>
      </c>
      <c r="L359" s="210"/>
      <c r="M359" s="210"/>
      <c r="N359" s="210"/>
      <c r="O359" s="210"/>
      <c r="P359" s="210"/>
      <c r="Q359" s="210"/>
      <c r="R359" s="210"/>
      <c r="S359" s="210"/>
      <c r="T359" s="210"/>
      <c r="U359" s="210"/>
      <c r="V359" s="210"/>
      <c r="W359" s="210"/>
      <c r="X359" s="210"/>
      <c r="Y359" s="210"/>
      <c r="Z359" s="210"/>
    </row>
    <row r="360" spans="1:26" ht="12" hidden="1" customHeight="1">
      <c r="A360" s="208" t="s">
        <v>137</v>
      </c>
      <c r="B360" s="208" t="s">
        <v>1032</v>
      </c>
      <c r="C360" s="208" t="s">
        <v>1032</v>
      </c>
      <c r="D360" s="208" t="s">
        <v>182</v>
      </c>
      <c r="E360" s="208" t="s">
        <v>1033</v>
      </c>
      <c r="F360" s="208" t="s">
        <v>147</v>
      </c>
      <c r="G360" s="208"/>
      <c r="H360" s="208" t="s">
        <v>1034</v>
      </c>
      <c r="I360" s="208" t="s">
        <v>700</v>
      </c>
      <c r="J360" s="214" t="str">
        <f t="shared" si="2"/>
        <v>TantalumMaterion Newton Inc.</v>
      </c>
      <c r="K360" s="214" t="str">
        <f t="shared" si="3"/>
        <v>TantalumMaterion Newton Inc.</v>
      </c>
      <c r="L360" s="210"/>
      <c r="M360" s="210"/>
      <c r="N360" s="210"/>
      <c r="O360" s="210"/>
      <c r="P360" s="210"/>
      <c r="Q360" s="210"/>
      <c r="R360" s="210"/>
      <c r="S360" s="210"/>
      <c r="T360" s="210"/>
      <c r="U360" s="210"/>
      <c r="V360" s="210"/>
      <c r="W360" s="210"/>
      <c r="X360" s="210"/>
      <c r="Y360" s="210"/>
      <c r="Z360" s="210"/>
    </row>
    <row r="361" spans="1:26" ht="12" hidden="1" customHeight="1">
      <c r="A361" s="208" t="s">
        <v>137</v>
      </c>
      <c r="B361" s="208" t="s">
        <v>1075</v>
      </c>
      <c r="C361" s="208" t="s">
        <v>1076</v>
      </c>
      <c r="D361" s="208" t="s">
        <v>282</v>
      </c>
      <c r="E361" s="208" t="s">
        <v>1077</v>
      </c>
      <c r="F361" s="208" t="s">
        <v>147</v>
      </c>
      <c r="G361" s="208"/>
      <c r="H361" s="208" t="s">
        <v>1078</v>
      </c>
      <c r="I361" s="208" t="s">
        <v>294</v>
      </c>
      <c r="J361" s="214" t="str">
        <f t="shared" si="2"/>
        <v>TantalumMetallurgical Products India Pvt. Ltd. (MPIL)</v>
      </c>
      <c r="K361" s="214" t="str">
        <f t="shared" si="3"/>
        <v>TantalumMetallurgical Products India Pvt. Ltd. (MPIL)</v>
      </c>
      <c r="L361" s="210"/>
      <c r="M361" s="210"/>
      <c r="N361" s="210"/>
      <c r="O361" s="210"/>
      <c r="P361" s="210"/>
      <c r="Q361" s="210"/>
      <c r="R361" s="210"/>
      <c r="S361" s="210"/>
      <c r="T361" s="210"/>
      <c r="U361" s="210"/>
      <c r="V361" s="210"/>
      <c r="W361" s="210"/>
      <c r="X361" s="210"/>
      <c r="Y361" s="210"/>
      <c r="Z361" s="210"/>
    </row>
    <row r="362" spans="1:26" ht="12" hidden="1" customHeight="1">
      <c r="A362" s="208" t="s">
        <v>137</v>
      </c>
      <c r="B362" s="208" t="s">
        <v>1076</v>
      </c>
      <c r="C362" s="208" t="s">
        <v>1076</v>
      </c>
      <c r="D362" s="208" t="s">
        <v>282</v>
      </c>
      <c r="E362" s="208" t="s">
        <v>1077</v>
      </c>
      <c r="F362" s="208" t="s">
        <v>147</v>
      </c>
      <c r="G362" s="208"/>
      <c r="H362" s="208" t="s">
        <v>1078</v>
      </c>
      <c r="I362" s="208" t="s">
        <v>294</v>
      </c>
      <c r="J362" s="214" t="str">
        <f t="shared" si="2"/>
        <v>TantalumMetallurgical Products India Pvt., Ltd.</v>
      </c>
      <c r="K362" s="214" t="str">
        <f t="shared" si="3"/>
        <v>TantalumMetallurgical Products India Pvt., Ltd.</v>
      </c>
      <c r="L362" s="210"/>
      <c r="M362" s="210"/>
      <c r="N362" s="210"/>
      <c r="O362" s="210"/>
      <c r="P362" s="210"/>
      <c r="Q362" s="210"/>
      <c r="R362" s="210"/>
      <c r="S362" s="210"/>
      <c r="T362" s="210"/>
      <c r="U362" s="210"/>
      <c r="V362" s="210"/>
      <c r="W362" s="210"/>
      <c r="X362" s="210"/>
      <c r="Y362" s="210"/>
      <c r="Z362" s="210"/>
    </row>
    <row r="363" spans="1:26" ht="12" hidden="1" customHeight="1">
      <c r="A363" s="208" t="s">
        <v>137</v>
      </c>
      <c r="B363" s="208" t="s">
        <v>1079</v>
      </c>
      <c r="C363" s="208" t="s">
        <v>1079</v>
      </c>
      <c r="D363" s="208" t="s">
        <v>244</v>
      </c>
      <c r="E363" s="208" t="s">
        <v>1080</v>
      </c>
      <c r="F363" s="208" t="s">
        <v>147</v>
      </c>
      <c r="G363" s="208"/>
      <c r="H363" s="208" t="s">
        <v>1081</v>
      </c>
      <c r="I363" s="208" t="s">
        <v>363</v>
      </c>
      <c r="J363" s="214" t="str">
        <f t="shared" si="2"/>
        <v>TantalumMineracao Taboca S.A.</v>
      </c>
      <c r="K363" s="214" t="str">
        <f t="shared" si="3"/>
        <v>TantalumMineracao Taboca S.A.</v>
      </c>
      <c r="L363" s="210"/>
      <c r="M363" s="210"/>
      <c r="N363" s="210"/>
      <c r="O363" s="210"/>
      <c r="P363" s="210"/>
      <c r="Q363" s="210"/>
      <c r="R363" s="210"/>
      <c r="S363" s="210"/>
      <c r="T363" s="210"/>
      <c r="U363" s="210"/>
      <c r="V363" s="210"/>
      <c r="W363" s="210"/>
      <c r="X363" s="210"/>
      <c r="Y363" s="210"/>
      <c r="Z363" s="210"/>
    </row>
    <row r="364" spans="1:26" ht="12" hidden="1" customHeight="1">
      <c r="A364" s="208" t="s">
        <v>137</v>
      </c>
      <c r="B364" s="208" t="s">
        <v>1082</v>
      </c>
      <c r="C364" s="208" t="s">
        <v>1079</v>
      </c>
      <c r="D364" s="208" t="s">
        <v>244</v>
      </c>
      <c r="E364" s="208" t="s">
        <v>1080</v>
      </c>
      <c r="F364" s="208" t="s">
        <v>147</v>
      </c>
      <c r="G364" s="208"/>
      <c r="H364" s="208" t="s">
        <v>1081</v>
      </c>
      <c r="I364" s="208" t="s">
        <v>363</v>
      </c>
      <c r="J364" s="214" t="str">
        <f t="shared" si="2"/>
        <v>TantalumMineração Taboca S.A.</v>
      </c>
      <c r="K364" s="214" t="str">
        <f t="shared" si="3"/>
        <v>TantalumMineração Taboca S.A.</v>
      </c>
      <c r="L364" s="210"/>
      <c r="M364" s="210"/>
      <c r="N364" s="210"/>
      <c r="O364" s="210"/>
      <c r="P364" s="210"/>
      <c r="Q364" s="210"/>
      <c r="R364" s="210"/>
      <c r="S364" s="210"/>
      <c r="T364" s="210"/>
      <c r="U364" s="210"/>
      <c r="V364" s="210"/>
      <c r="W364" s="210"/>
      <c r="X364" s="210"/>
      <c r="Y364" s="210"/>
      <c r="Z364" s="210"/>
    </row>
    <row r="365" spans="1:26" ht="12" hidden="1" customHeight="1">
      <c r="A365" s="208" t="s">
        <v>137</v>
      </c>
      <c r="B365" s="208" t="s">
        <v>1083</v>
      </c>
      <c r="C365" s="208" t="s">
        <v>1079</v>
      </c>
      <c r="D365" s="208" t="s">
        <v>244</v>
      </c>
      <c r="E365" s="208" t="s">
        <v>1080</v>
      </c>
      <c r="F365" s="208" t="s">
        <v>147</v>
      </c>
      <c r="G365" s="208"/>
      <c r="H365" s="208" t="s">
        <v>1081</v>
      </c>
      <c r="I365" s="208" t="s">
        <v>363</v>
      </c>
      <c r="J365" s="214" t="str">
        <f t="shared" si="2"/>
        <v>TantalumMineracao Taboca SA</v>
      </c>
      <c r="K365" s="214" t="str">
        <f t="shared" si="3"/>
        <v>TantalumMineracao Taboca SA</v>
      </c>
      <c r="L365" s="210"/>
      <c r="M365" s="210"/>
      <c r="N365" s="210"/>
      <c r="O365" s="210"/>
      <c r="P365" s="210"/>
      <c r="Q365" s="210"/>
      <c r="R365" s="210"/>
      <c r="S365" s="210"/>
      <c r="T365" s="210"/>
      <c r="U365" s="210"/>
      <c r="V365" s="210"/>
      <c r="W365" s="210"/>
      <c r="X365" s="210"/>
      <c r="Y365" s="210"/>
      <c r="Z365" s="210"/>
    </row>
    <row r="366" spans="1:26" ht="12" hidden="1" customHeight="1">
      <c r="A366" s="208" t="s">
        <v>137</v>
      </c>
      <c r="B366" s="208" t="s">
        <v>1084</v>
      </c>
      <c r="C366" s="208" t="s">
        <v>713</v>
      </c>
      <c r="D366" s="208" t="s">
        <v>207</v>
      </c>
      <c r="E366" s="208" t="s">
        <v>1085</v>
      </c>
      <c r="F366" s="208" t="s">
        <v>147</v>
      </c>
      <c r="G366" s="208"/>
      <c r="H366" s="208" t="s">
        <v>1086</v>
      </c>
      <c r="I366" s="208" t="s">
        <v>1087</v>
      </c>
      <c r="J366" s="214" t="str">
        <f t="shared" si="2"/>
        <v>TantalumMitsui Mining &amp; Smelting</v>
      </c>
      <c r="K366" s="214" t="str">
        <f t="shared" si="3"/>
        <v>TantalumMitsui Mining &amp; Smelting</v>
      </c>
      <c r="L366" s="210"/>
      <c r="M366" s="210"/>
      <c r="N366" s="210"/>
      <c r="O366" s="210"/>
      <c r="P366" s="210"/>
      <c r="Q366" s="210"/>
      <c r="R366" s="210"/>
      <c r="S366" s="210"/>
      <c r="T366" s="210"/>
      <c r="U366" s="210"/>
      <c r="V366" s="210"/>
      <c r="W366" s="210"/>
      <c r="X366" s="210"/>
      <c r="Y366" s="210"/>
      <c r="Z366" s="210"/>
    </row>
    <row r="367" spans="1:26" ht="12" hidden="1" customHeight="1">
      <c r="A367" s="208" t="s">
        <v>137</v>
      </c>
      <c r="B367" s="208" t="s">
        <v>713</v>
      </c>
      <c r="C367" s="208" t="s">
        <v>713</v>
      </c>
      <c r="D367" s="208" t="s">
        <v>207</v>
      </c>
      <c r="E367" s="208" t="s">
        <v>1085</v>
      </c>
      <c r="F367" s="208" t="s">
        <v>147</v>
      </c>
      <c r="G367" s="208"/>
      <c r="H367" s="208" t="s">
        <v>1086</v>
      </c>
      <c r="I367" s="208" t="s">
        <v>1087</v>
      </c>
      <c r="J367" s="214" t="str">
        <f t="shared" si="2"/>
        <v>TantalumMitsui Mining and Smelting Co., Ltd.</v>
      </c>
      <c r="K367" s="214" t="str">
        <f t="shared" si="3"/>
        <v>TantalumMitsui Mining and Smelting Co., Ltd.</v>
      </c>
      <c r="L367" s="210"/>
      <c r="M367" s="210"/>
      <c r="N367" s="210"/>
      <c r="O367" s="210"/>
      <c r="P367" s="210"/>
      <c r="Q367" s="210"/>
      <c r="R367" s="210"/>
      <c r="S367" s="210"/>
      <c r="T367" s="210"/>
      <c r="U367" s="210"/>
      <c r="V367" s="210"/>
      <c r="W367" s="210"/>
      <c r="X367" s="210"/>
      <c r="Y367" s="210"/>
      <c r="Z367" s="210"/>
    </row>
    <row r="368" spans="1:26" ht="12" hidden="1" customHeight="1">
      <c r="A368" s="208" t="s">
        <v>137</v>
      </c>
      <c r="B368" s="208" t="s">
        <v>1088</v>
      </c>
      <c r="C368" s="208" t="s">
        <v>1089</v>
      </c>
      <c r="D368" s="208" t="s">
        <v>996</v>
      </c>
      <c r="E368" s="208" t="s">
        <v>1090</v>
      </c>
      <c r="F368" s="208" t="s">
        <v>147</v>
      </c>
      <c r="G368" s="208"/>
      <c r="H368" s="208" t="s">
        <v>1091</v>
      </c>
      <c r="I368" s="208" t="s">
        <v>1092</v>
      </c>
      <c r="J368" s="214" t="str">
        <f t="shared" si="2"/>
        <v>TantalumMolycorp Silmet A.S.</v>
      </c>
      <c r="K368" s="214" t="str">
        <f t="shared" si="3"/>
        <v>TantalumMolycorp Silmet A.S.</v>
      </c>
      <c r="L368" s="210"/>
      <c r="M368" s="210"/>
      <c r="N368" s="210"/>
      <c r="O368" s="210"/>
      <c r="P368" s="210"/>
      <c r="Q368" s="210"/>
      <c r="R368" s="210"/>
      <c r="S368" s="210"/>
      <c r="T368" s="210"/>
      <c r="U368" s="210"/>
      <c r="V368" s="210"/>
      <c r="W368" s="210"/>
      <c r="X368" s="210"/>
      <c r="Y368" s="210"/>
      <c r="Z368" s="210"/>
    </row>
    <row r="369" spans="1:26" ht="12" hidden="1" customHeight="1">
      <c r="A369" s="208" t="s">
        <v>137</v>
      </c>
      <c r="B369" s="208" t="s">
        <v>1093</v>
      </c>
      <c r="C369" s="208" t="s">
        <v>1094</v>
      </c>
      <c r="D369" s="208" t="s">
        <v>146</v>
      </c>
      <c r="E369" s="208" t="s">
        <v>1095</v>
      </c>
      <c r="F369" s="208" t="s">
        <v>147</v>
      </c>
      <c r="G369" s="208"/>
      <c r="H369" s="208" t="s">
        <v>1096</v>
      </c>
      <c r="I369" s="208" t="s">
        <v>1097</v>
      </c>
      <c r="J369" s="214" t="str">
        <f t="shared" si="2"/>
        <v>TantalumNingxia Non-Ferrous Metal Smeltery</v>
      </c>
      <c r="K369" s="214" t="str">
        <f t="shared" si="3"/>
        <v>TantalumNingxia Non-Ferrous Metal Smeltery</v>
      </c>
      <c r="L369" s="210"/>
      <c r="M369" s="210"/>
      <c r="N369" s="210"/>
      <c r="O369" s="210"/>
      <c r="P369" s="210"/>
      <c r="Q369" s="210"/>
      <c r="R369" s="210"/>
      <c r="S369" s="210"/>
      <c r="T369" s="210"/>
      <c r="U369" s="210"/>
      <c r="V369" s="210"/>
      <c r="W369" s="210"/>
      <c r="X369" s="210"/>
      <c r="Y369" s="210"/>
      <c r="Z369" s="210"/>
    </row>
    <row r="370" spans="1:26" ht="12" hidden="1" customHeight="1">
      <c r="A370" s="208" t="s">
        <v>137</v>
      </c>
      <c r="B370" s="208" t="s">
        <v>1094</v>
      </c>
      <c r="C370" s="208" t="s">
        <v>1094</v>
      </c>
      <c r="D370" s="208" t="s">
        <v>146</v>
      </c>
      <c r="E370" s="208" t="s">
        <v>1095</v>
      </c>
      <c r="F370" s="208" t="s">
        <v>147</v>
      </c>
      <c r="G370" s="208"/>
      <c r="H370" s="208" t="s">
        <v>1096</v>
      </c>
      <c r="I370" s="208" t="s">
        <v>1097</v>
      </c>
      <c r="J370" s="214" t="str">
        <f t="shared" si="2"/>
        <v>TantalumNingxia Orient Tantalum Industry Co., Ltd.</v>
      </c>
      <c r="K370" s="214" t="str">
        <f t="shared" si="3"/>
        <v>TantalumNingxia Orient Tantalum Industry Co., Ltd.</v>
      </c>
      <c r="L370" s="210"/>
      <c r="M370" s="210"/>
      <c r="N370" s="210"/>
      <c r="O370" s="210"/>
      <c r="P370" s="210"/>
      <c r="Q370" s="210"/>
      <c r="R370" s="210"/>
      <c r="S370" s="210"/>
      <c r="T370" s="210"/>
      <c r="U370" s="210"/>
      <c r="V370" s="210"/>
      <c r="W370" s="210"/>
      <c r="X370" s="210"/>
      <c r="Y370" s="210"/>
      <c r="Z370" s="210"/>
    </row>
    <row r="371" spans="1:26" ht="12" hidden="1" customHeight="1">
      <c r="A371" s="208" t="s">
        <v>137</v>
      </c>
      <c r="B371" s="208" t="s">
        <v>1089</v>
      </c>
      <c r="C371" s="208" t="s">
        <v>1089</v>
      </c>
      <c r="D371" s="208" t="s">
        <v>996</v>
      </c>
      <c r="E371" s="208" t="s">
        <v>1090</v>
      </c>
      <c r="F371" s="208" t="s">
        <v>147</v>
      </c>
      <c r="G371" s="208"/>
      <c r="H371" s="208" t="s">
        <v>1091</v>
      </c>
      <c r="I371" s="208" t="s">
        <v>1092</v>
      </c>
      <c r="J371" s="214" t="str">
        <f t="shared" si="2"/>
        <v>TantalumNPM Silmet AS</v>
      </c>
      <c r="K371" s="214" t="str">
        <f t="shared" si="3"/>
        <v>TantalumNPM Silmet AS</v>
      </c>
      <c r="L371" s="210"/>
      <c r="M371" s="210"/>
      <c r="N371" s="210"/>
      <c r="O371" s="210"/>
      <c r="P371" s="210"/>
      <c r="Q371" s="210"/>
      <c r="R371" s="210"/>
      <c r="S371" s="210"/>
      <c r="T371" s="210"/>
      <c r="U371" s="210"/>
      <c r="V371" s="210"/>
      <c r="W371" s="210"/>
      <c r="X371" s="210"/>
      <c r="Y371" s="210"/>
      <c r="Z371" s="210"/>
    </row>
    <row r="372" spans="1:26" ht="12" hidden="1" customHeight="1">
      <c r="A372" s="208" t="s">
        <v>137</v>
      </c>
      <c r="B372" s="208" t="s">
        <v>1098</v>
      </c>
      <c r="C372" s="208" t="s">
        <v>1098</v>
      </c>
      <c r="D372" s="208" t="s">
        <v>447</v>
      </c>
      <c r="E372" s="208" t="s">
        <v>1099</v>
      </c>
      <c r="F372" s="208" t="s">
        <v>147</v>
      </c>
      <c r="G372" s="208"/>
      <c r="H372" s="208" t="s">
        <v>1100</v>
      </c>
      <c r="I372" s="208" t="s">
        <v>1101</v>
      </c>
      <c r="J372" s="214" t="str">
        <f t="shared" si="2"/>
        <v>TantalumPowerX Ltd.</v>
      </c>
      <c r="K372" s="214" t="str">
        <f t="shared" si="3"/>
        <v>TantalumPowerX Ltd.</v>
      </c>
      <c r="L372" s="210"/>
      <c r="M372" s="210"/>
      <c r="N372" s="210"/>
      <c r="O372" s="210"/>
      <c r="P372" s="210"/>
      <c r="Q372" s="210"/>
      <c r="R372" s="210"/>
      <c r="S372" s="210"/>
      <c r="T372" s="210"/>
      <c r="U372" s="210"/>
      <c r="V372" s="210"/>
      <c r="W372" s="210"/>
      <c r="X372" s="210"/>
      <c r="Y372" s="210"/>
      <c r="Z372" s="210"/>
    </row>
    <row r="373" spans="1:26" ht="12" hidden="1" customHeight="1">
      <c r="A373" s="208" t="s">
        <v>137</v>
      </c>
      <c r="B373" s="208" t="s">
        <v>1102</v>
      </c>
      <c r="C373" s="208" t="s">
        <v>1103</v>
      </c>
      <c r="D373" s="208" t="s">
        <v>244</v>
      </c>
      <c r="E373" s="208" t="s">
        <v>1104</v>
      </c>
      <c r="F373" s="208" t="s">
        <v>147</v>
      </c>
      <c r="G373" s="208"/>
      <c r="H373" s="208" t="s">
        <v>1002</v>
      </c>
      <c r="I373" s="208" t="s">
        <v>1105</v>
      </c>
      <c r="J373" s="214" t="str">
        <f t="shared" si="2"/>
        <v>TantalumResind Ind e Com Ltda.</v>
      </c>
      <c r="K373" s="214" t="str">
        <f t="shared" si="3"/>
        <v>TantalumResind Ind e Com Ltda.</v>
      </c>
      <c r="L373" s="210"/>
      <c r="M373" s="210"/>
      <c r="N373" s="210"/>
      <c r="O373" s="210"/>
      <c r="P373" s="210"/>
      <c r="Q373" s="210"/>
      <c r="R373" s="210"/>
      <c r="S373" s="210"/>
      <c r="T373" s="210"/>
      <c r="U373" s="210"/>
      <c r="V373" s="210"/>
      <c r="W373" s="210"/>
      <c r="X373" s="210"/>
      <c r="Y373" s="210"/>
      <c r="Z373" s="210"/>
    </row>
    <row r="374" spans="1:26" ht="12" hidden="1" customHeight="1">
      <c r="A374" s="208" t="s">
        <v>137</v>
      </c>
      <c r="B374" s="208" t="s">
        <v>1103</v>
      </c>
      <c r="C374" s="208" t="s">
        <v>1103</v>
      </c>
      <c r="D374" s="208" t="s">
        <v>244</v>
      </c>
      <c r="E374" s="208" t="s">
        <v>1104</v>
      </c>
      <c r="F374" s="208" t="s">
        <v>147</v>
      </c>
      <c r="G374" s="208"/>
      <c r="H374" s="208" t="s">
        <v>1002</v>
      </c>
      <c r="I374" s="208" t="s">
        <v>1105</v>
      </c>
      <c r="J374" s="214" t="str">
        <f t="shared" si="2"/>
        <v>TantalumResind Industria e Comercio Ltda.</v>
      </c>
      <c r="K374" s="214" t="str">
        <f t="shared" si="3"/>
        <v>TantalumResind Industria e Comercio Ltda.</v>
      </c>
      <c r="L374" s="210"/>
      <c r="M374" s="210"/>
      <c r="N374" s="210"/>
      <c r="O374" s="210"/>
      <c r="P374" s="210"/>
      <c r="Q374" s="210"/>
      <c r="R374" s="210"/>
      <c r="S374" s="210"/>
      <c r="T374" s="210"/>
      <c r="U374" s="210"/>
      <c r="V374" s="210"/>
      <c r="W374" s="210"/>
      <c r="X374" s="210"/>
      <c r="Y374" s="210"/>
      <c r="Z374" s="210"/>
    </row>
    <row r="375" spans="1:26" ht="12" hidden="1" customHeight="1">
      <c r="A375" s="208" t="s">
        <v>137</v>
      </c>
      <c r="B375" s="208" t="s">
        <v>1106</v>
      </c>
      <c r="C375" s="208" t="s">
        <v>1103</v>
      </c>
      <c r="D375" s="208" t="s">
        <v>244</v>
      </c>
      <c r="E375" s="208" t="s">
        <v>1104</v>
      </c>
      <c r="F375" s="208" t="s">
        <v>147</v>
      </c>
      <c r="G375" s="208"/>
      <c r="H375" s="208" t="s">
        <v>1002</v>
      </c>
      <c r="I375" s="208" t="s">
        <v>1105</v>
      </c>
      <c r="J375" s="214" t="str">
        <f t="shared" si="2"/>
        <v>TantalumResind Indústria e Comércio Ltda.</v>
      </c>
      <c r="K375" s="214" t="str">
        <f t="shared" si="3"/>
        <v>TantalumResind Indústria e Comércio Ltda.</v>
      </c>
      <c r="L375" s="210"/>
      <c r="M375" s="210"/>
      <c r="N375" s="210"/>
      <c r="O375" s="210"/>
      <c r="P375" s="210"/>
      <c r="Q375" s="210"/>
      <c r="R375" s="210"/>
      <c r="S375" s="210"/>
      <c r="T375" s="210"/>
      <c r="U375" s="210"/>
      <c r="V375" s="210"/>
      <c r="W375" s="210"/>
      <c r="X375" s="210"/>
      <c r="Y375" s="210"/>
      <c r="Z375" s="210"/>
    </row>
    <row r="376" spans="1:26" ht="12" hidden="1" customHeight="1">
      <c r="A376" s="208" t="s">
        <v>137</v>
      </c>
      <c r="B376" s="208" t="s">
        <v>1107</v>
      </c>
      <c r="C376" s="208" t="s">
        <v>1108</v>
      </c>
      <c r="D376" s="208" t="s">
        <v>146</v>
      </c>
      <c r="E376" s="208" t="s">
        <v>1109</v>
      </c>
      <c r="F376" s="208" t="s">
        <v>147</v>
      </c>
      <c r="G376" s="208"/>
      <c r="H376" s="208" t="s">
        <v>1016</v>
      </c>
      <c r="I376" s="208" t="s">
        <v>512</v>
      </c>
      <c r="J376" s="214" t="str">
        <f t="shared" si="2"/>
        <v>TantalumRFH</v>
      </c>
      <c r="K376" s="214" t="str">
        <f t="shared" si="3"/>
        <v>TantalumRFH</v>
      </c>
      <c r="L376" s="210"/>
      <c r="M376" s="210"/>
      <c r="N376" s="210"/>
      <c r="O376" s="210"/>
      <c r="P376" s="210"/>
      <c r="Q376" s="210"/>
      <c r="R376" s="210"/>
      <c r="S376" s="210"/>
      <c r="T376" s="210"/>
      <c r="U376" s="210"/>
      <c r="V376" s="210"/>
      <c r="W376" s="210"/>
      <c r="X376" s="210"/>
      <c r="Y376" s="210"/>
      <c r="Z376" s="210"/>
    </row>
    <row r="377" spans="1:26" ht="12" hidden="1" customHeight="1">
      <c r="A377" s="208" t="s">
        <v>137</v>
      </c>
      <c r="B377" s="208" t="s">
        <v>1110</v>
      </c>
      <c r="C377" s="208" t="s">
        <v>1108</v>
      </c>
      <c r="D377" s="208" t="s">
        <v>146</v>
      </c>
      <c r="E377" s="208" t="s">
        <v>1109</v>
      </c>
      <c r="F377" s="208" t="s">
        <v>147</v>
      </c>
      <c r="G377" s="208"/>
      <c r="H377" s="208" t="s">
        <v>1016</v>
      </c>
      <c r="I377" s="208" t="s">
        <v>512</v>
      </c>
      <c r="J377" s="214" t="str">
        <f t="shared" si="2"/>
        <v>TantalumRFH Tantalum Smeltry Co., Ltd.</v>
      </c>
      <c r="K377" s="214" t="str">
        <f t="shared" si="3"/>
        <v>TantalumRFH Tantalum Smeltry Co., Ltd.</v>
      </c>
      <c r="L377" s="210"/>
      <c r="M377" s="210"/>
      <c r="N377" s="210"/>
      <c r="O377" s="210"/>
      <c r="P377" s="210"/>
      <c r="Q377" s="210"/>
      <c r="R377" s="210"/>
      <c r="S377" s="210"/>
      <c r="T377" s="210"/>
      <c r="U377" s="210"/>
      <c r="V377" s="210"/>
      <c r="W377" s="210"/>
      <c r="X377" s="210"/>
      <c r="Y377" s="210"/>
      <c r="Z377" s="210"/>
    </row>
    <row r="378" spans="1:26" ht="12" hidden="1" customHeight="1">
      <c r="A378" s="208" t="s">
        <v>137</v>
      </c>
      <c r="B378" s="208" t="s">
        <v>1111</v>
      </c>
      <c r="C378" s="208" t="s">
        <v>1111</v>
      </c>
      <c r="D378" s="208" t="s">
        <v>146</v>
      </c>
      <c r="E378" s="208" t="s">
        <v>1112</v>
      </c>
      <c r="F378" s="208" t="s">
        <v>147</v>
      </c>
      <c r="G378" s="208"/>
      <c r="H378" s="208" t="s">
        <v>1113</v>
      </c>
      <c r="I378" s="208" t="s">
        <v>384</v>
      </c>
      <c r="J378" s="214" t="str">
        <f t="shared" si="2"/>
        <v>TantalumRFH Yancheng Jinye New Material Technology Co., Ltd.</v>
      </c>
      <c r="K378" s="214" t="str">
        <f t="shared" si="3"/>
        <v>TantalumRFH Yancheng Jinye New Material Technology Co., Ltd.</v>
      </c>
      <c r="L378" s="210"/>
      <c r="M378" s="210"/>
      <c r="N378" s="210"/>
      <c r="O378" s="210"/>
      <c r="P378" s="210"/>
      <c r="Q378" s="210"/>
      <c r="R378" s="210"/>
      <c r="S378" s="210"/>
      <c r="T378" s="210"/>
      <c r="U378" s="210"/>
      <c r="V378" s="210"/>
      <c r="W378" s="210"/>
      <c r="X378" s="210"/>
      <c r="Y378" s="210"/>
      <c r="Z378" s="210"/>
    </row>
    <row r="379" spans="1:26" ht="12" hidden="1" customHeight="1">
      <c r="A379" s="208" t="s">
        <v>137</v>
      </c>
      <c r="B379" s="208" t="s">
        <v>1114</v>
      </c>
      <c r="C379" s="208" t="s">
        <v>1115</v>
      </c>
      <c r="D379" s="208" t="s">
        <v>401</v>
      </c>
      <c r="E379" s="208" t="s">
        <v>1116</v>
      </c>
      <c r="F379" s="208" t="s">
        <v>147</v>
      </c>
      <c r="G379" s="208"/>
      <c r="H379" s="208" t="s">
        <v>1114</v>
      </c>
      <c r="I379" s="208" t="s">
        <v>1117</v>
      </c>
      <c r="J379" s="214" t="str">
        <f t="shared" si="2"/>
        <v>TantalumSolikamsk</v>
      </c>
      <c r="K379" s="214" t="str">
        <f t="shared" si="3"/>
        <v>TantalumSolikamsk</v>
      </c>
      <c r="L379" s="210"/>
      <c r="M379" s="210"/>
      <c r="N379" s="210"/>
      <c r="O379" s="210"/>
      <c r="P379" s="210"/>
      <c r="Q379" s="210"/>
      <c r="R379" s="210"/>
      <c r="S379" s="210"/>
      <c r="T379" s="210"/>
      <c r="U379" s="210"/>
      <c r="V379" s="210"/>
      <c r="W379" s="210"/>
      <c r="X379" s="210"/>
      <c r="Y379" s="210"/>
      <c r="Z379" s="210"/>
    </row>
    <row r="380" spans="1:26" ht="12" hidden="1" customHeight="1">
      <c r="A380" s="208" t="s">
        <v>137</v>
      </c>
      <c r="B380" s="208" t="s">
        <v>1115</v>
      </c>
      <c r="C380" s="208" t="s">
        <v>1115</v>
      </c>
      <c r="D380" s="208" t="s">
        <v>401</v>
      </c>
      <c r="E380" s="208" t="s">
        <v>1116</v>
      </c>
      <c r="F380" s="208" t="s">
        <v>147</v>
      </c>
      <c r="G380" s="208"/>
      <c r="H380" s="208" t="s">
        <v>1114</v>
      </c>
      <c r="I380" s="208" t="s">
        <v>1117</v>
      </c>
      <c r="J380" s="214" t="str">
        <f t="shared" si="2"/>
        <v>TantalumSolikamsk Magnesium Works OAO</v>
      </c>
      <c r="K380" s="214" t="str">
        <f t="shared" si="3"/>
        <v>TantalumSolikamsk Magnesium Works OAO</v>
      </c>
      <c r="L380" s="210"/>
      <c r="M380" s="210"/>
      <c r="N380" s="210"/>
      <c r="O380" s="210"/>
      <c r="P380" s="210"/>
      <c r="Q380" s="210"/>
      <c r="R380" s="210"/>
      <c r="S380" s="210"/>
      <c r="T380" s="210"/>
      <c r="U380" s="210"/>
      <c r="V380" s="210"/>
      <c r="W380" s="210"/>
      <c r="X380" s="210"/>
      <c r="Y380" s="210"/>
      <c r="Z380" s="210"/>
    </row>
    <row r="381" spans="1:26" ht="12" hidden="1" customHeight="1">
      <c r="A381" s="208" t="s">
        <v>137</v>
      </c>
      <c r="B381" s="208" t="s">
        <v>1118</v>
      </c>
      <c r="C381" s="208" t="s">
        <v>1115</v>
      </c>
      <c r="D381" s="208" t="s">
        <v>401</v>
      </c>
      <c r="E381" s="208" t="s">
        <v>1116</v>
      </c>
      <c r="F381" s="208" t="s">
        <v>147</v>
      </c>
      <c r="G381" s="208"/>
      <c r="H381" s="208" t="s">
        <v>1114</v>
      </c>
      <c r="I381" s="208" t="s">
        <v>1117</v>
      </c>
      <c r="J381" s="214" t="str">
        <f t="shared" si="2"/>
        <v>TantalumSolikamsk Metal Works</v>
      </c>
      <c r="K381" s="214" t="str">
        <f t="shared" si="3"/>
        <v>TantalumSolikamsk Metal Works</v>
      </c>
      <c r="L381" s="210"/>
      <c r="M381" s="210"/>
      <c r="N381" s="210"/>
      <c r="O381" s="210"/>
      <c r="P381" s="210"/>
      <c r="Q381" s="210"/>
      <c r="R381" s="210"/>
      <c r="S381" s="210"/>
      <c r="T381" s="210"/>
      <c r="U381" s="210"/>
      <c r="V381" s="210"/>
      <c r="W381" s="210"/>
      <c r="X381" s="210"/>
      <c r="Y381" s="210"/>
      <c r="Z381" s="210"/>
    </row>
    <row r="382" spans="1:26" ht="12" hidden="1" customHeight="1">
      <c r="A382" s="208" t="s">
        <v>137</v>
      </c>
      <c r="B382" s="208" t="s">
        <v>1119</v>
      </c>
      <c r="C382" s="208" t="s">
        <v>1119</v>
      </c>
      <c r="D382" s="208" t="s">
        <v>207</v>
      </c>
      <c r="E382" s="208" t="s">
        <v>1120</v>
      </c>
      <c r="F382" s="208" t="s">
        <v>147</v>
      </c>
      <c r="G382" s="208"/>
      <c r="H382" s="208" t="s">
        <v>1121</v>
      </c>
      <c r="I382" s="208" t="s">
        <v>1122</v>
      </c>
      <c r="J382" s="214" t="str">
        <f t="shared" si="2"/>
        <v>TantalumTaki Chemical Co., Ltd.</v>
      </c>
      <c r="K382" s="214" t="str">
        <f t="shared" si="3"/>
        <v>TantalumTaki Chemical Co., Ltd.</v>
      </c>
      <c r="L382" s="210"/>
      <c r="M382" s="210"/>
      <c r="N382" s="210"/>
      <c r="O382" s="210"/>
      <c r="P382" s="210"/>
      <c r="Q382" s="210"/>
      <c r="R382" s="210"/>
      <c r="S382" s="210"/>
      <c r="T382" s="210"/>
      <c r="U382" s="210"/>
      <c r="V382" s="210"/>
      <c r="W382" s="210"/>
      <c r="X382" s="210"/>
      <c r="Y382" s="210"/>
      <c r="Z382" s="210"/>
    </row>
    <row r="383" spans="1:26" ht="12" hidden="1" customHeight="1">
      <c r="A383" s="208" t="s">
        <v>137</v>
      </c>
      <c r="B383" s="208" t="s">
        <v>1123</v>
      </c>
      <c r="C383" s="208" t="s">
        <v>1119</v>
      </c>
      <c r="D383" s="208" t="s">
        <v>207</v>
      </c>
      <c r="E383" s="208" t="s">
        <v>1120</v>
      </c>
      <c r="F383" s="208" t="s">
        <v>147</v>
      </c>
      <c r="G383" s="208"/>
      <c r="H383" s="208" t="s">
        <v>1121</v>
      </c>
      <c r="I383" s="210" t="s">
        <v>1122</v>
      </c>
      <c r="J383" s="214" t="str">
        <f t="shared" si="2"/>
        <v>TantalumTaki Chemicals</v>
      </c>
      <c r="K383" s="214" t="str">
        <f t="shared" si="3"/>
        <v>TantalumTaki Chemicals</v>
      </c>
      <c r="L383" s="210"/>
      <c r="M383" s="210"/>
      <c r="N383" s="210"/>
      <c r="O383" s="210"/>
      <c r="P383" s="210"/>
      <c r="Q383" s="210"/>
      <c r="R383" s="210"/>
      <c r="S383" s="210"/>
      <c r="T383" s="210"/>
      <c r="U383" s="210"/>
      <c r="V383" s="210"/>
      <c r="W383" s="210"/>
      <c r="X383" s="210"/>
      <c r="Y383" s="210"/>
      <c r="Z383" s="210"/>
    </row>
    <row r="384" spans="1:26" ht="12" hidden="1" customHeight="1">
      <c r="A384" s="208" t="s">
        <v>137</v>
      </c>
      <c r="B384" s="208" t="s">
        <v>1027</v>
      </c>
      <c r="C384" s="208" t="s">
        <v>1027</v>
      </c>
      <c r="D384" s="208" t="s">
        <v>958</v>
      </c>
      <c r="E384" s="208" t="s">
        <v>1028</v>
      </c>
      <c r="F384" s="208" t="s">
        <v>147</v>
      </c>
      <c r="G384" s="208"/>
      <c r="H384" s="208" t="s">
        <v>1029</v>
      </c>
      <c r="I384" s="210" t="s">
        <v>1030</v>
      </c>
      <c r="J384" s="214" t="str">
        <f t="shared" si="2"/>
        <v>TantalumTANIOBIS Co., Ltd.</v>
      </c>
      <c r="K384" s="214" t="str">
        <f t="shared" si="3"/>
        <v>TantalumTANIOBIS Co., Ltd.</v>
      </c>
      <c r="L384" s="210"/>
      <c r="M384" s="210"/>
      <c r="N384" s="210"/>
      <c r="O384" s="210"/>
      <c r="P384" s="210"/>
      <c r="Q384" s="210"/>
      <c r="R384" s="210"/>
      <c r="S384" s="210"/>
      <c r="T384" s="210"/>
      <c r="U384" s="210"/>
      <c r="V384" s="210"/>
      <c r="W384" s="210"/>
      <c r="X384" s="210"/>
      <c r="Y384" s="210"/>
      <c r="Z384" s="210"/>
    </row>
    <row r="385" spans="1:26" ht="12" hidden="1" customHeight="1">
      <c r="A385" s="208" t="s">
        <v>137</v>
      </c>
      <c r="B385" s="208" t="s">
        <v>1044</v>
      </c>
      <c r="C385" s="208" t="s">
        <v>1044</v>
      </c>
      <c r="D385" s="208" t="s">
        <v>196</v>
      </c>
      <c r="E385" s="208" t="s">
        <v>1045</v>
      </c>
      <c r="F385" s="208" t="s">
        <v>147</v>
      </c>
      <c r="G385" s="208"/>
      <c r="H385" s="208" t="s">
        <v>1046</v>
      </c>
      <c r="I385" s="208" t="s">
        <v>1047</v>
      </c>
      <c r="J385" s="214" t="str">
        <f t="shared" si="2"/>
        <v>TantalumTANIOBIS GmbH</v>
      </c>
      <c r="K385" s="214" t="str">
        <f t="shared" si="3"/>
        <v>TantalumTANIOBIS GmbH</v>
      </c>
      <c r="L385" s="210"/>
      <c r="M385" s="210"/>
      <c r="N385" s="210"/>
      <c r="O385" s="210"/>
      <c r="P385" s="210"/>
      <c r="Q385" s="210"/>
      <c r="R385" s="210"/>
      <c r="S385" s="210"/>
      <c r="T385" s="210"/>
      <c r="U385" s="210"/>
      <c r="V385" s="210"/>
      <c r="W385" s="210"/>
      <c r="X385" s="210"/>
      <c r="Y385" s="210"/>
      <c r="Z385" s="210"/>
    </row>
    <row r="386" spans="1:26" ht="12" hidden="1" customHeight="1">
      <c r="A386" s="208" t="s">
        <v>137</v>
      </c>
      <c r="B386" s="208" t="s">
        <v>1036</v>
      </c>
      <c r="C386" s="208" t="s">
        <v>1036</v>
      </c>
      <c r="D386" s="208" t="s">
        <v>207</v>
      </c>
      <c r="E386" s="208" t="s">
        <v>1037</v>
      </c>
      <c r="F386" s="208" t="s">
        <v>147</v>
      </c>
      <c r="G386" s="208"/>
      <c r="H386" s="208" t="s">
        <v>1038</v>
      </c>
      <c r="I386" s="208" t="s">
        <v>241</v>
      </c>
      <c r="J386" s="214" t="str">
        <f t="shared" si="2"/>
        <v>TantalumTANIOBIS Japan Co., Ltd.</v>
      </c>
      <c r="K386" s="214" t="str">
        <f t="shared" si="3"/>
        <v>TantalumTANIOBIS Japan Co., Ltd.</v>
      </c>
      <c r="L386" s="210"/>
      <c r="M386" s="210"/>
      <c r="N386" s="210"/>
      <c r="O386" s="210"/>
      <c r="P386" s="210"/>
      <c r="Q386" s="210"/>
      <c r="R386" s="210"/>
      <c r="S386" s="210"/>
      <c r="T386" s="210"/>
      <c r="U386" s="210"/>
      <c r="V386" s="210"/>
      <c r="W386" s="210"/>
      <c r="X386" s="210"/>
      <c r="Y386" s="210"/>
      <c r="Z386" s="210"/>
    </row>
    <row r="387" spans="1:26" ht="12" hidden="1" customHeight="1">
      <c r="A387" s="208" t="s">
        <v>137</v>
      </c>
      <c r="B387" s="208" t="s">
        <v>1040</v>
      </c>
      <c r="C387" s="208" t="s">
        <v>1040</v>
      </c>
      <c r="D387" s="208" t="s">
        <v>196</v>
      </c>
      <c r="E387" s="208" t="s">
        <v>1041</v>
      </c>
      <c r="F387" s="208" t="s">
        <v>147</v>
      </c>
      <c r="G387" s="208"/>
      <c r="H387" s="208" t="s">
        <v>1042</v>
      </c>
      <c r="I387" s="208" t="s">
        <v>199</v>
      </c>
      <c r="J387" s="214" t="str">
        <f t="shared" si="2"/>
        <v>TantalumTANIOBIS Smelting GmbH &amp; Co. KG</v>
      </c>
      <c r="K387" s="214" t="str">
        <f t="shared" si="3"/>
        <v>TantalumTANIOBIS Smelting GmbH &amp; Co. KG</v>
      </c>
      <c r="L387" s="210"/>
      <c r="M387" s="210"/>
      <c r="N387" s="210"/>
      <c r="O387" s="210"/>
      <c r="P387" s="210"/>
      <c r="Q387" s="210"/>
      <c r="R387" s="210"/>
      <c r="S387" s="210"/>
      <c r="T387" s="210"/>
      <c r="U387" s="210"/>
      <c r="V387" s="210"/>
      <c r="W387" s="210"/>
      <c r="X387" s="210"/>
      <c r="Y387" s="210"/>
      <c r="Z387" s="210"/>
    </row>
    <row r="388" spans="1:26" ht="12" hidden="1" customHeight="1">
      <c r="A388" s="208" t="s">
        <v>137</v>
      </c>
      <c r="B388" s="208" t="s">
        <v>1124</v>
      </c>
      <c r="C388" s="208" t="s">
        <v>1124</v>
      </c>
      <c r="D388" s="208" t="s">
        <v>182</v>
      </c>
      <c r="E388" s="208" t="s">
        <v>1125</v>
      </c>
      <c r="F388" s="208" t="s">
        <v>147</v>
      </c>
      <c r="G388" s="208"/>
      <c r="H388" s="208" t="s">
        <v>1126</v>
      </c>
      <c r="I388" s="208" t="s">
        <v>185</v>
      </c>
      <c r="J388" s="214" t="str">
        <f t="shared" si="2"/>
        <v>TantalumTelex Metals</v>
      </c>
      <c r="K388" s="214" t="str">
        <f t="shared" si="3"/>
        <v>TantalumTelex Metals</v>
      </c>
      <c r="L388" s="210"/>
      <c r="M388" s="210"/>
      <c r="N388" s="210"/>
      <c r="O388" s="210"/>
      <c r="P388" s="210"/>
      <c r="Q388" s="210"/>
      <c r="R388" s="210"/>
      <c r="S388" s="210"/>
      <c r="T388" s="210"/>
      <c r="U388" s="210"/>
      <c r="V388" s="210"/>
      <c r="W388" s="210"/>
      <c r="X388" s="210"/>
      <c r="Y388" s="210"/>
      <c r="Z388" s="210"/>
    </row>
    <row r="389" spans="1:26" ht="12" hidden="1" customHeight="1">
      <c r="A389" s="208" t="s">
        <v>137</v>
      </c>
      <c r="B389" s="208" t="s">
        <v>1127</v>
      </c>
      <c r="C389" s="208" t="s">
        <v>1128</v>
      </c>
      <c r="D389" s="208" t="s">
        <v>575</v>
      </c>
      <c r="E389" s="208" t="s">
        <v>1129</v>
      </c>
      <c r="F389" s="208" t="s">
        <v>147</v>
      </c>
      <c r="G389" s="208"/>
      <c r="H389" s="208" t="s">
        <v>581</v>
      </c>
      <c r="I389" s="208" t="s">
        <v>578</v>
      </c>
      <c r="J389" s="214" t="str">
        <f t="shared" si="2"/>
        <v>TantalumULBA</v>
      </c>
      <c r="K389" s="214" t="str">
        <f t="shared" si="3"/>
        <v>TantalumULBA</v>
      </c>
      <c r="L389" s="210"/>
      <c r="M389" s="210"/>
      <c r="N389" s="210"/>
      <c r="O389" s="210"/>
      <c r="P389" s="210"/>
      <c r="Q389" s="210"/>
      <c r="R389" s="210"/>
      <c r="S389" s="210"/>
      <c r="T389" s="210"/>
      <c r="U389" s="210"/>
      <c r="V389" s="210"/>
      <c r="W389" s="210"/>
      <c r="X389" s="210"/>
      <c r="Y389" s="210"/>
      <c r="Z389" s="210"/>
    </row>
    <row r="390" spans="1:26" ht="12" hidden="1" customHeight="1">
      <c r="A390" s="208" t="s">
        <v>137</v>
      </c>
      <c r="B390" s="208" t="s">
        <v>1128</v>
      </c>
      <c r="C390" s="208" t="s">
        <v>1128</v>
      </c>
      <c r="D390" s="208" t="s">
        <v>575</v>
      </c>
      <c r="E390" s="208" t="s">
        <v>1129</v>
      </c>
      <c r="F390" s="208" t="s">
        <v>147</v>
      </c>
      <c r="G390" s="208"/>
      <c r="H390" s="208" t="s">
        <v>581</v>
      </c>
      <c r="I390" s="208" t="s">
        <v>578</v>
      </c>
      <c r="J390" s="214" t="str">
        <f t="shared" si="2"/>
        <v>TantalumUlba Metallurgical Plant JSC</v>
      </c>
      <c r="K390" s="214" t="str">
        <f t="shared" si="3"/>
        <v>TantalumUlba Metallurgical Plant JSC</v>
      </c>
      <c r="L390" s="210"/>
      <c r="M390" s="210"/>
      <c r="N390" s="210"/>
      <c r="O390" s="210"/>
      <c r="P390" s="210"/>
      <c r="Q390" s="210"/>
      <c r="R390" s="210"/>
      <c r="S390" s="210"/>
      <c r="T390" s="210"/>
      <c r="U390" s="210"/>
      <c r="V390" s="210"/>
      <c r="W390" s="210"/>
      <c r="X390" s="210"/>
      <c r="Y390" s="210"/>
      <c r="Z390" s="210"/>
    </row>
    <row r="391" spans="1:26" ht="12" hidden="1" customHeight="1">
      <c r="A391" s="208" t="s">
        <v>137</v>
      </c>
      <c r="B391" s="208" t="s">
        <v>1024</v>
      </c>
      <c r="C391" s="208" t="s">
        <v>1024</v>
      </c>
      <c r="D391" s="208" t="s">
        <v>146</v>
      </c>
      <c r="E391" s="208" t="s">
        <v>1025</v>
      </c>
      <c r="F391" s="208" t="s">
        <v>147</v>
      </c>
      <c r="G391" s="208"/>
      <c r="H391" s="208" t="s">
        <v>1006</v>
      </c>
      <c r="I391" s="208" t="s">
        <v>480</v>
      </c>
      <c r="J391" s="214" t="str">
        <f t="shared" si="2"/>
        <v>TantalumXIMEI RESOURCES (GUANGDONG) LIMITED</v>
      </c>
      <c r="K391" s="214" t="str">
        <f t="shared" si="3"/>
        <v>TantalumXIMEI RESOURCES (GUANGDONG) LIMITED</v>
      </c>
      <c r="L391" s="210"/>
      <c r="M391" s="210"/>
      <c r="N391" s="210"/>
      <c r="O391" s="210"/>
      <c r="P391" s="210"/>
      <c r="Q391" s="210"/>
      <c r="R391" s="210"/>
      <c r="S391" s="210"/>
      <c r="T391" s="210"/>
      <c r="U391" s="210"/>
      <c r="V391" s="210"/>
      <c r="W391" s="210"/>
      <c r="X391" s="210"/>
      <c r="Y391" s="210"/>
      <c r="Z391" s="210"/>
    </row>
    <row r="392" spans="1:26" ht="12" hidden="1" customHeight="1">
      <c r="A392" s="208" t="s">
        <v>137</v>
      </c>
      <c r="B392" s="208" t="s">
        <v>1130</v>
      </c>
      <c r="C392" s="208" t="s">
        <v>1111</v>
      </c>
      <c r="D392" s="208" t="s">
        <v>146</v>
      </c>
      <c r="E392" s="208" t="s">
        <v>1112</v>
      </c>
      <c r="F392" s="208" t="s">
        <v>147</v>
      </c>
      <c r="G392" s="208"/>
      <c r="H392" s="208" t="s">
        <v>1113</v>
      </c>
      <c r="I392" s="208" t="s">
        <v>384</v>
      </c>
      <c r="J392" s="214" t="str">
        <f t="shared" si="2"/>
        <v>TantalumYancheng Jinye New Material Technology Co., Ltd.</v>
      </c>
      <c r="K392" s="214" t="str">
        <f t="shared" si="3"/>
        <v>TantalumYancheng Jinye New Material Technology Co., Ltd.</v>
      </c>
      <c r="L392" s="210"/>
      <c r="M392" s="210"/>
      <c r="N392" s="210"/>
      <c r="O392" s="210"/>
      <c r="P392" s="210"/>
      <c r="Q392" s="210"/>
      <c r="R392" s="210"/>
      <c r="S392" s="210"/>
      <c r="T392" s="210"/>
      <c r="U392" s="210"/>
      <c r="V392" s="210"/>
      <c r="W392" s="210"/>
      <c r="X392" s="210"/>
      <c r="Y392" s="210"/>
      <c r="Z392" s="210"/>
    </row>
    <row r="393" spans="1:26" ht="12" hidden="1" customHeight="1">
      <c r="A393" s="208" t="s">
        <v>137</v>
      </c>
      <c r="B393" s="208" t="s">
        <v>1108</v>
      </c>
      <c r="C393" s="208" t="s">
        <v>1108</v>
      </c>
      <c r="D393" s="208" t="s">
        <v>146</v>
      </c>
      <c r="E393" s="208" t="s">
        <v>1109</v>
      </c>
      <c r="F393" s="208" t="s">
        <v>147</v>
      </c>
      <c r="G393" s="208"/>
      <c r="H393" s="208" t="s">
        <v>1016</v>
      </c>
      <c r="I393" s="208" t="s">
        <v>512</v>
      </c>
      <c r="J393" s="214" t="str">
        <f t="shared" si="2"/>
        <v>TantalumYanling Jincheng Tantalum &amp; Niobium Co., Ltd.</v>
      </c>
      <c r="K393" s="214" t="str">
        <f t="shared" si="3"/>
        <v>TantalumYanling Jincheng Tantalum &amp; Niobium Co., Ltd.</v>
      </c>
      <c r="L393" s="210"/>
      <c r="M393" s="210"/>
      <c r="N393" s="210"/>
      <c r="O393" s="210"/>
      <c r="P393" s="210"/>
      <c r="Q393" s="210"/>
      <c r="R393" s="210"/>
      <c r="S393" s="210"/>
      <c r="T393" s="210"/>
      <c r="U393" s="210"/>
      <c r="V393" s="210"/>
      <c r="W393" s="210"/>
      <c r="X393" s="210"/>
      <c r="Y393" s="210"/>
      <c r="Z393" s="210"/>
    </row>
    <row r="394" spans="1:26" ht="12" hidden="1" customHeight="1">
      <c r="A394" s="208" t="s">
        <v>137</v>
      </c>
      <c r="B394" s="208" t="s">
        <v>1131</v>
      </c>
      <c r="C394" s="208" t="s">
        <v>1108</v>
      </c>
      <c r="D394" s="208" t="s">
        <v>146</v>
      </c>
      <c r="E394" s="208" t="s">
        <v>1109</v>
      </c>
      <c r="F394" s="208" t="s">
        <v>147</v>
      </c>
      <c r="G394" s="208"/>
      <c r="H394" s="208" t="s">
        <v>1016</v>
      </c>
      <c r="I394" s="208" t="s">
        <v>512</v>
      </c>
      <c r="J394" s="214" t="str">
        <f t="shared" si="2"/>
        <v>TantalumYanling Jincheng Tantalum Co., Ltd.</v>
      </c>
      <c r="K394" s="214" t="str">
        <f t="shared" si="3"/>
        <v>TantalumYanling Jincheng Tantalum Co., Ltd.</v>
      </c>
      <c r="L394" s="210"/>
      <c r="M394" s="210"/>
      <c r="N394" s="210"/>
      <c r="O394" s="210"/>
      <c r="P394" s="210"/>
      <c r="Q394" s="210"/>
      <c r="R394" s="210"/>
      <c r="S394" s="210"/>
      <c r="T394" s="210"/>
      <c r="U394" s="210"/>
      <c r="V394" s="210"/>
      <c r="W394" s="210"/>
      <c r="X394" s="210"/>
      <c r="Y394" s="210"/>
      <c r="Z394" s="210"/>
    </row>
    <row r="395" spans="1:26" ht="12" hidden="1" customHeight="1">
      <c r="A395" s="208" t="s">
        <v>137</v>
      </c>
      <c r="B395" s="208" t="s">
        <v>1132</v>
      </c>
      <c r="C395" s="208" t="s">
        <v>1036</v>
      </c>
      <c r="D395" s="208" t="s">
        <v>207</v>
      </c>
      <c r="E395" s="208" t="s">
        <v>1037</v>
      </c>
      <c r="F395" s="208" t="s">
        <v>147</v>
      </c>
      <c r="G395" s="208"/>
      <c r="H395" s="208" t="s">
        <v>1038</v>
      </c>
      <c r="I395" s="208" t="s">
        <v>241</v>
      </c>
      <c r="J395" s="214" t="str">
        <f t="shared" si="2"/>
        <v>Tantalumタニオビス・ジャパン株式会社</v>
      </c>
      <c r="K395" s="214" t="str">
        <f t="shared" si="3"/>
        <v>Tantalumタニオビス・ジャパン株式会社</v>
      </c>
      <c r="L395" s="210"/>
      <c r="M395" s="210"/>
      <c r="N395" s="210"/>
      <c r="O395" s="210"/>
      <c r="P395" s="210"/>
      <c r="Q395" s="210"/>
      <c r="R395" s="210"/>
      <c r="S395" s="210"/>
      <c r="T395" s="210"/>
      <c r="U395" s="210"/>
      <c r="V395" s="210"/>
      <c r="W395" s="210"/>
      <c r="X395" s="210"/>
      <c r="Y395" s="210"/>
      <c r="Z395" s="210"/>
    </row>
    <row r="396" spans="1:26" ht="12" hidden="1" customHeight="1">
      <c r="A396" s="208" t="s">
        <v>137</v>
      </c>
      <c r="B396" s="208" t="s">
        <v>994</v>
      </c>
      <c r="C396" s="208"/>
      <c r="D396" s="208"/>
      <c r="E396" s="208"/>
      <c r="F396" s="208"/>
      <c r="G396" s="208"/>
      <c r="H396" s="208"/>
      <c r="I396" s="208"/>
      <c r="J396" s="214" t="str">
        <f t="shared" si="2"/>
        <v>TantalumSmelter not listed</v>
      </c>
      <c r="K396" s="214" t="str">
        <f t="shared" si="3"/>
        <v>TantalumSmelter not listed</v>
      </c>
      <c r="L396" s="210"/>
      <c r="M396" s="210"/>
      <c r="N396" s="210"/>
      <c r="O396" s="210"/>
      <c r="P396" s="210"/>
      <c r="Q396" s="210"/>
      <c r="R396" s="210"/>
      <c r="S396" s="210"/>
      <c r="T396" s="210"/>
      <c r="U396" s="210"/>
      <c r="V396" s="210"/>
      <c r="W396" s="210"/>
      <c r="X396" s="210"/>
      <c r="Y396" s="210"/>
      <c r="Z396" s="210"/>
    </row>
    <row r="397" spans="1:26" ht="12" hidden="1" customHeight="1">
      <c r="A397" s="208" t="s">
        <v>137</v>
      </c>
      <c r="B397" s="208" t="s">
        <v>144</v>
      </c>
      <c r="C397" s="208" t="s">
        <v>126</v>
      </c>
      <c r="D397" s="208" t="s">
        <v>126</v>
      </c>
      <c r="E397" s="208"/>
      <c r="F397" s="208"/>
      <c r="G397" s="208"/>
      <c r="H397" s="208"/>
      <c r="I397" s="208"/>
      <c r="J397" s="214" t="str">
        <f t="shared" si="2"/>
        <v>TantalumSmelter not yet identified</v>
      </c>
      <c r="K397" s="214" t="str">
        <f t="shared" si="3"/>
        <v>TantalumSmelter not yet identified</v>
      </c>
      <c r="L397" s="210"/>
      <c r="M397" s="210"/>
      <c r="N397" s="210"/>
      <c r="O397" s="210"/>
      <c r="P397" s="210"/>
      <c r="Q397" s="210"/>
      <c r="R397" s="210"/>
      <c r="S397" s="210"/>
      <c r="T397" s="210"/>
      <c r="U397" s="210"/>
      <c r="V397" s="210"/>
      <c r="W397" s="210"/>
      <c r="X397" s="210"/>
      <c r="Y397" s="210"/>
      <c r="Z397" s="210"/>
    </row>
    <row r="398" spans="1:26" ht="12" hidden="1" customHeight="1">
      <c r="A398" s="208" t="s">
        <v>138</v>
      </c>
      <c r="B398" s="208" t="s">
        <v>1133</v>
      </c>
      <c r="C398" s="208" t="s">
        <v>1134</v>
      </c>
      <c r="D398" s="208" t="s">
        <v>182</v>
      </c>
      <c r="E398" s="208" t="s">
        <v>1135</v>
      </c>
      <c r="F398" s="208" t="s">
        <v>147</v>
      </c>
      <c r="G398" s="208"/>
      <c r="H398" s="208" t="s">
        <v>1136</v>
      </c>
      <c r="I398" s="208" t="s">
        <v>185</v>
      </c>
      <c r="J398" s="214" t="str">
        <f t="shared" si="2"/>
        <v>TinAlent plc</v>
      </c>
      <c r="K398" s="214" t="str">
        <f t="shared" si="3"/>
        <v>TinAlent plc</v>
      </c>
      <c r="L398" s="210"/>
      <c r="M398" s="210"/>
      <c r="N398" s="210"/>
      <c r="O398" s="210"/>
      <c r="P398" s="210"/>
      <c r="Q398" s="210"/>
      <c r="R398" s="210"/>
      <c r="S398" s="210"/>
      <c r="T398" s="210"/>
      <c r="U398" s="210"/>
      <c r="V398" s="210"/>
      <c r="W398" s="210"/>
      <c r="X398" s="210"/>
      <c r="Y398" s="210"/>
      <c r="Z398" s="210"/>
    </row>
    <row r="399" spans="1:26" ht="12" hidden="1" customHeight="1">
      <c r="A399" s="208" t="s">
        <v>138</v>
      </c>
      <c r="B399" s="208" t="s">
        <v>1134</v>
      </c>
      <c r="C399" s="208" t="s">
        <v>1134</v>
      </c>
      <c r="D399" s="208" t="s">
        <v>182</v>
      </c>
      <c r="E399" s="208" t="s">
        <v>1135</v>
      </c>
      <c r="F399" s="208" t="s">
        <v>147</v>
      </c>
      <c r="G399" s="208"/>
      <c r="H399" s="208" t="s">
        <v>1136</v>
      </c>
      <c r="I399" s="208" t="s">
        <v>185</v>
      </c>
      <c r="J399" s="214" t="str">
        <f t="shared" si="2"/>
        <v>TinAlpha Assembly Solutions Inc</v>
      </c>
      <c r="K399" s="214" t="str">
        <f t="shared" si="3"/>
        <v>TinAlpha Assembly Solutions Inc</v>
      </c>
      <c r="L399" s="210"/>
      <c r="M399" s="210"/>
      <c r="N399" s="210"/>
      <c r="O399" s="210"/>
      <c r="P399" s="210"/>
      <c r="Q399" s="210"/>
      <c r="R399" s="210"/>
      <c r="S399" s="210"/>
      <c r="T399" s="210"/>
      <c r="U399" s="210"/>
      <c r="V399" s="210"/>
      <c r="W399" s="210"/>
      <c r="X399" s="210"/>
      <c r="Y399" s="210"/>
      <c r="Z399" s="210"/>
    </row>
    <row r="400" spans="1:26" ht="12" hidden="1" customHeight="1">
      <c r="A400" s="208" t="s">
        <v>138</v>
      </c>
      <c r="B400" s="208" t="s">
        <v>1137</v>
      </c>
      <c r="C400" s="208" t="s">
        <v>1134</v>
      </c>
      <c r="D400" s="208" t="s">
        <v>182</v>
      </c>
      <c r="E400" s="208" t="s">
        <v>1135</v>
      </c>
      <c r="F400" s="208" t="s">
        <v>147</v>
      </c>
      <c r="G400" s="208"/>
      <c r="H400" s="208" t="s">
        <v>1136</v>
      </c>
      <c r="I400" s="208" t="s">
        <v>185</v>
      </c>
      <c r="J400" s="214" t="str">
        <f t="shared" si="2"/>
        <v>TinAlpha Metals</v>
      </c>
      <c r="K400" s="214" t="str">
        <f t="shared" si="3"/>
        <v>TinAlpha Metals</v>
      </c>
      <c r="L400" s="210"/>
      <c r="M400" s="210"/>
      <c r="N400" s="210"/>
      <c r="O400" s="210"/>
      <c r="P400" s="210"/>
      <c r="Q400" s="210"/>
      <c r="R400" s="210"/>
      <c r="S400" s="210"/>
      <c r="T400" s="210"/>
      <c r="U400" s="210"/>
      <c r="V400" s="210"/>
      <c r="W400" s="210"/>
      <c r="X400" s="210"/>
      <c r="Y400" s="210"/>
      <c r="Z400" s="210"/>
    </row>
    <row r="401" spans="1:26" ht="12" hidden="1" customHeight="1">
      <c r="A401" s="208" t="s">
        <v>138</v>
      </c>
      <c r="B401" s="208" t="s">
        <v>1138</v>
      </c>
      <c r="C401" s="208" t="s">
        <v>1134</v>
      </c>
      <c r="D401" s="208" t="s">
        <v>182</v>
      </c>
      <c r="E401" s="208" t="s">
        <v>1135</v>
      </c>
      <c r="F401" s="208" t="s">
        <v>147</v>
      </c>
      <c r="G401" s="208"/>
      <c r="H401" s="208" t="s">
        <v>1136</v>
      </c>
      <c r="I401" s="208" t="s">
        <v>185</v>
      </c>
      <c r="J401" s="214" t="str">
        <f t="shared" si="2"/>
        <v>TinAlpha Metals Korea Ltd.</v>
      </c>
      <c r="K401" s="214" t="str">
        <f t="shared" si="3"/>
        <v>TinAlpha Metals Korea Ltd.</v>
      </c>
      <c r="L401" s="210"/>
      <c r="M401" s="210"/>
      <c r="N401" s="210"/>
      <c r="O401" s="210"/>
      <c r="P401" s="210"/>
      <c r="Q401" s="210"/>
      <c r="R401" s="210"/>
      <c r="S401" s="210"/>
      <c r="T401" s="210"/>
      <c r="U401" s="210"/>
      <c r="V401" s="210"/>
      <c r="W401" s="210"/>
      <c r="X401" s="210"/>
      <c r="Y401" s="210"/>
      <c r="Z401" s="210"/>
    </row>
    <row r="402" spans="1:26" ht="12" hidden="1" customHeight="1">
      <c r="A402" s="208" t="s">
        <v>138</v>
      </c>
      <c r="B402" s="208" t="s">
        <v>1139</v>
      </c>
      <c r="C402" s="208" t="s">
        <v>1134</v>
      </c>
      <c r="D402" s="208" t="s">
        <v>182</v>
      </c>
      <c r="E402" s="208" t="s">
        <v>1135</v>
      </c>
      <c r="F402" s="208" t="s">
        <v>147</v>
      </c>
      <c r="G402" s="208"/>
      <c r="H402" s="208" t="s">
        <v>1136</v>
      </c>
      <c r="I402" s="208" t="s">
        <v>185</v>
      </c>
      <c r="J402" s="214" t="str">
        <f t="shared" si="2"/>
        <v>TinAlpha Metals Taiwan</v>
      </c>
      <c r="K402" s="214" t="str">
        <f t="shared" si="3"/>
        <v>TinAlpha Metals Taiwan</v>
      </c>
      <c r="L402" s="210"/>
      <c r="M402" s="210"/>
      <c r="N402" s="210"/>
      <c r="O402" s="210"/>
      <c r="P402" s="210"/>
      <c r="Q402" s="210"/>
      <c r="R402" s="210"/>
      <c r="S402" s="210"/>
      <c r="T402" s="210"/>
      <c r="U402" s="210"/>
      <c r="V402" s="210"/>
      <c r="W402" s="210"/>
      <c r="X402" s="210"/>
      <c r="Y402" s="210"/>
      <c r="Z402" s="210"/>
    </row>
    <row r="403" spans="1:26" ht="12" hidden="1" customHeight="1">
      <c r="A403" s="208" t="s">
        <v>138</v>
      </c>
      <c r="B403" s="208" t="s">
        <v>1140</v>
      </c>
      <c r="C403" s="208" t="s">
        <v>1140</v>
      </c>
      <c r="D403" s="208" t="s">
        <v>1141</v>
      </c>
      <c r="E403" s="208" t="s">
        <v>1142</v>
      </c>
      <c r="F403" s="208" t="s">
        <v>147</v>
      </c>
      <c r="G403" s="208"/>
      <c r="H403" s="208" t="s">
        <v>1143</v>
      </c>
      <c r="I403" s="208" t="s">
        <v>1144</v>
      </c>
      <c r="J403" s="214" t="str">
        <f t="shared" si="2"/>
        <v>TinAn Vinh Joint Stock Mineral Processing Company</v>
      </c>
      <c r="K403" s="214" t="str">
        <f t="shared" si="3"/>
        <v>TinAn Vinh Joint Stock Mineral Processing Company</v>
      </c>
      <c r="L403" s="210"/>
      <c r="M403" s="210"/>
      <c r="N403" s="210"/>
      <c r="O403" s="210"/>
      <c r="P403" s="210"/>
      <c r="Q403" s="210"/>
      <c r="R403" s="210"/>
      <c r="S403" s="210"/>
      <c r="T403" s="210"/>
      <c r="U403" s="210"/>
      <c r="V403" s="210"/>
      <c r="W403" s="210"/>
      <c r="X403" s="210"/>
      <c r="Y403" s="210"/>
      <c r="Z403" s="210"/>
    </row>
    <row r="404" spans="1:26" ht="12" hidden="1" customHeight="1">
      <c r="A404" s="208" t="s">
        <v>138</v>
      </c>
      <c r="B404" s="208" t="s">
        <v>1145</v>
      </c>
      <c r="C404" s="208" t="s">
        <v>1145</v>
      </c>
      <c r="D404" s="208" t="s">
        <v>527</v>
      </c>
      <c r="E404" s="208" t="s">
        <v>1146</v>
      </c>
      <c r="F404" s="208" t="s">
        <v>147</v>
      </c>
      <c r="G404" s="208"/>
      <c r="H404" s="208" t="s">
        <v>1147</v>
      </c>
      <c r="I404" s="208" t="s">
        <v>530</v>
      </c>
      <c r="J404" s="214" t="str">
        <f t="shared" si="2"/>
        <v>TinAurubis Beerse</v>
      </c>
      <c r="K404" s="214" t="str">
        <f t="shared" si="3"/>
        <v>TinAurubis Beerse</v>
      </c>
      <c r="L404" s="210"/>
      <c r="M404" s="210"/>
      <c r="N404" s="210"/>
      <c r="O404" s="210"/>
      <c r="P404" s="210"/>
      <c r="Q404" s="210"/>
      <c r="R404" s="210"/>
      <c r="S404" s="210"/>
      <c r="T404" s="210"/>
      <c r="U404" s="210"/>
      <c r="V404" s="210"/>
      <c r="W404" s="210"/>
      <c r="X404" s="210"/>
      <c r="Y404" s="210"/>
      <c r="Z404" s="210"/>
    </row>
    <row r="405" spans="1:26" ht="12" hidden="1" customHeight="1">
      <c r="A405" s="208" t="s">
        <v>138</v>
      </c>
      <c r="B405" s="208" t="s">
        <v>1148</v>
      </c>
      <c r="C405" s="208" t="s">
        <v>1148</v>
      </c>
      <c r="D405" s="208" t="s">
        <v>853</v>
      </c>
      <c r="E405" s="208" t="s">
        <v>1149</v>
      </c>
      <c r="F405" s="208" t="s">
        <v>147</v>
      </c>
      <c r="G405" s="208"/>
      <c r="H405" s="208" t="s">
        <v>1150</v>
      </c>
      <c r="I405" s="208" t="s">
        <v>1151</v>
      </c>
      <c r="J405" s="214" t="str">
        <f t="shared" si="2"/>
        <v>TinAurubis Berango</v>
      </c>
      <c r="K405" s="214" t="str">
        <f t="shared" si="3"/>
        <v>TinAurubis Berango</v>
      </c>
      <c r="L405" s="210"/>
      <c r="M405" s="210"/>
      <c r="N405" s="210"/>
      <c r="O405" s="210"/>
      <c r="P405" s="210"/>
      <c r="Q405" s="210"/>
      <c r="R405" s="210"/>
      <c r="S405" s="210"/>
      <c r="T405" s="210"/>
      <c r="U405" s="210"/>
      <c r="V405" s="210"/>
      <c r="W405" s="210"/>
      <c r="X405" s="210"/>
      <c r="Y405" s="210"/>
      <c r="Z405" s="210"/>
    </row>
    <row r="406" spans="1:26" ht="12" hidden="1" customHeight="1">
      <c r="A406" s="208" t="s">
        <v>138</v>
      </c>
      <c r="B406" s="208" t="s">
        <v>1152</v>
      </c>
      <c r="C406" s="208" t="s">
        <v>1153</v>
      </c>
      <c r="D406" s="208" t="s">
        <v>146</v>
      </c>
      <c r="E406" s="208" t="s">
        <v>1154</v>
      </c>
      <c r="F406" s="208" t="s">
        <v>147</v>
      </c>
      <c r="G406" s="208"/>
      <c r="H406" s="208" t="s">
        <v>1155</v>
      </c>
      <c r="I406" s="208" t="s">
        <v>341</v>
      </c>
      <c r="J406" s="214" t="str">
        <f t="shared" si="2"/>
        <v>TinChengfeng Metals Co Pte Ltd</v>
      </c>
      <c r="K406" s="214" t="str">
        <f t="shared" si="3"/>
        <v>TinChengfeng Metals Co Pte Ltd</v>
      </c>
      <c r="L406" s="210"/>
      <c r="M406" s="210"/>
      <c r="N406" s="210"/>
      <c r="O406" s="210"/>
      <c r="P406" s="210"/>
      <c r="Q406" s="210"/>
      <c r="R406" s="210"/>
      <c r="S406" s="210"/>
      <c r="T406" s="210"/>
      <c r="U406" s="210"/>
      <c r="V406" s="210"/>
      <c r="W406" s="210"/>
      <c r="X406" s="210"/>
      <c r="Y406" s="210"/>
      <c r="Z406" s="210"/>
    </row>
    <row r="407" spans="1:26" ht="12" hidden="1" customHeight="1">
      <c r="A407" s="208" t="s">
        <v>138</v>
      </c>
      <c r="B407" s="208" t="s">
        <v>1156</v>
      </c>
      <c r="C407" s="208" t="s">
        <v>1157</v>
      </c>
      <c r="D407" s="208" t="s">
        <v>146</v>
      </c>
      <c r="E407" s="208" t="s">
        <v>1158</v>
      </c>
      <c r="F407" s="208" t="s">
        <v>147</v>
      </c>
      <c r="G407" s="208"/>
      <c r="H407" s="208" t="s">
        <v>517</v>
      </c>
      <c r="I407" s="208" t="s">
        <v>512</v>
      </c>
      <c r="J407" s="214" t="str">
        <f t="shared" si="2"/>
        <v>TinChenzhou Yun Xiang mining limited liability company</v>
      </c>
      <c r="K407" s="214" t="str">
        <f t="shared" si="3"/>
        <v>TinChenzhou Yun Xiang mining limited liability company</v>
      </c>
      <c r="L407" s="210"/>
      <c r="M407" s="210"/>
      <c r="N407" s="210"/>
      <c r="O407" s="210"/>
      <c r="P407" s="210"/>
      <c r="Q407" s="210"/>
      <c r="R407" s="210"/>
      <c r="S407" s="210"/>
      <c r="T407" s="210"/>
      <c r="U407" s="210"/>
      <c r="V407" s="210"/>
      <c r="W407" s="210"/>
      <c r="X407" s="210"/>
      <c r="Y407" s="210"/>
      <c r="Z407" s="210"/>
    </row>
    <row r="408" spans="1:26" ht="12" hidden="1" customHeight="1">
      <c r="A408" s="208" t="s">
        <v>138</v>
      </c>
      <c r="B408" s="208" t="s">
        <v>1157</v>
      </c>
      <c r="C408" s="208" t="s">
        <v>1157</v>
      </c>
      <c r="D408" s="208" t="s">
        <v>146</v>
      </c>
      <c r="E408" s="208" t="s">
        <v>1158</v>
      </c>
      <c r="F408" s="208" t="s">
        <v>147</v>
      </c>
      <c r="G408" s="208"/>
      <c r="H408" s="208" t="s">
        <v>517</v>
      </c>
      <c r="I408" s="208" t="s">
        <v>512</v>
      </c>
      <c r="J408" s="214" t="str">
        <f t="shared" si="2"/>
        <v>TinChenzhou Yunxiang Mining and Metallurgy Co., Ltd.</v>
      </c>
      <c r="K408" s="214" t="str">
        <f t="shared" si="3"/>
        <v>TinChenzhou Yunxiang Mining and Metallurgy Co., Ltd.</v>
      </c>
      <c r="L408" s="210"/>
      <c r="M408" s="210"/>
      <c r="N408" s="210"/>
      <c r="O408" s="210"/>
      <c r="P408" s="210"/>
      <c r="Q408" s="210"/>
      <c r="R408" s="210"/>
      <c r="S408" s="210"/>
      <c r="T408" s="210"/>
      <c r="U408" s="210"/>
      <c r="V408" s="210"/>
      <c r="W408" s="210"/>
      <c r="X408" s="210"/>
      <c r="Y408" s="210"/>
      <c r="Z408" s="210"/>
    </row>
    <row r="409" spans="1:26" ht="12" hidden="1" customHeight="1">
      <c r="A409" s="208" t="s">
        <v>138</v>
      </c>
      <c r="B409" s="208" t="s">
        <v>1159</v>
      </c>
      <c r="C409" s="208" t="s">
        <v>1159</v>
      </c>
      <c r="D409" s="208" t="s">
        <v>146</v>
      </c>
      <c r="E409" s="208" t="s">
        <v>1160</v>
      </c>
      <c r="F409" s="208" t="s">
        <v>147</v>
      </c>
      <c r="G409" s="208"/>
      <c r="H409" s="208" t="s">
        <v>1161</v>
      </c>
      <c r="I409" s="208" t="s">
        <v>534</v>
      </c>
      <c r="J409" s="214" t="str">
        <f t="shared" si="2"/>
        <v>TinChifeng Dajingzi Tin Industry Co., Ltd.</v>
      </c>
      <c r="K409" s="214" t="str">
        <f t="shared" si="3"/>
        <v>TinChifeng Dajingzi Tin Industry Co., Ltd.</v>
      </c>
      <c r="L409" s="210"/>
      <c r="M409" s="210"/>
      <c r="N409" s="210"/>
      <c r="O409" s="210"/>
      <c r="P409" s="210"/>
      <c r="Q409" s="210"/>
      <c r="R409" s="210"/>
      <c r="S409" s="210"/>
      <c r="T409" s="210"/>
      <c r="U409" s="210"/>
      <c r="V409" s="210"/>
      <c r="W409" s="210"/>
      <c r="X409" s="210"/>
      <c r="Y409" s="210"/>
      <c r="Z409" s="210"/>
    </row>
    <row r="410" spans="1:26" ht="12" hidden="1" customHeight="1">
      <c r="A410" s="208" t="s">
        <v>138</v>
      </c>
      <c r="B410" s="208" t="s">
        <v>1162</v>
      </c>
      <c r="C410" s="208" t="s">
        <v>1163</v>
      </c>
      <c r="D410" s="208" t="s">
        <v>146</v>
      </c>
      <c r="E410" s="208" t="s">
        <v>1164</v>
      </c>
      <c r="F410" s="208" t="s">
        <v>147</v>
      </c>
      <c r="G410" s="208"/>
      <c r="H410" s="208" t="s">
        <v>1165</v>
      </c>
      <c r="I410" s="208" t="s">
        <v>1166</v>
      </c>
      <c r="J410" s="214" t="str">
        <f t="shared" si="2"/>
        <v>TinChina Tin (Hechi)</v>
      </c>
      <c r="K410" s="214" t="str">
        <f t="shared" si="3"/>
        <v>TinChina Tin (Hechi)</v>
      </c>
      <c r="L410" s="210"/>
      <c r="M410" s="210"/>
      <c r="N410" s="210"/>
      <c r="O410" s="210"/>
      <c r="P410" s="210"/>
      <c r="Q410" s="210"/>
      <c r="R410" s="210"/>
      <c r="S410" s="210"/>
      <c r="T410" s="210"/>
      <c r="U410" s="210"/>
      <c r="V410" s="210"/>
      <c r="W410" s="210"/>
      <c r="X410" s="210"/>
      <c r="Y410" s="210"/>
      <c r="Z410" s="210"/>
    </row>
    <row r="411" spans="1:26" ht="12" hidden="1" customHeight="1">
      <c r="A411" s="208" t="s">
        <v>138</v>
      </c>
      <c r="B411" s="208" t="s">
        <v>1163</v>
      </c>
      <c r="C411" s="208" t="s">
        <v>1163</v>
      </c>
      <c r="D411" s="208" t="s">
        <v>146</v>
      </c>
      <c r="E411" s="208" t="s">
        <v>1164</v>
      </c>
      <c r="F411" s="208" t="s">
        <v>147</v>
      </c>
      <c r="G411" s="208"/>
      <c r="H411" s="208" t="s">
        <v>1165</v>
      </c>
      <c r="I411" s="208" t="s">
        <v>1166</v>
      </c>
      <c r="J411" s="214" t="str">
        <f t="shared" si="2"/>
        <v>TinChina Tin Group Co., Ltd.</v>
      </c>
      <c r="K411" s="214" t="str">
        <f t="shared" si="3"/>
        <v>TinChina Tin Group Co., Ltd.</v>
      </c>
      <c r="L411" s="210"/>
      <c r="M411" s="210"/>
      <c r="N411" s="210"/>
      <c r="O411" s="210"/>
      <c r="P411" s="210"/>
      <c r="Q411" s="210"/>
      <c r="R411" s="210"/>
      <c r="S411" s="210"/>
      <c r="T411" s="210"/>
      <c r="U411" s="210"/>
      <c r="V411" s="210"/>
      <c r="W411" s="210"/>
      <c r="X411" s="210"/>
      <c r="Y411" s="210"/>
      <c r="Z411" s="210"/>
    </row>
    <row r="412" spans="1:26" ht="12" hidden="1" customHeight="1">
      <c r="A412" s="208" t="s">
        <v>138</v>
      </c>
      <c r="B412" s="208" t="s">
        <v>1167</v>
      </c>
      <c r="C412" s="208" t="s">
        <v>1163</v>
      </c>
      <c r="D412" s="208" t="s">
        <v>146</v>
      </c>
      <c r="E412" s="208" t="s">
        <v>1164</v>
      </c>
      <c r="F412" s="208" t="s">
        <v>147</v>
      </c>
      <c r="G412" s="208"/>
      <c r="H412" s="208" t="s">
        <v>1165</v>
      </c>
      <c r="I412" s="208" t="s">
        <v>1166</v>
      </c>
      <c r="J412" s="214" t="str">
        <f t="shared" si="2"/>
        <v>TinChina Tin Lai Ben Smelter Co., Ltd.</v>
      </c>
      <c r="K412" s="214" t="str">
        <f t="shared" si="3"/>
        <v>TinChina Tin Lai Ben Smelter Co., Ltd.</v>
      </c>
      <c r="L412" s="210"/>
      <c r="M412" s="210"/>
      <c r="N412" s="210"/>
      <c r="O412" s="210"/>
      <c r="P412" s="210"/>
      <c r="Q412" s="210"/>
      <c r="R412" s="210"/>
      <c r="S412" s="210"/>
      <c r="T412" s="210"/>
      <c r="U412" s="210"/>
      <c r="V412" s="210"/>
      <c r="W412" s="210"/>
      <c r="X412" s="210"/>
      <c r="Y412" s="210"/>
      <c r="Z412" s="210"/>
    </row>
    <row r="413" spans="1:26" ht="12" hidden="1" customHeight="1">
      <c r="A413" s="208" t="s">
        <v>138</v>
      </c>
      <c r="B413" s="208" t="s">
        <v>1168</v>
      </c>
      <c r="C413" s="208" t="s">
        <v>1169</v>
      </c>
      <c r="D413" s="208" t="s">
        <v>146</v>
      </c>
      <c r="E413" s="208" t="s">
        <v>1170</v>
      </c>
      <c r="F413" s="208" t="s">
        <v>147</v>
      </c>
      <c r="G413" s="208"/>
      <c r="H413" s="208" t="s">
        <v>1155</v>
      </c>
      <c r="I413" s="208" t="s">
        <v>341</v>
      </c>
      <c r="J413" s="214" t="str">
        <f t="shared" si="2"/>
        <v>TinChina Yunnan Tin Co Ltd.</v>
      </c>
      <c r="K413" s="214" t="str">
        <f t="shared" si="3"/>
        <v>TinChina Yunnan Tin Co Ltd.</v>
      </c>
      <c r="L413" s="210"/>
      <c r="M413" s="210"/>
      <c r="N413" s="210"/>
      <c r="O413" s="210"/>
      <c r="P413" s="210"/>
      <c r="Q413" s="210"/>
      <c r="R413" s="210"/>
      <c r="S413" s="210"/>
      <c r="T413" s="210"/>
      <c r="U413" s="210"/>
      <c r="V413" s="210"/>
      <c r="W413" s="210"/>
      <c r="X413" s="210"/>
      <c r="Y413" s="210"/>
      <c r="Z413" s="210"/>
    </row>
    <row r="414" spans="1:26" ht="12" hidden="1" customHeight="1">
      <c r="A414" s="208" t="s">
        <v>138</v>
      </c>
      <c r="B414" s="208" t="s">
        <v>1171</v>
      </c>
      <c r="C414" s="208" t="s">
        <v>1134</v>
      </c>
      <c r="D414" s="208" t="s">
        <v>182</v>
      </c>
      <c r="E414" s="208" t="s">
        <v>1135</v>
      </c>
      <c r="F414" s="208" t="s">
        <v>147</v>
      </c>
      <c r="G414" s="208"/>
      <c r="H414" s="208" t="s">
        <v>1136</v>
      </c>
      <c r="I414" s="208" t="s">
        <v>185</v>
      </c>
      <c r="J414" s="214" t="str">
        <f t="shared" si="2"/>
        <v>TinCookson</v>
      </c>
      <c r="K414" s="214" t="str">
        <f t="shared" si="3"/>
        <v>TinCookson</v>
      </c>
      <c r="L414" s="210"/>
      <c r="M414" s="210"/>
      <c r="N414" s="210"/>
      <c r="O414" s="210"/>
      <c r="P414" s="210"/>
      <c r="Q414" s="210"/>
      <c r="R414" s="210"/>
      <c r="S414" s="210"/>
      <c r="T414" s="210"/>
      <c r="U414" s="210"/>
      <c r="V414" s="210"/>
      <c r="W414" s="210"/>
      <c r="X414" s="210"/>
      <c r="Y414" s="210"/>
      <c r="Z414" s="210"/>
    </row>
    <row r="415" spans="1:26" ht="12" hidden="1" customHeight="1">
      <c r="A415" s="208" t="s">
        <v>138</v>
      </c>
      <c r="B415" s="208" t="s">
        <v>1172</v>
      </c>
      <c r="C415" s="208" t="s">
        <v>1134</v>
      </c>
      <c r="D415" s="208" t="s">
        <v>182</v>
      </c>
      <c r="E415" s="208" t="s">
        <v>1135</v>
      </c>
      <c r="F415" s="208" t="s">
        <v>147</v>
      </c>
      <c r="G415" s="208"/>
      <c r="H415" s="208" t="s">
        <v>1136</v>
      </c>
      <c r="I415" s="208" t="s">
        <v>185</v>
      </c>
      <c r="J415" s="214" t="str">
        <f t="shared" si="2"/>
        <v>TinCookson (Alpha Metals Taiwan)</v>
      </c>
      <c r="K415" s="214" t="str">
        <f t="shared" si="3"/>
        <v>TinCookson (Alpha Metals Taiwan)</v>
      </c>
      <c r="L415" s="210"/>
      <c r="M415" s="210"/>
      <c r="N415" s="210"/>
      <c r="O415" s="210"/>
      <c r="P415" s="210"/>
      <c r="Q415" s="210"/>
      <c r="R415" s="210"/>
      <c r="S415" s="210"/>
      <c r="T415" s="210"/>
      <c r="U415" s="210"/>
      <c r="V415" s="210"/>
      <c r="W415" s="210"/>
      <c r="X415" s="210"/>
      <c r="Y415" s="210"/>
      <c r="Z415" s="210"/>
    </row>
    <row r="416" spans="1:26" ht="12" hidden="1" customHeight="1">
      <c r="A416" s="208" t="s">
        <v>138</v>
      </c>
      <c r="B416" s="208" t="s">
        <v>1173</v>
      </c>
      <c r="C416" s="208" t="s">
        <v>1134</v>
      </c>
      <c r="D416" s="208" t="s">
        <v>182</v>
      </c>
      <c r="E416" s="208" t="s">
        <v>1135</v>
      </c>
      <c r="F416" s="208" t="s">
        <v>147</v>
      </c>
      <c r="G416" s="208"/>
      <c r="H416" s="208" t="s">
        <v>1136</v>
      </c>
      <c r="I416" s="208" t="s">
        <v>185</v>
      </c>
      <c r="J416" s="214" t="str">
        <f t="shared" si="2"/>
        <v>TinCookson Alpha Metals (Shenzhen) Co., Ltd.</v>
      </c>
      <c r="K416" s="214" t="str">
        <f t="shared" si="3"/>
        <v>TinCookson Alpha Metals (Shenzhen) Co., Ltd.</v>
      </c>
      <c r="L416" s="210"/>
      <c r="M416" s="210"/>
      <c r="N416" s="210"/>
      <c r="O416" s="210"/>
      <c r="P416" s="210"/>
      <c r="Q416" s="210"/>
      <c r="R416" s="210"/>
      <c r="S416" s="210"/>
      <c r="T416" s="210"/>
      <c r="U416" s="210"/>
      <c r="V416" s="210"/>
      <c r="W416" s="210"/>
      <c r="X416" s="210"/>
      <c r="Y416" s="210"/>
      <c r="Z416" s="210"/>
    </row>
    <row r="417" spans="1:26" ht="12" hidden="1" customHeight="1">
      <c r="A417" s="208" t="s">
        <v>138</v>
      </c>
      <c r="B417" s="208" t="s">
        <v>1174</v>
      </c>
      <c r="C417" s="208" t="s">
        <v>1174</v>
      </c>
      <c r="D417" s="208" t="s">
        <v>244</v>
      </c>
      <c r="E417" s="208" t="s">
        <v>1175</v>
      </c>
      <c r="F417" s="208" t="s">
        <v>147</v>
      </c>
      <c r="G417" s="208"/>
      <c r="H417" s="208" t="s">
        <v>1176</v>
      </c>
      <c r="I417" s="208" t="s">
        <v>1177</v>
      </c>
      <c r="J417" s="214" t="str">
        <f t="shared" si="2"/>
        <v>TinCRM Fundicao De Metais E Comercio De Equipamentos Eletronicos Do Brasil Ltda</v>
      </c>
      <c r="K417" s="214" t="str">
        <f t="shared" si="3"/>
        <v>TinCRM Fundicao De Metais E Comercio De Equipamentos Eletronicos Do Brasil Ltda</v>
      </c>
      <c r="L417" s="210"/>
      <c r="M417" s="210"/>
      <c r="N417" s="210"/>
      <c r="O417" s="210"/>
      <c r="P417" s="210"/>
      <c r="Q417" s="210"/>
      <c r="R417" s="210"/>
      <c r="S417" s="210"/>
      <c r="T417" s="210"/>
      <c r="U417" s="210"/>
      <c r="V417" s="210"/>
      <c r="W417" s="210"/>
      <c r="X417" s="210"/>
      <c r="Y417" s="210"/>
      <c r="Z417" s="210"/>
    </row>
    <row r="418" spans="1:26" ht="12" hidden="1" customHeight="1">
      <c r="A418" s="208" t="s">
        <v>138</v>
      </c>
      <c r="B418" s="208" t="s">
        <v>1178</v>
      </c>
      <c r="C418" s="208" t="s">
        <v>1174</v>
      </c>
      <c r="D418" s="208" t="s">
        <v>244</v>
      </c>
      <c r="E418" s="208" t="s">
        <v>1175</v>
      </c>
      <c r="F418" s="208" t="s">
        <v>147</v>
      </c>
      <c r="G418" s="208"/>
      <c r="H418" s="208" t="s">
        <v>1176</v>
      </c>
      <c r="I418" s="208" t="s">
        <v>1177</v>
      </c>
      <c r="J418" s="214" t="str">
        <f t="shared" si="2"/>
        <v>TinCRM Fundição De Metais E Comércio De Equipamentos Eletrônicos Do Brasil Ltda</v>
      </c>
      <c r="K418" s="214" t="str">
        <f t="shared" si="3"/>
        <v>TinCRM Fundição De Metais E Comércio De Equipamentos Eletrônicos Do Brasil Ltda</v>
      </c>
      <c r="L418" s="210"/>
      <c r="M418" s="210"/>
      <c r="N418" s="210"/>
      <c r="O418" s="210"/>
      <c r="P418" s="210"/>
      <c r="Q418" s="210"/>
      <c r="R418" s="210"/>
      <c r="S418" s="210"/>
      <c r="T418" s="210"/>
      <c r="U418" s="210"/>
      <c r="V418" s="210"/>
      <c r="W418" s="210"/>
      <c r="X418" s="210"/>
      <c r="Y418" s="210"/>
      <c r="Z418" s="210"/>
    </row>
    <row r="419" spans="1:26" ht="12" hidden="1" customHeight="1">
      <c r="A419" s="208" t="s">
        <v>138</v>
      </c>
      <c r="B419" s="208" t="s">
        <v>1179</v>
      </c>
      <c r="C419" s="208" t="s">
        <v>1179</v>
      </c>
      <c r="D419" s="208" t="s">
        <v>853</v>
      </c>
      <c r="E419" s="208" t="s">
        <v>1180</v>
      </c>
      <c r="F419" s="208" t="s">
        <v>147</v>
      </c>
      <c r="G419" s="208"/>
      <c r="H419" s="208" t="s">
        <v>1181</v>
      </c>
      <c r="I419" s="208" t="s">
        <v>1182</v>
      </c>
      <c r="J419" s="214" t="str">
        <f t="shared" si="2"/>
        <v>TinCRM Synergies</v>
      </c>
      <c r="K419" s="214" t="str">
        <f t="shared" si="3"/>
        <v>TinCRM Synergies</v>
      </c>
      <c r="L419" s="210"/>
      <c r="M419" s="210"/>
      <c r="N419" s="210"/>
      <c r="O419" s="210"/>
      <c r="P419" s="210"/>
      <c r="Q419" s="210"/>
      <c r="R419" s="210"/>
      <c r="S419" s="210"/>
      <c r="T419" s="210"/>
      <c r="U419" s="210"/>
      <c r="V419" s="210"/>
      <c r="W419" s="210"/>
      <c r="X419" s="210"/>
      <c r="Y419" s="210"/>
      <c r="Z419" s="210"/>
    </row>
    <row r="420" spans="1:26" ht="12" hidden="1" customHeight="1">
      <c r="A420" s="208" t="s">
        <v>138</v>
      </c>
      <c r="B420" s="208" t="s">
        <v>1183</v>
      </c>
      <c r="C420" s="208" t="s">
        <v>1184</v>
      </c>
      <c r="D420" s="208" t="s">
        <v>791</v>
      </c>
      <c r="E420" s="208" t="s">
        <v>1185</v>
      </c>
      <c r="F420" s="208" t="s">
        <v>147</v>
      </c>
      <c r="G420" s="208"/>
      <c r="H420" s="208" t="s">
        <v>1186</v>
      </c>
      <c r="I420" s="208" t="s">
        <v>1187</v>
      </c>
      <c r="J420" s="214" t="str">
        <f t="shared" si="2"/>
        <v>TinCV Serumpun Sebalai</v>
      </c>
      <c r="K420" s="214" t="str">
        <f t="shared" si="3"/>
        <v>TinCV Serumpun Sebalai</v>
      </c>
      <c r="L420" s="210"/>
      <c r="M420" s="210"/>
      <c r="N420" s="210"/>
      <c r="O420" s="210"/>
      <c r="P420" s="210"/>
      <c r="Q420" s="210"/>
      <c r="R420" s="210"/>
      <c r="S420" s="210"/>
      <c r="T420" s="210"/>
      <c r="U420" s="210"/>
      <c r="V420" s="210"/>
      <c r="W420" s="210"/>
      <c r="X420" s="210"/>
      <c r="Y420" s="210"/>
      <c r="Z420" s="210"/>
    </row>
    <row r="421" spans="1:26" ht="12" hidden="1" customHeight="1">
      <c r="A421" s="208" t="s">
        <v>138</v>
      </c>
      <c r="B421" s="208" t="s">
        <v>1188</v>
      </c>
      <c r="C421" s="208" t="s">
        <v>1189</v>
      </c>
      <c r="D421" s="208" t="s">
        <v>791</v>
      </c>
      <c r="E421" s="208" t="s">
        <v>1190</v>
      </c>
      <c r="F421" s="208" t="s">
        <v>147</v>
      </c>
      <c r="G421" s="208"/>
      <c r="H421" s="208" t="s">
        <v>1191</v>
      </c>
      <c r="I421" s="208" t="s">
        <v>1187</v>
      </c>
      <c r="J421" s="214" t="str">
        <f t="shared" si="2"/>
        <v>TinCV Tiga Sekawan</v>
      </c>
      <c r="K421" s="214" t="str">
        <f t="shared" si="3"/>
        <v>TinCV Tiga Sekawan</v>
      </c>
      <c r="L421" s="210"/>
      <c r="M421" s="210"/>
      <c r="N421" s="210"/>
      <c r="O421" s="210"/>
      <c r="P421" s="210"/>
      <c r="Q421" s="210"/>
      <c r="R421" s="210"/>
      <c r="S421" s="210"/>
      <c r="T421" s="210"/>
      <c r="U421" s="210"/>
      <c r="V421" s="210"/>
      <c r="W421" s="210"/>
      <c r="X421" s="210"/>
      <c r="Y421" s="210"/>
      <c r="Z421" s="210"/>
    </row>
    <row r="422" spans="1:26" ht="12" hidden="1" customHeight="1">
      <c r="A422" s="208" t="s">
        <v>138</v>
      </c>
      <c r="B422" s="208" t="s">
        <v>1192</v>
      </c>
      <c r="C422" s="208" t="s">
        <v>1192</v>
      </c>
      <c r="D422" s="208" t="s">
        <v>146</v>
      </c>
      <c r="E422" s="208" t="s">
        <v>1193</v>
      </c>
      <c r="F422" s="208" t="s">
        <v>147</v>
      </c>
      <c r="G422" s="208"/>
      <c r="H422" s="208" t="s">
        <v>1194</v>
      </c>
      <c r="I422" s="208" t="s">
        <v>480</v>
      </c>
      <c r="J422" s="214" t="str">
        <f t="shared" si="2"/>
        <v>TinDongguan Best Alloys Co., Ltd.</v>
      </c>
      <c r="K422" s="214" t="str">
        <f t="shared" si="3"/>
        <v>TinDongguan Best Alloys Co., Ltd.</v>
      </c>
      <c r="L422" s="210"/>
      <c r="M422" s="210"/>
      <c r="N422" s="210"/>
      <c r="O422" s="210"/>
      <c r="P422" s="210"/>
      <c r="Q422" s="210"/>
      <c r="R422" s="210"/>
      <c r="S422" s="210"/>
      <c r="T422" s="210"/>
      <c r="U422" s="210"/>
      <c r="V422" s="210"/>
      <c r="W422" s="210"/>
      <c r="X422" s="210"/>
      <c r="Y422" s="210"/>
      <c r="Z422" s="210"/>
    </row>
    <row r="423" spans="1:26" ht="12" hidden="1" customHeight="1">
      <c r="A423" s="208" t="s">
        <v>138</v>
      </c>
      <c r="B423" s="208" t="s">
        <v>1195</v>
      </c>
      <c r="C423" s="208" t="s">
        <v>1195</v>
      </c>
      <c r="D423" s="208" t="s">
        <v>146</v>
      </c>
      <c r="E423" s="208" t="s">
        <v>1196</v>
      </c>
      <c r="F423" s="208" t="s">
        <v>147</v>
      </c>
      <c r="G423" s="208"/>
      <c r="H423" s="208" t="s">
        <v>1197</v>
      </c>
      <c r="I423" s="208" t="s">
        <v>480</v>
      </c>
      <c r="J423" s="214" t="str">
        <f t="shared" si="2"/>
        <v>TinDongguan CiEXPO Environmental Engineering Co., Ltd.</v>
      </c>
      <c r="K423" s="214" t="str">
        <f t="shared" si="3"/>
        <v>TinDongguan CiEXPO Environmental Engineering Co., Ltd.</v>
      </c>
      <c r="L423" s="210"/>
      <c r="M423" s="210"/>
      <c r="N423" s="210"/>
      <c r="O423" s="210"/>
      <c r="P423" s="210"/>
      <c r="Q423" s="210"/>
      <c r="R423" s="210"/>
      <c r="S423" s="210"/>
      <c r="T423" s="210"/>
      <c r="U423" s="210"/>
      <c r="V423" s="210"/>
      <c r="W423" s="210"/>
      <c r="X423" s="210"/>
      <c r="Y423" s="210"/>
      <c r="Z423" s="210"/>
    </row>
    <row r="424" spans="1:26" ht="12" hidden="1" customHeight="1">
      <c r="A424" s="208" t="s">
        <v>138</v>
      </c>
      <c r="B424" s="208" t="s">
        <v>1198</v>
      </c>
      <c r="C424" s="208" t="s">
        <v>1192</v>
      </c>
      <c r="D424" s="208" t="s">
        <v>146</v>
      </c>
      <c r="E424" s="208" t="s">
        <v>1193</v>
      </c>
      <c r="F424" s="208" t="s">
        <v>147</v>
      </c>
      <c r="G424" s="208"/>
      <c r="H424" s="208" t="s">
        <v>1194</v>
      </c>
      <c r="I424" s="208" t="s">
        <v>480</v>
      </c>
      <c r="J424" s="214" t="str">
        <f t="shared" si="2"/>
        <v>TinDongGuan DaLang BaoTai Solder Products Factory</v>
      </c>
      <c r="K424" s="214" t="str">
        <f t="shared" si="3"/>
        <v>TinDongGuan DaLang BaoTai Solder Products Factory</v>
      </c>
      <c r="L424" s="210"/>
      <c r="M424" s="210"/>
      <c r="N424" s="210"/>
      <c r="O424" s="210"/>
      <c r="P424" s="210"/>
      <c r="Q424" s="210"/>
      <c r="R424" s="210"/>
      <c r="S424" s="210"/>
      <c r="T424" s="210"/>
      <c r="U424" s="210"/>
      <c r="V424" s="210"/>
      <c r="W424" s="210"/>
      <c r="X424" s="210"/>
      <c r="Y424" s="210"/>
      <c r="Z424" s="210"/>
    </row>
    <row r="425" spans="1:26" ht="12" hidden="1" customHeight="1">
      <c r="A425" s="208" t="s">
        <v>138</v>
      </c>
      <c r="B425" s="208" t="s">
        <v>212</v>
      </c>
      <c r="C425" s="208" t="s">
        <v>212</v>
      </c>
      <c r="D425" s="208" t="s">
        <v>207</v>
      </c>
      <c r="E425" s="208" t="s">
        <v>1199</v>
      </c>
      <c r="F425" s="208" t="s">
        <v>147</v>
      </c>
      <c r="G425" s="208"/>
      <c r="H425" s="208" t="s">
        <v>214</v>
      </c>
      <c r="I425" s="208" t="s">
        <v>215</v>
      </c>
      <c r="J425" s="214" t="str">
        <f t="shared" si="2"/>
        <v>TinDowa</v>
      </c>
      <c r="K425" s="214" t="str">
        <f t="shared" si="3"/>
        <v>TinDowa</v>
      </c>
      <c r="L425" s="210"/>
      <c r="M425" s="210"/>
      <c r="N425" s="210"/>
      <c r="O425" s="210"/>
      <c r="P425" s="210"/>
      <c r="Q425" s="210"/>
      <c r="R425" s="210"/>
      <c r="S425" s="210"/>
      <c r="T425" s="210"/>
      <c r="U425" s="210"/>
      <c r="V425" s="210"/>
      <c r="W425" s="210"/>
      <c r="X425" s="210"/>
      <c r="Y425" s="210"/>
      <c r="Z425" s="210"/>
    </row>
    <row r="426" spans="1:26" ht="12" hidden="1" customHeight="1">
      <c r="A426" s="208" t="s">
        <v>138</v>
      </c>
      <c r="B426" s="208" t="s">
        <v>1200</v>
      </c>
      <c r="C426" s="208" t="s">
        <v>212</v>
      </c>
      <c r="D426" s="208" t="s">
        <v>207</v>
      </c>
      <c r="E426" s="208" t="s">
        <v>1199</v>
      </c>
      <c r="F426" s="208" t="s">
        <v>147</v>
      </c>
      <c r="G426" s="208"/>
      <c r="H426" s="208" t="s">
        <v>214</v>
      </c>
      <c r="I426" s="208" t="s">
        <v>215</v>
      </c>
      <c r="J426" s="214" t="str">
        <f t="shared" si="2"/>
        <v>TinDowa Metaltech Co., Ltd.</v>
      </c>
      <c r="K426" s="214" t="str">
        <f t="shared" si="3"/>
        <v>TinDowa Metaltech Co., Ltd.</v>
      </c>
      <c r="L426" s="210"/>
      <c r="M426" s="210"/>
      <c r="N426" s="210"/>
      <c r="O426" s="210"/>
      <c r="P426" s="210"/>
      <c r="Q426" s="210"/>
      <c r="R426" s="210"/>
      <c r="S426" s="210"/>
      <c r="T426" s="210"/>
      <c r="U426" s="210"/>
      <c r="V426" s="210"/>
      <c r="W426" s="210"/>
      <c r="X426" s="210"/>
      <c r="Y426" s="210"/>
      <c r="Z426" s="210"/>
    </row>
    <row r="427" spans="1:26" ht="12" hidden="1" customHeight="1">
      <c r="A427" s="208" t="s">
        <v>138</v>
      </c>
      <c r="B427" s="208" t="s">
        <v>1201</v>
      </c>
      <c r="C427" s="208" t="s">
        <v>1201</v>
      </c>
      <c r="D427" s="208" t="s">
        <v>1141</v>
      </c>
      <c r="E427" s="208" t="s">
        <v>1202</v>
      </c>
      <c r="F427" s="208" t="s">
        <v>147</v>
      </c>
      <c r="G427" s="208"/>
      <c r="H427" s="208" t="s">
        <v>1203</v>
      </c>
      <c r="I427" s="208" t="s">
        <v>1204</v>
      </c>
      <c r="J427" s="214" t="str">
        <f t="shared" si="2"/>
        <v>TinElectro-Mechanical Facility of the Cao Bang Minerals &amp; Metallurgy Joint Stock Company</v>
      </c>
      <c r="K427" s="214" t="str">
        <f t="shared" si="3"/>
        <v>TinElectro-Mechanical Facility of the Cao Bang Minerals &amp; Metallurgy Joint Stock Company</v>
      </c>
      <c r="L427" s="210"/>
      <c r="M427" s="210"/>
      <c r="N427" s="210"/>
      <c r="O427" s="210"/>
      <c r="P427" s="210"/>
      <c r="Q427" s="210"/>
      <c r="R427" s="210"/>
      <c r="S427" s="210"/>
      <c r="T427" s="210"/>
      <c r="U427" s="210"/>
      <c r="V427" s="210"/>
      <c r="W427" s="210"/>
      <c r="X427" s="210"/>
      <c r="Y427" s="210"/>
      <c r="Z427" s="210"/>
    </row>
    <row r="428" spans="1:26" ht="12" hidden="1" customHeight="1">
      <c r="A428" s="208" t="s">
        <v>138</v>
      </c>
      <c r="B428" s="208" t="s">
        <v>1205</v>
      </c>
      <c r="C428" s="208" t="s">
        <v>1205</v>
      </c>
      <c r="D428" s="208" t="s">
        <v>1206</v>
      </c>
      <c r="E428" s="208" t="s">
        <v>1207</v>
      </c>
      <c r="F428" s="208" t="s">
        <v>147</v>
      </c>
      <c r="G428" s="208"/>
      <c r="H428" s="208" t="s">
        <v>1208</v>
      </c>
      <c r="I428" s="208" t="s">
        <v>1208</v>
      </c>
      <c r="J428" s="214" t="str">
        <f t="shared" si="2"/>
        <v>TinEM Vinto</v>
      </c>
      <c r="K428" s="214" t="str">
        <f t="shared" si="3"/>
        <v>TinEM Vinto</v>
      </c>
      <c r="L428" s="210"/>
      <c r="M428" s="210"/>
      <c r="N428" s="210"/>
      <c r="O428" s="210"/>
      <c r="P428" s="210"/>
      <c r="Q428" s="210"/>
      <c r="R428" s="210"/>
      <c r="S428" s="210"/>
      <c r="T428" s="210"/>
      <c r="U428" s="210"/>
      <c r="V428" s="210"/>
      <c r="W428" s="210"/>
      <c r="X428" s="210"/>
      <c r="Y428" s="210"/>
      <c r="Z428" s="210"/>
    </row>
    <row r="429" spans="1:26" ht="12" hidden="1" customHeight="1">
      <c r="A429" s="208" t="s">
        <v>138</v>
      </c>
      <c r="B429" s="208" t="s">
        <v>1209</v>
      </c>
      <c r="C429" s="208" t="s">
        <v>1205</v>
      </c>
      <c r="D429" s="208" t="s">
        <v>1206</v>
      </c>
      <c r="E429" s="208" t="s">
        <v>1207</v>
      </c>
      <c r="F429" s="208" t="s">
        <v>147</v>
      </c>
      <c r="G429" s="208"/>
      <c r="H429" s="208" t="s">
        <v>1208</v>
      </c>
      <c r="I429" s="208" t="s">
        <v>1208</v>
      </c>
      <c r="J429" s="214" t="str">
        <f t="shared" si="2"/>
        <v>TinEmpresa Metalúrgica Vinto</v>
      </c>
      <c r="K429" s="214" t="str">
        <f t="shared" si="3"/>
        <v>TinEmpresa Metalúrgica Vinto</v>
      </c>
      <c r="L429" s="210"/>
      <c r="M429" s="210"/>
      <c r="N429" s="210"/>
      <c r="O429" s="210"/>
      <c r="P429" s="210"/>
      <c r="Q429" s="210"/>
      <c r="R429" s="210"/>
      <c r="S429" s="210"/>
      <c r="T429" s="210"/>
      <c r="U429" s="210"/>
      <c r="V429" s="210"/>
      <c r="W429" s="210"/>
      <c r="X429" s="210"/>
      <c r="Y429" s="210"/>
      <c r="Z429" s="210"/>
    </row>
    <row r="430" spans="1:26" ht="12" hidden="1" customHeight="1">
      <c r="A430" s="208" t="s">
        <v>138</v>
      </c>
      <c r="B430" s="208" t="s">
        <v>1210</v>
      </c>
      <c r="C430" s="208" t="s">
        <v>1205</v>
      </c>
      <c r="D430" s="208" t="s">
        <v>1206</v>
      </c>
      <c r="E430" s="208" t="s">
        <v>1207</v>
      </c>
      <c r="F430" s="208" t="s">
        <v>147</v>
      </c>
      <c r="G430" s="208"/>
      <c r="H430" s="208" t="s">
        <v>1208</v>
      </c>
      <c r="I430" s="208" t="s">
        <v>1208</v>
      </c>
      <c r="J430" s="214" t="str">
        <f t="shared" si="2"/>
        <v>TinEmpressa Nacional de Fundiciones (ENAF)</v>
      </c>
      <c r="K430" s="214" t="str">
        <f t="shared" si="3"/>
        <v>TinEmpressa Nacional de Fundiciones (ENAF)</v>
      </c>
      <c r="L430" s="210"/>
      <c r="M430" s="210"/>
      <c r="N430" s="210"/>
      <c r="O430" s="210"/>
      <c r="P430" s="210"/>
      <c r="Q430" s="210"/>
      <c r="R430" s="210"/>
      <c r="S430" s="210"/>
      <c r="T430" s="210"/>
      <c r="U430" s="210"/>
      <c r="V430" s="210"/>
      <c r="W430" s="210"/>
      <c r="X430" s="210"/>
      <c r="Y430" s="210"/>
      <c r="Z430" s="210"/>
    </row>
    <row r="431" spans="1:26" ht="12" hidden="1" customHeight="1">
      <c r="A431" s="208" t="s">
        <v>138</v>
      </c>
      <c r="B431" s="208" t="s">
        <v>1211</v>
      </c>
      <c r="C431" s="208" t="s">
        <v>1205</v>
      </c>
      <c r="D431" s="208" t="s">
        <v>1206</v>
      </c>
      <c r="E431" s="208" t="s">
        <v>1207</v>
      </c>
      <c r="F431" s="208" t="s">
        <v>147</v>
      </c>
      <c r="G431" s="208"/>
      <c r="H431" s="208" t="s">
        <v>1208</v>
      </c>
      <c r="I431" s="208" t="s">
        <v>1208</v>
      </c>
      <c r="J431" s="214" t="str">
        <f t="shared" si="2"/>
        <v>TinENAF</v>
      </c>
      <c r="K431" s="214" t="str">
        <f t="shared" si="3"/>
        <v>TinENAF</v>
      </c>
      <c r="L431" s="210"/>
      <c r="M431" s="210"/>
      <c r="N431" s="210"/>
      <c r="O431" s="210"/>
      <c r="P431" s="210"/>
      <c r="Q431" s="210"/>
      <c r="R431" s="210"/>
      <c r="S431" s="210"/>
      <c r="T431" s="210"/>
      <c r="U431" s="210"/>
      <c r="V431" s="210"/>
      <c r="W431" s="210"/>
      <c r="X431" s="210"/>
      <c r="Y431" s="210"/>
      <c r="Z431" s="210"/>
    </row>
    <row r="432" spans="1:26" ht="12" hidden="1" customHeight="1">
      <c r="A432" s="208" t="s">
        <v>138</v>
      </c>
      <c r="B432" s="208" t="s">
        <v>1212</v>
      </c>
      <c r="C432" s="208" t="s">
        <v>1212</v>
      </c>
      <c r="D432" s="208" t="s">
        <v>244</v>
      </c>
      <c r="E432" s="208" t="s">
        <v>1213</v>
      </c>
      <c r="F432" s="208" t="s">
        <v>147</v>
      </c>
      <c r="G432" s="208"/>
      <c r="H432" s="208" t="s">
        <v>1214</v>
      </c>
      <c r="I432" s="208" t="s">
        <v>1215</v>
      </c>
      <c r="J432" s="214" t="str">
        <f t="shared" si="2"/>
        <v>TinEstanho de Rondonia S.A.</v>
      </c>
      <c r="K432" s="214" t="str">
        <f t="shared" si="3"/>
        <v>TinEstanho de Rondonia S.A.</v>
      </c>
      <c r="L432" s="210"/>
      <c r="M432" s="210"/>
      <c r="N432" s="210"/>
      <c r="O432" s="210"/>
      <c r="P432" s="210"/>
      <c r="Q432" s="210"/>
      <c r="R432" s="210"/>
      <c r="S432" s="210"/>
      <c r="T432" s="210"/>
      <c r="U432" s="210"/>
      <c r="V432" s="210"/>
      <c r="W432" s="210"/>
      <c r="X432" s="210"/>
      <c r="Y432" s="210"/>
      <c r="Z432" s="210"/>
    </row>
    <row r="433" spans="1:26" ht="12" hidden="1" customHeight="1">
      <c r="A433" s="208" t="s">
        <v>138</v>
      </c>
      <c r="B433" s="208" t="s">
        <v>1216</v>
      </c>
      <c r="C433" s="208" t="s">
        <v>1212</v>
      </c>
      <c r="D433" s="208" t="s">
        <v>244</v>
      </c>
      <c r="E433" s="208" t="s">
        <v>1213</v>
      </c>
      <c r="F433" s="208" t="s">
        <v>147</v>
      </c>
      <c r="G433" s="208"/>
      <c r="H433" s="208" t="s">
        <v>1214</v>
      </c>
      <c r="I433" s="208" t="s">
        <v>1215</v>
      </c>
      <c r="J433" s="214" t="str">
        <f t="shared" si="2"/>
        <v>TinEstanho de Rondônia S.A.</v>
      </c>
      <c r="K433" s="214" t="str">
        <f t="shared" si="3"/>
        <v>TinEstanho de Rondônia S.A.</v>
      </c>
      <c r="L433" s="210"/>
      <c r="M433" s="210"/>
      <c r="N433" s="210"/>
      <c r="O433" s="210"/>
      <c r="P433" s="210"/>
      <c r="Q433" s="210"/>
      <c r="R433" s="210"/>
      <c r="S433" s="210"/>
      <c r="T433" s="210"/>
      <c r="U433" s="210"/>
      <c r="V433" s="210"/>
      <c r="W433" s="210"/>
      <c r="X433" s="210"/>
      <c r="Y433" s="210"/>
      <c r="Z433" s="210"/>
    </row>
    <row r="434" spans="1:26" ht="12" hidden="1" customHeight="1">
      <c r="A434" s="208" t="s">
        <v>138</v>
      </c>
      <c r="B434" s="208" t="s">
        <v>1217</v>
      </c>
      <c r="C434" s="208" t="s">
        <v>1218</v>
      </c>
      <c r="D434" s="208" t="s">
        <v>244</v>
      </c>
      <c r="E434" s="208" t="s">
        <v>1219</v>
      </c>
      <c r="F434" s="208" t="s">
        <v>147</v>
      </c>
      <c r="G434" s="208"/>
      <c r="H434" s="208" t="s">
        <v>1220</v>
      </c>
      <c r="I434" s="208" t="s">
        <v>649</v>
      </c>
      <c r="J434" s="214" t="str">
        <f t="shared" si="2"/>
        <v>TinFabrica Auricchio</v>
      </c>
      <c r="K434" s="214" t="str">
        <f t="shared" si="3"/>
        <v>TinFabrica Auricchio</v>
      </c>
      <c r="L434" s="210"/>
      <c r="M434" s="210"/>
      <c r="N434" s="210"/>
      <c r="O434" s="210"/>
      <c r="P434" s="210"/>
      <c r="Q434" s="210"/>
      <c r="R434" s="210"/>
      <c r="S434" s="210"/>
      <c r="T434" s="210"/>
      <c r="U434" s="210"/>
      <c r="V434" s="210"/>
      <c r="W434" s="210"/>
      <c r="X434" s="210"/>
      <c r="Y434" s="210"/>
      <c r="Z434" s="210"/>
    </row>
    <row r="435" spans="1:26" ht="12" hidden="1" customHeight="1">
      <c r="A435" s="208" t="s">
        <v>138</v>
      </c>
      <c r="B435" s="208" t="s">
        <v>1221</v>
      </c>
      <c r="C435" s="208" t="s">
        <v>1218</v>
      </c>
      <c r="D435" s="208" t="s">
        <v>244</v>
      </c>
      <c r="E435" s="208" t="s">
        <v>1219</v>
      </c>
      <c r="F435" s="208" t="s">
        <v>147</v>
      </c>
      <c r="G435" s="208"/>
      <c r="H435" s="208" t="s">
        <v>1220</v>
      </c>
      <c r="I435" s="208" t="s">
        <v>649</v>
      </c>
      <c r="J435" s="214" t="str">
        <f t="shared" si="2"/>
        <v>TinFábrica Auricchio</v>
      </c>
      <c r="K435" s="214" t="str">
        <f t="shared" si="3"/>
        <v>TinFábrica Auricchio</v>
      </c>
      <c r="L435" s="210"/>
      <c r="M435" s="210"/>
      <c r="N435" s="210"/>
      <c r="O435" s="210"/>
      <c r="P435" s="210"/>
      <c r="Q435" s="210"/>
      <c r="R435" s="210"/>
      <c r="S435" s="210"/>
      <c r="T435" s="210"/>
      <c r="U435" s="210"/>
      <c r="V435" s="210"/>
      <c r="W435" s="210"/>
      <c r="X435" s="210"/>
      <c r="Y435" s="210"/>
      <c r="Z435" s="210"/>
    </row>
    <row r="436" spans="1:26" ht="12" hidden="1" customHeight="1">
      <c r="A436" s="208" t="s">
        <v>138</v>
      </c>
      <c r="B436" s="208" t="s">
        <v>1218</v>
      </c>
      <c r="C436" s="208" t="s">
        <v>1218</v>
      </c>
      <c r="D436" s="208" t="s">
        <v>244</v>
      </c>
      <c r="E436" s="208" t="s">
        <v>1219</v>
      </c>
      <c r="F436" s="208" t="s">
        <v>147</v>
      </c>
      <c r="G436" s="208"/>
      <c r="H436" s="208" t="s">
        <v>1220</v>
      </c>
      <c r="I436" s="208" t="s">
        <v>649</v>
      </c>
      <c r="J436" s="214" t="str">
        <f t="shared" si="2"/>
        <v>TinFabrica Auricchio Industria e Comercio Ltda.</v>
      </c>
      <c r="K436" s="214" t="str">
        <f t="shared" si="3"/>
        <v>TinFabrica Auricchio Industria e Comercio Ltda.</v>
      </c>
      <c r="L436" s="210"/>
      <c r="M436" s="210"/>
      <c r="N436" s="210"/>
      <c r="O436" s="210"/>
      <c r="P436" s="210"/>
      <c r="Q436" s="210"/>
      <c r="R436" s="210"/>
      <c r="S436" s="210"/>
      <c r="T436" s="210"/>
      <c r="U436" s="210"/>
      <c r="V436" s="210"/>
      <c r="W436" s="210"/>
      <c r="X436" s="210"/>
      <c r="Y436" s="210"/>
      <c r="Z436" s="210"/>
    </row>
    <row r="437" spans="1:26" ht="12" hidden="1" customHeight="1">
      <c r="A437" s="208" t="s">
        <v>138</v>
      </c>
      <c r="B437" s="208" t="s">
        <v>1222</v>
      </c>
      <c r="C437" s="208" t="s">
        <v>1222</v>
      </c>
      <c r="D437" s="208" t="s">
        <v>587</v>
      </c>
      <c r="E437" s="208" t="s">
        <v>1223</v>
      </c>
      <c r="F437" s="208" t="s">
        <v>147</v>
      </c>
      <c r="G437" s="208"/>
      <c r="H437" s="208" t="s">
        <v>1224</v>
      </c>
      <c r="I437" s="208" t="s">
        <v>1225</v>
      </c>
      <c r="J437" s="214" t="str">
        <f t="shared" si="2"/>
        <v>TinFenix Metals</v>
      </c>
      <c r="K437" s="214" t="str">
        <f t="shared" si="3"/>
        <v>TinFenix Metals</v>
      </c>
      <c r="L437" s="210"/>
      <c r="M437" s="210"/>
      <c r="N437" s="210"/>
      <c r="O437" s="210"/>
      <c r="P437" s="210"/>
      <c r="Q437" s="210"/>
      <c r="R437" s="210"/>
      <c r="S437" s="210"/>
      <c r="T437" s="210"/>
      <c r="U437" s="210"/>
      <c r="V437" s="210"/>
      <c r="W437" s="210"/>
      <c r="X437" s="210"/>
      <c r="Y437" s="210"/>
      <c r="Z437" s="210"/>
    </row>
    <row r="438" spans="1:26" ht="12" hidden="1" customHeight="1">
      <c r="A438" s="208" t="s">
        <v>138</v>
      </c>
      <c r="B438" s="208" t="s">
        <v>1226</v>
      </c>
      <c r="C438" s="208" t="s">
        <v>1227</v>
      </c>
      <c r="D438" s="208" t="s">
        <v>705</v>
      </c>
      <c r="E438" s="208" t="s">
        <v>1228</v>
      </c>
      <c r="F438" s="208" t="s">
        <v>147</v>
      </c>
      <c r="G438" s="208"/>
      <c r="H438" s="208" t="s">
        <v>1229</v>
      </c>
      <c r="I438" s="208" t="s">
        <v>1230</v>
      </c>
      <c r="J438" s="214" t="str">
        <f t="shared" si="2"/>
        <v>TinFunsur Smelter</v>
      </c>
      <c r="K438" s="214" t="str">
        <f t="shared" si="3"/>
        <v>TinFunsur Smelter</v>
      </c>
      <c r="L438" s="210"/>
      <c r="M438" s="210"/>
      <c r="N438" s="210"/>
      <c r="O438" s="210"/>
      <c r="P438" s="210"/>
      <c r="Q438" s="210"/>
      <c r="R438" s="210"/>
      <c r="S438" s="210"/>
      <c r="T438" s="210"/>
      <c r="U438" s="210"/>
      <c r="V438" s="210"/>
      <c r="W438" s="210"/>
      <c r="X438" s="210"/>
      <c r="Y438" s="210"/>
      <c r="Z438" s="210"/>
    </row>
    <row r="439" spans="1:26" ht="12" hidden="1" customHeight="1">
      <c r="A439" s="208" t="s">
        <v>138</v>
      </c>
      <c r="B439" s="208" t="s">
        <v>1231</v>
      </c>
      <c r="C439" s="208" t="s">
        <v>1153</v>
      </c>
      <c r="D439" s="208" t="s">
        <v>146</v>
      </c>
      <c r="E439" s="208" t="s">
        <v>1154</v>
      </c>
      <c r="F439" s="208" t="s">
        <v>147</v>
      </c>
      <c r="G439" s="208"/>
      <c r="H439" s="208" t="s">
        <v>1155</v>
      </c>
      <c r="I439" s="208" t="s">
        <v>341</v>
      </c>
      <c r="J439" s="214" t="str">
        <f t="shared" si="2"/>
        <v>TinGejiu City Datun Chengfeng Smelter</v>
      </c>
      <c r="K439" s="214" t="str">
        <f t="shared" si="3"/>
        <v>TinGejiu City Datun Chengfeng Smelter</v>
      </c>
      <c r="L439" s="210"/>
      <c r="M439" s="210"/>
      <c r="N439" s="210"/>
      <c r="O439" s="210"/>
      <c r="P439" s="210"/>
      <c r="Q439" s="210"/>
      <c r="R439" s="210"/>
      <c r="S439" s="210"/>
      <c r="T439" s="210"/>
      <c r="U439" s="210"/>
      <c r="V439" s="210"/>
      <c r="W439" s="210"/>
      <c r="X439" s="210"/>
      <c r="Y439" s="210"/>
      <c r="Z439" s="210"/>
    </row>
    <row r="440" spans="1:26" ht="12" hidden="1" customHeight="1">
      <c r="A440" s="208" t="s">
        <v>138</v>
      </c>
      <c r="B440" s="208" t="s">
        <v>1232</v>
      </c>
      <c r="C440" s="208" t="s">
        <v>1232</v>
      </c>
      <c r="D440" s="208" t="s">
        <v>146</v>
      </c>
      <c r="E440" s="208" t="s">
        <v>1233</v>
      </c>
      <c r="F440" s="208" t="s">
        <v>147</v>
      </c>
      <c r="G440" s="208"/>
      <c r="H440" s="208" t="s">
        <v>1155</v>
      </c>
      <c r="I440" s="208" t="s">
        <v>341</v>
      </c>
      <c r="J440" s="214" t="str">
        <f t="shared" si="2"/>
        <v>TinGejiu City Fuxiang Industry and Trade Co., Ltd.</v>
      </c>
      <c r="K440" s="214" t="str">
        <f t="shared" si="3"/>
        <v>TinGejiu City Fuxiang Industry and Trade Co., Ltd.</v>
      </c>
      <c r="L440" s="210"/>
      <c r="M440" s="210"/>
      <c r="N440" s="210"/>
      <c r="O440" s="210"/>
      <c r="P440" s="210"/>
      <c r="Q440" s="210"/>
      <c r="R440" s="210"/>
      <c r="S440" s="210"/>
      <c r="T440" s="210"/>
      <c r="U440" s="210"/>
      <c r="V440" s="210"/>
      <c r="W440" s="210"/>
      <c r="X440" s="210"/>
      <c r="Y440" s="210"/>
      <c r="Z440" s="210"/>
    </row>
    <row r="441" spans="1:26" ht="12" hidden="1" customHeight="1">
      <c r="A441" s="208" t="s">
        <v>138</v>
      </c>
      <c r="B441" s="208" t="s">
        <v>1234</v>
      </c>
      <c r="C441" s="208" t="s">
        <v>1232</v>
      </c>
      <c r="D441" s="208" t="s">
        <v>146</v>
      </c>
      <c r="E441" s="208" t="s">
        <v>1233</v>
      </c>
      <c r="F441" s="208" t="s">
        <v>147</v>
      </c>
      <c r="G441" s="208"/>
      <c r="H441" s="208" t="s">
        <v>1155</v>
      </c>
      <c r="I441" s="208" t="s">
        <v>341</v>
      </c>
      <c r="J441" s="214" t="str">
        <f t="shared" si="2"/>
        <v>TinGejiu Fuxiang Gongmao Co., Ltd.</v>
      </c>
      <c r="K441" s="214" t="str">
        <f t="shared" si="3"/>
        <v>TinGejiu Fuxiang Gongmao Co., Ltd.</v>
      </c>
      <c r="L441" s="210"/>
      <c r="M441" s="210"/>
      <c r="N441" s="210"/>
      <c r="O441" s="210"/>
      <c r="P441" s="210"/>
      <c r="Q441" s="210"/>
      <c r="R441" s="210"/>
      <c r="S441" s="210"/>
      <c r="T441" s="210"/>
      <c r="U441" s="210"/>
      <c r="V441" s="210"/>
      <c r="W441" s="210"/>
      <c r="X441" s="210"/>
      <c r="Y441" s="210"/>
      <c r="Z441" s="210"/>
    </row>
    <row r="442" spans="1:26" ht="12" hidden="1" customHeight="1">
      <c r="A442" s="208" t="s">
        <v>138</v>
      </c>
      <c r="B442" s="208" t="s">
        <v>1235</v>
      </c>
      <c r="C442" s="208" t="s">
        <v>1235</v>
      </c>
      <c r="D442" s="208" t="s">
        <v>146</v>
      </c>
      <c r="E442" s="208" t="s">
        <v>1236</v>
      </c>
      <c r="F442" s="208" t="s">
        <v>147</v>
      </c>
      <c r="G442" s="208"/>
      <c r="H442" s="208" t="s">
        <v>1155</v>
      </c>
      <c r="I442" s="208" t="s">
        <v>341</v>
      </c>
      <c r="J442" s="214" t="str">
        <f t="shared" si="2"/>
        <v>TinGejiu Kai Meng Industry and Trade LLC</v>
      </c>
      <c r="K442" s="214" t="str">
        <f t="shared" si="3"/>
        <v>TinGejiu Kai Meng Industry and Trade LLC</v>
      </c>
      <c r="L442" s="210"/>
      <c r="M442" s="210"/>
      <c r="N442" s="210"/>
      <c r="O442" s="210"/>
      <c r="P442" s="210"/>
      <c r="Q442" s="210"/>
      <c r="R442" s="210"/>
      <c r="S442" s="210"/>
      <c r="T442" s="210"/>
      <c r="U442" s="210"/>
      <c r="V442" s="210"/>
      <c r="W442" s="210"/>
      <c r="X442" s="210"/>
      <c r="Y442" s="210"/>
      <c r="Z442" s="210"/>
    </row>
    <row r="443" spans="1:26" ht="12" hidden="1" customHeight="1">
      <c r="A443" s="208" t="s">
        <v>138</v>
      </c>
      <c r="B443" s="208" t="s">
        <v>1237</v>
      </c>
      <c r="C443" s="208" t="s">
        <v>1237</v>
      </c>
      <c r="D443" s="208" t="s">
        <v>146</v>
      </c>
      <c r="E443" s="208" t="s">
        <v>1238</v>
      </c>
      <c r="F443" s="208" t="s">
        <v>147</v>
      </c>
      <c r="G443" s="208"/>
      <c r="H443" s="208" t="s">
        <v>1155</v>
      </c>
      <c r="I443" s="208" t="s">
        <v>341</v>
      </c>
      <c r="J443" s="214" t="str">
        <f t="shared" si="2"/>
        <v>TinGejiu Non-Ferrous Metal Processing Co., Ltd.</v>
      </c>
      <c r="K443" s="214" t="str">
        <f t="shared" si="3"/>
        <v>TinGejiu Non-Ferrous Metal Processing Co., Ltd.</v>
      </c>
      <c r="L443" s="210"/>
      <c r="M443" s="210"/>
      <c r="N443" s="210"/>
      <c r="O443" s="210"/>
      <c r="P443" s="210"/>
      <c r="Q443" s="210"/>
      <c r="R443" s="210"/>
      <c r="S443" s="210"/>
      <c r="T443" s="210"/>
      <c r="U443" s="210"/>
      <c r="V443" s="210"/>
      <c r="W443" s="210"/>
      <c r="X443" s="210"/>
      <c r="Y443" s="210"/>
      <c r="Z443" s="210"/>
    </row>
    <row r="444" spans="1:26" ht="12" hidden="1" customHeight="1">
      <c r="A444" s="208" t="s">
        <v>138</v>
      </c>
      <c r="B444" s="208" t="s">
        <v>1239</v>
      </c>
      <c r="C444" s="208" t="s">
        <v>1239</v>
      </c>
      <c r="D444" s="208" t="s">
        <v>146</v>
      </c>
      <c r="E444" s="208" t="s">
        <v>1240</v>
      </c>
      <c r="F444" s="208" t="s">
        <v>147</v>
      </c>
      <c r="G444" s="208"/>
      <c r="H444" s="208" t="s">
        <v>1155</v>
      </c>
      <c r="I444" s="208" t="s">
        <v>341</v>
      </c>
      <c r="J444" s="214" t="str">
        <f t="shared" si="2"/>
        <v>TinGejiu Yunxin Nonferrous Electrolysis Co., Ltd.</v>
      </c>
      <c r="K444" s="214" t="str">
        <f t="shared" si="3"/>
        <v>TinGejiu Yunxin Nonferrous Electrolysis Co., Ltd.</v>
      </c>
      <c r="L444" s="210"/>
      <c r="M444" s="210"/>
      <c r="N444" s="210"/>
      <c r="O444" s="210"/>
      <c r="P444" s="210"/>
      <c r="Q444" s="210"/>
      <c r="R444" s="210"/>
      <c r="S444" s="210"/>
      <c r="T444" s="210"/>
      <c r="U444" s="210"/>
      <c r="V444" s="210"/>
      <c r="W444" s="210"/>
      <c r="X444" s="210"/>
      <c r="Y444" s="210"/>
      <c r="Z444" s="210"/>
    </row>
    <row r="445" spans="1:26" ht="12" hidden="1" customHeight="1">
      <c r="A445" s="208" t="s">
        <v>138</v>
      </c>
      <c r="B445" s="208" t="s">
        <v>1241</v>
      </c>
      <c r="C445" s="208" t="s">
        <v>1242</v>
      </c>
      <c r="D445" s="208" t="s">
        <v>146</v>
      </c>
      <c r="E445" s="208" t="s">
        <v>1243</v>
      </c>
      <c r="F445" s="208" t="s">
        <v>147</v>
      </c>
      <c r="G445" s="208"/>
      <c r="H445" s="208" t="s">
        <v>1155</v>
      </c>
      <c r="I445" s="208" t="s">
        <v>341</v>
      </c>
      <c r="J445" s="214" t="str">
        <f t="shared" si="2"/>
        <v>TinGejiu Zi-Li</v>
      </c>
      <c r="K445" s="214" t="str">
        <f t="shared" si="3"/>
        <v>TinGejiu Zi-Li</v>
      </c>
      <c r="L445" s="210"/>
      <c r="M445" s="210"/>
      <c r="N445" s="210"/>
      <c r="O445" s="210"/>
      <c r="P445" s="210"/>
      <c r="Q445" s="210"/>
      <c r="R445" s="210"/>
      <c r="S445" s="210"/>
      <c r="T445" s="210"/>
      <c r="U445" s="210"/>
      <c r="V445" s="210"/>
      <c r="W445" s="210"/>
      <c r="X445" s="210"/>
      <c r="Y445" s="210"/>
      <c r="Z445" s="210"/>
    </row>
    <row r="446" spans="1:26" ht="12" hidden="1" customHeight="1">
      <c r="A446" s="208" t="s">
        <v>138</v>
      </c>
      <c r="B446" s="208" t="s">
        <v>1242</v>
      </c>
      <c r="C446" s="208" t="s">
        <v>1242</v>
      </c>
      <c r="D446" s="208" t="s">
        <v>146</v>
      </c>
      <c r="E446" s="208" t="s">
        <v>1243</v>
      </c>
      <c r="F446" s="208" t="s">
        <v>147</v>
      </c>
      <c r="G446" s="208"/>
      <c r="H446" s="208" t="s">
        <v>1155</v>
      </c>
      <c r="I446" s="208" t="s">
        <v>341</v>
      </c>
      <c r="J446" s="214" t="str">
        <f t="shared" si="2"/>
        <v>TinGejiu Zili Mining And Metallurgy Co., Ltd.</v>
      </c>
      <c r="K446" s="214" t="str">
        <f t="shared" si="3"/>
        <v>TinGejiu Zili Mining And Metallurgy Co., Ltd.</v>
      </c>
      <c r="L446" s="210"/>
      <c r="M446" s="210"/>
      <c r="N446" s="210"/>
      <c r="O446" s="210"/>
      <c r="P446" s="210"/>
      <c r="Q446" s="210"/>
      <c r="R446" s="210"/>
      <c r="S446" s="210"/>
      <c r="T446" s="210"/>
      <c r="U446" s="210"/>
      <c r="V446" s="210"/>
      <c r="W446" s="210"/>
      <c r="X446" s="210"/>
      <c r="Y446" s="210"/>
      <c r="Z446" s="210"/>
    </row>
    <row r="447" spans="1:26" ht="12" hidden="1" customHeight="1">
      <c r="A447" s="208" t="s">
        <v>138</v>
      </c>
      <c r="B447" s="208" t="s">
        <v>1244</v>
      </c>
      <c r="C447" s="208" t="s">
        <v>1244</v>
      </c>
      <c r="D447" s="208" t="s">
        <v>177</v>
      </c>
      <c r="E447" s="208" t="s">
        <v>1245</v>
      </c>
      <c r="F447" s="208" t="s">
        <v>147</v>
      </c>
      <c r="G447" s="208"/>
      <c r="H447" s="208" t="s">
        <v>1246</v>
      </c>
      <c r="I447" s="208" t="s">
        <v>204</v>
      </c>
      <c r="J447" s="214" t="str">
        <f t="shared" si="2"/>
        <v>TinGlobal Advanced Metals Greenbushes Pty Ltd.</v>
      </c>
      <c r="K447" s="214" t="str">
        <f t="shared" si="3"/>
        <v>TinGlobal Advanced Metals Greenbushes Pty Ltd.</v>
      </c>
      <c r="L447" s="210"/>
      <c r="M447" s="210"/>
      <c r="N447" s="210"/>
      <c r="O447" s="210"/>
      <c r="P447" s="210"/>
      <c r="Q447" s="210"/>
      <c r="R447" s="210"/>
      <c r="S447" s="210"/>
      <c r="T447" s="210"/>
      <c r="U447" s="210"/>
      <c r="V447" s="210"/>
      <c r="W447" s="210"/>
      <c r="X447" s="210"/>
      <c r="Y447" s="210"/>
      <c r="Z447" s="210"/>
    </row>
    <row r="448" spans="1:26" ht="12" hidden="1" customHeight="1">
      <c r="A448" s="208" t="s">
        <v>138</v>
      </c>
      <c r="B448" s="208" t="s">
        <v>1247</v>
      </c>
      <c r="C448" s="208" t="s">
        <v>1163</v>
      </c>
      <c r="D448" s="208" t="s">
        <v>146</v>
      </c>
      <c r="E448" s="208" t="s">
        <v>1164</v>
      </c>
      <c r="F448" s="208" t="s">
        <v>147</v>
      </c>
      <c r="G448" s="208"/>
      <c r="H448" s="208" t="s">
        <v>1165</v>
      </c>
      <c r="I448" s="208" t="s">
        <v>1166</v>
      </c>
      <c r="J448" s="214" t="str">
        <f t="shared" si="2"/>
        <v>TinGuang Xi Liu Xhou</v>
      </c>
      <c r="K448" s="214" t="str">
        <f t="shared" si="3"/>
        <v>TinGuang Xi Liu Xhou</v>
      </c>
      <c r="L448" s="210"/>
      <c r="M448" s="210"/>
      <c r="N448" s="210"/>
      <c r="O448" s="210"/>
      <c r="P448" s="210"/>
      <c r="Q448" s="210"/>
      <c r="R448" s="210"/>
      <c r="S448" s="210"/>
      <c r="T448" s="210"/>
      <c r="U448" s="210"/>
      <c r="V448" s="210"/>
      <c r="W448" s="210"/>
      <c r="X448" s="210"/>
      <c r="Y448" s="210"/>
      <c r="Z448" s="210"/>
    </row>
    <row r="449" spans="1:26" ht="12" hidden="1" customHeight="1">
      <c r="A449" s="208" t="s">
        <v>138</v>
      </c>
      <c r="B449" s="208" t="s">
        <v>1248</v>
      </c>
      <c r="C449" s="208" t="s">
        <v>1163</v>
      </c>
      <c r="D449" s="208" t="s">
        <v>146</v>
      </c>
      <c r="E449" s="208" t="s">
        <v>1164</v>
      </c>
      <c r="F449" s="208" t="s">
        <v>147</v>
      </c>
      <c r="G449" s="208"/>
      <c r="H449" s="208" t="s">
        <v>1165</v>
      </c>
      <c r="I449" s="208" t="s">
        <v>1166</v>
      </c>
      <c r="J449" s="214" t="str">
        <f t="shared" si="2"/>
        <v>TinGuang Xi Liu Zhou</v>
      </c>
      <c r="K449" s="214" t="str">
        <f t="shared" si="3"/>
        <v>TinGuang Xi Liu Zhou</v>
      </c>
      <c r="L449" s="210"/>
      <c r="M449" s="210"/>
      <c r="N449" s="210"/>
      <c r="O449" s="210"/>
      <c r="P449" s="210"/>
      <c r="Q449" s="210"/>
      <c r="R449" s="210"/>
      <c r="S449" s="210"/>
      <c r="T449" s="210"/>
      <c r="U449" s="210"/>
      <c r="V449" s="210"/>
      <c r="W449" s="210"/>
      <c r="X449" s="210"/>
      <c r="Y449" s="210"/>
      <c r="Z449" s="210"/>
    </row>
    <row r="450" spans="1:26" ht="12" hidden="1" customHeight="1">
      <c r="A450" s="208" t="s">
        <v>138</v>
      </c>
      <c r="B450" s="208" t="s">
        <v>1249</v>
      </c>
      <c r="C450" s="208" t="s">
        <v>1249</v>
      </c>
      <c r="D450" s="208" t="s">
        <v>146</v>
      </c>
      <c r="E450" s="208" t="s">
        <v>1250</v>
      </c>
      <c r="F450" s="208" t="s">
        <v>147</v>
      </c>
      <c r="G450" s="208"/>
      <c r="H450" s="208" t="s">
        <v>1251</v>
      </c>
      <c r="I450" s="208" t="s">
        <v>480</v>
      </c>
      <c r="J450" s="214" t="str">
        <f t="shared" si="2"/>
        <v>TinGuangdong Hanhe Non-Ferrous Metal Co., Ltd.</v>
      </c>
      <c r="K450" s="214" t="str">
        <f t="shared" si="3"/>
        <v>TinGuangdong Hanhe Non-Ferrous Metal Co., Ltd.</v>
      </c>
      <c r="L450" s="210"/>
      <c r="M450" s="210"/>
      <c r="N450" s="210"/>
      <c r="O450" s="210"/>
      <c r="P450" s="210"/>
      <c r="Q450" s="210"/>
      <c r="R450" s="210"/>
      <c r="S450" s="210"/>
      <c r="T450" s="210"/>
      <c r="U450" s="210"/>
      <c r="V450" s="210"/>
      <c r="W450" s="210"/>
      <c r="X450" s="210"/>
      <c r="Y450" s="210"/>
      <c r="Z450" s="210"/>
    </row>
    <row r="451" spans="1:26" ht="12" hidden="1" customHeight="1">
      <c r="A451" s="208" t="s">
        <v>138</v>
      </c>
      <c r="B451" s="208" t="s">
        <v>1252</v>
      </c>
      <c r="C451" s="208" t="s">
        <v>1163</v>
      </c>
      <c r="D451" s="208" t="s">
        <v>146</v>
      </c>
      <c r="E451" s="208" t="s">
        <v>1164</v>
      </c>
      <c r="F451" s="208" t="s">
        <v>147</v>
      </c>
      <c r="G451" s="208"/>
      <c r="H451" s="208" t="s">
        <v>1165</v>
      </c>
      <c r="I451" s="208" t="s">
        <v>1166</v>
      </c>
      <c r="J451" s="214" t="str">
        <f t="shared" si="2"/>
        <v>TinGuangXi China Tin</v>
      </c>
      <c r="K451" s="214" t="str">
        <f t="shared" si="3"/>
        <v>TinGuangXi China Tin</v>
      </c>
      <c r="L451" s="210"/>
      <c r="M451" s="210"/>
      <c r="N451" s="210"/>
      <c r="O451" s="210"/>
      <c r="P451" s="210"/>
      <c r="Q451" s="210"/>
      <c r="R451" s="210"/>
      <c r="S451" s="210"/>
      <c r="T451" s="210"/>
      <c r="U451" s="210"/>
      <c r="V451" s="210"/>
      <c r="W451" s="210"/>
      <c r="X451" s="210"/>
      <c r="Y451" s="210"/>
      <c r="Z451" s="210"/>
    </row>
    <row r="452" spans="1:26" ht="12" hidden="1" customHeight="1">
      <c r="A452" s="208" t="s">
        <v>138</v>
      </c>
      <c r="B452" s="208" t="s">
        <v>1253</v>
      </c>
      <c r="C452" s="208" t="s">
        <v>1163</v>
      </c>
      <c r="D452" s="208" t="s">
        <v>146</v>
      </c>
      <c r="E452" s="208" t="s">
        <v>1164</v>
      </c>
      <c r="F452" s="208" t="s">
        <v>147</v>
      </c>
      <c r="G452" s="208"/>
      <c r="H452" s="208" t="s">
        <v>1165</v>
      </c>
      <c r="I452" s="208" t="s">
        <v>1166</v>
      </c>
      <c r="J452" s="214" t="str">
        <f t="shared" si="2"/>
        <v>TinGuangxi Hua Shu Dan CO., LTD.</v>
      </c>
      <c r="K452" s="214" t="str">
        <f t="shared" si="3"/>
        <v>TinGuangxi Hua Shu Dan CO., LTD.</v>
      </c>
      <c r="L452" s="210"/>
      <c r="M452" s="210"/>
      <c r="N452" s="210"/>
      <c r="O452" s="210"/>
      <c r="P452" s="210"/>
      <c r="Q452" s="210"/>
      <c r="R452" s="210"/>
      <c r="S452" s="210"/>
      <c r="T452" s="210"/>
      <c r="U452" s="210"/>
      <c r="V452" s="210"/>
      <c r="W452" s="210"/>
      <c r="X452" s="210"/>
      <c r="Y452" s="210"/>
      <c r="Z452" s="210"/>
    </row>
    <row r="453" spans="1:26" ht="12" hidden="1" customHeight="1">
      <c r="A453" s="208" t="s">
        <v>138</v>
      </c>
      <c r="B453" s="208" t="s">
        <v>1254</v>
      </c>
      <c r="C453" s="208" t="s">
        <v>1254</v>
      </c>
      <c r="D453" s="208" t="s">
        <v>146</v>
      </c>
      <c r="E453" s="208" t="s">
        <v>1255</v>
      </c>
      <c r="F453" s="208" t="s">
        <v>147</v>
      </c>
      <c r="G453" s="208"/>
      <c r="H453" s="208" t="s">
        <v>148</v>
      </c>
      <c r="I453" s="208" t="s">
        <v>556</v>
      </c>
      <c r="J453" s="214" t="str">
        <f t="shared" si="2"/>
        <v>TinHuiChang Hill Tin Industry Co., Ltd.</v>
      </c>
      <c r="K453" s="214" t="str">
        <f t="shared" si="3"/>
        <v>TinHuiChang Hill Tin Industry Co., Ltd.</v>
      </c>
      <c r="L453" s="210"/>
      <c r="M453" s="210"/>
      <c r="N453" s="210"/>
      <c r="O453" s="210"/>
      <c r="P453" s="210"/>
      <c r="Q453" s="210"/>
      <c r="R453" s="210"/>
      <c r="S453" s="210"/>
      <c r="T453" s="210"/>
      <c r="U453" s="210"/>
      <c r="V453" s="210"/>
      <c r="W453" s="210"/>
      <c r="X453" s="210"/>
      <c r="Y453" s="210"/>
      <c r="Z453" s="210"/>
    </row>
    <row r="454" spans="1:26" ht="12" hidden="1" customHeight="1">
      <c r="A454" s="208" t="s">
        <v>138</v>
      </c>
      <c r="B454" s="208" t="s">
        <v>1256</v>
      </c>
      <c r="C454" s="208" t="s">
        <v>1257</v>
      </c>
      <c r="D454" s="208" t="s">
        <v>726</v>
      </c>
      <c r="E454" s="208" t="s">
        <v>1258</v>
      </c>
      <c r="F454" s="208" t="s">
        <v>147</v>
      </c>
      <c r="G454" s="208"/>
      <c r="H454" s="208" t="s">
        <v>1259</v>
      </c>
      <c r="I454" s="208" t="s">
        <v>1260</v>
      </c>
      <c r="J454" s="214" t="str">
        <f t="shared" si="2"/>
        <v>TinHulterworth Smelter</v>
      </c>
      <c r="K454" s="214" t="str">
        <f t="shared" si="3"/>
        <v>TinHulterworth Smelter</v>
      </c>
      <c r="L454" s="210"/>
      <c r="M454" s="210"/>
      <c r="N454" s="210"/>
      <c r="O454" s="210"/>
      <c r="P454" s="210"/>
      <c r="Q454" s="210"/>
      <c r="R454" s="210"/>
      <c r="S454" s="210"/>
      <c r="T454" s="210"/>
      <c r="U454" s="210"/>
      <c r="V454" s="210"/>
      <c r="W454" s="210"/>
      <c r="X454" s="210"/>
      <c r="Y454" s="210"/>
      <c r="Z454" s="210"/>
    </row>
    <row r="455" spans="1:26" ht="12" hidden="1" customHeight="1">
      <c r="A455" s="208" t="s">
        <v>138</v>
      </c>
      <c r="B455" s="208" t="s">
        <v>1261</v>
      </c>
      <c r="C455" s="208" t="s">
        <v>710</v>
      </c>
      <c r="D455" s="208" t="s">
        <v>207</v>
      </c>
      <c r="E455" s="208" t="s">
        <v>1262</v>
      </c>
      <c r="F455" s="208" t="s">
        <v>147</v>
      </c>
      <c r="G455" s="208"/>
      <c r="H455" s="208" t="s">
        <v>1263</v>
      </c>
      <c r="I455" s="208" t="s">
        <v>1264</v>
      </c>
      <c r="J455" s="214" t="str">
        <f t="shared" si="2"/>
        <v>TinIkuno Tin Smelter</v>
      </c>
      <c r="K455" s="214" t="str">
        <f t="shared" si="3"/>
        <v>TinIkuno Tin Smelter</v>
      </c>
      <c r="L455" s="210"/>
      <c r="M455" s="210"/>
      <c r="N455" s="210"/>
      <c r="O455" s="210"/>
      <c r="P455" s="210"/>
      <c r="Q455" s="210"/>
      <c r="R455" s="210"/>
      <c r="S455" s="210"/>
      <c r="T455" s="210"/>
      <c r="U455" s="210"/>
      <c r="V455" s="210"/>
      <c r="W455" s="210"/>
      <c r="X455" s="210"/>
      <c r="Y455" s="210"/>
      <c r="Z455" s="210"/>
    </row>
    <row r="456" spans="1:26" ht="12" hidden="1" customHeight="1">
      <c r="A456" s="208" t="s">
        <v>138</v>
      </c>
      <c r="B456" s="208" t="s">
        <v>1265</v>
      </c>
      <c r="C456" s="208" t="s">
        <v>1266</v>
      </c>
      <c r="D456" s="208" t="s">
        <v>791</v>
      </c>
      <c r="E456" s="208" t="s">
        <v>1267</v>
      </c>
      <c r="F456" s="208" t="s">
        <v>147</v>
      </c>
      <c r="G456" s="208"/>
      <c r="H456" s="208" t="s">
        <v>1268</v>
      </c>
      <c r="I456" s="208" t="s">
        <v>1187</v>
      </c>
      <c r="J456" s="214" t="str">
        <f t="shared" si="2"/>
        <v>TinINDONESIAN STATE TIN CORPORATION MENTOK SMELTER</v>
      </c>
      <c r="K456" s="214" t="str">
        <f t="shared" si="3"/>
        <v>TinINDONESIAN STATE TIN CORPORATION MENTOK SMELTER</v>
      </c>
      <c r="L456" s="210"/>
      <c r="M456" s="210"/>
      <c r="N456" s="210"/>
      <c r="O456" s="210"/>
      <c r="P456" s="210"/>
      <c r="Q456" s="210"/>
      <c r="R456" s="210"/>
      <c r="S456" s="210"/>
      <c r="T456" s="210"/>
      <c r="U456" s="210"/>
      <c r="V456" s="210"/>
      <c r="W456" s="210"/>
      <c r="X456" s="210"/>
      <c r="Y456" s="210"/>
      <c r="Z456" s="210"/>
    </row>
    <row r="457" spans="1:26" ht="12" hidden="1" customHeight="1">
      <c r="A457" s="208" t="s">
        <v>138</v>
      </c>
      <c r="B457" s="208" t="s">
        <v>1269</v>
      </c>
      <c r="C457" s="208" t="s">
        <v>1270</v>
      </c>
      <c r="D457" s="208" t="s">
        <v>146</v>
      </c>
      <c r="E457" s="208" t="s">
        <v>1271</v>
      </c>
      <c r="F457" s="208" t="s">
        <v>147</v>
      </c>
      <c r="G457" s="208"/>
      <c r="H457" s="208" t="s">
        <v>148</v>
      </c>
      <c r="I457" s="208" t="s">
        <v>556</v>
      </c>
      <c r="J457" s="214" t="str">
        <f t="shared" si="2"/>
        <v>TinJiangxi Nanshan</v>
      </c>
      <c r="K457" s="214" t="str">
        <f t="shared" si="3"/>
        <v>TinJiangxi Nanshan</v>
      </c>
      <c r="L457" s="210"/>
      <c r="M457" s="210"/>
      <c r="N457" s="210"/>
      <c r="O457" s="210"/>
      <c r="P457" s="210"/>
      <c r="Q457" s="210"/>
      <c r="R457" s="210"/>
      <c r="S457" s="210"/>
      <c r="T457" s="210"/>
      <c r="U457" s="210"/>
      <c r="V457" s="210"/>
      <c r="W457" s="210"/>
      <c r="X457" s="210"/>
      <c r="Y457" s="210"/>
      <c r="Z457" s="210"/>
    </row>
    <row r="458" spans="1:26" ht="12" hidden="1" customHeight="1">
      <c r="A458" s="208" t="s">
        <v>138</v>
      </c>
      <c r="B458" s="208" t="s">
        <v>1270</v>
      </c>
      <c r="C458" s="208" t="s">
        <v>1270</v>
      </c>
      <c r="D458" s="208" t="s">
        <v>146</v>
      </c>
      <c r="E458" s="208" t="s">
        <v>1271</v>
      </c>
      <c r="F458" s="208" t="s">
        <v>147</v>
      </c>
      <c r="G458" s="208"/>
      <c r="H458" s="208" t="s">
        <v>148</v>
      </c>
      <c r="I458" s="208" t="s">
        <v>556</v>
      </c>
      <c r="J458" s="214" t="str">
        <f t="shared" si="2"/>
        <v>TinJiangxi New Nanshan Technology Ltd.</v>
      </c>
      <c r="K458" s="214" t="str">
        <f t="shared" si="3"/>
        <v>TinJiangxi New Nanshan Technology Ltd.</v>
      </c>
      <c r="L458" s="210"/>
      <c r="M458" s="210"/>
      <c r="N458" s="210"/>
      <c r="O458" s="210"/>
      <c r="P458" s="210"/>
      <c r="Q458" s="210"/>
      <c r="R458" s="210"/>
      <c r="S458" s="210"/>
      <c r="T458" s="210"/>
      <c r="U458" s="210"/>
      <c r="V458" s="210"/>
      <c r="W458" s="210"/>
      <c r="X458" s="210"/>
      <c r="Y458" s="210"/>
      <c r="Z458" s="210"/>
    </row>
    <row r="459" spans="1:26" ht="12" hidden="1" customHeight="1">
      <c r="A459" s="208" t="s">
        <v>138</v>
      </c>
      <c r="B459" s="208" t="s">
        <v>1272</v>
      </c>
      <c r="C459" s="208" t="s">
        <v>1235</v>
      </c>
      <c r="D459" s="208" t="s">
        <v>146</v>
      </c>
      <c r="E459" s="208" t="s">
        <v>1236</v>
      </c>
      <c r="F459" s="208" t="s">
        <v>147</v>
      </c>
      <c r="G459" s="208"/>
      <c r="H459" s="208" t="s">
        <v>1155</v>
      </c>
      <c r="I459" s="208" t="s">
        <v>341</v>
      </c>
      <c r="J459" s="214" t="str">
        <f t="shared" si="2"/>
        <v>TinKai Union Industry and Trade Co., Ltd. (China)</v>
      </c>
      <c r="K459" s="214" t="str">
        <f t="shared" si="3"/>
        <v>TinKai Union Industry and Trade Co., Ltd. (China)</v>
      </c>
      <c r="L459" s="210"/>
      <c r="M459" s="210"/>
      <c r="N459" s="210"/>
      <c r="O459" s="210"/>
      <c r="P459" s="210"/>
      <c r="Q459" s="210"/>
      <c r="R459" s="210"/>
      <c r="S459" s="210"/>
      <c r="T459" s="210"/>
      <c r="U459" s="210"/>
      <c r="V459" s="210"/>
      <c r="W459" s="210"/>
      <c r="X459" s="210"/>
      <c r="Y459" s="210"/>
      <c r="Z459" s="210"/>
    </row>
    <row r="460" spans="1:26" ht="12" hidden="1" customHeight="1">
      <c r="A460" s="208" t="s">
        <v>138</v>
      </c>
      <c r="B460" s="208" t="s">
        <v>1273</v>
      </c>
      <c r="C460" s="208" t="s">
        <v>1235</v>
      </c>
      <c r="D460" s="208" t="s">
        <v>146</v>
      </c>
      <c r="E460" s="208" t="s">
        <v>1236</v>
      </c>
      <c r="F460" s="208" t="s">
        <v>147</v>
      </c>
      <c r="G460" s="208"/>
      <c r="H460" s="208" t="s">
        <v>1155</v>
      </c>
      <c r="I460" s="208" t="s">
        <v>341</v>
      </c>
      <c r="J460" s="214" t="str">
        <f t="shared" si="2"/>
        <v>TinKai Unita Trade Limited Liability Company</v>
      </c>
      <c r="K460" s="214" t="str">
        <f t="shared" si="3"/>
        <v>TinKai Unita Trade Limited Liability Company</v>
      </c>
      <c r="L460" s="210"/>
      <c r="M460" s="210"/>
      <c r="N460" s="210"/>
      <c r="O460" s="210"/>
      <c r="P460" s="210"/>
      <c r="Q460" s="210"/>
      <c r="R460" s="210"/>
      <c r="S460" s="210"/>
      <c r="T460" s="210"/>
      <c r="U460" s="210"/>
      <c r="V460" s="210"/>
      <c r="W460" s="210"/>
      <c r="X460" s="210"/>
      <c r="Y460" s="210"/>
      <c r="Z460" s="210"/>
    </row>
    <row r="461" spans="1:26" ht="12" hidden="1" customHeight="1">
      <c r="A461" s="208" t="s">
        <v>138</v>
      </c>
      <c r="B461" s="208" t="s">
        <v>1274</v>
      </c>
      <c r="C461" s="208" t="s">
        <v>1235</v>
      </c>
      <c r="D461" s="208" t="s">
        <v>146</v>
      </c>
      <c r="E461" s="208" t="s">
        <v>1236</v>
      </c>
      <c r="F461" s="208" t="s">
        <v>147</v>
      </c>
      <c r="G461" s="208"/>
      <c r="H461" s="208" t="s">
        <v>1155</v>
      </c>
      <c r="I461" s="208" t="s">
        <v>341</v>
      </c>
      <c r="J461" s="214" t="str">
        <f t="shared" si="2"/>
        <v>TinKaimeng (Gejiu) Industry and Trade Co., Ltd.</v>
      </c>
      <c r="K461" s="214" t="str">
        <f t="shared" si="3"/>
        <v>TinKaimeng (Gejiu) Industry and Trade Co., Ltd.</v>
      </c>
      <c r="L461" s="210"/>
      <c r="M461" s="210"/>
      <c r="N461" s="210"/>
      <c r="O461" s="210"/>
      <c r="P461" s="210"/>
      <c r="Q461" s="210"/>
      <c r="R461" s="210"/>
      <c r="S461" s="210"/>
      <c r="T461" s="210"/>
      <c r="U461" s="210"/>
      <c r="V461" s="210"/>
      <c r="W461" s="210"/>
      <c r="X461" s="210"/>
      <c r="Y461" s="210"/>
      <c r="Z461" s="210"/>
    </row>
    <row r="462" spans="1:26" ht="12" hidden="1" customHeight="1">
      <c r="A462" s="208" t="s">
        <v>138</v>
      </c>
      <c r="B462" s="208" t="s">
        <v>1275</v>
      </c>
      <c r="C462" s="208" t="s">
        <v>1276</v>
      </c>
      <c r="D462" s="208" t="s">
        <v>791</v>
      </c>
      <c r="E462" s="208" t="s">
        <v>1277</v>
      </c>
      <c r="F462" s="208" t="s">
        <v>147</v>
      </c>
      <c r="G462" s="208"/>
      <c r="H462" s="208" t="s">
        <v>1278</v>
      </c>
      <c r="I462" s="208" t="s">
        <v>1279</v>
      </c>
      <c r="J462" s="214" t="str">
        <f t="shared" si="2"/>
        <v>TinKundur Smelter</v>
      </c>
      <c r="K462" s="214" t="str">
        <f t="shared" si="3"/>
        <v>TinKundur Smelter</v>
      </c>
      <c r="L462" s="210"/>
      <c r="M462" s="210"/>
      <c r="N462" s="210"/>
      <c r="O462" s="210"/>
      <c r="P462" s="210"/>
      <c r="Q462" s="210"/>
      <c r="R462" s="210"/>
      <c r="S462" s="210"/>
      <c r="T462" s="210"/>
      <c r="U462" s="210"/>
      <c r="V462" s="210"/>
      <c r="W462" s="210"/>
      <c r="X462" s="210"/>
      <c r="Y462" s="210"/>
      <c r="Z462" s="210"/>
    </row>
    <row r="463" spans="1:26" ht="12" hidden="1" customHeight="1">
      <c r="A463" s="208" t="s">
        <v>138</v>
      </c>
      <c r="B463" s="208" t="s">
        <v>1280</v>
      </c>
      <c r="C463" s="208" t="s">
        <v>1163</v>
      </c>
      <c r="D463" s="208" t="s">
        <v>146</v>
      </c>
      <c r="E463" s="208" t="s">
        <v>1164</v>
      </c>
      <c r="F463" s="208" t="s">
        <v>147</v>
      </c>
      <c r="G463" s="208"/>
      <c r="H463" s="208" t="s">
        <v>1165</v>
      </c>
      <c r="I463" s="208" t="s">
        <v>1166</v>
      </c>
      <c r="J463" s="214" t="str">
        <f t="shared" si="2"/>
        <v>TinLiuzhhou China Tin</v>
      </c>
      <c r="K463" s="214" t="str">
        <f t="shared" si="3"/>
        <v>TinLiuzhhou China Tin</v>
      </c>
      <c r="L463" s="210"/>
      <c r="M463" s="210"/>
      <c r="N463" s="210"/>
      <c r="O463" s="210"/>
      <c r="P463" s="210"/>
      <c r="Q463" s="210"/>
      <c r="R463" s="210"/>
      <c r="S463" s="210"/>
      <c r="T463" s="210"/>
      <c r="U463" s="210"/>
      <c r="V463" s="210"/>
      <c r="W463" s="210"/>
      <c r="X463" s="210"/>
      <c r="Y463" s="210"/>
      <c r="Z463" s="210"/>
    </row>
    <row r="464" spans="1:26" ht="12" hidden="1" customHeight="1">
      <c r="A464" s="208" t="s">
        <v>138</v>
      </c>
      <c r="B464" s="208" t="s">
        <v>1281</v>
      </c>
      <c r="C464" s="208" t="s">
        <v>1281</v>
      </c>
      <c r="D464" s="208" t="s">
        <v>146</v>
      </c>
      <c r="E464" s="208" t="s">
        <v>1282</v>
      </c>
      <c r="F464" s="208" t="s">
        <v>147</v>
      </c>
      <c r="G464" s="208"/>
      <c r="H464" s="208" t="s">
        <v>1283</v>
      </c>
      <c r="I464" s="208" t="s">
        <v>556</v>
      </c>
      <c r="J464" s="214" t="str">
        <f t="shared" si="2"/>
        <v>TinLongnan Chuangyue Environmental Protection Technology Development Co., Ltd</v>
      </c>
      <c r="K464" s="214" t="str">
        <f t="shared" si="3"/>
        <v>TinLongnan Chuangyue Environmental Protection Technology Development Co., Ltd</v>
      </c>
      <c r="L464" s="210"/>
      <c r="M464" s="210"/>
      <c r="N464" s="210"/>
      <c r="O464" s="210"/>
      <c r="P464" s="210"/>
      <c r="Q464" s="210"/>
      <c r="R464" s="210"/>
      <c r="S464" s="210"/>
      <c r="T464" s="210"/>
      <c r="U464" s="210"/>
      <c r="V464" s="210"/>
      <c r="W464" s="210"/>
      <c r="X464" s="210"/>
      <c r="Y464" s="210"/>
      <c r="Z464" s="210"/>
    </row>
    <row r="465" spans="1:26" ht="12" hidden="1" customHeight="1">
      <c r="A465" s="208" t="s">
        <v>138</v>
      </c>
      <c r="B465" s="208" t="s">
        <v>1284</v>
      </c>
      <c r="C465" s="208" t="s">
        <v>1284</v>
      </c>
      <c r="D465" s="208" t="s">
        <v>447</v>
      </c>
      <c r="E465" s="208" t="s">
        <v>1285</v>
      </c>
      <c r="F465" s="208" t="s">
        <v>147</v>
      </c>
      <c r="G465" s="208"/>
      <c r="H465" s="208" t="s">
        <v>449</v>
      </c>
      <c r="I465" s="208" t="s">
        <v>450</v>
      </c>
      <c r="J465" s="214" t="str">
        <f t="shared" si="2"/>
        <v>TinLuna Smelter, Ltd.</v>
      </c>
      <c r="K465" s="214" t="str">
        <f t="shared" si="3"/>
        <v>TinLuna Smelter, Ltd.</v>
      </c>
      <c r="L465" s="210"/>
      <c r="M465" s="210"/>
      <c r="N465" s="210"/>
      <c r="O465" s="210"/>
      <c r="P465" s="210"/>
      <c r="Q465" s="210"/>
      <c r="R465" s="210"/>
      <c r="S465" s="210"/>
      <c r="T465" s="210"/>
      <c r="U465" s="210"/>
      <c r="V465" s="210"/>
      <c r="W465" s="210"/>
      <c r="X465" s="210"/>
      <c r="Y465" s="210"/>
      <c r="Z465" s="210"/>
    </row>
    <row r="466" spans="1:26" ht="12" hidden="1" customHeight="1">
      <c r="A466" s="208" t="s">
        <v>138</v>
      </c>
      <c r="B466" s="208" t="s">
        <v>1286</v>
      </c>
      <c r="C466" s="208" t="s">
        <v>1286</v>
      </c>
      <c r="D466" s="208" t="s">
        <v>146</v>
      </c>
      <c r="E466" s="208" t="s">
        <v>1287</v>
      </c>
      <c r="F466" s="208" t="s">
        <v>147</v>
      </c>
      <c r="G466" s="208"/>
      <c r="H466" s="208" t="s">
        <v>1288</v>
      </c>
      <c r="I466" s="208" t="s">
        <v>253</v>
      </c>
      <c r="J466" s="214" t="str">
        <f t="shared" si="2"/>
        <v>TinMa'anshan Weitai Tin Co., Ltd.</v>
      </c>
      <c r="K466" s="214" t="str">
        <f t="shared" si="3"/>
        <v>TinMa'anshan Weitai Tin Co., Ltd.</v>
      </c>
      <c r="L466" s="210"/>
      <c r="M466" s="210"/>
      <c r="N466" s="210"/>
      <c r="O466" s="210"/>
      <c r="P466" s="210"/>
      <c r="Q466" s="210"/>
      <c r="R466" s="210"/>
      <c r="S466" s="210"/>
      <c r="T466" s="210"/>
      <c r="U466" s="210"/>
      <c r="V466" s="210"/>
      <c r="W466" s="210"/>
      <c r="X466" s="210"/>
      <c r="Y466" s="210"/>
      <c r="Z466" s="210"/>
    </row>
    <row r="467" spans="1:26" ht="12" hidden="1" customHeight="1">
      <c r="A467" s="208" t="s">
        <v>138</v>
      </c>
      <c r="B467" s="208" t="s">
        <v>1289</v>
      </c>
      <c r="C467" s="208" t="s">
        <v>1289</v>
      </c>
      <c r="D467" s="208" t="s">
        <v>244</v>
      </c>
      <c r="E467" s="208" t="s">
        <v>1290</v>
      </c>
      <c r="F467" s="208" t="s">
        <v>147</v>
      </c>
      <c r="G467" s="208"/>
      <c r="H467" s="208" t="s">
        <v>1002</v>
      </c>
      <c r="I467" s="208" t="s">
        <v>247</v>
      </c>
      <c r="J467" s="214" t="str">
        <f t="shared" si="2"/>
        <v>TinMagnu's Minerais Metais e Ligas Ltda.</v>
      </c>
      <c r="K467" s="214" t="str">
        <f t="shared" si="3"/>
        <v>TinMagnu's Minerais Metais e Ligas Ltda.</v>
      </c>
      <c r="L467" s="210"/>
      <c r="M467" s="210"/>
      <c r="N467" s="210"/>
      <c r="O467" s="210"/>
      <c r="P467" s="210"/>
      <c r="Q467" s="210"/>
      <c r="R467" s="210"/>
      <c r="S467" s="210"/>
      <c r="T467" s="210"/>
      <c r="U467" s="210"/>
      <c r="V467" s="210"/>
      <c r="W467" s="210"/>
      <c r="X467" s="210"/>
      <c r="Y467" s="210"/>
      <c r="Z467" s="210"/>
    </row>
    <row r="468" spans="1:26" ht="12" hidden="1" customHeight="1">
      <c r="A468" s="208" t="s">
        <v>138</v>
      </c>
      <c r="B468" s="208" t="s">
        <v>1257</v>
      </c>
      <c r="C468" s="208" t="s">
        <v>1257</v>
      </c>
      <c r="D468" s="208" t="s">
        <v>726</v>
      </c>
      <c r="E468" s="208" t="s">
        <v>1258</v>
      </c>
      <c r="F468" s="208" t="s">
        <v>147</v>
      </c>
      <c r="G468" s="208"/>
      <c r="H468" s="208" t="s">
        <v>1259</v>
      </c>
      <c r="I468" s="208" t="s">
        <v>1260</v>
      </c>
      <c r="J468" s="214" t="str">
        <f t="shared" si="2"/>
        <v>TinMalaysia Smelting Corporation (MSC)</v>
      </c>
      <c r="K468" s="214" t="str">
        <f t="shared" si="3"/>
        <v>TinMalaysia Smelting Corporation (MSC)</v>
      </c>
      <c r="L468" s="210"/>
      <c r="M468" s="210"/>
      <c r="N468" s="210"/>
      <c r="O468" s="210"/>
      <c r="P468" s="210"/>
      <c r="Q468" s="210"/>
      <c r="R468" s="210"/>
      <c r="S468" s="210"/>
      <c r="T468" s="210"/>
      <c r="U468" s="210"/>
      <c r="V468" s="210"/>
      <c r="W468" s="210"/>
      <c r="X468" s="210"/>
      <c r="Y468" s="210"/>
      <c r="Z468" s="210"/>
    </row>
    <row r="469" spans="1:26" ht="12" hidden="1" customHeight="1">
      <c r="A469" s="208" t="s">
        <v>138</v>
      </c>
      <c r="B469" s="208" t="s">
        <v>1291</v>
      </c>
      <c r="C469" s="208" t="s">
        <v>1291</v>
      </c>
      <c r="D469" s="208" t="s">
        <v>726</v>
      </c>
      <c r="E469" s="208" t="s">
        <v>1292</v>
      </c>
      <c r="F469" s="208" t="s">
        <v>147</v>
      </c>
      <c r="G469" s="208"/>
      <c r="H469" s="208" t="s">
        <v>1293</v>
      </c>
      <c r="I469" s="208" t="s">
        <v>1294</v>
      </c>
      <c r="J469" s="214" t="str">
        <f t="shared" si="2"/>
        <v>TinMalaysia Smelting Corporation Berhad (Port Klang)</v>
      </c>
      <c r="K469" s="214" t="str">
        <f t="shared" si="3"/>
        <v>TinMalaysia Smelting Corporation Berhad (Port Klang)</v>
      </c>
      <c r="L469" s="210"/>
      <c r="M469" s="210"/>
      <c r="N469" s="210"/>
      <c r="O469" s="210"/>
      <c r="P469" s="210"/>
      <c r="Q469" s="210"/>
      <c r="R469" s="210"/>
      <c r="S469" s="210"/>
      <c r="T469" s="210"/>
      <c r="U469" s="210"/>
      <c r="V469" s="210"/>
      <c r="W469" s="210"/>
      <c r="X469" s="210"/>
      <c r="Y469" s="210"/>
      <c r="Z469" s="210"/>
    </row>
    <row r="470" spans="1:26" ht="12" hidden="1" customHeight="1">
      <c r="A470" s="208" t="s">
        <v>138</v>
      </c>
      <c r="B470" s="208" t="s">
        <v>1295</v>
      </c>
      <c r="C470" s="208" t="s">
        <v>1295</v>
      </c>
      <c r="D470" s="208" t="s">
        <v>244</v>
      </c>
      <c r="E470" s="208" t="s">
        <v>1296</v>
      </c>
      <c r="F470" s="208" t="s">
        <v>147</v>
      </c>
      <c r="G470" s="208"/>
      <c r="H470" s="208" t="s">
        <v>1214</v>
      </c>
      <c r="I470" s="208" t="s">
        <v>1215</v>
      </c>
      <c r="J470" s="214" t="str">
        <f t="shared" si="2"/>
        <v>TinMelt Metais e Ligas S.A.</v>
      </c>
      <c r="K470" s="214" t="str">
        <f t="shared" si="3"/>
        <v>TinMelt Metais e Ligas S.A.</v>
      </c>
      <c r="L470" s="210"/>
      <c r="M470" s="210"/>
      <c r="N470" s="210"/>
      <c r="O470" s="210"/>
      <c r="P470" s="210"/>
      <c r="Q470" s="210"/>
      <c r="R470" s="210"/>
      <c r="S470" s="210"/>
      <c r="T470" s="210"/>
      <c r="U470" s="210"/>
      <c r="V470" s="210"/>
      <c r="W470" s="210"/>
      <c r="X470" s="210"/>
      <c r="Y470" s="210"/>
      <c r="Z470" s="210"/>
    </row>
    <row r="471" spans="1:26" ht="12" hidden="1" customHeight="1">
      <c r="A471" s="208" t="s">
        <v>138</v>
      </c>
      <c r="B471" s="208" t="s">
        <v>1297</v>
      </c>
      <c r="C471" s="208" t="s">
        <v>1266</v>
      </c>
      <c r="D471" s="208" t="s">
        <v>791</v>
      </c>
      <c r="E471" s="208" t="s">
        <v>1267</v>
      </c>
      <c r="F471" s="208" t="s">
        <v>147</v>
      </c>
      <c r="G471" s="208"/>
      <c r="H471" s="208" t="s">
        <v>1268</v>
      </c>
      <c r="I471" s="208" t="s">
        <v>1187</v>
      </c>
      <c r="J471" s="214" t="str">
        <f t="shared" si="2"/>
        <v>TinMentok Smelter</v>
      </c>
      <c r="K471" s="214" t="str">
        <f t="shared" si="3"/>
        <v>TinMentok Smelter</v>
      </c>
      <c r="L471" s="210"/>
      <c r="M471" s="210"/>
      <c r="N471" s="210"/>
      <c r="O471" s="210"/>
      <c r="P471" s="210"/>
      <c r="Q471" s="210"/>
      <c r="R471" s="210"/>
      <c r="S471" s="210"/>
      <c r="T471" s="210"/>
      <c r="U471" s="210"/>
      <c r="V471" s="210"/>
      <c r="W471" s="210"/>
      <c r="X471" s="210"/>
      <c r="Y471" s="210"/>
      <c r="Z471" s="210"/>
    </row>
    <row r="472" spans="1:26" ht="12" hidden="1" customHeight="1">
      <c r="A472" s="208" t="s">
        <v>138</v>
      </c>
      <c r="B472" s="208" t="s">
        <v>1298</v>
      </c>
      <c r="C472" s="208" t="s">
        <v>1163</v>
      </c>
      <c r="D472" s="208" t="s">
        <v>146</v>
      </c>
      <c r="E472" s="208" t="s">
        <v>1164</v>
      </c>
      <c r="F472" s="208" t="s">
        <v>147</v>
      </c>
      <c r="G472" s="208"/>
      <c r="H472" s="208" t="s">
        <v>1165</v>
      </c>
      <c r="I472" s="208" t="s">
        <v>1166</v>
      </c>
      <c r="J472" s="214" t="str">
        <f t="shared" si="2"/>
        <v>TinMetallic Materials Branch of Guangxi China Tin Group Co.,Ltd.</v>
      </c>
      <c r="K472" s="214" t="str">
        <f t="shared" si="3"/>
        <v>TinMetallic Materials Branch of Guangxi China Tin Group Co.,Ltd.</v>
      </c>
      <c r="L472" s="210"/>
      <c r="M472" s="210"/>
      <c r="N472" s="210"/>
      <c r="O472" s="210"/>
      <c r="P472" s="210"/>
      <c r="Q472" s="210"/>
      <c r="R472" s="210"/>
      <c r="S472" s="210"/>
      <c r="T472" s="210"/>
      <c r="U472" s="210"/>
      <c r="V472" s="210"/>
      <c r="W472" s="210"/>
      <c r="X472" s="210"/>
      <c r="Y472" s="210"/>
      <c r="Z472" s="210"/>
    </row>
    <row r="473" spans="1:26" ht="12" hidden="1" customHeight="1">
      <c r="A473" s="208" t="s">
        <v>138</v>
      </c>
      <c r="B473" s="208" t="s">
        <v>1299</v>
      </c>
      <c r="C473" s="208" t="s">
        <v>1299</v>
      </c>
      <c r="D473" s="208" t="s">
        <v>182</v>
      </c>
      <c r="E473" s="208" t="s">
        <v>1300</v>
      </c>
      <c r="F473" s="208" t="s">
        <v>147</v>
      </c>
      <c r="G473" s="208"/>
      <c r="H473" s="208" t="s">
        <v>1301</v>
      </c>
      <c r="I473" s="208" t="s">
        <v>230</v>
      </c>
      <c r="J473" s="214" t="str">
        <f t="shared" si="2"/>
        <v>TinMetallic Resources, Inc.</v>
      </c>
      <c r="K473" s="214" t="str">
        <f t="shared" si="3"/>
        <v>TinMetallic Resources, Inc.</v>
      </c>
      <c r="L473" s="210"/>
      <c r="M473" s="210"/>
      <c r="N473" s="210"/>
      <c r="O473" s="210"/>
      <c r="P473" s="210"/>
      <c r="Q473" s="210"/>
      <c r="R473" s="210"/>
      <c r="S473" s="210"/>
      <c r="T473" s="210"/>
      <c r="U473" s="210"/>
      <c r="V473" s="210"/>
      <c r="W473" s="210"/>
      <c r="X473" s="210"/>
      <c r="Y473" s="210"/>
      <c r="Z473" s="210"/>
    </row>
    <row r="474" spans="1:26" ht="12" hidden="1" customHeight="1">
      <c r="A474" s="208" t="s">
        <v>138</v>
      </c>
      <c r="B474" s="208" t="s">
        <v>1302</v>
      </c>
      <c r="C474" s="208" t="s">
        <v>1145</v>
      </c>
      <c r="D474" s="208" t="s">
        <v>527</v>
      </c>
      <c r="E474" s="208" t="s">
        <v>1146</v>
      </c>
      <c r="F474" s="208" t="s">
        <v>147</v>
      </c>
      <c r="G474" s="208"/>
      <c r="H474" s="208" t="s">
        <v>1147</v>
      </c>
      <c r="I474" s="208" t="s">
        <v>530</v>
      </c>
      <c r="J474" s="214" t="str">
        <f t="shared" si="2"/>
        <v>TinMetallo Belgium N.V.</v>
      </c>
      <c r="K474" s="214" t="str">
        <f t="shared" si="3"/>
        <v>TinMetallo Belgium N.V.</v>
      </c>
      <c r="L474" s="210"/>
      <c r="M474" s="210"/>
      <c r="N474" s="210"/>
      <c r="O474" s="210"/>
      <c r="P474" s="210"/>
      <c r="Q474" s="210"/>
      <c r="R474" s="210"/>
      <c r="S474" s="210"/>
      <c r="T474" s="210"/>
      <c r="U474" s="210"/>
      <c r="V474" s="210"/>
      <c r="W474" s="210"/>
      <c r="X474" s="210"/>
      <c r="Y474" s="210"/>
      <c r="Z474" s="210"/>
    </row>
    <row r="475" spans="1:26" ht="12" hidden="1" customHeight="1">
      <c r="A475" s="208" t="s">
        <v>138</v>
      </c>
      <c r="B475" s="208" t="s">
        <v>1303</v>
      </c>
      <c r="C475" s="208" t="s">
        <v>1148</v>
      </c>
      <c r="D475" s="208" t="s">
        <v>853</v>
      </c>
      <c r="E475" s="208" t="s">
        <v>1149</v>
      </c>
      <c r="F475" s="208" t="s">
        <v>147</v>
      </c>
      <c r="G475" s="208"/>
      <c r="H475" s="208" t="s">
        <v>1150</v>
      </c>
      <c r="I475" s="208" t="s">
        <v>1151</v>
      </c>
      <c r="J475" s="214" t="str">
        <f t="shared" si="2"/>
        <v>TinMetallo Spain S.L.U.</v>
      </c>
      <c r="K475" s="214" t="str">
        <f t="shared" si="3"/>
        <v>TinMetallo Spain S.L.U.</v>
      </c>
      <c r="L475" s="210"/>
      <c r="M475" s="210"/>
      <c r="N475" s="210"/>
      <c r="O475" s="210"/>
      <c r="P475" s="210"/>
      <c r="Q475" s="210"/>
      <c r="R475" s="210"/>
      <c r="S475" s="210"/>
      <c r="T475" s="210"/>
      <c r="U475" s="210"/>
      <c r="V475" s="210"/>
      <c r="W475" s="210"/>
      <c r="X475" s="210"/>
      <c r="Y475" s="210"/>
      <c r="Z475" s="210"/>
    </row>
    <row r="476" spans="1:26" ht="12" hidden="1" customHeight="1">
      <c r="A476" s="208" t="s">
        <v>138</v>
      </c>
      <c r="B476" s="208" t="s">
        <v>1079</v>
      </c>
      <c r="C476" s="208" t="s">
        <v>1079</v>
      </c>
      <c r="D476" s="208" t="s">
        <v>244</v>
      </c>
      <c r="E476" s="208" t="s">
        <v>1304</v>
      </c>
      <c r="F476" s="208" t="s">
        <v>147</v>
      </c>
      <c r="G476" s="208"/>
      <c r="H476" s="208" t="s">
        <v>1305</v>
      </c>
      <c r="I476" s="208" t="s">
        <v>649</v>
      </c>
      <c r="J476" s="214" t="str">
        <f t="shared" si="2"/>
        <v>TinMineracao Taboca S.A.</v>
      </c>
      <c r="K476" s="214" t="str">
        <f t="shared" si="3"/>
        <v>TinMineracao Taboca S.A.</v>
      </c>
      <c r="L476" s="210"/>
      <c r="M476" s="210"/>
      <c r="N476" s="210"/>
      <c r="O476" s="210"/>
      <c r="P476" s="210"/>
      <c r="Q476" s="210"/>
      <c r="R476" s="210"/>
      <c r="S476" s="210"/>
      <c r="T476" s="210"/>
      <c r="U476" s="210"/>
      <c r="V476" s="210"/>
      <c r="W476" s="210"/>
      <c r="X476" s="210"/>
      <c r="Y476" s="210"/>
      <c r="Z476" s="210"/>
    </row>
    <row r="477" spans="1:26" ht="12" hidden="1" customHeight="1">
      <c r="A477" s="208" t="s">
        <v>138</v>
      </c>
      <c r="B477" s="208" t="s">
        <v>1082</v>
      </c>
      <c r="C477" s="208" t="s">
        <v>1079</v>
      </c>
      <c r="D477" s="208" t="s">
        <v>244</v>
      </c>
      <c r="E477" s="208" t="s">
        <v>1304</v>
      </c>
      <c r="F477" s="208" t="s">
        <v>147</v>
      </c>
      <c r="G477" s="208"/>
      <c r="H477" s="208" t="s">
        <v>1305</v>
      </c>
      <c r="I477" s="208" t="s">
        <v>649</v>
      </c>
      <c r="J477" s="214" t="str">
        <f t="shared" si="2"/>
        <v>TinMineração Taboca S.A.</v>
      </c>
      <c r="K477" s="214" t="str">
        <f t="shared" si="3"/>
        <v>TinMineração Taboca S.A.</v>
      </c>
      <c r="L477" s="210"/>
      <c r="M477" s="210"/>
      <c r="N477" s="210"/>
      <c r="O477" s="210"/>
      <c r="P477" s="210"/>
      <c r="Q477" s="210"/>
      <c r="R477" s="210"/>
      <c r="S477" s="210"/>
      <c r="T477" s="210"/>
      <c r="U477" s="210"/>
      <c r="V477" s="210"/>
      <c r="W477" s="210"/>
      <c r="X477" s="210"/>
      <c r="Y477" s="210"/>
      <c r="Z477" s="210"/>
    </row>
    <row r="478" spans="1:26" ht="12" hidden="1" customHeight="1">
      <c r="A478" s="208" t="s">
        <v>138</v>
      </c>
      <c r="B478" s="208" t="s">
        <v>1083</v>
      </c>
      <c r="C478" s="208" t="s">
        <v>1079</v>
      </c>
      <c r="D478" s="208" t="s">
        <v>244</v>
      </c>
      <c r="E478" s="208" t="s">
        <v>1304</v>
      </c>
      <c r="F478" s="208" t="s">
        <v>147</v>
      </c>
      <c r="G478" s="208"/>
      <c r="H478" s="208" t="s">
        <v>1305</v>
      </c>
      <c r="I478" s="208" t="s">
        <v>649</v>
      </c>
      <c r="J478" s="214" t="str">
        <f t="shared" si="2"/>
        <v>TinMineracao Taboca SA</v>
      </c>
      <c r="K478" s="214" t="str">
        <f t="shared" si="3"/>
        <v>TinMineracao Taboca SA</v>
      </c>
      <c r="L478" s="210"/>
      <c r="M478" s="210"/>
      <c r="N478" s="210"/>
      <c r="O478" s="210"/>
      <c r="P478" s="210"/>
      <c r="Q478" s="210"/>
      <c r="R478" s="210"/>
      <c r="S478" s="210"/>
      <c r="T478" s="210"/>
      <c r="U478" s="210"/>
      <c r="V478" s="210"/>
      <c r="W478" s="210"/>
      <c r="X478" s="210"/>
      <c r="Y478" s="210"/>
      <c r="Z478" s="210"/>
    </row>
    <row r="479" spans="1:26" ht="12" hidden="1" customHeight="1">
      <c r="A479" s="208" t="s">
        <v>138</v>
      </c>
      <c r="B479" s="208" t="s">
        <v>1306</v>
      </c>
      <c r="C479" s="208" t="s">
        <v>1307</v>
      </c>
      <c r="D479" s="208" t="s">
        <v>1141</v>
      </c>
      <c r="E479" s="208" t="s">
        <v>1308</v>
      </c>
      <c r="F479" s="208" t="s">
        <v>147</v>
      </c>
      <c r="G479" s="208"/>
      <c r="H479" s="208" t="s">
        <v>1309</v>
      </c>
      <c r="I479" s="208" t="s">
        <v>1310</v>
      </c>
      <c r="J479" s="214" t="str">
        <f t="shared" si="2"/>
        <v>TinMining and processing tin-tungsten ore Giang Son - VQB Co., Ltd.</v>
      </c>
      <c r="K479" s="214" t="str">
        <f t="shared" si="3"/>
        <v>TinMining and processing tin-tungsten ore Giang Son - VQB Co., Ltd.</v>
      </c>
      <c r="L479" s="210"/>
      <c r="M479" s="210"/>
      <c r="N479" s="210"/>
      <c r="O479" s="210"/>
      <c r="P479" s="210"/>
      <c r="Q479" s="210"/>
      <c r="R479" s="210"/>
      <c r="S479" s="210"/>
      <c r="T479" s="210"/>
      <c r="U479" s="210"/>
      <c r="V479" s="210"/>
      <c r="W479" s="210"/>
      <c r="X479" s="210"/>
      <c r="Y479" s="210"/>
      <c r="Z479" s="210"/>
    </row>
    <row r="480" spans="1:26" ht="12" hidden="1" customHeight="1">
      <c r="A480" s="208" t="s">
        <v>138</v>
      </c>
      <c r="B480" s="208" t="s">
        <v>1311</v>
      </c>
      <c r="C480" s="208" t="s">
        <v>1311</v>
      </c>
      <c r="D480" s="208" t="s">
        <v>1312</v>
      </c>
      <c r="E480" s="208" t="s">
        <v>1313</v>
      </c>
      <c r="F480" s="208" t="s">
        <v>147</v>
      </c>
      <c r="G480" s="208"/>
      <c r="H480" s="208" t="s">
        <v>1314</v>
      </c>
      <c r="I480" s="208" t="s">
        <v>1315</v>
      </c>
      <c r="J480" s="214" t="str">
        <f t="shared" si="2"/>
        <v>TinMining Minerals Resources SARL</v>
      </c>
      <c r="K480" s="214" t="str">
        <f t="shared" si="3"/>
        <v>TinMining Minerals Resources SARL</v>
      </c>
      <c r="L480" s="210"/>
      <c r="M480" s="210"/>
      <c r="N480" s="210"/>
      <c r="O480" s="210"/>
      <c r="P480" s="210"/>
      <c r="Q480" s="210"/>
      <c r="R480" s="210"/>
      <c r="S480" s="210"/>
      <c r="T480" s="210"/>
      <c r="U480" s="210"/>
      <c r="V480" s="210"/>
      <c r="W480" s="210"/>
      <c r="X480" s="210"/>
      <c r="Y480" s="210"/>
      <c r="Z480" s="210"/>
    </row>
    <row r="481" spans="1:26" ht="12" hidden="1" customHeight="1">
      <c r="A481" s="208" t="s">
        <v>138</v>
      </c>
      <c r="B481" s="208" t="s">
        <v>1227</v>
      </c>
      <c r="C481" s="208" t="s">
        <v>1227</v>
      </c>
      <c r="D481" s="208" t="s">
        <v>705</v>
      </c>
      <c r="E481" s="208" t="s">
        <v>1228</v>
      </c>
      <c r="F481" s="208" t="s">
        <v>147</v>
      </c>
      <c r="G481" s="208"/>
      <c r="H481" s="208" t="s">
        <v>1229</v>
      </c>
      <c r="I481" s="208" t="s">
        <v>1230</v>
      </c>
      <c r="J481" s="214" t="str">
        <f t="shared" si="2"/>
        <v>TinMinsur</v>
      </c>
      <c r="K481" s="214" t="str">
        <f t="shared" si="3"/>
        <v>TinMinsur</v>
      </c>
      <c r="L481" s="210"/>
      <c r="M481" s="210"/>
      <c r="N481" s="210"/>
      <c r="O481" s="210"/>
      <c r="P481" s="210"/>
      <c r="Q481" s="210"/>
      <c r="R481" s="210"/>
      <c r="S481" s="210"/>
      <c r="T481" s="210"/>
      <c r="U481" s="210"/>
      <c r="V481" s="210"/>
      <c r="W481" s="210"/>
      <c r="X481" s="210"/>
      <c r="Y481" s="210"/>
      <c r="Z481" s="210"/>
    </row>
    <row r="482" spans="1:26" ht="12" hidden="1" customHeight="1">
      <c r="A482" s="208" t="s">
        <v>138</v>
      </c>
      <c r="B482" s="208" t="s">
        <v>710</v>
      </c>
      <c r="C482" s="208" t="s">
        <v>710</v>
      </c>
      <c r="D482" s="208" t="s">
        <v>207</v>
      </c>
      <c r="E482" s="208" t="s">
        <v>1262</v>
      </c>
      <c r="F482" s="208" t="s">
        <v>147</v>
      </c>
      <c r="G482" s="208"/>
      <c r="H482" s="208" t="s">
        <v>1263</v>
      </c>
      <c r="I482" s="208" t="s">
        <v>1264</v>
      </c>
      <c r="J482" s="214" t="str">
        <f t="shared" si="2"/>
        <v>TinMitsubishi Materials Corporation</v>
      </c>
      <c r="K482" s="214" t="str">
        <f t="shared" si="3"/>
        <v>TinMitsubishi Materials Corporation</v>
      </c>
      <c r="L482" s="210"/>
      <c r="M482" s="210"/>
      <c r="N482" s="210"/>
      <c r="O482" s="210"/>
      <c r="P482" s="210"/>
      <c r="Q482" s="210"/>
      <c r="R482" s="210"/>
      <c r="S482" s="210"/>
      <c r="T482" s="210"/>
      <c r="U482" s="210"/>
      <c r="V482" s="210"/>
      <c r="W482" s="210"/>
      <c r="X482" s="210"/>
      <c r="Y482" s="210"/>
      <c r="Z482" s="210"/>
    </row>
    <row r="483" spans="1:26" ht="12" hidden="1" customHeight="1">
      <c r="A483" s="208" t="s">
        <v>138</v>
      </c>
      <c r="B483" s="208" t="s">
        <v>725</v>
      </c>
      <c r="C483" s="208" t="s">
        <v>725</v>
      </c>
      <c r="D483" s="208" t="s">
        <v>726</v>
      </c>
      <c r="E483" s="208" t="s">
        <v>1316</v>
      </c>
      <c r="F483" s="208" t="s">
        <v>147</v>
      </c>
      <c r="G483" s="208"/>
      <c r="H483" s="208" t="s">
        <v>728</v>
      </c>
      <c r="I483" s="208" t="s">
        <v>729</v>
      </c>
      <c r="J483" s="214" t="str">
        <f t="shared" si="2"/>
        <v>TinModeltech Sdn Bhd</v>
      </c>
      <c r="K483" s="214" t="str">
        <f t="shared" si="3"/>
        <v>TinModeltech Sdn Bhd</v>
      </c>
      <c r="L483" s="210"/>
      <c r="M483" s="210"/>
      <c r="N483" s="210"/>
      <c r="O483" s="210"/>
      <c r="P483" s="210"/>
      <c r="Q483" s="210"/>
      <c r="R483" s="210"/>
      <c r="S483" s="210"/>
      <c r="T483" s="210"/>
      <c r="U483" s="210"/>
      <c r="V483" s="210"/>
      <c r="W483" s="210"/>
      <c r="X483" s="210"/>
      <c r="Y483" s="210"/>
      <c r="Z483" s="210"/>
    </row>
    <row r="484" spans="1:26" ht="12" hidden="1" customHeight="1">
      <c r="A484" s="208" t="s">
        <v>138</v>
      </c>
      <c r="B484" s="208" t="s">
        <v>1317</v>
      </c>
      <c r="C484" s="208" t="s">
        <v>1257</v>
      </c>
      <c r="D484" s="208" t="s">
        <v>726</v>
      </c>
      <c r="E484" s="208" t="s">
        <v>1258</v>
      </c>
      <c r="F484" s="208" t="s">
        <v>147</v>
      </c>
      <c r="G484" s="208"/>
      <c r="H484" s="208" t="s">
        <v>1259</v>
      </c>
      <c r="I484" s="208" t="s">
        <v>1260</v>
      </c>
      <c r="J484" s="214" t="str">
        <f t="shared" si="2"/>
        <v>TinMSC</v>
      </c>
      <c r="K484" s="214" t="str">
        <f t="shared" si="3"/>
        <v>TinMSC</v>
      </c>
      <c r="L484" s="210"/>
      <c r="M484" s="210"/>
      <c r="N484" s="210"/>
      <c r="O484" s="210"/>
      <c r="P484" s="210"/>
      <c r="Q484" s="210"/>
      <c r="R484" s="210"/>
      <c r="S484" s="210"/>
      <c r="T484" s="210"/>
      <c r="U484" s="210"/>
      <c r="V484" s="210"/>
      <c r="W484" s="210"/>
      <c r="X484" s="210"/>
      <c r="Y484" s="210"/>
      <c r="Z484" s="210"/>
    </row>
    <row r="485" spans="1:26" ht="12" hidden="1" customHeight="1">
      <c r="A485" s="208" t="s">
        <v>138</v>
      </c>
      <c r="B485" s="208" t="s">
        <v>1318</v>
      </c>
      <c r="C485" s="208" t="s">
        <v>1270</v>
      </c>
      <c r="D485" s="208" t="s">
        <v>146</v>
      </c>
      <c r="E485" s="208" t="s">
        <v>1271</v>
      </c>
      <c r="F485" s="208" t="s">
        <v>147</v>
      </c>
      <c r="G485" s="208"/>
      <c r="H485" s="208" t="s">
        <v>148</v>
      </c>
      <c r="I485" s="208" t="s">
        <v>556</v>
      </c>
      <c r="J485" s="214" t="str">
        <f t="shared" si="2"/>
        <v>TinNankang Nanshan Tin Manufactory Co., Ltd.</v>
      </c>
      <c r="K485" s="214" t="str">
        <f t="shared" si="3"/>
        <v>TinNankang Nanshan Tin Manufactory Co., Ltd.</v>
      </c>
      <c r="L485" s="210"/>
      <c r="M485" s="210"/>
      <c r="N485" s="210"/>
      <c r="O485" s="210"/>
      <c r="P485" s="210"/>
      <c r="Q485" s="210"/>
      <c r="R485" s="210"/>
      <c r="S485" s="210"/>
      <c r="T485" s="210"/>
      <c r="U485" s="210"/>
      <c r="V485" s="210"/>
      <c r="W485" s="210"/>
      <c r="X485" s="210"/>
      <c r="Y485" s="210"/>
      <c r="Z485" s="210"/>
    </row>
    <row r="486" spans="1:26" ht="12" hidden="1" customHeight="1">
      <c r="A486" s="208" t="s">
        <v>138</v>
      </c>
      <c r="B486" s="208" t="s">
        <v>1319</v>
      </c>
      <c r="C486" s="208" t="s">
        <v>1270</v>
      </c>
      <c r="D486" s="208" t="s">
        <v>146</v>
      </c>
      <c r="E486" s="208" t="s">
        <v>1271</v>
      </c>
      <c r="F486" s="208" t="s">
        <v>147</v>
      </c>
      <c r="G486" s="208"/>
      <c r="H486" s="208" t="s">
        <v>148</v>
      </c>
      <c r="I486" s="208" t="s">
        <v>556</v>
      </c>
      <c r="J486" s="214" t="str">
        <f t="shared" si="2"/>
        <v>TinNanshan Tin Co. Ltd.</v>
      </c>
      <c r="K486" s="214" t="str">
        <f t="shared" si="3"/>
        <v>TinNanshan Tin Co. Ltd.</v>
      </c>
      <c r="L486" s="210"/>
      <c r="M486" s="210"/>
      <c r="N486" s="210"/>
      <c r="O486" s="210"/>
      <c r="P486" s="210"/>
      <c r="Q486" s="210"/>
      <c r="R486" s="210"/>
      <c r="S486" s="210"/>
      <c r="T486" s="210"/>
      <c r="U486" s="210"/>
      <c r="V486" s="210"/>
      <c r="W486" s="210"/>
      <c r="X486" s="210"/>
      <c r="Y486" s="210"/>
      <c r="Z486" s="210"/>
    </row>
    <row r="487" spans="1:26" ht="12" hidden="1" customHeight="1">
      <c r="A487" s="208" t="s">
        <v>138</v>
      </c>
      <c r="B487" s="208" t="s">
        <v>1320</v>
      </c>
      <c r="C487" s="208" t="s">
        <v>1320</v>
      </c>
      <c r="D487" s="208" t="s">
        <v>1141</v>
      </c>
      <c r="E487" s="208" t="s">
        <v>1321</v>
      </c>
      <c r="F487" s="208" t="s">
        <v>147</v>
      </c>
      <c r="G487" s="208"/>
      <c r="H487" s="208" t="s">
        <v>1143</v>
      </c>
      <c r="I487" s="208" t="s">
        <v>1144</v>
      </c>
      <c r="J487" s="214" t="str">
        <f t="shared" si="2"/>
        <v>TinNghe Tinh Non-Ferrous Metals Joint Stock Company</v>
      </c>
      <c r="K487" s="214" t="str">
        <f t="shared" si="3"/>
        <v>TinNghe Tinh Non-Ferrous Metals Joint Stock Company</v>
      </c>
      <c r="L487" s="210"/>
      <c r="M487" s="210"/>
      <c r="N487" s="210"/>
      <c r="O487" s="210"/>
      <c r="P487" s="210"/>
      <c r="Q487" s="210"/>
      <c r="R487" s="210"/>
      <c r="S487" s="210"/>
      <c r="T487" s="210"/>
      <c r="U487" s="210"/>
      <c r="V487" s="210"/>
      <c r="W487" s="210"/>
      <c r="X487" s="210"/>
      <c r="Y487" s="210"/>
      <c r="Z487" s="210"/>
    </row>
    <row r="488" spans="1:26" ht="12" hidden="1" customHeight="1">
      <c r="A488" s="208" t="s">
        <v>138</v>
      </c>
      <c r="B488" s="208" t="s">
        <v>1322</v>
      </c>
      <c r="C488" s="208" t="s">
        <v>1323</v>
      </c>
      <c r="D488" s="208" t="s">
        <v>401</v>
      </c>
      <c r="E488" s="208" t="s">
        <v>1324</v>
      </c>
      <c r="F488" s="208" t="s">
        <v>147</v>
      </c>
      <c r="G488" s="208"/>
      <c r="H488" s="208" t="s">
        <v>435</v>
      </c>
      <c r="I488" s="208" t="s">
        <v>436</v>
      </c>
      <c r="J488" s="214" t="str">
        <f t="shared" si="2"/>
        <v>TinNovosibirsk Processing Plant Ltd.</v>
      </c>
      <c r="K488" s="214" t="str">
        <f t="shared" si="3"/>
        <v>TinNovosibirsk Processing Plant Ltd.</v>
      </c>
      <c r="L488" s="210"/>
      <c r="M488" s="210"/>
      <c r="N488" s="210"/>
      <c r="O488" s="210"/>
      <c r="P488" s="210"/>
      <c r="Q488" s="210"/>
      <c r="R488" s="210"/>
      <c r="S488" s="210"/>
      <c r="T488" s="210"/>
      <c r="U488" s="210"/>
      <c r="V488" s="210"/>
      <c r="W488" s="210"/>
      <c r="X488" s="210"/>
      <c r="Y488" s="210"/>
      <c r="Z488" s="210"/>
    </row>
    <row r="489" spans="1:26" ht="12" hidden="1" customHeight="1">
      <c r="A489" s="208" t="s">
        <v>138</v>
      </c>
      <c r="B489" s="208" t="s">
        <v>1323</v>
      </c>
      <c r="C489" s="208" t="s">
        <v>1323</v>
      </c>
      <c r="D489" s="208" t="s">
        <v>401</v>
      </c>
      <c r="E489" s="208" t="s">
        <v>1324</v>
      </c>
      <c r="F489" s="208" t="s">
        <v>147</v>
      </c>
      <c r="G489" s="208"/>
      <c r="H489" s="208" t="s">
        <v>435</v>
      </c>
      <c r="I489" s="208" t="s">
        <v>436</v>
      </c>
      <c r="J489" s="214" t="str">
        <f t="shared" si="2"/>
        <v>TinNovosibirsk Tin Combine</v>
      </c>
      <c r="K489" s="214" t="str">
        <f t="shared" si="3"/>
        <v>TinNovosibirsk Tin Combine</v>
      </c>
      <c r="L489" s="210"/>
      <c r="M489" s="210"/>
      <c r="N489" s="210"/>
      <c r="O489" s="210"/>
      <c r="P489" s="210"/>
      <c r="Q489" s="210"/>
      <c r="R489" s="210"/>
      <c r="S489" s="210"/>
      <c r="T489" s="210"/>
      <c r="U489" s="210"/>
      <c r="V489" s="210"/>
      <c r="W489" s="210"/>
      <c r="X489" s="210"/>
      <c r="Y489" s="210"/>
      <c r="Z489" s="210"/>
    </row>
    <row r="490" spans="1:26" ht="12" hidden="1" customHeight="1">
      <c r="A490" s="208" t="s">
        <v>138</v>
      </c>
      <c r="B490" s="208" t="s">
        <v>1325</v>
      </c>
      <c r="C490" s="208" t="s">
        <v>1325</v>
      </c>
      <c r="D490" s="208" t="s">
        <v>958</v>
      </c>
      <c r="E490" s="208" t="s">
        <v>1326</v>
      </c>
      <c r="F490" s="208" t="s">
        <v>147</v>
      </c>
      <c r="G490" s="208"/>
      <c r="H490" s="208" t="s">
        <v>1327</v>
      </c>
      <c r="I490" s="208" t="s">
        <v>1328</v>
      </c>
      <c r="J490" s="214" t="str">
        <f t="shared" si="2"/>
        <v>TinO.M. Manufacturing (Thailand) Co., Ltd.</v>
      </c>
      <c r="K490" s="214" t="str">
        <f t="shared" si="3"/>
        <v>TinO.M. Manufacturing (Thailand) Co., Ltd.</v>
      </c>
      <c r="L490" s="210"/>
      <c r="M490" s="210"/>
      <c r="N490" s="210"/>
      <c r="O490" s="210"/>
      <c r="P490" s="210"/>
      <c r="Q490" s="210"/>
      <c r="R490" s="210"/>
      <c r="S490" s="210"/>
      <c r="T490" s="210"/>
      <c r="U490" s="210"/>
      <c r="V490" s="210"/>
      <c r="W490" s="210"/>
      <c r="X490" s="210"/>
      <c r="Y490" s="210"/>
      <c r="Z490" s="210"/>
    </row>
    <row r="491" spans="1:26" ht="12" hidden="1" customHeight="1">
      <c r="A491" s="208" t="s">
        <v>138</v>
      </c>
      <c r="B491" s="208" t="s">
        <v>1329</v>
      </c>
      <c r="C491" s="208" t="s">
        <v>1329</v>
      </c>
      <c r="D491" s="208" t="s">
        <v>305</v>
      </c>
      <c r="E491" s="208" t="s">
        <v>1330</v>
      </c>
      <c r="F491" s="208" t="s">
        <v>147</v>
      </c>
      <c r="G491" s="208"/>
      <c r="H491" s="208" t="s">
        <v>1331</v>
      </c>
      <c r="I491" s="208" t="s">
        <v>1332</v>
      </c>
      <c r="J491" s="214" t="str">
        <f t="shared" si="2"/>
        <v>TinO.M. Manufacturing Philippines, Inc.</v>
      </c>
      <c r="K491" s="214" t="str">
        <f t="shared" si="3"/>
        <v>TinO.M. Manufacturing Philippines, Inc.</v>
      </c>
      <c r="L491" s="210"/>
      <c r="M491" s="210"/>
      <c r="N491" s="210"/>
      <c r="O491" s="210"/>
      <c r="P491" s="210"/>
      <c r="Q491" s="210"/>
      <c r="R491" s="210"/>
      <c r="S491" s="210"/>
      <c r="T491" s="210"/>
      <c r="U491" s="210"/>
      <c r="V491" s="210"/>
      <c r="W491" s="210"/>
      <c r="X491" s="210"/>
      <c r="Y491" s="210"/>
      <c r="Z491" s="210"/>
    </row>
    <row r="492" spans="1:26" ht="12" hidden="1" customHeight="1">
      <c r="A492" s="208" t="s">
        <v>138</v>
      </c>
      <c r="B492" s="208" t="s">
        <v>1333</v>
      </c>
      <c r="C492" s="208" t="s">
        <v>1334</v>
      </c>
      <c r="D492" s="208" t="s">
        <v>1206</v>
      </c>
      <c r="E492" s="208" t="s">
        <v>1335</v>
      </c>
      <c r="F492" s="208" t="s">
        <v>147</v>
      </c>
      <c r="G492" s="208"/>
      <c r="H492" s="208" t="s">
        <v>1208</v>
      </c>
      <c r="I492" s="210" t="s">
        <v>1208</v>
      </c>
      <c r="J492" s="214" t="str">
        <f t="shared" si="2"/>
        <v>TinOMSA</v>
      </c>
      <c r="K492" s="214" t="str">
        <f t="shared" si="3"/>
        <v>TinOMSA</v>
      </c>
      <c r="L492" s="210"/>
      <c r="M492" s="210"/>
      <c r="N492" s="210"/>
      <c r="O492" s="210"/>
      <c r="P492" s="210"/>
      <c r="Q492" s="210"/>
      <c r="R492" s="210"/>
      <c r="S492" s="210"/>
      <c r="T492" s="210"/>
      <c r="U492" s="210"/>
      <c r="V492" s="210"/>
      <c r="W492" s="210"/>
      <c r="X492" s="210"/>
      <c r="Y492" s="210"/>
      <c r="Z492" s="210"/>
    </row>
    <row r="493" spans="1:26" ht="12" hidden="1" customHeight="1">
      <c r="A493" s="208" t="s">
        <v>138</v>
      </c>
      <c r="B493" s="208" t="s">
        <v>1334</v>
      </c>
      <c r="C493" s="208" t="s">
        <v>1334</v>
      </c>
      <c r="D493" s="208" t="s">
        <v>1206</v>
      </c>
      <c r="E493" s="208" t="s">
        <v>1335</v>
      </c>
      <c r="F493" s="208" t="s">
        <v>147</v>
      </c>
      <c r="G493" s="208"/>
      <c r="H493" s="208" t="s">
        <v>1208</v>
      </c>
      <c r="I493" s="210" t="s">
        <v>1208</v>
      </c>
      <c r="J493" s="214" t="str">
        <f t="shared" si="2"/>
        <v>TinOperaciones Metalurgicas S.A.</v>
      </c>
      <c r="K493" s="214" t="str">
        <f t="shared" si="3"/>
        <v>TinOperaciones Metalurgicas S.A.</v>
      </c>
      <c r="L493" s="210"/>
      <c r="M493" s="210"/>
      <c r="N493" s="210"/>
      <c r="O493" s="210"/>
      <c r="P493" s="210"/>
      <c r="Q493" s="210"/>
      <c r="R493" s="210"/>
      <c r="S493" s="210"/>
      <c r="T493" s="210"/>
      <c r="U493" s="210"/>
      <c r="V493" s="210"/>
      <c r="W493" s="210"/>
      <c r="X493" s="210"/>
      <c r="Y493" s="210"/>
      <c r="Z493" s="210"/>
    </row>
    <row r="494" spans="1:26" ht="12" hidden="1" customHeight="1">
      <c r="A494" s="208" t="s">
        <v>138</v>
      </c>
      <c r="B494" s="208" t="s">
        <v>1336</v>
      </c>
      <c r="C494" s="208" t="s">
        <v>1334</v>
      </c>
      <c r="D494" s="208" t="s">
        <v>1206</v>
      </c>
      <c r="E494" s="208" t="s">
        <v>1335</v>
      </c>
      <c r="F494" s="208" t="s">
        <v>147</v>
      </c>
      <c r="G494" s="208"/>
      <c r="H494" s="208" t="s">
        <v>1208</v>
      </c>
      <c r="I494" s="208" t="s">
        <v>1208</v>
      </c>
      <c r="J494" s="214" t="str">
        <f t="shared" si="2"/>
        <v>TinOperaciones Metalúrgicas S.A.</v>
      </c>
      <c r="K494" s="214" t="str">
        <f t="shared" si="3"/>
        <v>TinOperaciones Metalúrgicas S.A.</v>
      </c>
      <c r="L494" s="210"/>
      <c r="M494" s="210"/>
      <c r="N494" s="210"/>
      <c r="O494" s="210"/>
      <c r="P494" s="210"/>
      <c r="Q494" s="210"/>
      <c r="R494" s="210"/>
      <c r="S494" s="210"/>
      <c r="T494" s="210"/>
      <c r="U494" s="210"/>
      <c r="V494" s="210"/>
      <c r="W494" s="210"/>
      <c r="X494" s="210"/>
      <c r="Y494" s="210"/>
      <c r="Z494" s="210"/>
    </row>
    <row r="495" spans="1:26" ht="12" hidden="1" customHeight="1">
      <c r="A495" s="208" t="s">
        <v>138</v>
      </c>
      <c r="B495" s="208" t="s">
        <v>1337</v>
      </c>
      <c r="C495" s="208" t="s">
        <v>1337</v>
      </c>
      <c r="D495" s="208" t="s">
        <v>182</v>
      </c>
      <c r="E495" s="208" t="s">
        <v>1338</v>
      </c>
      <c r="F495" s="208" t="s">
        <v>147</v>
      </c>
      <c r="G495" s="208"/>
      <c r="H495" s="208" t="s">
        <v>1339</v>
      </c>
      <c r="I495" s="208" t="s">
        <v>1340</v>
      </c>
      <c r="J495" s="214" t="str">
        <f t="shared" si="2"/>
        <v>TinP Kay Metal, Inc</v>
      </c>
      <c r="K495" s="214" t="str">
        <f t="shared" si="3"/>
        <v>TinP Kay Metal, Inc</v>
      </c>
      <c r="L495" s="210"/>
      <c r="M495" s="210"/>
      <c r="N495" s="210"/>
      <c r="O495" s="210"/>
      <c r="P495" s="210"/>
      <c r="Q495" s="210"/>
      <c r="R495" s="210"/>
      <c r="S495" s="210"/>
      <c r="T495" s="210"/>
      <c r="U495" s="210"/>
      <c r="V495" s="210"/>
      <c r="W495" s="210"/>
      <c r="X495" s="210"/>
      <c r="Y495" s="210"/>
      <c r="Z495" s="210"/>
    </row>
    <row r="496" spans="1:26" ht="12" hidden="1" customHeight="1">
      <c r="A496" s="208" t="s">
        <v>138</v>
      </c>
      <c r="B496" s="208" t="s">
        <v>1341</v>
      </c>
      <c r="C496" s="208" t="s">
        <v>1341</v>
      </c>
      <c r="D496" s="208" t="s">
        <v>1342</v>
      </c>
      <c r="E496" s="208" t="s">
        <v>1343</v>
      </c>
      <c r="F496" s="208" t="s">
        <v>147</v>
      </c>
      <c r="G496" s="208"/>
      <c r="H496" s="208" t="s">
        <v>1344</v>
      </c>
      <c r="I496" s="208" t="s">
        <v>1344</v>
      </c>
      <c r="J496" s="214" t="str">
        <f t="shared" si="2"/>
        <v>TinPongpipat Company Limited</v>
      </c>
      <c r="K496" s="214" t="str">
        <f t="shared" si="3"/>
        <v>TinPongpipat Company Limited</v>
      </c>
      <c r="L496" s="210"/>
      <c r="M496" s="210"/>
      <c r="N496" s="210"/>
      <c r="O496" s="210"/>
      <c r="P496" s="210"/>
      <c r="Q496" s="210"/>
      <c r="R496" s="210"/>
      <c r="S496" s="210"/>
      <c r="T496" s="210"/>
      <c r="U496" s="210"/>
      <c r="V496" s="210"/>
      <c r="W496" s="210"/>
      <c r="X496" s="210"/>
      <c r="Y496" s="210"/>
      <c r="Z496" s="210"/>
    </row>
    <row r="497" spans="1:26" ht="12" hidden="1" customHeight="1">
      <c r="A497" s="208" t="s">
        <v>138</v>
      </c>
      <c r="B497" s="208" t="s">
        <v>1345</v>
      </c>
      <c r="C497" s="208" t="s">
        <v>1345</v>
      </c>
      <c r="D497" s="208" t="s">
        <v>282</v>
      </c>
      <c r="E497" s="208" t="s">
        <v>1346</v>
      </c>
      <c r="F497" s="208" t="s">
        <v>147</v>
      </c>
      <c r="G497" s="208"/>
      <c r="H497" s="208" t="s">
        <v>1347</v>
      </c>
      <c r="I497" s="208" t="s">
        <v>1348</v>
      </c>
      <c r="J497" s="214" t="str">
        <f t="shared" si="2"/>
        <v>TinPrecious Minerals and Smelting Limited</v>
      </c>
      <c r="K497" s="214" t="str">
        <f t="shared" si="3"/>
        <v>TinPrecious Minerals and Smelting Limited</v>
      </c>
      <c r="L497" s="210"/>
      <c r="M497" s="210"/>
      <c r="N497" s="210"/>
      <c r="O497" s="210"/>
      <c r="P497" s="210"/>
      <c r="Q497" s="210"/>
      <c r="R497" s="210"/>
      <c r="S497" s="210"/>
      <c r="T497" s="210"/>
      <c r="U497" s="210"/>
      <c r="V497" s="210"/>
      <c r="W497" s="210"/>
      <c r="X497" s="210"/>
      <c r="Y497" s="210"/>
      <c r="Z497" s="210"/>
    </row>
    <row r="498" spans="1:26" ht="12" hidden="1" customHeight="1">
      <c r="A498" s="208" t="s">
        <v>138</v>
      </c>
      <c r="B498" s="208" t="s">
        <v>1349</v>
      </c>
      <c r="C498" s="208" t="s">
        <v>1349</v>
      </c>
      <c r="D498" s="208" t="s">
        <v>791</v>
      </c>
      <c r="E498" s="208" t="s">
        <v>1350</v>
      </c>
      <c r="F498" s="208" t="s">
        <v>147</v>
      </c>
      <c r="G498" s="208"/>
      <c r="H498" s="208" t="s">
        <v>1351</v>
      </c>
      <c r="I498" s="208" t="s">
        <v>1187</v>
      </c>
      <c r="J498" s="214" t="str">
        <f t="shared" si="2"/>
        <v>TinPT Arsed Indonesia</v>
      </c>
      <c r="K498" s="214" t="str">
        <f t="shared" si="3"/>
        <v>TinPT Arsed Indonesia</v>
      </c>
      <c r="L498" s="210"/>
      <c r="M498" s="210"/>
      <c r="N498" s="210"/>
      <c r="O498" s="210"/>
      <c r="P498" s="210"/>
      <c r="Q498" s="210"/>
      <c r="R498" s="210"/>
      <c r="S498" s="210"/>
      <c r="T498" s="210"/>
      <c r="U498" s="210"/>
      <c r="V498" s="210"/>
      <c r="W498" s="210"/>
      <c r="X498" s="210"/>
      <c r="Y498" s="210"/>
      <c r="Z498" s="210"/>
    </row>
    <row r="499" spans="1:26" ht="12" hidden="1" customHeight="1">
      <c r="A499" s="208" t="s">
        <v>138</v>
      </c>
      <c r="B499" s="208" t="s">
        <v>1352</v>
      </c>
      <c r="C499" s="208" t="s">
        <v>1352</v>
      </c>
      <c r="D499" s="208" t="s">
        <v>791</v>
      </c>
      <c r="E499" s="208" t="s">
        <v>1353</v>
      </c>
      <c r="F499" s="208" t="s">
        <v>147</v>
      </c>
      <c r="G499" s="208"/>
      <c r="H499" s="208" t="s">
        <v>1354</v>
      </c>
      <c r="I499" s="208" t="s">
        <v>1187</v>
      </c>
      <c r="J499" s="214" t="str">
        <f t="shared" si="2"/>
        <v>TinPT ATD Makmur Mandiri Jaya</v>
      </c>
      <c r="K499" s="214" t="str">
        <f t="shared" si="3"/>
        <v>TinPT ATD Makmur Mandiri Jaya</v>
      </c>
      <c r="L499" s="210"/>
      <c r="M499" s="210"/>
      <c r="N499" s="210"/>
      <c r="O499" s="210"/>
      <c r="P499" s="210"/>
      <c r="Q499" s="210"/>
      <c r="R499" s="210"/>
      <c r="S499" s="210"/>
      <c r="T499" s="210"/>
      <c r="U499" s="210"/>
      <c r="V499" s="210"/>
      <c r="W499" s="210"/>
      <c r="X499" s="210"/>
      <c r="Y499" s="210"/>
      <c r="Z499" s="210"/>
    </row>
    <row r="500" spans="1:26" ht="12" hidden="1" customHeight="1">
      <c r="A500" s="208" t="s">
        <v>138</v>
      </c>
      <c r="B500" s="208" t="s">
        <v>1355</v>
      </c>
      <c r="C500" s="208" t="s">
        <v>1355</v>
      </c>
      <c r="D500" s="208" t="s">
        <v>791</v>
      </c>
      <c r="E500" s="208" t="s">
        <v>1356</v>
      </c>
      <c r="F500" s="208" t="s">
        <v>147</v>
      </c>
      <c r="G500" s="208"/>
      <c r="H500" s="208" t="s">
        <v>1357</v>
      </c>
      <c r="I500" s="208" t="s">
        <v>1187</v>
      </c>
      <c r="J500" s="214" t="str">
        <f t="shared" si="2"/>
        <v>TinPT Bangka Prima Tin</v>
      </c>
      <c r="K500" s="214" t="str">
        <f t="shared" si="3"/>
        <v>TinPT Bangka Prima Tin</v>
      </c>
      <c r="L500" s="210"/>
      <c r="M500" s="210"/>
      <c r="N500" s="210"/>
      <c r="O500" s="210"/>
      <c r="P500" s="210"/>
      <c r="Q500" s="210"/>
      <c r="R500" s="210"/>
      <c r="S500" s="210"/>
      <c r="T500" s="210"/>
      <c r="U500" s="210"/>
      <c r="V500" s="210"/>
      <c r="W500" s="210"/>
      <c r="X500" s="210"/>
      <c r="Y500" s="210"/>
      <c r="Z500" s="210"/>
    </row>
    <row r="501" spans="1:26" ht="12" hidden="1" customHeight="1">
      <c r="A501" s="208" t="s">
        <v>138</v>
      </c>
      <c r="B501" s="208" t="s">
        <v>1358</v>
      </c>
      <c r="C501" s="208" t="s">
        <v>1358</v>
      </c>
      <c r="D501" s="208" t="s">
        <v>791</v>
      </c>
      <c r="E501" s="208" t="s">
        <v>1359</v>
      </c>
      <c r="F501" s="208" t="s">
        <v>147</v>
      </c>
      <c r="G501" s="208"/>
      <c r="H501" s="208" t="s">
        <v>1360</v>
      </c>
      <c r="I501" s="208" t="s">
        <v>1361</v>
      </c>
      <c r="J501" s="214" t="str">
        <f t="shared" si="2"/>
        <v>TinPT Cipta Persada Mulia</v>
      </c>
      <c r="K501" s="214" t="str">
        <f t="shared" si="3"/>
        <v>TinPT Cipta Persada Mulia</v>
      </c>
      <c r="L501" s="210"/>
      <c r="M501" s="210"/>
      <c r="N501" s="210"/>
      <c r="O501" s="210"/>
      <c r="P501" s="210"/>
      <c r="Q501" s="210"/>
      <c r="R501" s="210"/>
      <c r="S501" s="210"/>
      <c r="T501" s="210"/>
      <c r="U501" s="210"/>
      <c r="V501" s="210"/>
      <c r="W501" s="210"/>
      <c r="X501" s="210"/>
      <c r="Y501" s="210"/>
      <c r="Z501" s="210"/>
    </row>
    <row r="502" spans="1:26" ht="12" hidden="1" customHeight="1">
      <c r="A502" s="208" t="s">
        <v>138</v>
      </c>
      <c r="B502" s="208" t="s">
        <v>1362</v>
      </c>
      <c r="C502" s="208" t="s">
        <v>1362</v>
      </c>
      <c r="D502" s="208" t="s">
        <v>791</v>
      </c>
      <c r="E502" s="208" t="s">
        <v>1363</v>
      </c>
      <c r="F502" s="208" t="s">
        <v>147</v>
      </c>
      <c r="G502" s="208"/>
      <c r="H502" s="208" t="s">
        <v>1354</v>
      </c>
      <c r="I502" s="208" t="s">
        <v>1187</v>
      </c>
      <c r="J502" s="214" t="str">
        <f t="shared" si="2"/>
        <v>TinPT Mitra Stania Prima</v>
      </c>
      <c r="K502" s="214" t="str">
        <f t="shared" si="3"/>
        <v>TinPT Mitra Stania Prima</v>
      </c>
      <c r="L502" s="210"/>
      <c r="M502" s="210"/>
      <c r="N502" s="210"/>
      <c r="O502" s="210"/>
      <c r="P502" s="210"/>
      <c r="Q502" s="210"/>
      <c r="R502" s="210"/>
      <c r="S502" s="210"/>
      <c r="T502" s="210"/>
      <c r="U502" s="210"/>
      <c r="V502" s="210"/>
      <c r="W502" s="210"/>
      <c r="X502" s="210"/>
      <c r="Y502" s="210"/>
      <c r="Z502" s="210"/>
    </row>
    <row r="503" spans="1:26" ht="12" hidden="1" customHeight="1">
      <c r="A503" s="208" t="s">
        <v>138</v>
      </c>
      <c r="B503" s="208" t="s">
        <v>1364</v>
      </c>
      <c r="C503" s="208" t="s">
        <v>1364</v>
      </c>
      <c r="D503" s="208" t="s">
        <v>791</v>
      </c>
      <c r="E503" s="208" t="s">
        <v>1365</v>
      </c>
      <c r="F503" s="208" t="s">
        <v>147</v>
      </c>
      <c r="G503" s="208"/>
      <c r="H503" s="208" t="s">
        <v>1366</v>
      </c>
      <c r="I503" s="208" t="s">
        <v>1187</v>
      </c>
      <c r="J503" s="214" t="str">
        <f t="shared" si="2"/>
        <v>TinPT Mitra Sukses Globalindo</v>
      </c>
      <c r="K503" s="214" t="str">
        <f t="shared" si="3"/>
        <v>TinPT Mitra Sukses Globalindo</v>
      </c>
      <c r="L503" s="210"/>
      <c r="M503" s="210"/>
      <c r="N503" s="210"/>
      <c r="O503" s="210"/>
      <c r="P503" s="210"/>
      <c r="Q503" s="210"/>
      <c r="R503" s="210"/>
      <c r="S503" s="210"/>
      <c r="T503" s="210"/>
      <c r="U503" s="210"/>
      <c r="V503" s="210"/>
      <c r="W503" s="210"/>
      <c r="X503" s="210"/>
      <c r="Y503" s="210"/>
      <c r="Z503" s="210"/>
    </row>
    <row r="504" spans="1:26" ht="12" hidden="1" customHeight="1">
      <c r="A504" s="208" t="s">
        <v>138</v>
      </c>
      <c r="B504" s="208" t="s">
        <v>1184</v>
      </c>
      <c r="C504" s="208" t="s">
        <v>1184</v>
      </c>
      <c r="D504" s="208" t="s">
        <v>791</v>
      </c>
      <c r="E504" s="208" t="s">
        <v>1185</v>
      </c>
      <c r="F504" s="208" t="s">
        <v>147</v>
      </c>
      <c r="G504" s="208"/>
      <c r="H504" s="208" t="s">
        <v>1186</v>
      </c>
      <c r="I504" s="208" t="s">
        <v>1187</v>
      </c>
      <c r="J504" s="214" t="str">
        <f t="shared" si="2"/>
        <v>TinPT Premium Tin Indonesia</v>
      </c>
      <c r="K504" s="214" t="str">
        <f t="shared" si="3"/>
        <v>TinPT Premium Tin Indonesia</v>
      </c>
      <c r="L504" s="210"/>
      <c r="M504" s="210"/>
      <c r="N504" s="210"/>
      <c r="O504" s="210"/>
      <c r="P504" s="210"/>
      <c r="Q504" s="210"/>
      <c r="R504" s="210"/>
      <c r="S504" s="210"/>
      <c r="T504" s="210"/>
      <c r="U504" s="210"/>
      <c r="V504" s="210"/>
      <c r="W504" s="210"/>
      <c r="X504" s="210"/>
      <c r="Y504" s="210"/>
      <c r="Z504" s="210"/>
    </row>
    <row r="505" spans="1:26" ht="12" hidden="1" customHeight="1">
      <c r="A505" s="208" t="s">
        <v>138</v>
      </c>
      <c r="B505" s="208" t="s">
        <v>1367</v>
      </c>
      <c r="C505" s="208" t="s">
        <v>1367</v>
      </c>
      <c r="D505" s="208" t="s">
        <v>791</v>
      </c>
      <c r="E505" s="208" t="s">
        <v>1368</v>
      </c>
      <c r="F505" s="208" t="s">
        <v>147</v>
      </c>
      <c r="G505" s="208"/>
      <c r="H505" s="208" t="s">
        <v>1191</v>
      </c>
      <c r="I505" s="208" t="s">
        <v>1187</v>
      </c>
      <c r="J505" s="214" t="str">
        <f t="shared" si="2"/>
        <v>TinPT Prima Timah Utama</v>
      </c>
      <c r="K505" s="214" t="str">
        <f t="shared" si="3"/>
        <v>TinPT Prima Timah Utama</v>
      </c>
      <c r="L505" s="210"/>
      <c r="M505" s="210"/>
      <c r="N505" s="210"/>
      <c r="O505" s="210"/>
      <c r="P505" s="210"/>
      <c r="Q505" s="210"/>
      <c r="R505" s="210"/>
      <c r="S505" s="210"/>
      <c r="T505" s="210"/>
      <c r="U505" s="210"/>
      <c r="V505" s="210"/>
      <c r="W505" s="210"/>
      <c r="X505" s="210"/>
      <c r="Y505" s="210"/>
      <c r="Z505" s="210"/>
    </row>
    <row r="506" spans="1:26" ht="12" hidden="1" customHeight="1">
      <c r="A506" s="208" t="s">
        <v>138</v>
      </c>
      <c r="B506" s="208" t="s">
        <v>1369</v>
      </c>
      <c r="C506" s="208" t="s">
        <v>1369</v>
      </c>
      <c r="D506" s="208" t="s">
        <v>791</v>
      </c>
      <c r="E506" s="208" t="s">
        <v>1370</v>
      </c>
      <c r="F506" s="208" t="s">
        <v>147</v>
      </c>
      <c r="G506" s="208"/>
      <c r="H506" s="208" t="s">
        <v>1354</v>
      </c>
      <c r="I506" s="208" t="s">
        <v>1187</v>
      </c>
      <c r="J506" s="214" t="str">
        <f t="shared" si="2"/>
        <v>TinPT Putera Sarana Shakti (PT PSS)</v>
      </c>
      <c r="K506" s="214" t="str">
        <f t="shared" si="3"/>
        <v>TinPT Putera Sarana Shakti (PT PSS)</v>
      </c>
      <c r="L506" s="210"/>
      <c r="M506" s="210"/>
      <c r="N506" s="210"/>
      <c r="O506" s="210"/>
      <c r="P506" s="210"/>
      <c r="Q506" s="210"/>
      <c r="R506" s="210"/>
      <c r="S506" s="210"/>
      <c r="T506" s="210"/>
      <c r="U506" s="210"/>
      <c r="V506" s="210"/>
      <c r="W506" s="210"/>
      <c r="X506" s="210"/>
      <c r="Y506" s="210"/>
      <c r="Z506" s="210"/>
    </row>
    <row r="507" spans="1:26" ht="12" hidden="1" customHeight="1">
      <c r="A507" s="208" t="s">
        <v>138</v>
      </c>
      <c r="B507" s="208" t="s">
        <v>1189</v>
      </c>
      <c r="C507" s="208" t="s">
        <v>1189</v>
      </c>
      <c r="D507" s="208" t="s">
        <v>791</v>
      </c>
      <c r="E507" s="208" t="s">
        <v>1190</v>
      </c>
      <c r="F507" s="208" t="s">
        <v>147</v>
      </c>
      <c r="G507" s="208"/>
      <c r="H507" s="208" t="s">
        <v>1191</v>
      </c>
      <c r="I507" s="208" t="s">
        <v>1187</v>
      </c>
      <c r="J507" s="214" t="str">
        <f t="shared" si="2"/>
        <v>TinPT Rajehan Ariq</v>
      </c>
      <c r="K507" s="214" t="str">
        <f t="shared" si="3"/>
        <v>TinPT Rajehan Ariq</v>
      </c>
      <c r="L507" s="210"/>
      <c r="M507" s="210"/>
      <c r="N507" s="210"/>
      <c r="O507" s="210"/>
      <c r="P507" s="210"/>
      <c r="Q507" s="210"/>
      <c r="R507" s="210"/>
      <c r="S507" s="210"/>
      <c r="T507" s="210"/>
      <c r="U507" s="210"/>
      <c r="V507" s="210"/>
      <c r="W507" s="210"/>
      <c r="X507" s="210"/>
      <c r="Y507" s="210"/>
      <c r="Z507" s="210"/>
    </row>
    <row r="508" spans="1:26" ht="12" hidden="1" customHeight="1">
      <c r="A508" s="208" t="s">
        <v>138</v>
      </c>
      <c r="B508" s="208" t="s">
        <v>1371</v>
      </c>
      <c r="C508" s="208" t="s">
        <v>1276</v>
      </c>
      <c r="D508" s="208" t="s">
        <v>791</v>
      </c>
      <c r="E508" s="208" t="s">
        <v>1277</v>
      </c>
      <c r="F508" s="208" t="s">
        <v>147</v>
      </c>
      <c r="G508" s="208"/>
      <c r="H508" s="208" t="s">
        <v>1278</v>
      </c>
      <c r="I508" s="208" t="s">
        <v>1279</v>
      </c>
      <c r="J508" s="214" t="str">
        <f t="shared" si="2"/>
        <v>TinPT Tambang Timah</v>
      </c>
      <c r="K508" s="214" t="str">
        <f t="shared" si="3"/>
        <v>TinPT Tambang Timah</v>
      </c>
      <c r="L508" s="210"/>
      <c r="M508" s="210"/>
      <c r="N508" s="210"/>
      <c r="O508" s="210"/>
      <c r="P508" s="210"/>
      <c r="Q508" s="210"/>
      <c r="R508" s="210"/>
      <c r="S508" s="210"/>
      <c r="T508" s="210"/>
      <c r="U508" s="210"/>
      <c r="V508" s="210"/>
      <c r="W508" s="210"/>
      <c r="X508" s="210"/>
      <c r="Y508" s="210"/>
      <c r="Z508" s="210"/>
    </row>
    <row r="509" spans="1:26" ht="12" hidden="1" customHeight="1">
      <c r="A509" s="208" t="s">
        <v>138</v>
      </c>
      <c r="B509" s="208" t="s">
        <v>1276</v>
      </c>
      <c r="C509" s="208" t="s">
        <v>1276</v>
      </c>
      <c r="D509" s="208" t="s">
        <v>791</v>
      </c>
      <c r="E509" s="208" t="s">
        <v>1277</v>
      </c>
      <c r="F509" s="208" t="s">
        <v>147</v>
      </c>
      <c r="G509" s="208"/>
      <c r="H509" s="208" t="s">
        <v>1278</v>
      </c>
      <c r="I509" s="208" t="s">
        <v>1279</v>
      </c>
      <c r="J509" s="214" t="str">
        <f t="shared" si="2"/>
        <v>TinPT Timah Tbk Kundur</v>
      </c>
      <c r="K509" s="214" t="str">
        <f t="shared" si="3"/>
        <v>TinPT Timah Tbk Kundur</v>
      </c>
      <c r="L509" s="210"/>
      <c r="M509" s="210"/>
      <c r="N509" s="210"/>
      <c r="O509" s="210"/>
      <c r="P509" s="210"/>
      <c r="Q509" s="210"/>
      <c r="R509" s="210"/>
      <c r="S509" s="210"/>
      <c r="T509" s="210"/>
      <c r="U509" s="210"/>
      <c r="V509" s="210"/>
      <c r="W509" s="210"/>
      <c r="X509" s="210"/>
      <c r="Y509" s="210"/>
      <c r="Z509" s="210"/>
    </row>
    <row r="510" spans="1:26" ht="12" hidden="1" customHeight="1">
      <c r="A510" s="208" t="s">
        <v>138</v>
      </c>
      <c r="B510" s="208" t="s">
        <v>1266</v>
      </c>
      <c r="C510" s="208" t="s">
        <v>1266</v>
      </c>
      <c r="D510" s="208" t="s">
        <v>791</v>
      </c>
      <c r="E510" s="208" t="s">
        <v>1267</v>
      </c>
      <c r="F510" s="208" t="s">
        <v>147</v>
      </c>
      <c r="G510" s="208"/>
      <c r="H510" s="208" t="s">
        <v>1268</v>
      </c>
      <c r="I510" s="208" t="s">
        <v>1187</v>
      </c>
      <c r="J510" s="214" t="str">
        <f t="shared" si="2"/>
        <v>TinPT Timah Tbk Mentok</v>
      </c>
      <c r="K510" s="214" t="str">
        <f t="shared" si="3"/>
        <v>TinPT Timah Tbk Mentok</v>
      </c>
      <c r="L510" s="210"/>
      <c r="M510" s="210"/>
      <c r="N510" s="210"/>
      <c r="O510" s="210"/>
      <c r="P510" s="210"/>
      <c r="Q510" s="210"/>
      <c r="R510" s="210"/>
      <c r="S510" s="210"/>
      <c r="T510" s="210"/>
      <c r="U510" s="210"/>
      <c r="V510" s="210"/>
      <c r="W510" s="210"/>
      <c r="X510" s="210"/>
      <c r="Y510" s="210"/>
      <c r="Z510" s="210"/>
    </row>
    <row r="511" spans="1:26" ht="12" hidden="1" customHeight="1">
      <c r="A511" s="208" t="s">
        <v>138</v>
      </c>
      <c r="B511" s="208" t="s">
        <v>1102</v>
      </c>
      <c r="C511" s="208" t="s">
        <v>1103</v>
      </c>
      <c r="D511" s="208" t="s">
        <v>244</v>
      </c>
      <c r="E511" s="208" t="s">
        <v>1372</v>
      </c>
      <c r="F511" s="208" t="s">
        <v>147</v>
      </c>
      <c r="G511" s="208"/>
      <c r="H511" s="208" t="s">
        <v>1002</v>
      </c>
      <c r="I511" s="208" t="s">
        <v>1105</v>
      </c>
      <c r="J511" s="214" t="str">
        <f t="shared" si="2"/>
        <v>TinResind Ind e Com Ltda.</v>
      </c>
      <c r="K511" s="214" t="str">
        <f t="shared" si="3"/>
        <v>TinResind Ind e Com Ltda.</v>
      </c>
      <c r="L511" s="210"/>
      <c r="M511" s="210"/>
      <c r="N511" s="210"/>
      <c r="O511" s="210"/>
      <c r="P511" s="210"/>
      <c r="Q511" s="210"/>
      <c r="R511" s="210"/>
      <c r="S511" s="210"/>
      <c r="T511" s="210"/>
      <c r="U511" s="210"/>
      <c r="V511" s="210"/>
      <c r="W511" s="210"/>
      <c r="X511" s="210"/>
      <c r="Y511" s="210"/>
      <c r="Z511" s="210"/>
    </row>
    <row r="512" spans="1:26" ht="12" hidden="1" customHeight="1">
      <c r="A512" s="208" t="s">
        <v>138</v>
      </c>
      <c r="B512" s="208" t="s">
        <v>1103</v>
      </c>
      <c r="C512" s="208" t="s">
        <v>1103</v>
      </c>
      <c r="D512" s="208" t="s">
        <v>244</v>
      </c>
      <c r="E512" s="208" t="s">
        <v>1372</v>
      </c>
      <c r="F512" s="208" t="s">
        <v>147</v>
      </c>
      <c r="G512" s="208"/>
      <c r="H512" s="208" t="s">
        <v>1002</v>
      </c>
      <c r="I512" s="208" t="s">
        <v>1105</v>
      </c>
      <c r="J512" s="214" t="str">
        <f t="shared" si="2"/>
        <v>TinResind Industria e Comercio Ltda.</v>
      </c>
      <c r="K512" s="214" t="str">
        <f t="shared" si="3"/>
        <v>TinResind Industria e Comercio Ltda.</v>
      </c>
      <c r="L512" s="210"/>
      <c r="M512" s="210"/>
      <c r="N512" s="210"/>
      <c r="O512" s="210"/>
      <c r="P512" s="210"/>
      <c r="Q512" s="210"/>
      <c r="R512" s="210"/>
      <c r="S512" s="210"/>
      <c r="T512" s="210"/>
      <c r="U512" s="210"/>
      <c r="V512" s="210"/>
      <c r="W512" s="210"/>
      <c r="X512" s="210"/>
      <c r="Y512" s="210"/>
      <c r="Z512" s="210"/>
    </row>
    <row r="513" spans="1:26" ht="12" hidden="1" customHeight="1">
      <c r="A513" s="208" t="s">
        <v>138</v>
      </c>
      <c r="B513" s="208" t="s">
        <v>1106</v>
      </c>
      <c r="C513" s="208" t="s">
        <v>1103</v>
      </c>
      <c r="D513" s="208" t="s">
        <v>244</v>
      </c>
      <c r="E513" s="208" t="s">
        <v>1372</v>
      </c>
      <c r="F513" s="208" t="s">
        <v>147</v>
      </c>
      <c r="G513" s="208"/>
      <c r="H513" s="208" t="s">
        <v>1002</v>
      </c>
      <c r="I513" s="208" t="s">
        <v>1105</v>
      </c>
      <c r="J513" s="214" t="str">
        <f t="shared" si="2"/>
        <v>TinResind Indústria e Comércio Ltda.</v>
      </c>
      <c r="K513" s="214" t="str">
        <f t="shared" si="3"/>
        <v>TinResind Indústria e Comércio Ltda.</v>
      </c>
      <c r="L513" s="210"/>
      <c r="M513" s="210"/>
      <c r="N513" s="210"/>
      <c r="O513" s="210"/>
      <c r="P513" s="210"/>
      <c r="Q513" s="210"/>
      <c r="R513" s="210"/>
      <c r="S513" s="210"/>
      <c r="T513" s="210"/>
      <c r="U513" s="210"/>
      <c r="V513" s="210"/>
      <c r="W513" s="210"/>
      <c r="X513" s="210"/>
      <c r="Y513" s="210"/>
      <c r="Z513" s="210"/>
    </row>
    <row r="514" spans="1:26" ht="12" hidden="1" customHeight="1">
      <c r="A514" s="208" t="s">
        <v>138</v>
      </c>
      <c r="B514" s="208" t="s">
        <v>1373</v>
      </c>
      <c r="C514" s="208" t="s">
        <v>1373</v>
      </c>
      <c r="D514" s="208" t="s">
        <v>282</v>
      </c>
      <c r="E514" s="208" t="s">
        <v>1374</v>
      </c>
      <c r="F514" s="208" t="s">
        <v>147</v>
      </c>
      <c r="G514" s="208"/>
      <c r="H514" s="208" t="s">
        <v>1375</v>
      </c>
      <c r="I514" s="208" t="s">
        <v>839</v>
      </c>
      <c r="J514" s="214" t="str">
        <f t="shared" si="2"/>
        <v>TinRIKAYAA GREENTECH PRIVATE LIMITED</v>
      </c>
      <c r="K514" s="214" t="str">
        <f t="shared" si="3"/>
        <v>TinRIKAYAA GREENTECH PRIVATE LIMITED</v>
      </c>
      <c r="L514" s="210"/>
      <c r="M514" s="210"/>
      <c r="N514" s="210"/>
      <c r="O514" s="210"/>
      <c r="P514" s="210"/>
      <c r="Q514" s="210"/>
      <c r="R514" s="210"/>
      <c r="S514" s="210"/>
      <c r="T514" s="210"/>
      <c r="U514" s="210"/>
      <c r="V514" s="210"/>
      <c r="W514" s="210"/>
      <c r="X514" s="210"/>
      <c r="Y514" s="210"/>
      <c r="Z514" s="210"/>
    </row>
    <row r="515" spans="1:26" ht="12" hidden="1" customHeight="1">
      <c r="A515" s="208" t="s">
        <v>138</v>
      </c>
      <c r="B515" s="208" t="s">
        <v>1376</v>
      </c>
      <c r="C515" s="208" t="s">
        <v>1376</v>
      </c>
      <c r="D515" s="208" t="s">
        <v>406</v>
      </c>
      <c r="E515" s="208" t="s">
        <v>1377</v>
      </c>
      <c r="F515" s="208" t="s">
        <v>147</v>
      </c>
      <c r="G515" s="208"/>
      <c r="H515" s="208" t="s">
        <v>1378</v>
      </c>
      <c r="I515" s="208" t="s">
        <v>897</v>
      </c>
      <c r="J515" s="214" t="str">
        <f t="shared" ref="J515:J641" si="4">A515&amp;B515</f>
        <v>TinRui Da Hung</v>
      </c>
      <c r="K515" s="214" t="str">
        <f t="shared" ref="K515:K641" si="5">A515&amp;B515</f>
        <v>TinRui Da Hung</v>
      </c>
      <c r="L515" s="210"/>
      <c r="M515" s="210"/>
      <c r="N515" s="210"/>
      <c r="O515" s="210"/>
      <c r="P515" s="210"/>
      <c r="Q515" s="210"/>
      <c r="R515" s="210"/>
      <c r="S515" s="210"/>
      <c r="T515" s="210"/>
      <c r="U515" s="210"/>
      <c r="V515" s="210"/>
      <c r="W515" s="210"/>
      <c r="X515" s="210"/>
      <c r="Y515" s="210"/>
      <c r="Z515" s="210"/>
    </row>
    <row r="516" spans="1:26" ht="12" hidden="1" customHeight="1">
      <c r="A516" s="208" t="s">
        <v>138</v>
      </c>
      <c r="B516" s="208" t="s">
        <v>1379</v>
      </c>
      <c r="C516" s="208" t="s">
        <v>1169</v>
      </c>
      <c r="D516" s="208" t="s">
        <v>146</v>
      </c>
      <c r="E516" s="208" t="s">
        <v>1170</v>
      </c>
      <c r="F516" s="208" t="s">
        <v>147</v>
      </c>
      <c r="G516" s="208"/>
      <c r="H516" s="208" t="s">
        <v>1155</v>
      </c>
      <c r="I516" s="208" t="s">
        <v>341</v>
      </c>
      <c r="J516" s="214" t="str">
        <f t="shared" si="4"/>
        <v>TinSmelting Branch of Yunnan Tin Company Ltd</v>
      </c>
      <c r="K516" s="214" t="str">
        <f t="shared" si="5"/>
        <v>TinSmelting Branch of Yunnan Tin Company Ltd</v>
      </c>
      <c r="L516" s="210"/>
      <c r="M516" s="210"/>
      <c r="N516" s="210"/>
      <c r="O516" s="210"/>
      <c r="P516" s="210"/>
      <c r="Q516" s="210"/>
      <c r="R516" s="210"/>
      <c r="S516" s="210"/>
      <c r="T516" s="210"/>
      <c r="U516" s="210"/>
      <c r="V516" s="210"/>
      <c r="W516" s="210"/>
      <c r="X516" s="210"/>
      <c r="Y516" s="210"/>
      <c r="Z516" s="210"/>
    </row>
    <row r="517" spans="1:26" ht="12" hidden="1" customHeight="1">
      <c r="A517" s="208" t="s">
        <v>138</v>
      </c>
      <c r="B517" s="208" t="s">
        <v>1380</v>
      </c>
      <c r="C517" s="208" t="s">
        <v>1380</v>
      </c>
      <c r="D517" s="208" t="s">
        <v>244</v>
      </c>
      <c r="E517" s="208" t="s">
        <v>1381</v>
      </c>
      <c r="F517" s="208" t="s">
        <v>147</v>
      </c>
      <c r="G517" s="208"/>
      <c r="H517" s="208" t="s">
        <v>1382</v>
      </c>
      <c r="I517" s="208" t="s">
        <v>649</v>
      </c>
      <c r="J517" s="214" t="str">
        <f t="shared" si="4"/>
        <v>TinSuper Ligas</v>
      </c>
      <c r="K517" s="214" t="str">
        <f t="shared" si="5"/>
        <v>TinSuper Ligas</v>
      </c>
      <c r="L517" s="210"/>
      <c r="M517" s="210"/>
      <c r="N517" s="210"/>
      <c r="O517" s="210"/>
      <c r="P517" s="210"/>
      <c r="Q517" s="210"/>
      <c r="R517" s="210"/>
      <c r="S517" s="210"/>
      <c r="T517" s="210"/>
      <c r="U517" s="210"/>
      <c r="V517" s="210"/>
      <c r="W517" s="210"/>
      <c r="X517" s="210"/>
      <c r="Y517" s="210"/>
      <c r="Z517" s="210"/>
    </row>
    <row r="518" spans="1:26" ht="12" hidden="1" customHeight="1">
      <c r="A518" s="208" t="s">
        <v>138</v>
      </c>
      <c r="B518" s="208" t="s">
        <v>1383</v>
      </c>
      <c r="C518" s="208" t="s">
        <v>1383</v>
      </c>
      <c r="D518" s="208" t="s">
        <v>207</v>
      </c>
      <c r="E518" s="208" t="s">
        <v>1384</v>
      </c>
      <c r="F518" s="208" t="s">
        <v>147</v>
      </c>
      <c r="G518" s="208"/>
      <c r="H518" s="208" t="s">
        <v>716</v>
      </c>
      <c r="I518" s="208" t="s">
        <v>1385</v>
      </c>
      <c r="J518" s="214" t="str">
        <f t="shared" si="4"/>
        <v>TinTakehara PVD Materials Plant / PVD Materials Division of MITSUI MINING &amp; SMELTING CO., LTD.</v>
      </c>
      <c r="K518" s="214" t="str">
        <f t="shared" si="5"/>
        <v>TinTakehara PVD Materials Plant / PVD Materials Division of MITSUI MINING &amp; SMELTING CO., LTD.</v>
      </c>
      <c r="L518" s="210"/>
      <c r="M518" s="210"/>
      <c r="N518" s="210"/>
      <c r="O518" s="210"/>
      <c r="P518" s="210"/>
      <c r="Q518" s="210"/>
      <c r="R518" s="210"/>
      <c r="S518" s="210"/>
      <c r="T518" s="210"/>
      <c r="U518" s="210"/>
      <c r="V518" s="210"/>
      <c r="W518" s="210"/>
      <c r="X518" s="210"/>
      <c r="Y518" s="210"/>
      <c r="Z518" s="210"/>
    </row>
    <row r="519" spans="1:26" ht="12" hidden="1" customHeight="1">
      <c r="A519" s="208" t="s">
        <v>138</v>
      </c>
      <c r="B519" s="208" t="s">
        <v>1386</v>
      </c>
      <c r="C519" s="208" t="s">
        <v>1387</v>
      </c>
      <c r="D519" s="208" t="s">
        <v>958</v>
      </c>
      <c r="E519" s="208" t="s">
        <v>1388</v>
      </c>
      <c r="F519" s="208" t="s">
        <v>147</v>
      </c>
      <c r="G519" s="208"/>
      <c r="H519" s="208" t="s">
        <v>1389</v>
      </c>
      <c r="I519" s="208" t="s">
        <v>1390</v>
      </c>
      <c r="J519" s="214" t="str">
        <f t="shared" si="4"/>
        <v>TinThai Solder Industry Corp., Ltd.</v>
      </c>
      <c r="K519" s="214" t="str">
        <f t="shared" si="5"/>
        <v>TinThai Solder Industry Corp., Ltd.</v>
      </c>
      <c r="L519" s="210"/>
      <c r="M519" s="210"/>
      <c r="N519" s="210"/>
      <c r="O519" s="210"/>
      <c r="P519" s="210"/>
      <c r="Q519" s="210"/>
      <c r="R519" s="210"/>
      <c r="S519" s="210"/>
      <c r="T519" s="210"/>
      <c r="U519" s="210"/>
      <c r="V519" s="210"/>
      <c r="W519" s="210"/>
      <c r="X519" s="210"/>
      <c r="Y519" s="210"/>
      <c r="Z519" s="210"/>
    </row>
    <row r="520" spans="1:26" ht="12" hidden="1" customHeight="1">
      <c r="A520" s="208" t="s">
        <v>138</v>
      </c>
      <c r="B520" s="208" t="s">
        <v>1391</v>
      </c>
      <c r="C520" s="208" t="s">
        <v>1387</v>
      </c>
      <c r="D520" s="208" t="s">
        <v>958</v>
      </c>
      <c r="E520" s="208" t="s">
        <v>1388</v>
      </c>
      <c r="F520" s="208" t="s">
        <v>147</v>
      </c>
      <c r="G520" s="208"/>
      <c r="H520" s="208" t="s">
        <v>1389</v>
      </c>
      <c r="I520" s="208" t="s">
        <v>1390</v>
      </c>
      <c r="J520" s="214" t="str">
        <f t="shared" si="4"/>
        <v>TinThailand Smelting &amp; Refining Co Ltd</v>
      </c>
      <c r="K520" s="214" t="str">
        <f t="shared" si="5"/>
        <v>TinThailand Smelting &amp; Refining Co Ltd</v>
      </c>
      <c r="L520" s="210"/>
      <c r="M520" s="210"/>
      <c r="N520" s="210"/>
      <c r="O520" s="210"/>
      <c r="P520" s="210"/>
      <c r="Q520" s="210"/>
      <c r="R520" s="210"/>
      <c r="S520" s="210"/>
      <c r="T520" s="210"/>
      <c r="U520" s="210"/>
      <c r="V520" s="210"/>
      <c r="W520" s="210"/>
      <c r="X520" s="210"/>
      <c r="Y520" s="210"/>
      <c r="Z520" s="210"/>
    </row>
    <row r="521" spans="1:26" ht="12" hidden="1" customHeight="1">
      <c r="A521" s="208" t="s">
        <v>138</v>
      </c>
      <c r="B521" s="208" t="s">
        <v>1387</v>
      </c>
      <c r="C521" s="208" t="s">
        <v>1387</v>
      </c>
      <c r="D521" s="208" t="s">
        <v>958</v>
      </c>
      <c r="E521" s="208" t="s">
        <v>1388</v>
      </c>
      <c r="F521" s="208" t="s">
        <v>147</v>
      </c>
      <c r="G521" s="208"/>
      <c r="H521" s="208" t="s">
        <v>1389</v>
      </c>
      <c r="I521" s="208" t="s">
        <v>1390</v>
      </c>
      <c r="J521" s="214" t="str">
        <f t="shared" si="4"/>
        <v>TinThaisarco</v>
      </c>
      <c r="K521" s="214" t="str">
        <f t="shared" si="5"/>
        <v>TinThaisarco</v>
      </c>
      <c r="L521" s="210"/>
      <c r="M521" s="210"/>
      <c r="N521" s="210"/>
      <c r="O521" s="210"/>
      <c r="P521" s="210"/>
      <c r="Q521" s="210"/>
      <c r="R521" s="210"/>
      <c r="S521" s="210"/>
      <c r="T521" s="210"/>
      <c r="U521" s="210"/>
      <c r="V521" s="210"/>
      <c r="W521" s="210"/>
      <c r="X521" s="210"/>
      <c r="Y521" s="210"/>
      <c r="Z521" s="210"/>
    </row>
    <row r="522" spans="1:26" ht="12" hidden="1" customHeight="1">
      <c r="A522" s="208" t="s">
        <v>138</v>
      </c>
      <c r="B522" s="208" t="s">
        <v>1392</v>
      </c>
      <c r="C522" s="208" t="s">
        <v>1239</v>
      </c>
      <c r="D522" s="208" t="s">
        <v>146</v>
      </c>
      <c r="E522" s="208" t="s">
        <v>1240</v>
      </c>
      <c r="F522" s="208" t="s">
        <v>147</v>
      </c>
      <c r="G522" s="208"/>
      <c r="H522" s="208" t="s">
        <v>1155</v>
      </c>
      <c r="I522" s="208" t="s">
        <v>341</v>
      </c>
      <c r="J522" s="214" t="str">
        <f t="shared" si="4"/>
        <v>TinThe Gejiu cloud new colored electrolytic</v>
      </c>
      <c r="K522" s="214" t="str">
        <f t="shared" si="5"/>
        <v>TinThe Gejiu cloud new colored electrolytic</v>
      </c>
      <c r="L522" s="210"/>
      <c r="M522" s="210"/>
      <c r="N522" s="210"/>
      <c r="O522" s="210"/>
      <c r="P522" s="210"/>
      <c r="Q522" s="210"/>
      <c r="R522" s="210"/>
      <c r="S522" s="210"/>
      <c r="T522" s="210"/>
      <c r="U522" s="210"/>
      <c r="V522" s="210"/>
      <c r="W522" s="210"/>
      <c r="X522" s="210"/>
      <c r="Y522" s="210"/>
      <c r="Z522" s="210"/>
    </row>
    <row r="523" spans="1:26" ht="12" hidden="1" customHeight="1">
      <c r="A523" s="208" t="s">
        <v>138</v>
      </c>
      <c r="B523" s="208" t="s">
        <v>1393</v>
      </c>
      <c r="C523" s="208" t="s">
        <v>1169</v>
      </c>
      <c r="D523" s="208" t="s">
        <v>146</v>
      </c>
      <c r="E523" s="208" t="s">
        <v>1170</v>
      </c>
      <c r="F523" s="208" t="s">
        <v>147</v>
      </c>
      <c r="G523" s="208"/>
      <c r="H523" s="208" t="s">
        <v>1155</v>
      </c>
      <c r="I523" s="208" t="s">
        <v>341</v>
      </c>
      <c r="J523" s="214" t="str">
        <f t="shared" si="4"/>
        <v>TinTin Products Manufacturing Co.LTD. of YTCL</v>
      </c>
      <c r="K523" s="214" t="str">
        <f t="shared" si="5"/>
        <v>TinTin Products Manufacturing Co.LTD. of YTCL</v>
      </c>
      <c r="L523" s="210"/>
      <c r="M523" s="210"/>
      <c r="N523" s="210"/>
      <c r="O523" s="210"/>
      <c r="P523" s="210"/>
      <c r="Q523" s="210"/>
      <c r="R523" s="210"/>
      <c r="S523" s="210"/>
      <c r="T523" s="210"/>
      <c r="U523" s="210"/>
      <c r="V523" s="210"/>
      <c r="W523" s="210"/>
      <c r="X523" s="210"/>
      <c r="Y523" s="210"/>
      <c r="Z523" s="210"/>
    </row>
    <row r="524" spans="1:26" ht="12" hidden="1" customHeight="1">
      <c r="A524" s="208" t="s">
        <v>138</v>
      </c>
      <c r="B524" s="208" t="s">
        <v>1169</v>
      </c>
      <c r="C524" s="208" t="s">
        <v>1169</v>
      </c>
      <c r="D524" s="208" t="s">
        <v>146</v>
      </c>
      <c r="E524" s="208" t="s">
        <v>1170</v>
      </c>
      <c r="F524" s="208" t="s">
        <v>147</v>
      </c>
      <c r="G524" s="208"/>
      <c r="H524" s="208" t="s">
        <v>1155</v>
      </c>
      <c r="I524" s="210" t="s">
        <v>341</v>
      </c>
      <c r="J524" s="214" t="str">
        <f t="shared" si="4"/>
        <v>TinTin Smelting Branch of Yunnan Tin Co., Ltd.</v>
      </c>
      <c r="K524" s="214" t="str">
        <f t="shared" si="5"/>
        <v>TinTin Smelting Branch of Yunnan Tin Co., Ltd.</v>
      </c>
      <c r="L524" s="210"/>
      <c r="M524" s="210"/>
      <c r="N524" s="210"/>
      <c r="O524" s="210"/>
      <c r="P524" s="210"/>
      <c r="Q524" s="210"/>
      <c r="R524" s="210"/>
      <c r="S524" s="210"/>
      <c r="T524" s="210"/>
      <c r="U524" s="210"/>
      <c r="V524" s="210"/>
      <c r="W524" s="210"/>
      <c r="X524" s="210"/>
      <c r="Y524" s="210"/>
      <c r="Z524" s="210"/>
    </row>
    <row r="525" spans="1:26" ht="12" hidden="1" customHeight="1">
      <c r="A525" s="208" t="s">
        <v>138</v>
      </c>
      <c r="B525" s="208" t="s">
        <v>1394</v>
      </c>
      <c r="C525" s="208" t="s">
        <v>1394</v>
      </c>
      <c r="D525" s="208" t="s">
        <v>182</v>
      </c>
      <c r="E525" s="208" t="s">
        <v>1395</v>
      </c>
      <c r="F525" s="208" t="s">
        <v>147</v>
      </c>
      <c r="G525" s="208"/>
      <c r="H525" s="208" t="s">
        <v>1396</v>
      </c>
      <c r="I525" s="210" t="s">
        <v>185</v>
      </c>
      <c r="J525" s="214" t="str">
        <f t="shared" si="4"/>
        <v>TinTin Technology &amp; Refining</v>
      </c>
      <c r="K525" s="214" t="str">
        <f t="shared" si="5"/>
        <v>TinTin Technology &amp; Refining</v>
      </c>
      <c r="L525" s="210"/>
      <c r="M525" s="210"/>
      <c r="N525" s="210"/>
      <c r="O525" s="210"/>
      <c r="P525" s="210"/>
      <c r="Q525" s="210"/>
      <c r="R525" s="210"/>
      <c r="S525" s="210"/>
      <c r="T525" s="210"/>
      <c r="U525" s="210"/>
      <c r="V525" s="210"/>
      <c r="W525" s="210"/>
      <c r="X525" s="210"/>
      <c r="Y525" s="210"/>
      <c r="Z525" s="210"/>
    </row>
    <row r="526" spans="1:26" ht="12" hidden="1" customHeight="1">
      <c r="A526" s="208" t="s">
        <v>138</v>
      </c>
      <c r="B526" s="208" t="s">
        <v>1397</v>
      </c>
      <c r="C526" s="208" t="s">
        <v>1079</v>
      </c>
      <c r="D526" s="208" t="s">
        <v>244</v>
      </c>
      <c r="E526" s="208" t="s">
        <v>1304</v>
      </c>
      <c r="F526" s="208" t="s">
        <v>147</v>
      </c>
      <c r="G526" s="208"/>
      <c r="H526" s="208" t="s">
        <v>1305</v>
      </c>
      <c r="I526" s="210" t="s">
        <v>649</v>
      </c>
      <c r="J526" s="214" t="str">
        <f t="shared" si="4"/>
        <v>TinToboca/ Paranapenema</v>
      </c>
      <c r="K526" s="214" t="str">
        <f t="shared" si="5"/>
        <v>TinToboca/ Paranapenema</v>
      </c>
      <c r="L526" s="210"/>
      <c r="M526" s="210"/>
      <c r="N526" s="210"/>
      <c r="O526" s="210"/>
      <c r="P526" s="210"/>
      <c r="Q526" s="210"/>
      <c r="R526" s="210"/>
      <c r="S526" s="210"/>
      <c r="T526" s="210"/>
      <c r="U526" s="210"/>
      <c r="V526" s="210"/>
      <c r="W526" s="210"/>
      <c r="X526" s="210"/>
      <c r="Y526" s="210"/>
      <c r="Z526" s="210"/>
    </row>
    <row r="527" spans="1:26" ht="12" hidden="1" customHeight="1">
      <c r="A527" s="208" t="s">
        <v>138</v>
      </c>
      <c r="B527" s="208" t="s">
        <v>1398</v>
      </c>
      <c r="C527" s="208" t="s">
        <v>1398</v>
      </c>
      <c r="D527" s="208" t="s">
        <v>1141</v>
      </c>
      <c r="E527" s="208" t="s">
        <v>1399</v>
      </c>
      <c r="F527" s="208" t="s">
        <v>147</v>
      </c>
      <c r="G527" s="208"/>
      <c r="H527" s="208" t="s">
        <v>1400</v>
      </c>
      <c r="I527" s="210" t="s">
        <v>1401</v>
      </c>
      <c r="J527" s="214" t="str">
        <f t="shared" si="4"/>
        <v>TinTuyen Quang Non-Ferrous Metals Joint Stock Company</v>
      </c>
      <c r="K527" s="214" t="str">
        <f t="shared" si="5"/>
        <v>TinTuyen Quang Non-Ferrous Metals Joint Stock Company</v>
      </c>
      <c r="L527" s="210"/>
      <c r="M527" s="210"/>
      <c r="N527" s="210"/>
      <c r="O527" s="210"/>
      <c r="P527" s="210"/>
      <c r="Q527" s="210"/>
      <c r="R527" s="210"/>
      <c r="S527" s="210"/>
      <c r="T527" s="210"/>
      <c r="U527" s="210"/>
      <c r="V527" s="210"/>
      <c r="W527" s="210"/>
      <c r="X527" s="210"/>
      <c r="Y527" s="210"/>
      <c r="Z527" s="210"/>
    </row>
    <row r="528" spans="1:26" ht="12" hidden="1" customHeight="1">
      <c r="A528" s="208" t="s">
        <v>138</v>
      </c>
      <c r="B528" s="208" t="s">
        <v>1402</v>
      </c>
      <c r="C528" s="208" t="s">
        <v>1276</v>
      </c>
      <c r="D528" s="208" t="s">
        <v>791</v>
      </c>
      <c r="E528" s="208" t="s">
        <v>1277</v>
      </c>
      <c r="F528" s="208" t="s">
        <v>147</v>
      </c>
      <c r="G528" s="208"/>
      <c r="H528" s="208" t="s">
        <v>1278</v>
      </c>
      <c r="I528" s="208" t="s">
        <v>1279</v>
      </c>
      <c r="J528" s="214" t="str">
        <f t="shared" si="4"/>
        <v>TinUnit Timah Kundur PT Tambang</v>
      </c>
      <c r="K528" s="214" t="str">
        <f t="shared" si="5"/>
        <v>TinUnit Timah Kundur PT Tambang</v>
      </c>
      <c r="L528" s="210"/>
      <c r="M528" s="210"/>
      <c r="N528" s="210"/>
      <c r="O528" s="210"/>
      <c r="P528" s="210"/>
      <c r="Q528" s="210"/>
      <c r="R528" s="210"/>
      <c r="S528" s="210"/>
      <c r="T528" s="210"/>
      <c r="U528" s="210"/>
      <c r="V528" s="210"/>
      <c r="W528" s="210"/>
      <c r="X528" s="210"/>
      <c r="Y528" s="210"/>
      <c r="Z528" s="210"/>
    </row>
    <row r="529" spans="1:26" ht="12" hidden="1" customHeight="1">
      <c r="A529" s="208" t="s">
        <v>138</v>
      </c>
      <c r="B529" s="208" t="s">
        <v>1307</v>
      </c>
      <c r="C529" s="208" t="s">
        <v>1307</v>
      </c>
      <c r="D529" s="208" t="s">
        <v>1141</v>
      </c>
      <c r="E529" s="208" t="s">
        <v>1308</v>
      </c>
      <c r="F529" s="208" t="s">
        <v>147</v>
      </c>
      <c r="G529" s="208"/>
      <c r="H529" s="208" t="s">
        <v>1309</v>
      </c>
      <c r="I529" s="208" t="s">
        <v>1310</v>
      </c>
      <c r="J529" s="214" t="str">
        <f t="shared" si="4"/>
        <v>TinVQB Mineral and Trading Group JSC</v>
      </c>
      <c r="K529" s="214" t="str">
        <f t="shared" si="5"/>
        <v>TinVQB Mineral and Trading Group JSC</v>
      </c>
      <c r="L529" s="210"/>
      <c r="M529" s="210"/>
      <c r="N529" s="210"/>
      <c r="O529" s="210"/>
      <c r="P529" s="210"/>
      <c r="Q529" s="210"/>
      <c r="R529" s="210"/>
      <c r="S529" s="210"/>
      <c r="T529" s="210"/>
      <c r="U529" s="210"/>
      <c r="V529" s="210"/>
      <c r="W529" s="210"/>
      <c r="X529" s="210"/>
      <c r="Y529" s="210"/>
      <c r="Z529" s="210"/>
    </row>
    <row r="530" spans="1:26" ht="12" hidden="1" customHeight="1">
      <c r="A530" s="208" t="s">
        <v>138</v>
      </c>
      <c r="B530" s="208" t="s">
        <v>1403</v>
      </c>
      <c r="C530" s="208" t="s">
        <v>1403</v>
      </c>
      <c r="D530" s="208" t="s">
        <v>244</v>
      </c>
      <c r="E530" s="208" t="s">
        <v>1404</v>
      </c>
      <c r="F530" s="208" t="s">
        <v>147</v>
      </c>
      <c r="G530" s="208"/>
      <c r="H530" s="208" t="s">
        <v>1214</v>
      </c>
      <c r="I530" s="208" t="s">
        <v>1215</v>
      </c>
      <c r="J530" s="214" t="str">
        <f t="shared" si="4"/>
        <v>TinWhite Solder Metalurgia e Mineracao Ltda.</v>
      </c>
      <c r="K530" s="214" t="str">
        <f t="shared" si="5"/>
        <v>TinWhite Solder Metalurgia e Mineracao Ltda.</v>
      </c>
      <c r="L530" s="210"/>
      <c r="M530" s="210"/>
      <c r="N530" s="210"/>
      <c r="O530" s="210"/>
      <c r="P530" s="210"/>
      <c r="Q530" s="210"/>
      <c r="R530" s="210"/>
      <c r="S530" s="210"/>
      <c r="T530" s="210"/>
      <c r="U530" s="210"/>
      <c r="V530" s="210"/>
      <c r="W530" s="210"/>
      <c r="X530" s="210"/>
      <c r="Y530" s="210"/>
      <c r="Z530" s="210"/>
    </row>
    <row r="531" spans="1:26" ht="12" hidden="1" customHeight="1">
      <c r="A531" s="208" t="s">
        <v>138</v>
      </c>
      <c r="B531" s="208" t="s">
        <v>1405</v>
      </c>
      <c r="C531" s="208" t="s">
        <v>1403</v>
      </c>
      <c r="D531" s="208" t="s">
        <v>244</v>
      </c>
      <c r="E531" s="208" t="s">
        <v>1404</v>
      </c>
      <c r="F531" s="208" t="s">
        <v>147</v>
      </c>
      <c r="G531" s="208"/>
      <c r="H531" s="208" t="s">
        <v>1214</v>
      </c>
      <c r="I531" s="208" t="s">
        <v>1215</v>
      </c>
      <c r="J531" s="214" t="str">
        <f t="shared" si="4"/>
        <v>TinWhite Solder Metalurgia e Mineração Ltda.</v>
      </c>
      <c r="K531" s="214" t="str">
        <f t="shared" si="5"/>
        <v>TinWhite Solder Metalurgia e Mineração Ltda.</v>
      </c>
      <c r="L531" s="210"/>
      <c r="M531" s="210"/>
      <c r="N531" s="210"/>
      <c r="O531" s="210"/>
      <c r="P531" s="210"/>
      <c r="Q531" s="210"/>
      <c r="R531" s="210"/>
      <c r="S531" s="210"/>
      <c r="T531" s="210"/>
      <c r="U531" s="210"/>
      <c r="V531" s="210"/>
      <c r="W531" s="210"/>
      <c r="X531" s="210"/>
      <c r="Y531" s="210"/>
      <c r="Z531" s="210"/>
    </row>
    <row r="532" spans="1:26" ht="12" hidden="1" customHeight="1">
      <c r="A532" s="208" t="s">
        <v>138</v>
      </c>
      <c r="B532" s="208" t="s">
        <v>1406</v>
      </c>
      <c r="C532" s="208" t="s">
        <v>1403</v>
      </c>
      <c r="D532" s="208" t="s">
        <v>244</v>
      </c>
      <c r="E532" s="208" t="s">
        <v>1404</v>
      </c>
      <c r="F532" s="208" t="s">
        <v>147</v>
      </c>
      <c r="G532" s="208"/>
      <c r="H532" s="208" t="s">
        <v>1214</v>
      </c>
      <c r="I532" s="208" t="s">
        <v>1215</v>
      </c>
      <c r="J532" s="214" t="str">
        <f t="shared" si="4"/>
        <v>TinWhite Solder Metalurgica</v>
      </c>
      <c r="K532" s="214" t="str">
        <f t="shared" si="5"/>
        <v>TinWhite Solder Metalurgica</v>
      </c>
      <c r="L532" s="210"/>
      <c r="M532" s="210"/>
      <c r="N532" s="210"/>
      <c r="O532" s="210"/>
      <c r="P532" s="210"/>
      <c r="Q532" s="210"/>
      <c r="R532" s="210"/>
      <c r="S532" s="210"/>
      <c r="T532" s="210"/>
      <c r="U532" s="210"/>
      <c r="V532" s="210"/>
      <c r="W532" s="210"/>
      <c r="X532" s="210"/>
      <c r="Y532" s="210"/>
      <c r="Z532" s="210"/>
    </row>
    <row r="533" spans="1:26" ht="12" hidden="1" customHeight="1">
      <c r="A533" s="208" t="s">
        <v>138</v>
      </c>
      <c r="B533" s="208" t="s">
        <v>1407</v>
      </c>
      <c r="C533" s="208" t="s">
        <v>1407</v>
      </c>
      <c r="D533" s="208" t="s">
        <v>191</v>
      </c>
      <c r="E533" s="208" t="s">
        <v>1408</v>
      </c>
      <c r="F533" s="208" t="s">
        <v>147</v>
      </c>
      <c r="G533" s="208"/>
      <c r="H533" s="208" t="s">
        <v>1409</v>
      </c>
      <c r="I533" s="208" t="s">
        <v>1410</v>
      </c>
      <c r="J533" s="214" t="str">
        <f t="shared" si="4"/>
        <v>TinWoodcross Smelting Company Limited</v>
      </c>
      <c r="K533" s="214" t="str">
        <f t="shared" si="5"/>
        <v>TinWoodcross Smelting Company Limited</v>
      </c>
      <c r="L533" s="210"/>
      <c r="M533" s="210"/>
      <c r="N533" s="210"/>
      <c r="O533" s="210"/>
      <c r="P533" s="210"/>
      <c r="Q533" s="210"/>
      <c r="R533" s="210"/>
      <c r="S533" s="210"/>
      <c r="T533" s="210"/>
      <c r="U533" s="210"/>
      <c r="V533" s="210"/>
      <c r="W533" s="210"/>
      <c r="X533" s="210"/>
      <c r="Y533" s="210"/>
      <c r="Z533" s="210"/>
    </row>
    <row r="534" spans="1:26" ht="12" hidden="1" customHeight="1">
      <c r="A534" s="208" t="s">
        <v>138</v>
      </c>
      <c r="B534" s="208" t="s">
        <v>1411</v>
      </c>
      <c r="C534" s="208" t="s">
        <v>1163</v>
      </c>
      <c r="D534" s="208" t="s">
        <v>146</v>
      </c>
      <c r="E534" s="208" t="s">
        <v>1164</v>
      </c>
      <c r="F534" s="208" t="s">
        <v>147</v>
      </c>
      <c r="G534" s="208"/>
      <c r="H534" s="208" t="s">
        <v>1165</v>
      </c>
      <c r="I534" s="208" t="s">
        <v>1166</v>
      </c>
      <c r="J534" s="214" t="str">
        <f t="shared" si="4"/>
        <v>TinXiHai - Liuzhou China Tin Group Co ltd</v>
      </c>
      <c r="K534" s="214" t="str">
        <f t="shared" si="5"/>
        <v>TinXiHai - Liuzhou China Tin Group Co ltd</v>
      </c>
      <c r="L534" s="210"/>
      <c r="M534" s="210"/>
      <c r="N534" s="210"/>
      <c r="O534" s="210"/>
      <c r="P534" s="210"/>
      <c r="Q534" s="210"/>
      <c r="R534" s="210"/>
      <c r="S534" s="210"/>
      <c r="T534" s="210"/>
      <c r="U534" s="210"/>
      <c r="V534" s="210"/>
      <c r="W534" s="210"/>
      <c r="X534" s="210"/>
      <c r="Y534" s="210"/>
      <c r="Z534" s="210"/>
    </row>
    <row r="535" spans="1:26" ht="12" hidden="1" customHeight="1">
      <c r="A535" s="208" t="s">
        <v>138</v>
      </c>
      <c r="B535" s="208" t="s">
        <v>1412</v>
      </c>
      <c r="C535" s="208" t="s">
        <v>1169</v>
      </c>
      <c r="D535" s="208" t="s">
        <v>146</v>
      </c>
      <c r="E535" s="208" t="s">
        <v>1170</v>
      </c>
      <c r="F535" s="208" t="s">
        <v>147</v>
      </c>
      <c r="G535" s="208"/>
      <c r="H535" s="208" t="s">
        <v>1155</v>
      </c>
      <c r="I535" s="208" t="s">
        <v>341</v>
      </c>
      <c r="J535" s="214" t="str">
        <f t="shared" si="4"/>
        <v>TinYTCL</v>
      </c>
      <c r="K535" s="214" t="str">
        <f t="shared" si="5"/>
        <v>TinYTCL</v>
      </c>
      <c r="L535" s="210"/>
      <c r="M535" s="210"/>
      <c r="N535" s="210"/>
      <c r="O535" s="210"/>
      <c r="P535" s="210"/>
      <c r="Q535" s="210"/>
      <c r="R535" s="210"/>
      <c r="S535" s="210"/>
      <c r="T535" s="210"/>
      <c r="U535" s="210"/>
      <c r="V535" s="210"/>
      <c r="W535" s="210"/>
      <c r="X535" s="210"/>
      <c r="Y535" s="210"/>
      <c r="Z535" s="210"/>
    </row>
    <row r="536" spans="1:26" ht="12" hidden="1" customHeight="1">
      <c r="A536" s="208" t="s">
        <v>138</v>
      </c>
      <c r="B536" s="208" t="s">
        <v>1413</v>
      </c>
      <c r="C536" s="208" t="s">
        <v>1239</v>
      </c>
      <c r="D536" s="208" t="s">
        <v>146</v>
      </c>
      <c r="E536" s="208" t="s">
        <v>1240</v>
      </c>
      <c r="F536" s="208" t="s">
        <v>147</v>
      </c>
      <c r="G536" s="208"/>
      <c r="H536" s="208" t="s">
        <v>1155</v>
      </c>
      <c r="I536" s="208" t="s">
        <v>341</v>
      </c>
      <c r="J536" s="214" t="str">
        <f t="shared" si="4"/>
        <v>TinYunan Gejiu Yunxin Electrolyze Limited</v>
      </c>
      <c r="K536" s="214" t="str">
        <f t="shared" si="5"/>
        <v>TinYunan Gejiu Yunxin Electrolyze Limited</v>
      </c>
      <c r="L536" s="210"/>
      <c r="M536" s="210"/>
      <c r="N536" s="210"/>
      <c r="O536" s="210"/>
      <c r="P536" s="210"/>
      <c r="Q536" s="210"/>
      <c r="R536" s="210"/>
      <c r="S536" s="210"/>
      <c r="T536" s="210"/>
      <c r="U536" s="210"/>
      <c r="V536" s="210"/>
      <c r="W536" s="210"/>
      <c r="X536" s="210"/>
      <c r="Y536" s="210"/>
      <c r="Z536" s="210"/>
    </row>
    <row r="537" spans="1:26" ht="12" hidden="1" customHeight="1">
      <c r="A537" s="208" t="s">
        <v>138</v>
      </c>
      <c r="B537" s="208" t="s">
        <v>1414</v>
      </c>
      <c r="C537" s="208" t="s">
        <v>1153</v>
      </c>
      <c r="D537" s="208" t="s">
        <v>146</v>
      </c>
      <c r="E537" s="208" t="s">
        <v>1154</v>
      </c>
      <c r="F537" s="208" t="s">
        <v>147</v>
      </c>
      <c r="G537" s="208"/>
      <c r="H537" s="208" t="s">
        <v>1155</v>
      </c>
      <c r="I537" s="210" t="s">
        <v>341</v>
      </c>
      <c r="J537" s="214" t="str">
        <f t="shared" si="4"/>
        <v>TinYunnan Adventure Co., Ltd.</v>
      </c>
      <c r="K537" s="214" t="str">
        <f t="shared" si="5"/>
        <v>TinYunnan Adventure Co., Ltd.</v>
      </c>
      <c r="L537" s="210"/>
      <c r="M537" s="210"/>
      <c r="N537" s="210"/>
      <c r="O537" s="210"/>
      <c r="P537" s="210"/>
      <c r="Q537" s="210"/>
      <c r="R537" s="210"/>
      <c r="S537" s="210"/>
      <c r="T537" s="210"/>
      <c r="U537" s="210"/>
      <c r="V537" s="210"/>
      <c r="W537" s="210"/>
      <c r="X537" s="210"/>
      <c r="Y537" s="210"/>
      <c r="Z537" s="210"/>
    </row>
    <row r="538" spans="1:26" ht="12" hidden="1" customHeight="1">
      <c r="A538" s="208" t="s">
        <v>138</v>
      </c>
      <c r="B538" s="208" t="s">
        <v>1415</v>
      </c>
      <c r="C538" s="208" t="s">
        <v>1153</v>
      </c>
      <c r="D538" s="208" t="s">
        <v>146</v>
      </c>
      <c r="E538" s="208" t="s">
        <v>1154</v>
      </c>
      <c r="F538" s="208" t="s">
        <v>147</v>
      </c>
      <c r="G538" s="208"/>
      <c r="H538" s="208" t="s">
        <v>1155</v>
      </c>
      <c r="I538" s="210" t="s">
        <v>341</v>
      </c>
      <c r="J538" s="214" t="str">
        <f t="shared" si="4"/>
        <v>TinYunnan Chengfeng</v>
      </c>
      <c r="K538" s="214" t="str">
        <f t="shared" si="5"/>
        <v>TinYunnan Chengfeng</v>
      </c>
      <c r="L538" s="210"/>
      <c r="M538" s="210"/>
      <c r="N538" s="210"/>
      <c r="O538" s="210"/>
      <c r="P538" s="210"/>
      <c r="Q538" s="210"/>
      <c r="R538" s="210"/>
      <c r="S538" s="210"/>
      <c r="T538" s="210"/>
      <c r="U538" s="210"/>
      <c r="V538" s="210"/>
      <c r="W538" s="210"/>
      <c r="X538" s="210"/>
      <c r="Y538" s="210"/>
      <c r="Z538" s="210"/>
    </row>
    <row r="539" spans="1:26" ht="12" hidden="1" customHeight="1">
      <c r="A539" s="208" t="s">
        <v>138</v>
      </c>
      <c r="B539" s="208" t="s">
        <v>1153</v>
      </c>
      <c r="C539" s="208" t="s">
        <v>1153</v>
      </c>
      <c r="D539" s="208" t="s">
        <v>146</v>
      </c>
      <c r="E539" s="208" t="s">
        <v>1154</v>
      </c>
      <c r="F539" s="208" t="s">
        <v>147</v>
      </c>
      <c r="G539" s="208"/>
      <c r="H539" s="208" t="s">
        <v>1155</v>
      </c>
      <c r="I539" s="215" t="s">
        <v>341</v>
      </c>
      <c r="J539" s="214" t="str">
        <f t="shared" si="4"/>
        <v>TinYunnan Chengfeng Non-ferrous Metals Co., Ltd.</v>
      </c>
      <c r="K539" s="214" t="str">
        <f t="shared" si="5"/>
        <v>TinYunnan Chengfeng Non-ferrous Metals Co., Ltd.</v>
      </c>
      <c r="L539" s="210"/>
      <c r="M539" s="210"/>
      <c r="N539" s="210"/>
      <c r="O539" s="210"/>
      <c r="P539" s="210"/>
      <c r="Q539" s="210"/>
      <c r="R539" s="210"/>
      <c r="S539" s="210"/>
      <c r="T539" s="210"/>
      <c r="U539" s="210"/>
      <c r="V539" s="210"/>
      <c r="W539" s="210"/>
      <c r="X539" s="210"/>
      <c r="Y539" s="210"/>
      <c r="Z539" s="210"/>
    </row>
    <row r="540" spans="1:26" ht="12" hidden="1" customHeight="1">
      <c r="A540" s="208" t="s">
        <v>138</v>
      </c>
      <c r="B540" s="208" t="s">
        <v>1416</v>
      </c>
      <c r="C540" s="208" t="s">
        <v>1239</v>
      </c>
      <c r="D540" s="208" t="s">
        <v>146</v>
      </c>
      <c r="E540" s="208" t="s">
        <v>1240</v>
      </c>
      <c r="F540" s="208" t="s">
        <v>147</v>
      </c>
      <c r="G540" s="208"/>
      <c r="H540" s="208" t="s">
        <v>1155</v>
      </c>
      <c r="I540" s="208" t="s">
        <v>341</v>
      </c>
      <c r="J540" s="214" t="str">
        <f t="shared" si="4"/>
        <v>TinYunNan Gejiu Yunxin Electrolyze Limited</v>
      </c>
      <c r="K540" s="214" t="str">
        <f t="shared" si="5"/>
        <v>TinYunNan Gejiu Yunxin Electrolyze Limited</v>
      </c>
      <c r="L540" s="210"/>
      <c r="M540" s="210"/>
      <c r="N540" s="210"/>
      <c r="O540" s="210"/>
      <c r="P540" s="210"/>
      <c r="Q540" s="210"/>
      <c r="R540" s="210"/>
      <c r="S540" s="210"/>
      <c r="T540" s="210"/>
      <c r="U540" s="210"/>
      <c r="V540" s="210"/>
      <c r="W540" s="210"/>
      <c r="X540" s="210"/>
      <c r="Y540" s="210"/>
      <c r="Z540" s="210"/>
    </row>
    <row r="541" spans="1:26" ht="12" hidden="1" customHeight="1">
      <c r="A541" s="208" t="s">
        <v>138</v>
      </c>
      <c r="B541" s="208" t="s">
        <v>1417</v>
      </c>
      <c r="C541" s="208" t="s">
        <v>1242</v>
      </c>
      <c r="D541" s="208" t="s">
        <v>146</v>
      </c>
      <c r="E541" s="208" t="s">
        <v>1243</v>
      </c>
      <c r="F541" s="208" t="s">
        <v>147</v>
      </c>
      <c r="G541" s="208"/>
      <c r="H541" s="208" t="s">
        <v>1155</v>
      </c>
      <c r="I541" s="208" t="s">
        <v>341</v>
      </c>
      <c r="J541" s="214" t="str">
        <f t="shared" si="4"/>
        <v>TinYunnan Gejiu Zili Metallurgy Co. Ltd.</v>
      </c>
      <c r="K541" s="214" t="str">
        <f t="shared" si="5"/>
        <v>TinYunnan Gejiu Zili Metallurgy Co. Ltd.</v>
      </c>
      <c r="L541" s="210"/>
      <c r="M541" s="210"/>
      <c r="N541" s="210"/>
      <c r="O541" s="210"/>
      <c r="P541" s="210"/>
      <c r="Q541" s="210"/>
      <c r="R541" s="210"/>
      <c r="S541" s="210"/>
      <c r="T541" s="210"/>
      <c r="U541" s="210"/>
      <c r="V541" s="210"/>
      <c r="W541" s="210"/>
      <c r="X541" s="210"/>
      <c r="Y541" s="210"/>
      <c r="Z541" s="210"/>
    </row>
    <row r="542" spans="1:26" ht="12" hidden="1" customHeight="1">
      <c r="A542" s="208" t="s">
        <v>138</v>
      </c>
      <c r="B542" s="208" t="s">
        <v>1418</v>
      </c>
      <c r="C542" s="208" t="s">
        <v>1153</v>
      </c>
      <c r="D542" s="208" t="s">
        <v>146</v>
      </c>
      <c r="E542" s="208" t="s">
        <v>1154</v>
      </c>
      <c r="F542" s="208" t="s">
        <v>147</v>
      </c>
      <c r="G542" s="208"/>
      <c r="H542" s="208" t="s">
        <v>1155</v>
      </c>
      <c r="I542" s="208" t="s">
        <v>341</v>
      </c>
      <c r="J542" s="214" t="str">
        <f t="shared" si="4"/>
        <v>TinYunnan ride non-ferrous metal co., LTD</v>
      </c>
      <c r="K542" s="214" t="str">
        <f t="shared" si="5"/>
        <v>TinYunnan ride non-ferrous metal co., LTD</v>
      </c>
      <c r="L542" s="210"/>
      <c r="M542" s="210"/>
      <c r="N542" s="210"/>
      <c r="O542" s="210"/>
      <c r="P542" s="210"/>
      <c r="Q542" s="210"/>
      <c r="R542" s="210"/>
      <c r="S542" s="210"/>
      <c r="T542" s="210"/>
      <c r="U542" s="210"/>
      <c r="V542" s="210"/>
      <c r="W542" s="210"/>
      <c r="X542" s="210"/>
      <c r="Y542" s="210"/>
      <c r="Z542" s="210"/>
    </row>
    <row r="543" spans="1:26" ht="12" hidden="1" customHeight="1">
      <c r="A543" s="208" t="s">
        <v>138</v>
      </c>
      <c r="B543" s="208" t="s">
        <v>1419</v>
      </c>
      <c r="C543" s="208" t="s">
        <v>1169</v>
      </c>
      <c r="D543" s="208" t="s">
        <v>146</v>
      </c>
      <c r="E543" s="208" t="s">
        <v>1170</v>
      </c>
      <c r="F543" s="208" t="s">
        <v>147</v>
      </c>
      <c r="G543" s="208"/>
      <c r="H543" s="208" t="s">
        <v>1155</v>
      </c>
      <c r="I543" s="208" t="s">
        <v>341</v>
      </c>
      <c r="J543" s="214" t="str">
        <f t="shared" si="4"/>
        <v>TinYunnan Tin Company Limited</v>
      </c>
      <c r="K543" s="214" t="str">
        <f t="shared" si="5"/>
        <v>TinYunnan Tin Company Limited</v>
      </c>
      <c r="L543" s="210"/>
      <c r="M543" s="210"/>
      <c r="N543" s="210"/>
      <c r="O543" s="210"/>
      <c r="P543" s="210"/>
      <c r="Q543" s="210"/>
      <c r="R543" s="210"/>
      <c r="S543" s="210"/>
      <c r="T543" s="210"/>
      <c r="U543" s="210"/>
      <c r="V543" s="210"/>
      <c r="W543" s="210"/>
      <c r="X543" s="210"/>
      <c r="Y543" s="210"/>
      <c r="Z543" s="210"/>
    </row>
    <row r="544" spans="1:26" ht="12" hidden="1" customHeight="1">
      <c r="A544" s="208" t="s">
        <v>138</v>
      </c>
      <c r="B544" s="208" t="s">
        <v>1420</v>
      </c>
      <c r="C544" s="208" t="s">
        <v>1169</v>
      </c>
      <c r="D544" s="208" t="s">
        <v>146</v>
      </c>
      <c r="E544" s="208" t="s">
        <v>1170</v>
      </c>
      <c r="F544" s="208" t="s">
        <v>147</v>
      </c>
      <c r="G544" s="208"/>
      <c r="H544" s="208" t="s">
        <v>1155</v>
      </c>
      <c r="I544" s="208" t="s">
        <v>341</v>
      </c>
      <c r="J544" s="214" t="str">
        <f t="shared" si="4"/>
        <v>TinYunnan Tin Company, Ltd.</v>
      </c>
      <c r="K544" s="214" t="str">
        <f t="shared" si="5"/>
        <v>TinYunnan Tin Company, Ltd.</v>
      </c>
      <c r="L544" s="210"/>
      <c r="M544" s="210"/>
      <c r="N544" s="210"/>
      <c r="O544" s="210"/>
      <c r="P544" s="210"/>
      <c r="Q544" s="210"/>
      <c r="R544" s="210"/>
      <c r="S544" s="210"/>
      <c r="T544" s="210"/>
      <c r="U544" s="210"/>
      <c r="V544" s="210"/>
      <c r="W544" s="210"/>
      <c r="X544" s="210"/>
      <c r="Y544" s="210"/>
      <c r="Z544" s="210"/>
    </row>
    <row r="545" spans="1:26" ht="12" hidden="1" customHeight="1">
      <c r="A545" s="208" t="s">
        <v>138</v>
      </c>
      <c r="B545" s="208" t="s">
        <v>1421</v>
      </c>
      <c r="C545" s="208" t="s">
        <v>1153</v>
      </c>
      <c r="D545" s="208" t="s">
        <v>146</v>
      </c>
      <c r="E545" s="208" t="s">
        <v>1154</v>
      </c>
      <c r="F545" s="208" t="s">
        <v>147</v>
      </c>
      <c r="G545" s="208"/>
      <c r="H545" s="208" t="s">
        <v>1155</v>
      </c>
      <c r="I545" s="208" t="s">
        <v>341</v>
      </c>
      <c r="J545" s="214" t="str">
        <f t="shared" si="4"/>
        <v>TinYunnan wind Nonferrous Metals Co., Ltd.</v>
      </c>
      <c r="K545" s="214" t="str">
        <f t="shared" si="5"/>
        <v>TinYunnan wind Nonferrous Metals Co., Ltd.</v>
      </c>
      <c r="L545" s="210"/>
      <c r="M545" s="210"/>
      <c r="N545" s="210"/>
      <c r="O545" s="210"/>
      <c r="P545" s="210"/>
      <c r="Q545" s="210"/>
      <c r="R545" s="210"/>
      <c r="S545" s="210"/>
      <c r="T545" s="210"/>
      <c r="U545" s="210"/>
      <c r="V545" s="210"/>
      <c r="W545" s="210"/>
      <c r="X545" s="210"/>
      <c r="Y545" s="210"/>
      <c r="Z545" s="210"/>
    </row>
    <row r="546" spans="1:26" ht="12" hidden="1" customHeight="1">
      <c r="A546" s="208" t="s">
        <v>138</v>
      </c>
      <c r="B546" s="208" t="s">
        <v>1422</v>
      </c>
      <c r="C546" s="208" t="s">
        <v>1169</v>
      </c>
      <c r="D546" s="208" t="s">
        <v>146</v>
      </c>
      <c r="E546" s="208" t="s">
        <v>1170</v>
      </c>
      <c r="F546" s="208" t="s">
        <v>147</v>
      </c>
      <c r="G546" s="208"/>
      <c r="H546" s="208" t="s">
        <v>1155</v>
      </c>
      <c r="I546" s="208" t="s">
        <v>341</v>
      </c>
      <c r="J546" s="214" t="str">
        <f t="shared" si="4"/>
        <v>TinYunnan Xi YE</v>
      </c>
      <c r="K546" s="214" t="str">
        <f t="shared" si="5"/>
        <v>TinYunnan Xi YE</v>
      </c>
      <c r="L546" s="210"/>
      <c r="M546" s="210"/>
      <c r="N546" s="210"/>
      <c r="O546" s="210"/>
      <c r="P546" s="210"/>
      <c r="Q546" s="210"/>
      <c r="R546" s="210"/>
      <c r="S546" s="210"/>
      <c r="T546" s="210"/>
      <c r="U546" s="210"/>
      <c r="V546" s="210"/>
      <c r="W546" s="210"/>
      <c r="X546" s="210"/>
      <c r="Y546" s="210"/>
      <c r="Z546" s="210"/>
    </row>
    <row r="547" spans="1:26" ht="12" hidden="1" customHeight="1">
      <c r="A547" s="208" t="s">
        <v>138</v>
      </c>
      <c r="B547" s="208" t="s">
        <v>1423</v>
      </c>
      <c r="C547" s="208" t="s">
        <v>1423</v>
      </c>
      <c r="D547" s="208" t="s">
        <v>146</v>
      </c>
      <c r="E547" s="208" t="s">
        <v>1424</v>
      </c>
      <c r="F547" s="208" t="s">
        <v>147</v>
      </c>
      <c r="G547" s="208"/>
      <c r="H547" s="208" t="s">
        <v>1155</v>
      </c>
      <c r="I547" s="208" t="s">
        <v>341</v>
      </c>
      <c r="J547" s="214" t="str">
        <f t="shared" si="4"/>
        <v>TinYunnan Yunfan Non-ferrous Metals Co., Ltd.</v>
      </c>
      <c r="K547" s="214" t="str">
        <f t="shared" si="5"/>
        <v>TinYunnan Yunfan Non-ferrous Metals Co., Ltd.</v>
      </c>
      <c r="L547" s="210"/>
      <c r="M547" s="210"/>
      <c r="N547" s="210"/>
      <c r="O547" s="210"/>
      <c r="P547" s="210"/>
      <c r="Q547" s="210"/>
      <c r="R547" s="210"/>
      <c r="S547" s="210"/>
      <c r="T547" s="210"/>
      <c r="U547" s="210"/>
      <c r="V547" s="210"/>
      <c r="W547" s="210"/>
      <c r="X547" s="210"/>
      <c r="Y547" s="210"/>
      <c r="Z547" s="210"/>
    </row>
    <row r="548" spans="1:26" ht="12" hidden="1" customHeight="1">
      <c r="A548" s="208" t="s">
        <v>138</v>
      </c>
      <c r="B548" s="208" t="s">
        <v>1425</v>
      </c>
      <c r="C548" s="208" t="s">
        <v>1169</v>
      </c>
      <c r="D548" s="208" t="s">
        <v>146</v>
      </c>
      <c r="E548" s="208" t="s">
        <v>1170</v>
      </c>
      <c r="F548" s="208" t="s">
        <v>147</v>
      </c>
      <c r="G548" s="208"/>
      <c r="H548" s="208" t="s">
        <v>1155</v>
      </c>
      <c r="I548" s="208" t="s">
        <v>341</v>
      </c>
      <c r="J548" s="214" t="str">
        <f t="shared" si="4"/>
        <v>TinYuntinic Resources</v>
      </c>
      <c r="K548" s="214" t="str">
        <f t="shared" si="5"/>
        <v>TinYuntinic Resources</v>
      </c>
      <c r="L548" s="210"/>
      <c r="M548" s="210"/>
      <c r="N548" s="210"/>
      <c r="O548" s="210"/>
      <c r="P548" s="210"/>
      <c r="Q548" s="210"/>
      <c r="R548" s="210"/>
      <c r="S548" s="210"/>
      <c r="T548" s="210"/>
      <c r="U548" s="210"/>
      <c r="V548" s="210"/>
      <c r="W548" s="210"/>
      <c r="X548" s="210"/>
      <c r="Y548" s="210"/>
      <c r="Z548" s="210"/>
    </row>
    <row r="549" spans="1:26" ht="12" hidden="1" customHeight="1">
      <c r="A549" s="208" t="s">
        <v>138</v>
      </c>
      <c r="B549" s="208" t="s">
        <v>1426</v>
      </c>
      <c r="C549" s="208" t="s">
        <v>1239</v>
      </c>
      <c r="D549" s="208" t="s">
        <v>146</v>
      </c>
      <c r="E549" s="208" t="s">
        <v>1240</v>
      </c>
      <c r="F549" s="208" t="s">
        <v>147</v>
      </c>
      <c r="G549" s="208"/>
      <c r="H549" s="208" t="s">
        <v>1155</v>
      </c>
      <c r="I549" s="208" t="s">
        <v>341</v>
      </c>
      <c r="J549" s="214" t="str">
        <f t="shared" si="4"/>
        <v>TinYUNXIN colored electrolysis Company Limited</v>
      </c>
      <c r="K549" s="214" t="str">
        <f t="shared" si="5"/>
        <v>TinYUNXIN colored electrolysis Company Limited</v>
      </c>
      <c r="L549" s="210"/>
      <c r="M549" s="210"/>
      <c r="N549" s="210"/>
      <c r="O549" s="210"/>
      <c r="P549" s="210"/>
      <c r="Q549" s="210"/>
      <c r="R549" s="210"/>
      <c r="S549" s="210"/>
      <c r="T549" s="210"/>
      <c r="U549" s="210"/>
      <c r="V549" s="210"/>
      <c r="W549" s="210"/>
      <c r="X549" s="210"/>
      <c r="Y549" s="210"/>
      <c r="Z549" s="210"/>
    </row>
    <row r="550" spans="1:26" ht="12" hidden="1" customHeight="1">
      <c r="A550" s="208" t="s">
        <v>138</v>
      </c>
      <c r="B550" s="208" t="s">
        <v>1427</v>
      </c>
      <c r="C550" s="208" t="s">
        <v>1169</v>
      </c>
      <c r="D550" s="208" t="s">
        <v>146</v>
      </c>
      <c r="E550" s="208" t="s">
        <v>1170</v>
      </c>
      <c r="F550" s="208" t="s">
        <v>147</v>
      </c>
      <c r="G550" s="208"/>
      <c r="H550" s="208" t="s">
        <v>1155</v>
      </c>
      <c r="I550" s="208" t="s">
        <v>341</v>
      </c>
      <c r="J550" s="214" t="str">
        <f t="shared" si="4"/>
        <v>Tin云南锡业股份有限公司锡业分公司</v>
      </c>
      <c r="K550" s="214" t="str">
        <f t="shared" si="5"/>
        <v>Tin云南锡业股份有限公司锡业分公司</v>
      </c>
      <c r="L550" s="210"/>
      <c r="M550" s="210"/>
      <c r="N550" s="210"/>
      <c r="O550" s="210"/>
      <c r="P550" s="210"/>
      <c r="Q550" s="210"/>
      <c r="R550" s="210"/>
      <c r="S550" s="210"/>
      <c r="T550" s="210"/>
      <c r="U550" s="210"/>
      <c r="V550" s="210"/>
      <c r="W550" s="210"/>
      <c r="X550" s="210"/>
      <c r="Y550" s="210"/>
      <c r="Z550" s="210"/>
    </row>
    <row r="551" spans="1:26" ht="12" hidden="1" customHeight="1">
      <c r="A551" s="208" t="s">
        <v>138</v>
      </c>
      <c r="B551" s="208" t="s">
        <v>994</v>
      </c>
      <c r="C551" s="208"/>
      <c r="D551" s="208"/>
      <c r="E551" s="208"/>
      <c r="F551" s="208"/>
      <c r="G551" s="208"/>
      <c r="H551" s="208"/>
      <c r="I551" s="208"/>
      <c r="J551" s="214" t="str">
        <f t="shared" si="4"/>
        <v>TinSmelter not listed</v>
      </c>
      <c r="K551" s="214" t="str">
        <f t="shared" si="5"/>
        <v>TinSmelter not listed</v>
      </c>
      <c r="L551" s="210"/>
      <c r="M551" s="210"/>
      <c r="N551" s="210"/>
      <c r="O551" s="210"/>
      <c r="P551" s="210"/>
      <c r="Q551" s="210"/>
      <c r="R551" s="210"/>
      <c r="S551" s="210"/>
      <c r="T551" s="210"/>
      <c r="U551" s="210"/>
      <c r="V551" s="210"/>
      <c r="W551" s="210"/>
      <c r="X551" s="210"/>
      <c r="Y551" s="210"/>
      <c r="Z551" s="210"/>
    </row>
    <row r="552" spans="1:26" ht="12" hidden="1" customHeight="1">
      <c r="A552" s="208" t="s">
        <v>138</v>
      </c>
      <c r="B552" s="208" t="s">
        <v>144</v>
      </c>
      <c r="C552" s="208" t="s">
        <v>126</v>
      </c>
      <c r="D552" s="208" t="s">
        <v>126</v>
      </c>
      <c r="E552" s="208"/>
      <c r="F552" s="208"/>
      <c r="G552" s="208"/>
      <c r="H552" s="208"/>
      <c r="I552" s="208"/>
      <c r="J552" s="214" t="str">
        <f t="shared" si="4"/>
        <v>TinSmelter not yet identified</v>
      </c>
      <c r="K552" s="214" t="str">
        <f t="shared" si="5"/>
        <v>TinSmelter not yet identified</v>
      </c>
      <c r="L552" s="210"/>
      <c r="M552" s="210"/>
      <c r="N552" s="210"/>
      <c r="O552" s="210"/>
      <c r="P552" s="210"/>
      <c r="Q552" s="210"/>
      <c r="R552" s="210"/>
      <c r="S552" s="210"/>
      <c r="T552" s="210"/>
      <c r="U552" s="210"/>
      <c r="V552" s="210"/>
      <c r="W552" s="210"/>
      <c r="X552" s="210"/>
      <c r="Y552" s="210"/>
      <c r="Z552" s="210"/>
    </row>
    <row r="553" spans="1:26" ht="12" hidden="1" customHeight="1">
      <c r="A553" s="208" t="s">
        <v>139</v>
      </c>
      <c r="B553" s="208" t="s">
        <v>1428</v>
      </c>
      <c r="C553" s="208" t="s">
        <v>1428</v>
      </c>
      <c r="D553" s="208" t="s">
        <v>207</v>
      </c>
      <c r="E553" s="208" t="s">
        <v>1429</v>
      </c>
      <c r="F553" s="208" t="s">
        <v>147</v>
      </c>
      <c r="G553" s="208"/>
      <c r="H553" s="208" t="s">
        <v>1430</v>
      </c>
      <c r="I553" s="208" t="s">
        <v>1431</v>
      </c>
      <c r="J553" s="214" t="str">
        <f t="shared" si="4"/>
        <v>TungstenA.L.M.T. Corp.</v>
      </c>
      <c r="K553" s="214" t="str">
        <f t="shared" si="5"/>
        <v>TungstenA.L.M.T. Corp.</v>
      </c>
      <c r="L553" s="210"/>
      <c r="M553" s="210"/>
      <c r="N553" s="210"/>
      <c r="O553" s="210"/>
      <c r="P553" s="210"/>
      <c r="Q553" s="210"/>
      <c r="R553" s="210"/>
      <c r="S553" s="210"/>
      <c r="T553" s="210"/>
      <c r="U553" s="210"/>
      <c r="V553" s="210"/>
      <c r="W553" s="210"/>
      <c r="X553" s="210"/>
      <c r="Y553" s="210"/>
      <c r="Z553" s="210"/>
    </row>
    <row r="554" spans="1:26" ht="12" hidden="1" customHeight="1">
      <c r="A554" s="208" t="s">
        <v>139</v>
      </c>
      <c r="B554" s="208" t="s">
        <v>1432</v>
      </c>
      <c r="C554" s="208" t="s">
        <v>1428</v>
      </c>
      <c r="D554" s="208" t="s">
        <v>207</v>
      </c>
      <c r="E554" s="208" t="s">
        <v>1429</v>
      </c>
      <c r="F554" s="208" t="s">
        <v>147</v>
      </c>
      <c r="G554" s="208"/>
      <c r="H554" s="208" t="s">
        <v>1430</v>
      </c>
      <c r="I554" s="208" t="s">
        <v>1431</v>
      </c>
      <c r="J554" s="214" t="str">
        <f t="shared" si="4"/>
        <v>TungstenA.L.M.T. TUNGSTEN Corp.</v>
      </c>
      <c r="K554" s="214" t="str">
        <f t="shared" si="5"/>
        <v>TungstenA.L.M.T. TUNGSTEN Corp.</v>
      </c>
      <c r="L554" s="210"/>
      <c r="M554" s="210"/>
      <c r="N554" s="210"/>
      <c r="O554" s="210"/>
      <c r="P554" s="210"/>
      <c r="Q554" s="210"/>
      <c r="R554" s="210"/>
      <c r="S554" s="210"/>
      <c r="T554" s="210"/>
      <c r="U554" s="210"/>
      <c r="V554" s="210"/>
      <c r="W554" s="210"/>
      <c r="X554" s="210"/>
      <c r="Y554" s="210"/>
      <c r="Z554" s="210"/>
    </row>
    <row r="555" spans="1:26" ht="12" hidden="1" customHeight="1">
      <c r="A555" s="208" t="s">
        <v>139</v>
      </c>
      <c r="B555" s="208" t="s">
        <v>1433</v>
      </c>
      <c r="C555" s="208" t="s">
        <v>1433</v>
      </c>
      <c r="D555" s="208" t="s">
        <v>244</v>
      </c>
      <c r="E555" s="208" t="s">
        <v>1434</v>
      </c>
      <c r="F555" s="208" t="s">
        <v>147</v>
      </c>
      <c r="G555" s="208"/>
      <c r="H555" s="208" t="s">
        <v>1435</v>
      </c>
      <c r="I555" s="208" t="s">
        <v>649</v>
      </c>
      <c r="J555" s="214" t="str">
        <f t="shared" si="4"/>
        <v>TungstenACL Metais Eireli</v>
      </c>
      <c r="K555" s="214" t="str">
        <f t="shared" si="5"/>
        <v>TungstenACL Metais Eireli</v>
      </c>
      <c r="L555" s="210"/>
      <c r="M555" s="210"/>
      <c r="N555" s="210"/>
      <c r="O555" s="210"/>
      <c r="P555" s="210"/>
      <c r="Q555" s="210"/>
      <c r="R555" s="210"/>
      <c r="S555" s="210"/>
      <c r="T555" s="210"/>
      <c r="U555" s="210"/>
      <c r="V555" s="210"/>
      <c r="W555" s="210"/>
      <c r="X555" s="210"/>
      <c r="Y555" s="210"/>
      <c r="Z555" s="210"/>
    </row>
    <row r="556" spans="1:26" ht="12" hidden="1" customHeight="1">
      <c r="A556" s="208" t="s">
        <v>139</v>
      </c>
      <c r="B556" s="208" t="s">
        <v>1436</v>
      </c>
      <c r="C556" s="208" t="s">
        <v>1436</v>
      </c>
      <c r="D556" s="208" t="s">
        <v>244</v>
      </c>
      <c r="E556" s="208" t="s">
        <v>1437</v>
      </c>
      <c r="F556" s="208" t="s">
        <v>147</v>
      </c>
      <c r="G556" s="208"/>
      <c r="H556" s="208" t="s">
        <v>648</v>
      </c>
      <c r="I556" s="208" t="s">
        <v>649</v>
      </c>
      <c r="J556" s="214" t="str">
        <f t="shared" si="4"/>
        <v>TungstenAlbasteel Industria e Comercio de Ligas Para Fundicao Ltd.</v>
      </c>
      <c r="K556" s="214" t="str">
        <f t="shared" si="5"/>
        <v>TungstenAlbasteel Industria e Comercio de Ligas Para Fundicao Ltd.</v>
      </c>
      <c r="L556" s="210"/>
      <c r="M556" s="210"/>
      <c r="N556" s="210"/>
      <c r="O556" s="210"/>
      <c r="P556" s="210"/>
      <c r="Q556" s="210"/>
      <c r="R556" s="210"/>
      <c r="S556" s="210"/>
      <c r="T556" s="210"/>
      <c r="U556" s="210"/>
      <c r="V556" s="210"/>
      <c r="W556" s="210"/>
      <c r="X556" s="210"/>
      <c r="Y556" s="210"/>
      <c r="Z556" s="210"/>
    </row>
    <row r="557" spans="1:26" ht="12" hidden="1" customHeight="1">
      <c r="A557" s="208" t="s">
        <v>139</v>
      </c>
      <c r="B557" s="208" t="s">
        <v>1438</v>
      </c>
      <c r="C557" s="208" t="s">
        <v>1428</v>
      </c>
      <c r="D557" s="208" t="s">
        <v>207</v>
      </c>
      <c r="E557" s="208" t="s">
        <v>1429</v>
      </c>
      <c r="F557" s="208" t="s">
        <v>147</v>
      </c>
      <c r="G557" s="208"/>
      <c r="H557" s="208" t="s">
        <v>1430</v>
      </c>
      <c r="I557" s="208" t="s">
        <v>1431</v>
      </c>
      <c r="J557" s="214" t="str">
        <f t="shared" si="4"/>
        <v>TungstenAllied Material Corporation</v>
      </c>
      <c r="K557" s="214" t="str">
        <f t="shared" si="5"/>
        <v>TungstenAllied Material Corporation</v>
      </c>
      <c r="L557" s="210"/>
      <c r="M557" s="210"/>
      <c r="N557" s="210"/>
      <c r="O557" s="210"/>
      <c r="P557" s="210"/>
      <c r="Q557" s="210"/>
      <c r="R557" s="210"/>
      <c r="S557" s="210"/>
      <c r="T557" s="210"/>
      <c r="U557" s="210"/>
      <c r="V557" s="210"/>
      <c r="W557" s="210"/>
      <c r="X557" s="210"/>
      <c r="Y557" s="210"/>
      <c r="Z557" s="210"/>
    </row>
    <row r="558" spans="1:26" ht="12" hidden="1" customHeight="1">
      <c r="A558" s="208" t="s">
        <v>139</v>
      </c>
      <c r="B558" s="208" t="s">
        <v>1439</v>
      </c>
      <c r="C558" s="208" t="s">
        <v>1428</v>
      </c>
      <c r="D558" s="208" t="s">
        <v>207</v>
      </c>
      <c r="E558" s="208" t="s">
        <v>1429</v>
      </c>
      <c r="F558" s="208" t="s">
        <v>147</v>
      </c>
      <c r="G558" s="208"/>
      <c r="H558" s="208" t="s">
        <v>1430</v>
      </c>
      <c r="I558" s="208" t="s">
        <v>1431</v>
      </c>
      <c r="J558" s="214" t="str">
        <f t="shared" si="4"/>
        <v>TungstenALMT Corp</v>
      </c>
      <c r="K558" s="214" t="str">
        <f t="shared" si="5"/>
        <v>TungstenALMT Corp</v>
      </c>
      <c r="L558" s="210"/>
      <c r="M558" s="210"/>
      <c r="N558" s="210"/>
      <c r="O558" s="210"/>
      <c r="P558" s="210"/>
      <c r="Q558" s="210"/>
      <c r="R558" s="210"/>
      <c r="S558" s="210"/>
      <c r="T558" s="210"/>
      <c r="U558" s="210"/>
      <c r="V558" s="210"/>
      <c r="W558" s="210"/>
      <c r="X558" s="210"/>
      <c r="Y558" s="210"/>
      <c r="Z558" s="210"/>
    </row>
    <row r="559" spans="1:26" ht="12" hidden="1" customHeight="1">
      <c r="A559" s="208" t="s">
        <v>139</v>
      </c>
      <c r="B559" s="208" t="s">
        <v>1440</v>
      </c>
      <c r="C559" s="208" t="s">
        <v>1428</v>
      </c>
      <c r="D559" s="208" t="s">
        <v>207</v>
      </c>
      <c r="E559" s="208" t="s">
        <v>1429</v>
      </c>
      <c r="F559" s="208" t="s">
        <v>147</v>
      </c>
      <c r="G559" s="208"/>
      <c r="H559" s="208" t="s">
        <v>1430</v>
      </c>
      <c r="I559" s="208" t="s">
        <v>1431</v>
      </c>
      <c r="J559" s="214" t="str">
        <f t="shared" si="4"/>
        <v>TungstenALMT Sumitomo Group</v>
      </c>
      <c r="K559" s="214" t="str">
        <f t="shared" si="5"/>
        <v>TungstenALMT Sumitomo Group</v>
      </c>
      <c r="L559" s="210"/>
      <c r="M559" s="210"/>
      <c r="N559" s="210"/>
      <c r="O559" s="210"/>
      <c r="P559" s="210"/>
      <c r="Q559" s="210"/>
      <c r="R559" s="210"/>
      <c r="S559" s="210"/>
      <c r="T559" s="210"/>
      <c r="U559" s="210"/>
      <c r="V559" s="210"/>
      <c r="W559" s="210"/>
      <c r="X559" s="210"/>
      <c r="Y559" s="210"/>
      <c r="Z559" s="210"/>
    </row>
    <row r="560" spans="1:26" ht="12" hidden="1" customHeight="1">
      <c r="A560" s="208" t="s">
        <v>139</v>
      </c>
      <c r="B560" s="208" t="s">
        <v>1441</v>
      </c>
      <c r="C560" s="208" t="s">
        <v>1441</v>
      </c>
      <c r="D560" s="208" t="s">
        <v>401</v>
      </c>
      <c r="E560" s="208" t="s">
        <v>1442</v>
      </c>
      <c r="F560" s="208" t="s">
        <v>147</v>
      </c>
      <c r="G560" s="208"/>
      <c r="H560" s="208" t="s">
        <v>1443</v>
      </c>
      <c r="I560" s="208" t="s">
        <v>426</v>
      </c>
      <c r="J560" s="214" t="str">
        <f t="shared" si="4"/>
        <v>TungstenArtek LLC</v>
      </c>
      <c r="K560" s="214" t="str">
        <f t="shared" si="5"/>
        <v>TungstenArtek LLC</v>
      </c>
      <c r="L560" s="210"/>
      <c r="M560" s="210"/>
      <c r="N560" s="210"/>
      <c r="O560" s="210"/>
      <c r="P560" s="210"/>
      <c r="Q560" s="210"/>
      <c r="R560" s="210"/>
      <c r="S560" s="210"/>
      <c r="T560" s="210"/>
      <c r="U560" s="210"/>
      <c r="V560" s="210"/>
      <c r="W560" s="210"/>
      <c r="X560" s="210"/>
      <c r="Y560" s="210"/>
      <c r="Z560" s="210"/>
    </row>
    <row r="561" spans="1:26" ht="12" hidden="1" customHeight="1">
      <c r="A561" s="208" t="s">
        <v>139</v>
      </c>
      <c r="B561" s="208" t="s">
        <v>1444</v>
      </c>
      <c r="C561" s="208" t="s">
        <v>1444</v>
      </c>
      <c r="D561" s="208" t="s">
        <v>1141</v>
      </c>
      <c r="E561" s="208" t="s">
        <v>1445</v>
      </c>
      <c r="F561" s="208" t="s">
        <v>147</v>
      </c>
      <c r="G561" s="208"/>
      <c r="H561" s="208" t="s">
        <v>1446</v>
      </c>
      <c r="I561" s="208" t="s">
        <v>1447</v>
      </c>
      <c r="J561" s="214" t="str">
        <f t="shared" si="4"/>
        <v>TungstenAsia Tungsten Products Vietnam Ltd.</v>
      </c>
      <c r="K561" s="214" t="str">
        <f t="shared" si="5"/>
        <v>TungstenAsia Tungsten Products Vietnam Ltd.</v>
      </c>
      <c r="L561" s="210"/>
      <c r="M561" s="210"/>
      <c r="N561" s="210"/>
      <c r="O561" s="210"/>
      <c r="P561" s="210"/>
      <c r="Q561" s="210"/>
      <c r="R561" s="210"/>
      <c r="S561" s="210"/>
      <c r="T561" s="210"/>
      <c r="U561" s="210"/>
      <c r="V561" s="210"/>
      <c r="W561" s="210"/>
      <c r="X561" s="210"/>
      <c r="Y561" s="210"/>
      <c r="Z561" s="210"/>
    </row>
    <row r="562" spans="1:26" ht="12" hidden="1" customHeight="1">
      <c r="A562" s="208" t="s">
        <v>139</v>
      </c>
      <c r="B562" s="208" t="s">
        <v>1448</v>
      </c>
      <c r="C562" s="208" t="s">
        <v>1449</v>
      </c>
      <c r="D562" s="208" t="s">
        <v>182</v>
      </c>
      <c r="E562" s="208" t="s">
        <v>1450</v>
      </c>
      <c r="F562" s="208" t="s">
        <v>147</v>
      </c>
      <c r="G562" s="208"/>
      <c r="H562" s="208" t="s">
        <v>1451</v>
      </c>
      <c r="I562" s="208" t="s">
        <v>1452</v>
      </c>
      <c r="J562" s="214" t="str">
        <f t="shared" si="4"/>
        <v>TungstenATI Metalworking Products</v>
      </c>
      <c r="K562" s="214" t="str">
        <f t="shared" si="5"/>
        <v>TungstenATI Metalworking Products</v>
      </c>
      <c r="L562" s="210"/>
      <c r="M562" s="210"/>
      <c r="N562" s="210"/>
      <c r="O562" s="210"/>
      <c r="P562" s="210"/>
      <c r="Q562" s="210"/>
      <c r="R562" s="210"/>
      <c r="S562" s="210"/>
      <c r="T562" s="210"/>
      <c r="U562" s="210"/>
      <c r="V562" s="210"/>
      <c r="W562" s="210"/>
      <c r="X562" s="210"/>
      <c r="Y562" s="210"/>
      <c r="Z562" s="210"/>
    </row>
    <row r="563" spans="1:26" ht="12" hidden="1" customHeight="1">
      <c r="A563" s="208" t="s">
        <v>139</v>
      </c>
      <c r="B563" s="208" t="s">
        <v>1453</v>
      </c>
      <c r="C563" s="208" t="s">
        <v>1449</v>
      </c>
      <c r="D563" s="208" t="s">
        <v>182</v>
      </c>
      <c r="E563" s="208" t="s">
        <v>1450</v>
      </c>
      <c r="F563" s="208" t="s">
        <v>147</v>
      </c>
      <c r="G563" s="208"/>
      <c r="H563" s="208" t="s">
        <v>1451</v>
      </c>
      <c r="I563" s="208" t="s">
        <v>1452</v>
      </c>
      <c r="J563" s="214" t="str">
        <f t="shared" si="4"/>
        <v>TungstenATI Tungsten Materials</v>
      </c>
      <c r="K563" s="214" t="str">
        <f t="shared" si="5"/>
        <v>TungstenATI Tungsten Materials</v>
      </c>
      <c r="L563" s="210"/>
      <c r="M563" s="210"/>
      <c r="N563" s="210"/>
      <c r="O563" s="210"/>
      <c r="P563" s="210"/>
      <c r="Q563" s="210"/>
      <c r="R563" s="210"/>
      <c r="S563" s="210"/>
      <c r="T563" s="210"/>
      <c r="U563" s="210"/>
      <c r="V563" s="210"/>
      <c r="W563" s="210"/>
      <c r="X563" s="210"/>
      <c r="Y563" s="210"/>
      <c r="Z563" s="210"/>
    </row>
    <row r="564" spans="1:26" ht="12" customHeight="1">
      <c r="A564" s="208" t="s">
        <v>139</v>
      </c>
      <c r="B564" s="208" t="s">
        <v>1454</v>
      </c>
      <c r="C564" s="208" t="s">
        <v>1455</v>
      </c>
      <c r="D564" s="208" t="s">
        <v>146</v>
      </c>
      <c r="E564" s="208" t="s">
        <v>1456</v>
      </c>
      <c r="F564" s="208" t="s">
        <v>147</v>
      </c>
      <c r="G564" s="208"/>
      <c r="H564" s="208" t="s">
        <v>1251</v>
      </c>
      <c r="I564" s="208" t="s">
        <v>480</v>
      </c>
      <c r="J564" s="214" t="str">
        <f t="shared" si="4"/>
        <v>TungstenChaozhou Xianglu Tungsten Industry Co., Ltd.</v>
      </c>
      <c r="K564" s="214" t="str">
        <f t="shared" si="5"/>
        <v>TungstenChaozhou Xianglu Tungsten Industry Co., Ltd.</v>
      </c>
      <c r="L564" s="210"/>
      <c r="M564" s="210"/>
      <c r="N564" s="210"/>
      <c r="O564" s="210"/>
      <c r="P564" s="210"/>
      <c r="Q564" s="210"/>
      <c r="R564" s="210"/>
      <c r="S564" s="210"/>
      <c r="T564" s="210"/>
      <c r="U564" s="210"/>
      <c r="V564" s="210"/>
      <c r="W564" s="210"/>
      <c r="X564" s="210"/>
      <c r="Y564" s="210"/>
      <c r="Z564" s="210"/>
    </row>
    <row r="565" spans="1:26" ht="12" customHeight="1">
      <c r="A565" s="208" t="s">
        <v>139</v>
      </c>
      <c r="B565" s="208" t="s">
        <v>1457</v>
      </c>
      <c r="C565" s="208" t="s">
        <v>1458</v>
      </c>
      <c r="D565" s="208" t="s">
        <v>146</v>
      </c>
      <c r="E565" s="208" t="s">
        <v>1459</v>
      </c>
      <c r="F565" s="208" t="s">
        <v>147</v>
      </c>
      <c r="G565" s="208"/>
      <c r="H565" s="208" t="s">
        <v>517</v>
      </c>
      <c r="I565" s="208" t="s">
        <v>512</v>
      </c>
      <c r="J565" s="214" t="str">
        <f t="shared" si="4"/>
        <v>TungstenChenzhou Diamond Tungsten Products Co., Ltd.</v>
      </c>
      <c r="K565" s="214" t="str">
        <f t="shared" si="5"/>
        <v>TungstenChenzhou Diamond Tungsten Products Co., Ltd.</v>
      </c>
      <c r="L565" s="210"/>
      <c r="M565" s="210"/>
      <c r="N565" s="210"/>
      <c r="O565" s="210"/>
      <c r="P565" s="210"/>
      <c r="Q565" s="210"/>
      <c r="R565" s="210"/>
      <c r="S565" s="210"/>
      <c r="T565" s="210"/>
      <c r="U565" s="210"/>
      <c r="V565" s="210"/>
      <c r="W565" s="210"/>
      <c r="X565" s="210"/>
      <c r="Y565" s="210"/>
      <c r="Z565" s="210"/>
    </row>
    <row r="566" spans="1:26" ht="12" customHeight="1">
      <c r="A566" s="208" t="s">
        <v>139</v>
      </c>
      <c r="B566" s="208" t="s">
        <v>1460</v>
      </c>
      <c r="C566" s="208" t="s">
        <v>1461</v>
      </c>
      <c r="D566" s="208" t="s">
        <v>146</v>
      </c>
      <c r="E566" s="208" t="s">
        <v>1462</v>
      </c>
      <c r="F566" s="208" t="s">
        <v>147</v>
      </c>
      <c r="G566" s="208"/>
      <c r="H566" s="208" t="s">
        <v>643</v>
      </c>
      <c r="I566" s="208" t="s">
        <v>351</v>
      </c>
      <c r="J566" s="214" t="str">
        <f t="shared" si="4"/>
        <v>TungstenChina Molybdenum Co., Ltd.</v>
      </c>
      <c r="K566" s="214" t="str">
        <f t="shared" si="5"/>
        <v>TungstenChina Molybdenum Co., Ltd.</v>
      </c>
      <c r="L566" s="210"/>
      <c r="M566" s="210"/>
      <c r="N566" s="210"/>
      <c r="O566" s="210"/>
      <c r="P566" s="210"/>
      <c r="Q566" s="210"/>
      <c r="R566" s="210"/>
      <c r="S566" s="210"/>
      <c r="T566" s="210"/>
      <c r="U566" s="210"/>
      <c r="V566" s="210"/>
      <c r="W566" s="210"/>
      <c r="X566" s="210"/>
      <c r="Y566" s="210"/>
      <c r="Z566" s="210"/>
    </row>
    <row r="567" spans="1:26" ht="12" customHeight="1">
      <c r="A567" s="208" t="s">
        <v>139</v>
      </c>
      <c r="B567" s="208" t="s">
        <v>1461</v>
      </c>
      <c r="C567" s="208" t="s">
        <v>1461</v>
      </c>
      <c r="D567" s="208" t="s">
        <v>146</v>
      </c>
      <c r="E567" s="208" t="s">
        <v>1462</v>
      </c>
      <c r="F567" s="208" t="s">
        <v>147</v>
      </c>
      <c r="G567" s="208"/>
      <c r="H567" s="208" t="s">
        <v>643</v>
      </c>
      <c r="I567" s="208" t="s">
        <v>351</v>
      </c>
      <c r="J567" s="214" t="str">
        <f t="shared" si="4"/>
        <v>TungstenChina Molybdenum Tungsten Co., Ltd.</v>
      </c>
      <c r="K567" s="214" t="str">
        <f t="shared" si="5"/>
        <v>TungstenChina Molybdenum Tungsten Co., Ltd.</v>
      </c>
      <c r="L567" s="210"/>
      <c r="M567" s="210"/>
      <c r="N567" s="210"/>
      <c r="O567" s="210"/>
      <c r="P567" s="210"/>
      <c r="Q567" s="210"/>
      <c r="R567" s="210"/>
      <c r="S567" s="210"/>
      <c r="T567" s="210"/>
      <c r="U567" s="210"/>
      <c r="V567" s="210"/>
      <c r="W567" s="210"/>
      <c r="X567" s="210"/>
      <c r="Y567" s="210"/>
      <c r="Z567" s="210"/>
    </row>
    <row r="568" spans="1:26" ht="12" customHeight="1">
      <c r="A568" s="208" t="s">
        <v>139</v>
      </c>
      <c r="B568" s="208" t="s">
        <v>1463</v>
      </c>
      <c r="C568" s="208" t="s">
        <v>1461</v>
      </c>
      <c r="D568" s="208" t="s">
        <v>146</v>
      </c>
      <c r="E568" s="208" t="s">
        <v>1462</v>
      </c>
      <c r="F568" s="208" t="s">
        <v>147</v>
      </c>
      <c r="G568" s="208"/>
      <c r="H568" s="208" t="s">
        <v>643</v>
      </c>
      <c r="I568" s="208" t="s">
        <v>351</v>
      </c>
      <c r="J568" s="214" t="str">
        <f t="shared" si="4"/>
        <v>TungstenChina MuYe Tungsten Co,. Ltd.</v>
      </c>
      <c r="K568" s="214" t="str">
        <f t="shared" si="5"/>
        <v>TungstenChina MuYe Tungsten Co,. Ltd.</v>
      </c>
      <c r="L568" s="210"/>
      <c r="M568" s="210"/>
      <c r="N568" s="210"/>
      <c r="O568" s="210"/>
      <c r="P568" s="210"/>
      <c r="Q568" s="210"/>
      <c r="R568" s="210"/>
      <c r="S568" s="210"/>
      <c r="T568" s="210"/>
      <c r="U568" s="210"/>
      <c r="V568" s="210"/>
      <c r="W568" s="210"/>
      <c r="X568" s="210"/>
      <c r="Y568" s="210"/>
      <c r="Z568" s="210"/>
    </row>
    <row r="569" spans="1:26" ht="12" customHeight="1">
      <c r="A569" s="208" t="s">
        <v>139</v>
      </c>
      <c r="B569" s="208" t="s">
        <v>1464</v>
      </c>
      <c r="C569" s="208" t="s">
        <v>1464</v>
      </c>
      <c r="D569" s="208" t="s">
        <v>146</v>
      </c>
      <c r="E569" s="208" t="s">
        <v>1465</v>
      </c>
      <c r="F569" s="208" t="s">
        <v>147</v>
      </c>
      <c r="G569" s="208"/>
      <c r="H569" s="208" t="s">
        <v>148</v>
      </c>
      <c r="I569" s="208" t="s">
        <v>556</v>
      </c>
      <c r="J569" s="214" t="str">
        <f t="shared" si="4"/>
        <v>TungstenChongyi Zhangyuan Tungsten Co., Ltd.</v>
      </c>
      <c r="K569" s="214" t="str">
        <f t="shared" si="5"/>
        <v>TungstenChongyi Zhangyuan Tungsten Co., Ltd.</v>
      </c>
      <c r="L569" s="210"/>
      <c r="M569" s="210"/>
      <c r="N569" s="210"/>
      <c r="O569" s="210"/>
      <c r="P569" s="210"/>
      <c r="Q569" s="210"/>
      <c r="R569" s="210"/>
      <c r="S569" s="210"/>
      <c r="T569" s="210"/>
      <c r="U569" s="210"/>
      <c r="V569" s="210"/>
      <c r="W569" s="210"/>
      <c r="X569" s="210"/>
      <c r="Y569" s="210"/>
      <c r="Z569" s="210"/>
    </row>
    <row r="570" spans="1:26" ht="12" customHeight="1">
      <c r="A570" s="208" t="s">
        <v>139</v>
      </c>
      <c r="B570" s="208" t="s">
        <v>1466</v>
      </c>
      <c r="C570" s="208" t="s">
        <v>1466</v>
      </c>
      <c r="D570" s="208" t="s">
        <v>146</v>
      </c>
      <c r="E570" s="208" t="s">
        <v>1467</v>
      </c>
      <c r="F570" s="208" t="s">
        <v>147</v>
      </c>
      <c r="G570" s="208"/>
      <c r="H570" s="208" t="s">
        <v>1468</v>
      </c>
      <c r="I570" s="208" t="s">
        <v>1166</v>
      </c>
      <c r="J570" s="214" t="str">
        <f t="shared" si="4"/>
        <v>TungstenCNMC (Guangxi) PGMA Co., Ltd.</v>
      </c>
      <c r="K570" s="214" t="str">
        <f t="shared" si="5"/>
        <v>TungstenCNMC (Guangxi) PGMA Co., Ltd.</v>
      </c>
      <c r="L570" s="210"/>
      <c r="M570" s="210"/>
      <c r="N570" s="210"/>
      <c r="O570" s="210"/>
      <c r="P570" s="210"/>
      <c r="Q570" s="210"/>
      <c r="R570" s="210"/>
      <c r="S570" s="210"/>
      <c r="T570" s="210"/>
      <c r="U570" s="210"/>
      <c r="V570" s="210"/>
      <c r="W570" s="210"/>
      <c r="X570" s="210"/>
      <c r="Y570" s="210"/>
      <c r="Z570" s="210"/>
    </row>
    <row r="571" spans="1:26" ht="12" hidden="1" customHeight="1">
      <c r="A571" s="208" t="s">
        <v>139</v>
      </c>
      <c r="B571" s="208" t="s">
        <v>1469</v>
      </c>
      <c r="C571" s="208" t="s">
        <v>1469</v>
      </c>
      <c r="D571" s="208" t="s">
        <v>244</v>
      </c>
      <c r="E571" s="208" t="s">
        <v>1470</v>
      </c>
      <c r="F571" s="208" t="s">
        <v>147</v>
      </c>
      <c r="G571" s="208"/>
      <c r="H571" s="208" t="s">
        <v>1471</v>
      </c>
      <c r="I571" s="208" t="s">
        <v>1177</v>
      </c>
      <c r="J571" s="214" t="str">
        <f t="shared" si="4"/>
        <v>TungstenCronimet Brasil Ltda</v>
      </c>
      <c r="K571" s="214" t="str">
        <f t="shared" si="5"/>
        <v>TungstenCronimet Brasil Ltda</v>
      </c>
      <c r="L571" s="210"/>
      <c r="M571" s="210"/>
      <c r="N571" s="210"/>
      <c r="O571" s="210"/>
      <c r="P571" s="210"/>
      <c r="Q571" s="210"/>
      <c r="R571" s="210"/>
      <c r="S571" s="210"/>
      <c r="T571" s="210"/>
      <c r="U571" s="210"/>
      <c r="V571" s="210"/>
      <c r="W571" s="210"/>
      <c r="X571" s="210"/>
      <c r="Y571" s="210"/>
      <c r="Z571" s="210"/>
    </row>
    <row r="572" spans="1:26" ht="12" hidden="1" customHeight="1">
      <c r="A572" s="208" t="s">
        <v>139</v>
      </c>
      <c r="B572" s="208" t="s">
        <v>1472</v>
      </c>
      <c r="C572" s="208" t="s">
        <v>1472</v>
      </c>
      <c r="D572" s="208" t="s">
        <v>377</v>
      </c>
      <c r="E572" s="208" t="s">
        <v>1473</v>
      </c>
      <c r="F572" s="208" t="s">
        <v>147</v>
      </c>
      <c r="G572" s="208"/>
      <c r="H572" s="208" t="s">
        <v>1474</v>
      </c>
      <c r="I572" s="208" t="s">
        <v>1475</v>
      </c>
      <c r="J572" s="214" t="str">
        <f t="shared" si="4"/>
        <v>TungstenDONGKUK INDUSTRIES CO., LTD.</v>
      </c>
      <c r="K572" s="214" t="str">
        <f t="shared" si="5"/>
        <v>TungstenDONGKUK INDUSTRIES CO., LTD.</v>
      </c>
      <c r="L572" s="210"/>
      <c r="M572" s="210"/>
      <c r="N572" s="210"/>
      <c r="O572" s="210"/>
      <c r="P572" s="210"/>
      <c r="Q572" s="210"/>
      <c r="R572" s="210"/>
      <c r="S572" s="210"/>
      <c r="T572" s="210"/>
      <c r="U572" s="210"/>
      <c r="V572" s="210"/>
      <c r="W572" s="210"/>
      <c r="X572" s="210"/>
      <c r="Y572" s="210"/>
      <c r="Z572" s="210"/>
    </row>
    <row r="573" spans="1:26" ht="12" customHeight="1">
      <c r="A573" s="208" t="s">
        <v>139</v>
      </c>
      <c r="B573" s="208" t="s">
        <v>1476</v>
      </c>
      <c r="C573" s="208" t="s">
        <v>1477</v>
      </c>
      <c r="D573" s="208" t="s">
        <v>146</v>
      </c>
      <c r="E573" s="208" t="s">
        <v>1478</v>
      </c>
      <c r="F573" s="208" t="s">
        <v>147</v>
      </c>
      <c r="G573" s="208"/>
      <c r="H573" s="208" t="s">
        <v>151</v>
      </c>
      <c r="I573" s="208" t="s">
        <v>152</v>
      </c>
      <c r="J573" s="214" t="str">
        <f t="shared" si="4"/>
        <v>TungstenFujian Xinlu Tungsten</v>
      </c>
      <c r="K573" s="214" t="str">
        <f t="shared" si="5"/>
        <v>TungstenFujian Xinlu Tungsten</v>
      </c>
      <c r="L573" s="210"/>
      <c r="M573" s="210"/>
      <c r="N573" s="210"/>
      <c r="O573" s="210"/>
      <c r="P573" s="210"/>
      <c r="Q573" s="210"/>
      <c r="R573" s="210"/>
      <c r="S573" s="210"/>
      <c r="T573" s="210"/>
      <c r="U573" s="210"/>
      <c r="V573" s="210"/>
      <c r="W573" s="210"/>
      <c r="X573" s="210"/>
      <c r="Y573" s="210"/>
      <c r="Z573" s="210"/>
    </row>
    <row r="574" spans="1:26" ht="12" customHeight="1">
      <c r="A574" s="208" t="s">
        <v>139</v>
      </c>
      <c r="B574" s="208" t="s">
        <v>1477</v>
      </c>
      <c r="C574" s="208" t="s">
        <v>1477</v>
      </c>
      <c r="D574" s="208" t="s">
        <v>146</v>
      </c>
      <c r="E574" s="208" t="s">
        <v>1478</v>
      </c>
      <c r="F574" s="208" t="s">
        <v>147</v>
      </c>
      <c r="G574" s="208"/>
      <c r="H574" s="208" t="s">
        <v>151</v>
      </c>
      <c r="I574" s="208" t="s">
        <v>152</v>
      </c>
      <c r="J574" s="214" t="str">
        <f t="shared" si="4"/>
        <v>TungstenFujian Xinlu Tungsten Co., Ltd.</v>
      </c>
      <c r="K574" s="214" t="str">
        <f t="shared" si="5"/>
        <v>TungstenFujian Xinlu Tungsten Co., Ltd.</v>
      </c>
      <c r="L574" s="210"/>
      <c r="M574" s="210"/>
      <c r="N574" s="210"/>
      <c r="O574" s="210"/>
      <c r="P574" s="210"/>
      <c r="Q574" s="210"/>
      <c r="R574" s="210"/>
      <c r="S574" s="210"/>
      <c r="T574" s="210"/>
      <c r="U574" s="210"/>
      <c r="V574" s="210"/>
      <c r="W574" s="210"/>
      <c r="X574" s="210"/>
      <c r="Y574" s="210"/>
      <c r="Z574" s="210"/>
    </row>
    <row r="575" spans="1:26" ht="12" customHeight="1">
      <c r="A575" s="208" t="s">
        <v>139</v>
      </c>
      <c r="B575" s="208" t="s">
        <v>1479</v>
      </c>
      <c r="C575" s="208" t="s">
        <v>1479</v>
      </c>
      <c r="D575" s="208" t="s">
        <v>146</v>
      </c>
      <c r="E575" s="208" t="s">
        <v>1480</v>
      </c>
      <c r="F575" s="208" t="s">
        <v>147</v>
      </c>
      <c r="G575" s="208"/>
      <c r="H575" s="208" t="s">
        <v>148</v>
      </c>
      <c r="I575" s="208" t="s">
        <v>556</v>
      </c>
      <c r="J575" s="214" t="str">
        <f t="shared" si="4"/>
        <v>TungstenGanzhou Jiangwu Ferrotungsten Co., Ltd.</v>
      </c>
      <c r="K575" s="214" t="str">
        <f t="shared" si="5"/>
        <v>TungstenGanzhou Jiangwu Ferrotungsten Co., Ltd.</v>
      </c>
      <c r="L575" s="210"/>
      <c r="M575" s="210"/>
      <c r="N575" s="210"/>
      <c r="O575" s="210"/>
      <c r="P575" s="210"/>
      <c r="Q575" s="210"/>
      <c r="R575" s="210"/>
      <c r="S575" s="210"/>
      <c r="T575" s="210"/>
      <c r="U575" s="210"/>
      <c r="V575" s="210"/>
      <c r="W575" s="210"/>
      <c r="X575" s="210"/>
      <c r="Y575" s="210"/>
      <c r="Z575" s="210"/>
    </row>
    <row r="576" spans="1:26" ht="12" customHeight="1">
      <c r="A576" s="208" t="s">
        <v>139</v>
      </c>
      <c r="B576" s="208" t="s">
        <v>1481</v>
      </c>
      <c r="C576" s="208" t="s">
        <v>1481</v>
      </c>
      <c r="D576" s="208" t="s">
        <v>146</v>
      </c>
      <c r="E576" s="208" t="s">
        <v>1482</v>
      </c>
      <c r="F576" s="208" t="s">
        <v>147</v>
      </c>
      <c r="G576" s="208"/>
      <c r="H576" s="208" t="s">
        <v>148</v>
      </c>
      <c r="I576" s="210" t="s">
        <v>556</v>
      </c>
      <c r="J576" s="214" t="str">
        <f t="shared" si="4"/>
        <v>TungstenGanzhou Seadragon W &amp; Mo Co., Ltd.</v>
      </c>
      <c r="K576" s="214" t="str">
        <f t="shared" si="5"/>
        <v>TungstenGanzhou Seadragon W &amp; Mo Co., Ltd.</v>
      </c>
      <c r="L576" s="210"/>
      <c r="M576" s="210"/>
      <c r="N576" s="210"/>
      <c r="O576" s="210"/>
      <c r="P576" s="210"/>
      <c r="Q576" s="210"/>
      <c r="R576" s="210"/>
      <c r="S576" s="210"/>
      <c r="T576" s="210"/>
      <c r="U576" s="210"/>
      <c r="V576" s="210"/>
      <c r="W576" s="210"/>
      <c r="X576" s="210"/>
      <c r="Y576" s="210"/>
      <c r="Z576" s="210"/>
    </row>
    <row r="577" spans="1:26" ht="12" customHeight="1">
      <c r="A577" s="208" t="s">
        <v>139</v>
      </c>
      <c r="B577" s="208" t="s">
        <v>1483</v>
      </c>
      <c r="C577" s="208" t="s">
        <v>1484</v>
      </c>
      <c r="D577" s="208" t="s">
        <v>146</v>
      </c>
      <c r="E577" s="208" t="s">
        <v>1485</v>
      </c>
      <c r="F577" s="208" t="s">
        <v>147</v>
      </c>
      <c r="G577" s="208"/>
      <c r="H577" s="208" t="s">
        <v>874</v>
      </c>
      <c r="I577" s="210" t="s">
        <v>480</v>
      </c>
      <c r="J577" s="214" t="str">
        <f t="shared" si="4"/>
        <v>TungstenGEM Co., Ltd.</v>
      </c>
      <c r="K577" s="214" t="str">
        <f t="shared" si="5"/>
        <v>TungstenGEM Co., Ltd.</v>
      </c>
      <c r="L577" s="210"/>
      <c r="M577" s="210"/>
      <c r="N577" s="210"/>
      <c r="O577" s="210"/>
      <c r="P577" s="210"/>
      <c r="Q577" s="210"/>
      <c r="R577" s="210"/>
      <c r="S577" s="210"/>
      <c r="T577" s="210"/>
      <c r="U577" s="210"/>
      <c r="V577" s="210"/>
      <c r="W577" s="210"/>
      <c r="X577" s="210"/>
      <c r="Y577" s="210"/>
      <c r="Z577" s="210"/>
    </row>
    <row r="578" spans="1:26" ht="12" hidden="1" customHeight="1">
      <c r="A578" s="208" t="s">
        <v>139</v>
      </c>
      <c r="B578" s="208" t="s">
        <v>1486</v>
      </c>
      <c r="C578" s="208" t="s">
        <v>1486</v>
      </c>
      <c r="D578" s="208" t="s">
        <v>182</v>
      </c>
      <c r="E578" s="208" t="s">
        <v>1487</v>
      </c>
      <c r="F578" s="208" t="s">
        <v>147</v>
      </c>
      <c r="G578" s="208"/>
      <c r="H578" s="208" t="s">
        <v>1488</v>
      </c>
      <c r="I578" s="210" t="s">
        <v>185</v>
      </c>
      <c r="J578" s="214" t="str">
        <f t="shared" si="4"/>
        <v>TungstenGlobal Tungsten &amp; Powders LLC</v>
      </c>
      <c r="K578" s="214" t="str">
        <f t="shared" si="5"/>
        <v>TungstenGlobal Tungsten &amp; Powders LLC</v>
      </c>
      <c r="L578" s="210"/>
      <c r="M578" s="210"/>
      <c r="N578" s="210"/>
      <c r="O578" s="210"/>
      <c r="P578" s="210"/>
      <c r="Q578" s="210"/>
      <c r="R578" s="210"/>
      <c r="S578" s="210"/>
      <c r="T578" s="210"/>
      <c r="U578" s="210"/>
      <c r="V578" s="210"/>
      <c r="W578" s="210"/>
      <c r="X578" s="210"/>
      <c r="Y578" s="210"/>
      <c r="Z578" s="210"/>
    </row>
    <row r="579" spans="1:26" ht="12" hidden="1" customHeight="1">
      <c r="A579" s="208" t="s">
        <v>139</v>
      </c>
      <c r="B579" s="208" t="s">
        <v>1489</v>
      </c>
      <c r="C579" s="208" t="s">
        <v>1486</v>
      </c>
      <c r="D579" s="208" t="s">
        <v>182</v>
      </c>
      <c r="E579" s="208" t="s">
        <v>1487</v>
      </c>
      <c r="F579" s="208" t="s">
        <v>147</v>
      </c>
      <c r="G579" s="208"/>
      <c r="H579" s="208" t="s">
        <v>1488</v>
      </c>
      <c r="I579" s="210" t="s">
        <v>185</v>
      </c>
      <c r="J579" s="214" t="str">
        <f t="shared" si="4"/>
        <v>TungstenGTP</v>
      </c>
      <c r="K579" s="214" t="str">
        <f t="shared" si="5"/>
        <v>TungstenGTP</v>
      </c>
      <c r="L579" s="210"/>
      <c r="M579" s="210"/>
      <c r="N579" s="210"/>
      <c r="O579" s="210"/>
      <c r="P579" s="210"/>
      <c r="Q579" s="210"/>
      <c r="R579" s="210"/>
      <c r="S579" s="210"/>
      <c r="T579" s="210"/>
      <c r="U579" s="210"/>
      <c r="V579" s="210"/>
      <c r="W579" s="210"/>
      <c r="X579" s="210"/>
      <c r="Y579" s="210"/>
      <c r="Z579" s="210"/>
    </row>
    <row r="580" spans="1:26" ht="12" customHeight="1">
      <c r="A580" s="208" t="s">
        <v>139</v>
      </c>
      <c r="B580" s="208" t="s">
        <v>1455</v>
      </c>
      <c r="C580" s="208" t="s">
        <v>1455</v>
      </c>
      <c r="D580" s="208" t="s">
        <v>146</v>
      </c>
      <c r="E580" s="208" t="s">
        <v>1456</v>
      </c>
      <c r="F580" s="208" t="s">
        <v>147</v>
      </c>
      <c r="G580" s="208"/>
      <c r="H580" s="208" t="s">
        <v>1251</v>
      </c>
      <c r="I580" s="210" t="s">
        <v>480</v>
      </c>
      <c r="J580" s="214" t="str">
        <f t="shared" si="4"/>
        <v>TungstenGuangdong Xianglu Tungsten Co., Ltd.</v>
      </c>
      <c r="K580" s="214" t="str">
        <f t="shared" si="5"/>
        <v>TungstenGuangdong Xianglu Tungsten Co., Ltd.</v>
      </c>
      <c r="L580" s="210"/>
      <c r="M580" s="210"/>
      <c r="N580" s="210"/>
      <c r="O580" s="210"/>
      <c r="P580" s="210"/>
      <c r="Q580" s="210"/>
      <c r="R580" s="210"/>
      <c r="S580" s="210"/>
      <c r="T580" s="210"/>
      <c r="U580" s="210"/>
      <c r="V580" s="210"/>
      <c r="W580" s="210"/>
      <c r="X580" s="210"/>
      <c r="Y580" s="210"/>
      <c r="Z580" s="210"/>
    </row>
    <row r="581" spans="1:26" ht="12" hidden="1" customHeight="1">
      <c r="A581" s="208" t="s">
        <v>139</v>
      </c>
      <c r="B581" s="208" t="s">
        <v>1039</v>
      </c>
      <c r="C581" s="208" t="s">
        <v>1040</v>
      </c>
      <c r="D581" s="208" t="s">
        <v>196</v>
      </c>
      <c r="E581" s="208" t="s">
        <v>1490</v>
      </c>
      <c r="F581" s="208" t="s">
        <v>147</v>
      </c>
      <c r="G581" s="208"/>
      <c r="H581" s="208" t="s">
        <v>1042</v>
      </c>
      <c r="I581" s="210" t="s">
        <v>199</v>
      </c>
      <c r="J581" s="214" t="str">
        <f t="shared" si="4"/>
        <v>TungstenH.C. Starck Smelting GmbH &amp; Co. KG</v>
      </c>
      <c r="K581" s="214" t="str">
        <f t="shared" si="5"/>
        <v>TungstenH.C. Starck Smelting GmbH &amp; Co. KG</v>
      </c>
      <c r="L581" s="210"/>
      <c r="M581" s="210"/>
      <c r="N581" s="210"/>
      <c r="O581" s="210"/>
      <c r="P581" s="210"/>
      <c r="Q581" s="210"/>
      <c r="R581" s="210"/>
      <c r="S581" s="210"/>
      <c r="T581" s="210"/>
      <c r="U581" s="210"/>
      <c r="V581" s="210"/>
      <c r="W581" s="210"/>
      <c r="X581" s="210"/>
      <c r="Y581" s="210"/>
      <c r="Z581" s="210"/>
    </row>
    <row r="582" spans="1:26" ht="12" hidden="1" customHeight="1">
      <c r="A582" s="208" t="s">
        <v>139</v>
      </c>
      <c r="B582" s="208" t="s">
        <v>1491</v>
      </c>
      <c r="C582" s="208" t="s">
        <v>1491</v>
      </c>
      <c r="D582" s="208" t="s">
        <v>196</v>
      </c>
      <c r="E582" s="208" t="s">
        <v>1492</v>
      </c>
      <c r="F582" s="208" t="s">
        <v>147</v>
      </c>
      <c r="G582" s="208"/>
      <c r="H582" s="208" t="s">
        <v>1046</v>
      </c>
      <c r="I582" s="210" t="s">
        <v>1047</v>
      </c>
      <c r="J582" s="214" t="str">
        <f t="shared" si="4"/>
        <v>TungstenH.C. Starck Tungsten GmbH</v>
      </c>
      <c r="K582" s="214" t="str">
        <f t="shared" si="5"/>
        <v>TungstenH.C. Starck Tungsten GmbH</v>
      </c>
      <c r="L582" s="210"/>
      <c r="M582" s="210"/>
      <c r="N582" s="210"/>
      <c r="O582" s="210"/>
      <c r="P582" s="210"/>
      <c r="Q582" s="210"/>
      <c r="R582" s="210"/>
      <c r="S582" s="210"/>
      <c r="T582" s="210"/>
      <c r="U582" s="210"/>
      <c r="V582" s="210"/>
      <c r="W582" s="210"/>
      <c r="X582" s="210"/>
      <c r="Y582" s="210"/>
      <c r="Z582" s="210"/>
    </row>
    <row r="583" spans="1:26" ht="12" customHeight="1">
      <c r="A583" s="208" t="s">
        <v>139</v>
      </c>
      <c r="B583" s="208" t="s">
        <v>1493</v>
      </c>
      <c r="C583" s="208" t="s">
        <v>1479</v>
      </c>
      <c r="D583" s="208" t="s">
        <v>146</v>
      </c>
      <c r="E583" s="208" t="s">
        <v>1480</v>
      </c>
      <c r="F583" s="208" t="s">
        <v>147</v>
      </c>
      <c r="G583" s="208"/>
      <c r="H583" s="208" t="s">
        <v>148</v>
      </c>
      <c r="I583" s="210" t="s">
        <v>556</v>
      </c>
      <c r="J583" s="214" t="str">
        <f t="shared" si="4"/>
        <v>TungstenHan River Pelican State Alloy Co., Ltd.</v>
      </c>
      <c r="K583" s="214" t="str">
        <f t="shared" si="5"/>
        <v>TungstenHan River Pelican State Alloy Co., Ltd.</v>
      </c>
      <c r="L583" s="210"/>
      <c r="M583" s="210"/>
      <c r="N583" s="210"/>
      <c r="O583" s="210"/>
      <c r="P583" s="210"/>
      <c r="Q583" s="210"/>
      <c r="R583" s="210"/>
      <c r="S583" s="210"/>
      <c r="T583" s="210"/>
      <c r="U583" s="210"/>
      <c r="V583" s="210"/>
      <c r="W583" s="210"/>
      <c r="X583" s="210"/>
      <c r="Y583" s="210"/>
      <c r="Z583" s="210"/>
    </row>
    <row r="584" spans="1:26" ht="12" hidden="1" customHeight="1">
      <c r="A584" s="208" t="s">
        <v>139</v>
      </c>
      <c r="B584" s="208" t="s">
        <v>1494</v>
      </c>
      <c r="C584" s="208" t="s">
        <v>1494</v>
      </c>
      <c r="D584" s="208" t="s">
        <v>377</v>
      </c>
      <c r="E584" s="208" t="s">
        <v>1495</v>
      </c>
      <c r="F584" s="208" t="s">
        <v>147</v>
      </c>
      <c r="G584" s="208"/>
      <c r="H584" s="208" t="s">
        <v>1496</v>
      </c>
      <c r="I584" s="210" t="s">
        <v>954</v>
      </c>
      <c r="J584" s="214" t="str">
        <f t="shared" si="4"/>
        <v>TungstenHANNAE FOR T Co., Ltd.</v>
      </c>
      <c r="K584" s="214" t="str">
        <f t="shared" si="5"/>
        <v>TungstenHANNAE FOR T Co., Ltd.</v>
      </c>
      <c r="L584" s="210"/>
      <c r="M584" s="210"/>
      <c r="N584" s="210"/>
      <c r="O584" s="210"/>
      <c r="P584" s="210"/>
      <c r="Q584" s="210"/>
      <c r="R584" s="210"/>
      <c r="S584" s="210"/>
      <c r="T584" s="210"/>
      <c r="U584" s="210"/>
      <c r="V584" s="210"/>
      <c r="W584" s="210"/>
      <c r="X584" s="210"/>
      <c r="Y584" s="210"/>
      <c r="Z584" s="210"/>
    </row>
    <row r="585" spans="1:26" ht="12" customHeight="1">
      <c r="A585" s="208" t="s">
        <v>139</v>
      </c>
      <c r="B585" s="208" t="s">
        <v>1484</v>
      </c>
      <c r="C585" s="208" t="s">
        <v>1484</v>
      </c>
      <c r="D585" s="208" t="s">
        <v>146</v>
      </c>
      <c r="E585" s="208" t="s">
        <v>1485</v>
      </c>
      <c r="F585" s="208" t="s">
        <v>147</v>
      </c>
      <c r="G585" s="208"/>
      <c r="H585" s="208" t="s">
        <v>874</v>
      </c>
      <c r="I585" s="210" t="s">
        <v>480</v>
      </c>
      <c r="J585" s="214" t="str">
        <f t="shared" si="4"/>
        <v>TungstenHubei Green Tungsten Co., Ltd.</v>
      </c>
      <c r="K585" s="214" t="str">
        <f t="shared" si="5"/>
        <v>TungstenHubei Green Tungsten Co., Ltd.</v>
      </c>
      <c r="L585" s="210"/>
      <c r="M585" s="210"/>
      <c r="N585" s="210"/>
      <c r="O585" s="210"/>
      <c r="P585" s="210"/>
      <c r="Q585" s="210"/>
      <c r="R585" s="210"/>
      <c r="S585" s="210"/>
      <c r="T585" s="210"/>
      <c r="U585" s="210"/>
      <c r="V585" s="210"/>
      <c r="W585" s="210"/>
      <c r="X585" s="210"/>
      <c r="Y585" s="210"/>
      <c r="Z585" s="210"/>
    </row>
    <row r="586" spans="1:26" ht="12" customHeight="1">
      <c r="A586" s="208" t="s">
        <v>139</v>
      </c>
      <c r="B586" s="208" t="s">
        <v>1497</v>
      </c>
      <c r="C586" s="208" t="s">
        <v>1498</v>
      </c>
      <c r="D586" s="208" t="s">
        <v>146</v>
      </c>
      <c r="E586" s="208" t="s">
        <v>1499</v>
      </c>
      <c r="F586" s="208" t="s">
        <v>147</v>
      </c>
      <c r="G586" s="208"/>
      <c r="H586" s="208" t="s">
        <v>1050</v>
      </c>
      <c r="I586" s="210" t="s">
        <v>512</v>
      </c>
      <c r="J586" s="214" t="str">
        <f t="shared" si="4"/>
        <v>TungstenHuman Chun-Chang non-ferrous Smelting &amp; Concentrating Co., Ltd.</v>
      </c>
      <c r="K586" s="214" t="str">
        <f t="shared" si="5"/>
        <v>TungstenHuman Chun-Chang non-ferrous Smelting &amp; Concentrating Co., Ltd.</v>
      </c>
      <c r="L586" s="210"/>
      <c r="M586" s="210"/>
      <c r="N586" s="210"/>
      <c r="O586" s="210"/>
      <c r="P586" s="210"/>
      <c r="Q586" s="210"/>
      <c r="R586" s="210"/>
      <c r="S586" s="210"/>
      <c r="T586" s="210"/>
      <c r="U586" s="210"/>
      <c r="V586" s="210"/>
      <c r="W586" s="210"/>
      <c r="X586" s="210"/>
      <c r="Y586" s="210"/>
      <c r="Z586" s="210"/>
    </row>
    <row r="587" spans="1:26" ht="12" customHeight="1">
      <c r="A587" s="208" t="s">
        <v>139</v>
      </c>
      <c r="B587" s="208" t="s">
        <v>1500</v>
      </c>
      <c r="C587" s="208" t="s">
        <v>1498</v>
      </c>
      <c r="D587" s="208" t="s">
        <v>146</v>
      </c>
      <c r="E587" s="208" t="s">
        <v>1499</v>
      </c>
      <c r="F587" s="208" t="s">
        <v>147</v>
      </c>
      <c r="G587" s="208"/>
      <c r="H587" s="208" t="s">
        <v>1050</v>
      </c>
      <c r="I587" s="210" t="s">
        <v>512</v>
      </c>
      <c r="J587" s="214" t="str">
        <f t="shared" si="4"/>
        <v>TungstenHunan Chunchang Nonferrous Metals Co., Ltd.</v>
      </c>
      <c r="K587" s="214" t="str">
        <f t="shared" si="5"/>
        <v>TungstenHunan Chunchang Nonferrous Metals Co., Ltd.</v>
      </c>
      <c r="L587" s="210"/>
      <c r="M587" s="210"/>
      <c r="N587" s="210"/>
      <c r="O587" s="210"/>
      <c r="P587" s="210"/>
      <c r="Q587" s="210"/>
      <c r="R587" s="210"/>
      <c r="S587" s="210"/>
      <c r="T587" s="210"/>
      <c r="U587" s="210"/>
      <c r="V587" s="210"/>
      <c r="W587" s="210"/>
      <c r="X587" s="210"/>
      <c r="Y587" s="210"/>
      <c r="Z587" s="210"/>
    </row>
    <row r="588" spans="1:26" ht="12" customHeight="1">
      <c r="A588" s="208" t="s">
        <v>139</v>
      </c>
      <c r="B588" s="208" t="s">
        <v>1498</v>
      </c>
      <c r="C588" s="208" t="s">
        <v>1498</v>
      </c>
      <c r="D588" s="208" t="s">
        <v>146</v>
      </c>
      <c r="E588" s="208" t="s">
        <v>1499</v>
      </c>
      <c r="F588" s="208" t="s">
        <v>147</v>
      </c>
      <c r="G588" s="208"/>
      <c r="H588" s="208" t="s">
        <v>1050</v>
      </c>
      <c r="I588" s="210" t="s">
        <v>512</v>
      </c>
      <c r="J588" s="214" t="str">
        <f t="shared" si="4"/>
        <v>TungstenHunan Jintai New Material Co., Ltd.</v>
      </c>
      <c r="K588" s="214" t="str">
        <f t="shared" si="5"/>
        <v>TungstenHunan Jintai New Material Co., Ltd.</v>
      </c>
      <c r="L588" s="210"/>
      <c r="M588" s="210"/>
      <c r="N588" s="210"/>
      <c r="O588" s="210"/>
      <c r="P588" s="210"/>
      <c r="Q588" s="210"/>
      <c r="R588" s="210"/>
      <c r="S588" s="210"/>
      <c r="T588" s="210"/>
      <c r="U588" s="210"/>
      <c r="V588" s="210"/>
      <c r="W588" s="210"/>
      <c r="X588" s="210"/>
      <c r="Y588" s="210"/>
      <c r="Z588" s="210"/>
    </row>
    <row r="589" spans="1:26" ht="12" customHeight="1">
      <c r="A589" s="208" t="s">
        <v>139</v>
      </c>
      <c r="B589" s="208" t="s">
        <v>1458</v>
      </c>
      <c r="C589" s="208" t="s">
        <v>1458</v>
      </c>
      <c r="D589" s="208" t="s">
        <v>146</v>
      </c>
      <c r="E589" s="208" t="s">
        <v>1459</v>
      </c>
      <c r="F589" s="208" t="s">
        <v>147</v>
      </c>
      <c r="G589" s="208"/>
      <c r="H589" s="208" t="s">
        <v>517</v>
      </c>
      <c r="I589" s="210" t="s">
        <v>512</v>
      </c>
      <c r="J589" s="214" t="str">
        <f t="shared" si="4"/>
        <v>TungstenHunan Shizhuyuan Nonferrous Metals Co., Ltd. Chenzhou Tungsten Products Branch</v>
      </c>
      <c r="K589" s="214" t="str">
        <f t="shared" si="5"/>
        <v>TungstenHunan Shizhuyuan Nonferrous Metals Co., Ltd. Chenzhou Tungsten Products Branch</v>
      </c>
      <c r="L589" s="210"/>
      <c r="M589" s="210"/>
      <c r="N589" s="210"/>
      <c r="O589" s="210"/>
      <c r="P589" s="210"/>
      <c r="Q589" s="210"/>
      <c r="R589" s="210"/>
      <c r="S589" s="210"/>
      <c r="T589" s="210"/>
      <c r="U589" s="210"/>
      <c r="V589" s="210"/>
      <c r="W589" s="210"/>
      <c r="X589" s="210"/>
      <c r="Y589" s="210"/>
      <c r="Z589" s="210"/>
    </row>
    <row r="590" spans="1:26" ht="12" hidden="1" customHeight="1">
      <c r="A590" s="208" t="s">
        <v>139</v>
      </c>
      <c r="B590" s="208" t="s">
        <v>1501</v>
      </c>
      <c r="C590" s="208" t="s">
        <v>1501</v>
      </c>
      <c r="D590" s="208" t="s">
        <v>401</v>
      </c>
      <c r="E590" s="208" t="s">
        <v>1502</v>
      </c>
      <c r="F590" s="208" t="s">
        <v>147</v>
      </c>
      <c r="G590" s="208"/>
      <c r="H590" s="208" t="s">
        <v>1503</v>
      </c>
      <c r="I590" s="210" t="s">
        <v>1504</v>
      </c>
      <c r="J590" s="214" t="str">
        <f t="shared" si="4"/>
        <v>TungstenHydrometallurg, JSC</v>
      </c>
      <c r="K590" s="214" t="str">
        <f t="shared" si="5"/>
        <v>TungstenHydrometallurg, JSC</v>
      </c>
      <c r="L590" s="210"/>
      <c r="M590" s="210"/>
      <c r="N590" s="210"/>
      <c r="O590" s="210"/>
      <c r="P590" s="210"/>
      <c r="Q590" s="210"/>
      <c r="R590" s="210"/>
      <c r="S590" s="210"/>
      <c r="T590" s="210"/>
      <c r="U590" s="210"/>
      <c r="V590" s="210"/>
      <c r="W590" s="210"/>
      <c r="X590" s="210"/>
      <c r="Y590" s="210"/>
      <c r="Z590" s="210"/>
    </row>
    <row r="591" spans="1:26" ht="12" hidden="1" customHeight="1">
      <c r="A591" s="208" t="s">
        <v>139</v>
      </c>
      <c r="B591" s="208" t="s">
        <v>1505</v>
      </c>
      <c r="C591" s="208" t="s">
        <v>1505</v>
      </c>
      <c r="D591" s="208" t="s">
        <v>207</v>
      </c>
      <c r="E591" s="208" t="s">
        <v>1506</v>
      </c>
      <c r="F591" s="208" t="s">
        <v>147</v>
      </c>
      <c r="G591" s="208"/>
      <c r="H591" s="208" t="s">
        <v>1507</v>
      </c>
      <c r="I591" s="210" t="s">
        <v>215</v>
      </c>
      <c r="J591" s="214" t="str">
        <f t="shared" si="4"/>
        <v>TungstenJapan New Metals Co., Ltd.</v>
      </c>
      <c r="K591" s="214" t="str">
        <f t="shared" si="5"/>
        <v>TungstenJapan New Metals Co., Ltd.</v>
      </c>
      <c r="L591" s="210"/>
      <c r="M591" s="210"/>
      <c r="N591" s="210"/>
      <c r="O591" s="210"/>
      <c r="P591" s="210"/>
      <c r="Q591" s="210"/>
      <c r="R591" s="210"/>
      <c r="S591" s="210"/>
      <c r="T591" s="210"/>
      <c r="U591" s="210"/>
      <c r="V591" s="210"/>
      <c r="W591" s="210"/>
      <c r="X591" s="210"/>
      <c r="Y591" s="210"/>
      <c r="Z591" s="210"/>
    </row>
    <row r="592" spans="1:26" ht="12" customHeight="1">
      <c r="A592" s="208" t="s">
        <v>139</v>
      </c>
      <c r="B592" s="208" t="s">
        <v>1508</v>
      </c>
      <c r="C592" s="208" t="s">
        <v>1508</v>
      </c>
      <c r="D592" s="208" t="s">
        <v>146</v>
      </c>
      <c r="E592" s="208" t="s">
        <v>1509</v>
      </c>
      <c r="F592" s="208" t="s">
        <v>147</v>
      </c>
      <c r="G592" s="208"/>
      <c r="H592" s="208" t="s">
        <v>148</v>
      </c>
      <c r="I592" s="210" t="s">
        <v>556</v>
      </c>
      <c r="J592" s="214" t="str">
        <f t="shared" si="4"/>
        <v>TungstenJiangwu H.C. Starck Tungsten Products Co., Ltd.</v>
      </c>
      <c r="K592" s="214" t="str">
        <f t="shared" si="5"/>
        <v>TungstenJiangwu H.C. Starck Tungsten Products Co., Ltd.</v>
      </c>
      <c r="L592" s="210"/>
      <c r="M592" s="210"/>
      <c r="N592" s="210"/>
      <c r="O592" s="210"/>
      <c r="P592" s="210"/>
      <c r="Q592" s="210"/>
      <c r="R592" s="210"/>
      <c r="S592" s="210"/>
      <c r="T592" s="210"/>
      <c r="U592" s="210"/>
      <c r="V592" s="210"/>
      <c r="W592" s="210"/>
      <c r="X592" s="210"/>
      <c r="Y592" s="210"/>
      <c r="Z592" s="210"/>
    </row>
    <row r="593" spans="1:26" ht="12" customHeight="1">
      <c r="A593" s="208" t="s">
        <v>139</v>
      </c>
      <c r="B593" s="208" t="s">
        <v>1510</v>
      </c>
      <c r="C593" s="208" t="s">
        <v>1510</v>
      </c>
      <c r="D593" s="208" t="s">
        <v>146</v>
      </c>
      <c r="E593" s="208" t="s">
        <v>1511</v>
      </c>
      <c r="F593" s="208" t="s">
        <v>147</v>
      </c>
      <c r="G593" s="208"/>
      <c r="H593" s="208" t="s">
        <v>1512</v>
      </c>
      <c r="I593" s="210" t="s">
        <v>556</v>
      </c>
      <c r="J593" s="214" t="str">
        <f t="shared" si="4"/>
        <v>TungstenJiangxi Gan Bei Tungsten Co., Ltd.</v>
      </c>
      <c r="K593" s="214" t="str">
        <f t="shared" si="5"/>
        <v>TungstenJiangxi Gan Bei Tungsten Co., Ltd.</v>
      </c>
      <c r="L593" s="210"/>
      <c r="M593" s="210"/>
      <c r="N593" s="210"/>
      <c r="O593" s="210"/>
      <c r="P593" s="210"/>
      <c r="Q593" s="210"/>
      <c r="R593" s="210"/>
      <c r="S593" s="210"/>
      <c r="T593" s="210"/>
      <c r="U593" s="210"/>
      <c r="V593" s="210"/>
      <c r="W593" s="210"/>
      <c r="X593" s="210"/>
      <c r="Y593" s="210"/>
      <c r="Z593" s="210"/>
    </row>
    <row r="594" spans="1:26" ht="12" customHeight="1">
      <c r="A594" s="208" t="s">
        <v>139</v>
      </c>
      <c r="B594" s="208" t="s">
        <v>1513</v>
      </c>
      <c r="C594" s="208" t="s">
        <v>1513</v>
      </c>
      <c r="D594" s="208" t="s">
        <v>146</v>
      </c>
      <c r="E594" s="208" t="s">
        <v>1514</v>
      </c>
      <c r="F594" s="208" t="s">
        <v>147</v>
      </c>
      <c r="G594" s="208"/>
      <c r="H594" s="208" t="s">
        <v>1515</v>
      </c>
      <c r="I594" s="210" t="s">
        <v>556</v>
      </c>
      <c r="J594" s="214" t="str">
        <f t="shared" si="4"/>
        <v>TungstenJiangxi Minmetals Gao'an Non-ferrous Metals Co., Ltd.</v>
      </c>
      <c r="K594" s="214" t="str">
        <f t="shared" si="5"/>
        <v>TungstenJiangxi Minmetals Gao'an Non-ferrous Metals Co., Ltd.</v>
      </c>
      <c r="L594" s="210"/>
      <c r="M594" s="210"/>
      <c r="N594" s="210"/>
      <c r="O594" s="210"/>
      <c r="P594" s="210"/>
      <c r="Q594" s="210"/>
      <c r="R594" s="210"/>
      <c r="S594" s="210"/>
      <c r="T594" s="210"/>
      <c r="U594" s="210"/>
      <c r="V594" s="210"/>
      <c r="W594" s="210"/>
      <c r="X594" s="210"/>
      <c r="Y594" s="210"/>
      <c r="Z594" s="210"/>
    </row>
    <row r="595" spans="1:26" ht="12" customHeight="1">
      <c r="A595" s="208" t="s">
        <v>139</v>
      </c>
      <c r="B595" s="208" t="s">
        <v>1516</v>
      </c>
      <c r="C595" s="208" t="s">
        <v>1516</v>
      </c>
      <c r="D595" s="208" t="s">
        <v>146</v>
      </c>
      <c r="E595" s="208" t="s">
        <v>1517</v>
      </c>
      <c r="F595" s="208" t="s">
        <v>147</v>
      </c>
      <c r="G595" s="208"/>
      <c r="H595" s="208" t="s">
        <v>1518</v>
      </c>
      <c r="I595" s="210" t="s">
        <v>556</v>
      </c>
      <c r="J595" s="214" t="str">
        <f t="shared" si="4"/>
        <v>TungstenJiangxi Tonggu Non-ferrous Metallurgical &amp; Chemical Co., Ltd.</v>
      </c>
      <c r="K595" s="214" t="str">
        <f t="shared" si="5"/>
        <v>TungstenJiangxi Tonggu Non-ferrous Metallurgical &amp; Chemical Co., Ltd.</v>
      </c>
      <c r="L595" s="210"/>
      <c r="M595" s="210"/>
      <c r="N595" s="210"/>
      <c r="O595" s="210"/>
      <c r="P595" s="210"/>
      <c r="Q595" s="210"/>
      <c r="R595" s="210"/>
      <c r="S595" s="210"/>
      <c r="T595" s="210"/>
      <c r="U595" s="210"/>
      <c r="V595" s="210"/>
      <c r="W595" s="210"/>
      <c r="X595" s="210"/>
      <c r="Y595" s="210"/>
      <c r="Z595" s="210"/>
    </row>
    <row r="596" spans="1:26" ht="12" customHeight="1">
      <c r="A596" s="208" t="s">
        <v>139</v>
      </c>
      <c r="B596" s="208" t="s">
        <v>1519</v>
      </c>
      <c r="C596" s="208" t="s">
        <v>1519</v>
      </c>
      <c r="D596" s="208" t="s">
        <v>146</v>
      </c>
      <c r="E596" s="208" t="s">
        <v>1520</v>
      </c>
      <c r="F596" s="208" t="s">
        <v>147</v>
      </c>
      <c r="G596" s="208"/>
      <c r="H596" s="208" t="s">
        <v>148</v>
      </c>
      <c r="I596" s="210" t="s">
        <v>556</v>
      </c>
      <c r="J596" s="214" t="str">
        <f t="shared" si="4"/>
        <v>TungstenJiangxi Xinsheng Tungsten Industry Co., Ltd.</v>
      </c>
      <c r="K596" s="214" t="str">
        <f t="shared" si="5"/>
        <v>TungstenJiangxi Xinsheng Tungsten Industry Co., Ltd.</v>
      </c>
      <c r="L596" s="210"/>
      <c r="M596" s="210"/>
      <c r="N596" s="210"/>
      <c r="O596" s="210"/>
      <c r="P596" s="210"/>
      <c r="Q596" s="210"/>
      <c r="R596" s="210"/>
      <c r="S596" s="210"/>
      <c r="T596" s="210"/>
      <c r="U596" s="210"/>
      <c r="V596" s="210"/>
      <c r="W596" s="210"/>
      <c r="X596" s="210"/>
      <c r="Y596" s="210"/>
      <c r="Z596" s="210"/>
    </row>
    <row r="597" spans="1:26" ht="12" customHeight="1">
      <c r="A597" s="208" t="s">
        <v>139</v>
      </c>
      <c r="B597" s="208" t="s">
        <v>1521</v>
      </c>
      <c r="C597" s="208" t="s">
        <v>1521</v>
      </c>
      <c r="D597" s="208" t="s">
        <v>146</v>
      </c>
      <c r="E597" s="208" t="s">
        <v>1522</v>
      </c>
      <c r="F597" s="208" t="s">
        <v>147</v>
      </c>
      <c r="G597" s="208"/>
      <c r="H597" s="208" t="s">
        <v>148</v>
      </c>
      <c r="I597" s="210" t="s">
        <v>556</v>
      </c>
      <c r="J597" s="214" t="str">
        <f t="shared" si="4"/>
        <v>TungstenJiangxi Yaosheng Tungsten Co., Ltd.</v>
      </c>
      <c r="K597" s="214" t="str">
        <f t="shared" si="5"/>
        <v>TungstenJiangxi Yaosheng Tungsten Co., Ltd.</v>
      </c>
      <c r="L597" s="210"/>
      <c r="M597" s="210"/>
      <c r="N597" s="210"/>
      <c r="O597" s="210"/>
      <c r="P597" s="210"/>
      <c r="Q597" s="210"/>
      <c r="R597" s="210"/>
      <c r="S597" s="210"/>
      <c r="T597" s="210"/>
      <c r="U597" s="210"/>
      <c r="V597" s="210"/>
      <c r="W597" s="210"/>
      <c r="X597" s="210"/>
      <c r="Y597" s="210"/>
      <c r="Z597" s="210"/>
    </row>
    <row r="598" spans="1:26" ht="12" hidden="1" customHeight="1">
      <c r="A598" s="210" t="s">
        <v>139</v>
      </c>
      <c r="B598" s="210" t="s">
        <v>1523</v>
      </c>
      <c r="C598" s="210" t="s">
        <v>1523</v>
      </c>
      <c r="D598" s="210" t="s">
        <v>406</v>
      </c>
      <c r="E598" s="210" t="s">
        <v>1524</v>
      </c>
      <c r="F598" s="208" t="s">
        <v>147</v>
      </c>
      <c r="G598" s="210"/>
      <c r="H598" s="213" t="s">
        <v>1525</v>
      </c>
      <c r="I598" s="213" t="s">
        <v>1526</v>
      </c>
      <c r="J598" s="214" t="str">
        <f t="shared" si="4"/>
        <v>TungstenJing Yuan Tungsten Technology Co., Ltd.</v>
      </c>
      <c r="K598" s="214" t="str">
        <f t="shared" si="5"/>
        <v>TungstenJing Yuan Tungsten Technology Co., Ltd.</v>
      </c>
      <c r="L598" s="210"/>
      <c r="M598" s="210"/>
      <c r="N598" s="210"/>
      <c r="O598" s="210"/>
      <c r="P598" s="210"/>
      <c r="Q598" s="210"/>
      <c r="R598" s="210"/>
      <c r="S598" s="210"/>
      <c r="T598" s="210"/>
      <c r="U598" s="210"/>
      <c r="V598" s="210"/>
      <c r="W598" s="210"/>
      <c r="X598" s="210"/>
      <c r="Y598" s="210"/>
      <c r="Z598" s="210"/>
    </row>
    <row r="599" spans="1:26" ht="12" customHeight="1">
      <c r="A599" s="210" t="s">
        <v>139</v>
      </c>
      <c r="B599" s="210" t="s">
        <v>1527</v>
      </c>
      <c r="C599" s="210" t="s">
        <v>1484</v>
      </c>
      <c r="D599" s="210" t="s">
        <v>146</v>
      </c>
      <c r="E599" s="210" t="s">
        <v>1485</v>
      </c>
      <c r="F599" s="208" t="s">
        <v>147</v>
      </c>
      <c r="G599" s="210"/>
      <c r="H599" s="208" t="s">
        <v>874</v>
      </c>
      <c r="I599" s="208" t="s">
        <v>480</v>
      </c>
      <c r="J599" s="214" t="str">
        <f t="shared" si="4"/>
        <v>TungstenJingmen Dewei GEM Tungsten Resources Recycling Co., Ltd.</v>
      </c>
      <c r="K599" s="214" t="str">
        <f t="shared" si="5"/>
        <v>TungstenJingmen Dewei GEM Tungsten Resources Recycling Co., Ltd.</v>
      </c>
      <c r="L599" s="210"/>
      <c r="M599" s="210"/>
      <c r="N599" s="210"/>
      <c r="O599" s="210"/>
      <c r="P599" s="210"/>
      <c r="Q599" s="210"/>
      <c r="R599" s="210"/>
      <c r="S599" s="210"/>
      <c r="T599" s="210"/>
      <c r="U599" s="210"/>
      <c r="V599" s="210"/>
      <c r="W599" s="210"/>
      <c r="X599" s="210"/>
      <c r="Y599" s="210"/>
      <c r="Z599" s="210"/>
    </row>
    <row r="600" spans="1:26" ht="12" hidden="1" customHeight="1">
      <c r="A600" s="210" t="s">
        <v>139</v>
      </c>
      <c r="B600" s="210" t="s">
        <v>1528</v>
      </c>
      <c r="C600" s="210" t="s">
        <v>1528</v>
      </c>
      <c r="D600" s="210" t="s">
        <v>401</v>
      </c>
      <c r="E600" s="210" t="s">
        <v>1529</v>
      </c>
      <c r="F600" s="208" t="s">
        <v>147</v>
      </c>
      <c r="G600" s="210"/>
      <c r="H600" s="208" t="s">
        <v>1530</v>
      </c>
      <c r="I600" s="208" t="s">
        <v>404</v>
      </c>
      <c r="J600" s="214" t="str">
        <f t="shared" si="4"/>
        <v>TungstenJSC "Kirovgrad Hard Alloys Plant"</v>
      </c>
      <c r="K600" s="214" t="str">
        <f t="shared" si="5"/>
        <v>TungstenJSC "Kirovgrad Hard Alloys Plant"</v>
      </c>
      <c r="L600" s="210"/>
      <c r="M600" s="210"/>
      <c r="N600" s="210"/>
      <c r="O600" s="210"/>
      <c r="P600" s="210"/>
      <c r="Q600" s="210"/>
      <c r="R600" s="210"/>
      <c r="S600" s="210"/>
      <c r="T600" s="210"/>
      <c r="U600" s="210"/>
      <c r="V600" s="210"/>
      <c r="W600" s="210"/>
      <c r="X600" s="210"/>
      <c r="Y600" s="210"/>
      <c r="Z600" s="210"/>
    </row>
    <row r="601" spans="1:26" ht="12" hidden="1" customHeight="1">
      <c r="A601" s="210" t="s">
        <v>139</v>
      </c>
      <c r="B601" s="210" t="s">
        <v>1531</v>
      </c>
      <c r="C601" s="210" t="s">
        <v>1532</v>
      </c>
      <c r="D601" s="210" t="s">
        <v>1141</v>
      </c>
      <c r="E601" s="210" t="s">
        <v>1533</v>
      </c>
      <c r="F601" s="208" t="s">
        <v>147</v>
      </c>
      <c r="G601" s="210"/>
      <c r="H601" s="213" t="s">
        <v>1534</v>
      </c>
      <c r="I601" s="213" t="s">
        <v>1535</v>
      </c>
      <c r="J601" s="214" t="str">
        <f t="shared" si="4"/>
        <v>TungstenKenee Mining Corporation</v>
      </c>
      <c r="K601" s="214" t="str">
        <f t="shared" si="5"/>
        <v>TungstenKenee Mining Corporation</v>
      </c>
      <c r="L601" s="210"/>
      <c r="M601" s="210"/>
      <c r="N601" s="210"/>
      <c r="O601" s="210"/>
      <c r="P601" s="210"/>
      <c r="Q601" s="210"/>
      <c r="R601" s="210"/>
      <c r="S601" s="210"/>
      <c r="T601" s="210"/>
      <c r="U601" s="210"/>
      <c r="V601" s="210"/>
      <c r="W601" s="210"/>
      <c r="X601" s="210"/>
      <c r="Y601" s="210"/>
      <c r="Z601" s="210"/>
    </row>
    <row r="602" spans="1:26" ht="12" hidden="1" customHeight="1">
      <c r="A602" s="210" t="s">
        <v>139</v>
      </c>
      <c r="B602" s="210" t="s">
        <v>1532</v>
      </c>
      <c r="C602" s="210" t="s">
        <v>1532</v>
      </c>
      <c r="D602" s="210" t="s">
        <v>1141</v>
      </c>
      <c r="E602" s="210" t="s">
        <v>1533</v>
      </c>
      <c r="F602" s="208" t="s">
        <v>147</v>
      </c>
      <c r="G602" s="210"/>
      <c r="H602" s="213" t="s">
        <v>1534</v>
      </c>
      <c r="I602" s="213" t="s">
        <v>1535</v>
      </c>
      <c r="J602" s="214" t="str">
        <f t="shared" si="4"/>
        <v>TungstenKENEE MINING VIETNAM COMPANY LIMITED</v>
      </c>
      <c r="K602" s="214" t="str">
        <f t="shared" si="5"/>
        <v>TungstenKENEE MINING VIETNAM COMPANY LIMITED</v>
      </c>
      <c r="L602" s="210"/>
      <c r="M602" s="210"/>
      <c r="N602" s="210"/>
      <c r="O602" s="210"/>
      <c r="P602" s="210"/>
      <c r="Q602" s="210"/>
      <c r="R602" s="210"/>
      <c r="S602" s="210"/>
      <c r="T602" s="210"/>
      <c r="U602" s="210"/>
      <c r="V602" s="210"/>
      <c r="W602" s="210"/>
      <c r="X602" s="210"/>
      <c r="Y602" s="210"/>
      <c r="Z602" s="210"/>
    </row>
    <row r="603" spans="1:26" ht="12" hidden="1" customHeight="1">
      <c r="A603" s="210" t="s">
        <v>139</v>
      </c>
      <c r="B603" s="210" t="s">
        <v>1536</v>
      </c>
      <c r="C603" s="210" t="s">
        <v>1536</v>
      </c>
      <c r="D603" s="210" t="s">
        <v>182</v>
      </c>
      <c r="E603" s="210" t="s">
        <v>1537</v>
      </c>
      <c r="F603" s="208" t="s">
        <v>147</v>
      </c>
      <c r="G603" s="210"/>
      <c r="H603" s="213" t="s">
        <v>1538</v>
      </c>
      <c r="I603" s="213" t="s">
        <v>1539</v>
      </c>
      <c r="J603" s="214" t="str">
        <f t="shared" si="4"/>
        <v>TungstenKennametal Fallon</v>
      </c>
      <c r="K603" s="214" t="str">
        <f t="shared" si="5"/>
        <v>TungstenKennametal Fallon</v>
      </c>
      <c r="L603" s="210"/>
      <c r="M603" s="210"/>
      <c r="N603" s="210"/>
      <c r="O603" s="210"/>
      <c r="P603" s="210"/>
      <c r="Q603" s="210"/>
      <c r="R603" s="210"/>
      <c r="S603" s="210"/>
      <c r="T603" s="210"/>
      <c r="U603" s="210"/>
      <c r="V603" s="210"/>
      <c r="W603" s="210"/>
      <c r="X603" s="210"/>
      <c r="Y603" s="210"/>
      <c r="Z603" s="210"/>
    </row>
    <row r="604" spans="1:26" ht="12" hidden="1" customHeight="1">
      <c r="A604" s="210" t="s">
        <v>139</v>
      </c>
      <c r="B604" s="210" t="s">
        <v>1449</v>
      </c>
      <c r="C604" s="210" t="s">
        <v>1449</v>
      </c>
      <c r="D604" s="210" t="s">
        <v>182</v>
      </c>
      <c r="E604" s="210" t="s">
        <v>1450</v>
      </c>
      <c r="F604" s="208" t="s">
        <v>147</v>
      </c>
      <c r="G604" s="210"/>
      <c r="H604" s="213" t="s">
        <v>1451</v>
      </c>
      <c r="I604" s="213" t="s">
        <v>1452</v>
      </c>
      <c r="J604" s="214" t="str">
        <f t="shared" si="4"/>
        <v>TungstenKennametal Huntsville</v>
      </c>
      <c r="K604" s="214" t="str">
        <f t="shared" si="5"/>
        <v>TungstenKennametal Huntsville</v>
      </c>
      <c r="L604" s="210"/>
      <c r="M604" s="210"/>
      <c r="N604" s="210"/>
      <c r="O604" s="210"/>
      <c r="P604" s="210"/>
      <c r="Q604" s="210"/>
      <c r="R604" s="210"/>
      <c r="S604" s="210"/>
      <c r="T604" s="210"/>
      <c r="U604" s="210"/>
      <c r="V604" s="210"/>
      <c r="W604" s="210"/>
      <c r="X604" s="210"/>
      <c r="Y604" s="210"/>
      <c r="Z604" s="210"/>
    </row>
    <row r="605" spans="1:26" ht="12" hidden="1" customHeight="1">
      <c r="A605" s="210" t="s">
        <v>139</v>
      </c>
      <c r="B605" s="210" t="s">
        <v>1540</v>
      </c>
      <c r="C605" s="210" t="s">
        <v>1540</v>
      </c>
      <c r="D605" s="210" t="s">
        <v>1541</v>
      </c>
      <c r="E605" s="210" t="s">
        <v>1542</v>
      </c>
      <c r="F605" s="208" t="s">
        <v>147</v>
      </c>
      <c r="G605" s="210"/>
      <c r="H605" s="213" t="s">
        <v>1543</v>
      </c>
      <c r="I605" s="213" t="s">
        <v>1544</v>
      </c>
      <c r="J605" s="214" t="str">
        <f t="shared" si="4"/>
        <v>TungstenLAOS SOUTHERN MINING SMELTING SOLE CO.,LTD</v>
      </c>
      <c r="K605" s="214" t="str">
        <f t="shared" si="5"/>
        <v>TungstenLAOS SOUTHERN MINING SMELTING SOLE CO.,LTD</v>
      </c>
      <c r="L605" s="210"/>
      <c r="M605" s="210"/>
      <c r="N605" s="210"/>
      <c r="O605" s="210"/>
      <c r="P605" s="210"/>
      <c r="Q605" s="210"/>
      <c r="R605" s="210"/>
      <c r="S605" s="210"/>
      <c r="T605" s="210"/>
      <c r="U605" s="210"/>
      <c r="V605" s="210"/>
      <c r="W605" s="210"/>
      <c r="X605" s="210"/>
      <c r="Y605" s="210"/>
      <c r="Z605" s="210"/>
    </row>
    <row r="606" spans="1:26" ht="12" hidden="1" customHeight="1">
      <c r="A606" s="210" t="s">
        <v>139</v>
      </c>
      <c r="B606" s="210" t="s">
        <v>1545</v>
      </c>
      <c r="C606" s="210" t="s">
        <v>1545</v>
      </c>
      <c r="D606" s="210" t="s">
        <v>406</v>
      </c>
      <c r="E606" s="210" t="s">
        <v>1546</v>
      </c>
      <c r="F606" s="208" t="s">
        <v>147</v>
      </c>
      <c r="G606" s="210"/>
      <c r="H606" s="213" t="s">
        <v>1547</v>
      </c>
      <c r="I606" s="213" t="s">
        <v>1526</v>
      </c>
      <c r="J606" s="214" t="str">
        <f t="shared" si="4"/>
        <v>TungstenLianyou Metals Co., Ltd.</v>
      </c>
      <c r="K606" s="214" t="str">
        <f t="shared" si="5"/>
        <v>TungstenLianyou Metals Co., Ltd.</v>
      </c>
      <c r="L606" s="210"/>
      <c r="M606" s="210"/>
      <c r="N606" s="210"/>
      <c r="O606" s="210"/>
      <c r="P606" s="210"/>
      <c r="Q606" s="210"/>
      <c r="R606" s="210"/>
      <c r="S606" s="210"/>
      <c r="T606" s="210"/>
      <c r="U606" s="210"/>
      <c r="V606" s="210"/>
      <c r="W606" s="210"/>
      <c r="X606" s="210"/>
      <c r="Y606" s="210"/>
      <c r="Z606" s="210"/>
    </row>
    <row r="607" spans="1:26" ht="12" hidden="1" customHeight="1">
      <c r="A607" s="210" t="s">
        <v>139</v>
      </c>
      <c r="B607" s="210" t="s">
        <v>1548</v>
      </c>
      <c r="C607" s="210" t="s">
        <v>1548</v>
      </c>
      <c r="D607" s="210" t="s">
        <v>406</v>
      </c>
      <c r="E607" s="210" t="s">
        <v>1549</v>
      </c>
      <c r="F607" s="208" t="s">
        <v>147</v>
      </c>
      <c r="G607" s="210"/>
      <c r="H607" s="213" t="s">
        <v>1550</v>
      </c>
      <c r="I607" s="213" t="s">
        <v>1551</v>
      </c>
      <c r="J607" s="214" t="str">
        <f t="shared" si="4"/>
        <v>TungstenLianyou Resources Co., Ltd.</v>
      </c>
      <c r="K607" s="214" t="str">
        <f t="shared" si="5"/>
        <v>TungstenLianyou Resources Co., Ltd.</v>
      </c>
      <c r="L607" s="210"/>
      <c r="M607" s="210"/>
      <c r="N607" s="210"/>
      <c r="O607" s="210"/>
      <c r="P607" s="210"/>
      <c r="Q607" s="210"/>
      <c r="R607" s="210"/>
      <c r="S607" s="210"/>
      <c r="T607" s="210"/>
      <c r="U607" s="210"/>
      <c r="V607" s="210"/>
      <c r="W607" s="210"/>
      <c r="X607" s="210"/>
      <c r="Y607" s="210"/>
      <c r="Z607" s="210"/>
    </row>
    <row r="608" spans="1:26" ht="12" hidden="1" customHeight="1">
      <c r="A608" s="210" t="s">
        <v>139</v>
      </c>
      <c r="B608" s="210" t="s">
        <v>1552</v>
      </c>
      <c r="C608" s="210" t="s">
        <v>1552</v>
      </c>
      <c r="D608" s="210" t="s">
        <v>401</v>
      </c>
      <c r="E608" s="210" t="s">
        <v>1553</v>
      </c>
      <c r="F608" s="208" t="s">
        <v>147</v>
      </c>
      <c r="G608" s="210"/>
      <c r="H608" s="213" t="s">
        <v>1554</v>
      </c>
      <c r="I608" s="213" t="s">
        <v>1555</v>
      </c>
      <c r="J608" s="214" t="str">
        <f t="shared" si="4"/>
        <v>TungstenLLC Vostok</v>
      </c>
      <c r="K608" s="214" t="str">
        <f t="shared" si="5"/>
        <v>TungstenLLC Vostok</v>
      </c>
      <c r="L608" s="210"/>
      <c r="M608" s="210"/>
      <c r="N608" s="210"/>
      <c r="O608" s="210"/>
      <c r="P608" s="210"/>
      <c r="Q608" s="210"/>
      <c r="R608" s="210"/>
      <c r="S608" s="210"/>
      <c r="T608" s="210"/>
      <c r="U608" s="210"/>
      <c r="V608" s="210"/>
      <c r="W608" s="210"/>
      <c r="X608" s="210"/>
      <c r="Y608" s="210"/>
      <c r="Z608" s="210"/>
    </row>
    <row r="609" spans="1:26" ht="12" hidden="1" customHeight="1">
      <c r="A609" s="210" t="s">
        <v>139</v>
      </c>
      <c r="B609" s="210" t="s">
        <v>1556</v>
      </c>
      <c r="C609" s="210" t="s">
        <v>1556</v>
      </c>
      <c r="D609" s="210" t="s">
        <v>726</v>
      </c>
      <c r="E609" s="210" t="s">
        <v>1557</v>
      </c>
      <c r="F609" s="208" t="s">
        <v>147</v>
      </c>
      <c r="G609" s="210"/>
      <c r="H609" s="213" t="s">
        <v>1558</v>
      </c>
      <c r="I609" s="213" t="s">
        <v>1559</v>
      </c>
      <c r="J609" s="214" t="str">
        <f t="shared" si="4"/>
        <v>TungstenMALAMET SMELTING SDN. BHD.</v>
      </c>
      <c r="K609" s="214" t="str">
        <f t="shared" si="5"/>
        <v>TungstenMALAMET SMELTING SDN. BHD.</v>
      </c>
      <c r="L609" s="210"/>
      <c r="M609" s="210"/>
      <c r="N609" s="210"/>
      <c r="O609" s="210"/>
      <c r="P609" s="210"/>
      <c r="Q609" s="210"/>
      <c r="R609" s="210"/>
      <c r="S609" s="210"/>
      <c r="T609" s="210"/>
      <c r="U609" s="210"/>
      <c r="V609" s="210"/>
      <c r="W609" s="210"/>
      <c r="X609" s="210"/>
      <c r="Y609" s="210"/>
      <c r="Z609" s="210"/>
    </row>
    <row r="610" spans="1:26" ht="12" customHeight="1">
      <c r="A610" s="210" t="s">
        <v>139</v>
      </c>
      <c r="B610" s="210" t="s">
        <v>1560</v>
      </c>
      <c r="C610" s="210" t="s">
        <v>1560</v>
      </c>
      <c r="D610" s="210" t="s">
        <v>146</v>
      </c>
      <c r="E610" s="210" t="s">
        <v>1561</v>
      </c>
      <c r="F610" s="208" t="s">
        <v>147</v>
      </c>
      <c r="G610" s="210"/>
      <c r="H610" s="213" t="s">
        <v>1562</v>
      </c>
      <c r="I610" s="213" t="s">
        <v>341</v>
      </c>
      <c r="J610" s="214" t="str">
        <f t="shared" si="4"/>
        <v>TungstenMalipo Haiyu Tungsten Co., Ltd.</v>
      </c>
      <c r="K610" s="214" t="str">
        <f t="shared" si="5"/>
        <v>TungstenMalipo Haiyu Tungsten Co., Ltd.</v>
      </c>
      <c r="L610" s="210"/>
      <c r="M610" s="210"/>
      <c r="N610" s="210"/>
      <c r="O610" s="210"/>
      <c r="P610" s="210"/>
      <c r="Q610" s="210"/>
      <c r="R610" s="210"/>
      <c r="S610" s="210"/>
      <c r="T610" s="210"/>
      <c r="U610" s="210"/>
      <c r="V610" s="210"/>
      <c r="W610" s="210"/>
      <c r="X610" s="210"/>
      <c r="Y610" s="210"/>
      <c r="Z610" s="210"/>
    </row>
    <row r="611" spans="1:26" ht="12" hidden="1" customHeight="1">
      <c r="A611" s="210" t="s">
        <v>139</v>
      </c>
      <c r="B611" s="210" t="s">
        <v>1563</v>
      </c>
      <c r="C611" s="210" t="s">
        <v>1563</v>
      </c>
      <c r="D611" s="210" t="s">
        <v>1141</v>
      </c>
      <c r="E611" s="210" t="s">
        <v>1564</v>
      </c>
      <c r="F611" s="208" t="s">
        <v>147</v>
      </c>
      <c r="G611" s="210"/>
      <c r="H611" s="213" t="s">
        <v>1565</v>
      </c>
      <c r="I611" s="213" t="s">
        <v>1566</v>
      </c>
      <c r="J611" s="214" t="str">
        <f t="shared" si="4"/>
        <v>TungstenMasan High-Tech Materials</v>
      </c>
      <c r="K611" s="214" t="str">
        <f t="shared" si="5"/>
        <v>TungstenMasan High-Tech Materials</v>
      </c>
      <c r="L611" s="210"/>
      <c r="M611" s="210"/>
      <c r="N611" s="210"/>
      <c r="O611" s="210"/>
      <c r="P611" s="210"/>
      <c r="Q611" s="210"/>
      <c r="R611" s="210"/>
      <c r="S611" s="210"/>
      <c r="T611" s="210"/>
      <c r="U611" s="210"/>
      <c r="V611" s="210"/>
      <c r="W611" s="210"/>
      <c r="X611" s="210"/>
      <c r="Y611" s="210"/>
      <c r="Z611" s="210"/>
    </row>
    <row r="612" spans="1:26" ht="12" hidden="1" customHeight="1">
      <c r="A612" s="210" t="s">
        <v>139</v>
      </c>
      <c r="B612" s="210" t="s">
        <v>1567</v>
      </c>
      <c r="C612" s="210" t="s">
        <v>1563</v>
      </c>
      <c r="D612" s="210" t="s">
        <v>1141</v>
      </c>
      <c r="E612" s="210" t="s">
        <v>1564</v>
      </c>
      <c r="F612" s="208" t="s">
        <v>147</v>
      </c>
      <c r="G612" s="210"/>
      <c r="H612" s="210" t="s">
        <v>1565</v>
      </c>
      <c r="I612" s="210" t="s">
        <v>1566</v>
      </c>
      <c r="J612" s="214" t="str">
        <f t="shared" si="4"/>
        <v>TungstenMasan Tungsten Chemical LLC (MTC)</v>
      </c>
      <c r="K612" s="214" t="str">
        <f t="shared" si="5"/>
        <v>TungstenMasan Tungsten Chemical LLC (MTC)</v>
      </c>
      <c r="L612" s="210"/>
      <c r="M612" s="210"/>
      <c r="N612" s="210"/>
      <c r="O612" s="210"/>
      <c r="P612" s="210"/>
      <c r="Q612" s="210"/>
      <c r="R612" s="210"/>
      <c r="S612" s="210"/>
      <c r="T612" s="210"/>
      <c r="U612" s="210"/>
      <c r="V612" s="210"/>
      <c r="W612" s="210"/>
      <c r="X612" s="210"/>
      <c r="Y612" s="210"/>
      <c r="Z612" s="210"/>
    </row>
    <row r="613" spans="1:26" ht="12" hidden="1" customHeight="1">
      <c r="A613" s="210" t="s">
        <v>139</v>
      </c>
      <c r="B613" s="210" t="s">
        <v>1568</v>
      </c>
      <c r="C613" s="210" t="s">
        <v>1568</v>
      </c>
      <c r="D613" s="210" t="s">
        <v>401</v>
      </c>
      <c r="E613" s="210" t="s">
        <v>1569</v>
      </c>
      <c r="F613" s="208" t="s">
        <v>147</v>
      </c>
      <c r="G613" s="210"/>
      <c r="H613" s="210" t="s">
        <v>1570</v>
      </c>
      <c r="I613" s="210" t="s">
        <v>890</v>
      </c>
      <c r="J613" s="214" t="str">
        <f t="shared" si="4"/>
        <v>TungstenMoliren Ltd.</v>
      </c>
      <c r="K613" s="214" t="str">
        <f t="shared" si="5"/>
        <v>TungstenMoliren Ltd.</v>
      </c>
      <c r="L613" s="210"/>
      <c r="M613" s="210"/>
      <c r="N613" s="210"/>
      <c r="O613" s="210"/>
      <c r="P613" s="210"/>
      <c r="Q613" s="210"/>
      <c r="R613" s="210"/>
      <c r="S613" s="210"/>
      <c r="T613" s="210"/>
      <c r="U613" s="210"/>
      <c r="V613" s="210"/>
      <c r="W613" s="210"/>
      <c r="X613" s="210"/>
      <c r="Y613" s="210"/>
      <c r="Z613" s="210"/>
    </row>
    <row r="614" spans="1:26" ht="12" hidden="1" customHeight="1">
      <c r="A614" s="210" t="s">
        <v>139</v>
      </c>
      <c r="B614" s="210" t="s">
        <v>1571</v>
      </c>
      <c r="C614" s="210" t="s">
        <v>1571</v>
      </c>
      <c r="D614" s="210" t="s">
        <v>1141</v>
      </c>
      <c r="E614" s="210" t="s">
        <v>1572</v>
      </c>
      <c r="F614" s="208" t="s">
        <v>147</v>
      </c>
      <c r="G614" s="210"/>
      <c r="H614" s="210" t="s">
        <v>1573</v>
      </c>
      <c r="I614" s="210" t="s">
        <v>1574</v>
      </c>
      <c r="J614" s="214" t="str">
        <f t="shared" si="4"/>
        <v>TungstenNam Viet Cromit Joint Stock Company</v>
      </c>
      <c r="K614" s="214" t="str">
        <f t="shared" si="5"/>
        <v>TungstenNam Viet Cromit Joint Stock Company</v>
      </c>
      <c r="L614" s="210"/>
      <c r="M614" s="210"/>
      <c r="N614" s="210"/>
      <c r="O614" s="210"/>
      <c r="P614" s="210"/>
      <c r="Q614" s="210"/>
      <c r="R614" s="210"/>
      <c r="S614" s="210"/>
      <c r="T614" s="210"/>
      <c r="U614" s="210"/>
      <c r="V614" s="210"/>
      <c r="W614" s="210"/>
      <c r="X614" s="210"/>
      <c r="Y614" s="210"/>
      <c r="Z614" s="210"/>
    </row>
    <row r="615" spans="1:26" ht="12" hidden="1" customHeight="1">
      <c r="A615" s="210" t="s">
        <v>139</v>
      </c>
      <c r="B615" s="210" t="s">
        <v>1575</v>
      </c>
      <c r="C615" s="210" t="s">
        <v>1571</v>
      </c>
      <c r="D615" s="210" t="s">
        <v>1141</v>
      </c>
      <c r="E615" s="210" t="s">
        <v>1572</v>
      </c>
      <c r="F615" s="208" t="s">
        <v>147</v>
      </c>
      <c r="G615" s="210"/>
      <c r="H615" s="210" t="s">
        <v>1573</v>
      </c>
      <c r="I615" s="210" t="s">
        <v>1574</v>
      </c>
      <c r="J615" s="214" t="str">
        <f t="shared" si="4"/>
        <v>TungstenNan Viet Ferrochrome Co., Ltd.</v>
      </c>
      <c r="K615" s="214" t="str">
        <f t="shared" si="5"/>
        <v>TungstenNan Viet Ferrochrome Co., Ltd.</v>
      </c>
      <c r="L615" s="210"/>
      <c r="M615" s="210"/>
      <c r="N615" s="210"/>
      <c r="O615" s="210"/>
      <c r="P615" s="210"/>
      <c r="Q615" s="210"/>
      <c r="R615" s="210"/>
      <c r="S615" s="210"/>
      <c r="T615" s="210"/>
      <c r="U615" s="210"/>
      <c r="V615" s="210"/>
      <c r="W615" s="210"/>
      <c r="X615" s="210"/>
      <c r="Y615" s="210"/>
      <c r="Z615" s="210"/>
    </row>
    <row r="616" spans="1:26" ht="12" hidden="1" customHeight="1">
      <c r="A616" s="210" t="s">
        <v>139</v>
      </c>
      <c r="B616" s="210" t="s">
        <v>1576</v>
      </c>
      <c r="C616" s="210" t="s">
        <v>1576</v>
      </c>
      <c r="D616" s="210" t="s">
        <v>182</v>
      </c>
      <c r="E616" s="210" t="s">
        <v>1577</v>
      </c>
      <c r="F616" s="208" t="s">
        <v>147</v>
      </c>
      <c r="G616" s="210"/>
      <c r="H616" s="210" t="s">
        <v>1578</v>
      </c>
      <c r="I616" s="210" t="s">
        <v>653</v>
      </c>
      <c r="J616" s="214" t="str">
        <f t="shared" si="4"/>
        <v>TungstenNiagara Refining LLC</v>
      </c>
      <c r="K616" s="214" t="str">
        <f t="shared" si="5"/>
        <v>TungstenNiagara Refining LLC</v>
      </c>
      <c r="L616" s="210"/>
      <c r="M616" s="210"/>
      <c r="N616" s="210"/>
      <c r="O616" s="210"/>
      <c r="P616" s="210"/>
      <c r="Q616" s="210"/>
      <c r="R616" s="210"/>
      <c r="S616" s="210"/>
      <c r="T616" s="210"/>
      <c r="U616" s="210"/>
      <c r="V616" s="210"/>
      <c r="W616" s="210"/>
      <c r="X616" s="210"/>
      <c r="Y616" s="210"/>
      <c r="Z616" s="210"/>
    </row>
    <row r="617" spans="1:26" ht="12" hidden="1" customHeight="1">
      <c r="A617" s="210" t="s">
        <v>139</v>
      </c>
      <c r="B617" s="210" t="s">
        <v>1579</v>
      </c>
      <c r="C617" s="210" t="s">
        <v>1579</v>
      </c>
      <c r="D617" s="210" t="s">
        <v>401</v>
      </c>
      <c r="E617" s="210" t="s">
        <v>1580</v>
      </c>
      <c r="F617" s="208" t="s">
        <v>147</v>
      </c>
      <c r="G617" s="210"/>
      <c r="H617" s="210" t="s">
        <v>1581</v>
      </c>
      <c r="I617" s="210" t="s">
        <v>1582</v>
      </c>
      <c r="J617" s="214" t="str">
        <f t="shared" si="4"/>
        <v>TungstenNPP Tyazhmetprom LLC</v>
      </c>
      <c r="K617" s="214" t="str">
        <f t="shared" si="5"/>
        <v>TungstenNPP Tyazhmetprom LLC</v>
      </c>
      <c r="L617" s="210"/>
      <c r="M617" s="210"/>
      <c r="N617" s="210"/>
      <c r="O617" s="210"/>
      <c r="P617" s="210"/>
      <c r="Q617" s="210"/>
      <c r="R617" s="210"/>
      <c r="S617" s="210"/>
      <c r="T617" s="210"/>
      <c r="U617" s="210"/>
      <c r="V617" s="210"/>
      <c r="W617" s="210"/>
      <c r="X617" s="210"/>
      <c r="Y617" s="210"/>
      <c r="Z617" s="210"/>
    </row>
    <row r="618" spans="1:26" ht="12" hidden="1" customHeight="1">
      <c r="A618" s="210" t="s">
        <v>139</v>
      </c>
      <c r="B618" s="210" t="s">
        <v>1583</v>
      </c>
      <c r="C618" s="210" t="s">
        <v>1563</v>
      </c>
      <c r="D618" s="210" t="s">
        <v>1141</v>
      </c>
      <c r="E618" s="210" t="s">
        <v>1564</v>
      </c>
      <c r="F618" s="208" t="s">
        <v>147</v>
      </c>
      <c r="G618" s="210"/>
      <c r="H618" s="210" t="s">
        <v>1565</v>
      </c>
      <c r="I618" s="210" t="s">
        <v>1566</v>
      </c>
      <c r="J618" s="214" t="str">
        <f t="shared" si="4"/>
        <v>TungstenNui Phao H.C. Starck Tungsten Chemicals Manufacturing LLC</v>
      </c>
      <c r="K618" s="214" t="str">
        <f t="shared" si="5"/>
        <v>TungstenNui Phao H.C. Starck Tungsten Chemicals Manufacturing LLC</v>
      </c>
      <c r="L618" s="210"/>
      <c r="M618" s="210"/>
      <c r="N618" s="210"/>
      <c r="O618" s="210"/>
      <c r="P618" s="210"/>
      <c r="Q618" s="210"/>
      <c r="R618" s="210"/>
      <c r="S618" s="210"/>
      <c r="T618" s="210"/>
      <c r="U618" s="210"/>
      <c r="V618" s="210"/>
      <c r="W618" s="210"/>
      <c r="X618" s="210"/>
      <c r="Y618" s="210"/>
      <c r="Z618" s="210"/>
    </row>
    <row r="619" spans="1:26" ht="12" hidden="1" customHeight="1">
      <c r="A619" s="210" t="s">
        <v>139</v>
      </c>
      <c r="B619" s="210" t="s">
        <v>1584</v>
      </c>
      <c r="C619" s="210" t="s">
        <v>1584</v>
      </c>
      <c r="D619" s="210" t="s">
        <v>401</v>
      </c>
      <c r="E619" s="210" t="s">
        <v>1585</v>
      </c>
      <c r="F619" s="208" t="s">
        <v>147</v>
      </c>
      <c r="G619" s="210"/>
      <c r="H619" s="210" t="s">
        <v>1586</v>
      </c>
      <c r="I619" s="210" t="s">
        <v>890</v>
      </c>
      <c r="J619" s="214" t="str">
        <f t="shared" si="4"/>
        <v>TungstenOOO “Technolom” 1</v>
      </c>
      <c r="K619" s="214" t="str">
        <f t="shared" si="5"/>
        <v>TungstenOOO “Technolom” 1</v>
      </c>
      <c r="L619" s="210"/>
      <c r="M619" s="210"/>
      <c r="N619" s="210"/>
      <c r="O619" s="210"/>
      <c r="P619" s="210"/>
      <c r="Q619" s="210"/>
      <c r="R619" s="210"/>
      <c r="S619" s="210"/>
      <c r="T619" s="210"/>
      <c r="U619" s="210"/>
      <c r="V619" s="210"/>
      <c r="W619" s="210"/>
      <c r="X619" s="210"/>
      <c r="Y619" s="210"/>
      <c r="Z619" s="210"/>
    </row>
    <row r="620" spans="1:26" ht="12" hidden="1" customHeight="1">
      <c r="A620" s="210" t="s">
        <v>139</v>
      </c>
      <c r="B620" s="210" t="s">
        <v>1587</v>
      </c>
      <c r="C620" s="210" t="s">
        <v>1587</v>
      </c>
      <c r="D620" s="210" t="s">
        <v>401</v>
      </c>
      <c r="E620" s="210" t="s">
        <v>1588</v>
      </c>
      <c r="F620" s="208" t="s">
        <v>147</v>
      </c>
      <c r="G620" s="210"/>
      <c r="H620" s="210" t="s">
        <v>1586</v>
      </c>
      <c r="I620" s="210" t="s">
        <v>890</v>
      </c>
      <c r="J620" s="214" t="str">
        <f t="shared" si="4"/>
        <v>TungstenOOO “Technolom” 2</v>
      </c>
      <c r="K620" s="214" t="str">
        <f t="shared" si="5"/>
        <v>TungstenOOO “Technolom” 2</v>
      </c>
      <c r="L620" s="210"/>
      <c r="M620" s="210"/>
      <c r="N620" s="210"/>
      <c r="O620" s="210"/>
      <c r="P620" s="210"/>
      <c r="Q620" s="210"/>
      <c r="R620" s="210"/>
      <c r="S620" s="210"/>
      <c r="T620" s="210"/>
      <c r="U620" s="210"/>
      <c r="V620" s="210"/>
      <c r="W620" s="210"/>
      <c r="X620" s="210"/>
      <c r="Y620" s="210"/>
      <c r="Z620" s="210"/>
    </row>
    <row r="621" spans="1:26" ht="12" hidden="1" customHeight="1">
      <c r="A621" s="210" t="s">
        <v>139</v>
      </c>
      <c r="B621" s="210" t="s">
        <v>1589</v>
      </c>
      <c r="C621" s="210" t="s">
        <v>1589</v>
      </c>
      <c r="D621" s="210" t="s">
        <v>305</v>
      </c>
      <c r="E621" s="210" t="s">
        <v>1590</v>
      </c>
      <c r="F621" s="208" t="s">
        <v>147</v>
      </c>
      <c r="G621" s="210"/>
      <c r="H621" s="210" t="s">
        <v>1591</v>
      </c>
      <c r="I621" s="210" t="s">
        <v>1592</v>
      </c>
      <c r="J621" s="214" t="str">
        <f t="shared" si="4"/>
        <v>TungstenPhilippine Bonway Manufacturing Industrial Corporation</v>
      </c>
      <c r="K621" s="214" t="str">
        <f t="shared" si="5"/>
        <v>TungstenPhilippine Bonway Manufacturing Industrial Corporation</v>
      </c>
      <c r="L621" s="210"/>
      <c r="M621" s="210"/>
      <c r="N621" s="210"/>
      <c r="O621" s="210"/>
      <c r="P621" s="210"/>
      <c r="Q621" s="210"/>
      <c r="R621" s="210"/>
      <c r="S621" s="210"/>
      <c r="T621" s="210"/>
      <c r="U621" s="210"/>
      <c r="V621" s="210"/>
      <c r="W621" s="210"/>
      <c r="X621" s="210"/>
      <c r="Y621" s="210"/>
      <c r="Z621" s="210"/>
    </row>
    <row r="622" spans="1:26" ht="12" hidden="1" customHeight="1">
      <c r="A622" s="210" t="s">
        <v>139</v>
      </c>
      <c r="B622" s="210" t="s">
        <v>1593</v>
      </c>
      <c r="C622" s="210" t="s">
        <v>1593</v>
      </c>
      <c r="D622" s="210" t="s">
        <v>305</v>
      </c>
      <c r="E622" s="210" t="s">
        <v>1594</v>
      </c>
      <c r="F622" s="208" t="s">
        <v>147</v>
      </c>
      <c r="G622" s="210"/>
      <c r="H622" s="210" t="s">
        <v>1591</v>
      </c>
      <c r="I622" s="210" t="s">
        <v>1592</v>
      </c>
      <c r="J622" s="214" t="str">
        <f t="shared" si="4"/>
        <v>TungstenPhilippine Carreytech Metal Corp.</v>
      </c>
      <c r="K622" s="214" t="str">
        <f t="shared" si="5"/>
        <v>TungstenPhilippine Carreytech Metal Corp.</v>
      </c>
      <c r="L622" s="210"/>
      <c r="M622" s="210"/>
      <c r="N622" s="210"/>
      <c r="O622" s="210"/>
      <c r="P622" s="210"/>
      <c r="Q622" s="210"/>
      <c r="R622" s="210"/>
      <c r="S622" s="210"/>
      <c r="T622" s="210"/>
      <c r="U622" s="210"/>
      <c r="V622" s="210"/>
      <c r="W622" s="210"/>
      <c r="X622" s="210"/>
      <c r="Y622" s="210"/>
      <c r="Z622" s="210"/>
    </row>
    <row r="623" spans="1:26" ht="12" hidden="1" customHeight="1">
      <c r="A623" s="210" t="s">
        <v>139</v>
      </c>
      <c r="B623" s="210" t="s">
        <v>1595</v>
      </c>
      <c r="C623" s="210" t="s">
        <v>1595</v>
      </c>
      <c r="D623" s="210" t="s">
        <v>305</v>
      </c>
      <c r="E623" s="210" t="s">
        <v>1596</v>
      </c>
      <c r="F623" s="208" t="s">
        <v>147</v>
      </c>
      <c r="G623" s="210"/>
      <c r="H623" s="210" t="s">
        <v>1597</v>
      </c>
      <c r="I623" s="210" t="s">
        <v>1598</v>
      </c>
      <c r="J623" s="214" t="str">
        <f t="shared" si="4"/>
        <v>TungstenPhilippine Chuangxin Industrial Co., Inc.</v>
      </c>
      <c r="K623" s="214" t="str">
        <f t="shared" si="5"/>
        <v>TungstenPhilippine Chuangxin Industrial Co., Inc.</v>
      </c>
      <c r="L623" s="210"/>
      <c r="M623" s="210"/>
      <c r="N623" s="210"/>
      <c r="O623" s="210"/>
      <c r="P623" s="210"/>
      <c r="Q623" s="210"/>
      <c r="R623" s="210"/>
      <c r="S623" s="210"/>
      <c r="T623" s="210"/>
      <c r="U623" s="210"/>
      <c r="V623" s="210"/>
      <c r="W623" s="210"/>
      <c r="X623" s="210"/>
      <c r="Y623" s="210"/>
      <c r="Z623" s="210"/>
    </row>
    <row r="624" spans="1:26" ht="12" hidden="1" customHeight="1">
      <c r="A624" s="210" t="s">
        <v>139</v>
      </c>
      <c r="B624" s="210" t="s">
        <v>1599</v>
      </c>
      <c r="C624" s="210" t="s">
        <v>1599</v>
      </c>
      <c r="D624" s="210" t="s">
        <v>831</v>
      </c>
      <c r="E624" s="210" t="s">
        <v>1600</v>
      </c>
      <c r="F624" s="208" t="s">
        <v>147</v>
      </c>
      <c r="G624" s="210"/>
      <c r="H624" s="210" t="s">
        <v>1601</v>
      </c>
      <c r="I624" s="210" t="s">
        <v>1602</v>
      </c>
      <c r="J624" s="214" t="str">
        <f t="shared" si="4"/>
        <v>TungstenS.P.T. spol.s r.o.</v>
      </c>
      <c r="K624" s="214" t="str">
        <f t="shared" si="5"/>
        <v>TungstenS.P.T. spol.s r.o.</v>
      </c>
      <c r="L624" s="210"/>
      <c r="M624" s="210"/>
      <c r="N624" s="210"/>
      <c r="O624" s="210"/>
      <c r="P624" s="210"/>
      <c r="Q624" s="210"/>
      <c r="R624" s="210"/>
      <c r="S624" s="210"/>
      <c r="T624" s="210"/>
      <c r="U624" s="210"/>
      <c r="V624" s="210"/>
      <c r="W624" s="210"/>
      <c r="X624" s="210"/>
      <c r="Y624" s="210"/>
      <c r="Z624" s="210"/>
    </row>
    <row r="625" spans="1:26" ht="12" customHeight="1">
      <c r="A625" s="210" t="s">
        <v>139</v>
      </c>
      <c r="B625" s="210" t="s">
        <v>149</v>
      </c>
      <c r="C625" s="210" t="s">
        <v>149</v>
      </c>
      <c r="D625" s="210" t="s">
        <v>146</v>
      </c>
      <c r="E625" s="210" t="s">
        <v>150</v>
      </c>
      <c r="F625" s="208" t="s">
        <v>147</v>
      </c>
      <c r="G625" s="210"/>
      <c r="H625" s="210" t="s">
        <v>151</v>
      </c>
      <c r="I625" s="210" t="s">
        <v>152</v>
      </c>
      <c r="J625" s="214" t="str">
        <f t="shared" si="4"/>
        <v>TungstenShinwon Tungsten (Fujian Shanghang) Co., Ltd.</v>
      </c>
      <c r="K625" s="214" t="str">
        <f t="shared" si="5"/>
        <v>TungstenShinwon Tungsten (Fujian Shanghang) Co., Ltd.</v>
      </c>
      <c r="L625" s="210"/>
      <c r="M625" s="210"/>
      <c r="N625" s="210"/>
      <c r="O625" s="210"/>
      <c r="P625" s="210"/>
      <c r="Q625" s="210"/>
      <c r="R625" s="210"/>
      <c r="S625" s="210"/>
      <c r="T625" s="210"/>
      <c r="U625" s="210"/>
      <c r="V625" s="210"/>
      <c r="W625" s="210"/>
      <c r="X625" s="210"/>
      <c r="Y625" s="210"/>
      <c r="Z625" s="210"/>
    </row>
    <row r="626" spans="1:26" ht="12" hidden="1" customHeight="1">
      <c r="A626" s="210" t="s">
        <v>139</v>
      </c>
      <c r="B626" s="210" t="s">
        <v>1040</v>
      </c>
      <c r="C626" s="210" t="s">
        <v>1040</v>
      </c>
      <c r="D626" s="210" t="s">
        <v>196</v>
      </c>
      <c r="E626" s="210" t="s">
        <v>1490</v>
      </c>
      <c r="F626" s="208" t="s">
        <v>147</v>
      </c>
      <c r="G626" s="210"/>
      <c r="H626" s="210" t="s">
        <v>1042</v>
      </c>
      <c r="I626" s="210" t="s">
        <v>199</v>
      </c>
      <c r="J626" s="214" t="str">
        <f t="shared" si="4"/>
        <v>TungstenTANIOBIS Smelting GmbH &amp; Co. KG</v>
      </c>
      <c r="K626" s="214" t="str">
        <f t="shared" si="5"/>
        <v>TungstenTANIOBIS Smelting GmbH &amp; Co. KG</v>
      </c>
      <c r="L626" s="210"/>
      <c r="M626" s="210"/>
      <c r="N626" s="210"/>
      <c r="O626" s="210"/>
      <c r="P626" s="210"/>
      <c r="Q626" s="210"/>
      <c r="R626" s="210"/>
      <c r="S626" s="210"/>
      <c r="T626" s="210"/>
      <c r="U626" s="210"/>
      <c r="V626" s="210"/>
      <c r="W626" s="210"/>
      <c r="X626" s="210"/>
      <c r="Y626" s="210"/>
      <c r="Z626" s="210"/>
    </row>
    <row r="627" spans="1:26" ht="12" hidden="1" customHeight="1">
      <c r="A627" s="210" t="s">
        <v>139</v>
      </c>
      <c r="B627" s="210" t="s">
        <v>1603</v>
      </c>
      <c r="C627" s="210" t="s">
        <v>1603</v>
      </c>
      <c r="D627" s="210" t="s">
        <v>377</v>
      </c>
      <c r="E627" s="210" t="s">
        <v>1604</v>
      </c>
      <c r="F627" s="208" t="s">
        <v>147</v>
      </c>
      <c r="G627" s="210"/>
      <c r="H627" s="210" t="s">
        <v>1605</v>
      </c>
      <c r="I627" s="134" t="s">
        <v>920</v>
      </c>
      <c r="J627" s="214" t="str">
        <f t="shared" si="4"/>
        <v>TungstenTungamoy Metals Inc.</v>
      </c>
      <c r="K627" s="214" t="str">
        <f t="shared" si="5"/>
        <v>TungstenTungamoy Metals Inc.</v>
      </c>
      <c r="L627" s="210"/>
      <c r="M627" s="210"/>
      <c r="N627" s="210"/>
      <c r="O627" s="210"/>
      <c r="P627" s="210"/>
      <c r="Q627" s="210"/>
      <c r="R627" s="210"/>
      <c r="S627" s="210"/>
      <c r="T627" s="210"/>
      <c r="U627" s="210"/>
      <c r="V627" s="210"/>
      <c r="W627" s="210"/>
      <c r="X627" s="210"/>
      <c r="Y627" s="210"/>
      <c r="Z627" s="210"/>
    </row>
    <row r="628" spans="1:26" ht="12" hidden="1" customHeight="1">
      <c r="A628" s="210" t="s">
        <v>139</v>
      </c>
      <c r="B628" s="210" t="s">
        <v>1606</v>
      </c>
      <c r="C628" s="210" t="s">
        <v>1606</v>
      </c>
      <c r="D628" s="210" t="s">
        <v>1141</v>
      </c>
      <c r="E628" s="210" t="s">
        <v>1607</v>
      </c>
      <c r="F628" s="208" t="s">
        <v>147</v>
      </c>
      <c r="G628" s="210"/>
      <c r="H628" s="210" t="s">
        <v>1608</v>
      </c>
      <c r="I628" s="210" t="s">
        <v>1566</v>
      </c>
      <c r="J628" s="214" t="str">
        <f t="shared" si="4"/>
        <v>TungstenTungsten Vietnam Joint Stock Company</v>
      </c>
      <c r="K628" s="214" t="str">
        <f t="shared" si="5"/>
        <v>TungstenTungsten Vietnam Joint Stock Company</v>
      </c>
      <c r="L628" s="210"/>
      <c r="M628" s="210"/>
      <c r="N628" s="210"/>
      <c r="O628" s="210"/>
      <c r="P628" s="210"/>
      <c r="Q628" s="210"/>
      <c r="R628" s="210"/>
      <c r="S628" s="210"/>
      <c r="T628" s="210"/>
      <c r="U628" s="210"/>
      <c r="V628" s="210"/>
      <c r="W628" s="210"/>
      <c r="X628" s="210"/>
      <c r="Y628" s="210"/>
      <c r="Z628" s="210"/>
    </row>
    <row r="629" spans="1:26" ht="12" hidden="1" customHeight="1">
      <c r="A629" s="210" t="s">
        <v>139</v>
      </c>
      <c r="B629" s="210" t="s">
        <v>1609</v>
      </c>
      <c r="C629" s="210" t="s">
        <v>1609</v>
      </c>
      <c r="D629" s="210" t="s">
        <v>401</v>
      </c>
      <c r="E629" s="210" t="s">
        <v>1610</v>
      </c>
      <c r="F629" s="208" t="s">
        <v>147</v>
      </c>
      <c r="G629" s="210"/>
      <c r="H629" s="210" t="s">
        <v>1611</v>
      </c>
      <c r="I629" s="210" t="s">
        <v>1612</v>
      </c>
      <c r="J629" s="214" t="str">
        <f t="shared" si="4"/>
        <v>TungstenUnecha Refractory metals plant</v>
      </c>
      <c r="K629" s="214" t="str">
        <f t="shared" si="5"/>
        <v>TungstenUnecha Refractory metals plant</v>
      </c>
      <c r="L629" s="210"/>
      <c r="M629" s="210"/>
      <c r="N629" s="210"/>
      <c r="O629" s="210"/>
      <c r="P629" s="210"/>
      <c r="Q629" s="210"/>
      <c r="R629" s="210"/>
      <c r="S629" s="210"/>
      <c r="T629" s="210"/>
      <c r="U629" s="210"/>
      <c r="V629" s="210"/>
      <c r="W629" s="210"/>
      <c r="X629" s="210"/>
      <c r="Y629" s="210"/>
      <c r="Z629" s="210"/>
    </row>
    <row r="630" spans="1:26" ht="12" hidden="1" customHeight="1">
      <c r="A630" s="210" t="s">
        <v>139</v>
      </c>
      <c r="B630" s="210" t="s">
        <v>1613</v>
      </c>
      <c r="C630" s="210" t="s">
        <v>1614</v>
      </c>
      <c r="D630" s="210" t="s">
        <v>756</v>
      </c>
      <c r="E630" s="210" t="s">
        <v>1615</v>
      </c>
      <c r="F630" s="208" t="s">
        <v>147</v>
      </c>
      <c r="G630" s="210"/>
      <c r="H630" s="210" t="s">
        <v>1616</v>
      </c>
      <c r="I630" s="210" t="s">
        <v>1617</v>
      </c>
      <c r="J630" s="214" t="str">
        <f t="shared" si="4"/>
        <v>TungstenWBH</v>
      </c>
      <c r="K630" s="214" t="str">
        <f t="shared" si="5"/>
        <v>TungstenWBH</v>
      </c>
      <c r="L630" s="210"/>
      <c r="M630" s="210"/>
      <c r="N630" s="210"/>
      <c r="O630" s="210"/>
      <c r="P630" s="210"/>
      <c r="Q630" s="210"/>
      <c r="R630" s="210"/>
      <c r="S630" s="210"/>
      <c r="T630" s="210"/>
      <c r="U630" s="210"/>
      <c r="V630" s="210"/>
      <c r="W630" s="210"/>
      <c r="X630" s="210"/>
      <c r="Y630" s="210"/>
      <c r="Z630" s="210"/>
    </row>
    <row r="631" spans="1:26" ht="12" hidden="1" customHeight="1">
      <c r="A631" s="210" t="s">
        <v>139</v>
      </c>
      <c r="B631" s="210" t="s">
        <v>1618</v>
      </c>
      <c r="C631" s="210" t="s">
        <v>1614</v>
      </c>
      <c r="D631" s="210" t="s">
        <v>756</v>
      </c>
      <c r="E631" s="210" t="s">
        <v>1615</v>
      </c>
      <c r="F631" s="208" t="s">
        <v>147</v>
      </c>
      <c r="G631" s="210"/>
      <c r="H631" s="210" t="s">
        <v>1616</v>
      </c>
      <c r="I631" s="210" t="s">
        <v>1617</v>
      </c>
      <c r="J631" s="214" t="str">
        <f t="shared" si="4"/>
        <v>TungstenWBH,Wolfram [Austria]</v>
      </c>
      <c r="K631" s="214" t="str">
        <f t="shared" si="5"/>
        <v>TungstenWBH,Wolfram [Austria]</v>
      </c>
      <c r="L631" s="210"/>
      <c r="M631" s="210"/>
      <c r="N631" s="210"/>
      <c r="O631" s="210"/>
      <c r="P631" s="210"/>
      <c r="Q631" s="210"/>
      <c r="R631" s="210"/>
      <c r="S631" s="210"/>
      <c r="T631" s="210"/>
      <c r="U631" s="210"/>
      <c r="V631" s="210"/>
      <c r="W631" s="210"/>
      <c r="X631" s="210"/>
      <c r="Y631" s="210"/>
      <c r="Z631" s="210"/>
    </row>
    <row r="632" spans="1:26" ht="12" hidden="1" customHeight="1">
      <c r="A632" s="210" t="s">
        <v>139</v>
      </c>
      <c r="B632" s="210" t="s">
        <v>1614</v>
      </c>
      <c r="C632" s="210" t="s">
        <v>1614</v>
      </c>
      <c r="D632" s="210" t="s">
        <v>756</v>
      </c>
      <c r="E632" s="210" t="s">
        <v>1615</v>
      </c>
      <c r="F632" s="208" t="s">
        <v>147</v>
      </c>
      <c r="G632" s="210"/>
      <c r="H632" s="210" t="s">
        <v>1616</v>
      </c>
      <c r="I632" s="210" t="s">
        <v>1617</v>
      </c>
      <c r="J632" s="214" t="str">
        <f t="shared" si="4"/>
        <v>TungstenWolfram Bergbau und Hutten AG</v>
      </c>
      <c r="K632" s="214" t="str">
        <f t="shared" si="5"/>
        <v>TungstenWolfram Bergbau und Hutten AG</v>
      </c>
      <c r="L632" s="210"/>
      <c r="M632" s="210"/>
      <c r="N632" s="210"/>
      <c r="O632" s="210"/>
      <c r="P632" s="210"/>
      <c r="Q632" s="210"/>
      <c r="R632" s="210"/>
      <c r="S632" s="210"/>
      <c r="T632" s="210"/>
      <c r="U632" s="210"/>
      <c r="V632" s="210"/>
      <c r="W632" s="210"/>
      <c r="X632" s="210"/>
      <c r="Y632" s="210"/>
      <c r="Z632" s="210"/>
    </row>
    <row r="633" spans="1:26" ht="12" hidden="1" customHeight="1">
      <c r="A633" s="210" t="s">
        <v>139</v>
      </c>
      <c r="B633" s="210" t="s">
        <v>1619</v>
      </c>
      <c r="C633" s="210" t="s">
        <v>1614</v>
      </c>
      <c r="D633" s="210" t="s">
        <v>756</v>
      </c>
      <c r="E633" s="210" t="s">
        <v>1615</v>
      </c>
      <c r="F633" s="208" t="s">
        <v>147</v>
      </c>
      <c r="G633" s="210"/>
      <c r="H633" s="210" t="s">
        <v>1616</v>
      </c>
      <c r="I633" s="210" t="s">
        <v>1617</v>
      </c>
      <c r="J633" s="214" t="str">
        <f t="shared" si="4"/>
        <v>TungstenWolfram Bergbau und Hütten AG</v>
      </c>
      <c r="K633" s="214" t="str">
        <f t="shared" si="5"/>
        <v>TungstenWolfram Bergbau und Hütten AG</v>
      </c>
      <c r="L633" s="210"/>
      <c r="M633" s="210"/>
      <c r="N633" s="210"/>
      <c r="O633" s="210"/>
      <c r="P633" s="210"/>
      <c r="Q633" s="210"/>
      <c r="R633" s="210"/>
      <c r="S633" s="210"/>
      <c r="T633" s="210"/>
      <c r="U633" s="210"/>
      <c r="V633" s="210"/>
      <c r="W633" s="210"/>
      <c r="X633" s="210"/>
      <c r="Y633" s="210"/>
      <c r="Z633" s="210"/>
    </row>
    <row r="634" spans="1:26" ht="12" customHeight="1">
      <c r="A634" s="210" t="s">
        <v>139</v>
      </c>
      <c r="B634" s="210" t="s">
        <v>1620</v>
      </c>
      <c r="C634" s="210" t="s">
        <v>1621</v>
      </c>
      <c r="D634" s="210" t="s">
        <v>146</v>
      </c>
      <c r="E634" s="210" t="s">
        <v>1622</v>
      </c>
      <c r="F634" s="208" t="s">
        <v>147</v>
      </c>
      <c r="G634" s="210"/>
      <c r="H634" s="210" t="s">
        <v>1623</v>
      </c>
      <c r="I634" s="210" t="s">
        <v>152</v>
      </c>
      <c r="J634" s="214" t="str">
        <f t="shared" si="4"/>
        <v>TungstenXiamen H.C.</v>
      </c>
      <c r="K634" s="214" t="str">
        <f t="shared" si="5"/>
        <v>TungstenXiamen H.C.</v>
      </c>
      <c r="L634" s="210"/>
      <c r="M634" s="210"/>
      <c r="N634" s="210"/>
      <c r="O634" s="210"/>
      <c r="P634" s="210"/>
      <c r="Q634" s="210"/>
      <c r="R634" s="210"/>
      <c r="S634" s="210"/>
      <c r="T634" s="210"/>
      <c r="U634" s="210"/>
      <c r="V634" s="210"/>
      <c r="W634" s="210"/>
      <c r="X634" s="210"/>
      <c r="Y634" s="210"/>
      <c r="Z634" s="210"/>
    </row>
    <row r="635" spans="1:26" ht="12" customHeight="1">
      <c r="A635" s="210" t="s">
        <v>139</v>
      </c>
      <c r="B635" s="210" t="s">
        <v>1621</v>
      </c>
      <c r="C635" s="210" t="s">
        <v>1621</v>
      </c>
      <c r="D635" s="210" t="s">
        <v>146</v>
      </c>
      <c r="E635" s="210" t="s">
        <v>1622</v>
      </c>
      <c r="F635" s="208" t="s">
        <v>147</v>
      </c>
      <c r="G635" s="210"/>
      <c r="H635" s="210" t="s">
        <v>1623</v>
      </c>
      <c r="I635" s="210" t="s">
        <v>152</v>
      </c>
      <c r="J635" s="214" t="str">
        <f t="shared" si="4"/>
        <v>TungstenXiamen Tungsten (H.C.) Co., Ltd.</v>
      </c>
      <c r="K635" s="214" t="str">
        <f t="shared" si="5"/>
        <v>TungstenXiamen Tungsten (H.C.) Co., Ltd.</v>
      </c>
      <c r="L635" s="210"/>
      <c r="M635" s="210"/>
      <c r="N635" s="210"/>
      <c r="O635" s="210"/>
      <c r="P635" s="210"/>
      <c r="Q635" s="210"/>
      <c r="R635" s="210"/>
      <c r="S635" s="210"/>
      <c r="T635" s="210"/>
      <c r="U635" s="210"/>
      <c r="V635" s="210"/>
      <c r="W635" s="210"/>
      <c r="X635" s="210"/>
      <c r="Y635" s="210"/>
      <c r="Z635" s="210"/>
    </row>
    <row r="636" spans="1:26" ht="12" customHeight="1">
      <c r="A636" s="210" t="s">
        <v>139</v>
      </c>
      <c r="B636" s="210" t="s">
        <v>1624</v>
      </c>
      <c r="C636" s="210" t="s">
        <v>1624</v>
      </c>
      <c r="D636" s="210" t="s">
        <v>146</v>
      </c>
      <c r="E636" s="210" t="s">
        <v>1625</v>
      </c>
      <c r="F636" s="208" t="s">
        <v>147</v>
      </c>
      <c r="G636" s="210"/>
      <c r="H636" s="210" t="s">
        <v>1623</v>
      </c>
      <c r="I636" s="210" t="s">
        <v>152</v>
      </c>
      <c r="J636" s="214" t="str">
        <f t="shared" si="4"/>
        <v>TungstenXiamen Tungsten Co., Ltd.</v>
      </c>
      <c r="K636" s="214" t="str">
        <f t="shared" si="5"/>
        <v>TungstenXiamen Tungsten Co., Ltd.</v>
      </c>
      <c r="L636" s="210"/>
      <c r="M636" s="210"/>
      <c r="N636" s="210"/>
      <c r="O636" s="210"/>
      <c r="P636" s="210"/>
      <c r="Q636" s="210"/>
      <c r="R636" s="210"/>
      <c r="S636" s="210"/>
      <c r="T636" s="210"/>
      <c r="U636" s="210"/>
      <c r="V636" s="210"/>
      <c r="W636" s="210"/>
      <c r="X636" s="210"/>
      <c r="Y636" s="210"/>
      <c r="Z636" s="210"/>
    </row>
    <row r="637" spans="1:26" ht="12" customHeight="1">
      <c r="A637" s="210" t="s">
        <v>139</v>
      </c>
      <c r="B637" s="210" t="s">
        <v>1626</v>
      </c>
      <c r="C637" s="210" t="s">
        <v>1626</v>
      </c>
      <c r="D637" s="210" t="s">
        <v>146</v>
      </c>
      <c r="E637" s="210" t="s">
        <v>1627</v>
      </c>
      <c r="F637" s="208" t="s">
        <v>147</v>
      </c>
      <c r="G637" s="210"/>
      <c r="H637" s="210" t="s">
        <v>1283</v>
      </c>
      <c r="I637" s="210" t="s">
        <v>556</v>
      </c>
      <c r="J637" s="214" t="str">
        <f t="shared" si="4"/>
        <v>TungstenYUDU ANSHENG TUNGSTEN CO., LTD.</v>
      </c>
      <c r="K637" s="214" t="str">
        <f t="shared" si="5"/>
        <v>TungstenYUDU ANSHENG TUNGSTEN CO., LTD.</v>
      </c>
      <c r="L637" s="210"/>
      <c r="M637" s="210"/>
      <c r="N637" s="210"/>
      <c r="O637" s="210"/>
      <c r="P637" s="210"/>
      <c r="Q637" s="210"/>
      <c r="R637" s="210"/>
      <c r="S637" s="210"/>
      <c r="T637" s="210"/>
      <c r="U637" s="210"/>
      <c r="V637" s="210"/>
      <c r="W637" s="210"/>
      <c r="X637" s="210"/>
      <c r="Y637" s="210"/>
      <c r="Z637" s="210"/>
    </row>
    <row r="638" spans="1:26" ht="12" customHeight="1">
      <c r="A638" s="208" t="s">
        <v>139</v>
      </c>
      <c r="B638" s="208" t="s">
        <v>1628</v>
      </c>
      <c r="C638" s="210" t="s">
        <v>1464</v>
      </c>
      <c r="D638" s="210" t="s">
        <v>146</v>
      </c>
      <c r="E638" s="210" t="s">
        <v>1465</v>
      </c>
      <c r="F638" s="208" t="s">
        <v>147</v>
      </c>
      <c r="G638" s="210"/>
      <c r="H638" s="210" t="s">
        <v>148</v>
      </c>
      <c r="I638" s="210" t="s">
        <v>556</v>
      </c>
      <c r="J638" s="214" t="str">
        <f t="shared" si="4"/>
        <v>TungstenZhangyuan Tungsten Co Ltd</v>
      </c>
      <c r="K638" s="214" t="str">
        <f t="shared" si="5"/>
        <v>TungstenZhangyuan Tungsten Co Ltd</v>
      </c>
      <c r="L638" s="210"/>
      <c r="M638" s="210"/>
      <c r="N638" s="210"/>
      <c r="O638" s="210"/>
      <c r="P638" s="210"/>
      <c r="Q638" s="210"/>
      <c r="R638" s="210"/>
      <c r="S638" s="210"/>
      <c r="T638" s="210"/>
      <c r="U638" s="210"/>
      <c r="V638" s="210"/>
      <c r="W638" s="210"/>
      <c r="X638" s="210"/>
      <c r="Y638" s="210"/>
      <c r="Z638" s="210"/>
    </row>
    <row r="639" spans="1:26" ht="12" customHeight="1">
      <c r="A639" s="210" t="s">
        <v>139</v>
      </c>
      <c r="B639" s="210" t="s">
        <v>1629</v>
      </c>
      <c r="C639" s="210" t="s">
        <v>1461</v>
      </c>
      <c r="D639" s="210" t="s">
        <v>146</v>
      </c>
      <c r="E639" s="210" t="s">
        <v>1462</v>
      </c>
      <c r="F639" s="208" t="s">
        <v>147</v>
      </c>
      <c r="G639" s="210"/>
      <c r="H639" s="210" t="s">
        <v>643</v>
      </c>
      <c r="I639" s="210" t="s">
        <v>351</v>
      </c>
      <c r="J639" s="214" t="str">
        <f t="shared" si="4"/>
        <v>Tungsten洛阳栾川钼业集团钨业有限公司</v>
      </c>
      <c r="K639" s="214" t="str">
        <f t="shared" si="5"/>
        <v>Tungsten洛阳栾川钼业集团钨业有限公司</v>
      </c>
      <c r="L639" s="210"/>
      <c r="M639" s="210"/>
      <c r="N639" s="210"/>
      <c r="O639" s="210"/>
      <c r="P639" s="210"/>
      <c r="Q639" s="210"/>
      <c r="R639" s="210"/>
      <c r="S639" s="210"/>
      <c r="T639" s="210"/>
      <c r="U639" s="210"/>
      <c r="V639" s="210"/>
      <c r="W639" s="210"/>
      <c r="X639" s="210"/>
      <c r="Y639" s="210"/>
      <c r="Z639" s="210"/>
    </row>
    <row r="640" spans="1:26" ht="12" hidden="1" customHeight="1">
      <c r="A640" s="210" t="s">
        <v>139</v>
      </c>
      <c r="B640" s="210" t="s">
        <v>994</v>
      </c>
      <c r="C640" s="210"/>
      <c r="D640" s="210"/>
      <c r="E640" s="210"/>
      <c r="F640" s="211"/>
      <c r="G640" s="210"/>
      <c r="H640" s="210"/>
      <c r="I640" s="210"/>
      <c r="J640" s="214" t="str">
        <f t="shared" si="4"/>
        <v>TungstenSmelter not listed</v>
      </c>
      <c r="K640" s="214" t="str">
        <f t="shared" si="5"/>
        <v>TungstenSmelter not listed</v>
      </c>
      <c r="L640" s="210"/>
      <c r="M640" s="210"/>
      <c r="N640" s="210"/>
      <c r="O640" s="210"/>
      <c r="P640" s="210"/>
      <c r="Q640" s="210"/>
      <c r="R640" s="210"/>
      <c r="S640" s="210"/>
      <c r="T640" s="210"/>
      <c r="U640" s="210"/>
      <c r="V640" s="210"/>
      <c r="W640" s="210"/>
      <c r="X640" s="210"/>
      <c r="Y640" s="210"/>
      <c r="Z640" s="210"/>
    </row>
    <row r="641" spans="1:26" ht="12" hidden="1" customHeight="1">
      <c r="A641" s="210" t="s">
        <v>139</v>
      </c>
      <c r="B641" s="210" t="s">
        <v>144</v>
      </c>
      <c r="C641" s="210" t="s">
        <v>126</v>
      </c>
      <c r="D641" s="210"/>
      <c r="E641" s="210"/>
      <c r="F641" s="211"/>
      <c r="G641" s="210"/>
      <c r="H641" s="210"/>
      <c r="I641" s="210"/>
      <c r="J641" s="214" t="str">
        <f t="shared" si="4"/>
        <v>TungstenSmelter not yet identified</v>
      </c>
      <c r="K641" s="214" t="str">
        <f t="shared" si="5"/>
        <v>TungstenSmelter not yet identified</v>
      </c>
      <c r="L641" s="210"/>
      <c r="M641" s="210"/>
      <c r="N641" s="210"/>
      <c r="O641" s="210"/>
      <c r="P641" s="210"/>
      <c r="Q641" s="210"/>
      <c r="R641" s="210"/>
      <c r="S641" s="210"/>
      <c r="T641" s="210"/>
      <c r="U641" s="210"/>
      <c r="V641" s="210"/>
      <c r="W641" s="210"/>
      <c r="X641" s="210"/>
      <c r="Y641" s="210"/>
      <c r="Z641" s="210"/>
    </row>
    <row r="642" spans="1:26" ht="12" customHeight="1">
      <c r="A642" s="210"/>
      <c r="B642" s="210"/>
      <c r="C642" s="210"/>
      <c r="D642" s="210"/>
      <c r="E642" s="210"/>
      <c r="F642" s="211"/>
      <c r="G642" s="210"/>
      <c r="H642" s="210"/>
      <c r="I642" s="210"/>
      <c r="J642" s="210"/>
      <c r="K642" s="210"/>
      <c r="L642" s="210"/>
      <c r="M642" s="210"/>
      <c r="N642" s="210"/>
      <c r="O642" s="210"/>
      <c r="P642" s="210"/>
      <c r="Q642" s="210"/>
      <c r="R642" s="210"/>
      <c r="S642" s="210"/>
      <c r="T642" s="210"/>
      <c r="U642" s="210"/>
      <c r="V642" s="210"/>
      <c r="W642" s="210"/>
      <c r="X642" s="210"/>
      <c r="Y642" s="210"/>
      <c r="Z642" s="210"/>
    </row>
    <row r="643" spans="1:26" ht="12" customHeight="1">
      <c r="A643" s="210"/>
      <c r="B643" s="210"/>
      <c r="C643" s="210"/>
      <c r="D643" s="210"/>
      <c r="E643" s="210"/>
      <c r="F643" s="211"/>
      <c r="G643" s="210"/>
      <c r="H643" s="210"/>
      <c r="I643" s="210"/>
      <c r="J643" s="210"/>
      <c r="K643" s="210"/>
      <c r="L643" s="210"/>
      <c r="M643" s="210"/>
      <c r="N643" s="210"/>
      <c r="O643" s="210"/>
      <c r="P643" s="210"/>
      <c r="Q643" s="210"/>
      <c r="R643" s="210"/>
      <c r="S643" s="210"/>
      <c r="T643" s="210"/>
      <c r="U643" s="210"/>
      <c r="V643" s="210"/>
      <c r="W643" s="210"/>
      <c r="X643" s="210"/>
      <c r="Y643" s="210"/>
      <c r="Z643" s="210"/>
    </row>
    <row r="644" spans="1:26" ht="12" customHeight="1">
      <c r="A644" s="210"/>
      <c r="B644" s="210"/>
      <c r="C644" s="210"/>
      <c r="D644" s="210"/>
      <c r="E644" s="210"/>
      <c r="F644" s="211"/>
      <c r="G644" s="210"/>
      <c r="H644" s="210"/>
      <c r="I644" s="210"/>
      <c r="J644" s="210"/>
      <c r="K644" s="210"/>
      <c r="L644" s="210"/>
      <c r="M644" s="210"/>
      <c r="N644" s="210"/>
      <c r="O644" s="210"/>
      <c r="P644" s="210"/>
      <c r="Q644" s="210"/>
      <c r="R644" s="210"/>
      <c r="S644" s="210"/>
      <c r="T644" s="210"/>
      <c r="U644" s="210"/>
      <c r="V644" s="210"/>
      <c r="W644" s="210"/>
      <c r="X644" s="210"/>
      <c r="Y644" s="210"/>
      <c r="Z644" s="210"/>
    </row>
    <row r="645" spans="1:26" ht="12" customHeight="1">
      <c r="A645" s="210"/>
      <c r="B645" s="210"/>
      <c r="C645" s="210"/>
      <c r="D645" s="210"/>
      <c r="E645" s="210"/>
      <c r="F645" s="211"/>
      <c r="G645" s="210"/>
      <c r="H645" s="210"/>
      <c r="I645" s="210"/>
      <c r="J645" s="210"/>
      <c r="K645" s="210"/>
      <c r="L645" s="210"/>
      <c r="M645" s="210"/>
      <c r="N645" s="210"/>
      <c r="O645" s="210"/>
      <c r="P645" s="210"/>
      <c r="Q645" s="210"/>
      <c r="R645" s="210"/>
      <c r="S645" s="210"/>
      <c r="T645" s="210"/>
      <c r="U645" s="210"/>
      <c r="V645" s="210"/>
      <c r="W645" s="210"/>
      <c r="X645" s="210"/>
      <c r="Y645" s="210"/>
      <c r="Z645" s="210"/>
    </row>
    <row r="646" spans="1:26" ht="12" customHeight="1">
      <c r="A646" s="210"/>
      <c r="B646" s="210"/>
      <c r="C646" s="210"/>
      <c r="D646" s="210"/>
      <c r="E646" s="210"/>
      <c r="F646" s="211"/>
      <c r="G646" s="210"/>
      <c r="H646" s="210"/>
      <c r="I646" s="210"/>
      <c r="J646" s="210"/>
      <c r="K646" s="210"/>
      <c r="L646" s="210"/>
      <c r="M646" s="210"/>
      <c r="N646" s="210"/>
      <c r="O646" s="210"/>
      <c r="P646" s="210"/>
      <c r="Q646" s="210"/>
      <c r="R646" s="210"/>
      <c r="S646" s="210"/>
      <c r="T646" s="210"/>
      <c r="U646" s="210"/>
      <c r="V646" s="210"/>
      <c r="W646" s="210"/>
      <c r="X646" s="210"/>
      <c r="Y646" s="210"/>
      <c r="Z646" s="210"/>
    </row>
    <row r="647" spans="1:26" ht="12" customHeight="1">
      <c r="A647" s="210"/>
      <c r="B647" s="210"/>
      <c r="C647" s="210"/>
      <c r="D647" s="210"/>
      <c r="E647" s="210"/>
      <c r="F647" s="211"/>
      <c r="G647" s="210"/>
      <c r="H647" s="210"/>
      <c r="I647" s="210"/>
      <c r="J647" s="210"/>
      <c r="K647" s="210"/>
      <c r="L647" s="210"/>
      <c r="M647" s="210"/>
      <c r="N647" s="210"/>
      <c r="O647" s="210"/>
      <c r="P647" s="210"/>
      <c r="Q647" s="210"/>
      <c r="R647" s="210"/>
      <c r="S647" s="210"/>
      <c r="T647" s="210"/>
      <c r="U647" s="210"/>
      <c r="V647" s="210"/>
      <c r="W647" s="210"/>
      <c r="X647" s="210"/>
      <c r="Y647" s="210"/>
      <c r="Z647" s="210"/>
    </row>
    <row r="648" spans="1:26" ht="12" customHeight="1">
      <c r="A648" s="210"/>
      <c r="B648" s="210"/>
      <c r="C648" s="210"/>
      <c r="D648" s="210"/>
      <c r="E648" s="210"/>
      <c r="F648" s="211"/>
      <c r="G648" s="210"/>
      <c r="H648" s="210"/>
      <c r="I648" s="210"/>
      <c r="J648" s="210"/>
      <c r="K648" s="210"/>
      <c r="L648" s="210"/>
      <c r="M648" s="210"/>
      <c r="N648" s="210"/>
      <c r="O648" s="210"/>
      <c r="P648" s="210"/>
      <c r="Q648" s="210"/>
      <c r="R648" s="210"/>
      <c r="S648" s="210"/>
      <c r="T648" s="210"/>
      <c r="U648" s="210"/>
      <c r="V648" s="210"/>
      <c r="W648" s="210"/>
      <c r="X648" s="210"/>
      <c r="Y648" s="210"/>
      <c r="Z648" s="210"/>
    </row>
    <row r="649" spans="1:26" ht="12" customHeight="1">
      <c r="A649" s="210"/>
      <c r="B649" s="210"/>
      <c r="C649" s="210"/>
      <c r="D649" s="210"/>
      <c r="E649" s="210"/>
      <c r="F649" s="211"/>
      <c r="G649" s="210"/>
      <c r="H649" s="210"/>
      <c r="I649" s="210"/>
      <c r="J649" s="210"/>
      <c r="K649" s="210"/>
      <c r="L649" s="210"/>
      <c r="M649" s="210"/>
      <c r="N649" s="210"/>
      <c r="O649" s="210"/>
      <c r="P649" s="210"/>
      <c r="Q649" s="210"/>
      <c r="R649" s="210"/>
      <c r="S649" s="210"/>
      <c r="T649" s="210"/>
      <c r="U649" s="210"/>
      <c r="V649" s="210"/>
      <c r="W649" s="210"/>
      <c r="X649" s="210"/>
      <c r="Y649" s="210"/>
      <c r="Z649" s="210"/>
    </row>
    <row r="650" spans="1:26" ht="12" customHeight="1">
      <c r="A650" s="210"/>
      <c r="B650" s="210"/>
      <c r="C650" s="210"/>
      <c r="D650" s="210"/>
      <c r="E650" s="210"/>
      <c r="F650" s="211"/>
      <c r="G650" s="210"/>
      <c r="H650" s="210"/>
      <c r="I650" s="210"/>
      <c r="J650" s="210"/>
      <c r="K650" s="210"/>
      <c r="L650" s="210"/>
      <c r="M650" s="210"/>
      <c r="N650" s="210"/>
      <c r="O650" s="210"/>
      <c r="P650" s="210"/>
      <c r="Q650" s="210"/>
      <c r="R650" s="210"/>
      <c r="S650" s="210"/>
      <c r="T650" s="210"/>
      <c r="U650" s="210"/>
      <c r="V650" s="210"/>
      <c r="W650" s="210"/>
      <c r="X650" s="210"/>
      <c r="Y650" s="210"/>
      <c r="Z650" s="210"/>
    </row>
    <row r="651" spans="1:26" ht="12" customHeight="1">
      <c r="A651" s="210"/>
      <c r="B651" s="210"/>
      <c r="C651" s="210"/>
      <c r="D651" s="210"/>
      <c r="E651" s="210"/>
      <c r="F651" s="211"/>
      <c r="G651" s="210"/>
      <c r="H651" s="210"/>
      <c r="I651" s="210"/>
      <c r="J651" s="210"/>
      <c r="K651" s="210"/>
      <c r="L651" s="210"/>
      <c r="M651" s="210"/>
      <c r="N651" s="210"/>
      <c r="O651" s="210"/>
      <c r="P651" s="210"/>
      <c r="Q651" s="210"/>
      <c r="R651" s="210"/>
      <c r="S651" s="210"/>
      <c r="T651" s="210"/>
      <c r="U651" s="210"/>
      <c r="V651" s="210"/>
      <c r="W651" s="210"/>
      <c r="X651" s="210"/>
      <c r="Y651" s="210"/>
      <c r="Z651" s="210"/>
    </row>
    <row r="652" spans="1:26" ht="12" customHeight="1">
      <c r="A652" s="210"/>
      <c r="B652" s="210"/>
      <c r="C652" s="210"/>
      <c r="D652" s="210"/>
      <c r="E652" s="210"/>
      <c r="F652" s="211"/>
      <c r="G652" s="210"/>
      <c r="H652" s="210"/>
      <c r="I652" s="210"/>
      <c r="J652" s="210"/>
      <c r="K652" s="210"/>
      <c r="L652" s="210"/>
      <c r="M652" s="210"/>
      <c r="N652" s="210"/>
      <c r="O652" s="210"/>
      <c r="P652" s="210"/>
      <c r="Q652" s="210"/>
      <c r="R652" s="210"/>
      <c r="S652" s="210"/>
      <c r="T652" s="210"/>
      <c r="U652" s="210"/>
      <c r="V652" s="210"/>
      <c r="W652" s="210"/>
      <c r="X652" s="210"/>
      <c r="Y652" s="210"/>
      <c r="Z652" s="210"/>
    </row>
    <row r="653" spans="1:26" ht="12" customHeight="1">
      <c r="A653" s="210"/>
      <c r="B653" s="210"/>
      <c r="C653" s="210"/>
      <c r="D653" s="210"/>
      <c r="E653" s="210"/>
      <c r="F653" s="211"/>
      <c r="G653" s="210"/>
      <c r="H653" s="210"/>
      <c r="I653" s="210"/>
      <c r="J653" s="210"/>
      <c r="K653" s="210"/>
      <c r="L653" s="210"/>
      <c r="M653" s="210"/>
      <c r="N653" s="210"/>
      <c r="O653" s="210"/>
      <c r="P653" s="210"/>
      <c r="Q653" s="210"/>
      <c r="R653" s="210"/>
      <c r="S653" s="210"/>
      <c r="T653" s="210"/>
      <c r="U653" s="210"/>
      <c r="V653" s="210"/>
      <c r="W653" s="210"/>
      <c r="X653" s="210"/>
      <c r="Y653" s="210"/>
      <c r="Z653" s="210"/>
    </row>
    <row r="654" spans="1:26" ht="12" customHeight="1">
      <c r="A654" s="210"/>
      <c r="B654" s="210"/>
      <c r="C654" s="210"/>
      <c r="D654" s="210"/>
      <c r="E654" s="210"/>
      <c r="F654" s="211"/>
      <c r="G654" s="210"/>
      <c r="H654" s="210"/>
      <c r="I654" s="210"/>
      <c r="J654" s="210"/>
      <c r="K654" s="210"/>
      <c r="L654" s="210"/>
      <c r="M654" s="210"/>
      <c r="N654" s="210"/>
      <c r="O654" s="210"/>
      <c r="P654" s="210"/>
      <c r="Q654" s="210"/>
      <c r="R654" s="210"/>
      <c r="S654" s="210"/>
      <c r="T654" s="210"/>
      <c r="U654" s="210"/>
      <c r="V654" s="210"/>
      <c r="W654" s="210"/>
      <c r="X654" s="210"/>
      <c r="Y654" s="210"/>
      <c r="Z654" s="210"/>
    </row>
    <row r="655" spans="1:26" ht="12" customHeight="1">
      <c r="A655" s="210"/>
      <c r="B655" s="210"/>
      <c r="C655" s="210"/>
      <c r="D655" s="210"/>
      <c r="E655" s="210"/>
      <c r="F655" s="211"/>
      <c r="G655" s="210"/>
      <c r="H655" s="210"/>
      <c r="I655" s="210"/>
      <c r="J655" s="210"/>
      <c r="K655" s="210"/>
      <c r="L655" s="210"/>
      <c r="M655" s="210"/>
      <c r="N655" s="210"/>
      <c r="O655" s="210"/>
      <c r="P655" s="210"/>
      <c r="Q655" s="210"/>
      <c r="R655" s="210"/>
      <c r="S655" s="210"/>
      <c r="T655" s="210"/>
      <c r="U655" s="210"/>
      <c r="V655" s="210"/>
      <c r="W655" s="210"/>
      <c r="X655" s="210"/>
      <c r="Y655" s="210"/>
      <c r="Z655" s="210"/>
    </row>
    <row r="656" spans="1:26" ht="12" customHeight="1">
      <c r="A656" s="210"/>
      <c r="B656" s="210"/>
      <c r="C656" s="210"/>
      <c r="D656" s="210"/>
      <c r="E656" s="210"/>
      <c r="F656" s="211"/>
      <c r="G656" s="210"/>
      <c r="H656" s="210"/>
      <c r="I656" s="210"/>
      <c r="J656" s="210"/>
      <c r="K656" s="210"/>
      <c r="L656" s="210"/>
      <c r="M656" s="210"/>
      <c r="N656" s="210"/>
      <c r="O656" s="210"/>
      <c r="P656" s="210"/>
      <c r="Q656" s="210"/>
      <c r="R656" s="210"/>
      <c r="S656" s="210"/>
      <c r="T656" s="210"/>
      <c r="U656" s="210"/>
      <c r="V656" s="210"/>
      <c r="W656" s="210"/>
      <c r="X656" s="210"/>
      <c r="Y656" s="210"/>
      <c r="Z656" s="210"/>
    </row>
    <row r="657" spans="1:26" ht="12" customHeight="1">
      <c r="A657" s="210"/>
      <c r="B657" s="210"/>
      <c r="C657" s="210"/>
      <c r="D657" s="210"/>
      <c r="E657" s="210"/>
      <c r="F657" s="211"/>
      <c r="G657" s="210"/>
      <c r="H657" s="210"/>
      <c r="I657" s="210"/>
      <c r="J657" s="210"/>
      <c r="K657" s="210"/>
      <c r="L657" s="210"/>
      <c r="M657" s="210"/>
      <c r="N657" s="210"/>
      <c r="O657" s="210"/>
      <c r="P657" s="210"/>
      <c r="Q657" s="210"/>
      <c r="R657" s="210"/>
      <c r="S657" s="210"/>
      <c r="T657" s="210"/>
      <c r="U657" s="210"/>
      <c r="V657" s="210"/>
      <c r="W657" s="210"/>
      <c r="X657" s="210"/>
      <c r="Y657" s="210"/>
      <c r="Z657" s="210"/>
    </row>
    <row r="658" spans="1:26" ht="12" customHeight="1">
      <c r="A658" s="210"/>
      <c r="B658" s="210"/>
      <c r="C658" s="210"/>
      <c r="D658" s="210"/>
      <c r="E658" s="210"/>
      <c r="F658" s="211"/>
      <c r="G658" s="210"/>
      <c r="H658" s="210"/>
      <c r="I658" s="210"/>
      <c r="J658" s="210"/>
      <c r="K658" s="210"/>
      <c r="L658" s="210"/>
      <c r="M658" s="210"/>
      <c r="N658" s="210"/>
      <c r="O658" s="210"/>
      <c r="P658" s="210"/>
      <c r="Q658" s="210"/>
      <c r="R658" s="210"/>
      <c r="S658" s="210"/>
      <c r="T658" s="210"/>
      <c r="U658" s="210"/>
      <c r="V658" s="210"/>
      <c r="W658" s="210"/>
      <c r="X658" s="210"/>
      <c r="Y658" s="210"/>
      <c r="Z658" s="210"/>
    </row>
    <row r="659" spans="1:26" ht="12" customHeight="1">
      <c r="A659" s="210"/>
      <c r="B659" s="210"/>
      <c r="C659" s="210"/>
      <c r="D659" s="210"/>
      <c r="E659" s="210"/>
      <c r="F659" s="211"/>
      <c r="G659" s="210"/>
      <c r="H659" s="210"/>
      <c r="I659" s="210"/>
      <c r="J659" s="210"/>
      <c r="K659" s="210"/>
      <c r="L659" s="210"/>
      <c r="M659" s="210"/>
      <c r="N659" s="210"/>
      <c r="O659" s="210"/>
      <c r="P659" s="210"/>
      <c r="Q659" s="210"/>
      <c r="R659" s="210"/>
      <c r="S659" s="210"/>
      <c r="T659" s="210"/>
      <c r="U659" s="210"/>
      <c r="V659" s="210"/>
      <c r="W659" s="210"/>
      <c r="X659" s="210"/>
      <c r="Y659" s="210"/>
      <c r="Z659" s="210"/>
    </row>
    <row r="660" spans="1:26" ht="12" customHeight="1">
      <c r="A660" s="210"/>
      <c r="B660" s="210"/>
      <c r="C660" s="210"/>
      <c r="D660" s="210"/>
      <c r="E660" s="210"/>
      <c r="F660" s="211"/>
      <c r="G660" s="210"/>
      <c r="H660" s="210"/>
      <c r="I660" s="210"/>
      <c r="J660" s="210"/>
      <c r="K660" s="210"/>
      <c r="L660" s="210"/>
      <c r="M660" s="210"/>
      <c r="N660" s="210"/>
      <c r="O660" s="210"/>
      <c r="P660" s="210"/>
      <c r="Q660" s="210"/>
      <c r="R660" s="210"/>
      <c r="S660" s="210"/>
      <c r="T660" s="210"/>
      <c r="U660" s="210"/>
      <c r="V660" s="210"/>
      <c r="W660" s="210"/>
      <c r="X660" s="210"/>
      <c r="Y660" s="210"/>
      <c r="Z660" s="210"/>
    </row>
    <row r="661" spans="1:26" ht="12" customHeight="1">
      <c r="A661" s="210"/>
      <c r="B661" s="210"/>
      <c r="C661" s="210"/>
      <c r="D661" s="210"/>
      <c r="E661" s="210"/>
      <c r="F661" s="211"/>
      <c r="G661" s="210"/>
      <c r="H661" s="210"/>
      <c r="I661" s="210"/>
      <c r="J661" s="210"/>
      <c r="K661" s="210"/>
      <c r="L661" s="210"/>
      <c r="M661" s="210"/>
      <c r="N661" s="210"/>
      <c r="O661" s="210"/>
      <c r="P661" s="210"/>
      <c r="Q661" s="210"/>
      <c r="R661" s="210"/>
      <c r="S661" s="210"/>
      <c r="T661" s="210"/>
      <c r="U661" s="210"/>
      <c r="V661" s="210"/>
      <c r="W661" s="210"/>
      <c r="X661" s="210"/>
      <c r="Y661" s="210"/>
      <c r="Z661" s="210"/>
    </row>
    <row r="662" spans="1:26" ht="12" customHeight="1">
      <c r="A662" s="210"/>
      <c r="B662" s="210"/>
      <c r="C662" s="210"/>
      <c r="D662" s="210"/>
      <c r="E662" s="210"/>
      <c r="F662" s="211"/>
      <c r="G662" s="210"/>
      <c r="H662" s="210"/>
      <c r="I662" s="210"/>
      <c r="J662" s="210"/>
      <c r="K662" s="210"/>
      <c r="L662" s="210"/>
      <c r="M662" s="210"/>
      <c r="N662" s="210"/>
      <c r="O662" s="210"/>
      <c r="P662" s="210"/>
      <c r="Q662" s="210"/>
      <c r="R662" s="210"/>
      <c r="S662" s="210"/>
      <c r="T662" s="210"/>
      <c r="U662" s="210"/>
      <c r="V662" s="210"/>
      <c r="W662" s="210"/>
      <c r="X662" s="210"/>
      <c r="Y662" s="210"/>
      <c r="Z662" s="210"/>
    </row>
    <row r="663" spans="1:26" ht="12" customHeight="1">
      <c r="A663" s="210"/>
      <c r="B663" s="210"/>
      <c r="C663" s="210"/>
      <c r="D663" s="210"/>
      <c r="E663" s="210"/>
      <c r="F663" s="211"/>
      <c r="G663" s="210"/>
      <c r="H663" s="210"/>
      <c r="I663" s="210"/>
      <c r="J663" s="210"/>
      <c r="K663" s="210"/>
      <c r="L663" s="210"/>
      <c r="M663" s="210"/>
      <c r="N663" s="210"/>
      <c r="O663" s="210"/>
      <c r="P663" s="210"/>
      <c r="Q663" s="210"/>
      <c r="R663" s="210"/>
      <c r="S663" s="210"/>
      <c r="T663" s="210"/>
      <c r="U663" s="210"/>
      <c r="V663" s="210"/>
      <c r="W663" s="210"/>
      <c r="X663" s="210"/>
      <c r="Y663" s="210"/>
      <c r="Z663" s="210"/>
    </row>
    <row r="664" spans="1:26" ht="12" customHeight="1">
      <c r="A664" s="210"/>
      <c r="B664" s="210"/>
      <c r="C664" s="210"/>
      <c r="D664" s="210"/>
      <c r="E664" s="210"/>
      <c r="F664" s="211"/>
      <c r="G664" s="210"/>
      <c r="H664" s="210"/>
      <c r="I664" s="210"/>
      <c r="J664" s="210"/>
      <c r="K664" s="210"/>
      <c r="L664" s="210"/>
      <c r="M664" s="210"/>
      <c r="N664" s="210"/>
      <c r="O664" s="210"/>
      <c r="P664" s="210"/>
      <c r="Q664" s="210"/>
      <c r="R664" s="210"/>
      <c r="S664" s="210"/>
      <c r="T664" s="210"/>
      <c r="U664" s="210"/>
      <c r="V664" s="210"/>
      <c r="W664" s="210"/>
      <c r="X664" s="210"/>
      <c r="Y664" s="210"/>
      <c r="Z664" s="210"/>
    </row>
    <row r="665" spans="1:26" ht="12" customHeight="1">
      <c r="A665" s="210"/>
      <c r="B665" s="210"/>
      <c r="C665" s="210"/>
      <c r="D665" s="210"/>
      <c r="E665" s="210"/>
      <c r="F665" s="211"/>
      <c r="G665" s="210"/>
      <c r="H665" s="210"/>
      <c r="I665" s="210"/>
      <c r="J665" s="210"/>
      <c r="K665" s="210"/>
      <c r="L665" s="210"/>
      <c r="M665" s="210"/>
      <c r="N665" s="210"/>
      <c r="O665" s="210"/>
      <c r="P665" s="210"/>
      <c r="Q665" s="210"/>
      <c r="R665" s="210"/>
      <c r="S665" s="210"/>
      <c r="T665" s="210"/>
      <c r="U665" s="210"/>
      <c r="V665" s="210"/>
      <c r="W665" s="210"/>
      <c r="X665" s="210"/>
      <c r="Y665" s="210"/>
      <c r="Z665" s="210"/>
    </row>
    <row r="666" spans="1:26" ht="12" customHeight="1">
      <c r="A666" s="210"/>
      <c r="B666" s="210"/>
      <c r="C666" s="210"/>
      <c r="D666" s="210"/>
      <c r="E666" s="210"/>
      <c r="F666" s="211"/>
      <c r="G666" s="210"/>
      <c r="H666" s="210"/>
      <c r="I666" s="210"/>
      <c r="J666" s="210"/>
      <c r="K666" s="210"/>
      <c r="L666" s="210"/>
      <c r="M666" s="210"/>
      <c r="N666" s="210"/>
      <c r="O666" s="210"/>
      <c r="P666" s="210"/>
      <c r="Q666" s="210"/>
      <c r="R666" s="210"/>
      <c r="S666" s="210"/>
      <c r="T666" s="210"/>
      <c r="U666" s="210"/>
      <c r="V666" s="210"/>
      <c r="W666" s="210"/>
      <c r="X666" s="210"/>
      <c r="Y666" s="210"/>
      <c r="Z666" s="210"/>
    </row>
    <row r="667" spans="1:26" ht="12" customHeight="1">
      <c r="A667" s="210"/>
      <c r="B667" s="210"/>
      <c r="C667" s="210"/>
      <c r="D667" s="210"/>
      <c r="E667" s="210"/>
      <c r="F667" s="211"/>
      <c r="G667" s="210"/>
      <c r="H667" s="210"/>
      <c r="I667" s="210"/>
      <c r="J667" s="210"/>
      <c r="K667" s="210"/>
      <c r="L667" s="210"/>
      <c r="M667" s="210"/>
      <c r="N667" s="210"/>
      <c r="O667" s="210"/>
      <c r="P667" s="210"/>
      <c r="Q667" s="210"/>
      <c r="R667" s="210"/>
      <c r="S667" s="210"/>
      <c r="T667" s="210"/>
      <c r="U667" s="210"/>
      <c r="V667" s="210"/>
      <c r="W667" s="210"/>
      <c r="X667" s="210"/>
      <c r="Y667" s="210"/>
      <c r="Z667" s="210"/>
    </row>
    <row r="668" spans="1:26" ht="12" customHeight="1">
      <c r="A668" s="210"/>
      <c r="B668" s="210"/>
      <c r="C668" s="210"/>
      <c r="D668" s="210"/>
      <c r="E668" s="210"/>
      <c r="F668" s="211"/>
      <c r="G668" s="210"/>
      <c r="H668" s="210"/>
      <c r="I668" s="210"/>
      <c r="J668" s="210"/>
      <c r="K668" s="210"/>
      <c r="L668" s="210"/>
      <c r="M668" s="210"/>
      <c r="N668" s="210"/>
      <c r="O668" s="210"/>
      <c r="P668" s="210"/>
      <c r="Q668" s="210"/>
      <c r="R668" s="210"/>
      <c r="S668" s="210"/>
      <c r="T668" s="210"/>
      <c r="U668" s="210"/>
      <c r="V668" s="210"/>
      <c r="W668" s="210"/>
      <c r="X668" s="210"/>
      <c r="Y668" s="210"/>
      <c r="Z668" s="210"/>
    </row>
    <row r="669" spans="1:26" ht="12" customHeight="1">
      <c r="A669" s="210"/>
      <c r="B669" s="210"/>
      <c r="C669" s="210"/>
      <c r="D669" s="210"/>
      <c r="E669" s="210"/>
      <c r="F669" s="211"/>
      <c r="G669" s="210"/>
      <c r="H669" s="210"/>
      <c r="I669" s="210"/>
      <c r="J669" s="210"/>
      <c r="K669" s="210"/>
      <c r="L669" s="210"/>
      <c r="M669" s="210"/>
      <c r="N669" s="210"/>
      <c r="O669" s="210"/>
      <c r="P669" s="210"/>
      <c r="Q669" s="210"/>
      <c r="R669" s="210"/>
      <c r="S669" s="210"/>
      <c r="T669" s="210"/>
      <c r="U669" s="210"/>
      <c r="V669" s="210"/>
      <c r="W669" s="210"/>
      <c r="X669" s="210"/>
      <c r="Y669" s="210"/>
      <c r="Z669" s="210"/>
    </row>
    <row r="670" spans="1:26" ht="12" customHeight="1">
      <c r="A670" s="210"/>
      <c r="B670" s="210"/>
      <c r="C670" s="210"/>
      <c r="D670" s="210"/>
      <c r="E670" s="210"/>
      <c r="F670" s="211"/>
      <c r="G670" s="210"/>
      <c r="H670" s="210"/>
      <c r="I670" s="210"/>
      <c r="J670" s="210"/>
      <c r="K670" s="210"/>
      <c r="L670" s="210"/>
      <c r="M670" s="210"/>
      <c r="N670" s="210"/>
      <c r="O670" s="210"/>
      <c r="P670" s="210"/>
      <c r="Q670" s="210"/>
      <c r="R670" s="210"/>
      <c r="S670" s="210"/>
      <c r="T670" s="210"/>
      <c r="U670" s="210"/>
      <c r="V670" s="210"/>
      <c r="W670" s="210"/>
      <c r="X670" s="210"/>
      <c r="Y670" s="210"/>
      <c r="Z670" s="210"/>
    </row>
    <row r="671" spans="1:26" ht="12" customHeight="1">
      <c r="A671" s="210"/>
      <c r="B671" s="210"/>
      <c r="C671" s="210"/>
      <c r="D671" s="210"/>
      <c r="E671" s="210"/>
      <c r="F671" s="211"/>
      <c r="G671" s="210"/>
      <c r="H671" s="210"/>
      <c r="I671" s="210"/>
      <c r="J671" s="210"/>
      <c r="K671" s="210"/>
      <c r="L671" s="210"/>
      <c r="M671" s="210"/>
      <c r="N671" s="210"/>
      <c r="O671" s="210"/>
      <c r="P671" s="210"/>
      <c r="Q671" s="210"/>
      <c r="R671" s="210"/>
      <c r="S671" s="210"/>
      <c r="T671" s="210"/>
      <c r="U671" s="210"/>
      <c r="V671" s="210"/>
      <c r="W671" s="210"/>
      <c r="X671" s="210"/>
      <c r="Y671" s="210"/>
      <c r="Z671" s="210"/>
    </row>
    <row r="672" spans="1:26" ht="12" customHeight="1">
      <c r="A672" s="210"/>
      <c r="B672" s="210"/>
      <c r="C672" s="210"/>
      <c r="D672" s="210"/>
      <c r="E672" s="210"/>
      <c r="F672" s="211"/>
      <c r="G672" s="210"/>
      <c r="H672" s="210"/>
      <c r="I672" s="210"/>
      <c r="J672" s="210"/>
      <c r="K672" s="210"/>
      <c r="L672" s="210"/>
      <c r="M672" s="210"/>
      <c r="N672" s="210"/>
      <c r="O672" s="210"/>
      <c r="P672" s="210"/>
      <c r="Q672" s="210"/>
      <c r="R672" s="210"/>
      <c r="S672" s="210"/>
      <c r="T672" s="210"/>
      <c r="U672" s="210"/>
      <c r="V672" s="210"/>
      <c r="W672" s="210"/>
      <c r="X672" s="210"/>
      <c r="Y672" s="210"/>
      <c r="Z672" s="210"/>
    </row>
    <row r="673" spans="1:26" ht="12" customHeight="1">
      <c r="A673" s="210"/>
      <c r="B673" s="210"/>
      <c r="C673" s="210"/>
      <c r="D673" s="210"/>
      <c r="E673" s="210"/>
      <c r="F673" s="211"/>
      <c r="G673" s="210"/>
      <c r="H673" s="210"/>
      <c r="I673" s="210"/>
      <c r="J673" s="210"/>
      <c r="K673" s="210"/>
      <c r="L673" s="210"/>
      <c r="M673" s="210"/>
      <c r="N673" s="210"/>
      <c r="O673" s="210"/>
      <c r="P673" s="210"/>
      <c r="Q673" s="210"/>
      <c r="R673" s="210"/>
      <c r="S673" s="210"/>
      <c r="T673" s="210"/>
      <c r="U673" s="210"/>
      <c r="V673" s="210"/>
      <c r="W673" s="210"/>
      <c r="X673" s="210"/>
      <c r="Y673" s="210"/>
      <c r="Z673" s="210"/>
    </row>
    <row r="674" spans="1:26" ht="12" customHeight="1">
      <c r="A674" s="210"/>
      <c r="B674" s="210"/>
      <c r="C674" s="210"/>
      <c r="D674" s="210"/>
      <c r="E674" s="210"/>
      <c r="F674" s="211"/>
      <c r="G674" s="210"/>
      <c r="H674" s="210"/>
      <c r="I674" s="210"/>
      <c r="J674" s="210"/>
      <c r="K674" s="210"/>
      <c r="L674" s="210"/>
      <c r="M674" s="210"/>
      <c r="N674" s="210"/>
      <c r="O674" s="210"/>
      <c r="P674" s="210"/>
      <c r="Q674" s="210"/>
      <c r="R674" s="210"/>
      <c r="S674" s="210"/>
      <c r="T674" s="210"/>
      <c r="U674" s="210"/>
      <c r="V674" s="210"/>
      <c r="W674" s="210"/>
      <c r="X674" s="210"/>
      <c r="Y674" s="210"/>
      <c r="Z674" s="210"/>
    </row>
    <row r="675" spans="1:26" ht="12" customHeight="1">
      <c r="A675" s="210"/>
      <c r="B675" s="210"/>
      <c r="C675" s="210"/>
      <c r="D675" s="210"/>
      <c r="E675" s="210"/>
      <c r="F675" s="211"/>
      <c r="G675" s="210"/>
      <c r="H675" s="210"/>
      <c r="I675" s="210"/>
      <c r="J675" s="210"/>
      <c r="K675" s="210"/>
      <c r="L675" s="210"/>
      <c r="M675" s="210"/>
      <c r="N675" s="210"/>
      <c r="O675" s="210"/>
      <c r="P675" s="210"/>
      <c r="Q675" s="210"/>
      <c r="R675" s="210"/>
      <c r="S675" s="210"/>
      <c r="T675" s="210"/>
      <c r="U675" s="210"/>
      <c r="V675" s="210"/>
      <c r="W675" s="210"/>
      <c r="X675" s="210"/>
      <c r="Y675" s="210"/>
      <c r="Z675" s="210"/>
    </row>
    <row r="676" spans="1:26" ht="12" customHeight="1">
      <c r="A676" s="210"/>
      <c r="B676" s="210"/>
      <c r="C676" s="210"/>
      <c r="D676" s="210"/>
      <c r="E676" s="210"/>
      <c r="F676" s="211"/>
      <c r="G676" s="210"/>
      <c r="H676" s="210"/>
      <c r="I676" s="210"/>
      <c r="J676" s="210"/>
      <c r="K676" s="210"/>
      <c r="L676" s="210"/>
      <c r="M676" s="210"/>
      <c r="N676" s="210"/>
      <c r="O676" s="210"/>
      <c r="P676" s="210"/>
      <c r="Q676" s="210"/>
      <c r="R676" s="210"/>
      <c r="S676" s="210"/>
      <c r="T676" s="210"/>
      <c r="U676" s="210"/>
      <c r="V676" s="210"/>
      <c r="W676" s="210"/>
      <c r="X676" s="210"/>
      <c r="Y676" s="210"/>
      <c r="Z676" s="210"/>
    </row>
    <row r="677" spans="1:26" ht="12" customHeight="1">
      <c r="A677" s="210"/>
      <c r="B677" s="210"/>
      <c r="C677" s="210"/>
      <c r="D677" s="210"/>
      <c r="E677" s="210"/>
      <c r="F677" s="211"/>
      <c r="G677" s="210"/>
      <c r="H677" s="210"/>
      <c r="I677" s="210"/>
      <c r="J677" s="210"/>
      <c r="K677" s="210"/>
      <c r="L677" s="210"/>
      <c r="M677" s="210"/>
      <c r="N677" s="210"/>
      <c r="O677" s="210"/>
      <c r="P677" s="210"/>
      <c r="Q677" s="210"/>
      <c r="R677" s="210"/>
      <c r="S677" s="210"/>
      <c r="T677" s="210"/>
      <c r="U677" s="210"/>
      <c r="V677" s="210"/>
      <c r="W677" s="210"/>
      <c r="X677" s="210"/>
      <c r="Y677" s="210"/>
      <c r="Z677" s="210"/>
    </row>
    <row r="678" spans="1:26" ht="12" customHeight="1">
      <c r="A678" s="210"/>
      <c r="B678" s="210"/>
      <c r="C678" s="210"/>
      <c r="D678" s="210"/>
      <c r="E678" s="210"/>
      <c r="F678" s="211"/>
      <c r="G678" s="210"/>
      <c r="H678" s="210"/>
      <c r="I678" s="210"/>
      <c r="J678" s="210"/>
      <c r="K678" s="210"/>
      <c r="L678" s="210"/>
      <c r="M678" s="210"/>
      <c r="N678" s="210"/>
      <c r="O678" s="210"/>
      <c r="P678" s="210"/>
      <c r="Q678" s="210"/>
      <c r="R678" s="210"/>
      <c r="S678" s="210"/>
      <c r="T678" s="210"/>
      <c r="U678" s="210"/>
      <c r="V678" s="210"/>
      <c r="W678" s="210"/>
      <c r="X678" s="210"/>
      <c r="Y678" s="210"/>
      <c r="Z678" s="210"/>
    </row>
    <row r="679" spans="1:26" ht="12" customHeight="1">
      <c r="A679" s="210"/>
      <c r="B679" s="210"/>
      <c r="C679" s="210"/>
      <c r="D679" s="210"/>
      <c r="E679" s="210"/>
      <c r="F679" s="211"/>
      <c r="G679" s="210"/>
      <c r="H679" s="210"/>
      <c r="I679" s="210"/>
      <c r="J679" s="210"/>
      <c r="K679" s="210"/>
      <c r="L679" s="210"/>
      <c r="M679" s="210"/>
      <c r="N679" s="210"/>
      <c r="O679" s="210"/>
      <c r="P679" s="210"/>
      <c r="Q679" s="210"/>
      <c r="R679" s="210"/>
      <c r="S679" s="210"/>
      <c r="T679" s="210"/>
      <c r="U679" s="210"/>
      <c r="V679" s="210"/>
      <c r="W679" s="210"/>
      <c r="X679" s="210"/>
      <c r="Y679" s="210"/>
      <c r="Z679" s="210"/>
    </row>
    <row r="680" spans="1:26" ht="12" customHeight="1">
      <c r="A680" s="210"/>
      <c r="B680" s="210"/>
      <c r="C680" s="210"/>
      <c r="D680" s="210"/>
      <c r="E680" s="210"/>
      <c r="F680" s="211"/>
      <c r="G680" s="210"/>
      <c r="H680" s="210"/>
      <c r="I680" s="210"/>
      <c r="J680" s="210"/>
      <c r="K680" s="210"/>
      <c r="L680" s="210"/>
      <c r="M680" s="210"/>
      <c r="N680" s="210"/>
      <c r="O680" s="210"/>
      <c r="P680" s="210"/>
      <c r="Q680" s="210"/>
      <c r="R680" s="210"/>
      <c r="S680" s="210"/>
      <c r="T680" s="210"/>
      <c r="U680" s="210"/>
      <c r="V680" s="210"/>
      <c r="W680" s="210"/>
      <c r="X680" s="210"/>
      <c r="Y680" s="210"/>
      <c r="Z680" s="210"/>
    </row>
    <row r="681" spans="1:26" ht="12" customHeight="1">
      <c r="A681" s="210"/>
      <c r="B681" s="210"/>
      <c r="C681" s="210"/>
      <c r="D681" s="210"/>
      <c r="E681" s="210"/>
      <c r="F681" s="211"/>
      <c r="G681" s="210"/>
      <c r="H681" s="210"/>
      <c r="I681" s="210"/>
      <c r="J681" s="210"/>
      <c r="K681" s="210"/>
      <c r="L681" s="210"/>
      <c r="M681" s="210"/>
      <c r="N681" s="210"/>
      <c r="O681" s="210"/>
      <c r="P681" s="210"/>
      <c r="Q681" s="210"/>
      <c r="R681" s="210"/>
      <c r="S681" s="210"/>
      <c r="T681" s="210"/>
      <c r="U681" s="210"/>
      <c r="V681" s="210"/>
      <c r="W681" s="210"/>
      <c r="X681" s="210"/>
      <c r="Y681" s="210"/>
      <c r="Z681" s="210"/>
    </row>
    <row r="682" spans="1:26" ht="12" customHeight="1">
      <c r="A682" s="210"/>
      <c r="B682" s="210"/>
      <c r="C682" s="210"/>
      <c r="D682" s="210"/>
      <c r="E682" s="210"/>
      <c r="F682" s="211"/>
      <c r="G682" s="210"/>
      <c r="H682" s="210"/>
      <c r="I682" s="210"/>
      <c r="J682" s="210"/>
      <c r="K682" s="210"/>
      <c r="L682" s="210"/>
      <c r="M682" s="210"/>
      <c r="N682" s="210"/>
      <c r="O682" s="210"/>
      <c r="P682" s="210"/>
      <c r="Q682" s="210"/>
      <c r="R682" s="210"/>
      <c r="S682" s="210"/>
      <c r="T682" s="210"/>
      <c r="U682" s="210"/>
      <c r="V682" s="210"/>
      <c r="W682" s="210"/>
      <c r="X682" s="210"/>
      <c r="Y682" s="210"/>
      <c r="Z682" s="210"/>
    </row>
    <row r="683" spans="1:26" ht="12" customHeight="1">
      <c r="A683" s="210"/>
      <c r="B683" s="210"/>
      <c r="C683" s="210"/>
      <c r="D683" s="210"/>
      <c r="E683" s="210"/>
      <c r="F683" s="211"/>
      <c r="G683" s="210"/>
      <c r="H683" s="210"/>
      <c r="I683" s="210"/>
      <c r="J683" s="210"/>
      <c r="K683" s="210"/>
      <c r="L683" s="210"/>
      <c r="M683" s="210"/>
      <c r="N683" s="210"/>
      <c r="O683" s="210"/>
      <c r="P683" s="210"/>
      <c r="Q683" s="210"/>
      <c r="R683" s="210"/>
      <c r="S683" s="210"/>
      <c r="T683" s="210"/>
      <c r="U683" s="210"/>
      <c r="V683" s="210"/>
      <c r="W683" s="210"/>
      <c r="X683" s="210"/>
      <c r="Y683" s="210"/>
      <c r="Z683" s="210"/>
    </row>
    <row r="684" spans="1:26" ht="12" customHeight="1">
      <c r="A684" s="210"/>
      <c r="B684" s="210"/>
      <c r="C684" s="210"/>
      <c r="D684" s="210"/>
      <c r="E684" s="210"/>
      <c r="F684" s="211"/>
      <c r="G684" s="210"/>
      <c r="H684" s="210"/>
      <c r="I684" s="210"/>
      <c r="J684" s="210"/>
      <c r="K684" s="210"/>
      <c r="L684" s="210"/>
      <c r="M684" s="210"/>
      <c r="N684" s="210"/>
      <c r="O684" s="210"/>
      <c r="P684" s="210"/>
      <c r="Q684" s="210"/>
      <c r="R684" s="210"/>
      <c r="S684" s="210"/>
      <c r="T684" s="210"/>
      <c r="U684" s="210"/>
      <c r="V684" s="210"/>
      <c r="W684" s="210"/>
      <c r="X684" s="210"/>
      <c r="Y684" s="210"/>
      <c r="Z684" s="210"/>
    </row>
    <row r="685" spans="1:26" ht="12" customHeight="1">
      <c r="A685" s="210"/>
      <c r="B685" s="210"/>
      <c r="C685" s="210"/>
      <c r="D685" s="210"/>
      <c r="E685" s="210"/>
      <c r="F685" s="211"/>
      <c r="G685" s="210"/>
      <c r="H685" s="210"/>
      <c r="I685" s="210"/>
      <c r="J685" s="210"/>
      <c r="K685" s="210"/>
      <c r="L685" s="210"/>
      <c r="M685" s="210"/>
      <c r="N685" s="210"/>
      <c r="O685" s="210"/>
      <c r="P685" s="210"/>
      <c r="Q685" s="210"/>
      <c r="R685" s="210"/>
      <c r="S685" s="210"/>
      <c r="T685" s="210"/>
      <c r="U685" s="210"/>
      <c r="V685" s="210"/>
      <c r="W685" s="210"/>
      <c r="X685" s="210"/>
      <c r="Y685" s="210"/>
      <c r="Z685" s="210"/>
    </row>
    <row r="686" spans="1:26" ht="12" customHeight="1">
      <c r="A686" s="210"/>
      <c r="B686" s="210"/>
      <c r="C686" s="210"/>
      <c r="D686" s="210"/>
      <c r="E686" s="210"/>
      <c r="F686" s="211"/>
      <c r="G686" s="210"/>
      <c r="H686" s="210"/>
      <c r="I686" s="210"/>
      <c r="J686" s="210"/>
      <c r="K686" s="210"/>
      <c r="L686" s="210"/>
      <c r="M686" s="210"/>
      <c r="N686" s="210"/>
      <c r="O686" s="210"/>
      <c r="P686" s="210"/>
      <c r="Q686" s="210"/>
      <c r="R686" s="210"/>
      <c r="S686" s="210"/>
      <c r="T686" s="210"/>
      <c r="U686" s="210"/>
      <c r="V686" s="210"/>
      <c r="W686" s="210"/>
      <c r="X686" s="210"/>
      <c r="Y686" s="210"/>
      <c r="Z686" s="210"/>
    </row>
    <row r="687" spans="1:26" ht="12" customHeight="1">
      <c r="A687" s="210"/>
      <c r="B687" s="210"/>
      <c r="C687" s="210"/>
      <c r="D687" s="210"/>
      <c r="E687" s="210"/>
      <c r="F687" s="211"/>
      <c r="G687" s="210"/>
      <c r="H687" s="210"/>
      <c r="I687" s="210"/>
      <c r="J687" s="210"/>
      <c r="K687" s="210"/>
      <c r="L687" s="210"/>
      <c r="M687" s="210"/>
      <c r="N687" s="210"/>
      <c r="O687" s="210"/>
      <c r="P687" s="210"/>
      <c r="Q687" s="210"/>
      <c r="R687" s="210"/>
      <c r="S687" s="210"/>
      <c r="T687" s="210"/>
      <c r="U687" s="210"/>
      <c r="V687" s="210"/>
      <c r="W687" s="210"/>
      <c r="X687" s="210"/>
      <c r="Y687" s="210"/>
      <c r="Z687" s="210"/>
    </row>
    <row r="688" spans="1:26" ht="12" customHeight="1">
      <c r="A688" s="210"/>
      <c r="B688" s="210"/>
      <c r="C688" s="210"/>
      <c r="D688" s="210"/>
      <c r="E688" s="210"/>
      <c r="F688" s="211"/>
      <c r="G688" s="210"/>
      <c r="H688" s="210"/>
      <c r="I688" s="210"/>
      <c r="J688" s="210"/>
      <c r="K688" s="210"/>
      <c r="L688" s="210"/>
      <c r="M688" s="210"/>
      <c r="N688" s="210"/>
      <c r="O688" s="210"/>
      <c r="P688" s="210"/>
      <c r="Q688" s="210"/>
      <c r="R688" s="210"/>
      <c r="S688" s="210"/>
      <c r="T688" s="210"/>
      <c r="U688" s="210"/>
      <c r="V688" s="210"/>
      <c r="W688" s="210"/>
      <c r="X688" s="210"/>
      <c r="Y688" s="210"/>
      <c r="Z688" s="210"/>
    </row>
    <row r="689" spans="1:26" ht="12" customHeight="1">
      <c r="A689" s="210"/>
      <c r="B689" s="210"/>
      <c r="C689" s="210"/>
      <c r="D689" s="210"/>
      <c r="E689" s="210"/>
      <c r="F689" s="211"/>
      <c r="G689" s="210"/>
      <c r="H689" s="210"/>
      <c r="I689" s="210"/>
      <c r="J689" s="210"/>
      <c r="K689" s="210"/>
      <c r="L689" s="210"/>
      <c r="M689" s="210"/>
      <c r="N689" s="210"/>
      <c r="O689" s="210"/>
      <c r="P689" s="210"/>
      <c r="Q689" s="210"/>
      <c r="R689" s="210"/>
      <c r="S689" s="210"/>
      <c r="T689" s="210"/>
      <c r="U689" s="210"/>
      <c r="V689" s="210"/>
      <c r="W689" s="210"/>
      <c r="X689" s="210"/>
      <c r="Y689" s="210"/>
      <c r="Z689" s="210"/>
    </row>
    <row r="690" spans="1:26" ht="12" customHeight="1">
      <c r="A690" s="210"/>
      <c r="B690" s="210"/>
      <c r="C690" s="210"/>
      <c r="D690" s="210"/>
      <c r="E690" s="210"/>
      <c r="F690" s="211"/>
      <c r="G690" s="210"/>
      <c r="H690" s="210"/>
      <c r="I690" s="210"/>
      <c r="J690" s="210"/>
      <c r="K690" s="210"/>
      <c r="L690" s="210"/>
      <c r="M690" s="210"/>
      <c r="N690" s="210"/>
      <c r="O690" s="210"/>
      <c r="P690" s="210"/>
      <c r="Q690" s="210"/>
      <c r="R690" s="210"/>
      <c r="S690" s="210"/>
      <c r="T690" s="210"/>
      <c r="U690" s="210"/>
      <c r="V690" s="210"/>
      <c r="W690" s="210"/>
      <c r="X690" s="210"/>
      <c r="Y690" s="210"/>
      <c r="Z690" s="210"/>
    </row>
    <row r="691" spans="1:26" ht="12" customHeight="1">
      <c r="A691" s="210"/>
      <c r="B691" s="210"/>
      <c r="C691" s="210"/>
      <c r="D691" s="210"/>
      <c r="E691" s="210"/>
      <c r="F691" s="211"/>
      <c r="G691" s="210"/>
      <c r="H691" s="210"/>
      <c r="I691" s="210"/>
      <c r="J691" s="210"/>
      <c r="K691" s="210"/>
      <c r="L691" s="210"/>
      <c r="M691" s="210"/>
      <c r="N691" s="210"/>
      <c r="O691" s="210"/>
      <c r="P691" s="210"/>
      <c r="Q691" s="210"/>
      <c r="R691" s="210"/>
      <c r="S691" s="210"/>
      <c r="T691" s="210"/>
      <c r="U691" s="210"/>
      <c r="V691" s="210"/>
      <c r="W691" s="210"/>
      <c r="X691" s="210"/>
      <c r="Y691" s="210"/>
      <c r="Z691" s="210"/>
    </row>
    <row r="692" spans="1:26" ht="12" customHeight="1">
      <c r="A692" s="210"/>
      <c r="B692" s="210"/>
      <c r="C692" s="210"/>
      <c r="D692" s="210"/>
      <c r="E692" s="210"/>
      <c r="F692" s="211"/>
      <c r="G692" s="210"/>
      <c r="H692" s="210"/>
      <c r="I692" s="210"/>
      <c r="J692" s="210"/>
      <c r="K692" s="210"/>
      <c r="L692" s="210"/>
      <c r="M692" s="210"/>
      <c r="N692" s="210"/>
      <c r="O692" s="210"/>
      <c r="P692" s="210"/>
      <c r="Q692" s="210"/>
      <c r="R692" s="210"/>
      <c r="S692" s="210"/>
      <c r="T692" s="210"/>
      <c r="U692" s="210"/>
      <c r="V692" s="210"/>
      <c r="W692" s="210"/>
      <c r="X692" s="210"/>
      <c r="Y692" s="210"/>
      <c r="Z692" s="210"/>
    </row>
    <row r="693" spans="1:26" ht="12" customHeight="1">
      <c r="A693" s="210"/>
      <c r="B693" s="210"/>
      <c r="C693" s="210"/>
      <c r="D693" s="210"/>
      <c r="E693" s="210"/>
      <c r="F693" s="211"/>
      <c r="G693" s="210"/>
      <c r="H693" s="210"/>
      <c r="I693" s="210"/>
      <c r="J693" s="210"/>
      <c r="K693" s="210"/>
      <c r="L693" s="210"/>
      <c r="M693" s="210"/>
      <c r="N693" s="210"/>
      <c r="O693" s="210"/>
      <c r="P693" s="210"/>
      <c r="Q693" s="210"/>
      <c r="R693" s="210"/>
      <c r="S693" s="210"/>
      <c r="T693" s="210"/>
      <c r="U693" s="210"/>
      <c r="V693" s="210"/>
      <c r="W693" s="210"/>
      <c r="X693" s="210"/>
      <c r="Y693" s="210"/>
      <c r="Z693" s="210"/>
    </row>
    <row r="694" spans="1:26" ht="12" customHeight="1">
      <c r="A694" s="210"/>
      <c r="B694" s="210"/>
      <c r="C694" s="210"/>
      <c r="D694" s="210"/>
      <c r="E694" s="210"/>
      <c r="F694" s="211"/>
      <c r="G694" s="210"/>
      <c r="H694" s="210"/>
      <c r="I694" s="210"/>
      <c r="J694" s="210"/>
      <c r="K694" s="210"/>
      <c r="L694" s="210"/>
      <c r="M694" s="210"/>
      <c r="N694" s="210"/>
      <c r="O694" s="210"/>
      <c r="P694" s="210"/>
      <c r="Q694" s="210"/>
      <c r="R694" s="210"/>
      <c r="S694" s="210"/>
      <c r="T694" s="210"/>
      <c r="U694" s="210"/>
      <c r="V694" s="210"/>
      <c r="W694" s="210"/>
      <c r="X694" s="210"/>
      <c r="Y694" s="210"/>
      <c r="Z694" s="210"/>
    </row>
    <row r="695" spans="1:26" ht="12" customHeight="1">
      <c r="A695" s="210"/>
      <c r="B695" s="210"/>
      <c r="C695" s="210"/>
      <c r="D695" s="210"/>
      <c r="E695" s="210"/>
      <c r="F695" s="211"/>
      <c r="G695" s="210"/>
      <c r="H695" s="210"/>
      <c r="I695" s="210"/>
      <c r="J695" s="210"/>
      <c r="K695" s="210"/>
      <c r="L695" s="210"/>
      <c r="M695" s="210"/>
      <c r="N695" s="210"/>
      <c r="O695" s="210"/>
      <c r="P695" s="210"/>
      <c r="Q695" s="210"/>
      <c r="R695" s="210"/>
      <c r="S695" s="210"/>
      <c r="T695" s="210"/>
      <c r="U695" s="210"/>
      <c r="V695" s="210"/>
      <c r="W695" s="210"/>
      <c r="X695" s="210"/>
      <c r="Y695" s="210"/>
      <c r="Z695" s="210"/>
    </row>
    <row r="696" spans="1:26" ht="12" customHeight="1">
      <c r="A696" s="210"/>
      <c r="B696" s="210"/>
      <c r="C696" s="210"/>
      <c r="D696" s="210"/>
      <c r="E696" s="210"/>
      <c r="F696" s="211"/>
      <c r="G696" s="210"/>
      <c r="H696" s="210"/>
      <c r="I696" s="210"/>
      <c r="J696" s="210"/>
      <c r="K696" s="210"/>
      <c r="L696" s="210"/>
      <c r="M696" s="210"/>
      <c r="N696" s="210"/>
      <c r="O696" s="210"/>
      <c r="P696" s="210"/>
      <c r="Q696" s="210"/>
      <c r="R696" s="210"/>
      <c r="S696" s="210"/>
      <c r="T696" s="210"/>
      <c r="U696" s="210"/>
      <c r="V696" s="210"/>
      <c r="W696" s="210"/>
      <c r="X696" s="210"/>
      <c r="Y696" s="210"/>
      <c r="Z696" s="210"/>
    </row>
    <row r="697" spans="1:26" ht="12" customHeight="1">
      <c r="A697" s="210"/>
      <c r="B697" s="210"/>
      <c r="C697" s="210"/>
      <c r="D697" s="210"/>
      <c r="E697" s="210"/>
      <c r="F697" s="211"/>
      <c r="G697" s="210"/>
      <c r="H697" s="210"/>
      <c r="I697" s="210"/>
      <c r="J697" s="210"/>
      <c r="K697" s="210"/>
      <c r="L697" s="210"/>
      <c r="M697" s="210"/>
      <c r="N697" s="210"/>
      <c r="O697" s="210"/>
      <c r="P697" s="210"/>
      <c r="Q697" s="210"/>
      <c r="R697" s="210"/>
      <c r="S697" s="210"/>
      <c r="T697" s="210"/>
      <c r="U697" s="210"/>
      <c r="V697" s="210"/>
      <c r="W697" s="210"/>
      <c r="X697" s="210"/>
      <c r="Y697" s="210"/>
      <c r="Z697" s="210"/>
    </row>
    <row r="698" spans="1:26" ht="12" customHeight="1">
      <c r="A698" s="210"/>
      <c r="B698" s="210"/>
      <c r="C698" s="210"/>
      <c r="D698" s="210"/>
      <c r="E698" s="210"/>
      <c r="F698" s="211"/>
      <c r="G698" s="210"/>
      <c r="H698" s="210"/>
      <c r="I698" s="210"/>
      <c r="J698" s="210"/>
      <c r="K698" s="210"/>
      <c r="L698" s="210"/>
      <c r="M698" s="210"/>
      <c r="N698" s="210"/>
      <c r="O698" s="210"/>
      <c r="P698" s="210"/>
      <c r="Q698" s="210"/>
      <c r="R698" s="210"/>
      <c r="S698" s="210"/>
      <c r="T698" s="210"/>
      <c r="U698" s="210"/>
      <c r="V698" s="210"/>
      <c r="W698" s="210"/>
      <c r="X698" s="210"/>
      <c r="Y698" s="210"/>
      <c r="Z698" s="210"/>
    </row>
    <row r="699" spans="1:26" ht="12" customHeight="1">
      <c r="A699" s="210"/>
      <c r="B699" s="210"/>
      <c r="C699" s="210"/>
      <c r="D699" s="210"/>
      <c r="E699" s="210"/>
      <c r="F699" s="211"/>
      <c r="G699" s="210"/>
      <c r="H699" s="210"/>
      <c r="I699" s="210"/>
      <c r="J699" s="210"/>
      <c r="K699" s="210"/>
      <c r="L699" s="210"/>
      <c r="M699" s="210"/>
      <c r="N699" s="210"/>
      <c r="O699" s="210"/>
      <c r="P699" s="210"/>
      <c r="Q699" s="210"/>
      <c r="R699" s="210"/>
      <c r="S699" s="210"/>
      <c r="T699" s="210"/>
      <c r="U699" s="210"/>
      <c r="V699" s="210"/>
      <c r="W699" s="210"/>
      <c r="X699" s="210"/>
      <c r="Y699" s="210"/>
      <c r="Z699" s="210"/>
    </row>
    <row r="700" spans="1:26" ht="12" customHeight="1">
      <c r="A700" s="210"/>
      <c r="B700" s="210"/>
      <c r="C700" s="210"/>
      <c r="D700" s="210"/>
      <c r="E700" s="210"/>
      <c r="F700" s="211"/>
      <c r="G700" s="210"/>
      <c r="H700" s="210"/>
      <c r="I700" s="210"/>
      <c r="J700" s="210"/>
      <c r="K700" s="210"/>
      <c r="L700" s="210"/>
      <c r="M700" s="210"/>
      <c r="N700" s="210"/>
      <c r="O700" s="210"/>
      <c r="P700" s="210"/>
      <c r="Q700" s="210"/>
      <c r="R700" s="210"/>
      <c r="S700" s="210"/>
      <c r="T700" s="210"/>
      <c r="U700" s="210"/>
      <c r="V700" s="210"/>
      <c r="W700" s="210"/>
      <c r="X700" s="210"/>
      <c r="Y700" s="210"/>
      <c r="Z700" s="210"/>
    </row>
    <row r="701" spans="1:26" ht="12" customHeight="1">
      <c r="A701" s="210"/>
      <c r="B701" s="210"/>
      <c r="C701" s="210"/>
      <c r="D701" s="210"/>
      <c r="E701" s="210"/>
      <c r="F701" s="211"/>
      <c r="G701" s="210"/>
      <c r="H701" s="210"/>
      <c r="I701" s="210"/>
      <c r="J701" s="210"/>
      <c r="K701" s="210"/>
      <c r="L701" s="210"/>
      <c r="M701" s="210"/>
      <c r="N701" s="210"/>
      <c r="O701" s="210"/>
      <c r="P701" s="210"/>
      <c r="Q701" s="210"/>
      <c r="R701" s="210"/>
      <c r="S701" s="210"/>
      <c r="T701" s="210"/>
      <c r="U701" s="210"/>
      <c r="V701" s="210"/>
      <c r="W701" s="210"/>
      <c r="X701" s="210"/>
      <c r="Y701" s="210"/>
      <c r="Z701" s="210"/>
    </row>
    <row r="702" spans="1:26" ht="12" customHeight="1">
      <c r="A702" s="210"/>
      <c r="B702" s="210"/>
      <c r="C702" s="210"/>
      <c r="D702" s="210"/>
      <c r="E702" s="210"/>
      <c r="F702" s="211"/>
      <c r="G702" s="210"/>
      <c r="H702" s="210"/>
      <c r="I702" s="210"/>
      <c r="J702" s="210"/>
      <c r="K702" s="210"/>
      <c r="L702" s="210"/>
      <c r="M702" s="210"/>
      <c r="N702" s="210"/>
      <c r="O702" s="210"/>
      <c r="P702" s="210"/>
      <c r="Q702" s="210"/>
      <c r="R702" s="210"/>
      <c r="S702" s="210"/>
      <c r="T702" s="210"/>
      <c r="U702" s="210"/>
      <c r="V702" s="210"/>
      <c r="W702" s="210"/>
      <c r="X702" s="210"/>
      <c r="Y702" s="210"/>
      <c r="Z702" s="210"/>
    </row>
    <row r="703" spans="1:26" ht="12" customHeight="1">
      <c r="A703" s="210"/>
      <c r="B703" s="210"/>
      <c r="C703" s="210"/>
      <c r="D703" s="210"/>
      <c r="E703" s="210"/>
      <c r="F703" s="211"/>
      <c r="G703" s="210"/>
      <c r="H703" s="210"/>
      <c r="I703" s="210"/>
      <c r="J703" s="210"/>
      <c r="K703" s="210"/>
      <c r="L703" s="210"/>
      <c r="M703" s="210"/>
      <c r="N703" s="210"/>
      <c r="O703" s="210"/>
      <c r="P703" s="210"/>
      <c r="Q703" s="210"/>
      <c r="R703" s="210"/>
      <c r="S703" s="210"/>
      <c r="T703" s="210"/>
      <c r="U703" s="210"/>
      <c r="V703" s="210"/>
      <c r="W703" s="210"/>
      <c r="X703" s="210"/>
      <c r="Y703" s="210"/>
      <c r="Z703" s="210"/>
    </row>
    <row r="704" spans="1:26" ht="12" customHeight="1">
      <c r="A704" s="210"/>
      <c r="B704" s="210"/>
      <c r="C704" s="210"/>
      <c r="D704" s="210"/>
      <c r="E704" s="210"/>
      <c r="F704" s="211"/>
      <c r="G704" s="210"/>
      <c r="H704" s="210"/>
      <c r="I704" s="210"/>
      <c r="J704" s="210"/>
      <c r="K704" s="210"/>
      <c r="L704" s="210"/>
      <c r="M704" s="210"/>
      <c r="N704" s="210"/>
      <c r="O704" s="210"/>
      <c r="P704" s="210"/>
      <c r="Q704" s="210"/>
      <c r="R704" s="210"/>
      <c r="S704" s="210"/>
      <c r="T704" s="210"/>
      <c r="U704" s="210"/>
      <c r="V704" s="210"/>
      <c r="W704" s="210"/>
      <c r="X704" s="210"/>
      <c r="Y704" s="210"/>
      <c r="Z704" s="210"/>
    </row>
    <row r="705" spans="1:26" ht="12" customHeight="1">
      <c r="A705" s="210"/>
      <c r="B705" s="210"/>
      <c r="C705" s="210"/>
      <c r="D705" s="210"/>
      <c r="E705" s="210"/>
      <c r="F705" s="211"/>
      <c r="G705" s="210"/>
      <c r="H705" s="210"/>
      <c r="I705" s="210"/>
      <c r="J705" s="210"/>
      <c r="K705" s="210"/>
      <c r="L705" s="210"/>
      <c r="M705" s="210"/>
      <c r="N705" s="210"/>
      <c r="O705" s="210"/>
      <c r="P705" s="210"/>
      <c r="Q705" s="210"/>
      <c r="R705" s="210"/>
      <c r="S705" s="210"/>
      <c r="T705" s="210"/>
      <c r="U705" s="210"/>
      <c r="V705" s="210"/>
      <c r="W705" s="210"/>
      <c r="X705" s="210"/>
      <c r="Y705" s="210"/>
      <c r="Z705" s="210"/>
    </row>
    <row r="706" spans="1:26" ht="12" customHeight="1">
      <c r="A706" s="210"/>
      <c r="B706" s="210"/>
      <c r="C706" s="210"/>
      <c r="D706" s="210"/>
      <c r="E706" s="210"/>
      <c r="F706" s="211"/>
      <c r="G706" s="210"/>
      <c r="H706" s="210"/>
      <c r="I706" s="210"/>
      <c r="J706" s="210"/>
      <c r="K706" s="210"/>
      <c r="L706" s="210"/>
      <c r="M706" s="210"/>
      <c r="N706" s="210"/>
      <c r="O706" s="210"/>
      <c r="P706" s="210"/>
      <c r="Q706" s="210"/>
      <c r="R706" s="210"/>
      <c r="S706" s="210"/>
      <c r="T706" s="210"/>
      <c r="U706" s="210"/>
      <c r="V706" s="210"/>
      <c r="W706" s="210"/>
      <c r="X706" s="210"/>
      <c r="Y706" s="210"/>
      <c r="Z706" s="210"/>
    </row>
    <row r="707" spans="1:26" ht="12" customHeight="1">
      <c r="A707" s="210"/>
      <c r="B707" s="210"/>
      <c r="C707" s="210"/>
      <c r="D707" s="210"/>
      <c r="E707" s="210"/>
      <c r="F707" s="211"/>
      <c r="G707" s="210"/>
      <c r="H707" s="210"/>
      <c r="I707" s="210"/>
      <c r="J707" s="210"/>
      <c r="K707" s="210"/>
      <c r="L707" s="210"/>
      <c r="M707" s="210"/>
      <c r="N707" s="210"/>
      <c r="O707" s="210"/>
      <c r="P707" s="210"/>
      <c r="Q707" s="210"/>
      <c r="R707" s="210"/>
      <c r="S707" s="210"/>
      <c r="T707" s="210"/>
      <c r="U707" s="210"/>
      <c r="V707" s="210"/>
      <c r="W707" s="210"/>
      <c r="X707" s="210"/>
      <c r="Y707" s="210"/>
      <c r="Z707" s="210"/>
    </row>
    <row r="708" spans="1:26" ht="12" customHeight="1">
      <c r="A708" s="210"/>
      <c r="B708" s="210"/>
      <c r="C708" s="210"/>
      <c r="D708" s="210"/>
      <c r="E708" s="210"/>
      <c r="F708" s="211"/>
      <c r="G708" s="210"/>
      <c r="H708" s="210"/>
      <c r="I708" s="210"/>
      <c r="J708" s="210"/>
      <c r="K708" s="210"/>
      <c r="L708" s="210"/>
      <c r="M708" s="210"/>
      <c r="N708" s="210"/>
      <c r="O708" s="210"/>
      <c r="P708" s="210"/>
      <c r="Q708" s="210"/>
      <c r="R708" s="210"/>
      <c r="S708" s="210"/>
      <c r="T708" s="210"/>
      <c r="U708" s="210"/>
      <c r="V708" s="210"/>
      <c r="W708" s="210"/>
      <c r="X708" s="210"/>
      <c r="Y708" s="210"/>
      <c r="Z708" s="210"/>
    </row>
    <row r="709" spans="1:26" ht="12" customHeight="1">
      <c r="A709" s="210"/>
      <c r="B709" s="210"/>
      <c r="C709" s="210"/>
      <c r="D709" s="210"/>
      <c r="E709" s="210"/>
      <c r="F709" s="211"/>
      <c r="G709" s="210"/>
      <c r="H709" s="210"/>
      <c r="I709" s="210"/>
      <c r="J709" s="210"/>
      <c r="K709" s="210"/>
      <c r="L709" s="210"/>
      <c r="M709" s="210"/>
      <c r="N709" s="210"/>
      <c r="O709" s="210"/>
      <c r="P709" s="210"/>
      <c r="Q709" s="210"/>
      <c r="R709" s="210"/>
      <c r="S709" s="210"/>
      <c r="T709" s="210"/>
      <c r="U709" s="210"/>
      <c r="V709" s="210"/>
      <c r="W709" s="210"/>
      <c r="X709" s="210"/>
      <c r="Y709" s="210"/>
      <c r="Z709" s="210"/>
    </row>
    <row r="710" spans="1:26" ht="12" customHeight="1">
      <c r="A710" s="210"/>
      <c r="B710" s="210"/>
      <c r="C710" s="210"/>
      <c r="D710" s="210"/>
      <c r="E710" s="210"/>
      <c r="F710" s="211"/>
      <c r="G710" s="210"/>
      <c r="H710" s="210"/>
      <c r="I710" s="210"/>
      <c r="J710" s="210"/>
      <c r="K710" s="210"/>
      <c r="L710" s="210"/>
      <c r="M710" s="210"/>
      <c r="N710" s="210"/>
      <c r="O710" s="210"/>
      <c r="P710" s="210"/>
      <c r="Q710" s="210"/>
      <c r="R710" s="210"/>
      <c r="S710" s="210"/>
      <c r="T710" s="210"/>
      <c r="U710" s="210"/>
      <c r="V710" s="210"/>
      <c r="W710" s="210"/>
      <c r="X710" s="210"/>
      <c r="Y710" s="210"/>
      <c r="Z710" s="210"/>
    </row>
    <row r="711" spans="1:26" ht="12" customHeight="1">
      <c r="A711" s="210"/>
      <c r="B711" s="210"/>
      <c r="C711" s="210"/>
      <c r="D711" s="210"/>
      <c r="E711" s="210"/>
      <c r="F711" s="211"/>
      <c r="G711" s="210"/>
      <c r="H711" s="210"/>
      <c r="I711" s="210"/>
      <c r="J711" s="210"/>
      <c r="K711" s="210"/>
      <c r="L711" s="210"/>
      <c r="M711" s="210"/>
      <c r="N711" s="210"/>
      <c r="O711" s="210"/>
      <c r="P711" s="210"/>
      <c r="Q711" s="210"/>
      <c r="R711" s="210"/>
      <c r="S711" s="210"/>
      <c r="T711" s="210"/>
      <c r="U711" s="210"/>
      <c r="V711" s="210"/>
      <c r="W711" s="210"/>
      <c r="X711" s="210"/>
      <c r="Y711" s="210"/>
      <c r="Z711" s="210"/>
    </row>
    <row r="712" spans="1:26" ht="12" customHeight="1">
      <c r="A712" s="210"/>
      <c r="B712" s="210"/>
      <c r="C712" s="210"/>
      <c r="D712" s="210"/>
      <c r="E712" s="210"/>
      <c r="F712" s="211"/>
      <c r="G712" s="210"/>
      <c r="H712" s="210"/>
      <c r="I712" s="210"/>
      <c r="J712" s="210"/>
      <c r="K712" s="210"/>
      <c r="L712" s="210"/>
      <c r="M712" s="210"/>
      <c r="N712" s="210"/>
      <c r="O712" s="210"/>
      <c r="P712" s="210"/>
      <c r="Q712" s="210"/>
      <c r="R712" s="210"/>
      <c r="S712" s="210"/>
      <c r="T712" s="210"/>
      <c r="U712" s="210"/>
      <c r="V712" s="210"/>
      <c r="W712" s="210"/>
      <c r="X712" s="210"/>
      <c r="Y712" s="210"/>
      <c r="Z712" s="210"/>
    </row>
    <row r="713" spans="1:26" ht="12" customHeight="1">
      <c r="A713" s="210"/>
      <c r="B713" s="210"/>
      <c r="C713" s="210"/>
      <c r="D713" s="210"/>
      <c r="E713" s="210"/>
      <c r="F713" s="211"/>
      <c r="G713" s="210"/>
      <c r="H713" s="210"/>
      <c r="I713" s="210"/>
      <c r="J713" s="210"/>
      <c r="K713" s="210"/>
      <c r="L713" s="210"/>
      <c r="M713" s="210"/>
      <c r="N713" s="210"/>
      <c r="O713" s="210"/>
      <c r="P713" s="210"/>
      <c r="Q713" s="210"/>
      <c r="R713" s="210"/>
      <c r="S713" s="210"/>
      <c r="T713" s="210"/>
      <c r="U713" s="210"/>
      <c r="V713" s="210"/>
      <c r="W713" s="210"/>
      <c r="X713" s="210"/>
      <c r="Y713" s="210"/>
      <c r="Z713" s="210"/>
    </row>
    <row r="714" spans="1:26" ht="12" customHeight="1">
      <c r="A714" s="210"/>
      <c r="B714" s="210"/>
      <c r="C714" s="210"/>
      <c r="D714" s="210"/>
      <c r="E714" s="210"/>
      <c r="F714" s="211"/>
      <c r="G714" s="210"/>
      <c r="H714" s="210"/>
      <c r="I714" s="210"/>
      <c r="J714" s="210"/>
      <c r="K714" s="210"/>
      <c r="L714" s="210"/>
      <c r="M714" s="210"/>
      <c r="N714" s="210"/>
      <c r="O714" s="210"/>
      <c r="P714" s="210"/>
      <c r="Q714" s="210"/>
      <c r="R714" s="210"/>
      <c r="S714" s="210"/>
      <c r="T714" s="210"/>
      <c r="U714" s="210"/>
      <c r="V714" s="210"/>
      <c r="W714" s="210"/>
      <c r="X714" s="210"/>
      <c r="Y714" s="210"/>
      <c r="Z714" s="210"/>
    </row>
    <row r="715" spans="1:26" ht="12" customHeight="1">
      <c r="A715" s="210"/>
      <c r="B715" s="210"/>
      <c r="C715" s="210"/>
      <c r="D715" s="210"/>
      <c r="E715" s="210"/>
      <c r="F715" s="211"/>
      <c r="G715" s="210"/>
      <c r="H715" s="210"/>
      <c r="I715" s="210"/>
      <c r="J715" s="210"/>
      <c r="K715" s="210"/>
      <c r="L715" s="210"/>
      <c r="M715" s="210"/>
      <c r="N715" s="210"/>
      <c r="O715" s="210"/>
      <c r="P715" s="210"/>
      <c r="Q715" s="210"/>
      <c r="R715" s="210"/>
      <c r="S715" s="210"/>
      <c r="T715" s="210"/>
      <c r="U715" s="210"/>
      <c r="V715" s="210"/>
      <c r="W715" s="210"/>
      <c r="X715" s="210"/>
      <c r="Y715" s="210"/>
      <c r="Z715" s="210"/>
    </row>
    <row r="716" spans="1:26" ht="12" customHeight="1">
      <c r="A716" s="210"/>
      <c r="B716" s="210"/>
      <c r="C716" s="210"/>
      <c r="D716" s="210"/>
      <c r="E716" s="210"/>
      <c r="F716" s="211"/>
      <c r="G716" s="210"/>
      <c r="H716" s="210"/>
      <c r="I716" s="210"/>
      <c r="J716" s="210"/>
      <c r="K716" s="210"/>
      <c r="L716" s="210"/>
      <c r="M716" s="210"/>
      <c r="N716" s="210"/>
      <c r="O716" s="210"/>
      <c r="P716" s="210"/>
      <c r="Q716" s="210"/>
      <c r="R716" s="210"/>
      <c r="S716" s="210"/>
      <c r="T716" s="210"/>
      <c r="U716" s="210"/>
      <c r="V716" s="210"/>
      <c r="W716" s="210"/>
      <c r="X716" s="210"/>
      <c r="Y716" s="210"/>
      <c r="Z716" s="210"/>
    </row>
    <row r="717" spans="1:26" ht="12" customHeight="1">
      <c r="A717" s="210"/>
      <c r="B717" s="210"/>
      <c r="C717" s="210"/>
      <c r="D717" s="210"/>
      <c r="E717" s="210"/>
      <c r="F717" s="211"/>
      <c r="G717" s="210"/>
      <c r="H717" s="210"/>
      <c r="I717" s="210"/>
      <c r="J717" s="210"/>
      <c r="K717" s="210"/>
      <c r="L717" s="210"/>
      <c r="M717" s="210"/>
      <c r="N717" s="210"/>
      <c r="O717" s="210"/>
      <c r="P717" s="210"/>
      <c r="Q717" s="210"/>
      <c r="R717" s="210"/>
      <c r="S717" s="210"/>
      <c r="T717" s="210"/>
      <c r="U717" s="210"/>
      <c r="V717" s="210"/>
      <c r="W717" s="210"/>
      <c r="X717" s="210"/>
      <c r="Y717" s="210"/>
      <c r="Z717" s="210"/>
    </row>
    <row r="718" spans="1:26" ht="12" customHeight="1">
      <c r="A718" s="210"/>
      <c r="B718" s="210"/>
      <c r="C718" s="210"/>
      <c r="D718" s="210"/>
      <c r="E718" s="210"/>
      <c r="F718" s="211"/>
      <c r="G718" s="210"/>
      <c r="H718" s="210"/>
      <c r="I718" s="210"/>
      <c r="J718" s="210"/>
      <c r="K718" s="210"/>
      <c r="L718" s="210"/>
      <c r="M718" s="210"/>
      <c r="N718" s="210"/>
      <c r="O718" s="210"/>
      <c r="P718" s="210"/>
      <c r="Q718" s="210"/>
      <c r="R718" s="210"/>
      <c r="S718" s="210"/>
      <c r="T718" s="210"/>
      <c r="U718" s="210"/>
      <c r="V718" s="210"/>
      <c r="W718" s="210"/>
      <c r="X718" s="210"/>
      <c r="Y718" s="210"/>
      <c r="Z718" s="210"/>
    </row>
    <row r="719" spans="1:26" ht="12" customHeight="1">
      <c r="A719" s="210"/>
      <c r="B719" s="210"/>
      <c r="C719" s="210"/>
      <c r="D719" s="210"/>
      <c r="E719" s="210"/>
      <c r="F719" s="211"/>
      <c r="G719" s="210"/>
      <c r="H719" s="210"/>
      <c r="I719" s="210"/>
      <c r="J719" s="210"/>
      <c r="K719" s="210"/>
      <c r="L719" s="210"/>
      <c r="M719" s="210"/>
      <c r="N719" s="210"/>
      <c r="O719" s="210"/>
      <c r="P719" s="210"/>
      <c r="Q719" s="210"/>
      <c r="R719" s="210"/>
      <c r="S719" s="210"/>
      <c r="T719" s="210"/>
      <c r="U719" s="210"/>
      <c r="V719" s="210"/>
      <c r="W719" s="210"/>
      <c r="X719" s="210"/>
      <c r="Y719" s="210"/>
      <c r="Z719" s="210"/>
    </row>
    <row r="720" spans="1:26" ht="12" customHeight="1">
      <c r="A720" s="210"/>
      <c r="B720" s="210"/>
      <c r="C720" s="210"/>
      <c r="D720" s="210"/>
      <c r="E720" s="210"/>
      <c r="F720" s="211"/>
      <c r="G720" s="210"/>
      <c r="H720" s="210"/>
      <c r="I720" s="210"/>
      <c r="J720" s="210"/>
      <c r="K720" s="210"/>
      <c r="L720" s="210"/>
      <c r="M720" s="210"/>
      <c r="N720" s="210"/>
      <c r="O720" s="210"/>
      <c r="P720" s="210"/>
      <c r="Q720" s="210"/>
      <c r="R720" s="210"/>
      <c r="S720" s="210"/>
      <c r="T720" s="210"/>
      <c r="U720" s="210"/>
      <c r="V720" s="210"/>
      <c r="W720" s="210"/>
      <c r="X720" s="210"/>
      <c r="Y720" s="210"/>
      <c r="Z720" s="210"/>
    </row>
    <row r="721" spans="1:26" ht="12" customHeight="1">
      <c r="A721" s="210"/>
      <c r="B721" s="210"/>
      <c r="C721" s="210"/>
      <c r="D721" s="210"/>
      <c r="E721" s="210"/>
      <c r="F721" s="211"/>
      <c r="G721" s="210"/>
      <c r="H721" s="210"/>
      <c r="I721" s="210"/>
      <c r="J721" s="210"/>
      <c r="K721" s="210"/>
      <c r="L721" s="210"/>
      <c r="M721" s="210"/>
      <c r="N721" s="210"/>
      <c r="O721" s="210"/>
      <c r="P721" s="210"/>
      <c r="Q721" s="210"/>
      <c r="R721" s="210"/>
      <c r="S721" s="210"/>
      <c r="T721" s="210"/>
      <c r="U721" s="210"/>
      <c r="V721" s="210"/>
      <c r="W721" s="210"/>
      <c r="X721" s="210"/>
      <c r="Y721" s="210"/>
      <c r="Z721" s="210"/>
    </row>
    <row r="722" spans="1:26" ht="12" customHeight="1">
      <c r="A722" s="210"/>
      <c r="B722" s="210"/>
      <c r="C722" s="210"/>
      <c r="D722" s="210"/>
      <c r="E722" s="210"/>
      <c r="F722" s="211"/>
      <c r="G722" s="210"/>
      <c r="H722" s="210"/>
      <c r="I722" s="210"/>
      <c r="J722" s="210"/>
      <c r="K722" s="210"/>
      <c r="L722" s="210"/>
      <c r="M722" s="210"/>
      <c r="N722" s="210"/>
      <c r="O722" s="210"/>
      <c r="P722" s="210"/>
      <c r="Q722" s="210"/>
      <c r="R722" s="210"/>
      <c r="S722" s="210"/>
      <c r="T722" s="210"/>
      <c r="U722" s="210"/>
      <c r="V722" s="210"/>
      <c r="W722" s="210"/>
      <c r="X722" s="210"/>
      <c r="Y722" s="210"/>
      <c r="Z722" s="210"/>
    </row>
    <row r="723" spans="1:26" ht="12" customHeight="1">
      <c r="A723" s="210"/>
      <c r="B723" s="210"/>
      <c r="C723" s="210"/>
      <c r="D723" s="210"/>
      <c r="E723" s="210"/>
      <c r="F723" s="211"/>
      <c r="G723" s="210"/>
      <c r="H723" s="210"/>
      <c r="I723" s="210"/>
      <c r="J723" s="210"/>
      <c r="K723" s="210"/>
      <c r="L723" s="210"/>
      <c r="M723" s="210"/>
      <c r="N723" s="210"/>
      <c r="O723" s="210"/>
      <c r="P723" s="210"/>
      <c r="Q723" s="210"/>
      <c r="R723" s="210"/>
      <c r="S723" s="210"/>
      <c r="T723" s="210"/>
      <c r="U723" s="210"/>
      <c r="V723" s="210"/>
      <c r="W723" s="210"/>
      <c r="X723" s="210"/>
      <c r="Y723" s="210"/>
      <c r="Z723" s="210"/>
    </row>
    <row r="724" spans="1:26" ht="12" customHeight="1">
      <c r="A724" s="210"/>
      <c r="B724" s="210"/>
      <c r="C724" s="210"/>
      <c r="D724" s="210"/>
      <c r="E724" s="210"/>
      <c r="F724" s="211"/>
      <c r="G724" s="210"/>
      <c r="H724" s="210"/>
      <c r="I724" s="210"/>
      <c r="J724" s="210"/>
      <c r="K724" s="210"/>
      <c r="L724" s="210"/>
      <c r="M724" s="210"/>
      <c r="N724" s="210"/>
      <c r="O724" s="210"/>
      <c r="P724" s="210"/>
      <c r="Q724" s="210"/>
      <c r="R724" s="210"/>
      <c r="S724" s="210"/>
      <c r="T724" s="210"/>
      <c r="U724" s="210"/>
      <c r="V724" s="210"/>
      <c r="W724" s="210"/>
      <c r="X724" s="210"/>
      <c r="Y724" s="210"/>
      <c r="Z724" s="210"/>
    </row>
    <row r="725" spans="1:26" ht="12" customHeight="1">
      <c r="A725" s="210"/>
      <c r="B725" s="210"/>
      <c r="C725" s="210"/>
      <c r="D725" s="210"/>
      <c r="E725" s="210"/>
      <c r="F725" s="211"/>
      <c r="G725" s="210"/>
      <c r="H725" s="210"/>
      <c r="I725" s="210"/>
      <c r="J725" s="210"/>
      <c r="K725" s="210"/>
      <c r="L725" s="210"/>
      <c r="M725" s="210"/>
      <c r="N725" s="210"/>
      <c r="O725" s="210"/>
      <c r="P725" s="210"/>
      <c r="Q725" s="210"/>
      <c r="R725" s="210"/>
      <c r="S725" s="210"/>
      <c r="T725" s="210"/>
      <c r="U725" s="210"/>
      <c r="V725" s="210"/>
      <c r="W725" s="210"/>
      <c r="X725" s="210"/>
      <c r="Y725" s="210"/>
      <c r="Z725" s="210"/>
    </row>
    <row r="726" spans="1:26" ht="12" customHeight="1">
      <c r="A726" s="210"/>
      <c r="B726" s="210"/>
      <c r="C726" s="210"/>
      <c r="D726" s="210"/>
      <c r="E726" s="210"/>
      <c r="F726" s="211"/>
      <c r="G726" s="210"/>
      <c r="H726" s="210"/>
      <c r="I726" s="210"/>
      <c r="J726" s="210"/>
      <c r="K726" s="210"/>
      <c r="L726" s="210"/>
      <c r="M726" s="210"/>
      <c r="N726" s="210"/>
      <c r="O726" s="210"/>
      <c r="P726" s="210"/>
      <c r="Q726" s="210"/>
      <c r="R726" s="210"/>
      <c r="S726" s="210"/>
      <c r="T726" s="210"/>
      <c r="U726" s="210"/>
      <c r="V726" s="210"/>
      <c r="W726" s="210"/>
      <c r="X726" s="210"/>
      <c r="Y726" s="210"/>
      <c r="Z726" s="210"/>
    </row>
    <row r="727" spans="1:26" ht="12" customHeight="1">
      <c r="A727" s="210"/>
      <c r="B727" s="210"/>
      <c r="C727" s="210"/>
      <c r="D727" s="210"/>
      <c r="E727" s="210"/>
      <c r="F727" s="211"/>
      <c r="G727" s="210"/>
      <c r="H727" s="210"/>
      <c r="I727" s="210"/>
      <c r="J727" s="210"/>
      <c r="K727" s="210"/>
      <c r="L727" s="210"/>
      <c r="M727" s="210"/>
      <c r="N727" s="210"/>
      <c r="O727" s="210"/>
      <c r="P727" s="210"/>
      <c r="Q727" s="210"/>
      <c r="R727" s="210"/>
      <c r="S727" s="210"/>
      <c r="T727" s="210"/>
      <c r="U727" s="210"/>
      <c r="V727" s="210"/>
      <c r="W727" s="210"/>
      <c r="X727" s="210"/>
      <c r="Y727" s="210"/>
      <c r="Z727" s="210"/>
    </row>
    <row r="728" spans="1:26" ht="12" customHeight="1">
      <c r="A728" s="210"/>
      <c r="B728" s="210"/>
      <c r="C728" s="210"/>
      <c r="D728" s="210"/>
      <c r="E728" s="210"/>
      <c r="F728" s="211"/>
      <c r="G728" s="210"/>
      <c r="H728" s="210"/>
      <c r="I728" s="210"/>
      <c r="J728" s="210"/>
      <c r="K728" s="210"/>
      <c r="L728" s="210"/>
      <c r="M728" s="210"/>
      <c r="N728" s="210"/>
      <c r="O728" s="210"/>
      <c r="P728" s="210"/>
      <c r="Q728" s="210"/>
      <c r="R728" s="210"/>
      <c r="S728" s="210"/>
      <c r="T728" s="210"/>
      <c r="U728" s="210"/>
      <c r="V728" s="210"/>
      <c r="W728" s="210"/>
      <c r="X728" s="210"/>
      <c r="Y728" s="210"/>
      <c r="Z728" s="210"/>
    </row>
    <row r="729" spans="1:26" ht="12" customHeight="1">
      <c r="A729" s="210"/>
      <c r="B729" s="210"/>
      <c r="C729" s="210"/>
      <c r="D729" s="210"/>
      <c r="E729" s="210"/>
      <c r="F729" s="211"/>
      <c r="G729" s="210"/>
      <c r="H729" s="210"/>
      <c r="I729" s="210"/>
      <c r="J729" s="210"/>
      <c r="K729" s="210"/>
      <c r="L729" s="210"/>
      <c r="M729" s="210"/>
      <c r="N729" s="210"/>
      <c r="O729" s="210"/>
      <c r="P729" s="210"/>
      <c r="Q729" s="210"/>
      <c r="R729" s="210"/>
      <c r="S729" s="210"/>
      <c r="T729" s="210"/>
      <c r="U729" s="210"/>
      <c r="V729" s="210"/>
      <c r="W729" s="210"/>
      <c r="X729" s="210"/>
      <c r="Y729" s="210"/>
      <c r="Z729" s="210"/>
    </row>
    <row r="730" spans="1:26" ht="12" customHeight="1">
      <c r="A730" s="210"/>
      <c r="B730" s="210"/>
      <c r="C730" s="210"/>
      <c r="D730" s="210"/>
      <c r="E730" s="210"/>
      <c r="F730" s="211"/>
      <c r="G730" s="210"/>
      <c r="H730" s="210"/>
      <c r="I730" s="210"/>
      <c r="J730" s="210"/>
      <c r="K730" s="210"/>
      <c r="L730" s="210"/>
      <c r="M730" s="210"/>
      <c r="N730" s="210"/>
      <c r="O730" s="210"/>
      <c r="P730" s="210"/>
      <c r="Q730" s="210"/>
      <c r="R730" s="210"/>
      <c r="S730" s="210"/>
      <c r="T730" s="210"/>
      <c r="U730" s="210"/>
      <c r="V730" s="210"/>
      <c r="W730" s="210"/>
      <c r="X730" s="210"/>
      <c r="Y730" s="210"/>
      <c r="Z730" s="210"/>
    </row>
    <row r="731" spans="1:26" ht="12" customHeight="1">
      <c r="A731" s="210"/>
      <c r="B731" s="210"/>
      <c r="C731" s="210"/>
      <c r="D731" s="210"/>
      <c r="E731" s="210"/>
      <c r="F731" s="211"/>
      <c r="G731" s="210"/>
      <c r="H731" s="210"/>
      <c r="I731" s="210"/>
      <c r="J731" s="210"/>
      <c r="K731" s="210"/>
      <c r="L731" s="210"/>
      <c r="M731" s="210"/>
      <c r="N731" s="210"/>
      <c r="O731" s="210"/>
      <c r="P731" s="210"/>
      <c r="Q731" s="210"/>
      <c r="R731" s="210"/>
      <c r="S731" s="210"/>
      <c r="T731" s="210"/>
      <c r="U731" s="210"/>
      <c r="V731" s="210"/>
      <c r="W731" s="210"/>
      <c r="X731" s="210"/>
      <c r="Y731" s="210"/>
      <c r="Z731" s="210"/>
    </row>
    <row r="732" spans="1:26" ht="12" customHeight="1">
      <c r="A732" s="210"/>
      <c r="B732" s="210"/>
      <c r="C732" s="210"/>
      <c r="D732" s="210"/>
      <c r="E732" s="210"/>
      <c r="F732" s="211"/>
      <c r="G732" s="210"/>
      <c r="H732" s="210"/>
      <c r="I732" s="210"/>
      <c r="J732" s="210"/>
      <c r="K732" s="210"/>
      <c r="L732" s="210"/>
      <c r="M732" s="210"/>
      <c r="N732" s="210"/>
      <c r="O732" s="210"/>
      <c r="P732" s="210"/>
      <c r="Q732" s="210"/>
      <c r="R732" s="210"/>
      <c r="S732" s="210"/>
      <c r="T732" s="210"/>
      <c r="U732" s="210"/>
      <c r="V732" s="210"/>
      <c r="W732" s="210"/>
      <c r="X732" s="210"/>
      <c r="Y732" s="210"/>
      <c r="Z732" s="210"/>
    </row>
    <row r="733" spans="1:26" ht="12" customHeight="1">
      <c r="A733" s="210"/>
      <c r="B733" s="210"/>
      <c r="C733" s="210"/>
      <c r="D733" s="210"/>
      <c r="E733" s="210"/>
      <c r="F733" s="211"/>
      <c r="G733" s="210"/>
      <c r="H733" s="210"/>
      <c r="I733" s="210"/>
      <c r="J733" s="210"/>
      <c r="K733" s="210"/>
      <c r="L733" s="210"/>
      <c r="M733" s="210"/>
      <c r="N733" s="210"/>
      <c r="O733" s="210"/>
      <c r="P733" s="210"/>
      <c r="Q733" s="210"/>
      <c r="R733" s="210"/>
      <c r="S733" s="210"/>
      <c r="T733" s="210"/>
      <c r="U733" s="210"/>
      <c r="V733" s="210"/>
      <c r="W733" s="210"/>
      <c r="X733" s="210"/>
      <c r="Y733" s="210"/>
      <c r="Z733" s="210"/>
    </row>
    <row r="734" spans="1:26" ht="12" customHeight="1">
      <c r="A734" s="210"/>
      <c r="B734" s="210"/>
      <c r="C734" s="210"/>
      <c r="D734" s="210"/>
      <c r="E734" s="210"/>
      <c r="F734" s="211"/>
      <c r="G734" s="210"/>
      <c r="H734" s="210"/>
      <c r="I734" s="210"/>
      <c r="J734" s="210"/>
      <c r="K734" s="210"/>
      <c r="L734" s="210"/>
      <c r="M734" s="210"/>
      <c r="N734" s="210"/>
      <c r="O734" s="210"/>
      <c r="P734" s="210"/>
      <c r="Q734" s="210"/>
      <c r="R734" s="210"/>
      <c r="S734" s="210"/>
      <c r="T734" s="210"/>
      <c r="U734" s="210"/>
      <c r="V734" s="210"/>
      <c r="W734" s="210"/>
      <c r="X734" s="210"/>
      <c r="Y734" s="210"/>
      <c r="Z734" s="210"/>
    </row>
    <row r="735" spans="1:26" ht="12" customHeight="1">
      <c r="A735" s="210"/>
      <c r="B735" s="210"/>
      <c r="C735" s="210"/>
      <c r="D735" s="210"/>
      <c r="E735" s="210"/>
      <c r="F735" s="211"/>
      <c r="G735" s="210"/>
      <c r="H735" s="210"/>
      <c r="I735" s="210"/>
      <c r="J735" s="210"/>
      <c r="K735" s="210"/>
      <c r="L735" s="210"/>
      <c r="M735" s="210"/>
      <c r="N735" s="210"/>
      <c r="O735" s="210"/>
      <c r="P735" s="210"/>
      <c r="Q735" s="210"/>
      <c r="R735" s="210"/>
      <c r="S735" s="210"/>
      <c r="T735" s="210"/>
      <c r="U735" s="210"/>
      <c r="V735" s="210"/>
      <c r="W735" s="210"/>
      <c r="X735" s="210"/>
      <c r="Y735" s="210"/>
      <c r="Z735" s="210"/>
    </row>
    <row r="736" spans="1:26" ht="12" customHeight="1">
      <c r="A736" s="210"/>
      <c r="B736" s="210"/>
      <c r="C736" s="210"/>
      <c r="D736" s="210"/>
      <c r="E736" s="210"/>
      <c r="F736" s="211"/>
      <c r="G736" s="210"/>
      <c r="H736" s="210"/>
      <c r="I736" s="210"/>
      <c r="J736" s="210"/>
      <c r="K736" s="210"/>
      <c r="L736" s="210"/>
      <c r="M736" s="210"/>
      <c r="N736" s="210"/>
      <c r="O736" s="210"/>
      <c r="P736" s="210"/>
      <c r="Q736" s="210"/>
      <c r="R736" s="210"/>
      <c r="S736" s="210"/>
      <c r="T736" s="210"/>
      <c r="U736" s="210"/>
      <c r="V736" s="210"/>
      <c r="W736" s="210"/>
      <c r="X736" s="210"/>
      <c r="Y736" s="210"/>
      <c r="Z736" s="210"/>
    </row>
    <row r="737" spans="1:26" ht="12" customHeight="1">
      <c r="A737" s="210"/>
      <c r="B737" s="210"/>
      <c r="C737" s="210"/>
      <c r="D737" s="210"/>
      <c r="E737" s="210"/>
      <c r="F737" s="211"/>
      <c r="G737" s="210"/>
      <c r="H737" s="210"/>
      <c r="I737" s="210"/>
      <c r="J737" s="210"/>
      <c r="K737" s="210"/>
      <c r="L737" s="210"/>
      <c r="M737" s="210"/>
      <c r="N737" s="210"/>
      <c r="O737" s="210"/>
      <c r="P737" s="210"/>
      <c r="Q737" s="210"/>
      <c r="R737" s="210"/>
      <c r="S737" s="210"/>
      <c r="T737" s="210"/>
      <c r="U737" s="210"/>
      <c r="V737" s="210"/>
      <c r="W737" s="210"/>
      <c r="X737" s="210"/>
      <c r="Y737" s="210"/>
      <c r="Z737" s="210"/>
    </row>
    <row r="738" spans="1:26" ht="12" customHeight="1">
      <c r="A738" s="210"/>
      <c r="B738" s="210"/>
      <c r="C738" s="210"/>
      <c r="D738" s="210"/>
      <c r="E738" s="210"/>
      <c r="F738" s="211"/>
      <c r="G738" s="210"/>
      <c r="H738" s="210"/>
      <c r="I738" s="210"/>
      <c r="J738" s="210"/>
      <c r="K738" s="210"/>
      <c r="L738" s="210"/>
      <c r="M738" s="210"/>
      <c r="N738" s="210"/>
      <c r="O738" s="210"/>
      <c r="P738" s="210"/>
      <c r="Q738" s="210"/>
      <c r="R738" s="210"/>
      <c r="S738" s="210"/>
      <c r="T738" s="210"/>
      <c r="U738" s="210"/>
      <c r="V738" s="210"/>
      <c r="W738" s="210"/>
      <c r="X738" s="210"/>
      <c r="Y738" s="210"/>
      <c r="Z738" s="210"/>
    </row>
    <row r="739" spans="1:26" ht="12" customHeight="1">
      <c r="A739" s="210"/>
      <c r="B739" s="210"/>
      <c r="C739" s="210"/>
      <c r="D739" s="210"/>
      <c r="E739" s="210"/>
      <c r="F739" s="211"/>
      <c r="G739" s="210"/>
      <c r="H739" s="210"/>
      <c r="I739" s="210"/>
      <c r="J739" s="210"/>
      <c r="K739" s="210"/>
      <c r="L739" s="210"/>
      <c r="M739" s="210"/>
      <c r="N739" s="210"/>
      <c r="O739" s="210"/>
      <c r="P739" s="210"/>
      <c r="Q739" s="210"/>
      <c r="R739" s="210"/>
      <c r="S739" s="210"/>
      <c r="T739" s="210"/>
      <c r="U739" s="210"/>
      <c r="V739" s="210"/>
      <c r="W739" s="210"/>
      <c r="X739" s="210"/>
      <c r="Y739" s="210"/>
      <c r="Z739" s="210"/>
    </row>
    <row r="740" spans="1:26" ht="12" customHeight="1">
      <c r="A740" s="210"/>
      <c r="B740" s="210"/>
      <c r="C740" s="210"/>
      <c r="D740" s="210"/>
      <c r="E740" s="210"/>
      <c r="F740" s="211"/>
      <c r="G740" s="210"/>
      <c r="H740" s="210"/>
      <c r="I740" s="210"/>
      <c r="J740" s="210"/>
      <c r="K740" s="210"/>
      <c r="L740" s="210"/>
      <c r="M740" s="210"/>
      <c r="N740" s="210"/>
      <c r="O740" s="210"/>
      <c r="P740" s="210"/>
      <c r="Q740" s="210"/>
      <c r="R740" s="210"/>
      <c r="S740" s="210"/>
      <c r="T740" s="210"/>
      <c r="U740" s="210"/>
      <c r="V740" s="210"/>
      <c r="W740" s="210"/>
      <c r="X740" s="210"/>
      <c r="Y740" s="210"/>
      <c r="Z740" s="210"/>
    </row>
    <row r="741" spans="1:26" ht="12" customHeight="1">
      <c r="A741" s="210"/>
      <c r="B741" s="210"/>
      <c r="C741" s="210"/>
      <c r="D741" s="210"/>
      <c r="E741" s="210"/>
      <c r="F741" s="211"/>
      <c r="G741" s="210"/>
      <c r="H741" s="210"/>
      <c r="I741" s="210"/>
      <c r="J741" s="210"/>
      <c r="K741" s="210"/>
      <c r="L741" s="210"/>
      <c r="M741" s="210"/>
      <c r="N741" s="210"/>
      <c r="O741" s="210"/>
      <c r="P741" s="210"/>
      <c r="Q741" s="210"/>
      <c r="R741" s="210"/>
      <c r="S741" s="210"/>
      <c r="T741" s="210"/>
      <c r="U741" s="210"/>
      <c r="V741" s="210"/>
      <c r="W741" s="210"/>
      <c r="X741" s="210"/>
      <c r="Y741" s="210"/>
      <c r="Z741" s="210"/>
    </row>
    <row r="742" spans="1:26" ht="12" customHeight="1">
      <c r="A742" s="210"/>
      <c r="B742" s="210"/>
      <c r="C742" s="210"/>
      <c r="D742" s="210"/>
      <c r="E742" s="210"/>
      <c r="F742" s="211"/>
      <c r="G742" s="210"/>
      <c r="H742" s="210"/>
      <c r="I742" s="210"/>
      <c r="J742" s="210"/>
      <c r="K742" s="210"/>
      <c r="L742" s="210"/>
      <c r="M742" s="210"/>
      <c r="N742" s="210"/>
      <c r="O742" s="210"/>
      <c r="P742" s="210"/>
      <c r="Q742" s="210"/>
      <c r="R742" s="210"/>
      <c r="S742" s="210"/>
      <c r="T742" s="210"/>
      <c r="U742" s="210"/>
      <c r="V742" s="210"/>
      <c r="W742" s="210"/>
      <c r="X742" s="210"/>
      <c r="Y742" s="210"/>
      <c r="Z742" s="210"/>
    </row>
    <row r="743" spans="1:26" ht="12" customHeight="1">
      <c r="A743" s="210"/>
      <c r="B743" s="210"/>
      <c r="C743" s="210"/>
      <c r="D743" s="210"/>
      <c r="E743" s="210"/>
      <c r="F743" s="211"/>
      <c r="G743" s="210"/>
      <c r="H743" s="210"/>
      <c r="I743" s="210"/>
      <c r="J743" s="210"/>
      <c r="K743" s="210"/>
      <c r="L743" s="210"/>
      <c r="M743" s="210"/>
      <c r="N743" s="210"/>
      <c r="O743" s="210"/>
      <c r="P743" s="210"/>
      <c r="Q743" s="210"/>
      <c r="R743" s="210"/>
      <c r="S743" s="210"/>
      <c r="T743" s="210"/>
      <c r="U743" s="210"/>
      <c r="V743" s="210"/>
      <c r="W743" s="210"/>
      <c r="X743" s="210"/>
      <c r="Y743" s="210"/>
      <c r="Z743" s="210"/>
    </row>
    <row r="744" spans="1:26" ht="12" customHeight="1">
      <c r="A744" s="210"/>
      <c r="B744" s="210"/>
      <c r="C744" s="210"/>
      <c r="D744" s="210"/>
      <c r="E744" s="210"/>
      <c r="F744" s="211"/>
      <c r="G744" s="210"/>
      <c r="H744" s="210"/>
      <c r="I744" s="210"/>
      <c r="J744" s="210"/>
      <c r="K744" s="210"/>
      <c r="L744" s="210"/>
      <c r="M744" s="210"/>
      <c r="N744" s="210"/>
      <c r="O744" s="210"/>
      <c r="P744" s="210"/>
      <c r="Q744" s="210"/>
      <c r="R744" s="210"/>
      <c r="S744" s="210"/>
      <c r="T744" s="210"/>
      <c r="U744" s="210"/>
      <c r="V744" s="210"/>
      <c r="W744" s="210"/>
      <c r="X744" s="210"/>
      <c r="Y744" s="210"/>
      <c r="Z744" s="210"/>
    </row>
    <row r="745" spans="1:26" ht="12" customHeight="1">
      <c r="A745" s="210"/>
      <c r="B745" s="210"/>
      <c r="C745" s="210"/>
      <c r="D745" s="210"/>
      <c r="E745" s="210"/>
      <c r="F745" s="211"/>
      <c r="G745" s="210"/>
      <c r="H745" s="210"/>
      <c r="I745" s="210"/>
      <c r="J745" s="210"/>
      <c r="K745" s="210"/>
      <c r="L745" s="210"/>
      <c r="M745" s="210"/>
      <c r="N745" s="210"/>
      <c r="O745" s="210"/>
      <c r="P745" s="210"/>
      <c r="Q745" s="210"/>
      <c r="R745" s="210"/>
      <c r="S745" s="210"/>
      <c r="T745" s="210"/>
      <c r="U745" s="210"/>
      <c r="V745" s="210"/>
      <c r="W745" s="210"/>
      <c r="X745" s="210"/>
      <c r="Y745" s="210"/>
      <c r="Z745" s="210"/>
    </row>
    <row r="746" spans="1:26" ht="12" customHeight="1">
      <c r="A746" s="210"/>
      <c r="B746" s="210"/>
      <c r="C746" s="210"/>
      <c r="D746" s="210"/>
      <c r="E746" s="210"/>
      <c r="F746" s="211"/>
      <c r="G746" s="210"/>
      <c r="H746" s="210"/>
      <c r="I746" s="210"/>
      <c r="J746" s="210"/>
      <c r="K746" s="210"/>
      <c r="L746" s="210"/>
      <c r="M746" s="210"/>
      <c r="N746" s="210"/>
      <c r="O746" s="210"/>
      <c r="P746" s="210"/>
      <c r="Q746" s="210"/>
      <c r="R746" s="210"/>
      <c r="S746" s="210"/>
      <c r="T746" s="210"/>
      <c r="U746" s="210"/>
      <c r="V746" s="210"/>
      <c r="W746" s="210"/>
      <c r="X746" s="210"/>
      <c r="Y746" s="210"/>
      <c r="Z746" s="210"/>
    </row>
    <row r="747" spans="1:26" ht="12" customHeight="1">
      <c r="A747" s="210"/>
      <c r="B747" s="210"/>
      <c r="C747" s="210"/>
      <c r="D747" s="210"/>
      <c r="E747" s="210"/>
      <c r="F747" s="211"/>
      <c r="G747" s="210"/>
      <c r="H747" s="210"/>
      <c r="I747" s="210"/>
      <c r="J747" s="210"/>
      <c r="K747" s="210"/>
      <c r="L747" s="210"/>
      <c r="M747" s="210"/>
      <c r="N747" s="210"/>
      <c r="O747" s="210"/>
      <c r="P747" s="210"/>
      <c r="Q747" s="210"/>
      <c r="R747" s="210"/>
      <c r="S747" s="210"/>
      <c r="T747" s="210"/>
      <c r="U747" s="210"/>
      <c r="V747" s="210"/>
      <c r="W747" s="210"/>
      <c r="X747" s="210"/>
      <c r="Y747" s="210"/>
      <c r="Z747" s="210"/>
    </row>
    <row r="748" spans="1:26" ht="12" customHeight="1">
      <c r="A748" s="210"/>
      <c r="B748" s="210"/>
      <c r="C748" s="210"/>
      <c r="D748" s="210"/>
      <c r="E748" s="210"/>
      <c r="F748" s="211"/>
      <c r="G748" s="210"/>
      <c r="H748" s="210"/>
      <c r="I748" s="210"/>
      <c r="J748" s="210"/>
      <c r="K748" s="210"/>
      <c r="L748" s="210"/>
      <c r="M748" s="210"/>
      <c r="N748" s="210"/>
      <c r="O748" s="210"/>
      <c r="P748" s="210"/>
      <c r="Q748" s="210"/>
      <c r="R748" s="210"/>
      <c r="S748" s="210"/>
      <c r="T748" s="210"/>
      <c r="U748" s="210"/>
      <c r="V748" s="210"/>
      <c r="W748" s="210"/>
      <c r="X748" s="210"/>
      <c r="Y748" s="210"/>
      <c r="Z748" s="210"/>
    </row>
    <row r="749" spans="1:26" ht="12" customHeight="1">
      <c r="A749" s="210"/>
      <c r="B749" s="210"/>
      <c r="C749" s="210"/>
      <c r="D749" s="210"/>
      <c r="E749" s="210"/>
      <c r="F749" s="211"/>
      <c r="G749" s="210"/>
      <c r="H749" s="210"/>
      <c r="I749" s="210"/>
      <c r="J749" s="210"/>
      <c r="K749" s="210"/>
      <c r="L749" s="210"/>
      <c r="M749" s="210"/>
      <c r="N749" s="210"/>
      <c r="O749" s="210"/>
      <c r="P749" s="210"/>
      <c r="Q749" s="210"/>
      <c r="R749" s="210"/>
      <c r="S749" s="210"/>
      <c r="T749" s="210"/>
      <c r="U749" s="210"/>
      <c r="V749" s="210"/>
      <c r="W749" s="210"/>
      <c r="X749" s="210"/>
      <c r="Y749" s="210"/>
      <c r="Z749" s="210"/>
    </row>
    <row r="750" spans="1:26" ht="12" customHeight="1">
      <c r="A750" s="210"/>
      <c r="B750" s="210"/>
      <c r="C750" s="210"/>
      <c r="D750" s="210"/>
      <c r="E750" s="210"/>
      <c r="F750" s="211"/>
      <c r="G750" s="210"/>
      <c r="H750" s="210"/>
      <c r="I750" s="210"/>
      <c r="J750" s="210"/>
      <c r="K750" s="210"/>
      <c r="L750" s="210"/>
      <c r="M750" s="210"/>
      <c r="N750" s="210"/>
      <c r="O750" s="210"/>
      <c r="P750" s="210"/>
      <c r="Q750" s="210"/>
      <c r="R750" s="210"/>
      <c r="S750" s="210"/>
      <c r="T750" s="210"/>
      <c r="U750" s="210"/>
      <c r="V750" s="210"/>
      <c r="W750" s="210"/>
      <c r="X750" s="210"/>
      <c r="Y750" s="210"/>
      <c r="Z750" s="210"/>
    </row>
    <row r="751" spans="1:26" ht="12" customHeight="1">
      <c r="A751" s="210"/>
      <c r="B751" s="210"/>
      <c r="C751" s="210"/>
      <c r="D751" s="210"/>
      <c r="E751" s="210"/>
      <c r="F751" s="211"/>
      <c r="G751" s="210"/>
      <c r="H751" s="210"/>
      <c r="I751" s="210"/>
      <c r="J751" s="210"/>
      <c r="K751" s="210"/>
      <c r="L751" s="210"/>
      <c r="M751" s="210"/>
      <c r="N751" s="210"/>
      <c r="O751" s="210"/>
      <c r="P751" s="210"/>
      <c r="Q751" s="210"/>
      <c r="R751" s="210"/>
      <c r="S751" s="210"/>
      <c r="T751" s="210"/>
      <c r="U751" s="210"/>
      <c r="V751" s="210"/>
      <c r="W751" s="210"/>
      <c r="X751" s="210"/>
      <c r="Y751" s="210"/>
      <c r="Z751" s="210"/>
    </row>
    <row r="752" spans="1:26" ht="12" customHeight="1">
      <c r="A752" s="210"/>
      <c r="B752" s="210"/>
      <c r="C752" s="210"/>
      <c r="D752" s="210"/>
      <c r="E752" s="210"/>
      <c r="F752" s="211"/>
      <c r="G752" s="210"/>
      <c r="H752" s="210"/>
      <c r="I752" s="210"/>
      <c r="J752" s="210"/>
      <c r="K752" s="210"/>
      <c r="L752" s="210"/>
      <c r="M752" s="210"/>
      <c r="N752" s="210"/>
      <c r="O752" s="210"/>
      <c r="P752" s="210"/>
      <c r="Q752" s="210"/>
      <c r="R752" s="210"/>
      <c r="S752" s="210"/>
      <c r="T752" s="210"/>
      <c r="U752" s="210"/>
      <c r="V752" s="210"/>
      <c r="W752" s="210"/>
      <c r="X752" s="210"/>
      <c r="Y752" s="210"/>
      <c r="Z752" s="210"/>
    </row>
    <row r="753" spans="1:26" ht="12" customHeight="1">
      <c r="A753" s="210"/>
      <c r="B753" s="210"/>
      <c r="C753" s="210"/>
      <c r="D753" s="210"/>
      <c r="E753" s="210"/>
      <c r="F753" s="211"/>
      <c r="G753" s="210"/>
      <c r="H753" s="210"/>
      <c r="I753" s="210"/>
      <c r="J753" s="210"/>
      <c r="K753" s="210"/>
      <c r="L753" s="210"/>
      <c r="M753" s="210"/>
      <c r="N753" s="210"/>
      <c r="O753" s="210"/>
      <c r="P753" s="210"/>
      <c r="Q753" s="210"/>
      <c r="R753" s="210"/>
      <c r="S753" s="210"/>
      <c r="T753" s="210"/>
      <c r="U753" s="210"/>
      <c r="V753" s="210"/>
      <c r="W753" s="210"/>
      <c r="X753" s="210"/>
      <c r="Y753" s="210"/>
      <c r="Z753" s="210"/>
    </row>
    <row r="754" spans="1:26" ht="12" customHeight="1">
      <c r="A754" s="210"/>
      <c r="B754" s="210"/>
      <c r="C754" s="210"/>
      <c r="D754" s="210"/>
      <c r="E754" s="210"/>
      <c r="F754" s="211"/>
      <c r="G754" s="210"/>
      <c r="H754" s="210"/>
      <c r="I754" s="210"/>
      <c r="J754" s="210"/>
      <c r="K754" s="210"/>
      <c r="L754" s="210"/>
      <c r="M754" s="210"/>
      <c r="N754" s="210"/>
      <c r="O754" s="210"/>
      <c r="P754" s="210"/>
      <c r="Q754" s="210"/>
      <c r="R754" s="210"/>
      <c r="S754" s="210"/>
      <c r="T754" s="210"/>
      <c r="U754" s="210"/>
      <c r="V754" s="210"/>
      <c r="W754" s="210"/>
      <c r="X754" s="210"/>
      <c r="Y754" s="210"/>
      <c r="Z754" s="210"/>
    </row>
    <row r="755" spans="1:26" ht="12" customHeight="1">
      <c r="A755" s="210"/>
      <c r="B755" s="210"/>
      <c r="C755" s="210"/>
      <c r="D755" s="210"/>
      <c r="E755" s="210"/>
      <c r="F755" s="211"/>
      <c r="G755" s="210"/>
      <c r="H755" s="210"/>
      <c r="I755" s="210"/>
      <c r="J755" s="210"/>
      <c r="K755" s="210"/>
      <c r="L755" s="210"/>
      <c r="M755" s="210"/>
      <c r="N755" s="210"/>
      <c r="O755" s="210"/>
      <c r="P755" s="210"/>
      <c r="Q755" s="210"/>
      <c r="R755" s="210"/>
      <c r="S755" s="210"/>
      <c r="T755" s="210"/>
      <c r="U755" s="210"/>
      <c r="V755" s="210"/>
      <c r="W755" s="210"/>
      <c r="X755" s="210"/>
      <c r="Y755" s="210"/>
      <c r="Z755" s="210"/>
    </row>
    <row r="756" spans="1:26" ht="12" customHeight="1">
      <c r="A756" s="210"/>
      <c r="B756" s="210"/>
      <c r="C756" s="210"/>
      <c r="D756" s="210"/>
      <c r="E756" s="210"/>
      <c r="F756" s="211"/>
      <c r="G756" s="210"/>
      <c r="H756" s="210"/>
      <c r="I756" s="210"/>
      <c r="J756" s="210"/>
      <c r="K756" s="210"/>
      <c r="L756" s="210"/>
      <c r="M756" s="210"/>
      <c r="N756" s="210"/>
      <c r="O756" s="210"/>
      <c r="P756" s="210"/>
      <c r="Q756" s="210"/>
      <c r="R756" s="210"/>
      <c r="S756" s="210"/>
      <c r="T756" s="210"/>
      <c r="U756" s="210"/>
      <c r="V756" s="210"/>
      <c r="W756" s="210"/>
      <c r="X756" s="210"/>
      <c r="Y756" s="210"/>
      <c r="Z756" s="210"/>
    </row>
    <row r="757" spans="1:26" ht="12" customHeight="1">
      <c r="A757" s="210"/>
      <c r="B757" s="210"/>
      <c r="C757" s="210"/>
      <c r="D757" s="210"/>
      <c r="E757" s="210"/>
      <c r="F757" s="211"/>
      <c r="G757" s="210"/>
      <c r="H757" s="210"/>
      <c r="I757" s="210"/>
      <c r="J757" s="210"/>
      <c r="K757" s="210"/>
      <c r="L757" s="210"/>
      <c r="M757" s="210"/>
      <c r="N757" s="210"/>
      <c r="O757" s="210"/>
      <c r="P757" s="210"/>
      <c r="Q757" s="210"/>
      <c r="R757" s="210"/>
      <c r="S757" s="210"/>
      <c r="T757" s="210"/>
      <c r="U757" s="210"/>
      <c r="V757" s="210"/>
      <c r="W757" s="210"/>
      <c r="X757" s="210"/>
      <c r="Y757" s="210"/>
      <c r="Z757" s="210"/>
    </row>
    <row r="758" spans="1:26" ht="12" customHeight="1">
      <c r="A758" s="210"/>
      <c r="B758" s="210"/>
      <c r="C758" s="210"/>
      <c r="D758" s="210"/>
      <c r="E758" s="210"/>
      <c r="F758" s="211"/>
      <c r="G758" s="210"/>
      <c r="H758" s="210"/>
      <c r="I758" s="210"/>
      <c r="J758" s="210"/>
      <c r="K758" s="210"/>
      <c r="L758" s="210"/>
      <c r="M758" s="210"/>
      <c r="N758" s="210"/>
      <c r="O758" s="210"/>
      <c r="P758" s="210"/>
      <c r="Q758" s="210"/>
      <c r="R758" s="210"/>
      <c r="S758" s="210"/>
      <c r="T758" s="210"/>
      <c r="U758" s="210"/>
      <c r="V758" s="210"/>
      <c r="W758" s="210"/>
      <c r="X758" s="210"/>
      <c r="Y758" s="210"/>
      <c r="Z758" s="210"/>
    </row>
    <row r="759" spans="1:26" ht="12" customHeight="1">
      <c r="A759" s="210"/>
      <c r="B759" s="210"/>
      <c r="C759" s="210"/>
      <c r="D759" s="210"/>
      <c r="E759" s="210"/>
      <c r="F759" s="211"/>
      <c r="G759" s="210"/>
      <c r="H759" s="210"/>
      <c r="I759" s="210"/>
      <c r="J759" s="210"/>
      <c r="K759" s="210"/>
      <c r="L759" s="210"/>
      <c r="M759" s="210"/>
      <c r="N759" s="210"/>
      <c r="O759" s="210"/>
      <c r="P759" s="210"/>
      <c r="Q759" s="210"/>
      <c r="R759" s="210"/>
      <c r="S759" s="210"/>
      <c r="T759" s="210"/>
      <c r="U759" s="210"/>
      <c r="V759" s="210"/>
      <c r="W759" s="210"/>
      <c r="X759" s="210"/>
      <c r="Y759" s="210"/>
      <c r="Z759" s="210"/>
    </row>
    <row r="760" spans="1:26" ht="12" customHeight="1">
      <c r="A760" s="210"/>
      <c r="B760" s="210"/>
      <c r="C760" s="210"/>
      <c r="D760" s="210"/>
      <c r="E760" s="210"/>
      <c r="F760" s="211"/>
      <c r="G760" s="210"/>
      <c r="H760" s="210"/>
      <c r="I760" s="210"/>
      <c r="J760" s="210"/>
      <c r="K760" s="210"/>
      <c r="L760" s="210"/>
      <c r="M760" s="210"/>
      <c r="N760" s="210"/>
      <c r="O760" s="210"/>
      <c r="P760" s="210"/>
      <c r="Q760" s="210"/>
      <c r="R760" s="210"/>
      <c r="S760" s="210"/>
      <c r="T760" s="210"/>
      <c r="U760" s="210"/>
      <c r="V760" s="210"/>
      <c r="W760" s="210"/>
      <c r="X760" s="210"/>
      <c r="Y760" s="210"/>
      <c r="Z760" s="210"/>
    </row>
    <row r="761" spans="1:26" ht="12" customHeight="1">
      <c r="A761" s="210"/>
      <c r="B761" s="210"/>
      <c r="C761" s="210"/>
      <c r="D761" s="210"/>
      <c r="E761" s="210"/>
      <c r="F761" s="211"/>
      <c r="G761" s="210"/>
      <c r="H761" s="210"/>
      <c r="I761" s="210"/>
      <c r="J761" s="210"/>
      <c r="K761" s="210"/>
      <c r="L761" s="210"/>
      <c r="M761" s="210"/>
      <c r="N761" s="210"/>
      <c r="O761" s="210"/>
      <c r="P761" s="210"/>
      <c r="Q761" s="210"/>
      <c r="R761" s="210"/>
      <c r="S761" s="210"/>
      <c r="T761" s="210"/>
      <c r="U761" s="210"/>
      <c r="V761" s="210"/>
      <c r="W761" s="210"/>
      <c r="X761" s="210"/>
      <c r="Y761" s="210"/>
      <c r="Z761" s="210"/>
    </row>
    <row r="762" spans="1:26" ht="12" customHeight="1">
      <c r="A762" s="210"/>
      <c r="B762" s="210"/>
      <c r="C762" s="210"/>
      <c r="D762" s="210"/>
      <c r="E762" s="210"/>
      <c r="F762" s="211"/>
      <c r="G762" s="210"/>
      <c r="H762" s="210"/>
      <c r="I762" s="210"/>
      <c r="J762" s="210"/>
      <c r="K762" s="210"/>
      <c r="L762" s="210"/>
      <c r="M762" s="210"/>
      <c r="N762" s="210"/>
      <c r="O762" s="210"/>
      <c r="P762" s="210"/>
      <c r="Q762" s="210"/>
      <c r="R762" s="210"/>
      <c r="S762" s="210"/>
      <c r="T762" s="210"/>
      <c r="U762" s="210"/>
      <c r="V762" s="210"/>
      <c r="W762" s="210"/>
      <c r="X762" s="210"/>
      <c r="Y762" s="210"/>
      <c r="Z762" s="210"/>
    </row>
    <row r="763" spans="1:26" ht="12" customHeight="1">
      <c r="A763" s="210"/>
      <c r="B763" s="210"/>
      <c r="C763" s="210"/>
      <c r="D763" s="210"/>
      <c r="E763" s="210"/>
      <c r="F763" s="211"/>
      <c r="G763" s="210"/>
      <c r="H763" s="210"/>
      <c r="I763" s="210"/>
      <c r="J763" s="210"/>
      <c r="K763" s="210"/>
      <c r="L763" s="210"/>
      <c r="M763" s="210"/>
      <c r="N763" s="210"/>
      <c r="O763" s="210"/>
      <c r="P763" s="210"/>
      <c r="Q763" s="210"/>
      <c r="R763" s="210"/>
      <c r="S763" s="210"/>
      <c r="T763" s="210"/>
      <c r="U763" s="210"/>
      <c r="V763" s="210"/>
      <c r="W763" s="210"/>
      <c r="X763" s="210"/>
      <c r="Y763" s="210"/>
      <c r="Z763" s="210"/>
    </row>
    <row r="764" spans="1:26" ht="12" customHeight="1">
      <c r="A764" s="210"/>
      <c r="B764" s="210"/>
      <c r="C764" s="210"/>
      <c r="D764" s="210"/>
      <c r="E764" s="210"/>
      <c r="F764" s="211"/>
      <c r="G764" s="210"/>
      <c r="H764" s="210"/>
      <c r="I764" s="210"/>
      <c r="J764" s="210"/>
      <c r="K764" s="210"/>
      <c r="L764" s="210"/>
      <c r="M764" s="210"/>
      <c r="N764" s="210"/>
      <c r="O764" s="210"/>
      <c r="P764" s="210"/>
      <c r="Q764" s="210"/>
      <c r="R764" s="210"/>
      <c r="S764" s="210"/>
      <c r="T764" s="210"/>
      <c r="U764" s="210"/>
      <c r="V764" s="210"/>
      <c r="W764" s="210"/>
      <c r="X764" s="210"/>
      <c r="Y764" s="210"/>
      <c r="Z764" s="210"/>
    </row>
    <row r="765" spans="1:26" ht="12" customHeight="1">
      <c r="A765" s="210"/>
      <c r="B765" s="210"/>
      <c r="C765" s="210"/>
      <c r="D765" s="210"/>
      <c r="E765" s="210"/>
      <c r="F765" s="211"/>
      <c r="G765" s="210"/>
      <c r="H765" s="210"/>
      <c r="I765" s="210"/>
      <c r="J765" s="210"/>
      <c r="K765" s="210"/>
      <c r="L765" s="210"/>
      <c r="M765" s="210"/>
      <c r="N765" s="210"/>
      <c r="O765" s="210"/>
      <c r="P765" s="210"/>
      <c r="Q765" s="210"/>
      <c r="R765" s="210"/>
      <c r="S765" s="210"/>
      <c r="T765" s="210"/>
      <c r="U765" s="210"/>
      <c r="V765" s="210"/>
      <c r="W765" s="210"/>
      <c r="X765" s="210"/>
      <c r="Y765" s="210"/>
      <c r="Z765" s="210"/>
    </row>
    <row r="766" spans="1:26" ht="12" customHeight="1">
      <c r="A766" s="210"/>
      <c r="B766" s="210"/>
      <c r="C766" s="210"/>
      <c r="D766" s="210"/>
      <c r="E766" s="210"/>
      <c r="F766" s="211"/>
      <c r="G766" s="210"/>
      <c r="H766" s="210"/>
      <c r="I766" s="210"/>
      <c r="J766" s="210"/>
      <c r="K766" s="210"/>
      <c r="L766" s="210"/>
      <c r="M766" s="210"/>
      <c r="N766" s="210"/>
      <c r="O766" s="210"/>
      <c r="P766" s="210"/>
      <c r="Q766" s="210"/>
      <c r="R766" s="210"/>
      <c r="S766" s="210"/>
      <c r="T766" s="210"/>
      <c r="U766" s="210"/>
      <c r="V766" s="210"/>
      <c r="W766" s="210"/>
      <c r="X766" s="210"/>
      <c r="Y766" s="210"/>
      <c r="Z766" s="210"/>
    </row>
    <row r="767" spans="1:26" ht="12" customHeight="1">
      <c r="A767" s="210"/>
      <c r="B767" s="210"/>
      <c r="C767" s="210"/>
      <c r="D767" s="210"/>
      <c r="E767" s="210"/>
      <c r="F767" s="211"/>
      <c r="G767" s="210"/>
      <c r="H767" s="210"/>
      <c r="I767" s="210"/>
      <c r="J767" s="210"/>
      <c r="K767" s="210"/>
      <c r="L767" s="210"/>
      <c r="M767" s="210"/>
      <c r="N767" s="210"/>
      <c r="O767" s="210"/>
      <c r="P767" s="210"/>
      <c r="Q767" s="210"/>
      <c r="R767" s="210"/>
      <c r="S767" s="210"/>
      <c r="T767" s="210"/>
      <c r="U767" s="210"/>
      <c r="V767" s="210"/>
      <c r="W767" s="210"/>
      <c r="X767" s="210"/>
      <c r="Y767" s="210"/>
      <c r="Z767" s="210"/>
    </row>
    <row r="768" spans="1:26" ht="12" customHeight="1">
      <c r="A768" s="210"/>
      <c r="B768" s="210"/>
      <c r="C768" s="210"/>
      <c r="D768" s="210"/>
      <c r="E768" s="210"/>
      <c r="F768" s="211"/>
      <c r="G768" s="210"/>
      <c r="H768" s="210"/>
      <c r="I768" s="210"/>
      <c r="J768" s="210"/>
      <c r="K768" s="210"/>
      <c r="L768" s="210"/>
      <c r="M768" s="210"/>
      <c r="N768" s="210"/>
      <c r="O768" s="210"/>
      <c r="P768" s="210"/>
      <c r="Q768" s="210"/>
      <c r="R768" s="210"/>
      <c r="S768" s="210"/>
      <c r="T768" s="210"/>
      <c r="U768" s="210"/>
      <c r="V768" s="210"/>
      <c r="W768" s="210"/>
      <c r="X768" s="210"/>
      <c r="Y768" s="210"/>
      <c r="Z768" s="210"/>
    </row>
    <row r="769" spans="1:26" ht="12" customHeight="1">
      <c r="A769" s="210"/>
      <c r="B769" s="210"/>
      <c r="C769" s="210"/>
      <c r="D769" s="210"/>
      <c r="E769" s="210"/>
      <c r="F769" s="211"/>
      <c r="G769" s="210"/>
      <c r="H769" s="210"/>
      <c r="I769" s="210"/>
      <c r="J769" s="210"/>
      <c r="K769" s="210"/>
      <c r="L769" s="210"/>
      <c r="M769" s="210"/>
      <c r="N769" s="210"/>
      <c r="O769" s="210"/>
      <c r="P769" s="210"/>
      <c r="Q769" s="210"/>
      <c r="R769" s="210"/>
      <c r="S769" s="210"/>
      <c r="T769" s="210"/>
      <c r="U769" s="210"/>
      <c r="V769" s="210"/>
      <c r="W769" s="210"/>
      <c r="X769" s="210"/>
      <c r="Y769" s="210"/>
      <c r="Z769" s="210"/>
    </row>
    <row r="770" spans="1:26" ht="12" customHeight="1">
      <c r="A770" s="210"/>
      <c r="B770" s="210"/>
      <c r="C770" s="210"/>
      <c r="D770" s="210"/>
      <c r="E770" s="210"/>
      <c r="F770" s="211"/>
      <c r="G770" s="210"/>
      <c r="H770" s="210"/>
      <c r="I770" s="210"/>
      <c r="J770" s="210"/>
      <c r="K770" s="210"/>
      <c r="L770" s="210"/>
      <c r="M770" s="210"/>
      <c r="N770" s="210"/>
      <c r="O770" s="210"/>
      <c r="P770" s="210"/>
      <c r="Q770" s="210"/>
      <c r="R770" s="210"/>
      <c r="S770" s="210"/>
      <c r="T770" s="210"/>
      <c r="U770" s="210"/>
      <c r="V770" s="210"/>
      <c r="W770" s="210"/>
      <c r="X770" s="210"/>
      <c r="Y770" s="210"/>
      <c r="Z770" s="210"/>
    </row>
    <row r="771" spans="1:26" ht="12" customHeight="1">
      <c r="A771" s="210"/>
      <c r="B771" s="210"/>
      <c r="C771" s="210"/>
      <c r="D771" s="210"/>
      <c r="E771" s="210"/>
      <c r="F771" s="211"/>
      <c r="G771" s="210"/>
      <c r="H771" s="210"/>
      <c r="I771" s="210"/>
      <c r="J771" s="210"/>
      <c r="K771" s="210"/>
      <c r="L771" s="210"/>
      <c r="M771" s="210"/>
      <c r="N771" s="210"/>
      <c r="O771" s="210"/>
      <c r="P771" s="210"/>
      <c r="Q771" s="210"/>
      <c r="R771" s="210"/>
      <c r="S771" s="210"/>
      <c r="T771" s="210"/>
      <c r="U771" s="210"/>
      <c r="V771" s="210"/>
      <c r="W771" s="210"/>
      <c r="X771" s="210"/>
      <c r="Y771" s="210"/>
      <c r="Z771" s="210"/>
    </row>
    <row r="772" spans="1:26" ht="12" customHeight="1">
      <c r="A772" s="210"/>
      <c r="B772" s="210"/>
      <c r="C772" s="210"/>
      <c r="D772" s="210"/>
      <c r="E772" s="210"/>
      <c r="F772" s="211"/>
      <c r="G772" s="210"/>
      <c r="H772" s="210"/>
      <c r="I772" s="210"/>
      <c r="J772" s="210"/>
      <c r="K772" s="210"/>
      <c r="L772" s="210"/>
      <c r="M772" s="210"/>
      <c r="N772" s="210"/>
      <c r="O772" s="210"/>
      <c r="P772" s="210"/>
      <c r="Q772" s="210"/>
      <c r="R772" s="210"/>
      <c r="S772" s="210"/>
      <c r="T772" s="210"/>
      <c r="U772" s="210"/>
      <c r="V772" s="210"/>
      <c r="W772" s="210"/>
      <c r="X772" s="210"/>
      <c r="Y772" s="210"/>
      <c r="Z772" s="210"/>
    </row>
    <row r="773" spans="1:26" ht="12" customHeight="1">
      <c r="A773" s="210"/>
      <c r="B773" s="210"/>
      <c r="C773" s="210"/>
      <c r="D773" s="210"/>
      <c r="E773" s="210"/>
      <c r="F773" s="211"/>
      <c r="G773" s="210"/>
      <c r="H773" s="210"/>
      <c r="I773" s="210"/>
      <c r="J773" s="210"/>
      <c r="K773" s="210"/>
      <c r="L773" s="210"/>
      <c r="M773" s="210"/>
      <c r="N773" s="210"/>
      <c r="O773" s="210"/>
      <c r="P773" s="210"/>
      <c r="Q773" s="210"/>
      <c r="R773" s="210"/>
      <c r="S773" s="210"/>
      <c r="T773" s="210"/>
      <c r="U773" s="210"/>
      <c r="V773" s="210"/>
      <c r="W773" s="210"/>
      <c r="X773" s="210"/>
      <c r="Y773" s="210"/>
      <c r="Z773" s="210"/>
    </row>
    <row r="774" spans="1:26" ht="12" customHeight="1">
      <c r="A774" s="210"/>
      <c r="B774" s="210"/>
      <c r="C774" s="210"/>
      <c r="D774" s="210"/>
      <c r="E774" s="210"/>
      <c r="F774" s="211"/>
      <c r="G774" s="210"/>
      <c r="H774" s="210"/>
      <c r="I774" s="210"/>
      <c r="J774" s="210"/>
      <c r="K774" s="210"/>
      <c r="L774" s="210"/>
      <c r="M774" s="210"/>
      <c r="N774" s="210"/>
      <c r="O774" s="210"/>
      <c r="P774" s="210"/>
      <c r="Q774" s="210"/>
      <c r="R774" s="210"/>
      <c r="S774" s="210"/>
      <c r="T774" s="210"/>
      <c r="U774" s="210"/>
      <c r="V774" s="210"/>
      <c r="W774" s="210"/>
      <c r="X774" s="210"/>
      <c r="Y774" s="210"/>
      <c r="Z774" s="210"/>
    </row>
    <row r="775" spans="1:26" ht="12" customHeight="1">
      <c r="A775" s="210"/>
      <c r="B775" s="210"/>
      <c r="C775" s="210"/>
      <c r="D775" s="210"/>
      <c r="E775" s="210"/>
      <c r="F775" s="211"/>
      <c r="G775" s="210"/>
      <c r="H775" s="210"/>
      <c r="I775" s="210"/>
      <c r="J775" s="210"/>
      <c r="K775" s="210"/>
      <c r="L775" s="210"/>
      <c r="M775" s="210"/>
      <c r="N775" s="210"/>
      <c r="O775" s="210"/>
      <c r="P775" s="210"/>
      <c r="Q775" s="210"/>
      <c r="R775" s="210"/>
      <c r="S775" s="210"/>
      <c r="T775" s="210"/>
      <c r="U775" s="210"/>
      <c r="V775" s="210"/>
      <c r="W775" s="210"/>
      <c r="X775" s="210"/>
      <c r="Y775" s="210"/>
      <c r="Z775" s="210"/>
    </row>
    <row r="776" spans="1:26" ht="12" customHeight="1">
      <c r="A776" s="210"/>
      <c r="B776" s="210"/>
      <c r="C776" s="210"/>
      <c r="D776" s="210"/>
      <c r="E776" s="210"/>
      <c r="F776" s="211"/>
      <c r="G776" s="210"/>
      <c r="H776" s="210"/>
      <c r="I776" s="210"/>
      <c r="J776" s="210"/>
      <c r="K776" s="210"/>
      <c r="L776" s="210"/>
      <c r="M776" s="210"/>
      <c r="N776" s="210"/>
      <c r="O776" s="210"/>
      <c r="P776" s="210"/>
      <c r="Q776" s="210"/>
      <c r="R776" s="210"/>
      <c r="S776" s="210"/>
      <c r="T776" s="210"/>
      <c r="U776" s="210"/>
      <c r="V776" s="210"/>
      <c r="W776" s="210"/>
      <c r="X776" s="210"/>
      <c r="Y776" s="210"/>
      <c r="Z776" s="210"/>
    </row>
    <row r="777" spans="1:26" ht="12" customHeight="1">
      <c r="A777" s="210"/>
      <c r="B777" s="210"/>
      <c r="C777" s="210"/>
      <c r="D777" s="210"/>
      <c r="E777" s="210"/>
      <c r="F777" s="211"/>
      <c r="G777" s="210"/>
      <c r="H777" s="210"/>
      <c r="I777" s="210"/>
      <c r="J777" s="210"/>
      <c r="K777" s="210"/>
      <c r="L777" s="210"/>
      <c r="M777" s="210"/>
      <c r="N777" s="210"/>
      <c r="O777" s="210"/>
      <c r="P777" s="210"/>
      <c r="Q777" s="210"/>
      <c r="R777" s="210"/>
      <c r="S777" s="210"/>
      <c r="T777" s="210"/>
      <c r="U777" s="210"/>
      <c r="V777" s="210"/>
      <c r="W777" s="210"/>
      <c r="X777" s="210"/>
      <c r="Y777" s="210"/>
      <c r="Z777" s="210"/>
    </row>
    <row r="778" spans="1:26" ht="12" customHeight="1">
      <c r="A778" s="210"/>
      <c r="B778" s="210"/>
      <c r="C778" s="210"/>
      <c r="D778" s="210"/>
      <c r="E778" s="210"/>
      <c r="F778" s="211"/>
      <c r="G778" s="210"/>
      <c r="H778" s="210"/>
      <c r="I778" s="210"/>
      <c r="J778" s="210"/>
      <c r="K778" s="210"/>
      <c r="L778" s="210"/>
      <c r="M778" s="210"/>
      <c r="N778" s="210"/>
      <c r="O778" s="210"/>
      <c r="P778" s="210"/>
      <c r="Q778" s="210"/>
      <c r="R778" s="210"/>
      <c r="S778" s="210"/>
      <c r="T778" s="210"/>
      <c r="U778" s="210"/>
      <c r="V778" s="210"/>
      <c r="W778" s="210"/>
      <c r="X778" s="210"/>
      <c r="Y778" s="210"/>
      <c r="Z778" s="210"/>
    </row>
    <row r="779" spans="1:26" ht="12" customHeight="1">
      <c r="A779" s="210"/>
      <c r="B779" s="210"/>
      <c r="C779" s="210"/>
      <c r="D779" s="210"/>
      <c r="E779" s="210"/>
      <c r="F779" s="211"/>
      <c r="G779" s="210"/>
      <c r="H779" s="210"/>
      <c r="I779" s="210"/>
      <c r="J779" s="210"/>
      <c r="K779" s="210"/>
      <c r="L779" s="210"/>
      <c r="M779" s="210"/>
      <c r="N779" s="210"/>
      <c r="O779" s="210"/>
      <c r="P779" s="210"/>
      <c r="Q779" s="210"/>
      <c r="R779" s="210"/>
      <c r="S779" s="210"/>
      <c r="T779" s="210"/>
      <c r="U779" s="210"/>
      <c r="V779" s="210"/>
      <c r="W779" s="210"/>
      <c r="X779" s="210"/>
      <c r="Y779" s="210"/>
      <c r="Z779" s="210"/>
    </row>
    <row r="780" spans="1:26" ht="12" customHeight="1">
      <c r="A780" s="210"/>
      <c r="B780" s="210"/>
      <c r="C780" s="210"/>
      <c r="D780" s="210"/>
      <c r="E780" s="210"/>
      <c r="F780" s="211"/>
      <c r="G780" s="210"/>
      <c r="H780" s="210"/>
      <c r="I780" s="210"/>
      <c r="J780" s="210"/>
      <c r="K780" s="210"/>
      <c r="L780" s="210"/>
      <c r="M780" s="210"/>
      <c r="N780" s="210"/>
      <c r="O780" s="210"/>
      <c r="P780" s="210"/>
      <c r="Q780" s="210"/>
      <c r="R780" s="210"/>
      <c r="S780" s="210"/>
      <c r="T780" s="210"/>
      <c r="U780" s="210"/>
      <c r="V780" s="210"/>
      <c r="W780" s="210"/>
      <c r="X780" s="210"/>
      <c r="Y780" s="210"/>
      <c r="Z780" s="210"/>
    </row>
    <row r="781" spans="1:26" ht="12" customHeight="1">
      <c r="A781" s="210"/>
      <c r="B781" s="210"/>
      <c r="C781" s="210"/>
      <c r="D781" s="210"/>
      <c r="E781" s="210"/>
      <c r="F781" s="211"/>
      <c r="G781" s="210"/>
      <c r="H781" s="210"/>
      <c r="I781" s="210"/>
      <c r="J781" s="210"/>
      <c r="K781" s="210"/>
      <c r="L781" s="210"/>
      <c r="M781" s="210"/>
      <c r="N781" s="210"/>
      <c r="O781" s="210"/>
      <c r="P781" s="210"/>
      <c r="Q781" s="210"/>
      <c r="R781" s="210"/>
      <c r="S781" s="210"/>
      <c r="T781" s="210"/>
      <c r="U781" s="210"/>
      <c r="V781" s="210"/>
      <c r="W781" s="210"/>
      <c r="X781" s="210"/>
      <c r="Y781" s="210"/>
      <c r="Z781" s="210"/>
    </row>
    <row r="782" spans="1:26" ht="12" customHeight="1">
      <c r="A782" s="210"/>
      <c r="B782" s="210"/>
      <c r="C782" s="210"/>
      <c r="D782" s="210"/>
      <c r="E782" s="210"/>
      <c r="F782" s="211"/>
      <c r="G782" s="210"/>
      <c r="H782" s="210"/>
      <c r="I782" s="210"/>
      <c r="J782" s="210"/>
      <c r="K782" s="210"/>
      <c r="L782" s="210"/>
      <c r="M782" s="210"/>
      <c r="N782" s="210"/>
      <c r="O782" s="210"/>
      <c r="P782" s="210"/>
      <c r="Q782" s="210"/>
      <c r="R782" s="210"/>
      <c r="S782" s="210"/>
      <c r="T782" s="210"/>
      <c r="U782" s="210"/>
      <c r="V782" s="210"/>
      <c r="W782" s="210"/>
      <c r="X782" s="210"/>
      <c r="Y782" s="210"/>
      <c r="Z782" s="210"/>
    </row>
    <row r="783" spans="1:26" ht="12" customHeight="1">
      <c r="A783" s="210"/>
      <c r="B783" s="210"/>
      <c r="C783" s="210"/>
      <c r="D783" s="210"/>
      <c r="E783" s="210"/>
      <c r="F783" s="211"/>
      <c r="G783" s="210"/>
      <c r="H783" s="210"/>
      <c r="I783" s="210"/>
      <c r="J783" s="210"/>
      <c r="K783" s="210"/>
      <c r="L783" s="210"/>
      <c r="M783" s="210"/>
      <c r="N783" s="210"/>
      <c r="O783" s="210"/>
      <c r="P783" s="210"/>
      <c r="Q783" s="210"/>
      <c r="R783" s="210"/>
      <c r="S783" s="210"/>
      <c r="T783" s="210"/>
      <c r="U783" s="210"/>
      <c r="V783" s="210"/>
      <c r="W783" s="210"/>
      <c r="X783" s="210"/>
      <c r="Y783" s="210"/>
      <c r="Z783" s="210"/>
    </row>
    <row r="784" spans="1:26" ht="12" customHeight="1">
      <c r="A784" s="210"/>
      <c r="B784" s="210"/>
      <c r="C784" s="210"/>
      <c r="D784" s="210"/>
      <c r="E784" s="210"/>
      <c r="F784" s="211"/>
      <c r="G784" s="210"/>
      <c r="H784" s="210"/>
      <c r="I784" s="210"/>
      <c r="J784" s="210"/>
      <c r="K784" s="210"/>
      <c r="L784" s="210"/>
      <c r="M784" s="210"/>
      <c r="N784" s="210"/>
      <c r="O784" s="210"/>
      <c r="P784" s="210"/>
      <c r="Q784" s="210"/>
      <c r="R784" s="210"/>
      <c r="S784" s="210"/>
      <c r="T784" s="210"/>
      <c r="U784" s="210"/>
      <c r="V784" s="210"/>
      <c r="W784" s="210"/>
      <c r="X784" s="210"/>
      <c r="Y784" s="210"/>
      <c r="Z784" s="210"/>
    </row>
    <row r="785" spans="1:26" ht="12" customHeight="1">
      <c r="A785" s="210"/>
      <c r="B785" s="210"/>
      <c r="C785" s="210"/>
      <c r="D785" s="210"/>
      <c r="E785" s="210"/>
      <c r="F785" s="211"/>
      <c r="G785" s="210"/>
      <c r="H785" s="210"/>
      <c r="I785" s="210"/>
      <c r="J785" s="210"/>
      <c r="K785" s="210"/>
      <c r="L785" s="210"/>
      <c r="M785" s="210"/>
      <c r="N785" s="210"/>
      <c r="O785" s="210"/>
      <c r="P785" s="210"/>
      <c r="Q785" s="210"/>
      <c r="R785" s="210"/>
      <c r="S785" s="210"/>
      <c r="T785" s="210"/>
      <c r="U785" s="210"/>
      <c r="V785" s="210"/>
      <c r="W785" s="210"/>
      <c r="X785" s="210"/>
      <c r="Y785" s="210"/>
      <c r="Z785" s="210"/>
    </row>
    <row r="786" spans="1:26" ht="12" customHeight="1">
      <c r="A786" s="210"/>
      <c r="B786" s="210"/>
      <c r="C786" s="210"/>
      <c r="D786" s="210"/>
      <c r="E786" s="210"/>
      <c r="F786" s="211"/>
      <c r="G786" s="210"/>
      <c r="H786" s="210"/>
      <c r="I786" s="210"/>
      <c r="J786" s="210"/>
      <c r="K786" s="210"/>
      <c r="L786" s="210"/>
      <c r="M786" s="210"/>
      <c r="N786" s="210"/>
      <c r="O786" s="210"/>
      <c r="P786" s="210"/>
      <c r="Q786" s="210"/>
      <c r="R786" s="210"/>
      <c r="S786" s="210"/>
      <c r="T786" s="210"/>
      <c r="U786" s="210"/>
      <c r="V786" s="210"/>
      <c r="W786" s="210"/>
      <c r="X786" s="210"/>
      <c r="Y786" s="210"/>
      <c r="Z786" s="210"/>
    </row>
    <row r="787" spans="1:26" ht="12" customHeight="1">
      <c r="A787" s="210"/>
      <c r="B787" s="210"/>
      <c r="C787" s="210"/>
      <c r="D787" s="210"/>
      <c r="E787" s="210"/>
      <c r="F787" s="211"/>
      <c r="G787" s="210"/>
      <c r="H787" s="210"/>
      <c r="I787" s="210"/>
      <c r="J787" s="210"/>
      <c r="K787" s="210"/>
      <c r="L787" s="210"/>
      <c r="M787" s="210"/>
      <c r="N787" s="210"/>
      <c r="O787" s="210"/>
      <c r="P787" s="210"/>
      <c r="Q787" s="210"/>
      <c r="R787" s="210"/>
      <c r="S787" s="210"/>
      <c r="T787" s="210"/>
      <c r="U787" s="210"/>
      <c r="V787" s="210"/>
      <c r="W787" s="210"/>
      <c r="X787" s="210"/>
      <c r="Y787" s="210"/>
      <c r="Z787" s="210"/>
    </row>
    <row r="788" spans="1:26" ht="12" customHeight="1">
      <c r="A788" s="210"/>
      <c r="B788" s="210"/>
      <c r="C788" s="210"/>
      <c r="D788" s="210"/>
      <c r="E788" s="210"/>
      <c r="F788" s="211"/>
      <c r="G788" s="210"/>
      <c r="H788" s="210"/>
      <c r="I788" s="210"/>
      <c r="J788" s="210"/>
      <c r="K788" s="210"/>
      <c r="L788" s="210"/>
      <c r="M788" s="210"/>
      <c r="N788" s="210"/>
      <c r="O788" s="210"/>
      <c r="P788" s="210"/>
      <c r="Q788" s="210"/>
      <c r="R788" s="210"/>
      <c r="S788" s="210"/>
      <c r="T788" s="210"/>
      <c r="U788" s="210"/>
      <c r="V788" s="210"/>
      <c r="W788" s="210"/>
      <c r="X788" s="210"/>
      <c r="Y788" s="210"/>
      <c r="Z788" s="210"/>
    </row>
    <row r="789" spans="1:26" ht="12" customHeight="1">
      <c r="A789" s="210"/>
      <c r="B789" s="210"/>
      <c r="C789" s="210"/>
      <c r="D789" s="210"/>
      <c r="E789" s="210"/>
      <c r="F789" s="211"/>
      <c r="G789" s="210"/>
      <c r="H789" s="210"/>
      <c r="I789" s="210"/>
      <c r="J789" s="210"/>
      <c r="K789" s="210"/>
      <c r="L789" s="210"/>
      <c r="M789" s="210"/>
      <c r="N789" s="210"/>
      <c r="O789" s="210"/>
      <c r="P789" s="210"/>
      <c r="Q789" s="210"/>
      <c r="R789" s="210"/>
      <c r="S789" s="210"/>
      <c r="T789" s="210"/>
      <c r="U789" s="210"/>
      <c r="V789" s="210"/>
      <c r="W789" s="210"/>
      <c r="X789" s="210"/>
      <c r="Y789" s="210"/>
      <c r="Z789" s="210"/>
    </row>
    <row r="790" spans="1:26" ht="12" customHeight="1">
      <c r="A790" s="210"/>
      <c r="B790" s="210"/>
      <c r="C790" s="210"/>
      <c r="D790" s="210"/>
      <c r="E790" s="210"/>
      <c r="F790" s="211"/>
      <c r="G790" s="210"/>
      <c r="H790" s="210"/>
      <c r="I790" s="210"/>
      <c r="J790" s="210"/>
      <c r="K790" s="210"/>
      <c r="L790" s="210"/>
      <c r="M790" s="210"/>
      <c r="N790" s="210"/>
      <c r="O790" s="210"/>
      <c r="P790" s="210"/>
      <c r="Q790" s="210"/>
      <c r="R790" s="210"/>
      <c r="S790" s="210"/>
      <c r="T790" s="210"/>
      <c r="U790" s="210"/>
      <c r="V790" s="210"/>
      <c r="W790" s="210"/>
      <c r="X790" s="210"/>
      <c r="Y790" s="210"/>
      <c r="Z790" s="210"/>
    </row>
    <row r="791" spans="1:26" ht="12" customHeight="1">
      <c r="A791" s="210"/>
      <c r="B791" s="210"/>
      <c r="C791" s="210"/>
      <c r="D791" s="210"/>
      <c r="E791" s="210"/>
      <c r="F791" s="211"/>
      <c r="G791" s="210"/>
      <c r="H791" s="210"/>
      <c r="I791" s="210"/>
      <c r="J791" s="210"/>
      <c r="K791" s="210"/>
      <c r="L791" s="210"/>
      <c r="M791" s="210"/>
      <c r="N791" s="210"/>
      <c r="O791" s="210"/>
      <c r="P791" s="210"/>
      <c r="Q791" s="210"/>
      <c r="R791" s="210"/>
      <c r="S791" s="210"/>
      <c r="T791" s="210"/>
      <c r="U791" s="210"/>
      <c r="V791" s="210"/>
      <c r="W791" s="210"/>
      <c r="X791" s="210"/>
      <c r="Y791" s="210"/>
      <c r="Z791" s="210"/>
    </row>
    <row r="792" spans="1:26" ht="12" customHeight="1">
      <c r="A792" s="210"/>
      <c r="B792" s="210"/>
      <c r="C792" s="210"/>
      <c r="D792" s="210"/>
      <c r="E792" s="210"/>
      <c r="F792" s="211"/>
      <c r="G792" s="210"/>
      <c r="H792" s="210"/>
      <c r="I792" s="210"/>
      <c r="J792" s="210"/>
      <c r="K792" s="210"/>
      <c r="L792" s="210"/>
      <c r="M792" s="210"/>
      <c r="N792" s="210"/>
      <c r="O792" s="210"/>
      <c r="P792" s="210"/>
      <c r="Q792" s="210"/>
      <c r="R792" s="210"/>
      <c r="S792" s="210"/>
      <c r="T792" s="210"/>
      <c r="U792" s="210"/>
      <c r="V792" s="210"/>
      <c r="W792" s="210"/>
      <c r="X792" s="210"/>
      <c r="Y792" s="210"/>
      <c r="Z792" s="210"/>
    </row>
    <row r="793" spans="1:26" ht="12" customHeight="1">
      <c r="A793" s="210"/>
      <c r="B793" s="210"/>
      <c r="C793" s="210"/>
      <c r="D793" s="210"/>
      <c r="E793" s="210"/>
      <c r="F793" s="211"/>
      <c r="G793" s="210"/>
      <c r="H793" s="210"/>
      <c r="I793" s="210"/>
      <c r="J793" s="210"/>
      <c r="K793" s="210"/>
      <c r="L793" s="210"/>
      <c r="M793" s="210"/>
      <c r="N793" s="210"/>
      <c r="O793" s="210"/>
      <c r="P793" s="210"/>
      <c r="Q793" s="210"/>
      <c r="R793" s="210"/>
      <c r="S793" s="210"/>
      <c r="T793" s="210"/>
      <c r="U793" s="210"/>
      <c r="V793" s="210"/>
      <c r="W793" s="210"/>
      <c r="X793" s="210"/>
      <c r="Y793" s="210"/>
      <c r="Z793" s="210"/>
    </row>
    <row r="794" spans="1:26" ht="12" customHeight="1">
      <c r="A794" s="210"/>
      <c r="B794" s="210"/>
      <c r="C794" s="210"/>
      <c r="D794" s="210"/>
      <c r="E794" s="210"/>
      <c r="F794" s="211"/>
      <c r="G794" s="210"/>
      <c r="H794" s="210"/>
      <c r="I794" s="210"/>
      <c r="J794" s="210"/>
      <c r="K794" s="210"/>
      <c r="L794" s="210"/>
      <c r="M794" s="210"/>
      <c r="N794" s="210"/>
      <c r="O794" s="210"/>
      <c r="P794" s="210"/>
      <c r="Q794" s="210"/>
      <c r="R794" s="210"/>
      <c r="S794" s="210"/>
      <c r="T794" s="210"/>
      <c r="U794" s="210"/>
      <c r="V794" s="210"/>
      <c r="W794" s="210"/>
      <c r="X794" s="210"/>
      <c r="Y794" s="210"/>
      <c r="Z794" s="210"/>
    </row>
    <row r="795" spans="1:26" ht="12" customHeight="1">
      <c r="A795" s="210"/>
      <c r="B795" s="210"/>
      <c r="C795" s="210"/>
      <c r="D795" s="210"/>
      <c r="E795" s="210"/>
      <c r="F795" s="211"/>
      <c r="G795" s="210"/>
      <c r="H795" s="210"/>
      <c r="I795" s="210"/>
      <c r="J795" s="210"/>
      <c r="K795" s="210"/>
      <c r="L795" s="210"/>
      <c r="M795" s="210"/>
      <c r="N795" s="210"/>
      <c r="O795" s="210"/>
      <c r="P795" s="210"/>
      <c r="Q795" s="210"/>
      <c r="R795" s="210"/>
      <c r="S795" s="210"/>
      <c r="T795" s="210"/>
      <c r="U795" s="210"/>
      <c r="V795" s="210"/>
      <c r="W795" s="210"/>
      <c r="X795" s="210"/>
      <c r="Y795" s="210"/>
      <c r="Z795" s="210"/>
    </row>
    <row r="796" spans="1:26" ht="12" customHeight="1">
      <c r="A796" s="210"/>
      <c r="B796" s="210"/>
      <c r="C796" s="210"/>
      <c r="D796" s="210"/>
      <c r="E796" s="210"/>
      <c r="F796" s="211"/>
      <c r="G796" s="210"/>
      <c r="H796" s="210"/>
      <c r="I796" s="210"/>
      <c r="J796" s="210"/>
      <c r="K796" s="210"/>
      <c r="L796" s="210"/>
      <c r="M796" s="210"/>
      <c r="N796" s="210"/>
      <c r="O796" s="210"/>
      <c r="P796" s="210"/>
      <c r="Q796" s="210"/>
      <c r="R796" s="210"/>
      <c r="S796" s="210"/>
      <c r="T796" s="210"/>
      <c r="U796" s="210"/>
      <c r="V796" s="210"/>
      <c r="W796" s="210"/>
      <c r="X796" s="210"/>
      <c r="Y796" s="210"/>
      <c r="Z796" s="210"/>
    </row>
    <row r="797" spans="1:26" ht="12" customHeight="1">
      <c r="A797" s="210"/>
      <c r="B797" s="210"/>
      <c r="C797" s="210"/>
      <c r="D797" s="210"/>
      <c r="E797" s="210"/>
      <c r="F797" s="211"/>
      <c r="G797" s="210"/>
      <c r="H797" s="210"/>
      <c r="I797" s="210"/>
      <c r="J797" s="210"/>
      <c r="K797" s="210"/>
      <c r="L797" s="210"/>
      <c r="M797" s="210"/>
      <c r="N797" s="210"/>
      <c r="O797" s="210"/>
      <c r="P797" s="210"/>
      <c r="Q797" s="210"/>
      <c r="R797" s="210"/>
      <c r="S797" s="210"/>
      <c r="T797" s="210"/>
      <c r="U797" s="210"/>
      <c r="V797" s="210"/>
      <c r="W797" s="210"/>
      <c r="X797" s="210"/>
      <c r="Y797" s="210"/>
      <c r="Z797" s="210"/>
    </row>
    <row r="798" spans="1:26" ht="12" customHeight="1">
      <c r="A798" s="210"/>
      <c r="B798" s="210"/>
      <c r="C798" s="210"/>
      <c r="D798" s="210"/>
      <c r="E798" s="210"/>
      <c r="F798" s="211"/>
      <c r="G798" s="210"/>
      <c r="H798" s="210"/>
      <c r="I798" s="210"/>
      <c r="J798" s="210"/>
      <c r="K798" s="210"/>
      <c r="L798" s="210"/>
      <c r="M798" s="210"/>
      <c r="N798" s="210"/>
      <c r="O798" s="210"/>
      <c r="P798" s="210"/>
      <c r="Q798" s="210"/>
      <c r="R798" s="210"/>
      <c r="S798" s="210"/>
      <c r="T798" s="210"/>
      <c r="U798" s="210"/>
      <c r="V798" s="210"/>
      <c r="W798" s="210"/>
      <c r="X798" s="210"/>
      <c r="Y798" s="210"/>
      <c r="Z798" s="210"/>
    </row>
    <row r="799" spans="1:26" ht="12" customHeight="1">
      <c r="A799" s="210"/>
      <c r="B799" s="210"/>
      <c r="C799" s="210"/>
      <c r="D799" s="210"/>
      <c r="E799" s="210"/>
      <c r="F799" s="211"/>
      <c r="G799" s="210"/>
      <c r="H799" s="210"/>
      <c r="I799" s="210"/>
      <c r="J799" s="210"/>
      <c r="K799" s="210"/>
      <c r="L799" s="210"/>
      <c r="M799" s="210"/>
      <c r="N799" s="210"/>
      <c r="O799" s="210"/>
      <c r="P799" s="210"/>
      <c r="Q799" s="210"/>
      <c r="R799" s="210"/>
      <c r="S799" s="210"/>
      <c r="T799" s="210"/>
      <c r="U799" s="210"/>
      <c r="V799" s="210"/>
      <c r="W799" s="210"/>
      <c r="X799" s="210"/>
      <c r="Y799" s="210"/>
      <c r="Z799" s="210"/>
    </row>
    <row r="800" spans="1:26" ht="12" customHeight="1">
      <c r="A800" s="210"/>
      <c r="B800" s="210"/>
      <c r="C800" s="210"/>
      <c r="D800" s="210"/>
      <c r="E800" s="210"/>
      <c r="F800" s="211"/>
      <c r="G800" s="210"/>
      <c r="H800" s="210"/>
      <c r="I800" s="210"/>
      <c r="J800" s="210"/>
      <c r="K800" s="210"/>
      <c r="L800" s="210"/>
      <c r="M800" s="210"/>
      <c r="N800" s="210"/>
      <c r="O800" s="210"/>
      <c r="P800" s="210"/>
      <c r="Q800" s="210"/>
      <c r="R800" s="210"/>
      <c r="S800" s="210"/>
      <c r="T800" s="210"/>
      <c r="U800" s="210"/>
      <c r="V800" s="210"/>
      <c r="W800" s="210"/>
      <c r="X800" s="210"/>
      <c r="Y800" s="210"/>
      <c r="Z800" s="210"/>
    </row>
    <row r="801" spans="1:26" ht="12" customHeight="1">
      <c r="A801" s="210"/>
      <c r="B801" s="210"/>
      <c r="C801" s="210"/>
      <c r="D801" s="210"/>
      <c r="E801" s="210"/>
      <c r="F801" s="211"/>
      <c r="G801" s="210"/>
      <c r="H801" s="210"/>
      <c r="I801" s="210"/>
      <c r="J801" s="210"/>
      <c r="K801" s="210"/>
      <c r="L801" s="210"/>
      <c r="M801" s="210"/>
      <c r="N801" s="210"/>
      <c r="O801" s="210"/>
      <c r="P801" s="210"/>
      <c r="Q801" s="210"/>
      <c r="R801" s="210"/>
      <c r="S801" s="210"/>
      <c r="T801" s="210"/>
      <c r="U801" s="210"/>
      <c r="V801" s="210"/>
      <c r="W801" s="210"/>
      <c r="X801" s="210"/>
      <c r="Y801" s="210"/>
      <c r="Z801" s="210"/>
    </row>
    <row r="802" spans="1:26" ht="12" customHeight="1">
      <c r="A802" s="210"/>
      <c r="B802" s="210"/>
      <c r="C802" s="210"/>
      <c r="D802" s="210"/>
      <c r="E802" s="210"/>
      <c r="F802" s="211"/>
      <c r="G802" s="210"/>
      <c r="H802" s="210"/>
      <c r="I802" s="210"/>
      <c r="J802" s="210"/>
      <c r="K802" s="210"/>
      <c r="L802" s="210"/>
      <c r="M802" s="210"/>
      <c r="N802" s="210"/>
      <c r="O802" s="210"/>
      <c r="P802" s="210"/>
      <c r="Q802" s="210"/>
      <c r="R802" s="210"/>
      <c r="S802" s="210"/>
      <c r="T802" s="210"/>
      <c r="U802" s="210"/>
      <c r="V802" s="210"/>
      <c r="W802" s="210"/>
      <c r="X802" s="210"/>
      <c r="Y802" s="210"/>
      <c r="Z802" s="210"/>
    </row>
    <row r="803" spans="1:26" ht="12" customHeight="1">
      <c r="A803" s="210"/>
      <c r="B803" s="210"/>
      <c r="C803" s="210"/>
      <c r="D803" s="210"/>
      <c r="E803" s="210"/>
      <c r="F803" s="211"/>
      <c r="G803" s="210"/>
      <c r="H803" s="210"/>
      <c r="I803" s="210"/>
      <c r="J803" s="210"/>
      <c r="K803" s="210"/>
      <c r="L803" s="210"/>
      <c r="M803" s="210"/>
      <c r="N803" s="210"/>
      <c r="O803" s="210"/>
      <c r="P803" s="210"/>
      <c r="Q803" s="210"/>
      <c r="R803" s="210"/>
      <c r="S803" s="210"/>
      <c r="T803" s="210"/>
      <c r="U803" s="210"/>
      <c r="V803" s="210"/>
      <c r="W803" s="210"/>
      <c r="X803" s="210"/>
      <c r="Y803" s="210"/>
      <c r="Z803" s="210"/>
    </row>
    <row r="804" spans="1:26" ht="12" customHeight="1">
      <c r="A804" s="210"/>
      <c r="B804" s="210"/>
      <c r="C804" s="210"/>
      <c r="D804" s="210"/>
      <c r="E804" s="210"/>
      <c r="F804" s="211"/>
      <c r="G804" s="210"/>
      <c r="H804" s="210"/>
      <c r="I804" s="210"/>
      <c r="J804" s="210"/>
      <c r="K804" s="210"/>
      <c r="L804" s="210"/>
      <c r="M804" s="210"/>
      <c r="N804" s="210"/>
      <c r="O804" s="210"/>
      <c r="P804" s="210"/>
      <c r="Q804" s="210"/>
      <c r="R804" s="210"/>
      <c r="S804" s="210"/>
      <c r="T804" s="210"/>
      <c r="U804" s="210"/>
      <c r="V804" s="210"/>
      <c r="W804" s="210"/>
      <c r="X804" s="210"/>
      <c r="Y804" s="210"/>
      <c r="Z804" s="210"/>
    </row>
    <row r="805" spans="1:26" ht="12" customHeight="1">
      <c r="A805" s="210"/>
      <c r="B805" s="210"/>
      <c r="C805" s="210"/>
      <c r="D805" s="210"/>
      <c r="E805" s="210"/>
      <c r="F805" s="211"/>
      <c r="G805" s="210"/>
      <c r="H805" s="210"/>
      <c r="I805" s="210"/>
      <c r="J805" s="210"/>
      <c r="K805" s="210"/>
      <c r="L805" s="210"/>
      <c r="M805" s="210"/>
      <c r="N805" s="210"/>
      <c r="O805" s="210"/>
      <c r="P805" s="210"/>
      <c r="Q805" s="210"/>
      <c r="R805" s="210"/>
      <c r="S805" s="210"/>
      <c r="T805" s="210"/>
      <c r="U805" s="210"/>
      <c r="V805" s="210"/>
      <c r="W805" s="210"/>
      <c r="X805" s="210"/>
      <c r="Y805" s="210"/>
      <c r="Z805" s="210"/>
    </row>
    <row r="806" spans="1:26" ht="12" customHeight="1">
      <c r="A806" s="210"/>
      <c r="B806" s="210"/>
      <c r="C806" s="210"/>
      <c r="D806" s="210"/>
      <c r="E806" s="210"/>
      <c r="F806" s="211"/>
      <c r="G806" s="210"/>
      <c r="H806" s="210"/>
      <c r="I806" s="210"/>
      <c r="J806" s="210"/>
      <c r="K806" s="210"/>
      <c r="L806" s="210"/>
      <c r="M806" s="210"/>
      <c r="N806" s="210"/>
      <c r="O806" s="210"/>
      <c r="P806" s="210"/>
      <c r="Q806" s="210"/>
      <c r="R806" s="210"/>
      <c r="S806" s="210"/>
      <c r="T806" s="210"/>
      <c r="U806" s="210"/>
      <c r="V806" s="210"/>
      <c r="W806" s="210"/>
      <c r="X806" s="210"/>
      <c r="Y806" s="210"/>
      <c r="Z806" s="210"/>
    </row>
    <row r="807" spans="1:26" ht="12" customHeight="1">
      <c r="A807" s="210"/>
      <c r="B807" s="210"/>
      <c r="C807" s="210"/>
      <c r="D807" s="210"/>
      <c r="E807" s="210"/>
      <c r="F807" s="211"/>
      <c r="G807" s="210"/>
      <c r="H807" s="210"/>
      <c r="I807" s="210"/>
      <c r="J807" s="210"/>
      <c r="K807" s="210"/>
      <c r="L807" s="210"/>
      <c r="M807" s="210"/>
      <c r="N807" s="210"/>
      <c r="O807" s="210"/>
      <c r="P807" s="210"/>
      <c r="Q807" s="210"/>
      <c r="R807" s="210"/>
      <c r="S807" s="210"/>
      <c r="T807" s="210"/>
      <c r="U807" s="210"/>
      <c r="V807" s="210"/>
      <c r="W807" s="210"/>
      <c r="X807" s="210"/>
      <c r="Y807" s="210"/>
      <c r="Z807" s="210"/>
    </row>
    <row r="808" spans="1:26" ht="12" customHeight="1">
      <c r="A808" s="210"/>
      <c r="B808" s="210"/>
      <c r="C808" s="210"/>
      <c r="D808" s="210"/>
      <c r="E808" s="210"/>
      <c r="F808" s="211"/>
      <c r="G808" s="210"/>
      <c r="H808" s="210"/>
      <c r="I808" s="210"/>
      <c r="J808" s="210"/>
      <c r="K808" s="210"/>
      <c r="L808" s="210"/>
      <c r="M808" s="210"/>
      <c r="N808" s="210"/>
      <c r="O808" s="210"/>
      <c r="P808" s="210"/>
      <c r="Q808" s="210"/>
      <c r="R808" s="210"/>
      <c r="S808" s="210"/>
      <c r="T808" s="210"/>
      <c r="U808" s="210"/>
      <c r="V808" s="210"/>
      <c r="W808" s="210"/>
      <c r="X808" s="210"/>
      <c r="Y808" s="210"/>
      <c r="Z808" s="210"/>
    </row>
    <row r="809" spans="1:26" ht="12" customHeight="1">
      <c r="A809" s="210"/>
      <c r="B809" s="210"/>
      <c r="C809" s="210"/>
      <c r="D809" s="210"/>
      <c r="E809" s="210"/>
      <c r="F809" s="211"/>
      <c r="G809" s="210"/>
      <c r="H809" s="210"/>
      <c r="I809" s="210"/>
      <c r="J809" s="210"/>
      <c r="K809" s="210"/>
      <c r="L809" s="210"/>
      <c r="M809" s="210"/>
      <c r="N809" s="210"/>
      <c r="O809" s="210"/>
      <c r="P809" s="210"/>
      <c r="Q809" s="210"/>
      <c r="R809" s="210"/>
      <c r="S809" s="210"/>
      <c r="T809" s="210"/>
      <c r="U809" s="210"/>
      <c r="V809" s="210"/>
      <c r="W809" s="210"/>
      <c r="X809" s="210"/>
      <c r="Y809" s="210"/>
      <c r="Z809" s="210"/>
    </row>
    <row r="810" spans="1:26" ht="12" customHeight="1">
      <c r="A810" s="210"/>
      <c r="B810" s="210"/>
      <c r="C810" s="210"/>
      <c r="D810" s="210"/>
      <c r="E810" s="210"/>
      <c r="F810" s="211"/>
      <c r="G810" s="210"/>
      <c r="H810" s="210"/>
      <c r="I810" s="210"/>
      <c r="J810" s="210"/>
      <c r="K810" s="210"/>
      <c r="L810" s="210"/>
      <c r="M810" s="210"/>
      <c r="N810" s="210"/>
      <c r="O810" s="210"/>
      <c r="P810" s="210"/>
      <c r="Q810" s="210"/>
      <c r="R810" s="210"/>
      <c r="S810" s="210"/>
      <c r="T810" s="210"/>
      <c r="U810" s="210"/>
      <c r="V810" s="210"/>
      <c r="W810" s="210"/>
      <c r="X810" s="210"/>
      <c r="Y810" s="210"/>
      <c r="Z810" s="210"/>
    </row>
    <row r="811" spans="1:26" ht="12" customHeight="1">
      <c r="A811" s="210"/>
      <c r="B811" s="210"/>
      <c r="C811" s="210"/>
      <c r="D811" s="210"/>
      <c r="E811" s="210"/>
      <c r="F811" s="211"/>
      <c r="G811" s="210"/>
      <c r="H811" s="210"/>
      <c r="I811" s="210"/>
      <c r="J811" s="210"/>
      <c r="K811" s="210"/>
      <c r="L811" s="210"/>
      <c r="M811" s="210"/>
      <c r="N811" s="210"/>
      <c r="O811" s="210"/>
      <c r="P811" s="210"/>
      <c r="Q811" s="210"/>
      <c r="R811" s="210"/>
      <c r="S811" s="210"/>
      <c r="T811" s="210"/>
      <c r="U811" s="210"/>
      <c r="V811" s="210"/>
      <c r="W811" s="210"/>
      <c r="X811" s="210"/>
      <c r="Y811" s="210"/>
      <c r="Z811" s="210"/>
    </row>
    <row r="812" spans="1:26" ht="12" customHeight="1">
      <c r="A812" s="210"/>
      <c r="B812" s="210"/>
      <c r="C812" s="210"/>
      <c r="D812" s="210"/>
      <c r="E812" s="210"/>
      <c r="F812" s="211"/>
      <c r="G812" s="210"/>
      <c r="H812" s="210"/>
      <c r="I812" s="210"/>
      <c r="J812" s="210"/>
      <c r="K812" s="210"/>
      <c r="L812" s="210"/>
      <c r="M812" s="210"/>
      <c r="N812" s="210"/>
      <c r="O812" s="210"/>
      <c r="P812" s="210"/>
      <c r="Q812" s="210"/>
      <c r="R812" s="210"/>
      <c r="S812" s="210"/>
      <c r="T812" s="210"/>
      <c r="U812" s="210"/>
      <c r="V812" s="210"/>
      <c r="W812" s="210"/>
      <c r="X812" s="210"/>
      <c r="Y812" s="210"/>
      <c r="Z812" s="210"/>
    </row>
    <row r="813" spans="1:26" ht="12" customHeight="1">
      <c r="A813" s="210"/>
      <c r="B813" s="210"/>
      <c r="C813" s="210"/>
      <c r="D813" s="210"/>
      <c r="E813" s="210"/>
      <c r="F813" s="211"/>
      <c r="G813" s="210"/>
      <c r="H813" s="210"/>
      <c r="I813" s="210"/>
      <c r="J813" s="210"/>
      <c r="K813" s="210"/>
      <c r="L813" s="210"/>
      <c r="M813" s="210"/>
      <c r="N813" s="210"/>
      <c r="O813" s="210"/>
      <c r="P813" s="210"/>
      <c r="Q813" s="210"/>
      <c r="R813" s="210"/>
      <c r="S813" s="210"/>
      <c r="T813" s="210"/>
      <c r="U813" s="210"/>
      <c r="V813" s="210"/>
      <c r="W813" s="210"/>
      <c r="X813" s="210"/>
      <c r="Y813" s="210"/>
      <c r="Z813" s="210"/>
    </row>
    <row r="814" spans="1:26" ht="12" customHeight="1">
      <c r="A814" s="210"/>
      <c r="B814" s="210"/>
      <c r="C814" s="210"/>
      <c r="D814" s="210"/>
      <c r="E814" s="210"/>
      <c r="F814" s="211"/>
      <c r="G814" s="210"/>
      <c r="H814" s="210"/>
      <c r="I814" s="210"/>
      <c r="J814" s="210"/>
      <c r="K814" s="210"/>
      <c r="L814" s="210"/>
      <c r="M814" s="210"/>
      <c r="N814" s="210"/>
      <c r="O814" s="210"/>
      <c r="P814" s="210"/>
      <c r="Q814" s="210"/>
      <c r="R814" s="210"/>
      <c r="S814" s="210"/>
      <c r="T814" s="210"/>
      <c r="U814" s="210"/>
      <c r="V814" s="210"/>
      <c r="W814" s="210"/>
      <c r="X814" s="210"/>
      <c r="Y814" s="210"/>
      <c r="Z814" s="210"/>
    </row>
    <row r="815" spans="1:26" ht="12" customHeight="1">
      <c r="A815" s="210"/>
      <c r="B815" s="210"/>
      <c r="C815" s="210"/>
      <c r="D815" s="210"/>
      <c r="E815" s="210"/>
      <c r="F815" s="211"/>
      <c r="G815" s="210"/>
      <c r="H815" s="210"/>
      <c r="I815" s="210"/>
      <c r="J815" s="210"/>
      <c r="K815" s="210"/>
      <c r="L815" s="210"/>
      <c r="M815" s="210"/>
      <c r="N815" s="210"/>
      <c r="O815" s="210"/>
      <c r="P815" s="210"/>
      <c r="Q815" s="210"/>
      <c r="R815" s="210"/>
      <c r="S815" s="210"/>
      <c r="T815" s="210"/>
      <c r="U815" s="210"/>
      <c r="V815" s="210"/>
      <c r="W815" s="210"/>
      <c r="X815" s="210"/>
      <c r="Y815" s="210"/>
      <c r="Z815" s="210"/>
    </row>
    <row r="816" spans="1:26" ht="12" customHeight="1">
      <c r="A816" s="210"/>
      <c r="B816" s="210"/>
      <c r="C816" s="210"/>
      <c r="D816" s="210"/>
      <c r="E816" s="210"/>
      <c r="F816" s="211"/>
      <c r="G816" s="210"/>
      <c r="H816" s="210"/>
      <c r="I816" s="210"/>
      <c r="J816" s="210"/>
      <c r="K816" s="210"/>
      <c r="L816" s="210"/>
      <c r="M816" s="210"/>
      <c r="N816" s="210"/>
      <c r="O816" s="210"/>
      <c r="P816" s="210"/>
      <c r="Q816" s="210"/>
      <c r="R816" s="210"/>
      <c r="S816" s="210"/>
      <c r="T816" s="210"/>
      <c r="U816" s="210"/>
      <c r="V816" s="210"/>
      <c r="W816" s="210"/>
      <c r="X816" s="210"/>
      <c r="Y816" s="210"/>
      <c r="Z816" s="210"/>
    </row>
    <row r="817" spans="1:26" ht="12" customHeight="1">
      <c r="A817" s="210"/>
      <c r="B817" s="210"/>
      <c r="C817" s="210"/>
      <c r="D817" s="210"/>
      <c r="E817" s="210"/>
      <c r="F817" s="211"/>
      <c r="G817" s="210"/>
      <c r="H817" s="210"/>
      <c r="I817" s="210"/>
      <c r="J817" s="210"/>
      <c r="K817" s="210"/>
      <c r="L817" s="210"/>
      <c r="M817" s="210"/>
      <c r="N817" s="210"/>
      <c r="O817" s="210"/>
      <c r="P817" s="210"/>
      <c r="Q817" s="210"/>
      <c r="R817" s="210"/>
      <c r="S817" s="210"/>
      <c r="T817" s="210"/>
      <c r="U817" s="210"/>
      <c r="V817" s="210"/>
      <c r="W817" s="210"/>
      <c r="X817" s="210"/>
      <c r="Y817" s="210"/>
      <c r="Z817" s="210"/>
    </row>
    <row r="818" spans="1:26" ht="12" customHeight="1">
      <c r="A818" s="210"/>
      <c r="B818" s="210"/>
      <c r="C818" s="210"/>
      <c r="D818" s="210"/>
      <c r="E818" s="210"/>
      <c r="F818" s="211"/>
      <c r="G818" s="210"/>
      <c r="H818" s="210"/>
      <c r="I818" s="210"/>
      <c r="J818" s="210"/>
      <c r="K818" s="210"/>
      <c r="L818" s="210"/>
      <c r="M818" s="210"/>
      <c r="N818" s="210"/>
      <c r="O818" s="210"/>
      <c r="P818" s="210"/>
      <c r="Q818" s="210"/>
      <c r="R818" s="210"/>
      <c r="S818" s="210"/>
      <c r="T818" s="210"/>
      <c r="U818" s="210"/>
      <c r="V818" s="210"/>
      <c r="W818" s="210"/>
      <c r="X818" s="210"/>
      <c r="Y818" s="210"/>
      <c r="Z818" s="210"/>
    </row>
    <row r="819" spans="1:26" ht="12" customHeight="1">
      <c r="A819" s="210"/>
      <c r="B819" s="210"/>
      <c r="C819" s="210"/>
      <c r="D819" s="210"/>
      <c r="E819" s="210"/>
      <c r="F819" s="211"/>
      <c r="G819" s="210"/>
      <c r="H819" s="210"/>
      <c r="I819" s="210"/>
      <c r="J819" s="210"/>
      <c r="K819" s="210"/>
      <c r="L819" s="210"/>
      <c r="M819" s="210"/>
      <c r="N819" s="210"/>
      <c r="O819" s="210"/>
      <c r="P819" s="210"/>
      <c r="Q819" s="210"/>
      <c r="R819" s="210"/>
      <c r="S819" s="210"/>
      <c r="T819" s="210"/>
      <c r="U819" s="210"/>
      <c r="V819" s="210"/>
      <c r="W819" s="210"/>
      <c r="X819" s="210"/>
      <c r="Y819" s="210"/>
      <c r="Z819" s="210"/>
    </row>
    <row r="820" spans="1:26" ht="12" customHeight="1">
      <c r="A820" s="210"/>
      <c r="B820" s="210"/>
      <c r="C820" s="210"/>
      <c r="D820" s="210"/>
      <c r="E820" s="210"/>
      <c r="F820" s="211"/>
      <c r="G820" s="210"/>
      <c r="H820" s="210"/>
      <c r="I820" s="210"/>
      <c r="J820" s="210"/>
      <c r="K820" s="210"/>
      <c r="L820" s="210"/>
      <c r="M820" s="210"/>
      <c r="N820" s="210"/>
      <c r="O820" s="210"/>
      <c r="P820" s="210"/>
      <c r="Q820" s="210"/>
      <c r="R820" s="210"/>
      <c r="S820" s="210"/>
      <c r="T820" s="210"/>
      <c r="U820" s="210"/>
      <c r="V820" s="210"/>
      <c r="W820" s="210"/>
      <c r="X820" s="210"/>
      <c r="Y820" s="210"/>
      <c r="Z820" s="210"/>
    </row>
    <row r="821" spans="1:26" ht="12" customHeight="1">
      <c r="A821" s="210"/>
      <c r="B821" s="210"/>
      <c r="C821" s="210"/>
      <c r="D821" s="210"/>
      <c r="E821" s="210"/>
      <c r="F821" s="211"/>
      <c r="G821" s="210"/>
      <c r="H821" s="210"/>
      <c r="I821" s="210"/>
      <c r="J821" s="210"/>
      <c r="K821" s="210"/>
      <c r="L821" s="210"/>
      <c r="M821" s="210"/>
      <c r="N821" s="210"/>
      <c r="O821" s="210"/>
      <c r="P821" s="210"/>
      <c r="Q821" s="210"/>
      <c r="R821" s="210"/>
      <c r="S821" s="210"/>
      <c r="T821" s="210"/>
      <c r="U821" s="210"/>
      <c r="V821" s="210"/>
      <c r="W821" s="210"/>
      <c r="X821" s="210"/>
      <c r="Y821" s="210"/>
      <c r="Z821" s="210"/>
    </row>
    <row r="822" spans="1:26" ht="12" customHeight="1">
      <c r="A822" s="210"/>
      <c r="B822" s="210"/>
      <c r="C822" s="210"/>
      <c r="D822" s="210"/>
      <c r="E822" s="210"/>
      <c r="F822" s="211"/>
      <c r="G822" s="210"/>
      <c r="H822" s="210"/>
      <c r="I822" s="210"/>
      <c r="J822" s="210"/>
      <c r="K822" s="210"/>
      <c r="L822" s="210"/>
      <c r="M822" s="210"/>
      <c r="N822" s="210"/>
      <c r="O822" s="210"/>
      <c r="P822" s="210"/>
      <c r="Q822" s="210"/>
      <c r="R822" s="210"/>
      <c r="S822" s="210"/>
      <c r="T822" s="210"/>
      <c r="U822" s="210"/>
      <c r="V822" s="210"/>
      <c r="W822" s="210"/>
      <c r="X822" s="210"/>
      <c r="Y822" s="210"/>
      <c r="Z822" s="210"/>
    </row>
    <row r="823" spans="1:26" ht="12" customHeight="1">
      <c r="A823" s="210"/>
      <c r="B823" s="210"/>
      <c r="C823" s="210"/>
      <c r="D823" s="210"/>
      <c r="E823" s="210"/>
      <c r="F823" s="211"/>
      <c r="G823" s="210"/>
      <c r="H823" s="210"/>
      <c r="I823" s="210"/>
      <c r="J823" s="210"/>
      <c r="K823" s="210"/>
      <c r="L823" s="210"/>
      <c r="M823" s="210"/>
      <c r="N823" s="210"/>
      <c r="O823" s="210"/>
      <c r="P823" s="210"/>
      <c r="Q823" s="210"/>
      <c r="R823" s="210"/>
      <c r="S823" s="210"/>
      <c r="T823" s="210"/>
      <c r="U823" s="210"/>
      <c r="V823" s="210"/>
      <c r="W823" s="210"/>
      <c r="X823" s="210"/>
      <c r="Y823" s="210"/>
      <c r="Z823" s="210"/>
    </row>
    <row r="824" spans="1:26" ht="12" customHeight="1">
      <c r="A824" s="210"/>
      <c r="B824" s="210"/>
      <c r="C824" s="210"/>
      <c r="D824" s="210"/>
      <c r="E824" s="210"/>
      <c r="F824" s="211"/>
      <c r="G824" s="210"/>
      <c r="H824" s="210"/>
      <c r="I824" s="210"/>
      <c r="J824" s="210"/>
      <c r="K824" s="210"/>
      <c r="L824" s="210"/>
      <c r="M824" s="210"/>
      <c r="N824" s="210"/>
      <c r="O824" s="210"/>
      <c r="P824" s="210"/>
      <c r="Q824" s="210"/>
      <c r="R824" s="210"/>
      <c r="S824" s="210"/>
      <c r="T824" s="210"/>
      <c r="U824" s="210"/>
      <c r="V824" s="210"/>
      <c r="W824" s="210"/>
      <c r="X824" s="210"/>
      <c r="Y824" s="210"/>
      <c r="Z824" s="210"/>
    </row>
    <row r="825" spans="1:26" ht="12" customHeight="1">
      <c r="A825" s="210"/>
      <c r="B825" s="210"/>
      <c r="C825" s="210"/>
      <c r="D825" s="210"/>
      <c r="E825" s="210"/>
      <c r="F825" s="211"/>
      <c r="G825" s="210"/>
      <c r="H825" s="210"/>
      <c r="I825" s="210"/>
      <c r="J825" s="210"/>
      <c r="K825" s="210"/>
      <c r="L825" s="210"/>
      <c r="M825" s="210"/>
      <c r="N825" s="210"/>
      <c r="O825" s="210"/>
      <c r="P825" s="210"/>
      <c r="Q825" s="210"/>
      <c r="R825" s="210"/>
      <c r="S825" s="210"/>
      <c r="T825" s="210"/>
      <c r="U825" s="210"/>
      <c r="V825" s="210"/>
      <c r="W825" s="210"/>
      <c r="X825" s="210"/>
      <c r="Y825" s="210"/>
      <c r="Z825" s="210"/>
    </row>
    <row r="826" spans="1:26" ht="12" customHeight="1">
      <c r="A826" s="210"/>
      <c r="B826" s="210"/>
      <c r="C826" s="210"/>
      <c r="D826" s="210"/>
      <c r="E826" s="210"/>
      <c r="F826" s="211"/>
      <c r="G826" s="210"/>
      <c r="H826" s="210"/>
      <c r="I826" s="210"/>
      <c r="J826" s="210"/>
      <c r="K826" s="210"/>
      <c r="L826" s="210"/>
      <c r="M826" s="210"/>
      <c r="N826" s="210"/>
      <c r="O826" s="210"/>
      <c r="P826" s="210"/>
      <c r="Q826" s="210"/>
      <c r="R826" s="210"/>
      <c r="S826" s="210"/>
      <c r="T826" s="210"/>
      <c r="U826" s="210"/>
      <c r="V826" s="210"/>
      <c r="W826" s="210"/>
      <c r="X826" s="210"/>
      <c r="Y826" s="210"/>
      <c r="Z826" s="210"/>
    </row>
    <row r="827" spans="1:26" ht="12" customHeight="1">
      <c r="A827" s="210"/>
      <c r="B827" s="210"/>
      <c r="C827" s="210"/>
      <c r="D827" s="210"/>
      <c r="E827" s="210"/>
      <c r="F827" s="211"/>
      <c r="G827" s="210"/>
      <c r="H827" s="210"/>
      <c r="I827" s="210"/>
      <c r="J827" s="210"/>
      <c r="K827" s="210"/>
      <c r="L827" s="210"/>
      <c r="M827" s="210"/>
      <c r="N827" s="210"/>
      <c r="O827" s="210"/>
      <c r="P827" s="210"/>
      <c r="Q827" s="210"/>
      <c r="R827" s="210"/>
      <c r="S827" s="210"/>
      <c r="T827" s="210"/>
      <c r="U827" s="210"/>
      <c r="V827" s="210"/>
      <c r="W827" s="210"/>
      <c r="X827" s="210"/>
      <c r="Y827" s="210"/>
      <c r="Z827" s="210"/>
    </row>
    <row r="828" spans="1:26" ht="12" customHeight="1">
      <c r="A828" s="210"/>
      <c r="B828" s="210"/>
      <c r="C828" s="210"/>
      <c r="D828" s="210"/>
      <c r="E828" s="210"/>
      <c r="F828" s="211"/>
      <c r="G828" s="210"/>
      <c r="H828" s="210"/>
      <c r="I828" s="210"/>
      <c r="J828" s="210"/>
      <c r="K828" s="210"/>
      <c r="L828" s="210"/>
      <c r="M828" s="210"/>
      <c r="N828" s="210"/>
      <c r="O828" s="210"/>
      <c r="P828" s="210"/>
      <c r="Q828" s="210"/>
      <c r="R828" s="210"/>
      <c r="S828" s="210"/>
      <c r="T828" s="210"/>
      <c r="U828" s="210"/>
      <c r="V828" s="210"/>
      <c r="W828" s="210"/>
      <c r="X828" s="210"/>
      <c r="Y828" s="210"/>
      <c r="Z828" s="210"/>
    </row>
    <row r="829" spans="1:26" ht="12" customHeight="1">
      <c r="A829" s="210"/>
      <c r="B829" s="210"/>
      <c r="C829" s="210"/>
      <c r="D829" s="210"/>
      <c r="E829" s="210"/>
      <c r="F829" s="211"/>
      <c r="G829" s="210"/>
      <c r="H829" s="210"/>
      <c r="I829" s="210"/>
      <c r="J829" s="210"/>
      <c r="K829" s="210"/>
      <c r="L829" s="210"/>
      <c r="M829" s="210"/>
      <c r="N829" s="210"/>
      <c r="O829" s="210"/>
      <c r="P829" s="210"/>
      <c r="Q829" s="210"/>
      <c r="R829" s="210"/>
      <c r="S829" s="210"/>
      <c r="T829" s="210"/>
      <c r="U829" s="210"/>
      <c r="V829" s="210"/>
      <c r="W829" s="210"/>
      <c r="X829" s="210"/>
      <c r="Y829" s="210"/>
      <c r="Z829" s="210"/>
    </row>
    <row r="830" spans="1:26" ht="12" customHeight="1">
      <c r="A830" s="210"/>
      <c r="B830" s="210"/>
      <c r="C830" s="210"/>
      <c r="D830" s="210"/>
      <c r="E830" s="210"/>
      <c r="F830" s="211"/>
      <c r="G830" s="210"/>
      <c r="H830" s="210"/>
      <c r="I830" s="210"/>
      <c r="J830" s="210"/>
      <c r="K830" s="210"/>
      <c r="L830" s="210"/>
      <c r="M830" s="210"/>
      <c r="N830" s="210"/>
      <c r="O830" s="210"/>
      <c r="P830" s="210"/>
      <c r="Q830" s="210"/>
      <c r="R830" s="210"/>
      <c r="S830" s="210"/>
      <c r="T830" s="210"/>
      <c r="U830" s="210"/>
      <c r="V830" s="210"/>
      <c r="W830" s="210"/>
      <c r="X830" s="210"/>
      <c r="Y830" s="210"/>
      <c r="Z830" s="210"/>
    </row>
    <row r="831" spans="1:26" ht="12" customHeight="1">
      <c r="A831" s="210"/>
      <c r="B831" s="210"/>
      <c r="C831" s="210"/>
      <c r="D831" s="210"/>
      <c r="E831" s="210"/>
      <c r="F831" s="211"/>
      <c r="G831" s="210"/>
      <c r="H831" s="210"/>
      <c r="I831" s="210"/>
      <c r="J831" s="210"/>
      <c r="K831" s="210"/>
      <c r="L831" s="210"/>
      <c r="M831" s="210"/>
      <c r="N831" s="210"/>
      <c r="O831" s="210"/>
      <c r="P831" s="210"/>
      <c r="Q831" s="210"/>
      <c r="R831" s="210"/>
      <c r="S831" s="210"/>
      <c r="T831" s="210"/>
      <c r="U831" s="210"/>
      <c r="V831" s="210"/>
      <c r="W831" s="210"/>
      <c r="X831" s="210"/>
      <c r="Y831" s="210"/>
      <c r="Z831" s="210"/>
    </row>
    <row r="832" spans="1:26" ht="12" customHeight="1">
      <c r="A832" s="210"/>
      <c r="B832" s="210"/>
      <c r="C832" s="210"/>
      <c r="D832" s="210"/>
      <c r="E832" s="210"/>
      <c r="F832" s="211"/>
      <c r="G832" s="210"/>
      <c r="H832" s="210"/>
      <c r="I832" s="210"/>
      <c r="J832" s="210"/>
      <c r="K832" s="210"/>
      <c r="L832" s="210"/>
      <c r="M832" s="210"/>
      <c r="N832" s="210"/>
      <c r="O832" s="210"/>
      <c r="P832" s="210"/>
      <c r="Q832" s="210"/>
      <c r="R832" s="210"/>
      <c r="S832" s="210"/>
      <c r="T832" s="210"/>
      <c r="U832" s="210"/>
      <c r="V832" s="210"/>
      <c r="W832" s="210"/>
      <c r="X832" s="210"/>
      <c r="Y832" s="210"/>
      <c r="Z832" s="210"/>
    </row>
    <row r="833" spans="1:26" ht="12" customHeight="1">
      <c r="A833" s="210"/>
      <c r="B833" s="210"/>
      <c r="C833" s="210"/>
      <c r="D833" s="210"/>
      <c r="E833" s="210"/>
      <c r="F833" s="211"/>
      <c r="G833" s="210"/>
      <c r="H833" s="210"/>
      <c r="I833" s="210"/>
      <c r="J833" s="210"/>
      <c r="K833" s="210"/>
      <c r="L833" s="210"/>
      <c r="M833" s="210"/>
      <c r="N833" s="210"/>
      <c r="O833" s="210"/>
      <c r="P833" s="210"/>
      <c r="Q833" s="210"/>
      <c r="R833" s="210"/>
      <c r="S833" s="210"/>
      <c r="T833" s="210"/>
      <c r="U833" s="210"/>
      <c r="V833" s="210"/>
      <c r="W833" s="210"/>
      <c r="X833" s="210"/>
      <c r="Y833" s="210"/>
      <c r="Z833" s="210"/>
    </row>
    <row r="834" spans="1:26" ht="12" customHeight="1">
      <c r="A834" s="210"/>
      <c r="B834" s="210"/>
      <c r="C834" s="210"/>
      <c r="D834" s="210"/>
      <c r="E834" s="210"/>
      <c r="F834" s="211"/>
      <c r="G834" s="210"/>
      <c r="H834" s="210"/>
      <c r="I834" s="210"/>
      <c r="J834" s="210"/>
      <c r="K834" s="210"/>
      <c r="L834" s="210"/>
      <c r="M834" s="210"/>
      <c r="N834" s="210"/>
      <c r="O834" s="210"/>
      <c r="P834" s="210"/>
      <c r="Q834" s="210"/>
      <c r="R834" s="210"/>
      <c r="S834" s="210"/>
      <c r="T834" s="210"/>
      <c r="U834" s="210"/>
      <c r="V834" s="210"/>
      <c r="W834" s="210"/>
      <c r="X834" s="210"/>
      <c r="Y834" s="210"/>
      <c r="Z834" s="210"/>
    </row>
    <row r="835" spans="1:26" ht="12" customHeight="1">
      <c r="A835" s="210"/>
      <c r="B835" s="210"/>
      <c r="C835" s="210"/>
      <c r="D835" s="210"/>
      <c r="E835" s="210"/>
      <c r="F835" s="211"/>
      <c r="G835" s="210"/>
      <c r="H835" s="210"/>
      <c r="I835" s="210"/>
      <c r="J835" s="210"/>
      <c r="K835" s="210"/>
      <c r="L835" s="210"/>
      <c r="M835" s="210"/>
      <c r="N835" s="210"/>
      <c r="O835" s="210"/>
      <c r="P835" s="210"/>
      <c r="Q835" s="210"/>
      <c r="R835" s="210"/>
      <c r="S835" s="210"/>
      <c r="T835" s="210"/>
      <c r="U835" s="210"/>
      <c r="V835" s="210"/>
      <c r="W835" s="210"/>
      <c r="X835" s="210"/>
      <c r="Y835" s="210"/>
      <c r="Z835" s="210"/>
    </row>
    <row r="836" spans="1:26" ht="12" customHeight="1">
      <c r="A836" s="210"/>
      <c r="B836" s="210"/>
      <c r="C836" s="210"/>
      <c r="D836" s="210"/>
      <c r="E836" s="210"/>
      <c r="F836" s="211"/>
      <c r="G836" s="210"/>
      <c r="H836" s="210"/>
      <c r="I836" s="210"/>
      <c r="J836" s="210"/>
      <c r="K836" s="210"/>
      <c r="L836" s="210"/>
      <c r="M836" s="210"/>
      <c r="N836" s="210"/>
      <c r="O836" s="210"/>
      <c r="P836" s="210"/>
      <c r="Q836" s="210"/>
      <c r="R836" s="210"/>
      <c r="S836" s="210"/>
      <c r="T836" s="210"/>
      <c r="U836" s="210"/>
      <c r="V836" s="210"/>
      <c r="W836" s="210"/>
      <c r="X836" s="210"/>
      <c r="Y836" s="210"/>
      <c r="Z836" s="210"/>
    </row>
    <row r="837" spans="1:26" ht="12" customHeight="1">
      <c r="A837" s="210"/>
      <c r="B837" s="210"/>
      <c r="C837" s="210"/>
      <c r="D837" s="210"/>
      <c r="E837" s="210"/>
      <c r="F837" s="211"/>
      <c r="G837" s="210"/>
      <c r="H837" s="210"/>
      <c r="I837" s="210"/>
      <c r="J837" s="210"/>
      <c r="K837" s="210"/>
      <c r="L837" s="210"/>
      <c r="M837" s="210"/>
      <c r="N837" s="210"/>
      <c r="O837" s="210"/>
      <c r="P837" s="210"/>
      <c r="Q837" s="210"/>
      <c r="R837" s="210"/>
      <c r="S837" s="210"/>
      <c r="T837" s="210"/>
      <c r="U837" s="210"/>
      <c r="V837" s="210"/>
      <c r="W837" s="210"/>
      <c r="X837" s="210"/>
      <c r="Y837" s="210"/>
      <c r="Z837" s="210"/>
    </row>
    <row r="838" spans="1:26" ht="12" customHeight="1">
      <c r="A838" s="210"/>
      <c r="B838" s="210"/>
      <c r="C838" s="210"/>
      <c r="D838" s="210"/>
      <c r="E838" s="210"/>
      <c r="F838" s="211"/>
      <c r="G838" s="210"/>
      <c r="H838" s="210"/>
      <c r="I838" s="210"/>
      <c r="J838" s="210"/>
      <c r="K838" s="210"/>
      <c r="L838" s="210"/>
      <c r="M838" s="210"/>
      <c r="N838" s="210"/>
      <c r="O838" s="210"/>
      <c r="P838" s="210"/>
      <c r="Q838" s="210"/>
      <c r="R838" s="210"/>
      <c r="S838" s="210"/>
      <c r="T838" s="210"/>
      <c r="U838" s="210"/>
      <c r="V838" s="210"/>
      <c r="W838" s="210"/>
      <c r="X838" s="210"/>
      <c r="Y838" s="210"/>
      <c r="Z838" s="210"/>
    </row>
    <row r="839" spans="1:26" ht="12" customHeight="1">
      <c r="A839" s="210"/>
      <c r="B839" s="210"/>
      <c r="C839" s="210"/>
      <c r="D839" s="210"/>
      <c r="E839" s="210"/>
      <c r="F839" s="211"/>
      <c r="G839" s="210"/>
      <c r="H839" s="210"/>
      <c r="I839" s="210"/>
      <c r="J839" s="210"/>
      <c r="K839" s="210"/>
      <c r="L839" s="210"/>
      <c r="M839" s="210"/>
      <c r="N839" s="210"/>
      <c r="O839" s="210"/>
      <c r="P839" s="210"/>
      <c r="Q839" s="210"/>
      <c r="R839" s="210"/>
      <c r="S839" s="210"/>
      <c r="T839" s="210"/>
      <c r="U839" s="210"/>
      <c r="V839" s="210"/>
      <c r="W839" s="210"/>
      <c r="X839" s="210"/>
      <c r="Y839" s="210"/>
      <c r="Z839" s="210"/>
    </row>
    <row r="840" spans="1:26" ht="12" customHeight="1">
      <c r="A840" s="210"/>
      <c r="B840" s="210"/>
      <c r="C840" s="210"/>
      <c r="D840" s="210"/>
      <c r="E840" s="210"/>
      <c r="F840" s="211"/>
      <c r="G840" s="210"/>
      <c r="H840" s="210"/>
      <c r="I840" s="210"/>
      <c r="J840" s="210"/>
      <c r="K840" s="210"/>
      <c r="L840" s="210"/>
      <c r="M840" s="210"/>
      <c r="N840" s="210"/>
      <c r="O840" s="210"/>
      <c r="P840" s="210"/>
      <c r="Q840" s="210"/>
      <c r="R840" s="210"/>
      <c r="S840" s="210"/>
      <c r="T840" s="210"/>
      <c r="U840" s="210"/>
      <c r="V840" s="210"/>
      <c r="W840" s="210"/>
      <c r="X840" s="210"/>
      <c r="Y840" s="210"/>
      <c r="Z840" s="210"/>
    </row>
    <row r="841" spans="1:26" ht="12" customHeight="1">
      <c r="A841" s="210"/>
      <c r="B841" s="210"/>
      <c r="C841" s="210"/>
      <c r="D841" s="210"/>
      <c r="E841" s="210"/>
      <c r="F841" s="211"/>
      <c r="G841" s="210"/>
      <c r="H841" s="210"/>
      <c r="I841" s="210"/>
      <c r="J841" s="210"/>
      <c r="K841" s="210"/>
      <c r="L841" s="210"/>
      <c r="M841" s="210"/>
      <c r="N841" s="210"/>
      <c r="O841" s="210"/>
      <c r="P841" s="210"/>
      <c r="Q841" s="210"/>
      <c r="R841" s="210"/>
      <c r="S841" s="210"/>
      <c r="T841" s="210"/>
      <c r="U841" s="210"/>
      <c r="V841" s="210"/>
      <c r="W841" s="210"/>
      <c r="X841" s="210"/>
      <c r="Y841" s="210"/>
      <c r="Z841" s="210"/>
    </row>
    <row r="842" spans="1:26" ht="12" customHeight="1">
      <c r="A842" s="210"/>
      <c r="B842" s="210"/>
      <c r="C842" s="210"/>
      <c r="D842" s="210"/>
      <c r="E842" s="210"/>
      <c r="F842" s="211"/>
      <c r="G842" s="210"/>
      <c r="H842" s="210"/>
      <c r="I842" s="210"/>
      <c r="J842" s="210"/>
      <c r="K842" s="210"/>
      <c r="L842" s="210"/>
      <c r="M842" s="210"/>
      <c r="N842" s="210"/>
      <c r="O842" s="210"/>
      <c r="P842" s="210"/>
      <c r="Q842" s="210"/>
      <c r="R842" s="210"/>
      <c r="S842" s="210"/>
      <c r="T842" s="210"/>
      <c r="U842" s="210"/>
      <c r="V842" s="210"/>
      <c r="W842" s="210"/>
      <c r="X842" s="210"/>
      <c r="Y842" s="210"/>
      <c r="Z842" s="210"/>
    </row>
    <row r="843" spans="1:26" ht="12" customHeight="1">
      <c r="A843" s="210"/>
      <c r="B843" s="210"/>
      <c r="C843" s="210"/>
      <c r="D843" s="210"/>
      <c r="E843" s="210"/>
      <c r="F843" s="211"/>
      <c r="G843" s="210"/>
      <c r="H843" s="210"/>
      <c r="I843" s="210"/>
      <c r="J843" s="210"/>
      <c r="K843" s="210"/>
      <c r="L843" s="210"/>
      <c r="M843" s="210"/>
      <c r="N843" s="210"/>
      <c r="O843" s="210"/>
      <c r="P843" s="210"/>
      <c r="Q843" s="210"/>
      <c r="R843" s="210"/>
      <c r="S843" s="210"/>
      <c r="T843" s="210"/>
      <c r="U843" s="210"/>
      <c r="V843" s="210"/>
      <c r="W843" s="210"/>
      <c r="X843" s="210"/>
      <c r="Y843" s="210"/>
      <c r="Z843" s="210"/>
    </row>
    <row r="844" spans="1:26" ht="12" customHeight="1">
      <c r="A844" s="210"/>
      <c r="B844" s="210"/>
      <c r="C844" s="210"/>
      <c r="D844" s="210"/>
      <c r="E844" s="210"/>
      <c r="F844" s="211"/>
      <c r="G844" s="210"/>
      <c r="H844" s="210"/>
      <c r="I844" s="210"/>
      <c r="J844" s="210"/>
      <c r="K844" s="210"/>
      <c r="L844" s="210"/>
      <c r="M844" s="210"/>
      <c r="N844" s="210"/>
      <c r="O844" s="210"/>
      <c r="P844" s="210"/>
      <c r="Q844" s="210"/>
      <c r="R844" s="210"/>
      <c r="S844" s="210"/>
      <c r="T844" s="210"/>
      <c r="U844" s="210"/>
      <c r="V844" s="210"/>
      <c r="W844" s="210"/>
      <c r="X844" s="210"/>
      <c r="Y844" s="210"/>
      <c r="Z844" s="210"/>
    </row>
    <row r="845" spans="1:26" ht="12" customHeight="1">
      <c r="A845" s="210"/>
      <c r="B845" s="210"/>
      <c r="C845" s="210"/>
      <c r="D845" s="210"/>
      <c r="E845" s="210"/>
      <c r="F845" s="211"/>
      <c r="G845" s="210"/>
      <c r="H845" s="210"/>
      <c r="I845" s="210"/>
      <c r="J845" s="210"/>
      <c r="K845" s="210"/>
      <c r="L845" s="210"/>
      <c r="M845" s="210"/>
      <c r="N845" s="210"/>
      <c r="O845" s="210"/>
      <c r="P845" s="210"/>
      <c r="Q845" s="210"/>
      <c r="R845" s="210"/>
      <c r="S845" s="210"/>
      <c r="T845" s="210"/>
      <c r="U845" s="210"/>
      <c r="V845" s="210"/>
      <c r="W845" s="210"/>
      <c r="X845" s="210"/>
      <c r="Y845" s="210"/>
      <c r="Z845" s="210"/>
    </row>
    <row r="846" spans="1:26" ht="12" customHeight="1">
      <c r="A846" s="210"/>
      <c r="B846" s="210"/>
      <c r="C846" s="210"/>
      <c r="D846" s="210"/>
      <c r="E846" s="210"/>
      <c r="F846" s="211"/>
      <c r="G846" s="210"/>
      <c r="H846" s="210"/>
      <c r="I846" s="210"/>
      <c r="J846" s="210"/>
      <c r="K846" s="210"/>
      <c r="L846" s="210"/>
      <c r="M846" s="210"/>
      <c r="N846" s="210"/>
      <c r="O846" s="210"/>
      <c r="P846" s="210"/>
      <c r="Q846" s="210"/>
      <c r="R846" s="210"/>
      <c r="S846" s="210"/>
      <c r="T846" s="210"/>
      <c r="U846" s="210"/>
      <c r="V846" s="210"/>
      <c r="W846" s="210"/>
      <c r="X846" s="210"/>
      <c r="Y846" s="210"/>
      <c r="Z846" s="210"/>
    </row>
    <row r="847" spans="1:26" ht="12" customHeight="1">
      <c r="A847" s="210"/>
      <c r="B847" s="210"/>
      <c r="C847" s="210"/>
      <c r="D847" s="210"/>
      <c r="E847" s="210"/>
      <c r="F847" s="211"/>
      <c r="G847" s="210"/>
      <c r="H847" s="210"/>
      <c r="I847" s="210"/>
      <c r="J847" s="210"/>
      <c r="K847" s="210"/>
      <c r="L847" s="210"/>
      <c r="M847" s="210"/>
      <c r="N847" s="210"/>
      <c r="O847" s="210"/>
      <c r="P847" s="210"/>
      <c r="Q847" s="210"/>
      <c r="R847" s="210"/>
      <c r="S847" s="210"/>
      <c r="T847" s="210"/>
      <c r="U847" s="210"/>
      <c r="V847" s="210"/>
      <c r="W847" s="210"/>
      <c r="X847" s="210"/>
      <c r="Y847" s="210"/>
      <c r="Z847" s="210"/>
    </row>
    <row r="848" spans="1:26" ht="12" customHeight="1">
      <c r="A848" s="210"/>
      <c r="B848" s="210"/>
      <c r="C848" s="210"/>
      <c r="D848" s="210"/>
      <c r="E848" s="210"/>
      <c r="F848" s="211"/>
      <c r="G848" s="210"/>
      <c r="H848" s="210"/>
      <c r="I848" s="210"/>
      <c r="J848" s="210"/>
      <c r="K848" s="210"/>
      <c r="L848" s="210"/>
      <c r="M848" s="210"/>
      <c r="N848" s="210"/>
      <c r="O848" s="210"/>
      <c r="P848" s="210"/>
      <c r="Q848" s="210"/>
      <c r="R848" s="210"/>
      <c r="S848" s="210"/>
      <c r="T848" s="210"/>
      <c r="U848" s="210"/>
      <c r="V848" s="210"/>
      <c r="W848" s="210"/>
      <c r="X848" s="210"/>
      <c r="Y848" s="210"/>
      <c r="Z848" s="210"/>
    </row>
    <row r="849" spans="1:26" ht="12" customHeight="1">
      <c r="A849" s="210"/>
      <c r="B849" s="210"/>
      <c r="C849" s="210"/>
      <c r="D849" s="210"/>
      <c r="E849" s="210"/>
      <c r="F849" s="211"/>
      <c r="G849" s="210"/>
      <c r="H849" s="210"/>
      <c r="I849" s="210"/>
      <c r="J849" s="210"/>
      <c r="K849" s="210"/>
      <c r="L849" s="210"/>
      <c r="M849" s="210"/>
      <c r="N849" s="210"/>
      <c r="O849" s="210"/>
      <c r="P849" s="210"/>
      <c r="Q849" s="210"/>
      <c r="R849" s="210"/>
      <c r="S849" s="210"/>
      <c r="T849" s="210"/>
      <c r="U849" s="210"/>
      <c r="V849" s="210"/>
      <c r="W849" s="210"/>
      <c r="X849" s="210"/>
      <c r="Y849" s="210"/>
      <c r="Z849" s="210"/>
    </row>
    <row r="850" spans="1:26" ht="12" customHeight="1">
      <c r="A850" s="210"/>
      <c r="B850" s="210"/>
      <c r="C850" s="210"/>
      <c r="D850" s="210"/>
      <c r="E850" s="210"/>
      <c r="F850" s="211"/>
      <c r="G850" s="210"/>
      <c r="H850" s="210"/>
      <c r="I850" s="210"/>
      <c r="J850" s="210"/>
      <c r="K850" s="210"/>
      <c r="L850" s="210"/>
      <c r="M850" s="210"/>
      <c r="N850" s="210"/>
      <c r="O850" s="210"/>
      <c r="P850" s="210"/>
      <c r="Q850" s="210"/>
      <c r="R850" s="210"/>
      <c r="S850" s="210"/>
      <c r="T850" s="210"/>
      <c r="U850" s="210"/>
      <c r="V850" s="210"/>
      <c r="W850" s="210"/>
      <c r="X850" s="210"/>
      <c r="Y850" s="210"/>
      <c r="Z850" s="210"/>
    </row>
    <row r="851" spans="1:26" ht="12" customHeight="1">
      <c r="A851" s="210"/>
      <c r="B851" s="210"/>
      <c r="C851" s="210"/>
      <c r="D851" s="210"/>
      <c r="E851" s="210"/>
      <c r="F851" s="211"/>
      <c r="G851" s="210"/>
      <c r="H851" s="210"/>
      <c r="I851" s="210"/>
      <c r="J851" s="210"/>
      <c r="K851" s="210"/>
      <c r="L851" s="210"/>
      <c r="M851" s="210"/>
      <c r="N851" s="210"/>
      <c r="O851" s="210"/>
      <c r="P851" s="210"/>
      <c r="Q851" s="210"/>
      <c r="R851" s="210"/>
      <c r="S851" s="210"/>
      <c r="T851" s="210"/>
      <c r="U851" s="210"/>
      <c r="V851" s="210"/>
      <c r="W851" s="210"/>
      <c r="X851" s="210"/>
      <c r="Y851" s="210"/>
      <c r="Z851" s="210"/>
    </row>
    <row r="852" spans="1:26" ht="12" customHeight="1">
      <c r="A852" s="210"/>
      <c r="B852" s="210"/>
      <c r="C852" s="210"/>
      <c r="D852" s="210"/>
      <c r="E852" s="210"/>
      <c r="F852" s="211"/>
      <c r="G852" s="210"/>
      <c r="H852" s="210"/>
      <c r="I852" s="210"/>
      <c r="J852" s="210"/>
      <c r="K852" s="210"/>
      <c r="L852" s="210"/>
      <c r="M852" s="210"/>
      <c r="N852" s="210"/>
      <c r="O852" s="210"/>
      <c r="P852" s="210"/>
      <c r="Q852" s="210"/>
      <c r="R852" s="210"/>
      <c r="S852" s="210"/>
      <c r="T852" s="210"/>
      <c r="U852" s="210"/>
      <c r="V852" s="210"/>
      <c r="W852" s="210"/>
      <c r="X852" s="210"/>
      <c r="Y852" s="210"/>
      <c r="Z852" s="210"/>
    </row>
    <row r="853" spans="1:26" ht="12" customHeight="1">
      <c r="A853" s="210"/>
      <c r="B853" s="210"/>
      <c r="C853" s="210"/>
      <c r="D853" s="210"/>
      <c r="E853" s="210"/>
      <c r="F853" s="211"/>
      <c r="G853" s="210"/>
      <c r="H853" s="210"/>
      <c r="I853" s="210"/>
      <c r="J853" s="210"/>
      <c r="K853" s="210"/>
      <c r="L853" s="210"/>
      <c r="M853" s="210"/>
      <c r="N853" s="210"/>
      <c r="O853" s="210"/>
      <c r="P853" s="210"/>
      <c r="Q853" s="210"/>
      <c r="R853" s="210"/>
      <c r="S853" s="210"/>
      <c r="T853" s="210"/>
      <c r="U853" s="210"/>
      <c r="V853" s="210"/>
      <c r="W853" s="210"/>
      <c r="X853" s="210"/>
      <c r="Y853" s="210"/>
      <c r="Z853" s="210"/>
    </row>
    <row r="854" spans="1:26" ht="12" customHeight="1">
      <c r="A854" s="210"/>
      <c r="B854" s="210"/>
      <c r="C854" s="210"/>
      <c r="D854" s="210"/>
      <c r="E854" s="210"/>
      <c r="F854" s="211"/>
      <c r="G854" s="210"/>
      <c r="H854" s="210"/>
      <c r="I854" s="210"/>
      <c r="J854" s="210"/>
      <c r="K854" s="210"/>
      <c r="L854" s="210"/>
      <c r="M854" s="210"/>
      <c r="N854" s="210"/>
      <c r="O854" s="210"/>
      <c r="P854" s="210"/>
      <c r="Q854" s="210"/>
      <c r="R854" s="210"/>
      <c r="S854" s="210"/>
      <c r="T854" s="210"/>
      <c r="U854" s="210"/>
      <c r="V854" s="210"/>
      <c r="W854" s="210"/>
      <c r="X854" s="210"/>
      <c r="Y854" s="210"/>
      <c r="Z854" s="210"/>
    </row>
    <row r="855" spans="1:26" ht="12" customHeight="1">
      <c r="A855" s="210"/>
      <c r="B855" s="210"/>
      <c r="C855" s="210"/>
      <c r="D855" s="210"/>
      <c r="E855" s="210"/>
      <c r="F855" s="211"/>
      <c r="G855" s="210"/>
      <c r="H855" s="210"/>
      <c r="I855" s="210"/>
      <c r="J855" s="210"/>
      <c r="K855" s="210"/>
      <c r="L855" s="210"/>
      <c r="M855" s="210"/>
      <c r="N855" s="210"/>
      <c r="O855" s="210"/>
      <c r="P855" s="210"/>
      <c r="Q855" s="210"/>
      <c r="R855" s="210"/>
      <c r="S855" s="210"/>
      <c r="T855" s="210"/>
      <c r="U855" s="210"/>
      <c r="V855" s="210"/>
      <c r="W855" s="210"/>
      <c r="X855" s="210"/>
      <c r="Y855" s="210"/>
      <c r="Z855" s="210"/>
    </row>
    <row r="856" spans="1:26" ht="12" customHeight="1">
      <c r="A856" s="210"/>
      <c r="B856" s="210"/>
      <c r="C856" s="210"/>
      <c r="D856" s="210"/>
      <c r="E856" s="210"/>
      <c r="F856" s="211"/>
      <c r="G856" s="210"/>
      <c r="H856" s="210"/>
      <c r="I856" s="210"/>
      <c r="J856" s="210"/>
      <c r="K856" s="210"/>
      <c r="L856" s="210"/>
      <c r="M856" s="210"/>
      <c r="N856" s="210"/>
      <c r="O856" s="210"/>
      <c r="P856" s="210"/>
      <c r="Q856" s="210"/>
      <c r="R856" s="210"/>
      <c r="S856" s="210"/>
      <c r="T856" s="210"/>
      <c r="U856" s="210"/>
      <c r="V856" s="210"/>
      <c r="W856" s="210"/>
      <c r="X856" s="210"/>
      <c r="Y856" s="210"/>
      <c r="Z856" s="210"/>
    </row>
    <row r="857" spans="1:26" ht="12" customHeight="1">
      <c r="A857" s="210"/>
      <c r="B857" s="210"/>
      <c r="C857" s="210"/>
      <c r="D857" s="210"/>
      <c r="E857" s="210"/>
      <c r="F857" s="211"/>
      <c r="G857" s="210"/>
      <c r="H857" s="210"/>
      <c r="I857" s="210"/>
      <c r="J857" s="210"/>
      <c r="K857" s="210"/>
      <c r="L857" s="210"/>
      <c r="M857" s="210"/>
      <c r="N857" s="210"/>
      <c r="O857" s="210"/>
      <c r="P857" s="210"/>
      <c r="Q857" s="210"/>
      <c r="R857" s="210"/>
      <c r="S857" s="210"/>
      <c r="T857" s="210"/>
      <c r="U857" s="210"/>
      <c r="V857" s="210"/>
      <c r="W857" s="210"/>
      <c r="X857" s="210"/>
      <c r="Y857" s="210"/>
      <c r="Z857" s="210"/>
    </row>
    <row r="858" spans="1:26" ht="12" customHeight="1">
      <c r="A858" s="210"/>
      <c r="B858" s="210"/>
      <c r="C858" s="210"/>
      <c r="D858" s="210"/>
      <c r="E858" s="210"/>
      <c r="F858" s="211"/>
      <c r="G858" s="210"/>
      <c r="H858" s="210"/>
      <c r="I858" s="210"/>
      <c r="J858" s="210"/>
      <c r="K858" s="210"/>
      <c r="L858" s="210"/>
      <c r="M858" s="210"/>
      <c r="N858" s="210"/>
      <c r="O858" s="210"/>
      <c r="P858" s="210"/>
      <c r="Q858" s="210"/>
      <c r="R858" s="210"/>
      <c r="S858" s="210"/>
      <c r="T858" s="210"/>
      <c r="U858" s="210"/>
      <c r="V858" s="210"/>
      <c r="W858" s="210"/>
      <c r="X858" s="210"/>
      <c r="Y858" s="210"/>
      <c r="Z858" s="210"/>
    </row>
    <row r="859" spans="1:26" ht="12" customHeight="1">
      <c r="A859" s="210"/>
      <c r="B859" s="210"/>
      <c r="C859" s="210"/>
      <c r="D859" s="210"/>
      <c r="E859" s="210"/>
      <c r="F859" s="211"/>
      <c r="G859" s="210"/>
      <c r="H859" s="210"/>
      <c r="I859" s="210"/>
      <c r="J859" s="210"/>
      <c r="K859" s="210"/>
      <c r="L859" s="210"/>
      <c r="M859" s="210"/>
      <c r="N859" s="210"/>
      <c r="O859" s="210"/>
      <c r="P859" s="210"/>
      <c r="Q859" s="210"/>
      <c r="R859" s="210"/>
      <c r="S859" s="210"/>
      <c r="T859" s="210"/>
      <c r="U859" s="210"/>
      <c r="V859" s="210"/>
      <c r="W859" s="210"/>
      <c r="X859" s="210"/>
      <c r="Y859" s="210"/>
      <c r="Z859" s="210"/>
    </row>
    <row r="860" spans="1:26" ht="12" customHeight="1">
      <c r="A860" s="210"/>
      <c r="B860" s="210"/>
      <c r="C860" s="210"/>
      <c r="D860" s="210"/>
      <c r="E860" s="210"/>
      <c r="F860" s="211"/>
      <c r="G860" s="210"/>
      <c r="H860" s="210"/>
      <c r="I860" s="210"/>
      <c r="J860" s="210"/>
      <c r="K860" s="210"/>
      <c r="L860" s="210"/>
      <c r="M860" s="210"/>
      <c r="N860" s="210"/>
      <c r="O860" s="210"/>
      <c r="P860" s="210"/>
      <c r="Q860" s="210"/>
      <c r="R860" s="210"/>
      <c r="S860" s="210"/>
      <c r="T860" s="210"/>
      <c r="U860" s="210"/>
      <c r="V860" s="210"/>
      <c r="W860" s="210"/>
      <c r="X860" s="210"/>
      <c r="Y860" s="210"/>
      <c r="Z860" s="210"/>
    </row>
    <row r="861" spans="1:26" ht="12" customHeight="1">
      <c r="A861" s="210"/>
      <c r="B861" s="210"/>
      <c r="C861" s="210"/>
      <c r="D861" s="210"/>
      <c r="E861" s="210"/>
      <c r="F861" s="211"/>
      <c r="G861" s="210"/>
      <c r="H861" s="210"/>
      <c r="I861" s="210"/>
      <c r="J861" s="210"/>
      <c r="K861" s="210"/>
      <c r="L861" s="210"/>
      <c r="M861" s="210"/>
      <c r="N861" s="210"/>
      <c r="O861" s="210"/>
      <c r="P861" s="210"/>
      <c r="Q861" s="210"/>
      <c r="R861" s="210"/>
      <c r="S861" s="210"/>
      <c r="T861" s="210"/>
      <c r="U861" s="210"/>
      <c r="V861" s="210"/>
      <c r="W861" s="210"/>
      <c r="X861" s="210"/>
      <c r="Y861" s="210"/>
      <c r="Z861" s="210"/>
    </row>
    <row r="862" spans="1:26" ht="12" customHeight="1">
      <c r="A862" s="210"/>
      <c r="B862" s="210"/>
      <c r="C862" s="210"/>
      <c r="D862" s="210"/>
      <c r="E862" s="210"/>
      <c r="F862" s="211"/>
      <c r="G862" s="210"/>
      <c r="H862" s="210"/>
      <c r="I862" s="210"/>
      <c r="J862" s="210"/>
      <c r="K862" s="210"/>
      <c r="L862" s="210"/>
      <c r="M862" s="210"/>
      <c r="N862" s="210"/>
      <c r="O862" s="210"/>
      <c r="P862" s="210"/>
      <c r="Q862" s="210"/>
      <c r="R862" s="210"/>
      <c r="S862" s="210"/>
      <c r="T862" s="210"/>
      <c r="U862" s="210"/>
      <c r="V862" s="210"/>
      <c r="W862" s="210"/>
      <c r="X862" s="210"/>
      <c r="Y862" s="210"/>
      <c r="Z862" s="210"/>
    </row>
    <row r="863" spans="1:26" ht="12" customHeight="1">
      <c r="A863" s="210"/>
      <c r="B863" s="210"/>
      <c r="C863" s="210"/>
      <c r="D863" s="210"/>
      <c r="E863" s="210"/>
      <c r="F863" s="211"/>
      <c r="G863" s="210"/>
      <c r="H863" s="210"/>
      <c r="I863" s="210"/>
      <c r="J863" s="210"/>
      <c r="K863" s="210"/>
      <c r="L863" s="210"/>
      <c r="M863" s="210"/>
      <c r="N863" s="210"/>
      <c r="O863" s="210"/>
      <c r="P863" s="210"/>
      <c r="Q863" s="210"/>
      <c r="R863" s="210"/>
      <c r="S863" s="210"/>
      <c r="T863" s="210"/>
      <c r="U863" s="210"/>
      <c r="V863" s="210"/>
      <c r="W863" s="210"/>
      <c r="X863" s="210"/>
      <c r="Y863" s="210"/>
      <c r="Z863" s="210"/>
    </row>
    <row r="864" spans="1:26" ht="12" customHeight="1">
      <c r="A864" s="210"/>
      <c r="B864" s="210"/>
      <c r="C864" s="210"/>
      <c r="D864" s="210"/>
      <c r="E864" s="210"/>
      <c r="F864" s="211"/>
      <c r="G864" s="210"/>
      <c r="H864" s="210"/>
      <c r="I864" s="210"/>
      <c r="J864" s="210"/>
      <c r="K864" s="210"/>
      <c r="L864" s="210"/>
      <c r="M864" s="210"/>
      <c r="N864" s="210"/>
      <c r="O864" s="210"/>
      <c r="P864" s="210"/>
      <c r="Q864" s="210"/>
      <c r="R864" s="210"/>
      <c r="S864" s="210"/>
      <c r="T864" s="210"/>
      <c r="U864" s="210"/>
      <c r="V864" s="210"/>
      <c r="W864" s="210"/>
      <c r="X864" s="210"/>
      <c r="Y864" s="210"/>
      <c r="Z864" s="210"/>
    </row>
    <row r="865" spans="1:26" ht="12" customHeight="1">
      <c r="A865" s="210"/>
      <c r="B865" s="210"/>
      <c r="C865" s="210"/>
      <c r="D865" s="210"/>
      <c r="E865" s="210"/>
      <c r="F865" s="211"/>
      <c r="G865" s="210"/>
      <c r="H865" s="210"/>
      <c r="I865" s="210"/>
      <c r="J865" s="210"/>
      <c r="K865" s="210"/>
      <c r="L865" s="210"/>
      <c r="M865" s="210"/>
      <c r="N865" s="210"/>
      <c r="O865" s="210"/>
      <c r="P865" s="210"/>
      <c r="Q865" s="210"/>
      <c r="R865" s="210"/>
      <c r="S865" s="210"/>
      <c r="T865" s="210"/>
      <c r="U865" s="210"/>
      <c r="V865" s="210"/>
      <c r="W865" s="210"/>
      <c r="X865" s="210"/>
      <c r="Y865" s="210"/>
      <c r="Z865" s="210"/>
    </row>
    <row r="866" spans="1:26" ht="12" customHeight="1">
      <c r="A866" s="210"/>
      <c r="B866" s="210"/>
      <c r="C866" s="210"/>
      <c r="D866" s="210"/>
      <c r="E866" s="210"/>
      <c r="F866" s="211"/>
      <c r="G866" s="210"/>
      <c r="H866" s="210"/>
      <c r="I866" s="210"/>
      <c r="J866" s="210"/>
      <c r="K866" s="210"/>
      <c r="L866" s="210"/>
      <c r="M866" s="210"/>
      <c r="N866" s="210"/>
      <c r="O866" s="210"/>
      <c r="P866" s="210"/>
      <c r="Q866" s="210"/>
      <c r="R866" s="210"/>
      <c r="S866" s="210"/>
      <c r="T866" s="210"/>
      <c r="U866" s="210"/>
      <c r="V866" s="210"/>
      <c r="W866" s="210"/>
      <c r="X866" s="210"/>
      <c r="Y866" s="210"/>
      <c r="Z866" s="210"/>
    </row>
    <row r="867" spans="1:26" ht="12" customHeight="1">
      <c r="A867" s="210"/>
      <c r="B867" s="210"/>
      <c r="C867" s="210"/>
      <c r="D867" s="210"/>
      <c r="E867" s="210"/>
      <c r="F867" s="211"/>
      <c r="G867" s="210"/>
      <c r="H867" s="210"/>
      <c r="I867" s="210"/>
      <c r="J867" s="210"/>
      <c r="K867" s="210"/>
      <c r="L867" s="210"/>
      <c r="M867" s="210"/>
      <c r="N867" s="210"/>
      <c r="O867" s="210"/>
      <c r="P867" s="210"/>
      <c r="Q867" s="210"/>
      <c r="R867" s="210"/>
      <c r="S867" s="210"/>
      <c r="T867" s="210"/>
      <c r="U867" s="210"/>
      <c r="V867" s="210"/>
      <c r="W867" s="210"/>
      <c r="X867" s="210"/>
      <c r="Y867" s="210"/>
      <c r="Z867" s="210"/>
    </row>
    <row r="868" spans="1:26" ht="12" customHeight="1">
      <c r="A868" s="210"/>
      <c r="B868" s="210"/>
      <c r="C868" s="210"/>
      <c r="D868" s="210"/>
      <c r="E868" s="210"/>
      <c r="F868" s="211"/>
      <c r="G868" s="210"/>
      <c r="H868" s="210"/>
      <c r="I868" s="210"/>
      <c r="J868" s="210"/>
      <c r="K868" s="210"/>
      <c r="L868" s="210"/>
      <c r="M868" s="210"/>
      <c r="N868" s="210"/>
      <c r="O868" s="210"/>
      <c r="P868" s="210"/>
      <c r="Q868" s="210"/>
      <c r="R868" s="210"/>
      <c r="S868" s="210"/>
      <c r="T868" s="210"/>
      <c r="U868" s="210"/>
      <c r="V868" s="210"/>
      <c r="W868" s="210"/>
      <c r="X868" s="210"/>
      <c r="Y868" s="210"/>
      <c r="Z868" s="210"/>
    </row>
    <row r="869" spans="1:26" ht="12" customHeight="1">
      <c r="A869" s="210"/>
      <c r="B869" s="210"/>
      <c r="C869" s="210"/>
      <c r="D869" s="210"/>
      <c r="E869" s="210"/>
      <c r="F869" s="211"/>
      <c r="G869" s="210"/>
      <c r="H869" s="210"/>
      <c r="I869" s="210"/>
      <c r="J869" s="210"/>
      <c r="K869" s="210"/>
      <c r="L869" s="210"/>
      <c r="M869" s="210"/>
      <c r="N869" s="210"/>
      <c r="O869" s="210"/>
      <c r="P869" s="210"/>
      <c r="Q869" s="210"/>
      <c r="R869" s="210"/>
      <c r="S869" s="210"/>
      <c r="T869" s="210"/>
      <c r="U869" s="210"/>
      <c r="V869" s="210"/>
      <c r="W869" s="210"/>
      <c r="X869" s="210"/>
      <c r="Y869" s="210"/>
      <c r="Z869" s="210"/>
    </row>
    <row r="870" spans="1:26" ht="12" customHeight="1">
      <c r="A870" s="210"/>
      <c r="B870" s="210"/>
      <c r="C870" s="210"/>
      <c r="D870" s="210"/>
      <c r="E870" s="210"/>
      <c r="F870" s="211"/>
      <c r="G870" s="210"/>
      <c r="H870" s="210"/>
      <c r="I870" s="210"/>
      <c r="J870" s="210"/>
      <c r="K870" s="210"/>
      <c r="L870" s="210"/>
      <c r="M870" s="210"/>
      <c r="N870" s="210"/>
      <c r="O870" s="210"/>
      <c r="P870" s="210"/>
      <c r="Q870" s="210"/>
      <c r="R870" s="210"/>
      <c r="S870" s="210"/>
      <c r="T870" s="210"/>
      <c r="U870" s="210"/>
      <c r="V870" s="210"/>
      <c r="W870" s="210"/>
      <c r="X870" s="210"/>
      <c r="Y870" s="210"/>
      <c r="Z870" s="210"/>
    </row>
    <row r="871" spans="1:26" ht="12" customHeight="1">
      <c r="A871" s="210"/>
      <c r="B871" s="210"/>
      <c r="C871" s="210"/>
      <c r="D871" s="210"/>
      <c r="E871" s="210"/>
      <c r="F871" s="211"/>
      <c r="G871" s="210"/>
      <c r="H871" s="210"/>
      <c r="I871" s="210"/>
      <c r="J871" s="210"/>
      <c r="K871" s="210"/>
      <c r="L871" s="210"/>
      <c r="M871" s="210"/>
      <c r="N871" s="210"/>
      <c r="O871" s="210"/>
      <c r="P871" s="210"/>
      <c r="Q871" s="210"/>
      <c r="R871" s="210"/>
      <c r="S871" s="210"/>
      <c r="T871" s="210"/>
      <c r="U871" s="210"/>
      <c r="V871" s="210"/>
      <c r="W871" s="210"/>
      <c r="X871" s="210"/>
      <c r="Y871" s="210"/>
      <c r="Z871" s="210"/>
    </row>
    <row r="872" spans="1:26" ht="12" customHeight="1">
      <c r="A872" s="210"/>
      <c r="B872" s="210"/>
      <c r="C872" s="210"/>
      <c r="D872" s="210"/>
      <c r="E872" s="210"/>
      <c r="F872" s="211"/>
      <c r="G872" s="210"/>
      <c r="H872" s="210"/>
      <c r="I872" s="210"/>
      <c r="J872" s="210"/>
      <c r="K872" s="210"/>
      <c r="L872" s="210"/>
      <c r="M872" s="210"/>
      <c r="N872" s="210"/>
      <c r="O872" s="210"/>
      <c r="P872" s="210"/>
      <c r="Q872" s="210"/>
      <c r="R872" s="210"/>
      <c r="S872" s="210"/>
      <c r="T872" s="210"/>
      <c r="U872" s="210"/>
      <c r="V872" s="210"/>
      <c r="W872" s="210"/>
      <c r="X872" s="210"/>
      <c r="Y872" s="210"/>
      <c r="Z872" s="210"/>
    </row>
    <row r="873" spans="1:26" ht="12" customHeight="1">
      <c r="A873" s="210"/>
      <c r="B873" s="210"/>
      <c r="C873" s="210"/>
      <c r="D873" s="210"/>
      <c r="E873" s="210"/>
      <c r="F873" s="211"/>
      <c r="G873" s="210"/>
      <c r="H873" s="210"/>
      <c r="I873" s="210"/>
      <c r="J873" s="210"/>
      <c r="K873" s="210"/>
      <c r="L873" s="210"/>
      <c r="M873" s="210"/>
      <c r="N873" s="210"/>
      <c r="O873" s="210"/>
      <c r="P873" s="210"/>
      <c r="Q873" s="210"/>
      <c r="R873" s="210"/>
      <c r="S873" s="210"/>
      <c r="T873" s="210"/>
      <c r="U873" s="210"/>
      <c r="V873" s="210"/>
      <c r="W873" s="210"/>
      <c r="X873" s="210"/>
      <c r="Y873" s="210"/>
      <c r="Z873" s="210"/>
    </row>
    <row r="874" spans="1:26" ht="12" customHeight="1">
      <c r="A874" s="210"/>
      <c r="B874" s="210"/>
      <c r="C874" s="210"/>
      <c r="D874" s="210"/>
      <c r="E874" s="210"/>
      <c r="F874" s="211"/>
      <c r="G874" s="210"/>
      <c r="H874" s="210"/>
      <c r="I874" s="210"/>
      <c r="J874" s="210"/>
      <c r="K874" s="210"/>
      <c r="L874" s="210"/>
      <c r="M874" s="210"/>
      <c r="N874" s="210"/>
      <c r="O874" s="210"/>
      <c r="P874" s="210"/>
      <c r="Q874" s="210"/>
      <c r="R874" s="210"/>
      <c r="S874" s="210"/>
      <c r="T874" s="210"/>
      <c r="U874" s="210"/>
      <c r="V874" s="210"/>
      <c r="W874" s="210"/>
      <c r="X874" s="210"/>
      <c r="Y874" s="210"/>
      <c r="Z874" s="210"/>
    </row>
    <row r="875" spans="1:26" ht="12" customHeight="1">
      <c r="A875" s="210"/>
      <c r="B875" s="210"/>
      <c r="C875" s="210"/>
      <c r="D875" s="210"/>
      <c r="E875" s="210"/>
      <c r="F875" s="211"/>
      <c r="G875" s="210"/>
      <c r="H875" s="210"/>
      <c r="I875" s="210"/>
      <c r="J875" s="210"/>
      <c r="K875" s="210"/>
      <c r="L875" s="210"/>
      <c r="M875" s="210"/>
      <c r="N875" s="210"/>
      <c r="O875" s="210"/>
      <c r="P875" s="210"/>
      <c r="Q875" s="210"/>
      <c r="R875" s="210"/>
      <c r="S875" s="210"/>
      <c r="T875" s="210"/>
      <c r="U875" s="210"/>
      <c r="V875" s="210"/>
      <c r="W875" s="210"/>
      <c r="X875" s="210"/>
      <c r="Y875" s="210"/>
      <c r="Z875" s="210"/>
    </row>
    <row r="876" spans="1:26" ht="12" customHeight="1">
      <c r="A876" s="210"/>
      <c r="B876" s="210"/>
      <c r="C876" s="210"/>
      <c r="D876" s="210"/>
      <c r="E876" s="210"/>
      <c r="F876" s="211"/>
      <c r="G876" s="210"/>
      <c r="H876" s="210"/>
      <c r="I876" s="210"/>
      <c r="J876" s="210"/>
      <c r="K876" s="210"/>
      <c r="L876" s="210"/>
      <c r="M876" s="210"/>
      <c r="N876" s="210"/>
      <c r="O876" s="210"/>
      <c r="P876" s="210"/>
      <c r="Q876" s="210"/>
      <c r="R876" s="210"/>
      <c r="S876" s="210"/>
      <c r="T876" s="210"/>
      <c r="U876" s="210"/>
      <c r="V876" s="210"/>
      <c r="W876" s="210"/>
      <c r="X876" s="210"/>
      <c r="Y876" s="210"/>
      <c r="Z876" s="210"/>
    </row>
    <row r="877" spans="1:26" ht="12" customHeight="1">
      <c r="A877" s="210"/>
      <c r="B877" s="210"/>
      <c r="C877" s="210"/>
      <c r="D877" s="210"/>
      <c r="E877" s="210"/>
      <c r="F877" s="211"/>
      <c r="G877" s="210"/>
      <c r="H877" s="210"/>
      <c r="I877" s="210"/>
      <c r="J877" s="210"/>
      <c r="K877" s="210"/>
      <c r="L877" s="210"/>
      <c r="M877" s="210"/>
      <c r="N877" s="210"/>
      <c r="O877" s="210"/>
      <c r="P877" s="210"/>
      <c r="Q877" s="210"/>
      <c r="R877" s="210"/>
      <c r="S877" s="210"/>
      <c r="T877" s="210"/>
      <c r="U877" s="210"/>
      <c r="V877" s="210"/>
      <c r="W877" s="210"/>
      <c r="X877" s="210"/>
      <c r="Y877" s="210"/>
      <c r="Z877" s="210"/>
    </row>
    <row r="878" spans="1:26" ht="12" customHeight="1">
      <c r="A878" s="210"/>
      <c r="B878" s="210"/>
      <c r="C878" s="210"/>
      <c r="D878" s="210"/>
      <c r="E878" s="210"/>
      <c r="F878" s="211"/>
      <c r="G878" s="210"/>
      <c r="H878" s="210"/>
      <c r="I878" s="210"/>
      <c r="J878" s="210"/>
      <c r="K878" s="210"/>
      <c r="L878" s="210"/>
      <c r="M878" s="210"/>
      <c r="N878" s="210"/>
      <c r="O878" s="210"/>
      <c r="P878" s="210"/>
      <c r="Q878" s="210"/>
      <c r="R878" s="210"/>
      <c r="S878" s="210"/>
      <c r="T878" s="210"/>
      <c r="U878" s="210"/>
      <c r="V878" s="210"/>
      <c r="W878" s="210"/>
      <c r="X878" s="210"/>
      <c r="Y878" s="210"/>
      <c r="Z878" s="210"/>
    </row>
    <row r="879" spans="1:26" ht="12" customHeight="1">
      <c r="A879" s="210"/>
      <c r="B879" s="210"/>
      <c r="C879" s="210"/>
      <c r="D879" s="210"/>
      <c r="E879" s="210"/>
      <c r="F879" s="211"/>
      <c r="G879" s="210"/>
      <c r="H879" s="210"/>
      <c r="I879" s="210"/>
      <c r="J879" s="210"/>
      <c r="K879" s="210"/>
      <c r="L879" s="210"/>
      <c r="M879" s="210"/>
      <c r="N879" s="210"/>
      <c r="O879" s="210"/>
      <c r="P879" s="210"/>
      <c r="Q879" s="210"/>
      <c r="R879" s="210"/>
      <c r="S879" s="210"/>
      <c r="T879" s="210"/>
      <c r="U879" s="210"/>
      <c r="V879" s="210"/>
      <c r="W879" s="210"/>
      <c r="X879" s="210"/>
      <c r="Y879" s="210"/>
      <c r="Z879" s="210"/>
    </row>
    <row r="880" spans="1:26" ht="12" customHeight="1">
      <c r="A880" s="210"/>
      <c r="B880" s="210"/>
      <c r="C880" s="210"/>
      <c r="D880" s="210"/>
      <c r="E880" s="210"/>
      <c r="F880" s="211"/>
      <c r="G880" s="210"/>
      <c r="H880" s="210"/>
      <c r="I880" s="210"/>
      <c r="J880" s="210"/>
      <c r="K880" s="210"/>
      <c r="L880" s="210"/>
      <c r="M880" s="210"/>
      <c r="N880" s="210"/>
      <c r="O880" s="210"/>
      <c r="P880" s="210"/>
      <c r="Q880" s="210"/>
      <c r="R880" s="210"/>
      <c r="S880" s="210"/>
      <c r="T880" s="210"/>
      <c r="U880" s="210"/>
      <c r="V880" s="210"/>
      <c r="W880" s="210"/>
      <c r="X880" s="210"/>
      <c r="Y880" s="210"/>
      <c r="Z880" s="210"/>
    </row>
    <row r="881" spans="1:26" ht="12" customHeight="1">
      <c r="A881" s="210"/>
      <c r="B881" s="210"/>
      <c r="C881" s="210"/>
      <c r="D881" s="210"/>
      <c r="E881" s="210"/>
      <c r="F881" s="211"/>
      <c r="G881" s="210"/>
      <c r="H881" s="210"/>
      <c r="I881" s="210"/>
      <c r="J881" s="210"/>
      <c r="K881" s="210"/>
      <c r="L881" s="210"/>
      <c r="M881" s="210"/>
      <c r="N881" s="210"/>
      <c r="O881" s="210"/>
      <c r="P881" s="210"/>
      <c r="Q881" s="210"/>
      <c r="R881" s="210"/>
      <c r="S881" s="210"/>
      <c r="T881" s="210"/>
      <c r="U881" s="210"/>
      <c r="V881" s="210"/>
      <c r="W881" s="210"/>
      <c r="X881" s="210"/>
      <c r="Y881" s="210"/>
      <c r="Z881" s="210"/>
    </row>
    <row r="882" spans="1:26" ht="12" customHeight="1">
      <c r="A882" s="210"/>
      <c r="B882" s="210"/>
      <c r="C882" s="210"/>
      <c r="D882" s="210"/>
      <c r="E882" s="210"/>
      <c r="F882" s="211"/>
      <c r="G882" s="210"/>
      <c r="H882" s="210"/>
      <c r="I882" s="210"/>
      <c r="J882" s="210"/>
      <c r="K882" s="210"/>
      <c r="L882" s="210"/>
      <c r="M882" s="210"/>
      <c r="N882" s="210"/>
      <c r="O882" s="210"/>
      <c r="P882" s="210"/>
      <c r="Q882" s="210"/>
      <c r="R882" s="210"/>
      <c r="S882" s="210"/>
      <c r="T882" s="210"/>
      <c r="U882" s="210"/>
      <c r="V882" s="210"/>
      <c r="W882" s="210"/>
      <c r="X882" s="210"/>
      <c r="Y882" s="210"/>
      <c r="Z882" s="210"/>
    </row>
    <row r="883" spans="1:26" ht="12" customHeight="1">
      <c r="A883" s="210"/>
      <c r="B883" s="210"/>
      <c r="C883" s="210"/>
      <c r="D883" s="210"/>
      <c r="E883" s="210"/>
      <c r="F883" s="211"/>
      <c r="G883" s="210"/>
      <c r="H883" s="210"/>
      <c r="I883" s="210"/>
      <c r="J883" s="210"/>
      <c r="K883" s="210"/>
      <c r="L883" s="210"/>
      <c r="M883" s="210"/>
      <c r="N883" s="210"/>
      <c r="O883" s="210"/>
      <c r="P883" s="210"/>
      <c r="Q883" s="210"/>
      <c r="R883" s="210"/>
      <c r="S883" s="210"/>
      <c r="T883" s="210"/>
      <c r="U883" s="210"/>
      <c r="V883" s="210"/>
      <c r="W883" s="210"/>
      <c r="X883" s="210"/>
      <c r="Y883" s="210"/>
      <c r="Z883" s="210"/>
    </row>
    <row r="884" spans="1:26" ht="12" customHeight="1">
      <c r="A884" s="210"/>
      <c r="B884" s="210"/>
      <c r="C884" s="210"/>
      <c r="D884" s="210"/>
      <c r="E884" s="210"/>
      <c r="F884" s="211"/>
      <c r="G884" s="210"/>
      <c r="H884" s="210"/>
      <c r="I884" s="210"/>
      <c r="J884" s="210"/>
      <c r="K884" s="210"/>
      <c r="L884" s="210"/>
      <c r="M884" s="210"/>
      <c r="N884" s="210"/>
      <c r="O884" s="210"/>
      <c r="P884" s="210"/>
      <c r="Q884" s="210"/>
      <c r="R884" s="210"/>
      <c r="S884" s="210"/>
      <c r="T884" s="210"/>
      <c r="U884" s="210"/>
      <c r="V884" s="210"/>
      <c r="W884" s="210"/>
      <c r="X884" s="210"/>
      <c r="Y884" s="210"/>
      <c r="Z884" s="210"/>
    </row>
    <row r="885" spans="1:26" ht="12" customHeight="1">
      <c r="A885" s="210"/>
      <c r="B885" s="210"/>
      <c r="C885" s="210"/>
      <c r="D885" s="210"/>
      <c r="E885" s="210"/>
      <c r="F885" s="211"/>
      <c r="G885" s="210"/>
      <c r="H885" s="210"/>
      <c r="I885" s="210"/>
      <c r="J885" s="210"/>
      <c r="K885" s="210"/>
      <c r="L885" s="210"/>
      <c r="M885" s="210"/>
      <c r="N885" s="210"/>
      <c r="O885" s="210"/>
      <c r="P885" s="210"/>
      <c r="Q885" s="210"/>
      <c r="R885" s="210"/>
      <c r="S885" s="210"/>
      <c r="T885" s="210"/>
      <c r="U885" s="210"/>
      <c r="V885" s="210"/>
      <c r="W885" s="210"/>
      <c r="X885" s="210"/>
      <c r="Y885" s="210"/>
      <c r="Z885" s="210"/>
    </row>
    <row r="886" spans="1:26" ht="12" customHeight="1">
      <c r="A886" s="210"/>
      <c r="B886" s="210"/>
      <c r="C886" s="210"/>
      <c r="D886" s="210"/>
      <c r="E886" s="210"/>
      <c r="F886" s="211"/>
      <c r="G886" s="210"/>
      <c r="H886" s="210"/>
      <c r="I886" s="210"/>
      <c r="J886" s="210"/>
      <c r="K886" s="210"/>
      <c r="L886" s="210"/>
      <c r="M886" s="210"/>
      <c r="N886" s="210"/>
      <c r="O886" s="210"/>
      <c r="P886" s="210"/>
      <c r="Q886" s="210"/>
      <c r="R886" s="210"/>
      <c r="S886" s="210"/>
      <c r="T886" s="210"/>
      <c r="U886" s="210"/>
      <c r="V886" s="210"/>
      <c r="W886" s="210"/>
      <c r="X886" s="210"/>
      <c r="Y886" s="210"/>
      <c r="Z886" s="210"/>
    </row>
    <row r="887" spans="1:26" ht="12" customHeight="1">
      <c r="A887" s="210"/>
      <c r="B887" s="210"/>
      <c r="C887" s="210"/>
      <c r="D887" s="210"/>
      <c r="E887" s="210"/>
      <c r="F887" s="211"/>
      <c r="G887" s="210"/>
      <c r="H887" s="210"/>
      <c r="I887" s="210"/>
      <c r="J887" s="210"/>
      <c r="K887" s="210"/>
      <c r="L887" s="210"/>
      <c r="M887" s="210"/>
      <c r="N887" s="210"/>
      <c r="O887" s="210"/>
      <c r="P887" s="210"/>
      <c r="Q887" s="210"/>
      <c r="R887" s="210"/>
      <c r="S887" s="210"/>
      <c r="T887" s="210"/>
      <c r="U887" s="210"/>
      <c r="V887" s="210"/>
      <c r="W887" s="210"/>
      <c r="X887" s="210"/>
      <c r="Y887" s="210"/>
      <c r="Z887" s="210"/>
    </row>
    <row r="888" spans="1:26" ht="12" customHeight="1">
      <c r="A888" s="210"/>
      <c r="B888" s="210"/>
      <c r="C888" s="210"/>
      <c r="D888" s="210"/>
      <c r="E888" s="210"/>
      <c r="F888" s="211"/>
      <c r="G888" s="210"/>
      <c r="H888" s="210"/>
      <c r="I888" s="210"/>
      <c r="J888" s="210"/>
      <c r="K888" s="210"/>
      <c r="L888" s="210"/>
      <c r="M888" s="210"/>
      <c r="N888" s="210"/>
      <c r="O888" s="210"/>
      <c r="P888" s="210"/>
      <c r="Q888" s="210"/>
      <c r="R888" s="210"/>
      <c r="S888" s="210"/>
      <c r="T888" s="210"/>
      <c r="U888" s="210"/>
      <c r="V888" s="210"/>
      <c r="W888" s="210"/>
      <c r="X888" s="210"/>
      <c r="Y888" s="210"/>
      <c r="Z888" s="210"/>
    </row>
    <row r="889" spans="1:26" ht="12" customHeight="1">
      <c r="A889" s="210"/>
      <c r="B889" s="210"/>
      <c r="C889" s="210"/>
      <c r="D889" s="210"/>
      <c r="E889" s="210"/>
      <c r="F889" s="211"/>
      <c r="G889" s="210"/>
      <c r="H889" s="210"/>
      <c r="I889" s="210"/>
      <c r="J889" s="210"/>
      <c r="K889" s="210"/>
      <c r="L889" s="210"/>
      <c r="M889" s="210"/>
      <c r="N889" s="210"/>
      <c r="O889" s="210"/>
      <c r="P889" s="210"/>
      <c r="Q889" s="210"/>
      <c r="R889" s="210"/>
      <c r="S889" s="210"/>
      <c r="T889" s="210"/>
      <c r="U889" s="210"/>
      <c r="V889" s="210"/>
      <c r="W889" s="210"/>
      <c r="X889" s="210"/>
      <c r="Y889" s="210"/>
      <c r="Z889" s="210"/>
    </row>
    <row r="890" spans="1:26" ht="12" customHeight="1">
      <c r="A890" s="210"/>
      <c r="B890" s="210"/>
      <c r="C890" s="210"/>
      <c r="D890" s="210"/>
      <c r="E890" s="210"/>
      <c r="F890" s="211"/>
      <c r="G890" s="210"/>
      <c r="H890" s="210"/>
      <c r="I890" s="210"/>
      <c r="J890" s="210"/>
      <c r="K890" s="210"/>
      <c r="L890" s="210"/>
      <c r="M890" s="210"/>
      <c r="N890" s="210"/>
      <c r="O890" s="210"/>
      <c r="P890" s="210"/>
      <c r="Q890" s="210"/>
      <c r="R890" s="210"/>
      <c r="S890" s="210"/>
      <c r="T890" s="210"/>
      <c r="U890" s="210"/>
      <c r="V890" s="210"/>
      <c r="W890" s="210"/>
      <c r="X890" s="210"/>
      <c r="Y890" s="210"/>
      <c r="Z890" s="210"/>
    </row>
    <row r="891" spans="1:26" ht="12" customHeight="1">
      <c r="A891" s="210"/>
      <c r="B891" s="210"/>
      <c r="C891" s="210"/>
      <c r="D891" s="210"/>
      <c r="E891" s="210"/>
      <c r="F891" s="211"/>
      <c r="G891" s="210"/>
      <c r="H891" s="210"/>
      <c r="I891" s="210"/>
      <c r="J891" s="210"/>
      <c r="K891" s="210"/>
      <c r="L891" s="210"/>
      <c r="M891" s="210"/>
      <c r="N891" s="210"/>
      <c r="O891" s="210"/>
      <c r="P891" s="210"/>
      <c r="Q891" s="210"/>
      <c r="R891" s="210"/>
      <c r="S891" s="210"/>
      <c r="T891" s="210"/>
      <c r="U891" s="210"/>
      <c r="V891" s="210"/>
      <c r="W891" s="210"/>
      <c r="X891" s="210"/>
      <c r="Y891" s="210"/>
      <c r="Z891" s="210"/>
    </row>
    <row r="892" spans="1:26" ht="12" customHeight="1">
      <c r="A892" s="210"/>
      <c r="B892" s="210"/>
      <c r="C892" s="210"/>
      <c r="D892" s="210"/>
      <c r="E892" s="210"/>
      <c r="F892" s="211"/>
      <c r="G892" s="210"/>
      <c r="H892" s="210"/>
      <c r="I892" s="210"/>
      <c r="J892" s="210"/>
      <c r="K892" s="210"/>
      <c r="L892" s="210"/>
      <c r="M892" s="210"/>
      <c r="N892" s="210"/>
      <c r="O892" s="210"/>
      <c r="P892" s="210"/>
      <c r="Q892" s="210"/>
      <c r="R892" s="210"/>
      <c r="S892" s="210"/>
      <c r="T892" s="210"/>
      <c r="U892" s="210"/>
      <c r="V892" s="210"/>
      <c r="W892" s="210"/>
      <c r="X892" s="210"/>
      <c r="Y892" s="210"/>
      <c r="Z892" s="210"/>
    </row>
    <row r="893" spans="1:26" ht="12" customHeight="1">
      <c r="A893" s="210"/>
      <c r="B893" s="210"/>
      <c r="C893" s="210"/>
      <c r="D893" s="210"/>
      <c r="E893" s="210"/>
      <c r="F893" s="211"/>
      <c r="G893" s="210"/>
      <c r="H893" s="210"/>
      <c r="I893" s="210"/>
      <c r="J893" s="210"/>
      <c r="K893" s="210"/>
      <c r="L893" s="210"/>
      <c r="M893" s="210"/>
      <c r="N893" s="210"/>
      <c r="O893" s="210"/>
      <c r="P893" s="210"/>
      <c r="Q893" s="210"/>
      <c r="R893" s="210"/>
      <c r="S893" s="210"/>
      <c r="T893" s="210"/>
      <c r="U893" s="210"/>
      <c r="V893" s="210"/>
      <c r="W893" s="210"/>
      <c r="X893" s="210"/>
      <c r="Y893" s="210"/>
      <c r="Z893" s="210"/>
    </row>
    <row r="894" spans="1:26" ht="12" customHeight="1">
      <c r="A894" s="210"/>
      <c r="B894" s="210"/>
      <c r="C894" s="210"/>
      <c r="D894" s="210"/>
      <c r="E894" s="210"/>
      <c r="F894" s="211"/>
      <c r="G894" s="210"/>
      <c r="H894" s="210"/>
      <c r="I894" s="210"/>
      <c r="J894" s="210"/>
      <c r="K894" s="210"/>
      <c r="L894" s="210"/>
      <c r="M894" s="210"/>
      <c r="N894" s="210"/>
      <c r="O894" s="210"/>
      <c r="P894" s="210"/>
      <c r="Q894" s="210"/>
      <c r="R894" s="210"/>
      <c r="S894" s="210"/>
      <c r="T894" s="210"/>
      <c r="U894" s="210"/>
      <c r="V894" s="210"/>
      <c r="W894" s="210"/>
      <c r="X894" s="210"/>
      <c r="Y894" s="210"/>
      <c r="Z894" s="210"/>
    </row>
    <row r="895" spans="1:26" ht="12" customHeight="1">
      <c r="A895" s="210"/>
      <c r="B895" s="210"/>
      <c r="C895" s="210"/>
      <c r="D895" s="210"/>
      <c r="E895" s="210"/>
      <c r="F895" s="211"/>
      <c r="G895" s="210"/>
      <c r="H895" s="210"/>
      <c r="I895" s="210"/>
      <c r="J895" s="210"/>
      <c r="K895" s="210"/>
      <c r="L895" s="210"/>
      <c r="M895" s="210"/>
      <c r="N895" s="210"/>
      <c r="O895" s="210"/>
      <c r="P895" s="210"/>
      <c r="Q895" s="210"/>
      <c r="R895" s="210"/>
      <c r="S895" s="210"/>
      <c r="T895" s="210"/>
      <c r="U895" s="210"/>
      <c r="V895" s="210"/>
      <c r="W895" s="210"/>
      <c r="X895" s="210"/>
      <c r="Y895" s="210"/>
      <c r="Z895" s="210"/>
    </row>
    <row r="896" spans="1:26" ht="12" customHeight="1">
      <c r="A896" s="210"/>
      <c r="B896" s="210"/>
      <c r="C896" s="210"/>
      <c r="D896" s="210"/>
      <c r="E896" s="210"/>
      <c r="F896" s="211"/>
      <c r="G896" s="210"/>
      <c r="H896" s="210"/>
      <c r="I896" s="210"/>
      <c r="J896" s="210"/>
      <c r="K896" s="210"/>
      <c r="L896" s="210"/>
      <c r="M896" s="210"/>
      <c r="N896" s="210"/>
      <c r="O896" s="210"/>
      <c r="P896" s="210"/>
      <c r="Q896" s="210"/>
      <c r="R896" s="210"/>
      <c r="S896" s="210"/>
      <c r="T896" s="210"/>
      <c r="U896" s="210"/>
      <c r="V896" s="210"/>
      <c r="W896" s="210"/>
      <c r="X896" s="210"/>
      <c r="Y896" s="210"/>
      <c r="Z896" s="210"/>
    </row>
    <row r="897" spans="1:26" ht="12" customHeight="1">
      <c r="A897" s="210"/>
      <c r="B897" s="210"/>
      <c r="C897" s="210"/>
      <c r="D897" s="210"/>
      <c r="E897" s="210"/>
      <c r="F897" s="211"/>
      <c r="G897" s="210"/>
      <c r="H897" s="210"/>
      <c r="I897" s="210"/>
      <c r="J897" s="210"/>
      <c r="K897" s="210"/>
      <c r="L897" s="210"/>
      <c r="M897" s="210"/>
      <c r="N897" s="210"/>
      <c r="O897" s="210"/>
      <c r="P897" s="210"/>
      <c r="Q897" s="210"/>
      <c r="R897" s="210"/>
      <c r="S897" s="210"/>
      <c r="T897" s="210"/>
      <c r="U897" s="210"/>
      <c r="V897" s="210"/>
      <c r="W897" s="210"/>
      <c r="X897" s="210"/>
      <c r="Y897" s="210"/>
      <c r="Z897" s="210"/>
    </row>
    <row r="898" spans="1:26" ht="12" customHeight="1">
      <c r="A898" s="210"/>
      <c r="B898" s="210"/>
      <c r="C898" s="210"/>
      <c r="D898" s="210"/>
      <c r="E898" s="210"/>
      <c r="F898" s="211"/>
      <c r="G898" s="210"/>
      <c r="H898" s="210"/>
      <c r="I898" s="210"/>
      <c r="J898" s="210"/>
      <c r="K898" s="210"/>
      <c r="L898" s="210"/>
      <c r="M898" s="210"/>
      <c r="N898" s="210"/>
      <c r="O898" s="210"/>
      <c r="P898" s="210"/>
      <c r="Q898" s="210"/>
      <c r="R898" s="210"/>
      <c r="S898" s="210"/>
      <c r="T898" s="210"/>
      <c r="U898" s="210"/>
      <c r="V898" s="210"/>
      <c r="W898" s="210"/>
      <c r="X898" s="210"/>
      <c r="Y898" s="210"/>
      <c r="Z898" s="210"/>
    </row>
    <row r="899" spans="1:26" ht="12" customHeight="1">
      <c r="A899" s="210"/>
      <c r="B899" s="210"/>
      <c r="C899" s="210"/>
      <c r="D899" s="210"/>
      <c r="E899" s="210"/>
      <c r="F899" s="211"/>
      <c r="G899" s="210"/>
      <c r="H899" s="210"/>
      <c r="I899" s="210"/>
      <c r="J899" s="210"/>
      <c r="K899" s="210"/>
      <c r="L899" s="210"/>
      <c r="M899" s="210"/>
      <c r="N899" s="210"/>
      <c r="O899" s="210"/>
      <c r="P899" s="210"/>
      <c r="Q899" s="210"/>
      <c r="R899" s="210"/>
      <c r="S899" s="210"/>
      <c r="T899" s="210"/>
      <c r="U899" s="210"/>
      <c r="V899" s="210"/>
      <c r="W899" s="210"/>
      <c r="X899" s="210"/>
      <c r="Y899" s="210"/>
      <c r="Z899" s="210"/>
    </row>
    <row r="900" spans="1:26" ht="12" customHeight="1">
      <c r="A900" s="210"/>
      <c r="B900" s="210"/>
      <c r="C900" s="210"/>
      <c r="D900" s="210"/>
      <c r="E900" s="210"/>
      <c r="F900" s="211"/>
      <c r="G900" s="210"/>
      <c r="H900" s="210"/>
      <c r="I900" s="210"/>
      <c r="J900" s="210"/>
      <c r="K900" s="210"/>
      <c r="L900" s="210"/>
      <c r="M900" s="210"/>
      <c r="N900" s="210"/>
      <c r="O900" s="210"/>
      <c r="P900" s="210"/>
      <c r="Q900" s="210"/>
      <c r="R900" s="210"/>
      <c r="S900" s="210"/>
      <c r="T900" s="210"/>
      <c r="U900" s="210"/>
      <c r="V900" s="210"/>
      <c r="W900" s="210"/>
      <c r="X900" s="210"/>
      <c r="Y900" s="210"/>
      <c r="Z900" s="210"/>
    </row>
    <row r="901" spans="1:26" ht="12" customHeight="1">
      <c r="A901" s="210"/>
      <c r="B901" s="210"/>
      <c r="C901" s="210"/>
      <c r="D901" s="210"/>
      <c r="E901" s="210"/>
      <c r="F901" s="211"/>
      <c r="G901" s="210"/>
      <c r="H901" s="210"/>
      <c r="I901" s="210"/>
      <c r="J901" s="210"/>
      <c r="K901" s="210"/>
      <c r="L901" s="210"/>
      <c r="M901" s="210"/>
      <c r="N901" s="210"/>
      <c r="O901" s="210"/>
      <c r="P901" s="210"/>
      <c r="Q901" s="210"/>
      <c r="R901" s="210"/>
      <c r="S901" s="210"/>
      <c r="T901" s="210"/>
      <c r="U901" s="210"/>
      <c r="V901" s="210"/>
      <c r="W901" s="210"/>
      <c r="X901" s="210"/>
      <c r="Y901" s="210"/>
      <c r="Z901" s="210"/>
    </row>
    <row r="902" spans="1:26" ht="12" customHeight="1">
      <c r="A902" s="210"/>
      <c r="B902" s="210"/>
      <c r="C902" s="210"/>
      <c r="D902" s="210"/>
      <c r="E902" s="210"/>
      <c r="F902" s="211"/>
      <c r="G902" s="210"/>
      <c r="H902" s="210"/>
      <c r="I902" s="210"/>
      <c r="J902" s="210"/>
      <c r="K902" s="210"/>
      <c r="L902" s="210"/>
      <c r="M902" s="210"/>
      <c r="N902" s="210"/>
      <c r="O902" s="210"/>
      <c r="P902" s="210"/>
      <c r="Q902" s="210"/>
      <c r="R902" s="210"/>
      <c r="S902" s="210"/>
      <c r="T902" s="210"/>
      <c r="U902" s="210"/>
      <c r="V902" s="210"/>
      <c r="W902" s="210"/>
      <c r="X902" s="210"/>
      <c r="Y902" s="210"/>
      <c r="Z902" s="210"/>
    </row>
    <row r="903" spans="1:26" ht="12" customHeight="1">
      <c r="A903" s="210"/>
      <c r="B903" s="210"/>
      <c r="C903" s="210"/>
      <c r="D903" s="210"/>
      <c r="E903" s="210"/>
      <c r="F903" s="211"/>
      <c r="G903" s="210"/>
      <c r="H903" s="210"/>
      <c r="I903" s="210"/>
      <c r="J903" s="210"/>
      <c r="K903" s="210"/>
      <c r="L903" s="210"/>
      <c r="M903" s="210"/>
      <c r="N903" s="210"/>
      <c r="O903" s="210"/>
      <c r="P903" s="210"/>
      <c r="Q903" s="210"/>
      <c r="R903" s="210"/>
      <c r="S903" s="210"/>
      <c r="T903" s="210"/>
      <c r="U903" s="210"/>
      <c r="V903" s="210"/>
      <c r="W903" s="210"/>
      <c r="X903" s="210"/>
      <c r="Y903" s="210"/>
      <c r="Z903" s="210"/>
    </row>
    <row r="904" spans="1:26" ht="12" customHeight="1">
      <c r="A904" s="210"/>
      <c r="B904" s="210"/>
      <c r="C904" s="210"/>
      <c r="D904" s="210"/>
      <c r="E904" s="210"/>
      <c r="F904" s="211"/>
      <c r="G904" s="210"/>
      <c r="H904" s="210"/>
      <c r="I904" s="210"/>
      <c r="J904" s="210"/>
      <c r="K904" s="210"/>
      <c r="L904" s="210"/>
      <c r="M904" s="210"/>
      <c r="N904" s="210"/>
      <c r="O904" s="210"/>
      <c r="P904" s="210"/>
      <c r="Q904" s="210"/>
      <c r="R904" s="210"/>
      <c r="S904" s="210"/>
      <c r="T904" s="210"/>
      <c r="U904" s="210"/>
      <c r="V904" s="210"/>
      <c r="W904" s="210"/>
      <c r="X904" s="210"/>
      <c r="Y904" s="210"/>
      <c r="Z904" s="210"/>
    </row>
    <row r="905" spans="1:26" ht="12" customHeight="1">
      <c r="A905" s="210"/>
      <c r="B905" s="210"/>
      <c r="C905" s="210"/>
      <c r="D905" s="210"/>
      <c r="E905" s="210"/>
      <c r="F905" s="211"/>
      <c r="G905" s="210"/>
      <c r="H905" s="210"/>
      <c r="I905" s="210"/>
      <c r="J905" s="210"/>
      <c r="K905" s="210"/>
      <c r="L905" s="210"/>
      <c r="M905" s="210"/>
      <c r="N905" s="210"/>
      <c r="O905" s="210"/>
      <c r="P905" s="210"/>
      <c r="Q905" s="210"/>
      <c r="R905" s="210"/>
      <c r="S905" s="210"/>
      <c r="T905" s="210"/>
      <c r="U905" s="210"/>
      <c r="V905" s="210"/>
      <c r="W905" s="210"/>
      <c r="X905" s="210"/>
      <c r="Y905" s="210"/>
      <c r="Z905" s="210"/>
    </row>
    <row r="906" spans="1:26" ht="12" customHeight="1">
      <c r="A906" s="210"/>
      <c r="B906" s="210"/>
      <c r="C906" s="210"/>
      <c r="D906" s="210"/>
      <c r="E906" s="210"/>
      <c r="F906" s="211"/>
      <c r="G906" s="210"/>
      <c r="H906" s="210"/>
      <c r="I906" s="210"/>
      <c r="J906" s="210"/>
      <c r="K906" s="210"/>
      <c r="L906" s="210"/>
      <c r="M906" s="210"/>
      <c r="N906" s="210"/>
      <c r="O906" s="210"/>
      <c r="P906" s="210"/>
      <c r="Q906" s="210"/>
      <c r="R906" s="210"/>
      <c r="S906" s="210"/>
      <c r="T906" s="210"/>
      <c r="U906" s="210"/>
      <c r="V906" s="210"/>
      <c r="W906" s="210"/>
      <c r="X906" s="210"/>
      <c r="Y906" s="210"/>
      <c r="Z906" s="210"/>
    </row>
    <row r="907" spans="1:26" ht="12" customHeight="1">
      <c r="A907" s="210"/>
      <c r="B907" s="210"/>
      <c r="C907" s="210"/>
      <c r="D907" s="210"/>
      <c r="E907" s="210"/>
      <c r="F907" s="211"/>
      <c r="G907" s="210"/>
      <c r="H907" s="210"/>
      <c r="I907" s="210"/>
      <c r="J907" s="210"/>
      <c r="K907" s="210"/>
      <c r="L907" s="210"/>
      <c r="M907" s="210"/>
      <c r="N907" s="210"/>
      <c r="O907" s="210"/>
      <c r="P907" s="210"/>
      <c r="Q907" s="210"/>
      <c r="R907" s="210"/>
      <c r="S907" s="210"/>
      <c r="T907" s="210"/>
      <c r="U907" s="210"/>
      <c r="V907" s="210"/>
      <c r="W907" s="210"/>
      <c r="X907" s="210"/>
      <c r="Y907" s="210"/>
      <c r="Z907" s="210"/>
    </row>
    <row r="908" spans="1:26" ht="12" customHeight="1">
      <c r="A908" s="210"/>
      <c r="B908" s="210"/>
      <c r="C908" s="210"/>
      <c r="D908" s="210"/>
      <c r="E908" s="210"/>
      <c r="F908" s="211"/>
      <c r="G908" s="210"/>
      <c r="H908" s="210"/>
      <c r="I908" s="210"/>
      <c r="J908" s="210"/>
      <c r="K908" s="210"/>
      <c r="L908" s="210"/>
      <c r="M908" s="210"/>
      <c r="N908" s="210"/>
      <c r="O908" s="210"/>
      <c r="P908" s="210"/>
      <c r="Q908" s="210"/>
      <c r="R908" s="210"/>
      <c r="S908" s="210"/>
      <c r="T908" s="210"/>
      <c r="U908" s="210"/>
      <c r="V908" s="210"/>
      <c r="W908" s="210"/>
      <c r="X908" s="210"/>
      <c r="Y908" s="210"/>
      <c r="Z908" s="210"/>
    </row>
    <row r="909" spans="1:26" ht="12" customHeight="1">
      <c r="A909" s="210"/>
      <c r="B909" s="210"/>
      <c r="C909" s="210"/>
      <c r="D909" s="210"/>
      <c r="E909" s="210"/>
      <c r="F909" s="211"/>
      <c r="G909" s="210"/>
      <c r="H909" s="210"/>
      <c r="I909" s="210"/>
      <c r="J909" s="210"/>
      <c r="K909" s="210"/>
      <c r="L909" s="210"/>
      <c r="M909" s="210"/>
      <c r="N909" s="210"/>
      <c r="O909" s="210"/>
      <c r="P909" s="210"/>
      <c r="Q909" s="210"/>
      <c r="R909" s="210"/>
      <c r="S909" s="210"/>
      <c r="T909" s="210"/>
      <c r="U909" s="210"/>
      <c r="V909" s="210"/>
      <c r="W909" s="210"/>
      <c r="X909" s="210"/>
      <c r="Y909" s="210"/>
      <c r="Z909" s="210"/>
    </row>
    <row r="910" spans="1:26" ht="12" customHeight="1">
      <c r="A910" s="210"/>
      <c r="B910" s="210"/>
      <c r="C910" s="210"/>
      <c r="D910" s="210"/>
      <c r="E910" s="210"/>
      <c r="F910" s="211"/>
      <c r="G910" s="210"/>
      <c r="H910" s="210"/>
      <c r="I910" s="210"/>
      <c r="J910" s="210"/>
      <c r="K910" s="210"/>
      <c r="L910" s="210"/>
      <c r="M910" s="210"/>
      <c r="N910" s="210"/>
      <c r="O910" s="210"/>
      <c r="P910" s="210"/>
      <c r="Q910" s="210"/>
      <c r="R910" s="210"/>
      <c r="S910" s="210"/>
      <c r="T910" s="210"/>
      <c r="U910" s="210"/>
      <c r="V910" s="210"/>
      <c r="W910" s="210"/>
      <c r="X910" s="210"/>
      <c r="Y910" s="210"/>
      <c r="Z910" s="210"/>
    </row>
    <row r="911" spans="1:26" ht="12" customHeight="1">
      <c r="A911" s="210"/>
      <c r="B911" s="210"/>
      <c r="C911" s="210"/>
      <c r="D911" s="210"/>
      <c r="E911" s="210"/>
      <c r="F911" s="211"/>
      <c r="G911" s="210"/>
      <c r="H911" s="210"/>
      <c r="I911" s="210"/>
      <c r="J911" s="210"/>
      <c r="K911" s="210"/>
      <c r="L911" s="210"/>
      <c r="M911" s="210"/>
      <c r="N911" s="210"/>
      <c r="O911" s="210"/>
      <c r="P911" s="210"/>
      <c r="Q911" s="210"/>
      <c r="R911" s="210"/>
      <c r="S911" s="210"/>
      <c r="T911" s="210"/>
      <c r="U911" s="210"/>
      <c r="V911" s="210"/>
      <c r="W911" s="210"/>
      <c r="X911" s="210"/>
      <c r="Y911" s="210"/>
      <c r="Z911" s="210"/>
    </row>
    <row r="912" spans="1:26" ht="12" customHeight="1">
      <c r="A912" s="210"/>
      <c r="B912" s="210"/>
      <c r="C912" s="210"/>
      <c r="D912" s="210"/>
      <c r="E912" s="210"/>
      <c r="F912" s="211"/>
      <c r="G912" s="210"/>
      <c r="H912" s="210"/>
      <c r="I912" s="210"/>
      <c r="J912" s="210"/>
      <c r="K912" s="210"/>
      <c r="L912" s="210"/>
      <c r="M912" s="210"/>
      <c r="N912" s="210"/>
      <c r="O912" s="210"/>
      <c r="P912" s="210"/>
      <c r="Q912" s="210"/>
      <c r="R912" s="210"/>
      <c r="S912" s="210"/>
      <c r="T912" s="210"/>
      <c r="U912" s="210"/>
      <c r="V912" s="210"/>
      <c r="W912" s="210"/>
      <c r="X912" s="210"/>
      <c r="Y912" s="210"/>
      <c r="Z912" s="210"/>
    </row>
    <row r="913" spans="1:26" ht="12" customHeight="1">
      <c r="A913" s="210"/>
      <c r="B913" s="210"/>
      <c r="C913" s="210"/>
      <c r="D913" s="210"/>
      <c r="E913" s="210"/>
      <c r="F913" s="211"/>
      <c r="G913" s="210"/>
      <c r="H913" s="210"/>
      <c r="I913" s="210"/>
      <c r="J913" s="210"/>
      <c r="K913" s="210"/>
      <c r="L913" s="210"/>
      <c r="M913" s="210"/>
      <c r="N913" s="210"/>
      <c r="O913" s="210"/>
      <c r="P913" s="210"/>
      <c r="Q913" s="210"/>
      <c r="R913" s="210"/>
      <c r="S913" s="210"/>
      <c r="T913" s="210"/>
      <c r="U913" s="210"/>
      <c r="V913" s="210"/>
      <c r="W913" s="210"/>
      <c r="X913" s="210"/>
      <c r="Y913" s="210"/>
      <c r="Z913" s="210"/>
    </row>
    <row r="914" spans="1:26" ht="12" customHeight="1">
      <c r="A914" s="210"/>
      <c r="B914" s="210"/>
      <c r="C914" s="210"/>
      <c r="D914" s="210"/>
      <c r="E914" s="210"/>
      <c r="F914" s="211"/>
      <c r="G914" s="210"/>
      <c r="H914" s="210"/>
      <c r="I914" s="210"/>
      <c r="J914" s="210"/>
      <c r="K914" s="210"/>
      <c r="L914" s="210"/>
      <c r="M914" s="210"/>
      <c r="N914" s="210"/>
      <c r="O914" s="210"/>
      <c r="P914" s="210"/>
      <c r="Q914" s="210"/>
      <c r="R914" s="210"/>
      <c r="S914" s="210"/>
      <c r="T914" s="210"/>
      <c r="U914" s="210"/>
      <c r="V914" s="210"/>
      <c r="W914" s="210"/>
      <c r="X914" s="210"/>
      <c r="Y914" s="210"/>
      <c r="Z914" s="210"/>
    </row>
    <row r="915" spans="1:26" ht="12" customHeight="1">
      <c r="A915" s="210"/>
      <c r="B915" s="210"/>
      <c r="C915" s="210"/>
      <c r="D915" s="210"/>
      <c r="E915" s="210"/>
      <c r="F915" s="211"/>
      <c r="G915" s="210"/>
      <c r="H915" s="210"/>
      <c r="I915" s="210"/>
      <c r="J915" s="210"/>
      <c r="K915" s="210"/>
      <c r="L915" s="210"/>
      <c r="M915" s="210"/>
      <c r="N915" s="210"/>
      <c r="O915" s="210"/>
      <c r="P915" s="210"/>
      <c r="Q915" s="210"/>
      <c r="R915" s="210"/>
      <c r="S915" s="210"/>
      <c r="T915" s="210"/>
      <c r="U915" s="210"/>
      <c r="V915" s="210"/>
      <c r="W915" s="210"/>
      <c r="X915" s="210"/>
      <c r="Y915" s="210"/>
      <c r="Z915" s="210"/>
    </row>
    <row r="916" spans="1:26" ht="12" customHeight="1">
      <c r="A916" s="210"/>
      <c r="B916" s="210"/>
      <c r="C916" s="210"/>
      <c r="D916" s="210"/>
      <c r="E916" s="210"/>
      <c r="F916" s="211"/>
      <c r="G916" s="210"/>
      <c r="H916" s="210"/>
      <c r="I916" s="210"/>
      <c r="J916" s="210"/>
      <c r="K916" s="210"/>
      <c r="L916" s="210"/>
      <c r="M916" s="210"/>
      <c r="N916" s="210"/>
      <c r="O916" s="210"/>
      <c r="P916" s="210"/>
      <c r="Q916" s="210"/>
      <c r="R916" s="210"/>
      <c r="S916" s="210"/>
      <c r="T916" s="210"/>
      <c r="U916" s="210"/>
      <c r="V916" s="210"/>
      <c r="W916" s="210"/>
      <c r="X916" s="210"/>
      <c r="Y916" s="210"/>
      <c r="Z916" s="210"/>
    </row>
    <row r="917" spans="1:26" ht="12" customHeight="1">
      <c r="A917" s="210"/>
      <c r="B917" s="210"/>
      <c r="C917" s="210"/>
      <c r="D917" s="210"/>
      <c r="E917" s="210"/>
      <c r="F917" s="211"/>
      <c r="G917" s="210"/>
      <c r="H917" s="210"/>
      <c r="I917" s="210"/>
      <c r="J917" s="210"/>
      <c r="K917" s="210"/>
      <c r="L917" s="210"/>
      <c r="M917" s="210"/>
      <c r="N917" s="210"/>
      <c r="O917" s="210"/>
      <c r="P917" s="210"/>
      <c r="Q917" s="210"/>
      <c r="R917" s="210"/>
      <c r="S917" s="210"/>
      <c r="T917" s="210"/>
      <c r="U917" s="210"/>
      <c r="V917" s="210"/>
      <c r="W917" s="210"/>
      <c r="X917" s="210"/>
      <c r="Y917" s="210"/>
      <c r="Z917" s="210"/>
    </row>
    <row r="918" spans="1:26" ht="12" customHeight="1">
      <c r="A918" s="210"/>
      <c r="B918" s="210"/>
      <c r="C918" s="210"/>
      <c r="D918" s="210"/>
      <c r="E918" s="210"/>
      <c r="F918" s="211"/>
      <c r="G918" s="210"/>
      <c r="H918" s="210"/>
      <c r="I918" s="210"/>
      <c r="J918" s="210"/>
      <c r="K918" s="210"/>
      <c r="L918" s="210"/>
      <c r="M918" s="210"/>
      <c r="N918" s="210"/>
      <c r="O918" s="210"/>
      <c r="P918" s="210"/>
      <c r="Q918" s="210"/>
      <c r="R918" s="210"/>
      <c r="S918" s="210"/>
      <c r="T918" s="210"/>
      <c r="U918" s="210"/>
      <c r="V918" s="210"/>
      <c r="W918" s="210"/>
      <c r="X918" s="210"/>
      <c r="Y918" s="210"/>
      <c r="Z918" s="210"/>
    </row>
    <row r="919" spans="1:26" ht="12" customHeight="1">
      <c r="A919" s="210"/>
      <c r="B919" s="210"/>
      <c r="C919" s="210"/>
      <c r="D919" s="210"/>
      <c r="E919" s="210"/>
      <c r="F919" s="211"/>
      <c r="G919" s="210"/>
      <c r="H919" s="210"/>
      <c r="I919" s="210"/>
      <c r="J919" s="210"/>
      <c r="K919" s="210"/>
      <c r="L919" s="210"/>
      <c r="M919" s="210"/>
      <c r="N919" s="210"/>
      <c r="O919" s="210"/>
      <c r="P919" s="210"/>
      <c r="Q919" s="210"/>
      <c r="R919" s="210"/>
      <c r="S919" s="210"/>
      <c r="T919" s="210"/>
      <c r="U919" s="210"/>
      <c r="V919" s="210"/>
      <c r="W919" s="210"/>
      <c r="X919" s="210"/>
      <c r="Y919" s="210"/>
      <c r="Z919" s="210"/>
    </row>
    <row r="920" spans="1:26" ht="12" customHeight="1">
      <c r="A920" s="210"/>
      <c r="B920" s="210"/>
      <c r="C920" s="210"/>
      <c r="D920" s="210"/>
      <c r="E920" s="210"/>
      <c r="F920" s="211"/>
      <c r="G920" s="210"/>
      <c r="H920" s="210"/>
      <c r="I920" s="210"/>
      <c r="J920" s="210"/>
      <c r="K920" s="210"/>
      <c r="L920" s="210"/>
      <c r="M920" s="210"/>
      <c r="N920" s="210"/>
      <c r="O920" s="210"/>
      <c r="P920" s="210"/>
      <c r="Q920" s="210"/>
      <c r="R920" s="210"/>
      <c r="S920" s="210"/>
      <c r="T920" s="210"/>
      <c r="U920" s="210"/>
      <c r="V920" s="210"/>
      <c r="W920" s="210"/>
      <c r="X920" s="210"/>
      <c r="Y920" s="210"/>
      <c r="Z920" s="210"/>
    </row>
    <row r="921" spans="1:26" ht="12" customHeight="1">
      <c r="A921" s="210"/>
      <c r="B921" s="210"/>
      <c r="C921" s="210"/>
      <c r="D921" s="210"/>
      <c r="E921" s="210"/>
      <c r="F921" s="211"/>
      <c r="G921" s="210"/>
      <c r="H921" s="210"/>
      <c r="I921" s="210"/>
      <c r="J921" s="210"/>
      <c r="K921" s="210"/>
      <c r="L921" s="210"/>
      <c r="M921" s="210"/>
      <c r="N921" s="210"/>
      <c r="O921" s="210"/>
      <c r="P921" s="210"/>
      <c r="Q921" s="210"/>
      <c r="R921" s="210"/>
      <c r="S921" s="210"/>
      <c r="T921" s="210"/>
      <c r="U921" s="210"/>
      <c r="V921" s="210"/>
      <c r="W921" s="210"/>
      <c r="X921" s="210"/>
      <c r="Y921" s="210"/>
      <c r="Z921" s="210"/>
    </row>
    <row r="922" spans="1:26" ht="12" customHeight="1">
      <c r="A922" s="210"/>
      <c r="B922" s="210"/>
      <c r="C922" s="210"/>
      <c r="D922" s="210"/>
      <c r="E922" s="210"/>
      <c r="F922" s="211"/>
      <c r="G922" s="210"/>
      <c r="H922" s="210"/>
      <c r="I922" s="210"/>
      <c r="J922" s="210"/>
      <c r="K922" s="210"/>
      <c r="L922" s="210"/>
      <c r="M922" s="210"/>
      <c r="N922" s="210"/>
      <c r="O922" s="210"/>
      <c r="P922" s="210"/>
      <c r="Q922" s="210"/>
      <c r="R922" s="210"/>
      <c r="S922" s="210"/>
      <c r="T922" s="210"/>
      <c r="U922" s="210"/>
      <c r="V922" s="210"/>
      <c r="W922" s="210"/>
      <c r="X922" s="210"/>
      <c r="Y922" s="210"/>
      <c r="Z922" s="210"/>
    </row>
    <row r="923" spans="1:26" ht="12" customHeight="1">
      <c r="A923" s="210"/>
      <c r="B923" s="210"/>
      <c r="C923" s="210"/>
      <c r="D923" s="210"/>
      <c r="E923" s="210"/>
      <c r="F923" s="211"/>
      <c r="G923" s="210"/>
      <c r="H923" s="210"/>
      <c r="I923" s="210"/>
      <c r="J923" s="210"/>
      <c r="K923" s="210"/>
      <c r="L923" s="210"/>
      <c r="M923" s="210"/>
      <c r="N923" s="210"/>
      <c r="O923" s="210"/>
      <c r="P923" s="210"/>
      <c r="Q923" s="210"/>
      <c r="R923" s="210"/>
      <c r="S923" s="210"/>
      <c r="T923" s="210"/>
      <c r="U923" s="210"/>
      <c r="V923" s="210"/>
      <c r="W923" s="210"/>
      <c r="X923" s="210"/>
      <c r="Y923" s="210"/>
      <c r="Z923" s="210"/>
    </row>
    <row r="924" spans="1:26" ht="12" customHeight="1">
      <c r="A924" s="210"/>
      <c r="B924" s="210"/>
      <c r="C924" s="210"/>
      <c r="D924" s="210"/>
      <c r="E924" s="210"/>
      <c r="F924" s="211"/>
      <c r="G924" s="210"/>
      <c r="H924" s="210"/>
      <c r="I924" s="210"/>
      <c r="J924" s="210"/>
      <c r="K924" s="210"/>
      <c r="L924" s="210"/>
      <c r="M924" s="210"/>
      <c r="N924" s="210"/>
      <c r="O924" s="210"/>
      <c r="P924" s="210"/>
      <c r="Q924" s="210"/>
      <c r="R924" s="210"/>
      <c r="S924" s="210"/>
      <c r="T924" s="210"/>
      <c r="U924" s="210"/>
      <c r="V924" s="210"/>
      <c r="W924" s="210"/>
      <c r="X924" s="210"/>
      <c r="Y924" s="210"/>
      <c r="Z924" s="210"/>
    </row>
    <row r="925" spans="1:26" ht="12" customHeight="1">
      <c r="A925" s="210"/>
      <c r="B925" s="210"/>
      <c r="C925" s="210"/>
      <c r="D925" s="210"/>
      <c r="E925" s="210"/>
      <c r="F925" s="211"/>
      <c r="G925" s="210"/>
      <c r="H925" s="210"/>
      <c r="I925" s="210"/>
      <c r="J925" s="210"/>
      <c r="K925" s="210"/>
      <c r="L925" s="210"/>
      <c r="M925" s="210"/>
      <c r="N925" s="210"/>
      <c r="O925" s="210"/>
      <c r="P925" s="210"/>
      <c r="Q925" s="210"/>
      <c r="R925" s="210"/>
      <c r="S925" s="210"/>
      <c r="T925" s="210"/>
      <c r="U925" s="210"/>
      <c r="V925" s="210"/>
      <c r="W925" s="210"/>
      <c r="X925" s="210"/>
      <c r="Y925" s="210"/>
      <c r="Z925" s="210"/>
    </row>
    <row r="926" spans="1:26" ht="12" customHeight="1">
      <c r="A926" s="210"/>
      <c r="B926" s="210"/>
      <c r="C926" s="210"/>
      <c r="D926" s="210"/>
      <c r="E926" s="210"/>
      <c r="F926" s="211"/>
      <c r="G926" s="210"/>
      <c r="H926" s="210"/>
      <c r="I926" s="210"/>
      <c r="J926" s="210"/>
      <c r="K926" s="210"/>
      <c r="L926" s="210"/>
      <c r="M926" s="210"/>
      <c r="N926" s="210"/>
      <c r="O926" s="210"/>
      <c r="P926" s="210"/>
      <c r="Q926" s="210"/>
      <c r="R926" s="210"/>
      <c r="S926" s="210"/>
      <c r="T926" s="210"/>
      <c r="U926" s="210"/>
      <c r="V926" s="210"/>
      <c r="W926" s="210"/>
      <c r="X926" s="210"/>
      <c r="Y926" s="210"/>
      <c r="Z926" s="210"/>
    </row>
    <row r="927" spans="1:26" ht="12" customHeight="1">
      <c r="A927" s="210"/>
      <c r="B927" s="210"/>
      <c r="C927" s="210"/>
      <c r="D927" s="210"/>
      <c r="E927" s="210"/>
      <c r="F927" s="211"/>
      <c r="G927" s="210"/>
      <c r="H927" s="210"/>
      <c r="I927" s="210"/>
      <c r="J927" s="210"/>
      <c r="K927" s="210"/>
      <c r="L927" s="210"/>
      <c r="M927" s="210"/>
      <c r="N927" s="210"/>
      <c r="O927" s="210"/>
      <c r="P927" s="210"/>
      <c r="Q927" s="210"/>
      <c r="R927" s="210"/>
      <c r="S927" s="210"/>
      <c r="T927" s="210"/>
      <c r="U927" s="210"/>
      <c r="V927" s="210"/>
      <c r="W927" s="210"/>
      <c r="X927" s="210"/>
      <c r="Y927" s="210"/>
      <c r="Z927" s="210"/>
    </row>
    <row r="928" spans="1:26" ht="12" customHeight="1">
      <c r="A928" s="210"/>
      <c r="B928" s="210"/>
      <c r="C928" s="210"/>
      <c r="D928" s="210"/>
      <c r="E928" s="210"/>
      <c r="F928" s="211"/>
      <c r="G928" s="210"/>
      <c r="H928" s="210"/>
      <c r="I928" s="210"/>
      <c r="J928" s="210"/>
      <c r="K928" s="210"/>
      <c r="L928" s="210"/>
      <c r="M928" s="210"/>
      <c r="N928" s="210"/>
      <c r="O928" s="210"/>
      <c r="P928" s="210"/>
      <c r="Q928" s="210"/>
      <c r="R928" s="210"/>
      <c r="S928" s="210"/>
      <c r="T928" s="210"/>
      <c r="U928" s="210"/>
      <c r="V928" s="210"/>
      <c r="W928" s="210"/>
      <c r="X928" s="210"/>
      <c r="Y928" s="210"/>
      <c r="Z928" s="210"/>
    </row>
    <row r="929" spans="1:26" ht="12" customHeight="1">
      <c r="A929" s="210"/>
      <c r="B929" s="210"/>
      <c r="C929" s="210"/>
      <c r="D929" s="210"/>
      <c r="E929" s="210"/>
      <c r="F929" s="211"/>
      <c r="G929" s="210"/>
      <c r="H929" s="210"/>
      <c r="I929" s="210"/>
      <c r="J929" s="210"/>
      <c r="K929" s="210"/>
      <c r="L929" s="210"/>
      <c r="M929" s="210"/>
      <c r="N929" s="210"/>
      <c r="O929" s="210"/>
      <c r="P929" s="210"/>
      <c r="Q929" s="210"/>
      <c r="R929" s="210"/>
      <c r="S929" s="210"/>
      <c r="T929" s="210"/>
      <c r="U929" s="210"/>
      <c r="V929" s="210"/>
      <c r="W929" s="210"/>
      <c r="X929" s="210"/>
      <c r="Y929" s="210"/>
      <c r="Z929" s="210"/>
    </row>
    <row r="930" spans="1:26" ht="12" customHeight="1">
      <c r="A930" s="210"/>
      <c r="B930" s="210"/>
      <c r="C930" s="210"/>
      <c r="D930" s="210"/>
      <c r="E930" s="210"/>
      <c r="F930" s="211"/>
      <c r="G930" s="210"/>
      <c r="H930" s="210"/>
      <c r="I930" s="210"/>
      <c r="J930" s="210"/>
      <c r="K930" s="210"/>
      <c r="L930" s="210"/>
      <c r="M930" s="210"/>
      <c r="N930" s="210"/>
      <c r="O930" s="210"/>
      <c r="P930" s="210"/>
      <c r="Q930" s="210"/>
      <c r="R930" s="210"/>
      <c r="S930" s="210"/>
      <c r="T930" s="210"/>
      <c r="U930" s="210"/>
      <c r="V930" s="210"/>
      <c r="W930" s="210"/>
      <c r="X930" s="210"/>
      <c r="Y930" s="210"/>
      <c r="Z930" s="210"/>
    </row>
    <row r="931" spans="1:26" ht="12" customHeight="1">
      <c r="A931" s="210"/>
      <c r="B931" s="210"/>
      <c r="C931" s="210"/>
      <c r="D931" s="210"/>
      <c r="E931" s="210"/>
      <c r="F931" s="211"/>
      <c r="G931" s="210"/>
      <c r="H931" s="210"/>
      <c r="I931" s="210"/>
      <c r="J931" s="210"/>
      <c r="K931" s="210"/>
      <c r="L931" s="210"/>
      <c r="M931" s="210"/>
      <c r="N931" s="210"/>
      <c r="O931" s="210"/>
      <c r="P931" s="210"/>
      <c r="Q931" s="210"/>
      <c r="R931" s="210"/>
      <c r="S931" s="210"/>
      <c r="T931" s="210"/>
      <c r="U931" s="210"/>
      <c r="V931" s="210"/>
      <c r="W931" s="210"/>
      <c r="X931" s="210"/>
      <c r="Y931" s="210"/>
      <c r="Z931" s="210"/>
    </row>
    <row r="932" spans="1:26" ht="12" customHeight="1">
      <c r="A932" s="210"/>
      <c r="B932" s="210"/>
      <c r="C932" s="210"/>
      <c r="D932" s="210"/>
      <c r="E932" s="210"/>
      <c r="F932" s="211"/>
      <c r="G932" s="210"/>
      <c r="H932" s="210"/>
      <c r="I932" s="210"/>
      <c r="J932" s="210"/>
      <c r="K932" s="210"/>
      <c r="L932" s="210"/>
      <c r="M932" s="210"/>
      <c r="N932" s="210"/>
      <c r="O932" s="210"/>
      <c r="P932" s="210"/>
      <c r="Q932" s="210"/>
      <c r="R932" s="210"/>
      <c r="S932" s="210"/>
      <c r="T932" s="210"/>
      <c r="U932" s="210"/>
      <c r="V932" s="210"/>
      <c r="W932" s="210"/>
      <c r="X932" s="210"/>
      <c r="Y932" s="210"/>
      <c r="Z932" s="210"/>
    </row>
    <row r="933" spans="1:26" ht="12" customHeight="1">
      <c r="A933" s="210"/>
      <c r="B933" s="210"/>
      <c r="C933" s="210"/>
      <c r="D933" s="210"/>
      <c r="E933" s="210"/>
      <c r="F933" s="211"/>
      <c r="G933" s="210"/>
      <c r="H933" s="210"/>
      <c r="I933" s="210"/>
      <c r="J933" s="210"/>
      <c r="K933" s="210"/>
      <c r="L933" s="210"/>
      <c r="M933" s="210"/>
      <c r="N933" s="210"/>
      <c r="O933" s="210"/>
      <c r="P933" s="210"/>
      <c r="Q933" s="210"/>
      <c r="R933" s="210"/>
      <c r="S933" s="210"/>
      <c r="T933" s="210"/>
      <c r="U933" s="210"/>
      <c r="V933" s="210"/>
      <c r="W933" s="210"/>
      <c r="X933" s="210"/>
      <c r="Y933" s="210"/>
      <c r="Z933" s="210"/>
    </row>
    <row r="934" spans="1:26" ht="12" customHeight="1">
      <c r="A934" s="210"/>
      <c r="B934" s="210"/>
      <c r="C934" s="210"/>
      <c r="D934" s="210"/>
      <c r="E934" s="210"/>
      <c r="F934" s="211"/>
      <c r="G934" s="210"/>
      <c r="H934" s="210"/>
      <c r="I934" s="210"/>
      <c r="J934" s="210"/>
      <c r="K934" s="210"/>
      <c r="L934" s="210"/>
      <c r="M934" s="210"/>
      <c r="N934" s="210"/>
      <c r="O934" s="210"/>
      <c r="P934" s="210"/>
      <c r="Q934" s="210"/>
      <c r="R934" s="210"/>
      <c r="S934" s="210"/>
      <c r="T934" s="210"/>
      <c r="U934" s="210"/>
      <c r="V934" s="210"/>
      <c r="W934" s="210"/>
      <c r="X934" s="210"/>
      <c r="Y934" s="210"/>
      <c r="Z934" s="210"/>
    </row>
    <row r="935" spans="1:26" ht="12" customHeight="1">
      <c r="A935" s="210"/>
      <c r="B935" s="210"/>
      <c r="C935" s="210"/>
      <c r="D935" s="210"/>
      <c r="E935" s="210"/>
      <c r="F935" s="211"/>
      <c r="G935" s="210"/>
      <c r="H935" s="210"/>
      <c r="I935" s="210"/>
      <c r="J935" s="210"/>
      <c r="K935" s="210"/>
      <c r="L935" s="210"/>
      <c r="M935" s="210"/>
      <c r="N935" s="210"/>
      <c r="O935" s="210"/>
      <c r="P935" s="210"/>
      <c r="Q935" s="210"/>
      <c r="R935" s="210"/>
      <c r="S935" s="210"/>
      <c r="T935" s="210"/>
      <c r="U935" s="210"/>
      <c r="V935" s="210"/>
      <c r="W935" s="210"/>
      <c r="X935" s="210"/>
      <c r="Y935" s="210"/>
      <c r="Z935" s="210"/>
    </row>
    <row r="936" spans="1:26" ht="12" customHeight="1">
      <c r="A936" s="210"/>
      <c r="B936" s="210"/>
      <c r="C936" s="210"/>
      <c r="D936" s="210"/>
      <c r="E936" s="210"/>
      <c r="F936" s="211"/>
      <c r="G936" s="210"/>
      <c r="H936" s="210"/>
      <c r="I936" s="210"/>
      <c r="J936" s="210"/>
      <c r="K936" s="210"/>
      <c r="L936" s="210"/>
      <c r="M936" s="210"/>
      <c r="N936" s="210"/>
      <c r="O936" s="210"/>
      <c r="P936" s="210"/>
      <c r="Q936" s="210"/>
      <c r="R936" s="210"/>
      <c r="S936" s="210"/>
      <c r="T936" s="210"/>
      <c r="U936" s="210"/>
      <c r="V936" s="210"/>
      <c r="W936" s="210"/>
      <c r="X936" s="210"/>
      <c r="Y936" s="210"/>
      <c r="Z936" s="210"/>
    </row>
    <row r="937" spans="1:26" ht="12" customHeight="1">
      <c r="A937" s="210"/>
      <c r="B937" s="210"/>
      <c r="C937" s="210"/>
      <c r="D937" s="210"/>
      <c r="E937" s="210"/>
      <c r="F937" s="211"/>
      <c r="G937" s="210"/>
      <c r="H937" s="210"/>
      <c r="I937" s="210"/>
      <c r="J937" s="210"/>
      <c r="K937" s="210"/>
      <c r="L937" s="210"/>
      <c r="M937" s="210"/>
      <c r="N937" s="210"/>
      <c r="O937" s="210"/>
      <c r="P937" s="210"/>
      <c r="Q937" s="210"/>
      <c r="R937" s="210"/>
      <c r="S937" s="210"/>
      <c r="T937" s="210"/>
      <c r="U937" s="210"/>
      <c r="V937" s="210"/>
      <c r="W937" s="210"/>
      <c r="X937" s="210"/>
      <c r="Y937" s="210"/>
      <c r="Z937" s="210"/>
    </row>
    <row r="938" spans="1:26" ht="12" customHeight="1">
      <c r="A938" s="210"/>
      <c r="B938" s="210"/>
      <c r="C938" s="210"/>
      <c r="D938" s="210"/>
      <c r="E938" s="210"/>
      <c r="F938" s="211"/>
      <c r="G938" s="210"/>
      <c r="H938" s="210"/>
      <c r="I938" s="210"/>
      <c r="J938" s="210"/>
      <c r="K938" s="210"/>
      <c r="L938" s="210"/>
      <c r="M938" s="210"/>
      <c r="N938" s="210"/>
      <c r="O938" s="210"/>
      <c r="P938" s="210"/>
      <c r="Q938" s="210"/>
      <c r="R938" s="210"/>
      <c r="S938" s="210"/>
      <c r="T938" s="210"/>
      <c r="U938" s="210"/>
      <c r="V938" s="210"/>
      <c r="W938" s="210"/>
      <c r="X938" s="210"/>
      <c r="Y938" s="210"/>
      <c r="Z938" s="210"/>
    </row>
    <row r="939" spans="1:26" ht="12" customHeight="1">
      <c r="A939" s="210"/>
      <c r="B939" s="210"/>
      <c r="C939" s="210"/>
      <c r="D939" s="210"/>
      <c r="E939" s="210"/>
      <c r="F939" s="211"/>
      <c r="G939" s="210"/>
      <c r="H939" s="210"/>
      <c r="I939" s="210"/>
      <c r="J939" s="210"/>
      <c r="K939" s="210"/>
      <c r="L939" s="210"/>
      <c r="M939" s="210"/>
      <c r="N939" s="210"/>
      <c r="O939" s="210"/>
      <c r="P939" s="210"/>
      <c r="Q939" s="210"/>
      <c r="R939" s="210"/>
      <c r="S939" s="210"/>
      <c r="T939" s="210"/>
      <c r="U939" s="210"/>
      <c r="V939" s="210"/>
      <c r="W939" s="210"/>
      <c r="X939" s="210"/>
      <c r="Y939" s="210"/>
      <c r="Z939" s="210"/>
    </row>
    <row r="940" spans="1:26" ht="12" customHeight="1">
      <c r="A940" s="210"/>
      <c r="B940" s="210"/>
      <c r="C940" s="210"/>
      <c r="D940" s="210"/>
      <c r="E940" s="210"/>
      <c r="F940" s="211"/>
      <c r="G940" s="210"/>
      <c r="H940" s="210"/>
      <c r="I940" s="210"/>
      <c r="J940" s="210"/>
      <c r="K940" s="210"/>
      <c r="L940" s="210"/>
      <c r="M940" s="210"/>
      <c r="N940" s="210"/>
      <c r="O940" s="210"/>
      <c r="P940" s="210"/>
      <c r="Q940" s="210"/>
      <c r="R940" s="210"/>
      <c r="S940" s="210"/>
      <c r="T940" s="210"/>
      <c r="U940" s="210"/>
      <c r="V940" s="210"/>
      <c r="W940" s="210"/>
      <c r="X940" s="210"/>
      <c r="Y940" s="210"/>
      <c r="Z940" s="210"/>
    </row>
    <row r="941" spans="1:26" ht="12" customHeight="1">
      <c r="A941" s="210"/>
      <c r="B941" s="210"/>
      <c r="C941" s="210"/>
      <c r="D941" s="210"/>
      <c r="E941" s="210"/>
      <c r="F941" s="211"/>
      <c r="G941" s="210"/>
      <c r="H941" s="210"/>
      <c r="I941" s="210"/>
      <c r="J941" s="210"/>
      <c r="K941" s="210"/>
      <c r="L941" s="210"/>
      <c r="M941" s="210"/>
      <c r="N941" s="210"/>
      <c r="O941" s="210"/>
      <c r="P941" s="210"/>
      <c r="Q941" s="210"/>
      <c r="R941" s="210"/>
      <c r="S941" s="210"/>
      <c r="T941" s="210"/>
      <c r="U941" s="210"/>
      <c r="V941" s="210"/>
      <c r="W941" s="210"/>
      <c r="X941" s="210"/>
      <c r="Y941" s="210"/>
      <c r="Z941" s="210"/>
    </row>
    <row r="942" spans="1:26" ht="12" customHeight="1">
      <c r="A942" s="210"/>
      <c r="B942" s="210"/>
      <c r="C942" s="210"/>
      <c r="D942" s="210"/>
      <c r="E942" s="210"/>
      <c r="F942" s="211"/>
      <c r="G942" s="210"/>
      <c r="H942" s="210"/>
      <c r="I942" s="210"/>
      <c r="J942" s="210"/>
      <c r="K942" s="210"/>
      <c r="L942" s="210"/>
      <c r="M942" s="210"/>
      <c r="N942" s="210"/>
      <c r="O942" s="210"/>
      <c r="P942" s="210"/>
      <c r="Q942" s="210"/>
      <c r="R942" s="210"/>
      <c r="S942" s="210"/>
      <c r="T942" s="210"/>
      <c r="U942" s="210"/>
      <c r="V942" s="210"/>
      <c r="W942" s="210"/>
      <c r="X942" s="210"/>
      <c r="Y942" s="210"/>
      <c r="Z942" s="210"/>
    </row>
    <row r="943" spans="1:26" ht="12" customHeight="1">
      <c r="A943" s="210"/>
      <c r="B943" s="210"/>
      <c r="C943" s="210"/>
      <c r="D943" s="210"/>
      <c r="E943" s="210"/>
      <c r="F943" s="211"/>
      <c r="G943" s="210"/>
      <c r="H943" s="210"/>
      <c r="I943" s="210"/>
      <c r="J943" s="210"/>
      <c r="K943" s="210"/>
      <c r="L943" s="210"/>
      <c r="M943" s="210"/>
      <c r="N943" s="210"/>
      <c r="O943" s="210"/>
      <c r="P943" s="210"/>
      <c r="Q943" s="210"/>
      <c r="R943" s="210"/>
      <c r="S943" s="210"/>
      <c r="T943" s="210"/>
      <c r="U943" s="210"/>
      <c r="V943" s="210"/>
      <c r="W943" s="210"/>
      <c r="X943" s="210"/>
      <c r="Y943" s="210"/>
      <c r="Z943" s="210"/>
    </row>
    <row r="944" spans="1:26" ht="12" customHeight="1">
      <c r="A944" s="210"/>
      <c r="B944" s="210"/>
      <c r="C944" s="210"/>
      <c r="D944" s="210"/>
      <c r="E944" s="210"/>
      <c r="F944" s="211"/>
      <c r="G944" s="210"/>
      <c r="H944" s="210"/>
      <c r="I944" s="210"/>
      <c r="J944" s="210"/>
      <c r="K944" s="210"/>
      <c r="L944" s="210"/>
      <c r="M944" s="210"/>
      <c r="N944" s="210"/>
      <c r="O944" s="210"/>
      <c r="P944" s="210"/>
      <c r="Q944" s="210"/>
      <c r="R944" s="210"/>
      <c r="S944" s="210"/>
      <c r="T944" s="210"/>
      <c r="U944" s="210"/>
      <c r="V944" s="210"/>
      <c r="W944" s="210"/>
      <c r="X944" s="210"/>
      <c r="Y944" s="210"/>
      <c r="Z944" s="210"/>
    </row>
    <row r="945" spans="1:26" ht="12" customHeight="1">
      <c r="A945" s="210"/>
      <c r="B945" s="210"/>
      <c r="C945" s="210"/>
      <c r="D945" s="210"/>
      <c r="E945" s="210"/>
      <c r="F945" s="211"/>
      <c r="G945" s="210"/>
      <c r="H945" s="210"/>
      <c r="I945" s="210"/>
      <c r="J945" s="210"/>
      <c r="K945" s="210"/>
      <c r="L945" s="210"/>
      <c r="M945" s="210"/>
      <c r="N945" s="210"/>
      <c r="O945" s="210"/>
      <c r="P945" s="210"/>
      <c r="Q945" s="210"/>
      <c r="R945" s="210"/>
      <c r="S945" s="210"/>
      <c r="T945" s="210"/>
      <c r="U945" s="210"/>
      <c r="V945" s="210"/>
      <c r="W945" s="210"/>
      <c r="X945" s="210"/>
      <c r="Y945" s="210"/>
      <c r="Z945" s="210"/>
    </row>
    <row r="946" spans="1:26" ht="12" customHeight="1">
      <c r="A946" s="210"/>
      <c r="B946" s="210"/>
      <c r="C946" s="210"/>
      <c r="D946" s="210"/>
      <c r="E946" s="210"/>
      <c r="F946" s="211"/>
      <c r="G946" s="210"/>
      <c r="H946" s="210"/>
      <c r="I946" s="210"/>
      <c r="J946" s="210"/>
      <c r="K946" s="210"/>
      <c r="L946" s="210"/>
      <c r="M946" s="210"/>
      <c r="N946" s="210"/>
      <c r="O946" s="210"/>
      <c r="P946" s="210"/>
      <c r="Q946" s="210"/>
      <c r="R946" s="210"/>
      <c r="S946" s="210"/>
      <c r="T946" s="210"/>
      <c r="U946" s="210"/>
      <c r="V946" s="210"/>
      <c r="W946" s="210"/>
      <c r="X946" s="210"/>
      <c r="Y946" s="210"/>
      <c r="Z946" s="210"/>
    </row>
    <row r="947" spans="1:26" ht="12" customHeight="1">
      <c r="A947" s="210"/>
      <c r="B947" s="210"/>
      <c r="C947" s="210"/>
      <c r="D947" s="210"/>
      <c r="E947" s="210"/>
      <c r="F947" s="211"/>
      <c r="G947" s="210"/>
      <c r="H947" s="210"/>
      <c r="I947" s="210"/>
      <c r="J947" s="210"/>
      <c r="K947" s="210"/>
      <c r="L947" s="210"/>
      <c r="M947" s="210"/>
      <c r="N947" s="210"/>
      <c r="O947" s="210"/>
      <c r="P947" s="210"/>
      <c r="Q947" s="210"/>
      <c r="R947" s="210"/>
      <c r="S947" s="210"/>
      <c r="T947" s="210"/>
      <c r="U947" s="210"/>
      <c r="V947" s="210"/>
      <c r="W947" s="210"/>
      <c r="X947" s="210"/>
      <c r="Y947" s="210"/>
      <c r="Z947" s="210"/>
    </row>
    <row r="948" spans="1:26" ht="12" customHeight="1">
      <c r="A948" s="210"/>
      <c r="B948" s="210"/>
      <c r="C948" s="210"/>
      <c r="D948" s="210"/>
      <c r="E948" s="210"/>
      <c r="F948" s="211"/>
      <c r="G948" s="210"/>
      <c r="H948" s="210"/>
      <c r="I948" s="210"/>
      <c r="J948" s="210"/>
      <c r="K948" s="210"/>
      <c r="L948" s="210"/>
      <c r="M948" s="210"/>
      <c r="N948" s="210"/>
      <c r="O948" s="210"/>
      <c r="P948" s="210"/>
      <c r="Q948" s="210"/>
      <c r="R948" s="210"/>
      <c r="S948" s="210"/>
      <c r="T948" s="210"/>
      <c r="U948" s="210"/>
      <c r="V948" s="210"/>
      <c r="W948" s="210"/>
      <c r="X948" s="210"/>
      <c r="Y948" s="210"/>
      <c r="Z948" s="210"/>
    </row>
    <row r="949" spans="1:26" ht="12" customHeight="1">
      <c r="A949" s="210"/>
      <c r="B949" s="210"/>
      <c r="C949" s="210"/>
      <c r="D949" s="210"/>
      <c r="E949" s="210"/>
      <c r="F949" s="211"/>
      <c r="G949" s="210"/>
      <c r="H949" s="210"/>
      <c r="I949" s="210"/>
      <c r="J949" s="210"/>
      <c r="K949" s="210"/>
      <c r="L949" s="210"/>
      <c r="M949" s="210"/>
      <c r="N949" s="210"/>
      <c r="O949" s="210"/>
      <c r="P949" s="210"/>
      <c r="Q949" s="210"/>
      <c r="R949" s="210"/>
      <c r="S949" s="210"/>
      <c r="T949" s="210"/>
      <c r="U949" s="210"/>
      <c r="V949" s="210"/>
      <c r="W949" s="210"/>
      <c r="X949" s="210"/>
      <c r="Y949" s="210"/>
      <c r="Z949" s="210"/>
    </row>
    <row r="950" spans="1:26" ht="12" customHeight="1">
      <c r="A950" s="210"/>
      <c r="B950" s="210"/>
      <c r="C950" s="210"/>
      <c r="D950" s="210"/>
      <c r="E950" s="210"/>
      <c r="F950" s="211"/>
      <c r="G950" s="210"/>
      <c r="H950" s="210"/>
      <c r="I950" s="210"/>
      <c r="J950" s="210"/>
      <c r="K950" s="210"/>
      <c r="L950" s="210"/>
      <c r="M950" s="210"/>
      <c r="N950" s="210"/>
      <c r="O950" s="210"/>
      <c r="P950" s="210"/>
      <c r="Q950" s="210"/>
      <c r="R950" s="210"/>
      <c r="S950" s="210"/>
      <c r="T950" s="210"/>
      <c r="U950" s="210"/>
      <c r="V950" s="210"/>
      <c r="W950" s="210"/>
      <c r="X950" s="210"/>
      <c r="Y950" s="210"/>
      <c r="Z950" s="210"/>
    </row>
    <row r="951" spans="1:26" ht="12" customHeight="1">
      <c r="A951" s="210"/>
      <c r="B951" s="210"/>
      <c r="C951" s="210"/>
      <c r="D951" s="210"/>
      <c r="E951" s="210"/>
      <c r="F951" s="211"/>
      <c r="G951" s="210"/>
      <c r="H951" s="210"/>
      <c r="I951" s="210"/>
      <c r="J951" s="210"/>
      <c r="K951" s="210"/>
      <c r="L951" s="210"/>
      <c r="M951" s="210"/>
      <c r="N951" s="210"/>
      <c r="O951" s="210"/>
      <c r="P951" s="210"/>
      <c r="Q951" s="210"/>
      <c r="R951" s="210"/>
      <c r="S951" s="210"/>
      <c r="T951" s="210"/>
      <c r="U951" s="210"/>
      <c r="V951" s="210"/>
      <c r="W951" s="210"/>
      <c r="X951" s="210"/>
      <c r="Y951" s="210"/>
      <c r="Z951" s="210"/>
    </row>
    <row r="952" spans="1:26" ht="12" customHeight="1">
      <c r="A952" s="210"/>
      <c r="B952" s="210"/>
      <c r="C952" s="210"/>
      <c r="D952" s="210"/>
      <c r="E952" s="210"/>
      <c r="F952" s="211"/>
      <c r="G952" s="210"/>
      <c r="H952" s="210"/>
      <c r="I952" s="210"/>
      <c r="J952" s="210"/>
      <c r="K952" s="210"/>
      <c r="L952" s="210"/>
      <c r="M952" s="210"/>
      <c r="N952" s="210"/>
      <c r="O952" s="210"/>
      <c r="P952" s="210"/>
      <c r="Q952" s="210"/>
      <c r="R952" s="210"/>
      <c r="S952" s="210"/>
      <c r="T952" s="210"/>
      <c r="U952" s="210"/>
      <c r="V952" s="210"/>
      <c r="W952" s="210"/>
      <c r="X952" s="210"/>
      <c r="Y952" s="210"/>
      <c r="Z952" s="210"/>
    </row>
    <row r="953" spans="1:26" ht="12" customHeight="1">
      <c r="A953" s="210"/>
      <c r="B953" s="210"/>
      <c r="C953" s="210"/>
      <c r="D953" s="210"/>
      <c r="E953" s="210"/>
      <c r="F953" s="211"/>
      <c r="G953" s="210"/>
      <c r="H953" s="210"/>
      <c r="I953" s="210"/>
      <c r="J953" s="210"/>
      <c r="K953" s="210"/>
      <c r="L953" s="210"/>
      <c r="M953" s="210"/>
      <c r="N953" s="210"/>
      <c r="O953" s="210"/>
      <c r="P953" s="210"/>
      <c r="Q953" s="210"/>
      <c r="R953" s="210"/>
      <c r="S953" s="210"/>
      <c r="T953" s="210"/>
      <c r="U953" s="210"/>
      <c r="V953" s="210"/>
      <c r="W953" s="210"/>
      <c r="X953" s="210"/>
      <c r="Y953" s="210"/>
      <c r="Z953" s="210"/>
    </row>
    <row r="954" spans="1:26" ht="12" customHeight="1">
      <c r="A954" s="210"/>
      <c r="B954" s="210"/>
      <c r="C954" s="210"/>
      <c r="D954" s="210"/>
      <c r="E954" s="210"/>
      <c r="F954" s="211"/>
      <c r="G954" s="210"/>
      <c r="H954" s="210"/>
      <c r="I954" s="210"/>
      <c r="J954" s="210"/>
      <c r="K954" s="210"/>
      <c r="L954" s="210"/>
      <c r="M954" s="210"/>
      <c r="N954" s="210"/>
      <c r="O954" s="210"/>
      <c r="P954" s="210"/>
      <c r="Q954" s="210"/>
      <c r="R954" s="210"/>
      <c r="S954" s="210"/>
      <c r="T954" s="210"/>
      <c r="U954" s="210"/>
      <c r="V954" s="210"/>
      <c r="W954" s="210"/>
      <c r="X954" s="210"/>
      <c r="Y954" s="210"/>
      <c r="Z954" s="210"/>
    </row>
    <row r="955" spans="1:26" ht="12" customHeight="1">
      <c r="A955" s="210"/>
      <c r="B955" s="210"/>
      <c r="C955" s="210"/>
      <c r="D955" s="210"/>
      <c r="E955" s="210"/>
      <c r="F955" s="211"/>
      <c r="G955" s="210"/>
      <c r="H955" s="210"/>
      <c r="I955" s="210"/>
      <c r="J955" s="210"/>
      <c r="K955" s="210"/>
      <c r="L955" s="210"/>
      <c r="M955" s="210"/>
      <c r="N955" s="210"/>
      <c r="O955" s="210"/>
      <c r="P955" s="210"/>
      <c r="Q955" s="210"/>
      <c r="R955" s="210"/>
      <c r="S955" s="210"/>
      <c r="T955" s="210"/>
      <c r="U955" s="210"/>
      <c r="V955" s="210"/>
      <c r="W955" s="210"/>
      <c r="X955" s="210"/>
      <c r="Y955" s="210"/>
      <c r="Z955" s="210"/>
    </row>
    <row r="956" spans="1:26" ht="12" customHeight="1">
      <c r="A956" s="210"/>
      <c r="B956" s="210"/>
      <c r="C956" s="210"/>
      <c r="D956" s="210"/>
      <c r="E956" s="210"/>
      <c r="F956" s="211"/>
      <c r="G956" s="210"/>
      <c r="H956" s="210"/>
      <c r="I956" s="210"/>
      <c r="J956" s="210"/>
      <c r="K956" s="210"/>
      <c r="L956" s="210"/>
      <c r="M956" s="210"/>
      <c r="N956" s="210"/>
      <c r="O956" s="210"/>
      <c r="P956" s="210"/>
      <c r="Q956" s="210"/>
      <c r="R956" s="210"/>
      <c r="S956" s="210"/>
      <c r="T956" s="210"/>
      <c r="U956" s="210"/>
      <c r="V956" s="210"/>
      <c r="W956" s="210"/>
      <c r="X956" s="210"/>
      <c r="Y956" s="210"/>
      <c r="Z956" s="210"/>
    </row>
    <row r="957" spans="1:26" ht="12" customHeight="1">
      <c r="A957" s="210"/>
      <c r="B957" s="210"/>
      <c r="C957" s="210"/>
      <c r="D957" s="210"/>
      <c r="E957" s="210"/>
      <c r="F957" s="211"/>
      <c r="G957" s="210"/>
      <c r="H957" s="210"/>
      <c r="I957" s="210"/>
      <c r="J957" s="210"/>
      <c r="K957" s="210"/>
      <c r="L957" s="210"/>
      <c r="M957" s="210"/>
      <c r="N957" s="210"/>
      <c r="O957" s="210"/>
      <c r="P957" s="210"/>
      <c r="Q957" s="210"/>
      <c r="R957" s="210"/>
      <c r="S957" s="210"/>
      <c r="T957" s="210"/>
      <c r="U957" s="210"/>
      <c r="V957" s="210"/>
      <c r="W957" s="210"/>
      <c r="X957" s="210"/>
      <c r="Y957" s="210"/>
      <c r="Z957" s="210"/>
    </row>
    <row r="958" spans="1:26" ht="12" customHeight="1">
      <c r="A958" s="210"/>
      <c r="B958" s="210"/>
      <c r="C958" s="210"/>
      <c r="D958" s="210"/>
      <c r="E958" s="210"/>
      <c r="F958" s="211"/>
      <c r="G958" s="210"/>
      <c r="H958" s="210"/>
      <c r="I958" s="210"/>
      <c r="J958" s="210"/>
      <c r="K958" s="210"/>
      <c r="L958" s="210"/>
      <c r="M958" s="210"/>
      <c r="N958" s="210"/>
      <c r="O958" s="210"/>
      <c r="P958" s="210"/>
      <c r="Q958" s="210"/>
      <c r="R958" s="210"/>
      <c r="S958" s="210"/>
      <c r="T958" s="210"/>
      <c r="U958" s="210"/>
      <c r="V958" s="210"/>
      <c r="W958" s="210"/>
      <c r="X958" s="210"/>
      <c r="Y958" s="210"/>
      <c r="Z958" s="210"/>
    </row>
    <row r="959" spans="1:26" ht="12" customHeight="1">
      <c r="A959" s="210"/>
      <c r="B959" s="210"/>
      <c r="C959" s="210"/>
      <c r="D959" s="210"/>
      <c r="E959" s="210"/>
      <c r="F959" s="211"/>
      <c r="G959" s="210"/>
      <c r="H959" s="210"/>
      <c r="I959" s="210"/>
      <c r="J959" s="210"/>
      <c r="K959" s="210"/>
      <c r="L959" s="210"/>
      <c r="M959" s="210"/>
      <c r="N959" s="210"/>
      <c r="O959" s="210"/>
      <c r="P959" s="210"/>
      <c r="Q959" s="210"/>
      <c r="R959" s="210"/>
      <c r="S959" s="210"/>
      <c r="T959" s="210"/>
      <c r="U959" s="210"/>
      <c r="V959" s="210"/>
      <c r="W959" s="210"/>
      <c r="X959" s="210"/>
      <c r="Y959" s="210"/>
      <c r="Z959" s="210"/>
    </row>
    <row r="960" spans="1:26" ht="12" customHeight="1">
      <c r="A960" s="210"/>
      <c r="B960" s="210"/>
      <c r="C960" s="210"/>
      <c r="D960" s="210"/>
      <c r="E960" s="210"/>
      <c r="F960" s="211"/>
      <c r="G960" s="210"/>
      <c r="H960" s="210"/>
      <c r="I960" s="210"/>
      <c r="J960" s="210"/>
      <c r="K960" s="210"/>
      <c r="L960" s="210"/>
      <c r="M960" s="210"/>
      <c r="N960" s="210"/>
      <c r="O960" s="210"/>
      <c r="P960" s="210"/>
      <c r="Q960" s="210"/>
      <c r="R960" s="210"/>
      <c r="S960" s="210"/>
      <c r="T960" s="210"/>
      <c r="U960" s="210"/>
      <c r="V960" s="210"/>
      <c r="W960" s="210"/>
      <c r="X960" s="210"/>
      <c r="Y960" s="210"/>
      <c r="Z960" s="210"/>
    </row>
    <row r="961" spans="1:26" ht="12" customHeight="1">
      <c r="A961" s="210"/>
      <c r="B961" s="210"/>
      <c r="C961" s="210"/>
      <c r="D961" s="210"/>
      <c r="E961" s="210"/>
      <c r="F961" s="211"/>
      <c r="G961" s="210"/>
      <c r="H961" s="210"/>
      <c r="I961" s="210"/>
      <c r="J961" s="210"/>
      <c r="K961" s="210"/>
      <c r="L961" s="210"/>
      <c r="M961" s="210"/>
      <c r="N961" s="210"/>
      <c r="O961" s="210"/>
      <c r="P961" s="210"/>
      <c r="Q961" s="210"/>
      <c r="R961" s="210"/>
      <c r="S961" s="210"/>
      <c r="T961" s="210"/>
      <c r="U961" s="210"/>
      <c r="V961" s="210"/>
      <c r="W961" s="210"/>
      <c r="X961" s="210"/>
      <c r="Y961" s="210"/>
      <c r="Z961" s="210"/>
    </row>
    <row r="962" spans="1:26" ht="12" customHeight="1">
      <c r="A962" s="210"/>
      <c r="B962" s="210"/>
      <c r="C962" s="210"/>
      <c r="D962" s="210"/>
      <c r="E962" s="210"/>
      <c r="F962" s="211"/>
      <c r="G962" s="210"/>
      <c r="H962" s="210"/>
      <c r="I962" s="210"/>
      <c r="J962" s="210"/>
      <c r="K962" s="210"/>
      <c r="L962" s="210"/>
      <c r="M962" s="210"/>
      <c r="N962" s="210"/>
      <c r="O962" s="210"/>
      <c r="P962" s="210"/>
      <c r="Q962" s="210"/>
      <c r="R962" s="210"/>
      <c r="S962" s="210"/>
      <c r="T962" s="210"/>
      <c r="U962" s="210"/>
      <c r="V962" s="210"/>
      <c r="W962" s="210"/>
      <c r="X962" s="210"/>
      <c r="Y962" s="210"/>
      <c r="Z962" s="210"/>
    </row>
    <row r="963" spans="1:26" ht="12" customHeight="1">
      <c r="A963" s="210"/>
      <c r="B963" s="210"/>
      <c r="C963" s="210"/>
      <c r="D963" s="210"/>
      <c r="E963" s="210"/>
      <c r="F963" s="211"/>
      <c r="G963" s="210"/>
      <c r="H963" s="210"/>
      <c r="I963" s="210"/>
      <c r="J963" s="210"/>
      <c r="K963" s="210"/>
      <c r="L963" s="210"/>
      <c r="M963" s="210"/>
      <c r="N963" s="210"/>
      <c r="O963" s="210"/>
      <c r="P963" s="210"/>
      <c r="Q963" s="210"/>
      <c r="R963" s="210"/>
      <c r="S963" s="210"/>
      <c r="T963" s="210"/>
      <c r="U963" s="210"/>
      <c r="V963" s="210"/>
      <c r="W963" s="210"/>
      <c r="X963" s="210"/>
      <c r="Y963" s="210"/>
      <c r="Z963" s="210"/>
    </row>
    <row r="964" spans="1:26" ht="12" customHeight="1">
      <c r="A964" s="210"/>
      <c r="B964" s="210"/>
      <c r="C964" s="210"/>
      <c r="D964" s="210"/>
      <c r="E964" s="210"/>
      <c r="F964" s="211"/>
      <c r="G964" s="210"/>
      <c r="H964" s="210"/>
      <c r="I964" s="210"/>
      <c r="J964" s="210"/>
      <c r="K964" s="210"/>
      <c r="L964" s="210"/>
      <c r="M964" s="210"/>
      <c r="N964" s="210"/>
      <c r="O964" s="210"/>
      <c r="P964" s="210"/>
      <c r="Q964" s="210"/>
      <c r="R964" s="210"/>
      <c r="S964" s="210"/>
      <c r="T964" s="210"/>
      <c r="U964" s="210"/>
      <c r="V964" s="210"/>
      <c r="W964" s="210"/>
      <c r="X964" s="210"/>
      <c r="Y964" s="210"/>
      <c r="Z964" s="210"/>
    </row>
    <row r="965" spans="1:26" ht="12" customHeight="1">
      <c r="A965" s="210"/>
      <c r="B965" s="210"/>
      <c r="C965" s="210"/>
      <c r="D965" s="210"/>
      <c r="E965" s="210"/>
      <c r="F965" s="211"/>
      <c r="G965" s="210"/>
      <c r="H965" s="210"/>
      <c r="I965" s="210"/>
      <c r="J965" s="210"/>
      <c r="K965" s="210"/>
      <c r="L965" s="210"/>
      <c r="M965" s="210"/>
      <c r="N965" s="210"/>
      <c r="O965" s="210"/>
      <c r="P965" s="210"/>
      <c r="Q965" s="210"/>
      <c r="R965" s="210"/>
      <c r="S965" s="210"/>
      <c r="T965" s="210"/>
      <c r="U965" s="210"/>
      <c r="V965" s="210"/>
      <c r="W965" s="210"/>
      <c r="X965" s="210"/>
      <c r="Y965" s="210"/>
      <c r="Z965" s="210"/>
    </row>
    <row r="966" spans="1:26" ht="12" customHeight="1">
      <c r="A966" s="210"/>
      <c r="B966" s="210"/>
      <c r="C966" s="210"/>
      <c r="D966" s="210"/>
      <c r="E966" s="210"/>
      <c r="F966" s="211"/>
      <c r="G966" s="210"/>
      <c r="H966" s="210"/>
      <c r="I966" s="210"/>
      <c r="J966" s="210"/>
      <c r="K966" s="210"/>
      <c r="L966" s="210"/>
      <c r="M966" s="210"/>
      <c r="N966" s="210"/>
      <c r="O966" s="210"/>
      <c r="P966" s="210"/>
      <c r="Q966" s="210"/>
      <c r="R966" s="210"/>
      <c r="S966" s="210"/>
      <c r="T966" s="210"/>
      <c r="U966" s="210"/>
      <c r="V966" s="210"/>
      <c r="W966" s="210"/>
      <c r="X966" s="210"/>
      <c r="Y966" s="210"/>
      <c r="Z966" s="210"/>
    </row>
    <row r="967" spans="1:26" ht="12" customHeight="1">
      <c r="A967" s="210"/>
      <c r="B967" s="210"/>
      <c r="C967" s="210"/>
      <c r="D967" s="210"/>
      <c r="E967" s="210"/>
      <c r="F967" s="211"/>
      <c r="G967" s="210"/>
      <c r="H967" s="210"/>
      <c r="I967" s="210"/>
      <c r="J967" s="210"/>
      <c r="K967" s="210"/>
      <c r="L967" s="210"/>
      <c r="M967" s="210"/>
      <c r="N967" s="210"/>
      <c r="O967" s="210"/>
      <c r="P967" s="210"/>
      <c r="Q967" s="210"/>
      <c r="R967" s="210"/>
      <c r="S967" s="210"/>
      <c r="T967" s="210"/>
      <c r="U967" s="210"/>
      <c r="V967" s="210"/>
      <c r="W967" s="210"/>
      <c r="X967" s="210"/>
      <c r="Y967" s="210"/>
      <c r="Z967" s="210"/>
    </row>
    <row r="968" spans="1:26" ht="12" customHeight="1">
      <c r="A968" s="210"/>
      <c r="B968" s="210"/>
      <c r="C968" s="210"/>
      <c r="D968" s="210"/>
      <c r="E968" s="210"/>
      <c r="F968" s="211"/>
      <c r="G968" s="210"/>
      <c r="H968" s="210"/>
      <c r="I968" s="210"/>
      <c r="J968" s="210"/>
      <c r="K968" s="210"/>
      <c r="L968" s="210"/>
      <c r="M968" s="210"/>
      <c r="N968" s="210"/>
      <c r="O968" s="210"/>
      <c r="P968" s="210"/>
      <c r="Q968" s="210"/>
      <c r="R968" s="210"/>
      <c r="S968" s="210"/>
      <c r="T968" s="210"/>
      <c r="U968" s="210"/>
      <c r="V968" s="210"/>
      <c r="W968" s="210"/>
      <c r="X968" s="210"/>
      <c r="Y968" s="210"/>
      <c r="Z968" s="210"/>
    </row>
    <row r="969" spans="1:26" ht="12" customHeight="1">
      <c r="A969" s="210"/>
      <c r="B969" s="210"/>
      <c r="C969" s="210"/>
      <c r="D969" s="210"/>
      <c r="E969" s="210"/>
      <c r="F969" s="211"/>
      <c r="G969" s="210"/>
      <c r="H969" s="210"/>
      <c r="I969" s="210"/>
      <c r="J969" s="210"/>
      <c r="K969" s="210"/>
      <c r="L969" s="210"/>
      <c r="M969" s="210"/>
      <c r="N969" s="210"/>
      <c r="O969" s="210"/>
      <c r="P969" s="210"/>
      <c r="Q969" s="210"/>
      <c r="R969" s="210"/>
      <c r="S969" s="210"/>
      <c r="T969" s="210"/>
      <c r="U969" s="210"/>
      <c r="V969" s="210"/>
      <c r="W969" s="210"/>
      <c r="X969" s="210"/>
      <c r="Y969" s="210"/>
      <c r="Z969" s="210"/>
    </row>
    <row r="970" spans="1:26" ht="12" customHeight="1">
      <c r="A970" s="210"/>
      <c r="B970" s="210"/>
      <c r="C970" s="210"/>
      <c r="D970" s="210"/>
      <c r="E970" s="210"/>
      <c r="F970" s="211"/>
      <c r="G970" s="210"/>
      <c r="H970" s="210"/>
      <c r="I970" s="210"/>
      <c r="J970" s="210"/>
      <c r="K970" s="210"/>
      <c r="L970" s="210"/>
      <c r="M970" s="210"/>
      <c r="N970" s="210"/>
      <c r="O970" s="210"/>
      <c r="P970" s="210"/>
      <c r="Q970" s="210"/>
      <c r="R970" s="210"/>
      <c r="S970" s="210"/>
      <c r="T970" s="210"/>
      <c r="U970" s="210"/>
      <c r="V970" s="210"/>
      <c r="W970" s="210"/>
      <c r="X970" s="210"/>
      <c r="Y970" s="210"/>
      <c r="Z970" s="210"/>
    </row>
    <row r="971" spans="1:26" ht="12" customHeight="1">
      <c r="A971" s="210"/>
      <c r="B971" s="210"/>
      <c r="C971" s="210"/>
      <c r="D971" s="210"/>
      <c r="E971" s="210"/>
      <c r="F971" s="211"/>
      <c r="G971" s="210"/>
      <c r="H971" s="210"/>
      <c r="I971" s="210"/>
      <c r="J971" s="210"/>
      <c r="K971" s="210"/>
      <c r="L971" s="210"/>
      <c r="M971" s="210"/>
      <c r="N971" s="210"/>
      <c r="O971" s="210"/>
      <c r="P971" s="210"/>
      <c r="Q971" s="210"/>
      <c r="R971" s="210"/>
      <c r="S971" s="210"/>
      <c r="T971" s="210"/>
      <c r="U971" s="210"/>
      <c r="V971" s="210"/>
      <c r="W971" s="210"/>
      <c r="X971" s="210"/>
      <c r="Y971" s="210"/>
      <c r="Z971" s="210"/>
    </row>
    <row r="972" spans="1:26" ht="12" customHeight="1">
      <c r="A972" s="210"/>
      <c r="B972" s="210"/>
      <c r="C972" s="210"/>
      <c r="D972" s="210"/>
      <c r="E972" s="210"/>
      <c r="F972" s="211"/>
      <c r="G972" s="210"/>
      <c r="H972" s="210"/>
      <c r="I972" s="210"/>
      <c r="J972" s="210"/>
      <c r="K972" s="210"/>
      <c r="L972" s="210"/>
      <c r="M972" s="210"/>
      <c r="N972" s="210"/>
      <c r="O972" s="210"/>
      <c r="P972" s="210"/>
      <c r="Q972" s="210"/>
      <c r="R972" s="210"/>
      <c r="S972" s="210"/>
      <c r="T972" s="210"/>
      <c r="U972" s="210"/>
      <c r="V972" s="210"/>
      <c r="W972" s="210"/>
      <c r="X972" s="210"/>
      <c r="Y972" s="210"/>
      <c r="Z972" s="210"/>
    </row>
    <row r="973" spans="1:26" ht="12" customHeight="1">
      <c r="A973" s="210"/>
      <c r="B973" s="210"/>
      <c r="C973" s="210"/>
      <c r="D973" s="210"/>
      <c r="E973" s="210"/>
      <c r="F973" s="211"/>
      <c r="G973" s="210"/>
      <c r="H973" s="210"/>
      <c r="I973" s="210"/>
      <c r="J973" s="210"/>
      <c r="K973" s="210"/>
      <c r="L973" s="210"/>
      <c r="M973" s="210"/>
      <c r="N973" s="210"/>
      <c r="O973" s="210"/>
      <c r="P973" s="210"/>
      <c r="Q973" s="210"/>
      <c r="R973" s="210"/>
      <c r="S973" s="210"/>
      <c r="T973" s="210"/>
      <c r="U973" s="210"/>
      <c r="V973" s="210"/>
      <c r="W973" s="210"/>
      <c r="X973" s="210"/>
      <c r="Y973" s="210"/>
      <c r="Z973" s="210"/>
    </row>
    <row r="974" spans="1:26" ht="12" customHeight="1">
      <c r="A974" s="210"/>
      <c r="B974" s="210"/>
      <c r="C974" s="210"/>
      <c r="D974" s="210"/>
      <c r="E974" s="210"/>
      <c r="F974" s="211"/>
      <c r="G974" s="210"/>
      <c r="H974" s="210"/>
      <c r="I974" s="210"/>
      <c r="J974" s="210"/>
      <c r="K974" s="210"/>
      <c r="L974" s="210"/>
      <c r="M974" s="210"/>
      <c r="N974" s="210"/>
      <c r="O974" s="210"/>
      <c r="P974" s="210"/>
      <c r="Q974" s="210"/>
      <c r="R974" s="210"/>
      <c r="S974" s="210"/>
      <c r="T974" s="210"/>
      <c r="U974" s="210"/>
      <c r="V974" s="210"/>
      <c r="W974" s="210"/>
      <c r="X974" s="210"/>
      <c r="Y974" s="210"/>
      <c r="Z974" s="210"/>
    </row>
    <row r="975" spans="1:26" ht="12" customHeight="1">
      <c r="A975" s="210"/>
      <c r="B975" s="210"/>
      <c r="C975" s="210"/>
      <c r="D975" s="210"/>
      <c r="E975" s="210"/>
      <c r="F975" s="211"/>
      <c r="G975" s="210"/>
      <c r="H975" s="210"/>
      <c r="I975" s="210"/>
      <c r="J975" s="210"/>
      <c r="K975" s="210"/>
      <c r="L975" s="210"/>
      <c r="M975" s="210"/>
      <c r="N975" s="210"/>
      <c r="O975" s="210"/>
      <c r="P975" s="210"/>
      <c r="Q975" s="210"/>
      <c r="R975" s="210"/>
      <c r="S975" s="210"/>
      <c r="T975" s="210"/>
      <c r="U975" s="210"/>
      <c r="V975" s="210"/>
      <c r="W975" s="210"/>
      <c r="X975" s="210"/>
      <c r="Y975" s="210"/>
      <c r="Z975" s="210"/>
    </row>
    <row r="976" spans="1:26" ht="12" customHeight="1">
      <c r="A976" s="210"/>
      <c r="B976" s="210"/>
      <c r="C976" s="210"/>
      <c r="D976" s="210"/>
      <c r="E976" s="210"/>
      <c r="F976" s="211"/>
      <c r="G976" s="210"/>
      <c r="H976" s="210"/>
      <c r="I976" s="210"/>
      <c r="J976" s="210"/>
      <c r="K976" s="210"/>
      <c r="L976" s="210"/>
      <c r="M976" s="210"/>
      <c r="N976" s="210"/>
      <c r="O976" s="210"/>
      <c r="P976" s="210"/>
      <c r="Q976" s="210"/>
      <c r="R976" s="210"/>
      <c r="S976" s="210"/>
      <c r="T976" s="210"/>
      <c r="U976" s="210"/>
      <c r="V976" s="210"/>
      <c r="W976" s="210"/>
      <c r="X976" s="210"/>
      <c r="Y976" s="210"/>
      <c r="Z976" s="210"/>
    </row>
    <row r="977" spans="1:26" ht="12" customHeight="1">
      <c r="A977" s="210"/>
      <c r="B977" s="210"/>
      <c r="C977" s="210"/>
      <c r="D977" s="210"/>
      <c r="E977" s="210"/>
      <c r="F977" s="211"/>
      <c r="G977" s="210"/>
      <c r="H977" s="210"/>
      <c r="I977" s="210"/>
      <c r="J977" s="210"/>
      <c r="K977" s="210"/>
      <c r="L977" s="210"/>
      <c r="M977" s="210"/>
      <c r="N977" s="210"/>
      <c r="O977" s="210"/>
      <c r="P977" s="210"/>
      <c r="Q977" s="210"/>
      <c r="R977" s="210"/>
      <c r="S977" s="210"/>
      <c r="T977" s="210"/>
      <c r="U977" s="210"/>
      <c r="V977" s="210"/>
      <c r="W977" s="210"/>
      <c r="X977" s="210"/>
      <c r="Y977" s="210"/>
      <c r="Z977" s="210"/>
    </row>
    <row r="978" spans="1:26" ht="12" customHeight="1">
      <c r="A978" s="210"/>
      <c r="B978" s="210"/>
      <c r="C978" s="210"/>
      <c r="D978" s="210"/>
      <c r="E978" s="210"/>
      <c r="F978" s="211"/>
      <c r="G978" s="210"/>
      <c r="H978" s="210"/>
      <c r="I978" s="210"/>
      <c r="J978" s="210"/>
      <c r="K978" s="210"/>
      <c r="L978" s="210"/>
      <c r="M978" s="210"/>
      <c r="N978" s="210"/>
      <c r="O978" s="210"/>
      <c r="P978" s="210"/>
      <c r="Q978" s="210"/>
      <c r="R978" s="210"/>
      <c r="S978" s="210"/>
      <c r="T978" s="210"/>
      <c r="U978" s="210"/>
      <c r="V978" s="210"/>
      <c r="W978" s="210"/>
      <c r="X978" s="210"/>
      <c r="Y978" s="210"/>
      <c r="Z978" s="210"/>
    </row>
    <row r="979" spans="1:26" ht="12" customHeight="1">
      <c r="A979" s="210"/>
      <c r="B979" s="210"/>
      <c r="C979" s="210"/>
      <c r="D979" s="210"/>
      <c r="E979" s="210"/>
      <c r="F979" s="211"/>
      <c r="G979" s="210"/>
      <c r="H979" s="210"/>
      <c r="I979" s="210"/>
      <c r="J979" s="210"/>
      <c r="K979" s="210"/>
      <c r="L979" s="210"/>
      <c r="M979" s="210"/>
      <c r="N979" s="210"/>
      <c r="O979" s="210"/>
      <c r="P979" s="210"/>
      <c r="Q979" s="210"/>
      <c r="R979" s="210"/>
      <c r="S979" s="210"/>
      <c r="T979" s="210"/>
      <c r="U979" s="210"/>
      <c r="V979" s="210"/>
      <c r="W979" s="210"/>
      <c r="X979" s="210"/>
      <c r="Y979" s="210"/>
      <c r="Z979" s="210"/>
    </row>
    <row r="980" spans="1:26" ht="12" customHeight="1">
      <c r="A980" s="210"/>
      <c r="B980" s="210"/>
      <c r="C980" s="210"/>
      <c r="D980" s="210"/>
      <c r="E980" s="210"/>
      <c r="F980" s="211"/>
      <c r="G980" s="210"/>
      <c r="H980" s="210"/>
      <c r="I980" s="210"/>
      <c r="J980" s="210"/>
      <c r="K980" s="210"/>
      <c r="L980" s="210"/>
      <c r="M980" s="210"/>
      <c r="N980" s="210"/>
      <c r="O980" s="210"/>
      <c r="P980" s="210"/>
      <c r="Q980" s="210"/>
      <c r="R980" s="210"/>
      <c r="S980" s="210"/>
      <c r="T980" s="210"/>
      <c r="U980" s="210"/>
      <c r="V980" s="210"/>
      <c r="W980" s="210"/>
      <c r="X980" s="210"/>
      <c r="Y980" s="210"/>
      <c r="Z980" s="210"/>
    </row>
    <row r="981" spans="1:26" ht="12" customHeight="1">
      <c r="A981" s="210"/>
      <c r="B981" s="210"/>
      <c r="C981" s="210"/>
      <c r="D981" s="210"/>
      <c r="E981" s="210"/>
      <c r="F981" s="211"/>
      <c r="G981" s="210"/>
      <c r="H981" s="210"/>
      <c r="I981" s="210"/>
      <c r="J981" s="210"/>
      <c r="K981" s="210"/>
      <c r="L981" s="210"/>
      <c r="M981" s="210"/>
      <c r="N981" s="210"/>
      <c r="O981" s="210"/>
      <c r="P981" s="210"/>
      <c r="Q981" s="210"/>
      <c r="R981" s="210"/>
      <c r="S981" s="210"/>
      <c r="T981" s="210"/>
      <c r="U981" s="210"/>
      <c r="V981" s="210"/>
      <c r="W981" s="210"/>
      <c r="X981" s="210"/>
      <c r="Y981" s="210"/>
      <c r="Z981" s="210"/>
    </row>
    <row r="982" spans="1:26" ht="12" customHeight="1">
      <c r="A982" s="210"/>
      <c r="B982" s="210"/>
      <c r="C982" s="210"/>
      <c r="D982" s="210"/>
      <c r="E982" s="210"/>
      <c r="F982" s="211"/>
      <c r="G982" s="210"/>
      <c r="H982" s="210"/>
      <c r="I982" s="210"/>
      <c r="J982" s="210"/>
      <c r="K982" s="210"/>
      <c r="L982" s="210"/>
      <c r="M982" s="210"/>
      <c r="N982" s="210"/>
      <c r="O982" s="210"/>
      <c r="P982" s="210"/>
      <c r="Q982" s="210"/>
      <c r="R982" s="210"/>
      <c r="S982" s="210"/>
      <c r="T982" s="210"/>
      <c r="U982" s="210"/>
      <c r="V982" s="210"/>
      <c r="W982" s="210"/>
      <c r="X982" s="210"/>
      <c r="Y982" s="210"/>
      <c r="Z982" s="210"/>
    </row>
    <row r="983" spans="1:26" ht="12" customHeight="1">
      <c r="A983" s="210"/>
      <c r="B983" s="210"/>
      <c r="C983" s="210"/>
      <c r="D983" s="210"/>
      <c r="E983" s="210"/>
      <c r="F983" s="211"/>
      <c r="G983" s="210"/>
      <c r="H983" s="210"/>
      <c r="I983" s="210"/>
      <c r="J983" s="210"/>
      <c r="K983" s="210"/>
      <c r="L983" s="210"/>
      <c r="M983" s="210"/>
      <c r="N983" s="210"/>
      <c r="O983" s="210"/>
      <c r="P983" s="210"/>
      <c r="Q983" s="210"/>
      <c r="R983" s="210"/>
      <c r="S983" s="210"/>
      <c r="T983" s="210"/>
      <c r="U983" s="210"/>
      <c r="V983" s="210"/>
      <c r="W983" s="210"/>
      <c r="X983" s="210"/>
      <c r="Y983" s="210"/>
      <c r="Z983" s="210"/>
    </row>
    <row r="984" spans="1:26" ht="12" customHeight="1">
      <c r="A984" s="210"/>
      <c r="B984" s="210"/>
      <c r="C984" s="210"/>
      <c r="D984" s="210"/>
      <c r="E984" s="210"/>
      <c r="F984" s="211"/>
      <c r="G984" s="210"/>
      <c r="H984" s="210"/>
      <c r="I984" s="210"/>
      <c r="J984" s="210"/>
      <c r="K984" s="210"/>
      <c r="L984" s="210"/>
      <c r="M984" s="210"/>
      <c r="N984" s="210"/>
      <c r="O984" s="210"/>
      <c r="P984" s="210"/>
      <c r="Q984" s="210"/>
      <c r="R984" s="210"/>
      <c r="S984" s="210"/>
      <c r="T984" s="210"/>
      <c r="U984" s="210"/>
      <c r="V984" s="210"/>
      <c r="W984" s="210"/>
      <c r="X984" s="210"/>
      <c r="Y984" s="210"/>
      <c r="Z984" s="210"/>
    </row>
    <row r="985" spans="1:26" ht="12" customHeight="1">
      <c r="A985" s="210"/>
      <c r="B985" s="210"/>
      <c r="C985" s="210"/>
      <c r="D985" s="210"/>
      <c r="E985" s="210"/>
      <c r="F985" s="211"/>
      <c r="G985" s="210"/>
      <c r="H985" s="210"/>
      <c r="I985" s="210"/>
      <c r="J985" s="210"/>
      <c r="K985" s="210"/>
      <c r="L985" s="210"/>
      <c r="M985" s="210"/>
      <c r="N985" s="210"/>
      <c r="O985" s="210"/>
      <c r="P985" s="210"/>
      <c r="Q985" s="210"/>
      <c r="R985" s="210"/>
      <c r="S985" s="210"/>
      <c r="T985" s="210"/>
      <c r="U985" s="210"/>
      <c r="V985" s="210"/>
      <c r="W985" s="210"/>
      <c r="X985" s="210"/>
      <c r="Y985" s="210"/>
      <c r="Z985" s="210"/>
    </row>
    <row r="986" spans="1:26" ht="12" customHeight="1">
      <c r="A986" s="210"/>
      <c r="B986" s="210"/>
      <c r="C986" s="210"/>
      <c r="D986" s="210"/>
      <c r="E986" s="210"/>
      <c r="F986" s="211"/>
      <c r="G986" s="210"/>
      <c r="H986" s="210"/>
      <c r="I986" s="210"/>
      <c r="J986" s="210"/>
      <c r="K986" s="210"/>
      <c r="L986" s="210"/>
      <c r="M986" s="210"/>
      <c r="N986" s="210"/>
      <c r="O986" s="210"/>
      <c r="P986" s="210"/>
      <c r="Q986" s="210"/>
      <c r="R986" s="210"/>
      <c r="S986" s="210"/>
      <c r="T986" s="210"/>
      <c r="U986" s="210"/>
      <c r="V986" s="210"/>
      <c r="W986" s="210"/>
      <c r="X986" s="210"/>
      <c r="Y986" s="210"/>
      <c r="Z986" s="210"/>
    </row>
    <row r="987" spans="1:26" ht="12" customHeight="1">
      <c r="A987" s="210"/>
      <c r="B987" s="210"/>
      <c r="C987" s="210"/>
      <c r="D987" s="210"/>
      <c r="E987" s="210"/>
      <c r="F987" s="211"/>
      <c r="G987" s="210"/>
      <c r="H987" s="210"/>
      <c r="I987" s="210"/>
      <c r="J987" s="210"/>
      <c r="K987" s="210"/>
      <c r="L987" s="210"/>
      <c r="M987" s="210"/>
      <c r="N987" s="210"/>
      <c r="O987" s="210"/>
      <c r="P987" s="210"/>
      <c r="Q987" s="210"/>
      <c r="R987" s="210"/>
      <c r="S987" s="210"/>
      <c r="T987" s="210"/>
      <c r="U987" s="210"/>
      <c r="V987" s="210"/>
      <c r="W987" s="210"/>
      <c r="X987" s="210"/>
      <c r="Y987" s="210"/>
      <c r="Z987" s="210"/>
    </row>
    <row r="988" spans="1:26" ht="12" customHeight="1">
      <c r="A988" s="210"/>
      <c r="B988" s="210"/>
      <c r="C988" s="210"/>
      <c r="D988" s="210"/>
      <c r="E988" s="210"/>
      <c r="F988" s="211"/>
      <c r="G988" s="210"/>
      <c r="H988" s="210"/>
      <c r="I988" s="210"/>
      <c r="J988" s="210"/>
      <c r="K988" s="210"/>
      <c r="L988" s="210"/>
      <c r="M988" s="210"/>
      <c r="N988" s="210"/>
      <c r="O988" s="210"/>
      <c r="P988" s="210"/>
      <c r="Q988" s="210"/>
      <c r="R988" s="210"/>
      <c r="S988" s="210"/>
      <c r="T988" s="210"/>
      <c r="U988" s="210"/>
      <c r="V988" s="210"/>
      <c r="W988" s="210"/>
      <c r="X988" s="210"/>
      <c r="Y988" s="210"/>
      <c r="Z988" s="210"/>
    </row>
    <row r="989" spans="1:26" ht="12" customHeight="1">
      <c r="A989" s="210"/>
      <c r="B989" s="210"/>
      <c r="C989" s="210"/>
      <c r="D989" s="210"/>
      <c r="E989" s="210"/>
      <c r="F989" s="211"/>
      <c r="G989" s="210"/>
      <c r="H989" s="210"/>
      <c r="I989" s="210"/>
      <c r="J989" s="210"/>
      <c r="K989" s="210"/>
      <c r="L989" s="210"/>
      <c r="M989" s="210"/>
      <c r="N989" s="210"/>
      <c r="O989" s="210"/>
      <c r="P989" s="210"/>
      <c r="Q989" s="210"/>
      <c r="R989" s="210"/>
      <c r="S989" s="210"/>
      <c r="T989" s="210"/>
      <c r="U989" s="210"/>
      <c r="V989" s="210"/>
      <c r="W989" s="210"/>
      <c r="X989" s="210"/>
      <c r="Y989" s="210"/>
      <c r="Z989" s="210"/>
    </row>
    <row r="990" spans="1:26" ht="12" customHeight="1">
      <c r="A990" s="210"/>
      <c r="B990" s="210"/>
      <c r="C990" s="210"/>
      <c r="D990" s="210"/>
      <c r="E990" s="210"/>
      <c r="F990" s="211"/>
      <c r="G990" s="210"/>
      <c r="H990" s="210"/>
      <c r="I990" s="210"/>
      <c r="J990" s="210"/>
      <c r="K990" s="210"/>
      <c r="L990" s="210"/>
      <c r="M990" s="210"/>
      <c r="N990" s="210"/>
      <c r="O990" s="210"/>
      <c r="P990" s="210"/>
      <c r="Q990" s="210"/>
      <c r="R990" s="210"/>
      <c r="S990" s="210"/>
      <c r="T990" s="210"/>
      <c r="U990" s="210"/>
      <c r="V990" s="210"/>
      <c r="W990" s="210"/>
      <c r="X990" s="210"/>
      <c r="Y990" s="210"/>
      <c r="Z990" s="210"/>
    </row>
    <row r="991" spans="1:26" ht="12" customHeight="1">
      <c r="A991" s="210"/>
      <c r="B991" s="210"/>
      <c r="C991" s="210"/>
      <c r="D991" s="210"/>
      <c r="E991" s="210"/>
      <c r="F991" s="211"/>
      <c r="G991" s="210"/>
      <c r="H991" s="210"/>
      <c r="I991" s="210"/>
      <c r="J991" s="210"/>
      <c r="K991" s="210"/>
      <c r="L991" s="210"/>
      <c r="M991" s="210"/>
      <c r="N991" s="210"/>
      <c r="O991" s="210"/>
      <c r="P991" s="210"/>
      <c r="Q991" s="210"/>
      <c r="R991" s="210"/>
      <c r="S991" s="210"/>
      <c r="T991" s="210"/>
      <c r="U991" s="210"/>
      <c r="V991" s="210"/>
      <c r="W991" s="210"/>
      <c r="X991" s="210"/>
      <c r="Y991" s="210"/>
      <c r="Z991" s="210"/>
    </row>
    <row r="992" spans="1:26" ht="12" customHeight="1">
      <c r="A992" s="210"/>
      <c r="B992" s="210"/>
      <c r="C992" s="210"/>
      <c r="D992" s="210"/>
      <c r="E992" s="210"/>
      <c r="F992" s="211"/>
      <c r="G992" s="210"/>
      <c r="H992" s="210"/>
      <c r="I992" s="210"/>
      <c r="J992" s="210"/>
      <c r="K992" s="210"/>
      <c r="L992" s="210"/>
      <c r="M992" s="210"/>
      <c r="N992" s="210"/>
      <c r="O992" s="210"/>
      <c r="P992" s="210"/>
      <c r="Q992" s="210"/>
      <c r="R992" s="210"/>
      <c r="S992" s="210"/>
      <c r="T992" s="210"/>
      <c r="U992" s="210"/>
      <c r="V992" s="210"/>
      <c r="W992" s="210"/>
      <c r="X992" s="210"/>
      <c r="Y992" s="210"/>
      <c r="Z992" s="210"/>
    </row>
    <row r="993" spans="1:26" ht="12" customHeight="1">
      <c r="A993" s="210"/>
      <c r="B993" s="210"/>
      <c r="C993" s="210"/>
      <c r="D993" s="210"/>
      <c r="E993" s="210"/>
      <c r="F993" s="211"/>
      <c r="G993" s="210"/>
      <c r="H993" s="210"/>
      <c r="I993" s="210"/>
      <c r="J993" s="210"/>
      <c r="K993" s="210"/>
      <c r="L993" s="210"/>
      <c r="M993" s="210"/>
      <c r="N993" s="210"/>
      <c r="O993" s="210"/>
      <c r="P993" s="210"/>
      <c r="Q993" s="210"/>
      <c r="R993" s="210"/>
      <c r="S993" s="210"/>
      <c r="T993" s="210"/>
      <c r="U993" s="210"/>
      <c r="V993" s="210"/>
      <c r="W993" s="210"/>
      <c r="X993" s="210"/>
      <c r="Y993" s="210"/>
      <c r="Z993" s="210"/>
    </row>
    <row r="994" spans="1:26" ht="12" customHeight="1">
      <c r="A994" s="210"/>
      <c r="B994" s="210"/>
      <c r="C994" s="210"/>
      <c r="D994" s="210"/>
      <c r="E994" s="210"/>
      <c r="F994" s="211"/>
      <c r="G994" s="210"/>
      <c r="H994" s="210"/>
      <c r="I994" s="210"/>
      <c r="J994" s="210"/>
      <c r="K994" s="210"/>
      <c r="L994" s="210"/>
      <c r="M994" s="210"/>
      <c r="N994" s="210"/>
      <c r="O994" s="210"/>
      <c r="P994" s="210"/>
      <c r="Q994" s="210"/>
      <c r="R994" s="210"/>
      <c r="S994" s="210"/>
      <c r="T994" s="210"/>
      <c r="U994" s="210"/>
      <c r="V994" s="210"/>
      <c r="W994" s="210"/>
      <c r="X994" s="210"/>
      <c r="Y994" s="210"/>
      <c r="Z994" s="210"/>
    </row>
    <row r="995" spans="1:26" ht="12" customHeight="1">
      <c r="A995" s="210"/>
      <c r="B995" s="210"/>
      <c r="C995" s="210"/>
      <c r="D995" s="210"/>
      <c r="E995" s="210"/>
      <c r="F995" s="211"/>
      <c r="G995" s="210"/>
      <c r="H995" s="210"/>
      <c r="I995" s="210"/>
      <c r="J995" s="210"/>
      <c r="K995" s="210"/>
      <c r="L995" s="210"/>
      <c r="M995" s="210"/>
      <c r="N995" s="210"/>
      <c r="O995" s="210"/>
      <c r="P995" s="210"/>
      <c r="Q995" s="210"/>
      <c r="R995" s="210"/>
      <c r="S995" s="210"/>
      <c r="T995" s="210"/>
      <c r="U995" s="210"/>
      <c r="V995" s="210"/>
      <c r="W995" s="210"/>
      <c r="X995" s="210"/>
      <c r="Y995" s="210"/>
      <c r="Z995" s="210"/>
    </row>
    <row r="996" spans="1:26" ht="12" customHeight="1">
      <c r="A996" s="210"/>
      <c r="B996" s="210"/>
      <c r="C996" s="210"/>
      <c r="D996" s="210"/>
      <c r="E996" s="210"/>
      <c r="F996" s="211"/>
      <c r="G996" s="210"/>
      <c r="H996" s="210"/>
      <c r="I996" s="210"/>
      <c r="J996" s="210"/>
      <c r="K996" s="210"/>
      <c r="L996" s="210"/>
      <c r="M996" s="210"/>
      <c r="N996" s="210"/>
      <c r="O996" s="210"/>
      <c r="P996" s="210"/>
      <c r="Q996" s="210"/>
      <c r="R996" s="210"/>
      <c r="S996" s="210"/>
      <c r="T996" s="210"/>
      <c r="U996" s="210"/>
      <c r="V996" s="210"/>
      <c r="W996" s="210"/>
      <c r="X996" s="210"/>
      <c r="Y996" s="210"/>
      <c r="Z996" s="210"/>
    </row>
    <row r="997" spans="1:26" ht="12" customHeight="1">
      <c r="A997" s="210"/>
      <c r="B997" s="210"/>
      <c r="C997" s="210"/>
      <c r="D997" s="210"/>
      <c r="E997" s="210"/>
      <c r="F997" s="211"/>
      <c r="G997" s="210"/>
      <c r="H997" s="210"/>
      <c r="I997" s="210"/>
      <c r="J997" s="210"/>
      <c r="K997" s="210"/>
      <c r="L997" s="210"/>
      <c r="M997" s="210"/>
      <c r="N997" s="210"/>
      <c r="O997" s="210"/>
      <c r="P997" s="210"/>
      <c r="Q997" s="210"/>
      <c r="R997" s="210"/>
      <c r="S997" s="210"/>
      <c r="T997" s="210"/>
      <c r="U997" s="210"/>
      <c r="V997" s="210"/>
      <c r="W997" s="210"/>
      <c r="X997" s="210"/>
      <c r="Y997" s="210"/>
      <c r="Z997" s="210"/>
    </row>
    <row r="998" spans="1:26" ht="12" customHeight="1">
      <c r="A998" s="210"/>
      <c r="B998" s="210"/>
      <c r="C998" s="210"/>
      <c r="D998" s="210"/>
      <c r="E998" s="210"/>
      <c r="F998" s="211"/>
      <c r="G998" s="210"/>
      <c r="H998" s="210"/>
      <c r="I998" s="210"/>
      <c r="J998" s="210"/>
      <c r="K998" s="210"/>
      <c r="L998" s="210"/>
      <c r="M998" s="210"/>
      <c r="N998" s="210"/>
      <c r="O998" s="210"/>
      <c r="P998" s="210"/>
      <c r="Q998" s="210"/>
      <c r="R998" s="210"/>
      <c r="S998" s="210"/>
      <c r="T998" s="210"/>
      <c r="U998" s="210"/>
      <c r="V998" s="210"/>
      <c r="W998" s="210"/>
      <c r="X998" s="210"/>
      <c r="Y998" s="210"/>
      <c r="Z998" s="210"/>
    </row>
    <row r="999" spans="1:26" ht="12" customHeight="1">
      <c r="A999" s="210"/>
      <c r="B999" s="210"/>
      <c r="C999" s="210"/>
      <c r="D999" s="210"/>
      <c r="E999" s="210"/>
      <c r="F999" s="211"/>
      <c r="G999" s="210"/>
      <c r="H999" s="210"/>
      <c r="I999" s="210"/>
      <c r="J999" s="210"/>
      <c r="K999" s="210"/>
      <c r="L999" s="210"/>
      <c r="M999" s="210"/>
      <c r="N999" s="210"/>
      <c r="O999" s="210"/>
      <c r="P999" s="210"/>
      <c r="Q999" s="210"/>
      <c r="R999" s="210"/>
      <c r="S999" s="210"/>
      <c r="T999" s="210"/>
      <c r="U999" s="210"/>
      <c r="V999" s="210"/>
      <c r="W999" s="210"/>
      <c r="X999" s="210"/>
      <c r="Y999" s="210"/>
      <c r="Z999" s="210"/>
    </row>
    <row r="1000" spans="1:26" ht="12" customHeight="1">
      <c r="A1000" s="210"/>
      <c r="B1000" s="210"/>
      <c r="C1000" s="210"/>
      <c r="D1000" s="210"/>
      <c r="E1000" s="210"/>
      <c r="F1000" s="211"/>
      <c r="G1000" s="210"/>
      <c r="H1000" s="210"/>
      <c r="I1000" s="210"/>
      <c r="J1000" s="210"/>
      <c r="K1000" s="210"/>
      <c r="L1000" s="210"/>
      <c r="M1000" s="210"/>
      <c r="N1000" s="210"/>
      <c r="O1000" s="210"/>
      <c r="P1000" s="210"/>
      <c r="Q1000" s="210"/>
      <c r="R1000" s="210"/>
      <c r="S1000" s="210"/>
      <c r="T1000" s="210"/>
      <c r="U1000" s="210"/>
      <c r="V1000" s="210"/>
      <c r="W1000" s="210"/>
      <c r="X1000" s="210"/>
      <c r="Y1000" s="210"/>
      <c r="Z1000" s="210"/>
    </row>
  </sheetData>
  <autoFilter ref="A4:I641" xr:uid="{00000000-0009-0000-0000-000007000000}">
    <filterColumn colId="0">
      <filters>
        <filter val="Tungsten"/>
      </filters>
    </filterColumn>
    <filterColumn colId="3">
      <filters>
        <filter val="ANDORRA"/>
        <filter val="AUSTRALIA"/>
        <filter val="BELGIUM"/>
        <filter val="BOLIVIA (PLURINATIONAL STATE OF)"/>
        <filter val="CANADA"/>
        <filter val="CHILE"/>
        <filter val="CHINA"/>
        <filter val="COLOMBIA"/>
        <filter val="CONGO, DEMOCRATIC REPUBLIC OF THE"/>
        <filter val="ESTONIA"/>
        <filter val="FRANCE"/>
        <filter val="GHANA"/>
        <filter val="INDIA"/>
        <filter val="INDONESIA"/>
        <filter val="ITALY"/>
        <filter val="KAZAKHSTAN"/>
        <filter val="KYRGYZSTAN"/>
        <filter val="LITHUANIA"/>
        <filter val="MEXICO"/>
        <filter val="MYANMAR"/>
        <filter val="NETHERLANDS"/>
        <filter val="NEW ZEALAND"/>
        <filter val="NORWAY"/>
        <filter val="PERU"/>
        <filter val="POLAND"/>
        <filter val="PORTUGAL"/>
        <filter val="RWANDA"/>
        <filter val="SAUDI ARABIA"/>
        <filter val="SINGAPORE"/>
        <filter val="SOUTH AFRICA"/>
        <filter val="SPAIN"/>
        <filter val="SUDAN"/>
        <filter val="SWEDEN"/>
        <filter val="SWITZERLAND"/>
        <filter val="TANZANIA, UNITED REPUBLIC OF"/>
        <filter val="THAILAND"/>
        <filter val="TURKEY"/>
        <filter val="UGANDA"/>
        <filter val="UNITED ARAB EMIRATES"/>
        <filter val="Unknown"/>
        <filter val="UZBEKISTAN"/>
        <filter val="ZIMBABWE"/>
      </filters>
    </filterColumn>
  </autoFilter>
  <mergeCells count="2">
    <mergeCell ref="A1:G1"/>
    <mergeCell ref="A2:I3"/>
  </mergeCells>
  <conditionalFormatting sqref="J5:J641">
    <cfRule type="cellIs" dxfId="0" priority="1" stopIfTrue="1" operator="equal">
      <formula>"Yes"</formula>
    </cfRule>
  </conditionalFormatting>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baseColWidth="10" defaultColWidth="14.42578125" defaultRowHeight="15" customHeight="1"/>
  <cols>
    <col min="1" max="1" width="14.5703125" customWidth="1"/>
    <col min="2" max="2" width="14" customWidth="1"/>
    <col min="3" max="3" width="6.140625" customWidth="1"/>
    <col min="4" max="4" width="56.140625" customWidth="1"/>
    <col min="5" max="5" width="53.7109375" customWidth="1"/>
    <col min="6" max="6" width="54.140625" customWidth="1"/>
    <col min="7" max="7" width="68.140625" customWidth="1"/>
    <col min="8" max="8" width="49.140625" customWidth="1"/>
    <col min="9" max="9" width="51.5703125" customWidth="1"/>
    <col min="10" max="10" width="50.140625" customWidth="1"/>
    <col min="11" max="11" width="51.85546875" customWidth="1"/>
    <col min="12" max="12" width="66.85546875" customWidth="1"/>
    <col min="13" max="13" width="46.140625" customWidth="1"/>
    <col min="14" max="26" width="8.85546875" customWidth="1"/>
  </cols>
  <sheetData>
    <row r="1" spans="1:26" ht="13.5" customHeight="1">
      <c r="A1" s="216"/>
      <c r="B1" s="216" t="s">
        <v>1630</v>
      </c>
      <c r="C1" s="216" t="s">
        <v>1631</v>
      </c>
      <c r="D1" s="216" t="s">
        <v>116</v>
      </c>
      <c r="E1" s="217" t="s">
        <v>1632</v>
      </c>
      <c r="F1" s="216" t="s">
        <v>1633</v>
      </c>
      <c r="G1" s="216" t="s">
        <v>1634</v>
      </c>
      <c r="H1" s="216" t="s">
        <v>1635</v>
      </c>
      <c r="I1" s="216" t="s">
        <v>1636</v>
      </c>
      <c r="J1" s="216" t="s">
        <v>1637</v>
      </c>
      <c r="K1" s="216" t="s">
        <v>1638</v>
      </c>
      <c r="L1" s="218" t="s">
        <v>1639</v>
      </c>
      <c r="M1" s="69" t="s">
        <v>1640</v>
      </c>
      <c r="N1" s="69"/>
      <c r="O1" s="69"/>
      <c r="P1" s="69"/>
      <c r="Q1" s="69"/>
      <c r="R1" s="69"/>
      <c r="S1" s="69"/>
      <c r="T1" s="69"/>
      <c r="U1" s="69"/>
      <c r="V1" s="69"/>
      <c r="W1" s="69"/>
      <c r="X1" s="69"/>
      <c r="Y1" s="69"/>
      <c r="Z1" s="69"/>
    </row>
    <row r="2" spans="1:26" ht="13.5" customHeight="1">
      <c r="A2" s="216" t="str">
        <f t="shared" ref="A2:A47" si="0">B2&amp;C2</f>
        <v>InstructionsA1</v>
      </c>
      <c r="B2" s="216" t="s">
        <v>1641</v>
      </c>
      <c r="C2" s="216" t="s">
        <v>1642</v>
      </c>
      <c r="D2" s="216" t="s">
        <v>1643</v>
      </c>
      <c r="E2" s="216" t="s">
        <v>1644</v>
      </c>
      <c r="F2" s="216" t="s">
        <v>1645</v>
      </c>
      <c r="G2" s="216" t="s">
        <v>1646</v>
      </c>
      <c r="H2" s="216" t="s">
        <v>1647</v>
      </c>
      <c r="I2" s="216" t="s">
        <v>1648</v>
      </c>
      <c r="J2" s="216" t="s">
        <v>1649</v>
      </c>
      <c r="K2" s="219" t="s">
        <v>1650</v>
      </c>
      <c r="L2" s="218" t="s">
        <v>1651</v>
      </c>
      <c r="M2" s="216" t="s">
        <v>1652</v>
      </c>
      <c r="N2" s="69"/>
      <c r="O2" s="69"/>
      <c r="P2" s="69"/>
      <c r="Q2" s="69"/>
      <c r="R2" s="69"/>
      <c r="S2" s="69"/>
      <c r="T2" s="69"/>
      <c r="U2" s="69"/>
      <c r="V2" s="69"/>
      <c r="W2" s="69"/>
      <c r="X2" s="69"/>
      <c r="Y2" s="69"/>
      <c r="Z2" s="69"/>
    </row>
    <row r="3" spans="1:26" ht="13.5" customHeight="1">
      <c r="A3" s="216" t="str">
        <f t="shared" si="0"/>
        <v>InstructionsA2</v>
      </c>
      <c r="B3" s="216" t="s">
        <v>1641</v>
      </c>
      <c r="C3" s="216" t="s">
        <v>1653</v>
      </c>
      <c r="D3" s="216" t="s">
        <v>1654</v>
      </c>
      <c r="E3" s="217" t="s">
        <v>1655</v>
      </c>
      <c r="F3" s="216" t="s">
        <v>1656</v>
      </c>
      <c r="G3" s="216" t="s">
        <v>1657</v>
      </c>
      <c r="H3" s="216" t="s">
        <v>1654</v>
      </c>
      <c r="I3" s="216" t="s">
        <v>1658</v>
      </c>
      <c r="J3" s="216" t="s">
        <v>1659</v>
      </c>
      <c r="K3" s="219" t="s">
        <v>1660</v>
      </c>
      <c r="L3" s="218" t="s">
        <v>1661</v>
      </c>
      <c r="M3" s="216" t="s">
        <v>1662</v>
      </c>
      <c r="N3" s="69"/>
      <c r="O3" s="69"/>
      <c r="P3" s="69"/>
      <c r="Q3" s="69"/>
      <c r="R3" s="69"/>
      <c r="S3" s="69"/>
      <c r="T3" s="69"/>
      <c r="U3" s="69"/>
      <c r="V3" s="69"/>
      <c r="W3" s="69"/>
      <c r="X3" s="69"/>
      <c r="Y3" s="69"/>
      <c r="Z3" s="69"/>
    </row>
    <row r="4" spans="1:26" ht="13.5" customHeight="1">
      <c r="A4" s="216" t="str">
        <f t="shared" si="0"/>
        <v>InstructionsA3</v>
      </c>
      <c r="B4" s="216" t="s">
        <v>1641</v>
      </c>
      <c r="C4" s="216" t="s">
        <v>1663</v>
      </c>
      <c r="D4" s="216" t="s">
        <v>1664</v>
      </c>
      <c r="E4" s="220" t="s">
        <v>1665</v>
      </c>
      <c r="F4" s="216" t="s">
        <v>1666</v>
      </c>
      <c r="G4" s="216" t="s">
        <v>1667</v>
      </c>
      <c r="H4" s="216" t="s">
        <v>1668</v>
      </c>
      <c r="I4" s="216" t="s">
        <v>1669</v>
      </c>
      <c r="J4" s="216" t="s">
        <v>1670</v>
      </c>
      <c r="K4" s="219" t="s">
        <v>1671</v>
      </c>
      <c r="L4" s="218" t="s">
        <v>1672</v>
      </c>
      <c r="M4" s="216" t="s">
        <v>1673</v>
      </c>
      <c r="N4" s="69"/>
      <c r="O4" s="69"/>
      <c r="P4" s="69"/>
      <c r="Q4" s="69"/>
      <c r="R4" s="69"/>
      <c r="S4" s="69"/>
      <c r="T4" s="69"/>
      <c r="U4" s="69"/>
      <c r="V4" s="69"/>
      <c r="W4" s="69"/>
      <c r="X4" s="69"/>
      <c r="Y4" s="69"/>
      <c r="Z4" s="69"/>
    </row>
    <row r="5" spans="1:26" ht="365.25" customHeight="1">
      <c r="A5" s="216" t="str">
        <f t="shared" si="0"/>
        <v>InstructionsA4</v>
      </c>
      <c r="B5" s="216" t="s">
        <v>1641</v>
      </c>
      <c r="C5" s="216" t="s">
        <v>1674</v>
      </c>
      <c r="D5" s="216" t="s">
        <v>1675</v>
      </c>
      <c r="E5" s="216" t="s">
        <v>1676</v>
      </c>
      <c r="F5" s="216" t="s">
        <v>1677</v>
      </c>
      <c r="G5" s="216" t="s">
        <v>1678</v>
      </c>
      <c r="H5" s="216" t="s">
        <v>1679</v>
      </c>
      <c r="I5" s="216" t="s">
        <v>1680</v>
      </c>
      <c r="J5" s="216" t="s">
        <v>1681</v>
      </c>
      <c r="K5" s="216" t="s">
        <v>1682</v>
      </c>
      <c r="L5" s="216" t="s">
        <v>1683</v>
      </c>
      <c r="M5" s="216" t="s">
        <v>1684</v>
      </c>
      <c r="N5" s="69"/>
      <c r="O5" s="69"/>
      <c r="P5" s="69"/>
      <c r="Q5" s="69"/>
      <c r="R5" s="69"/>
      <c r="S5" s="69"/>
      <c r="T5" s="69"/>
      <c r="U5" s="69"/>
      <c r="V5" s="69"/>
      <c r="W5" s="69"/>
      <c r="X5" s="69"/>
      <c r="Y5" s="69"/>
      <c r="Z5" s="69"/>
    </row>
    <row r="6" spans="1:26" ht="13.5" customHeight="1">
      <c r="A6" s="216" t="str">
        <f t="shared" si="0"/>
        <v>InstructionsA6</v>
      </c>
      <c r="B6" s="216" t="s">
        <v>1641</v>
      </c>
      <c r="C6" s="216" t="s">
        <v>1685</v>
      </c>
      <c r="D6" s="216" t="s">
        <v>1686</v>
      </c>
      <c r="E6" s="217" t="s">
        <v>1687</v>
      </c>
      <c r="F6" s="216" t="s">
        <v>1688</v>
      </c>
      <c r="G6" s="216" t="s">
        <v>1689</v>
      </c>
      <c r="H6" s="216" t="s">
        <v>1690</v>
      </c>
      <c r="I6" s="216" t="s">
        <v>1691</v>
      </c>
      <c r="J6" s="216" t="s">
        <v>1692</v>
      </c>
      <c r="K6" s="219" t="s">
        <v>1693</v>
      </c>
      <c r="L6" s="218" t="s">
        <v>1694</v>
      </c>
      <c r="M6" s="216" t="s">
        <v>1695</v>
      </c>
      <c r="N6" s="69"/>
      <c r="O6" s="69"/>
      <c r="P6" s="69"/>
      <c r="Q6" s="69"/>
      <c r="R6" s="69"/>
      <c r="S6" s="69"/>
      <c r="T6" s="69"/>
      <c r="U6" s="69"/>
      <c r="V6" s="69"/>
      <c r="W6" s="69"/>
      <c r="X6" s="69"/>
      <c r="Y6" s="69"/>
      <c r="Z6" s="69"/>
    </row>
    <row r="7" spans="1:26" ht="13.5" customHeight="1">
      <c r="A7" s="216" t="str">
        <f t="shared" si="0"/>
        <v>InstructionsA7</v>
      </c>
      <c r="B7" s="216" t="s">
        <v>1641</v>
      </c>
      <c r="C7" s="216" t="s">
        <v>1696</v>
      </c>
      <c r="D7" s="216" t="s">
        <v>1697</v>
      </c>
      <c r="E7" s="217" t="s">
        <v>1698</v>
      </c>
      <c r="F7" s="216" t="s">
        <v>1699</v>
      </c>
      <c r="G7" s="216" t="s">
        <v>1700</v>
      </c>
      <c r="H7" s="216" t="s">
        <v>1701</v>
      </c>
      <c r="I7" s="216" t="s">
        <v>1702</v>
      </c>
      <c r="J7" s="216" t="s">
        <v>1703</v>
      </c>
      <c r="K7" s="219" t="s">
        <v>1704</v>
      </c>
      <c r="L7" s="218" t="s">
        <v>1705</v>
      </c>
      <c r="M7" s="216" t="s">
        <v>1706</v>
      </c>
      <c r="N7" s="69"/>
      <c r="O7" s="69"/>
      <c r="P7" s="69"/>
      <c r="Q7" s="69"/>
      <c r="R7" s="69"/>
      <c r="S7" s="69"/>
      <c r="T7" s="69"/>
      <c r="U7" s="69"/>
      <c r="V7" s="69"/>
      <c r="W7" s="69"/>
      <c r="X7" s="69"/>
      <c r="Y7" s="69"/>
      <c r="Z7" s="69"/>
    </row>
    <row r="8" spans="1:26" ht="86.25" customHeight="1">
      <c r="A8" s="216" t="str">
        <f t="shared" si="0"/>
        <v>InstructionsA8</v>
      </c>
      <c r="B8" s="216" t="s">
        <v>1641</v>
      </c>
      <c r="C8" s="216" t="s">
        <v>1707</v>
      </c>
      <c r="D8" s="216" t="s">
        <v>1708</v>
      </c>
      <c r="E8" s="220" t="s">
        <v>1709</v>
      </c>
      <c r="F8" s="216" t="s">
        <v>1710</v>
      </c>
      <c r="G8" s="216" t="s">
        <v>1711</v>
      </c>
      <c r="H8" s="216" t="s">
        <v>1712</v>
      </c>
      <c r="I8" s="216" t="s">
        <v>1713</v>
      </c>
      <c r="J8" s="216" t="s">
        <v>1714</v>
      </c>
      <c r="K8" s="219" t="s">
        <v>1715</v>
      </c>
      <c r="L8" s="218" t="s">
        <v>1716</v>
      </c>
      <c r="M8" s="216" t="s">
        <v>1717</v>
      </c>
      <c r="N8" s="69"/>
      <c r="O8" s="69"/>
      <c r="P8" s="69"/>
      <c r="Q8" s="69"/>
      <c r="R8" s="69"/>
      <c r="S8" s="69"/>
      <c r="T8" s="69"/>
      <c r="U8" s="69"/>
      <c r="V8" s="69"/>
      <c r="W8" s="69"/>
      <c r="X8" s="69"/>
      <c r="Y8" s="69"/>
      <c r="Z8" s="69"/>
    </row>
    <row r="9" spans="1:26" ht="13.5" customHeight="1">
      <c r="A9" s="216" t="str">
        <f t="shared" si="0"/>
        <v>InstructionsA9</v>
      </c>
      <c r="B9" s="216" t="s">
        <v>1641</v>
      </c>
      <c r="C9" s="216" t="s">
        <v>1718</v>
      </c>
      <c r="D9" s="216" t="s">
        <v>1719</v>
      </c>
      <c r="E9" s="221" t="s">
        <v>1720</v>
      </c>
      <c r="F9" s="105" t="s">
        <v>1721</v>
      </c>
      <c r="G9" s="105" t="s">
        <v>1722</v>
      </c>
      <c r="H9" s="105" t="s">
        <v>1723</v>
      </c>
      <c r="I9" s="105" t="s">
        <v>1724</v>
      </c>
      <c r="J9" s="105" t="s">
        <v>1725</v>
      </c>
      <c r="K9" s="105" t="s">
        <v>1726</v>
      </c>
      <c r="L9" s="222" t="s">
        <v>1727</v>
      </c>
      <c r="M9" s="216" t="s">
        <v>1728</v>
      </c>
      <c r="N9" s="69"/>
      <c r="O9" s="69"/>
      <c r="P9" s="69"/>
      <c r="Q9" s="69"/>
      <c r="R9" s="69"/>
      <c r="S9" s="69"/>
      <c r="T9" s="69"/>
      <c r="U9" s="69"/>
      <c r="V9" s="69"/>
      <c r="W9" s="69"/>
      <c r="X9" s="69"/>
      <c r="Y9" s="69"/>
      <c r="Z9" s="69"/>
    </row>
    <row r="10" spans="1:26" ht="13.5" customHeight="1">
      <c r="A10" s="216" t="str">
        <f t="shared" si="0"/>
        <v>InstructionsA10</v>
      </c>
      <c r="B10" s="216" t="s">
        <v>1641</v>
      </c>
      <c r="C10" s="216" t="s">
        <v>1729</v>
      </c>
      <c r="D10" s="216" t="s">
        <v>1730</v>
      </c>
      <c r="E10" s="217" t="s">
        <v>1731</v>
      </c>
      <c r="F10" s="216" t="s">
        <v>1732</v>
      </c>
      <c r="G10" s="216" t="s">
        <v>1733</v>
      </c>
      <c r="H10" s="216" t="s">
        <v>1734</v>
      </c>
      <c r="I10" s="216" t="s">
        <v>1735</v>
      </c>
      <c r="J10" s="216" t="s">
        <v>1736</v>
      </c>
      <c r="K10" s="223" t="s">
        <v>1737</v>
      </c>
      <c r="L10" s="218" t="s">
        <v>1738</v>
      </c>
      <c r="M10" s="216" t="s">
        <v>1739</v>
      </c>
      <c r="N10" s="69"/>
      <c r="O10" s="69"/>
      <c r="P10" s="69"/>
      <c r="Q10" s="69"/>
      <c r="R10" s="69"/>
      <c r="S10" s="69"/>
      <c r="T10" s="69"/>
      <c r="U10" s="69"/>
      <c r="V10" s="69"/>
      <c r="W10" s="69"/>
      <c r="X10" s="69"/>
      <c r="Y10" s="69"/>
      <c r="Z10" s="69"/>
    </row>
    <row r="11" spans="1:26" ht="13.5" customHeight="1">
      <c r="A11" s="216" t="str">
        <f t="shared" si="0"/>
        <v>InstructionsA11</v>
      </c>
      <c r="B11" s="216" t="s">
        <v>1641</v>
      </c>
      <c r="C11" s="216" t="s">
        <v>1740</v>
      </c>
      <c r="D11" s="216" t="s">
        <v>1741</v>
      </c>
      <c r="E11" s="217" t="s">
        <v>1742</v>
      </c>
      <c r="F11" s="216" t="s">
        <v>1743</v>
      </c>
      <c r="G11" s="216" t="s">
        <v>1744</v>
      </c>
      <c r="H11" s="216" t="s">
        <v>1745</v>
      </c>
      <c r="I11" s="216" t="s">
        <v>1746</v>
      </c>
      <c r="J11" s="216" t="s">
        <v>1747</v>
      </c>
      <c r="K11" s="223" t="s">
        <v>1748</v>
      </c>
      <c r="L11" s="218" t="s">
        <v>1749</v>
      </c>
      <c r="M11" s="216" t="s">
        <v>1750</v>
      </c>
      <c r="N11" s="69"/>
      <c r="O11" s="69"/>
      <c r="P11" s="69"/>
      <c r="Q11" s="69"/>
      <c r="R11" s="69"/>
      <c r="S11" s="69"/>
      <c r="T11" s="69"/>
      <c r="U11" s="69"/>
      <c r="V11" s="69"/>
      <c r="W11" s="69"/>
      <c r="X11" s="69"/>
      <c r="Y11" s="69"/>
      <c r="Z11" s="69"/>
    </row>
    <row r="12" spans="1:26" ht="13.5" customHeight="1">
      <c r="A12" s="216" t="str">
        <f t="shared" si="0"/>
        <v>InstructionsA12</v>
      </c>
      <c r="B12" s="216" t="s">
        <v>1641</v>
      </c>
      <c r="C12" s="216" t="s">
        <v>1751</v>
      </c>
      <c r="D12" s="216" t="s">
        <v>1752</v>
      </c>
      <c r="E12" s="217" t="s">
        <v>1753</v>
      </c>
      <c r="F12" s="216" t="s">
        <v>1754</v>
      </c>
      <c r="G12" s="216" t="s">
        <v>1755</v>
      </c>
      <c r="H12" s="216" t="s">
        <v>1756</v>
      </c>
      <c r="I12" s="216" t="s">
        <v>1757</v>
      </c>
      <c r="J12" s="216" t="s">
        <v>1758</v>
      </c>
      <c r="K12" s="223" t="s">
        <v>1759</v>
      </c>
      <c r="L12" s="218" t="s">
        <v>1760</v>
      </c>
      <c r="M12" s="216" t="s">
        <v>1761</v>
      </c>
      <c r="N12" s="69"/>
      <c r="O12" s="69"/>
      <c r="P12" s="69"/>
      <c r="Q12" s="69"/>
      <c r="R12" s="69"/>
      <c r="S12" s="69"/>
      <c r="T12" s="69"/>
      <c r="U12" s="69"/>
      <c r="V12" s="69"/>
      <c r="W12" s="69"/>
      <c r="X12" s="69"/>
      <c r="Y12" s="69"/>
      <c r="Z12" s="69"/>
    </row>
    <row r="13" spans="1:26" ht="13.5" customHeight="1">
      <c r="A13" s="216" t="str">
        <f t="shared" si="0"/>
        <v>InstructionsA13</v>
      </c>
      <c r="B13" s="216" t="s">
        <v>1641</v>
      </c>
      <c r="C13" s="216" t="s">
        <v>1762</v>
      </c>
      <c r="D13" s="216" t="s">
        <v>1763</v>
      </c>
      <c r="E13" s="217" t="s">
        <v>1764</v>
      </c>
      <c r="F13" s="216" t="s">
        <v>1765</v>
      </c>
      <c r="G13" s="216" t="s">
        <v>1766</v>
      </c>
      <c r="H13" s="216" t="s">
        <v>1767</v>
      </c>
      <c r="I13" s="216" t="s">
        <v>1768</v>
      </c>
      <c r="J13" s="216" t="s">
        <v>1769</v>
      </c>
      <c r="K13" s="223" t="s">
        <v>1770</v>
      </c>
      <c r="L13" s="218" t="s">
        <v>1771</v>
      </c>
      <c r="M13" s="216" t="s">
        <v>1772</v>
      </c>
      <c r="N13" s="69"/>
      <c r="O13" s="69"/>
      <c r="P13" s="69"/>
      <c r="Q13" s="69"/>
      <c r="R13" s="69"/>
      <c r="S13" s="69"/>
      <c r="T13" s="69"/>
      <c r="U13" s="69"/>
      <c r="V13" s="69"/>
      <c r="W13" s="69"/>
      <c r="X13" s="69"/>
      <c r="Y13" s="69"/>
      <c r="Z13" s="69"/>
    </row>
    <row r="14" spans="1:26" ht="13.5" customHeight="1">
      <c r="A14" s="216" t="str">
        <f t="shared" si="0"/>
        <v>InstructionsA14</v>
      </c>
      <c r="B14" s="216" t="s">
        <v>1641</v>
      </c>
      <c r="C14" s="216" t="s">
        <v>1773</v>
      </c>
      <c r="D14" s="216" t="s">
        <v>1774</v>
      </c>
      <c r="E14" s="217" t="s">
        <v>1775</v>
      </c>
      <c r="F14" s="216" t="s">
        <v>1776</v>
      </c>
      <c r="G14" s="216" t="s">
        <v>1777</v>
      </c>
      <c r="H14" s="216" t="s">
        <v>1778</v>
      </c>
      <c r="I14" s="216" t="s">
        <v>1779</v>
      </c>
      <c r="J14" s="216" t="s">
        <v>1780</v>
      </c>
      <c r="K14" s="223" t="s">
        <v>1781</v>
      </c>
      <c r="L14" s="218" t="s">
        <v>1782</v>
      </c>
      <c r="M14" s="216" t="s">
        <v>1783</v>
      </c>
      <c r="N14" s="69"/>
      <c r="O14" s="69"/>
      <c r="P14" s="69"/>
      <c r="Q14" s="69"/>
      <c r="R14" s="69"/>
      <c r="S14" s="69"/>
      <c r="T14" s="69"/>
      <c r="U14" s="69"/>
      <c r="V14" s="69"/>
      <c r="W14" s="69"/>
      <c r="X14" s="69"/>
      <c r="Y14" s="69"/>
      <c r="Z14" s="69"/>
    </row>
    <row r="15" spans="1:26" ht="13.5" customHeight="1">
      <c r="A15" s="216" t="str">
        <f t="shared" si="0"/>
        <v>InstructionsA15</v>
      </c>
      <c r="B15" s="216" t="s">
        <v>1641</v>
      </c>
      <c r="C15" s="216" t="s">
        <v>1784</v>
      </c>
      <c r="D15" s="216" t="s">
        <v>1785</v>
      </c>
      <c r="E15" s="217" t="s">
        <v>1786</v>
      </c>
      <c r="F15" s="216" t="s">
        <v>1787</v>
      </c>
      <c r="G15" s="216" t="s">
        <v>1788</v>
      </c>
      <c r="H15" s="216" t="s">
        <v>1789</v>
      </c>
      <c r="I15" s="216" t="s">
        <v>1790</v>
      </c>
      <c r="J15" s="216" t="s">
        <v>1791</v>
      </c>
      <c r="K15" s="223" t="s">
        <v>1792</v>
      </c>
      <c r="L15" s="218" t="s">
        <v>1793</v>
      </c>
      <c r="M15" s="216" t="s">
        <v>1794</v>
      </c>
      <c r="N15" s="69"/>
      <c r="O15" s="69"/>
      <c r="P15" s="69"/>
      <c r="Q15" s="69"/>
      <c r="R15" s="69"/>
      <c r="S15" s="69"/>
      <c r="T15" s="69"/>
      <c r="U15" s="69"/>
      <c r="V15" s="69"/>
      <c r="W15" s="69"/>
      <c r="X15" s="69"/>
      <c r="Y15" s="69"/>
      <c r="Z15" s="69"/>
    </row>
    <row r="16" spans="1:26" ht="13.5" customHeight="1">
      <c r="A16" s="216" t="str">
        <f t="shared" si="0"/>
        <v>InstructionsA16</v>
      </c>
      <c r="B16" s="216" t="s">
        <v>1641</v>
      </c>
      <c r="C16" s="216" t="s">
        <v>1795</v>
      </c>
      <c r="D16" s="216" t="s">
        <v>1796</v>
      </c>
      <c r="E16" s="217" t="s">
        <v>1797</v>
      </c>
      <c r="F16" s="216" t="s">
        <v>1798</v>
      </c>
      <c r="G16" s="216" t="s">
        <v>1799</v>
      </c>
      <c r="H16" s="216" t="s">
        <v>1800</v>
      </c>
      <c r="I16" s="216" t="s">
        <v>1801</v>
      </c>
      <c r="J16" s="216" t="s">
        <v>1802</v>
      </c>
      <c r="K16" s="219" t="s">
        <v>1803</v>
      </c>
      <c r="L16" s="218" t="s">
        <v>1804</v>
      </c>
      <c r="M16" s="216" t="s">
        <v>1805</v>
      </c>
      <c r="N16" s="69"/>
      <c r="O16" s="69"/>
      <c r="P16" s="69"/>
      <c r="Q16" s="69"/>
      <c r="R16" s="69"/>
      <c r="S16" s="69"/>
      <c r="T16" s="69"/>
      <c r="U16" s="69"/>
      <c r="V16" s="69"/>
      <c r="W16" s="69"/>
      <c r="X16" s="69"/>
      <c r="Y16" s="69"/>
      <c r="Z16" s="69"/>
    </row>
    <row r="17" spans="1:26" ht="13.5" customHeight="1">
      <c r="A17" s="216" t="str">
        <f t="shared" si="0"/>
        <v>InstructionsA17</v>
      </c>
      <c r="B17" s="216" t="s">
        <v>1641</v>
      </c>
      <c r="C17" s="216" t="s">
        <v>1806</v>
      </c>
      <c r="D17" s="216" t="s">
        <v>1807</v>
      </c>
      <c r="E17" s="217" t="s">
        <v>1808</v>
      </c>
      <c r="F17" s="216" t="s">
        <v>1809</v>
      </c>
      <c r="G17" s="216" t="s">
        <v>1810</v>
      </c>
      <c r="H17" s="216" t="s">
        <v>1811</v>
      </c>
      <c r="I17" s="216" t="s">
        <v>1812</v>
      </c>
      <c r="J17" s="216" t="s">
        <v>1813</v>
      </c>
      <c r="K17" s="219" t="s">
        <v>1814</v>
      </c>
      <c r="L17" s="218" t="s">
        <v>1815</v>
      </c>
      <c r="M17" s="216" t="s">
        <v>1816</v>
      </c>
      <c r="N17" s="69"/>
      <c r="O17" s="69"/>
      <c r="P17" s="69"/>
      <c r="Q17" s="69"/>
      <c r="R17" s="69"/>
      <c r="S17" s="69"/>
      <c r="T17" s="69"/>
      <c r="U17" s="69"/>
      <c r="V17" s="69"/>
      <c r="W17" s="69"/>
      <c r="X17" s="69"/>
      <c r="Y17" s="69"/>
      <c r="Z17" s="69"/>
    </row>
    <row r="18" spans="1:26" ht="13.5" customHeight="1">
      <c r="A18" s="216" t="str">
        <f t="shared" si="0"/>
        <v>InstructionsA18</v>
      </c>
      <c r="B18" s="216" t="s">
        <v>1641</v>
      </c>
      <c r="C18" s="216" t="s">
        <v>1817</v>
      </c>
      <c r="D18" s="216" t="s">
        <v>1818</v>
      </c>
      <c r="E18" s="217" t="s">
        <v>1819</v>
      </c>
      <c r="F18" s="216" t="s">
        <v>1820</v>
      </c>
      <c r="G18" s="216" t="s">
        <v>1821</v>
      </c>
      <c r="H18" s="216" t="s">
        <v>1822</v>
      </c>
      <c r="I18" s="216" t="s">
        <v>1823</v>
      </c>
      <c r="J18" s="216" t="s">
        <v>1824</v>
      </c>
      <c r="K18" s="219" t="s">
        <v>1825</v>
      </c>
      <c r="L18" s="218" t="s">
        <v>1826</v>
      </c>
      <c r="M18" s="216" t="s">
        <v>1827</v>
      </c>
      <c r="N18" s="69"/>
      <c r="O18" s="69"/>
      <c r="P18" s="69"/>
      <c r="Q18" s="69"/>
      <c r="R18" s="69"/>
      <c r="S18" s="69"/>
      <c r="T18" s="69"/>
      <c r="U18" s="69"/>
      <c r="V18" s="69"/>
      <c r="W18" s="69"/>
      <c r="X18" s="69"/>
      <c r="Y18" s="69"/>
      <c r="Z18" s="69"/>
    </row>
    <row r="19" spans="1:26" ht="75.75" customHeight="1">
      <c r="A19" s="216" t="str">
        <f t="shared" si="0"/>
        <v>InstructionsA19</v>
      </c>
      <c r="B19" s="216" t="s">
        <v>1641</v>
      </c>
      <c r="C19" s="216" t="s">
        <v>1828</v>
      </c>
      <c r="D19" s="216" t="s">
        <v>1829</v>
      </c>
      <c r="E19" s="216" t="s">
        <v>1830</v>
      </c>
      <c r="F19" s="216" t="s">
        <v>1831</v>
      </c>
      <c r="G19" s="216" t="s">
        <v>1678</v>
      </c>
      <c r="H19" s="216" t="s">
        <v>1832</v>
      </c>
      <c r="I19" s="216" t="s">
        <v>1680</v>
      </c>
      <c r="J19" s="216" t="s">
        <v>1833</v>
      </c>
      <c r="K19" s="216" t="s">
        <v>1834</v>
      </c>
      <c r="L19" s="216" t="s">
        <v>1835</v>
      </c>
      <c r="M19" s="216" t="s">
        <v>1836</v>
      </c>
      <c r="N19" s="69"/>
      <c r="O19" s="69"/>
      <c r="P19" s="69"/>
      <c r="Q19" s="69"/>
      <c r="R19" s="69"/>
      <c r="S19" s="69"/>
      <c r="T19" s="69"/>
      <c r="U19" s="69"/>
      <c r="V19" s="69"/>
      <c r="W19" s="69"/>
      <c r="X19" s="69"/>
      <c r="Y19" s="69"/>
      <c r="Z19" s="69"/>
    </row>
    <row r="20" spans="1:26" ht="13.5" customHeight="1">
      <c r="A20" s="216" t="str">
        <f t="shared" si="0"/>
        <v>InstructionsA20</v>
      </c>
      <c r="B20" s="216" t="s">
        <v>1641</v>
      </c>
      <c r="C20" s="216" t="s">
        <v>1837</v>
      </c>
      <c r="D20" s="216" t="s">
        <v>1838</v>
      </c>
      <c r="E20" s="217" t="s">
        <v>1839</v>
      </c>
      <c r="F20" s="216" t="s">
        <v>1840</v>
      </c>
      <c r="G20" s="216" t="s">
        <v>1841</v>
      </c>
      <c r="H20" s="216" t="s">
        <v>1842</v>
      </c>
      <c r="I20" s="216" t="s">
        <v>1843</v>
      </c>
      <c r="J20" s="216" t="s">
        <v>1844</v>
      </c>
      <c r="K20" s="219" t="s">
        <v>1845</v>
      </c>
      <c r="L20" s="218" t="s">
        <v>1846</v>
      </c>
      <c r="M20" s="216" t="s">
        <v>1847</v>
      </c>
      <c r="N20" s="69"/>
      <c r="O20" s="69"/>
      <c r="P20" s="69"/>
      <c r="Q20" s="69"/>
      <c r="R20" s="69"/>
      <c r="S20" s="69"/>
      <c r="T20" s="69"/>
      <c r="U20" s="69"/>
      <c r="V20" s="69"/>
      <c r="W20" s="69"/>
      <c r="X20" s="69"/>
      <c r="Y20" s="69"/>
      <c r="Z20" s="69"/>
    </row>
    <row r="21" spans="1:26" ht="13.5" customHeight="1">
      <c r="A21" s="216" t="str">
        <f t="shared" si="0"/>
        <v>InstructionsA21</v>
      </c>
      <c r="B21" s="216" t="s">
        <v>1641</v>
      </c>
      <c r="C21" s="216" t="s">
        <v>1848</v>
      </c>
      <c r="D21" s="216" t="s">
        <v>1849</v>
      </c>
      <c r="E21" s="217" t="s">
        <v>1850</v>
      </c>
      <c r="F21" s="216" t="s">
        <v>1851</v>
      </c>
      <c r="G21" s="216" t="s">
        <v>1852</v>
      </c>
      <c r="H21" s="216" t="s">
        <v>1853</v>
      </c>
      <c r="I21" s="216" t="s">
        <v>1854</v>
      </c>
      <c r="J21" s="216" t="s">
        <v>1855</v>
      </c>
      <c r="K21" s="219" t="s">
        <v>1856</v>
      </c>
      <c r="L21" s="218" t="s">
        <v>1857</v>
      </c>
      <c r="M21" s="216" t="s">
        <v>1858</v>
      </c>
      <c r="N21" s="69"/>
      <c r="O21" s="69"/>
      <c r="P21" s="69"/>
      <c r="Q21" s="69"/>
      <c r="R21" s="69"/>
      <c r="S21" s="69"/>
      <c r="T21" s="69"/>
      <c r="U21" s="69"/>
      <c r="V21" s="69"/>
      <c r="W21" s="69"/>
      <c r="X21" s="69"/>
      <c r="Y21" s="69"/>
      <c r="Z21" s="69"/>
    </row>
    <row r="22" spans="1:26" ht="54.75" customHeight="1">
      <c r="A22" s="216" t="str">
        <f t="shared" si="0"/>
        <v>InstructionsA23</v>
      </c>
      <c r="B22" s="216" t="s">
        <v>1641</v>
      </c>
      <c r="C22" s="216" t="s">
        <v>1859</v>
      </c>
      <c r="D22" s="216" t="s">
        <v>1860</v>
      </c>
      <c r="E22" s="216" t="s">
        <v>1861</v>
      </c>
      <c r="F22" s="216" t="s">
        <v>1862</v>
      </c>
      <c r="G22" s="216" t="s">
        <v>1863</v>
      </c>
      <c r="H22" s="216" t="s">
        <v>1832</v>
      </c>
      <c r="I22" s="216" t="s">
        <v>1864</v>
      </c>
      <c r="J22" s="216" t="s">
        <v>1865</v>
      </c>
      <c r="K22" s="216" t="s">
        <v>1866</v>
      </c>
      <c r="L22" s="216" t="s">
        <v>1867</v>
      </c>
      <c r="M22" s="216" t="s">
        <v>1868</v>
      </c>
      <c r="N22" s="69"/>
      <c r="O22" s="69"/>
      <c r="P22" s="69"/>
      <c r="Q22" s="69"/>
      <c r="R22" s="69"/>
      <c r="S22" s="69"/>
      <c r="T22" s="69"/>
      <c r="U22" s="69"/>
      <c r="V22" s="69"/>
      <c r="W22" s="69"/>
      <c r="X22" s="69"/>
      <c r="Y22" s="69"/>
      <c r="Z22" s="69"/>
    </row>
    <row r="23" spans="1:26" ht="13.5" customHeight="1">
      <c r="A23" s="216" t="str">
        <f t="shared" si="0"/>
        <v>InstructionsA24</v>
      </c>
      <c r="B23" s="216" t="s">
        <v>1641</v>
      </c>
      <c r="C23" s="216" t="s">
        <v>1869</v>
      </c>
      <c r="D23" s="105" t="s">
        <v>1870</v>
      </c>
      <c r="E23" s="105" t="s">
        <v>1871</v>
      </c>
      <c r="F23" s="105" t="s">
        <v>1872</v>
      </c>
      <c r="G23" s="105" t="s">
        <v>1873</v>
      </c>
      <c r="H23" s="105" t="s">
        <v>1874</v>
      </c>
      <c r="I23" s="105" t="s">
        <v>1875</v>
      </c>
      <c r="J23" s="105" t="s">
        <v>1876</v>
      </c>
      <c r="K23" s="105" t="s">
        <v>1877</v>
      </c>
      <c r="L23" s="105" t="s">
        <v>1878</v>
      </c>
      <c r="M23" s="105" t="s">
        <v>1879</v>
      </c>
      <c r="N23" s="69"/>
      <c r="O23" s="69"/>
      <c r="P23" s="69"/>
      <c r="Q23" s="69"/>
      <c r="R23" s="69"/>
      <c r="S23" s="69"/>
      <c r="T23" s="69"/>
      <c r="U23" s="69"/>
      <c r="V23" s="69"/>
      <c r="W23" s="69"/>
      <c r="X23" s="69"/>
      <c r="Y23" s="69"/>
      <c r="Z23" s="69"/>
    </row>
    <row r="24" spans="1:26" ht="13.5" customHeight="1">
      <c r="A24" s="216" t="str">
        <f t="shared" si="0"/>
        <v>InstructionsA25</v>
      </c>
      <c r="B24" s="216" t="s">
        <v>1641</v>
      </c>
      <c r="C24" s="216" t="s">
        <v>1880</v>
      </c>
      <c r="D24" s="105" t="s">
        <v>1881</v>
      </c>
      <c r="E24" s="105" t="s">
        <v>1882</v>
      </c>
      <c r="F24" s="105" t="s">
        <v>1883</v>
      </c>
      <c r="G24" s="105" t="s">
        <v>1884</v>
      </c>
      <c r="H24" s="105" t="s">
        <v>1885</v>
      </c>
      <c r="I24" s="105" t="s">
        <v>1886</v>
      </c>
      <c r="J24" s="105" t="s">
        <v>1887</v>
      </c>
      <c r="K24" s="105" t="s">
        <v>1888</v>
      </c>
      <c r="L24" s="105" t="s">
        <v>1889</v>
      </c>
      <c r="M24" s="105" t="s">
        <v>1890</v>
      </c>
      <c r="N24" s="69"/>
      <c r="O24" s="69"/>
      <c r="P24" s="69"/>
      <c r="Q24" s="69"/>
      <c r="R24" s="69"/>
      <c r="S24" s="69"/>
      <c r="T24" s="69"/>
      <c r="U24" s="69"/>
      <c r="V24" s="69"/>
      <c r="W24" s="69"/>
      <c r="X24" s="69"/>
      <c r="Y24" s="69"/>
      <c r="Z24" s="69"/>
    </row>
    <row r="25" spans="1:26" ht="13.5" customHeight="1">
      <c r="A25" s="216" t="str">
        <f t="shared" si="0"/>
        <v>InstructionsA26</v>
      </c>
      <c r="B25" s="216" t="s">
        <v>1641</v>
      </c>
      <c r="C25" s="216" t="s">
        <v>1891</v>
      </c>
      <c r="D25" s="105" t="s">
        <v>1892</v>
      </c>
      <c r="E25" s="220" t="s">
        <v>1893</v>
      </c>
      <c r="F25" s="105" t="s">
        <v>1894</v>
      </c>
      <c r="G25" s="224" t="s">
        <v>1895</v>
      </c>
      <c r="H25" s="224" t="s">
        <v>1896</v>
      </c>
      <c r="I25" s="224" t="s">
        <v>1897</v>
      </c>
      <c r="J25" s="224" t="s">
        <v>1898</v>
      </c>
      <c r="K25" s="224" t="s">
        <v>1899</v>
      </c>
      <c r="L25" s="224" t="s">
        <v>1900</v>
      </c>
      <c r="M25" s="224" t="s">
        <v>1901</v>
      </c>
      <c r="N25" s="69"/>
      <c r="O25" s="69"/>
      <c r="P25" s="69"/>
      <c r="Q25" s="69"/>
      <c r="R25" s="69"/>
      <c r="S25" s="69"/>
      <c r="T25" s="69"/>
      <c r="U25" s="69"/>
      <c r="V25" s="69"/>
      <c r="W25" s="69"/>
      <c r="X25" s="69"/>
      <c r="Y25" s="69"/>
      <c r="Z25" s="69"/>
    </row>
    <row r="26" spans="1:26" ht="13.5" customHeight="1">
      <c r="A26" s="216" t="str">
        <f t="shared" si="0"/>
        <v>InstructionsA27</v>
      </c>
      <c r="B26" s="216" t="s">
        <v>1641</v>
      </c>
      <c r="C26" s="216" t="s">
        <v>1902</v>
      </c>
      <c r="D26" s="216" t="s">
        <v>1903</v>
      </c>
      <c r="E26" s="220" t="s">
        <v>1904</v>
      </c>
      <c r="F26" s="216" t="s">
        <v>1905</v>
      </c>
      <c r="G26" s="216" t="s">
        <v>1906</v>
      </c>
      <c r="H26" s="216" t="s">
        <v>1907</v>
      </c>
      <c r="I26" s="216" t="s">
        <v>1908</v>
      </c>
      <c r="J26" s="216" t="s">
        <v>1909</v>
      </c>
      <c r="K26" s="219" t="s">
        <v>1910</v>
      </c>
      <c r="L26" s="218" t="s">
        <v>1911</v>
      </c>
      <c r="M26" s="216" t="s">
        <v>1912</v>
      </c>
      <c r="N26" s="69"/>
      <c r="O26" s="69"/>
      <c r="P26" s="69"/>
      <c r="Q26" s="69"/>
      <c r="R26" s="69"/>
      <c r="S26" s="69"/>
      <c r="T26" s="69"/>
      <c r="U26" s="69"/>
      <c r="V26" s="69"/>
      <c r="W26" s="69"/>
      <c r="X26" s="69"/>
      <c r="Y26" s="69"/>
      <c r="Z26" s="69"/>
    </row>
    <row r="27" spans="1:26" ht="13.5" customHeight="1">
      <c r="A27" s="216" t="str">
        <f t="shared" si="0"/>
        <v>InstructionsA28</v>
      </c>
      <c r="B27" s="216" t="s">
        <v>1641</v>
      </c>
      <c r="C27" s="216" t="s">
        <v>1913</v>
      </c>
      <c r="D27" s="105" t="s">
        <v>1914</v>
      </c>
      <c r="E27" s="220" t="s">
        <v>1915</v>
      </c>
      <c r="F27" s="225" t="s">
        <v>1916</v>
      </c>
      <c r="G27" s="224" t="s">
        <v>1917</v>
      </c>
      <c r="H27" s="224" t="s">
        <v>1918</v>
      </c>
      <c r="I27" s="224" t="s">
        <v>1919</v>
      </c>
      <c r="J27" s="224" t="s">
        <v>1920</v>
      </c>
      <c r="K27" s="224" t="s">
        <v>1921</v>
      </c>
      <c r="L27" s="224" t="s">
        <v>1922</v>
      </c>
      <c r="M27" s="224" t="s">
        <v>1923</v>
      </c>
      <c r="N27" s="69"/>
      <c r="O27" s="69"/>
      <c r="P27" s="69"/>
      <c r="Q27" s="69"/>
      <c r="R27" s="69"/>
      <c r="S27" s="69"/>
      <c r="T27" s="69"/>
      <c r="U27" s="69"/>
      <c r="V27" s="69"/>
      <c r="W27" s="69"/>
      <c r="X27" s="69"/>
      <c r="Y27" s="69"/>
      <c r="Z27" s="69"/>
    </row>
    <row r="28" spans="1:26" ht="348" customHeight="1">
      <c r="A28" s="216" t="str">
        <f t="shared" si="0"/>
        <v>InstructionsA29</v>
      </c>
      <c r="B28" s="216" t="s">
        <v>1641</v>
      </c>
      <c r="C28" s="216" t="s">
        <v>1924</v>
      </c>
      <c r="D28" s="105" t="s">
        <v>1925</v>
      </c>
      <c r="E28" s="105" t="s">
        <v>1926</v>
      </c>
      <c r="F28" s="105" t="s">
        <v>1927</v>
      </c>
      <c r="G28" s="105" t="s">
        <v>1928</v>
      </c>
      <c r="H28" s="105" t="s">
        <v>1929</v>
      </c>
      <c r="I28" s="105" t="s">
        <v>1930</v>
      </c>
      <c r="J28" s="105" t="s">
        <v>1931</v>
      </c>
      <c r="K28" s="105" t="s">
        <v>1932</v>
      </c>
      <c r="L28" s="105" t="s">
        <v>1933</v>
      </c>
      <c r="M28" s="105" t="s">
        <v>1934</v>
      </c>
      <c r="N28" s="69"/>
      <c r="O28" s="69"/>
      <c r="P28" s="69"/>
      <c r="Q28" s="69"/>
      <c r="R28" s="69"/>
      <c r="S28" s="69"/>
      <c r="T28" s="69"/>
      <c r="U28" s="69"/>
      <c r="V28" s="69"/>
      <c r="W28" s="69"/>
      <c r="X28" s="69"/>
      <c r="Y28" s="69"/>
      <c r="Z28" s="69"/>
    </row>
    <row r="29" spans="1:26" ht="234" customHeight="1">
      <c r="A29" s="216" t="str">
        <f t="shared" si="0"/>
        <v>InstructionsA30</v>
      </c>
      <c r="B29" s="216" t="s">
        <v>1641</v>
      </c>
      <c r="C29" s="216" t="s">
        <v>1935</v>
      </c>
      <c r="D29" s="105" t="s">
        <v>1936</v>
      </c>
      <c r="E29" s="105" t="s">
        <v>1937</v>
      </c>
      <c r="F29" s="105" t="s">
        <v>1938</v>
      </c>
      <c r="G29" s="105" t="s">
        <v>1939</v>
      </c>
      <c r="H29" s="105" t="s">
        <v>1940</v>
      </c>
      <c r="I29" s="105" t="s">
        <v>1941</v>
      </c>
      <c r="J29" s="105" t="s">
        <v>1942</v>
      </c>
      <c r="K29" s="105" t="s">
        <v>1943</v>
      </c>
      <c r="L29" s="105" t="s">
        <v>1944</v>
      </c>
      <c r="M29" s="105" t="s">
        <v>1945</v>
      </c>
      <c r="N29" s="69"/>
      <c r="O29" s="69"/>
      <c r="P29" s="69"/>
      <c r="Q29" s="69"/>
      <c r="R29" s="69"/>
      <c r="S29" s="69"/>
      <c r="T29" s="69"/>
      <c r="U29" s="69"/>
      <c r="V29" s="69"/>
      <c r="W29" s="69"/>
      <c r="X29" s="69"/>
      <c r="Y29" s="69"/>
      <c r="Z29" s="69"/>
    </row>
    <row r="30" spans="1:26" ht="13.5" customHeight="1">
      <c r="A30" s="216" t="str">
        <f t="shared" si="0"/>
        <v>InstructionsA31</v>
      </c>
      <c r="B30" s="216" t="s">
        <v>1641</v>
      </c>
      <c r="C30" s="216" t="s">
        <v>1946</v>
      </c>
      <c r="D30" s="105" t="s">
        <v>1947</v>
      </c>
      <c r="E30" s="221" t="s">
        <v>1948</v>
      </c>
      <c r="F30" s="105" t="s">
        <v>1949</v>
      </c>
      <c r="G30" s="105" t="s">
        <v>1950</v>
      </c>
      <c r="H30" s="105" t="s">
        <v>1951</v>
      </c>
      <c r="I30" s="105" t="s">
        <v>1952</v>
      </c>
      <c r="J30" s="105" t="s">
        <v>1953</v>
      </c>
      <c r="K30" s="105" t="s">
        <v>1954</v>
      </c>
      <c r="L30" s="223" t="s">
        <v>1955</v>
      </c>
      <c r="M30" s="105" t="s">
        <v>1956</v>
      </c>
      <c r="N30" s="69"/>
      <c r="O30" s="69"/>
      <c r="P30" s="69"/>
      <c r="Q30" s="69"/>
      <c r="R30" s="69"/>
      <c r="S30" s="69"/>
      <c r="T30" s="69"/>
      <c r="U30" s="69"/>
      <c r="V30" s="69"/>
      <c r="W30" s="69"/>
      <c r="X30" s="69"/>
      <c r="Y30" s="69"/>
      <c r="Z30" s="69"/>
    </row>
    <row r="31" spans="1:26" ht="13.5" customHeight="1">
      <c r="A31" s="216" t="str">
        <f t="shared" si="0"/>
        <v>InstructionsA32</v>
      </c>
      <c r="B31" s="216" t="s">
        <v>1641</v>
      </c>
      <c r="C31" s="216" t="s">
        <v>1957</v>
      </c>
      <c r="D31" s="105" t="s">
        <v>1958</v>
      </c>
      <c r="E31" s="220" t="s">
        <v>1959</v>
      </c>
      <c r="F31" s="225" t="s">
        <v>1960</v>
      </c>
      <c r="G31" s="226" t="s">
        <v>1961</v>
      </c>
      <c r="H31" s="224" t="s">
        <v>1962</v>
      </c>
      <c r="I31" s="224" t="s">
        <v>1963</v>
      </c>
      <c r="J31" s="224" t="s">
        <v>1964</v>
      </c>
      <c r="K31" s="224" t="s">
        <v>1965</v>
      </c>
      <c r="L31" s="224" t="s">
        <v>1966</v>
      </c>
      <c r="M31" s="224" t="s">
        <v>1967</v>
      </c>
      <c r="N31" s="69"/>
      <c r="O31" s="69"/>
      <c r="P31" s="69"/>
      <c r="Q31" s="69"/>
      <c r="R31" s="69"/>
      <c r="S31" s="69"/>
      <c r="T31" s="69"/>
      <c r="U31" s="69"/>
      <c r="V31" s="69"/>
      <c r="W31" s="69"/>
      <c r="X31" s="69"/>
      <c r="Y31" s="69"/>
      <c r="Z31" s="69"/>
    </row>
    <row r="32" spans="1:26" ht="13.5" customHeight="1">
      <c r="A32" s="216" t="str">
        <f t="shared" si="0"/>
        <v>InstructionsA33</v>
      </c>
      <c r="B32" s="216" t="s">
        <v>1641</v>
      </c>
      <c r="C32" s="216" t="s">
        <v>1968</v>
      </c>
      <c r="D32" s="105" t="s">
        <v>1969</v>
      </c>
      <c r="E32" s="217" t="s">
        <v>1970</v>
      </c>
      <c r="F32" s="225" t="s">
        <v>1971</v>
      </c>
      <c r="G32" s="226" t="s">
        <v>1972</v>
      </c>
      <c r="H32" s="224" t="s">
        <v>1973</v>
      </c>
      <c r="I32" s="224" t="s">
        <v>1974</v>
      </c>
      <c r="J32" s="224" t="s">
        <v>1975</v>
      </c>
      <c r="K32" s="224" t="s">
        <v>1976</v>
      </c>
      <c r="L32" s="224" t="s">
        <v>1977</v>
      </c>
      <c r="M32" s="224" t="s">
        <v>1978</v>
      </c>
      <c r="N32" s="69"/>
      <c r="O32" s="69"/>
      <c r="P32" s="69"/>
      <c r="Q32" s="69"/>
      <c r="R32" s="69"/>
      <c r="S32" s="69"/>
      <c r="T32" s="69"/>
      <c r="U32" s="69"/>
      <c r="V32" s="69"/>
      <c r="W32" s="69"/>
      <c r="X32" s="69"/>
      <c r="Y32" s="69"/>
      <c r="Z32" s="69"/>
    </row>
    <row r="33" spans="1:26" ht="13.5" customHeight="1">
      <c r="A33" s="216" t="str">
        <f t="shared" si="0"/>
        <v>InstructionsA34</v>
      </c>
      <c r="B33" s="216" t="s">
        <v>1641</v>
      </c>
      <c r="C33" s="216" t="s">
        <v>1979</v>
      </c>
      <c r="D33" s="105" t="s">
        <v>1980</v>
      </c>
      <c r="E33" s="220" t="s">
        <v>1981</v>
      </c>
      <c r="F33" s="225" t="s">
        <v>1982</v>
      </c>
      <c r="G33" s="226" t="s">
        <v>1983</v>
      </c>
      <c r="H33" s="224" t="s">
        <v>1984</v>
      </c>
      <c r="I33" s="224" t="s">
        <v>1985</v>
      </c>
      <c r="J33" s="224" t="s">
        <v>1986</v>
      </c>
      <c r="K33" s="224" t="s">
        <v>1987</v>
      </c>
      <c r="L33" s="224" t="s">
        <v>1988</v>
      </c>
      <c r="M33" s="224" t="s">
        <v>1989</v>
      </c>
      <c r="N33" s="69"/>
      <c r="O33" s="69"/>
      <c r="P33" s="69"/>
      <c r="Q33" s="69"/>
      <c r="R33" s="69"/>
      <c r="S33" s="69"/>
      <c r="T33" s="69"/>
      <c r="U33" s="69"/>
      <c r="V33" s="69"/>
      <c r="W33" s="69"/>
      <c r="X33" s="69"/>
      <c r="Y33" s="69"/>
      <c r="Z33" s="69"/>
    </row>
    <row r="34" spans="1:26" ht="13.5" customHeight="1">
      <c r="A34" s="216" t="str">
        <f t="shared" si="0"/>
        <v>InstructionsA35</v>
      </c>
      <c r="B34" s="216" t="s">
        <v>1641</v>
      </c>
      <c r="C34" s="216" t="s">
        <v>1990</v>
      </c>
      <c r="D34" s="216" t="s">
        <v>1991</v>
      </c>
      <c r="E34" s="217" t="s">
        <v>1992</v>
      </c>
      <c r="F34" s="216" t="s">
        <v>1993</v>
      </c>
      <c r="G34" s="216" t="s">
        <v>1994</v>
      </c>
      <c r="H34" s="216" t="s">
        <v>1995</v>
      </c>
      <c r="I34" s="216" t="s">
        <v>1996</v>
      </c>
      <c r="J34" s="216" t="s">
        <v>1997</v>
      </c>
      <c r="K34" s="227" t="s">
        <v>1998</v>
      </c>
      <c r="L34" s="218" t="s">
        <v>1999</v>
      </c>
      <c r="M34" s="216" t="s">
        <v>2000</v>
      </c>
      <c r="N34" s="69"/>
      <c r="O34" s="69"/>
      <c r="P34" s="69"/>
      <c r="Q34" s="69"/>
      <c r="R34" s="69"/>
      <c r="S34" s="69"/>
      <c r="T34" s="69"/>
      <c r="U34" s="69"/>
      <c r="V34" s="69"/>
      <c r="W34" s="69"/>
      <c r="X34" s="69"/>
      <c r="Y34" s="69"/>
      <c r="Z34" s="69"/>
    </row>
    <row r="35" spans="1:26" ht="13.5" customHeight="1">
      <c r="A35" s="216" t="str">
        <f t="shared" si="0"/>
        <v>InstructionsA37</v>
      </c>
      <c r="B35" s="216" t="s">
        <v>1641</v>
      </c>
      <c r="C35" s="216" t="s">
        <v>2001</v>
      </c>
      <c r="D35" s="216" t="s">
        <v>2002</v>
      </c>
      <c r="E35" s="217" t="s">
        <v>2003</v>
      </c>
      <c r="F35" s="225" t="s">
        <v>2004</v>
      </c>
      <c r="G35" s="224" t="s">
        <v>2005</v>
      </c>
      <c r="H35" s="224" t="s">
        <v>2006</v>
      </c>
      <c r="I35" s="224" t="s">
        <v>2007</v>
      </c>
      <c r="J35" s="224" t="s">
        <v>2008</v>
      </c>
      <c r="K35" s="224" t="s">
        <v>2009</v>
      </c>
      <c r="L35" s="224" t="s">
        <v>2010</v>
      </c>
      <c r="M35" s="224" t="s">
        <v>2011</v>
      </c>
      <c r="N35" s="69"/>
      <c r="O35" s="69"/>
      <c r="P35" s="69"/>
      <c r="Q35" s="69"/>
      <c r="R35" s="69"/>
      <c r="S35" s="69"/>
      <c r="T35" s="69"/>
      <c r="U35" s="69"/>
      <c r="V35" s="69"/>
      <c r="W35" s="69"/>
      <c r="X35" s="69"/>
      <c r="Y35" s="69"/>
      <c r="Z35" s="69"/>
    </row>
    <row r="36" spans="1:26" ht="33.75" customHeight="1">
      <c r="A36" s="216" t="str">
        <f t="shared" si="0"/>
        <v>InstructionsA38</v>
      </c>
      <c r="B36" s="216" t="s">
        <v>1641</v>
      </c>
      <c r="C36" s="216" t="s">
        <v>2012</v>
      </c>
      <c r="D36" s="216" t="s">
        <v>2013</v>
      </c>
      <c r="E36" s="217" t="s">
        <v>2014</v>
      </c>
      <c r="F36" s="216" t="s">
        <v>2015</v>
      </c>
      <c r="G36" s="216" t="s">
        <v>2016</v>
      </c>
      <c r="H36" s="216" t="s">
        <v>2017</v>
      </c>
      <c r="I36" s="216" t="s">
        <v>2018</v>
      </c>
      <c r="J36" s="216" t="s">
        <v>2019</v>
      </c>
      <c r="K36" s="219" t="s">
        <v>2020</v>
      </c>
      <c r="L36" s="218" t="s">
        <v>2021</v>
      </c>
      <c r="M36" s="216" t="s">
        <v>2022</v>
      </c>
      <c r="N36" s="69"/>
      <c r="O36" s="69"/>
      <c r="P36" s="69"/>
      <c r="Q36" s="69"/>
      <c r="R36" s="69"/>
      <c r="S36" s="69"/>
      <c r="T36" s="69"/>
      <c r="U36" s="69"/>
      <c r="V36" s="69"/>
      <c r="W36" s="69"/>
      <c r="X36" s="69"/>
      <c r="Y36" s="69"/>
      <c r="Z36" s="69"/>
    </row>
    <row r="37" spans="1:26" ht="13.5" customHeight="1">
      <c r="A37" s="216" t="str">
        <f t="shared" si="0"/>
        <v>InstructionsA39</v>
      </c>
      <c r="B37" s="216" t="s">
        <v>1641</v>
      </c>
      <c r="C37" s="216" t="s">
        <v>2023</v>
      </c>
      <c r="D37" s="216" t="s">
        <v>2024</v>
      </c>
      <c r="E37" s="216" t="s">
        <v>2025</v>
      </c>
      <c r="F37" s="216" t="s">
        <v>2026</v>
      </c>
      <c r="G37" s="216" t="s">
        <v>2027</v>
      </c>
      <c r="H37" s="216" t="s">
        <v>2028</v>
      </c>
      <c r="I37" s="216" t="s">
        <v>2029</v>
      </c>
      <c r="J37" s="216" t="s">
        <v>2030</v>
      </c>
      <c r="K37" s="216" t="s">
        <v>2031</v>
      </c>
      <c r="L37" s="216" t="s">
        <v>2032</v>
      </c>
      <c r="M37" s="216" t="s">
        <v>2033</v>
      </c>
      <c r="N37" s="69"/>
      <c r="O37" s="69"/>
      <c r="P37" s="69"/>
      <c r="Q37" s="69"/>
      <c r="R37" s="69"/>
      <c r="S37" s="69"/>
      <c r="T37" s="69"/>
      <c r="U37" s="69"/>
      <c r="V37" s="69"/>
      <c r="W37" s="69"/>
      <c r="X37" s="69"/>
      <c r="Y37" s="69"/>
      <c r="Z37" s="69"/>
    </row>
    <row r="38" spans="1:26" ht="13.5" customHeight="1">
      <c r="A38" s="216" t="str">
        <f t="shared" si="0"/>
        <v>InstructionsA40</v>
      </c>
      <c r="B38" s="216" t="s">
        <v>1641</v>
      </c>
      <c r="C38" s="216" t="s">
        <v>2034</v>
      </c>
      <c r="D38" s="216" t="s">
        <v>2035</v>
      </c>
      <c r="E38" s="216" t="s">
        <v>2036</v>
      </c>
      <c r="F38" s="216" t="s">
        <v>2037</v>
      </c>
      <c r="G38" s="216" t="s">
        <v>2038</v>
      </c>
      <c r="H38" s="216" t="s">
        <v>2039</v>
      </c>
      <c r="I38" s="216" t="s">
        <v>2029</v>
      </c>
      <c r="J38" s="216" t="s">
        <v>2040</v>
      </c>
      <c r="K38" s="216" t="s">
        <v>2041</v>
      </c>
      <c r="L38" s="216" t="s">
        <v>2042</v>
      </c>
      <c r="M38" s="216" t="s">
        <v>2033</v>
      </c>
      <c r="N38" s="69"/>
      <c r="O38" s="69"/>
      <c r="P38" s="69"/>
      <c r="Q38" s="69"/>
      <c r="R38" s="69"/>
      <c r="S38" s="69"/>
      <c r="T38" s="69"/>
      <c r="U38" s="69"/>
      <c r="V38" s="69"/>
      <c r="W38" s="69"/>
      <c r="X38" s="69"/>
      <c r="Y38" s="69"/>
      <c r="Z38" s="69"/>
    </row>
    <row r="39" spans="1:26" ht="13.5" customHeight="1">
      <c r="A39" s="216" t="str">
        <f t="shared" si="0"/>
        <v>InstructionsA41</v>
      </c>
      <c r="B39" s="216" t="s">
        <v>1641</v>
      </c>
      <c r="C39" s="216" t="s">
        <v>2043</v>
      </c>
      <c r="D39" s="105" t="s">
        <v>2044</v>
      </c>
      <c r="E39" s="217" t="s">
        <v>2045</v>
      </c>
      <c r="F39" s="225" t="s">
        <v>2046</v>
      </c>
      <c r="G39" s="224" t="s">
        <v>2047</v>
      </c>
      <c r="H39" s="224" t="s">
        <v>2048</v>
      </c>
      <c r="I39" s="224" t="s">
        <v>2049</v>
      </c>
      <c r="J39" s="224" t="s">
        <v>2050</v>
      </c>
      <c r="K39" s="224" t="s">
        <v>2051</v>
      </c>
      <c r="L39" s="224" t="s">
        <v>2052</v>
      </c>
      <c r="M39" s="224" t="s">
        <v>2053</v>
      </c>
      <c r="N39" s="69"/>
      <c r="O39" s="69"/>
      <c r="P39" s="69"/>
      <c r="Q39" s="69"/>
      <c r="R39" s="69"/>
      <c r="S39" s="69"/>
      <c r="T39" s="69"/>
      <c r="U39" s="69"/>
      <c r="V39" s="69"/>
      <c r="W39" s="69"/>
      <c r="X39" s="69"/>
      <c r="Y39" s="69"/>
      <c r="Z39" s="69"/>
    </row>
    <row r="40" spans="1:26" ht="13.5" customHeight="1">
      <c r="A40" s="216" t="str">
        <f t="shared" si="0"/>
        <v>InstructionsA42</v>
      </c>
      <c r="B40" s="216" t="s">
        <v>1641</v>
      </c>
      <c r="C40" s="216" t="s">
        <v>2054</v>
      </c>
      <c r="D40" s="216" t="s">
        <v>2055</v>
      </c>
      <c r="E40" s="216" t="s">
        <v>2056</v>
      </c>
      <c r="F40" s="216" t="s">
        <v>2057</v>
      </c>
      <c r="G40" s="216" t="s">
        <v>2058</v>
      </c>
      <c r="H40" s="216" t="s">
        <v>2059</v>
      </c>
      <c r="I40" s="216" t="s">
        <v>2060</v>
      </c>
      <c r="J40" s="216" t="s">
        <v>2061</v>
      </c>
      <c r="K40" s="216" t="s">
        <v>2062</v>
      </c>
      <c r="L40" s="216" t="s">
        <v>2063</v>
      </c>
      <c r="M40" s="216" t="s">
        <v>2064</v>
      </c>
      <c r="N40" s="69"/>
      <c r="O40" s="69"/>
      <c r="P40" s="69"/>
      <c r="Q40" s="69"/>
      <c r="R40" s="69"/>
      <c r="S40" s="69"/>
      <c r="T40" s="69"/>
      <c r="U40" s="69"/>
      <c r="V40" s="69"/>
      <c r="W40" s="69"/>
      <c r="X40" s="69"/>
      <c r="Y40" s="69"/>
      <c r="Z40" s="69"/>
    </row>
    <row r="41" spans="1:26" ht="13.5" customHeight="1">
      <c r="A41" s="216" t="str">
        <f t="shared" si="0"/>
        <v>InstructionsA43</v>
      </c>
      <c r="B41" s="216" t="s">
        <v>1641</v>
      </c>
      <c r="C41" s="216" t="s">
        <v>2065</v>
      </c>
      <c r="D41" s="105" t="s">
        <v>2066</v>
      </c>
      <c r="E41" s="220" t="s">
        <v>2067</v>
      </c>
      <c r="F41" s="225" t="s">
        <v>2068</v>
      </c>
      <c r="G41" s="224" t="s">
        <v>2069</v>
      </c>
      <c r="H41" s="224" t="s">
        <v>2070</v>
      </c>
      <c r="I41" s="224" t="s">
        <v>2071</v>
      </c>
      <c r="J41" s="224" t="s">
        <v>2072</v>
      </c>
      <c r="K41" s="224" t="s">
        <v>2073</v>
      </c>
      <c r="L41" s="224" t="s">
        <v>2074</v>
      </c>
      <c r="M41" s="224" t="s">
        <v>2075</v>
      </c>
      <c r="N41" s="69"/>
      <c r="O41" s="69"/>
      <c r="P41" s="69"/>
      <c r="Q41" s="69"/>
      <c r="R41" s="69"/>
      <c r="S41" s="69"/>
      <c r="T41" s="69"/>
      <c r="U41" s="69"/>
      <c r="V41" s="69"/>
      <c r="W41" s="69"/>
      <c r="X41" s="69"/>
      <c r="Y41" s="69"/>
      <c r="Z41" s="69"/>
    </row>
    <row r="42" spans="1:26" ht="13.5" customHeight="1">
      <c r="A42" s="216" t="str">
        <f t="shared" si="0"/>
        <v>InstructionsA44</v>
      </c>
      <c r="B42" s="216" t="s">
        <v>1641</v>
      </c>
      <c r="C42" s="216" t="s">
        <v>2076</v>
      </c>
      <c r="D42" s="216" t="s">
        <v>2077</v>
      </c>
      <c r="E42" s="220" t="s">
        <v>2078</v>
      </c>
      <c r="F42" s="225" t="s">
        <v>2079</v>
      </c>
      <c r="G42" s="224" t="s">
        <v>2080</v>
      </c>
      <c r="H42" s="224" t="s">
        <v>2081</v>
      </c>
      <c r="I42" s="224" t="s">
        <v>2082</v>
      </c>
      <c r="J42" s="224" t="s">
        <v>2083</v>
      </c>
      <c r="K42" s="224" t="s">
        <v>2084</v>
      </c>
      <c r="L42" s="224" t="s">
        <v>2085</v>
      </c>
      <c r="M42" s="224" t="s">
        <v>2086</v>
      </c>
      <c r="N42" s="69"/>
      <c r="O42" s="69"/>
      <c r="P42" s="69"/>
      <c r="Q42" s="69"/>
      <c r="R42" s="69"/>
      <c r="S42" s="69"/>
      <c r="T42" s="69"/>
      <c r="U42" s="69"/>
      <c r="V42" s="69"/>
      <c r="W42" s="69"/>
      <c r="X42" s="69"/>
      <c r="Y42" s="69"/>
      <c r="Z42" s="69"/>
    </row>
    <row r="43" spans="1:26" ht="13.5" customHeight="1">
      <c r="A43" s="216" t="str">
        <f t="shared" si="0"/>
        <v>InstructionsA45</v>
      </c>
      <c r="B43" s="216" t="s">
        <v>1641</v>
      </c>
      <c r="C43" s="216" t="s">
        <v>2087</v>
      </c>
      <c r="D43" s="216" t="s">
        <v>2088</v>
      </c>
      <c r="E43" s="220" t="s">
        <v>2089</v>
      </c>
      <c r="F43" s="225" t="s">
        <v>2090</v>
      </c>
      <c r="G43" s="224" t="s">
        <v>2091</v>
      </c>
      <c r="H43" s="224" t="s">
        <v>2092</v>
      </c>
      <c r="I43" s="224" t="s">
        <v>2093</v>
      </c>
      <c r="J43" s="224" t="s">
        <v>2094</v>
      </c>
      <c r="K43" s="224" t="s">
        <v>2095</v>
      </c>
      <c r="L43" s="224" t="s">
        <v>2096</v>
      </c>
      <c r="M43" s="224" t="s">
        <v>2097</v>
      </c>
      <c r="N43" s="69"/>
      <c r="O43" s="69"/>
      <c r="P43" s="69"/>
      <c r="Q43" s="69"/>
      <c r="R43" s="69"/>
      <c r="S43" s="69"/>
      <c r="T43" s="69"/>
      <c r="U43" s="69"/>
      <c r="V43" s="69"/>
      <c r="W43" s="69"/>
      <c r="X43" s="69"/>
      <c r="Y43" s="69"/>
      <c r="Z43" s="69"/>
    </row>
    <row r="44" spans="1:26" ht="139.5" customHeight="1">
      <c r="A44" s="216" t="str">
        <f t="shared" si="0"/>
        <v>InstructionsA46</v>
      </c>
      <c r="B44" s="216" t="s">
        <v>1641</v>
      </c>
      <c r="C44" s="216" t="s">
        <v>2098</v>
      </c>
      <c r="D44" s="216" t="s">
        <v>2099</v>
      </c>
      <c r="E44" s="216" t="s">
        <v>2100</v>
      </c>
      <c r="F44" s="216" t="s">
        <v>2101</v>
      </c>
      <c r="G44" s="216" t="s">
        <v>2102</v>
      </c>
      <c r="H44" s="216" t="s">
        <v>2103</v>
      </c>
      <c r="I44" s="216" t="s">
        <v>2104</v>
      </c>
      <c r="J44" s="216" t="s">
        <v>2105</v>
      </c>
      <c r="K44" s="216" t="s">
        <v>2106</v>
      </c>
      <c r="L44" s="216" t="s">
        <v>2107</v>
      </c>
      <c r="M44" s="216" t="s">
        <v>2108</v>
      </c>
      <c r="N44" s="69"/>
      <c r="O44" s="69"/>
      <c r="P44" s="69"/>
      <c r="Q44" s="69"/>
      <c r="R44" s="69"/>
      <c r="S44" s="69"/>
      <c r="T44" s="69"/>
      <c r="U44" s="69"/>
      <c r="V44" s="69"/>
      <c r="W44" s="69"/>
      <c r="X44" s="69"/>
      <c r="Y44" s="69"/>
      <c r="Z44" s="69"/>
    </row>
    <row r="45" spans="1:26" ht="13.5" customHeight="1">
      <c r="A45" s="216" t="str">
        <f t="shared" si="0"/>
        <v>InstructionsA48</v>
      </c>
      <c r="B45" s="216" t="s">
        <v>1641</v>
      </c>
      <c r="C45" s="216" t="s">
        <v>2109</v>
      </c>
      <c r="D45" s="216" t="s">
        <v>2110</v>
      </c>
      <c r="E45" s="217" t="s">
        <v>2111</v>
      </c>
      <c r="F45" s="216" t="s">
        <v>2112</v>
      </c>
      <c r="G45" s="216" t="s">
        <v>2113</v>
      </c>
      <c r="H45" s="216" t="s">
        <v>2114</v>
      </c>
      <c r="I45" s="216" t="s">
        <v>2115</v>
      </c>
      <c r="J45" s="216" t="s">
        <v>2116</v>
      </c>
      <c r="K45" s="219" t="s">
        <v>2117</v>
      </c>
      <c r="L45" s="218" t="s">
        <v>2118</v>
      </c>
      <c r="M45" s="216" t="s">
        <v>2119</v>
      </c>
      <c r="N45" s="69"/>
      <c r="O45" s="69"/>
      <c r="P45" s="69"/>
      <c r="Q45" s="69"/>
      <c r="R45" s="69"/>
      <c r="S45" s="69"/>
      <c r="T45" s="69"/>
      <c r="U45" s="69"/>
      <c r="V45" s="69"/>
      <c r="W45" s="69"/>
      <c r="X45" s="69"/>
      <c r="Y45" s="69"/>
      <c r="Z45" s="69"/>
    </row>
    <row r="46" spans="1:26" ht="13.5" customHeight="1">
      <c r="A46" s="216" t="str">
        <f t="shared" si="0"/>
        <v>InstructionsA49</v>
      </c>
      <c r="B46" s="216" t="s">
        <v>1641</v>
      </c>
      <c r="C46" s="216" t="s">
        <v>2120</v>
      </c>
      <c r="D46" s="216" t="s">
        <v>2121</v>
      </c>
      <c r="E46" s="217" t="s">
        <v>2122</v>
      </c>
      <c r="F46" s="216" t="s">
        <v>2123</v>
      </c>
      <c r="G46" s="216" t="s">
        <v>2124</v>
      </c>
      <c r="H46" s="216" t="s">
        <v>2125</v>
      </c>
      <c r="I46" s="216" t="s">
        <v>2126</v>
      </c>
      <c r="J46" s="216" t="s">
        <v>2127</v>
      </c>
      <c r="K46" s="219" t="s">
        <v>2128</v>
      </c>
      <c r="L46" s="218" t="s">
        <v>2129</v>
      </c>
      <c r="M46" s="216" t="s">
        <v>2130</v>
      </c>
      <c r="N46" s="69"/>
      <c r="O46" s="69"/>
      <c r="P46" s="69"/>
      <c r="Q46" s="69"/>
      <c r="R46" s="69"/>
      <c r="S46" s="69"/>
      <c r="T46" s="69"/>
      <c r="U46" s="69"/>
      <c r="V46" s="69"/>
      <c r="W46" s="69"/>
      <c r="X46" s="69"/>
      <c r="Y46" s="69"/>
      <c r="Z46" s="69"/>
    </row>
    <row r="47" spans="1:26" ht="13.5" customHeight="1">
      <c r="A47" s="216" t="str">
        <f t="shared" si="0"/>
        <v>InstructionsA50</v>
      </c>
      <c r="B47" s="216" t="s">
        <v>1641</v>
      </c>
      <c r="C47" s="216" t="s">
        <v>2131</v>
      </c>
      <c r="D47" s="216" t="s">
        <v>2132</v>
      </c>
      <c r="E47" s="220" t="s">
        <v>2133</v>
      </c>
      <c r="F47" s="225" t="s">
        <v>2134</v>
      </c>
      <c r="G47" s="224" t="s">
        <v>2135</v>
      </c>
      <c r="H47" s="224" t="s">
        <v>2136</v>
      </c>
      <c r="I47" s="224" t="s">
        <v>2137</v>
      </c>
      <c r="J47" s="224" t="s">
        <v>2138</v>
      </c>
      <c r="K47" s="224" t="s">
        <v>2139</v>
      </c>
      <c r="L47" s="224" t="s">
        <v>2140</v>
      </c>
      <c r="M47" s="224" t="s">
        <v>2141</v>
      </c>
      <c r="N47" s="69"/>
      <c r="O47" s="69"/>
      <c r="P47" s="69"/>
      <c r="Q47" s="69"/>
      <c r="R47" s="69"/>
      <c r="S47" s="69"/>
      <c r="T47" s="69"/>
      <c r="U47" s="69"/>
      <c r="V47" s="69"/>
      <c r="W47" s="69"/>
      <c r="X47" s="69"/>
      <c r="Y47" s="69"/>
      <c r="Z47" s="69"/>
    </row>
    <row r="48" spans="1:26" ht="13.5" customHeight="1">
      <c r="A48" s="228" t="s">
        <v>2142</v>
      </c>
      <c r="B48" s="228" t="s">
        <v>1641</v>
      </c>
      <c r="C48" s="216" t="s">
        <v>2143</v>
      </c>
      <c r="D48" s="228" t="s">
        <v>2144</v>
      </c>
      <c r="E48" s="220" t="s">
        <v>2145</v>
      </c>
      <c r="F48" s="216" t="s">
        <v>2146</v>
      </c>
      <c r="G48" s="219" t="s">
        <v>2147</v>
      </c>
      <c r="H48" s="216" t="s">
        <v>2148</v>
      </c>
      <c r="I48" s="216" t="s">
        <v>2149</v>
      </c>
      <c r="J48" s="216" t="s">
        <v>2150</v>
      </c>
      <c r="K48" s="216" t="s">
        <v>2151</v>
      </c>
      <c r="L48" s="229" t="s">
        <v>2152</v>
      </c>
      <c r="M48" s="216" t="s">
        <v>2153</v>
      </c>
      <c r="N48" s="69"/>
      <c r="O48" s="69"/>
      <c r="P48" s="69"/>
      <c r="Q48" s="69"/>
      <c r="R48" s="69"/>
      <c r="S48" s="69"/>
      <c r="T48" s="69"/>
      <c r="U48" s="69"/>
      <c r="V48" s="69"/>
      <c r="W48" s="69"/>
      <c r="X48" s="69"/>
      <c r="Y48" s="69"/>
      <c r="Z48" s="69"/>
    </row>
    <row r="49" spans="1:26" ht="13.5" customHeight="1">
      <c r="A49" s="216" t="str">
        <f t="shared" ref="A49:A217" si="1">B49&amp;C49</f>
        <v>InstructionsA52</v>
      </c>
      <c r="B49" s="216" t="s">
        <v>1641</v>
      </c>
      <c r="C49" s="216" t="s">
        <v>2154</v>
      </c>
      <c r="D49" s="216" t="s">
        <v>2155</v>
      </c>
      <c r="E49" s="220" t="s">
        <v>2156</v>
      </c>
      <c r="F49" s="216" t="s">
        <v>2157</v>
      </c>
      <c r="G49" s="216" t="s">
        <v>2158</v>
      </c>
      <c r="H49" s="216" t="s">
        <v>2159</v>
      </c>
      <c r="I49" s="216" t="s">
        <v>2160</v>
      </c>
      <c r="J49" s="216" t="s">
        <v>2161</v>
      </c>
      <c r="K49" s="219" t="s">
        <v>2162</v>
      </c>
      <c r="L49" s="218" t="s">
        <v>2163</v>
      </c>
      <c r="M49" s="216" t="s">
        <v>2164</v>
      </c>
      <c r="N49" s="69"/>
      <c r="O49" s="69"/>
      <c r="P49" s="69"/>
      <c r="Q49" s="69"/>
      <c r="R49" s="69"/>
      <c r="S49" s="69"/>
      <c r="T49" s="69"/>
      <c r="U49" s="69"/>
      <c r="V49" s="69"/>
      <c r="W49" s="69"/>
      <c r="X49" s="69"/>
      <c r="Y49" s="69"/>
      <c r="Z49" s="69"/>
    </row>
    <row r="50" spans="1:26" ht="13.5" customHeight="1">
      <c r="A50" s="216" t="str">
        <f t="shared" si="1"/>
        <v>InstructionsA53</v>
      </c>
      <c r="B50" s="216" t="s">
        <v>1641</v>
      </c>
      <c r="C50" s="216" t="s">
        <v>2165</v>
      </c>
      <c r="D50" s="216" t="s">
        <v>2166</v>
      </c>
      <c r="E50" s="220" t="s">
        <v>2167</v>
      </c>
      <c r="F50" s="225" t="s">
        <v>2168</v>
      </c>
      <c r="G50" s="224" t="s">
        <v>2169</v>
      </c>
      <c r="H50" s="224" t="s">
        <v>2170</v>
      </c>
      <c r="I50" s="224" t="s">
        <v>2171</v>
      </c>
      <c r="J50" s="224" t="s">
        <v>2172</v>
      </c>
      <c r="K50" s="224" t="s">
        <v>2173</v>
      </c>
      <c r="L50" s="224" t="s">
        <v>2174</v>
      </c>
      <c r="M50" s="224" t="s">
        <v>2175</v>
      </c>
      <c r="N50" s="69"/>
      <c r="O50" s="69"/>
      <c r="P50" s="69"/>
      <c r="Q50" s="69"/>
      <c r="R50" s="69"/>
      <c r="S50" s="69"/>
      <c r="T50" s="69"/>
      <c r="U50" s="69"/>
      <c r="V50" s="69"/>
      <c r="W50" s="69"/>
      <c r="X50" s="69"/>
      <c r="Y50" s="69"/>
      <c r="Z50" s="69"/>
    </row>
    <row r="51" spans="1:26" ht="13.5" customHeight="1">
      <c r="A51" s="216" t="str">
        <f t="shared" si="1"/>
        <v>InstructionsA54</v>
      </c>
      <c r="B51" s="216" t="s">
        <v>1641</v>
      </c>
      <c r="C51" s="216" t="s">
        <v>2176</v>
      </c>
      <c r="D51" s="216" t="s">
        <v>2177</v>
      </c>
      <c r="E51" s="220" t="s">
        <v>2178</v>
      </c>
      <c r="F51" s="216" t="s">
        <v>2179</v>
      </c>
      <c r="G51" s="216" t="s">
        <v>2180</v>
      </c>
      <c r="H51" s="216" t="s">
        <v>2181</v>
      </c>
      <c r="I51" s="216" t="s">
        <v>2182</v>
      </c>
      <c r="J51" s="216" t="s">
        <v>2183</v>
      </c>
      <c r="K51" s="219" t="s">
        <v>2184</v>
      </c>
      <c r="L51" s="218" t="s">
        <v>2185</v>
      </c>
      <c r="M51" s="216" t="s">
        <v>2186</v>
      </c>
      <c r="N51" s="69"/>
      <c r="O51" s="69"/>
      <c r="P51" s="69"/>
      <c r="Q51" s="69"/>
      <c r="R51" s="69"/>
      <c r="S51" s="69"/>
      <c r="T51" s="69"/>
      <c r="U51" s="69"/>
      <c r="V51" s="69"/>
      <c r="W51" s="69"/>
      <c r="X51" s="69"/>
      <c r="Y51" s="69"/>
      <c r="Z51" s="69"/>
    </row>
    <row r="52" spans="1:26" ht="13.5" customHeight="1">
      <c r="A52" s="216" t="str">
        <f t="shared" si="1"/>
        <v>InstructionsA55</v>
      </c>
      <c r="B52" s="216" t="s">
        <v>1641</v>
      </c>
      <c r="C52" s="216" t="s">
        <v>2187</v>
      </c>
      <c r="D52" s="216" t="s">
        <v>2188</v>
      </c>
      <c r="E52" s="216" t="s">
        <v>2189</v>
      </c>
      <c r="F52" s="216" t="s">
        <v>2190</v>
      </c>
      <c r="G52" s="216" t="s">
        <v>2191</v>
      </c>
      <c r="H52" s="216" t="s">
        <v>2192</v>
      </c>
      <c r="I52" s="216" t="s">
        <v>2193</v>
      </c>
      <c r="J52" s="216" t="s">
        <v>2194</v>
      </c>
      <c r="K52" s="219" t="s">
        <v>2195</v>
      </c>
      <c r="L52" s="218" t="s">
        <v>2196</v>
      </c>
      <c r="M52" s="216" t="s">
        <v>2197</v>
      </c>
      <c r="N52" s="69"/>
      <c r="O52" s="69"/>
      <c r="P52" s="69"/>
      <c r="Q52" s="69"/>
      <c r="R52" s="69"/>
      <c r="S52" s="69"/>
      <c r="T52" s="69"/>
      <c r="U52" s="69"/>
      <c r="V52" s="69"/>
      <c r="W52" s="69"/>
      <c r="X52" s="69"/>
      <c r="Y52" s="69"/>
      <c r="Z52" s="69"/>
    </row>
    <row r="53" spans="1:26" ht="13.5" customHeight="1">
      <c r="A53" s="216" t="str">
        <f t="shared" si="1"/>
        <v>InstructionsA56</v>
      </c>
      <c r="B53" s="216" t="s">
        <v>1641</v>
      </c>
      <c r="C53" s="216" t="s">
        <v>2198</v>
      </c>
      <c r="D53" s="216" t="s">
        <v>2199</v>
      </c>
      <c r="E53" s="216" t="s">
        <v>2200</v>
      </c>
      <c r="F53" s="216" t="s">
        <v>2201</v>
      </c>
      <c r="G53" s="216" t="s">
        <v>2202</v>
      </c>
      <c r="H53" s="216" t="s">
        <v>2203</v>
      </c>
      <c r="I53" s="216" t="s">
        <v>2204</v>
      </c>
      <c r="J53" s="216" t="s">
        <v>2205</v>
      </c>
      <c r="K53" s="219" t="s">
        <v>2206</v>
      </c>
      <c r="L53" s="218" t="s">
        <v>2207</v>
      </c>
      <c r="M53" s="216" t="s">
        <v>2208</v>
      </c>
      <c r="N53" s="69"/>
      <c r="O53" s="69"/>
      <c r="P53" s="69"/>
      <c r="Q53" s="69"/>
      <c r="R53" s="69"/>
      <c r="S53" s="69"/>
      <c r="T53" s="69"/>
      <c r="U53" s="69"/>
      <c r="V53" s="69"/>
      <c r="W53" s="69"/>
      <c r="X53" s="69"/>
      <c r="Y53" s="69"/>
      <c r="Z53" s="69"/>
    </row>
    <row r="54" spans="1:26" ht="13.5" customHeight="1">
      <c r="A54" s="216" t="str">
        <f t="shared" si="1"/>
        <v>InstructionsA57</v>
      </c>
      <c r="B54" s="216" t="s">
        <v>1641</v>
      </c>
      <c r="C54" s="216" t="s">
        <v>2209</v>
      </c>
      <c r="D54" s="216" t="s">
        <v>2210</v>
      </c>
      <c r="E54" s="216" t="s">
        <v>2211</v>
      </c>
      <c r="F54" s="216" t="s">
        <v>2212</v>
      </c>
      <c r="G54" s="216" t="s">
        <v>2213</v>
      </c>
      <c r="H54" s="216" t="s">
        <v>2214</v>
      </c>
      <c r="I54" s="216" t="s">
        <v>2215</v>
      </c>
      <c r="J54" s="216" t="s">
        <v>2216</v>
      </c>
      <c r="K54" s="219" t="s">
        <v>2217</v>
      </c>
      <c r="L54" s="218" t="s">
        <v>2218</v>
      </c>
      <c r="M54" s="216" t="s">
        <v>2219</v>
      </c>
      <c r="N54" s="69"/>
      <c r="O54" s="69"/>
      <c r="P54" s="69"/>
      <c r="Q54" s="69"/>
      <c r="R54" s="69"/>
      <c r="S54" s="69"/>
      <c r="T54" s="69"/>
      <c r="U54" s="69"/>
      <c r="V54" s="69"/>
      <c r="W54" s="69"/>
      <c r="X54" s="69"/>
      <c r="Y54" s="69"/>
      <c r="Z54" s="69"/>
    </row>
    <row r="55" spans="1:26" ht="13.5" customHeight="1">
      <c r="A55" s="216" t="str">
        <f t="shared" si="1"/>
        <v>InstructionsA58</v>
      </c>
      <c r="B55" s="216" t="s">
        <v>1641</v>
      </c>
      <c r="C55" s="216" t="s">
        <v>2220</v>
      </c>
      <c r="D55" s="105" t="s">
        <v>2221</v>
      </c>
      <c r="E55" s="105" t="s">
        <v>2222</v>
      </c>
      <c r="F55" s="105" t="s">
        <v>2223</v>
      </c>
      <c r="G55" s="105" t="s">
        <v>2224</v>
      </c>
      <c r="H55" s="105" t="s">
        <v>2225</v>
      </c>
      <c r="I55" s="105" t="s">
        <v>2226</v>
      </c>
      <c r="J55" s="105" t="s">
        <v>2227</v>
      </c>
      <c r="K55" s="105" t="s">
        <v>2228</v>
      </c>
      <c r="L55" s="222" t="s">
        <v>2229</v>
      </c>
      <c r="M55" s="105" t="s">
        <v>2230</v>
      </c>
      <c r="N55" s="69"/>
      <c r="O55" s="69"/>
      <c r="P55" s="69"/>
      <c r="Q55" s="69"/>
      <c r="R55" s="69"/>
      <c r="S55" s="69"/>
      <c r="T55" s="69"/>
      <c r="U55" s="69"/>
      <c r="V55" s="69"/>
      <c r="W55" s="69"/>
      <c r="X55" s="69"/>
      <c r="Y55" s="69"/>
      <c r="Z55" s="69"/>
    </row>
    <row r="56" spans="1:26" ht="13.5" customHeight="1">
      <c r="A56" s="216" t="str">
        <f t="shared" si="1"/>
        <v>InstructionsA59</v>
      </c>
      <c r="B56" s="216" t="s">
        <v>1641</v>
      </c>
      <c r="C56" s="216" t="s">
        <v>2231</v>
      </c>
      <c r="D56" s="105" t="s">
        <v>2232</v>
      </c>
      <c r="E56" s="105" t="s">
        <v>2233</v>
      </c>
      <c r="F56" s="105" t="s">
        <v>2234</v>
      </c>
      <c r="G56" s="105" t="s">
        <v>2235</v>
      </c>
      <c r="H56" s="105" t="s">
        <v>2236</v>
      </c>
      <c r="I56" s="105" t="s">
        <v>2237</v>
      </c>
      <c r="J56" s="105" t="s">
        <v>2238</v>
      </c>
      <c r="K56" s="105" t="s">
        <v>2239</v>
      </c>
      <c r="L56" s="222" t="s">
        <v>2240</v>
      </c>
      <c r="M56" s="105" t="s">
        <v>2241</v>
      </c>
      <c r="N56" s="69"/>
      <c r="O56" s="69"/>
      <c r="P56" s="69"/>
      <c r="Q56" s="69"/>
      <c r="R56" s="69"/>
      <c r="S56" s="69"/>
      <c r="T56" s="69"/>
      <c r="U56" s="69"/>
      <c r="V56" s="69"/>
      <c r="W56" s="69"/>
      <c r="X56" s="69"/>
      <c r="Y56" s="69"/>
      <c r="Z56" s="69"/>
    </row>
    <row r="57" spans="1:26" ht="13.5" customHeight="1">
      <c r="A57" s="216" t="str">
        <f t="shared" si="1"/>
        <v>InstructionsA60</v>
      </c>
      <c r="B57" s="216" t="s">
        <v>1641</v>
      </c>
      <c r="C57" s="216" t="s">
        <v>2242</v>
      </c>
      <c r="D57" s="105" t="s">
        <v>2243</v>
      </c>
      <c r="E57" s="105" t="s">
        <v>2244</v>
      </c>
      <c r="F57" s="105" t="s">
        <v>2245</v>
      </c>
      <c r="G57" s="105" t="s">
        <v>2246</v>
      </c>
      <c r="H57" s="105" t="s">
        <v>2247</v>
      </c>
      <c r="I57" s="105" t="s">
        <v>2248</v>
      </c>
      <c r="J57" s="105" t="s">
        <v>2249</v>
      </c>
      <c r="K57" s="105" t="s">
        <v>2250</v>
      </c>
      <c r="L57" s="222" t="s">
        <v>2251</v>
      </c>
      <c r="M57" s="105" t="s">
        <v>2252</v>
      </c>
      <c r="N57" s="69"/>
      <c r="O57" s="69"/>
      <c r="P57" s="69"/>
      <c r="Q57" s="69"/>
      <c r="R57" s="69"/>
      <c r="S57" s="69"/>
      <c r="T57" s="69"/>
      <c r="U57" s="69"/>
      <c r="V57" s="69"/>
      <c r="W57" s="69"/>
      <c r="X57" s="69"/>
      <c r="Y57" s="69"/>
      <c r="Z57" s="69"/>
    </row>
    <row r="58" spans="1:26" ht="13.5" customHeight="1">
      <c r="A58" s="216" t="str">
        <f t="shared" si="1"/>
        <v>InstructionsA61</v>
      </c>
      <c r="B58" s="216" t="s">
        <v>1641</v>
      </c>
      <c r="C58" s="216" t="s">
        <v>2253</v>
      </c>
      <c r="D58" s="216" t="s">
        <v>2254</v>
      </c>
      <c r="E58" s="216" t="s">
        <v>2255</v>
      </c>
      <c r="F58" s="216" t="s">
        <v>2256</v>
      </c>
      <c r="G58" s="225" t="s">
        <v>2257</v>
      </c>
      <c r="H58" s="216" t="s">
        <v>2258</v>
      </c>
      <c r="I58" s="216" t="s">
        <v>2259</v>
      </c>
      <c r="J58" s="216" t="s">
        <v>2260</v>
      </c>
      <c r="K58" s="219" t="s">
        <v>2261</v>
      </c>
      <c r="L58" s="218" t="s">
        <v>2262</v>
      </c>
      <c r="M58" s="216" t="s">
        <v>2263</v>
      </c>
      <c r="N58" s="69"/>
      <c r="O58" s="69"/>
      <c r="P58" s="69"/>
      <c r="Q58" s="69"/>
      <c r="R58" s="69"/>
      <c r="S58" s="69"/>
      <c r="T58" s="69"/>
      <c r="U58" s="69"/>
      <c r="V58" s="69"/>
      <c r="W58" s="69"/>
      <c r="X58" s="69"/>
      <c r="Y58" s="69"/>
      <c r="Z58" s="69"/>
    </row>
    <row r="59" spans="1:26" ht="13.5" customHeight="1">
      <c r="A59" s="216" t="str">
        <f t="shared" si="1"/>
        <v>InstructionsA62</v>
      </c>
      <c r="B59" s="216" t="s">
        <v>1641</v>
      </c>
      <c r="C59" s="216" t="s">
        <v>2264</v>
      </c>
      <c r="D59" s="216" t="s">
        <v>2265</v>
      </c>
      <c r="E59" s="216" t="s">
        <v>2266</v>
      </c>
      <c r="F59" s="216" t="s">
        <v>2267</v>
      </c>
      <c r="G59" s="216" t="s">
        <v>2268</v>
      </c>
      <c r="H59" s="216" t="s">
        <v>2269</v>
      </c>
      <c r="I59" s="216" t="s">
        <v>2270</v>
      </c>
      <c r="J59" s="216" t="s">
        <v>2271</v>
      </c>
      <c r="K59" s="219" t="s">
        <v>2272</v>
      </c>
      <c r="L59" s="218" t="s">
        <v>2273</v>
      </c>
      <c r="M59" s="216" t="s">
        <v>2274</v>
      </c>
      <c r="N59" s="69"/>
      <c r="O59" s="69"/>
      <c r="P59" s="69"/>
      <c r="Q59" s="69"/>
      <c r="R59" s="69"/>
      <c r="S59" s="69"/>
      <c r="T59" s="69"/>
      <c r="U59" s="69"/>
      <c r="V59" s="69"/>
      <c r="W59" s="69"/>
      <c r="X59" s="69"/>
      <c r="Y59" s="69"/>
      <c r="Z59" s="69"/>
    </row>
    <row r="60" spans="1:26" ht="13.5" customHeight="1">
      <c r="A60" s="216" t="str">
        <f t="shared" si="1"/>
        <v>InstructionsA63</v>
      </c>
      <c r="B60" s="216" t="s">
        <v>1641</v>
      </c>
      <c r="C60" s="216" t="s">
        <v>2275</v>
      </c>
      <c r="D60" s="216" t="s">
        <v>2276</v>
      </c>
      <c r="E60" s="216" t="s">
        <v>2277</v>
      </c>
      <c r="F60" s="216" t="s">
        <v>2278</v>
      </c>
      <c r="G60" s="216" t="s">
        <v>2279</v>
      </c>
      <c r="H60" s="216" t="s">
        <v>2280</v>
      </c>
      <c r="I60" s="216" t="s">
        <v>2281</v>
      </c>
      <c r="J60" s="216" t="s">
        <v>2282</v>
      </c>
      <c r="K60" s="219" t="s">
        <v>2283</v>
      </c>
      <c r="L60" s="218" t="s">
        <v>2284</v>
      </c>
      <c r="M60" s="216" t="s">
        <v>2285</v>
      </c>
      <c r="N60" s="69"/>
      <c r="O60" s="69"/>
      <c r="P60" s="69"/>
      <c r="Q60" s="69"/>
      <c r="R60" s="69"/>
      <c r="S60" s="69"/>
      <c r="T60" s="69"/>
      <c r="U60" s="69"/>
      <c r="V60" s="69"/>
      <c r="W60" s="69"/>
      <c r="X60" s="69"/>
      <c r="Y60" s="69"/>
      <c r="Z60" s="69"/>
    </row>
    <row r="61" spans="1:26" ht="13.5" customHeight="1">
      <c r="A61" s="216" t="str">
        <f t="shared" si="1"/>
        <v>InstructionsA64</v>
      </c>
      <c r="B61" s="216" t="s">
        <v>1641</v>
      </c>
      <c r="C61" s="216" t="s">
        <v>2286</v>
      </c>
      <c r="D61" s="216" t="s">
        <v>2287</v>
      </c>
      <c r="E61" s="216" t="s">
        <v>2288</v>
      </c>
      <c r="F61" s="216" t="s">
        <v>2289</v>
      </c>
      <c r="G61" s="216" t="s">
        <v>2290</v>
      </c>
      <c r="H61" s="216" t="s">
        <v>2291</v>
      </c>
      <c r="I61" s="216" t="s">
        <v>2292</v>
      </c>
      <c r="J61" s="216" t="s">
        <v>2293</v>
      </c>
      <c r="K61" s="219" t="s">
        <v>2294</v>
      </c>
      <c r="L61" s="218" t="s">
        <v>2295</v>
      </c>
      <c r="M61" s="216" t="s">
        <v>2296</v>
      </c>
      <c r="N61" s="69"/>
      <c r="O61" s="69"/>
      <c r="P61" s="69"/>
      <c r="Q61" s="69"/>
      <c r="R61" s="69"/>
      <c r="S61" s="69"/>
      <c r="T61" s="69"/>
      <c r="U61" s="69"/>
      <c r="V61" s="69"/>
      <c r="W61" s="69"/>
      <c r="X61" s="69"/>
      <c r="Y61" s="69"/>
      <c r="Z61" s="69"/>
    </row>
    <row r="62" spans="1:26" ht="13.5" customHeight="1">
      <c r="A62" s="216" t="str">
        <f t="shared" si="1"/>
        <v>InstructionsA65</v>
      </c>
      <c r="B62" s="216" t="s">
        <v>1641</v>
      </c>
      <c r="C62" s="216" t="s">
        <v>2297</v>
      </c>
      <c r="D62" s="216" t="s">
        <v>2298</v>
      </c>
      <c r="E62" s="216" t="s">
        <v>2299</v>
      </c>
      <c r="F62" s="225" t="s">
        <v>2300</v>
      </c>
      <c r="G62" s="224" t="s">
        <v>2301</v>
      </c>
      <c r="H62" s="224" t="s">
        <v>2302</v>
      </c>
      <c r="I62" s="224" t="s">
        <v>2303</v>
      </c>
      <c r="J62" s="224" t="s">
        <v>2304</v>
      </c>
      <c r="K62" s="224" t="s">
        <v>2305</v>
      </c>
      <c r="L62" s="224" t="s">
        <v>2306</v>
      </c>
      <c r="M62" s="224" t="s">
        <v>2307</v>
      </c>
      <c r="N62" s="69"/>
      <c r="O62" s="69"/>
      <c r="P62" s="69"/>
      <c r="Q62" s="69"/>
      <c r="R62" s="69"/>
      <c r="S62" s="69"/>
      <c r="T62" s="69"/>
      <c r="U62" s="69"/>
      <c r="V62" s="69"/>
      <c r="W62" s="69"/>
      <c r="X62" s="69"/>
      <c r="Y62" s="69"/>
      <c r="Z62" s="69"/>
    </row>
    <row r="63" spans="1:26" ht="13.5" customHeight="1">
      <c r="A63" s="216" t="str">
        <f t="shared" si="1"/>
        <v>InstructionsA66</v>
      </c>
      <c r="B63" s="216" t="s">
        <v>1641</v>
      </c>
      <c r="C63" s="216" t="s">
        <v>2308</v>
      </c>
      <c r="D63" s="216" t="s">
        <v>2309</v>
      </c>
      <c r="E63" s="216" t="s">
        <v>2310</v>
      </c>
      <c r="F63" s="216" t="s">
        <v>2311</v>
      </c>
      <c r="G63" s="216" t="s">
        <v>2312</v>
      </c>
      <c r="H63" s="216" t="s">
        <v>2313</v>
      </c>
      <c r="I63" s="216" t="s">
        <v>2314</v>
      </c>
      <c r="J63" s="216" t="s">
        <v>2315</v>
      </c>
      <c r="K63" s="219" t="s">
        <v>2316</v>
      </c>
      <c r="L63" s="218" t="s">
        <v>2317</v>
      </c>
      <c r="M63" s="216" t="s">
        <v>2318</v>
      </c>
      <c r="N63" s="69"/>
      <c r="O63" s="69"/>
      <c r="P63" s="69"/>
      <c r="Q63" s="69"/>
      <c r="R63" s="69"/>
      <c r="S63" s="69"/>
      <c r="T63" s="69"/>
      <c r="U63" s="69"/>
      <c r="V63" s="69"/>
      <c r="W63" s="69"/>
      <c r="X63" s="69"/>
      <c r="Y63" s="69"/>
      <c r="Z63" s="69"/>
    </row>
    <row r="64" spans="1:26" ht="13.5" customHeight="1">
      <c r="A64" s="216" t="str">
        <f t="shared" si="1"/>
        <v>InstructionsA67</v>
      </c>
      <c r="B64" s="216" t="s">
        <v>1641</v>
      </c>
      <c r="C64" s="216" t="s">
        <v>2319</v>
      </c>
      <c r="D64" s="216" t="s">
        <v>2320</v>
      </c>
      <c r="E64" s="216" t="s">
        <v>2321</v>
      </c>
      <c r="F64" s="216" t="s">
        <v>2322</v>
      </c>
      <c r="G64" s="216" t="s">
        <v>2323</v>
      </c>
      <c r="H64" s="219" t="s">
        <v>2324</v>
      </c>
      <c r="I64" s="216" t="s">
        <v>2325</v>
      </c>
      <c r="J64" s="216" t="s">
        <v>2326</v>
      </c>
      <c r="K64" s="219" t="s">
        <v>2327</v>
      </c>
      <c r="L64" s="218" t="s">
        <v>2328</v>
      </c>
      <c r="M64" s="216" t="s">
        <v>2329</v>
      </c>
      <c r="N64" s="69"/>
      <c r="O64" s="69"/>
      <c r="P64" s="69"/>
      <c r="Q64" s="69"/>
      <c r="R64" s="69"/>
      <c r="S64" s="69"/>
      <c r="T64" s="69"/>
      <c r="U64" s="69"/>
      <c r="V64" s="69"/>
      <c r="W64" s="69"/>
      <c r="X64" s="69"/>
      <c r="Y64" s="69"/>
      <c r="Z64" s="69"/>
    </row>
    <row r="65" spans="1:26" ht="13.5" customHeight="1">
      <c r="A65" s="216" t="str">
        <f t="shared" si="1"/>
        <v>InstructionsA68</v>
      </c>
      <c r="B65" s="216" t="s">
        <v>1641</v>
      </c>
      <c r="C65" s="216" t="s">
        <v>2330</v>
      </c>
      <c r="D65" s="216" t="s">
        <v>2331</v>
      </c>
      <c r="E65" s="230" t="s">
        <v>2332</v>
      </c>
      <c r="F65" s="216" t="s">
        <v>2333</v>
      </c>
      <c r="G65" s="216" t="s">
        <v>2334</v>
      </c>
      <c r="H65" s="219" t="s">
        <v>2335</v>
      </c>
      <c r="I65" s="216" t="s">
        <v>2336</v>
      </c>
      <c r="J65" s="216" t="s">
        <v>2337</v>
      </c>
      <c r="K65" s="219" t="s">
        <v>2338</v>
      </c>
      <c r="L65" s="218" t="s">
        <v>2339</v>
      </c>
      <c r="M65" s="216" t="s">
        <v>2340</v>
      </c>
      <c r="N65" s="69"/>
      <c r="O65" s="69"/>
      <c r="P65" s="69"/>
      <c r="Q65" s="69"/>
      <c r="R65" s="69"/>
      <c r="S65" s="69"/>
      <c r="T65" s="69"/>
      <c r="U65" s="69"/>
      <c r="V65" s="69"/>
      <c r="W65" s="69"/>
      <c r="X65" s="69"/>
      <c r="Y65" s="69"/>
      <c r="Z65" s="69"/>
    </row>
    <row r="66" spans="1:26" ht="13.5" customHeight="1">
      <c r="A66" s="216" t="str">
        <f t="shared" si="1"/>
        <v>InstructionsA69</v>
      </c>
      <c r="B66" s="216" t="s">
        <v>1641</v>
      </c>
      <c r="C66" s="216" t="s">
        <v>2341</v>
      </c>
      <c r="D66" s="216" t="s">
        <v>2342</v>
      </c>
      <c r="E66" s="220" t="s">
        <v>2343</v>
      </c>
      <c r="F66" s="216" t="s">
        <v>2344</v>
      </c>
      <c r="G66" s="231" t="s">
        <v>2345</v>
      </c>
      <c r="H66" s="219" t="s">
        <v>2346</v>
      </c>
      <c r="I66" s="216" t="s">
        <v>2347</v>
      </c>
      <c r="J66" s="216" t="s">
        <v>2348</v>
      </c>
      <c r="K66" s="219" t="s">
        <v>2349</v>
      </c>
      <c r="L66" s="218" t="s">
        <v>2350</v>
      </c>
      <c r="M66" s="216" t="s">
        <v>2351</v>
      </c>
      <c r="N66" s="69"/>
      <c r="O66" s="69"/>
      <c r="P66" s="69"/>
      <c r="Q66" s="69"/>
      <c r="R66" s="69"/>
      <c r="S66" s="69"/>
      <c r="T66" s="69"/>
      <c r="U66" s="69"/>
      <c r="V66" s="69"/>
      <c r="W66" s="69"/>
      <c r="X66" s="69"/>
      <c r="Y66" s="69"/>
      <c r="Z66" s="69"/>
    </row>
    <row r="67" spans="1:26" ht="13.5" customHeight="1">
      <c r="A67" s="216" t="str">
        <f t="shared" si="1"/>
        <v>InstructionsA70</v>
      </c>
      <c r="B67" s="216" t="s">
        <v>1641</v>
      </c>
      <c r="C67" s="216" t="s">
        <v>2352</v>
      </c>
      <c r="D67" s="216" t="s">
        <v>2353</v>
      </c>
      <c r="E67" s="220" t="s">
        <v>2354</v>
      </c>
      <c r="F67" s="216" t="s">
        <v>2355</v>
      </c>
      <c r="G67" s="216" t="s">
        <v>2356</v>
      </c>
      <c r="H67" s="219" t="s">
        <v>2357</v>
      </c>
      <c r="I67" s="216" t="s">
        <v>2358</v>
      </c>
      <c r="J67" s="216" t="s">
        <v>2359</v>
      </c>
      <c r="K67" s="219" t="s">
        <v>2360</v>
      </c>
      <c r="L67" s="218" t="s">
        <v>2361</v>
      </c>
      <c r="M67" s="216" t="s">
        <v>2362</v>
      </c>
      <c r="N67" s="69"/>
      <c r="O67" s="69"/>
      <c r="P67" s="69"/>
      <c r="Q67" s="69"/>
      <c r="R67" s="69"/>
      <c r="S67" s="69"/>
      <c r="T67" s="69"/>
      <c r="U67" s="69"/>
      <c r="V67" s="69"/>
      <c r="W67" s="69"/>
      <c r="X67" s="69"/>
      <c r="Y67" s="69"/>
      <c r="Z67" s="69"/>
    </row>
    <row r="68" spans="1:26" ht="13.5" customHeight="1">
      <c r="A68" s="216" t="str">
        <f t="shared" si="1"/>
        <v>InstructionsA71</v>
      </c>
      <c r="B68" s="216" t="s">
        <v>1641</v>
      </c>
      <c r="C68" s="216" t="s">
        <v>2363</v>
      </c>
      <c r="D68" s="216" t="s">
        <v>2364</v>
      </c>
      <c r="E68" s="220" t="s">
        <v>2365</v>
      </c>
      <c r="F68" s="216" t="s">
        <v>2366</v>
      </c>
      <c r="G68" s="231" t="s">
        <v>2367</v>
      </c>
      <c r="H68" s="219" t="s">
        <v>2368</v>
      </c>
      <c r="I68" s="216" t="s">
        <v>2369</v>
      </c>
      <c r="J68" s="216" t="s">
        <v>2370</v>
      </c>
      <c r="K68" s="219" t="s">
        <v>2371</v>
      </c>
      <c r="L68" s="218" t="s">
        <v>2372</v>
      </c>
      <c r="M68" s="216" t="s">
        <v>2373</v>
      </c>
      <c r="N68" s="69"/>
      <c r="O68" s="69"/>
      <c r="P68" s="69"/>
      <c r="Q68" s="69"/>
      <c r="R68" s="69"/>
      <c r="S68" s="69"/>
      <c r="T68" s="69"/>
      <c r="U68" s="69"/>
      <c r="V68" s="69"/>
      <c r="W68" s="69"/>
      <c r="X68" s="69"/>
      <c r="Y68" s="69"/>
      <c r="Z68" s="69"/>
    </row>
    <row r="69" spans="1:26" ht="13.5" customHeight="1">
      <c r="A69" s="216" t="str">
        <f t="shared" si="1"/>
        <v>InstructionsA72</v>
      </c>
      <c r="B69" s="216" t="s">
        <v>1641</v>
      </c>
      <c r="C69" s="216" t="s">
        <v>2374</v>
      </c>
      <c r="D69" s="216" t="s">
        <v>2375</v>
      </c>
      <c r="E69" s="220" t="s">
        <v>2376</v>
      </c>
      <c r="F69" s="216" t="s">
        <v>2377</v>
      </c>
      <c r="G69" s="216" t="s">
        <v>2378</v>
      </c>
      <c r="H69" s="219" t="s">
        <v>2379</v>
      </c>
      <c r="I69" s="216" t="s">
        <v>2380</v>
      </c>
      <c r="J69" s="216" t="s">
        <v>2381</v>
      </c>
      <c r="K69" s="219" t="s">
        <v>2382</v>
      </c>
      <c r="L69" s="218" t="s">
        <v>2383</v>
      </c>
      <c r="M69" s="216" t="s">
        <v>2384</v>
      </c>
      <c r="N69" s="69"/>
      <c r="O69" s="69"/>
      <c r="P69" s="69"/>
      <c r="Q69" s="69"/>
      <c r="R69" s="69"/>
      <c r="S69" s="69"/>
      <c r="T69" s="69"/>
      <c r="U69" s="69"/>
      <c r="V69" s="69"/>
      <c r="W69" s="69"/>
      <c r="X69" s="69"/>
      <c r="Y69" s="69"/>
      <c r="Z69" s="69"/>
    </row>
    <row r="70" spans="1:26" ht="13.5" customHeight="1">
      <c r="A70" s="216" t="str">
        <f t="shared" si="1"/>
        <v>InstructionsA73</v>
      </c>
      <c r="B70" s="216" t="s">
        <v>1641</v>
      </c>
      <c r="C70" s="216" t="s">
        <v>2385</v>
      </c>
      <c r="D70" s="216" t="s">
        <v>2386</v>
      </c>
      <c r="E70" s="220" t="s">
        <v>2387</v>
      </c>
      <c r="F70" s="216" t="s">
        <v>2388</v>
      </c>
      <c r="G70" s="216" t="s">
        <v>2389</v>
      </c>
      <c r="H70" s="219" t="s">
        <v>2390</v>
      </c>
      <c r="I70" s="216" t="s">
        <v>2391</v>
      </c>
      <c r="J70" s="216" t="s">
        <v>2392</v>
      </c>
      <c r="K70" s="219" t="s">
        <v>2393</v>
      </c>
      <c r="L70" s="218" t="s">
        <v>2394</v>
      </c>
      <c r="M70" s="216" t="s">
        <v>2395</v>
      </c>
      <c r="N70" s="69"/>
      <c r="O70" s="69"/>
      <c r="P70" s="69"/>
      <c r="Q70" s="69"/>
      <c r="R70" s="69"/>
      <c r="S70" s="69"/>
      <c r="T70" s="69"/>
      <c r="U70" s="69"/>
      <c r="V70" s="69"/>
      <c r="W70" s="69"/>
      <c r="X70" s="69"/>
      <c r="Y70" s="69"/>
      <c r="Z70" s="69"/>
    </row>
    <row r="71" spans="1:26" ht="13.5" customHeight="1">
      <c r="A71" s="216" t="str">
        <f t="shared" si="1"/>
        <v>InstructionsA74</v>
      </c>
      <c r="B71" s="216" t="s">
        <v>1641</v>
      </c>
      <c r="C71" s="216" t="s">
        <v>2396</v>
      </c>
      <c r="D71" s="216" t="s">
        <v>2397</v>
      </c>
      <c r="E71" s="217" t="s">
        <v>2398</v>
      </c>
      <c r="F71" s="216" t="s">
        <v>2399</v>
      </c>
      <c r="G71" s="216" t="s">
        <v>2400</v>
      </c>
      <c r="H71" s="219" t="s">
        <v>2401</v>
      </c>
      <c r="I71" s="216" t="s">
        <v>2402</v>
      </c>
      <c r="J71" s="216" t="s">
        <v>2403</v>
      </c>
      <c r="K71" s="219" t="s">
        <v>2404</v>
      </c>
      <c r="L71" s="218" t="s">
        <v>2405</v>
      </c>
      <c r="M71" s="216" t="s">
        <v>2406</v>
      </c>
      <c r="N71" s="69"/>
      <c r="O71" s="69"/>
      <c r="P71" s="69"/>
      <c r="Q71" s="69"/>
      <c r="R71" s="69"/>
      <c r="S71" s="69"/>
      <c r="T71" s="69"/>
      <c r="U71" s="69"/>
      <c r="V71" s="69"/>
      <c r="W71" s="69"/>
      <c r="X71" s="69"/>
      <c r="Y71" s="69"/>
      <c r="Z71" s="69"/>
    </row>
    <row r="72" spans="1:26" ht="13.5" customHeight="1">
      <c r="A72" s="216" t="str">
        <f t="shared" si="1"/>
        <v>DefinitionsB2</v>
      </c>
      <c r="B72" s="216" t="s">
        <v>2407</v>
      </c>
      <c r="C72" s="216" t="s">
        <v>2408</v>
      </c>
      <c r="D72" s="216" t="s">
        <v>2409</v>
      </c>
      <c r="E72" s="230" t="s">
        <v>2410</v>
      </c>
      <c r="F72" s="216" t="s">
        <v>2411</v>
      </c>
      <c r="G72" s="216" t="s">
        <v>2412</v>
      </c>
      <c r="H72" s="219" t="s">
        <v>2409</v>
      </c>
      <c r="I72" s="216" t="s">
        <v>2413</v>
      </c>
      <c r="J72" s="216" t="s">
        <v>2414</v>
      </c>
      <c r="K72" s="219" t="s">
        <v>2415</v>
      </c>
      <c r="L72" s="218" t="s">
        <v>2416</v>
      </c>
      <c r="M72" s="216" t="s">
        <v>2417</v>
      </c>
      <c r="N72" s="69"/>
      <c r="O72" s="69"/>
      <c r="P72" s="69"/>
      <c r="Q72" s="69"/>
      <c r="R72" s="69"/>
      <c r="S72" s="69"/>
      <c r="T72" s="69"/>
      <c r="U72" s="69"/>
      <c r="V72" s="69"/>
      <c r="W72" s="69"/>
      <c r="X72" s="69"/>
      <c r="Y72" s="69"/>
      <c r="Z72" s="69"/>
    </row>
    <row r="73" spans="1:26" ht="13.5" customHeight="1">
      <c r="A73" s="216" t="str">
        <f t="shared" si="1"/>
        <v>DefinitionsB3</v>
      </c>
      <c r="B73" s="216" t="s">
        <v>2407</v>
      </c>
      <c r="C73" s="216" t="s">
        <v>2418</v>
      </c>
      <c r="D73" s="216" t="s">
        <v>2419</v>
      </c>
      <c r="E73" s="217" t="s">
        <v>2420</v>
      </c>
      <c r="F73" s="216" t="s">
        <v>2419</v>
      </c>
      <c r="G73" s="216" t="s">
        <v>2419</v>
      </c>
      <c r="H73" s="219" t="s">
        <v>2419</v>
      </c>
      <c r="I73" s="216" t="s">
        <v>2419</v>
      </c>
      <c r="J73" s="216" t="s">
        <v>2419</v>
      </c>
      <c r="K73" s="219" t="s">
        <v>2419</v>
      </c>
      <c r="L73" s="218" t="s">
        <v>2419</v>
      </c>
      <c r="M73" s="216" t="s">
        <v>2419</v>
      </c>
      <c r="N73" s="69"/>
      <c r="O73" s="69"/>
      <c r="P73" s="69"/>
      <c r="Q73" s="69"/>
      <c r="R73" s="69"/>
      <c r="S73" s="69"/>
      <c r="T73" s="69"/>
      <c r="U73" s="69"/>
      <c r="V73" s="69"/>
      <c r="W73" s="69"/>
      <c r="X73" s="69"/>
      <c r="Y73" s="69"/>
      <c r="Z73" s="69"/>
    </row>
    <row r="74" spans="1:26" ht="13.5" customHeight="1">
      <c r="A74" s="216" t="str">
        <f t="shared" si="1"/>
        <v>DefinitionsB4</v>
      </c>
      <c r="B74" s="216" t="s">
        <v>2407</v>
      </c>
      <c r="C74" s="216" t="s">
        <v>2421</v>
      </c>
      <c r="D74" s="216" t="s">
        <v>2422</v>
      </c>
      <c r="E74" s="230" t="s">
        <v>2423</v>
      </c>
      <c r="F74" s="216" t="s">
        <v>2424</v>
      </c>
      <c r="G74" s="216" t="s">
        <v>2425</v>
      </c>
      <c r="H74" s="219" t="s">
        <v>2426</v>
      </c>
      <c r="I74" s="216" t="s">
        <v>2427</v>
      </c>
      <c r="J74" s="216" t="s">
        <v>2428</v>
      </c>
      <c r="K74" s="219" t="s">
        <v>2429</v>
      </c>
      <c r="L74" s="218" t="s">
        <v>2430</v>
      </c>
      <c r="M74" s="216" t="s">
        <v>2431</v>
      </c>
      <c r="N74" s="69"/>
      <c r="O74" s="69"/>
      <c r="P74" s="69"/>
      <c r="Q74" s="69"/>
      <c r="R74" s="69"/>
      <c r="S74" s="69"/>
      <c r="T74" s="69"/>
      <c r="U74" s="69"/>
      <c r="V74" s="69"/>
      <c r="W74" s="69"/>
      <c r="X74" s="69"/>
      <c r="Y74" s="69"/>
      <c r="Z74" s="69"/>
    </row>
    <row r="75" spans="1:26" ht="13.5" customHeight="1">
      <c r="A75" s="216" t="str">
        <f t="shared" si="1"/>
        <v>DefinitionsB5</v>
      </c>
      <c r="B75" s="216" t="s">
        <v>2407</v>
      </c>
      <c r="C75" s="216" t="s">
        <v>2432</v>
      </c>
      <c r="D75" s="216" t="s">
        <v>2433</v>
      </c>
      <c r="E75" s="216" t="s">
        <v>2434</v>
      </c>
      <c r="F75" s="216" t="s">
        <v>2435</v>
      </c>
      <c r="G75" s="216" t="s">
        <v>2436</v>
      </c>
      <c r="H75" s="216" t="s">
        <v>2437</v>
      </c>
      <c r="I75" s="216" t="s">
        <v>2438</v>
      </c>
      <c r="J75" s="216" t="s">
        <v>2439</v>
      </c>
      <c r="K75" s="216" t="s">
        <v>2440</v>
      </c>
      <c r="L75" s="216" t="s">
        <v>2441</v>
      </c>
      <c r="M75" s="216" t="s">
        <v>2442</v>
      </c>
      <c r="N75" s="216" t="s">
        <v>2433</v>
      </c>
      <c r="O75" s="216" t="s">
        <v>2433</v>
      </c>
      <c r="P75" s="69"/>
      <c r="Q75" s="69"/>
      <c r="R75" s="69"/>
      <c r="S75" s="69"/>
      <c r="T75" s="69"/>
      <c r="U75" s="69"/>
      <c r="V75" s="69"/>
      <c r="W75" s="69"/>
      <c r="X75" s="69"/>
      <c r="Y75" s="69"/>
      <c r="Z75" s="69"/>
    </row>
    <row r="76" spans="1:26" ht="13.5" customHeight="1">
      <c r="A76" s="216" t="str">
        <f t="shared" si="1"/>
        <v>DefinitionsB6</v>
      </c>
      <c r="B76" s="216" t="s">
        <v>2407</v>
      </c>
      <c r="C76" s="216" t="s">
        <v>2443</v>
      </c>
      <c r="D76" s="216" t="s">
        <v>2444</v>
      </c>
      <c r="E76" s="230" t="s">
        <v>2445</v>
      </c>
      <c r="F76" s="216" t="s">
        <v>2446</v>
      </c>
      <c r="G76" s="216" t="s">
        <v>2447</v>
      </c>
      <c r="H76" s="216" t="s">
        <v>2448</v>
      </c>
      <c r="I76" s="216" t="s">
        <v>2449</v>
      </c>
      <c r="J76" s="216" t="s">
        <v>2450</v>
      </c>
      <c r="K76" s="219" t="s">
        <v>2451</v>
      </c>
      <c r="L76" s="218" t="s">
        <v>2452</v>
      </c>
      <c r="M76" s="216" t="s">
        <v>2453</v>
      </c>
      <c r="N76" s="69" t="s">
        <v>2454</v>
      </c>
      <c r="O76" s="69"/>
      <c r="P76" s="69"/>
      <c r="Q76" s="69"/>
      <c r="R76" s="69"/>
      <c r="S76" s="69"/>
      <c r="T76" s="69"/>
      <c r="U76" s="69"/>
      <c r="V76" s="69"/>
      <c r="W76" s="69"/>
      <c r="X76" s="69"/>
      <c r="Y76" s="69"/>
      <c r="Z76" s="69"/>
    </row>
    <row r="77" spans="1:26" ht="13.5" customHeight="1">
      <c r="A77" s="216" t="str">
        <f t="shared" si="1"/>
        <v>DefinitionsB7</v>
      </c>
      <c r="B77" s="216" t="s">
        <v>2407</v>
      </c>
      <c r="C77" s="216" t="s">
        <v>2455</v>
      </c>
      <c r="D77" s="216" t="s">
        <v>2456</v>
      </c>
      <c r="E77" s="217" t="s">
        <v>2457</v>
      </c>
      <c r="F77" s="216" t="s">
        <v>2458</v>
      </c>
      <c r="G77" s="216" t="s">
        <v>2459</v>
      </c>
      <c r="H77" s="219" t="s">
        <v>2460</v>
      </c>
      <c r="I77" s="216" t="s">
        <v>2461</v>
      </c>
      <c r="J77" s="216" t="s">
        <v>2462</v>
      </c>
      <c r="K77" s="219" t="s">
        <v>2463</v>
      </c>
      <c r="L77" s="218" t="s">
        <v>2464</v>
      </c>
      <c r="M77" s="216" t="s">
        <v>2465</v>
      </c>
      <c r="N77" s="69" t="s">
        <v>2466</v>
      </c>
      <c r="O77" s="69"/>
      <c r="P77" s="69"/>
      <c r="Q77" s="69"/>
      <c r="R77" s="69"/>
      <c r="S77" s="69"/>
      <c r="T77" s="69"/>
      <c r="U77" s="69"/>
      <c r="V77" s="69"/>
      <c r="W77" s="69"/>
      <c r="X77" s="69"/>
      <c r="Y77" s="69"/>
      <c r="Z77" s="69"/>
    </row>
    <row r="78" spans="1:26" ht="13.5" customHeight="1">
      <c r="A78" s="216" t="str">
        <f t="shared" si="1"/>
        <v>DefinitionsB8</v>
      </c>
      <c r="B78" s="216" t="s">
        <v>2407</v>
      </c>
      <c r="C78" s="216" t="s">
        <v>2467</v>
      </c>
      <c r="D78" s="216" t="s">
        <v>2468</v>
      </c>
      <c r="E78" s="217" t="s">
        <v>2469</v>
      </c>
      <c r="F78" s="216" t="s">
        <v>2470</v>
      </c>
      <c r="G78" s="216" t="s">
        <v>2471</v>
      </c>
      <c r="H78" s="219" t="s">
        <v>2472</v>
      </c>
      <c r="I78" s="216" t="s">
        <v>2473</v>
      </c>
      <c r="J78" s="216" t="s">
        <v>2474</v>
      </c>
      <c r="K78" s="219" t="s">
        <v>2475</v>
      </c>
      <c r="L78" s="218" t="s">
        <v>2476</v>
      </c>
      <c r="M78" s="216" t="s">
        <v>2477</v>
      </c>
      <c r="N78" s="69" t="s">
        <v>2478</v>
      </c>
      <c r="O78" s="69"/>
      <c r="P78" s="69"/>
      <c r="Q78" s="69"/>
      <c r="R78" s="69"/>
      <c r="S78" s="69"/>
      <c r="T78" s="69"/>
      <c r="U78" s="69"/>
      <c r="V78" s="69"/>
      <c r="W78" s="69"/>
      <c r="X78" s="69"/>
      <c r="Y78" s="69"/>
      <c r="Z78" s="69"/>
    </row>
    <row r="79" spans="1:26" ht="13.5" customHeight="1">
      <c r="A79" s="216" t="str">
        <f t="shared" si="1"/>
        <v>DefinitionsB9</v>
      </c>
      <c r="B79" s="216" t="s">
        <v>2407</v>
      </c>
      <c r="C79" s="216" t="s">
        <v>2479</v>
      </c>
      <c r="D79" s="216" t="s">
        <v>2480</v>
      </c>
      <c r="E79" s="217" t="s">
        <v>2481</v>
      </c>
      <c r="F79" s="216" t="s">
        <v>2482</v>
      </c>
      <c r="G79" s="216" t="s">
        <v>2480</v>
      </c>
      <c r="H79" s="216" t="s">
        <v>2480</v>
      </c>
      <c r="I79" s="216" t="s">
        <v>2480</v>
      </c>
      <c r="J79" s="216" t="s">
        <v>2480</v>
      </c>
      <c r="K79" s="219" t="s">
        <v>2480</v>
      </c>
      <c r="L79" s="218" t="s">
        <v>2480</v>
      </c>
      <c r="M79" s="216" t="s">
        <v>2480</v>
      </c>
      <c r="N79" s="69" t="s">
        <v>2483</v>
      </c>
      <c r="O79" s="69"/>
      <c r="P79" s="69"/>
      <c r="Q79" s="69"/>
      <c r="R79" s="69"/>
      <c r="S79" s="69"/>
      <c r="T79" s="69"/>
      <c r="U79" s="69"/>
      <c r="V79" s="69"/>
      <c r="W79" s="69"/>
      <c r="X79" s="69"/>
      <c r="Y79" s="69"/>
      <c r="Z79" s="69"/>
    </row>
    <row r="80" spans="1:26" ht="13.5" customHeight="1">
      <c r="A80" s="216" t="str">
        <f t="shared" si="1"/>
        <v>DefinitionsB10</v>
      </c>
      <c r="B80" s="216" t="s">
        <v>2407</v>
      </c>
      <c r="C80" s="216" t="s">
        <v>2484</v>
      </c>
      <c r="D80" s="216" t="s">
        <v>2485</v>
      </c>
      <c r="E80" s="230" t="s">
        <v>2486</v>
      </c>
      <c r="F80" s="216" t="s">
        <v>2487</v>
      </c>
      <c r="G80" s="216" t="s">
        <v>2488</v>
      </c>
      <c r="H80" s="216" t="s">
        <v>2489</v>
      </c>
      <c r="I80" s="216" t="s">
        <v>2489</v>
      </c>
      <c r="J80" s="216" t="s">
        <v>2490</v>
      </c>
      <c r="K80" s="219" t="s">
        <v>2485</v>
      </c>
      <c r="L80" s="218" t="s">
        <v>2489</v>
      </c>
      <c r="M80" s="216" t="s">
        <v>2491</v>
      </c>
      <c r="N80" s="69" t="s">
        <v>2492</v>
      </c>
      <c r="O80" s="69"/>
      <c r="P80" s="69"/>
      <c r="Q80" s="69"/>
      <c r="R80" s="69"/>
      <c r="S80" s="69"/>
      <c r="T80" s="69"/>
      <c r="U80" s="69"/>
      <c r="V80" s="69"/>
      <c r="W80" s="69"/>
      <c r="X80" s="69"/>
      <c r="Y80" s="69"/>
      <c r="Z80" s="69"/>
    </row>
    <row r="81" spans="1:26" ht="13.5" customHeight="1">
      <c r="A81" s="216" t="str">
        <f t="shared" si="1"/>
        <v>DefinitionsB11</v>
      </c>
      <c r="B81" s="216" t="s">
        <v>2407</v>
      </c>
      <c r="C81" s="216" t="s">
        <v>2493</v>
      </c>
      <c r="D81" s="216" t="s">
        <v>2494</v>
      </c>
      <c r="E81" s="217" t="s">
        <v>2495</v>
      </c>
      <c r="F81" s="216" t="s">
        <v>2496</v>
      </c>
      <c r="G81" s="216" t="s">
        <v>2497</v>
      </c>
      <c r="H81" s="216" t="s">
        <v>2498</v>
      </c>
      <c r="I81" s="216" t="s">
        <v>2499</v>
      </c>
      <c r="J81" s="216" t="s">
        <v>2500</v>
      </c>
      <c r="K81" s="219" t="s">
        <v>2501</v>
      </c>
      <c r="L81" s="218" t="s">
        <v>2502</v>
      </c>
      <c r="M81" s="216" t="s">
        <v>2503</v>
      </c>
      <c r="N81" s="69" t="s">
        <v>2504</v>
      </c>
      <c r="O81" s="69"/>
      <c r="P81" s="69"/>
      <c r="Q81" s="69"/>
      <c r="R81" s="69"/>
      <c r="S81" s="69"/>
      <c r="T81" s="69"/>
      <c r="U81" s="69"/>
      <c r="V81" s="69"/>
      <c r="W81" s="69"/>
      <c r="X81" s="69"/>
      <c r="Y81" s="69"/>
      <c r="Z81" s="69"/>
    </row>
    <row r="82" spans="1:26" ht="13.5" customHeight="1">
      <c r="A82" s="216" t="str">
        <f t="shared" si="1"/>
        <v>DefinitionsB12</v>
      </c>
      <c r="B82" s="216" t="s">
        <v>2407</v>
      </c>
      <c r="C82" s="216" t="s">
        <v>2505</v>
      </c>
      <c r="D82" s="216" t="s">
        <v>2506</v>
      </c>
      <c r="E82" s="217" t="s">
        <v>2507</v>
      </c>
      <c r="F82" s="216" t="s">
        <v>2508</v>
      </c>
      <c r="G82" s="216" t="s">
        <v>2509</v>
      </c>
      <c r="H82" s="216" t="s">
        <v>2510</v>
      </c>
      <c r="I82" s="216" t="s">
        <v>2511</v>
      </c>
      <c r="J82" s="216" t="s">
        <v>2512</v>
      </c>
      <c r="K82" s="219" t="s">
        <v>2513</v>
      </c>
      <c r="L82" s="218" t="s">
        <v>2514</v>
      </c>
      <c r="M82" s="216" t="s">
        <v>2515</v>
      </c>
      <c r="N82" s="69" t="s">
        <v>2516</v>
      </c>
      <c r="O82" s="69"/>
      <c r="P82" s="69"/>
      <c r="Q82" s="69"/>
      <c r="R82" s="69"/>
      <c r="S82" s="69"/>
      <c r="T82" s="69"/>
      <c r="U82" s="69"/>
      <c r="V82" s="69"/>
      <c r="W82" s="69"/>
      <c r="X82" s="69"/>
      <c r="Y82" s="69"/>
      <c r="Z82" s="69"/>
    </row>
    <row r="83" spans="1:26" ht="13.5" customHeight="1">
      <c r="A83" s="216" t="str">
        <f t="shared" si="1"/>
        <v>DefinitionsB13</v>
      </c>
      <c r="B83" s="216" t="s">
        <v>2407</v>
      </c>
      <c r="C83" s="216" t="s">
        <v>2517</v>
      </c>
      <c r="D83" s="216" t="s">
        <v>2518</v>
      </c>
      <c r="E83" s="217" t="s">
        <v>2519</v>
      </c>
      <c r="F83" s="216" t="s">
        <v>2520</v>
      </c>
      <c r="G83" s="216" t="s">
        <v>2521</v>
      </c>
      <c r="H83" s="216" t="s">
        <v>2522</v>
      </c>
      <c r="I83" s="216" t="s">
        <v>2523</v>
      </c>
      <c r="J83" s="216" t="s">
        <v>2524</v>
      </c>
      <c r="K83" s="219" t="s">
        <v>2525</v>
      </c>
      <c r="L83" s="218" t="s">
        <v>2526</v>
      </c>
      <c r="M83" s="216" t="s">
        <v>2527</v>
      </c>
      <c r="N83" s="69" t="s">
        <v>2528</v>
      </c>
      <c r="O83" s="69"/>
      <c r="P83" s="69"/>
      <c r="Q83" s="69"/>
      <c r="R83" s="69"/>
      <c r="S83" s="69"/>
      <c r="T83" s="69"/>
      <c r="U83" s="69"/>
      <c r="V83" s="69"/>
      <c r="W83" s="69"/>
      <c r="X83" s="69"/>
      <c r="Y83" s="69"/>
      <c r="Z83" s="69"/>
    </row>
    <row r="84" spans="1:26" ht="13.5" customHeight="1">
      <c r="A84" s="216" t="str">
        <f t="shared" si="1"/>
        <v>DefinitionsB14</v>
      </c>
      <c r="B84" s="216" t="s">
        <v>2407</v>
      </c>
      <c r="C84" s="216" t="s">
        <v>2529</v>
      </c>
      <c r="D84" s="216" t="s">
        <v>2530</v>
      </c>
      <c r="E84" s="217" t="s">
        <v>2531</v>
      </c>
      <c r="F84" s="216" t="s">
        <v>2532</v>
      </c>
      <c r="G84" s="216" t="s">
        <v>2533</v>
      </c>
      <c r="H84" s="216" t="s">
        <v>2534</v>
      </c>
      <c r="I84" s="216" t="s">
        <v>2535</v>
      </c>
      <c r="J84" s="216" t="s">
        <v>2536</v>
      </c>
      <c r="K84" s="219" t="s">
        <v>2537</v>
      </c>
      <c r="L84" s="218" t="s">
        <v>2538</v>
      </c>
      <c r="M84" s="216" t="s">
        <v>2539</v>
      </c>
      <c r="N84" s="69" t="s">
        <v>2540</v>
      </c>
      <c r="O84" s="69"/>
      <c r="P84" s="69"/>
      <c r="Q84" s="69"/>
      <c r="R84" s="69"/>
      <c r="S84" s="69"/>
      <c r="T84" s="69"/>
      <c r="U84" s="69"/>
      <c r="V84" s="69"/>
      <c r="W84" s="69"/>
      <c r="X84" s="69"/>
      <c r="Y84" s="69"/>
      <c r="Z84" s="69"/>
    </row>
    <row r="85" spans="1:26" ht="13.5" customHeight="1">
      <c r="A85" s="216" t="str">
        <f t="shared" si="1"/>
        <v>DefinitionsB15</v>
      </c>
      <c r="B85" s="216" t="s">
        <v>2407</v>
      </c>
      <c r="C85" s="216" t="s">
        <v>2541</v>
      </c>
      <c r="D85" s="216" t="s">
        <v>2542</v>
      </c>
      <c r="E85" s="217" t="s">
        <v>2542</v>
      </c>
      <c r="F85" s="216" t="s">
        <v>2542</v>
      </c>
      <c r="G85" s="216" t="s">
        <v>2542</v>
      </c>
      <c r="H85" s="216" t="s">
        <v>2542</v>
      </c>
      <c r="I85" s="216" t="s">
        <v>2542</v>
      </c>
      <c r="J85" s="216" t="s">
        <v>2542</v>
      </c>
      <c r="K85" s="219" t="s">
        <v>2542</v>
      </c>
      <c r="L85" s="218" t="s">
        <v>2542</v>
      </c>
      <c r="M85" s="216" t="s">
        <v>2542</v>
      </c>
      <c r="N85" s="69" t="s">
        <v>2543</v>
      </c>
      <c r="O85" s="69"/>
      <c r="P85" s="69"/>
      <c r="Q85" s="69"/>
      <c r="R85" s="69"/>
      <c r="S85" s="69"/>
      <c r="T85" s="69"/>
      <c r="U85" s="69"/>
      <c r="V85" s="69"/>
      <c r="W85" s="69"/>
      <c r="X85" s="69"/>
      <c r="Y85" s="69"/>
      <c r="Z85" s="69"/>
    </row>
    <row r="86" spans="1:26" ht="13.5" customHeight="1">
      <c r="A86" s="216" t="str">
        <f t="shared" si="1"/>
        <v>DefinitionsB16</v>
      </c>
      <c r="B86" s="216" t="s">
        <v>2407</v>
      </c>
      <c r="C86" s="216" t="s">
        <v>2544</v>
      </c>
      <c r="D86" s="216" t="s">
        <v>2545</v>
      </c>
      <c r="E86" s="217" t="s">
        <v>2546</v>
      </c>
      <c r="F86" s="216" t="s">
        <v>2547</v>
      </c>
      <c r="G86" s="216" t="s">
        <v>2548</v>
      </c>
      <c r="H86" s="216" t="s">
        <v>2549</v>
      </c>
      <c r="I86" s="216" t="s">
        <v>2550</v>
      </c>
      <c r="J86" s="216" t="s">
        <v>2551</v>
      </c>
      <c r="K86" s="219" t="s">
        <v>2552</v>
      </c>
      <c r="L86" s="218" t="s">
        <v>2553</v>
      </c>
      <c r="M86" s="216" t="s">
        <v>2554</v>
      </c>
      <c r="N86" s="69" t="s">
        <v>2555</v>
      </c>
      <c r="O86" s="69"/>
      <c r="P86" s="69"/>
      <c r="Q86" s="69"/>
      <c r="R86" s="69"/>
      <c r="S86" s="69"/>
      <c r="T86" s="69"/>
      <c r="U86" s="69"/>
      <c r="V86" s="69"/>
      <c r="W86" s="69"/>
      <c r="X86" s="69"/>
      <c r="Y86" s="69"/>
      <c r="Z86" s="69"/>
    </row>
    <row r="87" spans="1:26" ht="13.5" customHeight="1">
      <c r="A87" s="216" t="str">
        <f t="shared" si="1"/>
        <v>DefinitionsB17</v>
      </c>
      <c r="B87" s="216" t="s">
        <v>2407</v>
      </c>
      <c r="C87" s="216" t="s">
        <v>2556</v>
      </c>
      <c r="D87" s="216" t="s">
        <v>2557</v>
      </c>
      <c r="E87" s="217" t="s">
        <v>2558</v>
      </c>
      <c r="F87" s="216" t="s">
        <v>2559</v>
      </c>
      <c r="G87" s="216" t="s">
        <v>2560</v>
      </c>
      <c r="H87" s="216" t="s">
        <v>2561</v>
      </c>
      <c r="I87" s="216" t="s">
        <v>2562</v>
      </c>
      <c r="J87" s="216" t="s">
        <v>2563</v>
      </c>
      <c r="K87" s="219" t="s">
        <v>2564</v>
      </c>
      <c r="L87" s="218" t="s">
        <v>2565</v>
      </c>
      <c r="M87" s="216" t="s">
        <v>2566</v>
      </c>
      <c r="N87" s="69" t="s">
        <v>2567</v>
      </c>
      <c r="O87" s="69"/>
      <c r="P87" s="69"/>
      <c r="Q87" s="69"/>
      <c r="R87" s="69"/>
      <c r="S87" s="69"/>
      <c r="T87" s="69"/>
      <c r="U87" s="69"/>
      <c r="V87" s="69"/>
      <c r="W87" s="69"/>
      <c r="X87" s="69"/>
      <c r="Y87" s="69"/>
      <c r="Z87" s="69"/>
    </row>
    <row r="88" spans="1:26" ht="13.5" customHeight="1">
      <c r="A88" s="216" t="str">
        <f t="shared" si="1"/>
        <v>DefinitionsB18</v>
      </c>
      <c r="B88" s="216" t="s">
        <v>2407</v>
      </c>
      <c r="C88" s="216" t="s">
        <v>2568</v>
      </c>
      <c r="D88" s="216" t="s">
        <v>2569</v>
      </c>
      <c r="E88" s="217" t="s">
        <v>2570</v>
      </c>
      <c r="F88" s="216" t="s">
        <v>2571</v>
      </c>
      <c r="G88" s="216" t="s">
        <v>2572</v>
      </c>
      <c r="H88" s="216" t="s">
        <v>2573</v>
      </c>
      <c r="I88" s="216" t="s">
        <v>2574</v>
      </c>
      <c r="J88" s="216" t="s">
        <v>2575</v>
      </c>
      <c r="K88" s="219" t="s">
        <v>2576</v>
      </c>
      <c r="L88" s="218" t="s">
        <v>2577</v>
      </c>
      <c r="M88" s="216" t="s">
        <v>2578</v>
      </c>
      <c r="N88" s="69" t="s">
        <v>2579</v>
      </c>
      <c r="O88" s="69"/>
      <c r="P88" s="69"/>
      <c r="Q88" s="69"/>
      <c r="R88" s="69"/>
      <c r="S88" s="69"/>
      <c r="T88" s="69"/>
      <c r="U88" s="69"/>
      <c r="V88" s="69"/>
      <c r="W88" s="69"/>
      <c r="X88" s="69"/>
      <c r="Y88" s="69"/>
      <c r="Z88" s="69"/>
    </row>
    <row r="89" spans="1:26" ht="13.5" customHeight="1">
      <c r="A89" s="216" t="str">
        <f t="shared" si="1"/>
        <v>DefinitionsB19</v>
      </c>
      <c r="B89" s="216" t="s">
        <v>2407</v>
      </c>
      <c r="C89" s="216" t="s">
        <v>2580</v>
      </c>
      <c r="D89" s="216" t="s">
        <v>2581</v>
      </c>
      <c r="E89" s="217" t="s">
        <v>2582</v>
      </c>
      <c r="F89" s="216" t="s">
        <v>2583</v>
      </c>
      <c r="G89" s="216" t="s">
        <v>2581</v>
      </c>
      <c r="H89" s="216" t="s">
        <v>2584</v>
      </c>
      <c r="I89" s="216" t="s">
        <v>2584</v>
      </c>
      <c r="J89" s="216" t="s">
        <v>2581</v>
      </c>
      <c r="K89" s="219" t="s">
        <v>2581</v>
      </c>
      <c r="L89" s="218" t="s">
        <v>2581</v>
      </c>
      <c r="M89" s="216" t="s">
        <v>2581</v>
      </c>
      <c r="N89" s="69" t="s">
        <v>2585</v>
      </c>
      <c r="O89" s="69"/>
      <c r="P89" s="69"/>
      <c r="Q89" s="69"/>
      <c r="R89" s="69"/>
      <c r="S89" s="69"/>
      <c r="T89" s="69"/>
      <c r="U89" s="69"/>
      <c r="V89" s="69"/>
      <c r="W89" s="69"/>
      <c r="X89" s="69"/>
      <c r="Y89" s="69"/>
      <c r="Z89" s="69"/>
    </row>
    <row r="90" spans="1:26" ht="13.5" customHeight="1">
      <c r="A90" s="216" t="str">
        <f t="shared" si="1"/>
        <v>DefinitionsB20</v>
      </c>
      <c r="B90" s="216" t="s">
        <v>2407</v>
      </c>
      <c r="C90" s="216" t="s">
        <v>2586</v>
      </c>
      <c r="D90" s="216" t="s">
        <v>2587</v>
      </c>
      <c r="E90" s="217" t="s">
        <v>2588</v>
      </c>
      <c r="F90" s="216" t="s">
        <v>2589</v>
      </c>
      <c r="G90" s="216" t="s">
        <v>2590</v>
      </c>
      <c r="H90" s="216" t="s">
        <v>2591</v>
      </c>
      <c r="I90" s="216" t="s">
        <v>2592</v>
      </c>
      <c r="J90" s="216" t="s">
        <v>2593</v>
      </c>
      <c r="K90" s="219" t="s">
        <v>2594</v>
      </c>
      <c r="L90" s="218" t="s">
        <v>2595</v>
      </c>
      <c r="M90" s="216" t="s">
        <v>2596</v>
      </c>
      <c r="N90" s="69" t="s">
        <v>2597</v>
      </c>
      <c r="O90" s="69"/>
      <c r="P90" s="69"/>
      <c r="Q90" s="69"/>
      <c r="R90" s="69"/>
      <c r="S90" s="69"/>
      <c r="T90" s="69"/>
      <c r="U90" s="69"/>
      <c r="V90" s="69"/>
      <c r="W90" s="69"/>
      <c r="X90" s="69"/>
      <c r="Y90" s="69"/>
      <c r="Z90" s="69"/>
    </row>
    <row r="91" spans="1:26" ht="13.5" customHeight="1">
      <c r="A91" s="216" t="str">
        <f t="shared" si="1"/>
        <v>DefinitionsB21</v>
      </c>
      <c r="B91" s="216" t="s">
        <v>2407</v>
      </c>
      <c r="C91" s="216" t="s">
        <v>2598</v>
      </c>
      <c r="D91" s="216" t="s">
        <v>2599</v>
      </c>
      <c r="E91" s="230" t="s">
        <v>2600</v>
      </c>
      <c r="F91" s="216" t="s">
        <v>2599</v>
      </c>
      <c r="G91" s="216" t="s">
        <v>2599</v>
      </c>
      <c r="H91" s="216" t="s">
        <v>2599</v>
      </c>
      <c r="I91" s="216" t="s">
        <v>2599</v>
      </c>
      <c r="J91" s="216" t="s">
        <v>2599</v>
      </c>
      <c r="K91" s="219" t="s">
        <v>2599</v>
      </c>
      <c r="L91" s="218" t="s">
        <v>2599</v>
      </c>
      <c r="M91" s="216" t="s">
        <v>2599</v>
      </c>
      <c r="N91" s="69" t="s">
        <v>2601</v>
      </c>
      <c r="O91" s="69"/>
      <c r="P91" s="69"/>
      <c r="Q91" s="69"/>
      <c r="R91" s="69"/>
      <c r="S91" s="69"/>
      <c r="T91" s="69"/>
      <c r="U91" s="69"/>
      <c r="V91" s="69"/>
      <c r="W91" s="69"/>
      <c r="X91" s="69"/>
      <c r="Y91" s="69"/>
      <c r="Z91" s="69"/>
    </row>
    <row r="92" spans="1:26" ht="13.5" customHeight="1">
      <c r="A92" s="216" t="str">
        <f t="shared" si="1"/>
        <v>DefinitionsB22</v>
      </c>
      <c r="B92" s="216" t="s">
        <v>2407</v>
      </c>
      <c r="C92" s="216" t="s">
        <v>2602</v>
      </c>
      <c r="D92" s="216" t="s">
        <v>2603</v>
      </c>
      <c r="E92" s="217" t="s">
        <v>2604</v>
      </c>
      <c r="F92" s="216" t="s">
        <v>2605</v>
      </c>
      <c r="G92" s="216" t="s">
        <v>2606</v>
      </c>
      <c r="H92" s="216" t="s">
        <v>2607</v>
      </c>
      <c r="I92" s="216" t="s">
        <v>2608</v>
      </c>
      <c r="J92" s="216" t="s">
        <v>2609</v>
      </c>
      <c r="K92" s="219" t="s">
        <v>2610</v>
      </c>
      <c r="L92" s="218" t="s">
        <v>2611</v>
      </c>
      <c r="M92" s="216" t="s">
        <v>2612</v>
      </c>
      <c r="N92" s="69" t="s">
        <v>2613</v>
      </c>
      <c r="O92" s="69"/>
      <c r="P92" s="69"/>
      <c r="Q92" s="69"/>
      <c r="R92" s="69"/>
      <c r="S92" s="69"/>
      <c r="T92" s="69"/>
      <c r="U92" s="69"/>
      <c r="V92" s="69"/>
      <c r="W92" s="69"/>
      <c r="X92" s="69"/>
      <c r="Y92" s="69"/>
      <c r="Z92" s="69"/>
    </row>
    <row r="93" spans="1:26" ht="13.5" customHeight="1">
      <c r="A93" s="216" t="str">
        <f t="shared" si="1"/>
        <v>DefinitionsB23</v>
      </c>
      <c r="B93" s="216" t="s">
        <v>2407</v>
      </c>
      <c r="C93" s="216" t="s">
        <v>2614</v>
      </c>
      <c r="D93" s="216" t="s">
        <v>2615</v>
      </c>
      <c r="E93" s="217" t="s">
        <v>2616</v>
      </c>
      <c r="F93" s="216" t="s">
        <v>2617</v>
      </c>
      <c r="G93" s="216" t="s">
        <v>2618</v>
      </c>
      <c r="H93" s="216" t="s">
        <v>2619</v>
      </c>
      <c r="I93" s="216" t="s">
        <v>2620</v>
      </c>
      <c r="J93" s="216" t="s">
        <v>2615</v>
      </c>
      <c r="K93" s="219" t="s">
        <v>2621</v>
      </c>
      <c r="L93" s="229" t="s">
        <v>2615</v>
      </c>
      <c r="M93" s="216" t="s">
        <v>2622</v>
      </c>
      <c r="N93" s="69" t="s">
        <v>2623</v>
      </c>
      <c r="O93" s="69"/>
      <c r="P93" s="69"/>
      <c r="Q93" s="69"/>
      <c r="R93" s="69"/>
      <c r="S93" s="69"/>
      <c r="T93" s="69"/>
      <c r="U93" s="69"/>
      <c r="V93" s="69"/>
      <c r="W93" s="69"/>
      <c r="X93" s="69"/>
      <c r="Y93" s="69"/>
      <c r="Z93" s="69"/>
    </row>
    <row r="94" spans="1:26" ht="13.5" customHeight="1">
      <c r="A94" s="216" t="str">
        <f t="shared" si="1"/>
        <v>DefinitionsB24</v>
      </c>
      <c r="B94" s="216" t="s">
        <v>2407</v>
      </c>
      <c r="C94" s="216" t="s">
        <v>2624</v>
      </c>
      <c r="D94" s="216" t="s">
        <v>2625</v>
      </c>
      <c r="E94" s="217" t="s">
        <v>2626</v>
      </c>
      <c r="F94" s="216" t="s">
        <v>2627</v>
      </c>
      <c r="G94" s="216" t="s">
        <v>2628</v>
      </c>
      <c r="H94" s="216" t="s">
        <v>2629</v>
      </c>
      <c r="I94" s="216" t="s">
        <v>2625</v>
      </c>
      <c r="J94" s="216" t="s">
        <v>2625</v>
      </c>
      <c r="K94" s="219" t="s">
        <v>2630</v>
      </c>
      <c r="L94" s="218" t="s">
        <v>2631</v>
      </c>
      <c r="M94" s="216" t="s">
        <v>2632</v>
      </c>
      <c r="N94" s="69" t="s">
        <v>2633</v>
      </c>
      <c r="O94" s="69"/>
      <c r="P94" s="69"/>
      <c r="Q94" s="69"/>
      <c r="R94" s="69"/>
      <c r="S94" s="69"/>
      <c r="T94" s="69"/>
      <c r="U94" s="69"/>
      <c r="V94" s="69"/>
      <c r="W94" s="69"/>
      <c r="X94" s="69"/>
      <c r="Y94" s="69"/>
      <c r="Z94" s="69"/>
    </row>
    <row r="95" spans="1:26" ht="101.25" customHeight="1">
      <c r="A95" s="216" t="str">
        <f t="shared" si="1"/>
        <v>DefinitionsB25</v>
      </c>
      <c r="B95" s="216" t="s">
        <v>2407</v>
      </c>
      <c r="C95" s="216" t="s">
        <v>2634</v>
      </c>
      <c r="D95" s="216" t="s">
        <v>2635</v>
      </c>
      <c r="E95" s="217" t="s">
        <v>2636</v>
      </c>
      <c r="F95" s="216" t="s">
        <v>2637</v>
      </c>
      <c r="G95" s="216" t="s">
        <v>2638</v>
      </c>
      <c r="H95" s="219" t="s">
        <v>2639</v>
      </c>
      <c r="I95" s="216" t="s">
        <v>2640</v>
      </c>
      <c r="J95" s="216" t="s">
        <v>2641</v>
      </c>
      <c r="K95" s="219" t="s">
        <v>2642</v>
      </c>
      <c r="L95" s="218" t="s">
        <v>2643</v>
      </c>
      <c r="M95" s="216" t="s">
        <v>2644</v>
      </c>
      <c r="N95" s="105" t="s">
        <v>2645</v>
      </c>
      <c r="O95" s="69"/>
      <c r="P95" s="69"/>
      <c r="Q95" s="69"/>
      <c r="R95" s="69"/>
      <c r="S95" s="69"/>
      <c r="T95" s="69"/>
      <c r="U95" s="69"/>
      <c r="V95" s="69"/>
      <c r="W95" s="69"/>
      <c r="X95" s="69"/>
      <c r="Y95" s="69"/>
      <c r="Z95" s="69"/>
    </row>
    <row r="96" spans="1:26" ht="13.5" customHeight="1">
      <c r="A96" s="216" t="str">
        <f t="shared" si="1"/>
        <v>DefinitionsB26</v>
      </c>
      <c r="B96" s="216" t="s">
        <v>2407</v>
      </c>
      <c r="C96" s="216" t="s">
        <v>2646</v>
      </c>
      <c r="D96" s="216" t="s">
        <v>2647</v>
      </c>
      <c r="E96" s="217" t="s">
        <v>2648</v>
      </c>
      <c r="F96" s="216" t="s">
        <v>2649</v>
      </c>
      <c r="G96" s="216" t="s">
        <v>2650</v>
      </c>
      <c r="H96" s="216" t="s">
        <v>2647</v>
      </c>
      <c r="I96" s="216" t="s">
        <v>2647</v>
      </c>
      <c r="J96" s="216" t="s">
        <v>2647</v>
      </c>
      <c r="K96" s="219" t="s">
        <v>2647</v>
      </c>
      <c r="L96" s="218" t="s">
        <v>2647</v>
      </c>
      <c r="M96" s="216" t="s">
        <v>2647</v>
      </c>
      <c r="N96" s="69" t="s">
        <v>2651</v>
      </c>
      <c r="O96" s="69"/>
      <c r="P96" s="69"/>
      <c r="Q96" s="69"/>
      <c r="R96" s="69"/>
      <c r="S96" s="69"/>
      <c r="T96" s="69"/>
      <c r="U96" s="69"/>
      <c r="V96" s="69"/>
      <c r="W96" s="69"/>
      <c r="X96" s="69"/>
      <c r="Y96" s="69"/>
      <c r="Z96" s="69"/>
    </row>
    <row r="97" spans="1:26" ht="13.5" customHeight="1">
      <c r="A97" s="216" t="str">
        <f t="shared" si="1"/>
        <v>DefinitionsB27</v>
      </c>
      <c r="B97" s="216" t="s">
        <v>2407</v>
      </c>
      <c r="C97" s="216" t="s">
        <v>2652</v>
      </c>
      <c r="D97" s="216" t="s">
        <v>2653</v>
      </c>
      <c r="E97" s="217" t="s">
        <v>2654</v>
      </c>
      <c r="F97" s="216" t="s">
        <v>2655</v>
      </c>
      <c r="G97" s="216" t="s">
        <v>2656</v>
      </c>
      <c r="H97" s="216" t="s">
        <v>2657</v>
      </c>
      <c r="I97" s="216" t="s">
        <v>2658</v>
      </c>
      <c r="J97" s="216" t="s">
        <v>2659</v>
      </c>
      <c r="K97" s="219" t="s">
        <v>2660</v>
      </c>
      <c r="L97" s="218" t="s">
        <v>2661</v>
      </c>
      <c r="M97" s="216" t="s">
        <v>2662</v>
      </c>
      <c r="N97" s="69" t="s">
        <v>2663</v>
      </c>
      <c r="O97" s="69"/>
      <c r="P97" s="69"/>
      <c r="Q97" s="69"/>
      <c r="R97" s="69"/>
      <c r="S97" s="69"/>
      <c r="T97" s="69"/>
      <c r="U97" s="69"/>
      <c r="V97" s="69"/>
      <c r="W97" s="69"/>
      <c r="X97" s="69"/>
      <c r="Y97" s="69"/>
      <c r="Z97" s="69"/>
    </row>
    <row r="98" spans="1:26" ht="13.5" customHeight="1">
      <c r="A98" s="216" t="str">
        <f t="shared" si="1"/>
        <v>DefinitionsB28</v>
      </c>
      <c r="B98" s="216" t="s">
        <v>2407</v>
      </c>
      <c r="C98" s="216" t="s">
        <v>2664</v>
      </c>
      <c r="D98" s="216" t="s">
        <v>2665</v>
      </c>
      <c r="E98" s="217" t="s">
        <v>2666</v>
      </c>
      <c r="F98" s="216" t="s">
        <v>2667</v>
      </c>
      <c r="G98" s="216" t="s">
        <v>2668</v>
      </c>
      <c r="H98" s="216" t="s">
        <v>2669</v>
      </c>
      <c r="I98" s="216" t="s">
        <v>2670</v>
      </c>
      <c r="J98" s="216" t="s">
        <v>2671</v>
      </c>
      <c r="K98" s="219" t="s">
        <v>2672</v>
      </c>
      <c r="L98" s="218" t="s">
        <v>2673</v>
      </c>
      <c r="M98" s="216" t="s">
        <v>2674</v>
      </c>
      <c r="N98" s="69" t="s">
        <v>2675</v>
      </c>
      <c r="O98" s="69"/>
      <c r="P98" s="69"/>
      <c r="Q98" s="69"/>
      <c r="R98" s="69"/>
      <c r="S98" s="69"/>
      <c r="T98" s="69"/>
      <c r="U98" s="69"/>
      <c r="V98" s="69"/>
      <c r="W98" s="69"/>
      <c r="X98" s="69"/>
      <c r="Y98" s="69"/>
      <c r="Z98" s="69"/>
    </row>
    <row r="99" spans="1:26" ht="13.5" customHeight="1">
      <c r="A99" s="216" t="str">
        <f t="shared" si="1"/>
        <v>DefinitionsB29</v>
      </c>
      <c r="B99" s="216" t="s">
        <v>2407</v>
      </c>
      <c r="C99" s="216" t="s">
        <v>2676</v>
      </c>
      <c r="D99" s="216" t="s">
        <v>2677</v>
      </c>
      <c r="E99" s="217" t="s">
        <v>2678</v>
      </c>
      <c r="F99" s="216" t="s">
        <v>2679</v>
      </c>
      <c r="G99" s="216" t="s">
        <v>2680</v>
      </c>
      <c r="H99" s="216" t="s">
        <v>2681</v>
      </c>
      <c r="I99" s="216" t="s">
        <v>2682</v>
      </c>
      <c r="J99" s="216" t="s">
        <v>2683</v>
      </c>
      <c r="K99" s="219" t="s">
        <v>2684</v>
      </c>
      <c r="L99" s="218" t="s">
        <v>2685</v>
      </c>
      <c r="M99" s="216" t="s">
        <v>2686</v>
      </c>
      <c r="N99" s="69" t="s">
        <v>2687</v>
      </c>
      <c r="O99" s="69"/>
      <c r="P99" s="69"/>
      <c r="Q99" s="69"/>
      <c r="R99" s="69"/>
      <c r="S99" s="69"/>
      <c r="T99" s="69"/>
      <c r="U99" s="69"/>
      <c r="V99" s="69"/>
      <c r="W99" s="69"/>
      <c r="X99" s="69"/>
      <c r="Y99" s="69"/>
      <c r="Z99" s="69"/>
    </row>
    <row r="100" spans="1:26" ht="13.5" customHeight="1">
      <c r="A100" s="216" t="str">
        <f t="shared" si="1"/>
        <v>DefinitionsB30</v>
      </c>
      <c r="B100" s="216" t="s">
        <v>2407</v>
      </c>
      <c r="C100" s="216" t="s">
        <v>2688</v>
      </c>
      <c r="D100" s="216" t="s">
        <v>2689</v>
      </c>
      <c r="E100" s="217" t="s">
        <v>2690</v>
      </c>
      <c r="F100" s="216" t="s">
        <v>2691</v>
      </c>
      <c r="G100" s="216" t="s">
        <v>2692</v>
      </c>
      <c r="H100" s="216" t="s">
        <v>2693</v>
      </c>
      <c r="I100" s="216" t="s">
        <v>2694</v>
      </c>
      <c r="J100" s="216" t="s">
        <v>2695</v>
      </c>
      <c r="K100" s="219" t="s">
        <v>2696</v>
      </c>
      <c r="L100" s="218" t="s">
        <v>2697</v>
      </c>
      <c r="M100" s="216" t="s">
        <v>2698</v>
      </c>
      <c r="N100" s="69" t="s">
        <v>2699</v>
      </c>
      <c r="O100" s="69"/>
      <c r="P100" s="69"/>
      <c r="Q100" s="69"/>
      <c r="R100" s="69"/>
      <c r="S100" s="69"/>
      <c r="T100" s="69"/>
      <c r="U100" s="69"/>
      <c r="V100" s="69"/>
      <c r="W100" s="69"/>
      <c r="X100" s="69"/>
      <c r="Y100" s="69"/>
      <c r="Z100" s="69"/>
    </row>
    <row r="101" spans="1:26" ht="13.5" customHeight="1">
      <c r="A101" s="216" t="str">
        <f t="shared" si="1"/>
        <v>DefinitionsB31</v>
      </c>
      <c r="B101" s="216" t="s">
        <v>2407</v>
      </c>
      <c r="C101" s="216" t="s">
        <v>2700</v>
      </c>
      <c r="D101" s="216" t="s">
        <v>2701</v>
      </c>
      <c r="E101" s="217" t="s">
        <v>2702</v>
      </c>
      <c r="F101" s="216" t="s">
        <v>2703</v>
      </c>
      <c r="G101" s="216" t="s">
        <v>2704</v>
      </c>
      <c r="H101" s="216" t="s">
        <v>2705</v>
      </c>
      <c r="I101" s="216" t="s">
        <v>2706</v>
      </c>
      <c r="J101" s="216" t="s">
        <v>2707</v>
      </c>
      <c r="K101" s="219" t="s">
        <v>2708</v>
      </c>
      <c r="L101" s="218" t="s">
        <v>2709</v>
      </c>
      <c r="M101" s="216" t="s">
        <v>2710</v>
      </c>
      <c r="N101" s="69"/>
      <c r="O101" s="69"/>
      <c r="P101" s="69"/>
      <c r="Q101" s="69"/>
      <c r="R101" s="69"/>
      <c r="S101" s="69"/>
      <c r="T101" s="69"/>
      <c r="U101" s="69"/>
      <c r="V101" s="69"/>
      <c r="W101" s="69"/>
      <c r="X101" s="69"/>
      <c r="Y101" s="69"/>
      <c r="Z101" s="69"/>
    </row>
    <row r="102" spans="1:26" ht="13.5" customHeight="1">
      <c r="A102" s="216" t="str">
        <f t="shared" si="1"/>
        <v>DefinitionsC2</v>
      </c>
      <c r="B102" s="216" t="s">
        <v>2407</v>
      </c>
      <c r="C102" s="216" t="s">
        <v>2711</v>
      </c>
      <c r="D102" s="216" t="s">
        <v>2712</v>
      </c>
      <c r="E102" s="230" t="s">
        <v>2713</v>
      </c>
      <c r="F102" s="216" t="s">
        <v>2714</v>
      </c>
      <c r="G102" s="216" t="s">
        <v>2715</v>
      </c>
      <c r="H102" s="216" t="s">
        <v>2712</v>
      </c>
      <c r="I102" s="216" t="s">
        <v>2716</v>
      </c>
      <c r="J102" s="216" t="s">
        <v>2717</v>
      </c>
      <c r="K102" s="219" t="s">
        <v>2718</v>
      </c>
      <c r="L102" s="218" t="s">
        <v>2719</v>
      </c>
      <c r="M102" s="216" t="s">
        <v>2720</v>
      </c>
      <c r="N102" s="69"/>
      <c r="O102" s="69"/>
      <c r="P102" s="69"/>
      <c r="Q102" s="69"/>
      <c r="R102" s="69"/>
      <c r="S102" s="69"/>
      <c r="T102" s="69"/>
      <c r="U102" s="69"/>
      <c r="V102" s="69"/>
      <c r="W102" s="69"/>
      <c r="X102" s="69"/>
      <c r="Y102" s="69"/>
      <c r="Z102" s="69"/>
    </row>
    <row r="103" spans="1:26" ht="13.5" customHeight="1">
      <c r="A103" s="216" t="str">
        <f t="shared" si="1"/>
        <v>DefinitionsC3</v>
      </c>
      <c r="B103" s="216" t="s">
        <v>2407</v>
      </c>
      <c r="C103" s="216" t="s">
        <v>2721</v>
      </c>
      <c r="D103" s="216" t="s">
        <v>2722</v>
      </c>
      <c r="E103" s="217" t="s">
        <v>2723</v>
      </c>
      <c r="F103" s="216" t="s">
        <v>2724</v>
      </c>
      <c r="G103" s="216" t="s">
        <v>2725</v>
      </c>
      <c r="H103" s="216" t="s">
        <v>2726</v>
      </c>
      <c r="I103" s="216" t="s">
        <v>2727</v>
      </c>
      <c r="J103" s="216" t="s">
        <v>2728</v>
      </c>
      <c r="K103" s="219" t="s">
        <v>2729</v>
      </c>
      <c r="L103" s="218" t="s">
        <v>2730</v>
      </c>
      <c r="M103" s="216" t="s">
        <v>2731</v>
      </c>
      <c r="N103" s="69"/>
      <c r="O103" s="69"/>
      <c r="P103" s="69"/>
      <c r="Q103" s="69"/>
      <c r="R103" s="69"/>
      <c r="S103" s="69"/>
      <c r="T103" s="69"/>
      <c r="U103" s="69"/>
      <c r="V103" s="69"/>
      <c r="W103" s="69"/>
      <c r="X103" s="69"/>
      <c r="Y103" s="69"/>
      <c r="Z103" s="69"/>
    </row>
    <row r="104" spans="1:26" ht="13.5" customHeight="1">
      <c r="A104" s="216" t="str">
        <f t="shared" si="1"/>
        <v>DefinitionsC4</v>
      </c>
      <c r="B104" s="216" t="s">
        <v>2407</v>
      </c>
      <c r="C104" s="216" t="s">
        <v>2732</v>
      </c>
      <c r="D104" s="216" t="s">
        <v>2733</v>
      </c>
      <c r="E104" s="217" t="s">
        <v>2734</v>
      </c>
      <c r="F104" s="216" t="s">
        <v>2735</v>
      </c>
      <c r="G104" s="216" t="s">
        <v>2736</v>
      </c>
      <c r="H104" s="216" t="s">
        <v>2737</v>
      </c>
      <c r="I104" s="216" t="s">
        <v>2738</v>
      </c>
      <c r="J104" s="216" t="s">
        <v>2739</v>
      </c>
      <c r="K104" s="219" t="s">
        <v>2740</v>
      </c>
      <c r="L104" s="218" t="s">
        <v>2741</v>
      </c>
      <c r="M104" s="216" t="s">
        <v>2742</v>
      </c>
      <c r="N104" s="69"/>
      <c r="O104" s="69"/>
      <c r="P104" s="69"/>
      <c r="Q104" s="69"/>
      <c r="R104" s="69"/>
      <c r="S104" s="69"/>
      <c r="T104" s="69"/>
      <c r="U104" s="69"/>
      <c r="V104" s="69"/>
      <c r="W104" s="69"/>
      <c r="X104" s="69"/>
      <c r="Y104" s="69"/>
      <c r="Z104" s="69"/>
    </row>
    <row r="105" spans="1:26" ht="82.5" customHeight="1">
      <c r="A105" s="216" t="str">
        <f t="shared" si="1"/>
        <v>DefinitionsC5</v>
      </c>
      <c r="B105" s="216" t="s">
        <v>2407</v>
      </c>
      <c r="C105" s="216" t="s">
        <v>2743</v>
      </c>
      <c r="D105" s="223" t="s">
        <v>2744</v>
      </c>
      <c r="E105" s="217" t="s">
        <v>2745</v>
      </c>
      <c r="F105" s="216" t="s">
        <v>2746</v>
      </c>
      <c r="G105" s="216" t="s">
        <v>2747</v>
      </c>
      <c r="H105" s="216" t="s">
        <v>2748</v>
      </c>
      <c r="I105" s="216" t="s">
        <v>2749</v>
      </c>
      <c r="J105" s="216" t="s">
        <v>2750</v>
      </c>
      <c r="K105" s="219" t="s">
        <v>2751</v>
      </c>
      <c r="L105" s="218" t="s">
        <v>2752</v>
      </c>
      <c r="M105" s="216" t="s">
        <v>2753</v>
      </c>
      <c r="N105" s="69"/>
      <c r="O105" s="69"/>
      <c r="P105" s="69"/>
      <c r="Q105" s="69"/>
      <c r="R105" s="69"/>
      <c r="S105" s="69"/>
      <c r="T105" s="69"/>
      <c r="U105" s="69"/>
      <c r="V105" s="69"/>
      <c r="W105" s="69"/>
      <c r="X105" s="69"/>
      <c r="Y105" s="69"/>
      <c r="Z105" s="69"/>
    </row>
    <row r="106" spans="1:26" ht="13.5" customHeight="1">
      <c r="A106" s="216" t="str">
        <f t="shared" si="1"/>
        <v>DefinitionsC6</v>
      </c>
      <c r="B106" s="216" t="s">
        <v>2407</v>
      </c>
      <c r="C106" s="216" t="s">
        <v>2754</v>
      </c>
      <c r="D106" s="105" t="s">
        <v>2755</v>
      </c>
      <c r="E106" s="221" t="s">
        <v>2756</v>
      </c>
      <c r="F106" s="105" t="s">
        <v>2757</v>
      </c>
      <c r="G106" s="105" t="s">
        <v>2758</v>
      </c>
      <c r="H106" s="105" t="s">
        <v>2759</v>
      </c>
      <c r="I106" s="105" t="s">
        <v>2760</v>
      </c>
      <c r="J106" s="105" t="s">
        <v>2761</v>
      </c>
      <c r="K106" s="105" t="s">
        <v>2762</v>
      </c>
      <c r="L106" s="222" t="s">
        <v>2763</v>
      </c>
      <c r="M106" s="105" t="s">
        <v>2454</v>
      </c>
      <c r="N106" s="69"/>
      <c r="O106" s="69"/>
      <c r="P106" s="69"/>
      <c r="Q106" s="69"/>
      <c r="R106" s="69"/>
      <c r="S106" s="69"/>
      <c r="T106" s="69"/>
      <c r="U106" s="69"/>
      <c r="V106" s="69"/>
      <c r="W106" s="69"/>
      <c r="X106" s="69"/>
      <c r="Y106" s="69"/>
      <c r="Z106" s="69"/>
    </row>
    <row r="107" spans="1:26" ht="13.5" customHeight="1">
      <c r="A107" s="216" t="str">
        <f t="shared" si="1"/>
        <v>DefinitionsC7</v>
      </c>
      <c r="B107" s="216" t="s">
        <v>2407</v>
      </c>
      <c r="C107" s="216" t="s">
        <v>2764</v>
      </c>
      <c r="D107" s="216" t="s">
        <v>2765</v>
      </c>
      <c r="E107" s="217" t="s">
        <v>2766</v>
      </c>
      <c r="F107" s="216" t="s">
        <v>2767</v>
      </c>
      <c r="G107" s="216" t="s">
        <v>2768</v>
      </c>
      <c r="H107" s="216" t="s">
        <v>2769</v>
      </c>
      <c r="I107" s="216" t="s">
        <v>2770</v>
      </c>
      <c r="J107" s="216" t="s">
        <v>2771</v>
      </c>
      <c r="K107" s="219" t="s">
        <v>2772</v>
      </c>
      <c r="L107" s="218" t="s">
        <v>2773</v>
      </c>
      <c r="M107" s="216" t="s">
        <v>2466</v>
      </c>
      <c r="N107" s="69"/>
      <c r="O107" s="69"/>
      <c r="P107" s="69"/>
      <c r="Q107" s="69"/>
      <c r="R107" s="69"/>
      <c r="S107" s="69"/>
      <c r="T107" s="69"/>
      <c r="U107" s="69"/>
      <c r="V107" s="69"/>
      <c r="W107" s="69"/>
      <c r="X107" s="69"/>
      <c r="Y107" s="69"/>
      <c r="Z107" s="69"/>
    </row>
    <row r="108" spans="1:26" ht="13.5" customHeight="1">
      <c r="A108" s="216" t="str">
        <f t="shared" si="1"/>
        <v>DefinitionsC8</v>
      </c>
      <c r="B108" s="216" t="s">
        <v>2407</v>
      </c>
      <c r="C108" s="216" t="s">
        <v>2774</v>
      </c>
      <c r="D108" s="216" t="s">
        <v>2775</v>
      </c>
      <c r="E108" s="217" t="s">
        <v>2776</v>
      </c>
      <c r="F108" s="216" t="s">
        <v>2777</v>
      </c>
      <c r="G108" s="216" t="s">
        <v>2778</v>
      </c>
      <c r="H108" s="219" t="s">
        <v>2779</v>
      </c>
      <c r="I108" s="216" t="s">
        <v>2780</v>
      </c>
      <c r="J108" s="216" t="s">
        <v>2781</v>
      </c>
      <c r="K108" s="219" t="s">
        <v>2782</v>
      </c>
      <c r="L108" s="218" t="s">
        <v>2783</v>
      </c>
      <c r="M108" s="216" t="s">
        <v>2478</v>
      </c>
      <c r="N108" s="69"/>
      <c r="O108" s="69"/>
      <c r="P108" s="69"/>
      <c r="Q108" s="69"/>
      <c r="R108" s="69"/>
      <c r="S108" s="69"/>
      <c r="T108" s="69"/>
      <c r="U108" s="69"/>
      <c r="V108" s="69"/>
      <c r="W108" s="69"/>
      <c r="X108" s="69"/>
      <c r="Y108" s="69"/>
      <c r="Z108" s="69"/>
    </row>
    <row r="109" spans="1:26" ht="13.5" customHeight="1">
      <c r="A109" s="216" t="str">
        <f t="shared" si="1"/>
        <v>DefinitionsC9</v>
      </c>
      <c r="B109" s="216" t="s">
        <v>2407</v>
      </c>
      <c r="C109" s="216" t="s">
        <v>2784</v>
      </c>
      <c r="D109" s="216" t="s">
        <v>2785</v>
      </c>
      <c r="E109" s="217" t="s">
        <v>2786</v>
      </c>
      <c r="F109" s="216" t="s">
        <v>2787</v>
      </c>
      <c r="G109" s="216" t="s">
        <v>2788</v>
      </c>
      <c r="H109" s="216" t="s">
        <v>2789</v>
      </c>
      <c r="I109" s="216" t="s">
        <v>2790</v>
      </c>
      <c r="J109" s="216" t="s">
        <v>2791</v>
      </c>
      <c r="K109" s="219" t="s">
        <v>2792</v>
      </c>
      <c r="L109" s="218" t="s">
        <v>2793</v>
      </c>
      <c r="M109" s="216" t="s">
        <v>2483</v>
      </c>
      <c r="N109" s="69"/>
      <c r="O109" s="69"/>
      <c r="P109" s="69"/>
      <c r="Q109" s="69"/>
      <c r="R109" s="69"/>
      <c r="S109" s="69"/>
      <c r="T109" s="69"/>
      <c r="U109" s="69"/>
      <c r="V109" s="69"/>
      <c r="W109" s="69"/>
      <c r="X109" s="69"/>
      <c r="Y109" s="69"/>
      <c r="Z109" s="69"/>
    </row>
    <row r="110" spans="1:26" ht="13.5" customHeight="1">
      <c r="A110" s="216" t="str">
        <f t="shared" si="1"/>
        <v>DefinitionsC10</v>
      </c>
      <c r="B110" s="216" t="s">
        <v>2407</v>
      </c>
      <c r="C110" s="216" t="s">
        <v>2794</v>
      </c>
      <c r="D110" s="216" t="s">
        <v>2795</v>
      </c>
      <c r="E110" s="217" t="s">
        <v>2486</v>
      </c>
      <c r="F110" s="216" t="s">
        <v>2796</v>
      </c>
      <c r="G110" s="216" t="s">
        <v>2797</v>
      </c>
      <c r="H110" s="216" t="s">
        <v>2798</v>
      </c>
      <c r="I110" s="216" t="s">
        <v>2799</v>
      </c>
      <c r="J110" s="216" t="s">
        <v>2800</v>
      </c>
      <c r="K110" s="219" t="s">
        <v>2801</v>
      </c>
      <c r="L110" s="218" t="s">
        <v>2802</v>
      </c>
      <c r="M110" s="216" t="s">
        <v>2492</v>
      </c>
      <c r="N110" s="69"/>
      <c r="O110" s="69"/>
      <c r="P110" s="69"/>
      <c r="Q110" s="69"/>
      <c r="R110" s="69"/>
      <c r="S110" s="69"/>
      <c r="T110" s="69"/>
      <c r="U110" s="69"/>
      <c r="V110" s="69"/>
      <c r="W110" s="69"/>
      <c r="X110" s="69"/>
      <c r="Y110" s="69"/>
      <c r="Z110" s="69"/>
    </row>
    <row r="111" spans="1:26" ht="13.5" customHeight="1">
      <c r="A111" s="216" t="str">
        <f t="shared" si="1"/>
        <v>DefinitionsC11</v>
      </c>
      <c r="B111" s="216" t="s">
        <v>2407</v>
      </c>
      <c r="C111" s="216" t="s">
        <v>2803</v>
      </c>
      <c r="D111" s="216" t="s">
        <v>2804</v>
      </c>
      <c r="E111" s="220" t="s">
        <v>2805</v>
      </c>
      <c r="F111" s="216" t="s">
        <v>2806</v>
      </c>
      <c r="G111" s="216" t="s">
        <v>2807</v>
      </c>
      <c r="H111" s="216" t="s">
        <v>2808</v>
      </c>
      <c r="I111" s="216" t="s">
        <v>2809</v>
      </c>
      <c r="J111" s="216" t="s">
        <v>2810</v>
      </c>
      <c r="K111" s="219" t="s">
        <v>2811</v>
      </c>
      <c r="L111" s="218" t="s">
        <v>2812</v>
      </c>
      <c r="M111" s="216" t="s">
        <v>2504</v>
      </c>
      <c r="N111" s="69"/>
      <c r="O111" s="69"/>
      <c r="P111" s="69"/>
      <c r="Q111" s="69"/>
      <c r="R111" s="69"/>
      <c r="S111" s="69"/>
      <c r="T111" s="69"/>
      <c r="U111" s="69"/>
      <c r="V111" s="69"/>
      <c r="W111" s="69"/>
      <c r="X111" s="69"/>
      <c r="Y111" s="69"/>
      <c r="Z111" s="69"/>
    </row>
    <row r="112" spans="1:26" ht="13.5" customHeight="1">
      <c r="A112" s="216" t="str">
        <f t="shared" si="1"/>
        <v>DefinitionsC12</v>
      </c>
      <c r="B112" s="216" t="s">
        <v>2407</v>
      </c>
      <c r="C112" s="216" t="s">
        <v>2813</v>
      </c>
      <c r="D112" s="216" t="s">
        <v>2814</v>
      </c>
      <c r="E112" s="220" t="s">
        <v>2815</v>
      </c>
      <c r="F112" s="216" t="s">
        <v>2816</v>
      </c>
      <c r="G112" s="216" t="s">
        <v>2817</v>
      </c>
      <c r="H112" s="216" t="s">
        <v>2818</v>
      </c>
      <c r="I112" s="216" t="s">
        <v>2819</v>
      </c>
      <c r="J112" s="216" t="s">
        <v>2820</v>
      </c>
      <c r="K112" s="219" t="s">
        <v>2821</v>
      </c>
      <c r="L112" s="218" t="s">
        <v>2822</v>
      </c>
      <c r="M112" s="216" t="s">
        <v>2823</v>
      </c>
      <c r="N112" s="69"/>
      <c r="O112" s="69"/>
      <c r="P112" s="69"/>
      <c r="Q112" s="69"/>
      <c r="R112" s="69"/>
      <c r="S112" s="69"/>
      <c r="T112" s="69"/>
      <c r="U112" s="69"/>
      <c r="V112" s="69"/>
      <c r="W112" s="69"/>
      <c r="X112" s="69"/>
      <c r="Y112" s="69"/>
      <c r="Z112" s="69"/>
    </row>
    <row r="113" spans="1:26" ht="13.5" customHeight="1">
      <c r="A113" s="216" t="str">
        <f t="shared" si="1"/>
        <v>DefinitionsC13</v>
      </c>
      <c r="B113" s="216" t="s">
        <v>2407</v>
      </c>
      <c r="C113" s="216" t="s">
        <v>2824</v>
      </c>
      <c r="D113" s="216" t="s">
        <v>2825</v>
      </c>
      <c r="E113" s="220" t="s">
        <v>2826</v>
      </c>
      <c r="F113" s="216" t="s">
        <v>2827</v>
      </c>
      <c r="G113" s="216" t="s">
        <v>2828</v>
      </c>
      <c r="H113" s="219" t="s">
        <v>2829</v>
      </c>
      <c r="I113" s="216" t="s">
        <v>2830</v>
      </c>
      <c r="J113" s="216" t="s">
        <v>2831</v>
      </c>
      <c r="K113" s="219" t="s">
        <v>2832</v>
      </c>
      <c r="L113" s="218" t="s">
        <v>2833</v>
      </c>
      <c r="M113" s="216" t="s">
        <v>2528</v>
      </c>
      <c r="N113" s="69"/>
      <c r="O113" s="69"/>
      <c r="P113" s="69"/>
      <c r="Q113" s="69"/>
      <c r="R113" s="69"/>
      <c r="S113" s="69"/>
      <c r="T113" s="69"/>
      <c r="U113" s="69"/>
      <c r="V113" s="69"/>
      <c r="W113" s="69"/>
      <c r="X113" s="69"/>
      <c r="Y113" s="69"/>
      <c r="Z113" s="69"/>
    </row>
    <row r="114" spans="1:26" ht="13.5" customHeight="1">
      <c r="A114" s="216" t="str">
        <f t="shared" si="1"/>
        <v>DefinitionsC14</v>
      </c>
      <c r="B114" s="216" t="s">
        <v>2407</v>
      </c>
      <c r="C114" s="216" t="s">
        <v>2834</v>
      </c>
      <c r="D114" s="216" t="s">
        <v>2835</v>
      </c>
      <c r="E114" s="220" t="s">
        <v>2836</v>
      </c>
      <c r="F114" s="216" t="s">
        <v>2837</v>
      </c>
      <c r="G114" s="216" t="s">
        <v>2838</v>
      </c>
      <c r="H114" s="216" t="s">
        <v>2839</v>
      </c>
      <c r="I114" s="216" t="s">
        <v>2840</v>
      </c>
      <c r="J114" s="216" t="s">
        <v>2841</v>
      </c>
      <c r="K114" s="219" t="s">
        <v>2842</v>
      </c>
      <c r="L114" s="218" t="s">
        <v>2843</v>
      </c>
      <c r="M114" s="216" t="s">
        <v>2844</v>
      </c>
      <c r="N114" s="69"/>
      <c r="O114" s="69"/>
      <c r="P114" s="69"/>
      <c r="Q114" s="69"/>
      <c r="R114" s="69"/>
      <c r="S114" s="69"/>
      <c r="T114" s="69"/>
      <c r="U114" s="69"/>
      <c r="V114" s="69"/>
      <c r="W114" s="69"/>
      <c r="X114" s="69"/>
      <c r="Y114" s="69"/>
      <c r="Z114" s="69"/>
    </row>
    <row r="115" spans="1:26" ht="13.5" customHeight="1">
      <c r="A115" s="216" t="str">
        <f t="shared" si="1"/>
        <v>DefinitionsC15</v>
      </c>
      <c r="B115" s="216" t="s">
        <v>2407</v>
      </c>
      <c r="C115" s="216" t="s">
        <v>2845</v>
      </c>
      <c r="D115" s="216" t="s">
        <v>2846</v>
      </c>
      <c r="E115" s="220" t="s">
        <v>2847</v>
      </c>
      <c r="F115" s="216" t="s">
        <v>2848</v>
      </c>
      <c r="G115" s="216" t="s">
        <v>2849</v>
      </c>
      <c r="H115" s="216" t="s">
        <v>2850</v>
      </c>
      <c r="I115" s="216" t="s">
        <v>2851</v>
      </c>
      <c r="J115" s="216" t="s">
        <v>2852</v>
      </c>
      <c r="K115" s="219" t="s">
        <v>2853</v>
      </c>
      <c r="L115" s="218" t="s">
        <v>2854</v>
      </c>
      <c r="M115" s="216" t="s">
        <v>2543</v>
      </c>
      <c r="N115" s="69"/>
      <c r="O115" s="69"/>
      <c r="P115" s="69"/>
      <c r="Q115" s="69"/>
      <c r="R115" s="69"/>
      <c r="S115" s="69"/>
      <c r="T115" s="69"/>
      <c r="U115" s="69"/>
      <c r="V115" s="69"/>
      <c r="W115" s="69"/>
      <c r="X115" s="69"/>
      <c r="Y115" s="69"/>
      <c r="Z115" s="69"/>
    </row>
    <row r="116" spans="1:26" ht="13.5" customHeight="1">
      <c r="A116" s="216" t="str">
        <f t="shared" si="1"/>
        <v>DefinitionsC16</v>
      </c>
      <c r="B116" s="216" t="s">
        <v>2407</v>
      </c>
      <c r="C116" s="216" t="s">
        <v>2855</v>
      </c>
      <c r="D116" s="216" t="s">
        <v>2856</v>
      </c>
      <c r="E116" s="217" t="s">
        <v>2857</v>
      </c>
      <c r="F116" s="216" t="s">
        <v>2858</v>
      </c>
      <c r="G116" s="216" t="s">
        <v>2859</v>
      </c>
      <c r="H116" s="216" t="s">
        <v>2860</v>
      </c>
      <c r="I116" s="216" t="s">
        <v>2861</v>
      </c>
      <c r="J116" s="216" t="s">
        <v>2862</v>
      </c>
      <c r="K116" s="219" t="s">
        <v>2863</v>
      </c>
      <c r="L116" s="218" t="s">
        <v>2864</v>
      </c>
      <c r="M116" s="216" t="s">
        <v>2555</v>
      </c>
      <c r="N116" s="69"/>
      <c r="O116" s="69"/>
      <c r="P116" s="69"/>
      <c r="Q116" s="69"/>
      <c r="R116" s="69"/>
      <c r="S116" s="69"/>
      <c r="T116" s="69"/>
      <c r="U116" s="69"/>
      <c r="V116" s="69"/>
      <c r="W116" s="69"/>
      <c r="X116" s="69"/>
      <c r="Y116" s="69"/>
      <c r="Z116" s="69"/>
    </row>
    <row r="117" spans="1:26" ht="13.5" customHeight="1">
      <c r="A117" s="216" t="str">
        <f t="shared" si="1"/>
        <v>DefinitionsC17</v>
      </c>
      <c r="B117" s="216" t="s">
        <v>2407</v>
      </c>
      <c r="C117" s="216" t="s">
        <v>2865</v>
      </c>
      <c r="D117" s="216" t="s">
        <v>2866</v>
      </c>
      <c r="E117" s="220" t="s">
        <v>2867</v>
      </c>
      <c r="F117" s="216" t="s">
        <v>2868</v>
      </c>
      <c r="G117" s="216" t="s">
        <v>2869</v>
      </c>
      <c r="H117" s="216" t="s">
        <v>2870</v>
      </c>
      <c r="I117" s="216" t="s">
        <v>2871</v>
      </c>
      <c r="J117" s="216" t="s">
        <v>2872</v>
      </c>
      <c r="K117" s="219" t="s">
        <v>2873</v>
      </c>
      <c r="L117" s="218" t="s">
        <v>2874</v>
      </c>
      <c r="M117" s="216" t="s">
        <v>2567</v>
      </c>
      <c r="N117" s="69"/>
      <c r="O117" s="69"/>
      <c r="P117" s="69"/>
      <c r="Q117" s="69"/>
      <c r="R117" s="69"/>
      <c r="S117" s="69"/>
      <c r="T117" s="69"/>
      <c r="U117" s="69"/>
      <c r="V117" s="69"/>
      <c r="W117" s="69"/>
      <c r="X117" s="69"/>
      <c r="Y117" s="69"/>
      <c r="Z117" s="69"/>
    </row>
    <row r="118" spans="1:26" ht="13.5" customHeight="1">
      <c r="A118" s="216" t="str">
        <f t="shared" si="1"/>
        <v>DefinitionsC18</v>
      </c>
      <c r="B118" s="216" t="s">
        <v>2407</v>
      </c>
      <c r="C118" s="216" t="s">
        <v>2875</v>
      </c>
      <c r="D118" s="216" t="s">
        <v>2876</v>
      </c>
      <c r="E118" s="220" t="s">
        <v>2877</v>
      </c>
      <c r="F118" s="216" t="s">
        <v>2878</v>
      </c>
      <c r="G118" s="216" t="s">
        <v>2879</v>
      </c>
      <c r="H118" s="219" t="s">
        <v>2880</v>
      </c>
      <c r="I118" s="216" t="s">
        <v>2881</v>
      </c>
      <c r="J118" s="216" t="s">
        <v>2882</v>
      </c>
      <c r="K118" s="219" t="s">
        <v>2883</v>
      </c>
      <c r="L118" s="218" t="s">
        <v>2884</v>
      </c>
      <c r="M118" s="216" t="s">
        <v>2579</v>
      </c>
      <c r="N118" s="69"/>
      <c r="O118" s="69"/>
      <c r="P118" s="69"/>
      <c r="Q118" s="69"/>
      <c r="R118" s="69"/>
      <c r="S118" s="69"/>
      <c r="T118" s="69"/>
      <c r="U118" s="69"/>
      <c r="V118" s="69"/>
      <c r="W118" s="69"/>
      <c r="X118" s="69"/>
      <c r="Y118" s="69"/>
      <c r="Z118" s="69"/>
    </row>
    <row r="119" spans="1:26" ht="13.5" customHeight="1">
      <c r="A119" s="216" t="str">
        <f t="shared" si="1"/>
        <v>DefinitionsC19</v>
      </c>
      <c r="B119" s="216" t="s">
        <v>2407</v>
      </c>
      <c r="C119" s="216" t="s">
        <v>2885</v>
      </c>
      <c r="D119" s="216" t="s">
        <v>2886</v>
      </c>
      <c r="E119" s="217" t="s">
        <v>2887</v>
      </c>
      <c r="F119" s="216" t="s">
        <v>2888</v>
      </c>
      <c r="G119" s="216" t="s">
        <v>2889</v>
      </c>
      <c r="H119" s="216" t="s">
        <v>2890</v>
      </c>
      <c r="I119" s="216" t="s">
        <v>2891</v>
      </c>
      <c r="J119" s="216" t="s">
        <v>2892</v>
      </c>
      <c r="K119" s="219" t="s">
        <v>2893</v>
      </c>
      <c r="L119" s="218" t="s">
        <v>2894</v>
      </c>
      <c r="M119" s="216" t="s">
        <v>2585</v>
      </c>
      <c r="N119" s="69"/>
      <c r="O119" s="69"/>
      <c r="P119" s="69"/>
      <c r="Q119" s="69"/>
      <c r="R119" s="69"/>
      <c r="S119" s="69"/>
      <c r="T119" s="69"/>
      <c r="U119" s="69"/>
      <c r="V119" s="69"/>
      <c r="W119" s="69"/>
      <c r="X119" s="69"/>
      <c r="Y119" s="69"/>
      <c r="Z119" s="69"/>
    </row>
    <row r="120" spans="1:26" ht="13.5" customHeight="1">
      <c r="A120" s="216" t="str">
        <f t="shared" si="1"/>
        <v>DefinitionsC20</v>
      </c>
      <c r="B120" s="216" t="s">
        <v>2407</v>
      </c>
      <c r="C120" s="216" t="s">
        <v>2895</v>
      </c>
      <c r="D120" s="216" t="s">
        <v>2896</v>
      </c>
      <c r="E120" s="217" t="s">
        <v>2897</v>
      </c>
      <c r="F120" s="216" t="s">
        <v>2898</v>
      </c>
      <c r="G120" s="216" t="s">
        <v>2899</v>
      </c>
      <c r="H120" s="216" t="s">
        <v>2900</v>
      </c>
      <c r="I120" s="216" t="s">
        <v>2901</v>
      </c>
      <c r="J120" s="216" t="s">
        <v>2902</v>
      </c>
      <c r="K120" s="219" t="s">
        <v>2903</v>
      </c>
      <c r="L120" s="218" t="s">
        <v>2904</v>
      </c>
      <c r="M120" s="216" t="s">
        <v>2597</v>
      </c>
      <c r="N120" s="69"/>
      <c r="O120" s="69"/>
      <c r="P120" s="69"/>
      <c r="Q120" s="69"/>
      <c r="R120" s="69"/>
      <c r="S120" s="69"/>
      <c r="T120" s="69"/>
      <c r="U120" s="69"/>
      <c r="V120" s="69"/>
      <c r="W120" s="69"/>
      <c r="X120" s="69"/>
      <c r="Y120" s="69"/>
      <c r="Z120" s="69"/>
    </row>
    <row r="121" spans="1:26" ht="13.5" customHeight="1">
      <c r="A121" s="216" t="str">
        <f t="shared" si="1"/>
        <v>DefinitionsC21</v>
      </c>
      <c r="B121" s="216" t="s">
        <v>2407</v>
      </c>
      <c r="C121" s="216" t="s">
        <v>2905</v>
      </c>
      <c r="D121" s="216" t="s">
        <v>2601</v>
      </c>
      <c r="E121" s="217" t="s">
        <v>2906</v>
      </c>
      <c r="F121" s="216" t="s">
        <v>2907</v>
      </c>
      <c r="G121" s="216" t="s">
        <v>2908</v>
      </c>
      <c r="H121" s="216" t="s">
        <v>2601</v>
      </c>
      <c r="I121" s="216" t="s">
        <v>2601</v>
      </c>
      <c r="J121" s="216" t="s">
        <v>2601</v>
      </c>
      <c r="K121" s="219" t="s">
        <v>2601</v>
      </c>
      <c r="L121" s="218" t="s">
        <v>2601</v>
      </c>
      <c r="M121" s="216" t="s">
        <v>2601</v>
      </c>
      <c r="N121" s="69"/>
      <c r="O121" s="69"/>
      <c r="P121" s="69"/>
      <c r="Q121" s="69"/>
      <c r="R121" s="69"/>
      <c r="S121" s="69"/>
      <c r="T121" s="69"/>
      <c r="U121" s="69"/>
      <c r="V121" s="69"/>
      <c r="W121" s="69"/>
      <c r="X121" s="69"/>
      <c r="Y121" s="69"/>
      <c r="Z121" s="69"/>
    </row>
    <row r="122" spans="1:26" ht="13.5" customHeight="1">
      <c r="A122" s="216" t="str">
        <f t="shared" si="1"/>
        <v>DefinitionsC22</v>
      </c>
      <c r="B122" s="216" t="s">
        <v>2407</v>
      </c>
      <c r="C122" s="216" t="s">
        <v>2909</v>
      </c>
      <c r="D122" s="216" t="s">
        <v>2910</v>
      </c>
      <c r="E122" s="220" t="s">
        <v>2911</v>
      </c>
      <c r="F122" s="216" t="s">
        <v>2912</v>
      </c>
      <c r="G122" s="216" t="s">
        <v>2913</v>
      </c>
      <c r="H122" s="216" t="s">
        <v>2914</v>
      </c>
      <c r="I122" s="216" t="s">
        <v>2915</v>
      </c>
      <c r="J122" s="216" t="s">
        <v>2916</v>
      </c>
      <c r="K122" s="219" t="s">
        <v>2917</v>
      </c>
      <c r="L122" s="218" t="s">
        <v>2918</v>
      </c>
      <c r="M122" s="216" t="s">
        <v>2919</v>
      </c>
      <c r="N122" s="69"/>
      <c r="O122" s="69"/>
      <c r="P122" s="69"/>
      <c r="Q122" s="69"/>
      <c r="R122" s="69"/>
      <c r="S122" s="69"/>
      <c r="T122" s="69"/>
      <c r="U122" s="69"/>
      <c r="V122" s="69"/>
      <c r="W122" s="69"/>
      <c r="X122" s="69"/>
      <c r="Y122" s="69"/>
      <c r="Z122" s="69"/>
    </row>
    <row r="123" spans="1:26" ht="13.5" customHeight="1">
      <c r="A123" s="216" t="str">
        <f t="shared" si="1"/>
        <v>DefinitionsC23</v>
      </c>
      <c r="B123" s="216" t="s">
        <v>2407</v>
      </c>
      <c r="C123" s="216" t="s">
        <v>2920</v>
      </c>
      <c r="D123" s="216" t="s">
        <v>2921</v>
      </c>
      <c r="E123" s="217" t="s">
        <v>2922</v>
      </c>
      <c r="F123" s="216" t="s">
        <v>2923</v>
      </c>
      <c r="G123" s="216" t="s">
        <v>2924</v>
      </c>
      <c r="H123" s="216" t="s">
        <v>2925</v>
      </c>
      <c r="I123" s="216" t="s">
        <v>2926</v>
      </c>
      <c r="J123" s="216" t="s">
        <v>2927</v>
      </c>
      <c r="K123" s="219" t="s">
        <v>2928</v>
      </c>
      <c r="L123" s="218" t="s">
        <v>2929</v>
      </c>
      <c r="M123" s="216" t="s">
        <v>2930</v>
      </c>
      <c r="N123" s="69"/>
      <c r="O123" s="69"/>
      <c r="P123" s="69"/>
      <c r="Q123" s="69"/>
      <c r="R123" s="69"/>
      <c r="S123" s="69"/>
      <c r="T123" s="69"/>
      <c r="U123" s="69"/>
      <c r="V123" s="69"/>
      <c r="W123" s="69"/>
      <c r="X123" s="69"/>
      <c r="Y123" s="69"/>
      <c r="Z123" s="69"/>
    </row>
    <row r="124" spans="1:26" ht="13.5" customHeight="1">
      <c r="A124" s="216" t="str">
        <f t="shared" si="1"/>
        <v>DefinitionsC24</v>
      </c>
      <c r="B124" s="216" t="s">
        <v>2407</v>
      </c>
      <c r="C124" s="216" t="s">
        <v>2931</v>
      </c>
      <c r="D124" s="216" t="s">
        <v>2932</v>
      </c>
      <c r="E124" s="220" t="s">
        <v>2933</v>
      </c>
      <c r="F124" s="216" t="s">
        <v>2934</v>
      </c>
      <c r="G124" s="216" t="s">
        <v>2935</v>
      </c>
      <c r="H124" s="216" t="s">
        <v>2936</v>
      </c>
      <c r="I124" s="216" t="s">
        <v>2937</v>
      </c>
      <c r="J124" s="216" t="s">
        <v>2938</v>
      </c>
      <c r="K124" s="219" t="s">
        <v>2939</v>
      </c>
      <c r="L124" s="218" t="s">
        <v>2940</v>
      </c>
      <c r="M124" s="216" t="s">
        <v>2941</v>
      </c>
      <c r="N124" s="69"/>
      <c r="O124" s="69"/>
      <c r="P124" s="69"/>
      <c r="Q124" s="69"/>
      <c r="R124" s="69"/>
      <c r="S124" s="69"/>
      <c r="T124" s="69"/>
      <c r="U124" s="69"/>
      <c r="V124" s="69"/>
      <c r="W124" s="69"/>
      <c r="X124" s="69"/>
      <c r="Y124" s="69"/>
      <c r="Z124" s="69"/>
    </row>
    <row r="125" spans="1:26" ht="13.5" customHeight="1">
      <c r="A125" s="216" t="str">
        <f t="shared" si="1"/>
        <v>DefinitionsC25</v>
      </c>
      <c r="B125" s="216" t="s">
        <v>2407</v>
      </c>
      <c r="C125" s="216" t="s">
        <v>2942</v>
      </c>
      <c r="D125" s="216" t="s">
        <v>2943</v>
      </c>
      <c r="E125" s="220" t="s">
        <v>2944</v>
      </c>
      <c r="F125" s="216" t="s">
        <v>2945</v>
      </c>
      <c r="G125" s="216" t="s">
        <v>2946</v>
      </c>
      <c r="H125" s="216" t="s">
        <v>2947</v>
      </c>
      <c r="I125" s="216" t="s">
        <v>2948</v>
      </c>
      <c r="J125" s="216" t="s">
        <v>2949</v>
      </c>
      <c r="K125" s="219" t="s">
        <v>2950</v>
      </c>
      <c r="L125" s="218" t="s">
        <v>2951</v>
      </c>
      <c r="M125" s="216" t="s">
        <v>2952</v>
      </c>
      <c r="N125" s="69"/>
      <c r="O125" s="69"/>
      <c r="P125" s="69"/>
      <c r="Q125" s="69"/>
      <c r="R125" s="69"/>
      <c r="S125" s="69"/>
      <c r="T125" s="69"/>
      <c r="U125" s="69"/>
      <c r="V125" s="69"/>
      <c r="W125" s="69"/>
      <c r="X125" s="69"/>
      <c r="Y125" s="69"/>
      <c r="Z125" s="69"/>
    </row>
    <row r="126" spans="1:26" ht="13.5" customHeight="1">
      <c r="A126" s="216" t="str">
        <f t="shared" si="1"/>
        <v>DefinitionsC26</v>
      </c>
      <c r="B126" s="216" t="s">
        <v>2407</v>
      </c>
      <c r="C126" s="216" t="s">
        <v>2953</v>
      </c>
      <c r="D126" s="216" t="s">
        <v>2954</v>
      </c>
      <c r="E126" s="217" t="s">
        <v>2955</v>
      </c>
      <c r="F126" s="216" t="s">
        <v>2956</v>
      </c>
      <c r="G126" s="216" t="s">
        <v>2957</v>
      </c>
      <c r="H126" s="216" t="s">
        <v>2954</v>
      </c>
      <c r="I126" s="216" t="s">
        <v>2958</v>
      </c>
      <c r="J126" s="216" t="s">
        <v>2954</v>
      </c>
      <c r="K126" s="219" t="s">
        <v>2954</v>
      </c>
      <c r="L126" s="218" t="s">
        <v>2954</v>
      </c>
      <c r="M126" s="216" t="s">
        <v>2613</v>
      </c>
      <c r="N126" s="69"/>
      <c r="O126" s="69"/>
      <c r="P126" s="69"/>
      <c r="Q126" s="69"/>
      <c r="R126" s="69"/>
      <c r="S126" s="69"/>
      <c r="T126" s="69"/>
      <c r="U126" s="69"/>
      <c r="V126" s="69"/>
      <c r="W126" s="69"/>
      <c r="X126" s="69"/>
      <c r="Y126" s="69"/>
      <c r="Z126" s="69"/>
    </row>
    <row r="127" spans="1:26" ht="13.5" customHeight="1">
      <c r="A127" s="216" t="str">
        <f t="shared" si="1"/>
        <v>DefinitionsC27</v>
      </c>
      <c r="B127" s="216" t="s">
        <v>2407</v>
      </c>
      <c r="C127" s="216" t="s">
        <v>2959</v>
      </c>
      <c r="D127" s="216" t="s">
        <v>2960</v>
      </c>
      <c r="E127" s="220" t="s">
        <v>2961</v>
      </c>
      <c r="F127" s="216" t="s">
        <v>2962</v>
      </c>
      <c r="G127" s="216" t="s">
        <v>2963</v>
      </c>
      <c r="H127" s="216" t="s">
        <v>2964</v>
      </c>
      <c r="I127" s="216" t="s">
        <v>2965</v>
      </c>
      <c r="J127" s="216" t="s">
        <v>2966</v>
      </c>
      <c r="K127" s="219" t="s">
        <v>2967</v>
      </c>
      <c r="L127" s="218" t="s">
        <v>2968</v>
      </c>
      <c r="M127" s="216" t="s">
        <v>2651</v>
      </c>
      <c r="N127" s="69"/>
      <c r="O127" s="69"/>
      <c r="P127" s="69"/>
      <c r="Q127" s="69"/>
      <c r="R127" s="69"/>
      <c r="S127" s="69"/>
      <c r="T127" s="69"/>
      <c r="U127" s="69"/>
      <c r="V127" s="69"/>
      <c r="W127" s="69"/>
      <c r="X127" s="69"/>
      <c r="Y127" s="69"/>
      <c r="Z127" s="69"/>
    </row>
    <row r="128" spans="1:26" ht="13.5" customHeight="1">
      <c r="A128" s="216" t="str">
        <f t="shared" si="1"/>
        <v>DefinitionsC28</v>
      </c>
      <c r="B128" s="216" t="s">
        <v>2407</v>
      </c>
      <c r="C128" s="216" t="s">
        <v>2969</v>
      </c>
      <c r="D128" s="216" t="s">
        <v>2970</v>
      </c>
      <c r="E128" s="217" t="s">
        <v>2971</v>
      </c>
      <c r="F128" s="216" t="s">
        <v>2972</v>
      </c>
      <c r="G128" s="216" t="s">
        <v>2973</v>
      </c>
      <c r="H128" s="216" t="s">
        <v>2974</v>
      </c>
      <c r="I128" s="216" t="s">
        <v>2975</v>
      </c>
      <c r="J128" s="216" t="s">
        <v>2976</v>
      </c>
      <c r="K128" s="219" t="s">
        <v>2977</v>
      </c>
      <c r="L128" s="218" t="s">
        <v>2978</v>
      </c>
      <c r="M128" s="216" t="s">
        <v>2979</v>
      </c>
      <c r="N128" s="69"/>
      <c r="O128" s="69"/>
      <c r="P128" s="69"/>
      <c r="Q128" s="69"/>
      <c r="R128" s="69"/>
      <c r="S128" s="69"/>
      <c r="T128" s="69"/>
      <c r="U128" s="69"/>
      <c r="V128" s="69"/>
      <c r="W128" s="69"/>
      <c r="X128" s="69"/>
      <c r="Y128" s="69"/>
      <c r="Z128" s="69"/>
    </row>
    <row r="129" spans="1:26" ht="13.5" customHeight="1">
      <c r="A129" s="216" t="str">
        <f t="shared" si="1"/>
        <v>DefinitionsC29</v>
      </c>
      <c r="B129" s="216" t="s">
        <v>2407</v>
      </c>
      <c r="C129" s="216" t="s">
        <v>2980</v>
      </c>
      <c r="D129" s="216" t="s">
        <v>2981</v>
      </c>
      <c r="E129" s="220" t="s">
        <v>2982</v>
      </c>
      <c r="F129" s="216" t="s">
        <v>2983</v>
      </c>
      <c r="G129" s="216" t="s">
        <v>2984</v>
      </c>
      <c r="H129" s="216" t="s">
        <v>2985</v>
      </c>
      <c r="I129" s="216" t="s">
        <v>2986</v>
      </c>
      <c r="J129" s="216" t="s">
        <v>2987</v>
      </c>
      <c r="K129" s="219" t="s">
        <v>2988</v>
      </c>
      <c r="L129" s="218" t="s">
        <v>2989</v>
      </c>
      <c r="M129" s="216" t="s">
        <v>2990</v>
      </c>
      <c r="N129" s="69"/>
      <c r="O129" s="69"/>
      <c r="P129" s="69"/>
      <c r="Q129" s="69"/>
      <c r="R129" s="69"/>
      <c r="S129" s="69"/>
      <c r="T129" s="69"/>
      <c r="U129" s="69"/>
      <c r="V129" s="69"/>
      <c r="W129" s="69"/>
      <c r="X129" s="69"/>
      <c r="Y129" s="69"/>
      <c r="Z129" s="69"/>
    </row>
    <row r="130" spans="1:26" ht="13.5" customHeight="1">
      <c r="A130" s="216" t="str">
        <f t="shared" si="1"/>
        <v>DefinitionsC30</v>
      </c>
      <c r="B130" s="216" t="s">
        <v>2407</v>
      </c>
      <c r="C130" s="216" t="s">
        <v>2991</v>
      </c>
      <c r="D130" s="216" t="s">
        <v>2992</v>
      </c>
      <c r="E130" s="220" t="s">
        <v>2993</v>
      </c>
      <c r="F130" s="216" t="s">
        <v>2994</v>
      </c>
      <c r="G130" s="216" t="s">
        <v>2995</v>
      </c>
      <c r="H130" s="219" t="s">
        <v>2996</v>
      </c>
      <c r="I130" s="216" t="s">
        <v>2997</v>
      </c>
      <c r="J130" s="216" t="s">
        <v>2998</v>
      </c>
      <c r="K130" s="219" t="s">
        <v>2999</v>
      </c>
      <c r="L130" s="218" t="s">
        <v>3000</v>
      </c>
      <c r="M130" s="216" t="s">
        <v>3001</v>
      </c>
      <c r="N130" s="69"/>
      <c r="O130" s="69"/>
      <c r="P130" s="69"/>
      <c r="Q130" s="69"/>
      <c r="R130" s="69"/>
      <c r="S130" s="69"/>
      <c r="T130" s="69"/>
      <c r="U130" s="69"/>
      <c r="V130" s="69"/>
      <c r="W130" s="69"/>
      <c r="X130" s="69"/>
      <c r="Y130" s="69"/>
      <c r="Z130" s="69"/>
    </row>
    <row r="131" spans="1:26" ht="13.5" customHeight="1">
      <c r="A131" s="216" t="str">
        <f t="shared" si="1"/>
        <v>DefinitionsC31</v>
      </c>
      <c r="B131" s="216" t="s">
        <v>2407</v>
      </c>
      <c r="C131" s="216" t="s">
        <v>3002</v>
      </c>
      <c r="D131" s="216" t="s">
        <v>3003</v>
      </c>
      <c r="E131" s="220" t="s">
        <v>3004</v>
      </c>
      <c r="F131" s="216" t="s">
        <v>3005</v>
      </c>
      <c r="G131" s="216" t="s">
        <v>3006</v>
      </c>
      <c r="H131" s="219" t="s">
        <v>3007</v>
      </c>
      <c r="I131" s="216" t="s">
        <v>3008</v>
      </c>
      <c r="J131" s="216" t="s">
        <v>3009</v>
      </c>
      <c r="K131" s="219" t="s">
        <v>3010</v>
      </c>
      <c r="L131" s="218" t="s">
        <v>3011</v>
      </c>
      <c r="M131" s="216" t="s">
        <v>3012</v>
      </c>
      <c r="N131" s="69"/>
      <c r="O131" s="69"/>
      <c r="P131" s="69"/>
      <c r="Q131" s="69"/>
      <c r="R131" s="69"/>
      <c r="S131" s="69"/>
      <c r="T131" s="69"/>
      <c r="U131" s="69"/>
      <c r="V131" s="69"/>
      <c r="W131" s="69"/>
      <c r="X131" s="69"/>
      <c r="Y131" s="69"/>
      <c r="Z131" s="69"/>
    </row>
    <row r="132" spans="1:26" ht="13.5" customHeight="1">
      <c r="A132" s="216" t="str">
        <f t="shared" si="1"/>
        <v>DeclarationD2</v>
      </c>
      <c r="B132" s="216" t="s">
        <v>3013</v>
      </c>
      <c r="C132" s="216" t="s">
        <v>3014</v>
      </c>
      <c r="D132" s="216" t="s">
        <v>3015</v>
      </c>
      <c r="E132" s="217" t="s">
        <v>3015</v>
      </c>
      <c r="F132" s="216" t="s">
        <v>3015</v>
      </c>
      <c r="G132" s="216" t="s">
        <v>3015</v>
      </c>
      <c r="H132" s="216" t="s">
        <v>3015</v>
      </c>
      <c r="I132" s="216" t="s">
        <v>3015</v>
      </c>
      <c r="J132" s="216" t="s">
        <v>3015</v>
      </c>
      <c r="K132" s="216" t="s">
        <v>3015</v>
      </c>
      <c r="L132" s="218" t="s">
        <v>3015</v>
      </c>
      <c r="M132" s="225" t="s">
        <v>3015</v>
      </c>
      <c r="N132" s="69"/>
      <c r="O132" s="69"/>
      <c r="P132" s="69"/>
      <c r="Q132" s="69"/>
      <c r="R132" s="69"/>
      <c r="S132" s="69"/>
      <c r="T132" s="69"/>
      <c r="U132" s="69"/>
      <c r="V132" s="69"/>
      <c r="W132" s="69"/>
      <c r="X132" s="69"/>
      <c r="Y132" s="69"/>
      <c r="Z132" s="69"/>
    </row>
    <row r="133" spans="1:26" ht="13.5" customHeight="1">
      <c r="A133" s="216" t="str">
        <f t="shared" si="1"/>
        <v>DeclarationF3</v>
      </c>
      <c r="B133" s="216" t="s">
        <v>3013</v>
      </c>
      <c r="C133" s="216" t="s">
        <v>3016</v>
      </c>
      <c r="D133" s="216" t="s">
        <v>3017</v>
      </c>
      <c r="E133" s="217" t="s">
        <v>3018</v>
      </c>
      <c r="F133" s="216" t="s">
        <v>3019</v>
      </c>
      <c r="G133" s="216" t="s">
        <v>3020</v>
      </c>
      <c r="H133" s="216" t="s">
        <v>3021</v>
      </c>
      <c r="I133" s="216" t="s">
        <v>3022</v>
      </c>
      <c r="J133" s="216" t="s">
        <v>3023</v>
      </c>
      <c r="K133" s="216" t="s">
        <v>3024</v>
      </c>
      <c r="L133" s="229" t="s">
        <v>3025</v>
      </c>
      <c r="M133" s="216" t="s">
        <v>3026</v>
      </c>
      <c r="N133" s="69"/>
      <c r="O133" s="69"/>
      <c r="P133" s="69"/>
      <c r="Q133" s="69"/>
      <c r="R133" s="69"/>
      <c r="S133" s="69"/>
      <c r="T133" s="69"/>
      <c r="U133" s="69"/>
      <c r="V133" s="69"/>
      <c r="W133" s="69"/>
      <c r="X133" s="69"/>
      <c r="Y133" s="69"/>
      <c r="Z133" s="69"/>
    </row>
    <row r="134" spans="1:26" ht="13.5" customHeight="1">
      <c r="A134" s="216" t="str">
        <f t="shared" si="1"/>
        <v>DeclarationI3</v>
      </c>
      <c r="B134" s="216" t="s">
        <v>3013</v>
      </c>
      <c r="C134" s="216" t="s">
        <v>3027</v>
      </c>
      <c r="D134" s="216" t="s">
        <v>3028</v>
      </c>
      <c r="E134" s="217" t="s">
        <v>3029</v>
      </c>
      <c r="F134" s="216" t="s">
        <v>3030</v>
      </c>
      <c r="G134" s="216" t="s">
        <v>3031</v>
      </c>
      <c r="H134" s="216" t="s">
        <v>3032</v>
      </c>
      <c r="I134" s="216" t="s">
        <v>3033</v>
      </c>
      <c r="J134" s="216" t="s">
        <v>3034</v>
      </c>
      <c r="K134" s="216" t="s">
        <v>3035</v>
      </c>
      <c r="L134" s="229" t="s">
        <v>3036</v>
      </c>
      <c r="M134" s="216" t="s">
        <v>3037</v>
      </c>
      <c r="N134" s="69"/>
      <c r="O134" s="69"/>
      <c r="P134" s="69"/>
      <c r="Q134" s="69"/>
      <c r="R134" s="69"/>
      <c r="S134" s="69"/>
      <c r="T134" s="69"/>
      <c r="U134" s="69"/>
      <c r="V134" s="69"/>
      <c r="W134" s="69"/>
      <c r="X134" s="69"/>
      <c r="Y134" s="69"/>
      <c r="Z134" s="69"/>
    </row>
    <row r="135" spans="1:26" ht="13.5" customHeight="1">
      <c r="A135" s="216" t="str">
        <f t="shared" si="1"/>
        <v>DeclarationI4</v>
      </c>
      <c r="B135" s="216" t="s">
        <v>3013</v>
      </c>
      <c r="C135" s="216" t="s">
        <v>3038</v>
      </c>
      <c r="D135" s="216" t="s">
        <v>3039</v>
      </c>
      <c r="E135" s="230"/>
      <c r="F135" s="216" t="s">
        <v>3040</v>
      </c>
      <c r="G135" s="216" t="s">
        <v>3041</v>
      </c>
      <c r="H135" s="216" t="s">
        <v>3042</v>
      </c>
      <c r="I135" s="216" t="s">
        <v>3043</v>
      </c>
      <c r="J135" s="216" t="s">
        <v>3044</v>
      </c>
      <c r="K135" s="216" t="s">
        <v>3045</v>
      </c>
      <c r="L135" s="229" t="s">
        <v>3046</v>
      </c>
      <c r="M135" s="216" t="s">
        <v>3047</v>
      </c>
      <c r="N135" s="69"/>
      <c r="O135" s="69"/>
      <c r="P135" s="69"/>
      <c r="Q135" s="69"/>
      <c r="R135" s="69"/>
      <c r="S135" s="69"/>
      <c r="T135" s="69"/>
      <c r="U135" s="69"/>
      <c r="V135" s="69"/>
      <c r="W135" s="69"/>
      <c r="X135" s="69"/>
      <c r="Y135" s="69"/>
      <c r="Z135" s="69"/>
    </row>
    <row r="136" spans="1:26" ht="13.5" customHeight="1">
      <c r="A136" s="216" t="str">
        <f t="shared" si="1"/>
        <v>DeclarationB4</v>
      </c>
      <c r="B136" s="216" t="s">
        <v>3013</v>
      </c>
      <c r="C136" s="216" t="s">
        <v>2421</v>
      </c>
      <c r="D136" s="216" t="s">
        <v>3048</v>
      </c>
      <c r="E136" s="220" t="s">
        <v>3049</v>
      </c>
      <c r="F136" s="216" t="s">
        <v>3050</v>
      </c>
      <c r="G136" s="216" t="s">
        <v>3051</v>
      </c>
      <c r="H136" s="216" t="s">
        <v>3052</v>
      </c>
      <c r="I136" s="216" t="s">
        <v>3053</v>
      </c>
      <c r="J136" s="216" t="s">
        <v>3054</v>
      </c>
      <c r="K136" s="219" t="s">
        <v>3055</v>
      </c>
      <c r="L136" s="218" t="s">
        <v>3056</v>
      </c>
      <c r="M136" s="216" t="s">
        <v>3057</v>
      </c>
      <c r="N136" s="69"/>
      <c r="O136" s="69"/>
      <c r="P136" s="69"/>
      <c r="Q136" s="69"/>
      <c r="R136" s="69"/>
      <c r="S136" s="69"/>
      <c r="T136" s="69"/>
      <c r="U136" s="69"/>
      <c r="V136" s="69"/>
      <c r="W136" s="69"/>
      <c r="X136" s="69"/>
      <c r="Y136" s="69"/>
      <c r="Z136" s="69"/>
    </row>
    <row r="137" spans="1:26" ht="13.5" customHeight="1">
      <c r="A137" s="216" t="str">
        <f t="shared" si="1"/>
        <v>DeclarationB6</v>
      </c>
      <c r="B137" s="216" t="s">
        <v>3013</v>
      </c>
      <c r="C137" s="216" t="s">
        <v>2443</v>
      </c>
      <c r="D137" s="216" t="s">
        <v>3058</v>
      </c>
      <c r="E137" s="216" t="s">
        <v>3059</v>
      </c>
      <c r="F137" s="225" t="s">
        <v>3060</v>
      </c>
      <c r="G137" s="224" t="s">
        <v>3061</v>
      </c>
      <c r="H137" s="224" t="s">
        <v>3062</v>
      </c>
      <c r="I137" s="224" t="s">
        <v>3063</v>
      </c>
      <c r="J137" s="224" t="s">
        <v>3064</v>
      </c>
      <c r="K137" s="224" t="s">
        <v>3065</v>
      </c>
      <c r="L137" s="224" t="s">
        <v>3066</v>
      </c>
      <c r="M137" s="224" t="s">
        <v>3067</v>
      </c>
      <c r="N137" s="69"/>
      <c r="O137" s="69"/>
      <c r="P137" s="69"/>
      <c r="Q137" s="69"/>
      <c r="R137" s="69"/>
      <c r="S137" s="69"/>
      <c r="T137" s="69"/>
      <c r="U137" s="69"/>
      <c r="V137" s="69"/>
      <c r="W137" s="69"/>
      <c r="X137" s="69"/>
      <c r="Y137" s="69"/>
      <c r="Z137" s="69"/>
    </row>
    <row r="138" spans="1:26" ht="13.5" customHeight="1">
      <c r="A138" s="216" t="str">
        <f t="shared" si="1"/>
        <v>DeclarationB7</v>
      </c>
      <c r="B138" s="216" t="s">
        <v>3013</v>
      </c>
      <c r="C138" s="216" t="s">
        <v>2455</v>
      </c>
      <c r="D138" s="216" t="s">
        <v>3068</v>
      </c>
      <c r="E138" s="220" t="s">
        <v>3069</v>
      </c>
      <c r="F138" s="216" t="s">
        <v>3070</v>
      </c>
      <c r="G138" s="216" t="s">
        <v>3071</v>
      </c>
      <c r="H138" s="216" t="s">
        <v>3072</v>
      </c>
      <c r="I138" s="216" t="s">
        <v>3073</v>
      </c>
      <c r="J138" s="216" t="s">
        <v>3074</v>
      </c>
      <c r="K138" s="219" t="s">
        <v>3075</v>
      </c>
      <c r="L138" s="218" t="s">
        <v>3076</v>
      </c>
      <c r="M138" s="216" t="s">
        <v>3077</v>
      </c>
      <c r="N138" s="69"/>
      <c r="O138" s="69"/>
      <c r="P138" s="69"/>
      <c r="Q138" s="69"/>
      <c r="R138" s="69"/>
      <c r="S138" s="69"/>
      <c r="T138" s="69"/>
      <c r="U138" s="69"/>
      <c r="V138" s="69"/>
      <c r="W138" s="69"/>
      <c r="X138" s="69"/>
      <c r="Y138" s="69"/>
      <c r="Z138" s="69"/>
    </row>
    <row r="139" spans="1:26" ht="13.5" customHeight="1">
      <c r="A139" s="216" t="str">
        <f t="shared" si="1"/>
        <v>DeclarationB8</v>
      </c>
      <c r="B139" s="216" t="s">
        <v>3013</v>
      </c>
      <c r="C139" s="216" t="s">
        <v>2467</v>
      </c>
      <c r="D139" s="216" t="s">
        <v>3078</v>
      </c>
      <c r="E139" s="217" t="s">
        <v>3079</v>
      </c>
      <c r="F139" s="216" t="s">
        <v>3080</v>
      </c>
      <c r="G139" s="216" t="s">
        <v>3081</v>
      </c>
      <c r="H139" s="216" t="s">
        <v>3082</v>
      </c>
      <c r="I139" s="216" t="s">
        <v>3083</v>
      </c>
      <c r="J139" s="216" t="s">
        <v>3084</v>
      </c>
      <c r="K139" s="219" t="s">
        <v>3085</v>
      </c>
      <c r="L139" s="218" t="s">
        <v>3086</v>
      </c>
      <c r="M139" s="216" t="s">
        <v>3087</v>
      </c>
      <c r="N139" s="69"/>
      <c r="O139" s="69"/>
      <c r="P139" s="69"/>
      <c r="Q139" s="69"/>
      <c r="R139" s="69"/>
      <c r="S139" s="69"/>
      <c r="T139" s="69"/>
      <c r="U139" s="69"/>
      <c r="V139" s="69"/>
      <c r="W139" s="69"/>
      <c r="X139" s="69"/>
      <c r="Y139" s="69"/>
      <c r="Z139" s="69"/>
    </row>
    <row r="140" spans="1:26" ht="13.5" customHeight="1">
      <c r="A140" s="216" t="str">
        <f t="shared" si="1"/>
        <v>DeclarationB9</v>
      </c>
      <c r="B140" s="216" t="s">
        <v>3013</v>
      </c>
      <c r="C140" s="216" t="s">
        <v>2479</v>
      </c>
      <c r="D140" s="216" t="s">
        <v>3088</v>
      </c>
      <c r="E140" s="217" t="s">
        <v>3089</v>
      </c>
      <c r="F140" s="216" t="s">
        <v>3090</v>
      </c>
      <c r="G140" s="216" t="s">
        <v>3091</v>
      </c>
      <c r="H140" s="216" t="s">
        <v>3092</v>
      </c>
      <c r="I140" s="216" t="s">
        <v>3093</v>
      </c>
      <c r="J140" s="216" t="s">
        <v>3094</v>
      </c>
      <c r="K140" s="219" t="s">
        <v>3095</v>
      </c>
      <c r="L140" s="218" t="s">
        <v>3096</v>
      </c>
      <c r="M140" s="216" t="s">
        <v>3097</v>
      </c>
      <c r="N140" s="69"/>
      <c r="O140" s="69"/>
      <c r="P140" s="69"/>
      <c r="Q140" s="69"/>
      <c r="R140" s="69"/>
      <c r="S140" s="69"/>
      <c r="T140" s="69"/>
      <c r="U140" s="69"/>
      <c r="V140" s="69"/>
      <c r="W140" s="69"/>
      <c r="X140" s="69"/>
      <c r="Y140" s="69"/>
      <c r="Z140" s="69"/>
    </row>
    <row r="141" spans="1:26" ht="13.5" customHeight="1">
      <c r="A141" s="216" t="str">
        <f t="shared" si="1"/>
        <v>DeclarationB10</v>
      </c>
      <c r="B141" s="216" t="s">
        <v>3013</v>
      </c>
      <c r="C141" s="216" t="s">
        <v>2484</v>
      </c>
      <c r="D141" s="216" t="s">
        <v>3098</v>
      </c>
      <c r="E141" s="217" t="s">
        <v>3099</v>
      </c>
      <c r="F141" s="216" t="s">
        <v>3100</v>
      </c>
      <c r="G141" s="216" t="s">
        <v>3101</v>
      </c>
      <c r="H141" s="216" t="s">
        <v>3102</v>
      </c>
      <c r="I141" s="216" t="s">
        <v>3103</v>
      </c>
      <c r="J141" s="216" t="s">
        <v>3104</v>
      </c>
      <c r="K141" s="219" t="s">
        <v>3105</v>
      </c>
      <c r="L141" s="218" t="s">
        <v>3106</v>
      </c>
      <c r="M141" s="216" t="s">
        <v>3107</v>
      </c>
      <c r="N141" s="69"/>
      <c r="O141" s="69"/>
      <c r="P141" s="69"/>
      <c r="Q141" s="69"/>
      <c r="R141" s="69"/>
      <c r="S141" s="69"/>
      <c r="T141" s="69"/>
      <c r="U141" s="69"/>
      <c r="V141" s="69"/>
      <c r="W141" s="69"/>
      <c r="X141" s="69"/>
      <c r="Y141" s="69"/>
      <c r="Z141" s="69"/>
    </row>
    <row r="142" spans="1:26" ht="13.5" customHeight="1">
      <c r="A142" s="216" t="str">
        <f t="shared" si="1"/>
        <v>DeclarationB10A</v>
      </c>
      <c r="B142" s="216" t="s">
        <v>3013</v>
      </c>
      <c r="C142" s="216" t="s">
        <v>3108</v>
      </c>
      <c r="D142" s="216" t="s">
        <v>3098</v>
      </c>
      <c r="E142" s="217" t="s">
        <v>3099</v>
      </c>
      <c r="F142" s="216" t="s">
        <v>3100</v>
      </c>
      <c r="G142" s="216" t="s">
        <v>3101</v>
      </c>
      <c r="H142" s="216" t="s">
        <v>3102</v>
      </c>
      <c r="I142" s="216" t="s">
        <v>3103</v>
      </c>
      <c r="J142" s="216" t="s">
        <v>3104</v>
      </c>
      <c r="K142" s="219" t="s">
        <v>3105</v>
      </c>
      <c r="L142" s="218" t="s">
        <v>3106</v>
      </c>
      <c r="M142" s="216" t="s">
        <v>3107</v>
      </c>
      <c r="N142" s="69"/>
      <c r="O142" s="69"/>
      <c r="P142" s="69"/>
      <c r="Q142" s="69"/>
      <c r="R142" s="69"/>
      <c r="S142" s="69"/>
      <c r="T142" s="69"/>
      <c r="U142" s="69"/>
      <c r="V142" s="69"/>
      <c r="W142" s="69"/>
      <c r="X142" s="69"/>
      <c r="Y142" s="69"/>
      <c r="Z142" s="69"/>
    </row>
    <row r="143" spans="1:26" ht="13.5" customHeight="1">
      <c r="A143" s="216" t="str">
        <f t="shared" si="1"/>
        <v>DeclarationB10C</v>
      </c>
      <c r="B143" s="216" t="s">
        <v>3013</v>
      </c>
      <c r="C143" s="216" t="s">
        <v>3109</v>
      </c>
      <c r="D143" s="216" t="s">
        <v>3110</v>
      </c>
      <c r="E143" s="217" t="s">
        <v>3111</v>
      </c>
      <c r="F143" s="216" t="s">
        <v>3112</v>
      </c>
      <c r="G143" s="216" t="s">
        <v>3113</v>
      </c>
      <c r="H143" s="216" t="s">
        <v>3114</v>
      </c>
      <c r="I143" s="216" t="s">
        <v>3115</v>
      </c>
      <c r="J143" s="216" t="s">
        <v>3116</v>
      </c>
      <c r="K143" s="219" t="s">
        <v>3117</v>
      </c>
      <c r="L143" s="218" t="s">
        <v>3118</v>
      </c>
      <c r="M143" s="216" t="s">
        <v>3119</v>
      </c>
      <c r="N143" s="69"/>
      <c r="O143" s="69"/>
      <c r="P143" s="69"/>
      <c r="Q143" s="69"/>
      <c r="R143" s="69"/>
      <c r="S143" s="69"/>
      <c r="T143" s="69"/>
      <c r="U143" s="69"/>
      <c r="V143" s="69"/>
      <c r="W143" s="69"/>
      <c r="X143" s="69"/>
      <c r="Y143" s="69"/>
      <c r="Z143" s="69"/>
    </row>
    <row r="144" spans="1:26" ht="13.5" customHeight="1">
      <c r="A144" s="216" t="str">
        <f t="shared" si="1"/>
        <v>DeclarationB10B</v>
      </c>
      <c r="B144" s="216" t="s">
        <v>3013</v>
      </c>
      <c r="C144" s="216" t="s">
        <v>3120</v>
      </c>
      <c r="D144" s="216" t="s">
        <v>3121</v>
      </c>
      <c r="E144" s="220" t="s">
        <v>3122</v>
      </c>
      <c r="F144" s="216" t="s">
        <v>3123</v>
      </c>
      <c r="G144" s="216" t="s">
        <v>3124</v>
      </c>
      <c r="H144" s="216" t="s">
        <v>3125</v>
      </c>
      <c r="I144" s="216" t="s">
        <v>3126</v>
      </c>
      <c r="J144" s="216" t="s">
        <v>3127</v>
      </c>
      <c r="K144" s="219" t="s">
        <v>3128</v>
      </c>
      <c r="L144" s="218" t="s">
        <v>3129</v>
      </c>
      <c r="M144" s="216" t="s">
        <v>3130</v>
      </c>
      <c r="N144" s="69"/>
      <c r="O144" s="69"/>
      <c r="P144" s="69"/>
      <c r="Q144" s="69"/>
      <c r="R144" s="69"/>
      <c r="S144" s="69"/>
      <c r="T144" s="69"/>
      <c r="U144" s="69"/>
      <c r="V144" s="69"/>
      <c r="W144" s="69"/>
      <c r="X144" s="69"/>
      <c r="Y144" s="69"/>
      <c r="Z144" s="69"/>
    </row>
    <row r="145" spans="1:26" ht="13.5" customHeight="1">
      <c r="A145" s="216" t="str">
        <f t="shared" si="1"/>
        <v>DeclarationD11</v>
      </c>
      <c r="B145" s="216" t="s">
        <v>3013</v>
      </c>
      <c r="C145" s="216" t="s">
        <v>3131</v>
      </c>
      <c r="D145" s="216" t="s">
        <v>3132</v>
      </c>
      <c r="E145" s="220" t="s">
        <v>3133</v>
      </c>
      <c r="F145" s="216" t="s">
        <v>3134</v>
      </c>
      <c r="G145" s="216" t="s">
        <v>3135</v>
      </c>
      <c r="H145" s="216" t="s">
        <v>3136</v>
      </c>
      <c r="I145" s="216" t="s">
        <v>3137</v>
      </c>
      <c r="J145" s="216" t="s">
        <v>3138</v>
      </c>
      <c r="K145" s="216" t="s">
        <v>3139</v>
      </c>
      <c r="L145" s="229" t="s">
        <v>3140</v>
      </c>
      <c r="M145" s="216" t="s">
        <v>3141</v>
      </c>
      <c r="N145" s="69"/>
      <c r="O145" s="69"/>
      <c r="P145" s="69"/>
      <c r="Q145" s="69"/>
      <c r="R145" s="69"/>
      <c r="S145" s="69"/>
      <c r="T145" s="69"/>
      <c r="U145" s="69"/>
      <c r="V145" s="69"/>
      <c r="W145" s="69"/>
      <c r="X145" s="69"/>
      <c r="Y145" s="69"/>
      <c r="Z145" s="69"/>
    </row>
    <row r="146" spans="1:26" ht="13.5" customHeight="1">
      <c r="A146" s="216" t="str">
        <f t="shared" si="1"/>
        <v>DeclarationB12</v>
      </c>
      <c r="B146" s="216" t="s">
        <v>3013</v>
      </c>
      <c r="C146" s="216" t="s">
        <v>2505</v>
      </c>
      <c r="D146" s="216" t="s">
        <v>3142</v>
      </c>
      <c r="E146" s="220" t="s">
        <v>3143</v>
      </c>
      <c r="F146" s="216" t="s">
        <v>3144</v>
      </c>
      <c r="G146" s="216" t="s">
        <v>3145</v>
      </c>
      <c r="H146" s="216" t="s">
        <v>3146</v>
      </c>
      <c r="I146" s="216" t="s">
        <v>3147</v>
      </c>
      <c r="J146" s="216" t="s">
        <v>3148</v>
      </c>
      <c r="K146" s="219" t="s">
        <v>3149</v>
      </c>
      <c r="L146" s="218" t="s">
        <v>3150</v>
      </c>
      <c r="M146" s="216" t="s">
        <v>3151</v>
      </c>
      <c r="N146" s="69"/>
      <c r="O146" s="69"/>
      <c r="P146" s="69"/>
      <c r="Q146" s="69"/>
      <c r="R146" s="69"/>
      <c r="S146" s="69"/>
      <c r="T146" s="69"/>
      <c r="U146" s="69"/>
      <c r="V146" s="69"/>
      <c r="W146" s="69"/>
      <c r="X146" s="69"/>
      <c r="Y146" s="69"/>
      <c r="Z146" s="69"/>
    </row>
    <row r="147" spans="1:26" ht="13.5" customHeight="1">
      <c r="A147" s="216" t="str">
        <f t="shared" si="1"/>
        <v>DeclarationB13</v>
      </c>
      <c r="B147" s="216" t="s">
        <v>3013</v>
      </c>
      <c r="C147" s="216" t="s">
        <v>2517</v>
      </c>
      <c r="D147" s="216" t="s">
        <v>3152</v>
      </c>
      <c r="E147" s="220" t="s">
        <v>3153</v>
      </c>
      <c r="F147" s="216" t="s">
        <v>3154</v>
      </c>
      <c r="G147" s="216" t="s">
        <v>3155</v>
      </c>
      <c r="H147" s="216" t="s">
        <v>3156</v>
      </c>
      <c r="I147" s="216" t="s">
        <v>3157</v>
      </c>
      <c r="J147" s="216" t="s">
        <v>3158</v>
      </c>
      <c r="K147" s="219" t="s">
        <v>3159</v>
      </c>
      <c r="L147" s="218" t="s">
        <v>3160</v>
      </c>
      <c r="M147" s="216" t="s">
        <v>3161</v>
      </c>
      <c r="N147" s="69"/>
      <c r="O147" s="69"/>
      <c r="P147" s="69"/>
      <c r="Q147" s="69"/>
      <c r="R147" s="69"/>
      <c r="S147" s="69"/>
      <c r="T147" s="69"/>
      <c r="U147" s="69"/>
      <c r="V147" s="69"/>
      <c r="W147" s="69"/>
      <c r="X147" s="69"/>
      <c r="Y147" s="69"/>
      <c r="Z147" s="69"/>
    </row>
    <row r="148" spans="1:26" ht="13.5" customHeight="1">
      <c r="A148" s="216" t="str">
        <f t="shared" si="1"/>
        <v>DeclarationB14</v>
      </c>
      <c r="B148" s="216" t="s">
        <v>3013</v>
      </c>
      <c r="C148" s="216" t="s">
        <v>2529</v>
      </c>
      <c r="D148" s="216" t="s">
        <v>3162</v>
      </c>
      <c r="E148" s="217" t="s">
        <v>3163</v>
      </c>
      <c r="F148" s="216" t="s">
        <v>3164</v>
      </c>
      <c r="G148" s="216" t="s">
        <v>3165</v>
      </c>
      <c r="H148" s="216" t="s">
        <v>3166</v>
      </c>
      <c r="I148" s="216" t="s">
        <v>3167</v>
      </c>
      <c r="J148" s="216" t="s">
        <v>3166</v>
      </c>
      <c r="K148" s="219" t="s">
        <v>3168</v>
      </c>
      <c r="L148" s="218" t="s">
        <v>3169</v>
      </c>
      <c r="M148" s="216" t="s">
        <v>3170</v>
      </c>
      <c r="N148" s="69"/>
      <c r="O148" s="69"/>
      <c r="P148" s="69"/>
      <c r="Q148" s="69"/>
      <c r="R148" s="69"/>
      <c r="S148" s="69"/>
      <c r="T148" s="69"/>
      <c r="U148" s="69"/>
      <c r="V148" s="69"/>
      <c r="W148" s="69"/>
      <c r="X148" s="69"/>
      <c r="Y148" s="69"/>
      <c r="Z148" s="69"/>
    </row>
    <row r="149" spans="1:26" ht="13.5" customHeight="1">
      <c r="A149" s="216" t="str">
        <f t="shared" si="1"/>
        <v>DeclarationB15</v>
      </c>
      <c r="B149" s="216" t="s">
        <v>3013</v>
      </c>
      <c r="C149" s="216" t="s">
        <v>2541</v>
      </c>
      <c r="D149" s="216" t="s">
        <v>3171</v>
      </c>
      <c r="E149" s="217" t="s">
        <v>3172</v>
      </c>
      <c r="F149" s="216" t="s">
        <v>3173</v>
      </c>
      <c r="G149" s="216" t="s">
        <v>3174</v>
      </c>
      <c r="H149" s="216" t="s">
        <v>3175</v>
      </c>
      <c r="I149" s="216" t="s">
        <v>3176</v>
      </c>
      <c r="J149" s="216" t="s">
        <v>3177</v>
      </c>
      <c r="K149" s="219" t="s">
        <v>3178</v>
      </c>
      <c r="L149" s="218" t="s">
        <v>3179</v>
      </c>
      <c r="M149" s="216" t="s">
        <v>3180</v>
      </c>
      <c r="N149" s="69"/>
      <c r="O149" s="69"/>
      <c r="P149" s="69"/>
      <c r="Q149" s="69"/>
      <c r="R149" s="69"/>
      <c r="S149" s="69"/>
      <c r="T149" s="69"/>
      <c r="U149" s="69"/>
      <c r="V149" s="69"/>
      <c r="W149" s="69"/>
      <c r="X149" s="69"/>
      <c r="Y149" s="69"/>
      <c r="Z149" s="69"/>
    </row>
    <row r="150" spans="1:26" ht="13.5" customHeight="1">
      <c r="A150" s="216" t="str">
        <f t="shared" si="1"/>
        <v>DeclarationB16</v>
      </c>
      <c r="B150" s="216" t="s">
        <v>3013</v>
      </c>
      <c r="C150" s="216" t="s">
        <v>2544</v>
      </c>
      <c r="D150" s="216" t="s">
        <v>3181</v>
      </c>
      <c r="E150" s="217" t="s">
        <v>3182</v>
      </c>
      <c r="F150" s="216" t="s">
        <v>3183</v>
      </c>
      <c r="G150" s="216" t="s">
        <v>3184</v>
      </c>
      <c r="H150" s="216" t="s">
        <v>3185</v>
      </c>
      <c r="I150" s="216" t="s">
        <v>3186</v>
      </c>
      <c r="J150" s="216" t="s">
        <v>3187</v>
      </c>
      <c r="K150" s="219" t="s">
        <v>3188</v>
      </c>
      <c r="L150" s="218" t="s">
        <v>3189</v>
      </c>
      <c r="M150" s="216" t="s">
        <v>3190</v>
      </c>
      <c r="N150" s="69"/>
      <c r="O150" s="69"/>
      <c r="P150" s="69"/>
      <c r="Q150" s="69"/>
      <c r="R150" s="69"/>
      <c r="S150" s="69"/>
      <c r="T150" s="69"/>
      <c r="U150" s="69"/>
      <c r="V150" s="69"/>
      <c r="W150" s="69"/>
      <c r="X150" s="69"/>
      <c r="Y150" s="69"/>
      <c r="Z150" s="69"/>
    </row>
    <row r="151" spans="1:26" ht="13.5" customHeight="1">
      <c r="A151" s="216" t="str">
        <f t="shared" si="1"/>
        <v>DeclarationB17</v>
      </c>
      <c r="B151" s="216" t="s">
        <v>3013</v>
      </c>
      <c r="C151" s="216" t="s">
        <v>2556</v>
      </c>
      <c r="D151" s="216" t="s">
        <v>3191</v>
      </c>
      <c r="E151" s="217" t="s">
        <v>3192</v>
      </c>
      <c r="F151" s="216" t="s">
        <v>3193</v>
      </c>
      <c r="G151" s="216" t="s">
        <v>3194</v>
      </c>
      <c r="H151" s="216" t="s">
        <v>3195</v>
      </c>
      <c r="I151" s="216" t="s">
        <v>3196</v>
      </c>
      <c r="J151" s="216" t="s">
        <v>3197</v>
      </c>
      <c r="K151" s="219" t="s">
        <v>3198</v>
      </c>
      <c r="L151" s="218" t="s">
        <v>3199</v>
      </c>
      <c r="M151" s="216" t="s">
        <v>3200</v>
      </c>
      <c r="N151" s="69"/>
      <c r="O151" s="69"/>
      <c r="P151" s="69"/>
      <c r="Q151" s="69"/>
      <c r="R151" s="69"/>
      <c r="S151" s="69"/>
      <c r="T151" s="69"/>
      <c r="U151" s="69"/>
      <c r="V151" s="69"/>
      <c r="W151" s="69"/>
      <c r="X151" s="69"/>
      <c r="Y151" s="69"/>
      <c r="Z151" s="69"/>
    </row>
    <row r="152" spans="1:26" ht="13.5" customHeight="1">
      <c r="A152" s="216" t="str">
        <f t="shared" si="1"/>
        <v>DeclarationB18</v>
      </c>
      <c r="B152" s="216" t="s">
        <v>3013</v>
      </c>
      <c r="C152" s="216" t="s">
        <v>2568</v>
      </c>
      <c r="D152" s="216" t="s">
        <v>3201</v>
      </c>
      <c r="E152" s="217" t="s">
        <v>3202</v>
      </c>
      <c r="F152" s="216" t="s">
        <v>3203</v>
      </c>
      <c r="G152" s="216" t="s">
        <v>3204</v>
      </c>
      <c r="H152" s="216" t="s">
        <v>3205</v>
      </c>
      <c r="I152" s="216" t="s">
        <v>3206</v>
      </c>
      <c r="J152" s="216" t="s">
        <v>3207</v>
      </c>
      <c r="K152" s="219" t="s">
        <v>3208</v>
      </c>
      <c r="L152" s="218" t="s">
        <v>3209</v>
      </c>
      <c r="M152" s="216" t="s">
        <v>3210</v>
      </c>
      <c r="N152" s="69"/>
      <c r="O152" s="69"/>
      <c r="P152" s="69"/>
      <c r="Q152" s="69"/>
      <c r="R152" s="69"/>
      <c r="S152" s="69"/>
      <c r="T152" s="69"/>
      <c r="U152" s="69"/>
      <c r="V152" s="69"/>
      <c r="W152" s="69"/>
      <c r="X152" s="69"/>
      <c r="Y152" s="69"/>
      <c r="Z152" s="69"/>
    </row>
    <row r="153" spans="1:26" ht="13.5" customHeight="1">
      <c r="A153" s="216" t="str">
        <f t="shared" si="1"/>
        <v>DeclarationB19</v>
      </c>
      <c r="B153" s="216" t="s">
        <v>3013</v>
      </c>
      <c r="C153" s="216" t="s">
        <v>2580</v>
      </c>
      <c r="D153" s="216" t="s">
        <v>3211</v>
      </c>
      <c r="E153" s="217" t="s">
        <v>3212</v>
      </c>
      <c r="F153" s="216" t="s">
        <v>3213</v>
      </c>
      <c r="G153" s="216" t="s">
        <v>3214</v>
      </c>
      <c r="H153" s="216" t="s">
        <v>3215</v>
      </c>
      <c r="I153" s="216" t="s">
        <v>3216</v>
      </c>
      <c r="J153" s="216" t="s">
        <v>3217</v>
      </c>
      <c r="K153" s="219" t="s">
        <v>3218</v>
      </c>
      <c r="L153" s="218" t="s">
        <v>3219</v>
      </c>
      <c r="M153" s="216" t="s">
        <v>3220</v>
      </c>
      <c r="N153" s="69"/>
      <c r="O153" s="69"/>
      <c r="P153" s="69"/>
      <c r="Q153" s="69"/>
      <c r="R153" s="69"/>
      <c r="S153" s="69"/>
      <c r="T153" s="69"/>
      <c r="U153" s="69"/>
      <c r="V153" s="69"/>
      <c r="W153" s="69"/>
      <c r="X153" s="69"/>
      <c r="Y153" s="69"/>
      <c r="Z153" s="69"/>
    </row>
    <row r="154" spans="1:26" ht="13.5" customHeight="1">
      <c r="A154" s="216" t="str">
        <f t="shared" si="1"/>
        <v>DeclarationB20</v>
      </c>
      <c r="B154" s="216" t="s">
        <v>3013</v>
      </c>
      <c r="C154" s="216" t="s">
        <v>2586</v>
      </c>
      <c r="D154" s="216" t="s">
        <v>3221</v>
      </c>
      <c r="E154" s="217" t="s">
        <v>3222</v>
      </c>
      <c r="F154" s="216" t="s">
        <v>3223</v>
      </c>
      <c r="G154" s="216" t="s">
        <v>3224</v>
      </c>
      <c r="H154" s="216" t="s">
        <v>3225</v>
      </c>
      <c r="I154" s="216" t="s">
        <v>3226</v>
      </c>
      <c r="J154" s="216" t="s">
        <v>3227</v>
      </c>
      <c r="K154" s="219" t="s">
        <v>3228</v>
      </c>
      <c r="L154" s="218" t="s">
        <v>3229</v>
      </c>
      <c r="M154" s="216" t="s">
        <v>3230</v>
      </c>
      <c r="N154" s="69"/>
      <c r="O154" s="69"/>
      <c r="P154" s="69"/>
      <c r="Q154" s="69"/>
      <c r="R154" s="69"/>
      <c r="S154" s="69"/>
      <c r="T154" s="69"/>
      <c r="U154" s="69"/>
      <c r="V154" s="69"/>
      <c r="W154" s="69"/>
      <c r="X154" s="69"/>
      <c r="Y154" s="69"/>
      <c r="Z154" s="69"/>
    </row>
    <row r="155" spans="1:26" ht="13.5" customHeight="1">
      <c r="A155" s="216" t="str">
        <f t="shared" si="1"/>
        <v>DeclarationB21</v>
      </c>
      <c r="B155" s="216" t="s">
        <v>3013</v>
      </c>
      <c r="C155" s="216" t="s">
        <v>2598</v>
      </c>
      <c r="D155" s="216" t="s">
        <v>3231</v>
      </c>
      <c r="E155" s="217" t="s">
        <v>3232</v>
      </c>
      <c r="F155" s="219" t="s">
        <v>3233</v>
      </c>
      <c r="G155" s="216" t="s">
        <v>3234</v>
      </c>
      <c r="H155" s="216" t="s">
        <v>3235</v>
      </c>
      <c r="I155" s="216" t="s">
        <v>3236</v>
      </c>
      <c r="J155" s="216" t="s">
        <v>3237</v>
      </c>
      <c r="K155" s="219" t="s">
        <v>3238</v>
      </c>
      <c r="L155" s="218" t="s">
        <v>3239</v>
      </c>
      <c r="M155" s="216" t="s">
        <v>3240</v>
      </c>
      <c r="N155" s="69"/>
      <c r="O155" s="69"/>
      <c r="P155" s="69"/>
      <c r="Q155" s="69"/>
      <c r="R155" s="69"/>
      <c r="S155" s="69"/>
      <c r="T155" s="69"/>
      <c r="U155" s="69"/>
      <c r="V155" s="69"/>
      <c r="W155" s="69"/>
      <c r="X155" s="69"/>
      <c r="Y155" s="69"/>
      <c r="Z155" s="69"/>
    </row>
    <row r="156" spans="1:26" ht="13.5" customHeight="1">
      <c r="A156" s="216" t="str">
        <f t="shared" si="1"/>
        <v>DeclarationB22</v>
      </c>
      <c r="B156" s="216" t="s">
        <v>3013</v>
      </c>
      <c r="C156" s="216" t="s">
        <v>2602</v>
      </c>
      <c r="D156" s="216" t="s">
        <v>3241</v>
      </c>
      <c r="E156" s="230" t="s">
        <v>3242</v>
      </c>
      <c r="F156" s="216" t="s">
        <v>3243</v>
      </c>
      <c r="G156" s="216" t="s">
        <v>3244</v>
      </c>
      <c r="H156" s="216" t="s">
        <v>3245</v>
      </c>
      <c r="I156" s="216" t="s">
        <v>3246</v>
      </c>
      <c r="J156" s="216" t="s">
        <v>3247</v>
      </c>
      <c r="K156" s="219" t="s">
        <v>3248</v>
      </c>
      <c r="L156" s="218" t="s">
        <v>3249</v>
      </c>
      <c r="M156" s="216" t="s">
        <v>3250</v>
      </c>
      <c r="N156" s="69"/>
      <c r="O156" s="69"/>
      <c r="P156" s="69"/>
      <c r="Q156" s="69"/>
      <c r="R156" s="69"/>
      <c r="S156" s="69"/>
      <c r="T156" s="69"/>
      <c r="U156" s="69"/>
      <c r="V156" s="69"/>
      <c r="W156" s="69"/>
      <c r="X156" s="69"/>
      <c r="Y156" s="69"/>
      <c r="Z156" s="69"/>
    </row>
    <row r="157" spans="1:26" ht="13.5" customHeight="1">
      <c r="A157" s="216" t="str">
        <f t="shared" si="1"/>
        <v>DeclarationB24</v>
      </c>
      <c r="B157" s="216" t="s">
        <v>3013</v>
      </c>
      <c r="C157" s="216" t="s">
        <v>2624</v>
      </c>
      <c r="D157" s="216" t="s">
        <v>3251</v>
      </c>
      <c r="E157" s="217" t="s">
        <v>3252</v>
      </c>
      <c r="F157" s="216" t="s">
        <v>3253</v>
      </c>
      <c r="G157" s="216" t="s">
        <v>3254</v>
      </c>
      <c r="H157" s="216" t="s">
        <v>3255</v>
      </c>
      <c r="I157" s="216" t="s">
        <v>3256</v>
      </c>
      <c r="J157" s="216" t="s">
        <v>3257</v>
      </c>
      <c r="K157" s="219" t="s">
        <v>3258</v>
      </c>
      <c r="L157" s="218" t="s">
        <v>3259</v>
      </c>
      <c r="M157" s="216" t="s">
        <v>3260</v>
      </c>
      <c r="N157" s="69"/>
      <c r="O157" s="69"/>
      <c r="P157" s="69"/>
      <c r="Q157" s="69"/>
      <c r="R157" s="69"/>
      <c r="S157" s="69"/>
      <c r="T157" s="69"/>
      <c r="U157" s="69"/>
      <c r="V157" s="69"/>
      <c r="W157" s="69"/>
      <c r="X157" s="69"/>
      <c r="Y157" s="69"/>
      <c r="Z157" s="69"/>
    </row>
    <row r="158" spans="1:26" ht="13.5" customHeight="1">
      <c r="A158" s="216" t="str">
        <f t="shared" si="1"/>
        <v>DeclarationB25</v>
      </c>
      <c r="B158" s="216" t="s">
        <v>3013</v>
      </c>
      <c r="C158" s="216" t="s">
        <v>2634</v>
      </c>
      <c r="D158" s="105" t="s">
        <v>3261</v>
      </c>
      <c r="E158" s="217" t="s">
        <v>3262</v>
      </c>
      <c r="F158" s="225" t="s">
        <v>3263</v>
      </c>
      <c r="G158" s="224" t="s">
        <v>3264</v>
      </c>
      <c r="H158" s="224" t="s">
        <v>3265</v>
      </c>
      <c r="I158" s="224" t="s">
        <v>3266</v>
      </c>
      <c r="J158" s="224" t="s">
        <v>3267</v>
      </c>
      <c r="K158" s="224" t="s">
        <v>3268</v>
      </c>
      <c r="L158" s="224" t="s">
        <v>3269</v>
      </c>
      <c r="M158" s="224" t="s">
        <v>3270</v>
      </c>
      <c r="N158" s="69"/>
      <c r="O158" s="69"/>
      <c r="P158" s="69"/>
      <c r="Q158" s="69"/>
      <c r="R158" s="69"/>
      <c r="S158" s="69"/>
      <c r="T158" s="69"/>
      <c r="U158" s="69"/>
      <c r="V158" s="69"/>
      <c r="W158" s="69"/>
      <c r="X158" s="69"/>
      <c r="Y158" s="69"/>
      <c r="Z158" s="69"/>
    </row>
    <row r="159" spans="1:26" ht="13.5" customHeight="1">
      <c r="A159" s="216" t="str">
        <f t="shared" si="1"/>
        <v>DeclarationB31</v>
      </c>
      <c r="B159" s="216" t="s">
        <v>3013</v>
      </c>
      <c r="C159" s="216" t="s">
        <v>2700</v>
      </c>
      <c r="D159" s="105" t="s">
        <v>3271</v>
      </c>
      <c r="E159" s="217" t="s">
        <v>3272</v>
      </c>
      <c r="F159" s="225" t="s">
        <v>3273</v>
      </c>
      <c r="G159" s="224" t="s">
        <v>3274</v>
      </c>
      <c r="H159" s="224" t="s">
        <v>3275</v>
      </c>
      <c r="I159" s="224" t="s">
        <v>3276</v>
      </c>
      <c r="J159" s="224" t="s">
        <v>3277</v>
      </c>
      <c r="K159" s="224" t="s">
        <v>3278</v>
      </c>
      <c r="L159" s="224" t="s">
        <v>3279</v>
      </c>
      <c r="M159" s="224" t="s">
        <v>3280</v>
      </c>
      <c r="N159" s="69"/>
      <c r="O159" s="69"/>
      <c r="P159" s="69"/>
      <c r="Q159" s="69"/>
      <c r="R159" s="69"/>
      <c r="S159" s="69"/>
      <c r="T159" s="69"/>
      <c r="U159" s="69"/>
      <c r="V159" s="69"/>
      <c r="W159" s="69"/>
      <c r="X159" s="69"/>
      <c r="Y159" s="69"/>
      <c r="Z159" s="69"/>
    </row>
    <row r="160" spans="1:26" ht="13.5" customHeight="1">
      <c r="A160" s="216" t="str">
        <f t="shared" si="1"/>
        <v>DeclarationB37</v>
      </c>
      <c r="B160" s="216" t="s">
        <v>3013</v>
      </c>
      <c r="C160" s="216" t="s">
        <v>3281</v>
      </c>
      <c r="D160" s="105" t="s">
        <v>3282</v>
      </c>
      <c r="E160" s="230" t="s">
        <v>3283</v>
      </c>
      <c r="F160" s="105" t="s">
        <v>3284</v>
      </c>
      <c r="G160" s="105" t="s">
        <v>3285</v>
      </c>
      <c r="H160" s="105" t="s">
        <v>3286</v>
      </c>
      <c r="I160" s="105" t="s">
        <v>3287</v>
      </c>
      <c r="J160" s="105" t="s">
        <v>3288</v>
      </c>
      <c r="K160" s="105" t="s">
        <v>3289</v>
      </c>
      <c r="L160" s="222" t="s">
        <v>3290</v>
      </c>
      <c r="M160" s="105" t="s">
        <v>3291</v>
      </c>
      <c r="N160" s="69"/>
      <c r="O160" s="69"/>
      <c r="P160" s="69"/>
      <c r="Q160" s="69"/>
      <c r="R160" s="69"/>
      <c r="S160" s="69"/>
      <c r="T160" s="69"/>
      <c r="U160" s="69"/>
      <c r="V160" s="69"/>
      <c r="W160" s="69"/>
      <c r="X160" s="69"/>
      <c r="Y160" s="69"/>
      <c r="Z160" s="69"/>
    </row>
    <row r="161" spans="1:26" ht="13.5" customHeight="1">
      <c r="A161" s="216" t="str">
        <f t="shared" si="1"/>
        <v>DeclarationB43</v>
      </c>
      <c r="B161" s="216" t="s">
        <v>3013</v>
      </c>
      <c r="C161" s="216" t="s">
        <v>3292</v>
      </c>
      <c r="D161" s="105" t="s">
        <v>3293</v>
      </c>
      <c r="E161" s="105" t="s">
        <v>3294</v>
      </c>
      <c r="F161" s="105" t="s">
        <v>3295</v>
      </c>
      <c r="G161" s="105" t="s">
        <v>3296</v>
      </c>
      <c r="H161" s="105" t="s">
        <v>3297</v>
      </c>
      <c r="I161" s="105" t="s">
        <v>3298</v>
      </c>
      <c r="J161" s="105" t="s">
        <v>3299</v>
      </c>
      <c r="K161" s="105" t="s">
        <v>3300</v>
      </c>
      <c r="L161" s="105" t="s">
        <v>3301</v>
      </c>
      <c r="M161" s="105" t="s">
        <v>3302</v>
      </c>
      <c r="N161" s="69"/>
      <c r="O161" s="69"/>
      <c r="P161" s="69"/>
      <c r="Q161" s="69"/>
      <c r="R161" s="69"/>
      <c r="S161" s="69"/>
      <c r="T161" s="69"/>
      <c r="U161" s="69"/>
      <c r="V161" s="69"/>
      <c r="W161" s="69"/>
      <c r="X161" s="69"/>
      <c r="Y161" s="69"/>
      <c r="Z161" s="69"/>
    </row>
    <row r="162" spans="1:26" ht="13.5" customHeight="1">
      <c r="A162" s="216" t="str">
        <f t="shared" si="1"/>
        <v>DeclarationB49</v>
      </c>
      <c r="B162" s="216" t="s">
        <v>3013</v>
      </c>
      <c r="C162" s="216" t="s">
        <v>3303</v>
      </c>
      <c r="D162" s="105" t="s">
        <v>3304</v>
      </c>
      <c r="E162" s="230" t="s">
        <v>3305</v>
      </c>
      <c r="F162" s="105" t="s">
        <v>3306</v>
      </c>
      <c r="G162" s="105" t="s">
        <v>3307</v>
      </c>
      <c r="H162" s="105" t="s">
        <v>3308</v>
      </c>
      <c r="I162" s="105" t="s">
        <v>3309</v>
      </c>
      <c r="J162" s="105" t="s">
        <v>3310</v>
      </c>
      <c r="K162" s="105" t="s">
        <v>3311</v>
      </c>
      <c r="L162" s="222" t="s">
        <v>3312</v>
      </c>
      <c r="M162" s="105" t="s">
        <v>3313</v>
      </c>
      <c r="N162" s="69"/>
      <c r="O162" s="69"/>
      <c r="P162" s="69"/>
      <c r="Q162" s="69"/>
      <c r="R162" s="69"/>
      <c r="S162" s="69"/>
      <c r="T162" s="69"/>
      <c r="U162" s="69"/>
      <c r="V162" s="69"/>
      <c r="W162" s="69"/>
      <c r="X162" s="69"/>
      <c r="Y162" s="69"/>
      <c r="Z162" s="69"/>
    </row>
    <row r="163" spans="1:26" ht="13.5" customHeight="1">
      <c r="A163" s="216" t="str">
        <f t="shared" si="1"/>
        <v>DeclarationB55</v>
      </c>
      <c r="B163" s="216" t="s">
        <v>3013</v>
      </c>
      <c r="C163" s="216" t="s">
        <v>3314</v>
      </c>
      <c r="D163" s="105" t="s">
        <v>3315</v>
      </c>
      <c r="E163" s="220" t="s">
        <v>3316</v>
      </c>
      <c r="F163" s="224" t="s">
        <v>3317</v>
      </c>
      <c r="G163" s="224" t="s">
        <v>3318</v>
      </c>
      <c r="H163" s="224" t="s">
        <v>3319</v>
      </c>
      <c r="I163" s="224" t="s">
        <v>3320</v>
      </c>
      <c r="J163" s="224" t="s">
        <v>3321</v>
      </c>
      <c r="K163" s="224" t="s">
        <v>3322</v>
      </c>
      <c r="L163" s="224" t="s">
        <v>3323</v>
      </c>
      <c r="M163" s="224" t="s">
        <v>3324</v>
      </c>
      <c r="N163" s="69"/>
      <c r="O163" s="69"/>
      <c r="P163" s="69"/>
      <c r="Q163" s="69"/>
      <c r="R163" s="69"/>
      <c r="S163" s="69"/>
      <c r="T163" s="69"/>
      <c r="U163" s="69"/>
      <c r="V163" s="69"/>
      <c r="W163" s="69"/>
      <c r="X163" s="69"/>
      <c r="Y163" s="69"/>
      <c r="Z163" s="69"/>
    </row>
    <row r="164" spans="1:26" ht="13.5" customHeight="1">
      <c r="A164" s="216" t="str">
        <f t="shared" si="1"/>
        <v>DeclarationB61</v>
      </c>
      <c r="B164" s="216" t="s">
        <v>3013</v>
      </c>
      <c r="C164" s="216" t="s">
        <v>3325</v>
      </c>
      <c r="D164" s="105" t="s">
        <v>3326</v>
      </c>
      <c r="E164" s="221" t="s">
        <v>3327</v>
      </c>
      <c r="F164" s="105" t="s">
        <v>3328</v>
      </c>
      <c r="G164" s="105" t="s">
        <v>3329</v>
      </c>
      <c r="H164" s="105" t="s">
        <v>3330</v>
      </c>
      <c r="I164" s="105" t="s">
        <v>3331</v>
      </c>
      <c r="J164" s="105" t="s">
        <v>3332</v>
      </c>
      <c r="K164" s="105" t="s">
        <v>3333</v>
      </c>
      <c r="L164" s="222" t="s">
        <v>3334</v>
      </c>
      <c r="M164" s="105" t="s">
        <v>3335</v>
      </c>
      <c r="N164" s="69"/>
      <c r="O164" s="69"/>
      <c r="P164" s="69"/>
      <c r="Q164" s="69"/>
      <c r="R164" s="69"/>
      <c r="S164" s="69"/>
      <c r="T164" s="69"/>
      <c r="U164" s="69"/>
      <c r="V164" s="69"/>
      <c r="W164" s="69"/>
      <c r="X164" s="69"/>
      <c r="Y164" s="69"/>
      <c r="Z164" s="69"/>
    </row>
    <row r="165" spans="1:26" ht="13.5" customHeight="1">
      <c r="A165" s="216" t="str">
        <f t="shared" si="1"/>
        <v>DeclarationB67</v>
      </c>
      <c r="B165" s="216" t="s">
        <v>3013</v>
      </c>
      <c r="C165" s="216" t="s">
        <v>3336</v>
      </c>
      <c r="D165" s="105" t="s">
        <v>3337</v>
      </c>
      <c r="E165" s="221" t="s">
        <v>3338</v>
      </c>
      <c r="F165" s="105" t="s">
        <v>3339</v>
      </c>
      <c r="G165" s="105" t="s">
        <v>3340</v>
      </c>
      <c r="H165" s="105" t="s">
        <v>3341</v>
      </c>
      <c r="I165" s="105" t="s">
        <v>3342</v>
      </c>
      <c r="J165" s="105" t="s">
        <v>3343</v>
      </c>
      <c r="K165" s="105" t="s">
        <v>3344</v>
      </c>
      <c r="L165" s="222" t="s">
        <v>3345</v>
      </c>
      <c r="M165" s="105" t="s">
        <v>3346</v>
      </c>
      <c r="N165" s="69"/>
      <c r="O165" s="69"/>
      <c r="P165" s="69"/>
      <c r="Q165" s="69"/>
      <c r="R165" s="69"/>
      <c r="S165" s="69"/>
      <c r="T165" s="69"/>
      <c r="U165" s="69"/>
      <c r="V165" s="69"/>
      <c r="W165" s="69"/>
      <c r="X165" s="69"/>
      <c r="Y165" s="69"/>
      <c r="Z165" s="69"/>
    </row>
    <row r="166" spans="1:26" ht="13.5" customHeight="1">
      <c r="A166" s="216" t="str">
        <f t="shared" si="1"/>
        <v>DeclarationB73</v>
      </c>
      <c r="B166" s="216" t="s">
        <v>3013</v>
      </c>
      <c r="C166" s="216" t="s">
        <v>3347</v>
      </c>
      <c r="D166" s="216" t="s">
        <v>3348</v>
      </c>
      <c r="E166" s="220" t="s">
        <v>3349</v>
      </c>
      <c r="F166" s="216" t="s">
        <v>3350</v>
      </c>
      <c r="G166" s="216" t="s">
        <v>3351</v>
      </c>
      <c r="H166" s="216" t="s">
        <v>3352</v>
      </c>
      <c r="I166" s="216" t="s">
        <v>3353</v>
      </c>
      <c r="J166" s="216" t="s">
        <v>3354</v>
      </c>
      <c r="K166" s="219" t="s">
        <v>3355</v>
      </c>
      <c r="L166" s="218" t="s">
        <v>3356</v>
      </c>
      <c r="M166" s="216" t="s">
        <v>3357</v>
      </c>
      <c r="N166" s="69"/>
      <c r="O166" s="69"/>
      <c r="P166" s="69"/>
      <c r="Q166" s="69"/>
      <c r="R166" s="69"/>
      <c r="S166" s="69"/>
      <c r="T166" s="69"/>
      <c r="U166" s="69"/>
      <c r="V166" s="69"/>
      <c r="W166" s="69"/>
      <c r="X166" s="69"/>
      <c r="Y166" s="69"/>
      <c r="Z166" s="69"/>
    </row>
    <row r="167" spans="1:26" ht="13.5" customHeight="1">
      <c r="A167" s="216" t="str">
        <f t="shared" si="1"/>
        <v>DeclarationB75</v>
      </c>
      <c r="B167" s="216" t="s">
        <v>3013</v>
      </c>
      <c r="C167" s="216" t="s">
        <v>3358</v>
      </c>
      <c r="D167" s="216" t="s">
        <v>3359</v>
      </c>
      <c r="E167" s="216" t="s">
        <v>3360</v>
      </c>
      <c r="F167" s="216" t="s">
        <v>3361</v>
      </c>
      <c r="G167" s="216" t="s">
        <v>3362</v>
      </c>
      <c r="H167" s="216" t="s">
        <v>3363</v>
      </c>
      <c r="I167" s="216" t="s">
        <v>3364</v>
      </c>
      <c r="J167" s="216" t="s">
        <v>3365</v>
      </c>
      <c r="K167" s="216" t="s">
        <v>3366</v>
      </c>
      <c r="L167" s="216" t="s">
        <v>3367</v>
      </c>
      <c r="M167" s="216" t="s">
        <v>3368</v>
      </c>
      <c r="N167" s="69"/>
      <c r="O167" s="69"/>
      <c r="P167" s="69"/>
      <c r="Q167" s="69"/>
      <c r="R167" s="69"/>
      <c r="S167" s="69"/>
      <c r="T167" s="69"/>
      <c r="U167" s="69"/>
      <c r="V167" s="69"/>
      <c r="W167" s="69"/>
      <c r="X167" s="69"/>
      <c r="Y167" s="69"/>
      <c r="Z167" s="69"/>
    </row>
    <row r="168" spans="1:26" ht="13.5" customHeight="1">
      <c r="A168" s="216" t="str">
        <f t="shared" si="1"/>
        <v>DeclarationB77</v>
      </c>
      <c r="B168" s="216" t="s">
        <v>3013</v>
      </c>
      <c r="C168" s="216" t="s">
        <v>3369</v>
      </c>
      <c r="D168" s="216" t="s">
        <v>3370</v>
      </c>
      <c r="E168" s="216" t="s">
        <v>3371</v>
      </c>
      <c r="F168" s="216" t="s">
        <v>3372</v>
      </c>
      <c r="G168" s="216" t="s">
        <v>3373</v>
      </c>
      <c r="H168" s="216" t="s">
        <v>3374</v>
      </c>
      <c r="I168" s="216" t="s">
        <v>3375</v>
      </c>
      <c r="J168" s="216" t="s">
        <v>3376</v>
      </c>
      <c r="K168" s="216" t="s">
        <v>3377</v>
      </c>
      <c r="L168" s="216" t="s">
        <v>3378</v>
      </c>
      <c r="M168" s="216" t="s">
        <v>3379</v>
      </c>
      <c r="N168" s="69"/>
      <c r="O168" s="69"/>
      <c r="P168" s="69"/>
      <c r="Q168" s="69"/>
      <c r="R168" s="69"/>
      <c r="S168" s="69"/>
      <c r="T168" s="69"/>
      <c r="U168" s="69"/>
      <c r="V168" s="69"/>
      <c r="W168" s="69"/>
      <c r="X168" s="69"/>
      <c r="Y168" s="69"/>
      <c r="Z168" s="69"/>
    </row>
    <row r="169" spans="1:26" ht="13.5" customHeight="1">
      <c r="A169" s="216" t="str">
        <f t="shared" si="1"/>
        <v>DeclarationB79</v>
      </c>
      <c r="B169" s="216" t="s">
        <v>3013</v>
      </c>
      <c r="C169" s="216" t="s">
        <v>3380</v>
      </c>
      <c r="D169" s="105" t="s">
        <v>3381</v>
      </c>
      <c r="E169" s="221" t="s">
        <v>3382</v>
      </c>
      <c r="F169" s="105" t="s">
        <v>3383</v>
      </c>
      <c r="G169" s="105" t="s">
        <v>3384</v>
      </c>
      <c r="H169" s="105" t="s">
        <v>3385</v>
      </c>
      <c r="I169" s="105" t="s">
        <v>3386</v>
      </c>
      <c r="J169" s="105" t="s">
        <v>3387</v>
      </c>
      <c r="K169" s="105" t="s">
        <v>3388</v>
      </c>
      <c r="L169" s="222" t="s">
        <v>3389</v>
      </c>
      <c r="M169" s="105" t="s">
        <v>3390</v>
      </c>
      <c r="N169" s="69"/>
      <c r="O169" s="69"/>
      <c r="P169" s="69"/>
      <c r="Q169" s="69"/>
      <c r="R169" s="69"/>
      <c r="S169" s="69"/>
      <c r="T169" s="69"/>
      <c r="U169" s="69"/>
      <c r="V169" s="69"/>
      <c r="W169" s="69"/>
      <c r="X169" s="69"/>
      <c r="Y169" s="69"/>
      <c r="Z169" s="69"/>
    </row>
    <row r="170" spans="1:26" ht="13.5" customHeight="1">
      <c r="A170" s="216" t="str">
        <f t="shared" si="1"/>
        <v>DeclarationB81</v>
      </c>
      <c r="B170" s="216" t="s">
        <v>3013</v>
      </c>
      <c r="C170" s="216" t="s">
        <v>3391</v>
      </c>
      <c r="D170" s="105" t="s">
        <v>3392</v>
      </c>
      <c r="E170" s="105" t="s">
        <v>3393</v>
      </c>
      <c r="F170" s="105" t="s">
        <v>3394</v>
      </c>
      <c r="G170" s="105" t="s">
        <v>3395</v>
      </c>
      <c r="H170" s="105" t="s">
        <v>3396</v>
      </c>
      <c r="I170" s="105" t="s">
        <v>3397</v>
      </c>
      <c r="J170" s="105" t="s">
        <v>3398</v>
      </c>
      <c r="K170" s="105" t="s">
        <v>3399</v>
      </c>
      <c r="L170" s="105" t="s">
        <v>3400</v>
      </c>
      <c r="M170" s="105" t="s">
        <v>3401</v>
      </c>
      <c r="N170" s="69"/>
      <c r="O170" s="69"/>
      <c r="P170" s="69"/>
      <c r="Q170" s="69"/>
      <c r="R170" s="69"/>
      <c r="S170" s="69"/>
      <c r="T170" s="69"/>
      <c r="U170" s="69"/>
      <c r="V170" s="69"/>
      <c r="W170" s="69"/>
      <c r="X170" s="69"/>
      <c r="Y170" s="69"/>
      <c r="Z170" s="69"/>
    </row>
    <row r="171" spans="1:26" ht="13.5" customHeight="1">
      <c r="A171" s="216" t="str">
        <f t="shared" si="1"/>
        <v>DeclarationB83</v>
      </c>
      <c r="B171" s="216" t="s">
        <v>3013</v>
      </c>
      <c r="C171" s="216" t="s">
        <v>3402</v>
      </c>
      <c r="D171" s="105" t="s">
        <v>3403</v>
      </c>
      <c r="E171" s="220" t="s">
        <v>3404</v>
      </c>
      <c r="F171" s="225" t="s">
        <v>3405</v>
      </c>
      <c r="G171" s="224" t="s">
        <v>3406</v>
      </c>
      <c r="H171" s="224" t="s">
        <v>3407</v>
      </c>
      <c r="I171" s="224" t="s">
        <v>3408</v>
      </c>
      <c r="J171" s="224" t="s">
        <v>3409</v>
      </c>
      <c r="K171" s="224" t="s">
        <v>3410</v>
      </c>
      <c r="L171" s="224" t="s">
        <v>3411</v>
      </c>
      <c r="M171" s="224" t="s">
        <v>3412</v>
      </c>
      <c r="N171" s="69"/>
      <c r="O171" s="69"/>
      <c r="P171" s="69"/>
      <c r="Q171" s="69"/>
      <c r="R171" s="69"/>
      <c r="S171" s="69"/>
      <c r="T171" s="69"/>
      <c r="U171" s="69"/>
      <c r="V171" s="69"/>
      <c r="W171" s="69"/>
      <c r="X171" s="69"/>
      <c r="Y171" s="69"/>
      <c r="Z171" s="69"/>
    </row>
    <row r="172" spans="1:26" ht="13.5" customHeight="1">
      <c r="A172" s="216" t="str">
        <f t="shared" si="1"/>
        <v>DeclarationB85</v>
      </c>
      <c r="B172" s="216" t="s">
        <v>3013</v>
      </c>
      <c r="C172" s="216" t="s">
        <v>3413</v>
      </c>
      <c r="D172" s="216" t="s">
        <v>3414</v>
      </c>
      <c r="E172" s="220" t="s">
        <v>3415</v>
      </c>
      <c r="F172" s="216" t="s">
        <v>3416</v>
      </c>
      <c r="G172" s="216" t="s">
        <v>3417</v>
      </c>
      <c r="H172" s="216" t="s">
        <v>3418</v>
      </c>
      <c r="I172" s="216" t="s">
        <v>3419</v>
      </c>
      <c r="J172" s="216" t="s">
        <v>3420</v>
      </c>
      <c r="K172" s="219" t="s">
        <v>3421</v>
      </c>
      <c r="L172" s="218" t="s">
        <v>3422</v>
      </c>
      <c r="M172" s="216" t="s">
        <v>3423</v>
      </c>
      <c r="N172" s="69"/>
      <c r="O172" s="69"/>
      <c r="P172" s="69"/>
      <c r="Q172" s="69"/>
      <c r="R172" s="69"/>
      <c r="S172" s="69"/>
      <c r="T172" s="69"/>
      <c r="U172" s="69"/>
      <c r="V172" s="69"/>
      <c r="W172" s="69"/>
      <c r="X172" s="69"/>
      <c r="Y172" s="69"/>
      <c r="Z172" s="69"/>
    </row>
    <row r="173" spans="1:26" ht="13.5" customHeight="1">
      <c r="A173" s="216" t="str">
        <f t="shared" si="1"/>
        <v>DeclarationB87</v>
      </c>
      <c r="B173" s="216" t="s">
        <v>3013</v>
      </c>
      <c r="C173" s="216" t="s">
        <v>3424</v>
      </c>
      <c r="D173" s="216" t="s">
        <v>3425</v>
      </c>
      <c r="E173" s="220" t="s">
        <v>3426</v>
      </c>
      <c r="F173" s="216" t="s">
        <v>3427</v>
      </c>
      <c r="G173" s="216" t="s">
        <v>3428</v>
      </c>
      <c r="H173" s="216" t="s">
        <v>3429</v>
      </c>
      <c r="I173" s="216" t="s">
        <v>3430</v>
      </c>
      <c r="J173" s="216" t="s">
        <v>3431</v>
      </c>
      <c r="K173" s="219" t="s">
        <v>3432</v>
      </c>
      <c r="L173" s="218" t="s">
        <v>3433</v>
      </c>
      <c r="M173" s="216" t="s">
        <v>3434</v>
      </c>
      <c r="N173" s="69"/>
      <c r="O173" s="69"/>
      <c r="P173" s="69"/>
      <c r="Q173" s="69"/>
      <c r="R173" s="69"/>
      <c r="S173" s="69"/>
      <c r="T173" s="69"/>
      <c r="U173" s="69"/>
      <c r="V173" s="69"/>
      <c r="W173" s="69"/>
      <c r="X173" s="69"/>
      <c r="Y173" s="69"/>
      <c r="Z173" s="69"/>
    </row>
    <row r="174" spans="1:26" ht="13.5" customHeight="1">
      <c r="A174" s="216" t="str">
        <f t="shared" si="1"/>
        <v>DeclarationB89</v>
      </c>
      <c r="B174" s="216" t="s">
        <v>3013</v>
      </c>
      <c r="C174" s="216" t="s">
        <v>3435</v>
      </c>
      <c r="D174" s="216" t="s">
        <v>3436</v>
      </c>
      <c r="E174" s="223" t="s">
        <v>3437</v>
      </c>
      <c r="F174" s="225" t="s">
        <v>3438</v>
      </c>
      <c r="G174" s="223" t="s">
        <v>3439</v>
      </c>
      <c r="H174" s="223" t="s">
        <v>3440</v>
      </c>
      <c r="I174" s="223" t="s">
        <v>3441</v>
      </c>
      <c r="J174" s="223" t="s">
        <v>3442</v>
      </c>
      <c r="K174" s="223" t="s">
        <v>3443</v>
      </c>
      <c r="L174" s="223" t="s">
        <v>3444</v>
      </c>
      <c r="M174" s="223" t="s">
        <v>3445</v>
      </c>
      <c r="N174" s="69"/>
      <c r="O174" s="69"/>
      <c r="P174" s="69"/>
      <c r="Q174" s="69"/>
      <c r="R174" s="69"/>
      <c r="S174" s="69"/>
      <c r="T174" s="69"/>
      <c r="U174" s="69"/>
      <c r="V174" s="69"/>
      <c r="W174" s="69"/>
      <c r="X174" s="69"/>
      <c r="Y174" s="69"/>
      <c r="Z174" s="69"/>
    </row>
    <row r="175" spans="1:26" ht="13.5" customHeight="1">
      <c r="A175" s="216" t="str">
        <f t="shared" si="1"/>
        <v>DeclarationD25</v>
      </c>
      <c r="B175" s="216" t="s">
        <v>3013</v>
      </c>
      <c r="C175" s="216" t="s">
        <v>3446</v>
      </c>
      <c r="D175" s="216" t="s">
        <v>3447</v>
      </c>
      <c r="E175" s="217" t="s">
        <v>3448</v>
      </c>
      <c r="F175" s="216" t="s">
        <v>3448</v>
      </c>
      <c r="G175" s="216" t="s">
        <v>3449</v>
      </c>
      <c r="H175" s="216" t="s">
        <v>3450</v>
      </c>
      <c r="I175" s="216" t="s">
        <v>3451</v>
      </c>
      <c r="J175" s="216" t="s">
        <v>3452</v>
      </c>
      <c r="K175" s="219" t="s">
        <v>3453</v>
      </c>
      <c r="L175" s="218" t="s">
        <v>3454</v>
      </c>
      <c r="M175" s="216" t="s">
        <v>3455</v>
      </c>
      <c r="N175" s="69"/>
      <c r="O175" s="69"/>
      <c r="P175" s="69"/>
      <c r="Q175" s="69"/>
      <c r="R175" s="69"/>
      <c r="S175" s="69"/>
      <c r="T175" s="69"/>
      <c r="U175" s="69"/>
      <c r="V175" s="69"/>
      <c r="W175" s="69"/>
      <c r="X175" s="69"/>
      <c r="Y175" s="69"/>
      <c r="Z175" s="69"/>
    </row>
    <row r="176" spans="1:26" ht="13.5" customHeight="1">
      <c r="A176" s="216" t="str">
        <f t="shared" si="1"/>
        <v>DeclarationB74</v>
      </c>
      <c r="B176" s="216" t="s">
        <v>3013</v>
      </c>
      <c r="C176" s="216" t="s">
        <v>3456</v>
      </c>
      <c r="D176" s="216" t="s">
        <v>3457</v>
      </c>
      <c r="E176" s="217" t="s">
        <v>3458</v>
      </c>
      <c r="F176" s="216" t="s">
        <v>3459</v>
      </c>
      <c r="G176" s="216" t="s">
        <v>3460</v>
      </c>
      <c r="H176" s="216" t="s">
        <v>3457</v>
      </c>
      <c r="I176" s="216" t="s">
        <v>3461</v>
      </c>
      <c r="J176" s="216" t="s">
        <v>3462</v>
      </c>
      <c r="K176" s="219" t="s">
        <v>3463</v>
      </c>
      <c r="L176" s="218" t="s">
        <v>3464</v>
      </c>
      <c r="M176" s="216" t="s">
        <v>3465</v>
      </c>
      <c r="N176" s="69"/>
      <c r="O176" s="69"/>
      <c r="P176" s="69"/>
      <c r="Q176" s="69"/>
      <c r="R176" s="69"/>
      <c r="S176" s="69"/>
      <c r="T176" s="69"/>
      <c r="U176" s="69"/>
      <c r="V176" s="69"/>
      <c r="W176" s="69"/>
      <c r="X176" s="69"/>
      <c r="Y176" s="69"/>
      <c r="Z176" s="69"/>
    </row>
    <row r="177" spans="1:26" ht="13.5" customHeight="1">
      <c r="A177" s="216" t="str">
        <f t="shared" si="1"/>
        <v>DeclarationG25</v>
      </c>
      <c r="B177" s="216" t="s">
        <v>3013</v>
      </c>
      <c r="C177" s="216" t="s">
        <v>3466</v>
      </c>
      <c r="D177" s="216" t="s">
        <v>3467</v>
      </c>
      <c r="E177" s="217" t="s">
        <v>3468</v>
      </c>
      <c r="F177" s="216" t="s">
        <v>3469</v>
      </c>
      <c r="G177" s="216" t="s">
        <v>3470</v>
      </c>
      <c r="H177" s="216" t="s">
        <v>3471</v>
      </c>
      <c r="I177" s="216" t="s">
        <v>3472</v>
      </c>
      <c r="J177" s="216" t="s">
        <v>3473</v>
      </c>
      <c r="K177" s="219" t="s">
        <v>3474</v>
      </c>
      <c r="L177" s="218" t="s">
        <v>3475</v>
      </c>
      <c r="M177" s="216" t="s">
        <v>3476</v>
      </c>
      <c r="N177" s="69"/>
      <c r="O177" s="69"/>
      <c r="P177" s="69"/>
      <c r="Q177" s="69"/>
      <c r="R177" s="69"/>
      <c r="S177" s="69"/>
      <c r="T177" s="69"/>
      <c r="U177" s="69"/>
      <c r="V177" s="69"/>
      <c r="W177" s="69"/>
      <c r="X177" s="69"/>
      <c r="Y177" s="69"/>
      <c r="Z177" s="69"/>
    </row>
    <row r="178" spans="1:26" ht="13.5" customHeight="1">
      <c r="A178" s="216" t="str">
        <f t="shared" si="1"/>
        <v>DeclarationB26</v>
      </c>
      <c r="B178" s="216" t="s">
        <v>3013</v>
      </c>
      <c r="C178" s="216" t="s">
        <v>2646</v>
      </c>
      <c r="D178" s="216" t="s">
        <v>3477</v>
      </c>
      <c r="E178" s="217" t="s">
        <v>3478</v>
      </c>
      <c r="F178" s="216" t="s">
        <v>3479</v>
      </c>
      <c r="G178" s="216" t="s">
        <v>3480</v>
      </c>
      <c r="H178" s="216" t="s">
        <v>3481</v>
      </c>
      <c r="I178" s="216" t="s">
        <v>3482</v>
      </c>
      <c r="J178" s="216" t="s">
        <v>3483</v>
      </c>
      <c r="K178" s="219" t="s">
        <v>3484</v>
      </c>
      <c r="L178" s="218" t="s">
        <v>3484</v>
      </c>
      <c r="M178" s="216" t="s">
        <v>3485</v>
      </c>
      <c r="N178" s="69"/>
      <c r="O178" s="69"/>
      <c r="P178" s="69"/>
      <c r="Q178" s="69"/>
      <c r="R178" s="69"/>
      <c r="S178" s="69"/>
      <c r="T178" s="69"/>
      <c r="U178" s="69"/>
      <c r="V178" s="69"/>
      <c r="W178" s="69"/>
      <c r="X178" s="69"/>
      <c r="Y178" s="69"/>
      <c r="Z178" s="69"/>
    </row>
    <row r="179" spans="1:26" ht="13.5" customHeight="1">
      <c r="A179" s="216" t="str">
        <f t="shared" si="1"/>
        <v>DeclarationB27</v>
      </c>
      <c r="B179" s="216" t="s">
        <v>3013</v>
      </c>
      <c r="C179" s="216" t="s">
        <v>2652</v>
      </c>
      <c r="D179" s="216" t="s">
        <v>3486</v>
      </c>
      <c r="E179" s="217" t="s">
        <v>3487</v>
      </c>
      <c r="F179" s="216" t="s">
        <v>3488</v>
      </c>
      <c r="G179" s="216" t="s">
        <v>3489</v>
      </c>
      <c r="H179" s="216" t="s">
        <v>3490</v>
      </c>
      <c r="I179" s="216" t="s">
        <v>3491</v>
      </c>
      <c r="J179" s="216" t="s">
        <v>3492</v>
      </c>
      <c r="K179" s="219" t="s">
        <v>3493</v>
      </c>
      <c r="L179" s="218" t="s">
        <v>3494</v>
      </c>
      <c r="M179" s="216" t="s">
        <v>3495</v>
      </c>
      <c r="N179" s="69"/>
      <c r="O179" s="69"/>
      <c r="P179" s="69"/>
      <c r="Q179" s="69"/>
      <c r="R179" s="69"/>
      <c r="S179" s="69"/>
      <c r="T179" s="69"/>
      <c r="U179" s="69"/>
      <c r="V179" s="69"/>
      <c r="W179" s="69"/>
      <c r="X179" s="69"/>
      <c r="Y179" s="69"/>
      <c r="Z179" s="69"/>
    </row>
    <row r="180" spans="1:26" ht="13.5" customHeight="1">
      <c r="A180" s="216" t="str">
        <f t="shared" si="1"/>
        <v>DeclarationB28</v>
      </c>
      <c r="B180" s="216" t="s">
        <v>3013</v>
      </c>
      <c r="C180" s="216" t="s">
        <v>2664</v>
      </c>
      <c r="D180" s="216" t="s">
        <v>3496</v>
      </c>
      <c r="E180" s="217" t="s">
        <v>3497</v>
      </c>
      <c r="F180" s="216" t="s">
        <v>3497</v>
      </c>
      <c r="G180" s="216" t="s">
        <v>3498</v>
      </c>
      <c r="H180" s="216" t="s">
        <v>3499</v>
      </c>
      <c r="I180" s="216" t="s">
        <v>3500</v>
      </c>
      <c r="J180" s="216" t="s">
        <v>3496</v>
      </c>
      <c r="K180" s="219" t="s">
        <v>3501</v>
      </c>
      <c r="L180" s="218" t="s">
        <v>3501</v>
      </c>
      <c r="M180" s="216" t="s">
        <v>3502</v>
      </c>
      <c r="N180" s="69"/>
      <c r="O180" s="69"/>
      <c r="P180" s="69"/>
      <c r="Q180" s="69"/>
      <c r="R180" s="69"/>
      <c r="S180" s="69"/>
      <c r="T180" s="69"/>
      <c r="U180" s="69"/>
      <c r="V180" s="69"/>
      <c r="W180" s="69"/>
      <c r="X180" s="69"/>
      <c r="Y180" s="69"/>
      <c r="Z180" s="69"/>
    </row>
    <row r="181" spans="1:26" ht="13.5" customHeight="1">
      <c r="A181" s="216" t="str">
        <f t="shared" si="1"/>
        <v>DeclarationB29</v>
      </c>
      <c r="B181" s="216" t="s">
        <v>3013</v>
      </c>
      <c r="C181" s="216" t="s">
        <v>2676</v>
      </c>
      <c r="D181" s="216" t="s">
        <v>3503</v>
      </c>
      <c r="E181" s="230" t="s">
        <v>3504</v>
      </c>
      <c r="F181" s="216" t="s">
        <v>3505</v>
      </c>
      <c r="G181" s="216" t="s">
        <v>3506</v>
      </c>
      <c r="H181" s="216" t="s">
        <v>3507</v>
      </c>
      <c r="I181" s="216" t="s">
        <v>3508</v>
      </c>
      <c r="J181" s="216" t="s">
        <v>3509</v>
      </c>
      <c r="K181" s="219" t="s">
        <v>3510</v>
      </c>
      <c r="L181" s="218" t="s">
        <v>3510</v>
      </c>
      <c r="M181" s="216" t="s">
        <v>3511</v>
      </c>
      <c r="N181" s="69"/>
      <c r="O181" s="69"/>
      <c r="P181" s="69"/>
      <c r="Q181" s="69"/>
      <c r="R181" s="69"/>
      <c r="S181" s="69"/>
      <c r="T181" s="69"/>
      <c r="U181" s="69"/>
      <c r="V181" s="69"/>
      <c r="W181" s="69"/>
      <c r="X181" s="69"/>
      <c r="Y181" s="69"/>
      <c r="Z181" s="69"/>
    </row>
    <row r="182" spans="1:26" ht="13.5" customHeight="1">
      <c r="A182" s="216" t="str">
        <f t="shared" si="1"/>
        <v>DeclarationB38</v>
      </c>
      <c r="B182" s="216" t="s">
        <v>3013</v>
      </c>
      <c r="C182" s="216" t="s">
        <v>3512</v>
      </c>
      <c r="D182" s="216" t="s">
        <v>3477</v>
      </c>
      <c r="E182" s="230" t="s">
        <v>3478</v>
      </c>
      <c r="F182" s="216" t="s">
        <v>3479</v>
      </c>
      <c r="G182" s="216" t="s">
        <v>3480</v>
      </c>
      <c r="H182" s="216" t="s">
        <v>3481</v>
      </c>
      <c r="I182" s="216" t="s">
        <v>3482</v>
      </c>
      <c r="J182" s="216" t="s">
        <v>3483</v>
      </c>
      <c r="K182" s="219" t="s">
        <v>3484</v>
      </c>
      <c r="L182" s="218" t="s">
        <v>3484</v>
      </c>
      <c r="M182" s="216" t="s">
        <v>3485</v>
      </c>
      <c r="N182" s="69"/>
      <c r="O182" s="69"/>
      <c r="P182" s="69"/>
      <c r="Q182" s="69"/>
      <c r="R182" s="69"/>
      <c r="S182" s="69"/>
      <c r="T182" s="69"/>
      <c r="U182" s="69"/>
      <c r="V182" s="69"/>
      <c r="W182" s="69"/>
      <c r="X182" s="69"/>
      <c r="Y182" s="69"/>
      <c r="Z182" s="69"/>
    </row>
    <row r="183" spans="1:26" ht="13.5" customHeight="1">
      <c r="A183" s="216" t="str">
        <f t="shared" si="1"/>
        <v>DeclarationB39</v>
      </c>
      <c r="B183" s="216" t="s">
        <v>3013</v>
      </c>
      <c r="C183" s="216" t="s">
        <v>3513</v>
      </c>
      <c r="D183" s="216" t="s">
        <v>3486</v>
      </c>
      <c r="E183" s="230" t="s">
        <v>3487</v>
      </c>
      <c r="F183" s="216" t="s">
        <v>3488</v>
      </c>
      <c r="G183" s="216" t="s">
        <v>3489</v>
      </c>
      <c r="H183" s="216" t="s">
        <v>3490</v>
      </c>
      <c r="I183" s="216" t="s">
        <v>3491</v>
      </c>
      <c r="J183" s="216" t="s">
        <v>3492</v>
      </c>
      <c r="K183" s="219" t="s">
        <v>3493</v>
      </c>
      <c r="L183" s="218" t="s">
        <v>3494</v>
      </c>
      <c r="M183" s="216" t="s">
        <v>3495</v>
      </c>
      <c r="N183" s="69"/>
      <c r="O183" s="69"/>
      <c r="P183" s="69"/>
      <c r="Q183" s="69"/>
      <c r="R183" s="69"/>
      <c r="S183" s="69"/>
      <c r="T183" s="69"/>
      <c r="U183" s="69"/>
      <c r="V183" s="69"/>
      <c r="W183" s="69"/>
      <c r="X183" s="69"/>
      <c r="Y183" s="69"/>
      <c r="Z183" s="69"/>
    </row>
    <row r="184" spans="1:26" ht="13.5" customHeight="1">
      <c r="A184" s="216" t="str">
        <f t="shared" si="1"/>
        <v>DeclarationB40</v>
      </c>
      <c r="B184" s="216" t="s">
        <v>3013</v>
      </c>
      <c r="C184" s="216" t="s">
        <v>3514</v>
      </c>
      <c r="D184" s="216" t="s">
        <v>3496</v>
      </c>
      <c r="E184" s="230" t="s">
        <v>3497</v>
      </c>
      <c r="F184" s="216" t="s">
        <v>3497</v>
      </c>
      <c r="G184" s="216" t="s">
        <v>3498</v>
      </c>
      <c r="H184" s="216" t="s">
        <v>3499</v>
      </c>
      <c r="I184" s="216" t="s">
        <v>3500</v>
      </c>
      <c r="J184" s="216" t="s">
        <v>3496</v>
      </c>
      <c r="K184" s="219" t="s">
        <v>3501</v>
      </c>
      <c r="L184" s="218" t="s">
        <v>3501</v>
      </c>
      <c r="M184" s="216" t="s">
        <v>3502</v>
      </c>
      <c r="N184" s="69"/>
      <c r="O184" s="69"/>
      <c r="P184" s="69"/>
      <c r="Q184" s="69"/>
      <c r="R184" s="69"/>
      <c r="S184" s="69"/>
      <c r="T184" s="69"/>
      <c r="U184" s="69"/>
      <c r="V184" s="69"/>
      <c r="W184" s="69"/>
      <c r="X184" s="69"/>
      <c r="Y184" s="69"/>
      <c r="Z184" s="69"/>
    </row>
    <row r="185" spans="1:26" ht="13.5" customHeight="1">
      <c r="A185" s="216" t="str">
        <f t="shared" si="1"/>
        <v>DeclarationB41</v>
      </c>
      <c r="B185" s="216" t="s">
        <v>3013</v>
      </c>
      <c r="C185" s="216" t="s">
        <v>3515</v>
      </c>
      <c r="D185" s="216" t="s">
        <v>3503</v>
      </c>
      <c r="E185" s="230" t="s">
        <v>3504</v>
      </c>
      <c r="F185" s="216" t="s">
        <v>3505</v>
      </c>
      <c r="G185" s="216" t="s">
        <v>3506</v>
      </c>
      <c r="H185" s="216" t="s">
        <v>3507</v>
      </c>
      <c r="I185" s="216" t="s">
        <v>3508</v>
      </c>
      <c r="J185" s="216" t="s">
        <v>3509</v>
      </c>
      <c r="K185" s="219" t="s">
        <v>3510</v>
      </c>
      <c r="L185" s="218" t="s">
        <v>3510</v>
      </c>
      <c r="M185" s="216" t="s">
        <v>3511</v>
      </c>
      <c r="N185" s="69"/>
      <c r="O185" s="69"/>
      <c r="P185" s="69"/>
      <c r="Q185" s="69"/>
      <c r="R185" s="69"/>
      <c r="S185" s="69"/>
      <c r="T185" s="69"/>
      <c r="U185" s="69"/>
      <c r="V185" s="69"/>
      <c r="W185" s="69"/>
      <c r="X185" s="69"/>
      <c r="Y185" s="69"/>
      <c r="Z185" s="69"/>
    </row>
    <row r="186" spans="1:26" ht="13.5" customHeight="1">
      <c r="A186" s="216" t="str">
        <f t="shared" si="1"/>
        <v>DeclarationB44</v>
      </c>
      <c r="B186" s="216" t="s">
        <v>3013</v>
      </c>
      <c r="C186" s="216" t="s">
        <v>3516</v>
      </c>
      <c r="D186" s="216" t="s">
        <v>3477</v>
      </c>
      <c r="E186" s="230" t="s">
        <v>3478</v>
      </c>
      <c r="F186" s="216" t="s">
        <v>3479</v>
      </c>
      <c r="G186" s="216" t="s">
        <v>3480</v>
      </c>
      <c r="H186" s="216" t="s">
        <v>3481</v>
      </c>
      <c r="I186" s="216" t="s">
        <v>3482</v>
      </c>
      <c r="J186" s="216" t="s">
        <v>3483</v>
      </c>
      <c r="K186" s="219" t="s">
        <v>3484</v>
      </c>
      <c r="L186" s="218" t="s">
        <v>3484</v>
      </c>
      <c r="M186" s="216" t="s">
        <v>3485</v>
      </c>
      <c r="N186" s="69"/>
      <c r="O186" s="69"/>
      <c r="P186" s="69"/>
      <c r="Q186" s="69"/>
      <c r="R186" s="69"/>
      <c r="S186" s="69"/>
      <c r="T186" s="69"/>
      <c r="U186" s="69"/>
      <c r="V186" s="69"/>
      <c r="W186" s="69"/>
      <c r="X186" s="69"/>
      <c r="Y186" s="69"/>
      <c r="Z186" s="69"/>
    </row>
    <row r="187" spans="1:26" ht="13.5" customHeight="1">
      <c r="A187" s="216" t="str">
        <f t="shared" si="1"/>
        <v>DeclarationB45</v>
      </c>
      <c r="B187" s="216" t="s">
        <v>3013</v>
      </c>
      <c r="C187" s="216" t="s">
        <v>3517</v>
      </c>
      <c r="D187" s="216" t="s">
        <v>3486</v>
      </c>
      <c r="E187" s="230" t="s">
        <v>3487</v>
      </c>
      <c r="F187" s="216" t="s">
        <v>3488</v>
      </c>
      <c r="G187" s="216" t="s">
        <v>3489</v>
      </c>
      <c r="H187" s="216" t="s">
        <v>3490</v>
      </c>
      <c r="I187" s="216" t="s">
        <v>3491</v>
      </c>
      <c r="J187" s="216" t="s">
        <v>3492</v>
      </c>
      <c r="K187" s="219" t="s">
        <v>3493</v>
      </c>
      <c r="L187" s="218" t="s">
        <v>3494</v>
      </c>
      <c r="M187" s="216" t="s">
        <v>3495</v>
      </c>
      <c r="N187" s="69"/>
      <c r="O187" s="69"/>
      <c r="P187" s="69"/>
      <c r="Q187" s="69"/>
      <c r="R187" s="69"/>
      <c r="S187" s="69"/>
      <c r="T187" s="69"/>
      <c r="U187" s="69"/>
      <c r="V187" s="69"/>
      <c r="W187" s="69"/>
      <c r="X187" s="69"/>
      <c r="Y187" s="69"/>
      <c r="Z187" s="69"/>
    </row>
    <row r="188" spans="1:26" ht="13.5" customHeight="1">
      <c r="A188" s="216" t="str">
        <f t="shared" si="1"/>
        <v>DeclarationB46</v>
      </c>
      <c r="B188" s="216" t="s">
        <v>3013</v>
      </c>
      <c r="C188" s="216" t="s">
        <v>3518</v>
      </c>
      <c r="D188" s="216" t="s">
        <v>3496</v>
      </c>
      <c r="E188" s="230" t="s">
        <v>3497</v>
      </c>
      <c r="F188" s="216" t="s">
        <v>3497</v>
      </c>
      <c r="G188" s="216" t="s">
        <v>3498</v>
      </c>
      <c r="H188" s="216" t="s">
        <v>3499</v>
      </c>
      <c r="I188" s="216" t="s">
        <v>3500</v>
      </c>
      <c r="J188" s="216" t="s">
        <v>3496</v>
      </c>
      <c r="K188" s="219" t="s">
        <v>3501</v>
      </c>
      <c r="L188" s="218" t="s">
        <v>3501</v>
      </c>
      <c r="M188" s="216" t="s">
        <v>3502</v>
      </c>
      <c r="N188" s="69"/>
      <c r="O188" s="69"/>
      <c r="P188" s="69"/>
      <c r="Q188" s="69"/>
      <c r="R188" s="69"/>
      <c r="S188" s="69"/>
      <c r="T188" s="69"/>
      <c r="U188" s="69"/>
      <c r="V188" s="69"/>
      <c r="W188" s="69"/>
      <c r="X188" s="69"/>
      <c r="Y188" s="69"/>
      <c r="Z188" s="69"/>
    </row>
    <row r="189" spans="1:26" ht="13.5" customHeight="1">
      <c r="A189" s="216" t="str">
        <f t="shared" si="1"/>
        <v>DeclarationB47</v>
      </c>
      <c r="B189" s="216" t="s">
        <v>3013</v>
      </c>
      <c r="C189" s="216" t="s">
        <v>3519</v>
      </c>
      <c r="D189" s="216" t="s">
        <v>3503</v>
      </c>
      <c r="E189" s="230" t="s">
        <v>3504</v>
      </c>
      <c r="F189" s="216" t="s">
        <v>3505</v>
      </c>
      <c r="G189" s="216" t="s">
        <v>3506</v>
      </c>
      <c r="H189" s="216" t="s">
        <v>3507</v>
      </c>
      <c r="I189" s="216" t="s">
        <v>3508</v>
      </c>
      <c r="J189" s="216" t="s">
        <v>3509</v>
      </c>
      <c r="K189" s="219" t="s">
        <v>3510</v>
      </c>
      <c r="L189" s="218" t="s">
        <v>3510</v>
      </c>
      <c r="M189" s="216" t="s">
        <v>3511</v>
      </c>
      <c r="N189" s="69"/>
      <c r="O189" s="69"/>
      <c r="P189" s="69"/>
      <c r="Q189" s="69"/>
      <c r="R189" s="69"/>
      <c r="S189" s="69"/>
      <c r="T189" s="69"/>
      <c r="U189" s="69"/>
      <c r="V189" s="69"/>
      <c r="W189" s="69"/>
      <c r="X189" s="69"/>
      <c r="Y189" s="69"/>
      <c r="Z189" s="69"/>
    </row>
    <row r="190" spans="1:26" ht="13.5" customHeight="1">
      <c r="A190" s="216" t="str">
        <f t="shared" si="1"/>
        <v>DeclarationAth</v>
      </c>
      <c r="B190" s="216" t="s">
        <v>3013</v>
      </c>
      <c r="C190" s="216" t="s">
        <v>3520</v>
      </c>
      <c r="D190" s="216" t="s">
        <v>3521</v>
      </c>
      <c r="E190" s="217" t="s">
        <v>3522</v>
      </c>
      <c r="F190" s="216" t="s">
        <v>3523</v>
      </c>
      <c r="G190" s="216" t="s">
        <v>3524</v>
      </c>
      <c r="H190" s="216" t="s">
        <v>3525</v>
      </c>
      <c r="I190" s="216" t="s">
        <v>3526</v>
      </c>
      <c r="J190" s="216" t="s">
        <v>3527</v>
      </c>
      <c r="K190" s="219" t="s">
        <v>3528</v>
      </c>
      <c r="L190" s="218" t="s">
        <v>3529</v>
      </c>
      <c r="M190" s="216" t="s">
        <v>3530</v>
      </c>
      <c r="N190" s="69"/>
      <c r="O190" s="69"/>
      <c r="P190" s="69"/>
      <c r="Q190" s="69"/>
      <c r="R190" s="69"/>
      <c r="S190" s="69"/>
      <c r="T190" s="69"/>
      <c r="U190" s="69"/>
      <c r="V190" s="69"/>
      <c r="W190" s="69"/>
      <c r="X190" s="69"/>
      <c r="Y190" s="69"/>
      <c r="Z190" s="69"/>
    </row>
    <row r="191" spans="1:26" ht="13.5" customHeight="1">
      <c r="A191" s="216" t="str">
        <f t="shared" si="1"/>
        <v>DeclarationB96</v>
      </c>
      <c r="B191" s="216" t="s">
        <v>3013</v>
      </c>
      <c r="C191" s="216" t="s">
        <v>3531</v>
      </c>
      <c r="D191" s="216" t="s">
        <v>122</v>
      </c>
      <c r="E191" s="217" t="s">
        <v>3532</v>
      </c>
      <c r="F191" s="216" t="s">
        <v>3533</v>
      </c>
      <c r="G191" s="216" t="s">
        <v>3534</v>
      </c>
      <c r="H191" s="216" t="s">
        <v>3535</v>
      </c>
      <c r="I191" s="216" t="s">
        <v>3536</v>
      </c>
      <c r="J191" s="216" t="s">
        <v>3537</v>
      </c>
      <c r="K191" s="219" t="s">
        <v>3538</v>
      </c>
      <c r="L191" s="218" t="s">
        <v>3539</v>
      </c>
      <c r="M191" s="216" t="s">
        <v>3540</v>
      </c>
      <c r="N191" s="69"/>
      <c r="O191" s="69"/>
      <c r="P191" s="69"/>
      <c r="Q191" s="69"/>
      <c r="R191" s="69"/>
      <c r="S191" s="69"/>
      <c r="T191" s="69"/>
      <c r="U191" s="69"/>
      <c r="V191" s="69"/>
      <c r="W191" s="69"/>
      <c r="X191" s="69"/>
      <c r="Y191" s="69"/>
      <c r="Z191" s="69"/>
    </row>
    <row r="192" spans="1:26" ht="13.5" customHeight="1">
      <c r="A192" s="216" t="str">
        <f t="shared" si="1"/>
        <v>DeclarationB97</v>
      </c>
      <c r="B192" s="216" t="s">
        <v>3013</v>
      </c>
      <c r="C192" s="216" t="s">
        <v>3541</v>
      </c>
      <c r="D192" s="216" t="s">
        <v>121</v>
      </c>
      <c r="E192" s="217" t="s">
        <v>3542</v>
      </c>
      <c r="F192" s="216" t="s">
        <v>3543</v>
      </c>
      <c r="G192" s="216" t="s">
        <v>3544</v>
      </c>
      <c r="H192" s="216" t="s">
        <v>121</v>
      </c>
      <c r="I192" s="216" t="s">
        <v>3545</v>
      </c>
      <c r="J192" s="216" t="s">
        <v>3546</v>
      </c>
      <c r="K192" s="219" t="s">
        <v>121</v>
      </c>
      <c r="L192" s="218" t="s">
        <v>3547</v>
      </c>
      <c r="M192" s="216" t="s">
        <v>3548</v>
      </c>
      <c r="N192" s="69"/>
      <c r="O192" s="69"/>
      <c r="P192" s="69"/>
      <c r="Q192" s="69"/>
      <c r="R192" s="69"/>
      <c r="S192" s="69"/>
      <c r="T192" s="69"/>
      <c r="U192" s="69"/>
      <c r="V192" s="69"/>
      <c r="W192" s="69"/>
      <c r="X192" s="69"/>
      <c r="Y192" s="69"/>
      <c r="Z192" s="69"/>
    </row>
    <row r="193" spans="1:26" ht="13.5" customHeight="1">
      <c r="A193" s="216" t="str">
        <f t="shared" si="1"/>
        <v>DeclarationB98</v>
      </c>
      <c r="B193" s="216" t="s">
        <v>3013</v>
      </c>
      <c r="C193" s="216" t="s">
        <v>3549</v>
      </c>
      <c r="D193" s="216" t="s">
        <v>126</v>
      </c>
      <c r="E193" s="230" t="s">
        <v>3550</v>
      </c>
      <c r="F193" s="216" t="s">
        <v>3551</v>
      </c>
      <c r="G193" s="216" t="s">
        <v>3552</v>
      </c>
      <c r="H193" s="216" t="s">
        <v>3553</v>
      </c>
      <c r="I193" s="216" t="s">
        <v>3554</v>
      </c>
      <c r="J193" s="216" t="s">
        <v>3555</v>
      </c>
      <c r="K193" s="219" t="s">
        <v>3556</v>
      </c>
      <c r="L193" s="218" t="s">
        <v>3557</v>
      </c>
      <c r="M193" s="216" t="s">
        <v>3558</v>
      </c>
      <c r="N193" s="69"/>
      <c r="O193" s="69"/>
      <c r="P193" s="69"/>
      <c r="Q193" s="69"/>
      <c r="R193" s="69"/>
      <c r="S193" s="69"/>
      <c r="T193" s="69"/>
      <c r="U193" s="69"/>
      <c r="V193" s="69"/>
      <c r="W193" s="69"/>
      <c r="X193" s="69"/>
      <c r="Y193" s="69"/>
      <c r="Z193" s="69"/>
    </row>
    <row r="194" spans="1:26" ht="13.5" customHeight="1">
      <c r="A194" s="216" t="str">
        <f t="shared" si="1"/>
        <v>DeclarationB99</v>
      </c>
      <c r="B194" s="216" t="s">
        <v>3013</v>
      </c>
      <c r="C194" s="216" t="s">
        <v>3559</v>
      </c>
      <c r="D194" s="232">
        <v>1</v>
      </c>
      <c r="E194" s="233">
        <v>1</v>
      </c>
      <c r="F194" s="232">
        <v>1</v>
      </c>
      <c r="G194" s="232">
        <v>1</v>
      </c>
      <c r="H194" s="232" t="s">
        <v>3560</v>
      </c>
      <c r="I194" s="234">
        <v>1</v>
      </c>
      <c r="J194" s="234">
        <v>1</v>
      </c>
      <c r="K194" s="234">
        <v>1</v>
      </c>
      <c r="L194" s="234">
        <v>1</v>
      </c>
      <c r="M194" s="234" t="s">
        <v>3561</v>
      </c>
      <c r="N194" s="69"/>
      <c r="O194" s="69"/>
      <c r="P194" s="69"/>
      <c r="Q194" s="69"/>
      <c r="R194" s="69"/>
      <c r="S194" s="69"/>
      <c r="T194" s="69"/>
      <c r="U194" s="69"/>
      <c r="V194" s="69"/>
      <c r="W194" s="69"/>
      <c r="X194" s="69"/>
      <c r="Y194" s="69"/>
      <c r="Z194" s="69"/>
    </row>
    <row r="195" spans="1:26" ht="13.5" customHeight="1">
      <c r="A195" s="216" t="str">
        <f t="shared" si="1"/>
        <v>DeclarationB100</v>
      </c>
      <c r="B195" s="216" t="s">
        <v>3013</v>
      </c>
      <c r="C195" s="216" t="s">
        <v>3562</v>
      </c>
      <c r="D195" s="235" t="s">
        <v>127</v>
      </c>
      <c r="E195" s="230" t="s">
        <v>3563</v>
      </c>
      <c r="F195" s="236" t="s">
        <v>3564</v>
      </c>
      <c r="G195" s="237" t="s">
        <v>3565</v>
      </c>
      <c r="H195" s="237" t="s">
        <v>3566</v>
      </c>
      <c r="I195" s="237" t="s">
        <v>3567</v>
      </c>
      <c r="J195" s="237" t="s">
        <v>3568</v>
      </c>
      <c r="K195" s="237" t="s">
        <v>3569</v>
      </c>
      <c r="L195" s="237" t="s">
        <v>3570</v>
      </c>
      <c r="M195" s="237" t="s">
        <v>3571</v>
      </c>
      <c r="N195" s="69"/>
      <c r="O195" s="69"/>
      <c r="P195" s="69"/>
      <c r="Q195" s="69"/>
      <c r="R195" s="69"/>
      <c r="S195" s="69"/>
      <c r="T195" s="69"/>
      <c r="U195" s="69"/>
      <c r="V195" s="69"/>
      <c r="W195" s="69"/>
      <c r="X195" s="69"/>
      <c r="Y195" s="69"/>
      <c r="Z195" s="69"/>
    </row>
    <row r="196" spans="1:26" ht="13.5" customHeight="1">
      <c r="A196" s="216" t="str">
        <f t="shared" si="1"/>
        <v>DeclarationB101</v>
      </c>
      <c r="B196" s="216" t="s">
        <v>3013</v>
      </c>
      <c r="C196" s="216" t="s">
        <v>3572</v>
      </c>
      <c r="D196" s="235" t="s">
        <v>128</v>
      </c>
      <c r="E196" s="230" t="s">
        <v>3573</v>
      </c>
      <c r="F196" s="236" t="s">
        <v>3574</v>
      </c>
      <c r="G196" s="237" t="s">
        <v>3575</v>
      </c>
      <c r="H196" s="237" t="s">
        <v>3576</v>
      </c>
      <c r="I196" s="237" t="s">
        <v>3577</v>
      </c>
      <c r="J196" s="237" t="s">
        <v>3578</v>
      </c>
      <c r="K196" s="237" t="s">
        <v>3579</v>
      </c>
      <c r="L196" s="237" t="s">
        <v>3580</v>
      </c>
      <c r="M196" s="237" t="s">
        <v>3581</v>
      </c>
      <c r="N196" s="69"/>
      <c r="O196" s="69"/>
      <c r="P196" s="69"/>
      <c r="Q196" s="69"/>
      <c r="R196" s="69"/>
      <c r="S196" s="69"/>
      <c r="T196" s="69"/>
      <c r="U196" s="69"/>
      <c r="V196" s="69"/>
      <c r="W196" s="69"/>
      <c r="X196" s="69"/>
      <c r="Y196" s="69"/>
      <c r="Z196" s="69"/>
    </row>
    <row r="197" spans="1:26" ht="13.5" customHeight="1">
      <c r="A197" s="216" t="str">
        <f t="shared" si="1"/>
        <v>DeclarationB102</v>
      </c>
      <c r="B197" s="216" t="s">
        <v>3013</v>
      </c>
      <c r="C197" s="216" t="s">
        <v>3582</v>
      </c>
      <c r="D197" s="235" t="s">
        <v>129</v>
      </c>
      <c r="E197" s="230" t="s">
        <v>3583</v>
      </c>
      <c r="F197" s="236" t="s">
        <v>3584</v>
      </c>
      <c r="G197" s="237" t="s">
        <v>3585</v>
      </c>
      <c r="H197" s="237" t="s">
        <v>3586</v>
      </c>
      <c r="I197" s="237" t="s">
        <v>3587</v>
      </c>
      <c r="J197" s="237" t="s">
        <v>3588</v>
      </c>
      <c r="K197" s="237" t="s">
        <v>3589</v>
      </c>
      <c r="L197" s="237" t="s">
        <v>3590</v>
      </c>
      <c r="M197" s="237" t="s">
        <v>3591</v>
      </c>
      <c r="N197" s="69"/>
      <c r="O197" s="69"/>
      <c r="P197" s="69"/>
      <c r="Q197" s="69"/>
      <c r="R197" s="69"/>
      <c r="S197" s="69"/>
      <c r="T197" s="69"/>
      <c r="U197" s="69"/>
      <c r="V197" s="69"/>
      <c r="W197" s="69"/>
      <c r="X197" s="69"/>
      <c r="Y197" s="69"/>
      <c r="Z197" s="69"/>
    </row>
    <row r="198" spans="1:26" ht="13.5" customHeight="1">
      <c r="A198" s="216" t="str">
        <f t="shared" si="1"/>
        <v>DeclarationB103</v>
      </c>
      <c r="B198" s="216" t="s">
        <v>3013</v>
      </c>
      <c r="C198" s="216" t="s">
        <v>3592</v>
      </c>
      <c r="D198" s="235" t="s">
        <v>130</v>
      </c>
      <c r="E198" s="230" t="s">
        <v>3593</v>
      </c>
      <c r="F198" s="236" t="s">
        <v>3594</v>
      </c>
      <c r="G198" s="237" t="s">
        <v>3595</v>
      </c>
      <c r="H198" s="237" t="s">
        <v>3596</v>
      </c>
      <c r="I198" s="237" t="s">
        <v>3597</v>
      </c>
      <c r="J198" s="237" t="s">
        <v>3598</v>
      </c>
      <c r="K198" s="237" t="s">
        <v>3599</v>
      </c>
      <c r="L198" s="237" t="s">
        <v>3600</v>
      </c>
      <c r="M198" s="237" t="s">
        <v>3601</v>
      </c>
      <c r="N198" s="69"/>
      <c r="O198" s="69"/>
      <c r="P198" s="69"/>
      <c r="Q198" s="69"/>
      <c r="R198" s="69"/>
      <c r="S198" s="69"/>
      <c r="T198" s="69"/>
      <c r="U198" s="69"/>
      <c r="V198" s="69"/>
      <c r="W198" s="69"/>
      <c r="X198" s="69"/>
      <c r="Y198" s="69"/>
      <c r="Z198" s="69"/>
    </row>
    <row r="199" spans="1:26" ht="13.5" customHeight="1">
      <c r="A199" s="216" t="str">
        <f t="shared" si="1"/>
        <v>DeclarationB104</v>
      </c>
      <c r="B199" s="216" t="s">
        <v>3013</v>
      </c>
      <c r="C199" s="216" t="s">
        <v>3602</v>
      </c>
      <c r="D199" s="216" t="s">
        <v>131</v>
      </c>
      <c r="E199" s="217" t="s">
        <v>3603</v>
      </c>
      <c r="F199" s="216" t="s">
        <v>3604</v>
      </c>
      <c r="G199" s="216" t="s">
        <v>3605</v>
      </c>
      <c r="H199" s="216" t="s">
        <v>3606</v>
      </c>
      <c r="I199" s="216" t="s">
        <v>3607</v>
      </c>
      <c r="J199" s="216" t="s">
        <v>3608</v>
      </c>
      <c r="K199" s="219" t="s">
        <v>3609</v>
      </c>
      <c r="L199" s="218" t="s">
        <v>3610</v>
      </c>
      <c r="M199" s="216" t="s">
        <v>3611</v>
      </c>
      <c r="N199" s="69"/>
      <c r="O199" s="69"/>
      <c r="P199" s="69"/>
      <c r="Q199" s="69"/>
      <c r="R199" s="69"/>
      <c r="S199" s="69"/>
      <c r="T199" s="69"/>
      <c r="U199" s="69"/>
      <c r="V199" s="69"/>
      <c r="W199" s="69"/>
      <c r="X199" s="69"/>
      <c r="Y199" s="69"/>
      <c r="Z199" s="69"/>
    </row>
    <row r="200" spans="1:26" ht="13.5" customHeight="1">
      <c r="A200" s="216" t="str">
        <f t="shared" si="1"/>
        <v>DeclarationB105</v>
      </c>
      <c r="B200" s="216" t="s">
        <v>3013</v>
      </c>
      <c r="C200" s="216" t="s">
        <v>3612</v>
      </c>
      <c r="D200" s="238" t="s">
        <v>3613</v>
      </c>
      <c r="E200" s="217" t="s">
        <v>3614</v>
      </c>
      <c r="F200" s="225" t="s">
        <v>3615</v>
      </c>
      <c r="G200" s="224" t="s">
        <v>3616</v>
      </c>
      <c r="H200" s="224" t="s">
        <v>3617</v>
      </c>
      <c r="I200" s="224" t="s">
        <v>3618</v>
      </c>
      <c r="J200" s="224" t="s">
        <v>3619</v>
      </c>
      <c r="K200" s="224" t="s">
        <v>3620</v>
      </c>
      <c r="L200" s="224" t="s">
        <v>3621</v>
      </c>
      <c r="M200" s="224" t="s">
        <v>3622</v>
      </c>
      <c r="N200" s="69"/>
      <c r="O200" s="69"/>
      <c r="P200" s="69"/>
      <c r="Q200" s="69"/>
      <c r="R200" s="69"/>
      <c r="S200" s="69"/>
      <c r="T200" s="69"/>
      <c r="U200" s="69"/>
      <c r="V200" s="69"/>
      <c r="W200" s="69"/>
      <c r="X200" s="69"/>
      <c r="Y200" s="69"/>
      <c r="Z200" s="69"/>
    </row>
    <row r="201" spans="1:26" ht="13.5" customHeight="1">
      <c r="A201" s="216" t="str">
        <f t="shared" si="1"/>
        <v>DeclarationB106</v>
      </c>
      <c r="B201" s="216" t="s">
        <v>3013</v>
      </c>
      <c r="C201" s="216" t="s">
        <v>3623</v>
      </c>
      <c r="D201" s="238" t="s">
        <v>132</v>
      </c>
      <c r="E201" s="217" t="s">
        <v>3624</v>
      </c>
      <c r="F201" s="225" t="s">
        <v>3625</v>
      </c>
      <c r="G201" s="224" t="s">
        <v>3626</v>
      </c>
      <c r="H201" s="224" t="s">
        <v>3627</v>
      </c>
      <c r="I201" s="224" t="s">
        <v>3628</v>
      </c>
      <c r="J201" s="224" t="s">
        <v>3629</v>
      </c>
      <c r="K201" s="224" t="s">
        <v>3630</v>
      </c>
      <c r="L201" s="224" t="s">
        <v>3631</v>
      </c>
      <c r="M201" s="224" t="s">
        <v>3632</v>
      </c>
      <c r="N201" s="69"/>
      <c r="O201" s="69"/>
      <c r="P201" s="69"/>
      <c r="Q201" s="69"/>
      <c r="R201" s="69"/>
      <c r="S201" s="69"/>
      <c r="T201" s="69"/>
      <c r="U201" s="69"/>
      <c r="V201" s="69"/>
      <c r="W201" s="69"/>
      <c r="X201" s="69"/>
      <c r="Y201" s="69"/>
      <c r="Z201" s="69"/>
    </row>
    <row r="202" spans="1:26" ht="13.5" customHeight="1">
      <c r="A202" s="216" t="str">
        <f t="shared" si="1"/>
        <v>DeclarationB107</v>
      </c>
      <c r="B202" s="216" t="s">
        <v>3013</v>
      </c>
      <c r="C202" s="216" t="s">
        <v>3633</v>
      </c>
      <c r="D202" s="238" t="s">
        <v>121</v>
      </c>
      <c r="E202" s="217" t="s">
        <v>3542</v>
      </c>
      <c r="F202" s="225" t="s">
        <v>3634</v>
      </c>
      <c r="G202" s="224" t="s">
        <v>3635</v>
      </c>
      <c r="H202" s="224" t="s">
        <v>3636</v>
      </c>
      <c r="I202" s="224" t="s">
        <v>3637</v>
      </c>
      <c r="J202" s="224" t="s">
        <v>3638</v>
      </c>
      <c r="K202" s="224" t="s">
        <v>3635</v>
      </c>
      <c r="L202" s="239" t="s">
        <v>3639</v>
      </c>
      <c r="M202" s="224" t="s">
        <v>3640</v>
      </c>
      <c r="N202" s="69"/>
      <c r="O202" s="69"/>
      <c r="P202" s="69"/>
      <c r="Q202" s="69"/>
      <c r="R202" s="69"/>
      <c r="S202" s="69"/>
      <c r="T202" s="69"/>
      <c r="U202" s="69"/>
      <c r="V202" s="69"/>
      <c r="W202" s="69"/>
      <c r="X202" s="69"/>
      <c r="Y202" s="69"/>
      <c r="Z202" s="69"/>
    </row>
    <row r="203" spans="1:26" ht="13.5" customHeight="1">
      <c r="A203" s="216" t="str">
        <f t="shared" si="1"/>
        <v>DeclarationB108</v>
      </c>
      <c r="B203" s="216" t="s">
        <v>3013</v>
      </c>
      <c r="C203" s="216" t="s">
        <v>3641</v>
      </c>
      <c r="D203" s="238" t="s">
        <v>133</v>
      </c>
      <c r="E203" s="238" t="s">
        <v>3642</v>
      </c>
      <c r="F203" s="238" t="s">
        <v>3643</v>
      </c>
      <c r="G203" s="238" t="s">
        <v>3644</v>
      </c>
      <c r="H203" s="238" t="s">
        <v>3645</v>
      </c>
      <c r="I203" s="238" t="s">
        <v>3646</v>
      </c>
      <c r="J203" s="238" t="s">
        <v>3647</v>
      </c>
      <c r="K203" s="238" t="s">
        <v>3648</v>
      </c>
      <c r="L203" s="238" t="s">
        <v>3649</v>
      </c>
      <c r="M203" s="238" t="s">
        <v>3650</v>
      </c>
      <c r="N203" s="69"/>
      <c r="O203" s="69"/>
      <c r="P203" s="69"/>
      <c r="Q203" s="69"/>
      <c r="R203" s="69"/>
      <c r="S203" s="69"/>
      <c r="T203" s="69"/>
      <c r="U203" s="69"/>
      <c r="V203" s="69"/>
      <c r="W203" s="69"/>
      <c r="X203" s="69"/>
      <c r="Y203" s="69"/>
      <c r="Z203" s="69"/>
    </row>
    <row r="204" spans="1:26" ht="13.5" customHeight="1">
      <c r="A204" s="216" t="str">
        <f t="shared" si="1"/>
        <v>DeclarationB109</v>
      </c>
      <c r="B204" s="216" t="s">
        <v>3013</v>
      </c>
      <c r="C204" s="216" t="s">
        <v>3651</v>
      </c>
      <c r="D204" s="238" t="s">
        <v>134</v>
      </c>
      <c r="E204" s="238" t="s">
        <v>3652</v>
      </c>
      <c r="F204" s="238" t="s">
        <v>3653</v>
      </c>
      <c r="G204" s="238" t="s">
        <v>3654</v>
      </c>
      <c r="H204" s="238" t="s">
        <v>3655</v>
      </c>
      <c r="I204" s="238" t="s">
        <v>3656</v>
      </c>
      <c r="J204" s="238" t="s">
        <v>3657</v>
      </c>
      <c r="K204" s="238" t="s">
        <v>3658</v>
      </c>
      <c r="L204" s="238" t="s">
        <v>3659</v>
      </c>
      <c r="M204" s="238" t="s">
        <v>3660</v>
      </c>
      <c r="N204" s="69"/>
      <c r="O204" s="69"/>
      <c r="P204" s="69"/>
      <c r="Q204" s="69"/>
      <c r="R204" s="69"/>
      <c r="S204" s="69"/>
      <c r="T204" s="69"/>
      <c r="U204" s="69"/>
      <c r="V204" s="69"/>
      <c r="W204" s="69"/>
      <c r="X204" s="69"/>
      <c r="Y204" s="69"/>
      <c r="Z204" s="69"/>
    </row>
    <row r="205" spans="1:26" ht="13.5" customHeight="1">
      <c r="A205" s="216" t="str">
        <f t="shared" si="1"/>
        <v>DeclarationB110</v>
      </c>
      <c r="B205" s="216" t="s">
        <v>3013</v>
      </c>
      <c r="C205" s="216" t="s">
        <v>3661</v>
      </c>
      <c r="D205" s="238" t="s">
        <v>135</v>
      </c>
      <c r="E205" s="238" t="s">
        <v>3662</v>
      </c>
      <c r="F205" s="238" t="s">
        <v>3663</v>
      </c>
      <c r="G205" s="238" t="s">
        <v>3664</v>
      </c>
      <c r="H205" s="238" t="s">
        <v>3665</v>
      </c>
      <c r="I205" s="238" t="s">
        <v>3666</v>
      </c>
      <c r="J205" s="238" t="s">
        <v>3667</v>
      </c>
      <c r="K205" s="238" t="s">
        <v>3668</v>
      </c>
      <c r="L205" s="238" t="s">
        <v>3669</v>
      </c>
      <c r="M205" s="238" t="s">
        <v>3670</v>
      </c>
      <c r="N205" s="69"/>
      <c r="O205" s="69"/>
      <c r="P205" s="69"/>
      <c r="Q205" s="69"/>
      <c r="R205" s="69"/>
      <c r="S205" s="69"/>
      <c r="T205" s="69"/>
      <c r="U205" s="69"/>
      <c r="V205" s="69"/>
      <c r="W205" s="69"/>
      <c r="X205" s="69"/>
      <c r="Y205" s="69"/>
      <c r="Z205" s="69"/>
    </row>
    <row r="206" spans="1:26" ht="13.5" customHeight="1">
      <c r="A206" s="216" t="str">
        <f t="shared" si="1"/>
        <v>DeclarationB111</v>
      </c>
      <c r="B206" s="216" t="s">
        <v>3013</v>
      </c>
      <c r="C206" s="216" t="s">
        <v>3671</v>
      </c>
      <c r="D206" s="238" t="s">
        <v>121</v>
      </c>
      <c r="E206" s="217" t="s">
        <v>3542</v>
      </c>
      <c r="F206" s="225" t="s">
        <v>3634</v>
      </c>
      <c r="G206" s="224" t="s">
        <v>3635</v>
      </c>
      <c r="H206" s="224" t="s">
        <v>3636</v>
      </c>
      <c r="I206" s="224" t="s">
        <v>3637</v>
      </c>
      <c r="J206" s="224" t="s">
        <v>3672</v>
      </c>
      <c r="K206" s="224" t="s">
        <v>3635</v>
      </c>
      <c r="L206" s="239" t="s">
        <v>3639</v>
      </c>
      <c r="M206" s="224" t="s">
        <v>3640</v>
      </c>
      <c r="N206" s="69"/>
      <c r="O206" s="69"/>
      <c r="P206" s="69"/>
      <c r="Q206" s="69"/>
      <c r="R206" s="69"/>
      <c r="S206" s="69"/>
      <c r="T206" s="69"/>
      <c r="U206" s="69"/>
      <c r="V206" s="69"/>
      <c r="W206" s="69"/>
      <c r="X206" s="69"/>
      <c r="Y206" s="69"/>
      <c r="Z206" s="69"/>
    </row>
    <row r="207" spans="1:26" ht="409.5" customHeight="1">
      <c r="A207" s="216" t="str">
        <f t="shared" si="1"/>
        <v>Smelter Look-upA1</v>
      </c>
      <c r="B207" s="216" t="s">
        <v>3673</v>
      </c>
      <c r="C207" s="216" t="s">
        <v>1642</v>
      </c>
      <c r="D207" s="105" t="s">
        <v>3674</v>
      </c>
      <c r="E207" s="220" t="s">
        <v>3675</v>
      </c>
      <c r="F207" s="225" t="s">
        <v>3676</v>
      </c>
      <c r="G207" s="224" t="s">
        <v>3677</v>
      </c>
      <c r="H207" s="224" t="s">
        <v>3678</v>
      </c>
      <c r="I207" s="224" t="s">
        <v>3679</v>
      </c>
      <c r="J207" s="224" t="s">
        <v>3680</v>
      </c>
      <c r="K207" s="224" t="s">
        <v>3681</v>
      </c>
      <c r="L207" s="224" t="s">
        <v>3682</v>
      </c>
      <c r="M207" s="224" t="s">
        <v>3683</v>
      </c>
      <c r="N207" s="69"/>
      <c r="O207" s="69"/>
      <c r="P207" s="69"/>
      <c r="Q207" s="69"/>
      <c r="R207" s="69"/>
      <c r="S207" s="69"/>
      <c r="T207" s="69"/>
      <c r="U207" s="69"/>
      <c r="V207" s="69"/>
      <c r="W207" s="69"/>
      <c r="X207" s="69"/>
      <c r="Y207" s="69"/>
      <c r="Z207" s="69"/>
    </row>
    <row r="208" spans="1:26" ht="13.5" customHeight="1">
      <c r="A208" s="216" t="str">
        <f t="shared" si="1"/>
        <v>Smelter Look-upA4</v>
      </c>
      <c r="B208" s="216" t="s">
        <v>3673</v>
      </c>
      <c r="C208" s="216" t="s">
        <v>1674</v>
      </c>
      <c r="D208" s="216" t="s">
        <v>3684</v>
      </c>
      <c r="E208" s="217" t="s">
        <v>3685</v>
      </c>
      <c r="F208" s="216" t="s">
        <v>3685</v>
      </c>
      <c r="G208" s="216" t="s">
        <v>3686</v>
      </c>
      <c r="H208" s="216" t="s">
        <v>3687</v>
      </c>
      <c r="I208" s="216" t="s">
        <v>3684</v>
      </c>
      <c r="J208" s="225" t="s">
        <v>3688</v>
      </c>
      <c r="K208" s="219" t="s">
        <v>3684</v>
      </c>
      <c r="L208" s="218" t="s">
        <v>3689</v>
      </c>
      <c r="M208" s="216" t="s">
        <v>3684</v>
      </c>
      <c r="N208" s="69"/>
      <c r="O208" s="69"/>
      <c r="P208" s="69"/>
      <c r="Q208" s="69"/>
      <c r="R208" s="69"/>
      <c r="S208" s="69"/>
      <c r="T208" s="69"/>
      <c r="U208" s="69"/>
      <c r="V208" s="69"/>
      <c r="W208" s="69"/>
      <c r="X208" s="69"/>
      <c r="Y208" s="69"/>
      <c r="Z208" s="69"/>
    </row>
    <row r="209" spans="1:26" ht="13.5" customHeight="1">
      <c r="A209" s="216" t="str">
        <f t="shared" si="1"/>
        <v>Smelter Look-upB4</v>
      </c>
      <c r="B209" s="216" t="s">
        <v>3673</v>
      </c>
      <c r="C209" s="216" t="s">
        <v>2421</v>
      </c>
      <c r="D209" s="216" t="s">
        <v>3690</v>
      </c>
      <c r="E209" s="217" t="s">
        <v>3691</v>
      </c>
      <c r="F209" s="225" t="s">
        <v>3692</v>
      </c>
      <c r="G209" s="224" t="s">
        <v>3693</v>
      </c>
      <c r="H209" s="224" t="s">
        <v>3694</v>
      </c>
      <c r="I209" s="224" t="s">
        <v>3695</v>
      </c>
      <c r="J209" s="224" t="s">
        <v>3696</v>
      </c>
      <c r="K209" s="224" t="s">
        <v>3697</v>
      </c>
      <c r="L209" s="224" t="s">
        <v>3698</v>
      </c>
      <c r="M209" s="224" t="s">
        <v>3699</v>
      </c>
      <c r="N209" s="69"/>
      <c r="O209" s="69"/>
      <c r="P209" s="69"/>
      <c r="Q209" s="69"/>
      <c r="R209" s="69"/>
      <c r="S209" s="69"/>
      <c r="T209" s="69"/>
      <c r="U209" s="69"/>
      <c r="V209" s="69"/>
      <c r="W209" s="69"/>
      <c r="X209" s="69"/>
      <c r="Y209" s="69"/>
      <c r="Z209" s="69"/>
    </row>
    <row r="210" spans="1:26" ht="13.5" customHeight="1">
      <c r="A210" s="216" t="str">
        <f t="shared" si="1"/>
        <v>Smelter Look-up</v>
      </c>
      <c r="B210" s="216" t="s">
        <v>3673</v>
      </c>
      <c r="C210" s="216"/>
      <c r="D210" s="216" t="s">
        <v>3700</v>
      </c>
      <c r="E210" s="217" t="s">
        <v>3701</v>
      </c>
      <c r="F210" s="216" t="s">
        <v>3702</v>
      </c>
      <c r="G210" s="216" t="s">
        <v>3703</v>
      </c>
      <c r="H210" s="216" t="s">
        <v>3704</v>
      </c>
      <c r="I210" s="216" t="s">
        <v>3705</v>
      </c>
      <c r="J210" s="225" t="s">
        <v>3706</v>
      </c>
      <c r="K210" s="219" t="s">
        <v>3707</v>
      </c>
      <c r="L210" s="218" t="s">
        <v>3708</v>
      </c>
      <c r="M210" s="216" t="s">
        <v>3709</v>
      </c>
      <c r="N210" s="69"/>
      <c r="O210" s="69"/>
      <c r="P210" s="69"/>
      <c r="Q210" s="69"/>
      <c r="R210" s="69"/>
      <c r="S210" s="69"/>
      <c r="T210" s="69"/>
      <c r="U210" s="69"/>
      <c r="V210" s="69"/>
      <c r="W210" s="69"/>
      <c r="X210" s="69"/>
      <c r="Y210" s="69"/>
      <c r="Z210" s="69"/>
    </row>
    <row r="211" spans="1:26" ht="13.5" customHeight="1">
      <c r="A211" s="216" t="str">
        <f t="shared" si="1"/>
        <v>Smelter Look-upC4</v>
      </c>
      <c r="B211" s="216" t="s">
        <v>3673</v>
      </c>
      <c r="C211" s="216" t="s">
        <v>2732</v>
      </c>
      <c r="D211" s="216" t="s">
        <v>3710</v>
      </c>
      <c r="E211" s="230" t="s">
        <v>3711</v>
      </c>
      <c r="F211" s="216" t="s">
        <v>3712</v>
      </c>
      <c r="G211" s="216" t="s">
        <v>3713</v>
      </c>
      <c r="H211" s="216" t="s">
        <v>3714</v>
      </c>
      <c r="I211" s="216" t="s">
        <v>3715</v>
      </c>
      <c r="J211" s="225" t="s">
        <v>3716</v>
      </c>
      <c r="K211" s="219" t="s">
        <v>3717</v>
      </c>
      <c r="L211" s="218" t="s">
        <v>3718</v>
      </c>
      <c r="M211" s="216" t="s">
        <v>3719</v>
      </c>
      <c r="N211" s="69"/>
      <c r="O211" s="69"/>
      <c r="P211" s="69"/>
      <c r="Q211" s="69"/>
      <c r="R211" s="69"/>
      <c r="S211" s="69"/>
      <c r="T211" s="69"/>
      <c r="U211" s="69"/>
      <c r="V211" s="69"/>
      <c r="W211" s="69"/>
      <c r="X211" s="69"/>
      <c r="Y211" s="69"/>
      <c r="Z211" s="69"/>
    </row>
    <row r="212" spans="1:26" ht="13.5" customHeight="1">
      <c r="A212" s="216" t="str">
        <f t="shared" si="1"/>
        <v>Smelter Look-upD4</v>
      </c>
      <c r="B212" s="216" t="s">
        <v>3673</v>
      </c>
      <c r="C212" s="216" t="s">
        <v>3720</v>
      </c>
      <c r="D212" s="216" t="s">
        <v>3721</v>
      </c>
      <c r="E212" s="240" t="s">
        <v>3722</v>
      </c>
      <c r="F212" s="216" t="s">
        <v>3723</v>
      </c>
      <c r="G212" s="216" t="s">
        <v>3724</v>
      </c>
      <c r="H212" s="216" t="s">
        <v>3725</v>
      </c>
      <c r="I212" s="216" t="s">
        <v>3726</v>
      </c>
      <c r="J212" s="225" t="s">
        <v>3727</v>
      </c>
      <c r="K212" s="219" t="s">
        <v>3728</v>
      </c>
      <c r="L212" s="218" t="s">
        <v>3729</v>
      </c>
      <c r="M212" s="216" t="s">
        <v>3730</v>
      </c>
      <c r="N212" s="69"/>
      <c r="O212" s="69"/>
      <c r="P212" s="69"/>
      <c r="Q212" s="69"/>
      <c r="R212" s="69"/>
      <c r="S212" s="69"/>
      <c r="T212" s="69"/>
      <c r="U212" s="69"/>
      <c r="V212" s="69"/>
      <c r="W212" s="69"/>
      <c r="X212" s="69"/>
      <c r="Y212" s="69"/>
      <c r="Z212" s="69"/>
    </row>
    <row r="213" spans="1:26" ht="13.5" customHeight="1">
      <c r="A213" s="216" t="str">
        <f t="shared" si="1"/>
        <v>Smelter Look-upE4</v>
      </c>
      <c r="B213" s="216" t="s">
        <v>3673</v>
      </c>
      <c r="C213" s="216" t="s">
        <v>3731</v>
      </c>
      <c r="D213" s="216" t="s">
        <v>3732</v>
      </c>
      <c r="E213" s="217" t="s">
        <v>3733</v>
      </c>
      <c r="F213" s="225" t="s">
        <v>3734</v>
      </c>
      <c r="G213" s="224" t="s">
        <v>3735</v>
      </c>
      <c r="H213" s="224" t="s">
        <v>3736</v>
      </c>
      <c r="I213" s="224" t="s">
        <v>3737</v>
      </c>
      <c r="J213" s="224" t="s">
        <v>3738</v>
      </c>
      <c r="K213" s="224" t="s">
        <v>3739</v>
      </c>
      <c r="L213" s="224" t="s">
        <v>3740</v>
      </c>
      <c r="M213" s="224" t="s">
        <v>3741</v>
      </c>
      <c r="N213" s="69"/>
      <c r="O213" s="69"/>
      <c r="P213" s="69"/>
      <c r="Q213" s="69"/>
      <c r="R213" s="69"/>
      <c r="S213" s="69"/>
      <c r="T213" s="69"/>
      <c r="U213" s="69"/>
      <c r="V213" s="69"/>
      <c r="W213" s="69"/>
      <c r="X213" s="69"/>
      <c r="Y213" s="69"/>
      <c r="Z213" s="69"/>
    </row>
    <row r="214" spans="1:26" ht="13.5" customHeight="1">
      <c r="A214" s="216" t="str">
        <f t="shared" si="1"/>
        <v>Smelter Look-upF4</v>
      </c>
      <c r="B214" s="216" t="s">
        <v>3673</v>
      </c>
      <c r="C214" s="216" t="s">
        <v>3742</v>
      </c>
      <c r="D214" s="216" t="s">
        <v>3743</v>
      </c>
      <c r="E214" s="217" t="s">
        <v>3744</v>
      </c>
      <c r="F214" s="216" t="s">
        <v>3745</v>
      </c>
      <c r="G214" s="216" t="s">
        <v>3746</v>
      </c>
      <c r="H214" s="216" t="s">
        <v>3747</v>
      </c>
      <c r="I214" s="216" t="s">
        <v>3748</v>
      </c>
      <c r="J214" s="225" t="s">
        <v>3749</v>
      </c>
      <c r="K214" s="219" t="s">
        <v>3750</v>
      </c>
      <c r="L214" s="218" t="s">
        <v>3751</v>
      </c>
      <c r="M214" s="216" t="s">
        <v>3752</v>
      </c>
      <c r="N214" s="69"/>
      <c r="O214" s="69"/>
      <c r="P214" s="69"/>
      <c r="Q214" s="69"/>
      <c r="R214" s="69"/>
      <c r="S214" s="69"/>
      <c r="T214" s="69"/>
      <c r="U214" s="69"/>
      <c r="V214" s="69"/>
      <c r="W214" s="69"/>
      <c r="X214" s="69"/>
      <c r="Y214" s="69"/>
      <c r="Z214" s="69"/>
    </row>
    <row r="215" spans="1:26" ht="28.5" customHeight="1">
      <c r="A215" s="216" t="str">
        <f t="shared" si="1"/>
        <v>Smelter Look-upG4</v>
      </c>
      <c r="B215" s="216" t="s">
        <v>3673</v>
      </c>
      <c r="C215" s="216" t="s">
        <v>3753</v>
      </c>
      <c r="D215" s="216" t="s">
        <v>3754</v>
      </c>
      <c r="E215" s="217" t="s">
        <v>3755</v>
      </c>
      <c r="F215" s="216" t="s">
        <v>3756</v>
      </c>
      <c r="G215" s="216" t="s">
        <v>3757</v>
      </c>
      <c r="H215" s="216" t="s">
        <v>3758</v>
      </c>
      <c r="I215" s="216" t="s">
        <v>3759</v>
      </c>
      <c r="J215" s="225" t="s">
        <v>3760</v>
      </c>
      <c r="K215" s="219" t="s">
        <v>3761</v>
      </c>
      <c r="L215" s="218" t="s">
        <v>3762</v>
      </c>
      <c r="M215" s="216" t="s">
        <v>3763</v>
      </c>
      <c r="N215" s="69"/>
      <c r="O215" s="69"/>
      <c r="P215" s="69"/>
      <c r="Q215" s="69"/>
      <c r="R215" s="69"/>
      <c r="S215" s="69"/>
      <c r="T215" s="69"/>
      <c r="U215" s="69"/>
      <c r="V215" s="69"/>
      <c r="W215" s="69"/>
      <c r="X215" s="69"/>
      <c r="Y215" s="69"/>
      <c r="Z215" s="69"/>
    </row>
    <row r="216" spans="1:26" ht="28.5" customHeight="1">
      <c r="A216" s="216" t="str">
        <f t="shared" si="1"/>
        <v>Smelter Look-upH4</v>
      </c>
      <c r="B216" s="216" t="s">
        <v>3673</v>
      </c>
      <c r="C216" s="216" t="s">
        <v>3764</v>
      </c>
      <c r="D216" s="216" t="s">
        <v>3765</v>
      </c>
      <c r="E216" s="217" t="s">
        <v>3766</v>
      </c>
      <c r="F216" s="216" t="s">
        <v>3767</v>
      </c>
      <c r="G216" s="216" t="s">
        <v>3768</v>
      </c>
      <c r="H216" s="216" t="s">
        <v>3769</v>
      </c>
      <c r="I216" s="216" t="s">
        <v>3770</v>
      </c>
      <c r="J216" s="225" t="s">
        <v>3771</v>
      </c>
      <c r="K216" s="219" t="s">
        <v>3772</v>
      </c>
      <c r="L216" s="218" t="s">
        <v>3773</v>
      </c>
      <c r="M216" s="216" t="s">
        <v>3774</v>
      </c>
      <c r="N216" s="69"/>
      <c r="O216" s="69"/>
      <c r="P216" s="69"/>
      <c r="Q216" s="69"/>
      <c r="R216" s="69"/>
      <c r="S216" s="69"/>
      <c r="T216" s="69"/>
      <c r="U216" s="69"/>
      <c r="V216" s="69"/>
      <c r="W216" s="69"/>
      <c r="X216" s="69"/>
      <c r="Y216" s="69"/>
      <c r="Z216" s="69"/>
    </row>
    <row r="217" spans="1:26" ht="28.5" customHeight="1">
      <c r="A217" s="216" t="str">
        <f t="shared" si="1"/>
        <v>Smelter Look-upI4</v>
      </c>
      <c r="B217" s="216" t="s">
        <v>3673</v>
      </c>
      <c r="C217" s="216" t="s">
        <v>3038</v>
      </c>
      <c r="D217" s="216" t="s">
        <v>3775</v>
      </c>
      <c r="E217" s="217" t="s">
        <v>3776</v>
      </c>
      <c r="F217" s="216" t="s">
        <v>3777</v>
      </c>
      <c r="G217" s="216" t="s">
        <v>3778</v>
      </c>
      <c r="H217" s="216" t="s">
        <v>3779</v>
      </c>
      <c r="I217" s="216" t="s">
        <v>3780</v>
      </c>
      <c r="J217" s="225" t="s">
        <v>3781</v>
      </c>
      <c r="K217" s="219" t="s">
        <v>3782</v>
      </c>
      <c r="L217" s="218" t="s">
        <v>3783</v>
      </c>
      <c r="M217" s="216" t="s">
        <v>3784</v>
      </c>
      <c r="N217" s="69"/>
      <c r="O217" s="69"/>
      <c r="P217" s="69"/>
      <c r="Q217" s="69"/>
      <c r="R217" s="69"/>
      <c r="S217" s="69"/>
      <c r="T217" s="69"/>
      <c r="U217" s="69"/>
      <c r="V217" s="69"/>
      <c r="W217" s="69"/>
      <c r="X217" s="69"/>
      <c r="Y217" s="69"/>
      <c r="Z217" s="69"/>
    </row>
    <row r="218" spans="1:26" ht="28.5" customHeight="1">
      <c r="A218" s="216" t="s">
        <v>3785</v>
      </c>
      <c r="B218" s="216" t="s">
        <v>3786</v>
      </c>
      <c r="C218" s="216" t="s">
        <v>1674</v>
      </c>
      <c r="D218" s="216" t="s">
        <v>3787</v>
      </c>
      <c r="E218" s="217" t="s">
        <v>3788</v>
      </c>
      <c r="F218" s="216" t="s">
        <v>3789</v>
      </c>
      <c r="G218" s="216" t="s">
        <v>3790</v>
      </c>
      <c r="H218" s="216" t="s">
        <v>3791</v>
      </c>
      <c r="I218" s="216" t="s">
        <v>3792</v>
      </c>
      <c r="J218" s="225" t="s">
        <v>3793</v>
      </c>
      <c r="K218" s="219" t="s">
        <v>3794</v>
      </c>
      <c r="L218" s="218" t="s">
        <v>3795</v>
      </c>
      <c r="M218" s="216" t="s">
        <v>3796</v>
      </c>
      <c r="N218" s="69"/>
      <c r="O218" s="69"/>
      <c r="P218" s="69"/>
      <c r="Q218" s="69"/>
      <c r="R218" s="69"/>
      <c r="S218" s="69"/>
      <c r="T218" s="69"/>
      <c r="U218" s="69"/>
      <c r="V218" s="69"/>
      <c r="W218" s="69"/>
      <c r="X218" s="69"/>
      <c r="Y218" s="69"/>
      <c r="Z218" s="69"/>
    </row>
    <row r="219" spans="1:26" ht="28.5" customHeight="1">
      <c r="A219" s="216" t="str">
        <f t="shared" ref="A219:A246" si="2">B219&amp;C219</f>
        <v>Smelter ListB4</v>
      </c>
      <c r="B219" s="216" t="s">
        <v>3786</v>
      </c>
      <c r="C219" s="216" t="s">
        <v>2421</v>
      </c>
      <c r="D219" s="216" t="s">
        <v>3797</v>
      </c>
      <c r="E219" s="217" t="s">
        <v>3798</v>
      </c>
      <c r="F219" s="216" t="s">
        <v>3798</v>
      </c>
      <c r="G219" s="216" t="s">
        <v>3799</v>
      </c>
      <c r="H219" s="216" t="s">
        <v>3800</v>
      </c>
      <c r="I219" s="216" t="s">
        <v>3797</v>
      </c>
      <c r="J219" s="225" t="s">
        <v>3801</v>
      </c>
      <c r="K219" s="219" t="s">
        <v>3797</v>
      </c>
      <c r="L219" s="218" t="s">
        <v>3802</v>
      </c>
      <c r="M219" s="216" t="s">
        <v>3803</v>
      </c>
      <c r="N219" s="69"/>
      <c r="O219" s="69"/>
      <c r="P219" s="69"/>
      <c r="Q219" s="69"/>
      <c r="R219" s="69"/>
      <c r="S219" s="69"/>
      <c r="T219" s="69"/>
      <c r="U219" s="69"/>
      <c r="V219" s="69"/>
      <c r="W219" s="69"/>
      <c r="X219" s="69"/>
      <c r="Y219" s="69"/>
      <c r="Z219" s="69"/>
    </row>
    <row r="220" spans="1:26" ht="28.5" customHeight="1">
      <c r="A220" s="216" t="str">
        <f t="shared" si="2"/>
        <v>Smelter ListC4</v>
      </c>
      <c r="B220" s="216" t="s">
        <v>3786</v>
      </c>
      <c r="C220" s="216" t="s">
        <v>2732</v>
      </c>
      <c r="D220" s="216" t="s">
        <v>3690</v>
      </c>
      <c r="E220" s="217" t="s">
        <v>3691</v>
      </c>
      <c r="F220" s="225" t="s">
        <v>3692</v>
      </c>
      <c r="G220" s="224" t="s">
        <v>3693</v>
      </c>
      <c r="H220" s="224" t="s">
        <v>3694</v>
      </c>
      <c r="I220" s="224" t="s">
        <v>3695</v>
      </c>
      <c r="J220" s="224" t="s">
        <v>3696</v>
      </c>
      <c r="K220" s="224" t="s">
        <v>3697</v>
      </c>
      <c r="L220" s="224" t="s">
        <v>3698</v>
      </c>
      <c r="M220" s="224" t="s">
        <v>3699</v>
      </c>
      <c r="N220" s="69"/>
      <c r="O220" s="69"/>
      <c r="P220" s="69"/>
      <c r="Q220" s="69"/>
      <c r="R220" s="69"/>
      <c r="S220" s="69"/>
      <c r="T220" s="69"/>
      <c r="U220" s="69"/>
      <c r="V220" s="69"/>
      <c r="W220" s="69"/>
      <c r="X220" s="69"/>
      <c r="Y220" s="69"/>
      <c r="Z220" s="69"/>
    </row>
    <row r="221" spans="1:26" ht="44.25" customHeight="1">
      <c r="A221" s="216" t="str">
        <f t="shared" si="2"/>
        <v>Smelter ListD4</v>
      </c>
      <c r="B221" s="216" t="s">
        <v>3786</v>
      </c>
      <c r="C221" s="216" t="s">
        <v>3720</v>
      </c>
      <c r="D221" s="224" t="s">
        <v>3804</v>
      </c>
      <c r="E221" s="217" t="s">
        <v>3805</v>
      </c>
      <c r="F221" s="225" t="s">
        <v>3806</v>
      </c>
      <c r="G221" s="224" t="s">
        <v>3807</v>
      </c>
      <c r="H221" s="224" t="s">
        <v>3808</v>
      </c>
      <c r="I221" s="224" t="s">
        <v>3809</v>
      </c>
      <c r="J221" s="224" t="s">
        <v>3810</v>
      </c>
      <c r="K221" s="224" t="s">
        <v>3811</v>
      </c>
      <c r="L221" s="224" t="s">
        <v>3812</v>
      </c>
      <c r="M221" s="224" t="s">
        <v>3813</v>
      </c>
      <c r="N221" s="69"/>
      <c r="O221" s="69"/>
      <c r="P221" s="69"/>
      <c r="Q221" s="69"/>
      <c r="R221" s="69"/>
      <c r="S221" s="69"/>
      <c r="T221" s="69"/>
      <c r="U221" s="69"/>
      <c r="V221" s="69"/>
      <c r="W221" s="69"/>
      <c r="X221" s="69"/>
      <c r="Y221" s="69"/>
      <c r="Z221" s="69"/>
    </row>
    <row r="222" spans="1:26" ht="14.25" customHeight="1">
      <c r="A222" s="216" t="str">
        <f t="shared" si="2"/>
        <v>Smelter ListE4</v>
      </c>
      <c r="B222" s="216" t="s">
        <v>3786</v>
      </c>
      <c r="C222" s="216" t="s">
        <v>3731</v>
      </c>
      <c r="D222" s="216" t="s">
        <v>3814</v>
      </c>
      <c r="E222" s="217" t="s">
        <v>3815</v>
      </c>
      <c r="F222" s="216" t="s">
        <v>3816</v>
      </c>
      <c r="G222" s="216" t="s">
        <v>3817</v>
      </c>
      <c r="H222" s="216" t="s">
        <v>3818</v>
      </c>
      <c r="I222" s="216" t="s">
        <v>3819</v>
      </c>
      <c r="J222" s="225" t="s">
        <v>3820</v>
      </c>
      <c r="K222" s="219" t="s">
        <v>3821</v>
      </c>
      <c r="L222" s="218" t="s">
        <v>3822</v>
      </c>
      <c r="M222" s="216" t="s">
        <v>3823</v>
      </c>
      <c r="N222" s="69"/>
      <c r="O222" s="69"/>
      <c r="P222" s="69"/>
      <c r="Q222" s="69"/>
      <c r="R222" s="69"/>
      <c r="S222" s="69"/>
      <c r="T222" s="69"/>
      <c r="U222" s="69"/>
      <c r="V222" s="69"/>
      <c r="W222" s="69"/>
      <c r="X222" s="69"/>
      <c r="Y222" s="69"/>
      <c r="Z222" s="69"/>
    </row>
    <row r="223" spans="1:26" ht="28.5" customHeight="1">
      <c r="A223" s="216" t="str">
        <f t="shared" si="2"/>
        <v>Smelter ListH4</v>
      </c>
      <c r="B223" s="216" t="s">
        <v>3786</v>
      </c>
      <c r="C223" s="216" t="s">
        <v>3764</v>
      </c>
      <c r="D223" s="216" t="s">
        <v>3754</v>
      </c>
      <c r="E223" s="217" t="s">
        <v>3755</v>
      </c>
      <c r="F223" s="216" t="s">
        <v>3756</v>
      </c>
      <c r="G223" s="216" t="s">
        <v>3757</v>
      </c>
      <c r="H223" s="216" t="s">
        <v>3758</v>
      </c>
      <c r="I223" s="216" t="s">
        <v>3759</v>
      </c>
      <c r="J223" s="225" t="s">
        <v>3760</v>
      </c>
      <c r="K223" s="219" t="s">
        <v>3761</v>
      </c>
      <c r="L223" s="218" t="s">
        <v>3762</v>
      </c>
      <c r="M223" s="216" t="s">
        <v>3763</v>
      </c>
      <c r="N223" s="69"/>
      <c r="O223" s="69"/>
      <c r="P223" s="69"/>
      <c r="Q223" s="69"/>
      <c r="R223" s="69"/>
      <c r="S223" s="69"/>
      <c r="T223" s="69"/>
      <c r="U223" s="69"/>
      <c r="V223" s="69"/>
      <c r="W223" s="69"/>
      <c r="X223" s="69"/>
      <c r="Y223" s="69"/>
      <c r="Z223" s="69"/>
    </row>
    <row r="224" spans="1:26" ht="14.25" customHeight="1">
      <c r="A224" s="216" t="str">
        <f t="shared" si="2"/>
        <v>Smelter ListI4</v>
      </c>
      <c r="B224" s="216" t="s">
        <v>3786</v>
      </c>
      <c r="C224" s="216" t="s">
        <v>3038</v>
      </c>
      <c r="D224" s="216" t="s">
        <v>3765</v>
      </c>
      <c r="E224" s="230" t="s">
        <v>3766</v>
      </c>
      <c r="F224" s="216" t="s">
        <v>3767</v>
      </c>
      <c r="G224" s="216" t="s">
        <v>3768</v>
      </c>
      <c r="H224" s="216" t="s">
        <v>3769</v>
      </c>
      <c r="I224" s="216" t="s">
        <v>3770</v>
      </c>
      <c r="J224" s="225" t="s">
        <v>3771</v>
      </c>
      <c r="K224" s="219" t="s">
        <v>3772</v>
      </c>
      <c r="L224" s="218" t="s">
        <v>3773</v>
      </c>
      <c r="M224" s="216" t="s">
        <v>3774</v>
      </c>
      <c r="N224" s="69"/>
      <c r="O224" s="69"/>
      <c r="P224" s="69"/>
      <c r="Q224" s="69"/>
      <c r="R224" s="69"/>
      <c r="S224" s="69"/>
      <c r="T224" s="69"/>
      <c r="U224" s="69"/>
      <c r="V224" s="69"/>
      <c r="W224" s="69"/>
      <c r="X224" s="69"/>
      <c r="Y224" s="69"/>
      <c r="Z224" s="69"/>
    </row>
    <row r="225" spans="1:26" ht="13.5" customHeight="1">
      <c r="A225" s="216" t="str">
        <f t="shared" si="2"/>
        <v>Smelter ListJ4</v>
      </c>
      <c r="B225" s="216" t="s">
        <v>3786</v>
      </c>
      <c r="C225" s="216" t="s">
        <v>3824</v>
      </c>
      <c r="D225" s="216" t="s">
        <v>3775</v>
      </c>
      <c r="E225" s="230" t="s">
        <v>3776</v>
      </c>
      <c r="F225" s="216" t="s">
        <v>3777</v>
      </c>
      <c r="G225" s="216" t="s">
        <v>3778</v>
      </c>
      <c r="H225" s="216" t="s">
        <v>3779</v>
      </c>
      <c r="I225" s="216" t="s">
        <v>3780</v>
      </c>
      <c r="J225" s="225" t="s">
        <v>3781</v>
      </c>
      <c r="K225" s="219" t="s">
        <v>3782</v>
      </c>
      <c r="L225" s="218" t="s">
        <v>3783</v>
      </c>
      <c r="M225" s="216" t="s">
        <v>3784</v>
      </c>
      <c r="N225" s="69"/>
      <c r="O225" s="69"/>
      <c r="P225" s="69"/>
      <c r="Q225" s="69"/>
      <c r="R225" s="69"/>
      <c r="S225" s="69"/>
      <c r="T225" s="69"/>
      <c r="U225" s="69"/>
      <c r="V225" s="69"/>
      <c r="W225" s="69"/>
      <c r="X225" s="69"/>
      <c r="Y225" s="69"/>
      <c r="Z225" s="69"/>
    </row>
    <row r="226" spans="1:26" ht="13.5" customHeight="1">
      <c r="A226" s="216" t="str">
        <f t="shared" si="2"/>
        <v>Smelter ListK4</v>
      </c>
      <c r="B226" s="216" t="s">
        <v>3786</v>
      </c>
      <c r="C226" s="216" t="s">
        <v>3825</v>
      </c>
      <c r="D226" s="216" t="s">
        <v>3826</v>
      </c>
      <c r="E226" s="217" t="s">
        <v>3827</v>
      </c>
      <c r="F226" s="216" t="s">
        <v>3828</v>
      </c>
      <c r="G226" s="216" t="s">
        <v>3829</v>
      </c>
      <c r="H226" s="216" t="s">
        <v>3830</v>
      </c>
      <c r="I226" s="216" t="s">
        <v>3831</v>
      </c>
      <c r="J226" s="225" t="s">
        <v>3832</v>
      </c>
      <c r="K226" s="219" t="s">
        <v>3833</v>
      </c>
      <c r="L226" s="218" t="s">
        <v>3834</v>
      </c>
      <c r="M226" s="216" t="s">
        <v>3835</v>
      </c>
      <c r="N226" s="69"/>
      <c r="O226" s="69"/>
      <c r="P226" s="69"/>
      <c r="Q226" s="69"/>
      <c r="R226" s="69"/>
      <c r="S226" s="69"/>
      <c r="T226" s="69"/>
      <c r="U226" s="69"/>
      <c r="V226" s="69"/>
      <c r="W226" s="69"/>
      <c r="X226" s="69"/>
      <c r="Y226" s="69"/>
      <c r="Z226" s="69"/>
    </row>
    <row r="227" spans="1:26" ht="13.5" customHeight="1">
      <c r="A227" s="216" t="str">
        <f t="shared" si="2"/>
        <v>Smelter ListL4</v>
      </c>
      <c r="B227" s="216" t="s">
        <v>3786</v>
      </c>
      <c r="C227" s="216" t="s">
        <v>3836</v>
      </c>
      <c r="D227" s="216" t="s">
        <v>3837</v>
      </c>
      <c r="E227" s="217" t="s">
        <v>3838</v>
      </c>
      <c r="F227" s="216" t="s">
        <v>3839</v>
      </c>
      <c r="G227" s="216" t="s">
        <v>3840</v>
      </c>
      <c r="H227" s="216" t="s">
        <v>3841</v>
      </c>
      <c r="I227" s="216" t="s">
        <v>3842</v>
      </c>
      <c r="J227" s="225" t="s">
        <v>3843</v>
      </c>
      <c r="K227" s="219" t="s">
        <v>3844</v>
      </c>
      <c r="L227" s="218" t="s">
        <v>3845</v>
      </c>
      <c r="M227" s="216" t="s">
        <v>3846</v>
      </c>
      <c r="N227" s="69"/>
      <c r="O227" s="69"/>
      <c r="P227" s="69"/>
      <c r="Q227" s="69"/>
      <c r="R227" s="69"/>
      <c r="S227" s="69"/>
      <c r="T227" s="69"/>
      <c r="U227" s="69"/>
      <c r="V227" s="69"/>
      <c r="W227" s="69"/>
      <c r="X227" s="69"/>
      <c r="Y227" s="69"/>
      <c r="Z227" s="69"/>
    </row>
    <row r="228" spans="1:26" ht="13.5" customHeight="1">
      <c r="A228" s="216" t="str">
        <f t="shared" si="2"/>
        <v>Smelter ListM4</v>
      </c>
      <c r="B228" s="216" t="s">
        <v>3786</v>
      </c>
      <c r="C228" s="216" t="s">
        <v>3847</v>
      </c>
      <c r="D228" s="216" t="s">
        <v>3848</v>
      </c>
      <c r="E228" s="217" t="s">
        <v>3849</v>
      </c>
      <c r="F228" s="216" t="s">
        <v>3850</v>
      </c>
      <c r="G228" s="216" t="s">
        <v>3851</v>
      </c>
      <c r="H228" s="216" t="s">
        <v>3852</v>
      </c>
      <c r="I228" s="216" t="s">
        <v>3853</v>
      </c>
      <c r="J228" s="225" t="s">
        <v>3854</v>
      </c>
      <c r="K228" s="219" t="s">
        <v>3855</v>
      </c>
      <c r="L228" s="218" t="s">
        <v>3856</v>
      </c>
      <c r="M228" s="216" t="s">
        <v>3857</v>
      </c>
      <c r="N228" s="69"/>
      <c r="O228" s="69"/>
      <c r="P228" s="69"/>
      <c r="Q228" s="69"/>
      <c r="R228" s="69"/>
      <c r="S228" s="69"/>
      <c r="T228" s="69"/>
      <c r="U228" s="69"/>
      <c r="V228" s="69"/>
      <c r="W228" s="69"/>
      <c r="X228" s="69"/>
      <c r="Y228" s="69"/>
      <c r="Z228" s="69"/>
    </row>
    <row r="229" spans="1:26" ht="13.5" customHeight="1">
      <c r="A229" s="216" t="str">
        <f t="shared" si="2"/>
        <v>Smelter ListN4</v>
      </c>
      <c r="B229" s="216" t="s">
        <v>3786</v>
      </c>
      <c r="C229" s="216" t="s">
        <v>3858</v>
      </c>
      <c r="D229" s="216" t="s">
        <v>3859</v>
      </c>
      <c r="E229" s="217" t="s">
        <v>3860</v>
      </c>
      <c r="F229" s="216" t="s">
        <v>3861</v>
      </c>
      <c r="G229" s="216" t="s">
        <v>3862</v>
      </c>
      <c r="H229" s="219" t="s">
        <v>3863</v>
      </c>
      <c r="I229" s="216" t="s">
        <v>3864</v>
      </c>
      <c r="J229" s="225" t="s">
        <v>3865</v>
      </c>
      <c r="K229" s="219" t="s">
        <v>3866</v>
      </c>
      <c r="L229" s="218" t="s">
        <v>3867</v>
      </c>
      <c r="M229" s="216" t="s">
        <v>3868</v>
      </c>
      <c r="N229" s="69"/>
      <c r="O229" s="69"/>
      <c r="P229" s="69"/>
      <c r="Q229" s="69"/>
      <c r="R229" s="69"/>
      <c r="S229" s="69"/>
      <c r="T229" s="69"/>
      <c r="U229" s="69"/>
      <c r="V229" s="69"/>
      <c r="W229" s="69"/>
      <c r="X229" s="69"/>
      <c r="Y229" s="69"/>
      <c r="Z229" s="69"/>
    </row>
    <row r="230" spans="1:26" ht="13.5" customHeight="1">
      <c r="A230" s="216" t="str">
        <f t="shared" si="2"/>
        <v>Smelter ListO4</v>
      </c>
      <c r="B230" s="216" t="s">
        <v>3786</v>
      </c>
      <c r="C230" s="216" t="s">
        <v>3869</v>
      </c>
      <c r="D230" s="216" t="s">
        <v>3870</v>
      </c>
      <c r="E230" s="217" t="s">
        <v>3871</v>
      </c>
      <c r="F230" s="216" t="s">
        <v>3872</v>
      </c>
      <c r="G230" s="216" t="s">
        <v>3873</v>
      </c>
      <c r="H230" s="216" t="s">
        <v>3874</v>
      </c>
      <c r="I230" s="216" t="s">
        <v>3875</v>
      </c>
      <c r="J230" s="225" t="s">
        <v>3876</v>
      </c>
      <c r="K230" s="219" t="s">
        <v>3877</v>
      </c>
      <c r="L230" s="218" t="s">
        <v>3878</v>
      </c>
      <c r="M230" s="216" t="s">
        <v>3879</v>
      </c>
      <c r="N230" s="69"/>
      <c r="O230" s="69"/>
      <c r="P230" s="69"/>
      <c r="Q230" s="69"/>
      <c r="R230" s="69"/>
      <c r="S230" s="69"/>
      <c r="T230" s="69"/>
      <c r="U230" s="69"/>
      <c r="V230" s="69"/>
      <c r="W230" s="69"/>
      <c r="X230" s="69"/>
      <c r="Y230" s="69"/>
      <c r="Z230" s="69"/>
    </row>
    <row r="231" spans="1:26" ht="13.5" customHeight="1">
      <c r="A231" s="216" t="str">
        <f t="shared" si="2"/>
        <v>Smelter ListP4</v>
      </c>
      <c r="B231" s="216" t="s">
        <v>3786</v>
      </c>
      <c r="C231" s="216" t="s">
        <v>3880</v>
      </c>
      <c r="D231" s="216" t="s">
        <v>3881</v>
      </c>
      <c r="E231" s="217" t="s">
        <v>3882</v>
      </c>
      <c r="F231" s="216" t="s">
        <v>3883</v>
      </c>
      <c r="G231" s="216" t="s">
        <v>3884</v>
      </c>
      <c r="H231" s="216" t="s">
        <v>3885</v>
      </c>
      <c r="I231" s="216" t="s">
        <v>3886</v>
      </c>
      <c r="J231" s="225" t="s">
        <v>3887</v>
      </c>
      <c r="K231" s="219" t="s">
        <v>3888</v>
      </c>
      <c r="L231" s="218" t="s">
        <v>3889</v>
      </c>
      <c r="M231" s="216" t="s">
        <v>3890</v>
      </c>
      <c r="N231" s="69"/>
      <c r="O231" s="69"/>
      <c r="P231" s="69"/>
      <c r="Q231" s="69"/>
      <c r="R231" s="69"/>
      <c r="S231" s="69"/>
      <c r="T231" s="69"/>
      <c r="U231" s="69"/>
      <c r="V231" s="69"/>
      <c r="W231" s="69"/>
      <c r="X231" s="69"/>
      <c r="Y231" s="69"/>
      <c r="Z231" s="69"/>
    </row>
    <row r="232" spans="1:26" ht="13.5" customHeight="1">
      <c r="A232" s="216" t="str">
        <f t="shared" si="2"/>
        <v>Smelter ListQ4</v>
      </c>
      <c r="B232" s="216" t="s">
        <v>3786</v>
      </c>
      <c r="C232" s="216" t="s">
        <v>3891</v>
      </c>
      <c r="D232" s="216" t="s">
        <v>3467</v>
      </c>
      <c r="E232" s="217" t="s">
        <v>3468</v>
      </c>
      <c r="F232" s="216" t="s">
        <v>3469</v>
      </c>
      <c r="G232" s="216" t="s">
        <v>3470</v>
      </c>
      <c r="H232" s="216" t="s">
        <v>3471</v>
      </c>
      <c r="I232" s="216" t="s">
        <v>3472</v>
      </c>
      <c r="J232" s="225" t="s">
        <v>3473</v>
      </c>
      <c r="K232" s="219" t="s">
        <v>3474</v>
      </c>
      <c r="L232" s="218" t="s">
        <v>3475</v>
      </c>
      <c r="M232" s="216" t="s">
        <v>3476</v>
      </c>
      <c r="N232" s="69"/>
      <c r="O232" s="69"/>
      <c r="P232" s="69"/>
      <c r="Q232" s="69"/>
      <c r="R232" s="69"/>
      <c r="S232" s="69"/>
      <c r="T232" s="69"/>
      <c r="U232" s="69"/>
      <c r="V232" s="69"/>
      <c r="W232" s="69"/>
      <c r="X232" s="69"/>
      <c r="Y232" s="69"/>
      <c r="Z232" s="69"/>
    </row>
    <row r="233" spans="1:26" ht="13.5" customHeight="1">
      <c r="A233" s="216" t="str">
        <f t="shared" si="2"/>
        <v>Smelter ListJ2</v>
      </c>
      <c r="B233" s="216" t="s">
        <v>3786</v>
      </c>
      <c r="C233" s="216" t="s">
        <v>3892</v>
      </c>
      <c r="D233" s="216" t="s">
        <v>3893</v>
      </c>
      <c r="E233" s="216" t="s">
        <v>3894</v>
      </c>
      <c r="F233" s="216" t="s">
        <v>3895</v>
      </c>
      <c r="G233" s="216" t="s">
        <v>3896</v>
      </c>
      <c r="H233" s="216" t="s">
        <v>3897</v>
      </c>
      <c r="I233" s="216" t="s">
        <v>3898</v>
      </c>
      <c r="J233" s="225" t="s">
        <v>3899</v>
      </c>
      <c r="K233" s="219" t="s">
        <v>3900</v>
      </c>
      <c r="L233" s="218" t="s">
        <v>3901</v>
      </c>
      <c r="M233" s="216" t="s">
        <v>3902</v>
      </c>
      <c r="N233" s="69"/>
      <c r="O233" s="69"/>
      <c r="P233" s="69"/>
      <c r="Q233" s="69"/>
      <c r="R233" s="69"/>
      <c r="S233" s="69"/>
      <c r="T233" s="69"/>
      <c r="U233" s="69"/>
      <c r="V233" s="69"/>
      <c r="W233" s="69"/>
      <c r="X233" s="69"/>
      <c r="Y233" s="69"/>
      <c r="Z233" s="69"/>
    </row>
    <row r="234" spans="1:26" ht="13.5" customHeight="1">
      <c r="A234" s="216" t="str">
        <f t="shared" si="2"/>
        <v>Smelter ListB2</v>
      </c>
      <c r="B234" s="216" t="s">
        <v>3786</v>
      </c>
      <c r="C234" s="216" t="s">
        <v>2408</v>
      </c>
      <c r="D234" s="241" t="s">
        <v>3903</v>
      </c>
      <c r="E234" s="216" t="s">
        <v>3904</v>
      </c>
      <c r="F234" s="216" t="s">
        <v>3905</v>
      </c>
      <c r="G234" s="216" t="s">
        <v>3906</v>
      </c>
      <c r="H234" s="216" t="s">
        <v>3907</v>
      </c>
      <c r="I234" s="216" t="s">
        <v>3908</v>
      </c>
      <c r="J234" s="216" t="s">
        <v>3909</v>
      </c>
      <c r="K234" s="216" t="s">
        <v>3910</v>
      </c>
      <c r="L234" s="229" t="s">
        <v>3911</v>
      </c>
      <c r="M234" s="216" t="s">
        <v>3912</v>
      </c>
      <c r="N234" s="69"/>
      <c r="O234" s="69"/>
      <c r="P234" s="69"/>
      <c r="Q234" s="69"/>
      <c r="R234" s="69"/>
      <c r="S234" s="69"/>
      <c r="T234" s="69"/>
      <c r="U234" s="69"/>
      <c r="V234" s="69"/>
      <c r="W234" s="69"/>
      <c r="X234" s="69"/>
      <c r="Y234" s="69"/>
      <c r="Z234" s="69"/>
    </row>
    <row r="235" spans="1:26" ht="13.5" customHeight="1">
      <c r="A235" s="216" t="str">
        <f t="shared" si="2"/>
        <v>Smelter ListB3</v>
      </c>
      <c r="B235" s="216" t="s">
        <v>3786</v>
      </c>
      <c r="C235" s="216" t="s">
        <v>2418</v>
      </c>
      <c r="D235" s="223" t="s">
        <v>3913</v>
      </c>
      <c r="E235" s="216" t="s">
        <v>3914</v>
      </c>
      <c r="F235" s="225" t="s">
        <v>3915</v>
      </c>
      <c r="G235" s="224" t="s">
        <v>3916</v>
      </c>
      <c r="H235" s="224" t="s">
        <v>3917</v>
      </c>
      <c r="I235" s="224" t="s">
        <v>3918</v>
      </c>
      <c r="J235" s="224" t="s">
        <v>3919</v>
      </c>
      <c r="K235" s="224" t="s">
        <v>3920</v>
      </c>
      <c r="L235" s="224" t="s">
        <v>3921</v>
      </c>
      <c r="M235" s="224" t="s">
        <v>3922</v>
      </c>
      <c r="N235" s="69"/>
      <c r="O235" s="69"/>
      <c r="P235" s="69"/>
      <c r="Q235" s="69"/>
      <c r="R235" s="69"/>
      <c r="S235" s="69"/>
      <c r="T235" s="69"/>
      <c r="U235" s="69"/>
      <c r="V235" s="69"/>
      <c r="W235" s="69"/>
      <c r="X235" s="69"/>
      <c r="Y235" s="69"/>
      <c r="Z235" s="69"/>
    </row>
    <row r="236" spans="1:26" ht="13.5" customHeight="1">
      <c r="A236" s="216" t="str">
        <f t="shared" si="2"/>
        <v>Smelter ListF4</v>
      </c>
      <c r="B236" s="216" t="s">
        <v>3786</v>
      </c>
      <c r="C236" s="216" t="s">
        <v>3742</v>
      </c>
      <c r="D236" s="216" t="s">
        <v>3923</v>
      </c>
      <c r="E236" s="216" t="s">
        <v>3924</v>
      </c>
      <c r="F236" s="216" t="s">
        <v>2667</v>
      </c>
      <c r="G236" s="216" t="s">
        <v>3735</v>
      </c>
      <c r="H236" s="216" t="s">
        <v>3925</v>
      </c>
      <c r="I236" s="216" t="s">
        <v>3926</v>
      </c>
      <c r="J236" s="225" t="s">
        <v>3927</v>
      </c>
      <c r="K236" s="219" t="s">
        <v>3928</v>
      </c>
      <c r="L236" s="218" t="s">
        <v>3929</v>
      </c>
      <c r="M236" s="216" t="s">
        <v>3930</v>
      </c>
      <c r="N236" s="69"/>
      <c r="O236" s="69"/>
      <c r="P236" s="69"/>
      <c r="Q236" s="69"/>
      <c r="R236" s="69"/>
      <c r="S236" s="69"/>
      <c r="T236" s="69"/>
      <c r="U236" s="69"/>
      <c r="V236" s="69"/>
      <c r="W236" s="69"/>
      <c r="X236" s="69"/>
      <c r="Y236" s="69"/>
      <c r="Z236" s="69"/>
    </row>
    <row r="237" spans="1:26" ht="13.5" customHeight="1">
      <c r="A237" s="216" t="str">
        <f t="shared" si="2"/>
        <v>Smelter ListG4</v>
      </c>
      <c r="B237" s="216" t="s">
        <v>3786</v>
      </c>
      <c r="C237" s="216" t="s">
        <v>3753</v>
      </c>
      <c r="D237" s="216" t="s">
        <v>3743</v>
      </c>
      <c r="E237" s="216" t="s">
        <v>3744</v>
      </c>
      <c r="F237" s="216" t="s">
        <v>3745</v>
      </c>
      <c r="G237" s="216" t="s">
        <v>3746</v>
      </c>
      <c r="H237" s="216" t="s">
        <v>3747</v>
      </c>
      <c r="I237" s="216" t="s">
        <v>3748</v>
      </c>
      <c r="J237" s="225" t="s">
        <v>3749</v>
      </c>
      <c r="K237" s="219" t="s">
        <v>3750</v>
      </c>
      <c r="L237" s="218" t="s">
        <v>3751</v>
      </c>
      <c r="M237" s="216" t="s">
        <v>3752</v>
      </c>
      <c r="N237" s="69"/>
      <c r="O237" s="69"/>
      <c r="P237" s="69"/>
      <c r="Q237" s="69"/>
      <c r="R237" s="69"/>
      <c r="S237" s="69"/>
      <c r="T237" s="69"/>
      <c r="U237" s="69"/>
      <c r="V237" s="69"/>
      <c r="W237" s="69"/>
      <c r="X237" s="69"/>
      <c r="Y237" s="69"/>
      <c r="Z237" s="69"/>
    </row>
    <row r="238" spans="1:26" ht="13.5" customHeight="1">
      <c r="A238" s="216" t="str">
        <f t="shared" si="2"/>
        <v>Smelter ListAH5</v>
      </c>
      <c r="B238" s="216" t="s">
        <v>3786</v>
      </c>
      <c r="C238" s="216" t="s">
        <v>3931</v>
      </c>
      <c r="D238" s="216" t="s">
        <v>122</v>
      </c>
      <c r="E238" s="216" t="s">
        <v>3532</v>
      </c>
      <c r="F238" s="216" t="s">
        <v>3533</v>
      </c>
      <c r="G238" s="216" t="s">
        <v>3534</v>
      </c>
      <c r="H238" s="216" t="s">
        <v>3535</v>
      </c>
      <c r="I238" s="216" t="s">
        <v>3536</v>
      </c>
      <c r="J238" s="216" t="s">
        <v>3537</v>
      </c>
      <c r="K238" s="219" t="s">
        <v>3538</v>
      </c>
      <c r="L238" s="218" t="s">
        <v>3539</v>
      </c>
      <c r="M238" s="216" t="s">
        <v>3540</v>
      </c>
      <c r="N238" s="69"/>
      <c r="O238" s="69"/>
      <c r="P238" s="69"/>
      <c r="Q238" s="69"/>
      <c r="R238" s="69"/>
      <c r="S238" s="69"/>
      <c r="T238" s="69"/>
      <c r="U238" s="69"/>
      <c r="V238" s="69"/>
      <c r="W238" s="69"/>
      <c r="X238" s="69"/>
      <c r="Y238" s="69"/>
      <c r="Z238" s="69"/>
    </row>
    <row r="239" spans="1:26" ht="13.5" customHeight="1">
      <c r="A239" s="216" t="str">
        <f t="shared" si="2"/>
        <v>Smelter ListAH6</v>
      </c>
      <c r="B239" s="216" t="s">
        <v>3786</v>
      </c>
      <c r="C239" s="216" t="s">
        <v>3932</v>
      </c>
      <c r="D239" s="216" t="s">
        <v>121</v>
      </c>
      <c r="E239" s="216" t="s">
        <v>3542</v>
      </c>
      <c r="F239" s="216" t="s">
        <v>3543</v>
      </c>
      <c r="G239" s="216" t="s">
        <v>3544</v>
      </c>
      <c r="H239" s="216" t="s">
        <v>121</v>
      </c>
      <c r="I239" s="216" t="s">
        <v>3545</v>
      </c>
      <c r="J239" s="216" t="s">
        <v>3546</v>
      </c>
      <c r="K239" s="219" t="s">
        <v>121</v>
      </c>
      <c r="L239" s="218" t="s">
        <v>3547</v>
      </c>
      <c r="M239" s="216" t="s">
        <v>3548</v>
      </c>
      <c r="N239" s="69"/>
      <c r="O239" s="69"/>
      <c r="P239" s="69"/>
      <c r="Q239" s="69"/>
      <c r="R239" s="69"/>
      <c r="S239" s="69"/>
      <c r="T239" s="69"/>
      <c r="U239" s="69"/>
      <c r="V239" s="69"/>
      <c r="W239" s="69"/>
      <c r="X239" s="69"/>
      <c r="Y239" s="69"/>
      <c r="Z239" s="69"/>
    </row>
    <row r="240" spans="1:26" ht="13.5" customHeight="1">
      <c r="A240" s="216" t="str">
        <f t="shared" si="2"/>
        <v>Smelter ListAH7</v>
      </c>
      <c r="B240" s="216" t="s">
        <v>3786</v>
      </c>
      <c r="C240" s="216" t="s">
        <v>3933</v>
      </c>
      <c r="D240" s="216" t="s">
        <v>126</v>
      </c>
      <c r="E240" s="216" t="s">
        <v>3550</v>
      </c>
      <c r="F240" s="216" t="s">
        <v>3551</v>
      </c>
      <c r="G240" s="216" t="s">
        <v>3552</v>
      </c>
      <c r="H240" s="216" t="s">
        <v>3553</v>
      </c>
      <c r="I240" s="216" t="s">
        <v>3554</v>
      </c>
      <c r="J240" s="216" t="s">
        <v>3555</v>
      </c>
      <c r="K240" s="219" t="s">
        <v>3556</v>
      </c>
      <c r="L240" s="218" t="s">
        <v>3557</v>
      </c>
      <c r="M240" s="216" t="s">
        <v>3558</v>
      </c>
      <c r="N240" s="69"/>
      <c r="O240" s="69"/>
      <c r="P240" s="69"/>
      <c r="Q240" s="69"/>
      <c r="R240" s="69"/>
      <c r="S240" s="69"/>
      <c r="T240" s="69"/>
      <c r="U240" s="69"/>
      <c r="V240" s="69"/>
      <c r="W240" s="69"/>
      <c r="X240" s="69"/>
      <c r="Y240" s="69"/>
      <c r="Z240" s="69"/>
    </row>
    <row r="241" spans="1:26" ht="13.5" customHeight="1">
      <c r="A241" s="216" t="str">
        <f t="shared" si="2"/>
        <v>CheckerA1</v>
      </c>
      <c r="B241" s="216" t="s">
        <v>3934</v>
      </c>
      <c r="C241" s="216" t="s">
        <v>1642</v>
      </c>
      <c r="D241" s="216" t="s">
        <v>3935</v>
      </c>
      <c r="E241" s="216" t="s">
        <v>3936</v>
      </c>
      <c r="F241" s="216" t="s">
        <v>3937</v>
      </c>
      <c r="G241" s="216" t="s">
        <v>3938</v>
      </c>
      <c r="H241" s="216" t="s">
        <v>3939</v>
      </c>
      <c r="I241" s="216" t="s">
        <v>3940</v>
      </c>
      <c r="J241" s="225" t="s">
        <v>3941</v>
      </c>
      <c r="K241" s="219" t="s">
        <v>3942</v>
      </c>
      <c r="L241" s="218" t="s">
        <v>3943</v>
      </c>
      <c r="M241" s="216" t="s">
        <v>3944</v>
      </c>
      <c r="N241" s="69"/>
      <c r="O241" s="69"/>
      <c r="P241" s="69"/>
      <c r="Q241" s="69"/>
      <c r="R241" s="69"/>
      <c r="S241" s="69"/>
      <c r="T241" s="69"/>
      <c r="U241" s="69"/>
      <c r="V241" s="69"/>
      <c r="W241" s="69"/>
      <c r="X241" s="69"/>
      <c r="Y241" s="69"/>
      <c r="Z241" s="69"/>
    </row>
    <row r="242" spans="1:26" ht="13.5" customHeight="1">
      <c r="A242" s="216" t="str">
        <f t="shared" si="2"/>
        <v>CheckerD1</v>
      </c>
      <c r="B242" s="216" t="s">
        <v>3934</v>
      </c>
      <c r="C242" s="216" t="s">
        <v>3945</v>
      </c>
      <c r="D242" s="216" t="s">
        <v>3946</v>
      </c>
      <c r="E242" s="216" t="s">
        <v>3947</v>
      </c>
      <c r="F242" s="216" t="s">
        <v>3948</v>
      </c>
      <c r="G242" s="216" t="s">
        <v>3949</v>
      </c>
      <c r="H242" s="216" t="s">
        <v>3950</v>
      </c>
      <c r="I242" s="216" t="s">
        <v>3951</v>
      </c>
      <c r="J242" s="216" t="s">
        <v>3952</v>
      </c>
      <c r="K242" s="219" t="s">
        <v>3953</v>
      </c>
      <c r="L242" s="218" t="s">
        <v>3954</v>
      </c>
      <c r="M242" s="216" t="s">
        <v>3955</v>
      </c>
      <c r="N242" s="69"/>
      <c r="O242" s="69"/>
      <c r="P242" s="69"/>
      <c r="Q242" s="69"/>
      <c r="R242" s="69"/>
      <c r="S242" s="69"/>
      <c r="T242" s="69"/>
      <c r="U242" s="69"/>
      <c r="V242" s="69"/>
      <c r="W242" s="69"/>
      <c r="X242" s="69"/>
      <c r="Y242" s="69"/>
      <c r="Z242" s="69"/>
    </row>
    <row r="243" spans="1:26" ht="13.5" customHeight="1">
      <c r="A243" s="216" t="str">
        <f t="shared" si="2"/>
        <v>CheckerA3</v>
      </c>
      <c r="B243" s="216" t="s">
        <v>3934</v>
      </c>
      <c r="C243" s="216" t="s">
        <v>1663</v>
      </c>
      <c r="D243" s="216" t="s">
        <v>3956</v>
      </c>
      <c r="E243" s="216" t="s">
        <v>3957</v>
      </c>
      <c r="F243" s="216" t="s">
        <v>3958</v>
      </c>
      <c r="G243" s="216" t="s">
        <v>3959</v>
      </c>
      <c r="H243" s="216" t="s">
        <v>3960</v>
      </c>
      <c r="I243" s="216" t="s">
        <v>3961</v>
      </c>
      <c r="J243" s="216" t="s">
        <v>3962</v>
      </c>
      <c r="K243" s="219" t="s">
        <v>3963</v>
      </c>
      <c r="L243" s="218" t="s">
        <v>3964</v>
      </c>
      <c r="M243" s="216" t="s">
        <v>3965</v>
      </c>
      <c r="N243" s="69"/>
      <c r="O243" s="69"/>
      <c r="P243" s="69"/>
      <c r="Q243" s="69"/>
      <c r="R243" s="69"/>
      <c r="S243" s="69"/>
      <c r="T243" s="69"/>
      <c r="U243" s="69"/>
      <c r="V243" s="69"/>
      <c r="W243" s="69"/>
      <c r="X243" s="69"/>
      <c r="Y243" s="69"/>
      <c r="Z243" s="69"/>
    </row>
    <row r="244" spans="1:26" ht="13.5" customHeight="1">
      <c r="A244" s="216" t="str">
        <f t="shared" si="2"/>
        <v>CheckerB3</v>
      </c>
      <c r="B244" s="216" t="s">
        <v>3934</v>
      </c>
      <c r="C244" s="216" t="s">
        <v>2418</v>
      </c>
      <c r="D244" s="216" t="s">
        <v>3966</v>
      </c>
      <c r="E244" s="216" t="s">
        <v>3967</v>
      </c>
      <c r="F244" s="216" t="s">
        <v>3448</v>
      </c>
      <c r="G244" s="216" t="s">
        <v>3968</v>
      </c>
      <c r="H244" s="216" t="s">
        <v>3969</v>
      </c>
      <c r="I244" s="216" t="s">
        <v>3970</v>
      </c>
      <c r="J244" s="216" t="s">
        <v>3971</v>
      </c>
      <c r="K244" s="219" t="s">
        <v>3972</v>
      </c>
      <c r="L244" s="218" t="s">
        <v>3973</v>
      </c>
      <c r="M244" s="216" t="s">
        <v>3974</v>
      </c>
      <c r="N244" s="69"/>
      <c r="O244" s="69"/>
      <c r="P244" s="69"/>
      <c r="Q244" s="69"/>
      <c r="R244" s="69"/>
      <c r="S244" s="69"/>
      <c r="T244" s="69"/>
      <c r="U244" s="69"/>
      <c r="V244" s="69"/>
      <c r="W244" s="69"/>
      <c r="X244" s="69"/>
      <c r="Y244" s="69"/>
      <c r="Z244" s="69"/>
    </row>
    <row r="245" spans="1:26" ht="13.5" customHeight="1">
      <c r="A245" s="216" t="str">
        <f t="shared" si="2"/>
        <v>CheckerC3</v>
      </c>
      <c r="B245" s="216" t="s">
        <v>3934</v>
      </c>
      <c r="C245" s="216" t="s">
        <v>2721</v>
      </c>
      <c r="D245" s="216" t="s">
        <v>3975</v>
      </c>
      <c r="E245" s="216" t="s">
        <v>3976</v>
      </c>
      <c r="F245" s="216" t="s">
        <v>3977</v>
      </c>
      <c r="G245" s="216" t="s">
        <v>3978</v>
      </c>
      <c r="H245" s="216" t="s">
        <v>3979</v>
      </c>
      <c r="I245" s="216" t="s">
        <v>3980</v>
      </c>
      <c r="J245" s="216" t="s">
        <v>3981</v>
      </c>
      <c r="K245" s="219" t="s">
        <v>3980</v>
      </c>
      <c r="L245" s="218" t="s">
        <v>3982</v>
      </c>
      <c r="M245" s="216" t="s">
        <v>3983</v>
      </c>
      <c r="N245" s="69"/>
      <c r="O245" s="69"/>
      <c r="P245" s="69"/>
      <c r="Q245" s="69"/>
      <c r="R245" s="69"/>
      <c r="S245" s="69"/>
      <c r="T245" s="69"/>
      <c r="U245" s="69"/>
      <c r="V245" s="69"/>
      <c r="W245" s="69"/>
      <c r="X245" s="69"/>
      <c r="Y245" s="69"/>
      <c r="Z245" s="69"/>
    </row>
    <row r="246" spans="1:26" ht="13.5" customHeight="1">
      <c r="A246" s="216" t="str">
        <f t="shared" si="2"/>
        <v>CheckerD3</v>
      </c>
      <c r="B246" s="216" t="s">
        <v>3934</v>
      </c>
      <c r="C246" s="216" t="s">
        <v>3984</v>
      </c>
      <c r="D246" s="216" t="s">
        <v>3985</v>
      </c>
      <c r="E246" s="216" t="s">
        <v>3986</v>
      </c>
      <c r="F246" s="216" t="s">
        <v>3987</v>
      </c>
      <c r="G246" s="216" t="s">
        <v>3988</v>
      </c>
      <c r="H246" s="216" t="s">
        <v>3989</v>
      </c>
      <c r="I246" s="216" t="s">
        <v>3990</v>
      </c>
      <c r="J246" s="216" t="s">
        <v>3991</v>
      </c>
      <c r="K246" s="219" t="s">
        <v>3992</v>
      </c>
      <c r="L246" s="218" t="s">
        <v>3993</v>
      </c>
      <c r="M246" s="216" t="s">
        <v>3994</v>
      </c>
      <c r="N246" s="69"/>
      <c r="O246" s="69"/>
      <c r="P246" s="69"/>
      <c r="Q246" s="69"/>
      <c r="R246" s="69"/>
      <c r="S246" s="69"/>
      <c r="T246" s="69"/>
      <c r="U246" s="69"/>
      <c r="V246" s="69"/>
      <c r="W246" s="69"/>
      <c r="X246" s="69"/>
      <c r="Y246" s="69"/>
      <c r="Z246" s="69"/>
    </row>
    <row r="247" spans="1:26" ht="32.25" customHeight="1">
      <c r="A247" s="216" t="s">
        <v>3995</v>
      </c>
      <c r="B247" s="216" t="s">
        <v>3934</v>
      </c>
      <c r="C247" s="216" t="s">
        <v>3996</v>
      </c>
      <c r="D247" s="216" t="s">
        <v>3997</v>
      </c>
      <c r="E247" s="216" t="s">
        <v>3998</v>
      </c>
      <c r="F247" s="216" t="s">
        <v>3999</v>
      </c>
      <c r="G247" s="216" t="s">
        <v>4000</v>
      </c>
      <c r="H247" s="216" t="s">
        <v>4001</v>
      </c>
      <c r="I247" s="216" t="s">
        <v>4002</v>
      </c>
      <c r="J247" s="216" t="s">
        <v>4003</v>
      </c>
      <c r="K247" s="216" t="s">
        <v>4004</v>
      </c>
      <c r="L247" s="229" t="s">
        <v>4005</v>
      </c>
      <c r="M247" s="216" t="s">
        <v>4006</v>
      </c>
      <c r="N247" s="69"/>
      <c r="O247" s="69"/>
      <c r="P247" s="69"/>
      <c r="Q247" s="69"/>
      <c r="R247" s="69"/>
      <c r="S247" s="69"/>
      <c r="T247" s="69"/>
      <c r="U247" s="69"/>
      <c r="V247" s="69"/>
      <c r="W247" s="69"/>
      <c r="X247" s="69"/>
      <c r="Y247" s="69"/>
      <c r="Z247" s="69"/>
    </row>
    <row r="248" spans="1:26" ht="32.25" customHeight="1">
      <c r="A248" s="216" t="str">
        <f t="shared" ref="A248:A250" si="3">B248&amp;C248</f>
        <v>CheckerB63</v>
      </c>
      <c r="B248" s="216" t="s">
        <v>3934</v>
      </c>
      <c r="C248" s="216" t="s">
        <v>4007</v>
      </c>
      <c r="D248" s="216" t="s">
        <v>3997</v>
      </c>
      <c r="E248" s="216" t="s">
        <v>3998</v>
      </c>
      <c r="F248" s="216" t="s">
        <v>3999</v>
      </c>
      <c r="G248" s="216" t="s">
        <v>4000</v>
      </c>
      <c r="H248" s="216" t="s">
        <v>4001</v>
      </c>
      <c r="I248" s="216" t="s">
        <v>4002</v>
      </c>
      <c r="J248" s="216" t="s">
        <v>4003</v>
      </c>
      <c r="K248" s="216" t="s">
        <v>4004</v>
      </c>
      <c r="L248" s="229" t="s">
        <v>4005</v>
      </c>
      <c r="M248" s="216" t="s">
        <v>4006</v>
      </c>
      <c r="N248" s="69"/>
      <c r="O248" s="69"/>
      <c r="P248" s="69"/>
      <c r="Q248" s="69"/>
      <c r="R248" s="69"/>
      <c r="S248" s="69"/>
      <c r="T248" s="69"/>
      <c r="U248" s="69"/>
      <c r="V248" s="69"/>
      <c r="W248" s="69"/>
      <c r="X248" s="69"/>
      <c r="Y248" s="69"/>
      <c r="Z248" s="69"/>
    </row>
    <row r="249" spans="1:26" ht="32.25" customHeight="1">
      <c r="A249" s="216" t="str">
        <f t="shared" si="3"/>
        <v>CheckerB64</v>
      </c>
      <c r="B249" s="216" t="s">
        <v>3934</v>
      </c>
      <c r="C249" s="216" t="s">
        <v>4008</v>
      </c>
      <c r="D249" s="216" t="s">
        <v>3997</v>
      </c>
      <c r="E249" s="216" t="s">
        <v>3998</v>
      </c>
      <c r="F249" s="216" t="s">
        <v>3999</v>
      </c>
      <c r="G249" s="216" t="s">
        <v>4000</v>
      </c>
      <c r="H249" s="216" t="s">
        <v>4001</v>
      </c>
      <c r="I249" s="216" t="s">
        <v>4002</v>
      </c>
      <c r="J249" s="216" t="s">
        <v>4003</v>
      </c>
      <c r="K249" s="216" t="s">
        <v>4004</v>
      </c>
      <c r="L249" s="229" t="s">
        <v>4005</v>
      </c>
      <c r="M249" s="216" t="s">
        <v>4006</v>
      </c>
      <c r="N249" s="69"/>
      <c r="O249" s="69"/>
      <c r="P249" s="69"/>
      <c r="Q249" s="69"/>
      <c r="R249" s="69"/>
      <c r="S249" s="69"/>
      <c r="T249" s="69"/>
      <c r="U249" s="69"/>
      <c r="V249" s="69"/>
      <c r="W249" s="69"/>
      <c r="X249" s="69"/>
      <c r="Y249" s="69"/>
      <c r="Z249" s="69"/>
    </row>
    <row r="250" spans="1:26" ht="32.25" customHeight="1">
      <c r="A250" s="216" t="str">
        <f t="shared" si="3"/>
        <v>CheckerB65</v>
      </c>
      <c r="B250" s="216" t="s">
        <v>3934</v>
      </c>
      <c r="C250" s="216" t="s">
        <v>4009</v>
      </c>
      <c r="D250" s="216" t="s">
        <v>3997</v>
      </c>
      <c r="E250" s="216" t="s">
        <v>3998</v>
      </c>
      <c r="F250" s="216" t="s">
        <v>3999</v>
      </c>
      <c r="G250" s="216" t="s">
        <v>4000</v>
      </c>
      <c r="H250" s="216" t="s">
        <v>4001</v>
      </c>
      <c r="I250" s="216" t="s">
        <v>4002</v>
      </c>
      <c r="J250" s="216" t="s">
        <v>4003</v>
      </c>
      <c r="K250" s="216" t="s">
        <v>4004</v>
      </c>
      <c r="L250" s="229" t="s">
        <v>4005</v>
      </c>
      <c r="M250" s="216" t="s">
        <v>4006</v>
      </c>
      <c r="N250" s="69"/>
      <c r="O250" s="69"/>
      <c r="P250" s="69"/>
      <c r="Q250" s="69"/>
      <c r="R250" s="69"/>
      <c r="S250" s="69"/>
      <c r="T250" s="69"/>
      <c r="U250" s="69"/>
      <c r="V250" s="69"/>
      <c r="W250" s="69"/>
      <c r="X250" s="69"/>
      <c r="Y250" s="69"/>
      <c r="Z250" s="69"/>
    </row>
    <row r="251" spans="1:26" ht="32.25" customHeight="1">
      <c r="A251" s="216" t="s">
        <v>4010</v>
      </c>
      <c r="B251" s="216" t="s">
        <v>3934</v>
      </c>
      <c r="C251" s="216" t="s">
        <v>4011</v>
      </c>
      <c r="D251" s="216" t="s">
        <v>4012</v>
      </c>
      <c r="E251" s="216" t="s">
        <v>4013</v>
      </c>
      <c r="F251" s="216" t="s">
        <v>4014</v>
      </c>
      <c r="G251" s="216" t="s">
        <v>4015</v>
      </c>
      <c r="H251" s="216" t="s">
        <v>4016</v>
      </c>
      <c r="I251" s="216" t="s">
        <v>4017</v>
      </c>
      <c r="J251" s="216" t="s">
        <v>4018</v>
      </c>
      <c r="K251" s="216" t="s">
        <v>4012</v>
      </c>
      <c r="L251" s="229" t="s">
        <v>4019</v>
      </c>
      <c r="M251" s="216" t="s">
        <v>4020</v>
      </c>
      <c r="N251" s="69"/>
      <c r="O251" s="69"/>
      <c r="P251" s="69"/>
      <c r="Q251" s="69"/>
      <c r="R251" s="69"/>
      <c r="S251" s="69"/>
      <c r="T251" s="69"/>
      <c r="U251" s="69"/>
      <c r="V251" s="69"/>
      <c r="W251" s="69"/>
      <c r="X251" s="69"/>
      <c r="Y251" s="69"/>
      <c r="Z251" s="69"/>
    </row>
    <row r="252" spans="1:26" ht="13.5" customHeight="1">
      <c r="A252" s="216" t="s">
        <v>4021</v>
      </c>
      <c r="B252" s="216" t="s">
        <v>3934</v>
      </c>
      <c r="C252" s="216" t="s">
        <v>3824</v>
      </c>
      <c r="D252" s="216" t="s">
        <v>4022</v>
      </c>
      <c r="E252" s="216" t="s">
        <v>4023</v>
      </c>
      <c r="F252" s="216" t="s">
        <v>4024</v>
      </c>
      <c r="G252" s="216" t="s">
        <v>4025</v>
      </c>
      <c r="H252" s="216" t="s">
        <v>4026</v>
      </c>
      <c r="I252" s="216" t="s">
        <v>4027</v>
      </c>
      <c r="J252" s="216" t="s">
        <v>4028</v>
      </c>
      <c r="K252" s="216" t="s">
        <v>4029</v>
      </c>
      <c r="L252" s="229" t="s">
        <v>4030</v>
      </c>
      <c r="M252" s="216" t="s">
        <v>4031</v>
      </c>
      <c r="N252" s="69"/>
      <c r="O252" s="69"/>
      <c r="P252" s="69"/>
      <c r="Q252" s="69"/>
      <c r="R252" s="69"/>
      <c r="S252" s="69"/>
      <c r="T252" s="69"/>
      <c r="U252" s="69"/>
      <c r="V252" s="69"/>
      <c r="W252" s="69"/>
      <c r="X252" s="69"/>
      <c r="Y252" s="69"/>
      <c r="Z252" s="69"/>
    </row>
    <row r="253" spans="1:26" ht="13.5" customHeight="1">
      <c r="A253" s="216" t="s">
        <v>4032</v>
      </c>
      <c r="B253" s="216" t="s">
        <v>3934</v>
      </c>
      <c r="C253" s="216" t="s">
        <v>4033</v>
      </c>
      <c r="D253" s="216" t="s">
        <v>4034</v>
      </c>
      <c r="E253" s="216" t="s">
        <v>4035</v>
      </c>
      <c r="F253" s="216" t="s">
        <v>4036</v>
      </c>
      <c r="G253" s="216" t="s">
        <v>4037</v>
      </c>
      <c r="H253" s="216" t="s">
        <v>4038</v>
      </c>
      <c r="I253" s="216" t="s">
        <v>4039</v>
      </c>
      <c r="J253" s="216" t="s">
        <v>4040</v>
      </c>
      <c r="K253" s="216" t="s">
        <v>4041</v>
      </c>
      <c r="L253" s="229" t="s">
        <v>4042</v>
      </c>
      <c r="M253" s="216" t="s">
        <v>4043</v>
      </c>
      <c r="N253" s="69"/>
      <c r="O253" s="69"/>
      <c r="P253" s="69"/>
      <c r="Q253" s="69"/>
      <c r="R253" s="69"/>
      <c r="S253" s="69"/>
      <c r="T253" s="69"/>
      <c r="U253" s="69"/>
      <c r="V253" s="69"/>
      <c r="W253" s="69"/>
      <c r="X253" s="69"/>
      <c r="Y253" s="69"/>
      <c r="Z253" s="69"/>
    </row>
    <row r="254" spans="1:26" ht="13.5" customHeight="1">
      <c r="A254" s="216" t="s">
        <v>4044</v>
      </c>
      <c r="B254" s="216" t="s">
        <v>3934</v>
      </c>
      <c r="C254" s="216" t="s">
        <v>4045</v>
      </c>
      <c r="D254" s="216" t="s">
        <v>4046</v>
      </c>
      <c r="E254" s="216" t="s">
        <v>4047</v>
      </c>
      <c r="F254" s="216" t="s">
        <v>4048</v>
      </c>
      <c r="G254" s="216" t="s">
        <v>4049</v>
      </c>
      <c r="H254" s="216" t="s">
        <v>4050</v>
      </c>
      <c r="I254" s="216" t="s">
        <v>4051</v>
      </c>
      <c r="J254" s="216" t="s">
        <v>4052</v>
      </c>
      <c r="K254" s="216" t="s">
        <v>4053</v>
      </c>
      <c r="L254" s="229" t="s">
        <v>4054</v>
      </c>
      <c r="M254" s="216" t="s">
        <v>4055</v>
      </c>
      <c r="N254" s="69"/>
      <c r="O254" s="69"/>
      <c r="P254" s="69"/>
      <c r="Q254" s="69"/>
      <c r="R254" s="69"/>
      <c r="S254" s="69"/>
      <c r="T254" s="69"/>
      <c r="U254" s="69"/>
      <c r="V254" s="69"/>
      <c r="W254" s="69"/>
      <c r="X254" s="69"/>
      <c r="Y254" s="69"/>
      <c r="Z254" s="69"/>
    </row>
    <row r="255" spans="1:26" ht="13.5" customHeight="1">
      <c r="A255" s="216" t="s">
        <v>4056</v>
      </c>
      <c r="B255" s="216" t="s">
        <v>3934</v>
      </c>
      <c r="C255" s="216" t="s">
        <v>4057</v>
      </c>
      <c r="D255" s="216" t="s">
        <v>4058</v>
      </c>
      <c r="E255" s="216" t="s">
        <v>4059</v>
      </c>
      <c r="F255" s="216" t="s">
        <v>4060</v>
      </c>
      <c r="G255" s="216" t="s">
        <v>4061</v>
      </c>
      <c r="H255" s="216" t="s">
        <v>4062</v>
      </c>
      <c r="I255" s="216" t="s">
        <v>4063</v>
      </c>
      <c r="J255" s="216" t="s">
        <v>4064</v>
      </c>
      <c r="K255" s="216" t="s">
        <v>4065</v>
      </c>
      <c r="L255" s="229" t="s">
        <v>4066</v>
      </c>
      <c r="M255" s="216" t="s">
        <v>4067</v>
      </c>
      <c r="N255" s="69"/>
      <c r="O255" s="69"/>
      <c r="P255" s="69"/>
      <c r="Q255" s="69"/>
      <c r="R255" s="69"/>
      <c r="S255" s="69"/>
      <c r="T255" s="69"/>
      <c r="U255" s="69"/>
      <c r="V255" s="69"/>
      <c r="W255" s="69"/>
      <c r="X255" s="69"/>
      <c r="Y255" s="69"/>
      <c r="Z255" s="69"/>
    </row>
    <row r="256" spans="1:26" ht="13.5" customHeight="1">
      <c r="A256" s="216" t="s">
        <v>4068</v>
      </c>
      <c r="B256" s="216" t="s">
        <v>3934</v>
      </c>
      <c r="C256" s="216" t="s">
        <v>4069</v>
      </c>
      <c r="D256" s="216" t="s">
        <v>4070</v>
      </c>
      <c r="E256" s="216" t="s">
        <v>4071</v>
      </c>
      <c r="F256" s="216" t="s">
        <v>4072</v>
      </c>
      <c r="G256" s="216" t="s">
        <v>4073</v>
      </c>
      <c r="H256" s="216" t="s">
        <v>4074</v>
      </c>
      <c r="I256" s="216" t="s">
        <v>4075</v>
      </c>
      <c r="J256" s="216" t="s">
        <v>4076</v>
      </c>
      <c r="K256" s="216" t="s">
        <v>4077</v>
      </c>
      <c r="L256" s="229" t="s">
        <v>4078</v>
      </c>
      <c r="M256" s="216" t="s">
        <v>4079</v>
      </c>
      <c r="N256" s="69"/>
      <c r="O256" s="69"/>
      <c r="P256" s="69"/>
      <c r="Q256" s="69"/>
      <c r="R256" s="69"/>
      <c r="S256" s="69"/>
      <c r="T256" s="69"/>
      <c r="U256" s="69"/>
      <c r="V256" s="69"/>
      <c r="W256" s="69"/>
      <c r="X256" s="69"/>
      <c r="Y256" s="69"/>
      <c r="Z256" s="69"/>
    </row>
    <row r="257" spans="1:26" ht="13.5" customHeight="1">
      <c r="A257" s="216" t="s">
        <v>4080</v>
      </c>
      <c r="B257" s="216" t="s">
        <v>3934</v>
      </c>
      <c r="C257" s="216" t="s">
        <v>4081</v>
      </c>
      <c r="D257" s="216" t="s">
        <v>4082</v>
      </c>
      <c r="E257" s="216" t="s">
        <v>4083</v>
      </c>
      <c r="F257" s="216" t="s">
        <v>4084</v>
      </c>
      <c r="G257" s="216" t="s">
        <v>4085</v>
      </c>
      <c r="H257" s="216" t="s">
        <v>4086</v>
      </c>
      <c r="I257" s="216" t="s">
        <v>4087</v>
      </c>
      <c r="J257" s="216" t="s">
        <v>4088</v>
      </c>
      <c r="K257" s="216" t="s">
        <v>4089</v>
      </c>
      <c r="L257" s="229" t="s">
        <v>4090</v>
      </c>
      <c r="M257" s="216" t="s">
        <v>4091</v>
      </c>
      <c r="N257" s="69"/>
      <c r="O257" s="69"/>
      <c r="P257" s="69"/>
      <c r="Q257" s="69"/>
      <c r="R257" s="69"/>
      <c r="S257" s="69"/>
      <c r="T257" s="69"/>
      <c r="U257" s="69"/>
      <c r="V257" s="69"/>
      <c r="W257" s="69"/>
      <c r="X257" s="69"/>
      <c r="Y257" s="69"/>
      <c r="Z257" s="69"/>
    </row>
    <row r="258" spans="1:26" ht="13.5" customHeight="1">
      <c r="A258" s="216" t="s">
        <v>4092</v>
      </c>
      <c r="B258" s="216" t="s">
        <v>3934</v>
      </c>
      <c r="C258" s="216" t="s">
        <v>4093</v>
      </c>
      <c r="D258" s="216" t="s">
        <v>4094</v>
      </c>
      <c r="E258" s="216" t="s">
        <v>4095</v>
      </c>
      <c r="F258" s="216" t="s">
        <v>4096</v>
      </c>
      <c r="G258" s="216" t="s">
        <v>4097</v>
      </c>
      <c r="H258" s="216" t="s">
        <v>4098</v>
      </c>
      <c r="I258" s="216" t="s">
        <v>4099</v>
      </c>
      <c r="J258" s="216" t="s">
        <v>4100</v>
      </c>
      <c r="K258" s="216" t="s">
        <v>4101</v>
      </c>
      <c r="L258" s="229" t="s">
        <v>4102</v>
      </c>
      <c r="M258" s="216" t="s">
        <v>4103</v>
      </c>
      <c r="N258" s="69"/>
      <c r="O258" s="69"/>
      <c r="P258" s="69"/>
      <c r="Q258" s="69"/>
      <c r="R258" s="69"/>
      <c r="S258" s="69"/>
      <c r="T258" s="69"/>
      <c r="U258" s="69"/>
      <c r="V258" s="69"/>
      <c r="W258" s="69"/>
      <c r="X258" s="69"/>
      <c r="Y258" s="69"/>
      <c r="Z258" s="69"/>
    </row>
    <row r="259" spans="1:26" ht="13.5" customHeight="1">
      <c r="A259" s="216" t="s">
        <v>4104</v>
      </c>
      <c r="B259" s="216" t="s">
        <v>3934</v>
      </c>
      <c r="C259" s="216" t="s">
        <v>4105</v>
      </c>
      <c r="D259" s="216" t="s">
        <v>4106</v>
      </c>
      <c r="E259" s="216" t="s">
        <v>4107</v>
      </c>
      <c r="F259" s="216" t="s">
        <v>4108</v>
      </c>
      <c r="G259" s="216" t="s">
        <v>4109</v>
      </c>
      <c r="H259" s="216" t="s">
        <v>4110</v>
      </c>
      <c r="I259" s="216" t="s">
        <v>4111</v>
      </c>
      <c r="J259" s="216" t="s">
        <v>4112</v>
      </c>
      <c r="K259" s="216" t="s">
        <v>4113</v>
      </c>
      <c r="L259" s="229" t="s">
        <v>4114</v>
      </c>
      <c r="M259" s="216" t="s">
        <v>4115</v>
      </c>
      <c r="N259" s="69"/>
      <c r="O259" s="69"/>
      <c r="P259" s="69"/>
      <c r="Q259" s="69"/>
      <c r="R259" s="69"/>
      <c r="S259" s="69"/>
      <c r="T259" s="69"/>
      <c r="U259" s="69"/>
      <c r="V259" s="69"/>
      <c r="W259" s="69"/>
      <c r="X259" s="69"/>
      <c r="Y259" s="69"/>
      <c r="Z259" s="69"/>
    </row>
    <row r="260" spans="1:26" ht="13.5" customHeight="1">
      <c r="A260" s="216" t="s">
        <v>4116</v>
      </c>
      <c r="B260" s="216" t="s">
        <v>3934</v>
      </c>
      <c r="C260" s="216" t="s">
        <v>4117</v>
      </c>
      <c r="D260" s="216" t="s">
        <v>4118</v>
      </c>
      <c r="E260" s="216" t="s">
        <v>4119</v>
      </c>
      <c r="F260" s="216" t="s">
        <v>4120</v>
      </c>
      <c r="G260" s="216" t="s">
        <v>4121</v>
      </c>
      <c r="H260" s="216" t="s">
        <v>4122</v>
      </c>
      <c r="I260" s="216" t="s">
        <v>4123</v>
      </c>
      <c r="J260" s="216" t="s">
        <v>4124</v>
      </c>
      <c r="K260" s="216" t="s">
        <v>4125</v>
      </c>
      <c r="L260" s="229" t="s">
        <v>4126</v>
      </c>
      <c r="M260" s="216" t="s">
        <v>4127</v>
      </c>
      <c r="N260" s="69"/>
      <c r="O260" s="69"/>
      <c r="P260" s="69"/>
      <c r="Q260" s="69"/>
      <c r="R260" s="69"/>
      <c r="S260" s="69"/>
      <c r="T260" s="69"/>
      <c r="U260" s="69"/>
      <c r="V260" s="69"/>
      <c r="W260" s="69"/>
      <c r="X260" s="69"/>
      <c r="Y260" s="69"/>
      <c r="Z260" s="69"/>
    </row>
    <row r="261" spans="1:26" ht="13.5" customHeight="1">
      <c r="A261" s="216" t="s">
        <v>4128</v>
      </c>
      <c r="B261" s="216" t="s">
        <v>3934</v>
      </c>
      <c r="C261" s="216" t="s">
        <v>4129</v>
      </c>
      <c r="D261" s="216" t="s">
        <v>4130</v>
      </c>
      <c r="E261" s="216" t="s">
        <v>4131</v>
      </c>
      <c r="F261" s="216" t="s">
        <v>4132</v>
      </c>
      <c r="G261" s="216" t="s">
        <v>4133</v>
      </c>
      <c r="H261" s="216" t="s">
        <v>4134</v>
      </c>
      <c r="I261" s="216" t="s">
        <v>4135</v>
      </c>
      <c r="J261" s="216" t="s">
        <v>4136</v>
      </c>
      <c r="K261" s="216" t="s">
        <v>4137</v>
      </c>
      <c r="L261" s="229" t="s">
        <v>4138</v>
      </c>
      <c r="M261" s="216" t="s">
        <v>4139</v>
      </c>
      <c r="N261" s="69"/>
      <c r="O261" s="69"/>
      <c r="P261" s="69"/>
      <c r="Q261" s="69"/>
      <c r="R261" s="69"/>
      <c r="S261" s="69"/>
      <c r="T261" s="69"/>
      <c r="U261" s="69"/>
      <c r="V261" s="69"/>
      <c r="W261" s="69"/>
      <c r="X261" s="69"/>
      <c r="Y261" s="69"/>
      <c r="Z261" s="69"/>
    </row>
    <row r="262" spans="1:26" ht="13.5" customHeight="1">
      <c r="A262" s="216" t="s">
        <v>4140</v>
      </c>
      <c r="B262" s="216" t="s">
        <v>3934</v>
      </c>
      <c r="C262" s="216" t="s">
        <v>4141</v>
      </c>
      <c r="D262" s="216" t="s">
        <v>4142</v>
      </c>
      <c r="E262" s="216" t="s">
        <v>4143</v>
      </c>
      <c r="F262" s="216" t="s">
        <v>4144</v>
      </c>
      <c r="G262" s="216" t="s">
        <v>4145</v>
      </c>
      <c r="H262" s="216" t="s">
        <v>4146</v>
      </c>
      <c r="I262" s="216" t="s">
        <v>4147</v>
      </c>
      <c r="J262" s="216" t="s">
        <v>4148</v>
      </c>
      <c r="K262" s="216" t="s">
        <v>4149</v>
      </c>
      <c r="L262" s="229" t="s">
        <v>4150</v>
      </c>
      <c r="M262" s="216" t="s">
        <v>4151</v>
      </c>
      <c r="N262" s="69"/>
      <c r="O262" s="69"/>
      <c r="P262" s="69"/>
      <c r="Q262" s="69"/>
      <c r="R262" s="69"/>
      <c r="S262" s="69"/>
      <c r="T262" s="69"/>
      <c r="U262" s="69"/>
      <c r="V262" s="69"/>
      <c r="W262" s="69"/>
      <c r="X262" s="69"/>
      <c r="Y262" s="69"/>
      <c r="Z262" s="69"/>
    </row>
    <row r="263" spans="1:26" ht="13.5" customHeight="1">
      <c r="A263" s="216" t="s">
        <v>4152</v>
      </c>
      <c r="B263" s="216" t="s">
        <v>3934</v>
      </c>
      <c r="C263" s="216" t="s">
        <v>4153</v>
      </c>
      <c r="D263" s="216" t="s">
        <v>4154</v>
      </c>
      <c r="E263" s="216" t="s">
        <v>4155</v>
      </c>
      <c r="F263" s="216" t="s">
        <v>4156</v>
      </c>
      <c r="G263" s="216" t="s">
        <v>4157</v>
      </c>
      <c r="H263" s="216" t="s">
        <v>4158</v>
      </c>
      <c r="I263" s="216" t="s">
        <v>4159</v>
      </c>
      <c r="J263" s="216" t="s">
        <v>4160</v>
      </c>
      <c r="K263" s="216" t="s">
        <v>4161</v>
      </c>
      <c r="L263" s="229" t="s">
        <v>4162</v>
      </c>
      <c r="M263" s="216" t="s">
        <v>4163</v>
      </c>
      <c r="N263" s="69"/>
      <c r="O263" s="69"/>
      <c r="P263" s="69"/>
      <c r="Q263" s="69"/>
      <c r="R263" s="69"/>
      <c r="S263" s="69"/>
      <c r="T263" s="69"/>
      <c r="U263" s="69"/>
      <c r="V263" s="69"/>
      <c r="W263" s="69"/>
      <c r="X263" s="69"/>
      <c r="Y263" s="69"/>
      <c r="Z263" s="69"/>
    </row>
    <row r="264" spans="1:26" ht="13.5" customHeight="1">
      <c r="A264" s="216" t="s">
        <v>4164</v>
      </c>
      <c r="B264" s="216" t="s">
        <v>3934</v>
      </c>
      <c r="C264" s="216" t="s">
        <v>4165</v>
      </c>
      <c r="D264" s="216" t="s">
        <v>4166</v>
      </c>
      <c r="E264" s="216" t="s">
        <v>4167</v>
      </c>
      <c r="F264" s="216" t="s">
        <v>4168</v>
      </c>
      <c r="G264" s="216" t="s">
        <v>4169</v>
      </c>
      <c r="H264" s="216" t="s">
        <v>4170</v>
      </c>
      <c r="I264" s="216" t="s">
        <v>4171</v>
      </c>
      <c r="J264" s="216" t="s">
        <v>4172</v>
      </c>
      <c r="K264" s="216" t="s">
        <v>4173</v>
      </c>
      <c r="L264" s="229" t="s">
        <v>4174</v>
      </c>
      <c r="M264" s="216" t="s">
        <v>4175</v>
      </c>
      <c r="N264" s="69"/>
      <c r="O264" s="69"/>
      <c r="P264" s="69"/>
      <c r="Q264" s="69"/>
      <c r="R264" s="69"/>
      <c r="S264" s="69"/>
      <c r="T264" s="69"/>
      <c r="U264" s="69"/>
      <c r="V264" s="69"/>
      <c r="W264" s="69"/>
      <c r="X264" s="69"/>
      <c r="Y264" s="69"/>
      <c r="Z264" s="69"/>
    </row>
    <row r="265" spans="1:26" ht="13.5" customHeight="1">
      <c r="A265" s="216" t="s">
        <v>4176</v>
      </c>
      <c r="B265" s="216" t="s">
        <v>3934</v>
      </c>
      <c r="C265" s="216" t="s">
        <v>4177</v>
      </c>
      <c r="D265" s="216" t="s">
        <v>4178</v>
      </c>
      <c r="E265" s="216" t="s">
        <v>4179</v>
      </c>
      <c r="F265" s="216" t="s">
        <v>4180</v>
      </c>
      <c r="G265" s="216" t="s">
        <v>4181</v>
      </c>
      <c r="H265" s="216" t="s">
        <v>4182</v>
      </c>
      <c r="I265" s="216" t="s">
        <v>4183</v>
      </c>
      <c r="J265" s="216" t="s">
        <v>4184</v>
      </c>
      <c r="K265" s="216" t="s">
        <v>4185</v>
      </c>
      <c r="L265" s="229" t="s">
        <v>4186</v>
      </c>
      <c r="M265" s="216" t="s">
        <v>4187</v>
      </c>
      <c r="N265" s="69"/>
      <c r="O265" s="69"/>
      <c r="P265" s="69"/>
      <c r="Q265" s="69"/>
      <c r="R265" s="69"/>
      <c r="S265" s="69"/>
      <c r="T265" s="69"/>
      <c r="U265" s="69"/>
      <c r="V265" s="69"/>
      <c r="W265" s="69"/>
      <c r="X265" s="69"/>
      <c r="Y265" s="69"/>
      <c r="Z265" s="69"/>
    </row>
    <row r="266" spans="1:26" ht="13.5" customHeight="1">
      <c r="A266" s="216" t="s">
        <v>4188</v>
      </c>
      <c r="B266" s="216" t="s">
        <v>3934</v>
      </c>
      <c r="C266" s="216" t="s">
        <v>4189</v>
      </c>
      <c r="D266" s="216" t="s">
        <v>4190</v>
      </c>
      <c r="E266" s="216" t="s">
        <v>4191</v>
      </c>
      <c r="F266" s="216" t="s">
        <v>4192</v>
      </c>
      <c r="G266" s="216" t="s">
        <v>4193</v>
      </c>
      <c r="H266" s="216" t="s">
        <v>4194</v>
      </c>
      <c r="I266" s="216" t="s">
        <v>4195</v>
      </c>
      <c r="J266" s="216" t="s">
        <v>4196</v>
      </c>
      <c r="K266" s="216" t="s">
        <v>4197</v>
      </c>
      <c r="L266" s="229" t="s">
        <v>4198</v>
      </c>
      <c r="M266" s="216" t="s">
        <v>4199</v>
      </c>
      <c r="N266" s="69"/>
      <c r="O266" s="69"/>
      <c r="P266" s="69"/>
      <c r="Q266" s="69"/>
      <c r="R266" s="69"/>
      <c r="S266" s="69"/>
      <c r="T266" s="69"/>
      <c r="U266" s="69"/>
      <c r="V266" s="69"/>
      <c r="W266" s="69"/>
      <c r="X266" s="69"/>
      <c r="Y266" s="69"/>
      <c r="Z266" s="69"/>
    </row>
    <row r="267" spans="1:26" ht="13.5" customHeight="1">
      <c r="A267" s="216" t="s">
        <v>4200</v>
      </c>
      <c r="B267" s="216" t="s">
        <v>3934</v>
      </c>
      <c r="C267" s="216" t="s">
        <v>4201</v>
      </c>
      <c r="D267" s="216" t="s">
        <v>4202</v>
      </c>
      <c r="E267" s="216" t="s">
        <v>4203</v>
      </c>
      <c r="F267" s="216" t="s">
        <v>4204</v>
      </c>
      <c r="G267" s="216" t="s">
        <v>4205</v>
      </c>
      <c r="H267" s="216" t="s">
        <v>4206</v>
      </c>
      <c r="I267" s="216" t="s">
        <v>4207</v>
      </c>
      <c r="J267" s="216" t="s">
        <v>4208</v>
      </c>
      <c r="K267" s="216" t="s">
        <v>4209</v>
      </c>
      <c r="L267" s="229" t="s">
        <v>4210</v>
      </c>
      <c r="M267" s="216" t="s">
        <v>4211</v>
      </c>
      <c r="N267" s="69"/>
      <c r="O267" s="69"/>
      <c r="P267" s="69"/>
      <c r="Q267" s="69"/>
      <c r="R267" s="69"/>
      <c r="S267" s="69"/>
      <c r="T267" s="69"/>
      <c r="U267" s="69"/>
      <c r="V267" s="69"/>
      <c r="W267" s="69"/>
      <c r="X267" s="69"/>
      <c r="Y267" s="69"/>
      <c r="Z267" s="69"/>
    </row>
    <row r="268" spans="1:26" ht="13.5" customHeight="1">
      <c r="A268" s="216" t="s">
        <v>4212</v>
      </c>
      <c r="B268" s="216" t="s">
        <v>3934</v>
      </c>
      <c r="C268" s="216" t="s">
        <v>4213</v>
      </c>
      <c r="D268" s="216" t="s">
        <v>4214</v>
      </c>
      <c r="E268" s="216" t="s">
        <v>4215</v>
      </c>
      <c r="F268" s="216" t="s">
        <v>4216</v>
      </c>
      <c r="G268" s="216" t="s">
        <v>4217</v>
      </c>
      <c r="H268" s="216" t="s">
        <v>4218</v>
      </c>
      <c r="I268" s="216" t="s">
        <v>4219</v>
      </c>
      <c r="J268" s="216" t="s">
        <v>4220</v>
      </c>
      <c r="K268" s="216" t="s">
        <v>4221</v>
      </c>
      <c r="L268" s="229" t="s">
        <v>4222</v>
      </c>
      <c r="M268" s="216" t="s">
        <v>4223</v>
      </c>
      <c r="N268" s="69"/>
      <c r="O268" s="69"/>
      <c r="P268" s="69"/>
      <c r="Q268" s="69"/>
      <c r="R268" s="69"/>
      <c r="S268" s="69"/>
      <c r="T268" s="69"/>
      <c r="U268" s="69"/>
      <c r="V268" s="69"/>
      <c r="W268" s="69"/>
      <c r="X268" s="69"/>
      <c r="Y268" s="69"/>
      <c r="Z268" s="69"/>
    </row>
    <row r="269" spans="1:26" ht="13.5" customHeight="1">
      <c r="A269" s="216" t="s">
        <v>4224</v>
      </c>
      <c r="B269" s="216" t="s">
        <v>3934</v>
      </c>
      <c r="C269" s="216" t="s">
        <v>4225</v>
      </c>
      <c r="D269" s="216" t="s">
        <v>4226</v>
      </c>
      <c r="E269" s="216" t="s">
        <v>4227</v>
      </c>
      <c r="F269" s="216" t="s">
        <v>4228</v>
      </c>
      <c r="G269" s="216" t="s">
        <v>4229</v>
      </c>
      <c r="H269" s="216" t="s">
        <v>4230</v>
      </c>
      <c r="I269" s="216" t="s">
        <v>4231</v>
      </c>
      <c r="J269" s="216" t="s">
        <v>4232</v>
      </c>
      <c r="K269" s="216" t="s">
        <v>4233</v>
      </c>
      <c r="L269" s="229" t="s">
        <v>4234</v>
      </c>
      <c r="M269" s="216" t="s">
        <v>4235</v>
      </c>
      <c r="N269" s="69"/>
      <c r="O269" s="69"/>
      <c r="P269" s="69"/>
      <c r="Q269" s="69"/>
      <c r="R269" s="69"/>
      <c r="S269" s="69"/>
      <c r="T269" s="69"/>
      <c r="U269" s="69"/>
      <c r="V269" s="69"/>
      <c r="W269" s="69"/>
      <c r="X269" s="69"/>
      <c r="Y269" s="69"/>
      <c r="Z269" s="69"/>
    </row>
    <row r="270" spans="1:26" ht="13.5" customHeight="1">
      <c r="A270" s="216" t="s">
        <v>4236</v>
      </c>
      <c r="B270" s="216" t="s">
        <v>3934</v>
      </c>
      <c r="C270" s="216" t="s">
        <v>4237</v>
      </c>
      <c r="D270" s="216" t="s">
        <v>4238</v>
      </c>
      <c r="E270" s="216" t="s">
        <v>4239</v>
      </c>
      <c r="F270" s="216" t="s">
        <v>4240</v>
      </c>
      <c r="G270" s="216" t="s">
        <v>4241</v>
      </c>
      <c r="H270" s="216" t="s">
        <v>4242</v>
      </c>
      <c r="I270" s="216" t="s">
        <v>4243</v>
      </c>
      <c r="J270" s="216" t="s">
        <v>4244</v>
      </c>
      <c r="K270" s="216" t="s">
        <v>4245</v>
      </c>
      <c r="L270" s="229" t="s">
        <v>4246</v>
      </c>
      <c r="M270" s="216" t="s">
        <v>4247</v>
      </c>
      <c r="N270" s="69"/>
      <c r="O270" s="69"/>
      <c r="P270" s="69"/>
      <c r="Q270" s="69"/>
      <c r="R270" s="69"/>
      <c r="S270" s="69"/>
      <c r="T270" s="69"/>
      <c r="U270" s="69"/>
      <c r="V270" s="69"/>
      <c r="W270" s="69"/>
      <c r="X270" s="69"/>
      <c r="Y270" s="69"/>
      <c r="Z270" s="69"/>
    </row>
    <row r="271" spans="1:26" ht="13.5" customHeight="1">
      <c r="A271" s="216" t="s">
        <v>4248</v>
      </c>
      <c r="B271" s="216" t="s">
        <v>3934</v>
      </c>
      <c r="C271" s="216" t="s">
        <v>4249</v>
      </c>
      <c r="D271" s="216" t="s">
        <v>4250</v>
      </c>
      <c r="E271" s="216" t="s">
        <v>4251</v>
      </c>
      <c r="F271" s="216" t="s">
        <v>4252</v>
      </c>
      <c r="G271" s="216" t="s">
        <v>4253</v>
      </c>
      <c r="H271" s="216" t="s">
        <v>4254</v>
      </c>
      <c r="I271" s="216" t="s">
        <v>4255</v>
      </c>
      <c r="J271" s="216" t="s">
        <v>4256</v>
      </c>
      <c r="K271" s="216" t="s">
        <v>4257</v>
      </c>
      <c r="L271" s="229" t="s">
        <v>4258</v>
      </c>
      <c r="M271" s="216" t="s">
        <v>4259</v>
      </c>
      <c r="N271" s="69"/>
      <c r="O271" s="69"/>
      <c r="P271" s="69"/>
      <c r="Q271" s="69"/>
      <c r="R271" s="69"/>
      <c r="S271" s="69"/>
      <c r="T271" s="69"/>
      <c r="U271" s="69"/>
      <c r="V271" s="69"/>
      <c r="W271" s="69"/>
      <c r="X271" s="69"/>
      <c r="Y271" s="69"/>
      <c r="Z271" s="69"/>
    </row>
    <row r="272" spans="1:26" ht="13.5" customHeight="1">
      <c r="A272" s="216" t="s">
        <v>4260</v>
      </c>
      <c r="B272" s="216" t="s">
        <v>3934</v>
      </c>
      <c r="C272" s="216" t="s">
        <v>4261</v>
      </c>
      <c r="D272" s="216" t="s">
        <v>4262</v>
      </c>
      <c r="E272" s="216" t="s">
        <v>4263</v>
      </c>
      <c r="F272" s="216" t="s">
        <v>4264</v>
      </c>
      <c r="G272" s="216" t="s">
        <v>4265</v>
      </c>
      <c r="H272" s="216" t="s">
        <v>4266</v>
      </c>
      <c r="I272" s="216" t="s">
        <v>4267</v>
      </c>
      <c r="J272" s="216" t="s">
        <v>4268</v>
      </c>
      <c r="K272" s="216" t="s">
        <v>4269</v>
      </c>
      <c r="L272" s="229" t="s">
        <v>4270</v>
      </c>
      <c r="M272" s="216" t="s">
        <v>4271</v>
      </c>
      <c r="N272" s="69"/>
      <c r="O272" s="69"/>
      <c r="P272" s="69"/>
      <c r="Q272" s="69"/>
      <c r="R272" s="69"/>
      <c r="S272" s="69"/>
      <c r="T272" s="69"/>
      <c r="U272" s="69"/>
      <c r="V272" s="69"/>
      <c r="W272" s="69"/>
      <c r="X272" s="69"/>
      <c r="Y272" s="69"/>
      <c r="Z272" s="69"/>
    </row>
    <row r="273" spans="1:26" ht="13.5" customHeight="1">
      <c r="A273" s="216" t="s">
        <v>4272</v>
      </c>
      <c r="B273" s="216" t="s">
        <v>3934</v>
      </c>
      <c r="C273" s="216" t="s">
        <v>4273</v>
      </c>
      <c r="D273" s="216" t="s">
        <v>4274</v>
      </c>
      <c r="E273" s="216" t="s">
        <v>4275</v>
      </c>
      <c r="F273" s="216" t="s">
        <v>4276</v>
      </c>
      <c r="G273" s="216" t="s">
        <v>4277</v>
      </c>
      <c r="H273" s="216" t="s">
        <v>4278</v>
      </c>
      <c r="I273" s="216" t="s">
        <v>4279</v>
      </c>
      <c r="J273" s="216" t="s">
        <v>4280</v>
      </c>
      <c r="K273" s="216" t="s">
        <v>4281</v>
      </c>
      <c r="L273" s="216" t="s">
        <v>4282</v>
      </c>
      <c r="M273" s="216" t="s">
        <v>4283</v>
      </c>
      <c r="N273" s="69"/>
      <c r="O273" s="69"/>
      <c r="P273" s="69"/>
      <c r="Q273" s="69"/>
      <c r="R273" s="69"/>
      <c r="S273" s="69"/>
      <c r="T273" s="69"/>
      <c r="U273" s="69"/>
      <c r="V273" s="69"/>
      <c r="W273" s="69"/>
      <c r="X273" s="69"/>
      <c r="Y273" s="69"/>
      <c r="Z273" s="69"/>
    </row>
    <row r="274" spans="1:26" ht="13.5" customHeight="1">
      <c r="A274" s="216" t="s">
        <v>4284</v>
      </c>
      <c r="B274" s="216" t="s">
        <v>3934</v>
      </c>
      <c r="C274" s="216" t="s">
        <v>4285</v>
      </c>
      <c r="D274" s="216" t="s">
        <v>4286</v>
      </c>
      <c r="E274" s="216" t="s">
        <v>4287</v>
      </c>
      <c r="F274" s="216" t="s">
        <v>4288</v>
      </c>
      <c r="G274" s="216" t="s">
        <v>4289</v>
      </c>
      <c r="H274" s="216" t="s">
        <v>4290</v>
      </c>
      <c r="I274" s="216" t="s">
        <v>4291</v>
      </c>
      <c r="J274" s="216" t="s">
        <v>4292</v>
      </c>
      <c r="K274" s="216" t="s">
        <v>4293</v>
      </c>
      <c r="L274" s="216" t="s">
        <v>4294</v>
      </c>
      <c r="M274" s="216" t="s">
        <v>4295</v>
      </c>
      <c r="N274" s="69"/>
      <c r="O274" s="69"/>
      <c r="P274" s="69"/>
      <c r="Q274" s="69"/>
      <c r="R274" s="69"/>
      <c r="S274" s="69"/>
      <c r="T274" s="69"/>
      <c r="U274" s="69"/>
      <c r="V274" s="69"/>
      <c r="W274" s="69"/>
      <c r="X274" s="69"/>
      <c r="Y274" s="69"/>
      <c r="Z274" s="69"/>
    </row>
    <row r="275" spans="1:26" ht="13.5" customHeight="1">
      <c r="A275" s="216" t="s">
        <v>4296</v>
      </c>
      <c r="B275" s="216" t="s">
        <v>3934</v>
      </c>
      <c r="C275" s="216" t="s">
        <v>4297</v>
      </c>
      <c r="D275" s="216" t="s">
        <v>4298</v>
      </c>
      <c r="E275" s="216" t="s">
        <v>4299</v>
      </c>
      <c r="F275" s="216" t="s">
        <v>4300</v>
      </c>
      <c r="G275" s="216" t="s">
        <v>4301</v>
      </c>
      <c r="H275" s="216" t="s">
        <v>4302</v>
      </c>
      <c r="I275" s="216" t="s">
        <v>4303</v>
      </c>
      <c r="J275" s="216" t="s">
        <v>4304</v>
      </c>
      <c r="K275" s="216" t="s">
        <v>4305</v>
      </c>
      <c r="L275" s="216" t="s">
        <v>4306</v>
      </c>
      <c r="M275" s="216" t="s">
        <v>4307</v>
      </c>
      <c r="N275" s="69"/>
      <c r="O275" s="69"/>
      <c r="P275" s="69"/>
      <c r="Q275" s="69"/>
      <c r="R275" s="69"/>
      <c r="S275" s="69"/>
      <c r="T275" s="69"/>
      <c r="U275" s="69"/>
      <c r="V275" s="69"/>
      <c r="W275" s="69"/>
      <c r="X275" s="69"/>
      <c r="Y275" s="69"/>
      <c r="Z275" s="69"/>
    </row>
    <row r="276" spans="1:26" ht="13.5" customHeight="1">
      <c r="A276" s="216" t="s">
        <v>4308</v>
      </c>
      <c r="B276" s="216" t="s">
        <v>3934</v>
      </c>
      <c r="C276" s="216" t="s">
        <v>4309</v>
      </c>
      <c r="D276" s="216" t="s">
        <v>4310</v>
      </c>
      <c r="E276" s="216" t="s">
        <v>4311</v>
      </c>
      <c r="F276" s="216" t="s">
        <v>4312</v>
      </c>
      <c r="G276" s="216" t="s">
        <v>4313</v>
      </c>
      <c r="H276" s="216" t="s">
        <v>4314</v>
      </c>
      <c r="I276" s="216" t="s">
        <v>4315</v>
      </c>
      <c r="J276" s="216" t="s">
        <v>4316</v>
      </c>
      <c r="K276" s="216" t="s">
        <v>4317</v>
      </c>
      <c r="L276" s="216" t="s">
        <v>4318</v>
      </c>
      <c r="M276" s="216" t="s">
        <v>4319</v>
      </c>
      <c r="N276" s="69"/>
      <c r="O276" s="69"/>
      <c r="P276" s="69"/>
      <c r="Q276" s="69"/>
      <c r="R276" s="69"/>
      <c r="S276" s="69"/>
      <c r="T276" s="69"/>
      <c r="U276" s="69"/>
      <c r="V276" s="69"/>
      <c r="W276" s="69"/>
      <c r="X276" s="69"/>
      <c r="Y276" s="69"/>
      <c r="Z276" s="69"/>
    </row>
    <row r="277" spans="1:26" ht="13.5" customHeight="1">
      <c r="A277" s="216" t="s">
        <v>4320</v>
      </c>
      <c r="B277" s="216" t="s">
        <v>3934</v>
      </c>
      <c r="C277" s="216" t="s">
        <v>4321</v>
      </c>
      <c r="D277" s="216" t="s">
        <v>4322</v>
      </c>
      <c r="E277" s="217" t="s">
        <v>4323</v>
      </c>
      <c r="F277" s="216" t="s">
        <v>4324</v>
      </c>
      <c r="G277" s="216" t="s">
        <v>4325</v>
      </c>
      <c r="H277" s="216" t="s">
        <v>4326</v>
      </c>
      <c r="I277" s="216" t="s">
        <v>4327</v>
      </c>
      <c r="J277" s="216" t="s">
        <v>4328</v>
      </c>
      <c r="K277" s="216" t="s">
        <v>4329</v>
      </c>
      <c r="L277" s="229" t="s">
        <v>4330</v>
      </c>
      <c r="M277" s="216" t="s">
        <v>4331</v>
      </c>
      <c r="N277" s="69"/>
      <c r="O277" s="69"/>
      <c r="P277" s="69"/>
      <c r="Q277" s="69"/>
      <c r="R277" s="69"/>
      <c r="S277" s="69"/>
      <c r="T277" s="69"/>
      <c r="U277" s="69"/>
      <c r="V277" s="69"/>
      <c r="W277" s="69"/>
      <c r="X277" s="69"/>
      <c r="Y277" s="69"/>
      <c r="Z277" s="69"/>
    </row>
    <row r="278" spans="1:26" ht="13.5" customHeight="1">
      <c r="A278" s="216" t="s">
        <v>4332</v>
      </c>
      <c r="B278" s="216" t="s">
        <v>3934</v>
      </c>
      <c r="C278" s="216" t="s">
        <v>4333</v>
      </c>
      <c r="D278" s="216" t="s">
        <v>4334</v>
      </c>
      <c r="E278" s="217" t="s">
        <v>4335</v>
      </c>
      <c r="F278" s="216" t="s">
        <v>4336</v>
      </c>
      <c r="G278" s="216" t="s">
        <v>4337</v>
      </c>
      <c r="H278" s="216" t="s">
        <v>4338</v>
      </c>
      <c r="I278" s="216" t="s">
        <v>4339</v>
      </c>
      <c r="J278" s="216" t="s">
        <v>4340</v>
      </c>
      <c r="K278" s="216" t="s">
        <v>4341</v>
      </c>
      <c r="L278" s="229" t="s">
        <v>4342</v>
      </c>
      <c r="M278" s="216" t="s">
        <v>4343</v>
      </c>
      <c r="N278" s="69"/>
      <c r="O278" s="69"/>
      <c r="P278" s="69"/>
      <c r="Q278" s="69"/>
      <c r="R278" s="69"/>
      <c r="S278" s="69"/>
      <c r="T278" s="69"/>
      <c r="U278" s="69"/>
      <c r="V278" s="69"/>
      <c r="W278" s="69"/>
      <c r="X278" s="69"/>
      <c r="Y278" s="69"/>
      <c r="Z278" s="69"/>
    </row>
    <row r="279" spans="1:26" ht="13.5" customHeight="1">
      <c r="A279" s="216" t="s">
        <v>4344</v>
      </c>
      <c r="B279" s="216" t="s">
        <v>3934</v>
      </c>
      <c r="C279" s="216" t="s">
        <v>4345</v>
      </c>
      <c r="D279" s="216" t="s">
        <v>4346</v>
      </c>
      <c r="E279" s="217" t="s">
        <v>4347</v>
      </c>
      <c r="F279" s="216" t="s">
        <v>4348</v>
      </c>
      <c r="G279" s="216" t="s">
        <v>4349</v>
      </c>
      <c r="H279" s="216" t="s">
        <v>4350</v>
      </c>
      <c r="I279" s="216" t="s">
        <v>4351</v>
      </c>
      <c r="J279" s="216" t="s">
        <v>4352</v>
      </c>
      <c r="K279" s="216" t="s">
        <v>4353</v>
      </c>
      <c r="L279" s="229" t="s">
        <v>4354</v>
      </c>
      <c r="M279" s="216" t="s">
        <v>4355</v>
      </c>
      <c r="N279" s="69"/>
      <c r="O279" s="69"/>
      <c r="P279" s="69"/>
      <c r="Q279" s="69"/>
      <c r="R279" s="69"/>
      <c r="S279" s="69"/>
      <c r="T279" s="69"/>
      <c r="U279" s="69"/>
      <c r="V279" s="69"/>
      <c r="W279" s="69"/>
      <c r="X279" s="69"/>
      <c r="Y279" s="69"/>
      <c r="Z279" s="69"/>
    </row>
    <row r="280" spans="1:26" ht="13.5" customHeight="1">
      <c r="A280" s="216" t="s">
        <v>4356</v>
      </c>
      <c r="B280" s="216" t="s">
        <v>3934</v>
      </c>
      <c r="C280" s="216" t="s">
        <v>4357</v>
      </c>
      <c r="D280" s="216" t="s">
        <v>4358</v>
      </c>
      <c r="E280" s="217" t="s">
        <v>4359</v>
      </c>
      <c r="F280" s="216" t="s">
        <v>4360</v>
      </c>
      <c r="G280" s="216" t="s">
        <v>4361</v>
      </c>
      <c r="H280" s="216" t="s">
        <v>4362</v>
      </c>
      <c r="I280" s="216" t="s">
        <v>4363</v>
      </c>
      <c r="J280" s="216" t="s">
        <v>4364</v>
      </c>
      <c r="K280" s="216" t="s">
        <v>4365</v>
      </c>
      <c r="L280" s="229" t="s">
        <v>4366</v>
      </c>
      <c r="M280" s="216" t="s">
        <v>4367</v>
      </c>
      <c r="N280" s="69"/>
      <c r="O280" s="69"/>
      <c r="P280" s="69"/>
      <c r="Q280" s="69"/>
      <c r="R280" s="69"/>
      <c r="S280" s="69"/>
      <c r="T280" s="69"/>
      <c r="U280" s="69"/>
      <c r="V280" s="69"/>
      <c r="W280" s="69"/>
      <c r="X280" s="69"/>
      <c r="Y280" s="69"/>
      <c r="Z280" s="69"/>
    </row>
    <row r="281" spans="1:26" ht="13.5" customHeight="1">
      <c r="A281" s="216" t="s">
        <v>4368</v>
      </c>
      <c r="B281" s="216" t="s">
        <v>3934</v>
      </c>
      <c r="C281" s="216" t="s">
        <v>4369</v>
      </c>
      <c r="D281" s="216" t="s">
        <v>4370</v>
      </c>
      <c r="E281" s="217" t="s">
        <v>4371</v>
      </c>
      <c r="F281" s="216" t="s">
        <v>4372</v>
      </c>
      <c r="G281" s="216" t="s">
        <v>4373</v>
      </c>
      <c r="H281" s="216" t="s">
        <v>4374</v>
      </c>
      <c r="I281" s="216" t="s">
        <v>4375</v>
      </c>
      <c r="J281" s="216" t="s">
        <v>4376</v>
      </c>
      <c r="K281" s="216" t="s">
        <v>4377</v>
      </c>
      <c r="L281" s="229" t="s">
        <v>4378</v>
      </c>
      <c r="M281" s="216" t="s">
        <v>4379</v>
      </c>
      <c r="N281" s="69"/>
      <c r="O281" s="69"/>
      <c r="P281" s="69"/>
      <c r="Q281" s="69"/>
      <c r="R281" s="69"/>
      <c r="S281" s="69"/>
      <c r="T281" s="69"/>
      <c r="U281" s="69"/>
      <c r="V281" s="69"/>
      <c r="W281" s="69"/>
      <c r="X281" s="69"/>
      <c r="Y281" s="69"/>
      <c r="Z281" s="69"/>
    </row>
    <row r="282" spans="1:26" ht="57" customHeight="1">
      <c r="A282" s="216" t="s">
        <v>4380</v>
      </c>
      <c r="B282" s="216" t="s">
        <v>3934</v>
      </c>
      <c r="C282" s="216" t="s">
        <v>4381</v>
      </c>
      <c r="D282" s="216" t="s">
        <v>4382</v>
      </c>
      <c r="E282" s="217" t="s">
        <v>4383</v>
      </c>
      <c r="F282" s="216" t="s">
        <v>4384</v>
      </c>
      <c r="G282" s="216" t="s">
        <v>4385</v>
      </c>
      <c r="H282" s="216" t="s">
        <v>4386</v>
      </c>
      <c r="I282" s="216" t="s">
        <v>4387</v>
      </c>
      <c r="J282" s="216" t="s">
        <v>4388</v>
      </c>
      <c r="K282" s="216" t="s">
        <v>4389</v>
      </c>
      <c r="L282" s="229" t="s">
        <v>4390</v>
      </c>
      <c r="M282" s="216" t="s">
        <v>4391</v>
      </c>
      <c r="N282" s="69"/>
      <c r="O282" s="69"/>
      <c r="P282" s="69"/>
      <c r="Q282" s="69"/>
      <c r="R282" s="69"/>
      <c r="S282" s="69"/>
      <c r="T282" s="69"/>
      <c r="U282" s="69"/>
      <c r="V282" s="69"/>
      <c r="W282" s="69"/>
      <c r="X282" s="69"/>
      <c r="Y282" s="69"/>
      <c r="Z282" s="69"/>
    </row>
    <row r="283" spans="1:26" ht="57" customHeight="1">
      <c r="A283" s="216" t="s">
        <v>4392</v>
      </c>
      <c r="B283" s="216" t="s">
        <v>3934</v>
      </c>
      <c r="C283" s="216" t="s">
        <v>4393</v>
      </c>
      <c r="D283" s="216" t="s">
        <v>4394</v>
      </c>
      <c r="E283" s="217" t="s">
        <v>4395</v>
      </c>
      <c r="F283" s="216" t="s">
        <v>4396</v>
      </c>
      <c r="G283" s="216" t="s">
        <v>4397</v>
      </c>
      <c r="H283" s="216" t="s">
        <v>4398</v>
      </c>
      <c r="I283" s="216" t="s">
        <v>4399</v>
      </c>
      <c r="J283" s="216" t="s">
        <v>4400</v>
      </c>
      <c r="K283" s="216" t="s">
        <v>4401</v>
      </c>
      <c r="L283" s="229" t="s">
        <v>4402</v>
      </c>
      <c r="M283" s="216" t="s">
        <v>4403</v>
      </c>
      <c r="N283" s="69"/>
      <c r="O283" s="69"/>
      <c r="P283" s="69"/>
      <c r="Q283" s="69"/>
      <c r="R283" s="69"/>
      <c r="S283" s="69"/>
      <c r="T283" s="69"/>
      <c r="U283" s="69"/>
      <c r="V283" s="69"/>
      <c r="W283" s="69"/>
      <c r="X283" s="69"/>
      <c r="Y283" s="69"/>
      <c r="Z283" s="69"/>
    </row>
    <row r="284" spans="1:26" ht="57" customHeight="1">
      <c r="A284" s="216" t="s">
        <v>4404</v>
      </c>
      <c r="B284" s="216" t="s">
        <v>3934</v>
      </c>
      <c r="C284" s="216" t="s">
        <v>4405</v>
      </c>
      <c r="D284" s="216" t="s">
        <v>4406</v>
      </c>
      <c r="E284" s="217" t="s">
        <v>4407</v>
      </c>
      <c r="F284" s="216" t="s">
        <v>4408</v>
      </c>
      <c r="G284" s="216" t="s">
        <v>4409</v>
      </c>
      <c r="H284" s="216" t="s">
        <v>4410</v>
      </c>
      <c r="I284" s="216" t="s">
        <v>4411</v>
      </c>
      <c r="J284" s="216" t="s">
        <v>4412</v>
      </c>
      <c r="K284" s="216" t="s">
        <v>4413</v>
      </c>
      <c r="L284" s="229" t="s">
        <v>4414</v>
      </c>
      <c r="M284" s="216" t="s">
        <v>4415</v>
      </c>
      <c r="N284" s="69"/>
      <c r="O284" s="69"/>
      <c r="P284" s="69"/>
      <c r="Q284" s="69"/>
      <c r="R284" s="69"/>
      <c r="S284" s="69"/>
      <c r="T284" s="69"/>
      <c r="U284" s="69"/>
      <c r="V284" s="69"/>
      <c r="W284" s="69"/>
      <c r="X284" s="69"/>
      <c r="Y284" s="69"/>
      <c r="Z284" s="69"/>
    </row>
    <row r="285" spans="1:26" ht="57" customHeight="1">
      <c r="A285" s="216" t="s">
        <v>4416</v>
      </c>
      <c r="B285" s="216" t="s">
        <v>3934</v>
      </c>
      <c r="C285" s="216" t="s">
        <v>4417</v>
      </c>
      <c r="D285" s="216" t="s">
        <v>4418</v>
      </c>
      <c r="E285" s="217" t="s">
        <v>4419</v>
      </c>
      <c r="F285" s="216" t="s">
        <v>4420</v>
      </c>
      <c r="G285" s="216" t="s">
        <v>4421</v>
      </c>
      <c r="H285" s="216" t="s">
        <v>4422</v>
      </c>
      <c r="I285" s="216" t="s">
        <v>4423</v>
      </c>
      <c r="J285" s="216" t="s">
        <v>4424</v>
      </c>
      <c r="K285" s="216" t="s">
        <v>4425</v>
      </c>
      <c r="L285" s="229" t="s">
        <v>4426</v>
      </c>
      <c r="M285" s="216" t="s">
        <v>4427</v>
      </c>
      <c r="N285" s="69"/>
      <c r="O285" s="69"/>
      <c r="P285" s="69"/>
      <c r="Q285" s="69"/>
      <c r="R285" s="69"/>
      <c r="S285" s="69"/>
      <c r="T285" s="69"/>
      <c r="U285" s="69"/>
      <c r="V285" s="69"/>
      <c r="W285" s="69"/>
      <c r="X285" s="69"/>
      <c r="Y285" s="69"/>
      <c r="Z285" s="69"/>
    </row>
    <row r="286" spans="1:26" ht="13.5" customHeight="1">
      <c r="A286" s="216" t="s">
        <v>4428</v>
      </c>
      <c r="B286" s="216" t="s">
        <v>3934</v>
      </c>
      <c r="C286" s="216" t="s">
        <v>4429</v>
      </c>
      <c r="D286" s="216" t="s">
        <v>4430</v>
      </c>
      <c r="E286" s="217" t="s">
        <v>4431</v>
      </c>
      <c r="F286" s="216" t="s">
        <v>4432</v>
      </c>
      <c r="G286" s="216" t="s">
        <v>4433</v>
      </c>
      <c r="H286" s="216" t="s">
        <v>4434</v>
      </c>
      <c r="I286" s="216" t="s">
        <v>4435</v>
      </c>
      <c r="J286" s="216" t="s">
        <v>4436</v>
      </c>
      <c r="K286" s="216" t="s">
        <v>4437</v>
      </c>
      <c r="L286" s="229" t="s">
        <v>4438</v>
      </c>
      <c r="M286" s="216" t="s">
        <v>4439</v>
      </c>
      <c r="N286" s="69"/>
      <c r="O286" s="69"/>
      <c r="P286" s="69"/>
      <c r="Q286" s="69"/>
      <c r="R286" s="69"/>
      <c r="S286" s="69"/>
      <c r="T286" s="69"/>
      <c r="U286" s="69"/>
      <c r="V286" s="69"/>
      <c r="W286" s="69"/>
      <c r="X286" s="69"/>
      <c r="Y286" s="69"/>
      <c r="Z286" s="69"/>
    </row>
    <row r="287" spans="1:26" ht="13.5" customHeight="1">
      <c r="A287" s="216" t="s">
        <v>4440</v>
      </c>
      <c r="B287" s="216" t="s">
        <v>3934</v>
      </c>
      <c r="C287" s="216" t="s">
        <v>4441</v>
      </c>
      <c r="D287" s="216" t="s">
        <v>4442</v>
      </c>
      <c r="E287" s="217" t="s">
        <v>4443</v>
      </c>
      <c r="F287" s="216" t="s">
        <v>4444</v>
      </c>
      <c r="G287" s="216" t="s">
        <v>4445</v>
      </c>
      <c r="H287" s="216" t="s">
        <v>4446</v>
      </c>
      <c r="I287" s="216" t="s">
        <v>4447</v>
      </c>
      <c r="J287" s="216" t="s">
        <v>4448</v>
      </c>
      <c r="K287" s="216" t="s">
        <v>4449</v>
      </c>
      <c r="L287" s="229" t="s">
        <v>4450</v>
      </c>
      <c r="M287" s="216" t="s">
        <v>4451</v>
      </c>
      <c r="N287" s="69"/>
      <c r="O287" s="69"/>
      <c r="P287" s="69"/>
      <c r="Q287" s="69"/>
      <c r="R287" s="69"/>
      <c r="S287" s="69"/>
      <c r="T287" s="69"/>
      <c r="U287" s="69"/>
      <c r="V287" s="69"/>
      <c r="W287" s="69"/>
      <c r="X287" s="69"/>
      <c r="Y287" s="69"/>
      <c r="Z287" s="69"/>
    </row>
    <row r="288" spans="1:26" ht="13.5" customHeight="1">
      <c r="A288" s="216" t="s">
        <v>4452</v>
      </c>
      <c r="B288" s="216" t="s">
        <v>3934</v>
      </c>
      <c r="C288" s="216" t="s">
        <v>4453</v>
      </c>
      <c r="D288" s="216" t="s">
        <v>4454</v>
      </c>
      <c r="E288" s="217" t="s">
        <v>4455</v>
      </c>
      <c r="F288" s="216" t="s">
        <v>4456</v>
      </c>
      <c r="G288" s="216" t="s">
        <v>4457</v>
      </c>
      <c r="H288" s="216" t="s">
        <v>4458</v>
      </c>
      <c r="I288" s="216" t="s">
        <v>4459</v>
      </c>
      <c r="J288" s="216" t="s">
        <v>4460</v>
      </c>
      <c r="K288" s="216" t="s">
        <v>4461</v>
      </c>
      <c r="L288" s="229" t="s">
        <v>4462</v>
      </c>
      <c r="M288" s="216" t="s">
        <v>4463</v>
      </c>
      <c r="N288" s="69"/>
      <c r="O288" s="69"/>
      <c r="P288" s="69"/>
      <c r="Q288" s="69"/>
      <c r="R288" s="69"/>
      <c r="S288" s="69"/>
      <c r="T288" s="69"/>
      <c r="U288" s="69"/>
      <c r="V288" s="69"/>
      <c r="W288" s="69"/>
      <c r="X288" s="69"/>
      <c r="Y288" s="69"/>
      <c r="Z288" s="69"/>
    </row>
    <row r="289" spans="1:26" ht="13.5" customHeight="1">
      <c r="A289" s="216" t="s">
        <v>4464</v>
      </c>
      <c r="B289" s="216" t="s">
        <v>3934</v>
      </c>
      <c r="C289" s="216" t="s">
        <v>4465</v>
      </c>
      <c r="D289" s="216" t="s">
        <v>4466</v>
      </c>
      <c r="E289" s="217" t="s">
        <v>4467</v>
      </c>
      <c r="F289" s="216" t="s">
        <v>4468</v>
      </c>
      <c r="G289" s="216" t="s">
        <v>4469</v>
      </c>
      <c r="H289" s="216" t="s">
        <v>4470</v>
      </c>
      <c r="I289" s="216" t="s">
        <v>4471</v>
      </c>
      <c r="J289" s="216" t="s">
        <v>4472</v>
      </c>
      <c r="K289" s="216" t="s">
        <v>4473</v>
      </c>
      <c r="L289" s="229" t="s">
        <v>4474</v>
      </c>
      <c r="M289" s="216" t="s">
        <v>4475</v>
      </c>
      <c r="N289" s="69"/>
      <c r="O289" s="69"/>
      <c r="P289" s="69"/>
      <c r="Q289" s="69"/>
      <c r="R289" s="69"/>
      <c r="S289" s="69"/>
      <c r="T289" s="69"/>
      <c r="U289" s="69"/>
      <c r="V289" s="69"/>
      <c r="W289" s="69"/>
      <c r="X289" s="69"/>
      <c r="Y289" s="69"/>
      <c r="Z289" s="69"/>
    </row>
    <row r="290" spans="1:26" ht="13.5" customHeight="1">
      <c r="A290" s="216" t="s">
        <v>4476</v>
      </c>
      <c r="B290" s="216" t="s">
        <v>3934</v>
      </c>
      <c r="C290" s="216" t="s">
        <v>4477</v>
      </c>
      <c r="D290" s="216" t="s">
        <v>4478</v>
      </c>
      <c r="E290" s="217" t="s">
        <v>4479</v>
      </c>
      <c r="F290" s="216" t="s">
        <v>4480</v>
      </c>
      <c r="G290" s="216" t="s">
        <v>4481</v>
      </c>
      <c r="H290" s="216" t="s">
        <v>4482</v>
      </c>
      <c r="I290" s="216" t="s">
        <v>4483</v>
      </c>
      <c r="J290" s="216" t="s">
        <v>4484</v>
      </c>
      <c r="K290" s="216" t="s">
        <v>4485</v>
      </c>
      <c r="L290" s="229" t="s">
        <v>4486</v>
      </c>
      <c r="M290" s="216" t="s">
        <v>4487</v>
      </c>
      <c r="N290" s="69"/>
      <c r="O290" s="69"/>
      <c r="P290" s="69"/>
      <c r="Q290" s="69"/>
      <c r="R290" s="69"/>
      <c r="S290" s="69"/>
      <c r="T290" s="69"/>
      <c r="U290" s="69"/>
      <c r="V290" s="69"/>
      <c r="W290" s="69"/>
      <c r="X290" s="69"/>
      <c r="Y290" s="69"/>
      <c r="Z290" s="69"/>
    </row>
    <row r="291" spans="1:26" ht="13.5" customHeight="1">
      <c r="A291" s="216" t="s">
        <v>4488</v>
      </c>
      <c r="B291" s="216" t="s">
        <v>3934</v>
      </c>
      <c r="C291" s="216" t="s">
        <v>4489</v>
      </c>
      <c r="D291" s="216" t="s">
        <v>4490</v>
      </c>
      <c r="E291" s="217" t="s">
        <v>4491</v>
      </c>
      <c r="F291" s="216" t="s">
        <v>4492</v>
      </c>
      <c r="G291" s="216" t="s">
        <v>4493</v>
      </c>
      <c r="H291" s="216" t="s">
        <v>4494</v>
      </c>
      <c r="I291" s="216" t="s">
        <v>4495</v>
      </c>
      <c r="J291" s="216" t="s">
        <v>4496</v>
      </c>
      <c r="K291" s="216" t="s">
        <v>4497</v>
      </c>
      <c r="L291" s="229" t="s">
        <v>4498</v>
      </c>
      <c r="M291" s="216" t="s">
        <v>4499</v>
      </c>
      <c r="N291" s="69"/>
      <c r="O291" s="69"/>
      <c r="P291" s="69"/>
      <c r="Q291" s="69"/>
      <c r="R291" s="69"/>
      <c r="S291" s="69"/>
      <c r="T291" s="69"/>
      <c r="U291" s="69"/>
      <c r="V291" s="69"/>
      <c r="W291" s="69"/>
      <c r="X291" s="69"/>
      <c r="Y291" s="69"/>
      <c r="Z291" s="69"/>
    </row>
    <row r="292" spans="1:26" ht="13.5" customHeight="1">
      <c r="A292" s="216" t="s">
        <v>4500</v>
      </c>
      <c r="B292" s="216" t="s">
        <v>3934</v>
      </c>
      <c r="C292" s="216" t="s">
        <v>4501</v>
      </c>
      <c r="D292" s="216" t="s">
        <v>4502</v>
      </c>
      <c r="E292" s="217" t="s">
        <v>4503</v>
      </c>
      <c r="F292" s="216" t="s">
        <v>4504</v>
      </c>
      <c r="G292" s="216" t="s">
        <v>4505</v>
      </c>
      <c r="H292" s="216" t="s">
        <v>4506</v>
      </c>
      <c r="I292" s="216" t="s">
        <v>4507</v>
      </c>
      <c r="J292" s="216" t="s">
        <v>4508</v>
      </c>
      <c r="K292" s="216" t="s">
        <v>4509</v>
      </c>
      <c r="L292" s="229" t="s">
        <v>4510</v>
      </c>
      <c r="M292" s="216" t="s">
        <v>4511</v>
      </c>
      <c r="N292" s="69"/>
      <c r="O292" s="69"/>
      <c r="P292" s="69"/>
      <c r="Q292" s="69"/>
      <c r="R292" s="69"/>
      <c r="S292" s="69"/>
      <c r="T292" s="69"/>
      <c r="U292" s="69"/>
      <c r="V292" s="69"/>
      <c r="W292" s="69"/>
      <c r="X292" s="69"/>
      <c r="Y292" s="69"/>
      <c r="Z292" s="69"/>
    </row>
    <row r="293" spans="1:26" ht="13.5" customHeight="1">
      <c r="A293" s="216" t="s">
        <v>4512</v>
      </c>
      <c r="B293" s="216" t="s">
        <v>3934</v>
      </c>
      <c r="C293" s="216" t="s">
        <v>4513</v>
      </c>
      <c r="D293" s="216" t="s">
        <v>4514</v>
      </c>
      <c r="E293" s="216" t="s">
        <v>4515</v>
      </c>
      <c r="F293" s="216" t="s">
        <v>4516</v>
      </c>
      <c r="G293" s="216" t="s">
        <v>4517</v>
      </c>
      <c r="H293" s="216" t="s">
        <v>4518</v>
      </c>
      <c r="I293" s="216" t="s">
        <v>4519</v>
      </c>
      <c r="J293" s="216" t="s">
        <v>4520</v>
      </c>
      <c r="K293" s="216" t="s">
        <v>4521</v>
      </c>
      <c r="L293" s="216" t="s">
        <v>4522</v>
      </c>
      <c r="M293" s="216" t="s">
        <v>4523</v>
      </c>
      <c r="N293" s="69"/>
      <c r="O293" s="69"/>
      <c r="P293" s="69"/>
      <c r="Q293" s="69"/>
      <c r="R293" s="69"/>
      <c r="S293" s="69"/>
      <c r="T293" s="69"/>
      <c r="U293" s="69"/>
      <c r="V293" s="69"/>
      <c r="W293" s="69"/>
      <c r="X293" s="69"/>
      <c r="Y293" s="69"/>
      <c r="Z293" s="69"/>
    </row>
    <row r="294" spans="1:26" ht="13.5" customHeight="1">
      <c r="A294" s="216" t="s">
        <v>4524</v>
      </c>
      <c r="B294" s="216" t="s">
        <v>3934</v>
      </c>
      <c r="C294" s="216" t="s">
        <v>4525</v>
      </c>
      <c r="D294" s="216" t="s">
        <v>4526</v>
      </c>
      <c r="E294" s="216" t="s">
        <v>4527</v>
      </c>
      <c r="F294" s="216" t="s">
        <v>4528</v>
      </c>
      <c r="G294" s="216" t="s">
        <v>4529</v>
      </c>
      <c r="H294" s="216" t="s">
        <v>4530</v>
      </c>
      <c r="I294" s="216" t="s">
        <v>4531</v>
      </c>
      <c r="J294" s="216" t="s">
        <v>4532</v>
      </c>
      <c r="K294" s="216" t="s">
        <v>4533</v>
      </c>
      <c r="L294" s="216" t="s">
        <v>4534</v>
      </c>
      <c r="M294" s="216" t="s">
        <v>4535</v>
      </c>
      <c r="N294" s="69"/>
      <c r="O294" s="69"/>
      <c r="P294" s="69"/>
      <c r="Q294" s="69"/>
      <c r="R294" s="69"/>
      <c r="S294" s="69"/>
      <c r="T294" s="69"/>
      <c r="U294" s="69"/>
      <c r="V294" s="69"/>
      <c r="W294" s="69"/>
      <c r="X294" s="69"/>
      <c r="Y294" s="69"/>
      <c r="Z294" s="69"/>
    </row>
    <row r="295" spans="1:26" ht="13.5" customHeight="1">
      <c r="A295" s="216" t="s">
        <v>4536</v>
      </c>
      <c r="B295" s="216" t="s">
        <v>3934</v>
      </c>
      <c r="C295" s="216" t="s">
        <v>4537</v>
      </c>
      <c r="D295" s="216" t="s">
        <v>4538</v>
      </c>
      <c r="E295" s="217" t="s">
        <v>4539</v>
      </c>
      <c r="F295" s="216" t="s">
        <v>4540</v>
      </c>
      <c r="G295" s="216" t="s">
        <v>4541</v>
      </c>
      <c r="H295" s="216" t="s">
        <v>4542</v>
      </c>
      <c r="I295" s="216" t="s">
        <v>4543</v>
      </c>
      <c r="J295" s="216" t="s">
        <v>4544</v>
      </c>
      <c r="K295" s="216" t="s">
        <v>4545</v>
      </c>
      <c r="L295" s="229" t="s">
        <v>4546</v>
      </c>
      <c r="M295" s="216" t="s">
        <v>4547</v>
      </c>
      <c r="N295" s="69"/>
      <c r="O295" s="69"/>
      <c r="P295" s="69"/>
      <c r="Q295" s="69"/>
      <c r="R295" s="69"/>
      <c r="S295" s="69"/>
      <c r="T295" s="69"/>
      <c r="U295" s="69"/>
      <c r="V295" s="69"/>
      <c r="W295" s="69"/>
      <c r="X295" s="69"/>
      <c r="Y295" s="69"/>
      <c r="Z295" s="69"/>
    </row>
    <row r="296" spans="1:26" ht="13.5" customHeight="1">
      <c r="A296" s="216" t="s">
        <v>4548</v>
      </c>
      <c r="B296" s="216" t="s">
        <v>3934</v>
      </c>
      <c r="C296" s="216" t="s">
        <v>4549</v>
      </c>
      <c r="D296" s="216" t="s">
        <v>4550</v>
      </c>
      <c r="E296" s="216" t="s">
        <v>4551</v>
      </c>
      <c r="F296" s="216" t="s">
        <v>4552</v>
      </c>
      <c r="G296" s="216" t="s">
        <v>4553</v>
      </c>
      <c r="H296" s="216" t="s">
        <v>4554</v>
      </c>
      <c r="I296" s="216" t="s">
        <v>4555</v>
      </c>
      <c r="J296" s="216" t="s">
        <v>4556</v>
      </c>
      <c r="K296" s="216" t="s">
        <v>4557</v>
      </c>
      <c r="L296" s="216" t="s">
        <v>4558</v>
      </c>
      <c r="M296" s="216" t="s">
        <v>4559</v>
      </c>
      <c r="N296" s="69"/>
      <c r="O296" s="69"/>
      <c r="P296" s="69"/>
      <c r="Q296" s="69"/>
      <c r="R296" s="69"/>
      <c r="S296" s="69"/>
      <c r="T296" s="69"/>
      <c r="U296" s="69"/>
      <c r="V296" s="69"/>
      <c r="W296" s="69"/>
      <c r="X296" s="69"/>
      <c r="Y296" s="69"/>
      <c r="Z296" s="69"/>
    </row>
    <row r="297" spans="1:26" ht="13.5" customHeight="1">
      <c r="A297" s="216" t="s">
        <v>4560</v>
      </c>
      <c r="B297" s="216" t="s">
        <v>3934</v>
      </c>
      <c r="C297" s="69" t="s">
        <v>4561</v>
      </c>
      <c r="D297" s="216" t="s">
        <v>4562</v>
      </c>
      <c r="E297" s="216" t="s">
        <v>4563</v>
      </c>
      <c r="F297" s="216" t="s">
        <v>4564</v>
      </c>
      <c r="G297" s="216" t="s">
        <v>4565</v>
      </c>
      <c r="H297" s="216" t="s">
        <v>4566</v>
      </c>
      <c r="I297" s="216" t="s">
        <v>4567</v>
      </c>
      <c r="J297" s="216" t="s">
        <v>4568</v>
      </c>
      <c r="K297" s="216" t="s">
        <v>4569</v>
      </c>
      <c r="L297" s="216" t="s">
        <v>4570</v>
      </c>
      <c r="M297" s="216" t="s">
        <v>4571</v>
      </c>
      <c r="N297" s="69"/>
      <c r="O297" s="69"/>
      <c r="P297" s="69"/>
      <c r="Q297" s="69"/>
      <c r="R297" s="69"/>
      <c r="S297" s="69"/>
      <c r="T297" s="69"/>
      <c r="U297" s="69"/>
      <c r="V297" s="69"/>
      <c r="W297" s="69"/>
      <c r="X297" s="69"/>
      <c r="Y297" s="69"/>
      <c r="Z297" s="69"/>
    </row>
    <row r="298" spans="1:26" ht="13.5" customHeight="1">
      <c r="A298" s="216" t="s">
        <v>4572</v>
      </c>
      <c r="B298" s="216" t="s">
        <v>3934</v>
      </c>
      <c r="C298" s="216" t="s">
        <v>4573</v>
      </c>
      <c r="D298" s="216" t="s">
        <v>4574</v>
      </c>
      <c r="E298" s="217" t="s">
        <v>4575</v>
      </c>
      <c r="F298" s="216" t="s">
        <v>4576</v>
      </c>
      <c r="G298" s="216" t="s">
        <v>4577</v>
      </c>
      <c r="H298" s="216" t="s">
        <v>4578</v>
      </c>
      <c r="I298" s="216" t="s">
        <v>4579</v>
      </c>
      <c r="J298" s="216" t="s">
        <v>4580</v>
      </c>
      <c r="K298" s="216" t="s">
        <v>4581</v>
      </c>
      <c r="L298" s="229" t="s">
        <v>4582</v>
      </c>
      <c r="M298" s="216" t="s">
        <v>4583</v>
      </c>
      <c r="N298" s="69"/>
      <c r="O298" s="69"/>
      <c r="P298" s="69"/>
      <c r="Q298" s="69"/>
      <c r="R298" s="69"/>
      <c r="S298" s="69"/>
      <c r="T298" s="69"/>
      <c r="U298" s="69"/>
      <c r="V298" s="69"/>
      <c r="W298" s="69"/>
      <c r="X298" s="69"/>
      <c r="Y298" s="69"/>
      <c r="Z298" s="69"/>
    </row>
    <row r="299" spans="1:26" ht="13.5" customHeight="1">
      <c r="A299" s="216" t="s">
        <v>3934</v>
      </c>
      <c r="B299" s="216"/>
      <c r="C299" s="216"/>
      <c r="D299" s="216" t="s">
        <v>4584</v>
      </c>
      <c r="E299" s="217" t="s">
        <v>4585</v>
      </c>
      <c r="F299" s="216" t="s">
        <v>4586</v>
      </c>
      <c r="G299" s="216" t="s">
        <v>4587</v>
      </c>
      <c r="H299" s="216" t="s">
        <v>4588</v>
      </c>
      <c r="I299" s="216" t="s">
        <v>4589</v>
      </c>
      <c r="J299" s="216" t="s">
        <v>4590</v>
      </c>
      <c r="K299" s="216" t="s">
        <v>4591</v>
      </c>
      <c r="L299" s="229" t="s">
        <v>4592</v>
      </c>
      <c r="M299" s="216" t="s">
        <v>4593</v>
      </c>
      <c r="N299" s="69"/>
      <c r="O299" s="69"/>
      <c r="P299" s="69"/>
      <c r="Q299" s="69"/>
      <c r="R299" s="69"/>
      <c r="S299" s="69"/>
      <c r="T299" s="69"/>
      <c r="U299" s="69"/>
      <c r="V299" s="69"/>
      <c r="W299" s="69"/>
      <c r="X299" s="69"/>
      <c r="Y299" s="69"/>
      <c r="Z299" s="69"/>
    </row>
    <row r="300" spans="1:26" ht="13.5" customHeight="1">
      <c r="A300" s="216" t="s">
        <v>4594</v>
      </c>
      <c r="B300" s="216" t="s">
        <v>3934</v>
      </c>
      <c r="C300" s="216" t="s">
        <v>4595</v>
      </c>
      <c r="D300" s="216" t="s">
        <v>4596</v>
      </c>
      <c r="E300" s="217" t="s">
        <v>4597</v>
      </c>
      <c r="F300" s="216" t="s">
        <v>4598</v>
      </c>
      <c r="G300" s="216" t="s">
        <v>4599</v>
      </c>
      <c r="H300" s="216" t="s">
        <v>4600</v>
      </c>
      <c r="I300" s="216" t="s">
        <v>4601</v>
      </c>
      <c r="J300" s="216" t="s">
        <v>4602</v>
      </c>
      <c r="K300" s="216" t="s">
        <v>4603</v>
      </c>
      <c r="L300" s="229" t="s">
        <v>4604</v>
      </c>
      <c r="M300" s="216" t="s">
        <v>4605</v>
      </c>
      <c r="N300" s="69"/>
      <c r="O300" s="69"/>
      <c r="P300" s="69"/>
      <c r="Q300" s="69"/>
      <c r="R300" s="69"/>
      <c r="S300" s="69"/>
      <c r="T300" s="69"/>
      <c r="U300" s="69"/>
      <c r="V300" s="69"/>
      <c r="W300" s="69"/>
      <c r="X300" s="69"/>
      <c r="Y300" s="69"/>
      <c r="Z300" s="69"/>
    </row>
    <row r="301" spans="1:26" ht="13.5" customHeight="1">
      <c r="A301" s="216" t="s">
        <v>4606</v>
      </c>
      <c r="B301" s="216" t="s">
        <v>3934</v>
      </c>
      <c r="C301" s="216" t="s">
        <v>4607</v>
      </c>
      <c r="D301" s="216" t="s">
        <v>4608</v>
      </c>
      <c r="E301" s="217" t="s">
        <v>4609</v>
      </c>
      <c r="F301" s="216" t="s">
        <v>4610</v>
      </c>
      <c r="G301" s="216" t="s">
        <v>4611</v>
      </c>
      <c r="H301" s="216" t="s">
        <v>4612</v>
      </c>
      <c r="I301" s="216" t="s">
        <v>4613</v>
      </c>
      <c r="J301" s="216" t="s">
        <v>4614</v>
      </c>
      <c r="K301" s="216" t="s">
        <v>4615</v>
      </c>
      <c r="L301" s="229" t="s">
        <v>4616</v>
      </c>
      <c r="M301" s="216" t="s">
        <v>4617</v>
      </c>
      <c r="N301" s="69"/>
      <c r="O301" s="69"/>
      <c r="P301" s="69"/>
      <c r="Q301" s="69"/>
      <c r="R301" s="69"/>
      <c r="S301" s="69"/>
      <c r="T301" s="69"/>
      <c r="U301" s="69"/>
      <c r="V301" s="69"/>
      <c r="W301" s="69"/>
      <c r="X301" s="69"/>
      <c r="Y301" s="69"/>
      <c r="Z301" s="69"/>
    </row>
    <row r="302" spans="1:26" ht="13.5" customHeight="1">
      <c r="A302" s="216" t="s">
        <v>4618</v>
      </c>
      <c r="B302" s="216" t="s">
        <v>3934</v>
      </c>
      <c r="C302" s="216" t="s">
        <v>4619</v>
      </c>
      <c r="D302" s="216" t="s">
        <v>4620</v>
      </c>
      <c r="E302" s="216" t="s">
        <v>4621</v>
      </c>
      <c r="F302" s="216" t="s">
        <v>4622</v>
      </c>
      <c r="G302" s="216" t="s">
        <v>4623</v>
      </c>
      <c r="H302" s="216" t="s">
        <v>4624</v>
      </c>
      <c r="I302" s="216" t="s">
        <v>4625</v>
      </c>
      <c r="J302" s="216" t="s">
        <v>4626</v>
      </c>
      <c r="K302" s="216" t="s">
        <v>4627</v>
      </c>
      <c r="L302" s="216" t="s">
        <v>4628</v>
      </c>
      <c r="M302" s="216" t="s">
        <v>4629</v>
      </c>
      <c r="N302" s="69"/>
      <c r="O302" s="69"/>
      <c r="P302" s="69"/>
      <c r="Q302" s="69"/>
      <c r="R302" s="69"/>
      <c r="S302" s="69"/>
      <c r="T302" s="69"/>
      <c r="U302" s="69"/>
      <c r="V302" s="69"/>
      <c r="W302" s="69"/>
      <c r="X302" s="69"/>
      <c r="Y302" s="69"/>
      <c r="Z302" s="69"/>
    </row>
    <row r="303" spans="1:26" ht="60" customHeight="1">
      <c r="A303" s="216" t="s">
        <v>4630</v>
      </c>
      <c r="B303" s="216" t="s">
        <v>3934</v>
      </c>
      <c r="C303" s="216" t="s">
        <v>4631</v>
      </c>
      <c r="D303" s="216" t="s">
        <v>4632</v>
      </c>
      <c r="E303" s="217" t="s">
        <v>4633</v>
      </c>
      <c r="F303" s="216" t="s">
        <v>4634</v>
      </c>
      <c r="G303" s="216" t="s">
        <v>4635</v>
      </c>
      <c r="H303" s="216" t="s">
        <v>4636</v>
      </c>
      <c r="I303" s="216" t="s">
        <v>4637</v>
      </c>
      <c r="J303" s="216" t="s">
        <v>4638</v>
      </c>
      <c r="K303" s="216" t="s">
        <v>4639</v>
      </c>
      <c r="L303" s="229" t="s">
        <v>4640</v>
      </c>
      <c r="M303" s="216" t="s">
        <v>4641</v>
      </c>
      <c r="N303" s="69"/>
      <c r="O303" s="69"/>
      <c r="P303" s="69"/>
      <c r="Q303" s="69"/>
      <c r="R303" s="69"/>
      <c r="S303" s="69"/>
      <c r="T303" s="69"/>
      <c r="U303" s="69"/>
      <c r="V303" s="69"/>
      <c r="W303" s="69"/>
      <c r="X303" s="69"/>
      <c r="Y303" s="69"/>
      <c r="Z303" s="69"/>
    </row>
    <row r="304" spans="1:26" ht="60" customHeight="1">
      <c r="A304" s="216" t="s">
        <v>3934</v>
      </c>
      <c r="B304" s="216"/>
      <c r="C304" s="216"/>
      <c r="D304" s="216" t="s">
        <v>4642</v>
      </c>
      <c r="E304" s="217" t="s">
        <v>4643</v>
      </c>
      <c r="F304" s="216" t="s">
        <v>4644</v>
      </c>
      <c r="G304" s="216" t="s">
        <v>4645</v>
      </c>
      <c r="H304" s="216" t="s">
        <v>4646</v>
      </c>
      <c r="I304" s="216" t="s">
        <v>4647</v>
      </c>
      <c r="J304" s="216" t="s">
        <v>4648</v>
      </c>
      <c r="K304" s="216" t="s">
        <v>4649</v>
      </c>
      <c r="L304" s="229" t="s">
        <v>4650</v>
      </c>
      <c r="M304" s="216" t="s">
        <v>4651</v>
      </c>
      <c r="N304" s="69"/>
      <c r="O304" s="69"/>
      <c r="P304" s="69"/>
      <c r="Q304" s="69"/>
      <c r="R304" s="69"/>
      <c r="S304" s="69"/>
      <c r="T304" s="69"/>
      <c r="U304" s="69"/>
      <c r="V304" s="69"/>
      <c r="W304" s="69"/>
      <c r="X304" s="69"/>
      <c r="Y304" s="69"/>
      <c r="Z304" s="69"/>
    </row>
    <row r="305" spans="1:26" ht="57" customHeight="1">
      <c r="A305" s="216" t="s">
        <v>4652</v>
      </c>
      <c r="B305" s="216" t="s">
        <v>3934</v>
      </c>
      <c r="C305" s="216" t="s">
        <v>4653</v>
      </c>
      <c r="D305" s="242" t="s">
        <v>4654</v>
      </c>
      <c r="E305" s="217" t="s">
        <v>4655</v>
      </c>
      <c r="F305" s="216" t="s">
        <v>4656</v>
      </c>
      <c r="G305" s="105" t="s">
        <v>4657</v>
      </c>
      <c r="H305" s="216" t="s">
        <v>4658</v>
      </c>
      <c r="I305" s="216" t="s">
        <v>4659</v>
      </c>
      <c r="J305" s="216" t="s">
        <v>4660</v>
      </c>
      <c r="K305" s="216" t="s">
        <v>4661</v>
      </c>
      <c r="L305" s="229" t="s">
        <v>4662</v>
      </c>
      <c r="M305" s="216" t="s">
        <v>4663</v>
      </c>
      <c r="N305" s="69"/>
      <c r="O305" s="69"/>
      <c r="P305" s="69"/>
      <c r="Q305" s="69"/>
      <c r="R305" s="69"/>
      <c r="S305" s="69"/>
      <c r="T305" s="69"/>
      <c r="U305" s="69"/>
      <c r="V305" s="69"/>
      <c r="W305" s="69"/>
      <c r="X305" s="69"/>
      <c r="Y305" s="69"/>
      <c r="Z305" s="69"/>
    </row>
    <row r="306" spans="1:26" ht="57" customHeight="1">
      <c r="A306" s="216" t="s">
        <v>4664</v>
      </c>
      <c r="B306" s="216" t="s">
        <v>3934</v>
      </c>
      <c r="C306" s="216" t="s">
        <v>4665</v>
      </c>
      <c r="D306" s="242" t="s">
        <v>4666</v>
      </c>
      <c r="E306" s="217" t="s">
        <v>4667</v>
      </c>
      <c r="F306" s="216" t="s">
        <v>4668</v>
      </c>
      <c r="G306" s="105" t="s">
        <v>4669</v>
      </c>
      <c r="H306" s="216" t="s">
        <v>4670</v>
      </c>
      <c r="I306" s="216" t="s">
        <v>4671</v>
      </c>
      <c r="J306" s="216" t="s">
        <v>4672</v>
      </c>
      <c r="K306" s="216" t="s">
        <v>4673</v>
      </c>
      <c r="L306" s="229" t="s">
        <v>4674</v>
      </c>
      <c r="M306" s="216" t="s">
        <v>4675</v>
      </c>
      <c r="N306" s="69"/>
      <c r="O306" s="69"/>
      <c r="P306" s="69"/>
      <c r="Q306" s="69"/>
      <c r="R306" s="69"/>
      <c r="S306" s="69"/>
      <c r="T306" s="69"/>
      <c r="U306" s="69"/>
      <c r="V306" s="69"/>
      <c r="W306" s="69"/>
      <c r="X306" s="69"/>
      <c r="Y306" s="69"/>
      <c r="Z306" s="69"/>
    </row>
    <row r="307" spans="1:26" ht="57" customHeight="1">
      <c r="A307" s="216" t="s">
        <v>4676</v>
      </c>
      <c r="B307" s="216" t="s">
        <v>3934</v>
      </c>
      <c r="C307" s="216" t="s">
        <v>4677</v>
      </c>
      <c r="D307" s="242" t="s">
        <v>4678</v>
      </c>
      <c r="E307" s="217" t="s">
        <v>4679</v>
      </c>
      <c r="F307" s="216" t="s">
        <v>4680</v>
      </c>
      <c r="G307" s="105" t="s">
        <v>4681</v>
      </c>
      <c r="H307" s="216" t="s">
        <v>4682</v>
      </c>
      <c r="I307" s="216" t="s">
        <v>4683</v>
      </c>
      <c r="J307" s="216" t="s">
        <v>4684</v>
      </c>
      <c r="K307" s="216" t="s">
        <v>4685</v>
      </c>
      <c r="L307" s="229" t="s">
        <v>4686</v>
      </c>
      <c r="M307" s="216" t="s">
        <v>4687</v>
      </c>
      <c r="N307" s="69"/>
      <c r="O307" s="69"/>
      <c r="P307" s="69"/>
      <c r="Q307" s="69"/>
      <c r="R307" s="69"/>
      <c r="S307" s="69"/>
      <c r="T307" s="69"/>
      <c r="U307" s="69"/>
      <c r="V307" s="69"/>
      <c r="W307" s="69"/>
      <c r="X307" s="69"/>
      <c r="Y307" s="69"/>
      <c r="Z307" s="69"/>
    </row>
    <row r="308" spans="1:26" ht="57" customHeight="1">
      <c r="A308" s="216" t="s">
        <v>4688</v>
      </c>
      <c r="B308" s="216" t="s">
        <v>3934</v>
      </c>
      <c r="C308" s="216" t="s">
        <v>4689</v>
      </c>
      <c r="D308" s="242" t="s">
        <v>4690</v>
      </c>
      <c r="E308" s="217" t="s">
        <v>4691</v>
      </c>
      <c r="F308" s="216" t="s">
        <v>4692</v>
      </c>
      <c r="G308" s="105" t="s">
        <v>4693</v>
      </c>
      <c r="H308" s="216" t="s">
        <v>4694</v>
      </c>
      <c r="I308" s="216" t="s">
        <v>4695</v>
      </c>
      <c r="J308" s="216" t="s">
        <v>4696</v>
      </c>
      <c r="K308" s="216" t="s">
        <v>4697</v>
      </c>
      <c r="L308" s="229" t="s">
        <v>4698</v>
      </c>
      <c r="M308" s="216" t="s">
        <v>4699</v>
      </c>
      <c r="N308" s="69"/>
      <c r="O308" s="69"/>
      <c r="P308" s="69"/>
      <c r="Q308" s="69"/>
      <c r="R308" s="69"/>
      <c r="S308" s="69"/>
      <c r="T308" s="69"/>
      <c r="U308" s="69"/>
      <c r="V308" s="69"/>
      <c r="W308" s="69"/>
      <c r="X308" s="69"/>
      <c r="Y308" s="69"/>
      <c r="Z308" s="69"/>
    </row>
    <row r="309" spans="1:26" ht="28.5" customHeight="1">
      <c r="A309" s="216" t="s">
        <v>4652</v>
      </c>
      <c r="B309" s="216" t="s">
        <v>3934</v>
      </c>
      <c r="C309" s="216" t="s">
        <v>4653</v>
      </c>
      <c r="D309" s="216" t="s">
        <v>4700</v>
      </c>
      <c r="E309" s="230" t="s">
        <v>4701</v>
      </c>
      <c r="F309" s="69" t="s">
        <v>4702</v>
      </c>
      <c r="G309" s="105" t="s">
        <v>4703</v>
      </c>
      <c r="H309" s="216" t="s">
        <v>4704</v>
      </c>
      <c r="I309" s="216" t="s">
        <v>4705</v>
      </c>
      <c r="J309" s="216" t="s">
        <v>4706</v>
      </c>
      <c r="K309" s="105" t="s">
        <v>4707</v>
      </c>
      <c r="L309" s="222" t="s">
        <v>4708</v>
      </c>
      <c r="M309" s="216" t="s">
        <v>4709</v>
      </c>
      <c r="N309" s="69"/>
      <c r="O309" s="69"/>
      <c r="P309" s="69"/>
      <c r="Q309" s="69"/>
      <c r="R309" s="69"/>
      <c r="S309" s="69"/>
      <c r="T309" s="69"/>
      <c r="U309" s="69"/>
      <c r="V309" s="69"/>
      <c r="W309" s="69"/>
      <c r="X309" s="69"/>
      <c r="Y309" s="69"/>
      <c r="Z309" s="69"/>
    </row>
    <row r="310" spans="1:26" ht="28.5" customHeight="1">
      <c r="A310" s="216" t="s">
        <v>4664</v>
      </c>
      <c r="B310" s="216" t="s">
        <v>3934</v>
      </c>
      <c r="C310" s="216" t="s">
        <v>4665</v>
      </c>
      <c r="D310" s="216" t="s">
        <v>4700</v>
      </c>
      <c r="E310" s="230" t="s">
        <v>4701</v>
      </c>
      <c r="F310" s="69" t="s">
        <v>4702</v>
      </c>
      <c r="G310" s="105" t="s">
        <v>4703</v>
      </c>
      <c r="H310" s="216" t="s">
        <v>4704</v>
      </c>
      <c r="I310" s="216" t="s">
        <v>4705</v>
      </c>
      <c r="J310" s="216" t="s">
        <v>4706</v>
      </c>
      <c r="K310" s="105" t="s">
        <v>4707</v>
      </c>
      <c r="L310" s="222" t="s">
        <v>4708</v>
      </c>
      <c r="M310" s="216" t="s">
        <v>4709</v>
      </c>
      <c r="N310" s="69"/>
      <c r="O310" s="69"/>
      <c r="P310" s="69"/>
      <c r="Q310" s="69"/>
      <c r="R310" s="69"/>
      <c r="S310" s="69"/>
      <c r="T310" s="69"/>
      <c r="U310" s="69"/>
      <c r="V310" s="69"/>
      <c r="W310" s="69"/>
      <c r="X310" s="69"/>
      <c r="Y310" s="69"/>
      <c r="Z310" s="69"/>
    </row>
    <row r="311" spans="1:26" ht="28.5" customHeight="1">
      <c r="A311" s="216" t="s">
        <v>4676</v>
      </c>
      <c r="B311" s="216" t="s">
        <v>3934</v>
      </c>
      <c r="C311" s="216" t="s">
        <v>4677</v>
      </c>
      <c r="D311" s="216" t="s">
        <v>4700</v>
      </c>
      <c r="E311" s="230" t="s">
        <v>4701</v>
      </c>
      <c r="F311" s="69" t="s">
        <v>4702</v>
      </c>
      <c r="G311" s="105" t="s">
        <v>4703</v>
      </c>
      <c r="H311" s="216" t="s">
        <v>4704</v>
      </c>
      <c r="I311" s="216" t="s">
        <v>4705</v>
      </c>
      <c r="J311" s="216" t="s">
        <v>4706</v>
      </c>
      <c r="K311" s="105" t="s">
        <v>4707</v>
      </c>
      <c r="L311" s="222" t="s">
        <v>4708</v>
      </c>
      <c r="M311" s="216" t="s">
        <v>4709</v>
      </c>
      <c r="N311" s="69"/>
      <c r="O311" s="69"/>
      <c r="P311" s="69"/>
      <c r="Q311" s="69"/>
      <c r="R311" s="69"/>
      <c r="S311" s="69"/>
      <c r="T311" s="69"/>
      <c r="U311" s="69"/>
      <c r="V311" s="69"/>
      <c r="W311" s="69"/>
      <c r="X311" s="69"/>
      <c r="Y311" s="69"/>
      <c r="Z311" s="69"/>
    </row>
    <row r="312" spans="1:26" ht="28.5" customHeight="1">
      <c r="A312" s="216" t="s">
        <v>4688</v>
      </c>
      <c r="B312" s="216" t="s">
        <v>3934</v>
      </c>
      <c r="C312" s="216" t="s">
        <v>4689</v>
      </c>
      <c r="D312" s="216" t="s">
        <v>4700</v>
      </c>
      <c r="E312" s="230" t="s">
        <v>4701</v>
      </c>
      <c r="F312" s="69" t="s">
        <v>4702</v>
      </c>
      <c r="G312" s="105" t="s">
        <v>4703</v>
      </c>
      <c r="H312" s="216" t="s">
        <v>4704</v>
      </c>
      <c r="I312" s="216" t="s">
        <v>4705</v>
      </c>
      <c r="J312" s="216" t="s">
        <v>4706</v>
      </c>
      <c r="K312" s="105" t="s">
        <v>4707</v>
      </c>
      <c r="L312" s="222" t="s">
        <v>4708</v>
      </c>
      <c r="M312" s="216" t="s">
        <v>4709</v>
      </c>
      <c r="N312" s="69"/>
      <c r="O312" s="69"/>
      <c r="P312" s="69"/>
      <c r="Q312" s="69"/>
      <c r="R312" s="69"/>
      <c r="S312" s="69"/>
      <c r="T312" s="69"/>
      <c r="U312" s="69"/>
      <c r="V312" s="69"/>
      <c r="W312" s="69"/>
      <c r="X312" s="69"/>
      <c r="Y312" s="69"/>
      <c r="Z312" s="69"/>
    </row>
    <row r="313" spans="1:26" ht="42.75" customHeight="1">
      <c r="A313" s="216" t="str">
        <f t="shared" ref="A313:A317" si="4">B313&amp;C313</f>
        <v>Product ListA1</v>
      </c>
      <c r="B313" s="216" t="s">
        <v>162</v>
      </c>
      <c r="C313" s="216" t="s">
        <v>1642</v>
      </c>
      <c r="D313" s="216" t="s">
        <v>4710</v>
      </c>
      <c r="E313" s="217" t="s">
        <v>4711</v>
      </c>
      <c r="F313" s="216" t="s">
        <v>4712</v>
      </c>
      <c r="G313" s="216" t="s">
        <v>4713</v>
      </c>
      <c r="H313" s="216" t="s">
        <v>4714</v>
      </c>
      <c r="I313" s="216" t="s">
        <v>4715</v>
      </c>
      <c r="J313" s="227" t="s">
        <v>4716</v>
      </c>
      <c r="K313" s="219" t="s">
        <v>4717</v>
      </c>
      <c r="L313" s="218" t="s">
        <v>4718</v>
      </c>
      <c r="M313" s="216" t="s">
        <v>4719</v>
      </c>
      <c r="N313" s="69"/>
      <c r="O313" s="69"/>
      <c r="P313" s="69"/>
      <c r="Q313" s="69"/>
      <c r="R313" s="69"/>
      <c r="S313" s="69"/>
      <c r="T313" s="69"/>
      <c r="U313" s="69"/>
      <c r="V313" s="69"/>
      <c r="W313" s="69"/>
      <c r="X313" s="69"/>
      <c r="Y313" s="69"/>
      <c r="Z313" s="69"/>
    </row>
    <row r="314" spans="1:26" ht="14.25" customHeight="1">
      <c r="A314" s="216" t="str">
        <f t="shared" si="4"/>
        <v>Product ListB5</v>
      </c>
      <c r="B314" s="216" t="s">
        <v>162</v>
      </c>
      <c r="C314" s="216" t="s">
        <v>2432</v>
      </c>
      <c r="D314" s="216" t="s">
        <v>4720</v>
      </c>
      <c r="E314" s="217" t="s">
        <v>4721</v>
      </c>
      <c r="F314" s="216" t="s">
        <v>4722</v>
      </c>
      <c r="G314" s="216" t="s">
        <v>4723</v>
      </c>
      <c r="H314" s="216" t="s">
        <v>4724</v>
      </c>
      <c r="I314" s="216" t="s">
        <v>4725</v>
      </c>
      <c r="J314" s="216" t="s">
        <v>4726</v>
      </c>
      <c r="K314" s="219" t="s">
        <v>4727</v>
      </c>
      <c r="L314" s="218" t="s">
        <v>4728</v>
      </c>
      <c r="M314" s="216" t="s">
        <v>4729</v>
      </c>
      <c r="N314" s="69"/>
      <c r="O314" s="69"/>
      <c r="P314" s="69"/>
      <c r="Q314" s="69"/>
      <c r="R314" s="69"/>
      <c r="S314" s="69"/>
      <c r="T314" s="69"/>
      <c r="U314" s="69"/>
      <c r="V314" s="69"/>
      <c r="W314" s="69"/>
      <c r="X314" s="69"/>
      <c r="Y314" s="69"/>
      <c r="Z314" s="69"/>
    </row>
    <row r="315" spans="1:26" ht="13.5" customHeight="1">
      <c r="A315" s="216" t="str">
        <f t="shared" si="4"/>
        <v>Product ListC5</v>
      </c>
      <c r="B315" s="216" t="s">
        <v>162</v>
      </c>
      <c r="C315" s="216" t="s">
        <v>2743</v>
      </c>
      <c r="D315" s="216" t="s">
        <v>4730</v>
      </c>
      <c r="E315" s="217" t="s">
        <v>4731</v>
      </c>
      <c r="F315" s="216" t="s">
        <v>4732</v>
      </c>
      <c r="G315" s="216" t="s">
        <v>4733</v>
      </c>
      <c r="H315" s="216" t="s">
        <v>4734</v>
      </c>
      <c r="I315" s="216" t="s">
        <v>4735</v>
      </c>
      <c r="J315" s="216" t="s">
        <v>4736</v>
      </c>
      <c r="K315" s="219" t="s">
        <v>4737</v>
      </c>
      <c r="L315" s="218" t="s">
        <v>4738</v>
      </c>
      <c r="M315" s="216" t="s">
        <v>4739</v>
      </c>
      <c r="N315" s="69"/>
      <c r="O315" s="69"/>
      <c r="P315" s="69"/>
      <c r="Q315" s="69"/>
      <c r="R315" s="69"/>
      <c r="S315" s="69"/>
      <c r="T315" s="69"/>
      <c r="U315" s="69"/>
      <c r="V315" s="69"/>
      <c r="W315" s="69"/>
      <c r="X315" s="69"/>
      <c r="Y315" s="69"/>
      <c r="Z315" s="69"/>
    </row>
    <row r="316" spans="1:26" ht="13.5" customHeight="1">
      <c r="A316" s="216" t="str">
        <f t="shared" si="4"/>
        <v>Product ListD5</v>
      </c>
      <c r="B316" s="216" t="s">
        <v>162</v>
      </c>
      <c r="C316" s="216" t="s">
        <v>4740</v>
      </c>
      <c r="D316" s="216" t="s">
        <v>3467</v>
      </c>
      <c r="E316" s="230" t="s">
        <v>3468</v>
      </c>
      <c r="F316" s="216" t="s">
        <v>3469</v>
      </c>
      <c r="G316" s="216" t="s">
        <v>3470</v>
      </c>
      <c r="H316" s="216" t="s">
        <v>3471</v>
      </c>
      <c r="I316" s="216" t="s">
        <v>3472</v>
      </c>
      <c r="J316" s="216" t="s">
        <v>3473</v>
      </c>
      <c r="K316" s="219" t="s">
        <v>3474</v>
      </c>
      <c r="L316" s="218" t="s">
        <v>3475</v>
      </c>
      <c r="M316" s="216" t="s">
        <v>3476</v>
      </c>
      <c r="N316" s="69"/>
      <c r="O316" s="69"/>
      <c r="P316" s="69"/>
      <c r="Q316" s="69"/>
      <c r="R316" s="69"/>
      <c r="S316" s="69"/>
      <c r="T316" s="69"/>
      <c r="U316" s="69"/>
      <c r="V316" s="69"/>
      <c r="W316" s="69"/>
      <c r="X316" s="69"/>
      <c r="Y316" s="69"/>
      <c r="Z316" s="69"/>
    </row>
    <row r="317" spans="1:26" ht="13.5" customHeight="1">
      <c r="A317" s="216" t="str">
        <f t="shared" si="4"/>
        <v>GeneralCpy</v>
      </c>
      <c r="B317" s="216" t="s">
        <v>4741</v>
      </c>
      <c r="C317" s="216" t="s">
        <v>4742</v>
      </c>
      <c r="D317" s="216" t="s">
        <v>4743</v>
      </c>
      <c r="E317" s="217" t="s">
        <v>4744</v>
      </c>
      <c r="F317" s="216" t="s">
        <v>4743</v>
      </c>
      <c r="G317" s="216" t="s">
        <v>4743</v>
      </c>
      <c r="H317" s="216" t="s">
        <v>4743</v>
      </c>
      <c r="I317" s="216" t="s">
        <v>4743</v>
      </c>
      <c r="J317" s="216" t="s">
        <v>4743</v>
      </c>
      <c r="K317" s="216" t="s">
        <v>4743</v>
      </c>
      <c r="L317" s="229" t="s">
        <v>4743</v>
      </c>
      <c r="M317" s="216" t="s">
        <v>4745</v>
      </c>
      <c r="N317" s="69"/>
      <c r="O317" s="69"/>
      <c r="P317" s="69"/>
      <c r="Q317" s="69"/>
      <c r="R317" s="69"/>
      <c r="S317" s="69"/>
      <c r="T317" s="69"/>
      <c r="U317" s="69"/>
      <c r="V317" s="69"/>
      <c r="W317" s="69"/>
      <c r="X317" s="69"/>
      <c r="Y317" s="69"/>
      <c r="Z317" s="69"/>
    </row>
    <row r="318" spans="1:26" ht="13.5" customHeight="1">
      <c r="A318" s="216" t="s">
        <v>4746</v>
      </c>
      <c r="B318" s="216" t="s">
        <v>4741</v>
      </c>
      <c r="C318" s="216"/>
      <c r="D318" s="216"/>
      <c r="E318" s="230"/>
      <c r="F318" s="216"/>
      <c r="G318" s="216"/>
      <c r="H318" s="216"/>
      <c r="I318" s="216"/>
      <c r="J318" s="216"/>
      <c r="K318" s="216"/>
      <c r="L318" s="218"/>
      <c r="M318" s="216"/>
      <c r="N318" s="69"/>
      <c r="O318" s="69"/>
      <c r="P318" s="69"/>
      <c r="Q318" s="69"/>
      <c r="R318" s="69"/>
      <c r="S318" s="69"/>
      <c r="T318" s="69"/>
      <c r="U318" s="69"/>
      <c r="V318" s="69"/>
      <c r="W318" s="69"/>
      <c r="X318" s="69"/>
      <c r="Y318" s="69"/>
      <c r="Z318" s="69"/>
    </row>
    <row r="319" spans="1:26" ht="13.5" customHeight="1">
      <c r="A319" s="216"/>
      <c r="B319" s="216"/>
      <c r="C319" s="216"/>
      <c r="D319" s="216"/>
      <c r="E319" s="230"/>
      <c r="F319" s="216"/>
      <c r="G319" s="216"/>
      <c r="H319" s="216"/>
      <c r="I319" s="216"/>
      <c r="J319" s="216"/>
      <c r="K319" s="216"/>
      <c r="L319" s="218"/>
      <c r="M319" s="216"/>
      <c r="N319" s="69"/>
      <c r="O319" s="69"/>
      <c r="P319" s="69"/>
      <c r="Q319" s="69"/>
      <c r="R319" s="69"/>
      <c r="S319" s="69"/>
      <c r="T319" s="69"/>
      <c r="U319" s="69"/>
      <c r="V319" s="69"/>
      <c r="W319" s="69"/>
      <c r="X319" s="69"/>
      <c r="Y319" s="69"/>
      <c r="Z319" s="69"/>
    </row>
    <row r="320" spans="1:26" ht="13.5" customHeight="1">
      <c r="A320" s="216" t="s">
        <v>3467</v>
      </c>
      <c r="B320" s="216"/>
      <c r="C320" s="216"/>
      <c r="D320" s="216" t="s">
        <v>4747</v>
      </c>
      <c r="E320" s="217" t="s">
        <v>4748</v>
      </c>
      <c r="F320" s="216" t="s">
        <v>4749</v>
      </c>
      <c r="G320" s="216" t="s">
        <v>4750</v>
      </c>
      <c r="H320" s="216" t="s">
        <v>4751</v>
      </c>
      <c r="I320" s="216" t="s">
        <v>4752</v>
      </c>
      <c r="J320" s="216" t="s">
        <v>4753</v>
      </c>
      <c r="K320" s="216" t="s">
        <v>4754</v>
      </c>
      <c r="L320" s="218" t="s">
        <v>4755</v>
      </c>
      <c r="M320" s="216" t="s">
        <v>4756</v>
      </c>
      <c r="N320" s="69"/>
      <c r="O320" s="69"/>
      <c r="P320" s="69"/>
      <c r="Q320" s="69"/>
      <c r="R320" s="69"/>
      <c r="S320" s="69"/>
      <c r="T320" s="69"/>
      <c r="U320" s="69"/>
      <c r="V320" s="69"/>
      <c r="W320" s="69"/>
      <c r="X320" s="69"/>
      <c r="Y320" s="69"/>
      <c r="Z320" s="69"/>
    </row>
    <row r="321" spans="1:26" ht="13.5" customHeight="1">
      <c r="A321" s="216" t="s">
        <v>3467</v>
      </c>
      <c r="B321" s="216"/>
      <c r="C321" s="216"/>
      <c r="D321" s="216" t="s">
        <v>4757</v>
      </c>
      <c r="E321" s="217" t="s">
        <v>4758</v>
      </c>
      <c r="F321" s="216" t="s">
        <v>4759</v>
      </c>
      <c r="G321" s="219" t="s">
        <v>4760</v>
      </c>
      <c r="H321" s="216" t="s">
        <v>4761</v>
      </c>
      <c r="I321" s="216" t="s">
        <v>4762</v>
      </c>
      <c r="J321" s="216" t="s">
        <v>4763</v>
      </c>
      <c r="K321" s="216" t="s">
        <v>4764</v>
      </c>
      <c r="L321" s="243" t="s">
        <v>4765</v>
      </c>
      <c r="M321" s="216" t="s">
        <v>4766</v>
      </c>
      <c r="N321" s="69"/>
      <c r="O321" s="69"/>
      <c r="P321" s="69"/>
      <c r="Q321" s="69"/>
      <c r="R321" s="69"/>
      <c r="S321" s="69"/>
      <c r="T321" s="69"/>
      <c r="U321" s="69"/>
      <c r="V321" s="69"/>
      <c r="W321" s="69"/>
      <c r="X321" s="69"/>
      <c r="Y321" s="69"/>
      <c r="Z321" s="69"/>
    </row>
    <row r="322" spans="1:26" ht="13.5" customHeight="1">
      <c r="A322" s="216" t="s">
        <v>3467</v>
      </c>
      <c r="B322" s="216"/>
      <c r="C322" s="216"/>
      <c r="D322" s="216" t="s">
        <v>4767</v>
      </c>
      <c r="E322" s="217" t="s">
        <v>4768</v>
      </c>
      <c r="F322" s="216" t="s">
        <v>4769</v>
      </c>
      <c r="G322" s="219" t="s">
        <v>4770</v>
      </c>
      <c r="H322" s="216" t="s">
        <v>4771</v>
      </c>
      <c r="I322" s="216" t="s">
        <v>4772</v>
      </c>
      <c r="J322" s="216" t="s">
        <v>4773</v>
      </c>
      <c r="K322" s="216" t="s">
        <v>4774</v>
      </c>
      <c r="L322" s="243" t="s">
        <v>4775</v>
      </c>
      <c r="M322" s="216" t="s">
        <v>4776</v>
      </c>
      <c r="N322" s="69"/>
      <c r="O322" s="69"/>
      <c r="P322" s="69"/>
      <c r="Q322" s="69"/>
      <c r="R322" s="69"/>
      <c r="S322" s="69"/>
      <c r="T322" s="69"/>
      <c r="U322" s="69"/>
      <c r="V322" s="69"/>
      <c r="W322" s="69"/>
      <c r="X322" s="69"/>
      <c r="Y322" s="69"/>
      <c r="Z322" s="69"/>
    </row>
    <row r="323" spans="1:26" ht="13.5" customHeight="1">
      <c r="A323" s="216" t="s">
        <v>3467</v>
      </c>
      <c r="B323" s="216"/>
      <c r="C323" s="216"/>
      <c r="D323" s="216" t="s">
        <v>4777</v>
      </c>
      <c r="E323" s="217" t="s">
        <v>4778</v>
      </c>
      <c r="F323" s="216" t="s">
        <v>4779</v>
      </c>
      <c r="G323" s="219" t="s">
        <v>4780</v>
      </c>
      <c r="H323" s="216" t="s">
        <v>4781</v>
      </c>
      <c r="I323" s="216" t="s">
        <v>4782</v>
      </c>
      <c r="J323" s="216" t="s">
        <v>4783</v>
      </c>
      <c r="K323" s="216" t="s">
        <v>4784</v>
      </c>
      <c r="L323" s="243" t="s">
        <v>4785</v>
      </c>
      <c r="M323" s="216" t="s">
        <v>4786</v>
      </c>
      <c r="N323" s="69"/>
      <c r="O323" s="69"/>
      <c r="P323" s="69"/>
      <c r="Q323" s="69"/>
      <c r="R323" s="69"/>
      <c r="S323" s="69"/>
      <c r="T323" s="69"/>
      <c r="U323" s="69"/>
      <c r="V323" s="69"/>
      <c r="W323" s="69"/>
      <c r="X323" s="69"/>
      <c r="Y323" s="69"/>
      <c r="Z323" s="69"/>
    </row>
    <row r="324" spans="1:26" ht="13.5" customHeight="1">
      <c r="A324" s="216" t="s">
        <v>3467</v>
      </c>
      <c r="B324" s="216"/>
      <c r="C324" s="216"/>
      <c r="D324" s="216" t="s">
        <v>4787</v>
      </c>
      <c r="E324" s="217" t="s">
        <v>4788</v>
      </c>
      <c r="F324" s="216" t="s">
        <v>4789</v>
      </c>
      <c r="G324" s="219" t="s">
        <v>4790</v>
      </c>
      <c r="H324" s="216" t="s">
        <v>4791</v>
      </c>
      <c r="I324" s="216" t="s">
        <v>4792</v>
      </c>
      <c r="J324" s="216" t="s">
        <v>4793</v>
      </c>
      <c r="K324" s="216" t="s">
        <v>4794</v>
      </c>
      <c r="L324" s="243" t="s">
        <v>4795</v>
      </c>
      <c r="M324" s="216" t="s">
        <v>4796</v>
      </c>
      <c r="N324" s="69"/>
      <c r="O324" s="69"/>
      <c r="P324" s="69"/>
      <c r="Q324" s="69"/>
      <c r="R324" s="69"/>
      <c r="S324" s="69"/>
      <c r="T324" s="69"/>
      <c r="U324" s="69"/>
      <c r="V324" s="69"/>
      <c r="W324" s="69"/>
      <c r="X324" s="69"/>
      <c r="Y324" s="69"/>
      <c r="Z324" s="69"/>
    </row>
    <row r="325" spans="1:26" ht="13.5" customHeight="1">
      <c r="A325" s="216" t="s">
        <v>3467</v>
      </c>
      <c r="B325" s="216"/>
      <c r="C325" s="216"/>
      <c r="D325" s="216" t="s">
        <v>4797</v>
      </c>
      <c r="E325" s="217" t="s">
        <v>4798</v>
      </c>
      <c r="F325" s="216" t="s">
        <v>4799</v>
      </c>
      <c r="G325" s="219" t="s">
        <v>4800</v>
      </c>
      <c r="H325" s="216" t="s">
        <v>4801</v>
      </c>
      <c r="I325" s="216" t="s">
        <v>4802</v>
      </c>
      <c r="J325" s="216" t="s">
        <v>4803</v>
      </c>
      <c r="K325" s="216" t="s">
        <v>4804</v>
      </c>
      <c r="L325" s="243" t="s">
        <v>4805</v>
      </c>
      <c r="M325" s="216" t="s">
        <v>4806</v>
      </c>
      <c r="N325" s="69"/>
      <c r="O325" s="69"/>
      <c r="P325" s="69"/>
      <c r="Q325" s="69"/>
      <c r="R325" s="69"/>
      <c r="S325" s="69"/>
      <c r="T325" s="69"/>
      <c r="U325" s="69"/>
      <c r="V325" s="69"/>
      <c r="W325" s="69"/>
      <c r="X325" s="69"/>
      <c r="Y325" s="69"/>
      <c r="Z325" s="69"/>
    </row>
    <row r="326" spans="1:26" ht="13.5" customHeight="1">
      <c r="A326" s="216" t="s">
        <v>3467</v>
      </c>
      <c r="B326" s="216"/>
      <c r="C326" s="216"/>
      <c r="D326" s="216" t="s">
        <v>4807</v>
      </c>
      <c r="E326" s="217" t="s">
        <v>4808</v>
      </c>
      <c r="F326" s="216" t="s">
        <v>4809</v>
      </c>
      <c r="G326" s="219" t="s">
        <v>4810</v>
      </c>
      <c r="H326" s="216" t="s">
        <v>4811</v>
      </c>
      <c r="I326" s="216" t="s">
        <v>4812</v>
      </c>
      <c r="J326" s="216" t="s">
        <v>4813</v>
      </c>
      <c r="K326" s="216" t="s">
        <v>4814</v>
      </c>
      <c r="L326" s="243" t="s">
        <v>4815</v>
      </c>
      <c r="M326" s="216" t="s">
        <v>4816</v>
      </c>
      <c r="N326" s="69"/>
      <c r="O326" s="69"/>
      <c r="P326" s="69"/>
      <c r="Q326" s="69"/>
      <c r="R326" s="69"/>
      <c r="S326" s="69"/>
      <c r="T326" s="69"/>
      <c r="U326" s="69"/>
      <c r="V326" s="69"/>
      <c r="W326" s="69"/>
      <c r="X326" s="69"/>
      <c r="Y326" s="69"/>
      <c r="Z326" s="69"/>
    </row>
    <row r="327" spans="1:26" ht="13.5" customHeight="1">
      <c r="A327" s="216"/>
      <c r="B327" s="216"/>
      <c r="C327" s="216"/>
      <c r="D327" s="216"/>
      <c r="E327" s="230"/>
      <c r="F327" s="216"/>
      <c r="G327" s="216"/>
      <c r="H327" s="216"/>
      <c r="I327" s="216"/>
      <c r="J327" s="216"/>
      <c r="K327" s="216"/>
      <c r="L327" s="38"/>
      <c r="M327" s="69"/>
      <c r="N327" s="69"/>
      <c r="O327" s="69"/>
      <c r="P327" s="69"/>
      <c r="Q327" s="69"/>
      <c r="R327" s="69"/>
      <c r="S327" s="69"/>
      <c r="T327" s="69"/>
      <c r="U327" s="69"/>
      <c r="V327" s="69"/>
      <c r="W327" s="69"/>
      <c r="X327" s="69"/>
      <c r="Y327" s="69"/>
      <c r="Z327" s="69"/>
    </row>
    <row r="328" spans="1:26" ht="13.5" customHeight="1">
      <c r="A328" s="216"/>
      <c r="B328" s="216"/>
      <c r="C328" s="216"/>
      <c r="D328" s="216"/>
      <c r="E328" s="230"/>
      <c r="F328" s="216"/>
      <c r="G328" s="216"/>
      <c r="H328" s="216"/>
      <c r="I328" s="216"/>
      <c r="J328" s="216"/>
      <c r="K328" s="216"/>
      <c r="L328" s="38"/>
      <c r="M328" s="69"/>
      <c r="N328" s="69"/>
      <c r="O328" s="69"/>
      <c r="P328" s="69"/>
      <c r="Q328" s="69"/>
      <c r="R328" s="69"/>
      <c r="S328" s="69"/>
      <c r="T328" s="69"/>
      <c r="U328" s="69"/>
      <c r="V328" s="69"/>
      <c r="W328" s="69"/>
      <c r="X328" s="69"/>
      <c r="Y328" s="69"/>
      <c r="Z328" s="69"/>
    </row>
    <row r="329" spans="1:26" ht="13.5" customHeight="1">
      <c r="A329" s="216"/>
      <c r="B329" s="216"/>
      <c r="C329" s="216"/>
      <c r="D329" s="216"/>
      <c r="E329" s="230"/>
      <c r="F329" s="216"/>
      <c r="G329" s="216"/>
      <c r="H329" s="216"/>
      <c r="I329" s="216"/>
      <c r="J329" s="216"/>
      <c r="K329" s="216"/>
      <c r="L329" s="38"/>
      <c r="M329" s="69"/>
      <c r="N329" s="69"/>
      <c r="O329" s="69"/>
      <c r="P329" s="69"/>
      <c r="Q329" s="69"/>
      <c r="R329" s="69"/>
      <c r="S329" s="69"/>
      <c r="T329" s="69"/>
      <c r="U329" s="69"/>
      <c r="V329" s="69"/>
      <c r="W329" s="69"/>
      <c r="X329" s="69"/>
      <c r="Y329" s="69"/>
      <c r="Z329" s="69"/>
    </row>
    <row r="330" spans="1:26" ht="13.5" customHeight="1">
      <c r="A330" s="216"/>
      <c r="B330" s="216"/>
      <c r="C330" s="216"/>
      <c r="D330" s="216"/>
      <c r="E330" s="230"/>
      <c r="F330" s="216"/>
      <c r="G330" s="216"/>
      <c r="H330" s="216"/>
      <c r="I330" s="216"/>
      <c r="J330" s="216"/>
      <c r="K330" s="216"/>
      <c r="L330" s="38"/>
      <c r="M330" s="69"/>
      <c r="N330" s="69"/>
      <c r="O330" s="69"/>
      <c r="P330" s="69"/>
      <c r="Q330" s="69"/>
      <c r="R330" s="69"/>
      <c r="S330" s="69"/>
      <c r="T330" s="69"/>
      <c r="U330" s="69"/>
      <c r="V330" s="69"/>
      <c r="W330" s="69"/>
      <c r="X330" s="69"/>
      <c r="Y330" s="69"/>
      <c r="Z330" s="69"/>
    </row>
    <row r="331" spans="1:26" ht="13.5" customHeight="1">
      <c r="A331" s="216"/>
      <c r="B331" s="216"/>
      <c r="C331" s="216"/>
      <c r="D331" s="216"/>
      <c r="E331" s="230"/>
      <c r="F331" s="216"/>
      <c r="G331" s="216"/>
      <c r="H331" s="216"/>
      <c r="I331" s="216"/>
      <c r="J331" s="216"/>
      <c r="K331" s="216"/>
      <c r="L331" s="38"/>
      <c r="M331" s="69"/>
      <c r="N331" s="69"/>
      <c r="O331" s="69"/>
      <c r="P331" s="69"/>
      <c r="Q331" s="69"/>
      <c r="R331" s="69"/>
      <c r="S331" s="69"/>
      <c r="T331" s="69"/>
      <c r="U331" s="69"/>
      <c r="V331" s="69"/>
      <c r="W331" s="69"/>
      <c r="X331" s="69"/>
      <c r="Y331" s="69"/>
      <c r="Z331" s="69"/>
    </row>
    <row r="332" spans="1:26" ht="13.5" customHeight="1">
      <c r="A332" s="216"/>
      <c r="B332" s="216"/>
      <c r="C332" s="216"/>
      <c r="D332" s="216"/>
      <c r="E332" s="230"/>
      <c r="F332" s="216"/>
      <c r="G332" s="216"/>
      <c r="H332" s="216"/>
      <c r="I332" s="216"/>
      <c r="J332" s="216"/>
      <c r="K332" s="216"/>
      <c r="L332" s="38"/>
      <c r="M332" s="69"/>
      <c r="N332" s="69"/>
      <c r="O332" s="69"/>
      <c r="P332" s="69"/>
      <c r="Q332" s="69"/>
      <c r="R332" s="69"/>
      <c r="S332" s="69"/>
      <c r="T332" s="69"/>
      <c r="U332" s="69"/>
      <c r="V332" s="69"/>
      <c r="W332" s="69"/>
      <c r="X332" s="69"/>
      <c r="Y332" s="69"/>
      <c r="Z332" s="69"/>
    </row>
    <row r="333" spans="1:26" ht="13.5" customHeight="1">
      <c r="A333" s="216"/>
      <c r="B333" s="216"/>
      <c r="C333" s="216"/>
      <c r="D333" s="216"/>
      <c r="E333" s="230"/>
      <c r="F333" s="216"/>
      <c r="G333" s="216"/>
      <c r="H333" s="216"/>
      <c r="I333" s="216"/>
      <c r="J333" s="216"/>
      <c r="K333" s="216"/>
      <c r="L333" s="38"/>
      <c r="M333" s="69"/>
      <c r="N333" s="69"/>
      <c r="O333" s="69"/>
      <c r="P333" s="69"/>
      <c r="Q333" s="69"/>
      <c r="R333" s="69"/>
      <c r="S333" s="69"/>
      <c r="T333" s="69"/>
      <c r="U333" s="69"/>
      <c r="V333" s="69"/>
      <c r="W333" s="69"/>
      <c r="X333" s="69"/>
      <c r="Y333" s="69"/>
      <c r="Z333" s="69"/>
    </row>
    <row r="334" spans="1:26" ht="13.5" customHeight="1">
      <c r="A334" s="216"/>
      <c r="B334" s="216"/>
      <c r="C334" s="216"/>
      <c r="D334" s="216"/>
      <c r="E334" s="230"/>
      <c r="F334" s="216"/>
      <c r="G334" s="216"/>
      <c r="H334" s="216"/>
      <c r="I334" s="216"/>
      <c r="J334" s="216"/>
      <c r="K334" s="216"/>
      <c r="L334" s="38"/>
      <c r="M334" s="69"/>
      <c r="N334" s="69"/>
      <c r="O334" s="69"/>
      <c r="P334" s="69"/>
      <c r="Q334" s="69"/>
      <c r="R334" s="69"/>
      <c r="S334" s="69"/>
      <c r="T334" s="69"/>
      <c r="U334" s="69"/>
      <c r="V334" s="69"/>
      <c r="W334" s="69"/>
      <c r="X334" s="69"/>
      <c r="Y334" s="69"/>
      <c r="Z334" s="69"/>
    </row>
    <row r="335" spans="1:26" ht="13.5" customHeight="1">
      <c r="A335" s="216"/>
      <c r="B335" s="216"/>
      <c r="C335" s="216"/>
      <c r="D335" s="216"/>
      <c r="E335" s="230"/>
      <c r="F335" s="216"/>
      <c r="G335" s="216"/>
      <c r="H335" s="216"/>
      <c r="I335" s="216"/>
      <c r="J335" s="216"/>
      <c r="K335" s="216"/>
      <c r="L335" s="38"/>
      <c r="M335" s="69"/>
      <c r="N335" s="69"/>
      <c r="O335" s="69"/>
      <c r="P335" s="69"/>
      <c r="Q335" s="69"/>
      <c r="R335" s="69"/>
      <c r="S335" s="69"/>
      <c r="T335" s="69"/>
      <c r="U335" s="69"/>
      <c r="V335" s="69"/>
      <c r="W335" s="69"/>
      <c r="X335" s="69"/>
      <c r="Y335" s="69"/>
      <c r="Z335" s="69"/>
    </row>
    <row r="336" spans="1:26" ht="13.5" customHeight="1">
      <c r="A336" s="216"/>
      <c r="B336" s="216"/>
      <c r="C336" s="216"/>
      <c r="D336" s="216"/>
      <c r="E336" s="230"/>
      <c r="F336" s="216"/>
      <c r="G336" s="216"/>
      <c r="H336" s="216"/>
      <c r="I336" s="216"/>
      <c r="J336" s="216"/>
      <c r="K336" s="216"/>
      <c r="L336" s="38"/>
      <c r="M336" s="69"/>
      <c r="N336" s="69"/>
      <c r="O336" s="69"/>
      <c r="P336" s="69"/>
      <c r="Q336" s="69"/>
      <c r="R336" s="69"/>
      <c r="S336" s="69"/>
      <c r="T336" s="69"/>
      <c r="U336" s="69"/>
      <c r="V336" s="69"/>
      <c r="W336" s="69"/>
      <c r="X336" s="69"/>
      <c r="Y336" s="69"/>
      <c r="Z336" s="69"/>
    </row>
    <row r="337" spans="1:26" ht="13.5" customHeight="1">
      <c r="A337" s="216"/>
      <c r="B337" s="216"/>
      <c r="C337" s="216"/>
      <c r="D337" s="216"/>
      <c r="E337" s="230"/>
      <c r="F337" s="216"/>
      <c r="G337" s="216"/>
      <c r="H337" s="216"/>
      <c r="I337" s="216"/>
      <c r="J337" s="216"/>
      <c r="K337" s="216"/>
      <c r="L337" s="38"/>
      <c r="M337" s="69"/>
      <c r="N337" s="69"/>
      <c r="O337" s="69"/>
      <c r="P337" s="69"/>
      <c r="Q337" s="69"/>
      <c r="R337" s="69"/>
      <c r="S337" s="69"/>
      <c r="T337" s="69"/>
      <c r="U337" s="69"/>
      <c r="V337" s="69"/>
      <c r="W337" s="69"/>
      <c r="X337" s="69"/>
      <c r="Y337" s="69"/>
      <c r="Z337" s="69"/>
    </row>
    <row r="338" spans="1:26" ht="13.5" customHeight="1">
      <c r="A338" s="216"/>
      <c r="B338" s="216"/>
      <c r="C338" s="216"/>
      <c r="D338" s="216"/>
      <c r="E338" s="230"/>
      <c r="F338" s="216"/>
      <c r="G338" s="216"/>
      <c r="H338" s="216"/>
      <c r="I338" s="216"/>
      <c r="J338" s="216"/>
      <c r="K338" s="216"/>
      <c r="L338" s="38"/>
      <c r="M338" s="69"/>
      <c r="N338" s="69"/>
      <c r="O338" s="69"/>
      <c r="P338" s="69"/>
      <c r="Q338" s="69"/>
      <c r="R338" s="69"/>
      <c r="S338" s="69"/>
      <c r="T338" s="69"/>
      <c r="U338" s="69"/>
      <c r="V338" s="69"/>
      <c r="W338" s="69"/>
      <c r="X338" s="69"/>
      <c r="Y338" s="69"/>
      <c r="Z338" s="69"/>
    </row>
    <row r="339" spans="1:26" ht="13.5" customHeight="1">
      <c r="A339" s="216"/>
      <c r="B339" s="216"/>
      <c r="C339" s="216"/>
      <c r="D339" s="216"/>
      <c r="E339" s="230"/>
      <c r="F339" s="216"/>
      <c r="G339" s="216"/>
      <c r="H339" s="216"/>
      <c r="I339" s="216"/>
      <c r="J339" s="216"/>
      <c r="K339" s="216"/>
      <c r="L339" s="38"/>
      <c r="M339" s="69"/>
      <c r="N339" s="69"/>
      <c r="O339" s="69"/>
      <c r="P339" s="69"/>
      <c r="Q339" s="69"/>
      <c r="R339" s="69"/>
      <c r="S339" s="69"/>
      <c r="T339" s="69"/>
      <c r="U339" s="69"/>
      <c r="V339" s="69"/>
      <c r="W339" s="69"/>
      <c r="X339" s="69"/>
      <c r="Y339" s="69"/>
      <c r="Z339" s="69"/>
    </row>
    <row r="340" spans="1:26" ht="13.5" customHeight="1">
      <c r="A340" s="216"/>
      <c r="B340" s="216"/>
      <c r="C340" s="216"/>
      <c r="D340" s="216"/>
      <c r="E340" s="230"/>
      <c r="F340" s="216"/>
      <c r="G340" s="216"/>
      <c r="H340" s="216"/>
      <c r="I340" s="216"/>
      <c r="J340" s="216"/>
      <c r="K340" s="216"/>
      <c r="L340" s="38"/>
      <c r="M340" s="69"/>
      <c r="N340" s="69"/>
      <c r="O340" s="69"/>
      <c r="P340" s="69"/>
      <c r="Q340" s="69"/>
      <c r="R340" s="69"/>
      <c r="S340" s="69"/>
      <c r="T340" s="69"/>
      <c r="U340" s="69"/>
      <c r="V340" s="69"/>
      <c r="W340" s="69"/>
      <c r="X340" s="69"/>
      <c r="Y340" s="69"/>
      <c r="Z340" s="69"/>
    </row>
    <row r="341" spans="1:26" ht="13.5" customHeight="1">
      <c r="A341" s="216"/>
      <c r="B341" s="216"/>
      <c r="C341" s="216"/>
      <c r="D341" s="216"/>
      <c r="E341" s="230"/>
      <c r="F341" s="216"/>
      <c r="G341" s="216"/>
      <c r="H341" s="216"/>
      <c r="I341" s="216"/>
      <c r="J341" s="216"/>
      <c r="K341" s="216"/>
      <c r="L341" s="38"/>
      <c r="M341" s="69"/>
      <c r="N341" s="69"/>
      <c r="O341" s="69"/>
      <c r="P341" s="69"/>
      <c r="Q341" s="69"/>
      <c r="R341" s="69"/>
      <c r="S341" s="69"/>
      <c r="T341" s="69"/>
      <c r="U341" s="69"/>
      <c r="V341" s="69"/>
      <c r="W341" s="69"/>
      <c r="X341" s="69"/>
      <c r="Y341" s="69"/>
      <c r="Z341" s="69"/>
    </row>
    <row r="342" spans="1:26" ht="13.5" customHeight="1">
      <c r="A342" s="216"/>
      <c r="B342" s="216"/>
      <c r="C342" s="216"/>
      <c r="D342" s="216"/>
      <c r="E342" s="230"/>
      <c r="F342" s="216"/>
      <c r="G342" s="216"/>
      <c r="H342" s="216"/>
      <c r="I342" s="216"/>
      <c r="J342" s="216"/>
      <c r="K342" s="216"/>
      <c r="L342" s="38"/>
      <c r="M342" s="69"/>
      <c r="N342" s="69"/>
      <c r="O342" s="69"/>
      <c r="P342" s="69"/>
      <c r="Q342" s="69"/>
      <c r="R342" s="69"/>
      <c r="S342" s="69"/>
      <c r="T342" s="69"/>
      <c r="U342" s="69"/>
      <c r="V342" s="69"/>
      <c r="W342" s="69"/>
      <c r="X342" s="69"/>
      <c r="Y342" s="69"/>
      <c r="Z342" s="69"/>
    </row>
    <row r="343" spans="1:26" ht="13.5" customHeight="1">
      <c r="A343" s="216"/>
      <c r="B343" s="216"/>
      <c r="C343" s="216"/>
      <c r="D343" s="216"/>
      <c r="E343" s="230"/>
      <c r="F343" s="216"/>
      <c r="G343" s="216"/>
      <c r="H343" s="216"/>
      <c r="I343" s="216"/>
      <c r="J343" s="216"/>
      <c r="K343" s="216"/>
      <c r="L343" s="38"/>
      <c r="M343" s="69"/>
      <c r="N343" s="69"/>
      <c r="O343" s="69"/>
      <c r="P343" s="69"/>
      <c r="Q343" s="69"/>
      <c r="R343" s="69"/>
      <c r="S343" s="69"/>
      <c r="T343" s="69"/>
      <c r="U343" s="69"/>
      <c r="V343" s="69"/>
      <c r="W343" s="69"/>
      <c r="X343" s="69"/>
      <c r="Y343" s="69"/>
      <c r="Z343" s="69"/>
    </row>
    <row r="344" spans="1:26" ht="13.5" customHeight="1">
      <c r="A344" s="216"/>
      <c r="B344" s="216"/>
      <c r="C344" s="216"/>
      <c r="D344" s="216"/>
      <c r="E344" s="230"/>
      <c r="F344" s="216"/>
      <c r="G344" s="216"/>
      <c r="H344" s="216"/>
      <c r="I344" s="216"/>
      <c r="J344" s="216"/>
      <c r="K344" s="216"/>
      <c r="L344" s="38"/>
      <c r="M344" s="69"/>
      <c r="N344" s="69"/>
      <c r="O344" s="69"/>
      <c r="P344" s="69"/>
      <c r="Q344" s="69"/>
      <c r="R344" s="69"/>
      <c r="S344" s="69"/>
      <c r="T344" s="69"/>
      <c r="U344" s="69"/>
      <c r="V344" s="69"/>
      <c r="W344" s="69"/>
      <c r="X344" s="69"/>
      <c r="Y344" s="69"/>
      <c r="Z344" s="69"/>
    </row>
    <row r="345" spans="1:26" ht="13.5" customHeight="1">
      <c r="A345" s="216"/>
      <c r="B345" s="216"/>
      <c r="C345" s="216"/>
      <c r="D345" s="216"/>
      <c r="E345" s="230"/>
      <c r="F345" s="216"/>
      <c r="G345" s="216"/>
      <c r="H345" s="216"/>
      <c r="I345" s="216"/>
      <c r="J345" s="216"/>
      <c r="K345" s="216"/>
      <c r="L345" s="38"/>
      <c r="M345" s="69"/>
      <c r="N345" s="69"/>
      <c r="O345" s="69"/>
      <c r="P345" s="69"/>
      <c r="Q345" s="69"/>
      <c r="R345" s="69"/>
      <c r="S345" s="69"/>
      <c r="T345" s="69"/>
      <c r="U345" s="69"/>
      <c r="V345" s="69"/>
      <c r="W345" s="69"/>
      <c r="X345" s="69"/>
      <c r="Y345" s="69"/>
      <c r="Z345" s="69"/>
    </row>
    <row r="346" spans="1:26" ht="13.5" customHeight="1">
      <c r="A346" s="216"/>
      <c r="B346" s="216"/>
      <c r="C346" s="216"/>
      <c r="D346" s="216"/>
      <c r="E346" s="230"/>
      <c r="F346" s="216"/>
      <c r="G346" s="216"/>
      <c r="H346" s="216"/>
      <c r="I346" s="216"/>
      <c r="J346" s="216"/>
      <c r="K346" s="216"/>
      <c r="L346" s="38"/>
      <c r="M346" s="69"/>
      <c r="N346" s="69"/>
      <c r="O346" s="69"/>
      <c r="P346" s="69"/>
      <c r="Q346" s="69"/>
      <c r="R346" s="69"/>
      <c r="S346" s="69"/>
      <c r="T346" s="69"/>
      <c r="U346" s="69"/>
      <c r="V346" s="69"/>
      <c r="W346" s="69"/>
      <c r="X346" s="69"/>
      <c r="Y346" s="69"/>
      <c r="Z346" s="69"/>
    </row>
    <row r="347" spans="1:26" ht="13.5" customHeight="1">
      <c r="A347" s="216"/>
      <c r="B347" s="216"/>
      <c r="C347" s="216"/>
      <c r="D347" s="216"/>
      <c r="E347" s="230"/>
      <c r="F347" s="216"/>
      <c r="G347" s="216"/>
      <c r="H347" s="216"/>
      <c r="I347" s="216"/>
      <c r="J347" s="216"/>
      <c r="K347" s="216"/>
      <c r="L347" s="38"/>
      <c r="M347" s="69"/>
      <c r="N347" s="69"/>
      <c r="O347" s="69"/>
      <c r="P347" s="69"/>
      <c r="Q347" s="69"/>
      <c r="R347" s="69"/>
      <c r="S347" s="69"/>
      <c r="T347" s="69"/>
      <c r="U347" s="69"/>
      <c r="V347" s="69"/>
      <c r="W347" s="69"/>
      <c r="X347" s="69"/>
      <c r="Y347" s="69"/>
      <c r="Z347" s="69"/>
    </row>
    <row r="348" spans="1:26" ht="13.5" customHeight="1">
      <c r="A348" s="216"/>
      <c r="B348" s="216"/>
      <c r="C348" s="216"/>
      <c r="D348" s="216"/>
      <c r="E348" s="230"/>
      <c r="F348" s="216"/>
      <c r="G348" s="216"/>
      <c r="H348" s="216"/>
      <c r="I348" s="216"/>
      <c r="J348" s="216"/>
      <c r="K348" s="216"/>
      <c r="L348" s="38"/>
      <c r="M348" s="69"/>
      <c r="N348" s="69"/>
      <c r="O348" s="69"/>
      <c r="P348" s="69"/>
      <c r="Q348" s="69"/>
      <c r="R348" s="69"/>
      <c r="S348" s="69"/>
      <c r="T348" s="69"/>
      <c r="U348" s="69"/>
      <c r="V348" s="69"/>
      <c r="W348" s="69"/>
      <c r="X348" s="69"/>
      <c r="Y348" s="69"/>
      <c r="Z348" s="69"/>
    </row>
    <row r="349" spans="1:26" ht="13.5" customHeight="1">
      <c r="A349" s="216"/>
      <c r="B349" s="216"/>
      <c r="C349" s="216"/>
      <c r="D349" s="216"/>
      <c r="E349" s="230"/>
      <c r="F349" s="216"/>
      <c r="G349" s="216"/>
      <c r="H349" s="216"/>
      <c r="I349" s="216"/>
      <c r="J349" s="216"/>
      <c r="K349" s="216"/>
      <c r="L349" s="38"/>
      <c r="M349" s="69"/>
      <c r="N349" s="69"/>
      <c r="O349" s="69"/>
      <c r="P349" s="69"/>
      <c r="Q349" s="69"/>
      <c r="R349" s="69"/>
      <c r="S349" s="69"/>
      <c r="T349" s="69"/>
      <c r="U349" s="69"/>
      <c r="V349" s="69"/>
      <c r="W349" s="69"/>
      <c r="X349" s="69"/>
      <c r="Y349" s="69"/>
      <c r="Z349" s="69"/>
    </row>
    <row r="350" spans="1:26" ht="13.5" customHeight="1">
      <c r="A350" s="216"/>
      <c r="B350" s="216"/>
      <c r="C350" s="216"/>
      <c r="D350" s="216"/>
      <c r="E350" s="230"/>
      <c r="F350" s="216"/>
      <c r="G350" s="216"/>
      <c r="H350" s="216"/>
      <c r="I350" s="216"/>
      <c r="J350" s="216"/>
      <c r="K350" s="216"/>
      <c r="L350" s="38"/>
      <c r="M350" s="69"/>
      <c r="N350" s="69"/>
      <c r="O350" s="69"/>
      <c r="P350" s="69"/>
      <c r="Q350" s="69"/>
      <c r="R350" s="69"/>
      <c r="S350" s="69"/>
      <c r="T350" s="69"/>
      <c r="U350" s="69"/>
      <c r="V350" s="69"/>
      <c r="W350" s="69"/>
      <c r="X350" s="69"/>
      <c r="Y350" s="69"/>
      <c r="Z350" s="69"/>
    </row>
    <row r="351" spans="1:26" ht="13.5" customHeight="1">
      <c r="A351" s="216"/>
      <c r="B351" s="216"/>
      <c r="C351" s="216"/>
      <c r="D351" s="216"/>
      <c r="E351" s="230"/>
      <c r="F351" s="216"/>
      <c r="G351" s="216"/>
      <c r="H351" s="216"/>
      <c r="I351" s="216"/>
      <c r="J351" s="216"/>
      <c r="K351" s="216"/>
      <c r="L351" s="38"/>
      <c r="M351" s="69"/>
      <c r="N351" s="69"/>
      <c r="O351" s="69"/>
      <c r="P351" s="69"/>
      <c r="Q351" s="69"/>
      <c r="R351" s="69"/>
      <c r="S351" s="69"/>
      <c r="T351" s="69"/>
      <c r="U351" s="69"/>
      <c r="V351" s="69"/>
      <c r="W351" s="69"/>
      <c r="X351" s="69"/>
      <c r="Y351" s="69"/>
      <c r="Z351" s="69"/>
    </row>
    <row r="352" spans="1:26" ht="13.5" customHeight="1">
      <c r="A352" s="216"/>
      <c r="B352" s="216"/>
      <c r="C352" s="216"/>
      <c r="D352" s="216"/>
      <c r="E352" s="230"/>
      <c r="F352" s="216"/>
      <c r="G352" s="216"/>
      <c r="H352" s="216"/>
      <c r="I352" s="216"/>
      <c r="J352" s="216"/>
      <c r="K352" s="216"/>
      <c r="L352" s="38"/>
      <c r="M352" s="69"/>
      <c r="N352" s="69"/>
      <c r="O352" s="69"/>
      <c r="P352" s="69"/>
      <c r="Q352" s="69"/>
      <c r="R352" s="69"/>
      <c r="S352" s="69"/>
      <c r="T352" s="69"/>
      <c r="U352" s="69"/>
      <c r="V352" s="69"/>
      <c r="W352" s="69"/>
      <c r="X352" s="69"/>
      <c r="Y352" s="69"/>
      <c r="Z352" s="69"/>
    </row>
    <row r="353" spans="1:26" ht="13.5" customHeight="1">
      <c r="A353" s="216"/>
      <c r="B353" s="216"/>
      <c r="C353" s="216"/>
      <c r="D353" s="216"/>
      <c r="E353" s="230"/>
      <c r="F353" s="216"/>
      <c r="G353" s="216"/>
      <c r="H353" s="216"/>
      <c r="I353" s="216"/>
      <c r="J353" s="216"/>
      <c r="K353" s="216"/>
      <c r="L353" s="38"/>
      <c r="M353" s="69"/>
      <c r="N353" s="69"/>
      <c r="O353" s="69"/>
      <c r="P353" s="69"/>
      <c r="Q353" s="69"/>
      <c r="R353" s="69"/>
      <c r="S353" s="69"/>
      <c r="T353" s="69"/>
      <c r="U353" s="69"/>
      <c r="V353" s="69"/>
      <c r="W353" s="69"/>
      <c r="X353" s="69"/>
      <c r="Y353" s="69"/>
      <c r="Z353" s="69"/>
    </row>
    <row r="354" spans="1:26" ht="13.5" customHeight="1">
      <c r="A354" s="216"/>
      <c r="B354" s="216"/>
      <c r="C354" s="216"/>
      <c r="D354" s="216"/>
      <c r="E354" s="230"/>
      <c r="F354" s="216"/>
      <c r="G354" s="216"/>
      <c r="H354" s="216"/>
      <c r="I354" s="216"/>
      <c r="J354" s="216"/>
      <c r="K354" s="216"/>
      <c r="L354" s="38"/>
      <c r="M354" s="69"/>
      <c r="N354" s="69"/>
      <c r="O354" s="69"/>
      <c r="P354" s="69"/>
      <c r="Q354" s="69"/>
      <c r="R354" s="69"/>
      <c r="S354" s="69"/>
      <c r="T354" s="69"/>
      <c r="U354" s="69"/>
      <c r="V354" s="69"/>
      <c r="W354" s="69"/>
      <c r="X354" s="69"/>
      <c r="Y354" s="69"/>
      <c r="Z354" s="69"/>
    </row>
    <row r="355" spans="1:26" ht="13.5" customHeight="1">
      <c r="A355" s="216"/>
      <c r="B355" s="216"/>
      <c r="C355" s="216"/>
      <c r="D355" s="216"/>
      <c r="E355" s="230"/>
      <c r="F355" s="216"/>
      <c r="G355" s="216"/>
      <c r="H355" s="216"/>
      <c r="I355" s="216"/>
      <c r="J355" s="216"/>
      <c r="K355" s="216"/>
      <c r="L355" s="38"/>
      <c r="M355" s="69"/>
      <c r="N355" s="69"/>
      <c r="O355" s="69"/>
      <c r="P355" s="69"/>
      <c r="Q355" s="69"/>
      <c r="R355" s="69"/>
      <c r="S355" s="69"/>
      <c r="T355" s="69"/>
      <c r="U355" s="69"/>
      <c r="V355" s="69"/>
      <c r="W355" s="69"/>
      <c r="X355" s="69"/>
      <c r="Y355" s="69"/>
      <c r="Z355" s="69"/>
    </row>
    <row r="356" spans="1:26" ht="13.5" customHeight="1">
      <c r="A356" s="216"/>
      <c r="B356" s="216"/>
      <c r="C356" s="216"/>
      <c r="D356" s="216"/>
      <c r="E356" s="230"/>
      <c r="F356" s="216"/>
      <c r="G356" s="216"/>
      <c r="H356" s="216"/>
      <c r="I356" s="216"/>
      <c r="J356" s="216"/>
      <c r="K356" s="216"/>
      <c r="L356" s="38"/>
      <c r="M356" s="69"/>
      <c r="N356" s="69"/>
      <c r="O356" s="69"/>
      <c r="P356" s="69"/>
      <c r="Q356" s="69"/>
      <c r="R356" s="69"/>
      <c r="S356" s="69"/>
      <c r="T356" s="69"/>
      <c r="U356" s="69"/>
      <c r="V356" s="69"/>
      <c r="W356" s="69"/>
      <c r="X356" s="69"/>
      <c r="Y356" s="69"/>
      <c r="Z356" s="69"/>
    </row>
    <row r="357" spans="1:26" ht="13.5" customHeight="1">
      <c r="A357" s="216"/>
      <c r="B357" s="216"/>
      <c r="C357" s="216"/>
      <c r="D357" s="216"/>
      <c r="E357" s="230"/>
      <c r="F357" s="216"/>
      <c r="G357" s="216"/>
      <c r="H357" s="216"/>
      <c r="I357" s="216"/>
      <c r="J357" s="216"/>
      <c r="K357" s="216"/>
      <c r="L357" s="38"/>
      <c r="M357" s="69"/>
      <c r="N357" s="69"/>
      <c r="O357" s="69"/>
      <c r="P357" s="69"/>
      <c r="Q357" s="69"/>
      <c r="R357" s="69"/>
      <c r="S357" s="69"/>
      <c r="T357" s="69"/>
      <c r="U357" s="69"/>
      <c r="V357" s="69"/>
      <c r="W357" s="69"/>
      <c r="X357" s="69"/>
      <c r="Y357" s="69"/>
      <c r="Z357" s="69"/>
    </row>
    <row r="358" spans="1:26" ht="13.5" customHeight="1">
      <c r="A358" s="216"/>
      <c r="B358" s="216"/>
      <c r="C358" s="216"/>
      <c r="D358" s="216"/>
      <c r="E358" s="230"/>
      <c r="F358" s="216"/>
      <c r="G358" s="216"/>
      <c r="H358" s="216"/>
      <c r="I358" s="216"/>
      <c r="J358" s="216"/>
      <c r="K358" s="216"/>
      <c r="L358" s="38"/>
      <c r="M358" s="69"/>
      <c r="N358" s="69"/>
      <c r="O358" s="69"/>
      <c r="P358" s="69"/>
      <c r="Q358" s="69"/>
      <c r="R358" s="69"/>
      <c r="S358" s="69"/>
      <c r="T358" s="69"/>
      <c r="U358" s="69"/>
      <c r="V358" s="69"/>
      <c r="W358" s="69"/>
      <c r="X358" s="69"/>
      <c r="Y358" s="69"/>
      <c r="Z358" s="69"/>
    </row>
    <row r="359" spans="1:26" ht="13.5" customHeight="1">
      <c r="A359" s="216"/>
      <c r="B359" s="216"/>
      <c r="C359" s="216"/>
      <c r="D359" s="216"/>
      <c r="E359" s="230"/>
      <c r="F359" s="216"/>
      <c r="G359" s="216"/>
      <c r="H359" s="216"/>
      <c r="I359" s="216"/>
      <c r="J359" s="216"/>
      <c r="K359" s="216"/>
      <c r="L359" s="38"/>
      <c r="M359" s="69"/>
      <c r="N359" s="69"/>
      <c r="O359" s="69"/>
      <c r="P359" s="69"/>
      <c r="Q359" s="69"/>
      <c r="R359" s="69"/>
      <c r="S359" s="69"/>
      <c r="T359" s="69"/>
      <c r="U359" s="69"/>
      <c r="V359" s="69"/>
      <c r="W359" s="69"/>
      <c r="X359" s="69"/>
      <c r="Y359" s="69"/>
      <c r="Z359" s="69"/>
    </row>
    <row r="360" spans="1:26" ht="13.5" customHeight="1">
      <c r="A360" s="216"/>
      <c r="B360" s="216"/>
      <c r="C360" s="216"/>
      <c r="D360" s="216"/>
      <c r="E360" s="230"/>
      <c r="F360" s="216"/>
      <c r="G360" s="216"/>
      <c r="H360" s="216"/>
      <c r="I360" s="216"/>
      <c r="J360" s="216"/>
      <c r="K360" s="216"/>
      <c r="L360" s="38"/>
      <c r="M360" s="69"/>
      <c r="N360" s="69"/>
      <c r="O360" s="69"/>
      <c r="P360" s="69"/>
      <c r="Q360" s="69"/>
      <c r="R360" s="69"/>
      <c r="S360" s="69"/>
      <c r="T360" s="69"/>
      <c r="U360" s="69"/>
      <c r="V360" s="69"/>
      <c r="W360" s="69"/>
      <c r="X360" s="69"/>
      <c r="Y360" s="69"/>
      <c r="Z360" s="69"/>
    </row>
    <row r="361" spans="1:26" ht="13.5" customHeight="1">
      <c r="A361" s="216"/>
      <c r="B361" s="216"/>
      <c r="C361" s="216"/>
      <c r="D361" s="216"/>
      <c r="E361" s="230"/>
      <c r="F361" s="216"/>
      <c r="G361" s="216"/>
      <c r="H361" s="216"/>
      <c r="I361" s="216"/>
      <c r="J361" s="216"/>
      <c r="K361" s="216"/>
      <c r="L361" s="38"/>
      <c r="M361" s="69"/>
      <c r="N361" s="69"/>
      <c r="O361" s="69"/>
      <c r="P361" s="69"/>
      <c r="Q361" s="69"/>
      <c r="R361" s="69"/>
      <c r="S361" s="69"/>
      <c r="T361" s="69"/>
      <c r="U361" s="69"/>
      <c r="V361" s="69"/>
      <c r="W361" s="69"/>
      <c r="X361" s="69"/>
      <c r="Y361" s="69"/>
      <c r="Z361" s="69"/>
    </row>
    <row r="362" spans="1:26" ht="13.5" customHeight="1">
      <c r="A362" s="216"/>
      <c r="B362" s="216"/>
      <c r="C362" s="216"/>
      <c r="D362" s="216"/>
      <c r="E362" s="230"/>
      <c r="F362" s="216"/>
      <c r="G362" s="216"/>
      <c r="H362" s="216"/>
      <c r="I362" s="216"/>
      <c r="J362" s="216"/>
      <c r="K362" s="216"/>
      <c r="L362" s="38"/>
      <c r="M362" s="69"/>
      <c r="N362" s="69"/>
      <c r="O362" s="69"/>
      <c r="P362" s="69"/>
      <c r="Q362" s="69"/>
      <c r="R362" s="69"/>
      <c r="S362" s="69"/>
      <c r="T362" s="69"/>
      <c r="U362" s="69"/>
      <c r="V362" s="69"/>
      <c r="W362" s="69"/>
      <c r="X362" s="69"/>
      <c r="Y362" s="69"/>
      <c r="Z362" s="69"/>
    </row>
    <row r="363" spans="1:26" ht="13.5" customHeight="1">
      <c r="A363" s="216"/>
      <c r="B363" s="216"/>
      <c r="C363" s="216"/>
      <c r="D363" s="216"/>
      <c r="E363" s="230"/>
      <c r="F363" s="216"/>
      <c r="G363" s="216"/>
      <c r="H363" s="216"/>
      <c r="I363" s="216"/>
      <c r="J363" s="216"/>
      <c r="K363" s="216"/>
      <c r="L363" s="38"/>
      <c r="M363" s="69"/>
      <c r="N363" s="69"/>
      <c r="O363" s="69"/>
      <c r="P363" s="69"/>
      <c r="Q363" s="69"/>
      <c r="R363" s="69"/>
      <c r="S363" s="69"/>
      <c r="T363" s="69"/>
      <c r="U363" s="69"/>
      <c r="V363" s="69"/>
      <c r="W363" s="69"/>
      <c r="X363" s="69"/>
      <c r="Y363" s="69"/>
      <c r="Z363" s="69"/>
    </row>
    <row r="364" spans="1:26" ht="13.5" customHeight="1">
      <c r="A364" s="216"/>
      <c r="B364" s="216"/>
      <c r="C364" s="216"/>
      <c r="D364" s="216"/>
      <c r="E364" s="230"/>
      <c r="F364" s="216"/>
      <c r="G364" s="216"/>
      <c r="H364" s="216"/>
      <c r="I364" s="216"/>
      <c r="J364" s="216"/>
      <c r="K364" s="216"/>
      <c r="L364" s="38"/>
      <c r="M364" s="69"/>
      <c r="N364" s="69"/>
      <c r="O364" s="69"/>
      <c r="P364" s="69"/>
      <c r="Q364" s="69"/>
      <c r="R364" s="69"/>
      <c r="S364" s="69"/>
      <c r="T364" s="69"/>
      <c r="U364" s="69"/>
      <c r="V364" s="69"/>
      <c r="W364" s="69"/>
      <c r="X364" s="69"/>
      <c r="Y364" s="69"/>
      <c r="Z364" s="69"/>
    </row>
    <row r="365" spans="1:26" ht="13.5" customHeight="1">
      <c r="A365" s="216"/>
      <c r="B365" s="216"/>
      <c r="C365" s="216"/>
      <c r="D365" s="216"/>
      <c r="E365" s="230"/>
      <c r="F365" s="216"/>
      <c r="G365" s="216"/>
      <c r="H365" s="216"/>
      <c r="I365" s="216"/>
      <c r="J365" s="216"/>
      <c r="K365" s="216"/>
      <c r="L365" s="38"/>
      <c r="M365" s="69"/>
      <c r="N365" s="69"/>
      <c r="O365" s="69"/>
      <c r="P365" s="69"/>
      <c r="Q365" s="69"/>
      <c r="R365" s="69"/>
      <c r="S365" s="69"/>
      <c r="T365" s="69"/>
      <c r="U365" s="69"/>
      <c r="V365" s="69"/>
      <c r="W365" s="69"/>
      <c r="X365" s="69"/>
      <c r="Y365" s="69"/>
      <c r="Z365" s="69"/>
    </row>
    <row r="366" spans="1:26" ht="13.5" customHeight="1">
      <c r="A366" s="216"/>
      <c r="B366" s="216"/>
      <c r="C366" s="216"/>
      <c r="D366" s="216"/>
      <c r="E366" s="230"/>
      <c r="F366" s="216"/>
      <c r="G366" s="216"/>
      <c r="H366" s="216"/>
      <c r="I366" s="216"/>
      <c r="J366" s="216"/>
      <c r="K366" s="216"/>
      <c r="L366" s="38"/>
      <c r="M366" s="69"/>
      <c r="N366" s="69"/>
      <c r="O366" s="69"/>
      <c r="P366" s="69"/>
      <c r="Q366" s="69"/>
      <c r="R366" s="69"/>
      <c r="S366" s="69"/>
      <c r="T366" s="69"/>
      <c r="U366" s="69"/>
      <c r="V366" s="69"/>
      <c r="W366" s="69"/>
      <c r="X366" s="69"/>
      <c r="Y366" s="69"/>
      <c r="Z366" s="69"/>
    </row>
    <row r="367" spans="1:26" ht="13.5" customHeight="1">
      <c r="A367" s="216"/>
      <c r="B367" s="216"/>
      <c r="C367" s="216"/>
      <c r="D367" s="216"/>
      <c r="E367" s="230"/>
      <c r="F367" s="216"/>
      <c r="G367" s="216"/>
      <c r="H367" s="216"/>
      <c r="I367" s="216"/>
      <c r="J367" s="216"/>
      <c r="K367" s="216"/>
      <c r="L367" s="38"/>
      <c r="M367" s="69"/>
      <c r="N367" s="69"/>
      <c r="O367" s="69"/>
      <c r="P367" s="69"/>
      <c r="Q367" s="69"/>
      <c r="R367" s="69"/>
      <c r="S367" s="69"/>
      <c r="T367" s="69"/>
      <c r="U367" s="69"/>
      <c r="V367" s="69"/>
      <c r="W367" s="69"/>
      <c r="X367" s="69"/>
      <c r="Y367" s="69"/>
      <c r="Z367" s="69"/>
    </row>
    <row r="368" spans="1:26" ht="13.5" customHeight="1">
      <c r="A368" s="216"/>
      <c r="B368" s="216"/>
      <c r="C368" s="216"/>
      <c r="D368" s="216"/>
      <c r="E368" s="230"/>
      <c r="F368" s="216"/>
      <c r="G368" s="216"/>
      <c r="H368" s="216"/>
      <c r="I368" s="216"/>
      <c r="J368" s="216"/>
      <c r="K368" s="216"/>
      <c r="L368" s="38"/>
      <c r="M368" s="69"/>
      <c r="N368" s="69"/>
      <c r="O368" s="69"/>
      <c r="P368" s="69"/>
      <c r="Q368" s="69"/>
      <c r="R368" s="69"/>
      <c r="S368" s="69"/>
      <c r="T368" s="69"/>
      <c r="U368" s="69"/>
      <c r="V368" s="69"/>
      <c r="W368" s="69"/>
      <c r="X368" s="69"/>
      <c r="Y368" s="69"/>
      <c r="Z368" s="69"/>
    </row>
    <row r="369" spans="1:26" ht="13.5" customHeight="1">
      <c r="A369" s="216"/>
      <c r="B369" s="216"/>
      <c r="C369" s="216"/>
      <c r="D369" s="216"/>
      <c r="E369" s="230"/>
      <c r="F369" s="216"/>
      <c r="G369" s="216"/>
      <c r="H369" s="216"/>
      <c r="I369" s="216"/>
      <c r="J369" s="216"/>
      <c r="K369" s="216"/>
      <c r="L369" s="38"/>
      <c r="M369" s="69"/>
      <c r="N369" s="69"/>
      <c r="O369" s="69"/>
      <c r="P369" s="69"/>
      <c r="Q369" s="69"/>
      <c r="R369" s="69"/>
      <c r="S369" s="69"/>
      <c r="T369" s="69"/>
      <c r="U369" s="69"/>
      <c r="V369" s="69"/>
      <c r="W369" s="69"/>
      <c r="X369" s="69"/>
      <c r="Y369" s="69"/>
      <c r="Z369" s="69"/>
    </row>
    <row r="370" spans="1:26" ht="13.5" customHeight="1">
      <c r="A370" s="216"/>
      <c r="B370" s="216"/>
      <c r="C370" s="216"/>
      <c r="D370" s="216"/>
      <c r="E370" s="230"/>
      <c r="F370" s="216"/>
      <c r="G370" s="216"/>
      <c r="H370" s="216"/>
      <c r="I370" s="216"/>
      <c r="J370" s="216"/>
      <c r="K370" s="216"/>
      <c r="L370" s="38"/>
      <c r="M370" s="69"/>
      <c r="N370" s="69"/>
      <c r="O370" s="69"/>
      <c r="P370" s="69"/>
      <c r="Q370" s="69"/>
      <c r="R370" s="69"/>
      <c r="S370" s="69"/>
      <c r="T370" s="69"/>
      <c r="U370" s="69"/>
      <c r="V370" s="69"/>
      <c r="W370" s="69"/>
      <c r="X370" s="69"/>
      <c r="Y370" s="69"/>
      <c r="Z370" s="69"/>
    </row>
    <row r="371" spans="1:26" ht="13.5" customHeight="1">
      <c r="A371" s="216"/>
      <c r="B371" s="216"/>
      <c r="C371" s="216"/>
      <c r="D371" s="216"/>
      <c r="E371" s="230"/>
      <c r="F371" s="216"/>
      <c r="G371" s="216"/>
      <c r="H371" s="216"/>
      <c r="I371" s="216"/>
      <c r="J371" s="216"/>
      <c r="K371" s="216"/>
      <c r="L371" s="38"/>
      <c r="M371" s="69"/>
      <c r="N371" s="69"/>
      <c r="O371" s="69"/>
      <c r="P371" s="69"/>
      <c r="Q371" s="69"/>
      <c r="R371" s="69"/>
      <c r="S371" s="69"/>
      <c r="T371" s="69"/>
      <c r="U371" s="69"/>
      <c r="V371" s="69"/>
      <c r="W371" s="69"/>
      <c r="X371" s="69"/>
      <c r="Y371" s="69"/>
      <c r="Z371" s="69"/>
    </row>
    <row r="372" spans="1:26" ht="13.5" customHeight="1">
      <c r="A372" s="216"/>
      <c r="B372" s="216"/>
      <c r="C372" s="216"/>
      <c r="D372" s="216"/>
      <c r="E372" s="230"/>
      <c r="F372" s="216"/>
      <c r="G372" s="216"/>
      <c r="H372" s="216"/>
      <c r="I372" s="216"/>
      <c r="J372" s="216"/>
      <c r="K372" s="216"/>
      <c r="L372" s="38"/>
      <c r="M372" s="69"/>
      <c r="N372" s="69"/>
      <c r="O372" s="69"/>
      <c r="P372" s="69"/>
      <c r="Q372" s="69"/>
      <c r="R372" s="69"/>
      <c r="S372" s="69"/>
      <c r="T372" s="69"/>
      <c r="U372" s="69"/>
      <c r="V372" s="69"/>
      <c r="W372" s="69"/>
      <c r="X372" s="69"/>
      <c r="Y372" s="69"/>
      <c r="Z372" s="69"/>
    </row>
    <row r="373" spans="1:26" ht="13.5" customHeight="1">
      <c r="A373" s="216"/>
      <c r="B373" s="216"/>
      <c r="C373" s="216"/>
      <c r="D373" s="216"/>
      <c r="E373" s="230"/>
      <c r="F373" s="216"/>
      <c r="G373" s="216"/>
      <c r="H373" s="216"/>
      <c r="I373" s="216"/>
      <c r="J373" s="216"/>
      <c r="K373" s="216"/>
      <c r="L373" s="38"/>
      <c r="M373" s="69"/>
      <c r="N373" s="69"/>
      <c r="O373" s="69"/>
      <c r="P373" s="69"/>
      <c r="Q373" s="69"/>
      <c r="R373" s="69"/>
      <c r="S373" s="69"/>
      <c r="T373" s="69"/>
      <c r="U373" s="69"/>
      <c r="V373" s="69"/>
      <c r="W373" s="69"/>
      <c r="X373" s="69"/>
      <c r="Y373" s="69"/>
      <c r="Z373" s="69"/>
    </row>
    <row r="374" spans="1:26" ht="13.5" customHeight="1">
      <c r="A374" s="216"/>
      <c r="B374" s="216"/>
      <c r="C374" s="216"/>
      <c r="D374" s="216"/>
      <c r="E374" s="230"/>
      <c r="F374" s="216"/>
      <c r="G374" s="216"/>
      <c r="H374" s="216"/>
      <c r="I374" s="216"/>
      <c r="J374" s="216"/>
      <c r="K374" s="216"/>
      <c r="L374" s="38"/>
      <c r="M374" s="69"/>
      <c r="N374" s="69"/>
      <c r="O374" s="69"/>
      <c r="P374" s="69"/>
      <c r="Q374" s="69"/>
      <c r="R374" s="69"/>
      <c r="S374" s="69"/>
      <c r="T374" s="69"/>
      <c r="U374" s="69"/>
      <c r="V374" s="69"/>
      <c r="W374" s="69"/>
      <c r="X374" s="69"/>
      <c r="Y374" s="69"/>
      <c r="Z374" s="69"/>
    </row>
    <row r="375" spans="1:26" ht="13.5" customHeight="1">
      <c r="A375" s="216"/>
      <c r="B375" s="216"/>
      <c r="C375" s="216"/>
      <c r="D375" s="216"/>
      <c r="E375" s="230"/>
      <c r="F375" s="216"/>
      <c r="G375" s="216"/>
      <c r="H375" s="216"/>
      <c r="I375" s="216"/>
      <c r="J375" s="216"/>
      <c r="K375" s="216"/>
      <c r="L375" s="38"/>
      <c r="M375" s="69"/>
      <c r="N375" s="69"/>
      <c r="O375" s="69"/>
      <c r="P375" s="69"/>
      <c r="Q375" s="69"/>
      <c r="R375" s="69"/>
      <c r="S375" s="69"/>
      <c r="T375" s="69"/>
      <c r="U375" s="69"/>
      <c r="V375" s="69"/>
      <c r="W375" s="69"/>
      <c r="X375" s="69"/>
      <c r="Y375" s="69"/>
      <c r="Z375" s="69"/>
    </row>
    <row r="376" spans="1:26" ht="13.5" customHeight="1">
      <c r="A376" s="216"/>
      <c r="B376" s="216"/>
      <c r="C376" s="216"/>
      <c r="D376" s="216"/>
      <c r="E376" s="230"/>
      <c r="F376" s="216"/>
      <c r="G376" s="216"/>
      <c r="H376" s="216"/>
      <c r="I376" s="216"/>
      <c r="J376" s="216"/>
      <c r="K376" s="216"/>
      <c r="L376" s="38"/>
      <c r="M376" s="69"/>
      <c r="N376" s="69"/>
      <c r="O376" s="69"/>
      <c r="P376" s="69"/>
      <c r="Q376" s="69"/>
      <c r="R376" s="69"/>
      <c r="S376" s="69"/>
      <c r="T376" s="69"/>
      <c r="U376" s="69"/>
      <c r="V376" s="69"/>
      <c r="W376" s="69"/>
      <c r="X376" s="69"/>
      <c r="Y376" s="69"/>
      <c r="Z376" s="69"/>
    </row>
    <row r="377" spans="1:26" ht="13.5" customHeight="1">
      <c r="A377" s="216"/>
      <c r="B377" s="216"/>
      <c r="C377" s="216"/>
      <c r="D377" s="216"/>
      <c r="E377" s="230"/>
      <c r="F377" s="216"/>
      <c r="G377" s="216"/>
      <c r="H377" s="216"/>
      <c r="I377" s="216"/>
      <c r="J377" s="216"/>
      <c r="K377" s="216"/>
      <c r="L377" s="38"/>
      <c r="M377" s="69"/>
      <c r="N377" s="69"/>
      <c r="O377" s="69"/>
      <c r="P377" s="69"/>
      <c r="Q377" s="69"/>
      <c r="R377" s="69"/>
      <c r="S377" s="69"/>
      <c r="T377" s="69"/>
      <c r="U377" s="69"/>
      <c r="V377" s="69"/>
      <c r="W377" s="69"/>
      <c r="X377" s="69"/>
      <c r="Y377" s="69"/>
      <c r="Z377" s="69"/>
    </row>
    <row r="378" spans="1:26" ht="13.5" customHeight="1">
      <c r="A378" s="216"/>
      <c r="B378" s="216"/>
      <c r="C378" s="216"/>
      <c r="D378" s="216"/>
      <c r="E378" s="230"/>
      <c r="F378" s="216"/>
      <c r="G378" s="216"/>
      <c r="H378" s="216"/>
      <c r="I378" s="216"/>
      <c r="J378" s="216"/>
      <c r="K378" s="216"/>
      <c r="L378" s="38"/>
      <c r="M378" s="69"/>
      <c r="N378" s="69"/>
      <c r="O378" s="69"/>
      <c r="P378" s="69"/>
      <c r="Q378" s="69"/>
      <c r="R378" s="69"/>
      <c r="S378" s="69"/>
      <c r="T378" s="69"/>
      <c r="U378" s="69"/>
      <c r="V378" s="69"/>
      <c r="W378" s="69"/>
      <c r="X378" s="69"/>
      <c r="Y378" s="69"/>
      <c r="Z378" s="69"/>
    </row>
    <row r="379" spans="1:26" ht="13.5" customHeight="1">
      <c r="A379" s="216"/>
      <c r="B379" s="216"/>
      <c r="C379" s="216"/>
      <c r="D379" s="216"/>
      <c r="E379" s="230"/>
      <c r="F379" s="216"/>
      <c r="G379" s="216"/>
      <c r="H379" s="216"/>
      <c r="I379" s="216"/>
      <c r="J379" s="216"/>
      <c r="K379" s="216"/>
      <c r="L379" s="38"/>
      <c r="M379" s="69"/>
      <c r="N379" s="69"/>
      <c r="O379" s="69"/>
      <c r="P379" s="69"/>
      <c r="Q379" s="69"/>
      <c r="R379" s="69"/>
      <c r="S379" s="69"/>
      <c r="T379" s="69"/>
      <c r="U379" s="69"/>
      <c r="V379" s="69"/>
      <c r="W379" s="69"/>
      <c r="X379" s="69"/>
      <c r="Y379" s="69"/>
      <c r="Z379" s="69"/>
    </row>
    <row r="380" spans="1:26" ht="13.5" customHeight="1">
      <c r="A380" s="216"/>
      <c r="B380" s="216"/>
      <c r="C380" s="216"/>
      <c r="D380" s="216"/>
      <c r="E380" s="230"/>
      <c r="F380" s="216"/>
      <c r="G380" s="216"/>
      <c r="H380" s="216"/>
      <c r="I380" s="216"/>
      <c r="J380" s="216"/>
      <c r="K380" s="216"/>
      <c r="L380" s="38"/>
      <c r="M380" s="69"/>
      <c r="N380" s="69"/>
      <c r="O380" s="69"/>
      <c r="P380" s="69"/>
      <c r="Q380" s="69"/>
      <c r="R380" s="69"/>
      <c r="S380" s="69"/>
      <c r="T380" s="69"/>
      <c r="U380" s="69"/>
      <c r="V380" s="69"/>
      <c r="W380" s="69"/>
      <c r="X380" s="69"/>
      <c r="Y380" s="69"/>
      <c r="Z380" s="69"/>
    </row>
    <row r="381" spans="1:26" ht="13.5" customHeight="1">
      <c r="A381" s="216"/>
      <c r="B381" s="216"/>
      <c r="C381" s="216"/>
      <c r="D381" s="216"/>
      <c r="E381" s="230"/>
      <c r="F381" s="216"/>
      <c r="G381" s="216"/>
      <c r="H381" s="216"/>
      <c r="I381" s="216"/>
      <c r="J381" s="216"/>
      <c r="K381" s="216"/>
      <c r="L381" s="38"/>
      <c r="M381" s="69"/>
      <c r="N381" s="69"/>
      <c r="O381" s="69"/>
      <c r="P381" s="69"/>
      <c r="Q381" s="69"/>
      <c r="R381" s="69"/>
      <c r="S381" s="69"/>
      <c r="T381" s="69"/>
      <c r="U381" s="69"/>
      <c r="V381" s="69"/>
      <c r="W381" s="69"/>
      <c r="X381" s="69"/>
      <c r="Y381" s="69"/>
      <c r="Z381" s="69"/>
    </row>
    <row r="382" spans="1:26" ht="13.5" customHeight="1">
      <c r="A382" s="216"/>
      <c r="B382" s="216"/>
      <c r="C382" s="216"/>
      <c r="D382" s="216"/>
      <c r="E382" s="230"/>
      <c r="F382" s="216"/>
      <c r="G382" s="216"/>
      <c r="H382" s="216"/>
      <c r="I382" s="216"/>
      <c r="J382" s="216"/>
      <c r="K382" s="216"/>
      <c r="L382" s="38"/>
      <c r="M382" s="69"/>
      <c r="N382" s="69"/>
      <c r="O382" s="69"/>
      <c r="P382" s="69"/>
      <c r="Q382" s="69"/>
      <c r="R382" s="69"/>
      <c r="S382" s="69"/>
      <c r="T382" s="69"/>
      <c r="U382" s="69"/>
      <c r="V382" s="69"/>
      <c r="W382" s="69"/>
      <c r="X382" s="69"/>
      <c r="Y382" s="69"/>
      <c r="Z382" s="69"/>
    </row>
    <row r="383" spans="1:26" ht="13.5" customHeight="1">
      <c r="A383" s="216"/>
      <c r="B383" s="216"/>
      <c r="C383" s="216"/>
      <c r="D383" s="216"/>
      <c r="E383" s="230"/>
      <c r="F383" s="216"/>
      <c r="G383" s="216"/>
      <c r="H383" s="216"/>
      <c r="I383" s="216"/>
      <c r="J383" s="216"/>
      <c r="K383" s="216"/>
      <c r="L383" s="38"/>
      <c r="M383" s="69"/>
      <c r="N383" s="69"/>
      <c r="O383" s="69"/>
      <c r="P383" s="69"/>
      <c r="Q383" s="69"/>
      <c r="R383" s="69"/>
      <c r="S383" s="69"/>
      <c r="T383" s="69"/>
      <c r="U383" s="69"/>
      <c r="V383" s="69"/>
      <c r="W383" s="69"/>
      <c r="X383" s="69"/>
      <c r="Y383" s="69"/>
      <c r="Z383" s="69"/>
    </row>
    <row r="384" spans="1:26" ht="13.5" customHeight="1">
      <c r="A384" s="216"/>
      <c r="B384" s="216"/>
      <c r="C384" s="216"/>
      <c r="D384" s="216"/>
      <c r="E384" s="230"/>
      <c r="F384" s="216"/>
      <c r="G384" s="216"/>
      <c r="H384" s="216"/>
      <c r="I384" s="216"/>
      <c r="J384" s="216"/>
      <c r="K384" s="216"/>
      <c r="L384" s="38"/>
      <c r="M384" s="69"/>
      <c r="N384" s="69"/>
      <c r="O384" s="69"/>
      <c r="P384" s="69"/>
      <c r="Q384" s="69"/>
      <c r="R384" s="69"/>
      <c r="S384" s="69"/>
      <c r="T384" s="69"/>
      <c r="U384" s="69"/>
      <c r="V384" s="69"/>
      <c r="W384" s="69"/>
      <c r="X384" s="69"/>
      <c r="Y384" s="69"/>
      <c r="Z384" s="69"/>
    </row>
    <row r="385" spans="1:26" ht="13.5" customHeight="1">
      <c r="A385" s="216"/>
      <c r="B385" s="216"/>
      <c r="C385" s="216"/>
      <c r="D385" s="216"/>
      <c r="E385" s="230"/>
      <c r="F385" s="216"/>
      <c r="G385" s="216"/>
      <c r="H385" s="216"/>
      <c r="I385" s="216"/>
      <c r="J385" s="216"/>
      <c r="K385" s="216"/>
      <c r="L385" s="38"/>
      <c r="M385" s="69"/>
      <c r="N385" s="69"/>
      <c r="O385" s="69"/>
      <c r="P385" s="69"/>
      <c r="Q385" s="69"/>
      <c r="R385" s="69"/>
      <c r="S385" s="69"/>
      <c r="T385" s="69"/>
      <c r="U385" s="69"/>
      <c r="V385" s="69"/>
      <c r="W385" s="69"/>
      <c r="X385" s="69"/>
      <c r="Y385" s="69"/>
      <c r="Z385" s="69"/>
    </row>
    <row r="386" spans="1:26" ht="13.5" customHeight="1">
      <c r="A386" s="216"/>
      <c r="B386" s="216"/>
      <c r="C386" s="216"/>
      <c r="D386" s="216"/>
      <c r="E386" s="230"/>
      <c r="F386" s="216"/>
      <c r="G386" s="216"/>
      <c r="H386" s="216"/>
      <c r="I386" s="216"/>
      <c r="J386" s="216"/>
      <c r="K386" s="216"/>
      <c r="L386" s="38"/>
      <c r="M386" s="69"/>
      <c r="N386" s="69"/>
      <c r="O386" s="69"/>
      <c r="P386" s="69"/>
      <c r="Q386" s="69"/>
      <c r="R386" s="69"/>
      <c r="S386" s="69"/>
      <c r="T386" s="69"/>
      <c r="U386" s="69"/>
      <c r="V386" s="69"/>
      <c r="W386" s="69"/>
      <c r="X386" s="69"/>
      <c r="Y386" s="69"/>
      <c r="Z386" s="69"/>
    </row>
    <row r="387" spans="1:26" ht="13.5" customHeight="1">
      <c r="A387" s="216"/>
      <c r="B387" s="216"/>
      <c r="C387" s="216"/>
      <c r="D387" s="216"/>
      <c r="E387" s="230"/>
      <c r="F387" s="216"/>
      <c r="G387" s="216"/>
      <c r="H387" s="216"/>
      <c r="I387" s="216"/>
      <c r="J387" s="216"/>
      <c r="K387" s="216"/>
      <c r="L387" s="38"/>
      <c r="M387" s="69"/>
      <c r="N387" s="69"/>
      <c r="O387" s="69"/>
      <c r="P387" s="69"/>
      <c r="Q387" s="69"/>
      <c r="R387" s="69"/>
      <c r="S387" s="69"/>
      <c r="T387" s="69"/>
      <c r="U387" s="69"/>
      <c r="V387" s="69"/>
      <c r="W387" s="69"/>
      <c r="X387" s="69"/>
      <c r="Y387" s="69"/>
      <c r="Z387" s="69"/>
    </row>
    <row r="388" spans="1:26" ht="13.5" customHeight="1">
      <c r="A388" s="216"/>
      <c r="B388" s="216"/>
      <c r="C388" s="216"/>
      <c r="D388" s="216"/>
      <c r="E388" s="230"/>
      <c r="F388" s="216"/>
      <c r="G388" s="216"/>
      <c r="H388" s="216"/>
      <c r="I388" s="216"/>
      <c r="J388" s="216"/>
      <c r="K388" s="216"/>
      <c r="L388" s="38"/>
      <c r="M388" s="69"/>
      <c r="N388" s="69"/>
      <c r="O388" s="69"/>
      <c r="P388" s="69"/>
      <c r="Q388" s="69"/>
      <c r="R388" s="69"/>
      <c r="S388" s="69"/>
      <c r="T388" s="69"/>
      <c r="U388" s="69"/>
      <c r="V388" s="69"/>
      <c r="W388" s="69"/>
      <c r="X388" s="69"/>
      <c r="Y388" s="69"/>
      <c r="Z388" s="69"/>
    </row>
    <row r="389" spans="1:26" ht="13.5" customHeight="1">
      <c r="A389" s="216"/>
      <c r="B389" s="216"/>
      <c r="C389" s="216"/>
      <c r="D389" s="216"/>
      <c r="E389" s="230"/>
      <c r="F389" s="216"/>
      <c r="G389" s="216"/>
      <c r="H389" s="216"/>
      <c r="I389" s="216"/>
      <c r="J389" s="216"/>
      <c r="K389" s="216"/>
      <c r="L389" s="38"/>
      <c r="M389" s="69"/>
      <c r="N389" s="69"/>
      <c r="O389" s="69"/>
      <c r="P389" s="69"/>
      <c r="Q389" s="69"/>
      <c r="R389" s="69"/>
      <c r="S389" s="69"/>
      <c r="T389" s="69"/>
      <c r="U389" s="69"/>
      <c r="V389" s="69"/>
      <c r="W389" s="69"/>
      <c r="X389" s="69"/>
      <c r="Y389" s="69"/>
      <c r="Z389" s="69"/>
    </row>
    <row r="390" spans="1:26" ht="13.5" customHeight="1">
      <c r="A390" s="216"/>
      <c r="B390" s="216"/>
      <c r="C390" s="216"/>
      <c r="D390" s="216"/>
      <c r="E390" s="230"/>
      <c r="F390" s="216"/>
      <c r="G390" s="216"/>
      <c r="H390" s="216"/>
      <c r="I390" s="216"/>
      <c r="J390" s="216"/>
      <c r="K390" s="216"/>
      <c r="L390" s="38"/>
      <c r="M390" s="69"/>
      <c r="N390" s="69"/>
      <c r="O390" s="69"/>
      <c r="P390" s="69"/>
      <c r="Q390" s="69"/>
      <c r="R390" s="69"/>
      <c r="S390" s="69"/>
      <c r="T390" s="69"/>
      <c r="U390" s="69"/>
      <c r="V390" s="69"/>
      <c r="W390" s="69"/>
      <c r="X390" s="69"/>
      <c r="Y390" s="69"/>
      <c r="Z390" s="69"/>
    </row>
    <row r="391" spans="1:26" ht="13.5" customHeight="1">
      <c r="A391" s="216"/>
      <c r="B391" s="216"/>
      <c r="C391" s="216"/>
      <c r="D391" s="216"/>
      <c r="E391" s="230"/>
      <c r="F391" s="216"/>
      <c r="G391" s="216"/>
      <c r="H391" s="216"/>
      <c r="I391" s="216"/>
      <c r="J391" s="216"/>
      <c r="K391" s="216"/>
      <c r="L391" s="38"/>
      <c r="M391" s="69"/>
      <c r="N391" s="69"/>
      <c r="O391" s="69"/>
      <c r="P391" s="69"/>
      <c r="Q391" s="69"/>
      <c r="R391" s="69"/>
      <c r="S391" s="69"/>
      <c r="T391" s="69"/>
      <c r="U391" s="69"/>
      <c r="V391" s="69"/>
      <c r="W391" s="69"/>
      <c r="X391" s="69"/>
      <c r="Y391" s="69"/>
      <c r="Z391" s="69"/>
    </row>
    <row r="392" spans="1:26" ht="13.5" customHeight="1">
      <c r="A392" s="216"/>
      <c r="B392" s="216"/>
      <c r="C392" s="216"/>
      <c r="D392" s="216"/>
      <c r="E392" s="230"/>
      <c r="F392" s="216"/>
      <c r="G392" s="216"/>
      <c r="H392" s="216"/>
      <c r="I392" s="216"/>
      <c r="J392" s="216"/>
      <c r="K392" s="216"/>
      <c r="L392" s="38"/>
      <c r="M392" s="69"/>
      <c r="N392" s="69"/>
      <c r="O392" s="69"/>
      <c r="P392" s="69"/>
      <c r="Q392" s="69"/>
      <c r="R392" s="69"/>
      <c r="S392" s="69"/>
      <c r="T392" s="69"/>
      <c r="U392" s="69"/>
      <c r="V392" s="69"/>
      <c r="W392" s="69"/>
      <c r="X392" s="69"/>
      <c r="Y392" s="69"/>
      <c r="Z392" s="69"/>
    </row>
    <row r="393" spans="1:26" ht="13.5" customHeight="1">
      <c r="A393" s="216"/>
      <c r="B393" s="216"/>
      <c r="C393" s="216"/>
      <c r="D393" s="216"/>
      <c r="E393" s="230"/>
      <c r="F393" s="216"/>
      <c r="G393" s="216"/>
      <c r="H393" s="216"/>
      <c r="I393" s="216"/>
      <c r="J393" s="216"/>
      <c r="K393" s="216"/>
      <c r="L393" s="38"/>
      <c r="M393" s="69"/>
      <c r="N393" s="69"/>
      <c r="O393" s="69"/>
      <c r="P393" s="69"/>
      <c r="Q393" s="69"/>
      <c r="R393" s="69"/>
      <c r="S393" s="69"/>
      <c r="T393" s="69"/>
      <c r="U393" s="69"/>
      <c r="V393" s="69"/>
      <c r="W393" s="69"/>
      <c r="X393" s="69"/>
      <c r="Y393" s="69"/>
      <c r="Z393" s="69"/>
    </row>
    <row r="394" spans="1:26" ht="13.5" customHeight="1">
      <c r="A394" s="216"/>
      <c r="B394" s="216"/>
      <c r="C394" s="216"/>
      <c r="D394" s="216"/>
      <c r="E394" s="230"/>
      <c r="F394" s="216"/>
      <c r="G394" s="216"/>
      <c r="H394" s="216"/>
      <c r="I394" s="216"/>
      <c r="J394" s="216"/>
      <c r="K394" s="216"/>
      <c r="L394" s="38"/>
      <c r="M394" s="69"/>
      <c r="N394" s="69"/>
      <c r="O394" s="69"/>
      <c r="P394" s="69"/>
      <c r="Q394" s="69"/>
      <c r="R394" s="69"/>
      <c r="S394" s="69"/>
      <c r="T394" s="69"/>
      <c r="U394" s="69"/>
      <c r="V394" s="69"/>
      <c r="W394" s="69"/>
      <c r="X394" s="69"/>
      <c r="Y394" s="69"/>
      <c r="Z394" s="69"/>
    </row>
    <row r="395" spans="1:26" ht="13.5" customHeight="1">
      <c r="A395" s="216"/>
      <c r="B395" s="216"/>
      <c r="C395" s="216"/>
      <c r="D395" s="216"/>
      <c r="E395" s="230"/>
      <c r="F395" s="216"/>
      <c r="G395" s="216"/>
      <c r="H395" s="216"/>
      <c r="I395" s="216"/>
      <c r="J395" s="216"/>
      <c r="K395" s="216"/>
      <c r="L395" s="38"/>
      <c r="M395" s="69"/>
      <c r="N395" s="69"/>
      <c r="O395" s="69"/>
      <c r="P395" s="69"/>
      <c r="Q395" s="69"/>
      <c r="R395" s="69"/>
      <c r="S395" s="69"/>
      <c r="T395" s="69"/>
      <c r="U395" s="69"/>
      <c r="V395" s="69"/>
      <c r="W395" s="69"/>
      <c r="X395" s="69"/>
      <c r="Y395" s="69"/>
      <c r="Z395" s="69"/>
    </row>
    <row r="396" spans="1:26" ht="13.5" customHeight="1">
      <c r="A396" s="216"/>
      <c r="B396" s="216"/>
      <c r="C396" s="216"/>
      <c r="D396" s="216"/>
      <c r="E396" s="230"/>
      <c r="F396" s="216"/>
      <c r="G396" s="216"/>
      <c r="H396" s="216"/>
      <c r="I396" s="216"/>
      <c r="J396" s="216"/>
      <c r="K396" s="216"/>
      <c r="L396" s="38"/>
      <c r="M396" s="69"/>
      <c r="N396" s="69"/>
      <c r="O396" s="69"/>
      <c r="P396" s="69"/>
      <c r="Q396" s="69"/>
      <c r="R396" s="69"/>
      <c r="S396" s="69"/>
      <c r="T396" s="69"/>
      <c r="U396" s="69"/>
      <c r="V396" s="69"/>
      <c r="W396" s="69"/>
      <c r="X396" s="69"/>
      <c r="Y396" s="69"/>
      <c r="Z396" s="69"/>
    </row>
    <row r="397" spans="1:26" ht="13.5" customHeight="1">
      <c r="A397" s="216"/>
      <c r="B397" s="216"/>
      <c r="C397" s="216"/>
      <c r="D397" s="216"/>
      <c r="E397" s="230"/>
      <c r="F397" s="216"/>
      <c r="G397" s="216"/>
      <c r="H397" s="216"/>
      <c r="I397" s="216"/>
      <c r="J397" s="216"/>
      <c r="K397" s="216"/>
      <c r="L397" s="38"/>
      <c r="M397" s="69"/>
      <c r="N397" s="69"/>
      <c r="O397" s="69"/>
      <c r="P397" s="69"/>
      <c r="Q397" s="69"/>
      <c r="R397" s="69"/>
      <c r="S397" s="69"/>
      <c r="T397" s="69"/>
      <c r="U397" s="69"/>
      <c r="V397" s="69"/>
      <c r="W397" s="69"/>
      <c r="X397" s="69"/>
      <c r="Y397" s="69"/>
      <c r="Z397" s="69"/>
    </row>
    <row r="398" spans="1:26" ht="13.5" customHeight="1">
      <c r="A398" s="216"/>
      <c r="B398" s="216"/>
      <c r="C398" s="216"/>
      <c r="D398" s="216"/>
      <c r="E398" s="230"/>
      <c r="F398" s="216"/>
      <c r="G398" s="216"/>
      <c r="H398" s="216"/>
      <c r="I398" s="216"/>
      <c r="J398" s="216"/>
      <c r="K398" s="216"/>
      <c r="L398" s="38"/>
      <c r="M398" s="69"/>
      <c r="N398" s="69"/>
      <c r="O398" s="69"/>
      <c r="P398" s="69"/>
      <c r="Q398" s="69"/>
      <c r="R398" s="69"/>
      <c r="S398" s="69"/>
      <c r="T398" s="69"/>
      <c r="U398" s="69"/>
      <c r="V398" s="69"/>
      <c r="W398" s="69"/>
      <c r="X398" s="69"/>
      <c r="Y398" s="69"/>
      <c r="Z398" s="69"/>
    </row>
    <row r="399" spans="1:26" ht="13.5" customHeight="1">
      <c r="A399" s="216"/>
      <c r="B399" s="216"/>
      <c r="C399" s="216"/>
      <c r="D399" s="216"/>
      <c r="E399" s="230"/>
      <c r="F399" s="216"/>
      <c r="G399" s="216"/>
      <c r="H399" s="216"/>
      <c r="I399" s="216"/>
      <c r="J399" s="216"/>
      <c r="K399" s="216"/>
      <c r="L399" s="38"/>
      <c r="M399" s="69"/>
      <c r="N399" s="69"/>
      <c r="O399" s="69"/>
      <c r="P399" s="69"/>
      <c r="Q399" s="69"/>
      <c r="R399" s="69"/>
      <c r="S399" s="69"/>
      <c r="T399" s="69"/>
      <c r="U399" s="69"/>
      <c r="V399" s="69"/>
      <c r="W399" s="69"/>
      <c r="X399" s="69"/>
      <c r="Y399" s="69"/>
      <c r="Z399" s="69"/>
    </row>
    <row r="400" spans="1:26" ht="13.5" customHeight="1">
      <c r="A400" s="216"/>
      <c r="B400" s="216"/>
      <c r="C400" s="216"/>
      <c r="D400" s="216"/>
      <c r="E400" s="230"/>
      <c r="F400" s="216"/>
      <c r="G400" s="216"/>
      <c r="H400" s="216"/>
      <c r="I400" s="216"/>
      <c r="J400" s="216"/>
      <c r="K400" s="216"/>
      <c r="L400" s="38"/>
      <c r="M400" s="69"/>
      <c r="N400" s="69"/>
      <c r="O400" s="69"/>
      <c r="P400" s="69"/>
      <c r="Q400" s="69"/>
      <c r="R400" s="69"/>
      <c r="S400" s="69"/>
      <c r="T400" s="69"/>
      <c r="U400" s="69"/>
      <c r="V400" s="69"/>
      <c r="W400" s="69"/>
      <c r="X400" s="69"/>
      <c r="Y400" s="69"/>
      <c r="Z400" s="69"/>
    </row>
    <row r="401" spans="1:26" ht="13.5" customHeight="1">
      <c r="A401" s="216"/>
      <c r="B401" s="216"/>
      <c r="C401" s="216"/>
      <c r="D401" s="216"/>
      <c r="E401" s="230"/>
      <c r="F401" s="216"/>
      <c r="G401" s="216"/>
      <c r="H401" s="216"/>
      <c r="I401" s="216"/>
      <c r="J401" s="216"/>
      <c r="K401" s="216"/>
      <c r="L401" s="38"/>
      <c r="M401" s="69"/>
      <c r="N401" s="69"/>
      <c r="O401" s="69"/>
      <c r="P401" s="69"/>
      <c r="Q401" s="69"/>
      <c r="R401" s="69"/>
      <c r="S401" s="69"/>
      <c r="T401" s="69"/>
      <c r="U401" s="69"/>
      <c r="V401" s="69"/>
      <c r="W401" s="69"/>
      <c r="X401" s="69"/>
      <c r="Y401" s="69"/>
      <c r="Z401" s="69"/>
    </row>
    <row r="402" spans="1:26" ht="13.5" customHeight="1">
      <c r="A402" s="216"/>
      <c r="B402" s="216"/>
      <c r="C402" s="216"/>
      <c r="D402" s="216"/>
      <c r="E402" s="230"/>
      <c r="F402" s="216"/>
      <c r="G402" s="216"/>
      <c r="H402" s="216"/>
      <c r="I402" s="216"/>
      <c r="J402" s="216"/>
      <c r="K402" s="216"/>
      <c r="L402" s="38"/>
      <c r="M402" s="69"/>
      <c r="N402" s="69"/>
      <c r="O402" s="69"/>
      <c r="P402" s="69"/>
      <c r="Q402" s="69"/>
      <c r="R402" s="69"/>
      <c r="S402" s="69"/>
      <c r="T402" s="69"/>
      <c r="U402" s="69"/>
      <c r="V402" s="69"/>
      <c r="W402" s="69"/>
      <c r="X402" s="69"/>
      <c r="Y402" s="69"/>
      <c r="Z402" s="69"/>
    </row>
    <row r="403" spans="1:26" ht="13.5" customHeight="1">
      <c r="A403" s="216"/>
      <c r="B403" s="216"/>
      <c r="C403" s="216"/>
      <c r="D403" s="216"/>
      <c r="E403" s="230"/>
      <c r="F403" s="216"/>
      <c r="G403" s="216"/>
      <c r="H403" s="216"/>
      <c r="I403" s="216"/>
      <c r="J403" s="216"/>
      <c r="K403" s="216"/>
      <c r="L403" s="38"/>
      <c r="M403" s="69"/>
      <c r="N403" s="69"/>
      <c r="O403" s="69"/>
      <c r="P403" s="69"/>
      <c r="Q403" s="69"/>
      <c r="R403" s="69"/>
      <c r="S403" s="69"/>
      <c r="T403" s="69"/>
      <c r="U403" s="69"/>
      <c r="V403" s="69"/>
      <c r="W403" s="69"/>
      <c r="X403" s="69"/>
      <c r="Y403" s="69"/>
      <c r="Z403" s="69"/>
    </row>
    <row r="404" spans="1:26" ht="13.5" customHeight="1">
      <c r="A404" s="216"/>
      <c r="B404" s="216"/>
      <c r="C404" s="216"/>
      <c r="D404" s="216"/>
      <c r="E404" s="230"/>
      <c r="F404" s="216"/>
      <c r="G404" s="216"/>
      <c r="H404" s="216"/>
      <c r="I404" s="216"/>
      <c r="J404" s="216"/>
      <c r="K404" s="216"/>
      <c r="L404" s="38"/>
      <c r="M404" s="69"/>
      <c r="N404" s="69"/>
      <c r="O404" s="69"/>
      <c r="P404" s="69"/>
      <c r="Q404" s="69"/>
      <c r="R404" s="69"/>
      <c r="S404" s="69"/>
      <c r="T404" s="69"/>
      <c r="U404" s="69"/>
      <c r="V404" s="69"/>
      <c r="W404" s="69"/>
      <c r="X404" s="69"/>
      <c r="Y404" s="69"/>
      <c r="Z404" s="69"/>
    </row>
    <row r="405" spans="1:26" ht="13.5" customHeight="1">
      <c r="A405" s="216"/>
      <c r="B405" s="216"/>
      <c r="C405" s="216"/>
      <c r="D405" s="216"/>
      <c r="E405" s="230"/>
      <c r="F405" s="216"/>
      <c r="G405" s="216"/>
      <c r="H405" s="216"/>
      <c r="I405" s="216"/>
      <c r="J405" s="216"/>
      <c r="K405" s="216"/>
      <c r="L405" s="38"/>
      <c r="M405" s="69"/>
      <c r="N405" s="69"/>
      <c r="O405" s="69"/>
      <c r="P405" s="69"/>
      <c r="Q405" s="69"/>
      <c r="R405" s="69"/>
      <c r="S405" s="69"/>
      <c r="T405" s="69"/>
      <c r="U405" s="69"/>
      <c r="V405" s="69"/>
      <c r="W405" s="69"/>
      <c r="X405" s="69"/>
      <c r="Y405" s="69"/>
      <c r="Z405" s="69"/>
    </row>
    <row r="406" spans="1:26" ht="13.5" customHeight="1">
      <c r="A406" s="216"/>
      <c r="B406" s="216"/>
      <c r="C406" s="216"/>
      <c r="D406" s="216"/>
      <c r="E406" s="230"/>
      <c r="F406" s="216"/>
      <c r="G406" s="216"/>
      <c r="H406" s="216"/>
      <c r="I406" s="216"/>
      <c r="J406" s="216"/>
      <c r="K406" s="216"/>
      <c r="L406" s="38"/>
      <c r="M406" s="69"/>
      <c r="N406" s="69"/>
      <c r="O406" s="69"/>
      <c r="P406" s="69"/>
      <c r="Q406" s="69"/>
      <c r="R406" s="69"/>
      <c r="S406" s="69"/>
      <c r="T406" s="69"/>
      <c r="U406" s="69"/>
      <c r="V406" s="69"/>
      <c r="W406" s="69"/>
      <c r="X406" s="69"/>
      <c r="Y406" s="69"/>
      <c r="Z406" s="69"/>
    </row>
    <row r="407" spans="1:26" ht="13.5" customHeight="1">
      <c r="A407" s="216"/>
      <c r="B407" s="216"/>
      <c r="C407" s="216"/>
      <c r="D407" s="216"/>
      <c r="E407" s="230"/>
      <c r="F407" s="216"/>
      <c r="G407" s="216"/>
      <c r="H407" s="216"/>
      <c r="I407" s="216"/>
      <c r="J407" s="216"/>
      <c r="K407" s="216"/>
      <c r="L407" s="38"/>
      <c r="M407" s="69"/>
      <c r="N407" s="69"/>
      <c r="O407" s="69"/>
      <c r="P407" s="69"/>
      <c r="Q407" s="69"/>
      <c r="R407" s="69"/>
      <c r="S407" s="69"/>
      <c r="T407" s="69"/>
      <c r="U407" s="69"/>
      <c r="V407" s="69"/>
      <c r="W407" s="69"/>
      <c r="X407" s="69"/>
      <c r="Y407" s="69"/>
      <c r="Z407" s="69"/>
    </row>
    <row r="408" spans="1:26" ht="13.5" customHeight="1">
      <c r="A408" s="216"/>
      <c r="B408" s="216"/>
      <c r="C408" s="216"/>
      <c r="D408" s="216"/>
      <c r="E408" s="230"/>
      <c r="F408" s="216"/>
      <c r="G408" s="216"/>
      <c r="H408" s="216"/>
      <c r="I408" s="216"/>
      <c r="J408" s="216"/>
      <c r="K408" s="216"/>
      <c r="L408" s="38"/>
      <c r="M408" s="69"/>
      <c r="N408" s="69"/>
      <c r="O408" s="69"/>
      <c r="P408" s="69"/>
      <c r="Q408" s="69"/>
      <c r="R408" s="69"/>
      <c r="S408" s="69"/>
      <c r="T408" s="69"/>
      <c r="U408" s="69"/>
      <c r="V408" s="69"/>
      <c r="W408" s="69"/>
      <c r="X408" s="69"/>
      <c r="Y408" s="69"/>
      <c r="Z408" s="69"/>
    </row>
    <row r="409" spans="1:26" ht="13.5" customHeight="1">
      <c r="A409" s="216"/>
      <c r="B409" s="216"/>
      <c r="C409" s="216"/>
      <c r="D409" s="216"/>
      <c r="E409" s="230"/>
      <c r="F409" s="216"/>
      <c r="G409" s="216"/>
      <c r="H409" s="216"/>
      <c r="I409" s="216"/>
      <c r="J409" s="216"/>
      <c r="K409" s="216"/>
      <c r="L409" s="38"/>
      <c r="M409" s="69"/>
      <c r="N409" s="69"/>
      <c r="O409" s="69"/>
      <c r="P409" s="69"/>
      <c r="Q409" s="69"/>
      <c r="R409" s="69"/>
      <c r="S409" s="69"/>
      <c r="T409" s="69"/>
      <c r="U409" s="69"/>
      <c r="V409" s="69"/>
      <c r="W409" s="69"/>
      <c r="X409" s="69"/>
      <c r="Y409" s="69"/>
      <c r="Z409" s="69"/>
    </row>
    <row r="410" spans="1:26" ht="13.5" customHeight="1">
      <c r="A410" s="216"/>
      <c r="B410" s="216"/>
      <c r="C410" s="216"/>
      <c r="D410" s="216"/>
      <c r="E410" s="230"/>
      <c r="F410" s="216"/>
      <c r="G410" s="216"/>
      <c r="H410" s="216"/>
      <c r="I410" s="216"/>
      <c r="J410" s="216"/>
      <c r="K410" s="216"/>
      <c r="L410" s="38"/>
      <c r="M410" s="69"/>
      <c r="N410" s="69"/>
      <c r="O410" s="69"/>
      <c r="P410" s="69"/>
      <c r="Q410" s="69"/>
      <c r="R410" s="69"/>
      <c r="S410" s="69"/>
      <c r="T410" s="69"/>
      <c r="U410" s="69"/>
      <c r="V410" s="69"/>
      <c r="W410" s="69"/>
      <c r="X410" s="69"/>
      <c r="Y410" s="69"/>
      <c r="Z410" s="69"/>
    </row>
    <row r="411" spans="1:26" ht="13.5" customHeight="1">
      <c r="A411" s="216"/>
      <c r="B411" s="216"/>
      <c r="C411" s="216"/>
      <c r="D411" s="216"/>
      <c r="E411" s="230"/>
      <c r="F411" s="216"/>
      <c r="G411" s="216"/>
      <c r="H411" s="216"/>
      <c r="I411" s="216"/>
      <c r="J411" s="216"/>
      <c r="K411" s="216"/>
      <c r="L411" s="38"/>
      <c r="M411" s="69"/>
      <c r="N411" s="69"/>
      <c r="O411" s="69"/>
      <c r="P411" s="69"/>
      <c r="Q411" s="69"/>
      <c r="R411" s="69"/>
      <c r="S411" s="69"/>
      <c r="T411" s="69"/>
      <c r="U411" s="69"/>
      <c r="V411" s="69"/>
      <c r="W411" s="69"/>
      <c r="X411" s="69"/>
      <c r="Y411" s="69"/>
      <c r="Z411" s="69"/>
    </row>
    <row r="412" spans="1:26" ht="13.5" customHeight="1">
      <c r="A412" s="216"/>
      <c r="B412" s="216"/>
      <c r="C412" s="216"/>
      <c r="D412" s="216"/>
      <c r="E412" s="230"/>
      <c r="F412" s="216"/>
      <c r="G412" s="216"/>
      <c r="H412" s="216"/>
      <c r="I412" s="216"/>
      <c r="J412" s="216"/>
      <c r="K412" s="216"/>
      <c r="L412" s="38"/>
      <c r="M412" s="69"/>
      <c r="N412" s="69"/>
      <c r="O412" s="69"/>
      <c r="P412" s="69"/>
      <c r="Q412" s="69"/>
      <c r="R412" s="69"/>
      <c r="S412" s="69"/>
      <c r="T412" s="69"/>
      <c r="U412" s="69"/>
      <c r="V412" s="69"/>
      <c r="W412" s="69"/>
      <c r="X412" s="69"/>
      <c r="Y412" s="69"/>
      <c r="Z412" s="69"/>
    </row>
    <row r="413" spans="1:26" ht="13.5" customHeight="1">
      <c r="A413" s="216"/>
      <c r="B413" s="216"/>
      <c r="C413" s="216"/>
      <c r="D413" s="216"/>
      <c r="E413" s="230"/>
      <c r="F413" s="216"/>
      <c r="G413" s="216"/>
      <c r="H413" s="216"/>
      <c r="I413" s="216"/>
      <c r="J413" s="216"/>
      <c r="K413" s="216"/>
      <c r="L413" s="38"/>
      <c r="M413" s="69"/>
      <c r="N413" s="69"/>
      <c r="O413" s="69"/>
      <c r="P413" s="69"/>
      <c r="Q413" s="69"/>
      <c r="R413" s="69"/>
      <c r="S413" s="69"/>
      <c r="T413" s="69"/>
      <c r="U413" s="69"/>
      <c r="V413" s="69"/>
      <c r="W413" s="69"/>
      <c r="X413" s="69"/>
      <c r="Y413" s="69"/>
      <c r="Z413" s="69"/>
    </row>
    <row r="414" spans="1:26" ht="13.5" customHeight="1">
      <c r="A414" s="216"/>
      <c r="B414" s="216"/>
      <c r="C414" s="216"/>
      <c r="D414" s="216"/>
      <c r="E414" s="230"/>
      <c r="F414" s="216"/>
      <c r="G414" s="216"/>
      <c r="H414" s="216"/>
      <c r="I414" s="216"/>
      <c r="J414" s="216"/>
      <c r="K414" s="216"/>
      <c r="L414" s="38"/>
      <c r="M414" s="69"/>
      <c r="N414" s="69"/>
      <c r="O414" s="69"/>
      <c r="P414" s="69"/>
      <c r="Q414" s="69"/>
      <c r="R414" s="69"/>
      <c r="S414" s="69"/>
      <c r="T414" s="69"/>
      <c r="U414" s="69"/>
      <c r="V414" s="69"/>
      <c r="W414" s="69"/>
      <c r="X414" s="69"/>
      <c r="Y414" s="69"/>
      <c r="Z414" s="69"/>
    </row>
    <row r="415" spans="1:26" ht="13.5" customHeight="1">
      <c r="A415" s="216"/>
      <c r="B415" s="216"/>
      <c r="C415" s="216"/>
      <c r="D415" s="216"/>
      <c r="E415" s="230"/>
      <c r="F415" s="216"/>
      <c r="G415" s="216"/>
      <c r="H415" s="216"/>
      <c r="I415" s="216"/>
      <c r="J415" s="216"/>
      <c r="K415" s="216"/>
      <c r="L415" s="38"/>
      <c r="M415" s="69"/>
      <c r="N415" s="69"/>
      <c r="O415" s="69"/>
      <c r="P415" s="69"/>
      <c r="Q415" s="69"/>
      <c r="R415" s="69"/>
      <c r="S415" s="69"/>
      <c r="T415" s="69"/>
      <c r="U415" s="69"/>
      <c r="V415" s="69"/>
      <c r="W415" s="69"/>
      <c r="X415" s="69"/>
      <c r="Y415" s="69"/>
      <c r="Z415" s="69"/>
    </row>
    <row r="416" spans="1:26" ht="13.5" customHeight="1">
      <c r="A416" s="216"/>
      <c r="B416" s="216"/>
      <c r="C416" s="216"/>
      <c r="D416" s="216"/>
      <c r="E416" s="230"/>
      <c r="F416" s="216"/>
      <c r="G416" s="216"/>
      <c r="H416" s="216"/>
      <c r="I416" s="216"/>
      <c r="J416" s="216"/>
      <c r="K416" s="216"/>
      <c r="L416" s="38"/>
      <c r="M416" s="69"/>
      <c r="N416" s="69"/>
      <c r="O416" s="69"/>
      <c r="P416" s="69"/>
      <c r="Q416" s="69"/>
      <c r="R416" s="69"/>
      <c r="S416" s="69"/>
      <c r="T416" s="69"/>
      <c r="U416" s="69"/>
      <c r="V416" s="69"/>
      <c r="W416" s="69"/>
      <c r="X416" s="69"/>
      <c r="Y416" s="69"/>
      <c r="Z416" s="69"/>
    </row>
    <row r="417" spans="1:26" ht="13.5" customHeight="1">
      <c r="A417" s="216"/>
      <c r="B417" s="216"/>
      <c r="C417" s="216"/>
      <c r="D417" s="216"/>
      <c r="E417" s="230"/>
      <c r="F417" s="216"/>
      <c r="G417" s="216"/>
      <c r="H417" s="216"/>
      <c r="I417" s="216"/>
      <c r="J417" s="216"/>
      <c r="K417" s="216"/>
      <c r="L417" s="38"/>
      <c r="M417" s="69"/>
      <c r="N417" s="69"/>
      <c r="O417" s="69"/>
      <c r="P417" s="69"/>
      <c r="Q417" s="69"/>
      <c r="R417" s="69"/>
      <c r="S417" s="69"/>
      <c r="T417" s="69"/>
      <c r="U417" s="69"/>
      <c r="V417" s="69"/>
      <c r="W417" s="69"/>
      <c r="X417" s="69"/>
      <c r="Y417" s="69"/>
      <c r="Z417" s="69"/>
    </row>
    <row r="418" spans="1:26" ht="13.5" customHeight="1">
      <c r="A418" s="216"/>
      <c r="B418" s="216"/>
      <c r="C418" s="216"/>
      <c r="D418" s="216"/>
      <c r="E418" s="230"/>
      <c r="F418" s="216"/>
      <c r="G418" s="216"/>
      <c r="H418" s="216"/>
      <c r="I418" s="216"/>
      <c r="J418" s="216"/>
      <c r="K418" s="216"/>
      <c r="L418" s="38"/>
      <c r="M418" s="69"/>
      <c r="N418" s="69"/>
      <c r="O418" s="69"/>
      <c r="P418" s="69"/>
      <c r="Q418" s="69"/>
      <c r="R418" s="69"/>
      <c r="S418" s="69"/>
      <c r="T418" s="69"/>
      <c r="U418" s="69"/>
      <c r="V418" s="69"/>
      <c r="W418" s="69"/>
      <c r="X418" s="69"/>
      <c r="Y418" s="69"/>
      <c r="Z418" s="69"/>
    </row>
    <row r="419" spans="1:26" ht="13.5" customHeight="1">
      <c r="A419" s="216"/>
      <c r="B419" s="216"/>
      <c r="C419" s="216"/>
      <c r="D419" s="216"/>
      <c r="E419" s="230"/>
      <c r="F419" s="216"/>
      <c r="G419" s="216"/>
      <c r="H419" s="216"/>
      <c r="I419" s="216"/>
      <c r="J419" s="216"/>
      <c r="K419" s="216"/>
      <c r="L419" s="38"/>
      <c r="M419" s="69"/>
      <c r="N419" s="69"/>
      <c r="O419" s="69"/>
      <c r="P419" s="69"/>
      <c r="Q419" s="69"/>
      <c r="R419" s="69"/>
      <c r="S419" s="69"/>
      <c r="T419" s="69"/>
      <c r="U419" s="69"/>
      <c r="V419" s="69"/>
      <c r="W419" s="69"/>
      <c r="X419" s="69"/>
      <c r="Y419" s="69"/>
      <c r="Z419" s="69"/>
    </row>
    <row r="420" spans="1:26" ht="13.5" customHeight="1">
      <c r="A420" s="216"/>
      <c r="B420" s="216"/>
      <c r="C420" s="216"/>
      <c r="D420" s="216"/>
      <c r="E420" s="230"/>
      <c r="F420" s="216"/>
      <c r="G420" s="216"/>
      <c r="H420" s="216"/>
      <c r="I420" s="216"/>
      <c r="J420" s="216"/>
      <c r="K420" s="216"/>
      <c r="L420" s="38"/>
      <c r="M420" s="69"/>
      <c r="N420" s="69"/>
      <c r="O420" s="69"/>
      <c r="P420" s="69"/>
      <c r="Q420" s="69"/>
      <c r="R420" s="69"/>
      <c r="S420" s="69"/>
      <c r="T420" s="69"/>
      <c r="U420" s="69"/>
      <c r="V420" s="69"/>
      <c r="W420" s="69"/>
      <c r="X420" s="69"/>
      <c r="Y420" s="69"/>
      <c r="Z420" s="69"/>
    </row>
    <row r="421" spans="1:26" ht="13.5" customHeight="1">
      <c r="A421" s="216"/>
      <c r="B421" s="216"/>
      <c r="C421" s="216"/>
      <c r="D421" s="216"/>
      <c r="E421" s="230"/>
      <c r="F421" s="216"/>
      <c r="G421" s="216"/>
      <c r="H421" s="216"/>
      <c r="I421" s="216"/>
      <c r="J421" s="216"/>
      <c r="K421" s="216"/>
      <c r="L421" s="38"/>
      <c r="M421" s="69"/>
      <c r="N421" s="69"/>
      <c r="O421" s="69"/>
      <c r="P421" s="69"/>
      <c r="Q421" s="69"/>
      <c r="R421" s="69"/>
      <c r="S421" s="69"/>
      <c r="T421" s="69"/>
      <c r="U421" s="69"/>
      <c r="V421" s="69"/>
      <c r="W421" s="69"/>
      <c r="X421" s="69"/>
      <c r="Y421" s="69"/>
      <c r="Z421" s="69"/>
    </row>
    <row r="422" spans="1:26" ht="13.5" customHeight="1">
      <c r="A422" s="216"/>
      <c r="B422" s="216"/>
      <c r="C422" s="216"/>
      <c r="D422" s="216"/>
      <c r="E422" s="230"/>
      <c r="F422" s="216"/>
      <c r="G422" s="216"/>
      <c r="H422" s="216"/>
      <c r="I422" s="216"/>
      <c r="J422" s="216"/>
      <c r="K422" s="216"/>
      <c r="L422" s="38"/>
      <c r="M422" s="69"/>
      <c r="N422" s="69"/>
      <c r="O422" s="69"/>
      <c r="P422" s="69"/>
      <c r="Q422" s="69"/>
      <c r="R422" s="69"/>
      <c r="S422" s="69"/>
      <c r="T422" s="69"/>
      <c r="U422" s="69"/>
      <c r="V422" s="69"/>
      <c r="W422" s="69"/>
      <c r="X422" s="69"/>
      <c r="Y422" s="69"/>
      <c r="Z422" s="69"/>
    </row>
    <row r="423" spans="1:26" ht="13.5" customHeight="1">
      <c r="A423" s="216"/>
      <c r="B423" s="216"/>
      <c r="C423" s="216"/>
      <c r="D423" s="216"/>
      <c r="E423" s="230"/>
      <c r="F423" s="216"/>
      <c r="G423" s="216"/>
      <c r="H423" s="216"/>
      <c r="I423" s="216"/>
      <c r="J423" s="216"/>
      <c r="K423" s="216"/>
      <c r="L423" s="38"/>
      <c r="M423" s="69"/>
      <c r="N423" s="69"/>
      <c r="O423" s="69"/>
      <c r="P423" s="69"/>
      <c r="Q423" s="69"/>
      <c r="R423" s="69"/>
      <c r="S423" s="69"/>
      <c r="T423" s="69"/>
      <c r="U423" s="69"/>
      <c r="V423" s="69"/>
      <c r="W423" s="69"/>
      <c r="X423" s="69"/>
      <c r="Y423" s="69"/>
      <c r="Z423" s="69"/>
    </row>
    <row r="424" spans="1:26" ht="13.5" customHeight="1">
      <c r="A424" s="216"/>
      <c r="B424" s="216"/>
      <c r="C424" s="216"/>
      <c r="D424" s="216"/>
      <c r="E424" s="230"/>
      <c r="F424" s="216"/>
      <c r="G424" s="216"/>
      <c r="H424" s="216"/>
      <c r="I424" s="216"/>
      <c r="J424" s="216"/>
      <c r="K424" s="216"/>
      <c r="L424" s="38"/>
      <c r="M424" s="69"/>
      <c r="N424" s="69"/>
      <c r="O424" s="69"/>
      <c r="P424" s="69"/>
      <c r="Q424" s="69"/>
      <c r="R424" s="69"/>
      <c r="S424" s="69"/>
      <c r="T424" s="69"/>
      <c r="U424" s="69"/>
      <c r="V424" s="69"/>
      <c r="W424" s="69"/>
      <c r="X424" s="69"/>
      <c r="Y424" s="69"/>
      <c r="Z424" s="69"/>
    </row>
    <row r="425" spans="1:26" ht="13.5" customHeight="1">
      <c r="A425" s="216"/>
      <c r="B425" s="216"/>
      <c r="C425" s="216"/>
      <c r="D425" s="216"/>
      <c r="E425" s="230"/>
      <c r="F425" s="216"/>
      <c r="G425" s="216"/>
      <c r="H425" s="216"/>
      <c r="I425" s="216"/>
      <c r="J425" s="216"/>
      <c r="K425" s="216"/>
      <c r="L425" s="38"/>
      <c r="M425" s="69"/>
      <c r="N425" s="69"/>
      <c r="O425" s="69"/>
      <c r="P425" s="69"/>
      <c r="Q425" s="69"/>
      <c r="R425" s="69"/>
      <c r="S425" s="69"/>
      <c r="T425" s="69"/>
      <c r="U425" s="69"/>
      <c r="V425" s="69"/>
      <c r="W425" s="69"/>
      <c r="X425" s="69"/>
      <c r="Y425" s="69"/>
      <c r="Z425" s="69"/>
    </row>
    <row r="426" spans="1:26" ht="13.5" customHeight="1">
      <c r="A426" s="216"/>
      <c r="B426" s="216"/>
      <c r="C426" s="216"/>
      <c r="D426" s="216"/>
      <c r="E426" s="230"/>
      <c r="F426" s="216"/>
      <c r="G426" s="216"/>
      <c r="H426" s="216"/>
      <c r="I426" s="216"/>
      <c r="J426" s="216"/>
      <c r="K426" s="216"/>
      <c r="L426" s="38"/>
      <c r="M426" s="69"/>
      <c r="N426" s="69"/>
      <c r="O426" s="69"/>
      <c r="P426" s="69"/>
      <c r="Q426" s="69"/>
      <c r="R426" s="69"/>
      <c r="S426" s="69"/>
      <c r="T426" s="69"/>
      <c r="U426" s="69"/>
      <c r="V426" s="69"/>
      <c r="W426" s="69"/>
      <c r="X426" s="69"/>
      <c r="Y426" s="69"/>
      <c r="Z426" s="69"/>
    </row>
    <row r="427" spans="1:26" ht="13.5" customHeight="1">
      <c r="A427" s="216"/>
      <c r="B427" s="216"/>
      <c r="C427" s="216"/>
      <c r="D427" s="216"/>
      <c r="E427" s="230"/>
      <c r="F427" s="216"/>
      <c r="G427" s="216"/>
      <c r="H427" s="216"/>
      <c r="I427" s="216"/>
      <c r="J427" s="216"/>
      <c r="K427" s="216"/>
      <c r="L427" s="38"/>
      <c r="M427" s="69"/>
      <c r="N427" s="69"/>
      <c r="O427" s="69"/>
      <c r="P427" s="69"/>
      <c r="Q427" s="69"/>
      <c r="R427" s="69"/>
      <c r="S427" s="69"/>
      <c r="T427" s="69"/>
      <c r="U427" s="69"/>
      <c r="V427" s="69"/>
      <c r="W427" s="69"/>
      <c r="X427" s="69"/>
      <c r="Y427" s="69"/>
      <c r="Z427" s="69"/>
    </row>
    <row r="428" spans="1:26" ht="13.5" customHeight="1">
      <c r="A428" s="216"/>
      <c r="B428" s="216"/>
      <c r="C428" s="216"/>
      <c r="D428" s="216"/>
      <c r="E428" s="230"/>
      <c r="F428" s="216"/>
      <c r="G428" s="216"/>
      <c r="H428" s="216"/>
      <c r="I428" s="216"/>
      <c r="J428" s="216"/>
      <c r="K428" s="216"/>
      <c r="L428" s="38"/>
      <c r="M428" s="69"/>
      <c r="N428" s="69"/>
      <c r="O428" s="69"/>
      <c r="P428" s="69"/>
      <c r="Q428" s="69"/>
      <c r="R428" s="69"/>
      <c r="S428" s="69"/>
      <c r="T428" s="69"/>
      <c r="U428" s="69"/>
      <c r="V428" s="69"/>
      <c r="W428" s="69"/>
      <c r="X428" s="69"/>
      <c r="Y428" s="69"/>
      <c r="Z428" s="69"/>
    </row>
    <row r="429" spans="1:26" ht="13.5" customHeight="1">
      <c r="A429" s="216"/>
      <c r="B429" s="216"/>
      <c r="C429" s="216"/>
      <c r="D429" s="216"/>
      <c r="E429" s="230"/>
      <c r="F429" s="216"/>
      <c r="G429" s="216"/>
      <c r="H429" s="216"/>
      <c r="I429" s="216"/>
      <c r="J429" s="216"/>
      <c r="K429" s="216"/>
      <c r="L429" s="38"/>
      <c r="M429" s="69"/>
      <c r="N429" s="69"/>
      <c r="O429" s="69"/>
      <c r="P429" s="69"/>
      <c r="Q429" s="69"/>
      <c r="R429" s="69"/>
      <c r="S429" s="69"/>
      <c r="T429" s="69"/>
      <c r="U429" s="69"/>
      <c r="V429" s="69"/>
      <c r="W429" s="69"/>
      <c r="X429" s="69"/>
      <c r="Y429" s="69"/>
      <c r="Z429" s="69"/>
    </row>
    <row r="430" spans="1:26" ht="13.5" customHeight="1">
      <c r="A430" s="216"/>
      <c r="B430" s="216"/>
      <c r="C430" s="216"/>
      <c r="D430" s="216"/>
      <c r="E430" s="230"/>
      <c r="F430" s="216"/>
      <c r="G430" s="216"/>
      <c r="H430" s="216"/>
      <c r="I430" s="216"/>
      <c r="J430" s="216"/>
      <c r="K430" s="216"/>
      <c r="L430" s="38"/>
      <c r="M430" s="69"/>
      <c r="N430" s="69"/>
      <c r="O430" s="69"/>
      <c r="P430" s="69"/>
      <c r="Q430" s="69"/>
      <c r="R430" s="69"/>
      <c r="S430" s="69"/>
      <c r="T430" s="69"/>
      <c r="U430" s="69"/>
      <c r="V430" s="69"/>
      <c r="W430" s="69"/>
      <c r="X430" s="69"/>
      <c r="Y430" s="69"/>
      <c r="Z430" s="69"/>
    </row>
    <row r="431" spans="1:26" ht="13.5" customHeight="1">
      <c r="A431" s="216"/>
      <c r="B431" s="216"/>
      <c r="C431" s="216"/>
      <c r="D431" s="216"/>
      <c r="E431" s="230"/>
      <c r="F431" s="216"/>
      <c r="G431" s="216"/>
      <c r="H431" s="216"/>
      <c r="I431" s="216"/>
      <c r="J431" s="216"/>
      <c r="K431" s="216"/>
      <c r="L431" s="38"/>
      <c r="M431" s="69"/>
      <c r="N431" s="69"/>
      <c r="O431" s="69"/>
      <c r="P431" s="69"/>
      <c r="Q431" s="69"/>
      <c r="R431" s="69"/>
      <c r="S431" s="69"/>
      <c r="T431" s="69"/>
      <c r="U431" s="69"/>
      <c r="V431" s="69"/>
      <c r="W431" s="69"/>
      <c r="X431" s="69"/>
      <c r="Y431" s="69"/>
      <c r="Z431" s="69"/>
    </row>
    <row r="432" spans="1:26" ht="13.5" customHeight="1">
      <c r="A432" s="216"/>
      <c r="B432" s="216"/>
      <c r="C432" s="216"/>
      <c r="D432" s="216"/>
      <c r="E432" s="230"/>
      <c r="F432" s="216"/>
      <c r="G432" s="216"/>
      <c r="H432" s="216"/>
      <c r="I432" s="216"/>
      <c r="J432" s="216"/>
      <c r="K432" s="216"/>
      <c r="L432" s="38"/>
      <c r="M432" s="69"/>
      <c r="N432" s="69"/>
      <c r="O432" s="69"/>
      <c r="P432" s="69"/>
      <c r="Q432" s="69"/>
      <c r="R432" s="69"/>
      <c r="S432" s="69"/>
      <c r="T432" s="69"/>
      <c r="U432" s="69"/>
      <c r="V432" s="69"/>
      <c r="W432" s="69"/>
      <c r="X432" s="69"/>
      <c r="Y432" s="69"/>
      <c r="Z432" s="69"/>
    </row>
    <row r="433" spans="1:26" ht="13.5" customHeight="1">
      <c r="A433" s="216"/>
      <c r="B433" s="216"/>
      <c r="C433" s="216"/>
      <c r="D433" s="216"/>
      <c r="E433" s="230"/>
      <c r="F433" s="216"/>
      <c r="G433" s="216"/>
      <c r="H433" s="216"/>
      <c r="I433" s="216"/>
      <c r="J433" s="216"/>
      <c r="K433" s="216"/>
      <c r="L433" s="38"/>
      <c r="M433" s="69"/>
      <c r="N433" s="69"/>
      <c r="O433" s="69"/>
      <c r="P433" s="69"/>
      <c r="Q433" s="69"/>
      <c r="R433" s="69"/>
      <c r="S433" s="69"/>
      <c r="T433" s="69"/>
      <c r="U433" s="69"/>
      <c r="V433" s="69"/>
      <c r="W433" s="69"/>
      <c r="X433" s="69"/>
      <c r="Y433" s="69"/>
      <c r="Z433" s="69"/>
    </row>
    <row r="434" spans="1:26" ht="13.5" customHeight="1">
      <c r="A434" s="216"/>
      <c r="B434" s="216"/>
      <c r="C434" s="216"/>
      <c r="D434" s="216"/>
      <c r="E434" s="230"/>
      <c r="F434" s="216"/>
      <c r="G434" s="216"/>
      <c r="H434" s="216"/>
      <c r="I434" s="216"/>
      <c r="J434" s="216"/>
      <c r="K434" s="216"/>
      <c r="L434" s="38"/>
      <c r="M434" s="69"/>
      <c r="N434" s="69"/>
      <c r="O434" s="69"/>
      <c r="P434" s="69"/>
      <c r="Q434" s="69"/>
      <c r="R434" s="69"/>
      <c r="S434" s="69"/>
      <c r="T434" s="69"/>
      <c r="U434" s="69"/>
      <c r="V434" s="69"/>
      <c r="W434" s="69"/>
      <c r="X434" s="69"/>
      <c r="Y434" s="69"/>
      <c r="Z434" s="69"/>
    </row>
    <row r="435" spans="1:26" ht="13.5" customHeight="1">
      <c r="A435" s="216"/>
      <c r="B435" s="216"/>
      <c r="C435" s="216"/>
      <c r="D435" s="216"/>
      <c r="E435" s="230"/>
      <c r="F435" s="216"/>
      <c r="G435" s="216"/>
      <c r="H435" s="216"/>
      <c r="I435" s="216"/>
      <c r="J435" s="216"/>
      <c r="K435" s="216"/>
      <c r="L435" s="38"/>
      <c r="M435" s="69"/>
      <c r="N435" s="69"/>
      <c r="O435" s="69"/>
      <c r="P435" s="69"/>
      <c r="Q435" s="69"/>
      <c r="R435" s="69"/>
      <c r="S435" s="69"/>
      <c r="T435" s="69"/>
      <c r="U435" s="69"/>
      <c r="V435" s="69"/>
      <c r="W435" s="69"/>
      <c r="X435" s="69"/>
      <c r="Y435" s="69"/>
      <c r="Z435" s="69"/>
    </row>
    <row r="436" spans="1:26" ht="13.5" customHeight="1">
      <c r="A436" s="216"/>
      <c r="B436" s="216"/>
      <c r="C436" s="216"/>
      <c r="D436" s="216"/>
      <c r="E436" s="230"/>
      <c r="F436" s="216"/>
      <c r="G436" s="216"/>
      <c r="H436" s="216"/>
      <c r="I436" s="216"/>
      <c r="J436" s="216"/>
      <c r="K436" s="216"/>
      <c r="L436" s="38"/>
      <c r="M436" s="69"/>
      <c r="N436" s="69"/>
      <c r="O436" s="69"/>
      <c r="P436" s="69"/>
      <c r="Q436" s="69"/>
      <c r="R436" s="69"/>
      <c r="S436" s="69"/>
      <c r="T436" s="69"/>
      <c r="U436" s="69"/>
      <c r="V436" s="69"/>
      <c r="W436" s="69"/>
      <c r="X436" s="69"/>
      <c r="Y436" s="69"/>
      <c r="Z436" s="69"/>
    </row>
    <row r="437" spans="1:26" ht="13.5" customHeight="1">
      <c r="A437" s="216"/>
      <c r="B437" s="216"/>
      <c r="C437" s="216"/>
      <c r="D437" s="216"/>
      <c r="E437" s="230"/>
      <c r="F437" s="216"/>
      <c r="G437" s="216"/>
      <c r="H437" s="216"/>
      <c r="I437" s="216"/>
      <c r="J437" s="216"/>
      <c r="K437" s="216"/>
      <c r="L437" s="38"/>
      <c r="M437" s="69"/>
      <c r="N437" s="69"/>
      <c r="O437" s="69"/>
      <c r="P437" s="69"/>
      <c r="Q437" s="69"/>
      <c r="R437" s="69"/>
      <c r="S437" s="69"/>
      <c r="T437" s="69"/>
      <c r="U437" s="69"/>
      <c r="V437" s="69"/>
      <c r="W437" s="69"/>
      <c r="X437" s="69"/>
      <c r="Y437" s="69"/>
      <c r="Z437" s="69"/>
    </row>
    <row r="438" spans="1:26" ht="13.5" customHeight="1">
      <c r="A438" s="216"/>
      <c r="B438" s="216"/>
      <c r="C438" s="216"/>
      <c r="D438" s="216"/>
      <c r="E438" s="230"/>
      <c r="F438" s="216"/>
      <c r="G438" s="216"/>
      <c r="H438" s="216"/>
      <c r="I438" s="216"/>
      <c r="J438" s="216"/>
      <c r="K438" s="216"/>
      <c r="L438" s="38"/>
      <c r="M438" s="69"/>
      <c r="N438" s="69"/>
      <c r="O438" s="69"/>
      <c r="P438" s="69"/>
      <c r="Q438" s="69"/>
      <c r="R438" s="69"/>
      <c r="S438" s="69"/>
      <c r="T438" s="69"/>
      <c r="U438" s="69"/>
      <c r="V438" s="69"/>
      <c r="W438" s="69"/>
      <c r="X438" s="69"/>
      <c r="Y438" s="69"/>
      <c r="Z438" s="69"/>
    </row>
    <row r="439" spans="1:26" ht="13.5" customHeight="1">
      <c r="A439" s="216"/>
      <c r="B439" s="216"/>
      <c r="C439" s="216"/>
      <c r="D439" s="216"/>
      <c r="E439" s="230"/>
      <c r="F439" s="216"/>
      <c r="G439" s="216"/>
      <c r="H439" s="216"/>
      <c r="I439" s="216"/>
      <c r="J439" s="216"/>
      <c r="K439" s="216"/>
      <c r="L439" s="38"/>
      <c r="M439" s="69"/>
      <c r="N439" s="69"/>
      <c r="O439" s="69"/>
      <c r="P439" s="69"/>
      <c r="Q439" s="69"/>
      <c r="R439" s="69"/>
      <c r="S439" s="69"/>
      <c r="T439" s="69"/>
      <c r="U439" s="69"/>
      <c r="V439" s="69"/>
      <c r="W439" s="69"/>
      <c r="X439" s="69"/>
      <c r="Y439" s="69"/>
      <c r="Z439" s="69"/>
    </row>
    <row r="440" spans="1:26" ht="13.5" customHeight="1">
      <c r="A440" s="216"/>
      <c r="B440" s="216"/>
      <c r="C440" s="216"/>
      <c r="D440" s="216"/>
      <c r="E440" s="230"/>
      <c r="F440" s="216"/>
      <c r="G440" s="216"/>
      <c r="H440" s="216"/>
      <c r="I440" s="216"/>
      <c r="J440" s="216"/>
      <c r="K440" s="216"/>
      <c r="L440" s="38"/>
      <c r="M440" s="69"/>
      <c r="N440" s="69"/>
      <c r="O440" s="69"/>
      <c r="P440" s="69"/>
      <c r="Q440" s="69"/>
      <c r="R440" s="69"/>
      <c r="S440" s="69"/>
      <c r="T440" s="69"/>
      <c r="U440" s="69"/>
      <c r="V440" s="69"/>
      <c r="W440" s="69"/>
      <c r="X440" s="69"/>
      <c r="Y440" s="69"/>
      <c r="Z440" s="69"/>
    </row>
    <row r="441" spans="1:26" ht="13.5" customHeight="1">
      <c r="A441" s="216"/>
      <c r="B441" s="216"/>
      <c r="C441" s="216"/>
      <c r="D441" s="216"/>
      <c r="E441" s="230"/>
      <c r="F441" s="216"/>
      <c r="G441" s="216"/>
      <c r="H441" s="216"/>
      <c r="I441" s="216"/>
      <c r="J441" s="216"/>
      <c r="K441" s="216"/>
      <c r="L441" s="38"/>
      <c r="M441" s="69"/>
      <c r="N441" s="69"/>
      <c r="O441" s="69"/>
      <c r="P441" s="69"/>
      <c r="Q441" s="69"/>
      <c r="R441" s="69"/>
      <c r="S441" s="69"/>
      <c r="T441" s="69"/>
      <c r="U441" s="69"/>
      <c r="V441" s="69"/>
      <c r="W441" s="69"/>
      <c r="X441" s="69"/>
      <c r="Y441" s="69"/>
      <c r="Z441" s="69"/>
    </row>
    <row r="442" spans="1:26" ht="13.5" customHeight="1">
      <c r="A442" s="216"/>
      <c r="B442" s="216"/>
      <c r="C442" s="216"/>
      <c r="D442" s="216"/>
      <c r="E442" s="230"/>
      <c r="F442" s="216"/>
      <c r="G442" s="216"/>
      <c r="H442" s="216"/>
      <c r="I442" s="216"/>
      <c r="J442" s="216"/>
      <c r="K442" s="216"/>
      <c r="L442" s="38"/>
      <c r="M442" s="69"/>
      <c r="N442" s="69"/>
      <c r="O442" s="69"/>
      <c r="P442" s="69"/>
      <c r="Q442" s="69"/>
      <c r="R442" s="69"/>
      <c r="S442" s="69"/>
      <c r="T442" s="69"/>
      <c r="U442" s="69"/>
      <c r="V442" s="69"/>
      <c r="W442" s="69"/>
      <c r="X442" s="69"/>
      <c r="Y442" s="69"/>
      <c r="Z442" s="69"/>
    </row>
    <row r="443" spans="1:26" ht="13.5" customHeight="1">
      <c r="A443" s="216"/>
      <c r="B443" s="216"/>
      <c r="C443" s="216"/>
      <c r="D443" s="216"/>
      <c r="E443" s="230"/>
      <c r="F443" s="216"/>
      <c r="G443" s="216"/>
      <c r="H443" s="216"/>
      <c r="I443" s="216"/>
      <c r="J443" s="216"/>
      <c r="K443" s="216"/>
      <c r="L443" s="38"/>
      <c r="M443" s="69"/>
      <c r="N443" s="69"/>
      <c r="O443" s="69"/>
      <c r="P443" s="69"/>
      <c r="Q443" s="69"/>
      <c r="R443" s="69"/>
      <c r="S443" s="69"/>
      <c r="T443" s="69"/>
      <c r="U443" s="69"/>
      <c r="V443" s="69"/>
      <c r="W443" s="69"/>
      <c r="X443" s="69"/>
      <c r="Y443" s="69"/>
      <c r="Z443" s="69"/>
    </row>
    <row r="444" spans="1:26" ht="13.5" customHeight="1">
      <c r="A444" s="216"/>
      <c r="B444" s="216"/>
      <c r="C444" s="216"/>
      <c r="D444" s="216"/>
      <c r="E444" s="230"/>
      <c r="F444" s="216"/>
      <c r="G444" s="216"/>
      <c r="H444" s="216"/>
      <c r="I444" s="216"/>
      <c r="J444" s="216"/>
      <c r="K444" s="216"/>
      <c r="L444" s="38"/>
      <c r="M444" s="69"/>
      <c r="N444" s="69"/>
      <c r="O444" s="69"/>
      <c r="P444" s="69"/>
      <c r="Q444" s="69"/>
      <c r="R444" s="69"/>
      <c r="S444" s="69"/>
      <c r="T444" s="69"/>
      <c r="U444" s="69"/>
      <c r="V444" s="69"/>
      <c r="W444" s="69"/>
      <c r="X444" s="69"/>
      <c r="Y444" s="69"/>
      <c r="Z444" s="69"/>
    </row>
    <row r="445" spans="1:26" ht="13.5" customHeight="1">
      <c r="A445" s="216"/>
      <c r="B445" s="216"/>
      <c r="C445" s="216"/>
      <c r="D445" s="216"/>
      <c r="E445" s="230"/>
      <c r="F445" s="216"/>
      <c r="G445" s="216"/>
      <c r="H445" s="216"/>
      <c r="I445" s="216"/>
      <c r="J445" s="216"/>
      <c r="K445" s="216"/>
      <c r="L445" s="38"/>
      <c r="M445" s="69"/>
      <c r="N445" s="69"/>
      <c r="O445" s="69"/>
      <c r="P445" s="69"/>
      <c r="Q445" s="69"/>
      <c r="R445" s="69"/>
      <c r="S445" s="69"/>
      <c r="T445" s="69"/>
      <c r="U445" s="69"/>
      <c r="V445" s="69"/>
      <c r="W445" s="69"/>
      <c r="X445" s="69"/>
      <c r="Y445" s="69"/>
      <c r="Z445" s="69"/>
    </row>
    <row r="446" spans="1:26" ht="13.5" customHeight="1">
      <c r="A446" s="216"/>
      <c r="B446" s="216"/>
      <c r="C446" s="216"/>
      <c r="D446" s="216"/>
      <c r="E446" s="230"/>
      <c r="F446" s="216"/>
      <c r="G446" s="216"/>
      <c r="H446" s="216"/>
      <c r="I446" s="216"/>
      <c r="J446" s="216"/>
      <c r="K446" s="216"/>
      <c r="L446" s="38"/>
      <c r="M446" s="69"/>
      <c r="N446" s="69"/>
      <c r="O446" s="69"/>
      <c r="P446" s="69"/>
      <c r="Q446" s="69"/>
      <c r="R446" s="69"/>
      <c r="S446" s="69"/>
      <c r="T446" s="69"/>
      <c r="U446" s="69"/>
      <c r="V446" s="69"/>
      <c r="W446" s="69"/>
      <c r="X446" s="69"/>
      <c r="Y446" s="69"/>
      <c r="Z446" s="69"/>
    </row>
    <row r="447" spans="1:26" ht="13.5" customHeight="1">
      <c r="A447" s="216"/>
      <c r="B447" s="216"/>
      <c r="C447" s="216"/>
      <c r="D447" s="216"/>
      <c r="E447" s="230"/>
      <c r="F447" s="216"/>
      <c r="G447" s="216"/>
      <c r="H447" s="216"/>
      <c r="I447" s="216"/>
      <c r="J447" s="216"/>
      <c r="K447" s="216"/>
      <c r="L447" s="38"/>
      <c r="M447" s="69"/>
      <c r="N447" s="69"/>
      <c r="O447" s="69"/>
      <c r="P447" s="69"/>
      <c r="Q447" s="69"/>
      <c r="R447" s="69"/>
      <c r="S447" s="69"/>
      <c r="T447" s="69"/>
      <c r="U447" s="69"/>
      <c r="V447" s="69"/>
      <c r="W447" s="69"/>
      <c r="X447" s="69"/>
      <c r="Y447" s="69"/>
      <c r="Z447" s="69"/>
    </row>
    <row r="448" spans="1:26" ht="13.5" customHeight="1">
      <c r="A448" s="216"/>
      <c r="B448" s="216"/>
      <c r="C448" s="216"/>
      <c r="D448" s="216"/>
      <c r="E448" s="230"/>
      <c r="F448" s="216"/>
      <c r="G448" s="216"/>
      <c r="H448" s="216"/>
      <c r="I448" s="216"/>
      <c r="J448" s="216"/>
      <c r="K448" s="216"/>
      <c r="L448" s="38"/>
      <c r="M448" s="69"/>
      <c r="N448" s="69"/>
      <c r="O448" s="69"/>
      <c r="P448" s="69"/>
      <c r="Q448" s="69"/>
      <c r="R448" s="69"/>
      <c r="S448" s="69"/>
      <c r="T448" s="69"/>
      <c r="U448" s="69"/>
      <c r="V448" s="69"/>
      <c r="W448" s="69"/>
      <c r="X448" s="69"/>
      <c r="Y448" s="69"/>
      <c r="Z448" s="69"/>
    </row>
    <row r="449" spans="1:26" ht="13.5" customHeight="1">
      <c r="A449" s="216"/>
      <c r="B449" s="216"/>
      <c r="C449" s="216"/>
      <c r="D449" s="216"/>
      <c r="E449" s="230"/>
      <c r="F449" s="216"/>
      <c r="G449" s="216"/>
      <c r="H449" s="216"/>
      <c r="I449" s="216"/>
      <c r="J449" s="216"/>
      <c r="K449" s="216"/>
      <c r="L449" s="38"/>
      <c r="M449" s="69"/>
      <c r="N449" s="69"/>
      <c r="O449" s="69"/>
      <c r="P449" s="69"/>
      <c r="Q449" s="69"/>
      <c r="R449" s="69"/>
      <c r="S449" s="69"/>
      <c r="T449" s="69"/>
      <c r="U449" s="69"/>
      <c r="V449" s="69"/>
      <c r="W449" s="69"/>
      <c r="X449" s="69"/>
      <c r="Y449" s="69"/>
      <c r="Z449" s="69"/>
    </row>
    <row r="450" spans="1:26" ht="13.5" customHeight="1">
      <c r="A450" s="216"/>
      <c r="B450" s="216"/>
      <c r="C450" s="216"/>
      <c r="D450" s="216"/>
      <c r="E450" s="230"/>
      <c r="F450" s="216"/>
      <c r="G450" s="216"/>
      <c r="H450" s="216"/>
      <c r="I450" s="216"/>
      <c r="J450" s="216"/>
      <c r="K450" s="216"/>
      <c r="L450" s="38"/>
      <c r="M450" s="69"/>
      <c r="N450" s="69"/>
      <c r="O450" s="69"/>
      <c r="P450" s="69"/>
      <c r="Q450" s="69"/>
      <c r="R450" s="69"/>
      <c r="S450" s="69"/>
      <c r="T450" s="69"/>
      <c r="U450" s="69"/>
      <c r="V450" s="69"/>
      <c r="W450" s="69"/>
      <c r="X450" s="69"/>
      <c r="Y450" s="69"/>
      <c r="Z450" s="69"/>
    </row>
    <row r="451" spans="1:26" ht="13.5" customHeight="1">
      <c r="A451" s="216"/>
      <c r="B451" s="216"/>
      <c r="C451" s="216"/>
      <c r="D451" s="216"/>
      <c r="E451" s="230"/>
      <c r="F451" s="216"/>
      <c r="G451" s="216"/>
      <c r="H451" s="216"/>
      <c r="I451" s="216"/>
      <c r="J451" s="216"/>
      <c r="K451" s="216"/>
      <c r="L451" s="38"/>
      <c r="M451" s="69"/>
      <c r="N451" s="69"/>
      <c r="O451" s="69"/>
      <c r="P451" s="69"/>
      <c r="Q451" s="69"/>
      <c r="R451" s="69"/>
      <c r="S451" s="69"/>
      <c r="T451" s="69"/>
      <c r="U451" s="69"/>
      <c r="V451" s="69"/>
      <c r="W451" s="69"/>
      <c r="X451" s="69"/>
      <c r="Y451" s="69"/>
      <c r="Z451" s="69"/>
    </row>
    <row r="452" spans="1:26" ht="13.5" customHeight="1">
      <c r="A452" s="216"/>
      <c r="B452" s="216"/>
      <c r="C452" s="216"/>
      <c r="D452" s="216"/>
      <c r="E452" s="230"/>
      <c r="F452" s="216"/>
      <c r="G452" s="216"/>
      <c r="H452" s="216"/>
      <c r="I452" s="216"/>
      <c r="J452" s="216"/>
      <c r="K452" s="216"/>
      <c r="L452" s="38"/>
      <c r="M452" s="69"/>
      <c r="N452" s="69"/>
      <c r="O452" s="69"/>
      <c r="P452" s="69"/>
      <c r="Q452" s="69"/>
      <c r="R452" s="69"/>
      <c r="S452" s="69"/>
      <c r="T452" s="69"/>
      <c r="U452" s="69"/>
      <c r="V452" s="69"/>
      <c r="W452" s="69"/>
      <c r="X452" s="69"/>
      <c r="Y452" s="69"/>
      <c r="Z452" s="69"/>
    </row>
    <row r="453" spans="1:26" ht="13.5" customHeight="1">
      <c r="A453" s="216"/>
      <c r="B453" s="216"/>
      <c r="C453" s="216"/>
      <c r="D453" s="216"/>
      <c r="E453" s="230"/>
      <c r="F453" s="216"/>
      <c r="G453" s="216"/>
      <c r="H453" s="216"/>
      <c r="I453" s="216"/>
      <c r="J453" s="216"/>
      <c r="K453" s="216"/>
      <c r="L453" s="38"/>
      <c r="M453" s="69"/>
      <c r="N453" s="69"/>
      <c r="O453" s="69"/>
      <c r="P453" s="69"/>
      <c r="Q453" s="69"/>
      <c r="R453" s="69"/>
      <c r="S453" s="69"/>
      <c r="T453" s="69"/>
      <c r="U453" s="69"/>
      <c r="V453" s="69"/>
      <c r="W453" s="69"/>
      <c r="X453" s="69"/>
      <c r="Y453" s="69"/>
      <c r="Z453" s="69"/>
    </row>
    <row r="454" spans="1:26" ht="13.5" customHeight="1">
      <c r="A454" s="216"/>
      <c r="B454" s="216"/>
      <c r="C454" s="216"/>
      <c r="D454" s="216"/>
      <c r="E454" s="230"/>
      <c r="F454" s="216"/>
      <c r="G454" s="216"/>
      <c r="H454" s="216"/>
      <c r="I454" s="216"/>
      <c r="J454" s="216"/>
      <c r="K454" s="216"/>
      <c r="L454" s="38"/>
      <c r="M454" s="69"/>
      <c r="N454" s="69"/>
      <c r="O454" s="69"/>
      <c r="P454" s="69"/>
      <c r="Q454" s="69"/>
      <c r="R454" s="69"/>
      <c r="S454" s="69"/>
      <c r="T454" s="69"/>
      <c r="U454" s="69"/>
      <c r="V454" s="69"/>
      <c r="W454" s="69"/>
      <c r="X454" s="69"/>
      <c r="Y454" s="69"/>
      <c r="Z454" s="69"/>
    </row>
    <row r="455" spans="1:26" ht="13.5" customHeight="1">
      <c r="A455" s="216"/>
      <c r="B455" s="216"/>
      <c r="C455" s="216"/>
      <c r="D455" s="216"/>
      <c r="E455" s="230"/>
      <c r="F455" s="216"/>
      <c r="G455" s="216"/>
      <c r="H455" s="216"/>
      <c r="I455" s="216"/>
      <c r="J455" s="216"/>
      <c r="K455" s="216"/>
      <c r="L455" s="38"/>
      <c r="M455" s="69"/>
      <c r="N455" s="69"/>
      <c r="O455" s="69"/>
      <c r="P455" s="69"/>
      <c r="Q455" s="69"/>
      <c r="R455" s="69"/>
      <c r="S455" s="69"/>
      <c r="T455" s="69"/>
      <c r="U455" s="69"/>
      <c r="V455" s="69"/>
      <c r="W455" s="69"/>
      <c r="X455" s="69"/>
      <c r="Y455" s="69"/>
      <c r="Z455" s="69"/>
    </row>
    <row r="456" spans="1:26" ht="13.5" customHeight="1">
      <c r="A456" s="216"/>
      <c r="B456" s="216"/>
      <c r="C456" s="216"/>
      <c r="D456" s="216"/>
      <c r="E456" s="230"/>
      <c r="F456" s="216"/>
      <c r="G456" s="216"/>
      <c r="H456" s="216"/>
      <c r="I456" s="216"/>
      <c r="J456" s="216"/>
      <c r="K456" s="216"/>
      <c r="L456" s="38"/>
      <c r="M456" s="69"/>
      <c r="N456" s="69"/>
      <c r="O456" s="69"/>
      <c r="P456" s="69"/>
      <c r="Q456" s="69"/>
      <c r="R456" s="69"/>
      <c r="S456" s="69"/>
      <c r="T456" s="69"/>
      <c r="U456" s="69"/>
      <c r="V456" s="69"/>
      <c r="W456" s="69"/>
      <c r="X456" s="69"/>
      <c r="Y456" s="69"/>
      <c r="Z456" s="69"/>
    </row>
    <row r="457" spans="1:26" ht="13.5" customHeight="1">
      <c r="A457" s="216"/>
      <c r="B457" s="216"/>
      <c r="C457" s="216"/>
      <c r="D457" s="216"/>
      <c r="E457" s="230"/>
      <c r="F457" s="216"/>
      <c r="G457" s="216"/>
      <c r="H457" s="216"/>
      <c r="I457" s="216"/>
      <c r="J457" s="216"/>
      <c r="K457" s="216"/>
      <c r="L457" s="38"/>
      <c r="M457" s="69"/>
      <c r="N457" s="69"/>
      <c r="O457" s="69"/>
      <c r="P457" s="69"/>
      <c r="Q457" s="69"/>
      <c r="R457" s="69"/>
      <c r="S457" s="69"/>
      <c r="T457" s="69"/>
      <c r="U457" s="69"/>
      <c r="V457" s="69"/>
      <c r="W457" s="69"/>
      <c r="X457" s="69"/>
      <c r="Y457" s="69"/>
      <c r="Z457" s="69"/>
    </row>
    <row r="458" spans="1:26" ht="13.5" customHeight="1">
      <c r="A458" s="216"/>
      <c r="B458" s="216"/>
      <c r="C458" s="216"/>
      <c r="D458" s="216"/>
      <c r="E458" s="230"/>
      <c r="F458" s="216"/>
      <c r="G458" s="216"/>
      <c r="H458" s="216"/>
      <c r="I458" s="216"/>
      <c r="J458" s="216"/>
      <c r="K458" s="216"/>
      <c r="L458" s="38"/>
      <c r="M458" s="69"/>
      <c r="N458" s="69"/>
      <c r="O458" s="69"/>
      <c r="P458" s="69"/>
      <c r="Q458" s="69"/>
      <c r="R458" s="69"/>
      <c r="S458" s="69"/>
      <c r="T458" s="69"/>
      <c r="U458" s="69"/>
      <c r="V458" s="69"/>
      <c r="W458" s="69"/>
      <c r="X458" s="69"/>
      <c r="Y458" s="69"/>
      <c r="Z458" s="69"/>
    </row>
    <row r="459" spans="1:26" ht="13.5" customHeight="1">
      <c r="A459" s="216"/>
      <c r="B459" s="216"/>
      <c r="C459" s="216"/>
      <c r="D459" s="216"/>
      <c r="E459" s="230"/>
      <c r="F459" s="216"/>
      <c r="G459" s="216"/>
      <c r="H459" s="216"/>
      <c r="I459" s="216"/>
      <c r="J459" s="216"/>
      <c r="K459" s="216"/>
      <c r="L459" s="38"/>
      <c r="M459" s="69"/>
      <c r="N459" s="69"/>
      <c r="O459" s="69"/>
      <c r="P459" s="69"/>
      <c r="Q459" s="69"/>
      <c r="R459" s="69"/>
      <c r="S459" s="69"/>
      <c r="T459" s="69"/>
      <c r="U459" s="69"/>
      <c r="V459" s="69"/>
      <c r="W459" s="69"/>
      <c r="X459" s="69"/>
      <c r="Y459" s="69"/>
      <c r="Z459" s="69"/>
    </row>
    <row r="460" spans="1:26" ht="13.5" customHeight="1">
      <c r="A460" s="216"/>
      <c r="B460" s="216"/>
      <c r="C460" s="216"/>
      <c r="D460" s="216"/>
      <c r="E460" s="230"/>
      <c r="F460" s="216"/>
      <c r="G460" s="216"/>
      <c r="H460" s="216"/>
      <c r="I460" s="216"/>
      <c r="J460" s="216"/>
      <c r="K460" s="216"/>
      <c r="L460" s="38"/>
      <c r="M460" s="69"/>
      <c r="N460" s="69"/>
      <c r="O460" s="69"/>
      <c r="P460" s="69"/>
      <c r="Q460" s="69"/>
      <c r="R460" s="69"/>
      <c r="S460" s="69"/>
      <c r="T460" s="69"/>
      <c r="U460" s="69"/>
      <c r="V460" s="69"/>
      <c r="W460" s="69"/>
      <c r="X460" s="69"/>
      <c r="Y460" s="69"/>
      <c r="Z460" s="69"/>
    </row>
    <row r="461" spans="1:26" ht="13.5" customHeight="1">
      <c r="A461" s="216"/>
      <c r="B461" s="216"/>
      <c r="C461" s="216"/>
      <c r="D461" s="216"/>
      <c r="E461" s="230"/>
      <c r="F461" s="216"/>
      <c r="G461" s="216"/>
      <c r="H461" s="216"/>
      <c r="I461" s="216"/>
      <c r="J461" s="216"/>
      <c r="K461" s="216"/>
      <c r="L461" s="38"/>
      <c r="M461" s="69"/>
      <c r="N461" s="69"/>
      <c r="O461" s="69"/>
      <c r="P461" s="69"/>
      <c r="Q461" s="69"/>
      <c r="R461" s="69"/>
      <c r="S461" s="69"/>
      <c r="T461" s="69"/>
      <c r="U461" s="69"/>
      <c r="V461" s="69"/>
      <c r="W461" s="69"/>
      <c r="X461" s="69"/>
      <c r="Y461" s="69"/>
      <c r="Z461" s="69"/>
    </row>
    <row r="462" spans="1:26" ht="13.5" customHeight="1">
      <c r="A462" s="216"/>
      <c r="B462" s="216"/>
      <c r="C462" s="216"/>
      <c r="D462" s="216"/>
      <c r="E462" s="230"/>
      <c r="F462" s="216"/>
      <c r="G462" s="216"/>
      <c r="H462" s="216"/>
      <c r="I462" s="216"/>
      <c r="J462" s="216"/>
      <c r="K462" s="216"/>
      <c r="L462" s="38"/>
      <c r="M462" s="69"/>
      <c r="N462" s="69"/>
      <c r="O462" s="69"/>
      <c r="P462" s="69"/>
      <c r="Q462" s="69"/>
      <c r="R462" s="69"/>
      <c r="S462" s="69"/>
      <c r="T462" s="69"/>
      <c r="U462" s="69"/>
      <c r="V462" s="69"/>
      <c r="W462" s="69"/>
      <c r="X462" s="69"/>
      <c r="Y462" s="69"/>
      <c r="Z462" s="69"/>
    </row>
    <row r="463" spans="1:26" ht="13.5" customHeight="1">
      <c r="A463" s="216"/>
      <c r="B463" s="216"/>
      <c r="C463" s="216"/>
      <c r="D463" s="216"/>
      <c r="E463" s="230"/>
      <c r="F463" s="216"/>
      <c r="G463" s="216"/>
      <c r="H463" s="216"/>
      <c r="I463" s="216"/>
      <c r="J463" s="216"/>
      <c r="K463" s="216"/>
      <c r="L463" s="38"/>
      <c r="M463" s="69"/>
      <c r="N463" s="69"/>
      <c r="O463" s="69"/>
      <c r="P463" s="69"/>
      <c r="Q463" s="69"/>
      <c r="R463" s="69"/>
      <c r="S463" s="69"/>
      <c r="T463" s="69"/>
      <c r="U463" s="69"/>
      <c r="V463" s="69"/>
      <c r="W463" s="69"/>
      <c r="X463" s="69"/>
      <c r="Y463" s="69"/>
      <c r="Z463" s="69"/>
    </row>
    <row r="464" spans="1:26" ht="13.5" customHeight="1">
      <c r="A464" s="216"/>
      <c r="B464" s="216"/>
      <c r="C464" s="216"/>
      <c r="D464" s="216"/>
      <c r="E464" s="230"/>
      <c r="F464" s="216"/>
      <c r="G464" s="216"/>
      <c r="H464" s="216"/>
      <c r="I464" s="216"/>
      <c r="J464" s="216"/>
      <c r="K464" s="216"/>
      <c r="L464" s="38"/>
      <c r="M464" s="69"/>
      <c r="N464" s="69"/>
      <c r="O464" s="69"/>
      <c r="P464" s="69"/>
      <c r="Q464" s="69"/>
      <c r="R464" s="69"/>
      <c r="S464" s="69"/>
      <c r="T464" s="69"/>
      <c r="U464" s="69"/>
      <c r="V464" s="69"/>
      <c r="W464" s="69"/>
      <c r="X464" s="69"/>
      <c r="Y464" s="69"/>
      <c r="Z464" s="69"/>
    </row>
    <row r="465" spans="1:26" ht="13.5" customHeight="1">
      <c r="A465" s="216"/>
      <c r="B465" s="216"/>
      <c r="C465" s="216"/>
      <c r="D465" s="216"/>
      <c r="E465" s="230"/>
      <c r="F465" s="216"/>
      <c r="G465" s="216"/>
      <c r="H465" s="216"/>
      <c r="I465" s="216"/>
      <c r="J465" s="216"/>
      <c r="K465" s="216"/>
      <c r="L465" s="38"/>
      <c r="M465" s="69"/>
      <c r="N465" s="69"/>
      <c r="O465" s="69"/>
      <c r="P465" s="69"/>
      <c r="Q465" s="69"/>
      <c r="R465" s="69"/>
      <c r="S465" s="69"/>
      <c r="T465" s="69"/>
      <c r="U465" s="69"/>
      <c r="V465" s="69"/>
      <c r="W465" s="69"/>
      <c r="X465" s="69"/>
      <c r="Y465" s="69"/>
      <c r="Z465" s="69"/>
    </row>
    <row r="466" spans="1:26" ht="13.5" customHeight="1">
      <c r="A466" s="216"/>
      <c r="B466" s="216"/>
      <c r="C466" s="216"/>
      <c r="D466" s="216"/>
      <c r="E466" s="230"/>
      <c r="F466" s="216"/>
      <c r="G466" s="216"/>
      <c r="H466" s="216"/>
      <c r="I466" s="216"/>
      <c r="J466" s="216"/>
      <c r="K466" s="216"/>
      <c r="L466" s="38"/>
      <c r="M466" s="69"/>
      <c r="N466" s="69"/>
      <c r="O466" s="69"/>
      <c r="P466" s="69"/>
      <c r="Q466" s="69"/>
      <c r="R466" s="69"/>
      <c r="S466" s="69"/>
      <c r="T466" s="69"/>
      <c r="U466" s="69"/>
      <c r="V466" s="69"/>
      <c r="W466" s="69"/>
      <c r="X466" s="69"/>
      <c r="Y466" s="69"/>
      <c r="Z466" s="69"/>
    </row>
    <row r="467" spans="1:26" ht="13.5" customHeight="1">
      <c r="A467" s="216"/>
      <c r="B467" s="216"/>
      <c r="C467" s="216"/>
      <c r="D467" s="216"/>
      <c r="E467" s="230"/>
      <c r="F467" s="216"/>
      <c r="G467" s="216"/>
      <c r="H467" s="216"/>
      <c r="I467" s="216"/>
      <c r="J467" s="216"/>
      <c r="K467" s="216"/>
      <c r="L467" s="38"/>
      <c r="M467" s="69"/>
      <c r="N467" s="69"/>
      <c r="O467" s="69"/>
      <c r="P467" s="69"/>
      <c r="Q467" s="69"/>
      <c r="R467" s="69"/>
      <c r="S467" s="69"/>
      <c r="T467" s="69"/>
      <c r="U467" s="69"/>
      <c r="V467" s="69"/>
      <c r="W467" s="69"/>
      <c r="X467" s="69"/>
      <c r="Y467" s="69"/>
      <c r="Z467" s="69"/>
    </row>
    <row r="468" spans="1:26" ht="13.5" customHeight="1">
      <c r="A468" s="216"/>
      <c r="B468" s="216"/>
      <c r="C468" s="216"/>
      <c r="D468" s="216"/>
      <c r="E468" s="230"/>
      <c r="F468" s="216"/>
      <c r="G468" s="216"/>
      <c r="H468" s="216"/>
      <c r="I468" s="216"/>
      <c r="J468" s="216"/>
      <c r="K468" s="216"/>
      <c r="L468" s="38"/>
      <c r="M468" s="69"/>
      <c r="N468" s="69"/>
      <c r="O468" s="69"/>
      <c r="P468" s="69"/>
      <c r="Q468" s="69"/>
      <c r="R468" s="69"/>
      <c r="S468" s="69"/>
      <c r="T468" s="69"/>
      <c r="U468" s="69"/>
      <c r="V468" s="69"/>
      <c r="W468" s="69"/>
      <c r="X468" s="69"/>
      <c r="Y468" s="69"/>
      <c r="Z468" s="69"/>
    </row>
    <row r="469" spans="1:26" ht="13.5" customHeight="1">
      <c r="A469" s="216"/>
      <c r="B469" s="216"/>
      <c r="C469" s="216"/>
      <c r="D469" s="216"/>
      <c r="E469" s="230"/>
      <c r="F469" s="216"/>
      <c r="G469" s="216"/>
      <c r="H469" s="216"/>
      <c r="I469" s="216"/>
      <c r="J469" s="216"/>
      <c r="K469" s="216"/>
      <c r="L469" s="38"/>
      <c r="M469" s="69"/>
      <c r="N469" s="69"/>
      <c r="O469" s="69"/>
      <c r="P469" s="69"/>
      <c r="Q469" s="69"/>
      <c r="R469" s="69"/>
      <c r="S469" s="69"/>
      <c r="T469" s="69"/>
      <c r="U469" s="69"/>
      <c r="V469" s="69"/>
      <c r="W469" s="69"/>
      <c r="X469" s="69"/>
      <c r="Y469" s="69"/>
      <c r="Z469" s="69"/>
    </row>
    <row r="470" spans="1:26" ht="13.5" customHeight="1">
      <c r="A470" s="216"/>
      <c r="B470" s="216"/>
      <c r="C470" s="216"/>
      <c r="D470" s="216"/>
      <c r="E470" s="230"/>
      <c r="F470" s="216"/>
      <c r="G470" s="216"/>
      <c r="H470" s="216"/>
      <c r="I470" s="216"/>
      <c r="J470" s="216"/>
      <c r="K470" s="216"/>
      <c r="L470" s="38"/>
      <c r="M470" s="69"/>
      <c r="N470" s="69"/>
      <c r="O470" s="69"/>
      <c r="P470" s="69"/>
      <c r="Q470" s="69"/>
      <c r="R470" s="69"/>
      <c r="S470" s="69"/>
      <c r="T470" s="69"/>
      <c r="U470" s="69"/>
      <c r="V470" s="69"/>
      <c r="W470" s="69"/>
      <c r="X470" s="69"/>
      <c r="Y470" s="69"/>
      <c r="Z470" s="69"/>
    </row>
    <row r="471" spans="1:26" ht="13.5" customHeight="1">
      <c r="A471" s="216"/>
      <c r="B471" s="216"/>
      <c r="C471" s="216"/>
      <c r="D471" s="216"/>
      <c r="E471" s="230"/>
      <c r="F471" s="216"/>
      <c r="G471" s="216"/>
      <c r="H471" s="216"/>
      <c r="I471" s="216"/>
      <c r="J471" s="216"/>
      <c r="K471" s="216"/>
      <c r="L471" s="38"/>
      <c r="M471" s="69"/>
      <c r="N471" s="69"/>
      <c r="O471" s="69"/>
      <c r="P471" s="69"/>
      <c r="Q471" s="69"/>
      <c r="R471" s="69"/>
      <c r="S471" s="69"/>
      <c r="T471" s="69"/>
      <c r="U471" s="69"/>
      <c r="V471" s="69"/>
      <c r="W471" s="69"/>
      <c r="X471" s="69"/>
      <c r="Y471" s="69"/>
      <c r="Z471" s="69"/>
    </row>
    <row r="472" spans="1:26" ht="13.5" customHeight="1">
      <c r="A472" s="216"/>
      <c r="B472" s="216"/>
      <c r="C472" s="216"/>
      <c r="D472" s="216"/>
      <c r="E472" s="230"/>
      <c r="F472" s="216"/>
      <c r="G472" s="216"/>
      <c r="H472" s="216"/>
      <c r="I472" s="216"/>
      <c r="J472" s="216"/>
      <c r="K472" s="216"/>
      <c r="L472" s="38"/>
      <c r="M472" s="69"/>
      <c r="N472" s="69"/>
      <c r="O472" s="69"/>
      <c r="P472" s="69"/>
      <c r="Q472" s="69"/>
      <c r="R472" s="69"/>
      <c r="S472" s="69"/>
      <c r="T472" s="69"/>
      <c r="U472" s="69"/>
      <c r="V472" s="69"/>
      <c r="W472" s="69"/>
      <c r="X472" s="69"/>
      <c r="Y472" s="69"/>
      <c r="Z472" s="69"/>
    </row>
    <row r="473" spans="1:26" ht="13.5" customHeight="1">
      <c r="A473" s="216"/>
      <c r="B473" s="216"/>
      <c r="C473" s="216"/>
      <c r="D473" s="216"/>
      <c r="E473" s="230"/>
      <c r="F473" s="216"/>
      <c r="G473" s="216"/>
      <c r="H473" s="216"/>
      <c r="I473" s="216"/>
      <c r="J473" s="216"/>
      <c r="K473" s="216"/>
      <c r="L473" s="38"/>
      <c r="M473" s="69"/>
      <c r="N473" s="69"/>
      <c r="O473" s="69"/>
      <c r="P473" s="69"/>
      <c r="Q473" s="69"/>
      <c r="R473" s="69"/>
      <c r="S473" s="69"/>
      <c r="T473" s="69"/>
      <c r="U473" s="69"/>
      <c r="V473" s="69"/>
      <c r="W473" s="69"/>
      <c r="X473" s="69"/>
      <c r="Y473" s="69"/>
      <c r="Z473" s="69"/>
    </row>
    <row r="474" spans="1:26" ht="13.5" customHeight="1">
      <c r="A474" s="216"/>
      <c r="B474" s="216"/>
      <c r="C474" s="216"/>
      <c r="D474" s="216"/>
      <c r="E474" s="230"/>
      <c r="F474" s="216"/>
      <c r="G474" s="216"/>
      <c r="H474" s="216"/>
      <c r="I474" s="216"/>
      <c r="J474" s="216"/>
      <c r="K474" s="216"/>
      <c r="L474" s="38"/>
      <c r="M474" s="69"/>
      <c r="N474" s="69"/>
      <c r="O474" s="69"/>
      <c r="P474" s="69"/>
      <c r="Q474" s="69"/>
      <c r="R474" s="69"/>
      <c r="S474" s="69"/>
      <c r="T474" s="69"/>
      <c r="U474" s="69"/>
      <c r="V474" s="69"/>
      <c r="W474" s="69"/>
      <c r="X474" s="69"/>
      <c r="Y474" s="69"/>
      <c r="Z474" s="69"/>
    </row>
    <row r="475" spans="1:26" ht="13.5" customHeight="1">
      <c r="A475" s="216"/>
      <c r="B475" s="216"/>
      <c r="C475" s="216"/>
      <c r="D475" s="216"/>
      <c r="E475" s="230"/>
      <c r="F475" s="216"/>
      <c r="G475" s="216"/>
      <c r="H475" s="216"/>
      <c r="I475" s="216"/>
      <c r="J475" s="216"/>
      <c r="K475" s="216"/>
      <c r="L475" s="38"/>
      <c r="M475" s="69"/>
      <c r="N475" s="69"/>
      <c r="O475" s="69"/>
      <c r="P475" s="69"/>
      <c r="Q475" s="69"/>
      <c r="R475" s="69"/>
      <c r="S475" s="69"/>
      <c r="T475" s="69"/>
      <c r="U475" s="69"/>
      <c r="V475" s="69"/>
      <c r="W475" s="69"/>
      <c r="X475" s="69"/>
      <c r="Y475" s="69"/>
      <c r="Z475" s="69"/>
    </row>
    <row r="476" spans="1:26" ht="13.5" customHeight="1">
      <c r="A476" s="216"/>
      <c r="B476" s="216"/>
      <c r="C476" s="216"/>
      <c r="D476" s="216"/>
      <c r="E476" s="230"/>
      <c r="F476" s="216"/>
      <c r="G476" s="216"/>
      <c r="H476" s="216"/>
      <c r="I476" s="216"/>
      <c r="J476" s="216"/>
      <c r="K476" s="216"/>
      <c r="L476" s="38"/>
      <c r="M476" s="69"/>
      <c r="N476" s="69"/>
      <c r="O476" s="69"/>
      <c r="P476" s="69"/>
      <c r="Q476" s="69"/>
      <c r="R476" s="69"/>
      <c r="S476" s="69"/>
      <c r="T476" s="69"/>
      <c r="U476" s="69"/>
      <c r="V476" s="69"/>
      <c r="W476" s="69"/>
      <c r="X476" s="69"/>
      <c r="Y476" s="69"/>
      <c r="Z476" s="69"/>
    </row>
    <row r="477" spans="1:26" ht="13.5" customHeight="1">
      <c r="A477" s="216"/>
      <c r="B477" s="216"/>
      <c r="C477" s="216"/>
      <c r="D477" s="216"/>
      <c r="E477" s="230"/>
      <c r="F477" s="216"/>
      <c r="G477" s="216"/>
      <c r="H477" s="216"/>
      <c r="I477" s="216"/>
      <c r="J477" s="216"/>
      <c r="K477" s="216"/>
      <c r="L477" s="38"/>
      <c r="M477" s="69"/>
      <c r="N477" s="69"/>
      <c r="O477" s="69"/>
      <c r="P477" s="69"/>
      <c r="Q477" s="69"/>
      <c r="R477" s="69"/>
      <c r="S477" s="69"/>
      <c r="T477" s="69"/>
      <c r="U477" s="69"/>
      <c r="V477" s="69"/>
      <c r="W477" s="69"/>
      <c r="X477" s="69"/>
      <c r="Y477" s="69"/>
      <c r="Z477" s="69"/>
    </row>
    <row r="478" spans="1:26" ht="13.5" customHeight="1">
      <c r="A478" s="216"/>
      <c r="B478" s="216"/>
      <c r="C478" s="216"/>
      <c r="D478" s="216"/>
      <c r="E478" s="230"/>
      <c r="F478" s="216"/>
      <c r="G478" s="216"/>
      <c r="H478" s="216"/>
      <c r="I478" s="216"/>
      <c r="J478" s="216"/>
      <c r="K478" s="216"/>
      <c r="L478" s="38"/>
      <c r="M478" s="69"/>
      <c r="N478" s="69"/>
      <c r="O478" s="69"/>
      <c r="P478" s="69"/>
      <c r="Q478" s="69"/>
      <c r="R478" s="69"/>
      <c r="S478" s="69"/>
      <c r="T478" s="69"/>
      <c r="U478" s="69"/>
      <c r="V478" s="69"/>
      <c r="W478" s="69"/>
      <c r="X478" s="69"/>
      <c r="Y478" s="69"/>
      <c r="Z478" s="69"/>
    </row>
    <row r="479" spans="1:26" ht="13.5" customHeight="1">
      <c r="A479" s="216"/>
      <c r="B479" s="216"/>
      <c r="C479" s="216"/>
      <c r="D479" s="216"/>
      <c r="E479" s="230"/>
      <c r="F479" s="216"/>
      <c r="G479" s="216"/>
      <c r="H479" s="216"/>
      <c r="I479" s="216"/>
      <c r="J479" s="216"/>
      <c r="K479" s="216"/>
      <c r="L479" s="38"/>
      <c r="M479" s="69"/>
      <c r="N479" s="69"/>
      <c r="O479" s="69"/>
      <c r="P479" s="69"/>
      <c r="Q479" s="69"/>
      <c r="R479" s="69"/>
      <c r="S479" s="69"/>
      <c r="T479" s="69"/>
      <c r="U479" s="69"/>
      <c r="V479" s="69"/>
      <c r="W479" s="69"/>
      <c r="X479" s="69"/>
      <c r="Y479" s="69"/>
      <c r="Z479" s="69"/>
    </row>
    <row r="480" spans="1:26" ht="13.5" customHeight="1">
      <c r="A480" s="216"/>
      <c r="B480" s="216"/>
      <c r="C480" s="216"/>
      <c r="D480" s="216"/>
      <c r="E480" s="230"/>
      <c r="F480" s="216"/>
      <c r="G480" s="216"/>
      <c r="H480" s="216"/>
      <c r="I480" s="216"/>
      <c r="J480" s="216"/>
      <c r="K480" s="216"/>
      <c r="L480" s="38"/>
      <c r="M480" s="69"/>
      <c r="N480" s="69"/>
      <c r="O480" s="69"/>
      <c r="P480" s="69"/>
      <c r="Q480" s="69"/>
      <c r="R480" s="69"/>
      <c r="S480" s="69"/>
      <c r="T480" s="69"/>
      <c r="U480" s="69"/>
      <c r="V480" s="69"/>
      <c r="W480" s="69"/>
      <c r="X480" s="69"/>
      <c r="Y480" s="69"/>
      <c r="Z480" s="69"/>
    </row>
    <row r="481" spans="1:26" ht="13.5" customHeight="1">
      <c r="A481" s="216"/>
      <c r="B481" s="216"/>
      <c r="C481" s="216"/>
      <c r="D481" s="216"/>
      <c r="E481" s="230"/>
      <c r="F481" s="216"/>
      <c r="G481" s="216"/>
      <c r="H481" s="216"/>
      <c r="I481" s="216"/>
      <c r="J481" s="216"/>
      <c r="K481" s="216"/>
      <c r="L481" s="38"/>
      <c r="M481" s="69"/>
      <c r="N481" s="69"/>
      <c r="O481" s="69"/>
      <c r="P481" s="69"/>
      <c r="Q481" s="69"/>
      <c r="R481" s="69"/>
      <c r="S481" s="69"/>
      <c r="T481" s="69"/>
      <c r="U481" s="69"/>
      <c r="V481" s="69"/>
      <c r="W481" s="69"/>
      <c r="X481" s="69"/>
      <c r="Y481" s="69"/>
      <c r="Z481" s="69"/>
    </row>
    <row r="482" spans="1:26" ht="13.5" customHeight="1">
      <c r="A482" s="216"/>
      <c r="B482" s="216"/>
      <c r="C482" s="216"/>
      <c r="D482" s="216"/>
      <c r="E482" s="230"/>
      <c r="F482" s="216"/>
      <c r="G482" s="216"/>
      <c r="H482" s="216"/>
      <c r="I482" s="216"/>
      <c r="J482" s="216"/>
      <c r="K482" s="216"/>
      <c r="L482" s="38"/>
      <c r="M482" s="69"/>
      <c r="N482" s="69"/>
      <c r="O482" s="69"/>
      <c r="P482" s="69"/>
      <c r="Q482" s="69"/>
      <c r="R482" s="69"/>
      <c r="S482" s="69"/>
      <c r="T482" s="69"/>
      <c r="U482" s="69"/>
      <c r="V482" s="69"/>
      <c r="W482" s="69"/>
      <c r="X482" s="69"/>
      <c r="Y482" s="69"/>
      <c r="Z482" s="69"/>
    </row>
    <row r="483" spans="1:26" ht="13.5" customHeight="1">
      <c r="A483" s="216"/>
      <c r="B483" s="216"/>
      <c r="C483" s="216"/>
      <c r="D483" s="216"/>
      <c r="E483" s="230"/>
      <c r="F483" s="216"/>
      <c r="G483" s="216"/>
      <c r="H483" s="216"/>
      <c r="I483" s="216"/>
      <c r="J483" s="216"/>
      <c r="K483" s="216"/>
      <c r="L483" s="38"/>
      <c r="M483" s="69"/>
      <c r="N483" s="69"/>
      <c r="O483" s="69"/>
      <c r="P483" s="69"/>
      <c r="Q483" s="69"/>
      <c r="R483" s="69"/>
      <c r="S483" s="69"/>
      <c r="T483" s="69"/>
      <c r="U483" s="69"/>
      <c r="V483" s="69"/>
      <c r="W483" s="69"/>
      <c r="X483" s="69"/>
      <c r="Y483" s="69"/>
      <c r="Z483" s="69"/>
    </row>
    <row r="484" spans="1:26" ht="13.5" customHeight="1">
      <c r="A484" s="216"/>
      <c r="B484" s="216"/>
      <c r="C484" s="216"/>
      <c r="D484" s="216"/>
      <c r="E484" s="230"/>
      <c r="F484" s="216"/>
      <c r="G484" s="216"/>
      <c r="H484" s="216"/>
      <c r="I484" s="216"/>
      <c r="J484" s="216"/>
      <c r="K484" s="216"/>
      <c r="L484" s="38"/>
      <c r="M484" s="69"/>
      <c r="N484" s="69"/>
      <c r="O484" s="69"/>
      <c r="P484" s="69"/>
      <c r="Q484" s="69"/>
      <c r="R484" s="69"/>
      <c r="S484" s="69"/>
      <c r="T484" s="69"/>
      <c r="U484" s="69"/>
      <c r="V484" s="69"/>
      <c r="W484" s="69"/>
      <c r="X484" s="69"/>
      <c r="Y484" s="69"/>
      <c r="Z484" s="69"/>
    </row>
    <row r="485" spans="1:26" ht="13.5" customHeight="1">
      <c r="A485" s="216"/>
      <c r="B485" s="216"/>
      <c r="C485" s="216"/>
      <c r="D485" s="216"/>
      <c r="E485" s="230"/>
      <c r="F485" s="216"/>
      <c r="G485" s="216"/>
      <c r="H485" s="216"/>
      <c r="I485" s="216"/>
      <c r="J485" s="216"/>
      <c r="K485" s="216"/>
      <c r="L485" s="38"/>
      <c r="M485" s="69"/>
      <c r="N485" s="69"/>
      <c r="O485" s="69"/>
      <c r="P485" s="69"/>
      <c r="Q485" s="69"/>
      <c r="R485" s="69"/>
      <c r="S485" s="69"/>
      <c r="T485" s="69"/>
      <c r="U485" s="69"/>
      <c r="V485" s="69"/>
      <c r="W485" s="69"/>
      <c r="X485" s="69"/>
      <c r="Y485" s="69"/>
      <c r="Z485" s="69"/>
    </row>
    <row r="486" spans="1:26" ht="13.5" customHeight="1">
      <c r="A486" s="216"/>
      <c r="B486" s="216"/>
      <c r="C486" s="216"/>
      <c r="D486" s="216"/>
      <c r="E486" s="230"/>
      <c r="F486" s="216"/>
      <c r="G486" s="216"/>
      <c r="H486" s="216"/>
      <c r="I486" s="216"/>
      <c r="J486" s="216"/>
      <c r="K486" s="216"/>
      <c r="L486" s="38"/>
      <c r="M486" s="69"/>
      <c r="N486" s="69"/>
      <c r="O486" s="69"/>
      <c r="P486" s="69"/>
      <c r="Q486" s="69"/>
      <c r="R486" s="69"/>
      <c r="S486" s="69"/>
      <c r="T486" s="69"/>
      <c r="U486" s="69"/>
      <c r="V486" s="69"/>
      <c r="W486" s="69"/>
      <c r="X486" s="69"/>
      <c r="Y486" s="69"/>
      <c r="Z486" s="69"/>
    </row>
    <row r="487" spans="1:26" ht="13.5" customHeight="1">
      <c r="A487" s="216"/>
      <c r="B487" s="216"/>
      <c r="C487" s="216"/>
      <c r="D487" s="216"/>
      <c r="E487" s="230"/>
      <c r="F487" s="216"/>
      <c r="G487" s="216"/>
      <c r="H487" s="216"/>
      <c r="I487" s="216"/>
      <c r="J487" s="216"/>
      <c r="K487" s="216"/>
      <c r="L487" s="38"/>
      <c r="M487" s="69"/>
      <c r="N487" s="69"/>
      <c r="O487" s="69"/>
      <c r="P487" s="69"/>
      <c r="Q487" s="69"/>
      <c r="R487" s="69"/>
      <c r="S487" s="69"/>
      <c r="T487" s="69"/>
      <c r="U487" s="69"/>
      <c r="V487" s="69"/>
      <c r="W487" s="69"/>
      <c r="X487" s="69"/>
      <c r="Y487" s="69"/>
      <c r="Z487" s="69"/>
    </row>
    <row r="488" spans="1:26" ht="13.5" customHeight="1">
      <c r="A488" s="216"/>
      <c r="B488" s="216"/>
      <c r="C488" s="216"/>
      <c r="D488" s="216"/>
      <c r="E488" s="230"/>
      <c r="F488" s="216"/>
      <c r="G488" s="216"/>
      <c r="H488" s="216"/>
      <c r="I488" s="216"/>
      <c r="J488" s="216"/>
      <c r="K488" s="216"/>
      <c r="L488" s="38"/>
      <c r="M488" s="69"/>
      <c r="N488" s="69"/>
      <c r="O488" s="69"/>
      <c r="P488" s="69"/>
      <c r="Q488" s="69"/>
      <c r="R488" s="69"/>
      <c r="S488" s="69"/>
      <c r="T488" s="69"/>
      <c r="U488" s="69"/>
      <c r="V488" s="69"/>
      <c r="W488" s="69"/>
      <c r="X488" s="69"/>
      <c r="Y488" s="69"/>
      <c r="Z488" s="69"/>
    </row>
    <row r="489" spans="1:26" ht="13.5" customHeight="1">
      <c r="A489" s="216"/>
      <c r="B489" s="216"/>
      <c r="C489" s="216"/>
      <c r="D489" s="216"/>
      <c r="E489" s="230"/>
      <c r="F489" s="216"/>
      <c r="G489" s="216"/>
      <c r="H489" s="216"/>
      <c r="I489" s="216"/>
      <c r="J489" s="216"/>
      <c r="K489" s="216"/>
      <c r="L489" s="38"/>
      <c r="M489" s="69"/>
      <c r="N489" s="69"/>
      <c r="O489" s="69"/>
      <c r="P489" s="69"/>
      <c r="Q489" s="69"/>
      <c r="R489" s="69"/>
      <c r="S489" s="69"/>
      <c r="T489" s="69"/>
      <c r="U489" s="69"/>
      <c r="V489" s="69"/>
      <c r="W489" s="69"/>
      <c r="X489" s="69"/>
      <c r="Y489" s="69"/>
      <c r="Z489" s="69"/>
    </row>
    <row r="490" spans="1:26" ht="13.5" customHeight="1">
      <c r="A490" s="216"/>
      <c r="B490" s="216"/>
      <c r="C490" s="216"/>
      <c r="D490" s="216"/>
      <c r="E490" s="230"/>
      <c r="F490" s="216"/>
      <c r="G490" s="216"/>
      <c r="H490" s="216"/>
      <c r="I490" s="216"/>
      <c r="J490" s="216"/>
      <c r="K490" s="216"/>
      <c r="L490" s="38"/>
      <c r="M490" s="69"/>
      <c r="N490" s="69"/>
      <c r="O490" s="69"/>
      <c r="P490" s="69"/>
      <c r="Q490" s="69"/>
      <c r="R490" s="69"/>
      <c r="S490" s="69"/>
      <c r="T490" s="69"/>
      <c r="U490" s="69"/>
      <c r="V490" s="69"/>
      <c r="W490" s="69"/>
      <c r="X490" s="69"/>
      <c r="Y490" s="69"/>
      <c r="Z490" s="69"/>
    </row>
    <row r="491" spans="1:26" ht="13.5" customHeight="1">
      <c r="A491" s="216"/>
      <c r="B491" s="216"/>
      <c r="C491" s="216"/>
      <c r="D491" s="216"/>
      <c r="E491" s="230"/>
      <c r="F491" s="216"/>
      <c r="G491" s="216"/>
      <c r="H491" s="216"/>
      <c r="I491" s="216"/>
      <c r="J491" s="216"/>
      <c r="K491" s="216"/>
      <c r="L491" s="38"/>
      <c r="M491" s="69"/>
      <c r="N491" s="69"/>
      <c r="O491" s="69"/>
      <c r="P491" s="69"/>
      <c r="Q491" s="69"/>
      <c r="R491" s="69"/>
      <c r="S491" s="69"/>
      <c r="T491" s="69"/>
      <c r="U491" s="69"/>
      <c r="V491" s="69"/>
      <c r="W491" s="69"/>
      <c r="X491" s="69"/>
      <c r="Y491" s="69"/>
      <c r="Z491" s="69"/>
    </row>
    <row r="492" spans="1:26" ht="13.5" customHeight="1">
      <c r="A492" s="216"/>
      <c r="B492" s="216"/>
      <c r="C492" s="216"/>
      <c r="D492" s="216"/>
      <c r="E492" s="230"/>
      <c r="F492" s="216"/>
      <c r="G492" s="216"/>
      <c r="H492" s="216"/>
      <c r="I492" s="216"/>
      <c r="J492" s="216"/>
      <c r="K492" s="216"/>
      <c r="L492" s="38"/>
      <c r="M492" s="69"/>
      <c r="N492" s="69"/>
      <c r="O492" s="69"/>
      <c r="P492" s="69"/>
      <c r="Q492" s="69"/>
      <c r="R492" s="69"/>
      <c r="S492" s="69"/>
      <c r="T492" s="69"/>
      <c r="U492" s="69"/>
      <c r="V492" s="69"/>
      <c r="W492" s="69"/>
      <c r="X492" s="69"/>
      <c r="Y492" s="69"/>
      <c r="Z492" s="69"/>
    </row>
    <row r="493" spans="1:26" ht="13.5" customHeight="1">
      <c r="A493" s="216"/>
      <c r="B493" s="216"/>
      <c r="C493" s="216"/>
      <c r="D493" s="216"/>
      <c r="E493" s="230"/>
      <c r="F493" s="216"/>
      <c r="G493" s="216"/>
      <c r="H493" s="216"/>
      <c r="I493" s="216"/>
      <c r="J493" s="216"/>
      <c r="K493" s="216"/>
      <c r="L493" s="38"/>
      <c r="M493" s="69"/>
      <c r="N493" s="69"/>
      <c r="O493" s="69"/>
      <c r="P493" s="69"/>
      <c r="Q493" s="69"/>
      <c r="R493" s="69"/>
      <c r="S493" s="69"/>
      <c r="T493" s="69"/>
      <c r="U493" s="69"/>
      <c r="V493" s="69"/>
      <c r="W493" s="69"/>
      <c r="X493" s="69"/>
      <c r="Y493" s="69"/>
      <c r="Z493" s="69"/>
    </row>
    <row r="494" spans="1:26" ht="13.5" customHeight="1">
      <c r="A494" s="216"/>
      <c r="B494" s="216"/>
      <c r="C494" s="216"/>
      <c r="D494" s="216"/>
      <c r="E494" s="230"/>
      <c r="F494" s="216"/>
      <c r="G494" s="216"/>
      <c r="H494" s="216"/>
      <c r="I494" s="216"/>
      <c r="J494" s="216"/>
      <c r="K494" s="216"/>
      <c r="L494" s="38"/>
      <c r="M494" s="69"/>
      <c r="N494" s="69"/>
      <c r="O494" s="69"/>
      <c r="P494" s="69"/>
      <c r="Q494" s="69"/>
      <c r="R494" s="69"/>
      <c r="S494" s="69"/>
      <c r="T494" s="69"/>
      <c r="U494" s="69"/>
      <c r="V494" s="69"/>
      <c r="W494" s="69"/>
      <c r="X494" s="69"/>
      <c r="Y494" s="69"/>
      <c r="Z494" s="69"/>
    </row>
    <row r="495" spans="1:26" ht="13.5" customHeight="1">
      <c r="A495" s="216"/>
      <c r="B495" s="216"/>
      <c r="C495" s="216"/>
      <c r="D495" s="216"/>
      <c r="E495" s="230"/>
      <c r="F495" s="216"/>
      <c r="G495" s="216"/>
      <c r="H495" s="216"/>
      <c r="I495" s="216"/>
      <c r="J495" s="216"/>
      <c r="K495" s="216"/>
      <c r="L495" s="38"/>
      <c r="M495" s="69"/>
      <c r="N495" s="69"/>
      <c r="O495" s="69"/>
      <c r="P495" s="69"/>
      <c r="Q495" s="69"/>
      <c r="R495" s="69"/>
      <c r="S495" s="69"/>
      <c r="T495" s="69"/>
      <c r="U495" s="69"/>
      <c r="V495" s="69"/>
      <c r="W495" s="69"/>
      <c r="X495" s="69"/>
      <c r="Y495" s="69"/>
      <c r="Z495" s="69"/>
    </row>
    <row r="496" spans="1:26" ht="13.5" customHeight="1">
      <c r="A496" s="216"/>
      <c r="B496" s="216"/>
      <c r="C496" s="216"/>
      <c r="D496" s="216"/>
      <c r="E496" s="230"/>
      <c r="F496" s="216"/>
      <c r="G496" s="216"/>
      <c r="H496" s="216"/>
      <c r="I496" s="216"/>
      <c r="J496" s="216"/>
      <c r="K496" s="216"/>
      <c r="L496" s="38"/>
      <c r="M496" s="69"/>
      <c r="N496" s="69"/>
      <c r="O496" s="69"/>
      <c r="P496" s="69"/>
      <c r="Q496" s="69"/>
      <c r="R496" s="69"/>
      <c r="S496" s="69"/>
      <c r="T496" s="69"/>
      <c r="U496" s="69"/>
      <c r="V496" s="69"/>
      <c r="W496" s="69"/>
      <c r="X496" s="69"/>
      <c r="Y496" s="69"/>
      <c r="Z496" s="69"/>
    </row>
    <row r="497" spans="1:26" ht="13.5" customHeight="1">
      <c r="A497" s="216"/>
      <c r="B497" s="216"/>
      <c r="C497" s="216"/>
      <c r="D497" s="216"/>
      <c r="E497" s="230"/>
      <c r="F497" s="216"/>
      <c r="G497" s="216"/>
      <c r="H497" s="216"/>
      <c r="I497" s="216"/>
      <c r="J497" s="216"/>
      <c r="K497" s="216"/>
      <c r="L497" s="38"/>
      <c r="M497" s="69"/>
      <c r="N497" s="69"/>
      <c r="O497" s="69"/>
      <c r="P497" s="69"/>
      <c r="Q497" s="69"/>
      <c r="R497" s="69"/>
      <c r="S497" s="69"/>
      <c r="T497" s="69"/>
      <c r="U497" s="69"/>
      <c r="V497" s="69"/>
      <c r="W497" s="69"/>
      <c r="X497" s="69"/>
      <c r="Y497" s="69"/>
      <c r="Z497" s="69"/>
    </row>
    <row r="498" spans="1:26" ht="13.5" customHeight="1">
      <c r="A498" s="216"/>
      <c r="B498" s="216"/>
      <c r="C498" s="216"/>
      <c r="D498" s="216"/>
      <c r="E498" s="230"/>
      <c r="F498" s="216"/>
      <c r="G498" s="216"/>
      <c r="H498" s="216"/>
      <c r="I498" s="216"/>
      <c r="J498" s="216"/>
      <c r="K498" s="216"/>
      <c r="L498" s="38"/>
      <c r="M498" s="69"/>
      <c r="N498" s="69"/>
      <c r="O498" s="69"/>
      <c r="P498" s="69"/>
      <c r="Q498" s="69"/>
      <c r="R498" s="69"/>
      <c r="S498" s="69"/>
      <c r="T498" s="69"/>
      <c r="U498" s="69"/>
      <c r="V498" s="69"/>
      <c r="W498" s="69"/>
      <c r="X498" s="69"/>
      <c r="Y498" s="69"/>
      <c r="Z498" s="69"/>
    </row>
    <row r="499" spans="1:26" ht="13.5" customHeight="1">
      <c r="A499" s="216"/>
      <c r="B499" s="216"/>
      <c r="C499" s="216"/>
      <c r="D499" s="216"/>
      <c r="E499" s="230"/>
      <c r="F499" s="216"/>
      <c r="G499" s="216"/>
      <c r="H499" s="216"/>
      <c r="I499" s="216"/>
      <c r="J499" s="216"/>
      <c r="K499" s="216"/>
      <c r="L499" s="38"/>
      <c r="M499" s="69"/>
      <c r="N499" s="69"/>
      <c r="O499" s="69"/>
      <c r="P499" s="69"/>
      <c r="Q499" s="69"/>
      <c r="R499" s="69"/>
      <c r="S499" s="69"/>
      <c r="T499" s="69"/>
      <c r="U499" s="69"/>
      <c r="V499" s="69"/>
      <c r="W499" s="69"/>
      <c r="X499" s="69"/>
      <c r="Y499" s="69"/>
      <c r="Z499" s="69"/>
    </row>
    <row r="500" spans="1:26" ht="13.5" customHeight="1">
      <c r="A500" s="216"/>
      <c r="B500" s="216"/>
      <c r="C500" s="216"/>
      <c r="D500" s="216"/>
      <c r="E500" s="230"/>
      <c r="F500" s="216"/>
      <c r="G500" s="216"/>
      <c r="H500" s="216"/>
      <c r="I500" s="216"/>
      <c r="J500" s="216"/>
      <c r="K500" s="216"/>
      <c r="L500" s="38"/>
      <c r="M500" s="69"/>
      <c r="N500" s="69"/>
      <c r="O500" s="69"/>
      <c r="P500" s="69"/>
      <c r="Q500" s="69"/>
      <c r="R500" s="69"/>
      <c r="S500" s="69"/>
      <c r="T500" s="69"/>
      <c r="U500" s="69"/>
      <c r="V500" s="69"/>
      <c r="W500" s="69"/>
      <c r="X500" s="69"/>
      <c r="Y500" s="69"/>
      <c r="Z500" s="69"/>
    </row>
    <row r="501" spans="1:26" ht="13.5" customHeight="1">
      <c r="A501" s="216"/>
      <c r="B501" s="216"/>
      <c r="C501" s="216"/>
      <c r="D501" s="216"/>
      <c r="E501" s="230"/>
      <c r="F501" s="216"/>
      <c r="G501" s="216"/>
      <c r="H501" s="216"/>
      <c r="I501" s="216"/>
      <c r="J501" s="216"/>
      <c r="K501" s="216"/>
      <c r="L501" s="38"/>
      <c r="M501" s="69"/>
      <c r="N501" s="69"/>
      <c r="O501" s="69"/>
      <c r="P501" s="69"/>
      <c r="Q501" s="69"/>
      <c r="R501" s="69"/>
      <c r="S501" s="69"/>
      <c r="T501" s="69"/>
      <c r="U501" s="69"/>
      <c r="V501" s="69"/>
      <c r="W501" s="69"/>
      <c r="X501" s="69"/>
      <c r="Y501" s="69"/>
      <c r="Z501" s="69"/>
    </row>
    <row r="502" spans="1:26" ht="13.5" customHeight="1">
      <c r="A502" s="216"/>
      <c r="B502" s="216"/>
      <c r="C502" s="216"/>
      <c r="D502" s="216"/>
      <c r="E502" s="230"/>
      <c r="F502" s="216"/>
      <c r="G502" s="216"/>
      <c r="H502" s="216"/>
      <c r="I502" s="216"/>
      <c r="J502" s="216"/>
      <c r="K502" s="216"/>
      <c r="L502" s="38"/>
      <c r="M502" s="69"/>
      <c r="N502" s="69"/>
      <c r="O502" s="69"/>
      <c r="P502" s="69"/>
      <c r="Q502" s="69"/>
      <c r="R502" s="69"/>
      <c r="S502" s="69"/>
      <c r="T502" s="69"/>
      <c r="U502" s="69"/>
      <c r="V502" s="69"/>
      <c r="W502" s="69"/>
      <c r="X502" s="69"/>
      <c r="Y502" s="69"/>
      <c r="Z502" s="69"/>
    </row>
    <row r="503" spans="1:26" ht="13.5" customHeight="1">
      <c r="A503" s="216"/>
      <c r="B503" s="216"/>
      <c r="C503" s="216"/>
      <c r="D503" s="216"/>
      <c r="E503" s="230"/>
      <c r="F503" s="216"/>
      <c r="G503" s="216"/>
      <c r="H503" s="216"/>
      <c r="I503" s="216"/>
      <c r="J503" s="216"/>
      <c r="K503" s="216"/>
      <c r="L503" s="38"/>
      <c r="M503" s="69"/>
      <c r="N503" s="69"/>
      <c r="O503" s="69"/>
      <c r="P503" s="69"/>
      <c r="Q503" s="69"/>
      <c r="R503" s="69"/>
      <c r="S503" s="69"/>
      <c r="T503" s="69"/>
      <c r="U503" s="69"/>
      <c r="V503" s="69"/>
      <c r="W503" s="69"/>
      <c r="X503" s="69"/>
      <c r="Y503" s="69"/>
      <c r="Z503" s="69"/>
    </row>
    <row r="504" spans="1:26" ht="13.5" customHeight="1">
      <c r="A504" s="216"/>
      <c r="B504" s="216"/>
      <c r="C504" s="216"/>
      <c r="D504" s="216"/>
      <c r="E504" s="230"/>
      <c r="F504" s="216"/>
      <c r="G504" s="216"/>
      <c r="H504" s="216"/>
      <c r="I504" s="216"/>
      <c r="J504" s="216"/>
      <c r="K504" s="216"/>
      <c r="L504" s="38"/>
      <c r="M504" s="69"/>
      <c r="N504" s="69"/>
      <c r="O504" s="69"/>
      <c r="P504" s="69"/>
      <c r="Q504" s="69"/>
      <c r="R504" s="69"/>
      <c r="S504" s="69"/>
      <c r="T504" s="69"/>
      <c r="U504" s="69"/>
      <c r="V504" s="69"/>
      <c r="W504" s="69"/>
      <c r="X504" s="69"/>
      <c r="Y504" s="69"/>
      <c r="Z504" s="69"/>
    </row>
    <row r="505" spans="1:26" ht="13.5" customHeight="1">
      <c r="A505" s="216"/>
      <c r="B505" s="216"/>
      <c r="C505" s="216"/>
      <c r="D505" s="216"/>
      <c r="E505" s="230"/>
      <c r="F505" s="216"/>
      <c r="G505" s="216"/>
      <c r="H505" s="216"/>
      <c r="I505" s="216"/>
      <c r="J505" s="216"/>
      <c r="K505" s="216"/>
      <c r="L505" s="38"/>
      <c r="M505" s="69"/>
      <c r="N505" s="69"/>
      <c r="O505" s="69"/>
      <c r="P505" s="69"/>
      <c r="Q505" s="69"/>
      <c r="R505" s="69"/>
      <c r="S505" s="69"/>
      <c r="T505" s="69"/>
      <c r="U505" s="69"/>
      <c r="V505" s="69"/>
      <c r="W505" s="69"/>
      <c r="X505" s="69"/>
      <c r="Y505" s="69"/>
      <c r="Z505" s="69"/>
    </row>
    <row r="506" spans="1:26" ht="13.5" customHeight="1">
      <c r="A506" s="216"/>
      <c r="B506" s="216"/>
      <c r="C506" s="216"/>
      <c r="D506" s="216"/>
      <c r="E506" s="230"/>
      <c r="F506" s="216"/>
      <c r="G506" s="216"/>
      <c r="H506" s="216"/>
      <c r="I506" s="216"/>
      <c r="J506" s="216"/>
      <c r="K506" s="216"/>
      <c r="L506" s="38"/>
      <c r="M506" s="69"/>
      <c r="N506" s="69"/>
      <c r="O506" s="69"/>
      <c r="P506" s="69"/>
      <c r="Q506" s="69"/>
      <c r="R506" s="69"/>
      <c r="S506" s="69"/>
      <c r="T506" s="69"/>
      <c r="U506" s="69"/>
      <c r="V506" s="69"/>
      <c r="W506" s="69"/>
      <c r="X506" s="69"/>
      <c r="Y506" s="69"/>
      <c r="Z506" s="69"/>
    </row>
    <row r="507" spans="1:26" ht="13.5" customHeight="1">
      <c r="A507" s="216"/>
      <c r="B507" s="216"/>
      <c r="C507" s="216"/>
      <c r="D507" s="216"/>
      <c r="E507" s="230"/>
      <c r="F507" s="216"/>
      <c r="G507" s="216"/>
      <c r="H507" s="216"/>
      <c r="I507" s="216"/>
      <c r="J507" s="216"/>
      <c r="K507" s="216"/>
      <c r="L507" s="38"/>
      <c r="M507" s="69"/>
      <c r="N507" s="69"/>
      <c r="O507" s="69"/>
      <c r="P507" s="69"/>
      <c r="Q507" s="69"/>
      <c r="R507" s="69"/>
      <c r="S507" s="69"/>
      <c r="T507" s="69"/>
      <c r="U507" s="69"/>
      <c r="V507" s="69"/>
      <c r="W507" s="69"/>
      <c r="X507" s="69"/>
      <c r="Y507" s="69"/>
      <c r="Z507" s="69"/>
    </row>
    <row r="508" spans="1:26" ht="13.5" customHeight="1">
      <c r="A508" s="216"/>
      <c r="B508" s="216"/>
      <c r="C508" s="216"/>
      <c r="D508" s="216"/>
      <c r="E508" s="230"/>
      <c r="F508" s="216"/>
      <c r="G508" s="216"/>
      <c r="H508" s="216"/>
      <c r="I508" s="216"/>
      <c r="J508" s="216"/>
      <c r="K508" s="216"/>
      <c r="L508" s="38"/>
      <c r="M508" s="69"/>
      <c r="N508" s="69"/>
      <c r="O508" s="69"/>
      <c r="P508" s="69"/>
      <c r="Q508" s="69"/>
      <c r="R508" s="69"/>
      <c r="S508" s="69"/>
      <c r="T508" s="69"/>
      <c r="U508" s="69"/>
      <c r="V508" s="69"/>
      <c r="W508" s="69"/>
      <c r="X508" s="69"/>
      <c r="Y508" s="69"/>
      <c r="Z508" s="69"/>
    </row>
    <row r="509" spans="1:26" ht="13.5" customHeight="1">
      <c r="A509" s="216"/>
      <c r="B509" s="216"/>
      <c r="C509" s="216"/>
      <c r="D509" s="216"/>
      <c r="E509" s="230"/>
      <c r="F509" s="216"/>
      <c r="G509" s="216"/>
      <c r="H509" s="216"/>
      <c r="I509" s="216"/>
      <c r="J509" s="216"/>
      <c r="K509" s="216"/>
      <c r="L509" s="38"/>
      <c r="M509" s="69"/>
      <c r="N509" s="69"/>
      <c r="O509" s="69"/>
      <c r="P509" s="69"/>
      <c r="Q509" s="69"/>
      <c r="R509" s="69"/>
      <c r="S509" s="69"/>
      <c r="T509" s="69"/>
      <c r="U509" s="69"/>
      <c r="V509" s="69"/>
      <c r="W509" s="69"/>
      <c r="X509" s="69"/>
      <c r="Y509" s="69"/>
      <c r="Z509" s="69"/>
    </row>
    <row r="510" spans="1:26" ht="13.5" customHeight="1">
      <c r="A510" s="216"/>
      <c r="B510" s="216"/>
      <c r="C510" s="216"/>
      <c r="D510" s="216"/>
      <c r="E510" s="230"/>
      <c r="F510" s="216"/>
      <c r="G510" s="216"/>
      <c r="H510" s="216"/>
      <c r="I510" s="216"/>
      <c r="J510" s="216"/>
      <c r="K510" s="216"/>
      <c r="L510" s="38"/>
      <c r="M510" s="69"/>
      <c r="N510" s="69"/>
      <c r="O510" s="69"/>
      <c r="P510" s="69"/>
      <c r="Q510" s="69"/>
      <c r="R510" s="69"/>
      <c r="S510" s="69"/>
      <c r="T510" s="69"/>
      <c r="U510" s="69"/>
      <c r="V510" s="69"/>
      <c r="W510" s="69"/>
      <c r="X510" s="69"/>
      <c r="Y510" s="69"/>
      <c r="Z510" s="69"/>
    </row>
    <row r="511" spans="1:26" ht="13.5" customHeight="1">
      <c r="A511" s="216"/>
      <c r="B511" s="216"/>
      <c r="C511" s="216"/>
      <c r="D511" s="216"/>
      <c r="E511" s="230"/>
      <c r="F511" s="216"/>
      <c r="G511" s="216"/>
      <c r="H511" s="216"/>
      <c r="I511" s="216"/>
      <c r="J511" s="216"/>
      <c r="K511" s="216"/>
      <c r="L511" s="38"/>
      <c r="M511" s="69"/>
      <c r="N511" s="69"/>
      <c r="O511" s="69"/>
      <c r="P511" s="69"/>
      <c r="Q511" s="69"/>
      <c r="R511" s="69"/>
      <c r="S511" s="69"/>
      <c r="T511" s="69"/>
      <c r="U511" s="69"/>
      <c r="V511" s="69"/>
      <c r="W511" s="69"/>
      <c r="X511" s="69"/>
      <c r="Y511" s="69"/>
      <c r="Z511" s="69"/>
    </row>
    <row r="512" spans="1:26" ht="13.5" customHeight="1">
      <c r="A512" s="216"/>
      <c r="B512" s="216"/>
      <c r="C512" s="216"/>
      <c r="D512" s="216"/>
      <c r="E512" s="230"/>
      <c r="F512" s="216"/>
      <c r="G512" s="216"/>
      <c r="H512" s="216"/>
      <c r="I512" s="216"/>
      <c r="J512" s="216"/>
      <c r="K512" s="216"/>
      <c r="L512" s="38"/>
      <c r="M512" s="69"/>
      <c r="N512" s="69"/>
      <c r="O512" s="69"/>
      <c r="P512" s="69"/>
      <c r="Q512" s="69"/>
      <c r="R512" s="69"/>
      <c r="S512" s="69"/>
      <c r="T512" s="69"/>
      <c r="U512" s="69"/>
      <c r="V512" s="69"/>
      <c r="W512" s="69"/>
      <c r="X512" s="69"/>
      <c r="Y512" s="69"/>
      <c r="Z512" s="69"/>
    </row>
    <row r="513" spans="1:26" ht="13.5" customHeight="1">
      <c r="A513" s="216"/>
      <c r="B513" s="216"/>
      <c r="C513" s="216"/>
      <c r="D513" s="216"/>
      <c r="E513" s="230"/>
      <c r="F513" s="216"/>
      <c r="G513" s="216"/>
      <c r="H513" s="216"/>
      <c r="I513" s="216"/>
      <c r="J513" s="216"/>
      <c r="K513" s="216"/>
      <c r="L513" s="38"/>
      <c r="M513" s="69"/>
      <c r="N513" s="69"/>
      <c r="O513" s="69"/>
      <c r="P513" s="69"/>
      <c r="Q513" s="69"/>
      <c r="R513" s="69"/>
      <c r="S513" s="69"/>
      <c r="T513" s="69"/>
      <c r="U513" s="69"/>
      <c r="V513" s="69"/>
      <c r="W513" s="69"/>
      <c r="X513" s="69"/>
      <c r="Y513" s="69"/>
      <c r="Z513" s="69"/>
    </row>
    <row r="514" spans="1:26" ht="13.5" customHeight="1">
      <c r="A514" s="216"/>
      <c r="B514" s="216"/>
      <c r="C514" s="216"/>
      <c r="D514" s="216"/>
      <c r="E514" s="230"/>
      <c r="F514" s="216"/>
      <c r="G514" s="216"/>
      <c r="H514" s="216"/>
      <c r="I514" s="216"/>
      <c r="J514" s="216"/>
      <c r="K514" s="216"/>
      <c r="L514" s="38"/>
      <c r="M514" s="69"/>
      <c r="N514" s="69"/>
      <c r="O514" s="69"/>
      <c r="P514" s="69"/>
      <c r="Q514" s="69"/>
      <c r="R514" s="69"/>
      <c r="S514" s="69"/>
      <c r="T514" s="69"/>
      <c r="U514" s="69"/>
      <c r="V514" s="69"/>
      <c r="W514" s="69"/>
      <c r="X514" s="69"/>
      <c r="Y514" s="69"/>
      <c r="Z514" s="69"/>
    </row>
    <row r="515" spans="1:26" ht="13.5" customHeight="1">
      <c r="A515" s="216"/>
      <c r="B515" s="216"/>
      <c r="C515" s="216"/>
      <c r="D515" s="216"/>
      <c r="E515" s="230"/>
      <c r="F515" s="216"/>
      <c r="G515" s="216"/>
      <c r="H515" s="216"/>
      <c r="I515" s="216"/>
      <c r="J515" s="216"/>
      <c r="K515" s="216"/>
      <c r="L515" s="38"/>
      <c r="M515" s="69"/>
      <c r="N515" s="69"/>
      <c r="O515" s="69"/>
      <c r="P515" s="69"/>
      <c r="Q515" s="69"/>
      <c r="R515" s="69"/>
      <c r="S515" s="69"/>
      <c r="T515" s="69"/>
      <c r="U515" s="69"/>
      <c r="V515" s="69"/>
      <c r="W515" s="69"/>
      <c r="X515" s="69"/>
      <c r="Y515" s="69"/>
      <c r="Z515" s="69"/>
    </row>
    <row r="516" spans="1:26" ht="13.5" customHeight="1">
      <c r="A516" s="216"/>
      <c r="B516" s="216"/>
      <c r="C516" s="216"/>
      <c r="D516" s="216"/>
      <c r="E516" s="230"/>
      <c r="F516" s="216"/>
      <c r="G516" s="216"/>
      <c r="H516" s="216"/>
      <c r="I516" s="216"/>
      <c r="J516" s="216"/>
      <c r="K516" s="216"/>
      <c r="L516" s="38"/>
      <c r="M516" s="69"/>
      <c r="N516" s="69"/>
      <c r="O516" s="69"/>
      <c r="P516" s="69"/>
      <c r="Q516" s="69"/>
      <c r="R516" s="69"/>
      <c r="S516" s="69"/>
      <c r="T516" s="69"/>
      <c r="U516" s="69"/>
      <c r="V516" s="69"/>
      <c r="W516" s="69"/>
      <c r="X516" s="69"/>
      <c r="Y516" s="69"/>
      <c r="Z516" s="69"/>
    </row>
    <row r="517" spans="1:26" ht="13.5" customHeight="1">
      <c r="A517" s="216"/>
      <c r="B517" s="216"/>
      <c r="C517" s="216"/>
      <c r="D517" s="216"/>
      <c r="E517" s="230"/>
      <c r="F517" s="216"/>
      <c r="G517" s="216"/>
      <c r="H517" s="216"/>
      <c r="I517" s="216"/>
      <c r="J517" s="216"/>
      <c r="K517" s="216"/>
      <c r="L517" s="38"/>
      <c r="M517" s="69"/>
      <c r="N517" s="69"/>
      <c r="O517" s="69"/>
      <c r="P517" s="69"/>
      <c r="Q517" s="69"/>
      <c r="R517" s="69"/>
      <c r="S517" s="69"/>
      <c r="T517" s="69"/>
      <c r="U517" s="69"/>
      <c r="V517" s="69"/>
      <c r="W517" s="69"/>
      <c r="X517" s="69"/>
      <c r="Y517" s="69"/>
      <c r="Z517" s="69"/>
    </row>
    <row r="518" spans="1:26" ht="13.5" customHeight="1">
      <c r="A518" s="216"/>
      <c r="B518" s="216"/>
      <c r="C518" s="216"/>
      <c r="D518" s="216"/>
      <c r="E518" s="230"/>
      <c r="F518" s="216"/>
      <c r="G518" s="216"/>
      <c r="H518" s="216"/>
      <c r="I518" s="216"/>
      <c r="J518" s="216"/>
      <c r="K518" s="216"/>
      <c r="L518" s="38"/>
      <c r="M518" s="69"/>
      <c r="N518" s="69"/>
      <c r="O518" s="69"/>
      <c r="P518" s="69"/>
      <c r="Q518" s="69"/>
      <c r="R518" s="69"/>
      <c r="S518" s="69"/>
      <c r="T518" s="69"/>
      <c r="U518" s="69"/>
      <c r="V518" s="69"/>
      <c r="W518" s="69"/>
      <c r="X518" s="69"/>
      <c r="Y518" s="69"/>
      <c r="Z518" s="69"/>
    </row>
    <row r="519" spans="1:26" ht="13.5" customHeight="1">
      <c r="A519" s="216"/>
      <c r="B519" s="216"/>
      <c r="C519" s="216"/>
      <c r="D519" s="216"/>
      <c r="E519" s="230"/>
      <c r="F519" s="216"/>
      <c r="G519" s="216"/>
      <c r="H519" s="216"/>
      <c r="I519" s="216"/>
      <c r="J519" s="216"/>
      <c r="K519" s="216"/>
      <c r="L519" s="38"/>
      <c r="M519" s="69"/>
      <c r="N519" s="69"/>
      <c r="O519" s="69"/>
      <c r="P519" s="69"/>
      <c r="Q519" s="69"/>
      <c r="R519" s="69"/>
      <c r="S519" s="69"/>
      <c r="T519" s="69"/>
      <c r="U519" s="69"/>
      <c r="V519" s="69"/>
      <c r="W519" s="69"/>
      <c r="X519" s="69"/>
      <c r="Y519" s="69"/>
      <c r="Z519" s="69"/>
    </row>
    <row r="520" spans="1:26" ht="13.5" customHeight="1">
      <c r="A520" s="216"/>
      <c r="B520" s="216"/>
      <c r="C520" s="216"/>
      <c r="D520" s="216"/>
      <c r="E520" s="230"/>
      <c r="F520" s="216"/>
      <c r="G520" s="216"/>
      <c r="H520" s="216"/>
      <c r="I520" s="216"/>
      <c r="J520" s="216"/>
      <c r="K520" s="216"/>
      <c r="L520" s="38"/>
      <c r="M520" s="69"/>
      <c r="N520" s="69"/>
      <c r="O520" s="69"/>
      <c r="P520" s="69"/>
      <c r="Q520" s="69"/>
      <c r="R520" s="69"/>
      <c r="S520" s="69"/>
      <c r="T520" s="69"/>
      <c r="U520" s="69"/>
      <c r="V520" s="69"/>
      <c r="W520" s="69"/>
      <c r="X520" s="69"/>
      <c r="Y520" s="69"/>
      <c r="Z520" s="69"/>
    </row>
    <row r="521" spans="1:26" ht="13.5" customHeight="1">
      <c r="A521" s="216"/>
      <c r="B521" s="216"/>
      <c r="C521" s="216"/>
      <c r="D521" s="216"/>
      <c r="E521" s="230"/>
      <c r="F521" s="216"/>
      <c r="G521" s="216"/>
      <c r="H521" s="216"/>
      <c r="I521" s="216"/>
      <c r="J521" s="216"/>
      <c r="K521" s="216"/>
      <c r="L521" s="38"/>
      <c r="M521" s="69"/>
      <c r="N521" s="69"/>
      <c r="O521" s="69"/>
      <c r="P521" s="69"/>
      <c r="Q521" s="69"/>
      <c r="R521" s="69"/>
      <c r="S521" s="69"/>
      <c r="T521" s="69"/>
      <c r="U521" s="69"/>
      <c r="V521" s="69"/>
      <c r="W521" s="69"/>
      <c r="X521" s="69"/>
      <c r="Y521" s="69"/>
      <c r="Z521" s="69"/>
    </row>
    <row r="522" spans="1:26" ht="13.5" customHeight="1">
      <c r="A522" s="216"/>
      <c r="B522" s="216"/>
      <c r="C522" s="216"/>
      <c r="D522" s="216"/>
      <c r="E522" s="230"/>
      <c r="F522" s="216"/>
      <c r="G522" s="216"/>
      <c r="H522" s="216"/>
      <c r="I522" s="216"/>
      <c r="J522" s="216"/>
      <c r="K522" s="216"/>
      <c r="L522" s="38"/>
      <c r="M522" s="69"/>
      <c r="N522" s="69"/>
      <c r="O522" s="69"/>
      <c r="P522" s="69"/>
      <c r="Q522" s="69"/>
      <c r="R522" s="69"/>
      <c r="S522" s="69"/>
      <c r="T522" s="69"/>
      <c r="U522" s="69"/>
      <c r="V522" s="69"/>
      <c r="W522" s="69"/>
      <c r="X522" s="69"/>
      <c r="Y522" s="69"/>
      <c r="Z522" s="69"/>
    </row>
    <row r="523" spans="1:26" ht="13.5" customHeight="1">
      <c r="A523" s="216"/>
      <c r="B523" s="216"/>
      <c r="C523" s="216"/>
      <c r="D523" s="216"/>
      <c r="E523" s="230"/>
      <c r="F523" s="216"/>
      <c r="G523" s="216"/>
      <c r="H523" s="216"/>
      <c r="I523" s="216"/>
      <c r="J523" s="216"/>
      <c r="K523" s="216"/>
      <c r="L523" s="38"/>
      <c r="M523" s="69"/>
      <c r="N523" s="69"/>
      <c r="O523" s="69"/>
      <c r="P523" s="69"/>
      <c r="Q523" s="69"/>
      <c r="R523" s="69"/>
      <c r="S523" s="69"/>
      <c r="T523" s="69"/>
      <c r="U523" s="69"/>
      <c r="V523" s="69"/>
      <c r="W523" s="69"/>
      <c r="X523" s="69"/>
      <c r="Y523" s="69"/>
      <c r="Z523" s="69"/>
    </row>
    <row r="524" spans="1:26" ht="13.5" customHeight="1">
      <c r="A524" s="216"/>
      <c r="B524" s="216"/>
      <c r="C524" s="216"/>
      <c r="D524" s="216"/>
      <c r="E524" s="230"/>
      <c r="F524" s="216"/>
      <c r="G524" s="216"/>
      <c r="H524" s="216"/>
      <c r="I524" s="216"/>
      <c r="J524" s="216"/>
      <c r="K524" s="216"/>
      <c r="L524" s="38"/>
      <c r="M524" s="69"/>
      <c r="N524" s="69"/>
      <c r="O524" s="69"/>
      <c r="P524" s="69"/>
      <c r="Q524" s="69"/>
      <c r="R524" s="69"/>
      <c r="S524" s="69"/>
      <c r="T524" s="69"/>
      <c r="U524" s="69"/>
      <c r="V524" s="69"/>
      <c r="W524" s="69"/>
      <c r="X524" s="69"/>
      <c r="Y524" s="69"/>
      <c r="Z524" s="69"/>
    </row>
    <row r="525" spans="1:26" ht="13.5" customHeight="1">
      <c r="A525" s="216"/>
      <c r="B525" s="216"/>
      <c r="C525" s="216"/>
      <c r="D525" s="216"/>
      <c r="E525" s="230"/>
      <c r="F525" s="216"/>
      <c r="G525" s="216"/>
      <c r="H525" s="216"/>
      <c r="I525" s="216"/>
      <c r="J525" s="216"/>
      <c r="K525" s="216"/>
      <c r="L525" s="38"/>
      <c r="M525" s="69"/>
      <c r="N525" s="69"/>
      <c r="O525" s="69"/>
      <c r="P525" s="69"/>
      <c r="Q525" s="69"/>
      <c r="R525" s="69"/>
      <c r="S525" s="69"/>
      <c r="T525" s="69"/>
      <c r="U525" s="69"/>
      <c r="V525" s="69"/>
      <c r="W525" s="69"/>
      <c r="X525" s="69"/>
      <c r="Y525" s="69"/>
      <c r="Z525" s="69"/>
    </row>
    <row r="526" spans="1:26" ht="13.5" customHeight="1">
      <c r="A526" s="216"/>
      <c r="B526" s="216"/>
      <c r="C526" s="216"/>
      <c r="D526" s="216"/>
      <c r="E526" s="230"/>
      <c r="F526" s="216"/>
      <c r="G526" s="216"/>
      <c r="H526" s="216"/>
      <c r="I526" s="216"/>
      <c r="J526" s="216"/>
      <c r="K526" s="216"/>
      <c r="L526" s="38"/>
      <c r="M526" s="69"/>
      <c r="N526" s="69"/>
      <c r="O526" s="69"/>
      <c r="P526" s="69"/>
      <c r="Q526" s="69"/>
      <c r="R526" s="69"/>
      <c r="S526" s="69"/>
      <c r="T526" s="69"/>
      <c r="U526" s="69"/>
      <c r="V526" s="69"/>
      <c r="W526" s="69"/>
      <c r="X526" s="69"/>
      <c r="Y526" s="69"/>
      <c r="Z526" s="69"/>
    </row>
    <row r="527" spans="1:26" ht="13.5" customHeight="1">
      <c r="A527" s="216"/>
      <c r="B527" s="216"/>
      <c r="C527" s="216"/>
      <c r="D527" s="216"/>
      <c r="E527" s="230"/>
      <c r="F527" s="216"/>
      <c r="G527" s="216"/>
      <c r="H527" s="216"/>
      <c r="I527" s="216"/>
      <c r="J527" s="216"/>
      <c r="L527" s="38"/>
      <c r="M527" s="69"/>
      <c r="N527" s="69"/>
      <c r="O527" s="69"/>
      <c r="P527" s="69"/>
      <c r="Q527" s="69"/>
      <c r="R527" s="69"/>
      <c r="S527" s="69"/>
      <c r="T527" s="69"/>
      <c r="U527" s="69"/>
      <c r="V527" s="69"/>
      <c r="W527" s="69"/>
      <c r="X527" s="69"/>
      <c r="Y527" s="69"/>
      <c r="Z527" s="69"/>
    </row>
    <row r="528" spans="1:26" ht="13.5" customHeight="1">
      <c r="A528" s="216"/>
      <c r="B528" s="216"/>
      <c r="C528" s="216"/>
      <c r="D528" s="216"/>
      <c r="E528" s="230"/>
      <c r="F528" s="216"/>
      <c r="G528" s="216"/>
      <c r="H528" s="216"/>
      <c r="I528" s="216"/>
      <c r="J528" s="216"/>
      <c r="L528" s="38"/>
      <c r="M528" s="69"/>
      <c r="N528" s="69"/>
      <c r="O528" s="69"/>
      <c r="P528" s="69"/>
      <c r="Q528" s="69"/>
      <c r="R528" s="69"/>
      <c r="S528" s="69"/>
      <c r="T528" s="69"/>
      <c r="U528" s="69"/>
      <c r="V528" s="69"/>
      <c r="W528" s="69"/>
      <c r="X528" s="69"/>
      <c r="Y528" s="69"/>
      <c r="Z528" s="69"/>
    </row>
    <row r="529" spans="1:26" ht="13.5" customHeight="1">
      <c r="A529" s="216"/>
      <c r="B529" s="216"/>
      <c r="C529" s="216"/>
      <c r="D529" s="216"/>
      <c r="E529" s="230"/>
      <c r="F529" s="216"/>
      <c r="G529" s="216"/>
      <c r="H529" s="216"/>
      <c r="I529" s="216"/>
      <c r="J529" s="216"/>
      <c r="L529" s="38"/>
      <c r="M529" s="69"/>
      <c r="N529" s="69"/>
      <c r="O529" s="69"/>
      <c r="P529" s="69"/>
      <c r="Q529" s="69"/>
      <c r="R529" s="69"/>
      <c r="S529" s="69"/>
      <c r="T529" s="69"/>
      <c r="U529" s="69"/>
      <c r="V529" s="69"/>
      <c r="W529" s="69"/>
      <c r="X529" s="69"/>
      <c r="Y529" s="69"/>
      <c r="Z529" s="69"/>
    </row>
    <row r="530" spans="1:26" ht="13.5" customHeight="1">
      <c r="A530" s="216"/>
      <c r="B530" s="216"/>
      <c r="C530" s="216"/>
      <c r="D530" s="216"/>
      <c r="E530" s="230"/>
      <c r="F530" s="216"/>
      <c r="G530" s="216"/>
      <c r="H530" s="216"/>
      <c r="I530" s="216"/>
      <c r="J530" s="216"/>
      <c r="L530" s="38"/>
      <c r="M530" s="69"/>
      <c r="N530" s="69"/>
      <c r="O530" s="69"/>
      <c r="P530" s="69"/>
      <c r="Q530" s="69"/>
      <c r="R530" s="69"/>
      <c r="S530" s="69"/>
      <c r="T530" s="69"/>
      <c r="U530" s="69"/>
      <c r="V530" s="69"/>
      <c r="W530" s="69"/>
      <c r="X530" s="69"/>
      <c r="Y530" s="69"/>
      <c r="Z530" s="69"/>
    </row>
    <row r="531" spans="1:26" ht="13.5" customHeight="1">
      <c r="A531" s="216"/>
      <c r="B531" s="216"/>
      <c r="C531" s="216"/>
      <c r="D531" s="216"/>
      <c r="E531" s="230"/>
      <c r="F531" s="216"/>
      <c r="G531" s="216"/>
      <c r="H531" s="216"/>
      <c r="I531" s="216"/>
      <c r="J531" s="216"/>
      <c r="L531" s="38"/>
      <c r="M531" s="69"/>
      <c r="N531" s="69"/>
      <c r="O531" s="69"/>
      <c r="P531" s="69"/>
      <c r="Q531" s="69"/>
      <c r="R531" s="69"/>
      <c r="S531" s="69"/>
      <c r="T531" s="69"/>
      <c r="U531" s="69"/>
      <c r="V531" s="69"/>
      <c r="W531" s="69"/>
      <c r="X531" s="69"/>
      <c r="Y531" s="69"/>
      <c r="Z531" s="69"/>
    </row>
    <row r="532" spans="1:26" ht="13.5" customHeight="1">
      <c r="A532" s="216"/>
      <c r="B532" s="216"/>
      <c r="C532" s="216"/>
      <c r="D532" s="216"/>
      <c r="E532" s="230"/>
      <c r="F532" s="216"/>
      <c r="G532" s="216"/>
      <c r="H532" s="216"/>
      <c r="I532" s="216"/>
      <c r="J532" s="216"/>
      <c r="L532" s="38"/>
      <c r="M532" s="69"/>
      <c r="N532" s="69"/>
      <c r="O532" s="69"/>
      <c r="P532" s="69"/>
      <c r="Q532" s="69"/>
      <c r="R532" s="69"/>
      <c r="S532" s="69"/>
      <c r="T532" s="69"/>
      <c r="U532" s="69"/>
      <c r="V532" s="69"/>
      <c r="W532" s="69"/>
      <c r="X532" s="69"/>
      <c r="Y532" s="69"/>
      <c r="Z532" s="69"/>
    </row>
    <row r="533" spans="1:26" ht="13.5" customHeight="1">
      <c r="A533" s="216"/>
      <c r="B533" s="216"/>
      <c r="C533" s="216"/>
      <c r="D533" s="216"/>
      <c r="E533" s="230"/>
      <c r="F533" s="216"/>
      <c r="G533" s="216"/>
      <c r="H533" s="216"/>
      <c r="I533" s="216"/>
      <c r="J533" s="216"/>
      <c r="L533" s="38"/>
      <c r="M533" s="69"/>
      <c r="N533" s="69"/>
      <c r="O533" s="69"/>
      <c r="P533" s="69"/>
      <c r="Q533" s="69"/>
      <c r="R533" s="69"/>
      <c r="S533" s="69"/>
      <c r="T533" s="69"/>
      <c r="U533" s="69"/>
      <c r="V533" s="69"/>
      <c r="W533" s="69"/>
      <c r="X533" s="69"/>
      <c r="Y533" s="69"/>
      <c r="Z533" s="69"/>
    </row>
    <row r="534" spans="1:26" ht="13.5" customHeight="1">
      <c r="A534" s="216"/>
      <c r="B534" s="216"/>
      <c r="C534" s="216"/>
      <c r="D534" s="216"/>
      <c r="E534" s="230"/>
      <c r="F534" s="216"/>
      <c r="G534" s="216"/>
      <c r="H534" s="216"/>
      <c r="I534" s="216"/>
      <c r="J534" s="216"/>
      <c r="L534" s="38"/>
      <c r="M534" s="69"/>
      <c r="N534" s="69"/>
      <c r="O534" s="69"/>
      <c r="P534" s="69"/>
      <c r="Q534" s="69"/>
      <c r="R534" s="69"/>
      <c r="S534" s="69"/>
      <c r="T534" s="69"/>
      <c r="U534" s="69"/>
      <c r="V534" s="69"/>
      <c r="W534" s="69"/>
      <c r="X534" s="69"/>
      <c r="Y534" s="69"/>
      <c r="Z534" s="69"/>
    </row>
    <row r="535" spans="1:26" ht="13.5" customHeight="1">
      <c r="A535" s="216"/>
      <c r="B535" s="216"/>
      <c r="C535" s="216"/>
      <c r="D535" s="216"/>
      <c r="E535" s="230"/>
      <c r="F535" s="216"/>
      <c r="G535" s="216"/>
      <c r="H535" s="216"/>
      <c r="I535" s="216"/>
      <c r="J535" s="216"/>
      <c r="L535" s="38"/>
      <c r="M535" s="69"/>
      <c r="N535" s="69"/>
      <c r="O535" s="69"/>
      <c r="P535" s="69"/>
      <c r="Q535" s="69"/>
      <c r="R535" s="69"/>
      <c r="S535" s="69"/>
      <c r="T535" s="69"/>
      <c r="U535" s="69"/>
      <c r="V535" s="69"/>
      <c r="W535" s="69"/>
      <c r="X535" s="69"/>
      <c r="Y535" s="69"/>
      <c r="Z535" s="69"/>
    </row>
    <row r="536" spans="1:26" ht="13.5" customHeight="1">
      <c r="A536" s="216"/>
      <c r="B536" s="216"/>
      <c r="C536" s="216"/>
      <c r="D536" s="216"/>
      <c r="E536" s="230"/>
      <c r="F536" s="216"/>
      <c r="G536" s="216"/>
      <c r="H536" s="216"/>
      <c r="I536" s="216"/>
      <c r="J536" s="216"/>
      <c r="L536" s="38"/>
      <c r="M536" s="69"/>
      <c r="N536" s="69"/>
      <c r="O536" s="69"/>
      <c r="P536" s="69"/>
      <c r="Q536" s="69"/>
      <c r="R536" s="69"/>
      <c r="S536" s="69"/>
      <c r="T536" s="69"/>
      <c r="U536" s="69"/>
      <c r="V536" s="69"/>
      <c r="W536" s="69"/>
      <c r="X536" s="69"/>
      <c r="Y536" s="69"/>
      <c r="Z536" s="69"/>
    </row>
    <row r="537" spans="1:26" ht="13.5" customHeight="1">
      <c r="A537" s="216"/>
      <c r="B537" s="216"/>
      <c r="C537" s="216"/>
      <c r="D537" s="216"/>
      <c r="E537" s="230"/>
      <c r="F537" s="216"/>
      <c r="G537" s="216"/>
      <c r="H537" s="216"/>
      <c r="I537" s="216"/>
      <c r="J537" s="216"/>
      <c r="L537" s="38"/>
      <c r="M537" s="69"/>
      <c r="N537" s="69"/>
      <c r="O537" s="69"/>
      <c r="P537" s="69"/>
      <c r="Q537" s="69"/>
      <c r="R537" s="69"/>
      <c r="S537" s="69"/>
      <c r="T537" s="69"/>
      <c r="U537" s="69"/>
      <c r="V537" s="69"/>
      <c r="W537" s="69"/>
      <c r="X537" s="69"/>
      <c r="Y537" s="69"/>
      <c r="Z537" s="69"/>
    </row>
    <row r="538" spans="1:26" ht="13.5" customHeight="1">
      <c r="A538" s="216"/>
      <c r="B538" s="216"/>
      <c r="C538" s="216"/>
      <c r="D538" s="216"/>
      <c r="E538" s="230"/>
      <c r="F538" s="216"/>
      <c r="G538" s="216"/>
      <c r="H538" s="216"/>
      <c r="I538" s="216"/>
      <c r="J538" s="216"/>
      <c r="L538" s="38"/>
      <c r="M538" s="69"/>
      <c r="N538" s="69"/>
      <c r="O538" s="69"/>
      <c r="P538" s="69"/>
      <c r="Q538" s="69"/>
      <c r="R538" s="69"/>
      <c r="S538" s="69"/>
      <c r="T538" s="69"/>
      <c r="U538" s="69"/>
      <c r="V538" s="69"/>
      <c r="W538" s="69"/>
      <c r="X538" s="69"/>
      <c r="Y538" s="69"/>
      <c r="Z538" s="69"/>
    </row>
    <row r="539" spans="1:26" ht="13.5" customHeight="1">
      <c r="A539" s="216"/>
      <c r="B539" s="216"/>
      <c r="C539" s="216"/>
      <c r="D539" s="216"/>
      <c r="E539" s="230"/>
      <c r="F539" s="216"/>
      <c r="G539" s="216"/>
      <c r="H539" s="216"/>
      <c r="I539" s="216"/>
      <c r="J539" s="216"/>
      <c r="L539" s="38"/>
      <c r="M539" s="69"/>
      <c r="N539" s="69"/>
      <c r="O539" s="69"/>
      <c r="P539" s="69"/>
      <c r="Q539" s="69"/>
      <c r="R539" s="69"/>
      <c r="S539" s="69"/>
      <c r="T539" s="69"/>
      <c r="U539" s="69"/>
      <c r="V539" s="69"/>
      <c r="W539" s="69"/>
      <c r="X539" s="69"/>
      <c r="Y539" s="69"/>
      <c r="Z539" s="69"/>
    </row>
    <row r="540" spans="1:26" ht="13.5" customHeight="1">
      <c r="A540" s="216"/>
      <c r="B540" s="216"/>
      <c r="C540" s="216"/>
      <c r="D540" s="216"/>
      <c r="E540" s="230"/>
      <c r="F540" s="216"/>
      <c r="G540" s="216"/>
      <c r="H540" s="216"/>
      <c r="I540" s="216"/>
      <c r="J540" s="216"/>
      <c r="L540" s="38"/>
      <c r="M540" s="69"/>
      <c r="N540" s="69"/>
      <c r="O540" s="69"/>
      <c r="P540" s="69"/>
      <c r="Q540" s="69"/>
      <c r="R540" s="69"/>
      <c r="S540" s="69"/>
      <c r="T540" s="69"/>
      <c r="U540" s="69"/>
      <c r="V540" s="69"/>
      <c r="W540" s="69"/>
      <c r="X540" s="69"/>
      <c r="Y540" s="69"/>
      <c r="Z540" s="69"/>
    </row>
    <row r="541" spans="1:26" ht="13.5" customHeight="1">
      <c r="A541" s="216"/>
      <c r="B541" s="216"/>
      <c r="C541" s="216"/>
      <c r="D541" s="216"/>
      <c r="E541" s="230"/>
      <c r="F541" s="216"/>
      <c r="G541" s="216"/>
      <c r="H541" s="216"/>
      <c r="I541" s="216"/>
      <c r="J541" s="216"/>
      <c r="L541" s="38"/>
      <c r="M541" s="69"/>
      <c r="N541" s="69"/>
      <c r="O541" s="69"/>
      <c r="P541" s="69"/>
      <c r="Q541" s="69"/>
      <c r="R541" s="69"/>
      <c r="S541" s="69"/>
      <c r="T541" s="69"/>
      <c r="U541" s="69"/>
      <c r="V541" s="69"/>
      <c r="W541" s="69"/>
      <c r="X541" s="69"/>
      <c r="Y541" s="69"/>
      <c r="Z541" s="69"/>
    </row>
    <row r="542" spans="1:26" ht="13.5" customHeight="1">
      <c r="A542" s="216"/>
      <c r="B542" s="216"/>
      <c r="C542" s="216"/>
      <c r="D542" s="216"/>
      <c r="E542" s="230"/>
      <c r="F542" s="216"/>
      <c r="G542" s="216"/>
      <c r="H542" s="216"/>
      <c r="I542" s="216"/>
      <c r="J542" s="216"/>
      <c r="L542" s="38"/>
      <c r="M542" s="69"/>
      <c r="N542" s="69"/>
      <c r="O542" s="69"/>
      <c r="P542" s="69"/>
      <c r="Q542" s="69"/>
      <c r="R542" s="69"/>
      <c r="S542" s="69"/>
      <c r="T542" s="69"/>
      <c r="U542" s="69"/>
      <c r="V542" s="69"/>
      <c r="W542" s="69"/>
      <c r="X542" s="69"/>
      <c r="Y542" s="69"/>
      <c r="Z542" s="69"/>
    </row>
    <row r="543" spans="1:26" ht="13.5" customHeight="1">
      <c r="A543" s="216"/>
      <c r="B543" s="216"/>
      <c r="C543" s="216"/>
      <c r="D543" s="216"/>
      <c r="E543" s="230"/>
      <c r="F543" s="216"/>
      <c r="G543" s="216"/>
      <c r="H543" s="216"/>
      <c r="I543" s="216"/>
      <c r="J543" s="216"/>
      <c r="L543" s="38"/>
      <c r="M543" s="69"/>
      <c r="N543" s="69"/>
      <c r="O543" s="69"/>
      <c r="P543" s="69"/>
      <c r="Q543" s="69"/>
      <c r="R543" s="69"/>
      <c r="S543" s="69"/>
      <c r="T543" s="69"/>
      <c r="U543" s="69"/>
      <c r="V543" s="69"/>
      <c r="W543" s="69"/>
      <c r="X543" s="69"/>
      <c r="Y543" s="69"/>
      <c r="Z543" s="69"/>
    </row>
    <row r="544" spans="1:26" ht="13.5" customHeight="1">
      <c r="A544" s="216"/>
      <c r="B544" s="216"/>
      <c r="C544" s="216"/>
      <c r="D544" s="216"/>
      <c r="E544" s="230"/>
      <c r="F544" s="216"/>
      <c r="G544" s="216"/>
      <c r="H544" s="216"/>
      <c r="I544" s="216"/>
      <c r="J544" s="216"/>
      <c r="L544" s="38"/>
      <c r="M544" s="69"/>
      <c r="N544" s="69"/>
      <c r="O544" s="69"/>
      <c r="P544" s="69"/>
      <c r="Q544" s="69"/>
      <c r="R544" s="69"/>
      <c r="S544" s="69"/>
      <c r="T544" s="69"/>
      <c r="U544" s="69"/>
      <c r="V544" s="69"/>
      <c r="W544" s="69"/>
      <c r="X544" s="69"/>
      <c r="Y544" s="69"/>
      <c r="Z544" s="69"/>
    </row>
    <row r="545" spans="1:26" ht="13.5" customHeight="1">
      <c r="A545" s="216"/>
      <c r="B545" s="216"/>
      <c r="C545" s="216"/>
      <c r="D545" s="216"/>
      <c r="E545" s="230"/>
      <c r="F545" s="216"/>
      <c r="G545" s="216"/>
      <c r="H545" s="216"/>
      <c r="I545" s="216"/>
      <c r="J545" s="216"/>
      <c r="L545" s="38"/>
      <c r="M545" s="69"/>
      <c r="N545" s="69"/>
      <c r="O545" s="69"/>
      <c r="P545" s="69"/>
      <c r="Q545" s="69"/>
      <c r="R545" s="69"/>
      <c r="S545" s="69"/>
      <c r="T545" s="69"/>
      <c r="U545" s="69"/>
      <c r="V545" s="69"/>
      <c r="W545" s="69"/>
      <c r="X545" s="69"/>
      <c r="Y545" s="69"/>
      <c r="Z545" s="69"/>
    </row>
    <row r="546" spans="1:26" ht="13.5" customHeight="1">
      <c r="A546" s="216"/>
      <c r="B546" s="216"/>
      <c r="C546" s="216"/>
      <c r="D546" s="216"/>
      <c r="E546" s="230"/>
      <c r="F546" s="216"/>
      <c r="G546" s="216"/>
      <c r="H546" s="216"/>
      <c r="I546" s="216"/>
      <c r="J546" s="216"/>
      <c r="L546" s="38"/>
      <c r="M546" s="69"/>
      <c r="N546" s="69"/>
      <c r="O546" s="69"/>
      <c r="P546" s="69"/>
      <c r="Q546" s="69"/>
      <c r="R546" s="69"/>
      <c r="S546" s="69"/>
      <c r="T546" s="69"/>
      <c r="U546" s="69"/>
      <c r="V546" s="69"/>
      <c r="W546" s="69"/>
      <c r="X546" s="69"/>
      <c r="Y546" s="69"/>
      <c r="Z546" s="69"/>
    </row>
    <row r="547" spans="1:26" ht="13.5" customHeight="1">
      <c r="A547" s="216"/>
      <c r="B547" s="216"/>
      <c r="C547" s="216"/>
      <c r="D547" s="216"/>
      <c r="E547" s="230"/>
      <c r="F547" s="216"/>
      <c r="G547" s="216"/>
      <c r="H547" s="216"/>
      <c r="I547" s="216"/>
      <c r="J547" s="216"/>
      <c r="L547" s="38"/>
      <c r="M547" s="69"/>
      <c r="N547" s="69"/>
      <c r="O547" s="69"/>
      <c r="P547" s="69"/>
      <c r="Q547" s="69"/>
      <c r="R547" s="69"/>
      <c r="S547" s="69"/>
      <c r="T547" s="69"/>
      <c r="U547" s="69"/>
      <c r="V547" s="69"/>
      <c r="W547" s="69"/>
      <c r="X547" s="69"/>
      <c r="Y547" s="69"/>
      <c r="Z547" s="69"/>
    </row>
    <row r="548" spans="1:26" ht="13.5" customHeight="1">
      <c r="A548" s="216"/>
      <c r="B548" s="216"/>
      <c r="C548" s="216"/>
      <c r="D548" s="216"/>
      <c r="E548" s="230"/>
      <c r="F548" s="216"/>
      <c r="G548" s="216"/>
      <c r="H548" s="216"/>
      <c r="I548" s="216"/>
      <c r="J548" s="216"/>
      <c r="L548" s="38"/>
      <c r="M548" s="69"/>
      <c r="N548" s="69"/>
      <c r="O548" s="69"/>
      <c r="P548" s="69"/>
      <c r="Q548" s="69"/>
      <c r="R548" s="69"/>
      <c r="S548" s="69"/>
      <c r="T548" s="69"/>
      <c r="U548" s="69"/>
      <c r="V548" s="69"/>
      <c r="W548" s="69"/>
      <c r="X548" s="69"/>
      <c r="Y548" s="69"/>
      <c r="Z548" s="69"/>
    </row>
    <row r="549" spans="1:26" ht="13.5" customHeight="1">
      <c r="A549" s="216"/>
      <c r="B549" s="216"/>
      <c r="C549" s="216"/>
      <c r="D549" s="216"/>
      <c r="E549" s="230"/>
      <c r="F549" s="216"/>
      <c r="G549" s="216"/>
      <c r="H549" s="216"/>
      <c r="I549" s="216"/>
      <c r="J549" s="216"/>
      <c r="L549" s="38"/>
      <c r="M549" s="69"/>
      <c r="N549" s="69"/>
      <c r="O549" s="69"/>
      <c r="P549" s="69"/>
      <c r="Q549" s="69"/>
      <c r="R549" s="69"/>
      <c r="S549" s="69"/>
      <c r="T549" s="69"/>
      <c r="U549" s="69"/>
      <c r="V549" s="69"/>
      <c r="W549" s="69"/>
      <c r="X549" s="69"/>
      <c r="Y549" s="69"/>
      <c r="Z549" s="69"/>
    </row>
    <row r="550" spans="1:26" ht="13.5" customHeight="1">
      <c r="A550" s="216"/>
      <c r="B550" s="216"/>
      <c r="C550" s="216"/>
      <c r="D550" s="216"/>
      <c r="E550" s="230"/>
      <c r="F550" s="216"/>
      <c r="G550" s="216"/>
      <c r="H550" s="216"/>
      <c r="I550" s="216"/>
      <c r="J550" s="216"/>
      <c r="L550" s="38"/>
      <c r="M550" s="69"/>
      <c r="N550" s="69"/>
      <c r="O550" s="69"/>
      <c r="P550" s="69"/>
      <c r="Q550" s="69"/>
      <c r="R550" s="69"/>
      <c r="S550" s="69"/>
      <c r="T550" s="69"/>
      <c r="U550" s="69"/>
      <c r="V550" s="69"/>
      <c r="W550" s="69"/>
      <c r="X550" s="69"/>
      <c r="Y550" s="69"/>
      <c r="Z550" s="69"/>
    </row>
    <row r="551" spans="1:26" ht="13.5" customHeight="1">
      <c r="A551" s="216"/>
      <c r="B551" s="216"/>
      <c r="C551" s="216"/>
      <c r="D551" s="216"/>
      <c r="E551" s="230"/>
      <c r="F551" s="216"/>
      <c r="G551" s="216"/>
      <c r="H551" s="216"/>
      <c r="I551" s="216"/>
      <c r="J551" s="216"/>
      <c r="L551" s="38"/>
      <c r="M551" s="69"/>
      <c r="N551" s="69"/>
      <c r="O551" s="69"/>
      <c r="P551" s="69"/>
      <c r="Q551" s="69"/>
      <c r="R551" s="69"/>
      <c r="S551" s="69"/>
      <c r="T551" s="69"/>
      <c r="U551" s="69"/>
      <c r="V551" s="69"/>
      <c r="W551" s="69"/>
      <c r="X551" s="69"/>
      <c r="Y551" s="69"/>
      <c r="Z551" s="69"/>
    </row>
    <row r="552" spans="1:26" ht="13.5" customHeight="1">
      <c r="A552" s="216"/>
      <c r="B552" s="216"/>
      <c r="C552" s="216"/>
      <c r="D552" s="216"/>
      <c r="E552" s="230"/>
      <c r="F552" s="216"/>
      <c r="G552" s="216"/>
      <c r="H552" s="216"/>
      <c r="I552" s="216"/>
      <c r="J552" s="216"/>
      <c r="L552" s="38"/>
      <c r="M552" s="69"/>
      <c r="N552" s="69"/>
      <c r="O552" s="69"/>
      <c r="P552" s="69"/>
      <c r="Q552" s="69"/>
      <c r="R552" s="69"/>
      <c r="S552" s="69"/>
      <c r="T552" s="69"/>
      <c r="U552" s="69"/>
      <c r="V552" s="69"/>
      <c r="W552" s="69"/>
      <c r="X552" s="69"/>
      <c r="Y552" s="69"/>
      <c r="Z552" s="69"/>
    </row>
    <row r="553" spans="1:26" ht="13.5" customHeight="1">
      <c r="A553" s="216"/>
      <c r="B553" s="216"/>
      <c r="C553" s="216"/>
      <c r="D553" s="216"/>
      <c r="E553" s="230"/>
      <c r="F553" s="216"/>
      <c r="G553" s="216"/>
      <c r="H553" s="216"/>
      <c r="I553" s="216"/>
      <c r="J553" s="216"/>
      <c r="L553" s="38"/>
      <c r="M553" s="69"/>
      <c r="N553" s="69"/>
      <c r="O553" s="69"/>
      <c r="P553" s="69"/>
      <c r="Q553" s="69"/>
      <c r="R553" s="69"/>
      <c r="S553" s="69"/>
      <c r="T553" s="69"/>
      <c r="U553" s="69"/>
      <c r="V553" s="69"/>
      <c r="W553" s="69"/>
      <c r="X553" s="69"/>
      <c r="Y553" s="69"/>
      <c r="Z553" s="69"/>
    </row>
    <row r="554" spans="1:26" ht="13.5" customHeight="1">
      <c r="A554" s="216"/>
      <c r="B554" s="216"/>
      <c r="C554" s="216"/>
      <c r="D554" s="216"/>
      <c r="E554" s="230"/>
      <c r="F554" s="216"/>
      <c r="G554" s="216"/>
      <c r="H554" s="216"/>
      <c r="I554" s="216"/>
      <c r="J554" s="216"/>
      <c r="L554" s="38"/>
      <c r="M554" s="69"/>
      <c r="N554" s="69"/>
      <c r="O554" s="69"/>
      <c r="P554" s="69"/>
      <c r="Q554" s="69"/>
      <c r="R554" s="69"/>
      <c r="S554" s="69"/>
      <c r="T554" s="69"/>
      <c r="U554" s="69"/>
      <c r="V554" s="69"/>
      <c r="W554" s="69"/>
      <c r="X554" s="69"/>
      <c r="Y554" s="69"/>
      <c r="Z554" s="69"/>
    </row>
    <row r="555" spans="1:26" ht="13.5" customHeight="1">
      <c r="A555" s="216"/>
      <c r="B555" s="216"/>
      <c r="C555" s="216"/>
      <c r="D555" s="216"/>
      <c r="E555" s="230"/>
      <c r="F555" s="216"/>
      <c r="G555" s="216"/>
      <c r="H555" s="216"/>
      <c r="I555" s="216"/>
      <c r="J555" s="216"/>
      <c r="L555" s="38"/>
      <c r="M555" s="69"/>
      <c r="N555" s="69"/>
      <c r="O555" s="69"/>
      <c r="P555" s="69"/>
      <c r="Q555" s="69"/>
      <c r="R555" s="69"/>
      <c r="S555" s="69"/>
      <c r="T555" s="69"/>
      <c r="U555" s="69"/>
      <c r="V555" s="69"/>
      <c r="W555" s="69"/>
      <c r="X555" s="69"/>
      <c r="Y555" s="69"/>
      <c r="Z555" s="69"/>
    </row>
    <row r="556" spans="1:26" ht="13.5" customHeight="1">
      <c r="A556" s="216"/>
      <c r="B556" s="216"/>
      <c r="C556" s="216"/>
      <c r="D556" s="216"/>
      <c r="E556" s="230"/>
      <c r="F556" s="216"/>
      <c r="G556" s="216"/>
      <c r="H556" s="216"/>
      <c r="I556" s="216"/>
      <c r="J556" s="216"/>
      <c r="L556" s="38"/>
      <c r="M556" s="69"/>
      <c r="N556" s="69"/>
      <c r="O556" s="69"/>
      <c r="P556" s="69"/>
      <c r="Q556" s="69"/>
      <c r="R556" s="69"/>
      <c r="S556" s="69"/>
      <c r="T556" s="69"/>
      <c r="U556" s="69"/>
      <c r="V556" s="69"/>
      <c r="W556" s="69"/>
      <c r="X556" s="69"/>
      <c r="Y556" s="69"/>
      <c r="Z556" s="69"/>
    </row>
    <row r="557" spans="1:26" ht="13.5" customHeight="1">
      <c r="A557" s="216"/>
      <c r="B557" s="216"/>
      <c r="C557" s="216"/>
      <c r="D557" s="216"/>
      <c r="E557" s="230"/>
      <c r="F557" s="216"/>
      <c r="G557" s="216"/>
      <c r="H557" s="216"/>
      <c r="I557" s="216"/>
      <c r="J557" s="216"/>
      <c r="L557" s="38"/>
      <c r="M557" s="69"/>
      <c r="N557" s="69"/>
      <c r="O557" s="69"/>
      <c r="P557" s="69"/>
      <c r="Q557" s="69"/>
      <c r="R557" s="69"/>
      <c r="S557" s="69"/>
      <c r="T557" s="69"/>
      <c r="U557" s="69"/>
      <c r="V557" s="69"/>
      <c r="W557" s="69"/>
      <c r="X557" s="69"/>
      <c r="Y557" s="69"/>
      <c r="Z557" s="69"/>
    </row>
    <row r="558" spans="1:26" ht="13.5" customHeight="1">
      <c r="A558" s="216"/>
      <c r="B558" s="216"/>
      <c r="C558" s="216"/>
      <c r="D558" s="216"/>
      <c r="E558" s="230"/>
      <c r="F558" s="216"/>
      <c r="G558" s="216"/>
      <c r="H558" s="216"/>
      <c r="I558" s="216"/>
      <c r="J558" s="216"/>
      <c r="L558" s="38"/>
      <c r="M558" s="69"/>
      <c r="N558" s="69"/>
      <c r="O558" s="69"/>
      <c r="P558" s="69"/>
      <c r="Q558" s="69"/>
      <c r="R558" s="69"/>
      <c r="S558" s="69"/>
      <c r="T558" s="69"/>
      <c r="U558" s="69"/>
      <c r="V558" s="69"/>
      <c r="W558" s="69"/>
      <c r="X558" s="69"/>
      <c r="Y558" s="69"/>
      <c r="Z558" s="69"/>
    </row>
    <row r="559" spans="1:26" ht="13.5" customHeight="1">
      <c r="A559" s="216"/>
      <c r="B559" s="216"/>
      <c r="C559" s="216"/>
      <c r="D559" s="216"/>
      <c r="E559" s="230"/>
      <c r="F559" s="216"/>
      <c r="G559" s="216"/>
      <c r="H559" s="216"/>
      <c r="I559" s="216"/>
      <c r="J559" s="216"/>
      <c r="L559" s="38"/>
      <c r="M559" s="69"/>
      <c r="N559" s="69"/>
      <c r="O559" s="69"/>
      <c r="P559" s="69"/>
      <c r="Q559" s="69"/>
      <c r="R559" s="69"/>
      <c r="S559" s="69"/>
      <c r="T559" s="69"/>
      <c r="U559" s="69"/>
      <c r="V559" s="69"/>
      <c r="W559" s="69"/>
      <c r="X559" s="69"/>
      <c r="Y559" s="69"/>
      <c r="Z559" s="69"/>
    </row>
    <row r="560" spans="1:26" ht="13.5" customHeight="1">
      <c r="A560" s="216"/>
      <c r="B560" s="216"/>
      <c r="C560" s="216"/>
      <c r="D560" s="216"/>
      <c r="E560" s="230"/>
      <c r="F560" s="216"/>
      <c r="G560" s="216"/>
      <c r="H560" s="216"/>
      <c r="I560" s="216"/>
      <c r="J560" s="216"/>
      <c r="L560" s="38"/>
      <c r="M560" s="69"/>
      <c r="N560" s="69"/>
      <c r="O560" s="69"/>
      <c r="P560" s="69"/>
      <c r="Q560" s="69"/>
      <c r="R560" s="69"/>
      <c r="S560" s="69"/>
      <c r="T560" s="69"/>
      <c r="U560" s="69"/>
      <c r="V560" s="69"/>
      <c r="W560" s="69"/>
      <c r="X560" s="69"/>
      <c r="Y560" s="69"/>
      <c r="Z560" s="69"/>
    </row>
    <row r="561" spans="1:26" ht="13.5" customHeight="1">
      <c r="A561" s="216"/>
      <c r="B561" s="216"/>
      <c r="C561" s="216"/>
      <c r="D561" s="216"/>
      <c r="E561" s="230"/>
      <c r="F561" s="216"/>
      <c r="G561" s="216"/>
      <c r="H561" s="216"/>
      <c r="I561" s="216"/>
      <c r="J561" s="216"/>
      <c r="L561" s="38"/>
      <c r="M561" s="69"/>
      <c r="N561" s="69"/>
      <c r="O561" s="69"/>
      <c r="P561" s="69"/>
      <c r="Q561" s="69"/>
      <c r="R561" s="69"/>
      <c r="S561" s="69"/>
      <c r="T561" s="69"/>
      <c r="U561" s="69"/>
      <c r="V561" s="69"/>
      <c r="W561" s="69"/>
      <c r="X561" s="69"/>
      <c r="Y561" s="69"/>
      <c r="Z561" s="69"/>
    </row>
    <row r="562" spans="1:26" ht="13.5" customHeight="1">
      <c r="A562" s="216"/>
      <c r="B562" s="216"/>
      <c r="C562" s="216"/>
      <c r="D562" s="216"/>
      <c r="E562" s="230"/>
      <c r="F562" s="216"/>
      <c r="G562" s="216"/>
      <c r="H562" s="216"/>
      <c r="I562" s="216"/>
      <c r="J562" s="216"/>
      <c r="L562" s="38"/>
      <c r="M562" s="69"/>
      <c r="N562" s="69"/>
      <c r="O562" s="69"/>
      <c r="P562" s="69"/>
      <c r="Q562" s="69"/>
      <c r="R562" s="69"/>
      <c r="S562" s="69"/>
      <c r="T562" s="69"/>
      <c r="U562" s="69"/>
      <c r="V562" s="69"/>
      <c r="W562" s="69"/>
      <c r="X562" s="69"/>
      <c r="Y562" s="69"/>
      <c r="Z562" s="69"/>
    </row>
    <row r="563" spans="1:26" ht="13.5" customHeight="1">
      <c r="A563" s="216"/>
      <c r="B563" s="216"/>
      <c r="C563" s="216"/>
      <c r="D563" s="216"/>
      <c r="E563" s="230"/>
      <c r="F563" s="216"/>
      <c r="G563" s="216"/>
      <c r="H563" s="216"/>
      <c r="I563" s="216"/>
      <c r="J563" s="216"/>
      <c r="L563" s="38"/>
      <c r="M563" s="69"/>
      <c r="N563" s="69"/>
      <c r="O563" s="69"/>
      <c r="P563" s="69"/>
      <c r="Q563" s="69"/>
      <c r="R563" s="69"/>
      <c r="S563" s="69"/>
      <c r="T563" s="69"/>
      <c r="U563" s="69"/>
      <c r="V563" s="69"/>
      <c r="W563" s="69"/>
      <c r="X563" s="69"/>
      <c r="Y563" s="69"/>
      <c r="Z563" s="69"/>
    </row>
    <row r="564" spans="1:26" ht="13.5" customHeight="1">
      <c r="A564" s="216"/>
      <c r="B564" s="216"/>
      <c r="C564" s="216"/>
      <c r="D564" s="216"/>
      <c r="E564" s="230"/>
      <c r="F564" s="216"/>
      <c r="G564" s="216"/>
      <c r="H564" s="216"/>
      <c r="I564" s="216"/>
      <c r="J564" s="216"/>
      <c r="L564" s="38"/>
      <c r="M564" s="69"/>
      <c r="N564" s="69"/>
      <c r="O564" s="69"/>
      <c r="P564" s="69"/>
      <c r="Q564" s="69"/>
      <c r="R564" s="69"/>
      <c r="S564" s="69"/>
      <c r="T564" s="69"/>
      <c r="U564" s="69"/>
      <c r="V564" s="69"/>
      <c r="W564" s="69"/>
      <c r="X564" s="69"/>
      <c r="Y564" s="69"/>
      <c r="Z564" s="69"/>
    </row>
    <row r="565" spans="1:26" ht="13.5" customHeight="1">
      <c r="A565" s="216"/>
      <c r="B565" s="216"/>
      <c r="C565" s="216"/>
      <c r="D565" s="216"/>
      <c r="E565" s="230"/>
      <c r="F565" s="216"/>
      <c r="G565" s="216"/>
      <c r="H565" s="216"/>
      <c r="I565" s="216"/>
      <c r="J565" s="216"/>
      <c r="L565" s="38"/>
      <c r="M565" s="69"/>
      <c r="N565" s="69"/>
      <c r="O565" s="69"/>
      <c r="P565" s="69"/>
      <c r="Q565" s="69"/>
      <c r="R565" s="69"/>
      <c r="S565" s="69"/>
      <c r="T565" s="69"/>
      <c r="U565" s="69"/>
      <c r="V565" s="69"/>
      <c r="W565" s="69"/>
      <c r="X565" s="69"/>
      <c r="Y565" s="69"/>
      <c r="Z565" s="69"/>
    </row>
    <row r="566" spans="1:26" ht="13.5" customHeight="1">
      <c r="A566" s="216"/>
      <c r="B566" s="216"/>
      <c r="C566" s="216"/>
      <c r="D566" s="216"/>
      <c r="E566" s="230"/>
      <c r="F566" s="216"/>
      <c r="G566" s="216"/>
      <c r="H566" s="216"/>
      <c r="I566" s="216"/>
      <c r="J566" s="216"/>
      <c r="L566" s="38"/>
      <c r="M566" s="69"/>
      <c r="N566" s="69"/>
      <c r="O566" s="69"/>
      <c r="P566" s="69"/>
      <c r="Q566" s="69"/>
      <c r="R566" s="69"/>
      <c r="S566" s="69"/>
      <c r="T566" s="69"/>
      <c r="U566" s="69"/>
      <c r="V566" s="69"/>
      <c r="W566" s="69"/>
      <c r="X566" s="69"/>
      <c r="Y566" s="69"/>
      <c r="Z566" s="69"/>
    </row>
    <row r="567" spans="1:26" ht="13.5" customHeight="1">
      <c r="A567" s="216"/>
      <c r="B567" s="216"/>
      <c r="C567" s="216"/>
      <c r="D567" s="216"/>
      <c r="E567" s="230"/>
      <c r="F567" s="216"/>
      <c r="G567" s="216"/>
      <c r="H567" s="216"/>
      <c r="I567" s="216"/>
      <c r="J567" s="216"/>
      <c r="L567" s="38"/>
      <c r="M567" s="69"/>
      <c r="N567" s="69"/>
      <c r="O567" s="69"/>
      <c r="P567" s="69"/>
      <c r="Q567" s="69"/>
      <c r="R567" s="69"/>
      <c r="S567" s="69"/>
      <c r="T567" s="69"/>
      <c r="U567" s="69"/>
      <c r="V567" s="69"/>
      <c r="W567" s="69"/>
      <c r="X567" s="69"/>
      <c r="Y567" s="69"/>
      <c r="Z567" s="69"/>
    </row>
    <row r="568" spans="1:26" ht="13.5" customHeight="1">
      <c r="A568" s="216"/>
      <c r="B568" s="216"/>
      <c r="C568" s="216"/>
      <c r="D568" s="216"/>
      <c r="E568" s="230"/>
      <c r="F568" s="216"/>
      <c r="G568" s="216"/>
      <c r="H568" s="216"/>
      <c r="I568" s="216"/>
      <c r="J568" s="216"/>
      <c r="L568" s="38"/>
      <c r="M568" s="69"/>
      <c r="N568" s="69"/>
      <c r="O568" s="69"/>
      <c r="P568" s="69"/>
      <c r="Q568" s="69"/>
      <c r="R568" s="69"/>
      <c r="S568" s="69"/>
      <c r="T568" s="69"/>
      <c r="U568" s="69"/>
      <c r="V568" s="69"/>
      <c r="W568" s="69"/>
      <c r="X568" s="69"/>
      <c r="Y568" s="69"/>
      <c r="Z568" s="69"/>
    </row>
    <row r="569" spans="1:26" ht="13.5" customHeight="1">
      <c r="A569" s="216"/>
      <c r="B569" s="216"/>
      <c r="C569" s="216"/>
      <c r="D569" s="216"/>
      <c r="E569" s="230"/>
      <c r="F569" s="216"/>
      <c r="G569" s="216"/>
      <c r="H569" s="216"/>
      <c r="I569" s="216"/>
      <c r="J569" s="216"/>
      <c r="L569" s="38"/>
      <c r="M569" s="69"/>
      <c r="N569" s="69"/>
      <c r="O569" s="69"/>
      <c r="P569" s="69"/>
      <c r="Q569" s="69"/>
      <c r="R569" s="69"/>
      <c r="S569" s="69"/>
      <c r="T569" s="69"/>
      <c r="U569" s="69"/>
      <c r="V569" s="69"/>
      <c r="W569" s="69"/>
      <c r="X569" s="69"/>
      <c r="Y569" s="69"/>
      <c r="Z569" s="69"/>
    </row>
    <row r="570" spans="1:26" ht="13.5" customHeight="1">
      <c r="A570" s="216"/>
      <c r="B570" s="216"/>
      <c r="C570" s="216"/>
      <c r="D570" s="216"/>
      <c r="E570" s="230"/>
      <c r="F570" s="216"/>
      <c r="G570" s="216"/>
      <c r="H570" s="216"/>
      <c r="I570" s="216"/>
      <c r="J570" s="216"/>
      <c r="L570" s="38"/>
      <c r="M570" s="69"/>
      <c r="N570" s="69"/>
      <c r="O570" s="69"/>
      <c r="P570" s="69"/>
      <c r="Q570" s="69"/>
      <c r="R570" s="69"/>
      <c r="S570" s="69"/>
      <c r="T570" s="69"/>
      <c r="U570" s="69"/>
      <c r="V570" s="69"/>
      <c r="W570" s="69"/>
      <c r="X570" s="69"/>
      <c r="Y570" s="69"/>
      <c r="Z570" s="69"/>
    </row>
    <row r="571" spans="1:26" ht="13.5" customHeight="1">
      <c r="A571" s="216"/>
      <c r="B571" s="216"/>
      <c r="C571" s="216"/>
      <c r="D571" s="216"/>
      <c r="E571" s="230"/>
      <c r="F571" s="216"/>
      <c r="G571" s="216"/>
      <c r="H571" s="216"/>
      <c r="I571" s="216"/>
      <c r="J571" s="216"/>
      <c r="L571" s="38"/>
      <c r="M571" s="69"/>
      <c r="N571" s="69"/>
      <c r="O571" s="69"/>
      <c r="P571" s="69"/>
      <c r="Q571" s="69"/>
      <c r="R571" s="69"/>
      <c r="S571" s="69"/>
      <c r="T571" s="69"/>
      <c r="U571" s="69"/>
      <c r="V571" s="69"/>
      <c r="W571" s="69"/>
      <c r="X571" s="69"/>
      <c r="Y571" s="69"/>
      <c r="Z571" s="69"/>
    </row>
    <row r="572" spans="1:26" ht="13.5" customHeight="1">
      <c r="A572" s="216"/>
      <c r="B572" s="216"/>
      <c r="C572" s="216"/>
      <c r="D572" s="216"/>
      <c r="E572" s="230"/>
      <c r="F572" s="216"/>
      <c r="G572" s="216"/>
      <c r="H572" s="216"/>
      <c r="I572" s="216"/>
      <c r="J572" s="216"/>
      <c r="L572" s="38"/>
      <c r="M572" s="69"/>
      <c r="N572" s="69"/>
      <c r="O572" s="69"/>
      <c r="P572" s="69"/>
      <c r="Q572" s="69"/>
      <c r="R572" s="69"/>
      <c r="S572" s="69"/>
      <c r="T572" s="69"/>
      <c r="U572" s="69"/>
      <c r="V572" s="69"/>
      <c r="W572" s="69"/>
      <c r="X572" s="69"/>
      <c r="Y572" s="69"/>
      <c r="Z572" s="69"/>
    </row>
    <row r="573" spans="1:26" ht="13.5" customHeight="1">
      <c r="A573" s="216"/>
      <c r="B573" s="216"/>
      <c r="C573" s="216"/>
      <c r="D573" s="216"/>
      <c r="E573" s="230"/>
      <c r="F573" s="216"/>
      <c r="G573" s="216"/>
      <c r="H573" s="216"/>
      <c r="I573" s="216"/>
      <c r="J573" s="216"/>
      <c r="L573" s="38"/>
      <c r="M573" s="69"/>
      <c r="N573" s="69"/>
      <c r="O573" s="69"/>
      <c r="P573" s="69"/>
      <c r="Q573" s="69"/>
      <c r="R573" s="69"/>
      <c r="S573" s="69"/>
      <c r="T573" s="69"/>
      <c r="U573" s="69"/>
      <c r="V573" s="69"/>
      <c r="W573" s="69"/>
      <c r="X573" s="69"/>
      <c r="Y573" s="69"/>
      <c r="Z573" s="69"/>
    </row>
    <row r="574" spans="1:26" ht="13.5" customHeight="1">
      <c r="A574" s="216"/>
      <c r="B574" s="216"/>
      <c r="C574" s="216"/>
      <c r="D574" s="216"/>
      <c r="E574" s="230"/>
      <c r="F574" s="216"/>
      <c r="G574" s="216"/>
      <c r="H574" s="216"/>
      <c r="I574" s="216"/>
      <c r="J574" s="216"/>
      <c r="L574" s="38"/>
      <c r="M574" s="69"/>
      <c r="N574" s="69"/>
      <c r="O574" s="69"/>
      <c r="P574" s="69"/>
      <c r="Q574" s="69"/>
      <c r="R574" s="69"/>
      <c r="S574" s="69"/>
      <c r="T574" s="69"/>
      <c r="U574" s="69"/>
      <c r="V574" s="69"/>
      <c r="W574" s="69"/>
      <c r="X574" s="69"/>
      <c r="Y574" s="69"/>
      <c r="Z574" s="69"/>
    </row>
    <row r="575" spans="1:26" ht="13.5" customHeight="1">
      <c r="A575" s="216"/>
      <c r="B575" s="216"/>
      <c r="C575" s="216"/>
      <c r="D575" s="216"/>
      <c r="E575" s="230"/>
      <c r="F575" s="216"/>
      <c r="G575" s="216"/>
      <c r="H575" s="216"/>
      <c r="I575" s="216"/>
      <c r="J575" s="216"/>
      <c r="L575" s="38"/>
      <c r="M575" s="69"/>
      <c r="N575" s="69"/>
      <c r="O575" s="69"/>
      <c r="P575" s="69"/>
      <c r="Q575" s="69"/>
      <c r="R575" s="69"/>
      <c r="S575" s="69"/>
      <c r="T575" s="69"/>
      <c r="U575" s="69"/>
      <c r="V575" s="69"/>
      <c r="W575" s="69"/>
      <c r="X575" s="69"/>
      <c r="Y575" s="69"/>
      <c r="Z575" s="69"/>
    </row>
    <row r="576" spans="1:26" ht="13.5" customHeight="1">
      <c r="A576" s="216"/>
      <c r="B576" s="216"/>
      <c r="C576" s="216"/>
      <c r="D576" s="216"/>
      <c r="E576" s="230"/>
      <c r="F576" s="216"/>
      <c r="G576" s="216"/>
      <c r="H576" s="216"/>
      <c r="I576" s="216"/>
      <c r="J576" s="216"/>
      <c r="L576" s="38"/>
      <c r="M576" s="69"/>
      <c r="N576" s="69"/>
      <c r="O576" s="69"/>
      <c r="P576" s="69"/>
      <c r="Q576" s="69"/>
      <c r="R576" s="69"/>
      <c r="S576" s="69"/>
      <c r="T576" s="69"/>
      <c r="U576" s="69"/>
      <c r="V576" s="69"/>
      <c r="W576" s="69"/>
      <c r="X576" s="69"/>
      <c r="Y576" s="69"/>
      <c r="Z576" s="69"/>
    </row>
    <row r="577" spans="1:26" ht="13.5" customHeight="1">
      <c r="A577" s="216"/>
      <c r="B577" s="216"/>
      <c r="C577" s="216"/>
      <c r="D577" s="216"/>
      <c r="E577" s="230"/>
      <c r="F577" s="216"/>
      <c r="G577" s="216"/>
      <c r="H577" s="216"/>
      <c r="I577" s="216"/>
      <c r="J577" s="216"/>
      <c r="L577" s="38"/>
      <c r="M577" s="69"/>
      <c r="N577" s="69"/>
      <c r="O577" s="69"/>
      <c r="P577" s="69"/>
      <c r="Q577" s="69"/>
      <c r="R577" s="69"/>
      <c r="S577" s="69"/>
      <c r="T577" s="69"/>
      <c r="U577" s="69"/>
      <c r="V577" s="69"/>
      <c r="W577" s="69"/>
      <c r="X577" s="69"/>
      <c r="Y577" s="69"/>
      <c r="Z577" s="69"/>
    </row>
    <row r="578" spans="1:26" ht="13.5" customHeight="1">
      <c r="A578" s="216"/>
      <c r="B578" s="216"/>
      <c r="C578" s="216"/>
      <c r="D578" s="216"/>
      <c r="E578" s="230"/>
      <c r="F578" s="216"/>
      <c r="G578" s="216"/>
      <c r="H578" s="216"/>
      <c r="I578" s="216"/>
      <c r="J578" s="216"/>
      <c r="L578" s="38"/>
      <c r="M578" s="69"/>
      <c r="N578" s="69"/>
      <c r="O578" s="69"/>
      <c r="P578" s="69"/>
      <c r="Q578" s="69"/>
      <c r="R578" s="69"/>
      <c r="S578" s="69"/>
      <c r="T578" s="69"/>
      <c r="U578" s="69"/>
      <c r="V578" s="69"/>
      <c r="W578" s="69"/>
      <c r="X578" s="69"/>
      <c r="Y578" s="69"/>
      <c r="Z578" s="69"/>
    </row>
    <row r="579" spans="1:26" ht="13.5" customHeight="1">
      <c r="A579" s="216"/>
      <c r="B579" s="216"/>
      <c r="C579" s="216"/>
      <c r="D579" s="216"/>
      <c r="E579" s="230"/>
      <c r="F579" s="216"/>
      <c r="G579" s="216"/>
      <c r="H579" s="216"/>
      <c r="I579" s="216"/>
      <c r="J579" s="216"/>
      <c r="L579" s="38"/>
      <c r="M579" s="69"/>
      <c r="N579" s="69"/>
      <c r="O579" s="69"/>
      <c r="P579" s="69"/>
      <c r="Q579" s="69"/>
      <c r="R579" s="69"/>
      <c r="S579" s="69"/>
      <c r="T579" s="69"/>
      <c r="U579" s="69"/>
      <c r="V579" s="69"/>
      <c r="W579" s="69"/>
      <c r="X579" s="69"/>
      <c r="Y579" s="69"/>
      <c r="Z579" s="69"/>
    </row>
    <row r="580" spans="1:26" ht="13.5" customHeight="1">
      <c r="A580" s="216"/>
      <c r="B580" s="216"/>
      <c r="C580" s="216"/>
      <c r="D580" s="216"/>
      <c r="E580" s="230"/>
      <c r="F580" s="216"/>
      <c r="G580" s="216"/>
      <c r="H580" s="216"/>
      <c r="I580" s="216"/>
      <c r="J580" s="216"/>
      <c r="L580" s="38"/>
      <c r="M580" s="69"/>
      <c r="N580" s="69"/>
      <c r="O580" s="69"/>
      <c r="P580" s="69"/>
      <c r="Q580" s="69"/>
      <c r="R580" s="69"/>
      <c r="S580" s="69"/>
      <c r="T580" s="69"/>
      <c r="U580" s="69"/>
      <c r="V580" s="69"/>
      <c r="W580" s="69"/>
      <c r="X580" s="69"/>
      <c r="Y580" s="69"/>
      <c r="Z580" s="69"/>
    </row>
    <row r="581" spans="1:26" ht="13.5" customHeight="1">
      <c r="A581" s="216"/>
      <c r="B581" s="216"/>
      <c r="C581" s="216"/>
      <c r="D581" s="216"/>
      <c r="E581" s="230"/>
      <c r="F581" s="216"/>
      <c r="G581" s="216"/>
      <c r="H581" s="216"/>
      <c r="I581" s="216"/>
      <c r="J581" s="216"/>
      <c r="L581" s="38"/>
      <c r="M581" s="69"/>
      <c r="N581" s="69"/>
      <c r="O581" s="69"/>
      <c r="P581" s="69"/>
      <c r="Q581" s="69"/>
      <c r="R581" s="69"/>
      <c r="S581" s="69"/>
      <c r="T581" s="69"/>
      <c r="U581" s="69"/>
      <c r="V581" s="69"/>
      <c r="W581" s="69"/>
      <c r="X581" s="69"/>
      <c r="Y581" s="69"/>
      <c r="Z581" s="69"/>
    </row>
    <row r="582" spans="1:26" ht="13.5" customHeight="1">
      <c r="A582" s="216"/>
      <c r="B582" s="216"/>
      <c r="C582" s="216"/>
      <c r="D582" s="216"/>
      <c r="E582" s="230"/>
      <c r="F582" s="216"/>
      <c r="G582" s="216"/>
      <c r="H582" s="216"/>
      <c r="I582" s="216"/>
      <c r="J582" s="216"/>
      <c r="L582" s="38"/>
      <c r="M582" s="69"/>
      <c r="N582" s="69"/>
      <c r="O582" s="69"/>
      <c r="P582" s="69"/>
      <c r="Q582" s="69"/>
      <c r="R582" s="69"/>
      <c r="S582" s="69"/>
      <c r="T582" s="69"/>
      <c r="U582" s="69"/>
      <c r="V582" s="69"/>
      <c r="W582" s="69"/>
      <c r="X582" s="69"/>
      <c r="Y582" s="69"/>
      <c r="Z582" s="69"/>
    </row>
    <row r="583" spans="1:26" ht="13.5" customHeight="1">
      <c r="A583" s="216"/>
      <c r="B583" s="216"/>
      <c r="C583" s="216"/>
      <c r="D583" s="216"/>
      <c r="E583" s="230"/>
      <c r="F583" s="216"/>
      <c r="G583" s="216"/>
      <c r="H583" s="216"/>
      <c r="I583" s="216"/>
      <c r="J583" s="216"/>
      <c r="L583" s="38"/>
      <c r="M583" s="69"/>
      <c r="N583" s="69"/>
      <c r="O583" s="69"/>
      <c r="P583" s="69"/>
      <c r="Q583" s="69"/>
      <c r="R583" s="69"/>
      <c r="S583" s="69"/>
      <c r="T583" s="69"/>
      <c r="U583" s="69"/>
      <c r="V583" s="69"/>
      <c r="W583" s="69"/>
      <c r="X583" s="69"/>
      <c r="Y583" s="69"/>
      <c r="Z583" s="69"/>
    </row>
    <row r="584" spans="1:26" ht="13.5" customHeight="1">
      <c r="A584" s="216"/>
      <c r="B584" s="216"/>
      <c r="C584" s="216"/>
      <c r="D584" s="216"/>
      <c r="E584" s="230"/>
      <c r="F584" s="216"/>
      <c r="G584" s="216"/>
      <c r="H584" s="216"/>
      <c r="I584" s="216"/>
      <c r="J584" s="216"/>
      <c r="L584" s="38"/>
      <c r="M584" s="69"/>
      <c r="N584" s="69"/>
      <c r="O584" s="69"/>
      <c r="P584" s="69"/>
      <c r="Q584" s="69"/>
      <c r="R584" s="69"/>
      <c r="S584" s="69"/>
      <c r="T584" s="69"/>
      <c r="U584" s="69"/>
      <c r="V584" s="69"/>
      <c r="W584" s="69"/>
      <c r="X584" s="69"/>
      <c r="Y584" s="69"/>
      <c r="Z584" s="69"/>
    </row>
    <row r="585" spans="1:26" ht="13.5" customHeight="1">
      <c r="A585" s="216"/>
      <c r="B585" s="216"/>
      <c r="C585" s="216"/>
      <c r="D585" s="216"/>
      <c r="E585" s="230"/>
      <c r="F585" s="216"/>
      <c r="G585" s="216"/>
      <c r="H585" s="216"/>
      <c r="I585" s="216"/>
      <c r="J585" s="216"/>
      <c r="L585" s="38"/>
      <c r="M585" s="69"/>
      <c r="N585" s="69"/>
      <c r="O585" s="69"/>
      <c r="P585" s="69"/>
      <c r="Q585" s="69"/>
      <c r="R585" s="69"/>
      <c r="S585" s="69"/>
      <c r="T585" s="69"/>
      <c r="U585" s="69"/>
      <c r="V585" s="69"/>
      <c r="W585" s="69"/>
      <c r="X585" s="69"/>
      <c r="Y585" s="69"/>
      <c r="Z585" s="69"/>
    </row>
    <row r="586" spans="1:26" ht="13.5" customHeight="1">
      <c r="A586" s="216"/>
      <c r="B586" s="216"/>
      <c r="C586" s="216"/>
      <c r="D586" s="216"/>
      <c r="E586" s="230"/>
      <c r="F586" s="216"/>
      <c r="G586" s="216"/>
      <c r="H586" s="216"/>
      <c r="I586" s="216"/>
      <c r="J586" s="216"/>
      <c r="L586" s="38"/>
      <c r="M586" s="69"/>
      <c r="N586" s="69"/>
      <c r="O586" s="69"/>
      <c r="P586" s="69"/>
      <c r="Q586" s="69"/>
      <c r="R586" s="69"/>
      <c r="S586" s="69"/>
      <c r="T586" s="69"/>
      <c r="U586" s="69"/>
      <c r="V586" s="69"/>
      <c r="W586" s="69"/>
      <c r="X586" s="69"/>
      <c r="Y586" s="69"/>
      <c r="Z586" s="69"/>
    </row>
    <row r="587" spans="1:26" ht="13.5" customHeight="1">
      <c r="A587" s="216"/>
      <c r="B587" s="216"/>
      <c r="C587" s="216"/>
      <c r="D587" s="216"/>
      <c r="E587" s="230"/>
      <c r="F587" s="216"/>
      <c r="G587" s="216"/>
      <c r="H587" s="216"/>
      <c r="I587" s="216"/>
      <c r="J587" s="216"/>
      <c r="L587" s="38"/>
      <c r="M587" s="69"/>
      <c r="N587" s="69"/>
      <c r="O587" s="69"/>
      <c r="P587" s="69"/>
      <c r="Q587" s="69"/>
      <c r="R587" s="69"/>
      <c r="S587" s="69"/>
      <c r="T587" s="69"/>
      <c r="U587" s="69"/>
      <c r="V587" s="69"/>
      <c r="W587" s="69"/>
      <c r="X587" s="69"/>
      <c r="Y587" s="69"/>
      <c r="Z587" s="69"/>
    </row>
    <row r="588" spans="1:26" ht="13.5" customHeight="1">
      <c r="A588" s="216"/>
      <c r="B588" s="216"/>
      <c r="C588" s="216"/>
      <c r="D588" s="216"/>
      <c r="E588" s="230"/>
      <c r="F588" s="216"/>
      <c r="G588" s="216"/>
      <c r="H588" s="216"/>
      <c r="I588" s="216"/>
      <c r="J588" s="216"/>
      <c r="L588" s="38"/>
      <c r="M588" s="69"/>
      <c r="N588" s="69"/>
      <c r="O588" s="69"/>
      <c r="P588" s="69"/>
      <c r="Q588" s="69"/>
      <c r="R588" s="69"/>
      <c r="S588" s="69"/>
      <c r="T588" s="69"/>
      <c r="U588" s="69"/>
      <c r="V588" s="69"/>
      <c r="W588" s="69"/>
      <c r="X588" s="69"/>
      <c r="Y588" s="69"/>
      <c r="Z588" s="69"/>
    </row>
    <row r="589" spans="1:26" ht="13.5" customHeight="1">
      <c r="A589" s="216"/>
      <c r="B589" s="216"/>
      <c r="C589" s="216"/>
      <c r="D589" s="216"/>
      <c r="E589" s="230"/>
      <c r="F589" s="216"/>
      <c r="G589" s="216"/>
      <c r="H589" s="216"/>
      <c r="I589" s="216"/>
      <c r="J589" s="216"/>
      <c r="L589" s="38"/>
      <c r="M589" s="69"/>
      <c r="N589" s="69"/>
      <c r="O589" s="69"/>
      <c r="P589" s="69"/>
      <c r="Q589" s="69"/>
      <c r="R589" s="69"/>
      <c r="S589" s="69"/>
      <c r="T589" s="69"/>
      <c r="U589" s="69"/>
      <c r="V589" s="69"/>
      <c r="W589" s="69"/>
      <c r="X589" s="69"/>
      <c r="Y589" s="69"/>
      <c r="Z589" s="69"/>
    </row>
    <row r="590" spans="1:26" ht="13.5" customHeight="1">
      <c r="A590" s="216"/>
      <c r="B590" s="216"/>
      <c r="C590" s="216"/>
      <c r="D590" s="216"/>
      <c r="E590" s="230"/>
      <c r="F590" s="216"/>
      <c r="G590" s="216"/>
      <c r="H590" s="216"/>
      <c r="I590" s="216"/>
      <c r="J590" s="216"/>
      <c r="L590" s="38"/>
      <c r="M590" s="69"/>
      <c r="N590" s="69"/>
      <c r="O590" s="69"/>
      <c r="P590" s="69"/>
      <c r="Q590" s="69"/>
      <c r="R590" s="69"/>
      <c r="S590" s="69"/>
      <c r="T590" s="69"/>
      <c r="U590" s="69"/>
      <c r="V590" s="69"/>
      <c r="W590" s="69"/>
      <c r="X590" s="69"/>
      <c r="Y590" s="69"/>
      <c r="Z590" s="69"/>
    </row>
    <row r="591" spans="1:26" ht="13.5" customHeight="1">
      <c r="A591" s="216"/>
      <c r="B591" s="216"/>
      <c r="C591" s="216"/>
      <c r="D591" s="216"/>
      <c r="E591" s="230"/>
      <c r="F591" s="216"/>
      <c r="G591" s="216"/>
      <c r="H591" s="216"/>
      <c r="I591" s="216"/>
      <c r="J591" s="216"/>
      <c r="L591" s="38"/>
      <c r="M591" s="69"/>
      <c r="N591" s="69"/>
      <c r="O591" s="69"/>
      <c r="P591" s="69"/>
      <c r="Q591" s="69"/>
      <c r="R591" s="69"/>
      <c r="S591" s="69"/>
      <c r="T591" s="69"/>
      <c r="U591" s="69"/>
      <c r="V591" s="69"/>
      <c r="W591" s="69"/>
      <c r="X591" s="69"/>
      <c r="Y591" s="69"/>
      <c r="Z591" s="69"/>
    </row>
    <row r="592" spans="1:26" ht="13.5" customHeight="1">
      <c r="A592" s="216"/>
      <c r="B592" s="216"/>
      <c r="C592" s="216"/>
      <c r="D592" s="216"/>
      <c r="E592" s="230"/>
      <c r="F592" s="216"/>
      <c r="G592" s="216"/>
      <c r="H592" s="216"/>
      <c r="I592" s="216"/>
      <c r="J592" s="216"/>
      <c r="L592" s="38"/>
      <c r="M592" s="69"/>
      <c r="N592" s="69"/>
      <c r="O592" s="69"/>
      <c r="P592" s="69"/>
      <c r="Q592" s="69"/>
      <c r="R592" s="69"/>
      <c r="S592" s="69"/>
      <c r="T592" s="69"/>
      <c r="U592" s="69"/>
      <c r="V592" s="69"/>
      <c r="W592" s="69"/>
      <c r="X592" s="69"/>
      <c r="Y592" s="69"/>
      <c r="Z592" s="69"/>
    </row>
    <row r="593" spans="1:26" ht="13.5" customHeight="1">
      <c r="A593" s="216"/>
      <c r="B593" s="216"/>
      <c r="C593" s="216"/>
      <c r="D593" s="216"/>
      <c r="E593" s="230"/>
      <c r="F593" s="216"/>
      <c r="G593" s="216"/>
      <c r="H593" s="216"/>
      <c r="I593" s="216"/>
      <c r="J593" s="216"/>
      <c r="L593" s="38"/>
      <c r="M593" s="69"/>
      <c r="N593" s="69"/>
      <c r="O593" s="69"/>
      <c r="P593" s="69"/>
      <c r="Q593" s="69"/>
      <c r="R593" s="69"/>
      <c r="S593" s="69"/>
      <c r="T593" s="69"/>
      <c r="U593" s="69"/>
      <c r="V593" s="69"/>
      <c r="W593" s="69"/>
      <c r="X593" s="69"/>
      <c r="Y593" s="69"/>
      <c r="Z593" s="69"/>
    </row>
    <row r="594" spans="1:26" ht="13.5" customHeight="1">
      <c r="A594" s="216"/>
      <c r="B594" s="216"/>
      <c r="C594" s="216"/>
      <c r="D594" s="216"/>
      <c r="E594" s="230"/>
      <c r="F594" s="216"/>
      <c r="G594" s="216"/>
      <c r="H594" s="216"/>
      <c r="I594" s="216"/>
      <c r="J594" s="216"/>
      <c r="L594" s="38"/>
      <c r="M594" s="69"/>
      <c r="N594" s="69"/>
      <c r="O594" s="69"/>
      <c r="P594" s="69"/>
      <c r="Q594" s="69"/>
      <c r="R594" s="69"/>
      <c r="S594" s="69"/>
      <c r="T594" s="69"/>
      <c r="U594" s="69"/>
      <c r="V594" s="69"/>
      <c r="W594" s="69"/>
      <c r="X594" s="69"/>
      <c r="Y594" s="69"/>
      <c r="Z594" s="69"/>
    </row>
    <row r="595" spans="1:26" ht="13.5" customHeight="1">
      <c r="A595" s="216"/>
      <c r="B595" s="216"/>
      <c r="C595" s="216"/>
      <c r="D595" s="216"/>
      <c r="E595" s="230"/>
      <c r="F595" s="216"/>
      <c r="G595" s="216"/>
      <c r="H595" s="216"/>
      <c r="I595" s="216"/>
      <c r="J595" s="216"/>
      <c r="L595" s="38"/>
      <c r="M595" s="69"/>
      <c r="N595" s="69"/>
      <c r="O595" s="69"/>
      <c r="P595" s="69"/>
      <c r="Q595" s="69"/>
      <c r="R595" s="69"/>
      <c r="S595" s="69"/>
      <c r="T595" s="69"/>
      <c r="U595" s="69"/>
      <c r="V595" s="69"/>
      <c r="W595" s="69"/>
      <c r="X595" s="69"/>
      <c r="Y595" s="69"/>
      <c r="Z595" s="69"/>
    </row>
    <row r="596" spans="1:26" ht="13.5" customHeight="1">
      <c r="A596" s="216"/>
      <c r="B596" s="216"/>
      <c r="C596" s="216"/>
      <c r="D596" s="216"/>
      <c r="E596" s="230"/>
      <c r="F596" s="216"/>
      <c r="G596" s="216"/>
      <c r="H596" s="216"/>
      <c r="I596" s="216"/>
      <c r="J596" s="216"/>
      <c r="L596" s="38"/>
      <c r="M596" s="69"/>
      <c r="N596" s="69"/>
      <c r="O596" s="69"/>
      <c r="P596" s="69"/>
      <c r="Q596" s="69"/>
      <c r="R596" s="69"/>
      <c r="S596" s="69"/>
      <c r="T596" s="69"/>
      <c r="U596" s="69"/>
      <c r="V596" s="69"/>
      <c r="W596" s="69"/>
      <c r="X596" s="69"/>
      <c r="Y596" s="69"/>
      <c r="Z596" s="69"/>
    </row>
    <row r="597" spans="1:26" ht="13.5" customHeight="1">
      <c r="A597" s="216"/>
      <c r="B597" s="216"/>
      <c r="C597" s="216"/>
      <c r="D597" s="216"/>
      <c r="E597" s="230"/>
      <c r="F597" s="216"/>
      <c r="G597" s="216"/>
      <c r="H597" s="216"/>
      <c r="I597" s="216"/>
      <c r="J597" s="216"/>
      <c r="L597" s="38"/>
      <c r="M597" s="69"/>
      <c r="N597" s="69"/>
      <c r="O597" s="69"/>
      <c r="P597" s="69"/>
      <c r="Q597" s="69"/>
      <c r="R597" s="69"/>
      <c r="S597" s="69"/>
      <c r="T597" s="69"/>
      <c r="U597" s="69"/>
      <c r="V597" s="69"/>
      <c r="W597" s="69"/>
      <c r="X597" s="69"/>
      <c r="Y597" s="69"/>
      <c r="Z597" s="69"/>
    </row>
    <row r="598" spans="1:26" ht="13.5" customHeight="1">
      <c r="A598" s="216"/>
      <c r="B598" s="216"/>
      <c r="C598" s="216"/>
      <c r="D598" s="216"/>
      <c r="E598" s="230"/>
      <c r="F598" s="216"/>
      <c r="G598" s="216"/>
      <c r="H598" s="216"/>
      <c r="I598" s="216"/>
      <c r="J598" s="216"/>
      <c r="L598" s="38"/>
      <c r="M598" s="69"/>
      <c r="N598" s="69"/>
      <c r="O598" s="69"/>
      <c r="P598" s="69"/>
      <c r="Q598" s="69"/>
      <c r="R598" s="69"/>
      <c r="S598" s="69"/>
      <c r="T598" s="69"/>
      <c r="U598" s="69"/>
      <c r="V598" s="69"/>
      <c r="W598" s="69"/>
      <c r="X598" s="69"/>
      <c r="Y598" s="69"/>
      <c r="Z598" s="69"/>
    </row>
    <row r="599" spans="1:26" ht="13.5" customHeight="1">
      <c r="A599" s="216"/>
      <c r="B599" s="216"/>
      <c r="C599" s="216"/>
      <c r="D599" s="216"/>
      <c r="E599" s="230"/>
      <c r="F599" s="216"/>
      <c r="G599" s="216"/>
      <c r="H599" s="216"/>
      <c r="I599" s="216"/>
      <c r="J599" s="216"/>
      <c r="L599" s="38"/>
      <c r="M599" s="69"/>
      <c r="N599" s="69"/>
      <c r="O599" s="69"/>
      <c r="P599" s="69"/>
      <c r="Q599" s="69"/>
      <c r="R599" s="69"/>
      <c r="S599" s="69"/>
      <c r="T599" s="69"/>
      <c r="U599" s="69"/>
      <c r="V599" s="69"/>
      <c r="W599" s="69"/>
      <c r="X599" s="69"/>
      <c r="Y599" s="69"/>
      <c r="Z599" s="69"/>
    </row>
    <row r="600" spans="1:26" ht="13.5" customHeight="1">
      <c r="A600" s="216"/>
      <c r="B600" s="216"/>
      <c r="C600" s="216"/>
      <c r="D600" s="216"/>
      <c r="E600" s="230"/>
      <c r="F600" s="216"/>
      <c r="G600" s="216"/>
      <c r="H600" s="216"/>
      <c r="I600" s="216"/>
      <c r="J600" s="216"/>
      <c r="L600" s="38"/>
      <c r="M600" s="69"/>
      <c r="N600" s="69"/>
      <c r="O600" s="69"/>
      <c r="P600" s="69"/>
      <c r="Q600" s="69"/>
      <c r="R600" s="69"/>
      <c r="S600" s="69"/>
      <c r="T600" s="69"/>
      <c r="U600" s="69"/>
      <c r="V600" s="69"/>
      <c r="W600" s="69"/>
      <c r="X600" s="69"/>
      <c r="Y600" s="69"/>
      <c r="Z600" s="69"/>
    </row>
    <row r="601" spans="1:26" ht="13.5" customHeight="1">
      <c r="A601" s="216"/>
      <c r="B601" s="216"/>
      <c r="C601" s="216"/>
      <c r="D601" s="216"/>
      <c r="E601" s="230"/>
      <c r="F601" s="216"/>
      <c r="G601" s="216"/>
      <c r="H601" s="216"/>
      <c r="I601" s="216"/>
      <c r="J601" s="216"/>
      <c r="L601" s="38"/>
      <c r="M601" s="69"/>
      <c r="N601" s="69"/>
      <c r="O601" s="69"/>
      <c r="P601" s="69"/>
      <c r="Q601" s="69"/>
      <c r="R601" s="69"/>
      <c r="S601" s="69"/>
      <c r="T601" s="69"/>
      <c r="U601" s="69"/>
      <c r="V601" s="69"/>
      <c r="W601" s="69"/>
      <c r="X601" s="69"/>
      <c r="Y601" s="69"/>
      <c r="Z601" s="69"/>
    </row>
    <row r="602" spans="1:26" ht="13.5" customHeight="1">
      <c r="A602" s="216"/>
      <c r="B602" s="216"/>
      <c r="C602" s="216"/>
      <c r="D602" s="216"/>
      <c r="E602" s="230"/>
      <c r="F602" s="216"/>
      <c r="G602" s="216"/>
      <c r="H602" s="216"/>
      <c r="I602" s="216"/>
      <c r="J602" s="216"/>
      <c r="L602" s="38"/>
      <c r="M602" s="69"/>
      <c r="N602" s="69"/>
      <c r="O602" s="69"/>
      <c r="P602" s="69"/>
      <c r="Q602" s="69"/>
      <c r="R602" s="69"/>
      <c r="S602" s="69"/>
      <c r="T602" s="69"/>
      <c r="U602" s="69"/>
      <c r="V602" s="69"/>
      <c r="W602" s="69"/>
      <c r="X602" s="69"/>
      <c r="Y602" s="69"/>
      <c r="Z602" s="69"/>
    </row>
    <row r="603" spans="1:26" ht="13.5" customHeight="1">
      <c r="A603" s="216"/>
      <c r="B603" s="216"/>
      <c r="C603" s="216"/>
      <c r="D603" s="216"/>
      <c r="E603" s="230"/>
      <c r="F603" s="216"/>
      <c r="G603" s="216"/>
      <c r="H603" s="216"/>
      <c r="I603" s="216"/>
      <c r="J603" s="216"/>
      <c r="L603" s="38"/>
      <c r="M603" s="69"/>
      <c r="N603" s="69"/>
      <c r="O603" s="69"/>
      <c r="P603" s="69"/>
      <c r="Q603" s="69"/>
      <c r="R603" s="69"/>
      <c r="S603" s="69"/>
      <c r="T603" s="69"/>
      <c r="U603" s="69"/>
      <c r="V603" s="69"/>
      <c r="W603" s="69"/>
      <c r="X603" s="69"/>
      <c r="Y603" s="69"/>
      <c r="Z603" s="69"/>
    </row>
    <row r="604" spans="1:26" ht="13.5" customHeight="1">
      <c r="A604" s="216"/>
      <c r="B604" s="216"/>
      <c r="C604" s="216"/>
      <c r="D604" s="216"/>
      <c r="E604" s="230"/>
      <c r="F604" s="216"/>
      <c r="G604" s="216"/>
      <c r="H604" s="216"/>
      <c r="I604" s="216"/>
      <c r="J604" s="216"/>
      <c r="L604" s="38"/>
      <c r="M604" s="69"/>
      <c r="N604" s="69"/>
      <c r="O604" s="69"/>
      <c r="P604" s="69"/>
      <c r="Q604" s="69"/>
      <c r="R604" s="69"/>
      <c r="S604" s="69"/>
      <c r="T604" s="69"/>
      <c r="U604" s="69"/>
      <c r="V604" s="69"/>
      <c r="W604" s="69"/>
      <c r="X604" s="69"/>
      <c r="Y604" s="69"/>
      <c r="Z604" s="69"/>
    </row>
    <row r="605" spans="1:26" ht="13.5" customHeight="1">
      <c r="A605" s="216"/>
      <c r="B605" s="216"/>
      <c r="C605" s="216"/>
      <c r="D605" s="216"/>
      <c r="E605" s="230"/>
      <c r="F605" s="216"/>
      <c r="G605" s="216"/>
      <c r="H605" s="216"/>
      <c r="I605" s="216"/>
      <c r="J605" s="216"/>
      <c r="L605" s="38"/>
      <c r="M605" s="69"/>
      <c r="N605" s="69"/>
      <c r="O605" s="69"/>
      <c r="P605" s="69"/>
      <c r="Q605" s="69"/>
      <c r="R605" s="69"/>
      <c r="S605" s="69"/>
      <c r="T605" s="69"/>
      <c r="U605" s="69"/>
      <c r="V605" s="69"/>
      <c r="W605" s="69"/>
      <c r="X605" s="69"/>
      <c r="Y605" s="69"/>
      <c r="Z605" s="69"/>
    </row>
    <row r="606" spans="1:26" ht="13.5" customHeight="1">
      <c r="A606" s="216"/>
      <c r="B606" s="216"/>
      <c r="C606" s="216"/>
      <c r="D606" s="216"/>
      <c r="E606" s="230"/>
      <c r="F606" s="216"/>
      <c r="G606" s="216"/>
      <c r="H606" s="216"/>
      <c r="I606" s="216"/>
      <c r="J606" s="216"/>
      <c r="L606" s="38"/>
      <c r="M606" s="69"/>
      <c r="N606" s="69"/>
      <c r="O606" s="69"/>
      <c r="P606" s="69"/>
      <c r="Q606" s="69"/>
      <c r="R606" s="69"/>
      <c r="S606" s="69"/>
      <c r="T606" s="69"/>
      <c r="U606" s="69"/>
      <c r="V606" s="69"/>
      <c r="W606" s="69"/>
      <c r="X606" s="69"/>
      <c r="Y606" s="69"/>
      <c r="Z606" s="69"/>
    </row>
    <row r="607" spans="1:26" ht="13.5" customHeight="1">
      <c r="A607" s="216"/>
      <c r="B607" s="216"/>
      <c r="C607" s="216"/>
      <c r="D607" s="216"/>
      <c r="E607" s="230"/>
      <c r="F607" s="216"/>
      <c r="G607" s="216"/>
      <c r="H607" s="216"/>
      <c r="I607" s="216"/>
      <c r="J607" s="216"/>
      <c r="L607" s="38"/>
      <c r="M607" s="69"/>
      <c r="N607" s="69"/>
      <c r="O607" s="69"/>
      <c r="P607" s="69"/>
      <c r="Q607" s="69"/>
      <c r="R607" s="69"/>
      <c r="S607" s="69"/>
      <c r="T607" s="69"/>
      <c r="U607" s="69"/>
      <c r="V607" s="69"/>
      <c r="W607" s="69"/>
      <c r="X607" s="69"/>
      <c r="Y607" s="69"/>
      <c r="Z607" s="69"/>
    </row>
    <row r="608" spans="1:26" ht="13.5" customHeight="1">
      <c r="A608" s="216"/>
      <c r="B608" s="216"/>
      <c r="C608" s="216"/>
      <c r="D608" s="216"/>
      <c r="E608" s="230"/>
      <c r="F608" s="216"/>
      <c r="G608" s="216"/>
      <c r="H608" s="216"/>
      <c r="I608" s="216"/>
      <c r="J608" s="216"/>
      <c r="L608" s="38"/>
      <c r="M608" s="69"/>
      <c r="N608" s="69"/>
      <c r="O608" s="69"/>
      <c r="P608" s="69"/>
      <c r="Q608" s="69"/>
      <c r="R608" s="69"/>
      <c r="S608" s="69"/>
      <c r="T608" s="69"/>
      <c r="U608" s="69"/>
      <c r="V608" s="69"/>
      <c r="W608" s="69"/>
      <c r="X608" s="69"/>
      <c r="Y608" s="69"/>
      <c r="Z608" s="69"/>
    </row>
    <row r="609" spans="1:26" ht="13.5" customHeight="1">
      <c r="A609" s="216"/>
      <c r="B609" s="216"/>
      <c r="C609" s="216"/>
      <c r="D609" s="216"/>
      <c r="E609" s="230"/>
      <c r="F609" s="216"/>
      <c r="G609" s="216"/>
      <c r="H609" s="216"/>
      <c r="I609" s="216"/>
      <c r="J609" s="216"/>
      <c r="L609" s="38"/>
      <c r="M609" s="69"/>
      <c r="N609" s="69"/>
      <c r="O609" s="69"/>
      <c r="P609" s="69"/>
      <c r="Q609" s="69"/>
      <c r="R609" s="69"/>
      <c r="S609" s="69"/>
      <c r="T609" s="69"/>
      <c r="U609" s="69"/>
      <c r="V609" s="69"/>
      <c r="W609" s="69"/>
      <c r="X609" s="69"/>
      <c r="Y609" s="69"/>
      <c r="Z609" s="69"/>
    </row>
    <row r="610" spans="1:26" ht="13.5" customHeight="1">
      <c r="A610" s="216"/>
      <c r="B610" s="216"/>
      <c r="C610" s="216"/>
      <c r="D610" s="216"/>
      <c r="E610" s="230"/>
      <c r="F610" s="216"/>
      <c r="G610" s="216"/>
      <c r="H610" s="216"/>
      <c r="I610" s="216"/>
      <c r="J610" s="216"/>
      <c r="L610" s="38"/>
      <c r="M610" s="69"/>
      <c r="N610" s="69"/>
      <c r="O610" s="69"/>
      <c r="P610" s="69"/>
      <c r="Q610" s="69"/>
      <c r="R610" s="69"/>
      <c r="S610" s="69"/>
      <c r="T610" s="69"/>
      <c r="U610" s="69"/>
      <c r="V610" s="69"/>
      <c r="W610" s="69"/>
      <c r="X610" s="69"/>
      <c r="Y610" s="69"/>
      <c r="Z610" s="69"/>
    </row>
    <row r="611" spans="1:26" ht="13.5" customHeight="1">
      <c r="A611" s="216"/>
      <c r="B611" s="216"/>
      <c r="C611" s="216"/>
      <c r="D611" s="216"/>
      <c r="E611" s="230"/>
      <c r="F611" s="216"/>
      <c r="G611" s="216"/>
      <c r="H611" s="216"/>
      <c r="I611" s="216"/>
      <c r="J611" s="216"/>
      <c r="L611" s="38"/>
      <c r="M611" s="69"/>
      <c r="N611" s="69"/>
      <c r="O611" s="69"/>
      <c r="P611" s="69"/>
      <c r="Q611" s="69"/>
      <c r="R611" s="69"/>
      <c r="S611" s="69"/>
      <c r="T611" s="69"/>
      <c r="U611" s="69"/>
      <c r="V611" s="69"/>
      <c r="W611" s="69"/>
      <c r="X611" s="69"/>
      <c r="Y611" s="69"/>
      <c r="Z611" s="69"/>
    </row>
    <row r="612" spans="1:26" ht="13.5" customHeight="1">
      <c r="A612" s="216"/>
      <c r="B612" s="216"/>
      <c r="C612" s="216"/>
      <c r="D612" s="216"/>
      <c r="E612" s="230"/>
      <c r="F612" s="216"/>
      <c r="G612" s="216"/>
      <c r="H612" s="216"/>
      <c r="I612" s="216"/>
      <c r="J612" s="216"/>
      <c r="L612" s="38"/>
      <c r="M612" s="69"/>
      <c r="N612" s="69"/>
      <c r="O612" s="69"/>
      <c r="P612" s="69"/>
      <c r="Q612" s="69"/>
      <c r="R612" s="69"/>
      <c r="S612" s="69"/>
      <c r="T612" s="69"/>
      <c r="U612" s="69"/>
      <c r="V612" s="69"/>
      <c r="W612" s="69"/>
      <c r="X612" s="69"/>
      <c r="Y612" s="69"/>
      <c r="Z612" s="69"/>
    </row>
    <row r="613" spans="1:26" ht="13.5" customHeight="1">
      <c r="A613" s="216"/>
      <c r="B613" s="216"/>
      <c r="C613" s="216"/>
      <c r="D613" s="216"/>
      <c r="E613" s="230"/>
      <c r="F613" s="216"/>
      <c r="G613" s="216"/>
      <c r="H613" s="216"/>
      <c r="I613" s="216"/>
      <c r="J613" s="216"/>
      <c r="L613" s="38"/>
      <c r="M613" s="69"/>
      <c r="N613" s="69"/>
      <c r="O613" s="69"/>
      <c r="P613" s="69"/>
      <c r="Q613" s="69"/>
      <c r="R613" s="69"/>
      <c r="S613" s="69"/>
      <c r="T613" s="69"/>
      <c r="U613" s="69"/>
      <c r="V613" s="69"/>
      <c r="W613" s="69"/>
      <c r="X613" s="69"/>
      <c r="Y613" s="69"/>
      <c r="Z613" s="69"/>
    </row>
    <row r="614" spans="1:26" ht="13.5" customHeight="1">
      <c r="A614" s="216"/>
      <c r="B614" s="216"/>
      <c r="C614" s="216"/>
      <c r="D614" s="216"/>
      <c r="E614" s="230"/>
      <c r="F614" s="216"/>
      <c r="G614" s="216"/>
      <c r="H614" s="216"/>
      <c r="I614" s="216"/>
      <c r="J614" s="216"/>
      <c r="L614" s="38"/>
      <c r="M614" s="69"/>
      <c r="N614" s="69"/>
      <c r="O614" s="69"/>
      <c r="P614" s="69"/>
      <c r="Q614" s="69"/>
      <c r="R614" s="69"/>
      <c r="S614" s="69"/>
      <c r="T614" s="69"/>
      <c r="U614" s="69"/>
      <c r="V614" s="69"/>
      <c r="W614" s="69"/>
      <c r="X614" s="69"/>
      <c r="Y614" s="69"/>
      <c r="Z614" s="69"/>
    </row>
    <row r="615" spans="1:26" ht="13.5" customHeight="1">
      <c r="A615" s="216"/>
      <c r="B615" s="216"/>
      <c r="C615" s="216"/>
      <c r="D615" s="216"/>
      <c r="E615" s="230"/>
      <c r="F615" s="216"/>
      <c r="G615" s="216"/>
      <c r="H615" s="216"/>
      <c r="I615" s="216"/>
      <c r="J615" s="216"/>
      <c r="L615" s="38"/>
      <c r="M615" s="69"/>
      <c r="N615" s="69"/>
      <c r="O615" s="69"/>
      <c r="P615" s="69"/>
      <c r="Q615" s="69"/>
      <c r="R615" s="69"/>
      <c r="S615" s="69"/>
      <c r="T615" s="69"/>
      <c r="U615" s="69"/>
      <c r="V615" s="69"/>
      <c r="W615" s="69"/>
      <c r="X615" s="69"/>
      <c r="Y615" s="69"/>
      <c r="Z615" s="69"/>
    </row>
    <row r="616" spans="1:26" ht="13.5" customHeight="1">
      <c r="A616" s="216"/>
      <c r="B616" s="216"/>
      <c r="C616" s="216"/>
      <c r="D616" s="216"/>
      <c r="E616" s="230"/>
      <c r="F616" s="216"/>
      <c r="G616" s="216"/>
      <c r="H616" s="216"/>
      <c r="I616" s="216"/>
      <c r="J616" s="216"/>
      <c r="L616" s="38"/>
      <c r="M616" s="69"/>
      <c r="N616" s="69"/>
      <c r="O616" s="69"/>
      <c r="P616" s="69"/>
      <c r="Q616" s="69"/>
      <c r="R616" s="69"/>
      <c r="S616" s="69"/>
      <c r="T616" s="69"/>
      <c r="U616" s="69"/>
      <c r="V616" s="69"/>
      <c r="W616" s="69"/>
      <c r="X616" s="69"/>
      <c r="Y616" s="69"/>
      <c r="Z616" s="69"/>
    </row>
    <row r="617" spans="1:26" ht="13.5" customHeight="1">
      <c r="A617" s="216"/>
      <c r="B617" s="216"/>
      <c r="C617" s="216"/>
      <c r="D617" s="216"/>
      <c r="E617" s="230"/>
      <c r="F617" s="216"/>
      <c r="G617" s="216"/>
      <c r="H617" s="216"/>
      <c r="I617" s="216"/>
      <c r="J617" s="216"/>
      <c r="L617" s="38"/>
      <c r="M617" s="69"/>
      <c r="N617" s="69"/>
      <c r="O617" s="69"/>
      <c r="P617" s="69"/>
      <c r="Q617" s="69"/>
      <c r="R617" s="69"/>
      <c r="S617" s="69"/>
      <c r="T617" s="69"/>
      <c r="U617" s="69"/>
      <c r="V617" s="69"/>
      <c r="W617" s="69"/>
      <c r="X617" s="69"/>
      <c r="Y617" s="69"/>
      <c r="Z617" s="69"/>
    </row>
    <row r="618" spans="1:26" ht="13.5" customHeight="1">
      <c r="A618" s="216"/>
      <c r="B618" s="216"/>
      <c r="C618" s="216"/>
      <c r="D618" s="216"/>
      <c r="E618" s="230"/>
      <c r="F618" s="216"/>
      <c r="G618" s="216"/>
      <c r="H618" s="216"/>
      <c r="I618" s="216"/>
      <c r="J618" s="216"/>
      <c r="L618" s="38"/>
      <c r="M618" s="69"/>
      <c r="N618" s="69"/>
      <c r="O618" s="69"/>
      <c r="P618" s="69"/>
      <c r="Q618" s="69"/>
      <c r="R618" s="69"/>
      <c r="S618" s="69"/>
      <c r="T618" s="69"/>
      <c r="U618" s="69"/>
      <c r="V618" s="69"/>
      <c r="W618" s="69"/>
      <c r="X618" s="69"/>
      <c r="Y618" s="69"/>
      <c r="Z618" s="69"/>
    </row>
    <row r="619" spans="1:26" ht="13.5" customHeight="1">
      <c r="A619" s="216"/>
      <c r="B619" s="216"/>
      <c r="C619" s="216"/>
      <c r="D619" s="216"/>
      <c r="E619" s="230"/>
      <c r="F619" s="216"/>
      <c r="G619" s="216"/>
      <c r="H619" s="216"/>
      <c r="I619" s="216"/>
      <c r="J619" s="216"/>
      <c r="L619" s="38"/>
      <c r="M619" s="69"/>
      <c r="N619" s="69"/>
      <c r="O619" s="69"/>
      <c r="P619" s="69"/>
      <c r="Q619" s="69"/>
      <c r="R619" s="69"/>
      <c r="S619" s="69"/>
      <c r="T619" s="69"/>
      <c r="U619" s="69"/>
      <c r="V619" s="69"/>
      <c r="W619" s="69"/>
      <c r="X619" s="69"/>
      <c r="Y619" s="69"/>
      <c r="Z619" s="69"/>
    </row>
    <row r="620" spans="1:26" ht="13.5" customHeight="1">
      <c r="A620" s="216"/>
      <c r="B620" s="216"/>
      <c r="C620" s="216"/>
      <c r="D620" s="216"/>
      <c r="E620" s="230"/>
      <c r="F620" s="216"/>
      <c r="G620" s="216"/>
      <c r="H620" s="216"/>
      <c r="I620" s="216"/>
      <c r="J620" s="216"/>
      <c r="L620" s="38"/>
      <c r="M620" s="69"/>
      <c r="N620" s="69"/>
      <c r="O620" s="69"/>
      <c r="P620" s="69"/>
      <c r="Q620" s="69"/>
      <c r="R620" s="69"/>
      <c r="S620" s="69"/>
      <c r="T620" s="69"/>
      <c r="U620" s="69"/>
      <c r="V620" s="69"/>
      <c r="W620" s="69"/>
      <c r="X620" s="69"/>
      <c r="Y620" s="69"/>
      <c r="Z620" s="69"/>
    </row>
    <row r="621" spans="1:26" ht="13.5" customHeight="1">
      <c r="A621" s="216"/>
      <c r="B621" s="216"/>
      <c r="C621" s="216"/>
      <c r="D621" s="216"/>
      <c r="E621" s="230"/>
      <c r="F621" s="216"/>
      <c r="G621" s="216"/>
      <c r="H621" s="216"/>
      <c r="I621" s="216"/>
      <c r="J621" s="216"/>
      <c r="L621" s="38"/>
      <c r="M621" s="69"/>
      <c r="N621" s="69"/>
      <c r="O621" s="69"/>
      <c r="P621" s="69"/>
      <c r="Q621" s="69"/>
      <c r="R621" s="69"/>
      <c r="S621" s="69"/>
      <c r="T621" s="69"/>
      <c r="U621" s="69"/>
      <c r="V621" s="69"/>
      <c r="W621" s="69"/>
      <c r="X621" s="69"/>
      <c r="Y621" s="69"/>
      <c r="Z621" s="69"/>
    </row>
    <row r="622" spans="1:26" ht="13.5" customHeight="1">
      <c r="A622" s="216"/>
      <c r="B622" s="216"/>
      <c r="C622" s="216"/>
      <c r="D622" s="216"/>
      <c r="E622" s="230"/>
      <c r="F622" s="216"/>
      <c r="G622" s="216"/>
      <c r="H622" s="216"/>
      <c r="I622" s="216"/>
      <c r="J622" s="216"/>
      <c r="L622" s="38"/>
      <c r="M622" s="69"/>
      <c r="N622" s="69"/>
      <c r="O622" s="69"/>
      <c r="P622" s="69"/>
      <c r="Q622" s="69"/>
      <c r="R622" s="69"/>
      <c r="S622" s="69"/>
      <c r="T622" s="69"/>
      <c r="U622" s="69"/>
      <c r="V622" s="69"/>
      <c r="W622" s="69"/>
      <c r="X622" s="69"/>
      <c r="Y622" s="69"/>
      <c r="Z622" s="69"/>
    </row>
    <row r="623" spans="1:26" ht="13.5" customHeight="1">
      <c r="A623" s="216"/>
      <c r="B623" s="216"/>
      <c r="C623" s="216"/>
      <c r="D623" s="216"/>
      <c r="E623" s="230"/>
      <c r="F623" s="216"/>
      <c r="G623" s="216"/>
      <c r="H623" s="216"/>
      <c r="I623" s="216"/>
      <c r="J623" s="216"/>
      <c r="L623" s="38"/>
      <c r="M623" s="69"/>
      <c r="N623" s="69"/>
      <c r="O623" s="69"/>
      <c r="P623" s="69"/>
      <c r="Q623" s="69"/>
      <c r="R623" s="69"/>
      <c r="S623" s="69"/>
      <c r="T623" s="69"/>
      <c r="U623" s="69"/>
      <c r="V623" s="69"/>
      <c r="W623" s="69"/>
      <c r="X623" s="69"/>
      <c r="Y623" s="69"/>
      <c r="Z623" s="69"/>
    </row>
    <row r="624" spans="1:26" ht="13.5" customHeight="1">
      <c r="A624" s="216"/>
      <c r="B624" s="216"/>
      <c r="C624" s="216"/>
      <c r="D624" s="216"/>
      <c r="E624" s="230"/>
      <c r="F624" s="216"/>
      <c r="G624" s="216"/>
      <c r="H624" s="216"/>
      <c r="I624" s="216"/>
      <c r="J624" s="216"/>
      <c r="L624" s="38"/>
      <c r="M624" s="69"/>
      <c r="N624" s="69"/>
      <c r="O624" s="69"/>
      <c r="P624" s="69"/>
      <c r="Q624" s="69"/>
      <c r="R624" s="69"/>
      <c r="S624" s="69"/>
      <c r="T624" s="69"/>
      <c r="U624" s="69"/>
      <c r="V624" s="69"/>
      <c r="W624" s="69"/>
      <c r="X624" s="69"/>
      <c r="Y624" s="69"/>
      <c r="Z624" s="69"/>
    </row>
    <row r="625" spans="1:26" ht="13.5" customHeight="1">
      <c r="A625" s="216"/>
      <c r="B625" s="216"/>
      <c r="C625" s="216"/>
      <c r="D625" s="216"/>
      <c r="E625" s="230"/>
      <c r="F625" s="216"/>
      <c r="G625" s="216"/>
      <c r="H625" s="216"/>
      <c r="I625" s="216"/>
      <c r="J625" s="216"/>
      <c r="L625" s="38"/>
      <c r="M625" s="69"/>
      <c r="N625" s="69"/>
      <c r="O625" s="69"/>
      <c r="P625" s="69"/>
      <c r="Q625" s="69"/>
      <c r="R625" s="69"/>
      <c r="S625" s="69"/>
      <c r="T625" s="69"/>
      <c r="U625" s="69"/>
      <c r="V625" s="69"/>
      <c r="W625" s="69"/>
      <c r="X625" s="69"/>
      <c r="Y625" s="69"/>
      <c r="Z625" s="69"/>
    </row>
    <row r="626" spans="1:26" ht="13.5" customHeight="1">
      <c r="A626" s="216"/>
      <c r="B626" s="216"/>
      <c r="C626" s="216"/>
      <c r="D626" s="216"/>
      <c r="E626" s="230"/>
      <c r="F626" s="216"/>
      <c r="G626" s="216"/>
      <c r="H626" s="216"/>
      <c r="I626" s="216"/>
      <c r="J626" s="216"/>
      <c r="L626" s="38"/>
      <c r="M626" s="69"/>
      <c r="N626" s="69"/>
      <c r="O626" s="69"/>
      <c r="P626" s="69"/>
      <c r="Q626" s="69"/>
      <c r="R626" s="69"/>
      <c r="S626" s="69"/>
      <c r="T626" s="69"/>
      <c r="U626" s="69"/>
      <c r="V626" s="69"/>
      <c r="W626" s="69"/>
      <c r="X626" s="69"/>
      <c r="Y626" s="69"/>
      <c r="Z626" s="69"/>
    </row>
    <row r="627" spans="1:26" ht="13.5" customHeight="1">
      <c r="A627" s="216"/>
      <c r="B627" s="216"/>
      <c r="C627" s="216"/>
      <c r="D627" s="216"/>
      <c r="E627" s="230"/>
      <c r="F627" s="216"/>
      <c r="G627" s="216"/>
      <c r="H627" s="216"/>
      <c r="I627" s="216"/>
      <c r="J627" s="216"/>
      <c r="L627" s="38"/>
      <c r="M627" s="69"/>
      <c r="N627" s="69"/>
      <c r="O627" s="69"/>
      <c r="P627" s="69"/>
      <c r="Q627" s="69"/>
      <c r="R627" s="69"/>
      <c r="S627" s="69"/>
      <c r="T627" s="69"/>
      <c r="U627" s="69"/>
      <c r="V627" s="69"/>
      <c r="W627" s="69"/>
      <c r="X627" s="69"/>
      <c r="Y627" s="69"/>
      <c r="Z627" s="69"/>
    </row>
    <row r="628" spans="1:26" ht="13.5" customHeight="1">
      <c r="A628" s="216"/>
      <c r="B628" s="216"/>
      <c r="C628" s="216"/>
      <c r="D628" s="216"/>
      <c r="E628" s="230"/>
      <c r="F628" s="216"/>
      <c r="G628" s="216"/>
      <c r="H628" s="216"/>
      <c r="I628" s="216"/>
      <c r="J628" s="216"/>
      <c r="L628" s="38"/>
      <c r="M628" s="69"/>
      <c r="N628" s="69"/>
      <c r="O628" s="69"/>
      <c r="P628" s="69"/>
      <c r="Q628" s="69"/>
      <c r="R628" s="69"/>
      <c r="S628" s="69"/>
      <c r="T628" s="69"/>
      <c r="U628" s="69"/>
      <c r="V628" s="69"/>
      <c r="W628" s="69"/>
      <c r="X628" s="69"/>
      <c r="Y628" s="69"/>
      <c r="Z628" s="69"/>
    </row>
    <row r="629" spans="1:26" ht="13.5" customHeight="1">
      <c r="A629" s="216"/>
      <c r="B629" s="216"/>
      <c r="C629" s="216"/>
      <c r="D629" s="216"/>
      <c r="E629" s="230"/>
      <c r="F629" s="216"/>
      <c r="G629" s="216"/>
      <c r="H629" s="216"/>
      <c r="I629" s="216"/>
      <c r="J629" s="216"/>
      <c r="L629" s="38"/>
      <c r="M629" s="69"/>
      <c r="N629" s="69"/>
      <c r="O629" s="69"/>
      <c r="P629" s="69"/>
      <c r="Q629" s="69"/>
      <c r="R629" s="69"/>
      <c r="S629" s="69"/>
      <c r="T629" s="69"/>
      <c r="U629" s="69"/>
      <c r="V629" s="69"/>
      <c r="W629" s="69"/>
      <c r="X629" s="69"/>
      <c r="Y629" s="69"/>
      <c r="Z629" s="69"/>
    </row>
    <row r="630" spans="1:26" ht="13.5" customHeight="1">
      <c r="A630" s="216"/>
      <c r="B630" s="216"/>
      <c r="C630" s="216"/>
      <c r="D630" s="216"/>
      <c r="E630" s="230"/>
      <c r="F630" s="216"/>
      <c r="G630" s="216"/>
      <c r="H630" s="216"/>
      <c r="I630" s="216"/>
      <c r="J630" s="216"/>
      <c r="L630" s="38"/>
      <c r="M630" s="69"/>
      <c r="N630" s="69"/>
      <c r="O630" s="69"/>
      <c r="P630" s="69"/>
      <c r="Q630" s="69"/>
      <c r="R630" s="69"/>
      <c r="S630" s="69"/>
      <c r="T630" s="69"/>
      <c r="U630" s="69"/>
      <c r="V630" s="69"/>
      <c r="W630" s="69"/>
      <c r="X630" s="69"/>
      <c r="Y630" s="69"/>
      <c r="Z630" s="69"/>
    </row>
    <row r="631" spans="1:26" ht="13.5" customHeight="1">
      <c r="A631" s="216"/>
      <c r="B631" s="216"/>
      <c r="C631" s="216"/>
      <c r="D631" s="216"/>
      <c r="E631" s="230"/>
      <c r="F631" s="216"/>
      <c r="G631" s="216"/>
      <c r="H631" s="216"/>
      <c r="I631" s="216"/>
      <c r="J631" s="216"/>
      <c r="L631" s="38"/>
      <c r="M631" s="69"/>
      <c r="N631" s="69"/>
      <c r="O631" s="69"/>
      <c r="P631" s="69"/>
      <c r="Q631" s="69"/>
      <c r="R631" s="69"/>
      <c r="S631" s="69"/>
      <c r="T631" s="69"/>
      <c r="U631" s="69"/>
      <c r="V631" s="69"/>
      <c r="W631" s="69"/>
      <c r="X631" s="69"/>
      <c r="Y631" s="69"/>
      <c r="Z631" s="69"/>
    </row>
    <row r="632" spans="1:26" ht="13.5" customHeight="1">
      <c r="A632" s="216"/>
      <c r="B632" s="216"/>
      <c r="C632" s="216"/>
      <c r="D632" s="216"/>
      <c r="E632" s="230"/>
      <c r="F632" s="216"/>
      <c r="G632" s="216"/>
      <c r="H632" s="216"/>
      <c r="I632" s="216"/>
      <c r="J632" s="216"/>
      <c r="L632" s="38"/>
      <c r="M632" s="69"/>
      <c r="N632" s="69"/>
      <c r="O632" s="69"/>
      <c r="P632" s="69"/>
      <c r="Q632" s="69"/>
      <c r="R632" s="69"/>
      <c r="S632" s="69"/>
      <c r="T632" s="69"/>
      <c r="U632" s="69"/>
      <c r="V632" s="69"/>
      <c r="W632" s="69"/>
      <c r="X632" s="69"/>
      <c r="Y632" s="69"/>
      <c r="Z632" s="69"/>
    </row>
    <row r="633" spans="1:26" ht="13.5" customHeight="1">
      <c r="A633" s="216"/>
      <c r="B633" s="216"/>
      <c r="C633" s="216"/>
      <c r="D633" s="216"/>
      <c r="E633" s="230"/>
      <c r="F633" s="216"/>
      <c r="G633" s="216"/>
      <c r="H633" s="216"/>
      <c r="I633" s="216"/>
      <c r="J633" s="216"/>
      <c r="L633" s="38"/>
      <c r="M633" s="69"/>
      <c r="N633" s="69"/>
      <c r="O633" s="69"/>
      <c r="P633" s="69"/>
      <c r="Q633" s="69"/>
      <c r="R633" s="69"/>
      <c r="S633" s="69"/>
      <c r="T633" s="69"/>
      <c r="U633" s="69"/>
      <c r="V633" s="69"/>
      <c r="W633" s="69"/>
      <c r="X633" s="69"/>
      <c r="Y633" s="69"/>
      <c r="Z633" s="69"/>
    </row>
    <row r="634" spans="1:26" ht="13.5" customHeight="1">
      <c r="A634" s="216"/>
      <c r="B634" s="216"/>
      <c r="C634" s="216"/>
      <c r="D634" s="216"/>
      <c r="E634" s="230"/>
      <c r="F634" s="216"/>
      <c r="G634" s="216"/>
      <c r="H634" s="216"/>
      <c r="I634" s="216"/>
      <c r="J634" s="216"/>
      <c r="L634" s="38"/>
      <c r="M634" s="69"/>
      <c r="N634" s="69"/>
      <c r="O634" s="69"/>
      <c r="P634" s="69"/>
      <c r="Q634" s="69"/>
      <c r="R634" s="69"/>
      <c r="S634" s="69"/>
      <c r="T634" s="69"/>
      <c r="U634" s="69"/>
      <c r="V634" s="69"/>
      <c r="W634" s="69"/>
      <c r="X634" s="69"/>
      <c r="Y634" s="69"/>
      <c r="Z634" s="69"/>
    </row>
    <row r="635" spans="1:26" ht="13.5" customHeight="1">
      <c r="A635" s="216"/>
      <c r="B635" s="216"/>
      <c r="C635" s="216"/>
      <c r="D635" s="216"/>
      <c r="E635" s="230"/>
      <c r="F635" s="216"/>
      <c r="G635" s="216"/>
      <c r="H635" s="216"/>
      <c r="I635" s="216"/>
      <c r="J635" s="216"/>
      <c r="L635" s="38"/>
      <c r="M635" s="69"/>
      <c r="N635" s="69"/>
      <c r="O635" s="69"/>
      <c r="P635" s="69"/>
      <c r="Q635" s="69"/>
      <c r="R635" s="69"/>
      <c r="S635" s="69"/>
      <c r="T635" s="69"/>
      <c r="U635" s="69"/>
      <c r="V635" s="69"/>
      <c r="W635" s="69"/>
      <c r="X635" s="69"/>
      <c r="Y635" s="69"/>
      <c r="Z635" s="69"/>
    </row>
    <row r="636" spans="1:26" ht="13.5" customHeight="1">
      <c r="A636" s="216"/>
      <c r="B636" s="216"/>
      <c r="C636" s="216"/>
      <c r="D636" s="216"/>
      <c r="E636" s="230"/>
      <c r="F636" s="216"/>
      <c r="G636" s="216"/>
      <c r="H636" s="216"/>
      <c r="I636" s="216"/>
      <c r="J636" s="216"/>
      <c r="L636" s="38"/>
      <c r="M636" s="69"/>
      <c r="N636" s="69"/>
      <c r="O636" s="69"/>
      <c r="P636" s="69"/>
      <c r="Q636" s="69"/>
      <c r="R636" s="69"/>
      <c r="S636" s="69"/>
      <c r="T636" s="69"/>
      <c r="U636" s="69"/>
      <c r="V636" s="69"/>
      <c r="W636" s="69"/>
      <c r="X636" s="69"/>
      <c r="Y636" s="69"/>
      <c r="Z636" s="69"/>
    </row>
    <row r="637" spans="1:26" ht="13.5" customHeight="1">
      <c r="A637" s="216"/>
      <c r="B637" s="216"/>
      <c r="C637" s="216"/>
      <c r="D637" s="216"/>
      <c r="E637" s="230"/>
      <c r="F637" s="216"/>
      <c r="G637" s="216"/>
      <c r="H637" s="216"/>
      <c r="I637" s="216"/>
      <c r="J637" s="216"/>
      <c r="L637" s="38"/>
      <c r="M637" s="69"/>
      <c r="N637" s="69"/>
      <c r="O637" s="69"/>
      <c r="P637" s="69"/>
      <c r="Q637" s="69"/>
      <c r="R637" s="69"/>
      <c r="S637" s="69"/>
      <c r="T637" s="69"/>
      <c r="U637" s="69"/>
      <c r="V637" s="69"/>
      <c r="W637" s="69"/>
      <c r="X637" s="69"/>
      <c r="Y637" s="69"/>
      <c r="Z637" s="69"/>
    </row>
    <row r="638" spans="1:26" ht="13.5" customHeight="1">
      <c r="A638" s="216"/>
      <c r="B638" s="216"/>
      <c r="C638" s="216"/>
      <c r="D638" s="216"/>
      <c r="E638" s="230"/>
      <c r="F638" s="216"/>
      <c r="G638" s="216"/>
      <c r="H638" s="216"/>
      <c r="I638" s="216"/>
      <c r="J638" s="216"/>
      <c r="L638" s="38"/>
      <c r="M638" s="69"/>
      <c r="N638" s="69"/>
      <c r="O638" s="69"/>
      <c r="P638" s="69"/>
      <c r="Q638" s="69"/>
      <c r="R638" s="69"/>
      <c r="S638" s="69"/>
      <c r="T638" s="69"/>
      <c r="U638" s="69"/>
      <c r="V638" s="69"/>
      <c r="W638" s="69"/>
      <c r="X638" s="69"/>
      <c r="Y638" s="69"/>
      <c r="Z638" s="69"/>
    </row>
    <row r="639" spans="1:26" ht="13.5" customHeight="1">
      <c r="A639" s="216"/>
      <c r="B639" s="216"/>
      <c r="C639" s="216"/>
      <c r="D639" s="216"/>
      <c r="E639" s="230"/>
      <c r="F639" s="216"/>
      <c r="G639" s="216"/>
      <c r="H639" s="216"/>
      <c r="I639" s="216"/>
      <c r="J639" s="216"/>
      <c r="L639" s="38"/>
      <c r="M639" s="69"/>
      <c r="N639" s="69"/>
      <c r="O639" s="69"/>
      <c r="P639" s="69"/>
      <c r="Q639" s="69"/>
      <c r="R639" s="69"/>
      <c r="S639" s="69"/>
      <c r="T639" s="69"/>
      <c r="U639" s="69"/>
      <c r="V639" s="69"/>
      <c r="W639" s="69"/>
      <c r="X639" s="69"/>
      <c r="Y639" s="69"/>
      <c r="Z639" s="69"/>
    </row>
    <row r="640" spans="1:26" ht="13.5" customHeight="1">
      <c r="A640" s="216"/>
      <c r="B640" s="216"/>
      <c r="C640" s="216"/>
      <c r="D640" s="216"/>
      <c r="E640" s="230"/>
      <c r="F640" s="216"/>
      <c r="G640" s="216"/>
      <c r="H640" s="216"/>
      <c r="I640" s="216"/>
      <c r="J640" s="216"/>
      <c r="L640" s="38"/>
      <c r="M640" s="69"/>
      <c r="N640" s="69"/>
      <c r="O640" s="69"/>
      <c r="P640" s="69"/>
      <c r="Q640" s="69"/>
      <c r="R640" s="69"/>
      <c r="S640" s="69"/>
      <c r="T640" s="69"/>
      <c r="U640" s="69"/>
      <c r="V640" s="69"/>
      <c r="W640" s="69"/>
      <c r="X640" s="69"/>
      <c r="Y640" s="69"/>
      <c r="Z640" s="69"/>
    </row>
    <row r="641" spans="1:26" ht="13.5" customHeight="1">
      <c r="A641" s="216"/>
      <c r="B641" s="216"/>
      <c r="C641" s="216"/>
      <c r="D641" s="216"/>
      <c r="E641" s="230"/>
      <c r="F641" s="216"/>
      <c r="G641" s="216"/>
      <c r="H641" s="216"/>
      <c r="I641" s="216"/>
      <c r="J641" s="216"/>
      <c r="L641" s="38"/>
      <c r="M641" s="69"/>
      <c r="N641" s="69"/>
      <c r="O641" s="69"/>
      <c r="P641" s="69"/>
      <c r="Q641" s="69"/>
      <c r="R641" s="69"/>
      <c r="S641" s="69"/>
      <c r="T641" s="69"/>
      <c r="U641" s="69"/>
      <c r="V641" s="69"/>
      <c r="W641" s="69"/>
      <c r="X641" s="69"/>
      <c r="Y641" s="69"/>
      <c r="Z641" s="69"/>
    </row>
    <row r="642" spans="1:26" ht="13.5" customHeight="1">
      <c r="A642" s="216"/>
      <c r="B642" s="216"/>
      <c r="C642" s="216"/>
      <c r="D642" s="216"/>
      <c r="E642" s="230"/>
      <c r="F642" s="216"/>
      <c r="G642" s="216"/>
      <c r="H642" s="216"/>
      <c r="I642" s="216"/>
      <c r="J642" s="216"/>
      <c r="L642" s="38"/>
      <c r="M642" s="69"/>
      <c r="N642" s="69"/>
      <c r="O642" s="69"/>
      <c r="P642" s="69"/>
      <c r="Q642" s="69"/>
      <c r="R642" s="69"/>
      <c r="S642" s="69"/>
      <c r="T642" s="69"/>
      <c r="U642" s="69"/>
      <c r="V642" s="69"/>
      <c r="W642" s="69"/>
      <c r="X642" s="69"/>
      <c r="Y642" s="69"/>
      <c r="Z642" s="69"/>
    </row>
    <row r="643" spans="1:26" ht="13.5" customHeight="1">
      <c r="A643" s="216"/>
      <c r="B643" s="216"/>
      <c r="C643" s="216"/>
      <c r="D643" s="216"/>
      <c r="E643" s="230"/>
      <c r="F643" s="216"/>
      <c r="G643" s="216"/>
      <c r="H643" s="216"/>
      <c r="I643" s="216"/>
      <c r="J643" s="216"/>
      <c r="L643" s="38"/>
      <c r="M643" s="69"/>
      <c r="N643" s="69"/>
      <c r="O643" s="69"/>
      <c r="P643" s="69"/>
      <c r="Q643" s="69"/>
      <c r="R643" s="69"/>
      <c r="S643" s="69"/>
      <c r="T643" s="69"/>
      <c r="U643" s="69"/>
      <c r="V643" s="69"/>
      <c r="W643" s="69"/>
      <c r="X643" s="69"/>
      <c r="Y643" s="69"/>
      <c r="Z643" s="69"/>
    </row>
    <row r="644" spans="1:26" ht="13.5" customHeight="1">
      <c r="A644" s="216"/>
      <c r="B644" s="216"/>
      <c r="C644" s="216"/>
      <c r="D644" s="216"/>
      <c r="E644" s="230"/>
      <c r="F644" s="216"/>
      <c r="G644" s="216"/>
      <c r="H644" s="216"/>
      <c r="I644" s="216"/>
      <c r="J644" s="216"/>
      <c r="L644" s="38"/>
      <c r="M644" s="69"/>
      <c r="N644" s="69"/>
      <c r="O644" s="69"/>
      <c r="P644" s="69"/>
      <c r="Q644" s="69"/>
      <c r="R644" s="69"/>
      <c r="S644" s="69"/>
      <c r="T644" s="69"/>
      <c r="U644" s="69"/>
      <c r="V644" s="69"/>
      <c r="W644" s="69"/>
      <c r="X644" s="69"/>
      <c r="Y644" s="69"/>
      <c r="Z644" s="69"/>
    </row>
    <row r="645" spans="1:26" ht="13.5" customHeight="1">
      <c r="A645" s="216"/>
      <c r="B645" s="216"/>
      <c r="C645" s="216"/>
      <c r="D645" s="216"/>
      <c r="E645" s="230"/>
      <c r="F645" s="216"/>
      <c r="G645" s="216"/>
      <c r="H645" s="216"/>
      <c r="I645" s="216"/>
      <c r="J645" s="216"/>
      <c r="L645" s="38"/>
      <c r="M645" s="69"/>
      <c r="N645" s="69"/>
      <c r="O645" s="69"/>
      <c r="P645" s="69"/>
      <c r="Q645" s="69"/>
      <c r="R645" s="69"/>
      <c r="S645" s="69"/>
      <c r="T645" s="69"/>
      <c r="U645" s="69"/>
      <c r="V645" s="69"/>
      <c r="W645" s="69"/>
      <c r="X645" s="69"/>
      <c r="Y645" s="69"/>
      <c r="Z645" s="69"/>
    </row>
    <row r="646" spans="1:26" ht="13.5" customHeight="1">
      <c r="A646" s="216"/>
      <c r="B646" s="216"/>
      <c r="C646" s="216"/>
      <c r="D646" s="216"/>
      <c r="E646" s="230"/>
      <c r="F646" s="216"/>
      <c r="G646" s="216"/>
      <c r="H646" s="216"/>
      <c r="I646" s="216"/>
      <c r="J646" s="216"/>
      <c r="L646" s="38"/>
      <c r="M646" s="69"/>
      <c r="N646" s="69"/>
      <c r="O646" s="69"/>
      <c r="P646" s="69"/>
      <c r="Q646" s="69"/>
      <c r="R646" s="69"/>
      <c r="S646" s="69"/>
      <c r="T646" s="69"/>
      <c r="U646" s="69"/>
      <c r="V646" s="69"/>
      <c r="W646" s="69"/>
      <c r="X646" s="69"/>
      <c r="Y646" s="69"/>
      <c r="Z646" s="69"/>
    </row>
    <row r="647" spans="1:26" ht="13.5" customHeight="1">
      <c r="A647" s="216"/>
      <c r="B647" s="216"/>
      <c r="C647" s="216"/>
      <c r="D647" s="216"/>
      <c r="E647" s="230"/>
      <c r="F647" s="216"/>
      <c r="G647" s="216"/>
      <c r="H647" s="216"/>
      <c r="I647" s="216"/>
      <c r="J647" s="216"/>
      <c r="L647" s="38"/>
      <c r="M647" s="69"/>
      <c r="N647" s="69"/>
      <c r="O647" s="69"/>
      <c r="P647" s="69"/>
      <c r="Q647" s="69"/>
      <c r="R647" s="69"/>
      <c r="S647" s="69"/>
      <c r="T647" s="69"/>
      <c r="U647" s="69"/>
      <c r="V647" s="69"/>
      <c r="W647" s="69"/>
      <c r="X647" s="69"/>
      <c r="Y647" s="69"/>
      <c r="Z647" s="69"/>
    </row>
    <row r="648" spans="1:26" ht="13.5" customHeight="1">
      <c r="A648" s="216"/>
      <c r="B648" s="216"/>
      <c r="C648" s="216"/>
      <c r="D648" s="216"/>
      <c r="E648" s="230"/>
      <c r="F648" s="216"/>
      <c r="G648" s="216"/>
      <c r="H648" s="216"/>
      <c r="I648" s="216"/>
      <c r="J648" s="216"/>
      <c r="L648" s="38"/>
      <c r="M648" s="69"/>
      <c r="N648" s="69"/>
      <c r="O648" s="69"/>
      <c r="P648" s="69"/>
      <c r="Q648" s="69"/>
      <c r="R648" s="69"/>
      <c r="S648" s="69"/>
      <c r="T648" s="69"/>
      <c r="U648" s="69"/>
      <c r="V648" s="69"/>
      <c r="W648" s="69"/>
      <c r="X648" s="69"/>
      <c r="Y648" s="69"/>
      <c r="Z648" s="69"/>
    </row>
    <row r="649" spans="1:26" ht="13.5" customHeight="1">
      <c r="A649" s="216"/>
      <c r="B649" s="216"/>
      <c r="C649" s="216"/>
      <c r="D649" s="216"/>
      <c r="E649" s="230"/>
      <c r="F649" s="216"/>
      <c r="G649" s="216"/>
      <c r="H649" s="216"/>
      <c r="I649" s="216"/>
      <c r="J649" s="216"/>
      <c r="L649" s="38"/>
      <c r="M649" s="69"/>
      <c r="N649" s="69"/>
      <c r="O649" s="69"/>
      <c r="P649" s="69"/>
      <c r="Q649" s="69"/>
      <c r="R649" s="69"/>
      <c r="S649" s="69"/>
      <c r="T649" s="69"/>
      <c r="U649" s="69"/>
      <c r="V649" s="69"/>
      <c r="W649" s="69"/>
      <c r="X649" s="69"/>
      <c r="Y649" s="69"/>
      <c r="Z649" s="69"/>
    </row>
    <row r="650" spans="1:26" ht="13.5" customHeight="1">
      <c r="A650" s="216"/>
      <c r="B650" s="216"/>
      <c r="C650" s="216"/>
      <c r="D650" s="216"/>
      <c r="E650" s="230"/>
      <c r="F650" s="216"/>
      <c r="G650" s="216"/>
      <c r="H650" s="216"/>
      <c r="I650" s="216"/>
      <c r="J650" s="216"/>
      <c r="L650" s="38"/>
      <c r="M650" s="69"/>
      <c r="N650" s="69"/>
      <c r="O650" s="69"/>
      <c r="P650" s="69"/>
      <c r="Q650" s="69"/>
      <c r="R650" s="69"/>
      <c r="S650" s="69"/>
      <c r="T650" s="69"/>
      <c r="U650" s="69"/>
      <c r="V650" s="69"/>
      <c r="W650" s="69"/>
      <c r="X650" s="69"/>
      <c r="Y650" s="69"/>
      <c r="Z650" s="69"/>
    </row>
    <row r="651" spans="1:26" ht="13.5" customHeight="1">
      <c r="A651" s="216"/>
      <c r="B651" s="216"/>
      <c r="C651" s="216"/>
      <c r="D651" s="216"/>
      <c r="E651" s="230"/>
      <c r="F651" s="216"/>
      <c r="G651" s="216"/>
      <c r="H651" s="216"/>
      <c r="I651" s="216"/>
      <c r="J651" s="216"/>
      <c r="L651" s="38"/>
      <c r="M651" s="69"/>
      <c r="N651" s="69"/>
      <c r="O651" s="69"/>
      <c r="P651" s="69"/>
      <c r="Q651" s="69"/>
      <c r="R651" s="69"/>
      <c r="S651" s="69"/>
      <c r="T651" s="69"/>
      <c r="U651" s="69"/>
      <c r="V651" s="69"/>
      <c r="W651" s="69"/>
      <c r="X651" s="69"/>
      <c r="Y651" s="69"/>
      <c r="Z651" s="69"/>
    </row>
    <row r="652" spans="1:26" ht="13.5" customHeight="1">
      <c r="A652" s="216"/>
      <c r="B652" s="216"/>
      <c r="C652" s="216"/>
      <c r="D652" s="216"/>
      <c r="E652" s="230"/>
      <c r="F652" s="216"/>
      <c r="G652" s="216"/>
      <c r="H652" s="216"/>
      <c r="I652" s="216"/>
      <c r="J652" s="216"/>
      <c r="L652" s="38"/>
      <c r="M652" s="69"/>
      <c r="N652" s="69"/>
      <c r="O652" s="69"/>
      <c r="P652" s="69"/>
      <c r="Q652" s="69"/>
      <c r="R652" s="69"/>
      <c r="S652" s="69"/>
      <c r="T652" s="69"/>
      <c r="U652" s="69"/>
      <c r="V652" s="69"/>
      <c r="W652" s="69"/>
      <c r="X652" s="69"/>
      <c r="Y652" s="69"/>
      <c r="Z652" s="69"/>
    </row>
    <row r="653" spans="1:26" ht="13.5" customHeight="1">
      <c r="A653" s="216"/>
      <c r="B653" s="216"/>
      <c r="C653" s="216"/>
      <c r="D653" s="216"/>
      <c r="E653" s="230"/>
      <c r="F653" s="216"/>
      <c r="G653" s="216"/>
      <c r="H653" s="216"/>
      <c r="I653" s="216"/>
      <c r="J653" s="216"/>
      <c r="L653" s="38"/>
      <c r="M653" s="69"/>
      <c r="N653" s="69"/>
      <c r="O653" s="69"/>
      <c r="P653" s="69"/>
      <c r="Q653" s="69"/>
      <c r="R653" s="69"/>
      <c r="S653" s="69"/>
      <c r="T653" s="69"/>
      <c r="U653" s="69"/>
      <c r="V653" s="69"/>
      <c r="W653" s="69"/>
      <c r="X653" s="69"/>
      <c r="Y653" s="69"/>
      <c r="Z653" s="69"/>
    </row>
    <row r="654" spans="1:26" ht="13.5" customHeight="1">
      <c r="A654" s="216"/>
      <c r="B654" s="216"/>
      <c r="C654" s="216"/>
      <c r="D654" s="216"/>
      <c r="E654" s="230"/>
      <c r="F654" s="216"/>
      <c r="G654" s="216"/>
      <c r="H654" s="216"/>
      <c r="I654" s="216"/>
      <c r="J654" s="216"/>
      <c r="L654" s="38"/>
      <c r="M654" s="69"/>
      <c r="N654" s="69"/>
      <c r="O654" s="69"/>
      <c r="P654" s="69"/>
      <c r="Q654" s="69"/>
      <c r="R654" s="69"/>
      <c r="S654" s="69"/>
      <c r="T654" s="69"/>
      <c r="U654" s="69"/>
      <c r="V654" s="69"/>
      <c r="W654" s="69"/>
      <c r="X654" s="69"/>
      <c r="Y654" s="69"/>
      <c r="Z654" s="69"/>
    </row>
    <row r="655" spans="1:26" ht="13.5" customHeight="1">
      <c r="A655" s="216"/>
      <c r="B655" s="216"/>
      <c r="C655" s="216"/>
      <c r="D655" s="216"/>
      <c r="E655" s="230"/>
      <c r="F655" s="216"/>
      <c r="G655" s="216"/>
      <c r="H655" s="216"/>
      <c r="I655" s="216"/>
      <c r="J655" s="216"/>
      <c r="L655" s="38"/>
      <c r="M655" s="69"/>
      <c r="N655" s="69"/>
      <c r="O655" s="69"/>
      <c r="P655" s="69"/>
      <c r="Q655" s="69"/>
      <c r="R655" s="69"/>
      <c r="S655" s="69"/>
      <c r="T655" s="69"/>
      <c r="U655" s="69"/>
      <c r="V655" s="69"/>
      <c r="W655" s="69"/>
      <c r="X655" s="69"/>
      <c r="Y655" s="69"/>
      <c r="Z655" s="69"/>
    </row>
    <row r="656" spans="1:26" ht="13.5" customHeight="1">
      <c r="A656" s="216"/>
      <c r="B656" s="216"/>
      <c r="C656" s="216"/>
      <c r="D656" s="216"/>
      <c r="E656" s="230"/>
      <c r="F656" s="216"/>
      <c r="G656" s="216"/>
      <c r="H656" s="216"/>
      <c r="I656" s="216"/>
      <c r="J656" s="216"/>
      <c r="L656" s="38"/>
      <c r="M656" s="69"/>
      <c r="N656" s="69"/>
      <c r="O656" s="69"/>
      <c r="P656" s="69"/>
      <c r="Q656" s="69"/>
      <c r="R656" s="69"/>
      <c r="S656" s="69"/>
      <c r="T656" s="69"/>
      <c r="U656" s="69"/>
      <c r="V656" s="69"/>
      <c r="W656" s="69"/>
      <c r="X656" s="69"/>
      <c r="Y656" s="69"/>
      <c r="Z656" s="69"/>
    </row>
    <row r="657" spans="1:26" ht="13.5" customHeight="1">
      <c r="A657" s="216"/>
      <c r="B657" s="216"/>
      <c r="C657" s="216"/>
      <c r="D657" s="216"/>
      <c r="E657" s="230"/>
      <c r="F657" s="216"/>
      <c r="G657" s="216"/>
      <c r="H657" s="216"/>
      <c r="I657" s="216"/>
      <c r="J657" s="216"/>
      <c r="L657" s="38"/>
      <c r="M657" s="69"/>
      <c r="N657" s="69"/>
      <c r="O657" s="69"/>
      <c r="P657" s="69"/>
      <c r="Q657" s="69"/>
      <c r="R657" s="69"/>
      <c r="S657" s="69"/>
      <c r="T657" s="69"/>
      <c r="U657" s="69"/>
      <c r="V657" s="69"/>
      <c r="W657" s="69"/>
      <c r="X657" s="69"/>
      <c r="Y657" s="69"/>
      <c r="Z657" s="69"/>
    </row>
    <row r="658" spans="1:26" ht="13.5" customHeight="1">
      <c r="A658" s="216"/>
      <c r="B658" s="216"/>
      <c r="C658" s="216"/>
      <c r="D658" s="216"/>
      <c r="E658" s="230"/>
      <c r="F658" s="216"/>
      <c r="G658" s="216"/>
      <c r="H658" s="216"/>
      <c r="I658" s="216"/>
      <c r="J658" s="216"/>
      <c r="L658" s="38"/>
      <c r="M658" s="69"/>
      <c r="N658" s="69"/>
      <c r="O658" s="69"/>
      <c r="P658" s="69"/>
      <c r="Q658" s="69"/>
      <c r="R658" s="69"/>
      <c r="S658" s="69"/>
      <c r="T658" s="69"/>
      <c r="U658" s="69"/>
      <c r="V658" s="69"/>
      <c r="W658" s="69"/>
      <c r="X658" s="69"/>
      <c r="Y658" s="69"/>
      <c r="Z658" s="69"/>
    </row>
    <row r="659" spans="1:26" ht="13.5" customHeight="1">
      <c r="A659" s="216"/>
      <c r="B659" s="216"/>
      <c r="C659" s="216"/>
      <c r="D659" s="216"/>
      <c r="E659" s="230"/>
      <c r="F659" s="216"/>
      <c r="G659" s="216"/>
      <c r="H659" s="216"/>
      <c r="I659" s="216"/>
      <c r="J659" s="216"/>
      <c r="L659" s="38"/>
      <c r="M659" s="69"/>
      <c r="N659" s="69"/>
      <c r="O659" s="69"/>
      <c r="P659" s="69"/>
      <c r="Q659" s="69"/>
      <c r="R659" s="69"/>
      <c r="S659" s="69"/>
      <c r="T659" s="69"/>
      <c r="U659" s="69"/>
      <c r="V659" s="69"/>
      <c r="W659" s="69"/>
      <c r="X659" s="69"/>
      <c r="Y659" s="69"/>
      <c r="Z659" s="69"/>
    </row>
    <row r="660" spans="1:26" ht="13.5" customHeight="1">
      <c r="A660" s="216"/>
      <c r="B660" s="216"/>
      <c r="C660" s="216"/>
      <c r="D660" s="216"/>
      <c r="E660" s="230"/>
      <c r="F660" s="216"/>
      <c r="G660" s="216"/>
      <c r="H660" s="216"/>
      <c r="I660" s="216"/>
      <c r="J660" s="216"/>
      <c r="L660" s="38"/>
      <c r="M660" s="69"/>
      <c r="N660" s="69"/>
      <c r="O660" s="69"/>
      <c r="P660" s="69"/>
      <c r="Q660" s="69"/>
      <c r="R660" s="69"/>
      <c r="S660" s="69"/>
      <c r="T660" s="69"/>
      <c r="U660" s="69"/>
      <c r="V660" s="69"/>
      <c r="W660" s="69"/>
      <c r="X660" s="69"/>
      <c r="Y660" s="69"/>
      <c r="Z660" s="69"/>
    </row>
    <row r="661" spans="1:26" ht="13.5" customHeight="1">
      <c r="A661" s="216"/>
      <c r="B661" s="216"/>
      <c r="C661" s="216"/>
      <c r="D661" s="216"/>
      <c r="E661" s="230"/>
      <c r="F661" s="216"/>
      <c r="G661" s="216"/>
      <c r="H661" s="216"/>
      <c r="I661" s="216"/>
      <c r="J661" s="216"/>
      <c r="L661" s="38"/>
      <c r="M661" s="69"/>
      <c r="N661" s="69"/>
      <c r="O661" s="69"/>
      <c r="P661" s="69"/>
      <c r="Q661" s="69"/>
      <c r="R661" s="69"/>
      <c r="S661" s="69"/>
      <c r="T661" s="69"/>
      <c r="U661" s="69"/>
      <c r="V661" s="69"/>
      <c r="W661" s="69"/>
      <c r="X661" s="69"/>
      <c r="Y661" s="69"/>
      <c r="Z661" s="69"/>
    </row>
    <row r="662" spans="1:26" ht="13.5" customHeight="1">
      <c r="A662" s="216"/>
      <c r="B662" s="216"/>
      <c r="C662" s="216"/>
      <c r="D662" s="216"/>
      <c r="E662" s="230"/>
      <c r="F662" s="216"/>
      <c r="G662" s="216"/>
      <c r="H662" s="216"/>
      <c r="I662" s="216"/>
      <c r="J662" s="216"/>
      <c r="L662" s="38"/>
      <c r="M662" s="69"/>
      <c r="N662" s="69"/>
      <c r="O662" s="69"/>
      <c r="P662" s="69"/>
      <c r="Q662" s="69"/>
      <c r="R662" s="69"/>
      <c r="S662" s="69"/>
      <c r="T662" s="69"/>
      <c r="U662" s="69"/>
      <c r="V662" s="69"/>
      <c r="W662" s="69"/>
      <c r="X662" s="69"/>
      <c r="Y662" s="69"/>
      <c r="Z662" s="69"/>
    </row>
    <row r="663" spans="1:26" ht="13.5" customHeight="1">
      <c r="A663" s="216"/>
      <c r="B663" s="216"/>
      <c r="C663" s="216"/>
      <c r="D663" s="216"/>
      <c r="E663" s="230"/>
      <c r="F663" s="216"/>
      <c r="G663" s="216"/>
      <c r="H663" s="216"/>
      <c r="I663" s="216"/>
      <c r="J663" s="216"/>
      <c r="L663" s="38"/>
      <c r="M663" s="69"/>
      <c r="N663" s="69"/>
      <c r="O663" s="69"/>
      <c r="P663" s="69"/>
      <c r="Q663" s="69"/>
      <c r="R663" s="69"/>
      <c r="S663" s="69"/>
      <c r="T663" s="69"/>
      <c r="U663" s="69"/>
      <c r="V663" s="69"/>
      <c r="W663" s="69"/>
      <c r="X663" s="69"/>
      <c r="Y663" s="69"/>
      <c r="Z663" s="69"/>
    </row>
    <row r="664" spans="1:26" ht="13.5" customHeight="1">
      <c r="A664" s="216"/>
      <c r="B664" s="216"/>
      <c r="C664" s="216"/>
      <c r="D664" s="216"/>
      <c r="E664" s="230"/>
      <c r="F664" s="216"/>
      <c r="G664" s="216"/>
      <c r="H664" s="216"/>
      <c r="I664" s="216"/>
      <c r="J664" s="216"/>
      <c r="L664" s="38"/>
      <c r="M664" s="69"/>
      <c r="N664" s="69"/>
      <c r="O664" s="69"/>
      <c r="P664" s="69"/>
      <c r="Q664" s="69"/>
      <c r="R664" s="69"/>
      <c r="S664" s="69"/>
      <c r="T664" s="69"/>
      <c r="U664" s="69"/>
      <c r="V664" s="69"/>
      <c r="W664" s="69"/>
      <c r="X664" s="69"/>
      <c r="Y664" s="69"/>
      <c r="Z664" s="69"/>
    </row>
    <row r="665" spans="1:26" ht="13.5" customHeight="1">
      <c r="A665" s="216"/>
      <c r="B665" s="216"/>
      <c r="C665" s="216"/>
      <c r="D665" s="216"/>
      <c r="E665" s="230"/>
      <c r="F665" s="216"/>
      <c r="G665" s="216"/>
      <c r="H665" s="216"/>
      <c r="I665" s="216"/>
      <c r="J665" s="216"/>
      <c r="L665" s="38"/>
      <c r="M665" s="69"/>
      <c r="N665" s="69"/>
      <c r="O665" s="69"/>
      <c r="P665" s="69"/>
      <c r="Q665" s="69"/>
      <c r="R665" s="69"/>
      <c r="S665" s="69"/>
      <c r="T665" s="69"/>
      <c r="U665" s="69"/>
      <c r="V665" s="69"/>
      <c r="W665" s="69"/>
      <c r="X665" s="69"/>
      <c r="Y665" s="69"/>
      <c r="Z665" s="69"/>
    </row>
    <row r="666" spans="1:26" ht="13.5" customHeight="1">
      <c r="A666" s="216"/>
      <c r="B666" s="216"/>
      <c r="C666" s="216"/>
      <c r="D666" s="216"/>
      <c r="E666" s="230"/>
      <c r="F666" s="216"/>
      <c r="G666" s="216"/>
      <c r="H666" s="216"/>
      <c r="I666" s="216"/>
      <c r="J666" s="216"/>
      <c r="L666" s="38"/>
      <c r="M666" s="69"/>
      <c r="N666" s="69"/>
      <c r="O666" s="69"/>
      <c r="P666" s="69"/>
      <c r="Q666" s="69"/>
      <c r="R666" s="69"/>
      <c r="S666" s="69"/>
      <c r="T666" s="69"/>
      <c r="U666" s="69"/>
      <c r="V666" s="69"/>
      <c r="W666" s="69"/>
      <c r="X666" s="69"/>
      <c r="Y666" s="69"/>
      <c r="Z666" s="69"/>
    </row>
    <row r="667" spans="1:26" ht="13.5" customHeight="1">
      <c r="A667" s="216"/>
      <c r="B667" s="216"/>
      <c r="C667" s="216"/>
      <c r="D667" s="216"/>
      <c r="E667" s="230"/>
      <c r="F667" s="216"/>
      <c r="G667" s="216"/>
      <c r="H667" s="216"/>
      <c r="I667" s="216"/>
      <c r="J667" s="216"/>
      <c r="L667" s="38"/>
      <c r="M667" s="69"/>
      <c r="N667" s="69"/>
      <c r="O667" s="69"/>
      <c r="P667" s="69"/>
      <c r="Q667" s="69"/>
      <c r="R667" s="69"/>
      <c r="S667" s="69"/>
      <c r="T667" s="69"/>
      <c r="U667" s="69"/>
      <c r="V667" s="69"/>
      <c r="W667" s="69"/>
      <c r="X667" s="69"/>
      <c r="Y667" s="69"/>
      <c r="Z667" s="69"/>
    </row>
    <row r="668" spans="1:26" ht="13.5" customHeight="1">
      <c r="A668" s="216"/>
      <c r="B668" s="216"/>
      <c r="C668" s="216"/>
      <c r="D668" s="216"/>
      <c r="E668" s="230"/>
      <c r="F668" s="216"/>
      <c r="G668" s="216"/>
      <c r="H668" s="216"/>
      <c r="I668" s="216"/>
      <c r="J668" s="216"/>
      <c r="L668" s="38"/>
      <c r="M668" s="69"/>
      <c r="N668" s="69"/>
      <c r="O668" s="69"/>
      <c r="P668" s="69"/>
      <c r="Q668" s="69"/>
      <c r="R668" s="69"/>
      <c r="S668" s="69"/>
      <c r="T668" s="69"/>
      <c r="U668" s="69"/>
      <c r="V668" s="69"/>
      <c r="W668" s="69"/>
      <c r="X668" s="69"/>
      <c r="Y668" s="69"/>
      <c r="Z668" s="69"/>
    </row>
    <row r="669" spans="1:26" ht="13.5" customHeight="1">
      <c r="A669" s="216"/>
      <c r="B669" s="216"/>
      <c r="C669" s="216"/>
      <c r="D669" s="216"/>
      <c r="E669" s="230"/>
      <c r="F669" s="216"/>
      <c r="G669" s="216"/>
      <c r="H669" s="216"/>
      <c r="I669" s="216"/>
      <c r="J669" s="216"/>
      <c r="L669" s="38"/>
      <c r="M669" s="69"/>
      <c r="N669" s="69"/>
      <c r="O669" s="69"/>
      <c r="P669" s="69"/>
      <c r="Q669" s="69"/>
      <c r="R669" s="69"/>
      <c r="S669" s="69"/>
      <c r="T669" s="69"/>
      <c r="U669" s="69"/>
      <c r="V669" s="69"/>
      <c r="W669" s="69"/>
      <c r="X669" s="69"/>
      <c r="Y669" s="69"/>
      <c r="Z669" s="69"/>
    </row>
    <row r="670" spans="1:26" ht="13.5" customHeight="1">
      <c r="A670" s="216"/>
      <c r="B670" s="216"/>
      <c r="C670" s="216"/>
      <c r="D670" s="216"/>
      <c r="E670" s="230"/>
      <c r="F670" s="216"/>
      <c r="G670" s="216"/>
      <c r="H670" s="216"/>
      <c r="I670" s="216"/>
      <c r="J670" s="216"/>
      <c r="L670" s="38"/>
      <c r="M670" s="69"/>
      <c r="N670" s="69"/>
      <c r="O670" s="69"/>
      <c r="P670" s="69"/>
      <c r="Q670" s="69"/>
      <c r="R670" s="69"/>
      <c r="S670" s="69"/>
      <c r="T670" s="69"/>
      <c r="U670" s="69"/>
      <c r="V670" s="69"/>
      <c r="W670" s="69"/>
      <c r="X670" s="69"/>
      <c r="Y670" s="69"/>
      <c r="Z670" s="69"/>
    </row>
    <row r="671" spans="1:26" ht="13.5" customHeight="1">
      <c r="A671" s="216"/>
      <c r="B671" s="216"/>
      <c r="C671" s="216"/>
      <c r="D671" s="216"/>
      <c r="E671" s="230"/>
      <c r="F671" s="216"/>
      <c r="G671" s="216"/>
      <c r="H671" s="216"/>
      <c r="I671" s="216"/>
      <c r="J671" s="216"/>
      <c r="L671" s="38"/>
      <c r="M671" s="69"/>
      <c r="N671" s="69"/>
      <c r="O671" s="69"/>
      <c r="P671" s="69"/>
      <c r="Q671" s="69"/>
      <c r="R671" s="69"/>
      <c r="S671" s="69"/>
      <c r="T671" s="69"/>
      <c r="U671" s="69"/>
      <c r="V671" s="69"/>
      <c r="W671" s="69"/>
      <c r="X671" s="69"/>
      <c r="Y671" s="69"/>
      <c r="Z671" s="69"/>
    </row>
    <row r="672" spans="1:26" ht="13.5" customHeight="1">
      <c r="A672" s="216"/>
      <c r="B672" s="216"/>
      <c r="C672" s="216"/>
      <c r="D672" s="216"/>
      <c r="E672" s="230"/>
      <c r="F672" s="216"/>
      <c r="G672" s="216"/>
      <c r="H672" s="216"/>
      <c r="I672" s="216"/>
      <c r="J672" s="216"/>
      <c r="L672" s="38"/>
      <c r="M672" s="69"/>
      <c r="N672" s="69"/>
      <c r="O672" s="69"/>
      <c r="P672" s="69"/>
      <c r="Q672" s="69"/>
      <c r="R672" s="69"/>
      <c r="S672" s="69"/>
      <c r="T672" s="69"/>
      <c r="U672" s="69"/>
      <c r="V672" s="69"/>
      <c r="W672" s="69"/>
      <c r="X672" s="69"/>
      <c r="Y672" s="69"/>
      <c r="Z672" s="69"/>
    </row>
    <row r="673" spans="1:26" ht="13.5" customHeight="1">
      <c r="A673" s="216"/>
      <c r="B673" s="216"/>
      <c r="C673" s="216"/>
      <c r="D673" s="216"/>
      <c r="E673" s="230"/>
      <c r="F673" s="216"/>
      <c r="G673" s="216"/>
      <c r="H673" s="216"/>
      <c r="I673" s="216"/>
      <c r="J673" s="216"/>
      <c r="L673" s="38"/>
      <c r="M673" s="69"/>
      <c r="N673" s="69"/>
      <c r="O673" s="69"/>
      <c r="P673" s="69"/>
      <c r="Q673" s="69"/>
      <c r="R673" s="69"/>
      <c r="S673" s="69"/>
      <c r="T673" s="69"/>
      <c r="U673" s="69"/>
      <c r="V673" s="69"/>
      <c r="W673" s="69"/>
      <c r="X673" s="69"/>
      <c r="Y673" s="69"/>
      <c r="Z673" s="69"/>
    </row>
    <row r="674" spans="1:26" ht="13.5" customHeight="1">
      <c r="A674" s="216"/>
      <c r="B674" s="216"/>
      <c r="C674" s="216"/>
      <c r="D674" s="216"/>
      <c r="E674" s="230"/>
      <c r="F674" s="216"/>
      <c r="G674" s="216"/>
      <c r="H674" s="216"/>
      <c r="I674" s="216"/>
      <c r="J674" s="216"/>
      <c r="L674" s="38"/>
      <c r="M674" s="69"/>
      <c r="N674" s="69"/>
      <c r="O674" s="69"/>
      <c r="P674" s="69"/>
      <c r="Q674" s="69"/>
      <c r="R674" s="69"/>
      <c r="S674" s="69"/>
      <c r="T674" s="69"/>
      <c r="U674" s="69"/>
      <c r="V674" s="69"/>
      <c r="W674" s="69"/>
      <c r="X674" s="69"/>
      <c r="Y674" s="69"/>
      <c r="Z674" s="69"/>
    </row>
    <row r="675" spans="1:26" ht="13.5" customHeight="1">
      <c r="A675" s="216"/>
      <c r="B675" s="216"/>
      <c r="C675" s="216"/>
      <c r="D675" s="216"/>
      <c r="E675" s="230"/>
      <c r="F675" s="216"/>
      <c r="G675" s="216"/>
      <c r="H675" s="216"/>
      <c r="I675" s="216"/>
      <c r="J675" s="216"/>
      <c r="L675" s="38"/>
      <c r="M675" s="69"/>
      <c r="N675" s="69"/>
      <c r="O675" s="69"/>
      <c r="P675" s="69"/>
      <c r="Q675" s="69"/>
      <c r="R675" s="69"/>
      <c r="S675" s="69"/>
      <c r="T675" s="69"/>
      <c r="U675" s="69"/>
      <c r="V675" s="69"/>
      <c r="W675" s="69"/>
      <c r="X675" s="69"/>
      <c r="Y675" s="69"/>
      <c r="Z675" s="69"/>
    </row>
    <row r="676" spans="1:26" ht="13.5" customHeight="1">
      <c r="A676" s="216"/>
      <c r="B676" s="216"/>
      <c r="C676" s="216"/>
      <c r="D676" s="216"/>
      <c r="E676" s="230"/>
      <c r="F676" s="216"/>
      <c r="G676" s="216"/>
      <c r="H676" s="216"/>
      <c r="I676" s="216"/>
      <c r="J676" s="216"/>
      <c r="L676" s="38"/>
      <c r="M676" s="69"/>
      <c r="N676" s="69"/>
      <c r="O676" s="69"/>
      <c r="P676" s="69"/>
      <c r="Q676" s="69"/>
      <c r="R676" s="69"/>
      <c r="S676" s="69"/>
      <c r="T676" s="69"/>
      <c r="U676" s="69"/>
      <c r="V676" s="69"/>
      <c r="W676" s="69"/>
      <c r="X676" s="69"/>
      <c r="Y676" s="69"/>
      <c r="Z676" s="69"/>
    </row>
    <row r="677" spans="1:26" ht="13.5" customHeight="1">
      <c r="A677" s="216"/>
      <c r="B677" s="216"/>
      <c r="C677" s="216"/>
      <c r="D677" s="216"/>
      <c r="E677" s="230"/>
      <c r="F677" s="216"/>
      <c r="G677" s="216"/>
      <c r="H677" s="216"/>
      <c r="I677" s="216"/>
      <c r="J677" s="216"/>
      <c r="L677" s="38"/>
      <c r="M677" s="69"/>
      <c r="N677" s="69"/>
      <c r="O677" s="69"/>
      <c r="P677" s="69"/>
      <c r="Q677" s="69"/>
      <c r="R677" s="69"/>
      <c r="S677" s="69"/>
      <c r="T677" s="69"/>
      <c r="U677" s="69"/>
      <c r="V677" s="69"/>
      <c r="W677" s="69"/>
      <c r="X677" s="69"/>
      <c r="Y677" s="69"/>
      <c r="Z677" s="69"/>
    </row>
    <row r="678" spans="1:26" ht="13.5" customHeight="1">
      <c r="A678" s="216"/>
      <c r="B678" s="216"/>
      <c r="C678" s="216"/>
      <c r="D678" s="216"/>
      <c r="E678" s="230"/>
      <c r="F678" s="216"/>
      <c r="G678" s="216"/>
      <c r="H678" s="216"/>
      <c r="I678" s="216"/>
      <c r="J678" s="216"/>
      <c r="L678" s="38"/>
      <c r="M678" s="69"/>
      <c r="N678" s="69"/>
      <c r="O678" s="69"/>
      <c r="P678" s="69"/>
      <c r="Q678" s="69"/>
      <c r="R678" s="69"/>
      <c r="S678" s="69"/>
      <c r="T678" s="69"/>
      <c r="U678" s="69"/>
      <c r="V678" s="69"/>
      <c r="W678" s="69"/>
      <c r="X678" s="69"/>
      <c r="Y678" s="69"/>
      <c r="Z678" s="69"/>
    </row>
    <row r="679" spans="1:26" ht="13.5" customHeight="1">
      <c r="A679" s="216"/>
      <c r="B679" s="216"/>
      <c r="C679" s="216"/>
      <c r="D679" s="216"/>
      <c r="E679" s="230"/>
      <c r="F679" s="216"/>
      <c r="G679" s="216"/>
      <c r="H679" s="216"/>
      <c r="I679" s="216"/>
      <c r="J679" s="216"/>
      <c r="L679" s="38"/>
      <c r="M679" s="69"/>
      <c r="N679" s="69"/>
      <c r="O679" s="69"/>
      <c r="P679" s="69"/>
      <c r="Q679" s="69"/>
      <c r="R679" s="69"/>
      <c r="S679" s="69"/>
      <c r="T679" s="69"/>
      <c r="U679" s="69"/>
      <c r="V679" s="69"/>
      <c r="W679" s="69"/>
      <c r="X679" s="69"/>
      <c r="Y679" s="69"/>
      <c r="Z679" s="69"/>
    </row>
    <row r="680" spans="1:26" ht="13.5" customHeight="1">
      <c r="A680" s="216"/>
      <c r="B680" s="216"/>
      <c r="C680" s="216"/>
      <c r="D680" s="216"/>
      <c r="E680" s="230"/>
      <c r="F680" s="216"/>
      <c r="G680" s="216"/>
      <c r="H680" s="216"/>
      <c r="I680" s="216"/>
      <c r="J680" s="216"/>
      <c r="L680" s="38"/>
      <c r="M680" s="69"/>
      <c r="N680" s="69"/>
      <c r="O680" s="69"/>
      <c r="P680" s="69"/>
      <c r="Q680" s="69"/>
      <c r="R680" s="69"/>
      <c r="S680" s="69"/>
      <c r="T680" s="69"/>
      <c r="U680" s="69"/>
      <c r="V680" s="69"/>
      <c r="W680" s="69"/>
      <c r="X680" s="69"/>
      <c r="Y680" s="69"/>
      <c r="Z680" s="69"/>
    </row>
    <row r="681" spans="1:26" ht="13.5" customHeight="1">
      <c r="A681" s="216"/>
      <c r="B681" s="216"/>
      <c r="C681" s="216"/>
      <c r="D681" s="216"/>
      <c r="E681" s="230"/>
      <c r="F681" s="216"/>
      <c r="G681" s="216"/>
      <c r="H681" s="216"/>
      <c r="I681" s="216"/>
      <c r="J681" s="216"/>
      <c r="L681" s="38"/>
      <c r="M681" s="69"/>
      <c r="N681" s="69"/>
      <c r="O681" s="69"/>
      <c r="P681" s="69"/>
      <c r="Q681" s="69"/>
      <c r="R681" s="69"/>
      <c r="S681" s="69"/>
      <c r="T681" s="69"/>
      <c r="U681" s="69"/>
      <c r="V681" s="69"/>
      <c r="W681" s="69"/>
      <c r="X681" s="69"/>
      <c r="Y681" s="69"/>
      <c r="Z681" s="69"/>
    </row>
    <row r="682" spans="1:26" ht="13.5" customHeight="1">
      <c r="A682" s="216"/>
      <c r="B682" s="216"/>
      <c r="C682" s="216"/>
      <c r="D682" s="216"/>
      <c r="E682" s="230"/>
      <c r="F682" s="216"/>
      <c r="G682" s="216"/>
      <c r="H682" s="216"/>
      <c r="I682" s="216"/>
      <c r="J682" s="216"/>
      <c r="L682" s="38"/>
      <c r="M682" s="69"/>
      <c r="N682" s="69"/>
      <c r="O682" s="69"/>
      <c r="P682" s="69"/>
      <c r="Q682" s="69"/>
      <c r="R682" s="69"/>
      <c r="S682" s="69"/>
      <c r="T682" s="69"/>
      <c r="U682" s="69"/>
      <c r="V682" s="69"/>
      <c r="W682" s="69"/>
      <c r="X682" s="69"/>
      <c r="Y682" s="69"/>
      <c r="Z682" s="69"/>
    </row>
    <row r="683" spans="1:26" ht="13.5" customHeight="1">
      <c r="A683" s="216"/>
      <c r="B683" s="216"/>
      <c r="C683" s="216"/>
      <c r="D683" s="216"/>
      <c r="E683" s="230"/>
      <c r="F683" s="216"/>
      <c r="G683" s="216"/>
      <c r="H683" s="216"/>
      <c r="I683" s="216"/>
      <c r="J683" s="216"/>
      <c r="L683" s="38"/>
      <c r="M683" s="69"/>
      <c r="N683" s="69"/>
      <c r="O683" s="69"/>
      <c r="P683" s="69"/>
      <c r="Q683" s="69"/>
      <c r="R683" s="69"/>
      <c r="S683" s="69"/>
      <c r="T683" s="69"/>
      <c r="U683" s="69"/>
      <c r="V683" s="69"/>
      <c r="W683" s="69"/>
      <c r="X683" s="69"/>
      <c r="Y683" s="69"/>
      <c r="Z683" s="69"/>
    </row>
    <row r="684" spans="1:26" ht="13.5" customHeight="1">
      <c r="A684" s="216"/>
      <c r="B684" s="216"/>
      <c r="C684" s="216"/>
      <c r="D684" s="216"/>
      <c r="E684" s="230"/>
      <c r="F684" s="216"/>
      <c r="G684" s="216"/>
      <c r="H684" s="216"/>
      <c r="I684" s="216"/>
      <c r="J684" s="216"/>
      <c r="L684" s="38"/>
      <c r="M684" s="69"/>
      <c r="N684" s="69"/>
      <c r="O684" s="69"/>
      <c r="P684" s="69"/>
      <c r="Q684" s="69"/>
      <c r="R684" s="69"/>
      <c r="S684" s="69"/>
      <c r="T684" s="69"/>
      <c r="U684" s="69"/>
      <c r="V684" s="69"/>
      <c r="W684" s="69"/>
      <c r="X684" s="69"/>
      <c r="Y684" s="69"/>
      <c r="Z684" s="69"/>
    </row>
    <row r="685" spans="1:26" ht="13.5" customHeight="1">
      <c r="A685" s="216"/>
      <c r="B685" s="216"/>
      <c r="C685" s="216"/>
      <c r="D685" s="216"/>
      <c r="E685" s="230"/>
      <c r="F685" s="216"/>
      <c r="G685" s="216"/>
      <c r="H685" s="216"/>
      <c r="I685" s="216"/>
      <c r="J685" s="216"/>
      <c r="L685" s="38"/>
      <c r="M685" s="69"/>
      <c r="N685" s="69"/>
      <c r="O685" s="69"/>
      <c r="P685" s="69"/>
      <c r="Q685" s="69"/>
      <c r="R685" s="69"/>
      <c r="S685" s="69"/>
      <c r="T685" s="69"/>
      <c r="U685" s="69"/>
      <c r="V685" s="69"/>
      <c r="W685" s="69"/>
      <c r="X685" s="69"/>
      <c r="Y685" s="69"/>
      <c r="Z685" s="69"/>
    </row>
    <row r="686" spans="1:26" ht="13.5" customHeight="1">
      <c r="A686" s="216"/>
      <c r="B686" s="216"/>
      <c r="C686" s="216"/>
      <c r="D686" s="216"/>
      <c r="E686" s="230"/>
      <c r="F686" s="216"/>
      <c r="G686" s="216"/>
      <c r="H686" s="216"/>
      <c r="I686" s="216"/>
      <c r="J686" s="216"/>
      <c r="L686" s="38"/>
      <c r="M686" s="69"/>
      <c r="N686" s="69"/>
      <c r="O686" s="69"/>
      <c r="P686" s="69"/>
      <c r="Q686" s="69"/>
      <c r="R686" s="69"/>
      <c r="S686" s="69"/>
      <c r="T686" s="69"/>
      <c r="U686" s="69"/>
      <c r="V686" s="69"/>
      <c r="W686" s="69"/>
      <c r="X686" s="69"/>
      <c r="Y686" s="69"/>
      <c r="Z686" s="69"/>
    </row>
    <row r="687" spans="1:26" ht="13.5" customHeight="1">
      <c r="A687" s="216"/>
      <c r="B687" s="216"/>
      <c r="C687" s="216"/>
      <c r="D687" s="216"/>
      <c r="E687" s="230"/>
      <c r="F687" s="216"/>
      <c r="G687" s="216"/>
      <c r="H687" s="216"/>
      <c r="I687" s="216"/>
      <c r="J687" s="216"/>
      <c r="L687" s="38"/>
      <c r="M687" s="69"/>
      <c r="N687" s="69"/>
      <c r="O687" s="69"/>
      <c r="P687" s="69"/>
      <c r="Q687" s="69"/>
      <c r="R687" s="69"/>
      <c r="S687" s="69"/>
      <c r="T687" s="69"/>
      <c r="U687" s="69"/>
      <c r="V687" s="69"/>
      <c r="W687" s="69"/>
      <c r="X687" s="69"/>
      <c r="Y687" s="69"/>
      <c r="Z687" s="69"/>
    </row>
    <row r="688" spans="1:26" ht="13.5" customHeight="1">
      <c r="A688" s="216"/>
      <c r="B688" s="216"/>
      <c r="C688" s="216"/>
      <c r="D688" s="216"/>
      <c r="E688" s="230"/>
      <c r="F688" s="216"/>
      <c r="G688" s="216"/>
      <c r="H688" s="216"/>
      <c r="I688" s="216"/>
      <c r="J688" s="216"/>
      <c r="L688" s="38"/>
      <c r="M688" s="69"/>
      <c r="N688" s="69"/>
      <c r="O688" s="69"/>
      <c r="P688" s="69"/>
      <c r="Q688" s="69"/>
      <c r="R688" s="69"/>
      <c r="S688" s="69"/>
      <c r="T688" s="69"/>
      <c r="U688" s="69"/>
      <c r="V688" s="69"/>
      <c r="W688" s="69"/>
      <c r="X688" s="69"/>
      <c r="Y688" s="69"/>
      <c r="Z688" s="69"/>
    </row>
    <row r="689" spans="1:26" ht="13.5" customHeight="1">
      <c r="A689" s="216"/>
      <c r="B689" s="216"/>
      <c r="C689" s="216"/>
      <c r="D689" s="216"/>
      <c r="E689" s="230"/>
      <c r="F689" s="216"/>
      <c r="G689" s="216"/>
      <c r="H689" s="216"/>
      <c r="I689" s="216"/>
      <c r="J689" s="216"/>
      <c r="L689" s="38"/>
      <c r="M689" s="69"/>
      <c r="N689" s="69"/>
      <c r="O689" s="69"/>
      <c r="P689" s="69"/>
      <c r="Q689" s="69"/>
      <c r="R689" s="69"/>
      <c r="S689" s="69"/>
      <c r="T689" s="69"/>
      <c r="U689" s="69"/>
      <c r="V689" s="69"/>
      <c r="W689" s="69"/>
      <c r="X689" s="69"/>
      <c r="Y689" s="69"/>
      <c r="Z689" s="69"/>
    </row>
    <row r="690" spans="1:26" ht="13.5" customHeight="1">
      <c r="A690" s="216"/>
      <c r="B690" s="216"/>
      <c r="C690" s="216"/>
      <c r="D690" s="216"/>
      <c r="E690" s="230"/>
      <c r="F690" s="216"/>
      <c r="G690" s="216"/>
      <c r="H690" s="216"/>
      <c r="I690" s="216"/>
      <c r="J690" s="216"/>
      <c r="L690" s="38"/>
      <c r="M690" s="69"/>
      <c r="N690" s="69"/>
      <c r="O690" s="69"/>
      <c r="P690" s="69"/>
      <c r="Q690" s="69"/>
      <c r="R690" s="69"/>
      <c r="S690" s="69"/>
      <c r="T690" s="69"/>
      <c r="U690" s="69"/>
      <c r="V690" s="69"/>
      <c r="W690" s="69"/>
      <c r="X690" s="69"/>
      <c r="Y690" s="69"/>
      <c r="Z690" s="69"/>
    </row>
    <row r="691" spans="1:26" ht="13.5" customHeight="1">
      <c r="A691" s="216"/>
      <c r="B691" s="216"/>
      <c r="C691" s="216"/>
      <c r="D691" s="216"/>
      <c r="E691" s="230"/>
      <c r="F691" s="216"/>
      <c r="G691" s="216"/>
      <c r="H691" s="216"/>
      <c r="I691" s="216"/>
      <c r="J691" s="216"/>
      <c r="L691" s="38"/>
      <c r="M691" s="69"/>
      <c r="N691" s="69"/>
      <c r="O691" s="69"/>
      <c r="P691" s="69"/>
      <c r="Q691" s="69"/>
      <c r="R691" s="69"/>
      <c r="S691" s="69"/>
      <c r="T691" s="69"/>
      <c r="U691" s="69"/>
      <c r="V691" s="69"/>
      <c r="W691" s="69"/>
      <c r="X691" s="69"/>
      <c r="Y691" s="69"/>
      <c r="Z691" s="69"/>
    </row>
    <row r="692" spans="1:26" ht="13.5" customHeight="1">
      <c r="A692" s="216"/>
      <c r="B692" s="216"/>
      <c r="C692" s="216"/>
      <c r="D692" s="216"/>
      <c r="E692" s="230"/>
      <c r="F692" s="216"/>
      <c r="G692" s="216"/>
      <c r="H692" s="216"/>
      <c r="I692" s="216"/>
      <c r="J692" s="216"/>
      <c r="L692" s="38"/>
      <c r="M692" s="69"/>
      <c r="N692" s="69"/>
      <c r="O692" s="69"/>
      <c r="P692" s="69"/>
      <c r="Q692" s="69"/>
      <c r="R692" s="69"/>
      <c r="S692" s="69"/>
      <c r="T692" s="69"/>
      <c r="U692" s="69"/>
      <c r="V692" s="69"/>
      <c r="W692" s="69"/>
      <c r="X692" s="69"/>
      <c r="Y692" s="69"/>
      <c r="Z692" s="69"/>
    </row>
    <row r="693" spans="1:26" ht="13.5" customHeight="1">
      <c r="A693" s="216"/>
      <c r="B693" s="216"/>
      <c r="C693" s="216"/>
      <c r="D693" s="216"/>
      <c r="E693" s="230"/>
      <c r="F693" s="216"/>
      <c r="G693" s="216"/>
      <c r="H693" s="216"/>
      <c r="I693" s="216"/>
      <c r="J693" s="216"/>
      <c r="L693" s="38"/>
      <c r="M693" s="69"/>
      <c r="N693" s="69"/>
      <c r="O693" s="69"/>
      <c r="P693" s="69"/>
      <c r="Q693" s="69"/>
      <c r="R693" s="69"/>
      <c r="S693" s="69"/>
      <c r="T693" s="69"/>
      <c r="U693" s="69"/>
      <c r="V693" s="69"/>
      <c r="W693" s="69"/>
      <c r="X693" s="69"/>
      <c r="Y693" s="69"/>
      <c r="Z693" s="69"/>
    </row>
    <row r="694" spans="1:26" ht="13.5" customHeight="1">
      <c r="A694" s="216"/>
      <c r="B694" s="216"/>
      <c r="C694" s="216"/>
      <c r="D694" s="216"/>
      <c r="E694" s="230"/>
      <c r="F694" s="216"/>
      <c r="G694" s="216"/>
      <c r="H694" s="216"/>
      <c r="I694" s="216"/>
      <c r="J694" s="216"/>
      <c r="L694" s="38"/>
      <c r="M694" s="69"/>
      <c r="N694" s="69"/>
      <c r="O694" s="69"/>
      <c r="P694" s="69"/>
      <c r="Q694" s="69"/>
      <c r="R694" s="69"/>
      <c r="S694" s="69"/>
      <c r="T694" s="69"/>
      <c r="U694" s="69"/>
      <c r="V694" s="69"/>
      <c r="W694" s="69"/>
      <c r="X694" s="69"/>
      <c r="Y694" s="69"/>
      <c r="Z694" s="69"/>
    </row>
    <row r="695" spans="1:26" ht="13.5" customHeight="1">
      <c r="A695" s="216"/>
      <c r="B695" s="216"/>
      <c r="C695" s="216"/>
      <c r="D695" s="216"/>
      <c r="E695" s="230"/>
      <c r="F695" s="216"/>
      <c r="G695" s="216"/>
      <c r="H695" s="216"/>
      <c r="I695" s="216"/>
      <c r="J695" s="216"/>
      <c r="L695" s="38"/>
      <c r="M695" s="69"/>
      <c r="N695" s="69"/>
      <c r="O695" s="69"/>
      <c r="P695" s="69"/>
      <c r="Q695" s="69"/>
      <c r="R695" s="69"/>
      <c r="S695" s="69"/>
      <c r="T695" s="69"/>
      <c r="U695" s="69"/>
      <c r="V695" s="69"/>
      <c r="W695" s="69"/>
      <c r="X695" s="69"/>
      <c r="Y695" s="69"/>
      <c r="Z695" s="69"/>
    </row>
    <row r="696" spans="1:26" ht="13.5" customHeight="1">
      <c r="A696" s="216"/>
      <c r="B696" s="216"/>
      <c r="C696" s="216"/>
      <c r="D696" s="216"/>
      <c r="E696" s="230"/>
      <c r="F696" s="216"/>
      <c r="G696" s="216"/>
      <c r="H696" s="216"/>
      <c r="I696" s="216"/>
      <c r="J696" s="216"/>
      <c r="L696" s="38"/>
      <c r="M696" s="69"/>
      <c r="N696" s="69"/>
      <c r="O696" s="69"/>
      <c r="P696" s="69"/>
      <c r="Q696" s="69"/>
      <c r="R696" s="69"/>
      <c r="S696" s="69"/>
      <c r="T696" s="69"/>
      <c r="U696" s="69"/>
      <c r="V696" s="69"/>
      <c r="W696" s="69"/>
      <c r="X696" s="69"/>
      <c r="Y696" s="69"/>
      <c r="Z696" s="69"/>
    </row>
    <row r="697" spans="1:26" ht="13.5" customHeight="1">
      <c r="A697" s="216"/>
      <c r="B697" s="216"/>
      <c r="C697" s="216"/>
      <c r="D697" s="216"/>
      <c r="E697" s="230"/>
      <c r="F697" s="216"/>
      <c r="G697" s="216"/>
      <c r="H697" s="216"/>
      <c r="I697" s="216"/>
      <c r="J697" s="216"/>
      <c r="L697" s="38"/>
      <c r="M697" s="69"/>
      <c r="N697" s="69"/>
      <c r="O697" s="69"/>
      <c r="P697" s="69"/>
      <c r="Q697" s="69"/>
      <c r="R697" s="69"/>
      <c r="S697" s="69"/>
      <c r="T697" s="69"/>
      <c r="U697" s="69"/>
      <c r="V697" s="69"/>
      <c r="W697" s="69"/>
      <c r="X697" s="69"/>
      <c r="Y697" s="69"/>
      <c r="Z697" s="69"/>
    </row>
    <row r="698" spans="1:26" ht="13.5" customHeight="1">
      <c r="A698" s="216"/>
      <c r="B698" s="216"/>
      <c r="C698" s="216"/>
      <c r="D698" s="216"/>
      <c r="E698" s="230"/>
      <c r="F698" s="216"/>
      <c r="G698" s="216"/>
      <c r="H698" s="216"/>
      <c r="I698" s="216"/>
      <c r="J698" s="216"/>
      <c r="L698" s="38"/>
      <c r="M698" s="69"/>
      <c r="N698" s="69"/>
      <c r="O698" s="69"/>
      <c r="P698" s="69"/>
      <c r="Q698" s="69"/>
      <c r="R698" s="69"/>
      <c r="S698" s="69"/>
      <c r="T698" s="69"/>
      <c r="U698" s="69"/>
      <c r="V698" s="69"/>
      <c r="W698" s="69"/>
      <c r="X698" s="69"/>
      <c r="Y698" s="69"/>
      <c r="Z698" s="69"/>
    </row>
    <row r="699" spans="1:26" ht="13.5" customHeight="1">
      <c r="A699" s="216"/>
      <c r="B699" s="216"/>
      <c r="C699" s="216"/>
      <c r="D699" s="216"/>
      <c r="E699" s="230"/>
      <c r="F699" s="216"/>
      <c r="G699" s="216"/>
      <c r="H699" s="216"/>
      <c r="I699" s="216"/>
      <c r="J699" s="216"/>
      <c r="L699" s="38"/>
      <c r="M699" s="69"/>
      <c r="N699" s="69"/>
      <c r="O699" s="69"/>
      <c r="P699" s="69"/>
      <c r="Q699" s="69"/>
      <c r="R699" s="69"/>
      <c r="S699" s="69"/>
      <c r="T699" s="69"/>
      <c r="U699" s="69"/>
      <c r="V699" s="69"/>
      <c r="W699" s="69"/>
      <c r="X699" s="69"/>
      <c r="Y699" s="69"/>
      <c r="Z699" s="69"/>
    </row>
    <row r="700" spans="1:26" ht="13.5" customHeight="1">
      <c r="A700" s="216"/>
      <c r="B700" s="216"/>
      <c r="C700" s="216"/>
      <c r="D700" s="216"/>
      <c r="E700" s="230"/>
      <c r="F700" s="216"/>
      <c r="G700" s="216"/>
      <c r="H700" s="216"/>
      <c r="I700" s="216"/>
      <c r="J700" s="216"/>
      <c r="L700" s="38"/>
      <c r="M700" s="69"/>
      <c r="N700" s="69"/>
      <c r="O700" s="69"/>
      <c r="P700" s="69"/>
      <c r="Q700" s="69"/>
      <c r="R700" s="69"/>
      <c r="S700" s="69"/>
      <c r="T700" s="69"/>
      <c r="U700" s="69"/>
      <c r="V700" s="69"/>
      <c r="W700" s="69"/>
      <c r="X700" s="69"/>
      <c r="Y700" s="69"/>
      <c r="Z700" s="69"/>
    </row>
    <row r="701" spans="1:26" ht="13.5" customHeight="1">
      <c r="A701" s="216"/>
      <c r="B701" s="216"/>
      <c r="C701" s="216"/>
      <c r="D701" s="216"/>
      <c r="E701" s="230"/>
      <c r="F701" s="216"/>
      <c r="G701" s="216"/>
      <c r="H701" s="216"/>
      <c r="I701" s="216"/>
      <c r="J701" s="216"/>
      <c r="L701" s="38"/>
      <c r="M701" s="69"/>
      <c r="N701" s="69"/>
      <c r="O701" s="69"/>
      <c r="P701" s="69"/>
      <c r="Q701" s="69"/>
      <c r="R701" s="69"/>
      <c r="S701" s="69"/>
      <c r="T701" s="69"/>
      <c r="U701" s="69"/>
      <c r="V701" s="69"/>
      <c r="W701" s="69"/>
      <c r="X701" s="69"/>
      <c r="Y701" s="69"/>
      <c r="Z701" s="69"/>
    </row>
    <row r="702" spans="1:26" ht="13.5" customHeight="1">
      <c r="A702" s="216"/>
      <c r="B702" s="216"/>
      <c r="C702" s="216"/>
      <c r="D702" s="216"/>
      <c r="E702" s="230"/>
      <c r="F702" s="216"/>
      <c r="G702" s="216"/>
      <c r="H702" s="216"/>
      <c r="I702" s="216"/>
      <c r="J702" s="216"/>
      <c r="L702" s="38"/>
      <c r="M702" s="69"/>
      <c r="N702" s="69"/>
      <c r="O702" s="69"/>
      <c r="P702" s="69"/>
      <c r="Q702" s="69"/>
      <c r="R702" s="69"/>
      <c r="S702" s="69"/>
      <c r="T702" s="69"/>
      <c r="U702" s="69"/>
      <c r="V702" s="69"/>
      <c r="W702" s="69"/>
      <c r="X702" s="69"/>
      <c r="Y702" s="69"/>
      <c r="Z702" s="69"/>
    </row>
    <row r="703" spans="1:26" ht="13.5" customHeight="1">
      <c r="A703" s="216"/>
      <c r="B703" s="216"/>
      <c r="C703" s="216"/>
      <c r="D703" s="216"/>
      <c r="E703" s="230"/>
      <c r="F703" s="216"/>
      <c r="G703" s="216"/>
      <c r="H703" s="216"/>
      <c r="I703" s="216"/>
      <c r="J703" s="216"/>
      <c r="L703" s="38"/>
      <c r="M703" s="69"/>
      <c r="N703" s="69"/>
      <c r="O703" s="69"/>
      <c r="P703" s="69"/>
      <c r="Q703" s="69"/>
      <c r="R703" s="69"/>
      <c r="S703" s="69"/>
      <c r="T703" s="69"/>
      <c r="U703" s="69"/>
      <c r="V703" s="69"/>
      <c r="W703" s="69"/>
      <c r="X703" s="69"/>
      <c r="Y703" s="69"/>
      <c r="Z703" s="69"/>
    </row>
    <row r="704" spans="1:26" ht="13.5" customHeight="1">
      <c r="A704" s="216"/>
      <c r="B704" s="216"/>
      <c r="C704" s="216"/>
      <c r="D704" s="216"/>
      <c r="E704" s="230"/>
      <c r="F704" s="216"/>
      <c r="G704" s="216"/>
      <c r="H704" s="216"/>
      <c r="I704" s="216"/>
      <c r="J704" s="216"/>
      <c r="L704" s="38"/>
      <c r="M704" s="69"/>
      <c r="N704" s="69"/>
      <c r="O704" s="69"/>
      <c r="P704" s="69"/>
      <c r="Q704" s="69"/>
      <c r="R704" s="69"/>
      <c r="S704" s="69"/>
      <c r="T704" s="69"/>
      <c r="U704" s="69"/>
      <c r="V704" s="69"/>
      <c r="W704" s="69"/>
      <c r="X704" s="69"/>
      <c r="Y704" s="69"/>
      <c r="Z704" s="69"/>
    </row>
    <row r="705" spans="1:26" ht="13.5" customHeight="1">
      <c r="A705" s="216"/>
      <c r="B705" s="216"/>
      <c r="C705" s="216"/>
      <c r="D705" s="216"/>
      <c r="E705" s="230"/>
      <c r="F705" s="216"/>
      <c r="G705" s="216"/>
      <c r="H705" s="216"/>
      <c r="I705" s="216"/>
      <c r="J705" s="216"/>
      <c r="L705" s="38"/>
      <c r="M705" s="69"/>
      <c r="N705" s="69"/>
      <c r="O705" s="69"/>
      <c r="P705" s="69"/>
      <c r="Q705" s="69"/>
      <c r="R705" s="69"/>
      <c r="S705" s="69"/>
      <c r="T705" s="69"/>
      <c r="U705" s="69"/>
      <c r="V705" s="69"/>
      <c r="W705" s="69"/>
      <c r="X705" s="69"/>
      <c r="Y705" s="69"/>
      <c r="Z705" s="69"/>
    </row>
    <row r="706" spans="1:26" ht="13.5" customHeight="1">
      <c r="A706" s="216"/>
      <c r="B706" s="216"/>
      <c r="C706" s="216"/>
      <c r="D706" s="216"/>
      <c r="E706" s="230"/>
      <c r="F706" s="216"/>
      <c r="G706" s="216"/>
      <c r="H706" s="216"/>
      <c r="I706" s="216"/>
      <c r="J706" s="216"/>
      <c r="L706" s="38"/>
      <c r="M706" s="69"/>
      <c r="N706" s="69"/>
      <c r="O706" s="69"/>
      <c r="P706" s="69"/>
      <c r="Q706" s="69"/>
      <c r="R706" s="69"/>
      <c r="S706" s="69"/>
      <c r="T706" s="69"/>
      <c r="U706" s="69"/>
      <c r="V706" s="69"/>
      <c r="W706" s="69"/>
      <c r="X706" s="69"/>
      <c r="Y706" s="69"/>
      <c r="Z706" s="69"/>
    </row>
    <row r="707" spans="1:26" ht="13.5" customHeight="1">
      <c r="A707" s="216"/>
      <c r="B707" s="216"/>
      <c r="C707" s="216"/>
      <c r="D707" s="216"/>
      <c r="E707" s="230"/>
      <c r="F707" s="216"/>
      <c r="G707" s="216"/>
      <c r="H707" s="216"/>
      <c r="I707" s="216"/>
      <c r="J707" s="216"/>
      <c r="L707" s="38"/>
      <c r="M707" s="69"/>
      <c r="N707" s="69"/>
      <c r="O707" s="69"/>
      <c r="P707" s="69"/>
      <c r="Q707" s="69"/>
      <c r="R707" s="69"/>
      <c r="S707" s="69"/>
      <c r="T707" s="69"/>
      <c r="U707" s="69"/>
      <c r="V707" s="69"/>
      <c r="W707" s="69"/>
      <c r="X707" s="69"/>
      <c r="Y707" s="69"/>
      <c r="Z707" s="69"/>
    </row>
    <row r="708" spans="1:26" ht="13.5" customHeight="1">
      <c r="A708" s="216"/>
      <c r="B708" s="216"/>
      <c r="C708" s="216"/>
      <c r="D708" s="216"/>
      <c r="E708" s="230"/>
      <c r="F708" s="216"/>
      <c r="G708" s="216"/>
      <c r="H708" s="216"/>
      <c r="I708" s="216"/>
      <c r="J708" s="216"/>
      <c r="L708" s="38"/>
      <c r="M708" s="69"/>
      <c r="N708" s="69"/>
      <c r="O708" s="69"/>
      <c r="P708" s="69"/>
      <c r="Q708" s="69"/>
      <c r="R708" s="69"/>
      <c r="S708" s="69"/>
      <c r="T708" s="69"/>
      <c r="U708" s="69"/>
      <c r="V708" s="69"/>
      <c r="W708" s="69"/>
      <c r="X708" s="69"/>
      <c r="Y708" s="69"/>
      <c r="Z708" s="69"/>
    </row>
    <row r="709" spans="1:26" ht="13.5" customHeight="1">
      <c r="A709" s="216"/>
      <c r="B709" s="216"/>
      <c r="C709" s="216"/>
      <c r="D709" s="216"/>
      <c r="E709" s="230"/>
      <c r="F709" s="216"/>
      <c r="G709" s="216"/>
      <c r="H709" s="216"/>
      <c r="I709" s="216"/>
      <c r="J709" s="216"/>
      <c r="L709" s="38"/>
      <c r="M709" s="69"/>
      <c r="N709" s="69"/>
      <c r="O709" s="69"/>
      <c r="P709" s="69"/>
      <c r="Q709" s="69"/>
      <c r="R709" s="69"/>
      <c r="S709" s="69"/>
      <c r="T709" s="69"/>
      <c r="U709" s="69"/>
      <c r="V709" s="69"/>
      <c r="W709" s="69"/>
      <c r="X709" s="69"/>
      <c r="Y709" s="69"/>
      <c r="Z709" s="69"/>
    </row>
    <row r="710" spans="1:26" ht="13.5" customHeight="1">
      <c r="A710" s="216"/>
      <c r="B710" s="216"/>
      <c r="C710" s="216"/>
      <c r="D710" s="216"/>
      <c r="E710" s="230"/>
      <c r="F710" s="216"/>
      <c r="G710" s="216"/>
      <c r="H710" s="216"/>
      <c r="I710" s="216"/>
      <c r="J710" s="216"/>
      <c r="L710" s="38"/>
      <c r="M710" s="69"/>
      <c r="N710" s="69"/>
      <c r="O710" s="69"/>
      <c r="P710" s="69"/>
      <c r="Q710" s="69"/>
      <c r="R710" s="69"/>
      <c r="S710" s="69"/>
      <c r="T710" s="69"/>
      <c r="U710" s="69"/>
      <c r="V710" s="69"/>
      <c r="W710" s="69"/>
      <c r="X710" s="69"/>
      <c r="Y710" s="69"/>
      <c r="Z710" s="69"/>
    </row>
    <row r="711" spans="1:26" ht="13.5" customHeight="1">
      <c r="A711" s="216"/>
      <c r="B711" s="216"/>
      <c r="C711" s="216"/>
      <c r="D711" s="216"/>
      <c r="E711" s="230"/>
      <c r="F711" s="216"/>
      <c r="G711" s="216"/>
      <c r="H711" s="216"/>
      <c r="I711" s="216"/>
      <c r="J711" s="216"/>
      <c r="L711" s="38"/>
      <c r="M711" s="69"/>
      <c r="N711" s="69"/>
      <c r="O711" s="69"/>
      <c r="P711" s="69"/>
      <c r="Q711" s="69"/>
      <c r="R711" s="69"/>
      <c r="S711" s="69"/>
      <c r="T711" s="69"/>
      <c r="U711" s="69"/>
      <c r="V711" s="69"/>
      <c r="W711" s="69"/>
      <c r="X711" s="69"/>
      <c r="Y711" s="69"/>
      <c r="Z711" s="69"/>
    </row>
    <row r="712" spans="1:26" ht="13.5" customHeight="1">
      <c r="A712" s="216"/>
      <c r="B712" s="216"/>
      <c r="C712" s="216"/>
      <c r="D712" s="216"/>
      <c r="E712" s="230"/>
      <c r="F712" s="216"/>
      <c r="G712" s="216"/>
      <c r="H712" s="216"/>
      <c r="I712" s="216"/>
      <c r="J712" s="216"/>
      <c r="L712" s="38"/>
      <c r="M712" s="69"/>
      <c r="N712" s="69"/>
      <c r="O712" s="69"/>
      <c r="P712" s="69"/>
      <c r="Q712" s="69"/>
      <c r="R712" s="69"/>
      <c r="S712" s="69"/>
      <c r="T712" s="69"/>
      <c r="U712" s="69"/>
      <c r="V712" s="69"/>
      <c r="W712" s="69"/>
      <c r="X712" s="69"/>
      <c r="Y712" s="69"/>
      <c r="Z712" s="69"/>
    </row>
    <row r="713" spans="1:26" ht="13.5" customHeight="1">
      <c r="A713" s="216"/>
      <c r="B713" s="216"/>
      <c r="C713" s="216"/>
      <c r="D713" s="216"/>
      <c r="E713" s="230"/>
      <c r="F713" s="216"/>
      <c r="G713" s="216"/>
      <c r="H713" s="216"/>
      <c r="I713" s="216"/>
      <c r="J713" s="216"/>
      <c r="L713" s="38"/>
      <c r="M713" s="69"/>
      <c r="N713" s="69"/>
      <c r="O713" s="69"/>
      <c r="P713" s="69"/>
      <c r="Q713" s="69"/>
      <c r="R713" s="69"/>
      <c r="S713" s="69"/>
      <c r="T713" s="69"/>
      <c r="U713" s="69"/>
      <c r="V713" s="69"/>
      <c r="W713" s="69"/>
      <c r="X713" s="69"/>
      <c r="Y713" s="69"/>
      <c r="Z713" s="69"/>
    </row>
    <row r="714" spans="1:26" ht="13.5" customHeight="1">
      <c r="A714" s="216"/>
      <c r="B714" s="216"/>
      <c r="C714" s="216"/>
      <c r="D714" s="216"/>
      <c r="E714" s="230"/>
      <c r="F714" s="216"/>
      <c r="G714" s="216"/>
      <c r="H714" s="216"/>
      <c r="I714" s="216"/>
      <c r="J714" s="216"/>
      <c r="L714" s="38"/>
      <c r="M714" s="69"/>
      <c r="N714" s="69"/>
      <c r="O714" s="69"/>
      <c r="P714" s="69"/>
      <c r="Q714" s="69"/>
      <c r="R714" s="69"/>
      <c r="S714" s="69"/>
      <c r="T714" s="69"/>
      <c r="U714" s="69"/>
      <c r="V714" s="69"/>
      <c r="W714" s="69"/>
      <c r="X714" s="69"/>
      <c r="Y714" s="69"/>
      <c r="Z714" s="69"/>
    </row>
    <row r="715" spans="1:26" ht="13.5" customHeight="1">
      <c r="A715" s="216"/>
      <c r="B715" s="216"/>
      <c r="C715" s="216"/>
      <c r="D715" s="216"/>
      <c r="E715" s="230"/>
      <c r="F715" s="216"/>
      <c r="G715" s="216"/>
      <c r="H715" s="216"/>
      <c r="I715" s="216"/>
      <c r="J715" s="216"/>
      <c r="L715" s="38"/>
      <c r="M715" s="69"/>
      <c r="N715" s="69"/>
      <c r="O715" s="69"/>
      <c r="P715" s="69"/>
      <c r="Q715" s="69"/>
      <c r="R715" s="69"/>
      <c r="S715" s="69"/>
      <c r="T715" s="69"/>
      <c r="U715" s="69"/>
      <c r="V715" s="69"/>
      <c r="W715" s="69"/>
      <c r="X715" s="69"/>
      <c r="Y715" s="69"/>
      <c r="Z715" s="69"/>
    </row>
    <row r="716" spans="1:26" ht="13.5" customHeight="1">
      <c r="A716" s="216"/>
      <c r="B716" s="216"/>
      <c r="C716" s="216"/>
      <c r="D716" s="216"/>
      <c r="E716" s="230"/>
      <c r="F716" s="216"/>
      <c r="G716" s="216"/>
      <c r="H716" s="216"/>
      <c r="I716" s="216"/>
      <c r="J716" s="216"/>
      <c r="L716" s="38"/>
      <c r="M716" s="69"/>
      <c r="N716" s="69"/>
      <c r="O716" s="69"/>
      <c r="P716" s="69"/>
      <c r="Q716" s="69"/>
      <c r="R716" s="69"/>
      <c r="S716" s="69"/>
      <c r="T716" s="69"/>
      <c r="U716" s="69"/>
      <c r="V716" s="69"/>
      <c r="W716" s="69"/>
      <c r="X716" s="69"/>
      <c r="Y716" s="69"/>
      <c r="Z716" s="69"/>
    </row>
    <row r="717" spans="1:26" ht="13.5" customHeight="1">
      <c r="A717" s="216"/>
      <c r="B717" s="216"/>
      <c r="C717" s="216"/>
      <c r="D717" s="216"/>
      <c r="E717" s="230"/>
      <c r="F717" s="216"/>
      <c r="G717" s="216"/>
      <c r="H717" s="216"/>
      <c r="I717" s="216"/>
      <c r="J717" s="216"/>
      <c r="L717" s="38"/>
      <c r="M717" s="69"/>
      <c r="N717" s="69"/>
      <c r="O717" s="69"/>
      <c r="P717" s="69"/>
      <c r="Q717" s="69"/>
      <c r="R717" s="69"/>
      <c r="S717" s="69"/>
      <c r="T717" s="69"/>
      <c r="U717" s="69"/>
      <c r="V717" s="69"/>
      <c r="W717" s="69"/>
      <c r="X717" s="69"/>
      <c r="Y717" s="69"/>
      <c r="Z717" s="69"/>
    </row>
    <row r="718" spans="1:26" ht="13.5" customHeight="1">
      <c r="A718" s="216"/>
      <c r="B718" s="216"/>
      <c r="C718" s="216"/>
      <c r="D718" s="216"/>
      <c r="E718" s="230"/>
      <c r="F718" s="216"/>
      <c r="G718" s="216"/>
      <c r="H718" s="216"/>
      <c r="I718" s="216"/>
      <c r="J718" s="216"/>
      <c r="L718" s="38"/>
      <c r="M718" s="69"/>
      <c r="N718" s="69"/>
      <c r="O718" s="69"/>
      <c r="P718" s="69"/>
      <c r="Q718" s="69"/>
      <c r="R718" s="69"/>
      <c r="S718" s="69"/>
      <c r="T718" s="69"/>
      <c r="U718" s="69"/>
      <c r="V718" s="69"/>
      <c r="W718" s="69"/>
      <c r="X718" s="69"/>
      <c r="Y718" s="69"/>
      <c r="Z718" s="69"/>
    </row>
    <row r="719" spans="1:26" ht="13.5" customHeight="1">
      <c r="A719" s="216"/>
      <c r="B719" s="216"/>
      <c r="C719" s="216"/>
      <c r="D719" s="216"/>
      <c r="E719" s="230"/>
      <c r="F719" s="216"/>
      <c r="G719" s="216"/>
      <c r="H719" s="216"/>
      <c r="I719" s="216"/>
      <c r="J719" s="216"/>
      <c r="L719" s="38"/>
      <c r="M719" s="69"/>
      <c r="N719" s="69"/>
      <c r="O719" s="69"/>
      <c r="P719" s="69"/>
      <c r="Q719" s="69"/>
      <c r="R719" s="69"/>
      <c r="S719" s="69"/>
      <c r="T719" s="69"/>
      <c r="U719" s="69"/>
      <c r="V719" s="69"/>
      <c r="W719" s="69"/>
      <c r="X719" s="69"/>
      <c r="Y719" s="69"/>
      <c r="Z719" s="69"/>
    </row>
    <row r="720" spans="1:26" ht="13.5" customHeight="1">
      <c r="A720" s="216"/>
      <c r="B720" s="216"/>
      <c r="C720" s="216"/>
      <c r="D720" s="216"/>
      <c r="E720" s="230"/>
      <c r="F720" s="216"/>
      <c r="G720" s="216"/>
      <c r="H720" s="216"/>
      <c r="I720" s="216"/>
      <c r="J720" s="216"/>
      <c r="L720" s="38"/>
      <c r="M720" s="69"/>
      <c r="N720" s="69"/>
      <c r="O720" s="69"/>
      <c r="P720" s="69"/>
      <c r="Q720" s="69"/>
      <c r="R720" s="69"/>
      <c r="S720" s="69"/>
      <c r="T720" s="69"/>
      <c r="U720" s="69"/>
      <c r="V720" s="69"/>
      <c r="W720" s="69"/>
      <c r="X720" s="69"/>
      <c r="Y720" s="69"/>
      <c r="Z720" s="69"/>
    </row>
    <row r="721" spans="1:26" ht="13.5" customHeight="1">
      <c r="A721" s="216"/>
      <c r="B721" s="216"/>
      <c r="C721" s="216"/>
      <c r="D721" s="216"/>
      <c r="E721" s="230"/>
      <c r="F721" s="216"/>
      <c r="G721" s="216"/>
      <c r="H721" s="216"/>
      <c r="I721" s="216"/>
      <c r="J721" s="216"/>
      <c r="L721" s="38"/>
      <c r="M721" s="69"/>
      <c r="N721" s="69"/>
      <c r="O721" s="69"/>
      <c r="P721" s="69"/>
      <c r="Q721" s="69"/>
      <c r="R721" s="69"/>
      <c r="S721" s="69"/>
      <c r="T721" s="69"/>
      <c r="U721" s="69"/>
      <c r="V721" s="69"/>
      <c r="W721" s="69"/>
      <c r="X721" s="69"/>
      <c r="Y721" s="69"/>
      <c r="Z721" s="69"/>
    </row>
    <row r="722" spans="1:26" ht="13.5" customHeight="1">
      <c r="A722" s="216"/>
      <c r="B722" s="216"/>
      <c r="C722" s="216"/>
      <c r="D722" s="216"/>
      <c r="E722" s="230"/>
      <c r="F722" s="216"/>
      <c r="G722" s="216"/>
      <c r="H722" s="216"/>
      <c r="I722" s="216"/>
      <c r="J722" s="216"/>
      <c r="L722" s="38"/>
      <c r="M722" s="69"/>
      <c r="N722" s="69"/>
      <c r="O722" s="69"/>
      <c r="P722" s="69"/>
      <c r="Q722" s="69"/>
      <c r="R722" s="69"/>
      <c r="S722" s="69"/>
      <c r="T722" s="69"/>
      <c r="U722" s="69"/>
      <c r="V722" s="69"/>
      <c r="W722" s="69"/>
      <c r="X722" s="69"/>
      <c r="Y722" s="69"/>
      <c r="Z722" s="69"/>
    </row>
    <row r="723" spans="1:26" ht="13.5" customHeight="1">
      <c r="A723" s="216"/>
      <c r="B723" s="216"/>
      <c r="C723" s="216"/>
      <c r="D723" s="216"/>
      <c r="E723" s="230"/>
      <c r="F723" s="216"/>
      <c r="G723" s="216"/>
      <c r="H723" s="216"/>
      <c r="I723" s="216"/>
      <c r="J723" s="216"/>
      <c r="L723" s="38"/>
      <c r="M723" s="69"/>
      <c r="N723" s="69"/>
      <c r="O723" s="69"/>
      <c r="P723" s="69"/>
      <c r="Q723" s="69"/>
      <c r="R723" s="69"/>
      <c r="S723" s="69"/>
      <c r="T723" s="69"/>
      <c r="U723" s="69"/>
      <c r="V723" s="69"/>
      <c r="W723" s="69"/>
      <c r="X723" s="69"/>
      <c r="Y723" s="69"/>
      <c r="Z723" s="69"/>
    </row>
    <row r="724" spans="1:26" ht="13.5" customHeight="1">
      <c r="A724" s="216"/>
      <c r="B724" s="216"/>
      <c r="C724" s="216"/>
      <c r="D724" s="216"/>
      <c r="E724" s="230"/>
      <c r="F724" s="216"/>
      <c r="G724" s="216"/>
      <c r="H724" s="216"/>
      <c r="I724" s="216"/>
      <c r="J724" s="216"/>
      <c r="L724" s="38"/>
      <c r="M724" s="69"/>
      <c r="N724" s="69"/>
      <c r="O724" s="69"/>
      <c r="P724" s="69"/>
      <c r="Q724" s="69"/>
      <c r="R724" s="69"/>
      <c r="S724" s="69"/>
      <c r="T724" s="69"/>
      <c r="U724" s="69"/>
      <c r="V724" s="69"/>
      <c r="W724" s="69"/>
      <c r="X724" s="69"/>
      <c r="Y724" s="69"/>
      <c r="Z724" s="69"/>
    </row>
    <row r="725" spans="1:26" ht="13.5" customHeight="1">
      <c r="A725" s="216"/>
      <c r="B725" s="216"/>
      <c r="C725" s="216"/>
      <c r="D725" s="216"/>
      <c r="E725" s="230"/>
      <c r="F725" s="216"/>
      <c r="G725" s="216"/>
      <c r="H725" s="216"/>
      <c r="I725" s="216"/>
      <c r="J725" s="216"/>
      <c r="L725" s="38"/>
      <c r="M725" s="69"/>
      <c r="N725" s="69"/>
      <c r="O725" s="69"/>
      <c r="P725" s="69"/>
      <c r="Q725" s="69"/>
      <c r="R725" s="69"/>
      <c r="S725" s="69"/>
      <c r="T725" s="69"/>
      <c r="U725" s="69"/>
      <c r="V725" s="69"/>
      <c r="W725" s="69"/>
      <c r="X725" s="69"/>
      <c r="Y725" s="69"/>
      <c r="Z725" s="69"/>
    </row>
    <row r="726" spans="1:26" ht="13.5" customHeight="1">
      <c r="A726" s="216"/>
      <c r="B726" s="216"/>
      <c r="C726" s="216"/>
      <c r="D726" s="216"/>
      <c r="E726" s="230"/>
      <c r="F726" s="216"/>
      <c r="G726" s="216"/>
      <c r="H726" s="216"/>
      <c r="I726" s="216"/>
      <c r="J726" s="216"/>
      <c r="L726" s="38"/>
      <c r="M726" s="69"/>
      <c r="N726" s="69"/>
      <c r="O726" s="69"/>
      <c r="P726" s="69"/>
      <c r="Q726" s="69"/>
      <c r="R726" s="69"/>
      <c r="S726" s="69"/>
      <c r="T726" s="69"/>
      <c r="U726" s="69"/>
      <c r="V726" s="69"/>
      <c r="W726" s="69"/>
      <c r="X726" s="69"/>
      <c r="Y726" s="69"/>
      <c r="Z726" s="69"/>
    </row>
    <row r="727" spans="1:26" ht="13.5" customHeight="1">
      <c r="A727" s="216"/>
      <c r="B727" s="216"/>
      <c r="C727" s="216"/>
      <c r="D727" s="216"/>
      <c r="E727" s="230"/>
      <c r="F727" s="216"/>
      <c r="G727" s="216"/>
      <c r="H727" s="216"/>
      <c r="I727" s="216"/>
      <c r="J727" s="216"/>
      <c r="L727" s="38"/>
      <c r="M727" s="69"/>
      <c r="N727" s="69"/>
      <c r="O727" s="69"/>
      <c r="P727" s="69"/>
      <c r="Q727" s="69"/>
      <c r="R727" s="69"/>
      <c r="S727" s="69"/>
      <c r="T727" s="69"/>
      <c r="U727" s="69"/>
      <c r="V727" s="69"/>
      <c r="W727" s="69"/>
      <c r="X727" s="69"/>
      <c r="Y727" s="69"/>
      <c r="Z727" s="69"/>
    </row>
    <row r="728" spans="1:26" ht="13.5" customHeight="1">
      <c r="A728" s="216"/>
      <c r="B728" s="216"/>
      <c r="C728" s="216"/>
      <c r="D728" s="216"/>
      <c r="E728" s="230"/>
      <c r="F728" s="216"/>
      <c r="G728" s="216"/>
      <c r="H728" s="216"/>
      <c r="I728" s="216"/>
      <c r="J728" s="216"/>
      <c r="L728" s="38"/>
      <c r="M728" s="69"/>
      <c r="N728" s="69"/>
      <c r="O728" s="69"/>
      <c r="P728" s="69"/>
      <c r="Q728" s="69"/>
      <c r="R728" s="69"/>
      <c r="S728" s="69"/>
      <c r="T728" s="69"/>
      <c r="U728" s="69"/>
      <c r="V728" s="69"/>
      <c r="W728" s="69"/>
      <c r="X728" s="69"/>
      <c r="Y728" s="69"/>
      <c r="Z728" s="69"/>
    </row>
    <row r="729" spans="1:26" ht="13.5" customHeight="1">
      <c r="A729" s="216"/>
      <c r="B729" s="216"/>
      <c r="C729" s="216"/>
      <c r="D729" s="216"/>
      <c r="E729" s="230"/>
      <c r="F729" s="216"/>
      <c r="G729" s="216"/>
      <c r="H729" s="216"/>
      <c r="I729" s="216"/>
      <c r="J729" s="216"/>
      <c r="L729" s="38"/>
      <c r="M729" s="69"/>
      <c r="N729" s="69"/>
      <c r="O729" s="69"/>
      <c r="P729" s="69"/>
      <c r="Q729" s="69"/>
      <c r="R729" s="69"/>
      <c r="S729" s="69"/>
      <c r="T729" s="69"/>
      <c r="U729" s="69"/>
      <c r="V729" s="69"/>
      <c r="W729" s="69"/>
      <c r="X729" s="69"/>
      <c r="Y729" s="69"/>
      <c r="Z729" s="69"/>
    </row>
    <row r="730" spans="1:26" ht="13.5" customHeight="1">
      <c r="A730" s="216"/>
      <c r="B730" s="216"/>
      <c r="C730" s="216"/>
      <c r="D730" s="216"/>
      <c r="E730" s="230"/>
      <c r="F730" s="216"/>
      <c r="G730" s="216"/>
      <c r="H730" s="216"/>
      <c r="I730" s="216"/>
      <c r="J730" s="216"/>
      <c r="L730" s="38"/>
      <c r="M730" s="69"/>
      <c r="N730" s="69"/>
      <c r="O730" s="69"/>
      <c r="P730" s="69"/>
      <c r="Q730" s="69"/>
      <c r="R730" s="69"/>
      <c r="S730" s="69"/>
      <c r="T730" s="69"/>
      <c r="U730" s="69"/>
      <c r="V730" s="69"/>
      <c r="W730" s="69"/>
      <c r="X730" s="69"/>
      <c r="Y730" s="69"/>
      <c r="Z730" s="69"/>
    </row>
    <row r="731" spans="1:26" ht="13.5" customHeight="1">
      <c r="A731" s="216"/>
      <c r="B731" s="216"/>
      <c r="C731" s="216"/>
      <c r="D731" s="216"/>
      <c r="E731" s="230"/>
      <c r="F731" s="216"/>
      <c r="G731" s="216"/>
      <c r="H731" s="216"/>
      <c r="I731" s="216"/>
      <c r="J731" s="216"/>
      <c r="L731" s="38"/>
      <c r="M731" s="69"/>
      <c r="N731" s="69"/>
      <c r="O731" s="69"/>
      <c r="P731" s="69"/>
      <c r="Q731" s="69"/>
      <c r="R731" s="69"/>
      <c r="S731" s="69"/>
      <c r="T731" s="69"/>
      <c r="U731" s="69"/>
      <c r="V731" s="69"/>
      <c r="W731" s="69"/>
      <c r="X731" s="69"/>
      <c r="Y731" s="69"/>
      <c r="Z731" s="69"/>
    </row>
    <row r="732" spans="1:26" ht="13.5" customHeight="1">
      <c r="A732" s="216"/>
      <c r="B732" s="216"/>
      <c r="C732" s="216"/>
      <c r="D732" s="216"/>
      <c r="E732" s="230"/>
      <c r="F732" s="216"/>
      <c r="G732" s="216"/>
      <c r="H732" s="216"/>
      <c r="I732" s="216"/>
      <c r="J732" s="216"/>
      <c r="L732" s="38"/>
      <c r="M732" s="69"/>
      <c r="N732" s="69"/>
      <c r="O732" s="69"/>
      <c r="P732" s="69"/>
      <c r="Q732" s="69"/>
      <c r="R732" s="69"/>
      <c r="S732" s="69"/>
      <c r="T732" s="69"/>
      <c r="U732" s="69"/>
      <c r="V732" s="69"/>
      <c r="W732" s="69"/>
      <c r="X732" s="69"/>
      <c r="Y732" s="69"/>
      <c r="Z732" s="69"/>
    </row>
    <row r="733" spans="1:26" ht="13.5" customHeight="1">
      <c r="A733" s="216"/>
      <c r="B733" s="216"/>
      <c r="C733" s="216"/>
      <c r="D733" s="216"/>
      <c r="E733" s="230"/>
      <c r="F733" s="216"/>
      <c r="G733" s="216"/>
      <c r="H733" s="216"/>
      <c r="I733" s="216"/>
      <c r="J733" s="216"/>
      <c r="L733" s="38"/>
      <c r="M733" s="69"/>
      <c r="N733" s="69"/>
      <c r="O733" s="69"/>
      <c r="P733" s="69"/>
      <c r="Q733" s="69"/>
      <c r="R733" s="69"/>
      <c r="S733" s="69"/>
      <c r="T733" s="69"/>
      <c r="U733" s="69"/>
      <c r="V733" s="69"/>
      <c r="W733" s="69"/>
      <c r="X733" s="69"/>
      <c r="Y733" s="69"/>
      <c r="Z733" s="69"/>
    </row>
    <row r="734" spans="1:26" ht="13.5" customHeight="1">
      <c r="A734" s="216"/>
      <c r="B734" s="216"/>
      <c r="C734" s="216"/>
      <c r="D734" s="216"/>
      <c r="E734" s="230"/>
      <c r="F734" s="216"/>
      <c r="G734" s="216"/>
      <c r="H734" s="216"/>
      <c r="I734" s="216"/>
      <c r="J734" s="216"/>
      <c r="L734" s="38"/>
      <c r="M734" s="69"/>
      <c r="N734" s="69"/>
      <c r="O734" s="69"/>
      <c r="P734" s="69"/>
      <c r="Q734" s="69"/>
      <c r="R734" s="69"/>
      <c r="S734" s="69"/>
      <c r="T734" s="69"/>
      <c r="U734" s="69"/>
      <c r="V734" s="69"/>
      <c r="W734" s="69"/>
      <c r="X734" s="69"/>
      <c r="Y734" s="69"/>
      <c r="Z734" s="69"/>
    </row>
    <row r="735" spans="1:26" ht="13.5" customHeight="1">
      <c r="A735" s="216"/>
      <c r="B735" s="216"/>
      <c r="C735" s="216"/>
      <c r="D735" s="216"/>
      <c r="E735" s="230"/>
      <c r="F735" s="216"/>
      <c r="G735" s="216"/>
      <c r="H735" s="216"/>
      <c r="I735" s="216"/>
      <c r="J735" s="216"/>
      <c r="L735" s="38"/>
      <c r="M735" s="69"/>
      <c r="N735" s="69"/>
      <c r="O735" s="69"/>
      <c r="P735" s="69"/>
      <c r="Q735" s="69"/>
      <c r="R735" s="69"/>
      <c r="S735" s="69"/>
      <c r="T735" s="69"/>
      <c r="U735" s="69"/>
      <c r="V735" s="69"/>
      <c r="W735" s="69"/>
      <c r="X735" s="69"/>
      <c r="Y735" s="69"/>
      <c r="Z735" s="69"/>
    </row>
    <row r="736" spans="1:26" ht="13.5" customHeight="1">
      <c r="A736" s="216"/>
      <c r="B736" s="216"/>
      <c r="C736" s="216"/>
      <c r="D736" s="216"/>
      <c r="E736" s="230"/>
      <c r="F736" s="216"/>
      <c r="G736" s="216"/>
      <c r="H736" s="216"/>
      <c r="I736" s="216"/>
      <c r="J736" s="216"/>
      <c r="L736" s="38"/>
      <c r="M736" s="69"/>
      <c r="N736" s="69"/>
      <c r="O736" s="69"/>
      <c r="P736" s="69"/>
      <c r="Q736" s="69"/>
      <c r="R736" s="69"/>
      <c r="S736" s="69"/>
      <c r="T736" s="69"/>
      <c r="U736" s="69"/>
      <c r="V736" s="69"/>
      <c r="W736" s="69"/>
      <c r="X736" s="69"/>
      <c r="Y736" s="69"/>
      <c r="Z736" s="69"/>
    </row>
    <row r="737" spans="1:26" ht="13.5" customHeight="1">
      <c r="A737" s="216"/>
      <c r="B737" s="216"/>
      <c r="C737" s="216"/>
      <c r="D737" s="216"/>
      <c r="E737" s="230"/>
      <c r="F737" s="216"/>
      <c r="G737" s="216"/>
      <c r="H737" s="216"/>
      <c r="I737" s="216"/>
      <c r="J737" s="216"/>
      <c r="L737" s="38"/>
      <c r="M737" s="69"/>
      <c r="N737" s="69"/>
      <c r="O737" s="69"/>
      <c r="P737" s="69"/>
      <c r="Q737" s="69"/>
      <c r="R737" s="69"/>
      <c r="S737" s="69"/>
      <c r="T737" s="69"/>
      <c r="U737" s="69"/>
      <c r="V737" s="69"/>
      <c r="W737" s="69"/>
      <c r="X737" s="69"/>
      <c r="Y737" s="69"/>
      <c r="Z737" s="69"/>
    </row>
    <row r="738" spans="1:26" ht="13.5" customHeight="1">
      <c r="A738" s="216"/>
      <c r="B738" s="216"/>
      <c r="C738" s="216"/>
      <c r="D738" s="216"/>
      <c r="E738" s="230"/>
      <c r="F738" s="216"/>
      <c r="G738" s="216"/>
      <c r="H738" s="216"/>
      <c r="I738" s="216"/>
      <c r="J738" s="216"/>
      <c r="L738" s="38"/>
      <c r="M738" s="69"/>
      <c r="N738" s="69"/>
      <c r="O738" s="69"/>
      <c r="P738" s="69"/>
      <c r="Q738" s="69"/>
      <c r="R738" s="69"/>
      <c r="S738" s="69"/>
      <c r="T738" s="69"/>
      <c r="U738" s="69"/>
      <c r="V738" s="69"/>
      <c r="W738" s="69"/>
      <c r="X738" s="69"/>
      <c r="Y738" s="69"/>
      <c r="Z738" s="69"/>
    </row>
    <row r="739" spans="1:26" ht="13.5" customHeight="1">
      <c r="A739" s="216"/>
      <c r="B739" s="216"/>
      <c r="C739" s="216"/>
      <c r="D739" s="216"/>
      <c r="E739" s="230"/>
      <c r="F739" s="216"/>
      <c r="G739" s="216"/>
      <c r="H739" s="216"/>
      <c r="I739" s="216"/>
      <c r="J739" s="216"/>
      <c r="L739" s="38"/>
      <c r="M739" s="69"/>
      <c r="N739" s="69"/>
      <c r="O739" s="69"/>
      <c r="P739" s="69"/>
      <c r="Q739" s="69"/>
      <c r="R739" s="69"/>
      <c r="S739" s="69"/>
      <c r="T739" s="69"/>
      <c r="U739" s="69"/>
      <c r="V739" s="69"/>
      <c r="W739" s="69"/>
      <c r="X739" s="69"/>
      <c r="Y739" s="69"/>
      <c r="Z739" s="69"/>
    </row>
    <row r="740" spans="1:26" ht="13.5" customHeight="1">
      <c r="A740" s="216"/>
      <c r="B740" s="216"/>
      <c r="C740" s="216"/>
      <c r="D740" s="216"/>
      <c r="E740" s="230"/>
      <c r="F740" s="216"/>
      <c r="G740" s="216"/>
      <c r="H740" s="216"/>
      <c r="I740" s="216"/>
      <c r="J740" s="216"/>
      <c r="L740" s="38"/>
      <c r="M740" s="69"/>
      <c r="N740" s="69"/>
      <c r="O740" s="69"/>
      <c r="P740" s="69"/>
      <c r="Q740" s="69"/>
      <c r="R740" s="69"/>
      <c r="S740" s="69"/>
      <c r="T740" s="69"/>
      <c r="U740" s="69"/>
      <c r="V740" s="69"/>
      <c r="W740" s="69"/>
      <c r="X740" s="69"/>
      <c r="Y740" s="69"/>
      <c r="Z740" s="69"/>
    </row>
    <row r="741" spans="1:26" ht="13.5" customHeight="1">
      <c r="A741" s="216"/>
      <c r="B741" s="216"/>
      <c r="C741" s="216"/>
      <c r="D741" s="216"/>
      <c r="E741" s="230"/>
      <c r="F741" s="216"/>
      <c r="G741" s="216"/>
      <c r="H741" s="216"/>
      <c r="I741" s="216"/>
      <c r="J741" s="216"/>
      <c r="L741" s="38"/>
      <c r="M741" s="69"/>
      <c r="N741" s="69"/>
      <c r="O741" s="69"/>
      <c r="P741" s="69"/>
      <c r="Q741" s="69"/>
      <c r="R741" s="69"/>
      <c r="S741" s="69"/>
      <c r="T741" s="69"/>
      <c r="U741" s="69"/>
      <c r="V741" s="69"/>
      <c r="W741" s="69"/>
      <c r="X741" s="69"/>
      <c r="Y741" s="69"/>
      <c r="Z741" s="69"/>
    </row>
    <row r="742" spans="1:26" ht="13.5" customHeight="1">
      <c r="A742" s="216"/>
      <c r="B742" s="216"/>
      <c r="C742" s="216"/>
      <c r="D742" s="216"/>
      <c r="E742" s="230"/>
      <c r="F742" s="216"/>
      <c r="G742" s="216"/>
      <c r="H742" s="216"/>
      <c r="I742" s="216"/>
      <c r="J742" s="216"/>
      <c r="L742" s="38"/>
      <c r="M742" s="69"/>
      <c r="N742" s="69"/>
      <c r="O742" s="69"/>
      <c r="P742" s="69"/>
      <c r="Q742" s="69"/>
      <c r="R742" s="69"/>
      <c r="S742" s="69"/>
      <c r="T742" s="69"/>
      <c r="U742" s="69"/>
      <c r="V742" s="69"/>
      <c r="W742" s="69"/>
      <c r="X742" s="69"/>
      <c r="Y742" s="69"/>
      <c r="Z742" s="69"/>
    </row>
    <row r="743" spans="1:26" ht="13.5" customHeight="1">
      <c r="A743" s="216"/>
      <c r="B743" s="216"/>
      <c r="C743" s="216"/>
      <c r="D743" s="216"/>
      <c r="E743" s="230"/>
      <c r="F743" s="216"/>
      <c r="G743" s="216"/>
      <c r="H743" s="216"/>
      <c r="I743" s="216"/>
      <c r="J743" s="216"/>
      <c r="L743" s="38"/>
      <c r="M743" s="69"/>
      <c r="N743" s="69"/>
      <c r="O743" s="69"/>
      <c r="P743" s="69"/>
      <c r="Q743" s="69"/>
      <c r="R743" s="69"/>
      <c r="S743" s="69"/>
      <c r="T743" s="69"/>
      <c r="U743" s="69"/>
      <c r="V743" s="69"/>
      <c r="W743" s="69"/>
      <c r="X743" s="69"/>
      <c r="Y743" s="69"/>
      <c r="Z743" s="69"/>
    </row>
    <row r="744" spans="1:26" ht="13.5" customHeight="1">
      <c r="A744" s="216"/>
      <c r="B744" s="216"/>
      <c r="C744" s="216"/>
      <c r="D744" s="216"/>
      <c r="E744" s="230"/>
      <c r="F744" s="216"/>
      <c r="G744" s="216"/>
      <c r="H744" s="216"/>
      <c r="I744" s="216"/>
      <c r="J744" s="216"/>
      <c r="L744" s="38"/>
      <c r="M744" s="69"/>
      <c r="N744" s="69"/>
      <c r="O744" s="69"/>
      <c r="P744" s="69"/>
      <c r="Q744" s="69"/>
      <c r="R744" s="69"/>
      <c r="S744" s="69"/>
      <c r="T744" s="69"/>
      <c r="U744" s="69"/>
      <c r="V744" s="69"/>
      <c r="W744" s="69"/>
      <c r="X744" s="69"/>
      <c r="Y744" s="69"/>
      <c r="Z744" s="69"/>
    </row>
    <row r="745" spans="1:26" ht="13.5" customHeight="1">
      <c r="A745" s="216"/>
      <c r="B745" s="216"/>
      <c r="C745" s="216"/>
      <c r="D745" s="216"/>
      <c r="E745" s="230"/>
      <c r="F745" s="216"/>
      <c r="G745" s="216"/>
      <c r="H745" s="216"/>
      <c r="I745" s="216"/>
      <c r="J745" s="216"/>
      <c r="L745" s="38"/>
      <c r="M745" s="69"/>
      <c r="N745" s="69"/>
      <c r="O745" s="69"/>
      <c r="P745" s="69"/>
      <c r="Q745" s="69"/>
      <c r="R745" s="69"/>
      <c r="S745" s="69"/>
      <c r="T745" s="69"/>
      <c r="U745" s="69"/>
      <c r="V745" s="69"/>
      <c r="W745" s="69"/>
      <c r="X745" s="69"/>
      <c r="Y745" s="69"/>
      <c r="Z745" s="69"/>
    </row>
    <row r="746" spans="1:26" ht="13.5" customHeight="1">
      <c r="A746" s="216"/>
      <c r="B746" s="216"/>
      <c r="C746" s="216"/>
      <c r="D746" s="216"/>
      <c r="E746" s="230"/>
      <c r="F746" s="216"/>
      <c r="G746" s="216"/>
      <c r="H746" s="216"/>
      <c r="I746" s="216"/>
      <c r="J746" s="216"/>
      <c r="L746" s="38"/>
      <c r="M746" s="69"/>
      <c r="N746" s="69"/>
      <c r="O746" s="69"/>
      <c r="P746" s="69"/>
      <c r="Q746" s="69"/>
      <c r="R746" s="69"/>
      <c r="S746" s="69"/>
      <c r="T746" s="69"/>
      <c r="U746" s="69"/>
      <c r="V746" s="69"/>
      <c r="W746" s="69"/>
      <c r="X746" s="69"/>
      <c r="Y746" s="69"/>
      <c r="Z746" s="69"/>
    </row>
    <row r="747" spans="1:26" ht="13.5" customHeight="1">
      <c r="A747" s="216"/>
      <c r="B747" s="216"/>
      <c r="C747" s="216"/>
      <c r="D747" s="216"/>
      <c r="E747" s="230"/>
      <c r="F747" s="216"/>
      <c r="G747" s="216"/>
      <c r="H747" s="216"/>
      <c r="I747" s="216"/>
      <c r="J747" s="216"/>
      <c r="L747" s="38"/>
      <c r="M747" s="69"/>
      <c r="N747" s="69"/>
      <c r="O747" s="69"/>
      <c r="P747" s="69"/>
      <c r="Q747" s="69"/>
      <c r="R747" s="69"/>
      <c r="S747" s="69"/>
      <c r="T747" s="69"/>
      <c r="U747" s="69"/>
      <c r="V747" s="69"/>
      <c r="W747" s="69"/>
      <c r="X747" s="69"/>
      <c r="Y747" s="69"/>
      <c r="Z747" s="69"/>
    </row>
    <row r="748" spans="1:26" ht="13.5" customHeight="1">
      <c r="A748" s="216"/>
      <c r="B748" s="216"/>
      <c r="C748" s="216"/>
      <c r="D748" s="216"/>
      <c r="E748" s="230"/>
      <c r="F748" s="216"/>
      <c r="G748" s="216"/>
      <c r="H748" s="216"/>
      <c r="I748" s="216"/>
      <c r="J748" s="216"/>
      <c r="L748" s="38"/>
      <c r="M748" s="69"/>
      <c r="N748" s="69"/>
      <c r="O748" s="69"/>
      <c r="P748" s="69"/>
      <c r="Q748" s="69"/>
      <c r="R748" s="69"/>
      <c r="S748" s="69"/>
      <c r="T748" s="69"/>
      <c r="U748" s="69"/>
      <c r="V748" s="69"/>
      <c r="W748" s="69"/>
      <c r="X748" s="69"/>
      <c r="Y748" s="69"/>
      <c r="Z748" s="69"/>
    </row>
    <row r="749" spans="1:26" ht="13.5" customHeight="1">
      <c r="A749" s="216"/>
      <c r="B749" s="216"/>
      <c r="C749" s="216"/>
      <c r="D749" s="216"/>
      <c r="E749" s="230"/>
      <c r="F749" s="216"/>
      <c r="G749" s="216"/>
      <c r="H749" s="216"/>
      <c r="I749" s="216"/>
      <c r="J749" s="216"/>
      <c r="L749" s="38"/>
      <c r="M749" s="69"/>
      <c r="N749" s="69"/>
      <c r="O749" s="69"/>
      <c r="P749" s="69"/>
      <c r="Q749" s="69"/>
      <c r="R749" s="69"/>
      <c r="S749" s="69"/>
      <c r="T749" s="69"/>
      <c r="U749" s="69"/>
      <c r="V749" s="69"/>
      <c r="W749" s="69"/>
      <c r="X749" s="69"/>
      <c r="Y749" s="69"/>
      <c r="Z749" s="69"/>
    </row>
    <row r="750" spans="1:26" ht="13.5" customHeight="1">
      <c r="A750" s="216"/>
      <c r="B750" s="216"/>
      <c r="C750" s="216"/>
      <c r="D750" s="216"/>
      <c r="E750" s="230"/>
      <c r="F750" s="216"/>
      <c r="G750" s="216"/>
      <c r="H750" s="216"/>
      <c r="I750" s="216"/>
      <c r="J750" s="216"/>
      <c r="L750" s="38"/>
      <c r="M750" s="69"/>
      <c r="N750" s="69"/>
      <c r="O750" s="69"/>
      <c r="P750" s="69"/>
      <c r="Q750" s="69"/>
      <c r="R750" s="69"/>
      <c r="S750" s="69"/>
      <c r="T750" s="69"/>
      <c r="U750" s="69"/>
      <c r="V750" s="69"/>
      <c r="W750" s="69"/>
      <c r="X750" s="69"/>
      <c r="Y750" s="69"/>
      <c r="Z750" s="69"/>
    </row>
    <row r="751" spans="1:26" ht="13.5" customHeight="1">
      <c r="A751" s="216"/>
      <c r="B751" s="216"/>
      <c r="C751" s="216"/>
      <c r="D751" s="216"/>
      <c r="E751" s="230"/>
      <c r="F751" s="216"/>
      <c r="G751" s="216"/>
      <c r="H751" s="216"/>
      <c r="I751" s="216"/>
      <c r="J751" s="216"/>
      <c r="L751" s="38"/>
      <c r="M751" s="69"/>
      <c r="N751" s="69"/>
      <c r="O751" s="69"/>
      <c r="P751" s="69"/>
      <c r="Q751" s="69"/>
      <c r="R751" s="69"/>
      <c r="S751" s="69"/>
      <c r="T751" s="69"/>
      <c r="U751" s="69"/>
      <c r="V751" s="69"/>
      <c r="W751" s="69"/>
      <c r="X751" s="69"/>
      <c r="Y751" s="69"/>
      <c r="Z751" s="69"/>
    </row>
    <row r="752" spans="1:26" ht="13.5" customHeight="1">
      <c r="A752" s="216"/>
      <c r="B752" s="216"/>
      <c r="C752" s="216"/>
      <c r="D752" s="216"/>
      <c r="E752" s="230"/>
      <c r="F752" s="216"/>
      <c r="G752" s="216"/>
      <c r="H752" s="216"/>
      <c r="I752" s="216"/>
      <c r="J752" s="216"/>
      <c r="L752" s="38"/>
      <c r="M752" s="69"/>
      <c r="N752" s="69"/>
      <c r="O752" s="69"/>
      <c r="P752" s="69"/>
      <c r="Q752" s="69"/>
      <c r="R752" s="69"/>
      <c r="S752" s="69"/>
      <c r="T752" s="69"/>
      <c r="U752" s="69"/>
      <c r="V752" s="69"/>
      <c r="W752" s="69"/>
      <c r="X752" s="69"/>
      <c r="Y752" s="69"/>
      <c r="Z752" s="69"/>
    </row>
    <row r="753" spans="1:26" ht="13.5" customHeight="1">
      <c r="A753" s="216"/>
      <c r="B753" s="216"/>
      <c r="C753" s="216"/>
      <c r="D753" s="216"/>
      <c r="E753" s="230"/>
      <c r="F753" s="216"/>
      <c r="G753" s="216"/>
      <c r="H753" s="216"/>
      <c r="I753" s="216"/>
      <c r="J753" s="216"/>
      <c r="L753" s="38"/>
      <c r="M753" s="69"/>
      <c r="N753" s="69"/>
      <c r="O753" s="69"/>
      <c r="P753" s="69"/>
      <c r="Q753" s="69"/>
      <c r="R753" s="69"/>
      <c r="S753" s="69"/>
      <c r="T753" s="69"/>
      <c r="U753" s="69"/>
      <c r="V753" s="69"/>
      <c r="W753" s="69"/>
      <c r="X753" s="69"/>
      <c r="Y753" s="69"/>
      <c r="Z753" s="69"/>
    </row>
    <row r="754" spans="1:26" ht="13.5" customHeight="1">
      <c r="A754" s="216"/>
      <c r="B754" s="216"/>
      <c r="C754" s="216"/>
      <c r="D754" s="216"/>
      <c r="E754" s="230"/>
      <c r="F754" s="216"/>
      <c r="G754" s="216"/>
      <c r="H754" s="216"/>
      <c r="I754" s="216"/>
      <c r="J754" s="216"/>
      <c r="L754" s="38"/>
      <c r="M754" s="69"/>
      <c r="N754" s="69"/>
      <c r="O754" s="69"/>
      <c r="P754" s="69"/>
      <c r="Q754" s="69"/>
      <c r="R754" s="69"/>
      <c r="S754" s="69"/>
      <c r="T754" s="69"/>
      <c r="U754" s="69"/>
      <c r="V754" s="69"/>
      <c r="W754" s="69"/>
      <c r="X754" s="69"/>
      <c r="Y754" s="69"/>
      <c r="Z754" s="69"/>
    </row>
    <row r="755" spans="1:26" ht="13.5" customHeight="1">
      <c r="A755" s="216"/>
      <c r="B755" s="216"/>
      <c r="C755" s="216"/>
      <c r="D755" s="216"/>
      <c r="E755" s="230"/>
      <c r="F755" s="216"/>
      <c r="G755" s="216"/>
      <c r="H755" s="216"/>
      <c r="I755" s="216"/>
      <c r="J755" s="216"/>
      <c r="L755" s="38"/>
      <c r="M755" s="69"/>
      <c r="N755" s="69"/>
      <c r="O755" s="69"/>
      <c r="P755" s="69"/>
      <c r="Q755" s="69"/>
      <c r="R755" s="69"/>
      <c r="S755" s="69"/>
      <c r="T755" s="69"/>
      <c r="U755" s="69"/>
      <c r="V755" s="69"/>
      <c r="W755" s="69"/>
      <c r="X755" s="69"/>
      <c r="Y755" s="69"/>
      <c r="Z755" s="69"/>
    </row>
    <row r="756" spans="1:26" ht="13.5" customHeight="1">
      <c r="A756" s="216"/>
      <c r="B756" s="216"/>
      <c r="C756" s="216"/>
      <c r="D756" s="216"/>
      <c r="E756" s="230"/>
      <c r="F756" s="216"/>
      <c r="G756" s="216"/>
      <c r="H756" s="216"/>
      <c r="I756" s="216"/>
      <c r="J756" s="216"/>
      <c r="L756" s="38"/>
      <c r="M756" s="69"/>
      <c r="N756" s="69"/>
      <c r="O756" s="69"/>
      <c r="P756" s="69"/>
      <c r="Q756" s="69"/>
      <c r="R756" s="69"/>
      <c r="S756" s="69"/>
      <c r="T756" s="69"/>
      <c r="U756" s="69"/>
      <c r="V756" s="69"/>
      <c r="W756" s="69"/>
      <c r="X756" s="69"/>
      <c r="Y756" s="69"/>
      <c r="Z756" s="69"/>
    </row>
    <row r="757" spans="1:26" ht="13.5" customHeight="1">
      <c r="A757" s="216"/>
      <c r="B757" s="216"/>
      <c r="C757" s="216"/>
      <c r="D757" s="216"/>
      <c r="E757" s="230"/>
      <c r="F757" s="216"/>
      <c r="G757" s="216"/>
      <c r="H757" s="216"/>
      <c r="I757" s="216"/>
      <c r="J757" s="216"/>
      <c r="L757" s="38"/>
      <c r="M757" s="69"/>
      <c r="N757" s="69"/>
      <c r="O757" s="69"/>
      <c r="P757" s="69"/>
      <c r="Q757" s="69"/>
      <c r="R757" s="69"/>
      <c r="S757" s="69"/>
      <c r="T757" s="69"/>
      <c r="U757" s="69"/>
      <c r="V757" s="69"/>
      <c r="W757" s="69"/>
      <c r="X757" s="69"/>
      <c r="Y757" s="69"/>
      <c r="Z757" s="69"/>
    </row>
    <row r="758" spans="1:26" ht="13.5" customHeight="1">
      <c r="A758" s="216"/>
      <c r="B758" s="216"/>
      <c r="C758" s="216"/>
      <c r="D758" s="216"/>
      <c r="E758" s="230"/>
      <c r="F758" s="216"/>
      <c r="G758" s="216"/>
      <c r="H758" s="216"/>
      <c r="I758" s="216"/>
      <c r="J758" s="216"/>
      <c r="L758" s="38"/>
      <c r="M758" s="69"/>
      <c r="N758" s="69"/>
      <c r="O758" s="69"/>
      <c r="P758" s="69"/>
      <c r="Q758" s="69"/>
      <c r="R758" s="69"/>
      <c r="S758" s="69"/>
      <c r="T758" s="69"/>
      <c r="U758" s="69"/>
      <c r="V758" s="69"/>
      <c r="W758" s="69"/>
      <c r="X758" s="69"/>
      <c r="Y758" s="69"/>
      <c r="Z758" s="69"/>
    </row>
    <row r="759" spans="1:26" ht="13.5" customHeight="1">
      <c r="A759" s="216"/>
      <c r="B759" s="216"/>
      <c r="C759" s="216"/>
      <c r="D759" s="216"/>
      <c r="E759" s="230"/>
      <c r="F759" s="216"/>
      <c r="G759" s="216"/>
      <c r="H759" s="216"/>
      <c r="I759" s="216"/>
      <c r="J759" s="216"/>
      <c r="L759" s="38"/>
      <c r="M759" s="69"/>
      <c r="N759" s="69"/>
      <c r="O759" s="69"/>
      <c r="P759" s="69"/>
      <c r="Q759" s="69"/>
      <c r="R759" s="69"/>
      <c r="S759" s="69"/>
      <c r="T759" s="69"/>
      <c r="U759" s="69"/>
      <c r="V759" s="69"/>
      <c r="W759" s="69"/>
      <c r="X759" s="69"/>
      <c r="Y759" s="69"/>
      <c r="Z759" s="69"/>
    </row>
    <row r="760" spans="1:26" ht="13.5" customHeight="1">
      <c r="A760" s="216"/>
      <c r="B760" s="216"/>
      <c r="C760" s="216"/>
      <c r="D760" s="216"/>
      <c r="E760" s="230"/>
      <c r="F760" s="216"/>
      <c r="G760" s="216"/>
      <c r="H760" s="216"/>
      <c r="I760" s="216"/>
      <c r="J760" s="216"/>
      <c r="L760" s="38"/>
      <c r="M760" s="69"/>
      <c r="N760" s="69"/>
      <c r="O760" s="69"/>
      <c r="P760" s="69"/>
      <c r="Q760" s="69"/>
      <c r="R760" s="69"/>
      <c r="S760" s="69"/>
      <c r="T760" s="69"/>
      <c r="U760" s="69"/>
      <c r="V760" s="69"/>
      <c r="W760" s="69"/>
      <c r="X760" s="69"/>
      <c r="Y760" s="69"/>
      <c r="Z760" s="69"/>
    </row>
    <row r="761" spans="1:26" ht="13.5" customHeight="1">
      <c r="A761" s="216"/>
      <c r="B761" s="216"/>
      <c r="C761" s="216"/>
      <c r="D761" s="216"/>
      <c r="E761" s="230"/>
      <c r="F761" s="216"/>
      <c r="G761" s="216"/>
      <c r="H761" s="216"/>
      <c r="I761" s="216"/>
      <c r="J761" s="216"/>
      <c r="L761" s="38"/>
      <c r="M761" s="69"/>
      <c r="N761" s="69"/>
      <c r="O761" s="69"/>
      <c r="P761" s="69"/>
      <c r="Q761" s="69"/>
      <c r="R761" s="69"/>
      <c r="S761" s="69"/>
      <c r="T761" s="69"/>
      <c r="U761" s="69"/>
      <c r="V761" s="69"/>
      <c r="W761" s="69"/>
      <c r="X761" s="69"/>
      <c r="Y761" s="69"/>
      <c r="Z761" s="69"/>
    </row>
    <row r="762" spans="1:26" ht="13.5" customHeight="1">
      <c r="A762" s="216"/>
      <c r="B762" s="216"/>
      <c r="C762" s="216"/>
      <c r="D762" s="216"/>
      <c r="E762" s="230"/>
      <c r="F762" s="216"/>
      <c r="G762" s="216"/>
      <c r="H762" s="216"/>
      <c r="I762" s="216"/>
      <c r="J762" s="216"/>
      <c r="L762" s="38"/>
      <c r="M762" s="69"/>
      <c r="N762" s="69"/>
      <c r="O762" s="69"/>
      <c r="P762" s="69"/>
      <c r="Q762" s="69"/>
      <c r="R762" s="69"/>
      <c r="S762" s="69"/>
      <c r="T762" s="69"/>
      <c r="U762" s="69"/>
      <c r="V762" s="69"/>
      <c r="W762" s="69"/>
      <c r="X762" s="69"/>
      <c r="Y762" s="69"/>
      <c r="Z762" s="69"/>
    </row>
    <row r="763" spans="1:26" ht="13.5" customHeight="1">
      <c r="A763" s="216"/>
      <c r="B763" s="216"/>
      <c r="C763" s="216"/>
      <c r="D763" s="216"/>
      <c r="E763" s="230"/>
      <c r="F763" s="216"/>
      <c r="G763" s="216"/>
      <c r="H763" s="216"/>
      <c r="I763" s="216"/>
      <c r="J763" s="216"/>
      <c r="L763" s="38"/>
      <c r="M763" s="69"/>
      <c r="N763" s="69"/>
      <c r="O763" s="69"/>
      <c r="P763" s="69"/>
      <c r="Q763" s="69"/>
      <c r="R763" s="69"/>
      <c r="S763" s="69"/>
      <c r="T763" s="69"/>
      <c r="U763" s="69"/>
      <c r="V763" s="69"/>
      <c r="W763" s="69"/>
      <c r="X763" s="69"/>
      <c r="Y763" s="69"/>
      <c r="Z763" s="69"/>
    </row>
    <row r="764" spans="1:26" ht="13.5" customHeight="1">
      <c r="A764" s="216"/>
      <c r="B764" s="216"/>
      <c r="C764" s="216"/>
      <c r="D764" s="216"/>
      <c r="E764" s="230"/>
      <c r="F764" s="216"/>
      <c r="G764" s="216"/>
      <c r="H764" s="216"/>
      <c r="I764" s="216"/>
      <c r="J764" s="216"/>
      <c r="L764" s="38"/>
      <c r="M764" s="69"/>
      <c r="N764" s="69"/>
      <c r="O764" s="69"/>
      <c r="P764" s="69"/>
      <c r="Q764" s="69"/>
      <c r="R764" s="69"/>
      <c r="S764" s="69"/>
      <c r="T764" s="69"/>
      <c r="U764" s="69"/>
      <c r="V764" s="69"/>
      <c r="W764" s="69"/>
      <c r="X764" s="69"/>
      <c r="Y764" s="69"/>
      <c r="Z764" s="69"/>
    </row>
    <row r="765" spans="1:26" ht="13.5" customHeight="1">
      <c r="A765" s="216"/>
      <c r="B765" s="216"/>
      <c r="C765" s="216"/>
      <c r="D765" s="216"/>
      <c r="E765" s="230"/>
      <c r="F765" s="216"/>
      <c r="G765" s="216"/>
      <c r="H765" s="216"/>
      <c r="I765" s="216"/>
      <c r="J765" s="216"/>
      <c r="L765" s="38"/>
      <c r="M765" s="69"/>
      <c r="N765" s="69"/>
      <c r="O765" s="69"/>
      <c r="P765" s="69"/>
      <c r="Q765" s="69"/>
      <c r="R765" s="69"/>
      <c r="S765" s="69"/>
      <c r="T765" s="69"/>
      <c r="U765" s="69"/>
      <c r="V765" s="69"/>
      <c r="W765" s="69"/>
      <c r="X765" s="69"/>
      <c r="Y765" s="69"/>
      <c r="Z765" s="69"/>
    </row>
    <row r="766" spans="1:26" ht="13.5" customHeight="1">
      <c r="A766" s="216"/>
      <c r="B766" s="216"/>
      <c r="C766" s="216"/>
      <c r="D766" s="216"/>
      <c r="E766" s="230"/>
      <c r="F766" s="216"/>
      <c r="G766" s="216"/>
      <c r="H766" s="216"/>
      <c r="I766" s="216"/>
      <c r="J766" s="216"/>
      <c r="L766" s="38"/>
      <c r="M766" s="69"/>
      <c r="N766" s="69"/>
      <c r="O766" s="69"/>
      <c r="P766" s="69"/>
      <c r="Q766" s="69"/>
      <c r="R766" s="69"/>
      <c r="S766" s="69"/>
      <c r="T766" s="69"/>
      <c r="U766" s="69"/>
      <c r="V766" s="69"/>
      <c r="W766" s="69"/>
      <c r="X766" s="69"/>
      <c r="Y766" s="69"/>
      <c r="Z766" s="69"/>
    </row>
    <row r="767" spans="1:26" ht="13.5" customHeight="1">
      <c r="A767" s="216"/>
      <c r="B767" s="216"/>
      <c r="C767" s="216"/>
      <c r="D767" s="216"/>
      <c r="E767" s="230"/>
      <c r="F767" s="216"/>
      <c r="G767" s="216"/>
      <c r="H767" s="216"/>
      <c r="I767" s="216"/>
      <c r="J767" s="216"/>
      <c r="L767" s="38"/>
      <c r="M767" s="69"/>
      <c r="N767" s="69"/>
      <c r="O767" s="69"/>
      <c r="P767" s="69"/>
      <c r="Q767" s="69"/>
      <c r="R767" s="69"/>
      <c r="S767" s="69"/>
      <c r="T767" s="69"/>
      <c r="U767" s="69"/>
      <c r="V767" s="69"/>
      <c r="W767" s="69"/>
      <c r="X767" s="69"/>
      <c r="Y767" s="69"/>
      <c r="Z767" s="69"/>
    </row>
    <row r="768" spans="1:26" ht="13.5" customHeight="1">
      <c r="A768" s="216"/>
      <c r="B768" s="216"/>
      <c r="C768" s="216"/>
      <c r="D768" s="216"/>
      <c r="E768" s="230"/>
      <c r="F768" s="216"/>
      <c r="G768" s="216"/>
      <c r="H768" s="216"/>
      <c r="I768" s="216"/>
      <c r="J768" s="216"/>
      <c r="L768" s="38"/>
      <c r="M768" s="69"/>
      <c r="N768" s="69"/>
      <c r="O768" s="69"/>
      <c r="P768" s="69"/>
      <c r="Q768" s="69"/>
      <c r="R768" s="69"/>
      <c r="S768" s="69"/>
      <c r="T768" s="69"/>
      <c r="U768" s="69"/>
      <c r="V768" s="69"/>
      <c r="W768" s="69"/>
      <c r="X768" s="69"/>
      <c r="Y768" s="69"/>
      <c r="Z768" s="69"/>
    </row>
    <row r="769" spans="1:26" ht="13.5" customHeight="1">
      <c r="A769" s="216"/>
      <c r="B769" s="216"/>
      <c r="C769" s="216"/>
      <c r="D769" s="216"/>
      <c r="E769" s="230"/>
      <c r="F769" s="216"/>
      <c r="G769" s="216"/>
      <c r="H769" s="216"/>
      <c r="I769" s="216"/>
      <c r="J769" s="216"/>
      <c r="L769" s="38"/>
      <c r="M769" s="69"/>
      <c r="N769" s="69"/>
      <c r="O769" s="69"/>
      <c r="P769" s="69"/>
      <c r="Q769" s="69"/>
      <c r="R769" s="69"/>
      <c r="S769" s="69"/>
      <c r="T769" s="69"/>
      <c r="U769" s="69"/>
      <c r="V769" s="69"/>
      <c r="W769" s="69"/>
      <c r="X769" s="69"/>
      <c r="Y769" s="69"/>
      <c r="Z769" s="69"/>
    </row>
    <row r="770" spans="1:26" ht="13.5" customHeight="1">
      <c r="A770" s="216"/>
      <c r="B770" s="216"/>
      <c r="C770" s="216"/>
      <c r="D770" s="216"/>
      <c r="E770" s="230"/>
      <c r="F770" s="216"/>
      <c r="G770" s="216"/>
      <c r="H770" s="216"/>
      <c r="I770" s="216"/>
      <c r="J770" s="216"/>
      <c r="L770" s="38"/>
      <c r="M770" s="69"/>
      <c r="N770" s="69"/>
      <c r="O770" s="69"/>
      <c r="P770" s="69"/>
      <c r="Q770" s="69"/>
      <c r="R770" s="69"/>
      <c r="S770" s="69"/>
      <c r="T770" s="69"/>
      <c r="U770" s="69"/>
      <c r="V770" s="69"/>
      <c r="W770" s="69"/>
      <c r="X770" s="69"/>
      <c r="Y770" s="69"/>
      <c r="Z770" s="69"/>
    </row>
    <row r="771" spans="1:26" ht="13.5" customHeight="1">
      <c r="A771" s="216"/>
      <c r="B771" s="216"/>
      <c r="C771" s="216"/>
      <c r="D771" s="216"/>
      <c r="E771" s="230"/>
      <c r="F771" s="216"/>
      <c r="G771" s="216"/>
      <c r="H771" s="216"/>
      <c r="I771" s="216"/>
      <c r="J771" s="216"/>
      <c r="L771" s="38"/>
      <c r="M771" s="69"/>
      <c r="N771" s="69"/>
      <c r="O771" s="69"/>
      <c r="P771" s="69"/>
      <c r="Q771" s="69"/>
      <c r="R771" s="69"/>
      <c r="S771" s="69"/>
      <c r="T771" s="69"/>
      <c r="U771" s="69"/>
      <c r="V771" s="69"/>
      <c r="W771" s="69"/>
      <c r="X771" s="69"/>
      <c r="Y771" s="69"/>
      <c r="Z771" s="69"/>
    </row>
    <row r="772" spans="1:26" ht="13.5" customHeight="1">
      <c r="A772" s="216"/>
      <c r="B772" s="216"/>
      <c r="C772" s="216"/>
      <c r="D772" s="216"/>
      <c r="E772" s="230"/>
      <c r="F772" s="216"/>
      <c r="G772" s="216"/>
      <c r="H772" s="216"/>
      <c r="I772" s="216"/>
      <c r="J772" s="216"/>
      <c r="L772" s="38"/>
      <c r="M772" s="69"/>
      <c r="N772" s="69"/>
      <c r="O772" s="69"/>
      <c r="P772" s="69"/>
      <c r="Q772" s="69"/>
      <c r="R772" s="69"/>
      <c r="S772" s="69"/>
      <c r="T772" s="69"/>
      <c r="U772" s="69"/>
      <c r="V772" s="69"/>
      <c r="W772" s="69"/>
      <c r="X772" s="69"/>
      <c r="Y772" s="69"/>
      <c r="Z772" s="69"/>
    </row>
    <row r="773" spans="1:26" ht="13.5" customHeight="1">
      <c r="A773" s="216"/>
      <c r="B773" s="216"/>
      <c r="C773" s="216"/>
      <c r="D773" s="216"/>
      <c r="E773" s="230"/>
      <c r="F773" s="216"/>
      <c r="G773" s="216"/>
      <c r="H773" s="216"/>
      <c r="I773" s="216"/>
      <c r="J773" s="216"/>
      <c r="L773" s="38"/>
      <c r="M773" s="69"/>
      <c r="N773" s="69"/>
      <c r="O773" s="69"/>
      <c r="P773" s="69"/>
      <c r="Q773" s="69"/>
      <c r="R773" s="69"/>
      <c r="S773" s="69"/>
      <c r="T773" s="69"/>
      <c r="U773" s="69"/>
      <c r="V773" s="69"/>
      <c r="W773" s="69"/>
      <c r="X773" s="69"/>
      <c r="Y773" s="69"/>
      <c r="Z773" s="69"/>
    </row>
    <row r="774" spans="1:26" ht="13.5" customHeight="1">
      <c r="A774" s="216"/>
      <c r="B774" s="216"/>
      <c r="C774" s="216"/>
      <c r="D774" s="216"/>
      <c r="E774" s="230"/>
      <c r="F774" s="216"/>
      <c r="G774" s="216"/>
      <c r="H774" s="216"/>
      <c r="I774" s="216"/>
      <c r="J774" s="216"/>
      <c r="L774" s="38"/>
      <c r="M774" s="69"/>
      <c r="N774" s="69"/>
      <c r="O774" s="69"/>
      <c r="P774" s="69"/>
      <c r="Q774" s="69"/>
      <c r="R774" s="69"/>
      <c r="S774" s="69"/>
      <c r="T774" s="69"/>
      <c r="U774" s="69"/>
      <c r="V774" s="69"/>
      <c r="W774" s="69"/>
      <c r="X774" s="69"/>
      <c r="Y774" s="69"/>
      <c r="Z774" s="69"/>
    </row>
    <row r="775" spans="1:26" ht="13.5" customHeight="1">
      <c r="A775" s="216"/>
      <c r="B775" s="216"/>
      <c r="C775" s="216"/>
      <c r="D775" s="216"/>
      <c r="E775" s="230"/>
      <c r="F775" s="216"/>
      <c r="G775" s="216"/>
      <c r="H775" s="216"/>
      <c r="I775" s="216"/>
      <c r="J775" s="216"/>
      <c r="L775" s="38"/>
      <c r="M775" s="69"/>
      <c r="N775" s="69"/>
      <c r="O775" s="69"/>
      <c r="P775" s="69"/>
      <c r="Q775" s="69"/>
      <c r="R775" s="69"/>
      <c r="S775" s="69"/>
      <c r="T775" s="69"/>
      <c r="U775" s="69"/>
      <c r="V775" s="69"/>
      <c r="W775" s="69"/>
      <c r="X775" s="69"/>
      <c r="Y775" s="69"/>
      <c r="Z775" s="69"/>
    </row>
    <row r="776" spans="1:26" ht="13.5" customHeight="1">
      <c r="A776" s="216"/>
      <c r="B776" s="216"/>
      <c r="C776" s="216"/>
      <c r="D776" s="216"/>
      <c r="E776" s="230"/>
      <c r="F776" s="216"/>
      <c r="G776" s="216"/>
      <c r="H776" s="216"/>
      <c r="I776" s="216"/>
      <c r="J776" s="216"/>
      <c r="L776" s="38"/>
      <c r="M776" s="69"/>
      <c r="N776" s="69"/>
      <c r="O776" s="69"/>
      <c r="P776" s="69"/>
      <c r="Q776" s="69"/>
      <c r="R776" s="69"/>
      <c r="S776" s="69"/>
      <c r="T776" s="69"/>
      <c r="U776" s="69"/>
      <c r="V776" s="69"/>
      <c r="W776" s="69"/>
      <c r="X776" s="69"/>
      <c r="Y776" s="69"/>
      <c r="Z776" s="69"/>
    </row>
    <row r="777" spans="1:26" ht="13.5" customHeight="1">
      <c r="A777" s="216"/>
      <c r="B777" s="216"/>
      <c r="C777" s="216"/>
      <c r="D777" s="216"/>
      <c r="E777" s="230"/>
      <c r="F777" s="216"/>
      <c r="G777" s="216"/>
      <c r="H777" s="216"/>
      <c r="I777" s="216"/>
      <c r="J777" s="216"/>
      <c r="L777" s="38"/>
      <c r="M777" s="69"/>
      <c r="N777" s="69"/>
      <c r="O777" s="69"/>
      <c r="P777" s="69"/>
      <c r="Q777" s="69"/>
      <c r="R777" s="69"/>
      <c r="S777" s="69"/>
      <c r="T777" s="69"/>
      <c r="U777" s="69"/>
      <c r="V777" s="69"/>
      <c r="W777" s="69"/>
      <c r="X777" s="69"/>
      <c r="Y777" s="69"/>
      <c r="Z777" s="69"/>
    </row>
    <row r="778" spans="1:26" ht="13.5" customHeight="1">
      <c r="A778" s="216"/>
      <c r="B778" s="216"/>
      <c r="C778" s="216"/>
      <c r="D778" s="216"/>
      <c r="E778" s="230"/>
      <c r="F778" s="216"/>
      <c r="G778" s="216"/>
      <c r="H778" s="216"/>
      <c r="I778" s="216"/>
      <c r="J778" s="216"/>
      <c r="L778" s="38"/>
      <c r="M778" s="69"/>
      <c r="N778" s="69"/>
      <c r="O778" s="69"/>
      <c r="P778" s="69"/>
      <c r="Q778" s="69"/>
      <c r="R778" s="69"/>
      <c r="S778" s="69"/>
      <c r="T778" s="69"/>
      <c r="U778" s="69"/>
      <c r="V778" s="69"/>
      <c r="W778" s="69"/>
      <c r="X778" s="69"/>
      <c r="Y778" s="69"/>
      <c r="Z778" s="69"/>
    </row>
    <row r="779" spans="1:26" ht="13.5" customHeight="1">
      <c r="A779" s="216"/>
      <c r="B779" s="216"/>
      <c r="C779" s="216"/>
      <c r="D779" s="216"/>
      <c r="E779" s="230"/>
      <c r="F779" s="216"/>
      <c r="G779" s="216"/>
      <c r="H779" s="216"/>
      <c r="I779" s="216"/>
      <c r="J779" s="216"/>
      <c r="L779" s="38"/>
      <c r="M779" s="69"/>
      <c r="N779" s="69"/>
      <c r="O779" s="69"/>
      <c r="P779" s="69"/>
      <c r="Q779" s="69"/>
      <c r="R779" s="69"/>
      <c r="S779" s="69"/>
      <c r="T779" s="69"/>
      <c r="U779" s="69"/>
      <c r="V779" s="69"/>
      <c r="W779" s="69"/>
      <c r="X779" s="69"/>
      <c r="Y779" s="69"/>
      <c r="Z779" s="69"/>
    </row>
    <row r="780" spans="1:26" ht="13.5" customHeight="1">
      <c r="A780" s="216"/>
      <c r="B780" s="216"/>
      <c r="C780" s="216"/>
      <c r="D780" s="216"/>
      <c r="E780" s="230"/>
      <c r="F780" s="216"/>
      <c r="G780" s="216"/>
      <c r="H780" s="216"/>
      <c r="I780" s="216"/>
      <c r="J780" s="216"/>
      <c r="L780" s="38"/>
      <c r="M780" s="69"/>
      <c r="N780" s="69"/>
      <c r="O780" s="69"/>
      <c r="P780" s="69"/>
      <c r="Q780" s="69"/>
      <c r="R780" s="69"/>
      <c r="S780" s="69"/>
      <c r="T780" s="69"/>
      <c r="U780" s="69"/>
      <c r="V780" s="69"/>
      <c r="W780" s="69"/>
      <c r="X780" s="69"/>
      <c r="Y780" s="69"/>
      <c r="Z780" s="69"/>
    </row>
    <row r="781" spans="1:26" ht="13.5" customHeight="1">
      <c r="A781" s="216"/>
      <c r="B781" s="216"/>
      <c r="C781" s="216"/>
      <c r="D781" s="216"/>
      <c r="E781" s="230"/>
      <c r="F781" s="216"/>
      <c r="G781" s="216"/>
      <c r="H781" s="216"/>
      <c r="I781" s="216"/>
      <c r="J781" s="216"/>
      <c r="L781" s="38"/>
      <c r="M781" s="69"/>
      <c r="N781" s="69"/>
      <c r="O781" s="69"/>
      <c r="P781" s="69"/>
      <c r="Q781" s="69"/>
      <c r="R781" s="69"/>
      <c r="S781" s="69"/>
      <c r="T781" s="69"/>
      <c r="U781" s="69"/>
      <c r="V781" s="69"/>
      <c r="W781" s="69"/>
      <c r="X781" s="69"/>
      <c r="Y781" s="69"/>
      <c r="Z781" s="69"/>
    </row>
    <row r="782" spans="1:26" ht="13.5" customHeight="1">
      <c r="A782" s="216"/>
      <c r="B782" s="216"/>
      <c r="C782" s="216"/>
      <c r="D782" s="216"/>
      <c r="E782" s="230"/>
      <c r="F782" s="216"/>
      <c r="G782" s="216"/>
      <c r="H782" s="216"/>
      <c r="I782" s="216"/>
      <c r="J782" s="216"/>
      <c r="L782" s="38"/>
      <c r="M782" s="69"/>
      <c r="N782" s="69"/>
      <c r="O782" s="69"/>
      <c r="P782" s="69"/>
      <c r="Q782" s="69"/>
      <c r="R782" s="69"/>
      <c r="S782" s="69"/>
      <c r="T782" s="69"/>
      <c r="U782" s="69"/>
      <c r="V782" s="69"/>
      <c r="W782" s="69"/>
      <c r="X782" s="69"/>
      <c r="Y782" s="69"/>
      <c r="Z782" s="69"/>
    </row>
    <row r="783" spans="1:26" ht="13.5" customHeight="1">
      <c r="A783" s="216"/>
      <c r="B783" s="216"/>
      <c r="C783" s="216"/>
      <c r="D783" s="216"/>
      <c r="E783" s="230"/>
      <c r="F783" s="216"/>
      <c r="G783" s="216"/>
      <c r="H783" s="216"/>
      <c r="I783" s="216"/>
      <c r="J783" s="216"/>
      <c r="L783" s="38"/>
      <c r="M783" s="69"/>
      <c r="N783" s="69"/>
      <c r="O783" s="69"/>
      <c r="P783" s="69"/>
      <c r="Q783" s="69"/>
      <c r="R783" s="69"/>
      <c r="S783" s="69"/>
      <c r="T783" s="69"/>
      <c r="U783" s="69"/>
      <c r="V783" s="69"/>
      <c r="W783" s="69"/>
      <c r="X783" s="69"/>
      <c r="Y783" s="69"/>
      <c r="Z783" s="69"/>
    </row>
    <row r="784" spans="1:26" ht="13.5" customHeight="1">
      <c r="A784" s="216"/>
      <c r="B784" s="216"/>
      <c r="C784" s="216"/>
      <c r="D784" s="216"/>
      <c r="E784" s="230"/>
      <c r="F784" s="216"/>
      <c r="G784" s="216"/>
      <c r="H784" s="216"/>
      <c r="I784" s="216"/>
      <c r="J784" s="216"/>
      <c r="L784" s="38"/>
      <c r="M784" s="69"/>
      <c r="N784" s="69"/>
      <c r="O784" s="69"/>
      <c r="P784" s="69"/>
      <c r="Q784" s="69"/>
      <c r="R784" s="69"/>
      <c r="S784" s="69"/>
      <c r="T784" s="69"/>
      <c r="U784" s="69"/>
      <c r="V784" s="69"/>
      <c r="W784" s="69"/>
      <c r="X784" s="69"/>
      <c r="Y784" s="69"/>
      <c r="Z784" s="69"/>
    </row>
    <row r="785" spans="1:26" ht="13.5" customHeight="1">
      <c r="A785" s="216"/>
      <c r="B785" s="216"/>
      <c r="C785" s="216"/>
      <c r="D785" s="216"/>
      <c r="E785" s="230"/>
      <c r="F785" s="216"/>
      <c r="G785" s="216"/>
      <c r="H785" s="216"/>
      <c r="I785" s="216"/>
      <c r="J785" s="216"/>
      <c r="L785" s="38"/>
      <c r="M785" s="69"/>
      <c r="N785" s="69"/>
      <c r="O785" s="69"/>
      <c r="P785" s="69"/>
      <c r="Q785" s="69"/>
      <c r="R785" s="69"/>
      <c r="S785" s="69"/>
      <c r="T785" s="69"/>
      <c r="U785" s="69"/>
      <c r="V785" s="69"/>
      <c r="W785" s="69"/>
      <c r="X785" s="69"/>
      <c r="Y785" s="69"/>
      <c r="Z785" s="69"/>
    </row>
    <row r="786" spans="1:26" ht="13.5" customHeight="1">
      <c r="A786" s="216"/>
      <c r="B786" s="216"/>
      <c r="C786" s="216"/>
      <c r="D786" s="216"/>
      <c r="E786" s="230"/>
      <c r="F786" s="216"/>
      <c r="G786" s="216"/>
      <c r="H786" s="216"/>
      <c r="I786" s="216"/>
      <c r="J786" s="216"/>
      <c r="L786" s="38"/>
      <c r="M786" s="69"/>
      <c r="N786" s="69"/>
      <c r="O786" s="69"/>
      <c r="P786" s="69"/>
      <c r="Q786" s="69"/>
      <c r="R786" s="69"/>
      <c r="S786" s="69"/>
      <c r="T786" s="69"/>
      <c r="U786" s="69"/>
      <c r="V786" s="69"/>
      <c r="W786" s="69"/>
      <c r="X786" s="69"/>
      <c r="Y786" s="69"/>
      <c r="Z786" s="69"/>
    </row>
    <row r="787" spans="1:26" ht="13.5" customHeight="1">
      <c r="A787" s="216"/>
      <c r="B787" s="216"/>
      <c r="C787" s="216"/>
      <c r="D787" s="216"/>
      <c r="E787" s="230"/>
      <c r="F787" s="216"/>
      <c r="G787" s="216"/>
      <c r="H787" s="216"/>
      <c r="I787" s="216"/>
      <c r="J787" s="216"/>
      <c r="L787" s="38"/>
      <c r="M787" s="69"/>
      <c r="N787" s="69"/>
      <c r="O787" s="69"/>
      <c r="P787" s="69"/>
      <c r="Q787" s="69"/>
      <c r="R787" s="69"/>
      <c r="S787" s="69"/>
      <c r="T787" s="69"/>
      <c r="U787" s="69"/>
      <c r="V787" s="69"/>
      <c r="W787" s="69"/>
      <c r="X787" s="69"/>
      <c r="Y787" s="69"/>
      <c r="Z787" s="69"/>
    </row>
    <row r="788" spans="1:26" ht="13.5" customHeight="1">
      <c r="A788" s="216"/>
      <c r="B788" s="216"/>
      <c r="C788" s="216"/>
      <c r="D788" s="216"/>
      <c r="E788" s="230"/>
      <c r="F788" s="216"/>
      <c r="G788" s="216"/>
      <c r="H788" s="216"/>
      <c r="I788" s="216"/>
      <c r="J788" s="216"/>
      <c r="L788" s="38"/>
      <c r="M788" s="69"/>
      <c r="N788" s="69"/>
      <c r="O788" s="69"/>
      <c r="P788" s="69"/>
      <c r="Q788" s="69"/>
      <c r="R788" s="69"/>
      <c r="S788" s="69"/>
      <c r="T788" s="69"/>
      <c r="U788" s="69"/>
      <c r="V788" s="69"/>
      <c r="W788" s="69"/>
      <c r="X788" s="69"/>
      <c r="Y788" s="69"/>
      <c r="Z788" s="69"/>
    </row>
    <row r="789" spans="1:26" ht="13.5" customHeight="1">
      <c r="A789" s="216"/>
      <c r="B789" s="216"/>
      <c r="C789" s="216"/>
      <c r="D789" s="216"/>
      <c r="E789" s="230"/>
      <c r="F789" s="216"/>
      <c r="G789" s="216"/>
      <c r="H789" s="216"/>
      <c r="I789" s="216"/>
      <c r="J789" s="216"/>
      <c r="L789" s="38"/>
      <c r="M789" s="69"/>
      <c r="N789" s="69"/>
      <c r="O789" s="69"/>
      <c r="P789" s="69"/>
      <c r="Q789" s="69"/>
      <c r="R789" s="69"/>
      <c r="S789" s="69"/>
      <c r="T789" s="69"/>
      <c r="U789" s="69"/>
      <c r="V789" s="69"/>
      <c r="W789" s="69"/>
      <c r="X789" s="69"/>
      <c r="Y789" s="69"/>
      <c r="Z789" s="69"/>
    </row>
    <row r="790" spans="1:26" ht="13.5" customHeight="1">
      <c r="A790" s="216"/>
      <c r="B790" s="216"/>
      <c r="C790" s="216"/>
      <c r="D790" s="216"/>
      <c r="E790" s="230"/>
      <c r="F790" s="216"/>
      <c r="G790" s="216"/>
      <c r="H790" s="216"/>
      <c r="I790" s="216"/>
      <c r="J790" s="216"/>
      <c r="L790" s="38"/>
      <c r="M790" s="69"/>
      <c r="N790" s="69"/>
      <c r="O790" s="69"/>
      <c r="P790" s="69"/>
      <c r="Q790" s="69"/>
      <c r="R790" s="69"/>
      <c r="S790" s="69"/>
      <c r="T790" s="69"/>
      <c r="U790" s="69"/>
      <c r="V790" s="69"/>
      <c r="W790" s="69"/>
      <c r="X790" s="69"/>
      <c r="Y790" s="69"/>
      <c r="Z790" s="69"/>
    </row>
    <row r="791" spans="1:26" ht="13.5" customHeight="1">
      <c r="A791" s="216"/>
      <c r="B791" s="216"/>
      <c r="C791" s="216"/>
      <c r="D791" s="216"/>
      <c r="E791" s="230"/>
      <c r="F791" s="216"/>
      <c r="G791" s="216"/>
      <c r="H791" s="216"/>
      <c r="I791" s="216"/>
      <c r="J791" s="216"/>
      <c r="L791" s="38"/>
      <c r="M791" s="69"/>
      <c r="N791" s="69"/>
      <c r="O791" s="69"/>
      <c r="P791" s="69"/>
      <c r="Q791" s="69"/>
      <c r="R791" s="69"/>
      <c r="S791" s="69"/>
      <c r="T791" s="69"/>
      <c r="U791" s="69"/>
      <c r="V791" s="69"/>
      <c r="W791" s="69"/>
      <c r="X791" s="69"/>
      <c r="Y791" s="69"/>
      <c r="Z791" s="69"/>
    </row>
    <row r="792" spans="1:26" ht="13.5" customHeight="1">
      <c r="A792" s="216"/>
      <c r="B792" s="216"/>
      <c r="C792" s="216"/>
      <c r="D792" s="216"/>
      <c r="E792" s="230"/>
      <c r="F792" s="216"/>
      <c r="G792" s="216"/>
      <c r="H792" s="216"/>
      <c r="I792" s="216"/>
      <c r="J792" s="216"/>
      <c r="L792" s="38"/>
      <c r="M792" s="69"/>
      <c r="N792" s="69"/>
      <c r="O792" s="69"/>
      <c r="P792" s="69"/>
      <c r="Q792" s="69"/>
      <c r="R792" s="69"/>
      <c r="S792" s="69"/>
      <c r="T792" s="69"/>
      <c r="U792" s="69"/>
      <c r="V792" s="69"/>
      <c r="W792" s="69"/>
      <c r="X792" s="69"/>
      <c r="Y792" s="69"/>
      <c r="Z792" s="69"/>
    </row>
    <row r="793" spans="1:26" ht="13.5" customHeight="1">
      <c r="A793" s="216"/>
      <c r="B793" s="216"/>
      <c r="C793" s="216"/>
      <c r="D793" s="216"/>
      <c r="E793" s="230"/>
      <c r="F793" s="216"/>
      <c r="G793" s="216"/>
      <c r="H793" s="216"/>
      <c r="I793" s="216"/>
      <c r="J793" s="216"/>
      <c r="L793" s="38"/>
      <c r="M793" s="69"/>
      <c r="N793" s="69"/>
      <c r="O793" s="69"/>
      <c r="P793" s="69"/>
      <c r="Q793" s="69"/>
      <c r="R793" s="69"/>
      <c r="S793" s="69"/>
      <c r="T793" s="69"/>
      <c r="U793" s="69"/>
      <c r="V793" s="69"/>
      <c r="W793" s="69"/>
      <c r="X793" s="69"/>
      <c r="Y793" s="69"/>
      <c r="Z793" s="69"/>
    </row>
    <row r="794" spans="1:26" ht="13.5" customHeight="1">
      <c r="A794" s="216"/>
      <c r="B794" s="216"/>
      <c r="C794" s="216"/>
      <c r="D794" s="216"/>
      <c r="E794" s="230"/>
      <c r="F794" s="216"/>
      <c r="G794" s="216"/>
      <c r="H794" s="216"/>
      <c r="I794" s="216"/>
      <c r="J794" s="216"/>
      <c r="L794" s="38"/>
      <c r="M794" s="69"/>
      <c r="N794" s="69"/>
      <c r="O794" s="69"/>
      <c r="P794" s="69"/>
      <c r="Q794" s="69"/>
      <c r="R794" s="69"/>
      <c r="S794" s="69"/>
      <c r="T794" s="69"/>
      <c r="U794" s="69"/>
      <c r="V794" s="69"/>
      <c r="W794" s="69"/>
      <c r="X794" s="69"/>
      <c r="Y794" s="69"/>
      <c r="Z794" s="69"/>
    </row>
    <row r="795" spans="1:26" ht="13.5" customHeight="1">
      <c r="A795" s="216"/>
      <c r="B795" s="216"/>
      <c r="C795" s="216"/>
      <c r="D795" s="216"/>
      <c r="E795" s="230"/>
      <c r="F795" s="216"/>
      <c r="G795" s="216"/>
      <c r="H795" s="216"/>
      <c r="I795" s="216"/>
      <c r="J795" s="216"/>
      <c r="L795" s="38"/>
      <c r="M795" s="69"/>
      <c r="N795" s="69"/>
      <c r="O795" s="69"/>
      <c r="P795" s="69"/>
      <c r="Q795" s="69"/>
      <c r="R795" s="69"/>
      <c r="S795" s="69"/>
      <c r="T795" s="69"/>
      <c r="U795" s="69"/>
      <c r="V795" s="69"/>
      <c r="W795" s="69"/>
      <c r="X795" s="69"/>
      <c r="Y795" s="69"/>
      <c r="Z795" s="69"/>
    </row>
    <row r="796" spans="1:26" ht="13.5" customHeight="1">
      <c r="A796" s="216"/>
      <c r="B796" s="216"/>
      <c r="C796" s="216"/>
      <c r="D796" s="216"/>
      <c r="E796" s="230"/>
      <c r="F796" s="216"/>
      <c r="G796" s="216"/>
      <c r="H796" s="216"/>
      <c r="I796" s="216"/>
      <c r="J796" s="216"/>
      <c r="L796" s="38"/>
      <c r="M796" s="69"/>
      <c r="N796" s="69"/>
      <c r="O796" s="69"/>
      <c r="P796" s="69"/>
      <c r="Q796" s="69"/>
      <c r="R796" s="69"/>
      <c r="S796" s="69"/>
      <c r="T796" s="69"/>
      <c r="U796" s="69"/>
      <c r="V796" s="69"/>
      <c r="W796" s="69"/>
      <c r="X796" s="69"/>
      <c r="Y796" s="69"/>
      <c r="Z796" s="69"/>
    </row>
    <row r="797" spans="1:26" ht="13.5" customHeight="1">
      <c r="A797" s="216"/>
      <c r="B797" s="216"/>
      <c r="C797" s="216"/>
      <c r="D797" s="216"/>
      <c r="E797" s="230"/>
      <c r="F797" s="216"/>
      <c r="G797" s="216"/>
      <c r="H797" s="216"/>
      <c r="I797" s="216"/>
      <c r="J797" s="216"/>
      <c r="L797" s="38"/>
      <c r="M797" s="69"/>
      <c r="N797" s="69"/>
      <c r="O797" s="69"/>
      <c r="P797" s="69"/>
      <c r="Q797" s="69"/>
      <c r="R797" s="69"/>
      <c r="S797" s="69"/>
      <c r="T797" s="69"/>
      <c r="U797" s="69"/>
      <c r="V797" s="69"/>
      <c r="W797" s="69"/>
      <c r="X797" s="69"/>
      <c r="Y797" s="69"/>
      <c r="Z797" s="69"/>
    </row>
    <row r="798" spans="1:26" ht="13.5" customHeight="1">
      <c r="A798" s="216"/>
      <c r="B798" s="216"/>
      <c r="C798" s="216"/>
      <c r="D798" s="216"/>
      <c r="E798" s="230"/>
      <c r="F798" s="216"/>
      <c r="G798" s="216"/>
      <c r="H798" s="216"/>
      <c r="I798" s="216"/>
      <c r="J798" s="216"/>
      <c r="L798" s="38"/>
      <c r="M798" s="69"/>
      <c r="N798" s="69"/>
      <c r="O798" s="69"/>
      <c r="P798" s="69"/>
      <c r="Q798" s="69"/>
      <c r="R798" s="69"/>
      <c r="S798" s="69"/>
      <c r="T798" s="69"/>
      <c r="U798" s="69"/>
      <c r="V798" s="69"/>
      <c r="W798" s="69"/>
      <c r="X798" s="69"/>
      <c r="Y798" s="69"/>
      <c r="Z798" s="69"/>
    </row>
    <row r="799" spans="1:26" ht="13.5" customHeight="1">
      <c r="A799" s="216"/>
      <c r="B799" s="216"/>
      <c r="C799" s="216"/>
      <c r="D799" s="216"/>
      <c r="E799" s="230"/>
      <c r="F799" s="216"/>
      <c r="G799" s="216"/>
      <c r="H799" s="216"/>
      <c r="I799" s="216"/>
      <c r="J799" s="216"/>
      <c r="L799" s="38"/>
      <c r="M799" s="69"/>
      <c r="N799" s="69"/>
      <c r="O799" s="69"/>
      <c r="P799" s="69"/>
      <c r="Q799" s="69"/>
      <c r="R799" s="69"/>
      <c r="S799" s="69"/>
      <c r="T799" s="69"/>
      <c r="U799" s="69"/>
      <c r="V799" s="69"/>
      <c r="W799" s="69"/>
      <c r="X799" s="69"/>
      <c r="Y799" s="69"/>
      <c r="Z799" s="69"/>
    </row>
    <row r="800" spans="1:26" ht="13.5" customHeight="1">
      <c r="A800" s="216"/>
      <c r="B800" s="216"/>
      <c r="C800" s="216"/>
      <c r="D800" s="216"/>
      <c r="E800" s="230"/>
      <c r="F800" s="216"/>
      <c r="G800" s="216"/>
      <c r="H800" s="216"/>
      <c r="I800" s="216"/>
      <c r="J800" s="216"/>
      <c r="L800" s="38"/>
      <c r="M800" s="69"/>
      <c r="N800" s="69"/>
      <c r="O800" s="69"/>
      <c r="P800" s="69"/>
      <c r="Q800" s="69"/>
      <c r="R800" s="69"/>
      <c r="S800" s="69"/>
      <c r="T800" s="69"/>
      <c r="U800" s="69"/>
      <c r="V800" s="69"/>
      <c r="W800" s="69"/>
      <c r="X800" s="69"/>
      <c r="Y800" s="69"/>
      <c r="Z800" s="69"/>
    </row>
    <row r="801" spans="1:26" ht="13.5" customHeight="1">
      <c r="A801" s="216"/>
      <c r="B801" s="216"/>
      <c r="C801" s="216"/>
      <c r="D801" s="216"/>
      <c r="E801" s="230"/>
      <c r="F801" s="216"/>
      <c r="G801" s="216"/>
      <c r="H801" s="216"/>
      <c r="I801" s="216"/>
      <c r="J801" s="216"/>
      <c r="L801" s="38"/>
      <c r="M801" s="69"/>
      <c r="N801" s="69"/>
      <c r="O801" s="69"/>
      <c r="P801" s="69"/>
      <c r="Q801" s="69"/>
      <c r="R801" s="69"/>
      <c r="S801" s="69"/>
      <c r="T801" s="69"/>
      <c r="U801" s="69"/>
      <c r="V801" s="69"/>
      <c r="W801" s="69"/>
      <c r="X801" s="69"/>
      <c r="Y801" s="69"/>
      <c r="Z801" s="69"/>
    </row>
    <row r="802" spans="1:26" ht="13.5" customHeight="1">
      <c r="A802" s="216"/>
      <c r="B802" s="216"/>
      <c r="C802" s="216"/>
      <c r="D802" s="216"/>
      <c r="E802" s="230"/>
      <c r="F802" s="216"/>
      <c r="G802" s="216"/>
      <c r="H802" s="216"/>
      <c r="I802" s="216"/>
      <c r="J802" s="216"/>
      <c r="L802" s="38"/>
      <c r="M802" s="69"/>
      <c r="N802" s="69"/>
      <c r="O802" s="69"/>
      <c r="P802" s="69"/>
      <c r="Q802" s="69"/>
      <c r="R802" s="69"/>
      <c r="S802" s="69"/>
      <c r="T802" s="69"/>
      <c r="U802" s="69"/>
      <c r="V802" s="69"/>
      <c r="W802" s="69"/>
      <c r="X802" s="69"/>
      <c r="Y802" s="69"/>
      <c r="Z802" s="69"/>
    </row>
    <row r="803" spans="1:26" ht="13.5" customHeight="1">
      <c r="A803" s="216"/>
      <c r="B803" s="216"/>
      <c r="C803" s="216"/>
      <c r="D803" s="216"/>
      <c r="E803" s="230"/>
      <c r="F803" s="216"/>
      <c r="G803" s="216"/>
      <c r="H803" s="216"/>
      <c r="I803" s="216"/>
      <c r="J803" s="216"/>
      <c r="L803" s="38"/>
      <c r="M803" s="69"/>
      <c r="N803" s="69"/>
      <c r="O803" s="69"/>
      <c r="P803" s="69"/>
      <c r="Q803" s="69"/>
      <c r="R803" s="69"/>
      <c r="S803" s="69"/>
      <c r="T803" s="69"/>
      <c r="U803" s="69"/>
      <c r="V803" s="69"/>
      <c r="W803" s="69"/>
      <c r="X803" s="69"/>
      <c r="Y803" s="69"/>
      <c r="Z803" s="69"/>
    </row>
    <row r="804" spans="1:26" ht="13.5" customHeight="1">
      <c r="A804" s="216"/>
      <c r="B804" s="216"/>
      <c r="C804" s="216"/>
      <c r="D804" s="216"/>
      <c r="E804" s="230"/>
      <c r="F804" s="216"/>
      <c r="G804" s="216"/>
      <c r="H804" s="216"/>
      <c r="I804" s="216"/>
      <c r="J804" s="216"/>
      <c r="L804" s="38"/>
      <c r="M804" s="69"/>
      <c r="N804" s="69"/>
      <c r="O804" s="69"/>
      <c r="P804" s="69"/>
      <c r="Q804" s="69"/>
      <c r="R804" s="69"/>
      <c r="S804" s="69"/>
      <c r="T804" s="69"/>
      <c r="U804" s="69"/>
      <c r="V804" s="69"/>
      <c r="W804" s="69"/>
      <c r="X804" s="69"/>
      <c r="Y804" s="69"/>
      <c r="Z804" s="69"/>
    </row>
    <row r="805" spans="1:26" ht="13.5" customHeight="1">
      <c r="A805" s="216"/>
      <c r="B805" s="216"/>
      <c r="C805" s="216"/>
      <c r="D805" s="216"/>
      <c r="E805" s="230"/>
      <c r="F805" s="216"/>
      <c r="G805" s="216"/>
      <c r="H805" s="216"/>
      <c r="I805" s="216"/>
      <c r="J805" s="216"/>
      <c r="L805" s="38"/>
      <c r="M805" s="69"/>
      <c r="N805" s="69"/>
      <c r="O805" s="69"/>
      <c r="P805" s="69"/>
      <c r="Q805" s="69"/>
      <c r="R805" s="69"/>
      <c r="S805" s="69"/>
      <c r="T805" s="69"/>
      <c r="U805" s="69"/>
      <c r="V805" s="69"/>
      <c r="W805" s="69"/>
      <c r="X805" s="69"/>
      <c r="Y805" s="69"/>
      <c r="Z805" s="69"/>
    </row>
    <row r="806" spans="1:26" ht="13.5" customHeight="1">
      <c r="A806" s="216"/>
      <c r="B806" s="216"/>
      <c r="C806" s="216"/>
      <c r="D806" s="216"/>
      <c r="E806" s="230"/>
      <c r="F806" s="216"/>
      <c r="G806" s="216"/>
      <c r="H806" s="216"/>
      <c r="I806" s="216"/>
      <c r="J806" s="216"/>
      <c r="L806" s="38"/>
      <c r="M806" s="69"/>
      <c r="N806" s="69"/>
      <c r="O806" s="69"/>
      <c r="P806" s="69"/>
      <c r="Q806" s="69"/>
      <c r="R806" s="69"/>
      <c r="S806" s="69"/>
      <c r="T806" s="69"/>
      <c r="U806" s="69"/>
      <c r="V806" s="69"/>
      <c r="W806" s="69"/>
      <c r="X806" s="69"/>
      <c r="Y806" s="69"/>
      <c r="Z806" s="69"/>
    </row>
    <row r="807" spans="1:26" ht="13.5" customHeight="1">
      <c r="A807" s="216"/>
      <c r="B807" s="216"/>
      <c r="C807" s="216"/>
      <c r="D807" s="216"/>
      <c r="E807" s="230"/>
      <c r="F807" s="216"/>
      <c r="G807" s="216"/>
      <c r="H807" s="216"/>
      <c r="I807" s="216"/>
      <c r="J807" s="216"/>
      <c r="L807" s="38"/>
      <c r="M807" s="69"/>
      <c r="N807" s="69"/>
      <c r="O807" s="69"/>
      <c r="P807" s="69"/>
      <c r="Q807" s="69"/>
      <c r="R807" s="69"/>
      <c r="S807" s="69"/>
      <c r="T807" s="69"/>
      <c r="U807" s="69"/>
      <c r="V807" s="69"/>
      <c r="W807" s="69"/>
      <c r="X807" s="69"/>
      <c r="Y807" s="69"/>
      <c r="Z807" s="69"/>
    </row>
    <row r="808" spans="1:26" ht="13.5" customHeight="1">
      <c r="A808" s="216"/>
      <c r="B808" s="216"/>
      <c r="C808" s="216"/>
      <c r="D808" s="216"/>
      <c r="E808" s="230"/>
      <c r="F808" s="216"/>
      <c r="G808" s="216"/>
      <c r="H808" s="216"/>
      <c r="I808" s="216"/>
      <c r="J808" s="216"/>
      <c r="L808" s="38"/>
      <c r="M808" s="69"/>
      <c r="N808" s="69"/>
      <c r="O808" s="69"/>
      <c r="P808" s="69"/>
      <c r="Q808" s="69"/>
      <c r="R808" s="69"/>
      <c r="S808" s="69"/>
      <c r="T808" s="69"/>
      <c r="U808" s="69"/>
      <c r="V808" s="69"/>
      <c r="W808" s="69"/>
      <c r="X808" s="69"/>
      <c r="Y808" s="69"/>
      <c r="Z808" s="69"/>
    </row>
    <row r="809" spans="1:26" ht="13.5" customHeight="1">
      <c r="A809" s="216"/>
      <c r="B809" s="216"/>
      <c r="C809" s="216"/>
      <c r="D809" s="216"/>
      <c r="E809" s="230"/>
      <c r="F809" s="216"/>
      <c r="G809" s="216"/>
      <c r="H809" s="216"/>
      <c r="I809" s="216"/>
      <c r="J809" s="216"/>
      <c r="L809" s="38"/>
      <c r="M809" s="69"/>
      <c r="N809" s="69"/>
      <c r="O809" s="69"/>
      <c r="P809" s="69"/>
      <c r="Q809" s="69"/>
      <c r="R809" s="69"/>
      <c r="S809" s="69"/>
      <c r="T809" s="69"/>
      <c r="U809" s="69"/>
      <c r="V809" s="69"/>
      <c r="W809" s="69"/>
      <c r="X809" s="69"/>
      <c r="Y809" s="69"/>
      <c r="Z809" s="69"/>
    </row>
    <row r="810" spans="1:26" ht="13.5" customHeight="1">
      <c r="A810" s="216"/>
      <c r="B810" s="216"/>
      <c r="C810" s="216"/>
      <c r="D810" s="216"/>
      <c r="E810" s="230"/>
      <c r="F810" s="216"/>
      <c r="G810" s="216"/>
      <c r="H810" s="216"/>
      <c r="I810" s="216"/>
      <c r="J810" s="216"/>
      <c r="L810" s="38"/>
      <c r="M810" s="69"/>
      <c r="N810" s="69"/>
      <c r="O810" s="69"/>
      <c r="P810" s="69"/>
      <c r="Q810" s="69"/>
      <c r="R810" s="69"/>
      <c r="S810" s="69"/>
      <c r="T810" s="69"/>
      <c r="U810" s="69"/>
      <c r="V810" s="69"/>
      <c r="W810" s="69"/>
      <c r="X810" s="69"/>
      <c r="Y810" s="69"/>
      <c r="Z810" s="69"/>
    </row>
    <row r="811" spans="1:26" ht="13.5" customHeight="1">
      <c r="A811" s="216"/>
      <c r="B811" s="216"/>
      <c r="C811" s="216"/>
      <c r="D811" s="216"/>
      <c r="E811" s="230"/>
      <c r="F811" s="216"/>
      <c r="G811" s="216"/>
      <c r="H811" s="216"/>
      <c r="I811" s="216"/>
      <c r="J811" s="216"/>
      <c r="L811" s="38"/>
      <c r="M811" s="69"/>
      <c r="N811" s="69"/>
      <c r="O811" s="69"/>
      <c r="P811" s="69"/>
      <c r="Q811" s="69"/>
      <c r="R811" s="69"/>
      <c r="S811" s="69"/>
      <c r="T811" s="69"/>
      <c r="U811" s="69"/>
      <c r="V811" s="69"/>
      <c r="W811" s="69"/>
      <c r="X811" s="69"/>
      <c r="Y811" s="69"/>
      <c r="Z811" s="69"/>
    </row>
    <row r="812" spans="1:26" ht="13.5" customHeight="1">
      <c r="A812" s="216"/>
      <c r="B812" s="216"/>
      <c r="C812" s="216"/>
      <c r="D812" s="216"/>
      <c r="E812" s="230"/>
      <c r="F812" s="216"/>
      <c r="G812" s="216"/>
      <c r="H812" s="216"/>
      <c r="I812" s="216"/>
      <c r="J812" s="216"/>
      <c r="L812" s="38"/>
      <c r="M812" s="69"/>
      <c r="N812" s="69"/>
      <c r="O812" s="69"/>
      <c r="P812" s="69"/>
      <c r="Q812" s="69"/>
      <c r="R812" s="69"/>
      <c r="S812" s="69"/>
      <c r="T812" s="69"/>
      <c r="U812" s="69"/>
      <c r="V812" s="69"/>
      <c r="W812" s="69"/>
      <c r="X812" s="69"/>
      <c r="Y812" s="69"/>
      <c r="Z812" s="69"/>
    </row>
    <row r="813" spans="1:26" ht="13.5" customHeight="1">
      <c r="A813" s="216"/>
      <c r="B813" s="216"/>
      <c r="C813" s="216"/>
      <c r="D813" s="216"/>
      <c r="E813" s="230"/>
      <c r="F813" s="216"/>
      <c r="G813" s="216"/>
      <c r="H813" s="216"/>
      <c r="I813" s="216"/>
      <c r="J813" s="216"/>
      <c r="L813" s="38"/>
      <c r="M813" s="69"/>
      <c r="N813" s="69"/>
      <c r="O813" s="69"/>
      <c r="P813" s="69"/>
      <c r="Q813" s="69"/>
      <c r="R813" s="69"/>
      <c r="S813" s="69"/>
      <c r="T813" s="69"/>
      <c r="U813" s="69"/>
      <c r="V813" s="69"/>
      <c r="W813" s="69"/>
      <c r="X813" s="69"/>
      <c r="Y813" s="69"/>
      <c r="Z813" s="69"/>
    </row>
    <row r="814" spans="1:26" ht="13.5" customHeight="1">
      <c r="A814" s="216"/>
      <c r="B814" s="216"/>
      <c r="C814" s="216"/>
      <c r="D814" s="216"/>
      <c r="E814" s="230"/>
      <c r="F814" s="216"/>
      <c r="G814" s="216"/>
      <c r="H814" s="216"/>
      <c r="I814" s="216"/>
      <c r="J814" s="216"/>
      <c r="L814" s="38"/>
      <c r="M814" s="69"/>
      <c r="N814" s="69"/>
      <c r="O814" s="69"/>
      <c r="P814" s="69"/>
      <c r="Q814" s="69"/>
      <c r="R814" s="69"/>
      <c r="S814" s="69"/>
      <c r="T814" s="69"/>
      <c r="U814" s="69"/>
      <c r="V814" s="69"/>
      <c r="W814" s="69"/>
      <c r="X814" s="69"/>
      <c r="Y814" s="69"/>
      <c r="Z814" s="69"/>
    </row>
    <row r="815" spans="1:26" ht="13.5" customHeight="1">
      <c r="A815" s="216"/>
      <c r="B815" s="216"/>
      <c r="C815" s="216"/>
      <c r="D815" s="216"/>
      <c r="E815" s="230"/>
      <c r="F815" s="216"/>
      <c r="G815" s="216"/>
      <c r="H815" s="216"/>
      <c r="I815" s="216"/>
      <c r="J815" s="216"/>
      <c r="L815" s="38"/>
      <c r="M815" s="69"/>
      <c r="N815" s="69"/>
      <c r="O815" s="69"/>
      <c r="P815" s="69"/>
      <c r="Q815" s="69"/>
      <c r="R815" s="69"/>
      <c r="S815" s="69"/>
      <c r="T815" s="69"/>
      <c r="U815" s="69"/>
      <c r="V815" s="69"/>
      <c r="W815" s="69"/>
      <c r="X815" s="69"/>
      <c r="Y815" s="69"/>
      <c r="Z815" s="69"/>
    </row>
    <row r="816" spans="1:26" ht="13.5" customHeight="1">
      <c r="A816" s="216"/>
      <c r="B816" s="216"/>
      <c r="C816" s="216"/>
      <c r="D816" s="216"/>
      <c r="E816" s="230"/>
      <c r="F816" s="216"/>
      <c r="G816" s="216"/>
      <c r="H816" s="216"/>
      <c r="I816" s="216"/>
      <c r="J816" s="216"/>
      <c r="L816" s="38"/>
      <c r="M816" s="69"/>
      <c r="N816" s="69"/>
      <c r="O816" s="69"/>
      <c r="P816" s="69"/>
      <c r="Q816" s="69"/>
      <c r="R816" s="69"/>
      <c r="S816" s="69"/>
      <c r="T816" s="69"/>
      <c r="U816" s="69"/>
      <c r="V816" s="69"/>
      <c r="W816" s="69"/>
      <c r="X816" s="69"/>
      <c r="Y816" s="69"/>
      <c r="Z816" s="69"/>
    </row>
    <row r="817" spans="1:26" ht="13.5" customHeight="1">
      <c r="A817" s="216"/>
      <c r="B817" s="216"/>
      <c r="C817" s="216"/>
      <c r="D817" s="216"/>
      <c r="E817" s="230"/>
      <c r="F817" s="216"/>
      <c r="G817" s="216"/>
      <c r="H817" s="216"/>
      <c r="I817" s="216"/>
      <c r="J817" s="216"/>
      <c r="L817" s="38"/>
      <c r="M817" s="69"/>
      <c r="N817" s="69"/>
      <c r="O817" s="69"/>
      <c r="P817" s="69"/>
      <c r="Q817" s="69"/>
      <c r="R817" s="69"/>
      <c r="S817" s="69"/>
      <c r="T817" s="69"/>
      <c r="U817" s="69"/>
      <c r="V817" s="69"/>
      <c r="W817" s="69"/>
      <c r="X817" s="69"/>
      <c r="Y817" s="69"/>
      <c r="Z817" s="69"/>
    </row>
    <row r="818" spans="1:26" ht="13.5" customHeight="1">
      <c r="A818" s="216"/>
      <c r="B818" s="216"/>
      <c r="C818" s="216"/>
      <c r="D818" s="216"/>
      <c r="E818" s="230"/>
      <c r="F818" s="216"/>
      <c r="G818" s="216"/>
      <c r="H818" s="216"/>
      <c r="I818" s="216"/>
      <c r="J818" s="216"/>
      <c r="L818" s="38"/>
      <c r="M818" s="69"/>
      <c r="N818" s="69"/>
      <c r="O818" s="69"/>
      <c r="P818" s="69"/>
      <c r="Q818" s="69"/>
      <c r="R818" s="69"/>
      <c r="S818" s="69"/>
      <c r="T818" s="69"/>
      <c r="U818" s="69"/>
      <c r="V818" s="69"/>
      <c r="W818" s="69"/>
      <c r="X818" s="69"/>
      <c r="Y818" s="69"/>
      <c r="Z818" s="69"/>
    </row>
    <row r="819" spans="1:26" ht="13.5" customHeight="1">
      <c r="A819" s="216"/>
      <c r="B819" s="216"/>
      <c r="C819" s="216"/>
      <c r="D819" s="216"/>
      <c r="E819" s="230"/>
      <c r="F819" s="216"/>
      <c r="G819" s="216"/>
      <c r="H819" s="216"/>
      <c r="I819" s="216"/>
      <c r="J819" s="216"/>
      <c r="L819" s="38"/>
      <c r="M819" s="69"/>
      <c r="N819" s="69"/>
      <c r="O819" s="69"/>
      <c r="P819" s="69"/>
      <c r="Q819" s="69"/>
      <c r="R819" s="69"/>
      <c r="S819" s="69"/>
      <c r="T819" s="69"/>
      <c r="U819" s="69"/>
      <c r="V819" s="69"/>
      <c r="W819" s="69"/>
      <c r="X819" s="69"/>
      <c r="Y819" s="69"/>
      <c r="Z819" s="69"/>
    </row>
    <row r="820" spans="1:26" ht="13.5" customHeight="1">
      <c r="A820" s="216"/>
      <c r="B820" s="216"/>
      <c r="C820" s="216"/>
      <c r="D820" s="216"/>
      <c r="E820" s="230"/>
      <c r="F820" s="216"/>
      <c r="G820" s="216"/>
      <c r="H820" s="216"/>
      <c r="I820" s="216"/>
      <c r="J820" s="216"/>
      <c r="L820" s="38"/>
      <c r="M820" s="69"/>
      <c r="N820" s="69"/>
      <c r="O820" s="69"/>
      <c r="P820" s="69"/>
      <c r="Q820" s="69"/>
      <c r="R820" s="69"/>
      <c r="S820" s="69"/>
      <c r="T820" s="69"/>
      <c r="U820" s="69"/>
      <c r="V820" s="69"/>
      <c r="W820" s="69"/>
      <c r="X820" s="69"/>
      <c r="Y820" s="69"/>
      <c r="Z820" s="69"/>
    </row>
    <row r="821" spans="1:26" ht="13.5" customHeight="1">
      <c r="A821" s="216"/>
      <c r="B821" s="216"/>
      <c r="C821" s="216"/>
      <c r="D821" s="216"/>
      <c r="E821" s="230"/>
      <c r="F821" s="216"/>
      <c r="G821" s="216"/>
      <c r="H821" s="216"/>
      <c r="I821" s="216"/>
      <c r="J821" s="216"/>
      <c r="L821" s="38"/>
      <c r="M821" s="69"/>
      <c r="N821" s="69"/>
      <c r="O821" s="69"/>
      <c r="P821" s="69"/>
      <c r="Q821" s="69"/>
      <c r="R821" s="69"/>
      <c r="S821" s="69"/>
      <c r="T821" s="69"/>
      <c r="U821" s="69"/>
      <c r="V821" s="69"/>
      <c r="W821" s="69"/>
      <c r="X821" s="69"/>
      <c r="Y821" s="69"/>
      <c r="Z821" s="69"/>
    </row>
    <row r="822" spans="1:26" ht="13.5" customHeight="1">
      <c r="A822" s="216"/>
      <c r="B822" s="216"/>
      <c r="C822" s="216"/>
      <c r="D822" s="216"/>
      <c r="E822" s="230"/>
      <c r="F822" s="216"/>
      <c r="G822" s="216"/>
      <c r="H822" s="216"/>
      <c r="I822" s="216"/>
      <c r="J822" s="216"/>
      <c r="L822" s="38"/>
      <c r="M822" s="69"/>
      <c r="N822" s="69"/>
      <c r="O822" s="69"/>
      <c r="P822" s="69"/>
      <c r="Q822" s="69"/>
      <c r="R822" s="69"/>
      <c r="S822" s="69"/>
      <c r="T822" s="69"/>
      <c r="U822" s="69"/>
      <c r="V822" s="69"/>
      <c r="W822" s="69"/>
      <c r="X822" s="69"/>
      <c r="Y822" s="69"/>
      <c r="Z822" s="69"/>
    </row>
    <row r="823" spans="1:26" ht="13.5" customHeight="1">
      <c r="A823" s="216"/>
      <c r="B823" s="216"/>
      <c r="C823" s="216"/>
      <c r="D823" s="216"/>
      <c r="E823" s="230"/>
      <c r="F823" s="216"/>
      <c r="G823" s="216"/>
      <c r="H823" s="216"/>
      <c r="I823" s="216"/>
      <c r="J823" s="216"/>
      <c r="L823" s="38"/>
      <c r="M823" s="69"/>
      <c r="N823" s="69"/>
      <c r="O823" s="69"/>
      <c r="P823" s="69"/>
      <c r="Q823" s="69"/>
      <c r="R823" s="69"/>
      <c r="S823" s="69"/>
      <c r="T823" s="69"/>
      <c r="U823" s="69"/>
      <c r="V823" s="69"/>
      <c r="W823" s="69"/>
      <c r="X823" s="69"/>
      <c r="Y823" s="69"/>
      <c r="Z823" s="69"/>
    </row>
    <row r="824" spans="1:26" ht="13.5" customHeight="1">
      <c r="A824" s="216"/>
      <c r="B824" s="216"/>
      <c r="C824" s="216"/>
      <c r="D824" s="216"/>
      <c r="E824" s="230"/>
      <c r="F824" s="216"/>
      <c r="G824" s="216"/>
      <c r="H824" s="216"/>
      <c r="I824" s="216"/>
      <c r="J824" s="216"/>
      <c r="L824" s="38"/>
      <c r="M824" s="69"/>
      <c r="N824" s="69"/>
      <c r="O824" s="69"/>
      <c r="P824" s="69"/>
      <c r="Q824" s="69"/>
      <c r="R824" s="69"/>
      <c r="S824" s="69"/>
      <c r="T824" s="69"/>
      <c r="U824" s="69"/>
      <c r="V824" s="69"/>
      <c r="W824" s="69"/>
      <c r="X824" s="69"/>
      <c r="Y824" s="69"/>
      <c r="Z824" s="69"/>
    </row>
    <row r="825" spans="1:26" ht="13.5" customHeight="1">
      <c r="A825" s="216"/>
      <c r="B825" s="216"/>
      <c r="C825" s="216"/>
      <c r="D825" s="216"/>
      <c r="E825" s="230"/>
      <c r="F825" s="216"/>
      <c r="G825" s="216"/>
      <c r="H825" s="216"/>
      <c r="I825" s="216"/>
      <c r="J825" s="216"/>
      <c r="L825" s="38"/>
      <c r="M825" s="69"/>
      <c r="N825" s="69"/>
      <c r="O825" s="69"/>
      <c r="P825" s="69"/>
      <c r="Q825" s="69"/>
      <c r="R825" s="69"/>
      <c r="S825" s="69"/>
      <c r="T825" s="69"/>
      <c r="U825" s="69"/>
      <c r="V825" s="69"/>
      <c r="W825" s="69"/>
      <c r="X825" s="69"/>
      <c r="Y825" s="69"/>
      <c r="Z825" s="69"/>
    </row>
    <row r="826" spans="1:26" ht="13.5" customHeight="1">
      <c r="A826" s="216"/>
      <c r="B826" s="216"/>
      <c r="C826" s="216"/>
      <c r="D826" s="216"/>
      <c r="E826" s="230"/>
      <c r="F826" s="216"/>
      <c r="G826" s="216"/>
      <c r="H826" s="216"/>
      <c r="I826" s="216"/>
      <c r="J826" s="216"/>
      <c r="L826" s="38"/>
      <c r="M826" s="69"/>
      <c r="N826" s="69"/>
      <c r="O826" s="69"/>
      <c r="P826" s="69"/>
      <c r="Q826" s="69"/>
      <c r="R826" s="69"/>
      <c r="S826" s="69"/>
      <c r="T826" s="69"/>
      <c r="U826" s="69"/>
      <c r="V826" s="69"/>
      <c r="W826" s="69"/>
      <c r="X826" s="69"/>
      <c r="Y826" s="69"/>
      <c r="Z826" s="69"/>
    </row>
    <row r="827" spans="1:26" ht="13.5" customHeight="1">
      <c r="A827" s="216"/>
      <c r="B827" s="216"/>
      <c r="C827" s="216"/>
      <c r="D827" s="216"/>
      <c r="E827" s="230"/>
      <c r="F827" s="216"/>
      <c r="G827" s="216"/>
      <c r="H827" s="216"/>
      <c r="I827" s="216"/>
      <c r="J827" s="216"/>
      <c r="L827" s="38"/>
      <c r="M827" s="69"/>
      <c r="N827" s="69"/>
      <c r="O827" s="69"/>
      <c r="P827" s="69"/>
      <c r="Q827" s="69"/>
      <c r="R827" s="69"/>
      <c r="S827" s="69"/>
      <c r="T827" s="69"/>
      <c r="U827" s="69"/>
      <c r="V827" s="69"/>
      <c r="W827" s="69"/>
      <c r="X827" s="69"/>
      <c r="Y827" s="69"/>
      <c r="Z827" s="69"/>
    </row>
    <row r="828" spans="1:26" ht="13.5" customHeight="1">
      <c r="A828" s="216"/>
      <c r="B828" s="216"/>
      <c r="C828" s="216"/>
      <c r="D828" s="216"/>
      <c r="E828" s="230"/>
      <c r="F828" s="216"/>
      <c r="G828" s="216"/>
      <c r="H828" s="216"/>
      <c r="I828" s="216"/>
      <c r="J828" s="216"/>
      <c r="L828" s="38"/>
      <c r="M828" s="69"/>
      <c r="N828" s="69"/>
      <c r="O828" s="69"/>
      <c r="P828" s="69"/>
      <c r="Q828" s="69"/>
      <c r="R828" s="69"/>
      <c r="S828" s="69"/>
      <c r="T828" s="69"/>
      <c r="U828" s="69"/>
      <c r="V828" s="69"/>
      <c r="W828" s="69"/>
      <c r="X828" s="69"/>
      <c r="Y828" s="69"/>
      <c r="Z828" s="69"/>
    </row>
    <row r="829" spans="1:26" ht="13.5" customHeight="1">
      <c r="A829" s="216"/>
      <c r="B829" s="216"/>
      <c r="C829" s="216"/>
      <c r="D829" s="216"/>
      <c r="E829" s="230"/>
      <c r="F829" s="216"/>
      <c r="G829" s="216"/>
      <c r="H829" s="216"/>
      <c r="I829" s="216"/>
      <c r="J829" s="216"/>
      <c r="L829" s="38"/>
      <c r="M829" s="69"/>
      <c r="N829" s="69"/>
      <c r="O829" s="69"/>
      <c r="P829" s="69"/>
      <c r="Q829" s="69"/>
      <c r="R829" s="69"/>
      <c r="S829" s="69"/>
      <c r="T829" s="69"/>
      <c r="U829" s="69"/>
      <c r="V829" s="69"/>
      <c r="W829" s="69"/>
      <c r="X829" s="69"/>
      <c r="Y829" s="69"/>
      <c r="Z829" s="69"/>
    </row>
    <row r="830" spans="1:26" ht="13.5" customHeight="1">
      <c r="A830" s="216"/>
      <c r="B830" s="216"/>
      <c r="C830" s="216"/>
      <c r="D830" s="216"/>
      <c r="E830" s="230"/>
      <c r="F830" s="216"/>
      <c r="G830" s="216"/>
      <c r="H830" s="216"/>
      <c r="I830" s="216"/>
      <c r="J830" s="216"/>
      <c r="L830" s="38"/>
      <c r="M830" s="69"/>
      <c r="N830" s="69"/>
      <c r="O830" s="69"/>
      <c r="P830" s="69"/>
      <c r="Q830" s="69"/>
      <c r="R830" s="69"/>
      <c r="S830" s="69"/>
      <c r="T830" s="69"/>
      <c r="U830" s="69"/>
      <c r="V830" s="69"/>
      <c r="W830" s="69"/>
      <c r="X830" s="69"/>
      <c r="Y830" s="69"/>
      <c r="Z830" s="69"/>
    </row>
    <row r="831" spans="1:26" ht="13.5" customHeight="1">
      <c r="A831" s="216"/>
      <c r="B831" s="216"/>
      <c r="C831" s="216"/>
      <c r="D831" s="216"/>
      <c r="E831" s="230"/>
      <c r="F831" s="216"/>
      <c r="G831" s="216"/>
      <c r="H831" s="216"/>
      <c r="I831" s="216"/>
      <c r="J831" s="216"/>
      <c r="L831" s="38"/>
      <c r="M831" s="69"/>
      <c r="N831" s="69"/>
      <c r="O831" s="69"/>
      <c r="P831" s="69"/>
      <c r="Q831" s="69"/>
      <c r="R831" s="69"/>
      <c r="S831" s="69"/>
      <c r="T831" s="69"/>
      <c r="U831" s="69"/>
      <c r="V831" s="69"/>
      <c r="W831" s="69"/>
      <c r="X831" s="69"/>
      <c r="Y831" s="69"/>
      <c r="Z831" s="69"/>
    </row>
    <row r="832" spans="1:26" ht="13.5" customHeight="1">
      <c r="A832" s="216"/>
      <c r="B832" s="216"/>
      <c r="C832" s="216"/>
      <c r="D832" s="216"/>
      <c r="E832" s="230"/>
      <c r="F832" s="216"/>
      <c r="G832" s="216"/>
      <c r="H832" s="216"/>
      <c r="I832" s="216"/>
      <c r="J832" s="216"/>
      <c r="L832" s="38"/>
      <c r="M832" s="69"/>
      <c r="N832" s="69"/>
      <c r="O832" s="69"/>
      <c r="P832" s="69"/>
      <c r="Q832" s="69"/>
      <c r="R832" s="69"/>
      <c r="S832" s="69"/>
      <c r="T832" s="69"/>
      <c r="U832" s="69"/>
      <c r="V832" s="69"/>
      <c r="W832" s="69"/>
      <c r="X832" s="69"/>
      <c r="Y832" s="69"/>
      <c r="Z832" s="69"/>
    </row>
    <row r="833" spans="1:26" ht="13.5" customHeight="1">
      <c r="A833" s="216"/>
      <c r="B833" s="216"/>
      <c r="C833" s="216"/>
      <c r="D833" s="216"/>
      <c r="E833" s="230"/>
      <c r="F833" s="216"/>
      <c r="G833" s="216"/>
      <c r="H833" s="216"/>
      <c r="I833" s="216"/>
      <c r="J833" s="216"/>
      <c r="L833" s="38"/>
      <c r="M833" s="69"/>
      <c r="N833" s="69"/>
      <c r="O833" s="69"/>
      <c r="P833" s="69"/>
      <c r="Q833" s="69"/>
      <c r="R833" s="69"/>
      <c r="S833" s="69"/>
      <c r="T833" s="69"/>
      <c r="U833" s="69"/>
      <c r="V833" s="69"/>
      <c r="W833" s="69"/>
      <c r="X833" s="69"/>
      <c r="Y833" s="69"/>
      <c r="Z833" s="69"/>
    </row>
    <row r="834" spans="1:26" ht="13.5" customHeight="1">
      <c r="A834" s="216"/>
      <c r="B834" s="216"/>
      <c r="C834" s="216"/>
      <c r="D834" s="216"/>
      <c r="E834" s="230"/>
      <c r="F834" s="216"/>
      <c r="G834" s="216"/>
      <c r="H834" s="216"/>
      <c r="I834" s="216"/>
      <c r="J834" s="216"/>
      <c r="L834" s="38"/>
      <c r="M834" s="69"/>
      <c r="N834" s="69"/>
      <c r="O834" s="69"/>
      <c r="P834" s="69"/>
      <c r="Q834" s="69"/>
      <c r="R834" s="69"/>
      <c r="S834" s="69"/>
      <c r="T834" s="69"/>
      <c r="U834" s="69"/>
      <c r="V834" s="69"/>
      <c r="W834" s="69"/>
      <c r="X834" s="69"/>
      <c r="Y834" s="69"/>
      <c r="Z834" s="69"/>
    </row>
    <row r="835" spans="1:26" ht="13.5" customHeight="1">
      <c r="A835" s="216"/>
      <c r="B835" s="216"/>
      <c r="C835" s="216"/>
      <c r="D835" s="216"/>
      <c r="E835" s="230"/>
      <c r="F835" s="216"/>
      <c r="G835" s="216"/>
      <c r="H835" s="216"/>
      <c r="I835" s="216"/>
      <c r="J835" s="216"/>
      <c r="L835" s="38"/>
      <c r="M835" s="69"/>
      <c r="N835" s="69"/>
      <c r="O835" s="69"/>
      <c r="P835" s="69"/>
      <c r="Q835" s="69"/>
      <c r="R835" s="69"/>
      <c r="S835" s="69"/>
      <c r="T835" s="69"/>
      <c r="U835" s="69"/>
      <c r="V835" s="69"/>
      <c r="W835" s="69"/>
      <c r="X835" s="69"/>
      <c r="Y835" s="69"/>
      <c r="Z835" s="69"/>
    </row>
    <row r="836" spans="1:26" ht="13.5" customHeight="1">
      <c r="A836" s="216"/>
      <c r="B836" s="216"/>
      <c r="C836" s="216"/>
      <c r="D836" s="216"/>
      <c r="E836" s="230"/>
      <c r="F836" s="216"/>
      <c r="G836" s="216"/>
      <c r="H836" s="216"/>
      <c r="I836" s="216"/>
      <c r="J836" s="216"/>
      <c r="L836" s="38"/>
      <c r="M836" s="69"/>
      <c r="N836" s="69"/>
      <c r="O836" s="69"/>
      <c r="P836" s="69"/>
      <c r="Q836" s="69"/>
      <c r="R836" s="69"/>
      <c r="S836" s="69"/>
      <c r="T836" s="69"/>
      <c r="U836" s="69"/>
      <c r="V836" s="69"/>
      <c r="W836" s="69"/>
      <c r="X836" s="69"/>
      <c r="Y836" s="69"/>
      <c r="Z836" s="69"/>
    </row>
    <row r="837" spans="1:26" ht="13.5" customHeight="1">
      <c r="A837" s="216"/>
      <c r="B837" s="216"/>
      <c r="C837" s="216"/>
      <c r="D837" s="216"/>
      <c r="E837" s="230"/>
      <c r="F837" s="216"/>
      <c r="G837" s="216"/>
      <c r="H837" s="216"/>
      <c r="I837" s="216"/>
      <c r="J837" s="216"/>
      <c r="L837" s="38"/>
      <c r="M837" s="69"/>
      <c r="N837" s="69"/>
      <c r="O837" s="69"/>
      <c r="P837" s="69"/>
      <c r="Q837" s="69"/>
      <c r="R837" s="69"/>
      <c r="S837" s="69"/>
      <c r="T837" s="69"/>
      <c r="U837" s="69"/>
      <c r="V837" s="69"/>
      <c r="W837" s="69"/>
      <c r="X837" s="69"/>
      <c r="Y837" s="69"/>
      <c r="Z837" s="69"/>
    </row>
    <row r="838" spans="1:26" ht="13.5" customHeight="1">
      <c r="A838" s="216"/>
      <c r="B838" s="216"/>
      <c r="C838" s="216"/>
      <c r="D838" s="216"/>
      <c r="E838" s="230"/>
      <c r="F838" s="216"/>
      <c r="G838" s="216"/>
      <c r="H838" s="216"/>
      <c r="I838" s="216"/>
      <c r="J838" s="216"/>
      <c r="L838" s="38"/>
      <c r="M838" s="69"/>
      <c r="N838" s="69"/>
      <c r="O838" s="69"/>
      <c r="P838" s="69"/>
      <c r="Q838" s="69"/>
      <c r="R838" s="69"/>
      <c r="S838" s="69"/>
      <c r="T838" s="69"/>
      <c r="U838" s="69"/>
      <c r="V838" s="69"/>
      <c r="W838" s="69"/>
      <c r="X838" s="69"/>
      <c r="Y838" s="69"/>
      <c r="Z838" s="69"/>
    </row>
    <row r="839" spans="1:26" ht="13.5" customHeight="1">
      <c r="A839" s="216"/>
      <c r="B839" s="216"/>
      <c r="C839" s="216"/>
      <c r="D839" s="216"/>
      <c r="E839" s="230"/>
      <c r="F839" s="216"/>
      <c r="G839" s="216"/>
      <c r="H839" s="216"/>
      <c r="I839" s="216"/>
      <c r="J839" s="216"/>
      <c r="L839" s="38"/>
      <c r="M839" s="69"/>
      <c r="N839" s="69"/>
      <c r="O839" s="69"/>
      <c r="P839" s="69"/>
      <c r="Q839" s="69"/>
      <c r="R839" s="69"/>
      <c r="S839" s="69"/>
      <c r="T839" s="69"/>
      <c r="U839" s="69"/>
      <c r="V839" s="69"/>
      <c r="W839" s="69"/>
      <c r="X839" s="69"/>
      <c r="Y839" s="69"/>
      <c r="Z839" s="69"/>
    </row>
    <row r="840" spans="1:26" ht="13.5" customHeight="1">
      <c r="A840" s="216"/>
      <c r="B840" s="216"/>
      <c r="C840" s="216"/>
      <c r="D840" s="216"/>
      <c r="E840" s="230"/>
      <c r="F840" s="216"/>
      <c r="G840" s="216"/>
      <c r="H840" s="216"/>
      <c r="I840" s="216"/>
      <c r="J840" s="216"/>
      <c r="L840" s="38"/>
      <c r="M840" s="69"/>
      <c r="N840" s="69"/>
      <c r="O840" s="69"/>
      <c r="P840" s="69"/>
      <c r="Q840" s="69"/>
      <c r="R840" s="69"/>
      <c r="S840" s="69"/>
      <c r="T840" s="69"/>
      <c r="U840" s="69"/>
      <c r="V840" s="69"/>
      <c r="W840" s="69"/>
      <c r="X840" s="69"/>
      <c r="Y840" s="69"/>
      <c r="Z840" s="69"/>
    </row>
    <row r="841" spans="1:26" ht="13.5" customHeight="1">
      <c r="A841" s="216"/>
      <c r="B841" s="216"/>
      <c r="C841" s="216"/>
      <c r="D841" s="216"/>
      <c r="E841" s="230"/>
      <c r="F841" s="216"/>
      <c r="G841" s="216"/>
      <c r="H841" s="216"/>
      <c r="I841" s="216"/>
      <c r="J841" s="216"/>
      <c r="L841" s="38"/>
      <c r="M841" s="69"/>
      <c r="N841" s="69"/>
      <c r="O841" s="69"/>
      <c r="P841" s="69"/>
      <c r="Q841" s="69"/>
      <c r="R841" s="69"/>
      <c r="S841" s="69"/>
      <c r="T841" s="69"/>
      <c r="U841" s="69"/>
      <c r="V841" s="69"/>
      <c r="W841" s="69"/>
      <c r="X841" s="69"/>
      <c r="Y841" s="69"/>
      <c r="Z841" s="69"/>
    </row>
    <row r="842" spans="1:26" ht="13.5" customHeight="1">
      <c r="A842" s="216"/>
      <c r="B842" s="216"/>
      <c r="C842" s="216"/>
      <c r="D842" s="216"/>
      <c r="E842" s="230"/>
      <c r="F842" s="216"/>
      <c r="G842" s="216"/>
      <c r="H842" s="216"/>
      <c r="I842" s="216"/>
      <c r="J842" s="216"/>
      <c r="L842" s="38"/>
      <c r="M842" s="69"/>
      <c r="N842" s="69"/>
      <c r="O842" s="69"/>
      <c r="P842" s="69"/>
      <c r="Q842" s="69"/>
      <c r="R842" s="69"/>
      <c r="S842" s="69"/>
      <c r="T842" s="69"/>
      <c r="U842" s="69"/>
      <c r="V842" s="69"/>
      <c r="W842" s="69"/>
      <c r="X842" s="69"/>
      <c r="Y842" s="69"/>
      <c r="Z842" s="69"/>
    </row>
    <row r="843" spans="1:26" ht="13.5" customHeight="1">
      <c r="A843" s="216"/>
      <c r="B843" s="216"/>
      <c r="C843" s="216"/>
      <c r="D843" s="216"/>
      <c r="E843" s="230"/>
      <c r="F843" s="216"/>
      <c r="G843" s="216"/>
      <c r="H843" s="216"/>
      <c r="I843" s="216"/>
      <c r="J843" s="216"/>
      <c r="L843" s="38"/>
      <c r="M843" s="69"/>
      <c r="N843" s="69"/>
      <c r="O843" s="69"/>
      <c r="P843" s="69"/>
      <c r="Q843" s="69"/>
      <c r="R843" s="69"/>
      <c r="S843" s="69"/>
      <c r="T843" s="69"/>
      <c r="U843" s="69"/>
      <c r="V843" s="69"/>
      <c r="W843" s="69"/>
      <c r="X843" s="69"/>
      <c r="Y843" s="69"/>
      <c r="Z843" s="69"/>
    </row>
    <row r="844" spans="1:26" ht="13.5" customHeight="1">
      <c r="A844" s="216"/>
      <c r="B844" s="216"/>
      <c r="C844" s="216"/>
      <c r="D844" s="216"/>
      <c r="E844" s="230"/>
      <c r="F844" s="216"/>
      <c r="G844" s="216"/>
      <c r="H844" s="216"/>
      <c r="I844" s="216"/>
      <c r="J844" s="216"/>
      <c r="L844" s="38"/>
      <c r="M844" s="69"/>
      <c r="N844" s="69"/>
      <c r="O844" s="69"/>
      <c r="P844" s="69"/>
      <c r="Q844" s="69"/>
      <c r="R844" s="69"/>
      <c r="S844" s="69"/>
      <c r="T844" s="69"/>
      <c r="U844" s="69"/>
      <c r="V844" s="69"/>
      <c r="W844" s="69"/>
      <c r="X844" s="69"/>
      <c r="Y844" s="69"/>
      <c r="Z844" s="69"/>
    </row>
    <row r="845" spans="1:26" ht="13.5" customHeight="1">
      <c r="A845" s="216"/>
      <c r="B845" s="216"/>
      <c r="C845" s="216"/>
      <c r="D845" s="216"/>
      <c r="E845" s="230"/>
      <c r="F845" s="216"/>
      <c r="G845" s="216"/>
      <c r="H845" s="216"/>
      <c r="I845" s="216"/>
      <c r="J845" s="216"/>
      <c r="L845" s="38"/>
      <c r="M845" s="69"/>
      <c r="N845" s="69"/>
      <c r="O845" s="69"/>
      <c r="P845" s="69"/>
      <c r="Q845" s="69"/>
      <c r="R845" s="69"/>
      <c r="S845" s="69"/>
      <c r="T845" s="69"/>
      <c r="U845" s="69"/>
      <c r="V845" s="69"/>
      <c r="W845" s="69"/>
      <c r="X845" s="69"/>
      <c r="Y845" s="69"/>
      <c r="Z845" s="69"/>
    </row>
    <row r="846" spans="1:26" ht="13.5" customHeight="1">
      <c r="A846" s="216"/>
      <c r="B846" s="216"/>
      <c r="C846" s="216"/>
      <c r="D846" s="216"/>
      <c r="E846" s="230"/>
      <c r="F846" s="216"/>
      <c r="G846" s="216"/>
      <c r="H846" s="216"/>
      <c r="I846" s="216"/>
      <c r="J846" s="216"/>
      <c r="L846" s="38"/>
      <c r="M846" s="69"/>
      <c r="N846" s="69"/>
      <c r="O846" s="69"/>
      <c r="P846" s="69"/>
      <c r="Q846" s="69"/>
      <c r="R846" s="69"/>
      <c r="S846" s="69"/>
      <c r="T846" s="69"/>
      <c r="U846" s="69"/>
      <c r="V846" s="69"/>
      <c r="W846" s="69"/>
      <c r="X846" s="69"/>
      <c r="Y846" s="69"/>
      <c r="Z846" s="69"/>
    </row>
    <row r="847" spans="1:26" ht="13.5" customHeight="1">
      <c r="A847" s="216"/>
      <c r="B847" s="216"/>
      <c r="C847" s="216"/>
      <c r="D847" s="216"/>
      <c r="E847" s="230"/>
      <c r="F847" s="216"/>
      <c r="G847" s="216"/>
      <c r="H847" s="216"/>
      <c r="I847" s="216"/>
      <c r="J847" s="216"/>
      <c r="L847" s="38"/>
      <c r="M847" s="69"/>
      <c r="N847" s="69"/>
      <c r="O847" s="69"/>
      <c r="P847" s="69"/>
      <c r="Q847" s="69"/>
      <c r="R847" s="69"/>
      <c r="S847" s="69"/>
      <c r="T847" s="69"/>
      <c r="U847" s="69"/>
      <c r="V847" s="69"/>
      <c r="W847" s="69"/>
      <c r="X847" s="69"/>
      <c r="Y847" s="69"/>
      <c r="Z847" s="69"/>
    </row>
    <row r="848" spans="1:26" ht="13.5" customHeight="1">
      <c r="A848" s="216"/>
      <c r="B848" s="216"/>
      <c r="C848" s="216"/>
      <c r="D848" s="216"/>
      <c r="E848" s="230"/>
      <c r="F848" s="216"/>
      <c r="G848" s="216"/>
      <c r="H848" s="216"/>
      <c r="I848" s="216"/>
      <c r="J848" s="216"/>
      <c r="L848" s="38"/>
      <c r="M848" s="69"/>
      <c r="N848" s="69"/>
      <c r="O848" s="69"/>
      <c r="P848" s="69"/>
      <c r="Q848" s="69"/>
      <c r="R848" s="69"/>
      <c r="S848" s="69"/>
      <c r="T848" s="69"/>
      <c r="U848" s="69"/>
      <c r="V848" s="69"/>
      <c r="W848" s="69"/>
      <c r="X848" s="69"/>
      <c r="Y848" s="69"/>
      <c r="Z848" s="69"/>
    </row>
    <row r="849" spans="1:26" ht="13.5" customHeight="1">
      <c r="A849" s="216"/>
      <c r="B849" s="216"/>
      <c r="C849" s="216"/>
      <c r="D849" s="216"/>
      <c r="E849" s="230"/>
      <c r="F849" s="216"/>
      <c r="G849" s="216"/>
      <c r="H849" s="216"/>
      <c r="I849" s="216"/>
      <c r="J849" s="216"/>
      <c r="L849" s="38"/>
      <c r="M849" s="69"/>
      <c r="N849" s="69"/>
      <c r="O849" s="69"/>
      <c r="P849" s="69"/>
      <c r="Q849" s="69"/>
      <c r="R849" s="69"/>
      <c r="S849" s="69"/>
      <c r="T849" s="69"/>
      <c r="U849" s="69"/>
      <c r="V849" s="69"/>
      <c r="W849" s="69"/>
      <c r="X849" s="69"/>
      <c r="Y849" s="69"/>
      <c r="Z849" s="69"/>
    </row>
    <row r="850" spans="1:26" ht="13.5" customHeight="1">
      <c r="A850" s="216"/>
      <c r="B850" s="216"/>
      <c r="C850" s="216"/>
      <c r="D850" s="216"/>
      <c r="E850" s="230"/>
      <c r="F850" s="216"/>
      <c r="G850" s="216"/>
      <c r="H850" s="216"/>
      <c r="I850" s="216"/>
      <c r="J850" s="216"/>
      <c r="L850" s="38"/>
      <c r="M850" s="69"/>
      <c r="N850" s="69"/>
      <c r="O850" s="69"/>
      <c r="P850" s="69"/>
      <c r="Q850" s="69"/>
      <c r="R850" s="69"/>
      <c r="S850" s="69"/>
      <c r="T850" s="69"/>
      <c r="U850" s="69"/>
      <c r="V850" s="69"/>
      <c r="W850" s="69"/>
      <c r="X850" s="69"/>
      <c r="Y850" s="69"/>
      <c r="Z850" s="69"/>
    </row>
    <row r="851" spans="1:26" ht="13.5" customHeight="1">
      <c r="A851" s="216"/>
      <c r="B851" s="216"/>
      <c r="C851" s="216"/>
      <c r="D851" s="216"/>
      <c r="E851" s="230"/>
      <c r="F851" s="216"/>
      <c r="G851" s="216"/>
      <c r="H851" s="216"/>
      <c r="I851" s="216"/>
      <c r="J851" s="216"/>
      <c r="L851" s="38"/>
      <c r="M851" s="69"/>
      <c r="N851" s="69"/>
      <c r="O851" s="69"/>
      <c r="P851" s="69"/>
      <c r="Q851" s="69"/>
      <c r="R851" s="69"/>
      <c r="S851" s="69"/>
      <c r="T851" s="69"/>
      <c r="U851" s="69"/>
      <c r="V851" s="69"/>
      <c r="W851" s="69"/>
      <c r="X851" s="69"/>
      <c r="Y851" s="69"/>
      <c r="Z851" s="69"/>
    </row>
    <row r="852" spans="1:26" ht="13.5" customHeight="1">
      <c r="A852" s="216"/>
      <c r="B852" s="216"/>
      <c r="C852" s="216"/>
      <c r="D852" s="216"/>
      <c r="E852" s="230"/>
      <c r="F852" s="216"/>
      <c r="G852" s="216"/>
      <c r="H852" s="216"/>
      <c r="I852" s="216"/>
      <c r="J852" s="216"/>
      <c r="L852" s="38"/>
      <c r="M852" s="69"/>
      <c r="N852" s="69"/>
      <c r="O852" s="69"/>
      <c r="P852" s="69"/>
      <c r="Q852" s="69"/>
      <c r="R852" s="69"/>
      <c r="S852" s="69"/>
      <c r="T852" s="69"/>
      <c r="U852" s="69"/>
      <c r="V852" s="69"/>
      <c r="W852" s="69"/>
      <c r="X852" s="69"/>
      <c r="Y852" s="69"/>
      <c r="Z852" s="69"/>
    </row>
    <row r="853" spans="1:26" ht="13.5" customHeight="1">
      <c r="A853" s="216"/>
      <c r="B853" s="216"/>
      <c r="C853" s="216"/>
      <c r="D853" s="216"/>
      <c r="E853" s="230"/>
      <c r="F853" s="216"/>
      <c r="G853" s="216"/>
      <c r="H853" s="216"/>
      <c r="I853" s="216"/>
      <c r="J853" s="216"/>
      <c r="L853" s="38"/>
      <c r="M853" s="69"/>
      <c r="N853" s="69"/>
      <c r="O853" s="69"/>
      <c r="P853" s="69"/>
      <c r="Q853" s="69"/>
      <c r="R853" s="69"/>
      <c r="S853" s="69"/>
      <c r="T853" s="69"/>
      <c r="U853" s="69"/>
      <c r="V853" s="69"/>
      <c r="W853" s="69"/>
      <c r="X853" s="69"/>
      <c r="Y853" s="69"/>
      <c r="Z853" s="69"/>
    </row>
    <row r="854" spans="1:26" ht="13.5" customHeight="1">
      <c r="A854" s="216"/>
      <c r="B854" s="216"/>
      <c r="C854" s="216"/>
      <c r="D854" s="216"/>
      <c r="E854" s="230"/>
      <c r="F854" s="216"/>
      <c r="G854" s="216"/>
      <c r="H854" s="216"/>
      <c r="I854" s="216"/>
      <c r="J854" s="216"/>
      <c r="L854" s="38"/>
      <c r="M854" s="69"/>
      <c r="N854" s="69"/>
      <c r="O854" s="69"/>
      <c r="P854" s="69"/>
      <c r="Q854" s="69"/>
      <c r="R854" s="69"/>
      <c r="S854" s="69"/>
      <c r="T854" s="69"/>
      <c r="U854" s="69"/>
      <c r="V854" s="69"/>
      <c r="W854" s="69"/>
      <c r="X854" s="69"/>
      <c r="Y854" s="69"/>
      <c r="Z854" s="69"/>
    </row>
    <row r="855" spans="1:26" ht="13.5" customHeight="1">
      <c r="A855" s="216"/>
      <c r="B855" s="216"/>
      <c r="C855" s="216"/>
      <c r="D855" s="216"/>
      <c r="E855" s="230"/>
      <c r="F855" s="216"/>
      <c r="G855" s="216"/>
      <c r="H855" s="216"/>
      <c r="I855" s="216"/>
      <c r="J855" s="216"/>
      <c r="L855" s="38"/>
      <c r="M855" s="69"/>
      <c r="N855" s="69"/>
      <c r="O855" s="69"/>
      <c r="P855" s="69"/>
      <c r="Q855" s="69"/>
      <c r="R855" s="69"/>
      <c r="S855" s="69"/>
      <c r="T855" s="69"/>
      <c r="U855" s="69"/>
      <c r="V855" s="69"/>
      <c r="W855" s="69"/>
      <c r="X855" s="69"/>
      <c r="Y855" s="69"/>
      <c r="Z855" s="69"/>
    </row>
    <row r="856" spans="1:26" ht="13.5" customHeight="1">
      <c r="A856" s="216"/>
      <c r="B856" s="216"/>
      <c r="C856" s="216"/>
      <c r="D856" s="216"/>
      <c r="E856" s="230"/>
      <c r="F856" s="216"/>
      <c r="G856" s="216"/>
      <c r="H856" s="216"/>
      <c r="I856" s="216"/>
      <c r="J856" s="216"/>
      <c r="L856" s="38"/>
      <c r="M856" s="69"/>
      <c r="N856" s="69"/>
      <c r="O856" s="69"/>
      <c r="P856" s="69"/>
      <c r="Q856" s="69"/>
      <c r="R856" s="69"/>
      <c r="S856" s="69"/>
      <c r="T856" s="69"/>
      <c r="U856" s="69"/>
      <c r="V856" s="69"/>
      <c r="W856" s="69"/>
      <c r="X856" s="69"/>
      <c r="Y856" s="69"/>
      <c r="Z856" s="69"/>
    </row>
    <row r="857" spans="1:26" ht="13.5" customHeight="1">
      <c r="A857" s="216"/>
      <c r="B857" s="216"/>
      <c r="C857" s="216"/>
      <c r="D857" s="216"/>
      <c r="E857" s="230"/>
      <c r="F857" s="216"/>
      <c r="G857" s="216"/>
      <c r="H857" s="216"/>
      <c r="I857" s="216"/>
      <c r="J857" s="216"/>
      <c r="L857" s="38"/>
      <c r="M857" s="69"/>
      <c r="N857" s="69"/>
      <c r="O857" s="69"/>
      <c r="P857" s="69"/>
      <c r="Q857" s="69"/>
      <c r="R857" s="69"/>
      <c r="S857" s="69"/>
      <c r="T857" s="69"/>
      <c r="U857" s="69"/>
      <c r="V857" s="69"/>
      <c r="W857" s="69"/>
      <c r="X857" s="69"/>
      <c r="Y857" s="69"/>
      <c r="Z857" s="69"/>
    </row>
    <row r="858" spans="1:26" ht="13.5" customHeight="1">
      <c r="A858" s="216"/>
      <c r="B858" s="216"/>
      <c r="C858" s="216"/>
      <c r="D858" s="216"/>
      <c r="E858" s="230"/>
      <c r="F858" s="216"/>
      <c r="G858" s="216"/>
      <c r="H858" s="216"/>
      <c r="I858" s="216"/>
      <c r="J858" s="216"/>
      <c r="L858" s="38"/>
      <c r="M858" s="69"/>
      <c r="N858" s="69"/>
      <c r="O858" s="69"/>
      <c r="P858" s="69"/>
      <c r="Q858" s="69"/>
      <c r="R858" s="69"/>
      <c r="S858" s="69"/>
      <c r="T858" s="69"/>
      <c r="U858" s="69"/>
      <c r="V858" s="69"/>
      <c r="W858" s="69"/>
      <c r="X858" s="69"/>
      <c r="Y858" s="69"/>
      <c r="Z858" s="69"/>
    </row>
    <row r="859" spans="1:26" ht="13.5" customHeight="1">
      <c r="A859" s="216"/>
      <c r="B859" s="216"/>
      <c r="C859" s="216"/>
      <c r="D859" s="216"/>
      <c r="E859" s="230"/>
      <c r="F859" s="216"/>
      <c r="G859" s="216"/>
      <c r="H859" s="216"/>
      <c r="I859" s="216"/>
      <c r="J859" s="216"/>
      <c r="L859" s="38"/>
      <c r="M859" s="69"/>
      <c r="N859" s="69"/>
      <c r="O859" s="69"/>
      <c r="P859" s="69"/>
      <c r="Q859" s="69"/>
      <c r="R859" s="69"/>
      <c r="S859" s="69"/>
      <c r="T859" s="69"/>
      <c r="U859" s="69"/>
      <c r="V859" s="69"/>
      <c r="W859" s="69"/>
      <c r="X859" s="69"/>
      <c r="Y859" s="69"/>
      <c r="Z859" s="69"/>
    </row>
    <row r="860" spans="1:26" ht="13.5" customHeight="1">
      <c r="A860" s="216"/>
      <c r="B860" s="216"/>
      <c r="C860" s="216"/>
      <c r="D860" s="216"/>
      <c r="E860" s="230"/>
      <c r="F860" s="216"/>
      <c r="G860" s="216"/>
      <c r="H860" s="216"/>
      <c r="I860" s="216"/>
      <c r="J860" s="216"/>
      <c r="L860" s="38"/>
      <c r="M860" s="69"/>
      <c r="N860" s="69"/>
      <c r="O860" s="69"/>
      <c r="P860" s="69"/>
      <c r="Q860" s="69"/>
      <c r="R860" s="69"/>
      <c r="S860" s="69"/>
      <c r="T860" s="69"/>
      <c r="U860" s="69"/>
      <c r="V860" s="69"/>
      <c r="W860" s="69"/>
      <c r="X860" s="69"/>
      <c r="Y860" s="69"/>
      <c r="Z860" s="69"/>
    </row>
    <row r="861" spans="1:26" ht="13.5" customHeight="1">
      <c r="A861" s="216"/>
      <c r="B861" s="216"/>
      <c r="C861" s="216"/>
      <c r="D861" s="216"/>
      <c r="E861" s="230"/>
      <c r="F861" s="216"/>
      <c r="G861" s="216"/>
      <c r="H861" s="216"/>
      <c r="I861" s="216"/>
      <c r="J861" s="216"/>
      <c r="L861" s="38"/>
      <c r="M861" s="69"/>
      <c r="N861" s="69"/>
      <c r="O861" s="69"/>
      <c r="P861" s="69"/>
      <c r="Q861" s="69"/>
      <c r="R861" s="69"/>
      <c r="S861" s="69"/>
      <c r="T861" s="69"/>
      <c r="U861" s="69"/>
      <c r="V861" s="69"/>
      <c r="W861" s="69"/>
      <c r="X861" s="69"/>
      <c r="Y861" s="69"/>
      <c r="Z861" s="69"/>
    </row>
    <row r="862" spans="1:26" ht="13.5" customHeight="1">
      <c r="A862" s="216"/>
      <c r="B862" s="216"/>
      <c r="C862" s="216"/>
      <c r="D862" s="216"/>
      <c r="E862" s="230"/>
      <c r="F862" s="216"/>
      <c r="G862" s="216"/>
      <c r="H862" s="216"/>
      <c r="I862" s="216"/>
      <c r="J862" s="216"/>
      <c r="L862" s="38"/>
      <c r="M862" s="69"/>
      <c r="N862" s="69"/>
      <c r="O862" s="69"/>
      <c r="P862" s="69"/>
      <c r="Q862" s="69"/>
      <c r="R862" s="69"/>
      <c r="S862" s="69"/>
      <c r="T862" s="69"/>
      <c r="U862" s="69"/>
      <c r="V862" s="69"/>
      <c r="W862" s="69"/>
      <c r="X862" s="69"/>
      <c r="Y862" s="69"/>
      <c r="Z862" s="69"/>
    </row>
    <row r="863" spans="1:26" ht="13.5" customHeight="1">
      <c r="A863" s="216"/>
      <c r="B863" s="216"/>
      <c r="C863" s="216"/>
      <c r="D863" s="216"/>
      <c r="E863" s="230"/>
      <c r="F863" s="216"/>
      <c r="G863" s="216"/>
      <c r="H863" s="216"/>
      <c r="I863" s="216"/>
      <c r="J863" s="216"/>
      <c r="L863" s="38"/>
      <c r="M863" s="69"/>
      <c r="N863" s="69"/>
      <c r="O863" s="69"/>
      <c r="P863" s="69"/>
      <c r="Q863" s="69"/>
      <c r="R863" s="69"/>
      <c r="S863" s="69"/>
      <c r="T863" s="69"/>
      <c r="U863" s="69"/>
      <c r="V863" s="69"/>
      <c r="W863" s="69"/>
      <c r="X863" s="69"/>
      <c r="Y863" s="69"/>
      <c r="Z863" s="69"/>
    </row>
    <row r="864" spans="1:26" ht="13.5" customHeight="1">
      <c r="A864" s="216"/>
      <c r="B864" s="216"/>
      <c r="C864" s="216"/>
      <c r="D864" s="216"/>
      <c r="E864" s="230"/>
      <c r="F864" s="216"/>
      <c r="G864" s="216"/>
      <c r="H864" s="216"/>
      <c r="I864" s="216"/>
      <c r="J864" s="216"/>
      <c r="L864" s="38"/>
      <c r="M864" s="69"/>
      <c r="N864" s="69"/>
      <c r="O864" s="69"/>
      <c r="P864" s="69"/>
      <c r="Q864" s="69"/>
      <c r="R864" s="69"/>
      <c r="S864" s="69"/>
      <c r="T864" s="69"/>
      <c r="U864" s="69"/>
      <c r="V864" s="69"/>
      <c r="W864" s="69"/>
      <c r="X864" s="69"/>
      <c r="Y864" s="69"/>
      <c r="Z864" s="69"/>
    </row>
    <row r="865" spans="1:26" ht="13.5" customHeight="1">
      <c r="A865" s="216"/>
      <c r="B865" s="216"/>
      <c r="C865" s="216"/>
      <c r="D865" s="216"/>
      <c r="E865" s="230"/>
      <c r="F865" s="216"/>
      <c r="G865" s="216"/>
      <c r="H865" s="216"/>
      <c r="I865" s="216"/>
      <c r="J865" s="216"/>
      <c r="L865" s="38"/>
      <c r="M865" s="69"/>
      <c r="N865" s="69"/>
      <c r="O865" s="69"/>
      <c r="P865" s="69"/>
      <c r="Q865" s="69"/>
      <c r="R865" s="69"/>
      <c r="S865" s="69"/>
      <c r="T865" s="69"/>
      <c r="U865" s="69"/>
      <c r="V865" s="69"/>
      <c r="W865" s="69"/>
      <c r="X865" s="69"/>
      <c r="Y865" s="69"/>
      <c r="Z865" s="69"/>
    </row>
    <row r="866" spans="1:26" ht="13.5" customHeight="1">
      <c r="A866" s="216"/>
      <c r="B866" s="216"/>
      <c r="C866" s="216"/>
      <c r="D866" s="216"/>
      <c r="E866" s="230"/>
      <c r="F866" s="216"/>
      <c r="G866" s="216"/>
      <c r="H866" s="216"/>
      <c r="I866" s="216"/>
      <c r="J866" s="216"/>
      <c r="L866" s="38"/>
      <c r="M866" s="69"/>
      <c r="N866" s="69"/>
      <c r="O866" s="69"/>
      <c r="P866" s="69"/>
      <c r="Q866" s="69"/>
      <c r="R866" s="69"/>
      <c r="S866" s="69"/>
      <c r="T866" s="69"/>
      <c r="U866" s="69"/>
      <c r="V866" s="69"/>
      <c r="W866" s="69"/>
      <c r="X866" s="69"/>
      <c r="Y866" s="69"/>
      <c r="Z866" s="69"/>
    </row>
    <row r="867" spans="1:26" ht="13.5" customHeight="1">
      <c r="A867" s="216"/>
      <c r="B867" s="216"/>
      <c r="C867" s="216"/>
      <c r="D867" s="216"/>
      <c r="E867" s="230"/>
      <c r="F867" s="216"/>
      <c r="G867" s="216"/>
      <c r="H867" s="216"/>
      <c r="I867" s="216"/>
      <c r="J867" s="216"/>
      <c r="L867" s="38"/>
      <c r="M867" s="69"/>
      <c r="N867" s="69"/>
      <c r="O867" s="69"/>
      <c r="P867" s="69"/>
      <c r="Q867" s="69"/>
      <c r="R867" s="69"/>
      <c r="S867" s="69"/>
      <c r="T867" s="69"/>
      <c r="U867" s="69"/>
      <c r="V867" s="69"/>
      <c r="W867" s="69"/>
      <c r="X867" s="69"/>
      <c r="Y867" s="69"/>
      <c r="Z867" s="69"/>
    </row>
    <row r="868" spans="1:26" ht="13.5" customHeight="1">
      <c r="A868" s="216"/>
      <c r="B868" s="216"/>
      <c r="C868" s="216"/>
      <c r="D868" s="216"/>
      <c r="E868" s="230"/>
      <c r="F868" s="216"/>
      <c r="G868" s="216"/>
      <c r="H868" s="216"/>
      <c r="I868" s="216"/>
      <c r="J868" s="216"/>
      <c r="L868" s="38"/>
      <c r="M868" s="69"/>
      <c r="N868" s="69"/>
      <c r="O868" s="69"/>
      <c r="P868" s="69"/>
      <c r="Q868" s="69"/>
      <c r="R868" s="69"/>
      <c r="S868" s="69"/>
      <c r="T868" s="69"/>
      <c r="U868" s="69"/>
      <c r="V868" s="69"/>
      <c r="W868" s="69"/>
      <c r="X868" s="69"/>
      <c r="Y868" s="69"/>
      <c r="Z868" s="69"/>
    </row>
    <row r="869" spans="1:26" ht="13.5" customHeight="1">
      <c r="A869" s="216"/>
      <c r="B869" s="216"/>
      <c r="C869" s="216"/>
      <c r="D869" s="216"/>
      <c r="E869" s="230"/>
      <c r="F869" s="216"/>
      <c r="G869" s="216"/>
      <c r="H869" s="216"/>
      <c r="I869" s="216"/>
      <c r="J869" s="216"/>
      <c r="L869" s="38"/>
      <c r="M869" s="69"/>
      <c r="N869" s="69"/>
      <c r="O869" s="69"/>
      <c r="P869" s="69"/>
      <c r="Q869" s="69"/>
      <c r="R869" s="69"/>
      <c r="S869" s="69"/>
      <c r="T869" s="69"/>
      <c r="U869" s="69"/>
      <c r="V869" s="69"/>
      <c r="W869" s="69"/>
      <c r="X869" s="69"/>
      <c r="Y869" s="69"/>
      <c r="Z869" s="69"/>
    </row>
    <row r="870" spans="1:26" ht="13.5" customHeight="1">
      <c r="A870" s="216"/>
      <c r="B870" s="216"/>
      <c r="C870" s="216"/>
      <c r="D870" s="216"/>
      <c r="E870" s="230"/>
      <c r="F870" s="216"/>
      <c r="G870" s="216"/>
      <c r="H870" s="216"/>
      <c r="I870" s="216"/>
      <c r="J870" s="216"/>
      <c r="L870" s="38"/>
      <c r="M870" s="69"/>
      <c r="N870" s="69"/>
      <c r="O870" s="69"/>
      <c r="P870" s="69"/>
      <c r="Q870" s="69"/>
      <c r="R870" s="69"/>
      <c r="S870" s="69"/>
      <c r="T870" s="69"/>
      <c r="U870" s="69"/>
      <c r="V870" s="69"/>
      <c r="W870" s="69"/>
      <c r="X870" s="69"/>
      <c r="Y870" s="69"/>
      <c r="Z870" s="69"/>
    </row>
    <row r="871" spans="1:26" ht="13.5" customHeight="1">
      <c r="A871" s="216"/>
      <c r="B871" s="216"/>
      <c r="C871" s="216"/>
      <c r="D871" s="216"/>
      <c r="E871" s="230"/>
      <c r="F871" s="216"/>
      <c r="G871" s="216"/>
      <c r="H871" s="216"/>
      <c r="I871" s="216"/>
      <c r="J871" s="216"/>
      <c r="L871" s="38"/>
      <c r="M871" s="69"/>
      <c r="N871" s="69"/>
      <c r="O871" s="69"/>
      <c r="P871" s="69"/>
      <c r="Q871" s="69"/>
      <c r="R871" s="69"/>
      <c r="S871" s="69"/>
      <c r="T871" s="69"/>
      <c r="U871" s="69"/>
      <c r="V871" s="69"/>
      <c r="W871" s="69"/>
      <c r="X871" s="69"/>
      <c r="Y871" s="69"/>
      <c r="Z871" s="69"/>
    </row>
    <row r="872" spans="1:26" ht="13.5" customHeight="1">
      <c r="A872" s="216"/>
      <c r="B872" s="216"/>
      <c r="C872" s="216"/>
      <c r="D872" s="216"/>
      <c r="E872" s="230"/>
      <c r="F872" s="216"/>
      <c r="G872" s="216"/>
      <c r="H872" s="216"/>
      <c r="I872" s="216"/>
      <c r="J872" s="216"/>
      <c r="L872" s="38"/>
      <c r="M872" s="69"/>
      <c r="N872" s="69"/>
      <c r="O872" s="69"/>
      <c r="P872" s="69"/>
      <c r="Q872" s="69"/>
      <c r="R872" s="69"/>
      <c r="S872" s="69"/>
      <c r="T872" s="69"/>
      <c r="U872" s="69"/>
      <c r="V872" s="69"/>
      <c r="W872" s="69"/>
      <c r="X872" s="69"/>
      <c r="Y872" s="69"/>
      <c r="Z872" s="69"/>
    </row>
    <row r="873" spans="1:26" ht="13.5" customHeight="1">
      <c r="A873" s="216"/>
      <c r="B873" s="216"/>
      <c r="C873" s="216"/>
      <c r="D873" s="216"/>
      <c r="E873" s="230"/>
      <c r="F873" s="216"/>
      <c r="G873" s="216"/>
      <c r="H873" s="216"/>
      <c r="I873" s="216"/>
      <c r="J873" s="216"/>
      <c r="L873" s="38"/>
      <c r="M873" s="69"/>
      <c r="N873" s="69"/>
      <c r="O873" s="69"/>
      <c r="P873" s="69"/>
      <c r="Q873" s="69"/>
      <c r="R873" s="69"/>
      <c r="S873" s="69"/>
      <c r="T873" s="69"/>
      <c r="U873" s="69"/>
      <c r="V873" s="69"/>
      <c r="W873" s="69"/>
      <c r="X873" s="69"/>
      <c r="Y873" s="69"/>
      <c r="Z873" s="69"/>
    </row>
    <row r="874" spans="1:26" ht="13.5" customHeight="1">
      <c r="A874" s="216"/>
      <c r="B874" s="216"/>
      <c r="C874" s="216"/>
      <c r="D874" s="216"/>
      <c r="E874" s="230"/>
      <c r="F874" s="216"/>
      <c r="G874" s="216"/>
      <c r="H874" s="216"/>
      <c r="I874" s="216"/>
      <c r="J874" s="216"/>
      <c r="L874" s="38"/>
      <c r="M874" s="69"/>
      <c r="N874" s="69"/>
      <c r="O874" s="69"/>
      <c r="P874" s="69"/>
      <c r="Q874" s="69"/>
      <c r="R874" s="69"/>
      <c r="S874" s="69"/>
      <c r="T874" s="69"/>
      <c r="U874" s="69"/>
      <c r="V874" s="69"/>
      <c r="W874" s="69"/>
      <c r="X874" s="69"/>
      <c r="Y874" s="69"/>
      <c r="Z874" s="69"/>
    </row>
    <row r="875" spans="1:26" ht="13.5" customHeight="1">
      <c r="A875" s="216"/>
      <c r="B875" s="216"/>
      <c r="C875" s="216"/>
      <c r="D875" s="216"/>
      <c r="E875" s="230"/>
      <c r="F875" s="216"/>
      <c r="G875" s="216"/>
      <c r="H875" s="216"/>
      <c r="I875" s="216"/>
      <c r="J875" s="216"/>
      <c r="L875" s="38"/>
      <c r="M875" s="69"/>
      <c r="N875" s="69"/>
      <c r="O875" s="69"/>
      <c r="P875" s="69"/>
      <c r="Q875" s="69"/>
      <c r="R875" s="69"/>
      <c r="S875" s="69"/>
      <c r="T875" s="69"/>
      <c r="U875" s="69"/>
      <c r="V875" s="69"/>
      <c r="W875" s="69"/>
      <c r="X875" s="69"/>
      <c r="Y875" s="69"/>
      <c r="Z875" s="69"/>
    </row>
    <row r="876" spans="1:26" ht="13.5" customHeight="1">
      <c r="A876" s="216"/>
      <c r="B876" s="216"/>
      <c r="C876" s="216"/>
      <c r="D876" s="216"/>
      <c r="E876" s="230"/>
      <c r="F876" s="216"/>
      <c r="G876" s="216"/>
      <c r="H876" s="216"/>
      <c r="I876" s="216"/>
      <c r="J876" s="216"/>
      <c r="L876" s="38"/>
      <c r="M876" s="69"/>
      <c r="N876" s="69"/>
      <c r="O876" s="69"/>
      <c r="P876" s="69"/>
      <c r="Q876" s="69"/>
      <c r="R876" s="69"/>
      <c r="S876" s="69"/>
      <c r="T876" s="69"/>
      <c r="U876" s="69"/>
      <c r="V876" s="69"/>
      <c r="W876" s="69"/>
      <c r="X876" s="69"/>
      <c r="Y876" s="69"/>
      <c r="Z876" s="69"/>
    </row>
    <row r="877" spans="1:26" ht="13.5" customHeight="1">
      <c r="A877" s="216"/>
      <c r="B877" s="216"/>
      <c r="C877" s="216"/>
      <c r="D877" s="216"/>
      <c r="E877" s="230"/>
      <c r="F877" s="216"/>
      <c r="G877" s="216"/>
      <c r="H877" s="216"/>
      <c r="I877" s="216"/>
      <c r="J877" s="216"/>
      <c r="L877" s="38"/>
      <c r="M877" s="69"/>
      <c r="N877" s="69"/>
      <c r="O877" s="69"/>
      <c r="P877" s="69"/>
      <c r="Q877" s="69"/>
      <c r="R877" s="69"/>
      <c r="S877" s="69"/>
      <c r="T877" s="69"/>
      <c r="U877" s="69"/>
      <c r="V877" s="69"/>
      <c r="W877" s="69"/>
      <c r="X877" s="69"/>
      <c r="Y877" s="69"/>
      <c r="Z877" s="69"/>
    </row>
    <row r="878" spans="1:26" ht="13.5" customHeight="1">
      <c r="A878" s="216"/>
      <c r="B878" s="216"/>
      <c r="C878" s="216"/>
      <c r="D878" s="216"/>
      <c r="E878" s="230"/>
      <c r="F878" s="216"/>
      <c r="G878" s="216"/>
      <c r="H878" s="216"/>
      <c r="I878" s="216"/>
      <c r="J878" s="216"/>
      <c r="L878" s="38"/>
      <c r="M878" s="69"/>
      <c r="N878" s="69"/>
      <c r="O878" s="69"/>
      <c r="P878" s="69"/>
      <c r="Q878" s="69"/>
      <c r="R878" s="69"/>
      <c r="S878" s="69"/>
      <c r="T878" s="69"/>
      <c r="U878" s="69"/>
      <c r="V878" s="69"/>
      <c r="W878" s="69"/>
      <c r="X878" s="69"/>
      <c r="Y878" s="69"/>
      <c r="Z878" s="69"/>
    </row>
    <row r="879" spans="1:26" ht="13.5" customHeight="1">
      <c r="A879" s="216"/>
      <c r="B879" s="216"/>
      <c r="C879" s="216"/>
      <c r="D879" s="216"/>
      <c r="E879" s="230"/>
      <c r="F879" s="216"/>
      <c r="G879" s="216"/>
      <c r="H879" s="216"/>
      <c r="I879" s="216"/>
      <c r="J879" s="216"/>
      <c r="L879" s="38"/>
      <c r="M879" s="69"/>
      <c r="N879" s="69"/>
      <c r="O879" s="69"/>
      <c r="P879" s="69"/>
      <c r="Q879" s="69"/>
      <c r="R879" s="69"/>
      <c r="S879" s="69"/>
      <c r="T879" s="69"/>
      <c r="U879" s="69"/>
      <c r="V879" s="69"/>
      <c r="W879" s="69"/>
      <c r="X879" s="69"/>
      <c r="Y879" s="69"/>
      <c r="Z879" s="69"/>
    </row>
    <row r="880" spans="1:26" ht="13.5" customHeight="1">
      <c r="A880" s="216"/>
      <c r="B880" s="216"/>
      <c r="C880" s="216"/>
      <c r="D880" s="216"/>
      <c r="E880" s="230"/>
      <c r="F880" s="216"/>
      <c r="G880" s="216"/>
      <c r="H880" s="216"/>
      <c r="I880" s="216"/>
      <c r="J880" s="216"/>
      <c r="L880" s="38"/>
      <c r="M880" s="69"/>
      <c r="N880" s="69"/>
      <c r="O880" s="69"/>
      <c r="P880" s="69"/>
      <c r="Q880" s="69"/>
      <c r="R880" s="69"/>
      <c r="S880" s="69"/>
      <c r="T880" s="69"/>
      <c r="U880" s="69"/>
      <c r="V880" s="69"/>
      <c r="W880" s="69"/>
      <c r="X880" s="69"/>
      <c r="Y880" s="69"/>
      <c r="Z880" s="69"/>
    </row>
    <row r="881" spans="1:26" ht="13.5" customHeight="1">
      <c r="A881" s="216"/>
      <c r="B881" s="216"/>
      <c r="C881" s="216"/>
      <c r="D881" s="216"/>
      <c r="E881" s="230"/>
      <c r="F881" s="216"/>
      <c r="G881" s="216"/>
      <c r="H881" s="216"/>
      <c r="I881" s="216"/>
      <c r="J881" s="216"/>
      <c r="L881" s="38"/>
      <c r="M881" s="69"/>
      <c r="N881" s="69"/>
      <c r="O881" s="69"/>
      <c r="P881" s="69"/>
      <c r="Q881" s="69"/>
      <c r="R881" s="69"/>
      <c r="S881" s="69"/>
      <c r="T881" s="69"/>
      <c r="U881" s="69"/>
      <c r="V881" s="69"/>
      <c r="W881" s="69"/>
      <c r="X881" s="69"/>
      <c r="Y881" s="69"/>
      <c r="Z881" s="69"/>
    </row>
    <row r="882" spans="1:26" ht="13.5" customHeight="1">
      <c r="A882" s="216"/>
      <c r="B882" s="216"/>
      <c r="C882" s="216"/>
      <c r="D882" s="216"/>
      <c r="E882" s="230"/>
      <c r="F882" s="216"/>
      <c r="G882" s="216"/>
      <c r="H882" s="216"/>
      <c r="I882" s="216"/>
      <c r="J882" s="216"/>
      <c r="L882" s="38"/>
      <c r="M882" s="69"/>
      <c r="N882" s="69"/>
      <c r="O882" s="69"/>
      <c r="P882" s="69"/>
      <c r="Q882" s="69"/>
      <c r="R882" s="69"/>
      <c r="S882" s="69"/>
      <c r="T882" s="69"/>
      <c r="U882" s="69"/>
      <c r="V882" s="69"/>
      <c r="W882" s="69"/>
      <c r="X882" s="69"/>
      <c r="Y882" s="69"/>
      <c r="Z882" s="69"/>
    </row>
    <row r="883" spans="1:26" ht="13.5" customHeight="1">
      <c r="A883" s="216"/>
      <c r="B883" s="216"/>
      <c r="C883" s="216"/>
      <c r="D883" s="216"/>
      <c r="E883" s="230"/>
      <c r="F883" s="216"/>
      <c r="G883" s="216"/>
      <c r="H883" s="216"/>
      <c r="I883" s="216"/>
      <c r="J883" s="216"/>
      <c r="L883" s="38"/>
      <c r="M883" s="69"/>
      <c r="N883" s="69"/>
      <c r="O883" s="69"/>
      <c r="P883" s="69"/>
      <c r="Q883" s="69"/>
      <c r="R883" s="69"/>
      <c r="S883" s="69"/>
      <c r="T883" s="69"/>
      <c r="U883" s="69"/>
      <c r="V883" s="69"/>
      <c r="W883" s="69"/>
      <c r="X883" s="69"/>
      <c r="Y883" s="69"/>
      <c r="Z883" s="69"/>
    </row>
    <row r="884" spans="1:26" ht="13.5" customHeight="1">
      <c r="A884" s="216"/>
      <c r="B884" s="216"/>
      <c r="C884" s="216"/>
      <c r="D884" s="216"/>
      <c r="E884" s="230"/>
      <c r="F884" s="216"/>
      <c r="G884" s="216"/>
      <c r="H884" s="216"/>
      <c r="I884" s="216"/>
      <c r="J884" s="216"/>
      <c r="L884" s="38"/>
      <c r="M884" s="69"/>
      <c r="N884" s="69"/>
      <c r="O884" s="69"/>
      <c r="P884" s="69"/>
      <c r="Q884" s="69"/>
      <c r="R884" s="69"/>
      <c r="S884" s="69"/>
      <c r="T884" s="69"/>
      <c r="U884" s="69"/>
      <c r="V884" s="69"/>
      <c r="W884" s="69"/>
      <c r="X884" s="69"/>
      <c r="Y884" s="69"/>
      <c r="Z884" s="69"/>
    </row>
    <row r="885" spans="1:26" ht="13.5" customHeight="1">
      <c r="A885" s="216"/>
      <c r="B885" s="216"/>
      <c r="C885" s="216"/>
      <c r="D885" s="216"/>
      <c r="E885" s="230"/>
      <c r="F885" s="216"/>
      <c r="G885" s="216"/>
      <c r="H885" s="216"/>
      <c r="I885" s="216"/>
      <c r="J885" s="216"/>
      <c r="L885" s="38"/>
      <c r="M885" s="69"/>
      <c r="N885" s="69"/>
      <c r="O885" s="69"/>
      <c r="P885" s="69"/>
      <c r="Q885" s="69"/>
      <c r="R885" s="69"/>
      <c r="S885" s="69"/>
      <c r="T885" s="69"/>
      <c r="U885" s="69"/>
      <c r="V885" s="69"/>
      <c r="W885" s="69"/>
      <c r="X885" s="69"/>
      <c r="Y885" s="69"/>
      <c r="Z885" s="69"/>
    </row>
    <row r="886" spans="1:26" ht="13.5" customHeight="1">
      <c r="A886" s="216"/>
      <c r="B886" s="216"/>
      <c r="C886" s="216"/>
      <c r="D886" s="216"/>
      <c r="E886" s="230"/>
      <c r="F886" s="216"/>
      <c r="G886" s="216"/>
      <c r="H886" s="216"/>
      <c r="I886" s="216"/>
      <c r="J886" s="216"/>
      <c r="L886" s="38"/>
      <c r="M886" s="69"/>
      <c r="N886" s="69"/>
      <c r="O886" s="69"/>
      <c r="P886" s="69"/>
      <c r="Q886" s="69"/>
      <c r="R886" s="69"/>
      <c r="S886" s="69"/>
      <c r="T886" s="69"/>
      <c r="U886" s="69"/>
      <c r="V886" s="69"/>
      <c r="W886" s="69"/>
      <c r="X886" s="69"/>
      <c r="Y886" s="69"/>
      <c r="Z886" s="69"/>
    </row>
    <row r="887" spans="1:26" ht="13.5" customHeight="1">
      <c r="A887" s="216"/>
      <c r="B887" s="216"/>
      <c r="C887" s="216"/>
      <c r="D887" s="216"/>
      <c r="E887" s="230"/>
      <c r="F887" s="216"/>
      <c r="G887" s="216"/>
      <c r="H887" s="216"/>
      <c r="I887" s="216"/>
      <c r="J887" s="216"/>
      <c r="L887" s="38"/>
      <c r="M887" s="69"/>
      <c r="N887" s="69"/>
      <c r="O887" s="69"/>
      <c r="P887" s="69"/>
      <c r="Q887" s="69"/>
      <c r="R887" s="69"/>
      <c r="S887" s="69"/>
      <c r="T887" s="69"/>
      <c r="U887" s="69"/>
      <c r="V887" s="69"/>
      <c r="W887" s="69"/>
      <c r="X887" s="69"/>
      <c r="Y887" s="69"/>
      <c r="Z887" s="69"/>
    </row>
    <row r="888" spans="1:26" ht="13.5" customHeight="1">
      <c r="A888" s="216"/>
      <c r="B888" s="216"/>
      <c r="C888" s="216"/>
      <c r="D888" s="216"/>
      <c r="E888" s="230"/>
      <c r="F888" s="216"/>
      <c r="G888" s="216"/>
      <c r="H888" s="216"/>
      <c r="I888" s="216"/>
      <c r="J888" s="216"/>
      <c r="L888" s="38"/>
      <c r="M888" s="69"/>
      <c r="N888" s="69"/>
      <c r="O888" s="69"/>
      <c r="P888" s="69"/>
      <c r="Q888" s="69"/>
      <c r="R888" s="69"/>
      <c r="S888" s="69"/>
      <c r="T888" s="69"/>
      <c r="U888" s="69"/>
      <c r="V888" s="69"/>
      <c r="W888" s="69"/>
      <c r="X888" s="69"/>
      <c r="Y888" s="69"/>
      <c r="Z888" s="69"/>
    </row>
    <row r="889" spans="1:26" ht="13.5" customHeight="1">
      <c r="A889" s="216"/>
      <c r="B889" s="216"/>
      <c r="C889" s="216"/>
      <c r="D889" s="216"/>
      <c r="E889" s="230"/>
      <c r="F889" s="216"/>
      <c r="G889" s="216"/>
      <c r="H889" s="216"/>
      <c r="I889" s="216"/>
      <c r="J889" s="216"/>
      <c r="L889" s="38"/>
      <c r="M889" s="69"/>
      <c r="N889" s="69"/>
      <c r="O889" s="69"/>
      <c r="P889" s="69"/>
      <c r="Q889" s="69"/>
      <c r="R889" s="69"/>
      <c r="S889" s="69"/>
      <c r="T889" s="69"/>
      <c r="U889" s="69"/>
      <c r="V889" s="69"/>
      <c r="W889" s="69"/>
      <c r="X889" s="69"/>
      <c r="Y889" s="69"/>
      <c r="Z889" s="69"/>
    </row>
    <row r="890" spans="1:26" ht="13.5" customHeight="1">
      <c r="A890" s="216"/>
      <c r="B890" s="216"/>
      <c r="C890" s="216"/>
      <c r="D890" s="216"/>
      <c r="E890" s="230"/>
      <c r="F890" s="216"/>
      <c r="G890" s="216"/>
      <c r="H890" s="216"/>
      <c r="I890" s="216"/>
      <c r="J890" s="216"/>
      <c r="L890" s="38"/>
      <c r="M890" s="69"/>
      <c r="N890" s="69"/>
      <c r="O890" s="69"/>
      <c r="P890" s="69"/>
      <c r="Q890" s="69"/>
      <c r="R890" s="69"/>
      <c r="S890" s="69"/>
      <c r="T890" s="69"/>
      <c r="U890" s="69"/>
      <c r="V890" s="69"/>
      <c r="W890" s="69"/>
      <c r="X890" s="69"/>
      <c r="Y890" s="69"/>
      <c r="Z890" s="69"/>
    </row>
    <row r="891" spans="1:26" ht="13.5" customHeight="1">
      <c r="A891" s="216"/>
      <c r="B891" s="216"/>
      <c r="C891" s="216"/>
      <c r="D891" s="216"/>
      <c r="E891" s="230"/>
      <c r="F891" s="216"/>
      <c r="G891" s="216"/>
      <c r="H891" s="216"/>
      <c r="I891" s="216"/>
      <c r="J891" s="216"/>
      <c r="L891" s="38"/>
      <c r="M891" s="69"/>
      <c r="N891" s="69"/>
      <c r="O891" s="69"/>
      <c r="P891" s="69"/>
      <c r="Q891" s="69"/>
      <c r="R891" s="69"/>
      <c r="S891" s="69"/>
      <c r="T891" s="69"/>
      <c r="U891" s="69"/>
      <c r="V891" s="69"/>
      <c r="W891" s="69"/>
      <c r="X891" s="69"/>
      <c r="Y891" s="69"/>
      <c r="Z891" s="69"/>
    </row>
    <row r="892" spans="1:26" ht="13.5" customHeight="1">
      <c r="A892" s="216"/>
      <c r="B892" s="216"/>
      <c r="C892" s="216"/>
      <c r="D892" s="216"/>
      <c r="E892" s="230"/>
      <c r="F892" s="216"/>
      <c r="G892" s="216"/>
      <c r="H892" s="216"/>
      <c r="I892" s="216"/>
      <c r="J892" s="216"/>
      <c r="L892" s="38"/>
      <c r="M892" s="69"/>
      <c r="N892" s="69"/>
      <c r="O892" s="69"/>
      <c r="P892" s="69"/>
      <c r="Q892" s="69"/>
      <c r="R892" s="69"/>
      <c r="S892" s="69"/>
      <c r="T892" s="69"/>
      <c r="U892" s="69"/>
      <c r="V892" s="69"/>
      <c r="W892" s="69"/>
      <c r="X892" s="69"/>
      <c r="Y892" s="69"/>
      <c r="Z892" s="69"/>
    </row>
    <row r="893" spans="1:26" ht="13.5" customHeight="1">
      <c r="A893" s="216"/>
      <c r="B893" s="216"/>
      <c r="C893" s="216"/>
      <c r="D893" s="216"/>
      <c r="E893" s="230"/>
      <c r="F893" s="216"/>
      <c r="G893" s="216"/>
      <c r="H893" s="216"/>
      <c r="I893" s="216"/>
      <c r="J893" s="216"/>
      <c r="L893" s="38"/>
      <c r="M893" s="69"/>
      <c r="N893" s="69"/>
      <c r="O893" s="69"/>
      <c r="P893" s="69"/>
      <c r="Q893" s="69"/>
      <c r="R893" s="69"/>
      <c r="S893" s="69"/>
      <c r="T893" s="69"/>
      <c r="U893" s="69"/>
      <c r="V893" s="69"/>
      <c r="W893" s="69"/>
      <c r="X893" s="69"/>
      <c r="Y893" s="69"/>
      <c r="Z893" s="69"/>
    </row>
    <row r="894" spans="1:26" ht="13.5" customHeight="1">
      <c r="A894" s="216"/>
      <c r="B894" s="216"/>
      <c r="C894" s="216"/>
      <c r="D894" s="216"/>
      <c r="E894" s="230"/>
      <c r="F894" s="216"/>
      <c r="G894" s="216"/>
      <c r="H894" s="216"/>
      <c r="I894" s="216"/>
      <c r="J894" s="216"/>
      <c r="L894" s="38"/>
      <c r="M894" s="69"/>
      <c r="N894" s="69"/>
      <c r="O894" s="69"/>
      <c r="P894" s="69"/>
      <c r="Q894" s="69"/>
      <c r="R894" s="69"/>
      <c r="S894" s="69"/>
      <c r="T894" s="69"/>
      <c r="U894" s="69"/>
      <c r="V894" s="69"/>
      <c r="W894" s="69"/>
      <c r="X894" s="69"/>
      <c r="Y894" s="69"/>
      <c r="Z894" s="69"/>
    </row>
    <row r="895" spans="1:26" ht="13.5" customHeight="1">
      <c r="A895" s="216"/>
      <c r="B895" s="216"/>
      <c r="C895" s="216"/>
      <c r="D895" s="216"/>
      <c r="E895" s="230"/>
      <c r="F895" s="216"/>
      <c r="G895" s="216"/>
      <c r="H895" s="216"/>
      <c r="I895" s="216"/>
      <c r="J895" s="216"/>
      <c r="L895" s="38"/>
      <c r="M895" s="69"/>
      <c r="N895" s="69"/>
      <c r="O895" s="69"/>
      <c r="P895" s="69"/>
      <c r="Q895" s="69"/>
      <c r="R895" s="69"/>
      <c r="S895" s="69"/>
      <c r="T895" s="69"/>
      <c r="U895" s="69"/>
      <c r="V895" s="69"/>
      <c r="W895" s="69"/>
      <c r="X895" s="69"/>
      <c r="Y895" s="69"/>
      <c r="Z895" s="69"/>
    </row>
    <row r="896" spans="1:26" ht="13.5" customHeight="1">
      <c r="A896" s="216"/>
      <c r="B896" s="216"/>
      <c r="C896" s="216"/>
      <c r="D896" s="216"/>
      <c r="E896" s="230"/>
      <c r="F896" s="216"/>
      <c r="G896" s="216"/>
      <c r="H896" s="216"/>
      <c r="I896" s="216"/>
      <c r="J896" s="216"/>
      <c r="L896" s="38"/>
      <c r="M896" s="69"/>
      <c r="N896" s="69"/>
      <c r="O896" s="69"/>
      <c r="P896" s="69"/>
      <c r="Q896" s="69"/>
      <c r="R896" s="69"/>
      <c r="S896" s="69"/>
      <c r="T896" s="69"/>
      <c r="U896" s="69"/>
      <c r="V896" s="69"/>
      <c r="W896" s="69"/>
      <c r="X896" s="69"/>
      <c r="Y896" s="69"/>
      <c r="Z896" s="69"/>
    </row>
    <row r="897" spans="1:26" ht="13.5" customHeight="1">
      <c r="A897" s="216"/>
      <c r="B897" s="216"/>
      <c r="C897" s="216"/>
      <c r="D897" s="216"/>
      <c r="E897" s="230"/>
      <c r="F897" s="216"/>
      <c r="G897" s="216"/>
      <c r="H897" s="216"/>
      <c r="I897" s="216"/>
      <c r="J897" s="216"/>
      <c r="L897" s="38"/>
      <c r="M897" s="69"/>
      <c r="N897" s="69"/>
      <c r="O897" s="69"/>
      <c r="P897" s="69"/>
      <c r="Q897" s="69"/>
      <c r="R897" s="69"/>
      <c r="S897" s="69"/>
      <c r="T897" s="69"/>
      <c r="U897" s="69"/>
      <c r="V897" s="69"/>
      <c r="W897" s="69"/>
      <c r="X897" s="69"/>
      <c r="Y897" s="69"/>
      <c r="Z897" s="69"/>
    </row>
    <row r="898" spans="1:26" ht="13.5" customHeight="1">
      <c r="A898" s="216"/>
      <c r="B898" s="216"/>
      <c r="C898" s="216"/>
      <c r="D898" s="216"/>
      <c r="E898" s="230"/>
      <c r="F898" s="216"/>
      <c r="G898" s="216"/>
      <c r="H898" s="216"/>
      <c r="I898" s="216"/>
      <c r="J898" s="216"/>
      <c r="L898" s="38"/>
      <c r="M898" s="69"/>
      <c r="N898" s="69"/>
      <c r="O898" s="69"/>
      <c r="P898" s="69"/>
      <c r="Q898" s="69"/>
      <c r="R898" s="69"/>
      <c r="S898" s="69"/>
      <c r="T898" s="69"/>
      <c r="U898" s="69"/>
      <c r="V898" s="69"/>
      <c r="W898" s="69"/>
      <c r="X898" s="69"/>
      <c r="Y898" s="69"/>
      <c r="Z898" s="69"/>
    </row>
    <row r="899" spans="1:26" ht="13.5" customHeight="1">
      <c r="A899" s="216"/>
      <c r="B899" s="216"/>
      <c r="C899" s="216"/>
      <c r="D899" s="216"/>
      <c r="E899" s="230"/>
      <c r="F899" s="216"/>
      <c r="G899" s="216"/>
      <c r="H899" s="216"/>
      <c r="I899" s="216"/>
      <c r="J899" s="216"/>
      <c r="L899" s="38"/>
      <c r="M899" s="69"/>
      <c r="N899" s="69"/>
      <c r="O899" s="69"/>
      <c r="P899" s="69"/>
      <c r="Q899" s="69"/>
      <c r="R899" s="69"/>
      <c r="S899" s="69"/>
      <c r="T899" s="69"/>
      <c r="U899" s="69"/>
      <c r="V899" s="69"/>
      <c r="W899" s="69"/>
      <c r="X899" s="69"/>
      <c r="Y899" s="69"/>
      <c r="Z899" s="69"/>
    </row>
    <row r="900" spans="1:26" ht="13.5" customHeight="1">
      <c r="A900" s="216"/>
      <c r="B900" s="216"/>
      <c r="C900" s="216"/>
      <c r="D900" s="216"/>
      <c r="E900" s="230"/>
      <c r="F900" s="216"/>
      <c r="G900" s="216"/>
      <c r="H900" s="216"/>
      <c r="I900" s="216"/>
      <c r="J900" s="216"/>
      <c r="L900" s="38"/>
      <c r="M900" s="69"/>
      <c r="N900" s="69"/>
      <c r="O900" s="69"/>
      <c r="P900" s="69"/>
      <c r="Q900" s="69"/>
      <c r="R900" s="69"/>
      <c r="S900" s="69"/>
      <c r="T900" s="69"/>
      <c r="U900" s="69"/>
      <c r="V900" s="69"/>
      <c r="W900" s="69"/>
      <c r="X900" s="69"/>
      <c r="Y900" s="69"/>
      <c r="Z900" s="69"/>
    </row>
    <row r="901" spans="1:26" ht="13.5" customHeight="1">
      <c r="A901" s="216"/>
      <c r="B901" s="216"/>
      <c r="C901" s="216"/>
      <c r="D901" s="216"/>
      <c r="E901" s="230"/>
      <c r="F901" s="216"/>
      <c r="G901" s="216"/>
      <c r="H901" s="216"/>
      <c r="I901" s="216"/>
      <c r="J901" s="216"/>
      <c r="L901" s="38"/>
      <c r="M901" s="69"/>
      <c r="N901" s="69"/>
      <c r="O901" s="69"/>
      <c r="P901" s="69"/>
      <c r="Q901" s="69"/>
      <c r="R901" s="69"/>
      <c r="S901" s="69"/>
      <c r="T901" s="69"/>
      <c r="U901" s="69"/>
      <c r="V901" s="69"/>
      <c r="W901" s="69"/>
      <c r="X901" s="69"/>
      <c r="Y901" s="69"/>
      <c r="Z901" s="69"/>
    </row>
    <row r="902" spans="1:26" ht="13.5" customHeight="1">
      <c r="A902" s="216"/>
      <c r="B902" s="216"/>
      <c r="C902" s="216"/>
      <c r="D902" s="216"/>
      <c r="E902" s="230"/>
      <c r="F902" s="216"/>
      <c r="G902" s="216"/>
      <c r="H902" s="216"/>
      <c r="I902" s="216"/>
      <c r="J902" s="216"/>
      <c r="L902" s="38"/>
      <c r="M902" s="69"/>
      <c r="N902" s="69"/>
      <c r="O902" s="69"/>
      <c r="P902" s="69"/>
      <c r="Q902" s="69"/>
      <c r="R902" s="69"/>
      <c r="S902" s="69"/>
      <c r="T902" s="69"/>
      <c r="U902" s="69"/>
      <c r="V902" s="69"/>
      <c r="W902" s="69"/>
      <c r="X902" s="69"/>
      <c r="Y902" s="69"/>
      <c r="Z902" s="69"/>
    </row>
    <row r="903" spans="1:26" ht="13.5" customHeight="1">
      <c r="A903" s="216"/>
      <c r="B903" s="216"/>
      <c r="C903" s="216"/>
      <c r="D903" s="216"/>
      <c r="E903" s="230"/>
      <c r="F903" s="216"/>
      <c r="G903" s="216"/>
      <c r="H903" s="216"/>
      <c r="I903" s="216"/>
      <c r="J903" s="216"/>
      <c r="L903" s="38"/>
      <c r="M903" s="69"/>
      <c r="N903" s="69"/>
      <c r="O903" s="69"/>
      <c r="P903" s="69"/>
      <c r="Q903" s="69"/>
      <c r="R903" s="69"/>
      <c r="S903" s="69"/>
      <c r="T903" s="69"/>
      <c r="U903" s="69"/>
      <c r="V903" s="69"/>
      <c r="W903" s="69"/>
      <c r="X903" s="69"/>
      <c r="Y903" s="69"/>
      <c r="Z903" s="69"/>
    </row>
    <row r="904" spans="1:26" ht="13.5" customHeight="1">
      <c r="A904" s="216"/>
      <c r="B904" s="216"/>
      <c r="C904" s="216"/>
      <c r="D904" s="216"/>
      <c r="E904" s="230"/>
      <c r="F904" s="216"/>
      <c r="G904" s="216"/>
      <c r="H904" s="216"/>
      <c r="I904" s="216"/>
      <c r="J904" s="216"/>
      <c r="L904" s="38"/>
      <c r="M904" s="69"/>
      <c r="N904" s="69"/>
      <c r="O904" s="69"/>
      <c r="P904" s="69"/>
      <c r="Q904" s="69"/>
      <c r="R904" s="69"/>
      <c r="S904" s="69"/>
      <c r="T904" s="69"/>
      <c r="U904" s="69"/>
      <c r="V904" s="69"/>
      <c r="W904" s="69"/>
      <c r="X904" s="69"/>
      <c r="Y904" s="69"/>
      <c r="Z904" s="69"/>
    </row>
    <row r="905" spans="1:26" ht="13.5" customHeight="1">
      <c r="A905" s="216"/>
      <c r="B905" s="216"/>
      <c r="C905" s="216"/>
      <c r="D905" s="216"/>
      <c r="E905" s="230"/>
      <c r="F905" s="216"/>
      <c r="G905" s="216"/>
      <c r="H905" s="216"/>
      <c r="I905" s="216"/>
      <c r="J905" s="216"/>
      <c r="L905" s="38"/>
      <c r="M905" s="69"/>
      <c r="N905" s="69"/>
      <c r="O905" s="69"/>
      <c r="P905" s="69"/>
      <c r="Q905" s="69"/>
      <c r="R905" s="69"/>
      <c r="S905" s="69"/>
      <c r="T905" s="69"/>
      <c r="U905" s="69"/>
      <c r="V905" s="69"/>
      <c r="W905" s="69"/>
      <c r="X905" s="69"/>
      <c r="Y905" s="69"/>
      <c r="Z905" s="69"/>
    </row>
    <row r="906" spans="1:26" ht="13.5" customHeight="1">
      <c r="A906" s="216"/>
      <c r="B906" s="216"/>
      <c r="C906" s="216"/>
      <c r="D906" s="216"/>
      <c r="E906" s="230"/>
      <c r="F906" s="216"/>
      <c r="G906" s="216"/>
      <c r="H906" s="216"/>
      <c r="I906" s="216"/>
      <c r="J906" s="216"/>
      <c r="L906" s="38"/>
      <c r="M906" s="69"/>
      <c r="N906" s="69"/>
      <c r="O906" s="69"/>
      <c r="P906" s="69"/>
      <c r="Q906" s="69"/>
      <c r="R906" s="69"/>
      <c r="S906" s="69"/>
      <c r="T906" s="69"/>
      <c r="U906" s="69"/>
      <c r="V906" s="69"/>
      <c r="W906" s="69"/>
      <c r="X906" s="69"/>
      <c r="Y906" s="69"/>
      <c r="Z906" s="69"/>
    </row>
    <row r="907" spans="1:26" ht="13.5" customHeight="1">
      <c r="A907" s="216"/>
      <c r="B907" s="216"/>
      <c r="C907" s="216"/>
      <c r="D907" s="216"/>
      <c r="E907" s="230"/>
      <c r="F907" s="216"/>
      <c r="G907" s="216"/>
      <c r="H907" s="216"/>
      <c r="I907" s="216"/>
      <c r="J907" s="216"/>
      <c r="L907" s="38"/>
      <c r="M907" s="69"/>
      <c r="N907" s="69"/>
      <c r="O907" s="69"/>
      <c r="P907" s="69"/>
      <c r="Q907" s="69"/>
      <c r="R907" s="69"/>
      <c r="S907" s="69"/>
      <c r="T907" s="69"/>
      <c r="U907" s="69"/>
      <c r="V907" s="69"/>
      <c r="W907" s="69"/>
      <c r="X907" s="69"/>
      <c r="Y907" s="69"/>
      <c r="Z907" s="69"/>
    </row>
    <row r="908" spans="1:26" ht="13.5" customHeight="1">
      <c r="A908" s="216"/>
      <c r="B908" s="216"/>
      <c r="C908" s="216"/>
      <c r="D908" s="216"/>
      <c r="E908" s="230"/>
      <c r="F908" s="216"/>
      <c r="G908" s="216"/>
      <c r="H908" s="216"/>
      <c r="I908" s="216"/>
      <c r="J908" s="216"/>
      <c r="L908" s="38"/>
      <c r="M908" s="69"/>
      <c r="N908" s="69"/>
      <c r="O908" s="69"/>
      <c r="P908" s="69"/>
      <c r="Q908" s="69"/>
      <c r="R908" s="69"/>
      <c r="S908" s="69"/>
      <c r="T908" s="69"/>
      <c r="U908" s="69"/>
      <c r="V908" s="69"/>
      <c r="W908" s="69"/>
      <c r="X908" s="69"/>
      <c r="Y908" s="69"/>
      <c r="Z908" s="69"/>
    </row>
    <row r="909" spans="1:26" ht="13.5" customHeight="1">
      <c r="A909" s="216"/>
      <c r="B909" s="216"/>
      <c r="C909" s="216"/>
      <c r="D909" s="216"/>
      <c r="E909" s="230"/>
      <c r="F909" s="216"/>
      <c r="G909" s="216"/>
      <c r="H909" s="216"/>
      <c r="I909" s="216"/>
      <c r="J909" s="216"/>
      <c r="L909" s="38"/>
      <c r="M909" s="69"/>
      <c r="N909" s="69"/>
      <c r="O909" s="69"/>
      <c r="P909" s="69"/>
      <c r="Q909" s="69"/>
      <c r="R909" s="69"/>
      <c r="S909" s="69"/>
      <c r="T909" s="69"/>
      <c r="U909" s="69"/>
      <c r="V909" s="69"/>
      <c r="W909" s="69"/>
      <c r="X909" s="69"/>
      <c r="Y909" s="69"/>
      <c r="Z909" s="69"/>
    </row>
    <row r="910" spans="1:26" ht="13.5" customHeight="1">
      <c r="A910" s="216"/>
      <c r="B910" s="216"/>
      <c r="C910" s="216"/>
      <c r="D910" s="216"/>
      <c r="E910" s="230"/>
      <c r="F910" s="216"/>
      <c r="G910" s="216"/>
      <c r="H910" s="216"/>
      <c r="I910" s="216"/>
      <c r="J910" s="216"/>
      <c r="L910" s="38"/>
      <c r="M910" s="69"/>
      <c r="N910" s="69"/>
      <c r="O910" s="69"/>
      <c r="P910" s="69"/>
      <c r="Q910" s="69"/>
      <c r="R910" s="69"/>
      <c r="S910" s="69"/>
      <c r="T910" s="69"/>
      <c r="U910" s="69"/>
      <c r="V910" s="69"/>
      <c r="W910" s="69"/>
      <c r="X910" s="69"/>
      <c r="Y910" s="69"/>
      <c r="Z910" s="69"/>
    </row>
    <row r="911" spans="1:26" ht="13.5" customHeight="1">
      <c r="A911" s="216"/>
      <c r="B911" s="216"/>
      <c r="C911" s="216"/>
      <c r="D911" s="216"/>
      <c r="E911" s="230"/>
      <c r="F911" s="216"/>
      <c r="G911" s="216"/>
      <c r="H911" s="216"/>
      <c r="I911" s="216"/>
      <c r="J911" s="216"/>
      <c r="L911" s="38"/>
      <c r="M911" s="69"/>
      <c r="N911" s="69"/>
      <c r="O911" s="69"/>
      <c r="P911" s="69"/>
      <c r="Q911" s="69"/>
      <c r="R911" s="69"/>
      <c r="S911" s="69"/>
      <c r="T911" s="69"/>
      <c r="U911" s="69"/>
      <c r="V911" s="69"/>
      <c r="W911" s="69"/>
      <c r="X911" s="69"/>
      <c r="Y911" s="69"/>
      <c r="Z911" s="69"/>
    </row>
    <row r="912" spans="1:26" ht="13.5" customHeight="1">
      <c r="A912" s="216"/>
      <c r="B912" s="216"/>
      <c r="C912" s="216"/>
      <c r="D912" s="216"/>
      <c r="E912" s="230"/>
      <c r="F912" s="216"/>
      <c r="G912" s="216"/>
      <c r="H912" s="216"/>
      <c r="I912" s="216"/>
      <c r="J912" s="216"/>
      <c r="L912" s="38"/>
      <c r="M912" s="69"/>
      <c r="N912" s="69"/>
      <c r="O912" s="69"/>
      <c r="P912" s="69"/>
      <c r="Q912" s="69"/>
      <c r="R912" s="69"/>
      <c r="S912" s="69"/>
      <c r="T912" s="69"/>
      <c r="U912" s="69"/>
      <c r="V912" s="69"/>
      <c r="W912" s="69"/>
      <c r="X912" s="69"/>
      <c r="Y912" s="69"/>
      <c r="Z912" s="69"/>
    </row>
    <row r="913" spans="1:26" ht="13.5" customHeight="1">
      <c r="A913" s="216"/>
      <c r="B913" s="216"/>
      <c r="C913" s="216"/>
      <c r="D913" s="216"/>
      <c r="E913" s="230"/>
      <c r="F913" s="216"/>
      <c r="G913" s="216"/>
      <c r="H913" s="216"/>
      <c r="I913" s="216"/>
      <c r="J913" s="216"/>
      <c r="L913" s="38"/>
      <c r="M913" s="69"/>
      <c r="N913" s="69"/>
      <c r="O913" s="69"/>
      <c r="P913" s="69"/>
      <c r="Q913" s="69"/>
      <c r="R913" s="69"/>
      <c r="S913" s="69"/>
      <c r="T913" s="69"/>
      <c r="U913" s="69"/>
      <c r="V913" s="69"/>
      <c r="W913" s="69"/>
      <c r="X913" s="69"/>
      <c r="Y913" s="69"/>
      <c r="Z913" s="69"/>
    </row>
    <row r="914" spans="1:26" ht="13.5" customHeight="1">
      <c r="A914" s="216"/>
      <c r="B914" s="216"/>
      <c r="C914" s="216"/>
      <c r="D914" s="216"/>
      <c r="E914" s="230"/>
      <c r="F914" s="216"/>
      <c r="G914" s="216"/>
      <c r="H914" s="216"/>
      <c r="I914" s="216"/>
      <c r="J914" s="216"/>
      <c r="L914" s="38"/>
      <c r="M914" s="69"/>
      <c r="N914" s="69"/>
      <c r="O914" s="69"/>
      <c r="P914" s="69"/>
      <c r="Q914" s="69"/>
      <c r="R914" s="69"/>
      <c r="S914" s="69"/>
      <c r="T914" s="69"/>
      <c r="U914" s="69"/>
      <c r="V914" s="69"/>
      <c r="W914" s="69"/>
      <c r="X914" s="69"/>
      <c r="Y914" s="69"/>
      <c r="Z914" s="69"/>
    </row>
    <row r="915" spans="1:26" ht="13.5" customHeight="1">
      <c r="A915" s="216"/>
      <c r="B915" s="216"/>
      <c r="C915" s="216"/>
      <c r="D915" s="216"/>
      <c r="E915" s="230"/>
      <c r="F915" s="216"/>
      <c r="G915" s="216"/>
      <c r="H915" s="216"/>
      <c r="I915" s="216"/>
      <c r="J915" s="216"/>
      <c r="L915" s="38"/>
      <c r="M915" s="69"/>
      <c r="N915" s="69"/>
      <c r="O915" s="69"/>
      <c r="P915" s="69"/>
      <c r="Q915" s="69"/>
      <c r="R915" s="69"/>
      <c r="S915" s="69"/>
      <c r="T915" s="69"/>
      <c r="U915" s="69"/>
      <c r="V915" s="69"/>
      <c r="W915" s="69"/>
      <c r="X915" s="69"/>
      <c r="Y915" s="69"/>
      <c r="Z915" s="69"/>
    </row>
    <row r="916" spans="1:26" ht="13.5" customHeight="1">
      <c r="A916" s="216"/>
      <c r="B916" s="216"/>
      <c r="C916" s="216"/>
      <c r="D916" s="216"/>
      <c r="E916" s="230"/>
      <c r="F916" s="216"/>
      <c r="G916" s="216"/>
      <c r="H916" s="216"/>
      <c r="I916" s="216"/>
      <c r="J916" s="216"/>
      <c r="L916" s="38"/>
      <c r="M916" s="69"/>
      <c r="N916" s="69"/>
      <c r="O916" s="69"/>
      <c r="P916" s="69"/>
      <c r="Q916" s="69"/>
      <c r="R916" s="69"/>
      <c r="S916" s="69"/>
      <c r="T916" s="69"/>
      <c r="U916" s="69"/>
      <c r="V916" s="69"/>
      <c r="W916" s="69"/>
      <c r="X916" s="69"/>
      <c r="Y916" s="69"/>
      <c r="Z916" s="69"/>
    </row>
    <row r="917" spans="1:26" ht="13.5" customHeight="1">
      <c r="A917" s="216"/>
      <c r="B917" s="216"/>
      <c r="C917" s="216"/>
      <c r="D917" s="216"/>
      <c r="E917" s="230"/>
      <c r="F917" s="216"/>
      <c r="G917" s="216"/>
      <c r="H917" s="216"/>
      <c r="I917" s="216"/>
      <c r="J917" s="216"/>
      <c r="L917" s="38"/>
      <c r="M917" s="69"/>
      <c r="N917" s="69"/>
      <c r="O917" s="69"/>
      <c r="P917" s="69"/>
      <c r="Q917" s="69"/>
      <c r="R917" s="69"/>
      <c r="S917" s="69"/>
      <c r="T917" s="69"/>
      <c r="U917" s="69"/>
      <c r="V917" s="69"/>
      <c r="W917" s="69"/>
      <c r="X917" s="69"/>
      <c r="Y917" s="69"/>
      <c r="Z917" s="69"/>
    </row>
    <row r="918" spans="1:26" ht="13.5" customHeight="1">
      <c r="A918" s="216"/>
      <c r="B918" s="216"/>
      <c r="C918" s="216"/>
      <c r="D918" s="216"/>
      <c r="E918" s="230"/>
      <c r="F918" s="216"/>
      <c r="G918" s="216"/>
      <c r="H918" s="216"/>
      <c r="I918" s="216"/>
      <c r="J918" s="216"/>
      <c r="L918" s="38"/>
      <c r="M918" s="69"/>
      <c r="N918" s="69"/>
      <c r="O918" s="69"/>
      <c r="P918" s="69"/>
      <c r="Q918" s="69"/>
      <c r="R918" s="69"/>
      <c r="S918" s="69"/>
      <c r="T918" s="69"/>
      <c r="U918" s="69"/>
      <c r="V918" s="69"/>
      <c r="W918" s="69"/>
      <c r="X918" s="69"/>
      <c r="Y918" s="69"/>
      <c r="Z918" s="69"/>
    </row>
    <row r="919" spans="1:26" ht="13.5" customHeight="1">
      <c r="A919" s="216"/>
      <c r="B919" s="216"/>
      <c r="C919" s="216"/>
      <c r="D919" s="216"/>
      <c r="E919" s="230"/>
      <c r="F919" s="216"/>
      <c r="G919" s="216"/>
      <c r="H919" s="216"/>
      <c r="I919" s="216"/>
      <c r="J919" s="216"/>
      <c r="L919" s="38"/>
      <c r="M919" s="69"/>
      <c r="N919" s="69"/>
      <c r="O919" s="69"/>
      <c r="P919" s="69"/>
      <c r="Q919" s="69"/>
      <c r="R919" s="69"/>
      <c r="S919" s="69"/>
      <c r="T919" s="69"/>
      <c r="U919" s="69"/>
      <c r="V919" s="69"/>
      <c r="W919" s="69"/>
      <c r="X919" s="69"/>
      <c r="Y919" s="69"/>
      <c r="Z919" s="69"/>
    </row>
    <row r="920" spans="1:26" ht="13.5" customHeight="1">
      <c r="A920" s="216"/>
      <c r="B920" s="216"/>
      <c r="C920" s="216"/>
      <c r="D920" s="216"/>
      <c r="E920" s="230"/>
      <c r="F920" s="216"/>
      <c r="G920" s="216"/>
      <c r="H920" s="216"/>
      <c r="I920" s="216"/>
      <c r="J920" s="216"/>
      <c r="L920" s="38"/>
      <c r="M920" s="69"/>
      <c r="N920" s="69"/>
      <c r="O920" s="69"/>
      <c r="P920" s="69"/>
      <c r="Q920" s="69"/>
      <c r="R920" s="69"/>
      <c r="S920" s="69"/>
      <c r="T920" s="69"/>
      <c r="U920" s="69"/>
      <c r="V920" s="69"/>
      <c r="W920" s="69"/>
      <c r="X920" s="69"/>
      <c r="Y920" s="69"/>
      <c r="Z920" s="69"/>
    </row>
    <row r="921" spans="1:26" ht="13.5" customHeight="1">
      <c r="A921" s="216"/>
      <c r="B921" s="216"/>
      <c r="C921" s="216"/>
      <c r="D921" s="216"/>
      <c r="E921" s="230"/>
      <c r="F921" s="216"/>
      <c r="G921" s="216"/>
      <c r="H921" s="216"/>
      <c r="I921" s="216"/>
      <c r="J921" s="216"/>
      <c r="L921" s="38"/>
      <c r="M921" s="69"/>
      <c r="N921" s="69"/>
      <c r="O921" s="69"/>
      <c r="P921" s="69"/>
      <c r="Q921" s="69"/>
      <c r="R921" s="69"/>
      <c r="S921" s="69"/>
      <c r="T921" s="69"/>
      <c r="U921" s="69"/>
      <c r="V921" s="69"/>
      <c r="W921" s="69"/>
      <c r="X921" s="69"/>
      <c r="Y921" s="69"/>
      <c r="Z921" s="69"/>
    </row>
    <row r="922" spans="1:26" ht="13.5" customHeight="1">
      <c r="A922" s="216"/>
      <c r="B922" s="216"/>
      <c r="C922" s="216"/>
      <c r="D922" s="216"/>
      <c r="E922" s="230"/>
      <c r="F922" s="216"/>
      <c r="G922" s="216"/>
      <c r="H922" s="216"/>
      <c r="I922" s="216"/>
      <c r="J922" s="216"/>
      <c r="L922" s="38"/>
      <c r="M922" s="69"/>
      <c r="N922" s="69"/>
      <c r="O922" s="69"/>
      <c r="P922" s="69"/>
      <c r="Q922" s="69"/>
      <c r="R922" s="69"/>
      <c r="S922" s="69"/>
      <c r="T922" s="69"/>
      <c r="U922" s="69"/>
      <c r="V922" s="69"/>
      <c r="W922" s="69"/>
      <c r="X922" s="69"/>
      <c r="Y922" s="69"/>
      <c r="Z922" s="69"/>
    </row>
    <row r="923" spans="1:26" ht="13.5" customHeight="1">
      <c r="A923" s="216"/>
      <c r="B923" s="216"/>
      <c r="C923" s="216"/>
      <c r="D923" s="216"/>
      <c r="E923" s="230"/>
      <c r="F923" s="216"/>
      <c r="G923" s="216"/>
      <c r="H923" s="216"/>
      <c r="I923" s="216"/>
      <c r="J923" s="216"/>
      <c r="L923" s="38"/>
      <c r="M923" s="69"/>
      <c r="N923" s="69"/>
      <c r="O923" s="69"/>
      <c r="P923" s="69"/>
      <c r="Q923" s="69"/>
      <c r="R923" s="69"/>
      <c r="S923" s="69"/>
      <c r="T923" s="69"/>
      <c r="U923" s="69"/>
      <c r="V923" s="69"/>
      <c r="W923" s="69"/>
      <c r="X923" s="69"/>
      <c r="Y923" s="69"/>
      <c r="Z923" s="69"/>
    </row>
    <row r="924" spans="1:26" ht="13.5" customHeight="1">
      <c r="A924" s="216"/>
      <c r="B924" s="216"/>
      <c r="C924" s="216"/>
      <c r="D924" s="216"/>
      <c r="E924" s="230"/>
      <c r="F924" s="216"/>
      <c r="G924" s="216"/>
      <c r="H924" s="216"/>
      <c r="I924" s="216"/>
      <c r="J924" s="216"/>
      <c r="L924" s="38"/>
      <c r="M924" s="69"/>
      <c r="N924" s="69"/>
      <c r="O924" s="69"/>
      <c r="P924" s="69"/>
      <c r="Q924" s="69"/>
      <c r="R924" s="69"/>
      <c r="S924" s="69"/>
      <c r="T924" s="69"/>
      <c r="U924" s="69"/>
      <c r="V924" s="69"/>
      <c r="W924" s="69"/>
      <c r="X924" s="69"/>
      <c r="Y924" s="69"/>
      <c r="Z924" s="69"/>
    </row>
    <row r="925" spans="1:26" ht="13.5" customHeight="1">
      <c r="A925" s="216"/>
      <c r="B925" s="216"/>
      <c r="C925" s="216"/>
      <c r="D925" s="216"/>
      <c r="E925" s="230"/>
      <c r="F925" s="216"/>
      <c r="G925" s="216"/>
      <c r="H925" s="216"/>
      <c r="I925" s="216"/>
      <c r="J925" s="216"/>
      <c r="L925" s="38"/>
      <c r="M925" s="69"/>
      <c r="N925" s="69"/>
      <c r="O925" s="69"/>
      <c r="P925" s="69"/>
      <c r="Q925" s="69"/>
      <c r="R925" s="69"/>
      <c r="S925" s="69"/>
      <c r="T925" s="69"/>
      <c r="U925" s="69"/>
      <c r="V925" s="69"/>
      <c r="W925" s="69"/>
      <c r="X925" s="69"/>
      <c r="Y925" s="69"/>
      <c r="Z925" s="69"/>
    </row>
    <row r="926" spans="1:26" ht="13.5" customHeight="1">
      <c r="A926" s="216"/>
      <c r="B926" s="216"/>
      <c r="C926" s="216"/>
      <c r="D926" s="216"/>
      <c r="E926" s="230"/>
      <c r="F926" s="216"/>
      <c r="G926" s="216"/>
      <c r="H926" s="216"/>
      <c r="I926" s="216"/>
      <c r="J926" s="216"/>
      <c r="L926" s="38"/>
      <c r="M926" s="69"/>
      <c r="N926" s="69"/>
      <c r="O926" s="69"/>
      <c r="P926" s="69"/>
      <c r="Q926" s="69"/>
      <c r="R926" s="69"/>
      <c r="S926" s="69"/>
      <c r="T926" s="69"/>
      <c r="U926" s="69"/>
      <c r="V926" s="69"/>
      <c r="W926" s="69"/>
      <c r="X926" s="69"/>
      <c r="Y926" s="69"/>
      <c r="Z926" s="69"/>
    </row>
    <row r="927" spans="1:26" ht="13.5" customHeight="1">
      <c r="A927" s="216"/>
      <c r="B927" s="216"/>
      <c r="C927" s="216"/>
      <c r="D927" s="216"/>
      <c r="E927" s="230"/>
      <c r="F927" s="216"/>
      <c r="G927" s="216"/>
      <c r="H927" s="216"/>
      <c r="I927" s="216"/>
      <c r="J927" s="216"/>
      <c r="L927" s="38"/>
      <c r="M927" s="69"/>
      <c r="N927" s="69"/>
      <c r="O927" s="69"/>
      <c r="P927" s="69"/>
      <c r="Q927" s="69"/>
      <c r="R927" s="69"/>
      <c r="S927" s="69"/>
      <c r="T927" s="69"/>
      <c r="U927" s="69"/>
      <c r="V927" s="69"/>
      <c r="W927" s="69"/>
      <c r="X927" s="69"/>
      <c r="Y927" s="69"/>
      <c r="Z927" s="69"/>
    </row>
    <row r="928" spans="1:26" ht="13.5" customHeight="1">
      <c r="A928" s="216"/>
      <c r="B928" s="216"/>
      <c r="C928" s="216"/>
      <c r="D928" s="216"/>
      <c r="E928" s="230"/>
      <c r="F928" s="216"/>
      <c r="G928" s="216"/>
      <c r="H928" s="216"/>
      <c r="I928" s="216"/>
      <c r="J928" s="216"/>
      <c r="L928" s="38"/>
      <c r="M928" s="69"/>
      <c r="N928" s="69"/>
      <c r="O928" s="69"/>
      <c r="P928" s="69"/>
      <c r="Q928" s="69"/>
      <c r="R928" s="69"/>
      <c r="S928" s="69"/>
      <c r="T928" s="69"/>
      <c r="U928" s="69"/>
      <c r="V928" s="69"/>
      <c r="W928" s="69"/>
      <c r="X928" s="69"/>
      <c r="Y928" s="69"/>
      <c r="Z928" s="69"/>
    </row>
    <row r="929" spans="1:26" ht="13.5" customHeight="1">
      <c r="A929" s="216"/>
      <c r="B929" s="216"/>
      <c r="C929" s="216"/>
      <c r="D929" s="216"/>
      <c r="E929" s="230"/>
      <c r="F929" s="216"/>
      <c r="G929" s="216"/>
      <c r="H929" s="216"/>
      <c r="I929" s="216"/>
      <c r="J929" s="216"/>
      <c r="L929" s="38"/>
      <c r="M929" s="69"/>
      <c r="N929" s="69"/>
      <c r="O929" s="69"/>
      <c r="P929" s="69"/>
      <c r="Q929" s="69"/>
      <c r="R929" s="69"/>
      <c r="S929" s="69"/>
      <c r="T929" s="69"/>
      <c r="U929" s="69"/>
      <c r="V929" s="69"/>
      <c r="W929" s="69"/>
      <c r="X929" s="69"/>
      <c r="Y929" s="69"/>
      <c r="Z929" s="69"/>
    </row>
    <row r="930" spans="1:26" ht="13.5" customHeight="1">
      <c r="A930" s="216"/>
      <c r="B930" s="216"/>
      <c r="C930" s="216"/>
      <c r="D930" s="216"/>
      <c r="E930" s="230"/>
      <c r="F930" s="216"/>
      <c r="G930" s="216"/>
      <c r="H930" s="216"/>
      <c r="I930" s="216"/>
      <c r="J930" s="216"/>
      <c r="L930" s="38"/>
      <c r="M930" s="69"/>
      <c r="N930" s="69"/>
      <c r="O930" s="69"/>
      <c r="P930" s="69"/>
      <c r="Q930" s="69"/>
      <c r="R930" s="69"/>
      <c r="S930" s="69"/>
      <c r="T930" s="69"/>
      <c r="U930" s="69"/>
      <c r="V930" s="69"/>
      <c r="W930" s="69"/>
      <c r="X930" s="69"/>
      <c r="Y930" s="69"/>
      <c r="Z930" s="69"/>
    </row>
    <row r="931" spans="1:26" ht="13.5" customHeight="1">
      <c r="A931" s="216"/>
      <c r="B931" s="216"/>
      <c r="C931" s="216"/>
      <c r="D931" s="216"/>
      <c r="E931" s="230"/>
      <c r="F931" s="216"/>
      <c r="G931" s="216"/>
      <c r="H931" s="216"/>
      <c r="I931" s="216"/>
      <c r="J931" s="216"/>
      <c r="L931" s="38"/>
      <c r="M931" s="69"/>
      <c r="N931" s="69"/>
      <c r="O931" s="69"/>
      <c r="P931" s="69"/>
      <c r="Q931" s="69"/>
      <c r="R931" s="69"/>
      <c r="S931" s="69"/>
      <c r="T931" s="69"/>
      <c r="U931" s="69"/>
      <c r="V931" s="69"/>
      <c r="W931" s="69"/>
      <c r="X931" s="69"/>
      <c r="Y931" s="69"/>
      <c r="Z931" s="69"/>
    </row>
    <row r="932" spans="1:26" ht="13.5" customHeight="1">
      <c r="A932" s="216"/>
      <c r="B932" s="216"/>
      <c r="C932" s="216"/>
      <c r="D932" s="216"/>
      <c r="E932" s="230"/>
      <c r="F932" s="216"/>
      <c r="G932" s="216"/>
      <c r="H932" s="216"/>
      <c r="I932" s="216"/>
      <c r="J932" s="216"/>
      <c r="L932" s="38"/>
      <c r="M932" s="69"/>
      <c r="N932" s="69"/>
      <c r="O932" s="69"/>
      <c r="P932" s="69"/>
      <c r="Q932" s="69"/>
      <c r="R932" s="69"/>
      <c r="S932" s="69"/>
      <c r="T932" s="69"/>
      <c r="U932" s="69"/>
      <c r="V932" s="69"/>
      <c r="W932" s="69"/>
      <c r="X932" s="69"/>
      <c r="Y932" s="69"/>
      <c r="Z932" s="69"/>
    </row>
    <row r="933" spans="1:26" ht="13.5" customHeight="1">
      <c r="A933" s="216"/>
      <c r="B933" s="216"/>
      <c r="C933" s="216"/>
      <c r="D933" s="216"/>
      <c r="E933" s="230"/>
      <c r="F933" s="216"/>
      <c r="G933" s="216"/>
      <c r="H933" s="216"/>
      <c r="I933" s="216"/>
      <c r="J933" s="216"/>
      <c r="L933" s="38"/>
      <c r="M933" s="69"/>
      <c r="N933" s="69"/>
      <c r="O933" s="69"/>
      <c r="P933" s="69"/>
      <c r="Q933" s="69"/>
      <c r="R933" s="69"/>
      <c r="S933" s="69"/>
      <c r="T933" s="69"/>
      <c r="U933" s="69"/>
      <c r="V933" s="69"/>
      <c r="W933" s="69"/>
      <c r="X933" s="69"/>
      <c r="Y933" s="69"/>
      <c r="Z933" s="69"/>
    </row>
    <row r="934" spans="1:26" ht="13.5" customHeight="1">
      <c r="A934" s="216"/>
      <c r="B934" s="216"/>
      <c r="C934" s="216"/>
      <c r="D934" s="216"/>
      <c r="E934" s="230"/>
      <c r="F934" s="216"/>
      <c r="G934" s="216"/>
      <c r="H934" s="216"/>
      <c r="I934" s="216"/>
      <c r="J934" s="216"/>
      <c r="L934" s="38"/>
      <c r="M934" s="69"/>
      <c r="N934" s="69"/>
      <c r="O934" s="69"/>
      <c r="P934" s="69"/>
      <c r="Q934" s="69"/>
      <c r="R934" s="69"/>
      <c r="S934" s="69"/>
      <c r="T934" s="69"/>
      <c r="U934" s="69"/>
      <c r="V934" s="69"/>
      <c r="W934" s="69"/>
      <c r="X934" s="69"/>
      <c r="Y934" s="69"/>
      <c r="Z934" s="69"/>
    </row>
    <row r="935" spans="1:26" ht="13.5" customHeight="1">
      <c r="A935" s="216"/>
      <c r="B935" s="216"/>
      <c r="C935" s="216"/>
      <c r="D935" s="216"/>
      <c r="E935" s="230"/>
      <c r="F935" s="216"/>
      <c r="G935" s="216"/>
      <c r="H935" s="216"/>
      <c r="I935" s="216"/>
      <c r="J935" s="216"/>
      <c r="L935" s="38"/>
      <c r="M935" s="69"/>
      <c r="N935" s="69"/>
      <c r="O935" s="69"/>
      <c r="P935" s="69"/>
      <c r="Q935" s="69"/>
      <c r="R935" s="69"/>
      <c r="S935" s="69"/>
      <c r="T935" s="69"/>
      <c r="U935" s="69"/>
      <c r="V935" s="69"/>
      <c r="W935" s="69"/>
      <c r="X935" s="69"/>
      <c r="Y935" s="69"/>
      <c r="Z935" s="69"/>
    </row>
    <row r="936" spans="1:26" ht="13.5" customHeight="1">
      <c r="A936" s="216"/>
      <c r="B936" s="216"/>
      <c r="C936" s="216"/>
      <c r="D936" s="216"/>
      <c r="E936" s="230"/>
      <c r="F936" s="216"/>
      <c r="G936" s="216"/>
      <c r="H936" s="216"/>
      <c r="I936" s="216"/>
      <c r="J936" s="216"/>
      <c r="L936" s="38"/>
      <c r="M936" s="69"/>
      <c r="N936" s="69"/>
      <c r="O936" s="69"/>
      <c r="P936" s="69"/>
      <c r="Q936" s="69"/>
      <c r="R936" s="69"/>
      <c r="S936" s="69"/>
      <c r="T936" s="69"/>
      <c r="U936" s="69"/>
      <c r="V936" s="69"/>
      <c r="W936" s="69"/>
      <c r="X936" s="69"/>
      <c r="Y936" s="69"/>
      <c r="Z936" s="69"/>
    </row>
    <row r="937" spans="1:26" ht="13.5" customHeight="1">
      <c r="A937" s="216"/>
      <c r="B937" s="216"/>
      <c r="C937" s="216"/>
      <c r="D937" s="216"/>
      <c r="E937" s="230"/>
      <c r="F937" s="216"/>
      <c r="G937" s="216"/>
      <c r="H937" s="216"/>
      <c r="I937" s="216"/>
      <c r="J937" s="216"/>
      <c r="L937" s="38"/>
      <c r="M937" s="69"/>
      <c r="N937" s="69"/>
      <c r="O937" s="69"/>
      <c r="P937" s="69"/>
      <c r="Q937" s="69"/>
      <c r="R937" s="69"/>
      <c r="S937" s="69"/>
      <c r="T937" s="69"/>
      <c r="U937" s="69"/>
      <c r="V937" s="69"/>
      <c r="W937" s="69"/>
      <c r="X937" s="69"/>
      <c r="Y937" s="69"/>
      <c r="Z937" s="69"/>
    </row>
    <row r="938" spans="1:26" ht="13.5" customHeight="1">
      <c r="A938" s="216"/>
      <c r="B938" s="216"/>
      <c r="C938" s="216"/>
      <c r="D938" s="216"/>
      <c r="E938" s="230"/>
      <c r="F938" s="216"/>
      <c r="G938" s="216"/>
      <c r="H938" s="216"/>
      <c r="I938" s="216"/>
      <c r="J938" s="216"/>
      <c r="L938" s="38"/>
      <c r="M938" s="69"/>
      <c r="N938" s="69"/>
      <c r="O938" s="69"/>
      <c r="P938" s="69"/>
      <c r="Q938" s="69"/>
      <c r="R938" s="69"/>
      <c r="S938" s="69"/>
      <c r="T938" s="69"/>
      <c r="U938" s="69"/>
      <c r="V938" s="69"/>
      <c r="W938" s="69"/>
      <c r="X938" s="69"/>
      <c r="Y938" s="69"/>
      <c r="Z938" s="69"/>
    </row>
    <row r="939" spans="1:26" ht="13.5" customHeight="1">
      <c r="A939" s="216"/>
      <c r="B939" s="216"/>
      <c r="C939" s="216"/>
      <c r="D939" s="216"/>
      <c r="E939" s="230"/>
      <c r="F939" s="216"/>
      <c r="G939" s="216"/>
      <c r="H939" s="216"/>
      <c r="I939" s="216"/>
      <c r="J939" s="216"/>
      <c r="L939" s="38"/>
      <c r="M939" s="69"/>
      <c r="N939" s="69"/>
      <c r="O939" s="69"/>
      <c r="P939" s="69"/>
      <c r="Q939" s="69"/>
      <c r="R939" s="69"/>
      <c r="S939" s="69"/>
      <c r="T939" s="69"/>
      <c r="U939" s="69"/>
      <c r="V939" s="69"/>
      <c r="W939" s="69"/>
      <c r="X939" s="69"/>
      <c r="Y939" s="69"/>
      <c r="Z939" s="69"/>
    </row>
    <row r="940" spans="1:26" ht="13.5" customHeight="1">
      <c r="A940" s="216"/>
      <c r="B940" s="216"/>
      <c r="C940" s="216"/>
      <c r="D940" s="216"/>
      <c r="E940" s="230"/>
      <c r="F940" s="216"/>
      <c r="G940" s="216"/>
      <c r="H940" s="216"/>
      <c r="I940" s="216"/>
      <c r="J940" s="216"/>
      <c r="L940" s="38"/>
      <c r="M940" s="69"/>
      <c r="N940" s="69"/>
      <c r="O940" s="69"/>
      <c r="P940" s="69"/>
      <c r="Q940" s="69"/>
      <c r="R940" s="69"/>
      <c r="S940" s="69"/>
      <c r="T940" s="69"/>
      <c r="U940" s="69"/>
      <c r="V940" s="69"/>
      <c r="W940" s="69"/>
      <c r="X940" s="69"/>
      <c r="Y940" s="69"/>
      <c r="Z940" s="69"/>
    </row>
    <row r="941" spans="1:26" ht="13.5" customHeight="1">
      <c r="A941" s="216"/>
      <c r="B941" s="216"/>
      <c r="C941" s="216"/>
      <c r="D941" s="216"/>
      <c r="E941" s="230"/>
      <c r="F941" s="216"/>
      <c r="G941" s="216"/>
      <c r="H941" s="216"/>
      <c r="I941" s="216"/>
      <c r="J941" s="216"/>
      <c r="L941" s="38"/>
      <c r="M941" s="69"/>
      <c r="N941" s="69"/>
      <c r="O941" s="69"/>
      <c r="P941" s="69"/>
      <c r="Q941" s="69"/>
      <c r="R941" s="69"/>
      <c r="S941" s="69"/>
      <c r="T941" s="69"/>
      <c r="U941" s="69"/>
      <c r="V941" s="69"/>
      <c r="W941" s="69"/>
      <c r="X941" s="69"/>
      <c r="Y941" s="69"/>
      <c r="Z941" s="69"/>
    </row>
    <row r="942" spans="1:26" ht="13.5" customHeight="1">
      <c r="A942" s="216"/>
      <c r="B942" s="216"/>
      <c r="C942" s="216"/>
      <c r="D942" s="216"/>
      <c r="E942" s="230"/>
      <c r="F942" s="216"/>
      <c r="G942" s="216"/>
      <c r="H942" s="216"/>
      <c r="I942" s="216"/>
      <c r="J942" s="216"/>
      <c r="L942" s="38"/>
      <c r="M942" s="69"/>
      <c r="N942" s="69"/>
      <c r="O942" s="69"/>
      <c r="P942" s="69"/>
      <c r="Q942" s="69"/>
      <c r="R942" s="69"/>
      <c r="S942" s="69"/>
      <c r="T942" s="69"/>
      <c r="U942" s="69"/>
      <c r="V942" s="69"/>
      <c r="W942" s="69"/>
      <c r="X942" s="69"/>
      <c r="Y942" s="69"/>
      <c r="Z942" s="69"/>
    </row>
    <row r="943" spans="1:26" ht="13.5" customHeight="1">
      <c r="A943" s="216"/>
      <c r="B943" s="216"/>
      <c r="C943" s="216"/>
      <c r="D943" s="216"/>
      <c r="E943" s="230"/>
      <c r="F943" s="216"/>
      <c r="G943" s="216"/>
      <c r="H943" s="216"/>
      <c r="I943" s="216"/>
      <c r="J943" s="216"/>
      <c r="L943" s="38"/>
      <c r="M943" s="69"/>
      <c r="N943" s="69"/>
      <c r="O943" s="69"/>
      <c r="P943" s="69"/>
      <c r="Q943" s="69"/>
      <c r="R943" s="69"/>
      <c r="S943" s="69"/>
      <c r="T943" s="69"/>
      <c r="U943" s="69"/>
      <c r="V943" s="69"/>
      <c r="W943" s="69"/>
      <c r="X943" s="69"/>
      <c r="Y943" s="69"/>
      <c r="Z943" s="69"/>
    </row>
    <row r="944" spans="1:26" ht="13.5" customHeight="1">
      <c r="A944" s="216"/>
      <c r="B944" s="216"/>
      <c r="C944" s="216"/>
      <c r="D944" s="216"/>
      <c r="E944" s="230"/>
      <c r="F944" s="216"/>
      <c r="G944" s="216"/>
      <c r="H944" s="216"/>
      <c r="I944" s="216"/>
      <c r="J944" s="216"/>
      <c r="L944" s="38"/>
      <c r="M944" s="69"/>
      <c r="N944" s="69"/>
      <c r="O944" s="69"/>
      <c r="P944" s="69"/>
      <c r="Q944" s="69"/>
      <c r="R944" s="69"/>
      <c r="S944" s="69"/>
      <c r="T944" s="69"/>
      <c r="U944" s="69"/>
      <c r="V944" s="69"/>
      <c r="W944" s="69"/>
      <c r="X944" s="69"/>
      <c r="Y944" s="69"/>
      <c r="Z944" s="69"/>
    </row>
    <row r="945" spans="1:26" ht="13.5" customHeight="1">
      <c r="A945" s="216"/>
      <c r="B945" s="216"/>
      <c r="C945" s="216"/>
      <c r="D945" s="216"/>
      <c r="E945" s="230"/>
      <c r="F945" s="216"/>
      <c r="G945" s="216"/>
      <c r="H945" s="216"/>
      <c r="I945" s="216"/>
      <c r="J945" s="216"/>
      <c r="L945" s="38"/>
      <c r="M945" s="69"/>
      <c r="N945" s="69"/>
      <c r="O945" s="69"/>
      <c r="P945" s="69"/>
      <c r="Q945" s="69"/>
      <c r="R945" s="69"/>
      <c r="S945" s="69"/>
      <c r="T945" s="69"/>
      <c r="U945" s="69"/>
      <c r="V945" s="69"/>
      <c r="W945" s="69"/>
      <c r="X945" s="69"/>
      <c r="Y945" s="69"/>
      <c r="Z945" s="69"/>
    </row>
    <row r="946" spans="1:26" ht="13.5" customHeight="1">
      <c r="A946" s="216"/>
      <c r="B946" s="216"/>
      <c r="C946" s="216"/>
      <c r="D946" s="216"/>
      <c r="E946" s="230"/>
      <c r="F946" s="216"/>
      <c r="G946" s="216"/>
      <c r="H946" s="216"/>
      <c r="I946" s="216"/>
      <c r="J946" s="216"/>
      <c r="L946" s="38"/>
      <c r="M946" s="69"/>
      <c r="N946" s="69"/>
      <c r="O946" s="69"/>
      <c r="P946" s="69"/>
      <c r="Q946" s="69"/>
      <c r="R946" s="69"/>
      <c r="S946" s="69"/>
      <c r="T946" s="69"/>
      <c r="U946" s="69"/>
      <c r="V946" s="69"/>
      <c r="W946" s="69"/>
      <c r="X946" s="69"/>
      <c r="Y946" s="69"/>
      <c r="Z946" s="69"/>
    </row>
    <row r="947" spans="1:26" ht="13.5" customHeight="1">
      <c r="A947" s="216"/>
      <c r="B947" s="216"/>
      <c r="C947" s="216"/>
      <c r="D947" s="216"/>
      <c r="E947" s="230"/>
      <c r="F947" s="216"/>
      <c r="G947" s="216"/>
      <c r="H947" s="216"/>
      <c r="I947" s="216"/>
      <c r="J947" s="216"/>
      <c r="L947" s="38"/>
      <c r="M947" s="69"/>
      <c r="N947" s="69"/>
      <c r="O947" s="69"/>
      <c r="P947" s="69"/>
      <c r="Q947" s="69"/>
      <c r="R947" s="69"/>
      <c r="S947" s="69"/>
      <c r="T947" s="69"/>
      <c r="U947" s="69"/>
      <c r="V947" s="69"/>
      <c r="W947" s="69"/>
      <c r="X947" s="69"/>
      <c r="Y947" s="69"/>
      <c r="Z947" s="69"/>
    </row>
    <row r="948" spans="1:26" ht="13.5" customHeight="1">
      <c r="A948" s="216"/>
      <c r="B948" s="216"/>
      <c r="C948" s="216"/>
      <c r="D948" s="216"/>
      <c r="E948" s="230"/>
      <c r="F948" s="216"/>
      <c r="G948" s="216"/>
      <c r="H948" s="216"/>
      <c r="I948" s="216"/>
      <c r="J948" s="216"/>
      <c r="L948" s="38"/>
      <c r="M948" s="69"/>
      <c r="N948" s="69"/>
      <c r="O948" s="69"/>
      <c r="P948" s="69"/>
      <c r="Q948" s="69"/>
      <c r="R948" s="69"/>
      <c r="S948" s="69"/>
      <c r="T948" s="69"/>
      <c r="U948" s="69"/>
      <c r="V948" s="69"/>
      <c r="W948" s="69"/>
      <c r="X948" s="69"/>
      <c r="Y948" s="69"/>
      <c r="Z948" s="69"/>
    </row>
    <row r="949" spans="1:26" ht="13.5" customHeight="1">
      <c r="A949" s="216"/>
      <c r="B949" s="216"/>
      <c r="C949" s="216"/>
      <c r="D949" s="216"/>
      <c r="E949" s="230"/>
      <c r="F949" s="216"/>
      <c r="G949" s="216"/>
      <c r="H949" s="216"/>
      <c r="I949" s="216"/>
      <c r="J949" s="216"/>
      <c r="L949" s="38"/>
      <c r="M949" s="69"/>
      <c r="N949" s="69"/>
      <c r="O949" s="69"/>
      <c r="P949" s="69"/>
      <c r="Q949" s="69"/>
      <c r="R949" s="69"/>
      <c r="S949" s="69"/>
      <c r="T949" s="69"/>
      <c r="U949" s="69"/>
      <c r="V949" s="69"/>
      <c r="W949" s="69"/>
      <c r="X949" s="69"/>
      <c r="Y949" s="69"/>
      <c r="Z949" s="69"/>
    </row>
    <row r="950" spans="1:26" ht="13.5" customHeight="1">
      <c r="A950" s="216"/>
      <c r="B950" s="216"/>
      <c r="C950" s="216"/>
      <c r="D950" s="216"/>
      <c r="E950" s="230"/>
      <c r="F950" s="216"/>
      <c r="G950" s="216"/>
      <c r="H950" s="216"/>
      <c r="I950" s="216"/>
      <c r="J950" s="216"/>
      <c r="L950" s="38"/>
      <c r="M950" s="69"/>
      <c r="N950" s="69"/>
      <c r="O950" s="69"/>
      <c r="P950" s="69"/>
      <c r="Q950" s="69"/>
      <c r="R950" s="69"/>
      <c r="S950" s="69"/>
      <c r="T950" s="69"/>
      <c r="U950" s="69"/>
      <c r="V950" s="69"/>
      <c r="W950" s="69"/>
      <c r="X950" s="69"/>
      <c r="Y950" s="69"/>
      <c r="Z950" s="69"/>
    </row>
    <row r="951" spans="1:26" ht="13.5" customHeight="1">
      <c r="A951" s="216"/>
      <c r="B951" s="216"/>
      <c r="C951" s="216"/>
      <c r="D951" s="216"/>
      <c r="E951" s="230"/>
      <c r="F951" s="216"/>
      <c r="G951" s="216"/>
      <c r="H951" s="216"/>
      <c r="I951" s="216"/>
      <c r="J951" s="216"/>
      <c r="L951" s="38"/>
      <c r="M951" s="69"/>
      <c r="N951" s="69"/>
      <c r="O951" s="69"/>
      <c r="P951" s="69"/>
      <c r="Q951" s="69"/>
      <c r="R951" s="69"/>
      <c r="S951" s="69"/>
      <c r="T951" s="69"/>
      <c r="U951" s="69"/>
      <c r="V951" s="69"/>
      <c r="W951" s="69"/>
      <c r="X951" s="69"/>
      <c r="Y951" s="69"/>
      <c r="Z951" s="69"/>
    </row>
    <row r="952" spans="1:26" ht="13.5" customHeight="1">
      <c r="A952" s="216"/>
      <c r="B952" s="216"/>
      <c r="C952" s="216"/>
      <c r="D952" s="216"/>
      <c r="E952" s="230"/>
      <c r="F952" s="216"/>
      <c r="G952" s="216"/>
      <c r="H952" s="216"/>
      <c r="I952" s="216"/>
      <c r="J952" s="216"/>
      <c r="L952" s="38"/>
      <c r="M952" s="69"/>
      <c r="N952" s="69"/>
      <c r="O952" s="69"/>
      <c r="P952" s="69"/>
      <c r="Q952" s="69"/>
      <c r="R952" s="69"/>
      <c r="S952" s="69"/>
      <c r="T952" s="69"/>
      <c r="U952" s="69"/>
      <c r="V952" s="69"/>
      <c r="W952" s="69"/>
      <c r="X952" s="69"/>
      <c r="Y952" s="69"/>
      <c r="Z952" s="69"/>
    </row>
    <row r="953" spans="1:26" ht="13.5" customHeight="1">
      <c r="A953" s="216"/>
      <c r="B953" s="216"/>
      <c r="C953" s="216"/>
      <c r="D953" s="216"/>
      <c r="E953" s="230"/>
      <c r="F953" s="216"/>
      <c r="G953" s="216"/>
      <c r="H953" s="216"/>
      <c r="I953" s="216"/>
      <c r="J953" s="216"/>
      <c r="L953" s="38"/>
      <c r="M953" s="69"/>
      <c r="N953" s="69"/>
      <c r="O953" s="69"/>
      <c r="P953" s="69"/>
      <c r="Q953" s="69"/>
      <c r="R953" s="69"/>
      <c r="S953" s="69"/>
      <c r="T953" s="69"/>
      <c r="U953" s="69"/>
      <c r="V953" s="69"/>
      <c r="W953" s="69"/>
      <c r="X953" s="69"/>
      <c r="Y953" s="69"/>
      <c r="Z953" s="69"/>
    </row>
    <row r="954" spans="1:26" ht="13.5" customHeight="1">
      <c r="A954" s="216"/>
      <c r="B954" s="216"/>
      <c r="C954" s="216"/>
      <c r="D954" s="216"/>
      <c r="E954" s="230"/>
      <c r="F954" s="216"/>
      <c r="G954" s="216"/>
      <c r="H954" s="216"/>
      <c r="I954" s="216"/>
      <c r="J954" s="216"/>
      <c r="L954" s="38"/>
      <c r="M954" s="69"/>
      <c r="N954" s="69"/>
      <c r="O954" s="69"/>
      <c r="P954" s="69"/>
      <c r="Q954" s="69"/>
      <c r="R954" s="69"/>
      <c r="S954" s="69"/>
      <c r="T954" s="69"/>
      <c r="U954" s="69"/>
      <c r="V954" s="69"/>
      <c r="W954" s="69"/>
      <c r="X954" s="69"/>
      <c r="Y954" s="69"/>
      <c r="Z954" s="69"/>
    </row>
    <row r="955" spans="1:26" ht="13.5" customHeight="1">
      <c r="A955" s="216"/>
      <c r="B955" s="216"/>
      <c r="C955" s="216"/>
      <c r="D955" s="216"/>
      <c r="E955" s="230"/>
      <c r="F955" s="216"/>
      <c r="G955" s="216"/>
      <c r="H955" s="216"/>
      <c r="I955" s="216"/>
      <c r="J955" s="216"/>
      <c r="L955" s="38"/>
      <c r="M955" s="69"/>
      <c r="N955" s="69"/>
      <c r="O955" s="69"/>
      <c r="P955" s="69"/>
      <c r="Q955" s="69"/>
      <c r="R955" s="69"/>
      <c r="S955" s="69"/>
      <c r="T955" s="69"/>
      <c r="U955" s="69"/>
      <c r="V955" s="69"/>
      <c r="W955" s="69"/>
      <c r="X955" s="69"/>
      <c r="Y955" s="69"/>
      <c r="Z955" s="69"/>
    </row>
    <row r="956" spans="1:26" ht="13.5" customHeight="1">
      <c r="A956" s="216"/>
      <c r="B956" s="216"/>
      <c r="C956" s="216"/>
      <c r="D956" s="216"/>
      <c r="E956" s="230"/>
      <c r="F956" s="216"/>
      <c r="G956" s="216"/>
      <c r="H956" s="216"/>
      <c r="I956" s="216"/>
      <c r="J956" s="216"/>
      <c r="L956" s="38"/>
      <c r="M956" s="69"/>
      <c r="N956" s="69"/>
      <c r="O956" s="69"/>
      <c r="P956" s="69"/>
      <c r="Q956" s="69"/>
      <c r="R956" s="69"/>
      <c r="S956" s="69"/>
      <c r="T956" s="69"/>
      <c r="U956" s="69"/>
      <c r="V956" s="69"/>
      <c r="W956" s="69"/>
      <c r="X956" s="69"/>
      <c r="Y956" s="69"/>
      <c r="Z956" s="69"/>
    </row>
    <row r="957" spans="1:26" ht="13.5" customHeight="1">
      <c r="A957" s="216"/>
      <c r="B957" s="216"/>
      <c r="C957" s="216"/>
      <c r="D957" s="216"/>
      <c r="E957" s="230"/>
      <c r="F957" s="216"/>
      <c r="G957" s="216"/>
      <c r="H957" s="216"/>
      <c r="I957" s="216"/>
      <c r="J957" s="216"/>
      <c r="L957" s="38"/>
      <c r="M957" s="69"/>
      <c r="N957" s="69"/>
      <c r="O957" s="69"/>
      <c r="P957" s="69"/>
      <c r="Q957" s="69"/>
      <c r="R957" s="69"/>
      <c r="S957" s="69"/>
      <c r="T957" s="69"/>
      <c r="U957" s="69"/>
      <c r="V957" s="69"/>
      <c r="W957" s="69"/>
      <c r="X957" s="69"/>
      <c r="Y957" s="69"/>
      <c r="Z957" s="69"/>
    </row>
    <row r="958" spans="1:26" ht="13.5" customHeight="1">
      <c r="A958" s="216"/>
      <c r="B958" s="216"/>
      <c r="C958" s="216"/>
      <c r="D958" s="216"/>
      <c r="E958" s="230"/>
      <c r="F958" s="216"/>
      <c r="G958" s="216"/>
      <c r="H958" s="216"/>
      <c r="I958" s="216"/>
      <c r="J958" s="216"/>
      <c r="L958" s="38"/>
      <c r="M958" s="69"/>
      <c r="N958" s="69"/>
      <c r="O958" s="69"/>
      <c r="P958" s="69"/>
      <c r="Q958" s="69"/>
      <c r="R958" s="69"/>
      <c r="S958" s="69"/>
      <c r="T958" s="69"/>
      <c r="U958" s="69"/>
      <c r="V958" s="69"/>
      <c r="W958" s="69"/>
      <c r="X958" s="69"/>
      <c r="Y958" s="69"/>
      <c r="Z958" s="69"/>
    </row>
    <row r="959" spans="1:26" ht="13.5" customHeight="1">
      <c r="A959" s="216"/>
      <c r="B959" s="216"/>
      <c r="C959" s="216"/>
      <c r="D959" s="216"/>
      <c r="E959" s="230"/>
      <c r="F959" s="216"/>
      <c r="G959" s="216"/>
      <c r="H959" s="216"/>
      <c r="I959" s="216"/>
      <c r="J959" s="216"/>
      <c r="L959" s="38"/>
      <c r="M959" s="69"/>
      <c r="N959" s="69"/>
      <c r="O959" s="69"/>
      <c r="P959" s="69"/>
      <c r="Q959" s="69"/>
      <c r="R959" s="69"/>
      <c r="S959" s="69"/>
      <c r="T959" s="69"/>
      <c r="U959" s="69"/>
      <c r="V959" s="69"/>
      <c r="W959" s="69"/>
      <c r="X959" s="69"/>
      <c r="Y959" s="69"/>
      <c r="Z959" s="69"/>
    </row>
    <row r="960" spans="1:26" ht="13.5" customHeight="1">
      <c r="A960" s="216"/>
      <c r="B960" s="216"/>
      <c r="C960" s="216"/>
      <c r="D960" s="216"/>
      <c r="E960" s="230"/>
      <c r="F960" s="216"/>
      <c r="G960" s="216"/>
      <c r="H960" s="216"/>
      <c r="I960" s="216"/>
      <c r="J960" s="216"/>
      <c r="L960" s="38"/>
      <c r="M960" s="69"/>
      <c r="N960" s="69"/>
      <c r="O960" s="69"/>
      <c r="P960" s="69"/>
      <c r="Q960" s="69"/>
      <c r="R960" s="69"/>
      <c r="S960" s="69"/>
      <c r="T960" s="69"/>
      <c r="U960" s="69"/>
      <c r="V960" s="69"/>
      <c r="W960" s="69"/>
      <c r="X960" s="69"/>
      <c r="Y960" s="69"/>
      <c r="Z960" s="69"/>
    </row>
    <row r="961" spans="1:26" ht="13.5" customHeight="1">
      <c r="A961" s="216"/>
      <c r="B961" s="216"/>
      <c r="C961" s="216"/>
      <c r="D961" s="216"/>
      <c r="E961" s="230"/>
      <c r="F961" s="216"/>
      <c r="G961" s="216"/>
      <c r="H961" s="216"/>
      <c r="I961" s="216"/>
      <c r="J961" s="216"/>
      <c r="L961" s="38"/>
      <c r="M961" s="69"/>
      <c r="N961" s="69"/>
      <c r="O961" s="69"/>
      <c r="P961" s="69"/>
      <c r="Q961" s="69"/>
      <c r="R961" s="69"/>
      <c r="S961" s="69"/>
      <c r="T961" s="69"/>
      <c r="U961" s="69"/>
      <c r="V961" s="69"/>
      <c r="W961" s="69"/>
      <c r="X961" s="69"/>
      <c r="Y961" s="69"/>
      <c r="Z961" s="69"/>
    </row>
    <row r="962" spans="1:26" ht="13.5" customHeight="1">
      <c r="A962" s="216"/>
      <c r="B962" s="216"/>
      <c r="C962" s="216"/>
      <c r="D962" s="216"/>
      <c r="E962" s="230"/>
      <c r="F962" s="216"/>
      <c r="G962" s="216"/>
      <c r="H962" s="216"/>
      <c r="I962" s="216"/>
      <c r="J962" s="216"/>
      <c r="L962" s="38"/>
      <c r="M962" s="69"/>
      <c r="N962" s="69"/>
      <c r="O962" s="69"/>
      <c r="P962" s="69"/>
      <c r="Q962" s="69"/>
      <c r="R962" s="69"/>
      <c r="S962" s="69"/>
      <c r="T962" s="69"/>
      <c r="U962" s="69"/>
      <c r="V962" s="69"/>
      <c r="W962" s="69"/>
      <c r="X962" s="69"/>
      <c r="Y962" s="69"/>
      <c r="Z962" s="69"/>
    </row>
    <row r="963" spans="1:26" ht="13.5" customHeight="1">
      <c r="A963" s="216"/>
      <c r="B963" s="216"/>
      <c r="C963" s="216"/>
      <c r="D963" s="216"/>
      <c r="E963" s="230"/>
      <c r="F963" s="216"/>
      <c r="G963" s="216"/>
      <c r="H963" s="216"/>
      <c r="I963" s="216"/>
      <c r="J963" s="216"/>
      <c r="L963" s="38"/>
      <c r="M963" s="69"/>
      <c r="N963" s="69"/>
      <c r="O963" s="69"/>
      <c r="P963" s="69"/>
      <c r="Q963" s="69"/>
      <c r="R963" s="69"/>
      <c r="S963" s="69"/>
      <c r="T963" s="69"/>
      <c r="U963" s="69"/>
      <c r="V963" s="69"/>
      <c r="W963" s="69"/>
      <c r="X963" s="69"/>
      <c r="Y963" s="69"/>
      <c r="Z963" s="69"/>
    </row>
    <row r="964" spans="1:26" ht="13.5" customHeight="1">
      <c r="A964" s="216"/>
      <c r="B964" s="216"/>
      <c r="C964" s="216"/>
      <c r="D964" s="216"/>
      <c r="E964" s="230"/>
      <c r="F964" s="216"/>
      <c r="G964" s="216"/>
      <c r="H964" s="216"/>
      <c r="I964" s="216"/>
      <c r="J964" s="216"/>
      <c r="L964" s="38"/>
      <c r="M964" s="69"/>
      <c r="N964" s="69"/>
      <c r="O964" s="69"/>
      <c r="P964" s="69"/>
      <c r="Q964" s="69"/>
      <c r="R964" s="69"/>
      <c r="S964" s="69"/>
      <c r="T964" s="69"/>
      <c r="U964" s="69"/>
      <c r="V964" s="69"/>
      <c r="W964" s="69"/>
      <c r="X964" s="69"/>
      <c r="Y964" s="69"/>
      <c r="Z964" s="69"/>
    </row>
    <row r="965" spans="1:26" ht="13.5" customHeight="1">
      <c r="A965" s="216"/>
      <c r="B965" s="216"/>
      <c r="C965" s="216"/>
      <c r="D965" s="216"/>
      <c r="E965" s="230"/>
      <c r="F965" s="216"/>
      <c r="G965" s="216"/>
      <c r="H965" s="216"/>
      <c r="I965" s="216"/>
      <c r="J965" s="216"/>
      <c r="L965" s="38"/>
      <c r="M965" s="69"/>
      <c r="N965" s="69"/>
      <c r="O965" s="69"/>
      <c r="P965" s="69"/>
      <c r="Q965" s="69"/>
      <c r="R965" s="69"/>
      <c r="S965" s="69"/>
      <c r="T965" s="69"/>
      <c r="U965" s="69"/>
      <c r="V965" s="69"/>
      <c r="W965" s="69"/>
      <c r="X965" s="69"/>
      <c r="Y965" s="69"/>
      <c r="Z965" s="69"/>
    </row>
    <row r="966" spans="1:26" ht="13.5" customHeight="1">
      <c r="A966" s="216"/>
      <c r="B966" s="216"/>
      <c r="C966" s="216"/>
      <c r="D966" s="216"/>
      <c r="E966" s="230"/>
      <c r="F966" s="216"/>
      <c r="G966" s="216"/>
      <c r="H966" s="216"/>
      <c r="I966" s="216"/>
      <c r="J966" s="216"/>
      <c r="L966" s="38"/>
      <c r="M966" s="69"/>
      <c r="N966" s="69"/>
      <c r="O966" s="69"/>
      <c r="P966" s="69"/>
      <c r="Q966" s="69"/>
      <c r="R966" s="69"/>
      <c r="S966" s="69"/>
      <c r="T966" s="69"/>
      <c r="U966" s="69"/>
      <c r="V966" s="69"/>
      <c r="W966" s="69"/>
      <c r="X966" s="69"/>
      <c r="Y966" s="69"/>
      <c r="Z966" s="69"/>
    </row>
    <row r="967" spans="1:26" ht="13.5" customHeight="1">
      <c r="A967" s="216"/>
      <c r="B967" s="216"/>
      <c r="C967" s="216"/>
      <c r="D967" s="216"/>
      <c r="E967" s="230"/>
      <c r="F967" s="216"/>
      <c r="G967" s="216"/>
      <c r="H967" s="216"/>
      <c r="I967" s="216"/>
      <c r="J967" s="216"/>
      <c r="L967" s="38"/>
      <c r="M967" s="69"/>
      <c r="N967" s="69"/>
      <c r="O967" s="69"/>
      <c r="P967" s="69"/>
      <c r="Q967" s="69"/>
      <c r="R967" s="69"/>
      <c r="S967" s="69"/>
      <c r="T967" s="69"/>
      <c r="U967" s="69"/>
      <c r="V967" s="69"/>
      <c r="W967" s="69"/>
      <c r="X967" s="69"/>
      <c r="Y967" s="69"/>
      <c r="Z967" s="69"/>
    </row>
    <row r="968" spans="1:26" ht="13.5" customHeight="1">
      <c r="A968" s="216"/>
      <c r="B968" s="216"/>
      <c r="C968" s="216"/>
      <c r="D968" s="216"/>
      <c r="E968" s="230"/>
      <c r="F968" s="216"/>
      <c r="G968" s="216"/>
      <c r="H968" s="216"/>
      <c r="I968" s="216"/>
      <c r="J968" s="216"/>
      <c r="L968" s="38"/>
      <c r="M968" s="69"/>
      <c r="N968" s="69"/>
      <c r="O968" s="69"/>
      <c r="P968" s="69"/>
      <c r="Q968" s="69"/>
      <c r="R968" s="69"/>
      <c r="S968" s="69"/>
      <c r="T968" s="69"/>
      <c r="U968" s="69"/>
      <c r="V968" s="69"/>
      <c r="W968" s="69"/>
      <c r="X968" s="69"/>
      <c r="Y968" s="69"/>
      <c r="Z968" s="69"/>
    </row>
    <row r="969" spans="1:26" ht="13.5" customHeight="1">
      <c r="A969" s="216"/>
      <c r="B969" s="216"/>
      <c r="C969" s="216"/>
      <c r="D969" s="216"/>
      <c r="E969" s="230"/>
      <c r="F969" s="216"/>
      <c r="G969" s="216"/>
      <c r="H969" s="216"/>
      <c r="I969" s="216"/>
      <c r="J969" s="216"/>
      <c r="L969" s="38"/>
      <c r="M969" s="69"/>
      <c r="N969" s="69"/>
      <c r="O969" s="69"/>
      <c r="P969" s="69"/>
      <c r="Q969" s="69"/>
      <c r="R969" s="69"/>
      <c r="S969" s="69"/>
      <c r="T969" s="69"/>
      <c r="U969" s="69"/>
      <c r="V969" s="69"/>
      <c r="W969" s="69"/>
      <c r="X969" s="69"/>
      <c r="Y969" s="69"/>
      <c r="Z969" s="69"/>
    </row>
    <row r="970" spans="1:26" ht="13.5" customHeight="1">
      <c r="A970" s="216"/>
      <c r="B970" s="216"/>
      <c r="C970" s="216"/>
      <c r="D970" s="216"/>
      <c r="E970" s="230"/>
      <c r="F970" s="216"/>
      <c r="G970" s="216"/>
      <c r="H970" s="216"/>
      <c r="I970" s="216"/>
      <c r="J970" s="216"/>
      <c r="L970" s="38"/>
      <c r="M970" s="69"/>
      <c r="N970" s="69"/>
      <c r="O970" s="69"/>
      <c r="P970" s="69"/>
      <c r="Q970" s="69"/>
      <c r="R970" s="69"/>
      <c r="S970" s="69"/>
      <c r="T970" s="69"/>
      <c r="U970" s="69"/>
      <c r="V970" s="69"/>
      <c r="W970" s="69"/>
      <c r="X970" s="69"/>
      <c r="Y970" s="69"/>
      <c r="Z970" s="69"/>
    </row>
    <row r="971" spans="1:26" ht="13.5" customHeight="1">
      <c r="A971" s="216"/>
      <c r="B971" s="216"/>
      <c r="C971" s="216"/>
      <c r="D971" s="216"/>
      <c r="E971" s="230"/>
      <c r="F971" s="216"/>
      <c r="G971" s="216"/>
      <c r="H971" s="216"/>
      <c r="I971" s="216"/>
      <c r="J971" s="216"/>
      <c r="L971" s="38"/>
      <c r="M971" s="69"/>
      <c r="N971" s="69"/>
      <c r="O971" s="69"/>
      <c r="P971" s="69"/>
      <c r="Q971" s="69"/>
      <c r="R971" s="69"/>
      <c r="S971" s="69"/>
      <c r="T971" s="69"/>
      <c r="U971" s="69"/>
      <c r="V971" s="69"/>
      <c r="W971" s="69"/>
      <c r="X971" s="69"/>
      <c r="Y971" s="69"/>
      <c r="Z971" s="69"/>
    </row>
    <row r="972" spans="1:26" ht="13.5" customHeight="1">
      <c r="A972" s="216"/>
      <c r="B972" s="216"/>
      <c r="C972" s="216"/>
      <c r="D972" s="216"/>
      <c r="E972" s="230"/>
      <c r="F972" s="216"/>
      <c r="G972" s="216"/>
      <c r="H972" s="216"/>
      <c r="I972" s="216"/>
      <c r="J972" s="216"/>
      <c r="L972" s="38"/>
      <c r="M972" s="69"/>
      <c r="N972" s="69"/>
      <c r="O972" s="69"/>
      <c r="P972" s="69"/>
      <c r="Q972" s="69"/>
      <c r="R972" s="69"/>
      <c r="S972" s="69"/>
      <c r="T972" s="69"/>
      <c r="U972" s="69"/>
      <c r="V972" s="69"/>
      <c r="W972" s="69"/>
      <c r="X972" s="69"/>
      <c r="Y972" s="69"/>
      <c r="Z972" s="69"/>
    </row>
    <row r="973" spans="1:26" ht="13.5" customHeight="1">
      <c r="A973" s="216"/>
      <c r="B973" s="216"/>
      <c r="C973" s="216"/>
      <c r="D973" s="216"/>
      <c r="E973" s="230"/>
      <c r="F973" s="216"/>
      <c r="G973" s="216"/>
      <c r="H973" s="216"/>
      <c r="I973" s="216"/>
      <c r="J973" s="216"/>
      <c r="L973" s="38"/>
      <c r="M973" s="69"/>
      <c r="N973" s="69"/>
      <c r="O973" s="69"/>
      <c r="P973" s="69"/>
      <c r="Q973" s="69"/>
      <c r="R973" s="69"/>
      <c r="S973" s="69"/>
      <c r="T973" s="69"/>
      <c r="U973" s="69"/>
      <c r="V973" s="69"/>
      <c r="W973" s="69"/>
      <c r="X973" s="69"/>
      <c r="Y973" s="69"/>
      <c r="Z973" s="69"/>
    </row>
    <row r="974" spans="1:26" ht="13.5" customHeight="1">
      <c r="A974" s="216"/>
      <c r="B974" s="216"/>
      <c r="C974" s="216"/>
      <c r="D974" s="216"/>
      <c r="E974" s="230"/>
      <c r="F974" s="216"/>
      <c r="G974" s="216"/>
      <c r="H974" s="216"/>
      <c r="I974" s="216"/>
      <c r="J974" s="216"/>
      <c r="L974" s="38"/>
      <c r="M974" s="69"/>
      <c r="N974" s="69"/>
      <c r="O974" s="69"/>
      <c r="P974" s="69"/>
      <c r="Q974" s="69"/>
      <c r="R974" s="69"/>
      <c r="S974" s="69"/>
      <c r="T974" s="69"/>
      <c r="U974" s="69"/>
      <c r="V974" s="69"/>
      <c r="W974" s="69"/>
      <c r="X974" s="69"/>
      <c r="Y974" s="69"/>
      <c r="Z974" s="69"/>
    </row>
    <row r="975" spans="1:26" ht="13.5" customHeight="1">
      <c r="A975" s="216"/>
      <c r="B975" s="216"/>
      <c r="C975" s="216"/>
      <c r="D975" s="216"/>
      <c r="E975" s="230"/>
      <c r="F975" s="216"/>
      <c r="G975" s="216"/>
      <c r="H975" s="216"/>
      <c r="I975" s="216"/>
      <c r="J975" s="216"/>
      <c r="L975" s="38"/>
      <c r="M975" s="69"/>
      <c r="N975" s="69"/>
      <c r="O975" s="69"/>
      <c r="P975" s="69"/>
      <c r="Q975" s="69"/>
      <c r="R975" s="69"/>
      <c r="S975" s="69"/>
      <c r="T975" s="69"/>
      <c r="U975" s="69"/>
      <c r="V975" s="69"/>
      <c r="W975" s="69"/>
      <c r="X975" s="69"/>
      <c r="Y975" s="69"/>
      <c r="Z975" s="69"/>
    </row>
    <row r="976" spans="1:26" ht="13.5" customHeight="1">
      <c r="A976" s="216"/>
      <c r="B976" s="216"/>
      <c r="C976" s="216"/>
      <c r="D976" s="216"/>
      <c r="E976" s="230"/>
      <c r="F976" s="216"/>
      <c r="G976" s="216"/>
      <c r="H976" s="216"/>
      <c r="I976" s="216"/>
      <c r="J976" s="216"/>
      <c r="L976" s="38"/>
      <c r="M976" s="69"/>
      <c r="N976" s="69"/>
      <c r="O976" s="69"/>
      <c r="P976" s="69"/>
      <c r="Q976" s="69"/>
      <c r="R976" s="69"/>
      <c r="S976" s="69"/>
      <c r="T976" s="69"/>
      <c r="U976" s="69"/>
      <c r="V976" s="69"/>
      <c r="W976" s="69"/>
      <c r="X976" s="69"/>
      <c r="Y976" s="69"/>
      <c r="Z976" s="69"/>
    </row>
    <row r="977" spans="1:26" ht="13.5" customHeight="1">
      <c r="A977" s="216"/>
      <c r="B977" s="216"/>
      <c r="C977" s="216"/>
      <c r="D977" s="216"/>
      <c r="E977" s="230"/>
      <c r="F977" s="216"/>
      <c r="G977" s="216"/>
      <c r="H977" s="216"/>
      <c r="I977" s="216"/>
      <c r="J977" s="216"/>
      <c r="L977" s="38"/>
      <c r="M977" s="69"/>
      <c r="N977" s="69"/>
      <c r="O977" s="69"/>
      <c r="P977" s="69"/>
      <c r="Q977" s="69"/>
      <c r="R977" s="69"/>
      <c r="S977" s="69"/>
      <c r="T977" s="69"/>
      <c r="U977" s="69"/>
      <c r="V977" s="69"/>
      <c r="W977" s="69"/>
      <c r="X977" s="69"/>
      <c r="Y977" s="69"/>
      <c r="Z977" s="69"/>
    </row>
    <row r="978" spans="1:26" ht="13.5" customHeight="1">
      <c r="A978" s="216"/>
      <c r="B978" s="216"/>
      <c r="C978" s="216"/>
      <c r="D978" s="216"/>
      <c r="E978" s="230"/>
      <c r="F978" s="216"/>
      <c r="G978" s="216"/>
      <c r="H978" s="216"/>
      <c r="I978" s="216"/>
      <c r="J978" s="216"/>
      <c r="L978" s="38"/>
      <c r="M978" s="69"/>
      <c r="N978" s="69"/>
      <c r="O978" s="69"/>
      <c r="P978" s="69"/>
      <c r="Q978" s="69"/>
      <c r="R978" s="69"/>
      <c r="S978" s="69"/>
      <c r="T978" s="69"/>
      <c r="U978" s="69"/>
      <c r="V978" s="69"/>
      <c r="W978" s="69"/>
      <c r="X978" s="69"/>
      <c r="Y978" s="69"/>
      <c r="Z978" s="69"/>
    </row>
    <row r="979" spans="1:26" ht="13.5" customHeight="1">
      <c r="A979" s="216"/>
      <c r="B979" s="216"/>
      <c r="C979" s="216"/>
      <c r="D979" s="216"/>
      <c r="E979" s="230"/>
      <c r="F979" s="216"/>
      <c r="G979" s="216"/>
      <c r="H979" s="216"/>
      <c r="I979" s="216"/>
      <c r="J979" s="216"/>
      <c r="L979" s="38"/>
      <c r="M979" s="69"/>
      <c r="N979" s="69"/>
      <c r="O979" s="69"/>
      <c r="P979" s="69"/>
      <c r="Q979" s="69"/>
      <c r="R979" s="69"/>
      <c r="S979" s="69"/>
      <c r="T979" s="69"/>
      <c r="U979" s="69"/>
      <c r="V979" s="69"/>
      <c r="W979" s="69"/>
      <c r="X979" s="69"/>
      <c r="Y979" s="69"/>
      <c r="Z979" s="69"/>
    </row>
    <row r="980" spans="1:26" ht="13.5" customHeight="1">
      <c r="A980" s="216"/>
      <c r="B980" s="216"/>
      <c r="C980" s="216"/>
      <c r="D980" s="216"/>
      <c r="E980" s="230"/>
      <c r="F980" s="216"/>
      <c r="G980" s="216"/>
      <c r="H980" s="216"/>
      <c r="I980" s="216"/>
      <c r="J980" s="216"/>
      <c r="L980" s="38"/>
      <c r="M980" s="69"/>
      <c r="N980" s="69"/>
      <c r="O980" s="69"/>
      <c r="P980" s="69"/>
      <c r="Q980" s="69"/>
      <c r="R980" s="69"/>
      <c r="S980" s="69"/>
      <c r="T980" s="69"/>
      <c r="U980" s="69"/>
      <c r="V980" s="69"/>
      <c r="W980" s="69"/>
      <c r="X980" s="69"/>
      <c r="Y980" s="69"/>
      <c r="Z980" s="69"/>
    </row>
    <row r="981" spans="1:26" ht="13.5" customHeight="1">
      <c r="A981" s="216"/>
      <c r="B981" s="216"/>
      <c r="C981" s="216"/>
      <c r="D981" s="216"/>
      <c r="E981" s="230"/>
      <c r="F981" s="216"/>
      <c r="G981" s="216"/>
      <c r="H981" s="216"/>
      <c r="I981" s="216"/>
      <c r="J981" s="216"/>
      <c r="L981" s="38"/>
      <c r="M981" s="69"/>
      <c r="N981" s="69"/>
      <c r="O981" s="69"/>
      <c r="P981" s="69"/>
      <c r="Q981" s="69"/>
      <c r="R981" s="69"/>
      <c r="S981" s="69"/>
      <c r="T981" s="69"/>
      <c r="U981" s="69"/>
      <c r="V981" s="69"/>
      <c r="W981" s="69"/>
      <c r="X981" s="69"/>
      <c r="Y981" s="69"/>
      <c r="Z981" s="69"/>
    </row>
    <row r="982" spans="1:26" ht="13.5" customHeight="1">
      <c r="A982" s="216"/>
      <c r="B982" s="216"/>
      <c r="C982" s="216"/>
      <c r="D982" s="216"/>
      <c r="E982" s="230"/>
      <c r="F982" s="216"/>
      <c r="G982" s="216"/>
      <c r="H982" s="216"/>
      <c r="I982" s="216"/>
      <c r="J982" s="216"/>
      <c r="L982" s="38"/>
      <c r="M982" s="69"/>
      <c r="N982" s="69"/>
      <c r="O982" s="69"/>
      <c r="P982" s="69"/>
      <c r="Q982" s="69"/>
      <c r="R982" s="69"/>
      <c r="S982" s="69"/>
      <c r="T982" s="69"/>
      <c r="U982" s="69"/>
      <c r="V982" s="69"/>
      <c r="W982" s="69"/>
      <c r="X982" s="69"/>
      <c r="Y982" s="69"/>
      <c r="Z982" s="69"/>
    </row>
    <row r="983" spans="1:26" ht="13.5" customHeight="1">
      <c r="A983" s="216"/>
      <c r="B983" s="216"/>
      <c r="C983" s="216"/>
      <c r="D983" s="216"/>
      <c r="E983" s="230"/>
      <c r="F983" s="216"/>
      <c r="G983" s="216"/>
      <c r="H983" s="216"/>
      <c r="I983" s="216"/>
      <c r="J983" s="216"/>
      <c r="L983" s="38"/>
      <c r="M983" s="69"/>
      <c r="N983" s="69"/>
      <c r="O983" s="69"/>
      <c r="P983" s="69"/>
      <c r="Q983" s="69"/>
      <c r="R983" s="69"/>
      <c r="S983" s="69"/>
      <c r="T983" s="69"/>
      <c r="U983" s="69"/>
      <c r="V983" s="69"/>
      <c r="W983" s="69"/>
      <c r="X983" s="69"/>
      <c r="Y983" s="69"/>
      <c r="Z983" s="69"/>
    </row>
    <row r="984" spans="1:26" ht="13.5" customHeight="1">
      <c r="A984" s="216"/>
      <c r="B984" s="216"/>
      <c r="C984" s="216"/>
      <c r="D984" s="216"/>
      <c r="E984" s="230"/>
      <c r="F984" s="216"/>
      <c r="G984" s="216"/>
      <c r="H984" s="216"/>
      <c r="I984" s="216"/>
      <c r="J984" s="216"/>
      <c r="L984" s="38"/>
      <c r="M984" s="69"/>
      <c r="N984" s="69"/>
      <c r="O984" s="69"/>
      <c r="P984" s="69"/>
      <c r="Q984" s="69"/>
      <c r="R984" s="69"/>
      <c r="S984" s="69"/>
      <c r="T984" s="69"/>
      <c r="U984" s="69"/>
      <c r="V984" s="69"/>
      <c r="W984" s="69"/>
      <c r="X984" s="69"/>
      <c r="Y984" s="69"/>
      <c r="Z984" s="69"/>
    </row>
    <row r="985" spans="1:26" ht="13.5" customHeight="1">
      <c r="A985" s="216"/>
      <c r="B985" s="216"/>
      <c r="C985" s="216"/>
      <c r="D985" s="216"/>
      <c r="E985" s="230"/>
      <c r="F985" s="216"/>
      <c r="G985" s="216"/>
      <c r="H985" s="216"/>
      <c r="I985" s="216"/>
      <c r="J985" s="216"/>
      <c r="L985" s="38"/>
      <c r="M985" s="69"/>
      <c r="N985" s="69"/>
      <c r="O985" s="69"/>
      <c r="P985" s="69"/>
      <c r="Q985" s="69"/>
      <c r="R985" s="69"/>
      <c r="S985" s="69"/>
      <c r="T985" s="69"/>
      <c r="U985" s="69"/>
      <c r="V985" s="69"/>
      <c r="W985" s="69"/>
      <c r="X985" s="69"/>
      <c r="Y985" s="69"/>
      <c r="Z985" s="69"/>
    </row>
    <row r="986" spans="1:26" ht="13.5" customHeight="1">
      <c r="A986" s="216"/>
      <c r="B986" s="216"/>
      <c r="C986" s="216"/>
      <c r="D986" s="216"/>
      <c r="E986" s="230"/>
      <c r="F986" s="216"/>
      <c r="G986" s="216"/>
      <c r="H986" s="216"/>
      <c r="I986" s="216"/>
      <c r="J986" s="216"/>
      <c r="L986" s="38"/>
      <c r="M986" s="69"/>
      <c r="N986" s="69"/>
      <c r="O986" s="69"/>
      <c r="P986" s="69"/>
      <c r="Q986" s="69"/>
      <c r="R986" s="69"/>
      <c r="S986" s="69"/>
      <c r="T986" s="69"/>
      <c r="U986" s="69"/>
      <c r="V986" s="69"/>
      <c r="W986" s="69"/>
      <c r="X986" s="69"/>
      <c r="Y986" s="69"/>
      <c r="Z986" s="69"/>
    </row>
    <row r="987" spans="1:26" ht="13.5" customHeight="1">
      <c r="A987" s="216"/>
      <c r="B987" s="216"/>
      <c r="C987" s="216"/>
      <c r="D987" s="216"/>
      <c r="E987" s="230"/>
      <c r="F987" s="216"/>
      <c r="G987" s="216"/>
      <c r="H987" s="216"/>
      <c r="I987" s="216"/>
      <c r="J987" s="216"/>
      <c r="L987" s="38"/>
      <c r="M987" s="69"/>
      <c r="N987" s="69"/>
      <c r="O987" s="69"/>
      <c r="P987" s="69"/>
      <c r="Q987" s="69"/>
      <c r="R987" s="69"/>
      <c r="S987" s="69"/>
      <c r="T987" s="69"/>
      <c r="U987" s="69"/>
      <c r="V987" s="69"/>
      <c r="W987" s="69"/>
      <c r="X987" s="69"/>
      <c r="Y987" s="69"/>
      <c r="Z987" s="69"/>
    </row>
    <row r="988" spans="1:26" ht="13.5" customHeight="1">
      <c r="A988" s="216"/>
      <c r="B988" s="216"/>
      <c r="C988" s="216"/>
      <c r="D988" s="216"/>
      <c r="E988" s="230"/>
      <c r="F988" s="216"/>
      <c r="G988" s="216"/>
      <c r="H988" s="216"/>
      <c r="I988" s="216"/>
      <c r="J988" s="216"/>
      <c r="L988" s="38"/>
      <c r="M988" s="69"/>
      <c r="N988" s="69"/>
      <c r="O988" s="69"/>
      <c r="P988" s="69"/>
      <c r="Q988" s="69"/>
      <c r="R988" s="69"/>
      <c r="S988" s="69"/>
      <c r="T988" s="69"/>
      <c r="U988" s="69"/>
      <c r="V988" s="69"/>
      <c r="W988" s="69"/>
      <c r="X988" s="69"/>
      <c r="Y988" s="69"/>
      <c r="Z988" s="69"/>
    </row>
    <row r="989" spans="1:26" ht="13.5" customHeight="1">
      <c r="A989" s="216"/>
      <c r="B989" s="216"/>
      <c r="C989" s="216"/>
      <c r="D989" s="216"/>
      <c r="E989" s="230"/>
      <c r="F989" s="216"/>
      <c r="G989" s="216"/>
      <c r="H989" s="216"/>
      <c r="I989" s="216"/>
      <c r="J989" s="216"/>
      <c r="L989" s="38"/>
      <c r="M989" s="69"/>
      <c r="N989" s="69"/>
      <c r="O989" s="69"/>
      <c r="P989" s="69"/>
      <c r="Q989" s="69"/>
      <c r="R989" s="69"/>
      <c r="S989" s="69"/>
      <c r="T989" s="69"/>
      <c r="U989" s="69"/>
      <c r="V989" s="69"/>
      <c r="W989" s="69"/>
      <c r="X989" s="69"/>
      <c r="Y989" s="69"/>
      <c r="Z989" s="69"/>
    </row>
    <row r="990" spans="1:26" ht="13.5" customHeight="1">
      <c r="A990" s="216"/>
      <c r="B990" s="216"/>
      <c r="C990" s="216"/>
      <c r="D990" s="216"/>
      <c r="E990" s="230"/>
      <c r="F990" s="216"/>
      <c r="G990" s="216"/>
      <c r="H990" s="216"/>
      <c r="I990" s="216"/>
      <c r="J990" s="216"/>
      <c r="L990" s="38"/>
      <c r="M990" s="69"/>
      <c r="N990" s="69"/>
      <c r="O990" s="69"/>
      <c r="P990" s="69"/>
      <c r="Q990" s="69"/>
      <c r="R990" s="69"/>
      <c r="S990" s="69"/>
      <c r="T990" s="69"/>
      <c r="U990" s="69"/>
      <c r="V990" s="69"/>
      <c r="W990" s="69"/>
      <c r="X990" s="69"/>
      <c r="Y990" s="69"/>
      <c r="Z990" s="69"/>
    </row>
    <row r="991" spans="1:26" ht="13.5" customHeight="1">
      <c r="A991" s="216"/>
      <c r="B991" s="216"/>
      <c r="C991" s="216"/>
      <c r="D991" s="216"/>
      <c r="E991" s="230"/>
      <c r="F991" s="216"/>
      <c r="G991" s="216"/>
      <c r="H991" s="216"/>
      <c r="I991" s="216"/>
      <c r="J991" s="216"/>
      <c r="L991" s="38"/>
      <c r="M991" s="69"/>
      <c r="N991" s="69"/>
      <c r="O991" s="69"/>
      <c r="P991" s="69"/>
      <c r="Q991" s="69"/>
      <c r="R991" s="69"/>
      <c r="S991" s="69"/>
      <c r="T991" s="69"/>
      <c r="U991" s="69"/>
      <c r="V991" s="69"/>
      <c r="W991" s="69"/>
      <c r="X991" s="69"/>
      <c r="Y991" s="69"/>
      <c r="Z991" s="69"/>
    </row>
    <row r="992" spans="1:26" ht="13.5" customHeight="1">
      <c r="A992" s="216"/>
      <c r="B992" s="216"/>
      <c r="C992" s="216"/>
      <c r="D992" s="216"/>
      <c r="E992" s="230"/>
      <c r="F992" s="216"/>
      <c r="G992" s="216"/>
      <c r="H992" s="216"/>
      <c r="I992" s="216"/>
      <c r="J992" s="216"/>
      <c r="L992" s="38"/>
      <c r="M992" s="69"/>
      <c r="N992" s="69"/>
      <c r="O992" s="69"/>
      <c r="P992" s="69"/>
      <c r="Q992" s="69"/>
      <c r="R992" s="69"/>
      <c r="S992" s="69"/>
      <c r="T992" s="69"/>
      <c r="U992" s="69"/>
      <c r="V992" s="69"/>
      <c r="W992" s="69"/>
      <c r="X992" s="69"/>
      <c r="Y992" s="69"/>
      <c r="Z992" s="69"/>
    </row>
    <row r="993" spans="1:26" ht="13.5" customHeight="1">
      <c r="A993" s="216"/>
      <c r="B993" s="216"/>
      <c r="C993" s="216"/>
      <c r="D993" s="216"/>
      <c r="E993" s="230"/>
      <c r="F993" s="216"/>
      <c r="G993" s="216"/>
      <c r="H993" s="216"/>
      <c r="I993" s="216"/>
      <c r="J993" s="216"/>
      <c r="L993" s="38"/>
      <c r="M993" s="69"/>
      <c r="N993" s="69"/>
      <c r="O993" s="69"/>
      <c r="P993" s="69"/>
      <c r="Q993" s="69"/>
      <c r="R993" s="69"/>
      <c r="S993" s="69"/>
      <c r="T993" s="69"/>
      <c r="U993" s="69"/>
      <c r="V993" s="69"/>
      <c r="W993" s="69"/>
      <c r="X993" s="69"/>
      <c r="Y993" s="69"/>
      <c r="Z993" s="69"/>
    </row>
    <row r="994" spans="1:26" ht="13.5" customHeight="1">
      <c r="A994" s="216"/>
      <c r="B994" s="216"/>
      <c r="C994" s="216"/>
      <c r="D994" s="216"/>
      <c r="E994" s="230"/>
      <c r="F994" s="216"/>
      <c r="G994" s="216"/>
      <c r="H994" s="216"/>
      <c r="I994" s="216"/>
      <c r="J994" s="216"/>
      <c r="L994" s="38"/>
      <c r="M994" s="69"/>
      <c r="N994" s="69"/>
      <c r="O994" s="69"/>
      <c r="P994" s="69"/>
      <c r="Q994" s="69"/>
      <c r="R994" s="69"/>
      <c r="S994" s="69"/>
      <c r="T994" s="69"/>
      <c r="U994" s="69"/>
      <c r="V994" s="69"/>
      <c r="W994" s="69"/>
      <c r="X994" s="69"/>
      <c r="Y994" s="69"/>
      <c r="Z994" s="69"/>
    </row>
    <row r="995" spans="1:26" ht="13.5" customHeight="1">
      <c r="A995" s="216"/>
      <c r="B995" s="216"/>
      <c r="C995" s="216"/>
      <c r="D995" s="216"/>
      <c r="E995" s="230"/>
      <c r="F995" s="216"/>
      <c r="G995" s="216"/>
      <c r="H995" s="216"/>
      <c r="I995" s="216"/>
      <c r="J995" s="216"/>
      <c r="L995" s="38"/>
      <c r="M995" s="69"/>
      <c r="N995" s="69"/>
      <c r="O995" s="69"/>
      <c r="P995" s="69"/>
      <c r="Q995" s="69"/>
      <c r="R995" s="69"/>
      <c r="S995" s="69"/>
      <c r="T995" s="69"/>
      <c r="U995" s="69"/>
      <c r="V995" s="69"/>
      <c r="W995" s="69"/>
      <c r="X995" s="69"/>
      <c r="Y995" s="69"/>
      <c r="Z995" s="69"/>
    </row>
    <row r="996" spans="1:26" ht="13.5" customHeight="1">
      <c r="A996" s="216"/>
      <c r="B996" s="216"/>
      <c r="C996" s="216"/>
      <c r="D996" s="216"/>
      <c r="E996" s="230"/>
      <c r="F996" s="216"/>
      <c r="G996" s="216"/>
      <c r="H996" s="216"/>
      <c r="I996" s="216"/>
      <c r="J996" s="216"/>
      <c r="L996" s="38"/>
      <c r="M996" s="69"/>
      <c r="N996" s="69"/>
      <c r="O996" s="69"/>
      <c r="P996" s="69"/>
      <c r="Q996" s="69"/>
      <c r="R996" s="69"/>
      <c r="S996" s="69"/>
      <c r="T996" s="69"/>
      <c r="U996" s="69"/>
      <c r="V996" s="69"/>
      <c r="W996" s="69"/>
      <c r="X996" s="69"/>
      <c r="Y996" s="69"/>
      <c r="Z996" s="69"/>
    </row>
    <row r="997" spans="1:26" ht="13.5" customHeight="1">
      <c r="A997" s="216"/>
      <c r="B997" s="216"/>
      <c r="C997" s="216"/>
      <c r="D997" s="216"/>
      <c r="E997" s="230"/>
      <c r="F997" s="216"/>
      <c r="G997" s="216"/>
      <c r="H997" s="216"/>
      <c r="I997" s="216"/>
      <c r="J997" s="216"/>
      <c r="L997" s="38"/>
      <c r="M997" s="69"/>
      <c r="N997" s="69"/>
      <c r="O997" s="69"/>
      <c r="P997" s="69"/>
      <c r="Q997" s="69"/>
      <c r="R997" s="69"/>
      <c r="S997" s="69"/>
      <c r="T997" s="69"/>
      <c r="U997" s="69"/>
      <c r="V997" s="69"/>
      <c r="W997" s="69"/>
      <c r="X997" s="69"/>
      <c r="Y997" s="69"/>
      <c r="Z997" s="69"/>
    </row>
    <row r="998" spans="1:26" ht="13.5" customHeight="1">
      <c r="A998" s="216"/>
      <c r="B998" s="216"/>
      <c r="C998" s="216"/>
      <c r="D998" s="216"/>
      <c r="E998" s="230"/>
      <c r="F998" s="216"/>
      <c r="G998" s="216"/>
      <c r="H998" s="216"/>
      <c r="I998" s="216"/>
      <c r="J998" s="216"/>
      <c r="L998" s="38"/>
      <c r="M998" s="69"/>
      <c r="N998" s="69"/>
      <c r="O998" s="69"/>
      <c r="P998" s="69"/>
      <c r="Q998" s="69"/>
      <c r="R998" s="69"/>
      <c r="S998" s="69"/>
      <c r="T998" s="69"/>
      <c r="U998" s="69"/>
      <c r="V998" s="69"/>
      <c r="W998" s="69"/>
      <c r="X998" s="69"/>
      <c r="Y998" s="69"/>
      <c r="Z998" s="69"/>
    </row>
    <row r="999" spans="1:26" ht="13.5" customHeight="1">
      <c r="A999" s="216"/>
      <c r="B999" s="216"/>
      <c r="C999" s="216"/>
      <c r="D999" s="216"/>
      <c r="E999" s="230"/>
      <c r="F999" s="216"/>
      <c r="G999" s="216"/>
      <c r="H999" s="216"/>
      <c r="I999" s="216"/>
      <c r="J999" s="216"/>
      <c r="L999" s="38"/>
      <c r="M999" s="69"/>
      <c r="N999" s="69"/>
      <c r="O999" s="69"/>
      <c r="P999" s="69"/>
      <c r="Q999" s="69"/>
      <c r="R999" s="69"/>
      <c r="S999" s="69"/>
      <c r="T999" s="69"/>
      <c r="U999" s="69"/>
      <c r="V999" s="69"/>
      <c r="W999" s="69"/>
      <c r="X999" s="69"/>
      <c r="Y999" s="69"/>
      <c r="Z999" s="69"/>
    </row>
    <row r="1000" spans="1:26" ht="13.5" customHeight="1">
      <c r="A1000" s="216"/>
      <c r="B1000" s="216"/>
      <c r="C1000" s="216"/>
      <c r="D1000" s="216"/>
      <c r="E1000" s="230"/>
      <c r="F1000" s="216"/>
      <c r="G1000" s="216"/>
      <c r="H1000" s="216"/>
      <c r="I1000" s="216"/>
      <c r="J1000" s="216"/>
      <c r="L1000" s="38"/>
      <c r="M1000" s="69"/>
      <c r="N1000" s="69"/>
      <c r="O1000" s="69"/>
      <c r="P1000" s="69"/>
      <c r="Q1000" s="69"/>
      <c r="R1000" s="69"/>
      <c r="S1000" s="69"/>
      <c r="T1000" s="69"/>
      <c r="U1000" s="69"/>
      <c r="V1000" s="69"/>
      <c r="W1000" s="69"/>
      <c r="X1000" s="69"/>
      <c r="Y1000" s="69"/>
      <c r="Z1000" s="69"/>
    </row>
  </sheetData>
  <pageMargins left="0.7" right="0.7" top="0.75" bottom="0.75" header="0" footer="0"/>
  <pageSetup paperSize="9" orientation="portrait"/>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heetViews>
  <sheetFormatPr baseColWidth="10" defaultColWidth="14.42578125" defaultRowHeight="15" customHeight="1"/>
  <cols>
    <col min="1" max="1" width="20.5703125" customWidth="1"/>
    <col min="2" max="2" width="57.140625" customWidth="1"/>
    <col min="3" max="26" width="8.85546875" customWidth="1"/>
  </cols>
  <sheetData>
    <row r="1" spans="1:26" ht="12" customHeight="1">
      <c r="A1" s="244" t="s">
        <v>4817</v>
      </c>
      <c r="B1" s="244" t="s">
        <v>4818</v>
      </c>
      <c r="C1" s="172"/>
      <c r="D1" s="172"/>
      <c r="E1" s="172"/>
      <c r="F1" s="172"/>
      <c r="G1" s="172"/>
      <c r="H1" s="172"/>
      <c r="I1" s="172"/>
      <c r="J1" s="172"/>
      <c r="K1" s="172"/>
      <c r="L1" s="172"/>
      <c r="M1" s="172"/>
      <c r="N1" s="172"/>
      <c r="O1" s="172"/>
      <c r="P1" s="172"/>
      <c r="Q1" s="172"/>
      <c r="R1" s="172"/>
      <c r="S1" s="172"/>
      <c r="T1" s="172"/>
      <c r="U1" s="172"/>
      <c r="V1" s="172"/>
      <c r="W1" s="172"/>
      <c r="X1" s="172"/>
      <c r="Y1" s="172"/>
      <c r="Z1" s="172"/>
    </row>
    <row r="2" spans="1:26" ht="12" customHeight="1">
      <c r="A2" s="215" t="s">
        <v>4819</v>
      </c>
      <c r="B2" s="215" t="s">
        <v>4820</v>
      </c>
      <c r="C2" s="172"/>
      <c r="D2" s="172"/>
      <c r="E2" s="172"/>
      <c r="F2" s="172"/>
      <c r="G2" s="172"/>
      <c r="H2" s="172"/>
      <c r="I2" s="172"/>
      <c r="J2" s="172"/>
      <c r="K2" s="172"/>
      <c r="L2" s="172"/>
      <c r="M2" s="172"/>
      <c r="N2" s="172"/>
      <c r="O2" s="172"/>
      <c r="P2" s="172"/>
      <c r="Q2" s="172"/>
      <c r="R2" s="172"/>
      <c r="S2" s="172"/>
      <c r="T2" s="172"/>
      <c r="U2" s="172"/>
      <c r="V2" s="172"/>
      <c r="W2" s="172"/>
      <c r="X2" s="172"/>
      <c r="Y2" s="172"/>
      <c r="Z2" s="172"/>
    </row>
    <row r="3" spans="1:26" ht="12" customHeight="1">
      <c r="A3" s="215" t="s">
        <v>4821</v>
      </c>
      <c r="B3" s="215" t="s">
        <v>4822</v>
      </c>
      <c r="C3" s="172"/>
      <c r="D3" s="172"/>
      <c r="E3" s="172"/>
      <c r="F3" s="172"/>
      <c r="G3" s="172"/>
      <c r="H3" s="172"/>
      <c r="I3" s="172"/>
      <c r="J3" s="172"/>
      <c r="K3" s="172"/>
      <c r="L3" s="172"/>
      <c r="M3" s="172"/>
      <c r="N3" s="172"/>
      <c r="O3" s="172"/>
      <c r="P3" s="172"/>
      <c r="Q3" s="172"/>
      <c r="R3" s="172"/>
      <c r="S3" s="172"/>
      <c r="T3" s="172"/>
      <c r="U3" s="172"/>
      <c r="V3" s="172"/>
      <c r="W3" s="172"/>
      <c r="X3" s="172"/>
      <c r="Y3" s="172"/>
      <c r="Z3" s="172"/>
    </row>
    <row r="4" spans="1:26" ht="12" customHeight="1">
      <c r="A4" s="215" t="s">
        <v>4823</v>
      </c>
      <c r="B4" s="215" t="s">
        <v>4824</v>
      </c>
      <c r="C4" s="172"/>
      <c r="D4" s="172"/>
      <c r="E4" s="172"/>
      <c r="F4" s="172"/>
      <c r="G4" s="172"/>
      <c r="H4" s="172"/>
      <c r="I4" s="172"/>
      <c r="J4" s="172"/>
      <c r="K4" s="172"/>
      <c r="L4" s="172"/>
      <c r="M4" s="172"/>
      <c r="N4" s="172"/>
      <c r="O4" s="172"/>
      <c r="P4" s="172"/>
      <c r="Q4" s="172"/>
      <c r="R4" s="172"/>
      <c r="S4" s="172"/>
      <c r="T4" s="172"/>
      <c r="U4" s="172"/>
      <c r="V4" s="172"/>
      <c r="W4" s="172"/>
      <c r="X4" s="172"/>
      <c r="Y4" s="172"/>
      <c r="Z4" s="172"/>
    </row>
    <row r="5" spans="1:26" ht="12" customHeight="1">
      <c r="A5" s="215" t="s">
        <v>4825</v>
      </c>
      <c r="B5" s="215" t="s">
        <v>4826</v>
      </c>
      <c r="C5" s="172"/>
      <c r="D5" s="172"/>
      <c r="E5" s="172"/>
      <c r="F5" s="172"/>
      <c r="G5" s="172"/>
      <c r="H5" s="172"/>
      <c r="I5" s="172"/>
      <c r="J5" s="172"/>
      <c r="K5" s="172"/>
      <c r="L5" s="172"/>
      <c r="M5" s="172"/>
      <c r="N5" s="172"/>
      <c r="O5" s="172"/>
      <c r="P5" s="172"/>
      <c r="Q5" s="172"/>
      <c r="R5" s="172"/>
      <c r="S5" s="172"/>
      <c r="T5" s="172"/>
      <c r="U5" s="172"/>
      <c r="V5" s="172"/>
      <c r="W5" s="172"/>
      <c r="X5" s="172"/>
      <c r="Y5" s="172"/>
      <c r="Z5" s="172"/>
    </row>
    <row r="6" spans="1:26" ht="12" customHeight="1">
      <c r="A6" s="215" t="s">
        <v>4827</v>
      </c>
      <c r="B6" s="215" t="s">
        <v>4828</v>
      </c>
      <c r="C6" s="172"/>
      <c r="D6" s="172"/>
      <c r="E6" s="172"/>
      <c r="F6" s="172"/>
      <c r="G6" s="172"/>
      <c r="H6" s="172"/>
      <c r="I6" s="172"/>
      <c r="J6" s="172"/>
      <c r="K6" s="172"/>
      <c r="L6" s="172"/>
      <c r="M6" s="172"/>
      <c r="N6" s="172"/>
      <c r="O6" s="172"/>
      <c r="P6" s="172"/>
      <c r="Q6" s="172"/>
      <c r="R6" s="172"/>
      <c r="S6" s="172"/>
      <c r="T6" s="172"/>
      <c r="U6" s="172"/>
      <c r="V6" s="172"/>
      <c r="W6" s="172"/>
      <c r="X6" s="172"/>
      <c r="Y6" s="172"/>
      <c r="Z6" s="172"/>
    </row>
    <row r="7" spans="1:26" ht="12" customHeight="1">
      <c r="A7" s="215" t="s">
        <v>4829</v>
      </c>
      <c r="B7" s="215" t="s">
        <v>634</v>
      </c>
      <c r="C7" s="172"/>
      <c r="D7" s="172"/>
      <c r="E7" s="172"/>
      <c r="F7" s="172"/>
      <c r="G7" s="172"/>
      <c r="H7" s="172"/>
      <c r="I7" s="172"/>
      <c r="J7" s="172"/>
      <c r="K7" s="172"/>
      <c r="L7" s="172"/>
      <c r="M7" s="172"/>
      <c r="N7" s="172"/>
      <c r="O7" s="172"/>
      <c r="P7" s="172"/>
      <c r="Q7" s="172"/>
      <c r="R7" s="172"/>
      <c r="S7" s="172"/>
      <c r="T7" s="172"/>
      <c r="U7" s="172"/>
      <c r="V7" s="172"/>
      <c r="W7" s="172"/>
      <c r="X7" s="172"/>
      <c r="Y7" s="172"/>
      <c r="Z7" s="172"/>
    </row>
    <row r="8" spans="1:26" ht="12" customHeight="1">
      <c r="A8" s="215" t="s">
        <v>4830</v>
      </c>
      <c r="B8" s="215" t="s">
        <v>4831</v>
      </c>
      <c r="C8" s="172"/>
      <c r="D8" s="172"/>
      <c r="E8" s="172"/>
      <c r="F8" s="172"/>
      <c r="G8" s="172"/>
      <c r="H8" s="172"/>
      <c r="I8" s="172"/>
      <c r="J8" s="172"/>
      <c r="K8" s="172"/>
      <c r="L8" s="172"/>
      <c r="M8" s="172"/>
      <c r="N8" s="172"/>
      <c r="O8" s="172"/>
      <c r="P8" s="172"/>
      <c r="Q8" s="172"/>
      <c r="R8" s="172"/>
      <c r="S8" s="172"/>
      <c r="T8" s="172"/>
      <c r="U8" s="172"/>
      <c r="V8" s="172"/>
      <c r="W8" s="172"/>
      <c r="X8" s="172"/>
      <c r="Y8" s="172"/>
      <c r="Z8" s="172"/>
    </row>
    <row r="9" spans="1:26" ht="12" customHeight="1">
      <c r="A9" s="215" t="s">
        <v>4832</v>
      </c>
      <c r="B9" s="215" t="s">
        <v>4833</v>
      </c>
      <c r="C9" s="172"/>
      <c r="D9" s="172"/>
      <c r="E9" s="172"/>
      <c r="F9" s="172"/>
      <c r="G9" s="172"/>
      <c r="H9" s="172"/>
      <c r="I9" s="172"/>
      <c r="J9" s="172"/>
      <c r="K9" s="172"/>
      <c r="L9" s="172"/>
      <c r="M9" s="172"/>
      <c r="N9" s="172"/>
      <c r="O9" s="172"/>
      <c r="P9" s="172"/>
      <c r="Q9" s="172"/>
      <c r="R9" s="172"/>
      <c r="S9" s="172"/>
      <c r="T9" s="172"/>
      <c r="U9" s="172"/>
      <c r="V9" s="172"/>
      <c r="W9" s="172"/>
      <c r="X9" s="172"/>
      <c r="Y9" s="172"/>
      <c r="Z9" s="172"/>
    </row>
    <row r="10" spans="1:26" ht="12" customHeight="1">
      <c r="A10" s="215" t="s">
        <v>4834</v>
      </c>
      <c r="B10" s="215" t="s">
        <v>4835</v>
      </c>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row>
    <row r="11" spans="1:26" ht="12" customHeight="1">
      <c r="A11" s="215" t="s">
        <v>4836</v>
      </c>
      <c r="B11" s="215" t="s">
        <v>4837</v>
      </c>
      <c r="C11" s="172"/>
      <c r="D11" s="172"/>
      <c r="E11" s="172"/>
      <c r="F11" s="172"/>
      <c r="G11" s="172"/>
      <c r="H11" s="172"/>
      <c r="I11" s="172"/>
      <c r="J11" s="172"/>
      <c r="K11" s="172"/>
      <c r="L11" s="172"/>
      <c r="M11" s="172"/>
      <c r="N11" s="172"/>
      <c r="O11" s="172"/>
      <c r="P11" s="172"/>
      <c r="Q11" s="172"/>
      <c r="R11" s="172"/>
      <c r="S11" s="172"/>
      <c r="T11" s="172"/>
      <c r="U11" s="172"/>
      <c r="V11" s="172"/>
      <c r="W11" s="172"/>
      <c r="X11" s="172"/>
      <c r="Y11" s="172"/>
      <c r="Z11" s="172"/>
    </row>
    <row r="12" spans="1:26" ht="12" customHeight="1">
      <c r="A12" s="215" t="s">
        <v>4838</v>
      </c>
      <c r="B12" s="215" t="s">
        <v>4839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row>
    <row r="13" spans="1:26" ht="12" customHeight="1">
      <c r="A13" s="215" t="s">
        <v>4840</v>
      </c>
      <c r="B13" s="215" t="s">
        <v>4841</v>
      </c>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row>
    <row r="14" spans="1:26" ht="12" customHeight="1">
      <c r="A14" s="215" t="s">
        <v>4842</v>
      </c>
      <c r="B14" s="215" t="s">
        <v>4843</v>
      </c>
      <c r="C14" s="172"/>
      <c r="D14" s="172"/>
      <c r="E14" s="172"/>
      <c r="F14" s="172"/>
      <c r="G14" s="172"/>
      <c r="H14" s="172"/>
      <c r="I14" s="172"/>
      <c r="J14" s="172"/>
      <c r="K14" s="172"/>
      <c r="L14" s="172"/>
      <c r="M14" s="172"/>
      <c r="N14" s="172"/>
      <c r="O14" s="172"/>
      <c r="P14" s="172"/>
      <c r="Q14" s="172"/>
      <c r="R14" s="172"/>
      <c r="S14" s="172"/>
      <c r="T14" s="172"/>
      <c r="U14" s="172"/>
      <c r="V14" s="172"/>
      <c r="W14" s="172"/>
      <c r="X14" s="172"/>
      <c r="Y14" s="172"/>
      <c r="Z14" s="172"/>
    </row>
    <row r="15" spans="1:26" ht="12" customHeight="1">
      <c r="A15" s="215" t="s">
        <v>4844</v>
      </c>
      <c r="B15" s="215" t="s">
        <v>177</v>
      </c>
      <c r="C15" s="172"/>
      <c r="D15" s="172"/>
      <c r="E15" s="172"/>
      <c r="F15" s="172"/>
      <c r="G15" s="172"/>
      <c r="H15" s="172"/>
      <c r="I15" s="172"/>
      <c r="J15" s="172"/>
      <c r="K15" s="172"/>
      <c r="L15" s="172"/>
      <c r="M15" s="172"/>
      <c r="N15" s="172"/>
      <c r="O15" s="172"/>
      <c r="P15" s="172"/>
      <c r="Q15" s="172"/>
      <c r="R15" s="172"/>
      <c r="S15" s="172"/>
      <c r="T15" s="172"/>
      <c r="U15" s="172"/>
      <c r="V15" s="172"/>
      <c r="W15" s="172"/>
      <c r="X15" s="172"/>
      <c r="Y15" s="172"/>
      <c r="Z15" s="172"/>
    </row>
    <row r="16" spans="1:26" ht="12" customHeight="1">
      <c r="A16" s="215" t="s">
        <v>4845</v>
      </c>
      <c r="B16" s="215" t="s">
        <v>756</v>
      </c>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row>
    <row r="17" spans="1:26" ht="12" customHeight="1">
      <c r="A17" s="215" t="s">
        <v>4846</v>
      </c>
      <c r="B17" s="215" t="s">
        <v>4847</v>
      </c>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row>
    <row r="18" spans="1:26" ht="12" customHeight="1">
      <c r="A18" s="215" t="s">
        <v>4848</v>
      </c>
      <c r="B18" s="215" t="s">
        <v>4849</v>
      </c>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row>
    <row r="19" spans="1:26" ht="12" customHeight="1">
      <c r="A19" s="215" t="s">
        <v>4850</v>
      </c>
      <c r="B19" s="215" t="s">
        <v>4851</v>
      </c>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row>
    <row r="20" spans="1:26" ht="12" customHeight="1">
      <c r="A20" s="215" t="s">
        <v>4852</v>
      </c>
      <c r="B20" s="215" t="s">
        <v>4853</v>
      </c>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row>
    <row r="21" spans="1:26" ht="12" customHeight="1">
      <c r="A21" s="215" t="s">
        <v>4854</v>
      </c>
      <c r="B21" s="215" t="s">
        <v>4855</v>
      </c>
      <c r="C21" s="172"/>
      <c r="D21" s="172"/>
      <c r="E21" s="172"/>
      <c r="F21" s="172"/>
      <c r="G21" s="172"/>
      <c r="H21" s="172"/>
      <c r="I21" s="172"/>
      <c r="J21" s="172"/>
      <c r="K21" s="172"/>
      <c r="L21" s="172"/>
      <c r="M21" s="172"/>
      <c r="N21" s="172"/>
      <c r="O21" s="172"/>
      <c r="P21" s="172"/>
      <c r="Q21" s="172"/>
      <c r="R21" s="172"/>
      <c r="S21" s="172"/>
      <c r="T21" s="172"/>
      <c r="U21" s="172"/>
      <c r="V21" s="172"/>
      <c r="W21" s="172"/>
      <c r="X21" s="172"/>
      <c r="Y21" s="172"/>
      <c r="Z21" s="172"/>
    </row>
    <row r="22" spans="1:26" ht="12" customHeight="1">
      <c r="A22" s="215" t="s">
        <v>4856</v>
      </c>
      <c r="B22" s="215" t="s">
        <v>4857</v>
      </c>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row>
    <row r="23" spans="1:26" ht="12" customHeight="1">
      <c r="A23" s="215" t="s">
        <v>4858</v>
      </c>
      <c r="B23" s="215" t="s">
        <v>527</v>
      </c>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row>
    <row r="24" spans="1:26" ht="12" customHeight="1">
      <c r="A24" s="215" t="s">
        <v>4859</v>
      </c>
      <c r="B24" s="215" t="s">
        <v>4860</v>
      </c>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row>
    <row r="25" spans="1:26" ht="12" customHeight="1">
      <c r="A25" s="215" t="s">
        <v>4861</v>
      </c>
      <c r="B25" s="215" t="s">
        <v>4862</v>
      </c>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row>
    <row r="26" spans="1:26" ht="12" customHeight="1">
      <c r="A26" s="215" t="s">
        <v>4863</v>
      </c>
      <c r="B26" s="215" t="s">
        <v>4864</v>
      </c>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row>
    <row r="27" spans="1:26" ht="12" customHeight="1">
      <c r="A27" s="215" t="s">
        <v>4865</v>
      </c>
      <c r="B27" s="215" t="s">
        <v>4866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row>
    <row r="28" spans="1:26" ht="12" customHeight="1">
      <c r="A28" s="215" t="s">
        <v>4867</v>
      </c>
      <c r="B28" s="215" t="s">
        <v>1206</v>
      </c>
      <c r="C28" s="172"/>
      <c r="D28" s="172"/>
      <c r="E28" s="172"/>
      <c r="F28" s="172"/>
      <c r="G28" s="172"/>
      <c r="H28" s="172"/>
      <c r="I28" s="172"/>
      <c r="J28" s="172"/>
      <c r="K28" s="172"/>
      <c r="L28" s="172"/>
      <c r="M28" s="172"/>
      <c r="N28" s="172"/>
      <c r="O28" s="172"/>
      <c r="P28" s="172"/>
      <c r="Q28" s="172"/>
      <c r="R28" s="172"/>
      <c r="S28" s="172"/>
      <c r="T28" s="172"/>
      <c r="U28" s="172"/>
      <c r="V28" s="172"/>
      <c r="W28" s="172"/>
      <c r="X28" s="172"/>
      <c r="Y28" s="172"/>
      <c r="Z28" s="172"/>
    </row>
    <row r="29" spans="1:26" ht="12" customHeight="1">
      <c r="A29" s="215" t="s">
        <v>4868</v>
      </c>
      <c r="B29" s="215" t="s">
        <v>4869</v>
      </c>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row>
    <row r="30" spans="1:26" ht="12" customHeight="1">
      <c r="A30" s="215" t="s">
        <v>4870</v>
      </c>
      <c r="B30" s="215" t="s">
        <v>4871</v>
      </c>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row>
    <row r="31" spans="1:26" ht="12" customHeight="1">
      <c r="A31" s="215" t="s">
        <v>4872</v>
      </c>
      <c r="B31" s="215" t="s">
        <v>4873</v>
      </c>
      <c r="C31" s="172"/>
      <c r="D31" s="172"/>
      <c r="E31" s="172"/>
      <c r="F31" s="172"/>
      <c r="G31" s="172"/>
      <c r="H31" s="172"/>
      <c r="I31" s="172"/>
      <c r="J31" s="172"/>
      <c r="K31" s="172"/>
      <c r="L31" s="172"/>
      <c r="M31" s="172"/>
      <c r="N31" s="172"/>
      <c r="O31" s="172"/>
      <c r="P31" s="172"/>
      <c r="Q31" s="172"/>
      <c r="R31" s="172"/>
      <c r="S31" s="172"/>
      <c r="T31" s="172"/>
      <c r="U31" s="172"/>
      <c r="V31" s="172"/>
      <c r="W31" s="172"/>
      <c r="X31" s="172"/>
      <c r="Y31" s="172"/>
      <c r="Z31" s="172"/>
    </row>
    <row r="32" spans="1:26" ht="12" customHeight="1">
      <c r="A32" s="215" t="s">
        <v>4874</v>
      </c>
      <c r="B32" s="215" t="s">
        <v>4875</v>
      </c>
      <c r="C32" s="172"/>
      <c r="D32" s="172"/>
      <c r="E32" s="172"/>
      <c r="F32" s="172"/>
      <c r="G32" s="172"/>
      <c r="H32" s="172"/>
      <c r="I32" s="172"/>
      <c r="J32" s="172"/>
      <c r="K32" s="172"/>
      <c r="L32" s="172"/>
      <c r="M32" s="172"/>
      <c r="N32" s="172"/>
      <c r="O32" s="172"/>
      <c r="P32" s="172"/>
      <c r="Q32" s="172"/>
      <c r="R32" s="172"/>
      <c r="S32" s="172"/>
      <c r="T32" s="172"/>
      <c r="U32" s="172"/>
      <c r="V32" s="172"/>
      <c r="W32" s="172"/>
      <c r="X32" s="172"/>
      <c r="Y32" s="172"/>
      <c r="Z32" s="172"/>
    </row>
    <row r="33" spans="1:26" ht="12" customHeight="1">
      <c r="A33" s="215" t="s">
        <v>4876</v>
      </c>
      <c r="B33" s="215" t="s">
        <v>244</v>
      </c>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row>
    <row r="34" spans="1:26" ht="12" customHeight="1">
      <c r="A34" s="215" t="s">
        <v>4877</v>
      </c>
      <c r="B34" s="215" t="s">
        <v>4878</v>
      </c>
      <c r="C34" s="172"/>
      <c r="D34" s="172"/>
      <c r="E34" s="172"/>
      <c r="F34" s="172"/>
      <c r="G34" s="172"/>
      <c r="H34" s="172"/>
      <c r="I34" s="172"/>
      <c r="J34" s="172"/>
      <c r="K34" s="172"/>
      <c r="L34" s="172"/>
      <c r="M34" s="172"/>
      <c r="N34" s="172"/>
      <c r="O34" s="172"/>
      <c r="P34" s="172"/>
      <c r="Q34" s="172"/>
      <c r="R34" s="172"/>
      <c r="S34" s="172"/>
      <c r="T34" s="172"/>
      <c r="U34" s="172"/>
      <c r="V34" s="172"/>
      <c r="W34" s="172"/>
      <c r="X34" s="172"/>
      <c r="Y34" s="172"/>
      <c r="Z34" s="172"/>
    </row>
    <row r="35" spans="1:26" ht="12" customHeight="1">
      <c r="A35" s="215" t="s">
        <v>4879</v>
      </c>
      <c r="B35" s="215" t="s">
        <v>4880</v>
      </c>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row>
    <row r="36" spans="1:26" ht="12" customHeight="1">
      <c r="A36" s="215" t="s">
        <v>4881</v>
      </c>
      <c r="B36" s="215" t="s">
        <v>4882</v>
      </c>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row>
    <row r="37" spans="1:26" ht="12" customHeight="1">
      <c r="A37" s="215" t="s">
        <v>4883</v>
      </c>
      <c r="B37" s="215" t="s">
        <v>4884</v>
      </c>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row>
    <row r="38" spans="1:26" ht="12" customHeight="1">
      <c r="A38" s="215" t="s">
        <v>4885</v>
      </c>
      <c r="B38" s="215" t="s">
        <v>4886</v>
      </c>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row>
    <row r="39" spans="1:26" ht="12" customHeight="1">
      <c r="A39" s="215" t="s">
        <v>4887</v>
      </c>
      <c r="B39" s="215" t="s">
        <v>4888</v>
      </c>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row>
    <row r="40" spans="1:26" ht="12" customHeight="1">
      <c r="A40" s="215" t="s">
        <v>4889</v>
      </c>
      <c r="B40" s="215" t="s">
        <v>4890</v>
      </c>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row>
    <row r="41" spans="1:26" ht="12" customHeight="1">
      <c r="A41" s="215" t="s">
        <v>4891</v>
      </c>
      <c r="B41" s="215" t="s">
        <v>4892</v>
      </c>
      <c r="C41" s="172"/>
      <c r="D41" s="172"/>
      <c r="E41" s="172"/>
      <c r="F41" s="172"/>
      <c r="G41" s="172"/>
      <c r="H41" s="172"/>
      <c r="I41" s="172"/>
      <c r="J41" s="172"/>
      <c r="K41" s="172"/>
      <c r="L41" s="172"/>
      <c r="M41" s="172"/>
      <c r="N41" s="172"/>
      <c r="O41" s="172"/>
      <c r="P41" s="172"/>
      <c r="Q41" s="172"/>
      <c r="R41" s="172"/>
      <c r="S41" s="172"/>
      <c r="T41" s="172"/>
      <c r="U41" s="172"/>
      <c r="V41" s="172"/>
      <c r="W41" s="172"/>
      <c r="X41" s="172"/>
      <c r="Y41" s="172"/>
      <c r="Z41" s="172"/>
    </row>
    <row r="42" spans="1:26" ht="12" customHeight="1">
      <c r="A42" s="215" t="s">
        <v>4893</v>
      </c>
      <c r="B42" s="215" t="s">
        <v>263</v>
      </c>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row>
    <row r="43" spans="1:26" ht="12" customHeight="1">
      <c r="A43" s="215" t="s">
        <v>4894</v>
      </c>
      <c r="B43" s="215" t="s">
        <v>4895</v>
      </c>
      <c r="C43" s="172"/>
      <c r="D43" s="172"/>
      <c r="E43" s="172"/>
      <c r="F43" s="172"/>
      <c r="G43" s="172"/>
      <c r="H43" s="172"/>
      <c r="I43" s="172"/>
      <c r="J43" s="172"/>
      <c r="K43" s="172"/>
      <c r="L43" s="172"/>
      <c r="M43" s="172"/>
      <c r="N43" s="172"/>
      <c r="O43" s="172"/>
      <c r="P43" s="172"/>
      <c r="Q43" s="172"/>
      <c r="R43" s="172"/>
      <c r="S43" s="172"/>
      <c r="T43" s="172"/>
      <c r="U43" s="172"/>
      <c r="V43" s="172"/>
      <c r="W43" s="172"/>
      <c r="X43" s="172"/>
      <c r="Y43" s="172"/>
      <c r="Z43" s="172"/>
    </row>
    <row r="44" spans="1:26" ht="12" customHeight="1">
      <c r="A44" s="215" t="s">
        <v>4896</v>
      </c>
      <c r="B44" s="215" t="s">
        <v>4897</v>
      </c>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row>
    <row r="45" spans="1:26" ht="12" customHeight="1">
      <c r="A45" s="215" t="s">
        <v>4898</v>
      </c>
      <c r="B45" s="215" t="s">
        <v>4899</v>
      </c>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row>
    <row r="46" spans="1:26" ht="12" customHeight="1">
      <c r="A46" s="215" t="s">
        <v>4900</v>
      </c>
      <c r="B46" s="215" t="s">
        <v>781</v>
      </c>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row>
    <row r="47" spans="1:26" ht="12" customHeight="1">
      <c r="A47" s="215" t="s">
        <v>4901</v>
      </c>
      <c r="B47" s="215" t="s">
        <v>146</v>
      </c>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row>
    <row r="48" spans="1:26" ht="12" customHeight="1">
      <c r="A48" s="215" t="s">
        <v>4902</v>
      </c>
      <c r="B48" s="215" t="s">
        <v>4903</v>
      </c>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row>
    <row r="49" spans="1:26" ht="12" customHeight="1">
      <c r="A49" s="215" t="s">
        <v>4904</v>
      </c>
      <c r="B49" s="215" t="s">
        <v>4905</v>
      </c>
      <c r="C49" s="172"/>
      <c r="D49" s="172"/>
      <c r="E49" s="172"/>
      <c r="F49" s="172"/>
      <c r="G49" s="172"/>
      <c r="H49" s="172"/>
      <c r="I49" s="172"/>
      <c r="J49" s="172"/>
      <c r="K49" s="172"/>
      <c r="L49" s="172"/>
      <c r="M49" s="172"/>
      <c r="N49" s="172"/>
      <c r="O49" s="172"/>
      <c r="P49" s="172"/>
      <c r="Q49" s="172"/>
      <c r="R49" s="172"/>
      <c r="S49" s="172"/>
      <c r="T49" s="172"/>
      <c r="U49" s="172"/>
      <c r="V49" s="172"/>
      <c r="W49" s="172"/>
      <c r="X49" s="172"/>
      <c r="Y49" s="172"/>
      <c r="Z49" s="172"/>
    </row>
    <row r="50" spans="1:26" ht="12" customHeight="1">
      <c r="A50" s="215" t="s">
        <v>4906</v>
      </c>
      <c r="B50" s="215" t="s">
        <v>461</v>
      </c>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72"/>
    </row>
    <row r="51" spans="1:26" ht="12" customHeight="1">
      <c r="A51" s="215" t="s">
        <v>4907</v>
      </c>
      <c r="B51" s="215" t="s">
        <v>4908</v>
      </c>
      <c r="C51" s="172"/>
      <c r="D51" s="172"/>
      <c r="E51" s="172"/>
      <c r="F51" s="172"/>
      <c r="G51" s="172"/>
      <c r="H51" s="172"/>
      <c r="I51" s="172"/>
      <c r="J51" s="172"/>
      <c r="K51" s="172"/>
      <c r="L51" s="172"/>
      <c r="M51" s="172"/>
      <c r="N51" s="172"/>
      <c r="O51" s="172"/>
      <c r="P51" s="172"/>
      <c r="Q51" s="172"/>
      <c r="R51" s="172"/>
      <c r="S51" s="172"/>
      <c r="T51" s="172"/>
      <c r="U51" s="172"/>
      <c r="V51" s="172"/>
      <c r="W51" s="172"/>
      <c r="X51" s="172"/>
      <c r="Y51" s="172"/>
      <c r="Z51" s="172"/>
    </row>
    <row r="52" spans="1:26" ht="12" customHeight="1">
      <c r="A52" s="215" t="s">
        <v>4909</v>
      </c>
      <c r="B52" s="215" t="s">
        <v>4910</v>
      </c>
      <c r="C52" s="172"/>
      <c r="D52" s="172"/>
      <c r="E52" s="172"/>
      <c r="F52" s="172"/>
      <c r="G52" s="172"/>
      <c r="H52" s="172"/>
      <c r="I52" s="172"/>
      <c r="J52" s="172"/>
      <c r="K52" s="172"/>
      <c r="L52" s="172"/>
      <c r="M52" s="172"/>
      <c r="N52" s="172"/>
      <c r="O52" s="172"/>
      <c r="P52" s="172"/>
      <c r="Q52" s="172"/>
      <c r="R52" s="172"/>
      <c r="S52" s="172"/>
      <c r="T52" s="172"/>
      <c r="U52" s="172"/>
      <c r="V52" s="172"/>
      <c r="W52" s="172"/>
      <c r="X52" s="172"/>
      <c r="Y52" s="172"/>
      <c r="Z52" s="172"/>
    </row>
    <row r="53" spans="1:26" ht="12" customHeight="1">
      <c r="A53" s="215" t="s">
        <v>4911</v>
      </c>
      <c r="B53" s="215" t="s">
        <v>1312</v>
      </c>
      <c r="C53" s="172"/>
      <c r="D53" s="172"/>
      <c r="E53" s="172"/>
      <c r="F53" s="172"/>
      <c r="G53" s="172"/>
      <c r="H53" s="172"/>
      <c r="I53" s="172"/>
      <c r="J53" s="172"/>
      <c r="K53" s="172"/>
      <c r="L53" s="172"/>
      <c r="M53" s="172"/>
      <c r="N53" s="172"/>
      <c r="O53" s="172"/>
      <c r="P53" s="172"/>
      <c r="Q53" s="172"/>
      <c r="R53" s="172"/>
      <c r="S53" s="172"/>
      <c r="T53" s="172"/>
      <c r="U53" s="172"/>
      <c r="V53" s="172"/>
      <c r="W53" s="172"/>
      <c r="X53" s="172"/>
      <c r="Y53" s="172"/>
      <c r="Z53" s="172"/>
    </row>
    <row r="54" spans="1:26" ht="12" customHeight="1">
      <c r="A54" s="215" t="s">
        <v>4912</v>
      </c>
      <c r="B54" s="215" t="s">
        <v>4913</v>
      </c>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row>
    <row r="55" spans="1:26" ht="12" customHeight="1">
      <c r="A55" s="215" t="s">
        <v>4914</v>
      </c>
      <c r="B55" s="215" t="s">
        <v>4915</v>
      </c>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row>
    <row r="56" spans="1:26" ht="12" customHeight="1">
      <c r="A56" s="215" t="s">
        <v>4916</v>
      </c>
      <c r="B56" s="215" t="s">
        <v>4917</v>
      </c>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row>
    <row r="57" spans="1:26" ht="12" customHeight="1">
      <c r="A57" s="215" t="s">
        <v>4918</v>
      </c>
      <c r="B57" s="215" t="s">
        <v>4919</v>
      </c>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row>
    <row r="58" spans="1:26" ht="12" customHeight="1">
      <c r="A58" s="215" t="s">
        <v>4920</v>
      </c>
      <c r="B58" s="215" t="s">
        <v>4921</v>
      </c>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row>
    <row r="59" spans="1:26" ht="12" customHeight="1">
      <c r="A59" s="215" t="s">
        <v>4922</v>
      </c>
      <c r="B59" s="215" t="s">
        <v>4923</v>
      </c>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row>
    <row r="60" spans="1:26" ht="12" customHeight="1">
      <c r="A60" s="215" t="s">
        <v>4924</v>
      </c>
      <c r="B60" s="215" t="s">
        <v>4925</v>
      </c>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row>
    <row r="61" spans="1:26" ht="12" customHeight="1">
      <c r="A61" s="215" t="s">
        <v>4926</v>
      </c>
      <c r="B61" s="215" t="s">
        <v>831</v>
      </c>
      <c r="C61" s="172"/>
      <c r="D61" s="172"/>
      <c r="E61" s="172"/>
      <c r="F61" s="172"/>
      <c r="G61" s="172"/>
      <c r="H61" s="172"/>
      <c r="I61" s="172"/>
      <c r="J61" s="172"/>
      <c r="K61" s="172"/>
      <c r="L61" s="172"/>
      <c r="M61" s="172"/>
      <c r="N61" s="172"/>
      <c r="O61" s="172"/>
      <c r="P61" s="172"/>
      <c r="Q61" s="172"/>
      <c r="R61" s="172"/>
      <c r="S61" s="172"/>
      <c r="T61" s="172"/>
      <c r="U61" s="172"/>
      <c r="V61" s="172"/>
      <c r="W61" s="172"/>
      <c r="X61" s="172"/>
      <c r="Y61" s="172"/>
      <c r="Z61" s="172"/>
    </row>
    <row r="62" spans="1:26" ht="12" customHeight="1">
      <c r="A62" s="215" t="s">
        <v>4927</v>
      </c>
      <c r="B62" s="215" t="s">
        <v>4928</v>
      </c>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row>
    <row r="63" spans="1:26" ht="12" customHeight="1">
      <c r="A63" s="215" t="s">
        <v>4929</v>
      </c>
      <c r="B63" s="215" t="s">
        <v>4930</v>
      </c>
      <c r="C63" s="172"/>
      <c r="D63" s="172"/>
      <c r="E63" s="172"/>
      <c r="F63" s="172"/>
      <c r="G63" s="172"/>
      <c r="H63" s="172"/>
      <c r="I63" s="172"/>
      <c r="J63" s="172"/>
      <c r="K63" s="172"/>
      <c r="L63" s="172"/>
      <c r="M63" s="172"/>
      <c r="N63" s="172"/>
      <c r="O63" s="172"/>
      <c r="P63" s="172"/>
      <c r="Q63" s="172"/>
      <c r="R63" s="172"/>
      <c r="S63" s="172"/>
      <c r="T63" s="172"/>
      <c r="U63" s="172"/>
      <c r="V63" s="172"/>
      <c r="W63" s="172"/>
      <c r="X63" s="172"/>
      <c r="Y63" s="172"/>
      <c r="Z63" s="172"/>
    </row>
    <row r="64" spans="1:26" ht="12" customHeight="1">
      <c r="A64" s="215" t="s">
        <v>4931</v>
      </c>
      <c r="B64" s="215" t="s">
        <v>4932</v>
      </c>
      <c r="C64" s="172"/>
      <c r="D64" s="172"/>
      <c r="E64" s="172"/>
      <c r="F64" s="172"/>
      <c r="G64" s="172"/>
      <c r="H64" s="172"/>
      <c r="I64" s="172"/>
      <c r="J64" s="172"/>
      <c r="K64" s="172"/>
      <c r="L64" s="172"/>
      <c r="M64" s="172"/>
      <c r="N64" s="172"/>
      <c r="O64" s="172"/>
      <c r="P64" s="172"/>
      <c r="Q64" s="172"/>
      <c r="R64" s="172"/>
      <c r="S64" s="172"/>
      <c r="T64" s="172"/>
      <c r="U64" s="172"/>
      <c r="V64" s="172"/>
      <c r="W64" s="172"/>
      <c r="X64" s="172"/>
      <c r="Y64" s="172"/>
      <c r="Z64" s="172"/>
    </row>
    <row r="65" spans="1:26" ht="12" customHeight="1">
      <c r="A65" s="215" t="s">
        <v>4933</v>
      </c>
      <c r="B65" s="215" t="s">
        <v>4934</v>
      </c>
      <c r="C65" s="172"/>
      <c r="D65" s="172"/>
      <c r="E65" s="172"/>
      <c r="F65" s="172"/>
      <c r="G65" s="172"/>
      <c r="H65" s="172"/>
      <c r="I65" s="172"/>
      <c r="J65" s="172"/>
      <c r="K65" s="172"/>
      <c r="L65" s="172"/>
      <c r="M65" s="172"/>
      <c r="N65" s="172"/>
      <c r="O65" s="172"/>
      <c r="P65" s="172"/>
      <c r="Q65" s="172"/>
      <c r="R65" s="172"/>
      <c r="S65" s="172"/>
      <c r="T65" s="172"/>
      <c r="U65" s="172"/>
      <c r="V65" s="172"/>
      <c r="W65" s="172"/>
      <c r="X65" s="172"/>
      <c r="Y65" s="172"/>
      <c r="Z65" s="172"/>
    </row>
    <row r="66" spans="1:26" ht="12" customHeight="1">
      <c r="A66" s="215" t="s">
        <v>4935</v>
      </c>
      <c r="B66" s="215" t="s">
        <v>4936</v>
      </c>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row>
    <row r="67" spans="1:26" ht="12" customHeight="1">
      <c r="A67" s="215" t="s">
        <v>4937</v>
      </c>
      <c r="B67" s="215" t="s">
        <v>4938</v>
      </c>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row>
    <row r="68" spans="1:26" ht="12" customHeight="1">
      <c r="A68" s="215" t="s">
        <v>4939</v>
      </c>
      <c r="B68" s="215" t="s">
        <v>4940</v>
      </c>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row>
    <row r="69" spans="1:26" ht="12" customHeight="1">
      <c r="A69" s="215" t="s">
        <v>4941</v>
      </c>
      <c r="B69" s="215" t="s">
        <v>4942</v>
      </c>
      <c r="C69" s="172"/>
      <c r="D69" s="172"/>
      <c r="E69" s="172"/>
      <c r="F69" s="172"/>
      <c r="G69" s="172"/>
      <c r="H69" s="172"/>
      <c r="I69" s="172"/>
      <c r="J69" s="172"/>
      <c r="K69" s="172"/>
      <c r="L69" s="172"/>
      <c r="M69" s="172"/>
      <c r="N69" s="172"/>
      <c r="O69" s="172"/>
      <c r="P69" s="172"/>
      <c r="Q69" s="172"/>
      <c r="R69" s="172"/>
      <c r="S69" s="172"/>
      <c r="T69" s="172"/>
      <c r="U69" s="172"/>
      <c r="V69" s="172"/>
      <c r="W69" s="172"/>
      <c r="X69" s="172"/>
      <c r="Y69" s="172"/>
      <c r="Z69" s="172"/>
    </row>
    <row r="70" spans="1:26" ht="12" customHeight="1">
      <c r="A70" s="215" t="s">
        <v>4943</v>
      </c>
      <c r="B70" s="215" t="s">
        <v>4944</v>
      </c>
      <c r="C70" s="172"/>
      <c r="D70" s="172"/>
      <c r="E70" s="172"/>
      <c r="F70" s="172"/>
      <c r="G70" s="172"/>
      <c r="H70" s="172"/>
      <c r="I70" s="172"/>
      <c r="J70" s="172"/>
      <c r="K70" s="172"/>
      <c r="L70" s="172"/>
      <c r="M70" s="172"/>
      <c r="N70" s="172"/>
      <c r="O70" s="172"/>
      <c r="P70" s="172"/>
      <c r="Q70" s="172"/>
      <c r="R70" s="172"/>
      <c r="S70" s="172"/>
      <c r="T70" s="172"/>
      <c r="U70" s="172"/>
      <c r="V70" s="172"/>
      <c r="W70" s="172"/>
      <c r="X70" s="172"/>
      <c r="Y70" s="172"/>
      <c r="Z70" s="172"/>
    </row>
    <row r="71" spans="1:26" ht="12" customHeight="1">
      <c r="A71" s="215" t="s">
        <v>4945</v>
      </c>
      <c r="B71" s="215" t="s">
        <v>996</v>
      </c>
      <c r="C71" s="172"/>
      <c r="D71" s="172"/>
      <c r="E71" s="172"/>
      <c r="F71" s="172"/>
      <c r="G71" s="172"/>
      <c r="H71" s="172"/>
      <c r="I71" s="172"/>
      <c r="J71" s="172"/>
      <c r="K71" s="172"/>
      <c r="L71" s="172"/>
      <c r="M71" s="172"/>
      <c r="N71" s="172"/>
      <c r="O71" s="172"/>
      <c r="P71" s="172"/>
      <c r="Q71" s="172"/>
      <c r="R71" s="172"/>
      <c r="S71" s="172"/>
      <c r="T71" s="172"/>
      <c r="U71" s="172"/>
      <c r="V71" s="172"/>
      <c r="W71" s="172"/>
      <c r="X71" s="172"/>
      <c r="Y71" s="172"/>
      <c r="Z71" s="172"/>
    </row>
    <row r="72" spans="1:26" ht="12" customHeight="1">
      <c r="A72" s="215" t="s">
        <v>4946</v>
      </c>
      <c r="B72" s="215" t="s">
        <v>4947</v>
      </c>
      <c r="C72" s="172"/>
      <c r="D72" s="172"/>
      <c r="E72" s="172"/>
      <c r="F72" s="172"/>
      <c r="G72" s="172"/>
      <c r="H72" s="172"/>
      <c r="I72" s="172"/>
      <c r="J72" s="172"/>
      <c r="K72" s="172"/>
      <c r="L72" s="172"/>
      <c r="M72" s="172"/>
      <c r="N72" s="172"/>
      <c r="O72" s="172"/>
      <c r="P72" s="172"/>
      <c r="Q72" s="172"/>
      <c r="R72" s="172"/>
      <c r="S72" s="172"/>
      <c r="T72" s="172"/>
      <c r="U72" s="172"/>
      <c r="V72" s="172"/>
      <c r="W72" s="172"/>
      <c r="X72" s="172"/>
      <c r="Y72" s="172"/>
      <c r="Z72" s="172"/>
    </row>
    <row r="73" spans="1:26" ht="12" customHeight="1">
      <c r="A73" s="215" t="s">
        <v>4948</v>
      </c>
      <c r="B73" s="215" t="s">
        <v>4949</v>
      </c>
      <c r="C73" s="172"/>
      <c r="D73" s="172"/>
      <c r="E73" s="172"/>
      <c r="F73" s="172"/>
      <c r="G73" s="172"/>
      <c r="H73" s="172"/>
      <c r="I73" s="172"/>
      <c r="J73" s="172"/>
      <c r="K73" s="172"/>
      <c r="L73" s="172"/>
      <c r="M73" s="172"/>
      <c r="N73" s="172"/>
      <c r="O73" s="172"/>
      <c r="P73" s="172"/>
      <c r="Q73" s="172"/>
      <c r="R73" s="172"/>
      <c r="S73" s="172"/>
      <c r="T73" s="172"/>
      <c r="U73" s="172"/>
      <c r="V73" s="172"/>
      <c r="W73" s="172"/>
      <c r="X73" s="172"/>
      <c r="Y73" s="172"/>
      <c r="Z73" s="172"/>
    </row>
    <row r="74" spans="1:26" ht="12" customHeight="1">
      <c r="A74" s="215" t="s">
        <v>4950</v>
      </c>
      <c r="B74" s="215" t="s">
        <v>4951</v>
      </c>
      <c r="C74" s="172"/>
      <c r="D74" s="172"/>
      <c r="E74" s="172"/>
      <c r="F74" s="172"/>
      <c r="G74" s="172"/>
      <c r="H74" s="172"/>
      <c r="I74" s="172"/>
      <c r="J74" s="172"/>
      <c r="K74" s="172"/>
      <c r="L74" s="172"/>
      <c r="M74" s="172"/>
      <c r="N74" s="172"/>
      <c r="O74" s="172"/>
      <c r="P74" s="172"/>
      <c r="Q74" s="172"/>
      <c r="R74" s="172"/>
      <c r="S74" s="172"/>
      <c r="T74" s="172"/>
      <c r="U74" s="172"/>
      <c r="V74" s="172"/>
      <c r="W74" s="172"/>
      <c r="X74" s="172"/>
      <c r="Y74" s="172"/>
      <c r="Z74" s="172"/>
    </row>
    <row r="75" spans="1:26" ht="12" customHeight="1">
      <c r="A75" s="215" t="s">
        <v>4952</v>
      </c>
      <c r="B75" s="215" t="s">
        <v>4953</v>
      </c>
      <c r="C75" s="172"/>
      <c r="D75" s="172"/>
      <c r="E75" s="172"/>
      <c r="F75" s="172"/>
      <c r="G75" s="172"/>
      <c r="H75" s="172"/>
      <c r="I75" s="172"/>
      <c r="J75" s="172"/>
      <c r="K75" s="172"/>
      <c r="L75" s="172"/>
      <c r="M75" s="172"/>
      <c r="N75" s="172"/>
      <c r="O75" s="172"/>
      <c r="P75" s="172"/>
      <c r="Q75" s="172"/>
      <c r="R75" s="172"/>
      <c r="S75" s="172"/>
      <c r="T75" s="172"/>
      <c r="U75" s="172"/>
      <c r="V75" s="172"/>
      <c r="W75" s="172"/>
      <c r="X75" s="172"/>
      <c r="Y75" s="172"/>
      <c r="Z75" s="172"/>
    </row>
    <row r="76" spans="1:26" ht="12" customHeight="1">
      <c r="A76" s="215" t="s">
        <v>4954</v>
      </c>
      <c r="B76" s="215" t="s">
        <v>4955</v>
      </c>
      <c r="C76" s="172"/>
      <c r="D76" s="172"/>
      <c r="E76" s="172"/>
      <c r="F76" s="172"/>
      <c r="G76" s="172"/>
      <c r="H76" s="172"/>
      <c r="I76" s="172"/>
      <c r="J76" s="172"/>
      <c r="K76" s="172"/>
      <c r="L76" s="172"/>
      <c r="M76" s="172"/>
      <c r="N76" s="172"/>
      <c r="O76" s="172"/>
      <c r="P76" s="172"/>
      <c r="Q76" s="172"/>
      <c r="R76" s="172"/>
      <c r="S76" s="172"/>
      <c r="T76" s="172"/>
      <c r="U76" s="172"/>
      <c r="V76" s="172"/>
      <c r="W76" s="172"/>
      <c r="X76" s="172"/>
      <c r="Y76" s="172"/>
      <c r="Z76" s="172"/>
    </row>
    <row r="77" spans="1:26" ht="12" customHeight="1">
      <c r="A77" s="215" t="s">
        <v>4956</v>
      </c>
      <c r="B77" s="215" t="s">
        <v>4957</v>
      </c>
      <c r="C77" s="172"/>
      <c r="D77" s="172"/>
      <c r="E77" s="172"/>
      <c r="F77" s="172"/>
      <c r="G77" s="172"/>
      <c r="H77" s="172"/>
      <c r="I77" s="172"/>
      <c r="J77" s="172"/>
      <c r="K77" s="172"/>
      <c r="L77" s="172"/>
      <c r="M77" s="172"/>
      <c r="N77" s="172"/>
      <c r="O77" s="172"/>
      <c r="P77" s="172"/>
      <c r="Q77" s="172"/>
      <c r="R77" s="172"/>
      <c r="S77" s="172"/>
      <c r="T77" s="172"/>
      <c r="U77" s="172"/>
      <c r="V77" s="172"/>
      <c r="W77" s="172"/>
      <c r="X77" s="172"/>
      <c r="Y77" s="172"/>
      <c r="Z77" s="172"/>
    </row>
    <row r="78" spans="1:26" ht="12" customHeight="1">
      <c r="A78" s="215" t="s">
        <v>4958</v>
      </c>
      <c r="B78" s="215" t="s">
        <v>820</v>
      </c>
      <c r="C78" s="172"/>
      <c r="D78" s="172"/>
      <c r="E78" s="172"/>
      <c r="F78" s="172"/>
      <c r="G78" s="172"/>
      <c r="H78" s="172"/>
      <c r="I78" s="172"/>
      <c r="J78" s="172"/>
      <c r="K78" s="172"/>
      <c r="L78" s="172"/>
      <c r="M78" s="172"/>
      <c r="N78" s="172"/>
      <c r="O78" s="172"/>
      <c r="P78" s="172"/>
      <c r="Q78" s="172"/>
      <c r="R78" s="172"/>
      <c r="S78" s="172"/>
      <c r="T78" s="172"/>
      <c r="U78" s="172"/>
      <c r="V78" s="172"/>
      <c r="W78" s="172"/>
      <c r="X78" s="172"/>
      <c r="Y78" s="172"/>
      <c r="Z78" s="172"/>
    </row>
    <row r="79" spans="1:26" ht="12" customHeight="1">
      <c r="A79" s="215" t="s">
        <v>4959</v>
      </c>
      <c r="B79" s="215" t="s">
        <v>4960</v>
      </c>
      <c r="C79" s="172"/>
      <c r="D79" s="172"/>
      <c r="E79" s="172"/>
      <c r="F79" s="172"/>
      <c r="G79" s="172"/>
      <c r="H79" s="172"/>
      <c r="I79" s="172"/>
      <c r="J79" s="172"/>
      <c r="K79" s="172"/>
      <c r="L79" s="172"/>
      <c r="M79" s="172"/>
      <c r="N79" s="172"/>
      <c r="O79" s="172"/>
      <c r="P79" s="172"/>
      <c r="Q79" s="172"/>
      <c r="R79" s="172"/>
      <c r="S79" s="172"/>
      <c r="T79" s="172"/>
      <c r="U79" s="172"/>
      <c r="V79" s="172"/>
      <c r="W79" s="172"/>
      <c r="X79" s="172"/>
      <c r="Y79" s="172"/>
      <c r="Z79" s="172"/>
    </row>
    <row r="80" spans="1:26" ht="12" customHeight="1">
      <c r="A80" s="215" t="s">
        <v>4961</v>
      </c>
      <c r="B80" s="215" t="s">
        <v>4962</v>
      </c>
      <c r="C80" s="172"/>
      <c r="D80" s="172"/>
      <c r="E80" s="172"/>
      <c r="F80" s="172"/>
      <c r="G80" s="172"/>
      <c r="H80" s="172"/>
      <c r="I80" s="172"/>
      <c r="J80" s="172"/>
      <c r="K80" s="172"/>
      <c r="L80" s="172"/>
      <c r="M80" s="172"/>
      <c r="N80" s="172"/>
      <c r="O80" s="172"/>
      <c r="P80" s="172"/>
      <c r="Q80" s="172"/>
      <c r="R80" s="172"/>
      <c r="S80" s="172"/>
      <c r="T80" s="172"/>
      <c r="U80" s="172"/>
      <c r="V80" s="172"/>
      <c r="W80" s="172"/>
      <c r="X80" s="172"/>
      <c r="Y80" s="172"/>
      <c r="Z80" s="172"/>
    </row>
    <row r="81" spans="1:26" ht="12" customHeight="1">
      <c r="A81" s="215" t="s">
        <v>4963</v>
      </c>
      <c r="B81" s="215" t="s">
        <v>4964</v>
      </c>
      <c r="C81" s="172"/>
      <c r="D81" s="172"/>
      <c r="E81" s="172"/>
      <c r="F81" s="172"/>
      <c r="G81" s="172"/>
      <c r="H81" s="172"/>
      <c r="I81" s="172"/>
      <c r="J81" s="172"/>
      <c r="K81" s="172"/>
      <c r="L81" s="172"/>
      <c r="M81" s="172"/>
      <c r="N81" s="172"/>
      <c r="O81" s="172"/>
      <c r="P81" s="172"/>
      <c r="Q81" s="172"/>
      <c r="R81" s="172"/>
      <c r="S81" s="172"/>
      <c r="T81" s="172"/>
      <c r="U81" s="172"/>
      <c r="V81" s="172"/>
      <c r="W81" s="172"/>
      <c r="X81" s="172"/>
      <c r="Y81" s="172"/>
      <c r="Z81" s="172"/>
    </row>
    <row r="82" spans="1:26" ht="12" customHeight="1">
      <c r="A82" s="215" t="s">
        <v>4965</v>
      </c>
      <c r="B82" s="215" t="s">
        <v>4966</v>
      </c>
      <c r="C82" s="172"/>
      <c r="D82" s="172"/>
      <c r="E82" s="172"/>
      <c r="F82" s="172"/>
      <c r="G82" s="172"/>
      <c r="H82" s="172"/>
      <c r="I82" s="172"/>
      <c r="J82" s="172"/>
      <c r="K82" s="172"/>
      <c r="L82" s="172"/>
      <c r="M82" s="172"/>
      <c r="N82" s="172"/>
      <c r="O82" s="172"/>
      <c r="P82" s="172"/>
      <c r="Q82" s="172"/>
      <c r="R82" s="172"/>
      <c r="S82" s="172"/>
      <c r="T82" s="172"/>
      <c r="U82" s="172"/>
      <c r="V82" s="172"/>
      <c r="W82" s="172"/>
      <c r="X82" s="172"/>
      <c r="Y82" s="172"/>
      <c r="Z82" s="172"/>
    </row>
    <row r="83" spans="1:26" ht="12" customHeight="1">
      <c r="A83" s="215" t="s">
        <v>4967</v>
      </c>
      <c r="B83" s="215" t="s">
        <v>4968</v>
      </c>
      <c r="C83" s="172"/>
      <c r="D83" s="172"/>
      <c r="E83" s="172"/>
      <c r="F83" s="172"/>
      <c r="G83" s="172"/>
      <c r="H83" s="172"/>
      <c r="I83" s="172"/>
      <c r="J83" s="172"/>
      <c r="K83" s="172"/>
      <c r="L83" s="172"/>
      <c r="M83" s="172"/>
      <c r="N83" s="172"/>
      <c r="O83" s="172"/>
      <c r="P83" s="172"/>
      <c r="Q83" s="172"/>
      <c r="R83" s="172"/>
      <c r="S83" s="172"/>
      <c r="T83" s="172"/>
      <c r="U83" s="172"/>
      <c r="V83" s="172"/>
      <c r="W83" s="172"/>
      <c r="X83" s="172"/>
      <c r="Y83" s="172"/>
      <c r="Z83" s="172"/>
    </row>
    <row r="84" spans="1:26" ht="12" customHeight="1">
      <c r="A84" s="215" t="s">
        <v>4969</v>
      </c>
      <c r="B84" s="215" t="s">
        <v>4970</v>
      </c>
      <c r="C84" s="172"/>
      <c r="D84" s="172"/>
      <c r="E84" s="172"/>
      <c r="F84" s="172"/>
      <c r="G84" s="172"/>
      <c r="H84" s="172"/>
      <c r="I84" s="172"/>
      <c r="J84" s="172"/>
      <c r="K84" s="172"/>
      <c r="L84" s="172"/>
      <c r="M84" s="172"/>
      <c r="N84" s="172"/>
      <c r="O84" s="172"/>
      <c r="P84" s="172"/>
      <c r="Q84" s="172"/>
      <c r="R84" s="172"/>
      <c r="S84" s="172"/>
      <c r="T84" s="172"/>
      <c r="U84" s="172"/>
      <c r="V84" s="172"/>
      <c r="W84" s="172"/>
      <c r="X84" s="172"/>
      <c r="Y84" s="172"/>
      <c r="Z84" s="172"/>
    </row>
    <row r="85" spans="1:26" ht="12" customHeight="1">
      <c r="A85" s="215" t="s">
        <v>4971</v>
      </c>
      <c r="B85" s="215" t="s">
        <v>196</v>
      </c>
      <c r="C85" s="172"/>
      <c r="D85" s="172"/>
      <c r="E85" s="172"/>
      <c r="F85" s="172"/>
      <c r="G85" s="172"/>
      <c r="H85" s="172"/>
      <c r="I85" s="172"/>
      <c r="J85" s="172"/>
      <c r="K85" s="172"/>
      <c r="L85" s="172"/>
      <c r="M85" s="172"/>
      <c r="N85" s="172"/>
      <c r="O85" s="172"/>
      <c r="P85" s="172"/>
      <c r="Q85" s="172"/>
      <c r="R85" s="172"/>
      <c r="S85" s="172"/>
      <c r="T85" s="172"/>
      <c r="U85" s="172"/>
      <c r="V85" s="172"/>
      <c r="W85" s="172"/>
      <c r="X85" s="172"/>
      <c r="Y85" s="172"/>
      <c r="Z85" s="172"/>
    </row>
    <row r="86" spans="1:26" ht="12" customHeight="1">
      <c r="A86" s="215" t="s">
        <v>4972</v>
      </c>
      <c r="B86" s="215" t="s">
        <v>466</v>
      </c>
      <c r="C86" s="172"/>
      <c r="D86" s="172"/>
      <c r="E86" s="172"/>
      <c r="F86" s="172"/>
      <c r="G86" s="172"/>
      <c r="H86" s="172"/>
      <c r="I86" s="172"/>
      <c r="J86" s="172"/>
      <c r="K86" s="172"/>
      <c r="L86" s="172"/>
      <c r="M86" s="172"/>
      <c r="N86" s="172"/>
      <c r="O86" s="172"/>
      <c r="P86" s="172"/>
      <c r="Q86" s="172"/>
      <c r="R86" s="172"/>
      <c r="S86" s="172"/>
      <c r="T86" s="172"/>
      <c r="U86" s="172"/>
      <c r="V86" s="172"/>
      <c r="W86" s="172"/>
      <c r="X86" s="172"/>
      <c r="Y86" s="172"/>
      <c r="Z86" s="172"/>
    </row>
    <row r="87" spans="1:26" ht="12" customHeight="1">
      <c r="A87" s="215" t="s">
        <v>4973</v>
      </c>
      <c r="B87" s="215" t="s">
        <v>4974</v>
      </c>
      <c r="C87" s="172"/>
      <c r="D87" s="172"/>
      <c r="E87" s="172"/>
      <c r="F87" s="172"/>
      <c r="G87" s="172"/>
      <c r="H87" s="172"/>
      <c r="I87" s="172"/>
      <c r="J87" s="172"/>
      <c r="K87" s="172"/>
      <c r="L87" s="172"/>
      <c r="M87" s="172"/>
      <c r="N87" s="172"/>
      <c r="O87" s="172"/>
      <c r="P87" s="172"/>
      <c r="Q87" s="172"/>
      <c r="R87" s="172"/>
      <c r="S87" s="172"/>
      <c r="T87" s="172"/>
      <c r="U87" s="172"/>
      <c r="V87" s="172"/>
      <c r="W87" s="172"/>
      <c r="X87" s="172"/>
      <c r="Y87" s="172"/>
      <c r="Z87" s="172"/>
    </row>
    <row r="88" spans="1:26" ht="12" customHeight="1">
      <c r="A88" s="215" t="s">
        <v>4975</v>
      </c>
      <c r="B88" s="215" t="s">
        <v>4976</v>
      </c>
      <c r="C88" s="172"/>
      <c r="D88" s="172"/>
      <c r="E88" s="172"/>
      <c r="F88" s="172"/>
      <c r="G88" s="172"/>
      <c r="H88" s="172"/>
      <c r="I88" s="172"/>
      <c r="J88" s="172"/>
      <c r="K88" s="172"/>
      <c r="L88" s="172"/>
      <c r="M88" s="172"/>
      <c r="N88" s="172"/>
      <c r="O88" s="172"/>
      <c r="P88" s="172"/>
      <c r="Q88" s="172"/>
      <c r="R88" s="172"/>
      <c r="S88" s="172"/>
      <c r="T88" s="172"/>
      <c r="U88" s="172"/>
      <c r="V88" s="172"/>
      <c r="W88" s="172"/>
      <c r="X88" s="172"/>
      <c r="Y88" s="172"/>
      <c r="Z88" s="172"/>
    </row>
    <row r="89" spans="1:26" ht="12" customHeight="1">
      <c r="A89" s="215" t="s">
        <v>4977</v>
      </c>
      <c r="B89" s="215" t="s">
        <v>4978</v>
      </c>
      <c r="C89" s="172"/>
      <c r="D89" s="172"/>
      <c r="E89" s="172"/>
      <c r="F89" s="172"/>
      <c r="G89" s="172"/>
      <c r="H89" s="172"/>
      <c r="I89" s="172"/>
      <c r="J89" s="172"/>
      <c r="K89" s="172"/>
      <c r="L89" s="172"/>
      <c r="M89" s="172"/>
      <c r="N89" s="172"/>
      <c r="O89" s="172"/>
      <c r="P89" s="172"/>
      <c r="Q89" s="172"/>
      <c r="R89" s="172"/>
      <c r="S89" s="172"/>
      <c r="T89" s="172"/>
      <c r="U89" s="172"/>
      <c r="V89" s="172"/>
      <c r="W89" s="172"/>
      <c r="X89" s="172"/>
      <c r="Y89" s="172"/>
      <c r="Z89" s="172"/>
    </row>
    <row r="90" spans="1:26" ht="12" customHeight="1">
      <c r="A90" s="215" t="s">
        <v>4979</v>
      </c>
      <c r="B90" s="215" t="s">
        <v>4980</v>
      </c>
      <c r="C90" s="172"/>
      <c r="D90" s="172"/>
      <c r="E90" s="172"/>
      <c r="F90" s="172"/>
      <c r="G90" s="172"/>
      <c r="H90" s="172"/>
      <c r="I90" s="172"/>
      <c r="J90" s="172"/>
      <c r="K90" s="172"/>
      <c r="L90" s="172"/>
      <c r="M90" s="172"/>
      <c r="N90" s="172"/>
      <c r="O90" s="172"/>
      <c r="P90" s="172"/>
      <c r="Q90" s="172"/>
      <c r="R90" s="172"/>
      <c r="S90" s="172"/>
      <c r="T90" s="172"/>
      <c r="U90" s="172"/>
      <c r="V90" s="172"/>
      <c r="W90" s="172"/>
      <c r="X90" s="172"/>
      <c r="Y90" s="172"/>
      <c r="Z90" s="172"/>
    </row>
    <row r="91" spans="1:26" ht="12" customHeight="1">
      <c r="A91" s="215" t="s">
        <v>4981</v>
      </c>
      <c r="B91" s="215" t="s">
        <v>4982</v>
      </c>
      <c r="C91" s="172"/>
      <c r="D91" s="172"/>
      <c r="E91" s="172"/>
      <c r="F91" s="172"/>
      <c r="G91" s="172"/>
      <c r="H91" s="172"/>
      <c r="I91" s="172"/>
      <c r="J91" s="172"/>
      <c r="K91" s="172"/>
      <c r="L91" s="172"/>
      <c r="M91" s="172"/>
      <c r="N91" s="172"/>
      <c r="O91" s="172"/>
      <c r="P91" s="172"/>
      <c r="Q91" s="172"/>
      <c r="R91" s="172"/>
      <c r="S91" s="172"/>
      <c r="T91" s="172"/>
      <c r="U91" s="172"/>
      <c r="V91" s="172"/>
      <c r="W91" s="172"/>
      <c r="X91" s="172"/>
      <c r="Y91" s="172"/>
      <c r="Z91" s="172"/>
    </row>
    <row r="92" spans="1:26" ht="12" customHeight="1">
      <c r="A92" s="215" t="s">
        <v>4983</v>
      </c>
      <c r="B92" s="215" t="s">
        <v>4984</v>
      </c>
      <c r="C92" s="172"/>
      <c r="D92" s="172"/>
      <c r="E92" s="172"/>
      <c r="F92" s="172"/>
      <c r="G92" s="172"/>
      <c r="H92" s="172"/>
      <c r="I92" s="172"/>
      <c r="J92" s="172"/>
      <c r="K92" s="172"/>
      <c r="L92" s="172"/>
      <c r="M92" s="172"/>
      <c r="N92" s="172"/>
      <c r="O92" s="172"/>
      <c r="P92" s="172"/>
      <c r="Q92" s="172"/>
      <c r="R92" s="172"/>
      <c r="S92" s="172"/>
      <c r="T92" s="172"/>
      <c r="U92" s="172"/>
      <c r="V92" s="172"/>
      <c r="W92" s="172"/>
      <c r="X92" s="172"/>
      <c r="Y92" s="172"/>
      <c r="Z92" s="172"/>
    </row>
    <row r="93" spans="1:26" ht="12" customHeight="1">
      <c r="A93" s="215" t="s">
        <v>4985</v>
      </c>
      <c r="B93" s="215" t="s">
        <v>4986</v>
      </c>
      <c r="C93" s="172"/>
      <c r="D93" s="172"/>
      <c r="E93" s="172"/>
      <c r="F93" s="172"/>
      <c r="G93" s="172"/>
      <c r="H93" s="172"/>
      <c r="I93" s="172"/>
      <c r="J93" s="172"/>
      <c r="K93" s="172"/>
      <c r="L93" s="172"/>
      <c r="M93" s="172"/>
      <c r="N93" s="172"/>
      <c r="O93" s="172"/>
      <c r="P93" s="172"/>
      <c r="Q93" s="172"/>
      <c r="R93" s="172"/>
      <c r="S93" s="172"/>
      <c r="T93" s="172"/>
      <c r="U93" s="172"/>
      <c r="V93" s="172"/>
      <c r="W93" s="172"/>
      <c r="X93" s="172"/>
      <c r="Y93" s="172"/>
      <c r="Z93" s="172"/>
    </row>
    <row r="94" spans="1:26" ht="12" customHeight="1">
      <c r="A94" s="215" t="s">
        <v>4987</v>
      </c>
      <c r="B94" s="215" t="s">
        <v>4988</v>
      </c>
      <c r="C94" s="172"/>
      <c r="D94" s="172"/>
      <c r="E94" s="172"/>
      <c r="F94" s="172"/>
      <c r="G94" s="172"/>
      <c r="H94" s="172"/>
      <c r="I94" s="172"/>
      <c r="J94" s="172"/>
      <c r="K94" s="172"/>
      <c r="L94" s="172"/>
      <c r="M94" s="172"/>
      <c r="N94" s="172"/>
      <c r="O94" s="172"/>
      <c r="P94" s="172"/>
      <c r="Q94" s="172"/>
      <c r="R94" s="172"/>
      <c r="S94" s="172"/>
      <c r="T94" s="172"/>
      <c r="U94" s="172"/>
      <c r="V94" s="172"/>
      <c r="W94" s="172"/>
      <c r="X94" s="172"/>
      <c r="Y94" s="172"/>
      <c r="Z94" s="172"/>
    </row>
    <row r="95" spans="1:26" ht="12" customHeight="1">
      <c r="A95" s="215" t="s">
        <v>4989</v>
      </c>
      <c r="B95" s="215" t="s">
        <v>4990</v>
      </c>
      <c r="C95" s="172"/>
      <c r="D95" s="172"/>
      <c r="E95" s="172"/>
      <c r="F95" s="172"/>
      <c r="G95" s="172"/>
      <c r="H95" s="172"/>
      <c r="I95" s="172"/>
      <c r="J95" s="172"/>
      <c r="K95" s="172"/>
      <c r="L95" s="172"/>
      <c r="M95" s="172"/>
      <c r="N95" s="172"/>
      <c r="O95" s="172"/>
      <c r="P95" s="172"/>
      <c r="Q95" s="172"/>
      <c r="R95" s="172"/>
      <c r="S95" s="172"/>
      <c r="T95" s="172"/>
      <c r="U95" s="172"/>
      <c r="V95" s="172"/>
      <c r="W95" s="172"/>
      <c r="X95" s="172"/>
      <c r="Y95" s="172"/>
      <c r="Z95" s="172"/>
    </row>
    <row r="96" spans="1:26" ht="12" customHeight="1">
      <c r="A96" s="215" t="s">
        <v>4991</v>
      </c>
      <c r="B96" s="215" t="s">
        <v>4992</v>
      </c>
      <c r="C96" s="172"/>
      <c r="D96" s="172"/>
      <c r="E96" s="172"/>
      <c r="F96" s="172"/>
      <c r="G96" s="172"/>
      <c r="H96" s="172"/>
      <c r="I96" s="172"/>
      <c r="J96" s="172"/>
      <c r="K96" s="172"/>
      <c r="L96" s="172"/>
      <c r="M96" s="172"/>
      <c r="N96" s="172"/>
      <c r="O96" s="172"/>
      <c r="P96" s="172"/>
      <c r="Q96" s="172"/>
      <c r="R96" s="172"/>
      <c r="S96" s="172"/>
      <c r="T96" s="172"/>
      <c r="U96" s="172"/>
      <c r="V96" s="172"/>
      <c r="W96" s="172"/>
      <c r="X96" s="172"/>
      <c r="Y96" s="172"/>
      <c r="Z96" s="172"/>
    </row>
    <row r="97" spans="1:26" ht="12" customHeight="1">
      <c r="A97" s="215" t="s">
        <v>4993</v>
      </c>
      <c r="B97" s="215" t="s">
        <v>4994</v>
      </c>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row>
    <row r="98" spans="1:26" ht="12" customHeight="1">
      <c r="A98" s="215" t="s">
        <v>4995</v>
      </c>
      <c r="B98" s="215" t="s">
        <v>4996</v>
      </c>
      <c r="C98" s="172"/>
      <c r="D98" s="172"/>
      <c r="E98" s="172"/>
      <c r="F98" s="172"/>
      <c r="G98" s="172"/>
      <c r="H98" s="172"/>
      <c r="I98" s="172"/>
      <c r="J98" s="172"/>
      <c r="K98" s="172"/>
      <c r="L98" s="172"/>
      <c r="M98" s="172"/>
      <c r="N98" s="172"/>
      <c r="O98" s="172"/>
      <c r="P98" s="172"/>
      <c r="Q98" s="172"/>
      <c r="R98" s="172"/>
      <c r="S98" s="172"/>
      <c r="T98" s="172"/>
      <c r="U98" s="172"/>
      <c r="V98" s="172"/>
      <c r="W98" s="172"/>
      <c r="X98" s="172"/>
      <c r="Y98" s="172"/>
      <c r="Z98" s="172"/>
    </row>
    <row r="99" spans="1:26" ht="12" customHeight="1">
      <c r="A99" s="215" t="s">
        <v>4997</v>
      </c>
      <c r="B99" s="215" t="s">
        <v>4998</v>
      </c>
      <c r="C99" s="172"/>
      <c r="D99" s="172"/>
      <c r="E99" s="172"/>
      <c r="F99" s="172"/>
      <c r="G99" s="172"/>
      <c r="H99" s="172"/>
      <c r="I99" s="172"/>
      <c r="J99" s="172"/>
      <c r="K99" s="172"/>
      <c r="L99" s="172"/>
      <c r="M99" s="172"/>
      <c r="N99" s="172"/>
      <c r="O99" s="172"/>
      <c r="P99" s="172"/>
      <c r="Q99" s="172"/>
      <c r="R99" s="172"/>
      <c r="S99" s="172"/>
      <c r="T99" s="172"/>
      <c r="U99" s="172"/>
      <c r="V99" s="172"/>
      <c r="W99" s="172"/>
      <c r="X99" s="172"/>
      <c r="Y99" s="172"/>
      <c r="Z99" s="172"/>
    </row>
    <row r="100" spans="1:26" ht="12" customHeight="1">
      <c r="A100" s="215" t="s">
        <v>4999</v>
      </c>
      <c r="B100" s="215" t="s">
        <v>5000</v>
      </c>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row>
    <row r="101" spans="1:26" ht="12" customHeight="1">
      <c r="A101" s="215" t="s">
        <v>5001</v>
      </c>
      <c r="B101" s="215" t="s">
        <v>5002</v>
      </c>
      <c r="C101" s="172"/>
      <c r="D101" s="172"/>
      <c r="E101" s="172"/>
      <c r="F101" s="172"/>
      <c r="G101" s="172"/>
      <c r="H101" s="172"/>
      <c r="I101" s="172"/>
      <c r="J101" s="172"/>
      <c r="K101" s="172"/>
      <c r="L101" s="172"/>
      <c r="M101" s="172"/>
      <c r="N101" s="172"/>
      <c r="O101" s="172"/>
      <c r="P101" s="172"/>
      <c r="Q101" s="172"/>
      <c r="R101" s="172"/>
      <c r="S101" s="172"/>
      <c r="T101" s="172"/>
      <c r="U101" s="172"/>
      <c r="V101" s="172"/>
      <c r="W101" s="172"/>
      <c r="X101" s="172"/>
      <c r="Y101" s="172"/>
      <c r="Z101" s="172"/>
    </row>
    <row r="102" spans="1:26" ht="12" customHeight="1">
      <c r="A102" s="215" t="s">
        <v>5003</v>
      </c>
      <c r="B102" s="215" t="s">
        <v>5004</v>
      </c>
      <c r="C102" s="172"/>
      <c r="D102" s="172"/>
      <c r="E102" s="172"/>
      <c r="F102" s="172"/>
      <c r="G102" s="172"/>
      <c r="H102" s="172"/>
      <c r="I102" s="172"/>
      <c r="J102" s="172"/>
      <c r="K102" s="172"/>
      <c r="L102" s="172"/>
      <c r="M102" s="172"/>
      <c r="N102" s="172"/>
      <c r="O102" s="172"/>
      <c r="P102" s="172"/>
      <c r="Q102" s="172"/>
      <c r="R102" s="172"/>
      <c r="S102" s="172"/>
      <c r="T102" s="172"/>
      <c r="U102" s="172"/>
      <c r="V102" s="172"/>
      <c r="W102" s="172"/>
      <c r="X102" s="172"/>
      <c r="Y102" s="172"/>
      <c r="Z102" s="172"/>
    </row>
    <row r="103" spans="1:26" ht="12" customHeight="1">
      <c r="A103" s="215" t="s">
        <v>5005</v>
      </c>
      <c r="B103" s="215" t="s">
        <v>5006</v>
      </c>
      <c r="C103" s="172"/>
      <c r="D103" s="172"/>
      <c r="E103" s="172"/>
      <c r="F103" s="172"/>
      <c r="G103" s="172"/>
      <c r="H103" s="172"/>
      <c r="I103" s="172"/>
      <c r="J103" s="172"/>
      <c r="K103" s="172"/>
      <c r="L103" s="172"/>
      <c r="M103" s="172"/>
      <c r="N103" s="172"/>
      <c r="O103" s="172"/>
      <c r="P103" s="172"/>
      <c r="Q103" s="172"/>
      <c r="R103" s="172"/>
      <c r="S103" s="172"/>
      <c r="T103" s="172"/>
      <c r="U103" s="172"/>
      <c r="V103" s="172"/>
      <c r="W103" s="172"/>
      <c r="X103" s="172"/>
      <c r="Y103" s="172"/>
      <c r="Z103" s="172"/>
    </row>
    <row r="104" spans="1:26" ht="12" customHeight="1">
      <c r="A104" s="215" t="s">
        <v>5007</v>
      </c>
      <c r="B104" s="215" t="s">
        <v>5008</v>
      </c>
      <c r="C104" s="172"/>
      <c r="D104" s="172"/>
      <c r="E104" s="172"/>
      <c r="F104" s="172"/>
      <c r="G104" s="172"/>
      <c r="H104" s="172"/>
      <c r="I104" s="172"/>
      <c r="J104" s="172"/>
      <c r="K104" s="172"/>
      <c r="L104" s="172"/>
      <c r="M104" s="172"/>
      <c r="N104" s="172"/>
      <c r="O104" s="172"/>
      <c r="P104" s="172"/>
      <c r="Q104" s="172"/>
      <c r="R104" s="172"/>
      <c r="S104" s="172"/>
      <c r="T104" s="172"/>
      <c r="U104" s="172"/>
      <c r="V104" s="172"/>
      <c r="W104" s="172"/>
      <c r="X104" s="172"/>
      <c r="Y104" s="172"/>
      <c r="Z104" s="172"/>
    </row>
    <row r="105" spans="1:26" ht="12" customHeight="1">
      <c r="A105" s="215" t="s">
        <v>5009</v>
      </c>
      <c r="B105" s="215" t="s">
        <v>282</v>
      </c>
      <c r="C105" s="172"/>
      <c r="D105" s="172"/>
      <c r="E105" s="172"/>
      <c r="F105" s="172"/>
      <c r="G105" s="172"/>
      <c r="H105" s="172"/>
      <c r="I105" s="172"/>
      <c r="J105" s="172"/>
      <c r="K105" s="172"/>
      <c r="L105" s="172"/>
      <c r="M105" s="172"/>
      <c r="N105" s="172"/>
      <c r="O105" s="172"/>
      <c r="P105" s="172"/>
      <c r="Q105" s="172"/>
      <c r="R105" s="172"/>
      <c r="S105" s="172"/>
      <c r="T105" s="172"/>
      <c r="U105" s="172"/>
      <c r="V105" s="172"/>
      <c r="W105" s="172"/>
      <c r="X105" s="172"/>
      <c r="Y105" s="172"/>
      <c r="Z105" s="172"/>
    </row>
    <row r="106" spans="1:26" ht="12" customHeight="1">
      <c r="A106" s="215" t="s">
        <v>5010</v>
      </c>
      <c r="B106" s="215" t="s">
        <v>791</v>
      </c>
      <c r="C106" s="172"/>
      <c r="D106" s="172"/>
      <c r="E106" s="172"/>
      <c r="F106" s="172"/>
      <c r="G106" s="172"/>
      <c r="H106" s="172"/>
      <c r="I106" s="172"/>
      <c r="J106" s="172"/>
      <c r="K106" s="172"/>
      <c r="L106" s="172"/>
      <c r="M106" s="172"/>
      <c r="N106" s="172"/>
      <c r="O106" s="172"/>
      <c r="P106" s="172"/>
      <c r="Q106" s="172"/>
      <c r="R106" s="172"/>
      <c r="S106" s="172"/>
      <c r="T106" s="172"/>
      <c r="U106" s="172"/>
      <c r="V106" s="172"/>
      <c r="W106" s="172"/>
      <c r="X106" s="172"/>
      <c r="Y106" s="172"/>
      <c r="Z106" s="172"/>
    </row>
    <row r="107" spans="1:26" ht="12" customHeight="1">
      <c r="A107" s="215" t="s">
        <v>5011</v>
      </c>
      <c r="B107" s="215" t="s">
        <v>5012</v>
      </c>
      <c r="C107" s="172"/>
      <c r="D107" s="172"/>
      <c r="E107" s="172"/>
      <c r="F107" s="172"/>
      <c r="G107" s="172"/>
      <c r="H107" s="172"/>
      <c r="I107" s="172"/>
      <c r="J107" s="172"/>
      <c r="K107" s="172"/>
      <c r="L107" s="172"/>
      <c r="M107" s="172"/>
      <c r="N107" s="172"/>
      <c r="O107" s="172"/>
      <c r="P107" s="172"/>
      <c r="Q107" s="172"/>
      <c r="R107" s="172"/>
      <c r="S107" s="172"/>
      <c r="T107" s="172"/>
      <c r="U107" s="172"/>
      <c r="V107" s="172"/>
      <c r="W107" s="172"/>
      <c r="X107" s="172"/>
      <c r="Y107" s="172"/>
      <c r="Z107" s="172"/>
    </row>
    <row r="108" spans="1:26" ht="12" customHeight="1">
      <c r="A108" s="215" t="s">
        <v>5013</v>
      </c>
      <c r="B108" s="215" t="s">
        <v>5014</v>
      </c>
      <c r="C108" s="172"/>
      <c r="D108" s="172"/>
      <c r="E108" s="172"/>
      <c r="F108" s="172"/>
      <c r="G108" s="172"/>
      <c r="H108" s="172"/>
      <c r="I108" s="172"/>
      <c r="J108" s="172"/>
      <c r="K108" s="172"/>
      <c r="L108" s="172"/>
      <c r="M108" s="172"/>
      <c r="N108" s="172"/>
      <c r="O108" s="172"/>
      <c r="P108" s="172"/>
      <c r="Q108" s="172"/>
      <c r="R108" s="172"/>
      <c r="S108" s="172"/>
      <c r="T108" s="172"/>
      <c r="U108" s="172"/>
      <c r="V108" s="172"/>
      <c r="W108" s="172"/>
      <c r="X108" s="172"/>
      <c r="Y108" s="172"/>
      <c r="Z108" s="172"/>
    </row>
    <row r="109" spans="1:26" ht="12" customHeight="1">
      <c r="A109" s="215" t="s">
        <v>5015</v>
      </c>
      <c r="B109" s="215" t="s">
        <v>5016</v>
      </c>
      <c r="C109" s="172"/>
      <c r="D109" s="172"/>
      <c r="E109" s="172"/>
      <c r="F109" s="172"/>
      <c r="G109" s="172"/>
      <c r="H109" s="172"/>
      <c r="I109" s="172"/>
      <c r="J109" s="172"/>
      <c r="K109" s="172"/>
      <c r="L109" s="172"/>
      <c r="M109" s="172"/>
      <c r="N109" s="172"/>
      <c r="O109" s="172"/>
      <c r="P109" s="172"/>
      <c r="Q109" s="172"/>
      <c r="R109" s="172"/>
      <c r="S109" s="172"/>
      <c r="T109" s="172"/>
      <c r="U109" s="172"/>
      <c r="V109" s="172"/>
      <c r="W109" s="172"/>
      <c r="X109" s="172"/>
      <c r="Y109" s="172"/>
      <c r="Z109" s="172"/>
    </row>
    <row r="110" spans="1:26" ht="12" customHeight="1">
      <c r="A110" s="215" t="s">
        <v>5017</v>
      </c>
      <c r="B110" s="215" t="s">
        <v>5018</v>
      </c>
      <c r="C110" s="172"/>
      <c r="D110" s="172"/>
      <c r="E110" s="172"/>
      <c r="F110" s="172"/>
      <c r="G110" s="172"/>
      <c r="H110" s="172"/>
      <c r="I110" s="172"/>
      <c r="J110" s="172"/>
      <c r="K110" s="172"/>
      <c r="L110" s="172"/>
      <c r="M110" s="172"/>
      <c r="N110" s="172"/>
      <c r="O110" s="172"/>
      <c r="P110" s="172"/>
      <c r="Q110" s="172"/>
      <c r="R110" s="172"/>
      <c r="S110" s="172"/>
      <c r="T110" s="172"/>
      <c r="U110" s="172"/>
      <c r="V110" s="172"/>
      <c r="W110" s="172"/>
      <c r="X110" s="172"/>
      <c r="Y110" s="172"/>
      <c r="Z110" s="172"/>
    </row>
    <row r="111" spans="1:26" ht="12" customHeight="1">
      <c r="A111" s="215" t="s">
        <v>5019</v>
      </c>
      <c r="B111" s="215" t="s">
        <v>5020</v>
      </c>
      <c r="C111" s="172"/>
      <c r="D111" s="172"/>
      <c r="E111" s="172"/>
      <c r="F111" s="172"/>
      <c r="G111" s="172"/>
      <c r="H111" s="172"/>
      <c r="I111" s="172"/>
      <c r="J111" s="172"/>
      <c r="K111" s="172"/>
      <c r="L111" s="172"/>
      <c r="M111" s="172"/>
      <c r="N111" s="172"/>
      <c r="O111" s="172"/>
      <c r="P111" s="172"/>
      <c r="Q111" s="172"/>
      <c r="R111" s="172"/>
      <c r="S111" s="172"/>
      <c r="T111" s="172"/>
      <c r="U111" s="172"/>
      <c r="V111" s="172"/>
      <c r="W111" s="172"/>
      <c r="X111" s="172"/>
      <c r="Y111" s="172"/>
      <c r="Z111" s="172"/>
    </row>
    <row r="112" spans="1:26" ht="12" customHeight="1">
      <c r="A112" s="215" t="s">
        <v>5021</v>
      </c>
      <c r="B112" s="215" t="s">
        <v>172</v>
      </c>
      <c r="C112" s="172"/>
      <c r="D112" s="172"/>
      <c r="E112" s="172"/>
      <c r="F112" s="172"/>
      <c r="G112" s="172"/>
      <c r="H112" s="172"/>
      <c r="I112" s="172"/>
      <c r="J112" s="172"/>
      <c r="K112" s="172"/>
      <c r="L112" s="172"/>
      <c r="M112" s="172"/>
      <c r="N112" s="172"/>
      <c r="O112" s="172"/>
      <c r="P112" s="172"/>
      <c r="Q112" s="172"/>
      <c r="R112" s="172"/>
      <c r="S112" s="172"/>
      <c r="T112" s="172"/>
      <c r="U112" s="172"/>
      <c r="V112" s="172"/>
      <c r="W112" s="172"/>
      <c r="X112" s="172"/>
      <c r="Y112" s="172"/>
      <c r="Z112" s="172"/>
    </row>
    <row r="113" spans="1:26" ht="12" customHeight="1">
      <c r="A113" s="215" t="s">
        <v>5022</v>
      </c>
      <c r="B113" s="215" t="s">
        <v>5023</v>
      </c>
      <c r="C113" s="172"/>
      <c r="D113" s="172"/>
      <c r="E113" s="172"/>
      <c r="F113" s="172"/>
      <c r="G113" s="172"/>
      <c r="H113" s="172"/>
      <c r="I113" s="172"/>
      <c r="J113" s="172"/>
      <c r="K113" s="172"/>
      <c r="L113" s="172"/>
      <c r="M113" s="172"/>
      <c r="N113" s="172"/>
      <c r="O113" s="172"/>
      <c r="P113" s="172"/>
      <c r="Q113" s="172"/>
      <c r="R113" s="172"/>
      <c r="S113" s="172"/>
      <c r="T113" s="172"/>
      <c r="U113" s="172"/>
      <c r="V113" s="172"/>
      <c r="W113" s="172"/>
      <c r="X113" s="172"/>
      <c r="Y113" s="172"/>
      <c r="Z113" s="172"/>
    </row>
    <row r="114" spans="1:26" ht="12" customHeight="1">
      <c r="A114" s="215" t="s">
        <v>5024</v>
      </c>
      <c r="B114" s="215" t="s">
        <v>207</v>
      </c>
      <c r="C114" s="172"/>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row>
    <row r="115" spans="1:26" ht="12" customHeight="1">
      <c r="A115" s="215" t="s">
        <v>5025</v>
      </c>
      <c r="B115" s="215" t="s">
        <v>5026</v>
      </c>
      <c r="C115" s="172"/>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row>
    <row r="116" spans="1:26" ht="12" customHeight="1">
      <c r="A116" s="215" t="s">
        <v>5027</v>
      </c>
      <c r="B116" s="215" t="s">
        <v>5028</v>
      </c>
      <c r="C116" s="172"/>
      <c r="D116" s="172"/>
      <c r="E116" s="172"/>
      <c r="F116" s="172"/>
      <c r="G116" s="172"/>
      <c r="H116" s="172"/>
      <c r="I116" s="172"/>
      <c r="J116" s="172"/>
      <c r="K116" s="172"/>
      <c r="L116" s="172"/>
      <c r="M116" s="172"/>
      <c r="N116" s="172"/>
      <c r="O116" s="172"/>
      <c r="P116" s="172"/>
      <c r="Q116" s="172"/>
      <c r="R116" s="172"/>
      <c r="S116" s="172"/>
      <c r="T116" s="172"/>
      <c r="U116" s="172"/>
      <c r="V116" s="172"/>
      <c r="W116" s="172"/>
      <c r="X116" s="172"/>
      <c r="Y116" s="172"/>
      <c r="Z116" s="172"/>
    </row>
    <row r="117" spans="1:26" ht="12" customHeight="1">
      <c r="A117" s="215" t="s">
        <v>5029</v>
      </c>
      <c r="B117" s="215" t="s">
        <v>575</v>
      </c>
      <c r="C117" s="172"/>
      <c r="D117" s="172"/>
      <c r="E117" s="172"/>
      <c r="F117" s="172"/>
      <c r="G117" s="172"/>
      <c r="H117" s="172"/>
      <c r="I117" s="172"/>
      <c r="J117" s="172"/>
      <c r="K117" s="172"/>
      <c r="L117" s="172"/>
      <c r="M117" s="172"/>
      <c r="N117" s="172"/>
      <c r="O117" s="172"/>
      <c r="P117" s="172"/>
      <c r="Q117" s="172"/>
      <c r="R117" s="172"/>
      <c r="S117" s="172"/>
      <c r="T117" s="172"/>
      <c r="U117" s="172"/>
      <c r="V117" s="172"/>
      <c r="W117" s="172"/>
      <c r="X117" s="172"/>
      <c r="Y117" s="172"/>
      <c r="Z117" s="172"/>
    </row>
    <row r="118" spans="1:26" ht="12" customHeight="1">
      <c r="A118" s="215" t="s">
        <v>5030</v>
      </c>
      <c r="B118" s="215" t="s">
        <v>5031</v>
      </c>
      <c r="C118" s="172"/>
      <c r="D118" s="172"/>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row>
    <row r="119" spans="1:26" ht="12" customHeight="1">
      <c r="A119" s="215" t="s">
        <v>5032</v>
      </c>
      <c r="B119" s="215" t="s">
        <v>5033</v>
      </c>
      <c r="C119" s="172"/>
      <c r="D119" s="172"/>
      <c r="E119" s="172"/>
      <c r="F119" s="172"/>
      <c r="G119" s="172"/>
      <c r="H119" s="172"/>
      <c r="I119" s="172"/>
      <c r="J119" s="172"/>
      <c r="K119" s="172"/>
      <c r="L119" s="172"/>
      <c r="M119" s="172"/>
      <c r="N119" s="172"/>
      <c r="O119" s="172"/>
      <c r="P119" s="172"/>
      <c r="Q119" s="172"/>
      <c r="R119" s="172"/>
      <c r="S119" s="172"/>
      <c r="T119" s="172"/>
      <c r="U119" s="172"/>
      <c r="V119" s="172"/>
      <c r="W119" s="172"/>
      <c r="X119" s="172"/>
      <c r="Y119" s="172"/>
      <c r="Z119" s="172"/>
    </row>
    <row r="120" spans="1:26" ht="12" customHeight="1">
      <c r="A120" s="215" t="s">
        <v>5034</v>
      </c>
      <c r="B120" s="215" t="s">
        <v>5035</v>
      </c>
      <c r="C120" s="172"/>
      <c r="D120" s="172"/>
      <c r="E120" s="172"/>
      <c r="F120" s="172"/>
      <c r="G120" s="172"/>
      <c r="H120" s="172"/>
      <c r="I120" s="172"/>
      <c r="J120" s="172"/>
      <c r="K120" s="172"/>
      <c r="L120" s="172"/>
      <c r="M120" s="172"/>
      <c r="N120" s="172"/>
      <c r="O120" s="172"/>
      <c r="P120" s="172"/>
      <c r="Q120" s="172"/>
      <c r="R120" s="172"/>
      <c r="S120" s="172"/>
      <c r="T120" s="172"/>
      <c r="U120" s="172"/>
      <c r="V120" s="172"/>
      <c r="W120" s="172"/>
      <c r="X120" s="172"/>
      <c r="Y120" s="172"/>
      <c r="Z120" s="172"/>
    </row>
    <row r="121" spans="1:26" ht="12" customHeight="1">
      <c r="A121" s="215" t="s">
        <v>5036</v>
      </c>
      <c r="B121" s="215" t="s">
        <v>377</v>
      </c>
      <c r="C121" s="172"/>
      <c r="D121" s="172"/>
      <c r="E121" s="172"/>
      <c r="F121" s="172"/>
      <c r="G121" s="172"/>
      <c r="H121" s="172"/>
      <c r="I121" s="172"/>
      <c r="J121" s="172"/>
      <c r="K121" s="172"/>
      <c r="L121" s="172"/>
      <c r="M121" s="172"/>
      <c r="N121" s="172"/>
      <c r="O121" s="172"/>
      <c r="P121" s="172"/>
      <c r="Q121" s="172"/>
      <c r="R121" s="172"/>
      <c r="S121" s="172"/>
      <c r="T121" s="172"/>
      <c r="U121" s="172"/>
      <c r="V121" s="172"/>
      <c r="W121" s="172"/>
      <c r="X121" s="172"/>
      <c r="Y121" s="172"/>
      <c r="Z121" s="172"/>
    </row>
    <row r="122" spans="1:26" ht="12" customHeight="1">
      <c r="A122" s="215" t="s">
        <v>5037</v>
      </c>
      <c r="B122" s="215" t="s">
        <v>5038</v>
      </c>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row>
    <row r="123" spans="1:26" ht="12" customHeight="1">
      <c r="A123" s="215" t="s">
        <v>5039</v>
      </c>
      <c r="B123" s="215" t="s">
        <v>612</v>
      </c>
      <c r="C123" s="172"/>
      <c r="D123" s="172"/>
      <c r="E123" s="172"/>
      <c r="F123" s="172"/>
      <c r="G123" s="172"/>
      <c r="H123" s="172"/>
      <c r="I123" s="172"/>
      <c r="J123" s="172"/>
      <c r="K123" s="172"/>
      <c r="L123" s="172"/>
      <c r="M123" s="172"/>
      <c r="N123" s="172"/>
      <c r="O123" s="172"/>
      <c r="P123" s="172"/>
      <c r="Q123" s="172"/>
      <c r="R123" s="172"/>
      <c r="S123" s="172"/>
      <c r="T123" s="172"/>
      <c r="U123" s="172"/>
      <c r="V123" s="172"/>
      <c r="W123" s="172"/>
      <c r="X123" s="172"/>
      <c r="Y123" s="172"/>
      <c r="Z123" s="172"/>
    </row>
    <row r="124" spans="1:26" ht="12" customHeight="1">
      <c r="A124" s="215" t="s">
        <v>5040</v>
      </c>
      <c r="B124" s="215" t="s">
        <v>1541</v>
      </c>
      <c r="C124" s="172"/>
      <c r="D124" s="172"/>
      <c r="E124" s="172"/>
      <c r="F124" s="172"/>
      <c r="G124" s="172"/>
      <c r="H124" s="172"/>
      <c r="I124" s="172"/>
      <c r="J124" s="172"/>
      <c r="K124" s="172"/>
      <c r="L124" s="172"/>
      <c r="M124" s="172"/>
      <c r="N124" s="172"/>
      <c r="O124" s="172"/>
      <c r="P124" s="172"/>
      <c r="Q124" s="172"/>
      <c r="R124" s="172"/>
      <c r="S124" s="172"/>
      <c r="T124" s="172"/>
      <c r="U124" s="172"/>
      <c r="V124" s="172"/>
      <c r="W124" s="172"/>
      <c r="X124" s="172"/>
      <c r="Y124" s="172"/>
      <c r="Z124" s="172"/>
    </row>
    <row r="125" spans="1:26" ht="12" customHeight="1">
      <c r="A125" s="215" t="s">
        <v>5041</v>
      </c>
      <c r="B125" s="215" t="s">
        <v>5042</v>
      </c>
      <c r="C125" s="172"/>
      <c r="D125" s="172"/>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row>
    <row r="126" spans="1:26" ht="12" customHeight="1">
      <c r="A126" s="215" t="s">
        <v>5043</v>
      </c>
      <c r="B126" s="215" t="s">
        <v>5044</v>
      </c>
      <c r="C126" s="172"/>
      <c r="D126" s="172"/>
      <c r="E126" s="172"/>
      <c r="F126" s="172"/>
      <c r="G126" s="172"/>
      <c r="H126" s="172"/>
      <c r="I126" s="172"/>
      <c r="J126" s="172"/>
      <c r="K126" s="172"/>
      <c r="L126" s="172"/>
      <c r="M126" s="172"/>
      <c r="N126" s="172"/>
      <c r="O126" s="172"/>
      <c r="P126" s="172"/>
      <c r="Q126" s="172"/>
      <c r="R126" s="172"/>
      <c r="S126" s="172"/>
      <c r="T126" s="172"/>
      <c r="U126" s="172"/>
      <c r="V126" s="172"/>
      <c r="W126" s="172"/>
      <c r="X126" s="172"/>
      <c r="Y126" s="172"/>
      <c r="Z126" s="172"/>
    </row>
    <row r="127" spans="1:26" ht="12" customHeight="1">
      <c r="A127" s="215" t="s">
        <v>5045</v>
      </c>
      <c r="B127" s="215" t="s">
        <v>5046</v>
      </c>
      <c r="C127" s="172"/>
      <c r="D127" s="172"/>
      <c r="E127" s="172"/>
      <c r="F127" s="172"/>
      <c r="G127" s="172"/>
      <c r="H127" s="172"/>
      <c r="I127" s="172"/>
      <c r="J127" s="172"/>
      <c r="K127" s="172"/>
      <c r="L127" s="172"/>
      <c r="M127" s="172"/>
      <c r="N127" s="172"/>
      <c r="O127" s="172"/>
      <c r="P127" s="172"/>
      <c r="Q127" s="172"/>
      <c r="R127" s="172"/>
      <c r="S127" s="172"/>
      <c r="T127" s="172"/>
      <c r="U127" s="172"/>
      <c r="V127" s="172"/>
      <c r="W127" s="172"/>
      <c r="X127" s="172"/>
      <c r="Y127" s="172"/>
      <c r="Z127" s="172"/>
    </row>
    <row r="128" spans="1:26" ht="12" customHeight="1">
      <c r="A128" s="215" t="s">
        <v>5047</v>
      </c>
      <c r="B128" s="215" t="s">
        <v>5048</v>
      </c>
      <c r="C128" s="172"/>
      <c r="D128" s="172"/>
      <c r="E128" s="172"/>
      <c r="F128" s="172"/>
      <c r="G128" s="172"/>
      <c r="H128" s="172"/>
      <c r="I128" s="172"/>
      <c r="J128" s="172"/>
      <c r="K128" s="172"/>
      <c r="L128" s="172"/>
      <c r="M128" s="172"/>
      <c r="N128" s="172"/>
      <c r="O128" s="172"/>
      <c r="P128" s="172"/>
      <c r="Q128" s="172"/>
      <c r="R128" s="172"/>
      <c r="S128" s="172"/>
      <c r="T128" s="172"/>
      <c r="U128" s="172"/>
      <c r="V128" s="172"/>
      <c r="W128" s="172"/>
      <c r="X128" s="172"/>
      <c r="Y128" s="172"/>
      <c r="Z128" s="172"/>
    </row>
    <row r="129" spans="1:26" ht="12" customHeight="1">
      <c r="A129" s="215" t="s">
        <v>5049</v>
      </c>
      <c r="B129" s="215" t="s">
        <v>5050</v>
      </c>
      <c r="C129" s="172"/>
      <c r="D129" s="172"/>
      <c r="E129" s="172"/>
      <c r="F129" s="172"/>
      <c r="G129" s="172"/>
      <c r="H129" s="172"/>
      <c r="I129" s="172"/>
      <c r="J129" s="172"/>
      <c r="K129" s="172"/>
      <c r="L129" s="172"/>
      <c r="M129" s="172"/>
      <c r="N129" s="172"/>
      <c r="O129" s="172"/>
      <c r="P129" s="172"/>
      <c r="Q129" s="172"/>
      <c r="R129" s="172"/>
      <c r="S129" s="172"/>
      <c r="T129" s="172"/>
      <c r="U129" s="172"/>
      <c r="V129" s="172"/>
      <c r="W129" s="172"/>
      <c r="X129" s="172"/>
      <c r="Y129" s="172"/>
      <c r="Z129" s="172"/>
    </row>
    <row r="130" spans="1:26" ht="12" customHeight="1">
      <c r="A130" s="215" t="s">
        <v>5051</v>
      </c>
      <c r="B130" s="215" t="s">
        <v>5052</v>
      </c>
      <c r="C130" s="172"/>
      <c r="D130" s="172"/>
      <c r="E130" s="172"/>
      <c r="F130" s="172"/>
      <c r="G130" s="172"/>
      <c r="H130" s="172"/>
      <c r="I130" s="172"/>
      <c r="J130" s="172"/>
      <c r="K130" s="172"/>
      <c r="L130" s="172"/>
      <c r="M130" s="172"/>
      <c r="N130" s="172"/>
      <c r="O130" s="172"/>
      <c r="P130" s="172"/>
      <c r="Q130" s="172"/>
      <c r="R130" s="172"/>
      <c r="S130" s="172"/>
      <c r="T130" s="172"/>
      <c r="U130" s="172"/>
      <c r="V130" s="172"/>
      <c r="W130" s="172"/>
      <c r="X130" s="172"/>
      <c r="Y130" s="172"/>
      <c r="Z130" s="172"/>
    </row>
    <row r="131" spans="1:26" ht="12" customHeight="1">
      <c r="A131" s="215" t="s">
        <v>5053</v>
      </c>
      <c r="B131" s="215" t="s">
        <v>909</v>
      </c>
      <c r="C131" s="172"/>
      <c r="D131" s="172"/>
      <c r="E131" s="172"/>
      <c r="F131" s="172"/>
      <c r="G131" s="172"/>
      <c r="H131" s="172"/>
      <c r="I131" s="172"/>
      <c r="J131" s="172"/>
      <c r="K131" s="172"/>
      <c r="L131" s="172"/>
      <c r="M131" s="172"/>
      <c r="N131" s="172"/>
      <c r="O131" s="172"/>
      <c r="P131" s="172"/>
      <c r="Q131" s="172"/>
      <c r="R131" s="172"/>
      <c r="S131" s="172"/>
      <c r="T131" s="172"/>
      <c r="U131" s="172"/>
      <c r="V131" s="172"/>
      <c r="W131" s="172"/>
      <c r="X131" s="172"/>
      <c r="Y131" s="172"/>
      <c r="Z131" s="172"/>
    </row>
    <row r="132" spans="1:26" ht="12" customHeight="1">
      <c r="A132" s="215" t="s">
        <v>5054</v>
      </c>
      <c r="B132" s="215" t="s">
        <v>5055</v>
      </c>
      <c r="C132" s="172"/>
      <c r="D132" s="172"/>
      <c r="E132" s="172"/>
      <c r="F132" s="172"/>
      <c r="G132" s="172"/>
      <c r="H132" s="172"/>
      <c r="I132" s="172"/>
      <c r="J132" s="172"/>
      <c r="K132" s="172"/>
      <c r="L132" s="172"/>
      <c r="M132" s="172"/>
      <c r="N132" s="172"/>
      <c r="O132" s="172"/>
      <c r="P132" s="172"/>
      <c r="Q132" s="172"/>
      <c r="R132" s="172"/>
      <c r="S132" s="172"/>
      <c r="T132" s="172"/>
      <c r="U132" s="172"/>
      <c r="V132" s="172"/>
      <c r="W132" s="172"/>
      <c r="X132" s="172"/>
      <c r="Y132" s="172"/>
      <c r="Z132" s="172"/>
    </row>
    <row r="133" spans="1:26" ht="12" customHeight="1">
      <c r="A133" s="215" t="s">
        <v>5056</v>
      </c>
      <c r="B133" s="215" t="s">
        <v>5057</v>
      </c>
      <c r="C133" s="172"/>
      <c r="D133" s="172"/>
      <c r="E133" s="172"/>
      <c r="F133" s="172"/>
      <c r="G133" s="172"/>
      <c r="H133" s="172"/>
      <c r="I133" s="172"/>
      <c r="J133" s="172"/>
      <c r="K133" s="172"/>
      <c r="L133" s="172"/>
      <c r="M133" s="172"/>
      <c r="N133" s="172"/>
      <c r="O133" s="172"/>
      <c r="P133" s="172"/>
      <c r="Q133" s="172"/>
      <c r="R133" s="172"/>
      <c r="S133" s="172"/>
      <c r="T133" s="172"/>
      <c r="U133" s="172"/>
      <c r="V133" s="172"/>
      <c r="W133" s="172"/>
      <c r="X133" s="172"/>
      <c r="Y133" s="172"/>
      <c r="Z133" s="172"/>
    </row>
    <row r="134" spans="1:26" ht="12" customHeight="1">
      <c r="A134" s="215" t="s">
        <v>5058</v>
      </c>
      <c r="B134" s="215" t="s">
        <v>5059</v>
      </c>
      <c r="C134" s="172"/>
      <c r="D134" s="172"/>
      <c r="E134" s="172"/>
      <c r="F134" s="172"/>
      <c r="G134" s="172"/>
      <c r="H134" s="172"/>
      <c r="I134" s="172"/>
      <c r="J134" s="172"/>
      <c r="K134" s="172"/>
      <c r="L134" s="172"/>
      <c r="M134" s="172"/>
      <c r="N134" s="172"/>
      <c r="O134" s="172"/>
      <c r="P134" s="172"/>
      <c r="Q134" s="172"/>
      <c r="R134" s="172"/>
      <c r="S134" s="172"/>
      <c r="T134" s="172"/>
      <c r="U134" s="172"/>
      <c r="V134" s="172"/>
      <c r="W134" s="172"/>
      <c r="X134" s="172"/>
      <c r="Y134" s="172"/>
      <c r="Z134" s="172"/>
    </row>
    <row r="135" spans="1:26" ht="12" customHeight="1">
      <c r="A135" s="215" t="s">
        <v>5060</v>
      </c>
      <c r="B135" s="215" t="s">
        <v>5061</v>
      </c>
      <c r="C135" s="172"/>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row>
    <row r="136" spans="1:26" ht="12" customHeight="1">
      <c r="A136" s="215" t="s">
        <v>5062</v>
      </c>
      <c r="B136" s="215" t="s">
        <v>5063</v>
      </c>
      <c r="C136" s="172"/>
      <c r="D136" s="172"/>
      <c r="E136" s="172"/>
      <c r="F136" s="172"/>
      <c r="G136" s="172"/>
      <c r="H136" s="172"/>
      <c r="I136" s="172"/>
      <c r="J136" s="172"/>
      <c r="K136" s="172"/>
      <c r="L136" s="172"/>
      <c r="M136" s="172"/>
      <c r="N136" s="172"/>
      <c r="O136" s="172"/>
      <c r="P136" s="172"/>
      <c r="Q136" s="172"/>
      <c r="R136" s="172"/>
      <c r="S136" s="172"/>
      <c r="T136" s="172"/>
      <c r="U136" s="172"/>
      <c r="V136" s="172"/>
      <c r="W136" s="172"/>
      <c r="X136" s="172"/>
      <c r="Y136" s="172"/>
      <c r="Z136" s="172"/>
    </row>
    <row r="137" spans="1:26" ht="12" customHeight="1">
      <c r="A137" s="215" t="s">
        <v>5064</v>
      </c>
      <c r="B137" s="215" t="s">
        <v>726</v>
      </c>
      <c r="C137" s="172"/>
      <c r="D137" s="172"/>
      <c r="E137" s="172"/>
      <c r="F137" s="172"/>
      <c r="G137" s="172"/>
      <c r="H137" s="172"/>
      <c r="I137" s="172"/>
      <c r="J137" s="172"/>
      <c r="K137" s="172"/>
      <c r="L137" s="172"/>
      <c r="M137" s="172"/>
      <c r="N137" s="172"/>
      <c r="O137" s="172"/>
      <c r="P137" s="172"/>
      <c r="Q137" s="172"/>
      <c r="R137" s="172"/>
      <c r="S137" s="172"/>
      <c r="T137" s="172"/>
      <c r="U137" s="172"/>
      <c r="V137" s="172"/>
      <c r="W137" s="172"/>
      <c r="X137" s="172"/>
      <c r="Y137" s="172"/>
      <c r="Z137" s="172"/>
    </row>
    <row r="138" spans="1:26" ht="12" customHeight="1">
      <c r="A138" s="215" t="s">
        <v>5065</v>
      </c>
      <c r="B138" s="215" t="s">
        <v>5066</v>
      </c>
      <c r="C138" s="172"/>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row>
    <row r="139" spans="1:26" ht="12" customHeight="1">
      <c r="A139" s="215" t="s">
        <v>5067</v>
      </c>
      <c r="B139" s="215" t="s">
        <v>5068</v>
      </c>
      <c r="C139" s="172"/>
      <c r="D139" s="172"/>
      <c r="E139" s="172"/>
      <c r="F139" s="172"/>
      <c r="G139" s="172"/>
      <c r="H139" s="172"/>
      <c r="I139" s="172"/>
      <c r="J139" s="172"/>
      <c r="K139" s="172"/>
      <c r="L139" s="172"/>
      <c r="M139" s="172"/>
      <c r="N139" s="172"/>
      <c r="O139" s="172"/>
      <c r="P139" s="172"/>
      <c r="Q139" s="172"/>
      <c r="R139" s="172"/>
      <c r="S139" s="172"/>
      <c r="T139" s="172"/>
      <c r="U139" s="172"/>
      <c r="V139" s="172"/>
      <c r="W139" s="172"/>
      <c r="X139" s="172"/>
      <c r="Y139" s="172"/>
      <c r="Z139" s="172"/>
    </row>
    <row r="140" spans="1:26" ht="12" customHeight="1">
      <c r="A140" s="215" t="s">
        <v>5069</v>
      </c>
      <c r="B140" s="215" t="s">
        <v>5070</v>
      </c>
      <c r="C140" s="172"/>
      <c r="D140" s="172"/>
      <c r="E140" s="172"/>
      <c r="F140" s="172"/>
      <c r="G140" s="172"/>
      <c r="H140" s="172"/>
      <c r="I140" s="172"/>
      <c r="J140" s="172"/>
      <c r="K140" s="172"/>
      <c r="L140" s="172"/>
      <c r="M140" s="172"/>
      <c r="N140" s="172"/>
      <c r="O140" s="172"/>
      <c r="P140" s="172"/>
      <c r="Q140" s="172"/>
      <c r="R140" s="172"/>
      <c r="S140" s="172"/>
      <c r="T140" s="172"/>
      <c r="U140" s="172"/>
      <c r="V140" s="172"/>
      <c r="W140" s="172"/>
      <c r="X140" s="172"/>
      <c r="Y140" s="172"/>
      <c r="Z140" s="172"/>
    </row>
    <row r="141" spans="1:26" ht="12" customHeight="1">
      <c r="A141" s="215" t="s">
        <v>5071</v>
      </c>
      <c r="B141" s="215" t="s">
        <v>5072</v>
      </c>
      <c r="C141" s="172"/>
      <c r="D141" s="172"/>
      <c r="E141" s="172"/>
      <c r="F141" s="172"/>
      <c r="G141" s="172"/>
      <c r="H141" s="172"/>
      <c r="I141" s="172"/>
      <c r="J141" s="172"/>
      <c r="K141" s="172"/>
      <c r="L141" s="172"/>
      <c r="M141" s="172"/>
      <c r="N141" s="172"/>
      <c r="O141" s="172"/>
      <c r="P141" s="172"/>
      <c r="Q141" s="172"/>
      <c r="R141" s="172"/>
      <c r="S141" s="172"/>
      <c r="T141" s="172"/>
      <c r="U141" s="172"/>
      <c r="V141" s="172"/>
      <c r="W141" s="172"/>
      <c r="X141" s="172"/>
      <c r="Y141" s="172"/>
      <c r="Z141" s="172"/>
    </row>
    <row r="142" spans="1:26" ht="12" customHeight="1">
      <c r="A142" s="215" t="s">
        <v>5073</v>
      </c>
      <c r="B142" s="215" t="s">
        <v>5074</v>
      </c>
      <c r="C142" s="172"/>
      <c r="D142" s="172"/>
      <c r="E142" s="172"/>
      <c r="F142" s="172"/>
      <c r="G142" s="172"/>
      <c r="H142" s="172"/>
      <c r="I142" s="172"/>
      <c r="J142" s="172"/>
      <c r="K142" s="172"/>
      <c r="L142" s="172"/>
      <c r="M142" s="172"/>
      <c r="N142" s="172"/>
      <c r="O142" s="172"/>
      <c r="P142" s="172"/>
      <c r="Q142" s="172"/>
      <c r="R142" s="172"/>
      <c r="S142" s="172"/>
      <c r="T142" s="172"/>
      <c r="U142" s="172"/>
      <c r="V142" s="172"/>
      <c r="W142" s="172"/>
      <c r="X142" s="172"/>
      <c r="Y142" s="172"/>
      <c r="Z142" s="172"/>
    </row>
    <row r="143" spans="1:26" ht="12" customHeight="1">
      <c r="A143" s="215" t="s">
        <v>5075</v>
      </c>
      <c r="B143" s="215" t="s">
        <v>5076</v>
      </c>
      <c r="C143" s="172"/>
      <c r="D143" s="172"/>
      <c r="E143" s="172"/>
      <c r="F143" s="172"/>
      <c r="G143" s="172"/>
      <c r="H143" s="172"/>
      <c r="I143" s="172"/>
      <c r="J143" s="172"/>
      <c r="K143" s="172"/>
      <c r="L143" s="172"/>
      <c r="M143" s="172"/>
      <c r="N143" s="172"/>
      <c r="O143" s="172"/>
      <c r="P143" s="172"/>
      <c r="Q143" s="172"/>
      <c r="R143" s="172"/>
      <c r="S143" s="172"/>
      <c r="T143" s="172"/>
      <c r="U143" s="172"/>
      <c r="V143" s="172"/>
      <c r="W143" s="172"/>
      <c r="X143" s="172"/>
      <c r="Y143" s="172"/>
      <c r="Z143" s="172"/>
    </row>
    <row r="144" spans="1:26" ht="12" customHeight="1">
      <c r="A144" s="215" t="s">
        <v>5077</v>
      </c>
      <c r="B144" s="215" t="s">
        <v>5078</v>
      </c>
      <c r="C144" s="172"/>
      <c r="D144" s="172"/>
      <c r="E144" s="172"/>
      <c r="F144" s="172"/>
      <c r="G144" s="172"/>
      <c r="H144" s="172"/>
      <c r="I144" s="172"/>
      <c r="J144" s="172"/>
      <c r="K144" s="172"/>
      <c r="L144" s="172"/>
      <c r="M144" s="172"/>
      <c r="N144" s="172"/>
      <c r="O144" s="172"/>
      <c r="P144" s="172"/>
      <c r="Q144" s="172"/>
      <c r="R144" s="172"/>
      <c r="S144" s="172"/>
      <c r="T144" s="172"/>
      <c r="U144" s="172"/>
      <c r="V144" s="172"/>
      <c r="W144" s="172"/>
      <c r="X144" s="172"/>
      <c r="Y144" s="172"/>
      <c r="Z144" s="172"/>
    </row>
    <row r="145" spans="1:26" ht="12" customHeight="1">
      <c r="A145" s="215" t="s">
        <v>5079</v>
      </c>
      <c r="B145" s="215" t="s">
        <v>5080</v>
      </c>
      <c r="C145" s="172"/>
      <c r="D145" s="172"/>
      <c r="E145" s="172"/>
      <c r="F145" s="172"/>
      <c r="G145" s="172"/>
      <c r="H145" s="172"/>
      <c r="I145" s="172"/>
      <c r="J145" s="172"/>
      <c r="K145" s="172"/>
      <c r="L145" s="172"/>
      <c r="M145" s="172"/>
      <c r="N145" s="172"/>
      <c r="O145" s="172"/>
      <c r="P145" s="172"/>
      <c r="Q145" s="172"/>
      <c r="R145" s="172"/>
      <c r="S145" s="172"/>
      <c r="T145" s="172"/>
      <c r="U145" s="172"/>
      <c r="V145" s="172"/>
      <c r="W145" s="172"/>
      <c r="X145" s="172"/>
      <c r="Y145" s="172"/>
      <c r="Z145" s="172"/>
    </row>
    <row r="146" spans="1:26" ht="12" customHeight="1">
      <c r="A146" s="215" t="s">
        <v>5081</v>
      </c>
      <c r="B146" s="215" t="s">
        <v>317</v>
      </c>
      <c r="C146" s="172"/>
      <c r="D146" s="172"/>
      <c r="E146" s="172"/>
      <c r="F146" s="172"/>
      <c r="G146" s="172"/>
      <c r="H146" s="172"/>
      <c r="I146" s="172"/>
      <c r="J146" s="172"/>
      <c r="K146" s="172"/>
      <c r="L146" s="172"/>
      <c r="M146" s="172"/>
      <c r="N146" s="172"/>
      <c r="O146" s="172"/>
      <c r="P146" s="172"/>
      <c r="Q146" s="172"/>
      <c r="R146" s="172"/>
      <c r="S146" s="172"/>
      <c r="T146" s="172"/>
      <c r="U146" s="172"/>
      <c r="V146" s="172"/>
      <c r="W146" s="172"/>
      <c r="X146" s="172"/>
      <c r="Y146" s="172"/>
      <c r="Z146" s="172"/>
    </row>
    <row r="147" spans="1:26" ht="12" customHeight="1">
      <c r="A147" s="215" t="s">
        <v>5082</v>
      </c>
      <c r="B147" s="215" t="s">
        <v>5083</v>
      </c>
      <c r="C147" s="172"/>
      <c r="D147" s="172"/>
      <c r="E147" s="172"/>
      <c r="F147" s="172"/>
      <c r="G147" s="172"/>
      <c r="H147" s="172"/>
      <c r="I147" s="172"/>
      <c r="J147" s="172"/>
      <c r="K147" s="172"/>
      <c r="L147" s="172"/>
      <c r="M147" s="172"/>
      <c r="N147" s="172"/>
      <c r="O147" s="172"/>
      <c r="P147" s="172"/>
      <c r="Q147" s="172"/>
      <c r="R147" s="172"/>
      <c r="S147" s="172"/>
      <c r="T147" s="172"/>
      <c r="U147" s="172"/>
      <c r="V147" s="172"/>
      <c r="W147" s="172"/>
      <c r="X147" s="172"/>
      <c r="Y147" s="172"/>
      <c r="Z147" s="172"/>
    </row>
    <row r="148" spans="1:26" ht="12" customHeight="1">
      <c r="A148" s="215" t="s">
        <v>5084</v>
      </c>
      <c r="B148" s="215" t="s">
        <v>5085</v>
      </c>
      <c r="C148" s="172"/>
      <c r="D148" s="172"/>
      <c r="E148" s="172"/>
      <c r="F148" s="172"/>
      <c r="G148" s="172"/>
      <c r="H148" s="172"/>
      <c r="I148" s="172"/>
      <c r="J148" s="172"/>
      <c r="K148" s="172"/>
      <c r="L148" s="172"/>
      <c r="M148" s="172"/>
      <c r="N148" s="172"/>
      <c r="O148" s="172"/>
      <c r="P148" s="172"/>
      <c r="Q148" s="172"/>
      <c r="R148" s="172"/>
      <c r="S148" s="172"/>
      <c r="T148" s="172"/>
      <c r="U148" s="172"/>
      <c r="V148" s="172"/>
      <c r="W148" s="172"/>
      <c r="X148" s="172"/>
      <c r="Y148" s="172"/>
      <c r="Z148" s="172"/>
    </row>
    <row r="149" spans="1:26" ht="12" customHeight="1">
      <c r="A149" s="215" t="s">
        <v>5086</v>
      </c>
      <c r="B149" s="215" t="s">
        <v>5087</v>
      </c>
      <c r="C149" s="172"/>
      <c r="D149" s="172"/>
      <c r="E149" s="172"/>
      <c r="F149" s="172"/>
      <c r="G149" s="172"/>
      <c r="H149" s="172"/>
      <c r="I149" s="172"/>
      <c r="J149" s="172"/>
      <c r="K149" s="172"/>
      <c r="L149" s="172"/>
      <c r="M149" s="172"/>
      <c r="N149" s="172"/>
      <c r="O149" s="172"/>
      <c r="P149" s="172"/>
      <c r="Q149" s="172"/>
      <c r="R149" s="172"/>
      <c r="S149" s="172"/>
      <c r="T149" s="172"/>
      <c r="U149" s="172"/>
      <c r="V149" s="172"/>
      <c r="W149" s="172"/>
      <c r="X149" s="172"/>
      <c r="Y149" s="172"/>
      <c r="Z149" s="172"/>
    </row>
    <row r="150" spans="1:26" ht="12" customHeight="1">
      <c r="A150" s="215" t="s">
        <v>5088</v>
      </c>
      <c r="B150" s="215" t="s">
        <v>5089</v>
      </c>
      <c r="C150" s="172"/>
      <c r="D150" s="172"/>
      <c r="E150" s="172"/>
      <c r="F150" s="172"/>
      <c r="G150" s="172"/>
      <c r="H150" s="172"/>
      <c r="I150" s="172"/>
      <c r="J150" s="172"/>
      <c r="K150" s="172"/>
      <c r="L150" s="172"/>
      <c r="M150" s="172"/>
      <c r="N150" s="172"/>
      <c r="O150" s="172"/>
      <c r="P150" s="172"/>
      <c r="Q150" s="172"/>
      <c r="R150" s="172"/>
      <c r="S150" s="172"/>
      <c r="T150" s="172"/>
      <c r="U150" s="172"/>
      <c r="V150" s="172"/>
      <c r="W150" s="172"/>
      <c r="X150" s="172"/>
      <c r="Y150" s="172"/>
      <c r="Z150" s="172"/>
    </row>
    <row r="151" spans="1:26" ht="12" customHeight="1">
      <c r="A151" s="215" t="s">
        <v>5090</v>
      </c>
      <c r="B151" s="215" t="s">
        <v>5091</v>
      </c>
      <c r="C151" s="172"/>
      <c r="D151" s="172"/>
      <c r="E151" s="172"/>
      <c r="F151" s="172"/>
      <c r="G151" s="172"/>
      <c r="H151" s="172"/>
      <c r="I151" s="172"/>
      <c r="J151" s="172"/>
      <c r="K151" s="172"/>
      <c r="L151" s="172"/>
      <c r="M151" s="172"/>
      <c r="N151" s="172"/>
      <c r="O151" s="172"/>
      <c r="P151" s="172"/>
      <c r="Q151" s="172"/>
      <c r="R151" s="172"/>
      <c r="S151" s="172"/>
      <c r="T151" s="172"/>
      <c r="U151" s="172"/>
      <c r="V151" s="172"/>
      <c r="W151" s="172"/>
      <c r="X151" s="172"/>
      <c r="Y151" s="172"/>
      <c r="Z151" s="172"/>
    </row>
    <row r="152" spans="1:26" ht="12" customHeight="1">
      <c r="A152" s="215" t="s">
        <v>5092</v>
      </c>
      <c r="B152" s="215" t="s">
        <v>5093</v>
      </c>
      <c r="C152" s="172"/>
      <c r="D152" s="172"/>
      <c r="E152" s="172"/>
      <c r="F152" s="172"/>
      <c r="G152" s="172"/>
      <c r="H152" s="172"/>
      <c r="I152" s="172"/>
      <c r="J152" s="172"/>
      <c r="K152" s="172"/>
      <c r="L152" s="172"/>
      <c r="M152" s="172"/>
      <c r="N152" s="172"/>
      <c r="O152" s="172"/>
      <c r="P152" s="172"/>
      <c r="Q152" s="172"/>
      <c r="R152" s="172"/>
      <c r="S152" s="172"/>
      <c r="T152" s="172"/>
      <c r="U152" s="172"/>
      <c r="V152" s="172"/>
      <c r="W152" s="172"/>
      <c r="X152" s="172"/>
      <c r="Y152" s="172"/>
      <c r="Z152" s="172"/>
    </row>
    <row r="153" spans="1:26" ht="12" customHeight="1">
      <c r="A153" s="215" t="s">
        <v>5094</v>
      </c>
      <c r="B153" s="215" t="s">
        <v>5095</v>
      </c>
      <c r="C153" s="172"/>
      <c r="D153" s="172"/>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row>
    <row r="154" spans="1:26" ht="12" customHeight="1">
      <c r="A154" s="215" t="s">
        <v>5096</v>
      </c>
      <c r="B154" s="215" t="s">
        <v>5097</v>
      </c>
      <c r="C154" s="172"/>
      <c r="D154" s="172"/>
      <c r="E154" s="172"/>
      <c r="F154" s="172"/>
      <c r="G154" s="172"/>
      <c r="H154" s="172"/>
      <c r="I154" s="172"/>
      <c r="J154" s="172"/>
      <c r="K154" s="172"/>
      <c r="L154" s="172"/>
      <c r="M154" s="172"/>
      <c r="N154" s="172"/>
      <c r="O154" s="172"/>
      <c r="P154" s="172"/>
      <c r="Q154" s="172"/>
      <c r="R154" s="172"/>
      <c r="S154" s="172"/>
      <c r="T154" s="172"/>
      <c r="U154" s="172"/>
      <c r="V154" s="172"/>
      <c r="W154" s="172"/>
      <c r="X154" s="172"/>
      <c r="Y154" s="172"/>
      <c r="Z154" s="172"/>
    </row>
    <row r="155" spans="1:26" ht="12" customHeight="1">
      <c r="A155" s="215" t="s">
        <v>5098</v>
      </c>
      <c r="B155" s="215" t="s">
        <v>1342</v>
      </c>
      <c r="C155" s="172"/>
      <c r="D155" s="172"/>
      <c r="E155" s="172"/>
      <c r="F155" s="172"/>
      <c r="G155" s="172"/>
      <c r="H155" s="172"/>
      <c r="I155" s="172"/>
      <c r="J155" s="172"/>
      <c r="K155" s="172"/>
      <c r="L155" s="172"/>
      <c r="M155" s="172"/>
      <c r="N155" s="172"/>
      <c r="O155" s="172"/>
      <c r="P155" s="172"/>
      <c r="Q155" s="172"/>
      <c r="R155" s="172"/>
      <c r="S155" s="172"/>
      <c r="T155" s="172"/>
      <c r="U155" s="172"/>
      <c r="V155" s="172"/>
      <c r="W155" s="172"/>
      <c r="X155" s="172"/>
      <c r="Y155" s="172"/>
      <c r="Z155" s="172"/>
    </row>
    <row r="156" spans="1:26" ht="12" customHeight="1">
      <c r="A156" s="215" t="s">
        <v>5099</v>
      </c>
      <c r="B156" s="215" t="s">
        <v>5100</v>
      </c>
      <c r="C156" s="172"/>
      <c r="D156" s="172"/>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row>
    <row r="157" spans="1:26" ht="12" customHeight="1">
      <c r="A157" s="215" t="s">
        <v>5101</v>
      </c>
      <c r="B157" s="215" t="s">
        <v>5102</v>
      </c>
      <c r="C157" s="172"/>
      <c r="D157" s="172"/>
      <c r="E157" s="172"/>
      <c r="F157" s="172"/>
      <c r="G157" s="172"/>
      <c r="H157" s="172"/>
      <c r="I157" s="172"/>
      <c r="J157" s="172"/>
      <c r="K157" s="172"/>
      <c r="L157" s="172"/>
      <c r="M157" s="172"/>
      <c r="N157" s="172"/>
      <c r="O157" s="172"/>
      <c r="P157" s="172"/>
      <c r="Q157" s="172"/>
      <c r="R157" s="172"/>
      <c r="S157" s="172"/>
      <c r="T157" s="172"/>
      <c r="U157" s="172"/>
      <c r="V157" s="172"/>
      <c r="W157" s="172"/>
      <c r="X157" s="172"/>
      <c r="Y157" s="172"/>
      <c r="Z157" s="172"/>
    </row>
    <row r="158" spans="1:26" ht="12" customHeight="1">
      <c r="A158" s="215" t="s">
        <v>5103</v>
      </c>
      <c r="B158" s="215" t="s">
        <v>5104</v>
      </c>
      <c r="C158" s="172"/>
      <c r="D158" s="172"/>
      <c r="E158" s="172"/>
      <c r="F158" s="172"/>
      <c r="G158" s="172"/>
      <c r="H158" s="172"/>
      <c r="I158" s="172"/>
      <c r="J158" s="172"/>
      <c r="K158" s="172"/>
      <c r="L158" s="172"/>
      <c r="M158" s="172"/>
      <c r="N158" s="172"/>
      <c r="O158" s="172"/>
      <c r="P158" s="172"/>
      <c r="Q158" s="172"/>
      <c r="R158" s="172"/>
      <c r="S158" s="172"/>
      <c r="T158" s="172"/>
      <c r="U158" s="172"/>
      <c r="V158" s="172"/>
      <c r="W158" s="172"/>
      <c r="X158" s="172"/>
      <c r="Y158" s="172"/>
      <c r="Z158" s="172"/>
    </row>
    <row r="159" spans="1:26" ht="12" customHeight="1">
      <c r="A159" s="215" t="s">
        <v>5105</v>
      </c>
      <c r="B159" s="215" t="s">
        <v>812</v>
      </c>
      <c r="C159" s="172"/>
      <c r="D159" s="172"/>
      <c r="E159" s="172"/>
      <c r="F159" s="172"/>
      <c r="G159" s="172"/>
      <c r="H159" s="172"/>
      <c r="I159" s="172"/>
      <c r="J159" s="172"/>
      <c r="K159" s="172"/>
      <c r="L159" s="172"/>
      <c r="M159" s="172"/>
      <c r="N159" s="172"/>
      <c r="O159" s="172"/>
      <c r="P159" s="172"/>
      <c r="Q159" s="172"/>
      <c r="R159" s="172"/>
      <c r="S159" s="172"/>
      <c r="T159" s="172"/>
      <c r="U159" s="172"/>
      <c r="V159" s="172"/>
      <c r="W159" s="172"/>
      <c r="X159" s="172"/>
      <c r="Y159" s="172"/>
      <c r="Z159" s="172"/>
    </row>
    <row r="160" spans="1:26" ht="12" customHeight="1">
      <c r="A160" s="215" t="s">
        <v>5106</v>
      </c>
      <c r="B160" s="215" t="s">
        <v>5107</v>
      </c>
      <c r="C160" s="172"/>
      <c r="D160" s="172"/>
      <c r="E160" s="172"/>
      <c r="F160" s="172"/>
      <c r="G160" s="172"/>
      <c r="H160" s="172"/>
      <c r="I160" s="172"/>
      <c r="J160" s="172"/>
      <c r="K160" s="172"/>
      <c r="L160" s="172"/>
      <c r="M160" s="172"/>
      <c r="N160" s="172"/>
      <c r="O160" s="172"/>
      <c r="P160" s="172"/>
      <c r="Q160" s="172"/>
      <c r="R160" s="172"/>
      <c r="S160" s="172"/>
      <c r="T160" s="172"/>
      <c r="U160" s="172"/>
      <c r="V160" s="172"/>
      <c r="W160" s="172"/>
      <c r="X160" s="172"/>
      <c r="Y160" s="172"/>
      <c r="Z160" s="172"/>
    </row>
    <row r="161" spans="1:26" ht="12" customHeight="1">
      <c r="A161" s="215" t="s">
        <v>5108</v>
      </c>
      <c r="B161" s="215" t="s">
        <v>731</v>
      </c>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172"/>
      <c r="Z161" s="172"/>
    </row>
    <row r="162" spans="1:26" ht="12" customHeight="1">
      <c r="A162" s="215" t="s">
        <v>5109</v>
      </c>
      <c r="B162" s="215" t="s">
        <v>5110</v>
      </c>
      <c r="C162" s="172"/>
      <c r="D162" s="172"/>
      <c r="E162" s="172"/>
      <c r="F162" s="172"/>
      <c r="G162" s="172"/>
      <c r="H162" s="172"/>
      <c r="I162" s="172"/>
      <c r="J162" s="172"/>
      <c r="K162" s="172"/>
      <c r="L162" s="172"/>
      <c r="M162" s="172"/>
      <c r="N162" s="172"/>
      <c r="O162" s="172"/>
      <c r="P162" s="172"/>
      <c r="Q162" s="172"/>
      <c r="R162" s="172"/>
      <c r="S162" s="172"/>
      <c r="T162" s="172"/>
      <c r="U162" s="172"/>
      <c r="V162" s="172"/>
      <c r="W162" s="172"/>
      <c r="X162" s="172"/>
      <c r="Y162" s="172"/>
      <c r="Z162" s="172"/>
    </row>
    <row r="163" spans="1:26" ht="12" customHeight="1">
      <c r="A163" s="215" t="s">
        <v>5111</v>
      </c>
      <c r="B163" s="215" t="s">
        <v>5112</v>
      </c>
      <c r="C163" s="172"/>
      <c r="D163" s="172"/>
      <c r="E163" s="172"/>
      <c r="F163" s="172"/>
      <c r="G163" s="172"/>
      <c r="H163" s="172"/>
      <c r="I163" s="172"/>
      <c r="J163" s="172"/>
      <c r="K163" s="172"/>
      <c r="L163" s="172"/>
      <c r="M163" s="172"/>
      <c r="N163" s="172"/>
      <c r="O163" s="172"/>
      <c r="P163" s="172"/>
      <c r="Q163" s="172"/>
      <c r="R163" s="172"/>
      <c r="S163" s="172"/>
      <c r="T163" s="172"/>
      <c r="U163" s="172"/>
      <c r="V163" s="172"/>
      <c r="W163" s="172"/>
      <c r="X163" s="172"/>
      <c r="Y163" s="172"/>
      <c r="Z163" s="172"/>
    </row>
    <row r="164" spans="1:26" ht="12" customHeight="1">
      <c r="A164" s="215" t="s">
        <v>5113</v>
      </c>
      <c r="B164" s="215" t="s">
        <v>5114</v>
      </c>
      <c r="C164" s="172"/>
      <c r="D164" s="172"/>
      <c r="E164" s="172"/>
      <c r="F164" s="172"/>
      <c r="G164" s="172"/>
      <c r="H164" s="172"/>
      <c r="I164" s="172"/>
      <c r="J164" s="172"/>
      <c r="K164" s="172"/>
      <c r="L164" s="172"/>
      <c r="M164" s="172"/>
      <c r="N164" s="172"/>
      <c r="O164" s="172"/>
      <c r="P164" s="172"/>
      <c r="Q164" s="172"/>
      <c r="R164" s="172"/>
      <c r="S164" s="172"/>
      <c r="T164" s="172"/>
      <c r="U164" s="172"/>
      <c r="V164" s="172"/>
      <c r="W164" s="172"/>
      <c r="X164" s="172"/>
      <c r="Y164" s="172"/>
      <c r="Z164" s="172"/>
    </row>
    <row r="165" spans="1:26" ht="12" customHeight="1">
      <c r="A165" s="215" t="s">
        <v>5115</v>
      </c>
      <c r="B165" s="215" t="s">
        <v>5116</v>
      </c>
      <c r="C165" s="172"/>
      <c r="D165" s="172"/>
      <c r="E165" s="172"/>
      <c r="F165" s="172"/>
      <c r="G165" s="172"/>
      <c r="H165" s="172"/>
      <c r="I165" s="172"/>
      <c r="J165" s="172"/>
      <c r="K165" s="172"/>
      <c r="L165" s="172"/>
      <c r="M165" s="172"/>
      <c r="N165" s="172"/>
      <c r="O165" s="172"/>
      <c r="P165" s="172"/>
      <c r="Q165" s="172"/>
      <c r="R165" s="172"/>
      <c r="S165" s="172"/>
      <c r="T165" s="172"/>
      <c r="U165" s="172"/>
      <c r="V165" s="172"/>
      <c r="W165" s="172"/>
      <c r="X165" s="172"/>
      <c r="Y165" s="172"/>
      <c r="Z165" s="172"/>
    </row>
    <row r="166" spans="1:26" ht="12" customHeight="1">
      <c r="A166" s="215" t="s">
        <v>5117</v>
      </c>
      <c r="B166" s="215" t="s">
        <v>5118</v>
      </c>
      <c r="C166" s="172"/>
      <c r="D166" s="172"/>
      <c r="E166" s="172"/>
      <c r="F166" s="172"/>
      <c r="G166" s="172"/>
      <c r="H166" s="172"/>
      <c r="I166" s="172"/>
      <c r="J166" s="172"/>
      <c r="K166" s="172"/>
      <c r="L166" s="172"/>
      <c r="M166" s="172"/>
      <c r="N166" s="172"/>
      <c r="O166" s="172"/>
      <c r="P166" s="172"/>
      <c r="Q166" s="172"/>
      <c r="R166" s="172"/>
      <c r="S166" s="172"/>
      <c r="T166" s="172"/>
      <c r="U166" s="172"/>
      <c r="V166" s="172"/>
      <c r="W166" s="172"/>
      <c r="X166" s="172"/>
      <c r="Y166" s="172"/>
      <c r="Z166" s="172"/>
    </row>
    <row r="167" spans="1:26" ht="12" customHeight="1">
      <c r="A167" s="215" t="s">
        <v>5119</v>
      </c>
      <c r="B167" s="215" t="s">
        <v>5120</v>
      </c>
      <c r="C167" s="172"/>
      <c r="D167" s="172"/>
      <c r="E167" s="172"/>
      <c r="F167" s="172"/>
      <c r="G167" s="172"/>
      <c r="H167" s="172"/>
      <c r="I167" s="172"/>
      <c r="J167" s="172"/>
      <c r="K167" s="172"/>
      <c r="L167" s="172"/>
      <c r="M167" s="172"/>
      <c r="N167" s="172"/>
      <c r="O167" s="172"/>
      <c r="P167" s="172"/>
      <c r="Q167" s="172"/>
      <c r="R167" s="172"/>
      <c r="S167" s="172"/>
      <c r="T167" s="172"/>
      <c r="U167" s="172"/>
      <c r="V167" s="172"/>
      <c r="W167" s="172"/>
      <c r="X167" s="172"/>
      <c r="Y167" s="172"/>
      <c r="Z167" s="172"/>
    </row>
    <row r="168" spans="1:26" ht="12" customHeight="1">
      <c r="A168" s="215" t="s">
        <v>5121</v>
      </c>
      <c r="B168" s="215" t="s">
        <v>568</v>
      </c>
      <c r="C168" s="172"/>
      <c r="D168" s="172"/>
      <c r="E168" s="172"/>
      <c r="F168" s="172"/>
      <c r="G168" s="172"/>
      <c r="H168" s="172"/>
      <c r="I168" s="172"/>
      <c r="J168" s="172"/>
      <c r="K168" s="172"/>
      <c r="L168" s="172"/>
      <c r="M168" s="172"/>
      <c r="N168" s="172"/>
      <c r="O168" s="172"/>
      <c r="P168" s="172"/>
      <c r="Q168" s="172"/>
      <c r="R168" s="172"/>
      <c r="S168" s="172"/>
      <c r="T168" s="172"/>
      <c r="U168" s="172"/>
      <c r="V168" s="172"/>
      <c r="W168" s="172"/>
      <c r="X168" s="172"/>
      <c r="Y168" s="172"/>
      <c r="Z168" s="172"/>
    </row>
    <row r="169" spans="1:26" ht="12" customHeight="1">
      <c r="A169" s="215" t="s">
        <v>5122</v>
      </c>
      <c r="B169" s="215" t="s">
        <v>5123</v>
      </c>
      <c r="C169" s="172"/>
      <c r="D169" s="172"/>
      <c r="E169" s="172"/>
      <c r="F169" s="172"/>
      <c r="G169" s="172"/>
      <c r="H169" s="172"/>
      <c r="I169" s="172"/>
      <c r="J169" s="172"/>
      <c r="K169" s="172"/>
      <c r="L169" s="172"/>
      <c r="M169" s="172"/>
      <c r="N169" s="172"/>
      <c r="O169" s="172"/>
      <c r="P169" s="172"/>
      <c r="Q169" s="172"/>
      <c r="R169" s="172"/>
      <c r="S169" s="172"/>
      <c r="T169" s="172"/>
      <c r="U169" s="172"/>
      <c r="V169" s="172"/>
      <c r="W169" s="172"/>
      <c r="X169" s="172"/>
      <c r="Y169" s="172"/>
      <c r="Z169" s="172"/>
    </row>
    <row r="170" spans="1:26" ht="12" customHeight="1">
      <c r="A170" s="215" t="s">
        <v>5124</v>
      </c>
      <c r="B170" s="215" t="s">
        <v>5125</v>
      </c>
      <c r="C170" s="172"/>
      <c r="D170" s="172"/>
      <c r="E170" s="172"/>
      <c r="F170" s="172"/>
      <c r="G170" s="172"/>
      <c r="H170" s="172"/>
      <c r="I170" s="172"/>
      <c r="J170" s="172"/>
      <c r="K170" s="172"/>
      <c r="L170" s="172"/>
      <c r="M170" s="172"/>
      <c r="N170" s="172"/>
      <c r="O170" s="172"/>
      <c r="P170" s="172"/>
      <c r="Q170" s="172"/>
      <c r="R170" s="172"/>
      <c r="S170" s="172"/>
      <c r="T170" s="172"/>
      <c r="U170" s="172"/>
      <c r="V170" s="172"/>
      <c r="W170" s="172"/>
      <c r="X170" s="172"/>
      <c r="Y170" s="172"/>
      <c r="Z170" s="172"/>
    </row>
    <row r="171" spans="1:26" ht="12" customHeight="1">
      <c r="A171" s="215" t="s">
        <v>5126</v>
      </c>
      <c r="B171" s="215" t="s">
        <v>5127</v>
      </c>
      <c r="C171" s="172"/>
      <c r="D171" s="172"/>
      <c r="E171" s="172"/>
      <c r="F171" s="172"/>
      <c r="G171" s="172"/>
      <c r="H171" s="172"/>
      <c r="I171" s="172"/>
      <c r="J171" s="172"/>
      <c r="K171" s="172"/>
      <c r="L171" s="172"/>
      <c r="M171" s="172"/>
      <c r="N171" s="172"/>
      <c r="O171" s="172"/>
      <c r="P171" s="172"/>
      <c r="Q171" s="172"/>
      <c r="R171" s="172"/>
      <c r="S171" s="172"/>
      <c r="T171" s="172"/>
      <c r="U171" s="172"/>
      <c r="V171" s="172"/>
      <c r="W171" s="172"/>
      <c r="X171" s="172"/>
      <c r="Y171" s="172"/>
      <c r="Z171" s="172"/>
    </row>
    <row r="172" spans="1:26" ht="12" customHeight="1">
      <c r="A172" s="215" t="s">
        <v>5128</v>
      </c>
      <c r="B172" s="215" t="s">
        <v>5129</v>
      </c>
      <c r="C172" s="172"/>
      <c r="D172" s="172"/>
      <c r="E172" s="172"/>
      <c r="F172" s="172"/>
      <c r="G172" s="172"/>
      <c r="H172" s="172"/>
      <c r="I172" s="172"/>
      <c r="J172" s="172"/>
      <c r="K172" s="172"/>
      <c r="L172" s="172"/>
      <c r="M172" s="172"/>
      <c r="N172" s="172"/>
      <c r="O172" s="172"/>
      <c r="P172" s="172"/>
      <c r="Q172" s="172"/>
      <c r="R172" s="172"/>
      <c r="S172" s="172"/>
      <c r="T172" s="172"/>
      <c r="U172" s="172"/>
      <c r="V172" s="172"/>
      <c r="W172" s="172"/>
      <c r="X172" s="172"/>
      <c r="Y172" s="172"/>
      <c r="Z172" s="172"/>
    </row>
    <row r="173" spans="1:26" ht="12" customHeight="1">
      <c r="A173" s="215" t="s">
        <v>5130</v>
      </c>
      <c r="B173" s="215" t="s">
        <v>5131</v>
      </c>
      <c r="C173" s="172"/>
      <c r="D173" s="172"/>
      <c r="E173" s="172"/>
      <c r="F173" s="172"/>
      <c r="G173" s="172"/>
      <c r="H173" s="172"/>
      <c r="I173" s="172"/>
      <c r="J173" s="172"/>
      <c r="K173" s="172"/>
      <c r="L173" s="172"/>
      <c r="M173" s="172"/>
      <c r="N173" s="172"/>
      <c r="O173" s="172"/>
      <c r="P173" s="172"/>
      <c r="Q173" s="172"/>
      <c r="R173" s="172"/>
      <c r="S173" s="172"/>
      <c r="T173" s="172"/>
      <c r="U173" s="172"/>
      <c r="V173" s="172"/>
      <c r="W173" s="172"/>
      <c r="X173" s="172"/>
      <c r="Y173" s="172"/>
      <c r="Z173" s="172"/>
    </row>
    <row r="174" spans="1:26" ht="12" customHeight="1">
      <c r="A174" s="215" t="s">
        <v>5132</v>
      </c>
      <c r="B174" s="215" t="s">
        <v>5133</v>
      </c>
      <c r="C174" s="172"/>
      <c r="D174" s="172"/>
      <c r="E174" s="172"/>
      <c r="F174" s="172"/>
      <c r="G174" s="172"/>
      <c r="H174" s="172"/>
      <c r="I174" s="172"/>
      <c r="J174" s="172"/>
      <c r="K174" s="172"/>
      <c r="L174" s="172"/>
      <c r="M174" s="172"/>
      <c r="N174" s="172"/>
      <c r="O174" s="172"/>
      <c r="P174" s="172"/>
      <c r="Q174" s="172"/>
      <c r="R174" s="172"/>
      <c r="S174" s="172"/>
      <c r="T174" s="172"/>
      <c r="U174" s="172"/>
      <c r="V174" s="172"/>
      <c r="W174" s="172"/>
      <c r="X174" s="172"/>
      <c r="Y174" s="172"/>
      <c r="Z174" s="172"/>
    </row>
    <row r="175" spans="1:26" ht="12" customHeight="1">
      <c r="A175" s="215" t="s">
        <v>5134</v>
      </c>
      <c r="B175" s="215" t="s">
        <v>5135</v>
      </c>
      <c r="C175" s="172"/>
      <c r="D175" s="172"/>
      <c r="E175" s="172"/>
      <c r="F175" s="172"/>
      <c r="G175" s="172"/>
      <c r="H175" s="172"/>
      <c r="I175" s="172"/>
      <c r="J175" s="172"/>
      <c r="K175" s="172"/>
      <c r="L175" s="172"/>
      <c r="M175" s="172"/>
      <c r="N175" s="172"/>
      <c r="O175" s="172"/>
      <c r="P175" s="172"/>
      <c r="Q175" s="172"/>
      <c r="R175" s="172"/>
      <c r="S175" s="172"/>
      <c r="T175" s="172"/>
      <c r="U175" s="172"/>
      <c r="V175" s="172"/>
      <c r="W175" s="172"/>
      <c r="X175" s="172"/>
      <c r="Y175" s="172"/>
      <c r="Z175" s="172"/>
    </row>
    <row r="176" spans="1:26" ht="12" customHeight="1">
      <c r="A176" s="215" t="s">
        <v>5136</v>
      </c>
      <c r="B176" s="215" t="s">
        <v>705</v>
      </c>
      <c r="C176" s="172"/>
      <c r="D176" s="172"/>
      <c r="E176" s="172"/>
      <c r="F176" s="172"/>
      <c r="G176" s="172"/>
      <c r="H176" s="172"/>
      <c r="I176" s="172"/>
      <c r="J176" s="172"/>
      <c r="K176" s="172"/>
      <c r="L176" s="172"/>
      <c r="M176" s="172"/>
      <c r="N176" s="172"/>
      <c r="O176" s="172"/>
      <c r="P176" s="172"/>
      <c r="Q176" s="172"/>
      <c r="R176" s="172"/>
      <c r="S176" s="172"/>
      <c r="T176" s="172"/>
      <c r="U176" s="172"/>
      <c r="V176" s="172"/>
      <c r="W176" s="172"/>
      <c r="X176" s="172"/>
      <c r="Y176" s="172"/>
      <c r="Z176" s="172"/>
    </row>
    <row r="177" spans="1:26" ht="12" customHeight="1">
      <c r="A177" s="215" t="s">
        <v>5137</v>
      </c>
      <c r="B177" s="215" t="s">
        <v>305</v>
      </c>
      <c r="C177" s="172"/>
      <c r="D177" s="172"/>
      <c r="E177" s="172"/>
      <c r="F177" s="172"/>
      <c r="G177" s="172"/>
      <c r="H177" s="172"/>
      <c r="I177" s="172"/>
      <c r="J177" s="172"/>
      <c r="K177" s="172"/>
      <c r="L177" s="172"/>
      <c r="M177" s="172"/>
      <c r="N177" s="172"/>
      <c r="O177" s="172"/>
      <c r="P177" s="172"/>
      <c r="Q177" s="172"/>
      <c r="R177" s="172"/>
      <c r="S177" s="172"/>
      <c r="T177" s="172"/>
      <c r="U177" s="172"/>
      <c r="V177" s="172"/>
      <c r="W177" s="172"/>
      <c r="X177" s="172"/>
      <c r="Y177" s="172"/>
      <c r="Z177" s="172"/>
    </row>
    <row r="178" spans="1:26" ht="12" customHeight="1">
      <c r="A178" s="215" t="s">
        <v>5138</v>
      </c>
      <c r="B178" s="215" t="s">
        <v>5139</v>
      </c>
      <c r="C178" s="172"/>
      <c r="D178" s="172"/>
      <c r="E178" s="172"/>
      <c r="F178" s="172"/>
      <c r="G178" s="172"/>
      <c r="H178" s="172"/>
      <c r="I178" s="172"/>
      <c r="J178" s="172"/>
      <c r="K178" s="172"/>
      <c r="L178" s="172"/>
      <c r="M178" s="172"/>
      <c r="N178" s="172"/>
      <c r="O178" s="172"/>
      <c r="P178" s="172"/>
      <c r="Q178" s="172"/>
      <c r="R178" s="172"/>
      <c r="S178" s="172"/>
      <c r="T178" s="172"/>
      <c r="U178" s="172"/>
      <c r="V178" s="172"/>
      <c r="W178" s="172"/>
      <c r="X178" s="172"/>
      <c r="Y178" s="172"/>
      <c r="Z178" s="172"/>
    </row>
    <row r="179" spans="1:26" ht="12" customHeight="1">
      <c r="A179" s="215" t="s">
        <v>5140</v>
      </c>
      <c r="B179" s="215" t="s">
        <v>587</v>
      </c>
      <c r="C179" s="172"/>
      <c r="D179" s="172"/>
      <c r="E179" s="172"/>
      <c r="F179" s="172"/>
      <c r="G179" s="172"/>
      <c r="H179" s="172"/>
      <c r="I179" s="172"/>
      <c r="J179" s="172"/>
      <c r="K179" s="172"/>
      <c r="L179" s="172"/>
      <c r="M179" s="172"/>
      <c r="N179" s="172"/>
      <c r="O179" s="172"/>
      <c r="P179" s="172"/>
      <c r="Q179" s="172"/>
      <c r="R179" s="172"/>
      <c r="S179" s="172"/>
      <c r="T179" s="172"/>
      <c r="U179" s="172"/>
      <c r="V179" s="172"/>
      <c r="W179" s="172"/>
      <c r="X179" s="172"/>
      <c r="Y179" s="172"/>
      <c r="Z179" s="172"/>
    </row>
    <row r="180" spans="1:26" ht="12" customHeight="1">
      <c r="A180" s="215" t="s">
        <v>5141</v>
      </c>
      <c r="B180" s="215" t="s">
        <v>223</v>
      </c>
      <c r="C180" s="172"/>
      <c r="D180" s="172"/>
      <c r="E180" s="172"/>
      <c r="F180" s="172"/>
      <c r="G180" s="172"/>
      <c r="H180" s="172"/>
      <c r="I180" s="172"/>
      <c r="J180" s="172"/>
      <c r="K180" s="172"/>
      <c r="L180" s="172"/>
      <c r="M180" s="172"/>
      <c r="N180" s="172"/>
      <c r="O180" s="172"/>
      <c r="P180" s="172"/>
      <c r="Q180" s="172"/>
      <c r="R180" s="172"/>
      <c r="S180" s="172"/>
      <c r="T180" s="172"/>
      <c r="U180" s="172"/>
      <c r="V180" s="172"/>
      <c r="W180" s="172"/>
      <c r="X180" s="172"/>
      <c r="Y180" s="172"/>
      <c r="Z180" s="172"/>
    </row>
    <row r="181" spans="1:26" ht="12" customHeight="1">
      <c r="A181" s="215" t="s">
        <v>5142</v>
      </c>
      <c r="B181" s="215" t="s">
        <v>5143</v>
      </c>
      <c r="C181" s="172"/>
      <c r="D181" s="172"/>
      <c r="E181" s="172"/>
      <c r="F181" s="172"/>
      <c r="G181" s="172"/>
      <c r="H181" s="172"/>
      <c r="I181" s="172"/>
      <c r="J181" s="172"/>
      <c r="K181" s="172"/>
      <c r="L181" s="172"/>
      <c r="M181" s="172"/>
      <c r="N181" s="172"/>
      <c r="O181" s="172"/>
      <c r="P181" s="172"/>
      <c r="Q181" s="172"/>
      <c r="R181" s="172"/>
      <c r="S181" s="172"/>
      <c r="T181" s="172"/>
      <c r="U181" s="172"/>
      <c r="V181" s="172"/>
      <c r="W181" s="172"/>
      <c r="X181" s="172"/>
      <c r="Y181" s="172"/>
      <c r="Z181" s="172"/>
    </row>
    <row r="182" spans="1:26" ht="12" customHeight="1">
      <c r="A182" s="215" t="s">
        <v>5144</v>
      </c>
      <c r="B182" s="215" t="s">
        <v>5145</v>
      </c>
      <c r="C182" s="172"/>
      <c r="D182" s="172"/>
      <c r="E182" s="172"/>
      <c r="F182" s="172"/>
      <c r="G182" s="172"/>
      <c r="H182" s="172"/>
      <c r="I182" s="172"/>
      <c r="J182" s="172"/>
      <c r="K182" s="172"/>
      <c r="L182" s="172"/>
      <c r="M182" s="172"/>
      <c r="N182" s="172"/>
      <c r="O182" s="172"/>
      <c r="P182" s="172"/>
      <c r="Q182" s="172"/>
      <c r="R182" s="172"/>
      <c r="S182" s="172"/>
      <c r="T182" s="172"/>
      <c r="U182" s="172"/>
      <c r="V182" s="172"/>
      <c r="W182" s="172"/>
      <c r="X182" s="172"/>
      <c r="Y182" s="172"/>
      <c r="Z182" s="172"/>
    </row>
    <row r="183" spans="1:26" ht="12" customHeight="1">
      <c r="A183" s="215" t="s">
        <v>5146</v>
      </c>
      <c r="B183" s="215" t="s">
        <v>5147</v>
      </c>
      <c r="C183" s="172"/>
      <c r="D183" s="172"/>
      <c r="E183" s="172"/>
      <c r="F183" s="172"/>
      <c r="G183" s="172"/>
      <c r="H183" s="172"/>
      <c r="I183" s="172"/>
      <c r="J183" s="172"/>
      <c r="K183" s="172"/>
      <c r="L183" s="172"/>
      <c r="M183" s="172"/>
      <c r="N183" s="172"/>
      <c r="O183" s="172"/>
      <c r="P183" s="172"/>
      <c r="Q183" s="172"/>
      <c r="R183" s="172"/>
      <c r="S183" s="172"/>
      <c r="T183" s="172"/>
      <c r="U183" s="172"/>
      <c r="V183" s="172"/>
      <c r="W183" s="172"/>
      <c r="X183" s="172"/>
      <c r="Y183" s="172"/>
      <c r="Z183" s="172"/>
    </row>
    <row r="184" spans="1:26" ht="12" customHeight="1">
      <c r="A184" s="215" t="s">
        <v>5148</v>
      </c>
      <c r="B184" s="215" t="s">
        <v>5149</v>
      </c>
      <c r="C184" s="172"/>
      <c r="D184" s="172"/>
      <c r="E184" s="172"/>
      <c r="F184" s="172"/>
      <c r="G184" s="172"/>
      <c r="H184" s="172"/>
      <c r="I184" s="172"/>
      <c r="J184" s="172"/>
      <c r="K184" s="172"/>
      <c r="L184" s="172"/>
      <c r="M184" s="172"/>
      <c r="N184" s="172"/>
      <c r="O184" s="172"/>
      <c r="P184" s="172"/>
      <c r="Q184" s="172"/>
      <c r="R184" s="172"/>
      <c r="S184" s="172"/>
      <c r="T184" s="172"/>
      <c r="U184" s="172"/>
      <c r="V184" s="172"/>
      <c r="W184" s="172"/>
      <c r="X184" s="172"/>
      <c r="Y184" s="172"/>
      <c r="Z184" s="172"/>
    </row>
    <row r="185" spans="1:26" ht="12" customHeight="1">
      <c r="A185" s="215" t="s">
        <v>5150</v>
      </c>
      <c r="B185" s="215" t="s">
        <v>401</v>
      </c>
      <c r="C185" s="172"/>
      <c r="D185" s="172"/>
      <c r="E185" s="172"/>
      <c r="F185" s="172"/>
      <c r="G185" s="172"/>
      <c r="H185" s="172"/>
      <c r="I185" s="172"/>
      <c r="J185" s="172"/>
      <c r="K185" s="172"/>
      <c r="L185" s="172"/>
      <c r="M185" s="172"/>
      <c r="N185" s="172"/>
      <c r="O185" s="172"/>
      <c r="P185" s="172"/>
      <c r="Q185" s="172"/>
      <c r="R185" s="172"/>
      <c r="S185" s="172"/>
      <c r="T185" s="172"/>
      <c r="U185" s="172"/>
      <c r="V185" s="172"/>
      <c r="W185" s="172"/>
      <c r="X185" s="172"/>
      <c r="Y185" s="172"/>
      <c r="Z185" s="172"/>
    </row>
    <row r="186" spans="1:26" ht="12" customHeight="1">
      <c r="A186" s="215" t="s">
        <v>5151</v>
      </c>
      <c r="B186" s="215" t="s">
        <v>447</v>
      </c>
      <c r="C186" s="172"/>
      <c r="D186" s="172"/>
      <c r="E186" s="172"/>
      <c r="F186" s="172"/>
      <c r="G186" s="172"/>
      <c r="H186" s="172"/>
      <c r="I186" s="172"/>
      <c r="J186" s="172"/>
      <c r="K186" s="172"/>
      <c r="L186" s="172"/>
      <c r="M186" s="172"/>
      <c r="N186" s="172"/>
      <c r="O186" s="172"/>
      <c r="P186" s="172"/>
      <c r="Q186" s="172"/>
      <c r="R186" s="172"/>
      <c r="S186" s="172"/>
      <c r="T186" s="172"/>
      <c r="U186" s="172"/>
      <c r="V186" s="172"/>
      <c r="W186" s="172"/>
      <c r="X186" s="172"/>
      <c r="Y186" s="172"/>
      <c r="Z186" s="172"/>
    </row>
    <row r="187" spans="1:26" ht="12" customHeight="1">
      <c r="A187" s="215" t="s">
        <v>5152</v>
      </c>
      <c r="B187" s="215" t="s">
        <v>5153</v>
      </c>
      <c r="C187" s="172"/>
      <c r="D187" s="172"/>
      <c r="E187" s="172"/>
      <c r="F187" s="172"/>
      <c r="G187" s="172"/>
      <c r="H187" s="172"/>
      <c r="I187" s="172"/>
      <c r="J187" s="172"/>
      <c r="K187" s="172"/>
      <c r="L187" s="172"/>
      <c r="M187" s="172"/>
      <c r="N187" s="172"/>
      <c r="O187" s="172"/>
      <c r="P187" s="172"/>
      <c r="Q187" s="172"/>
      <c r="R187" s="172"/>
      <c r="S187" s="172"/>
      <c r="T187" s="172"/>
      <c r="U187" s="172"/>
      <c r="V187" s="172"/>
      <c r="W187" s="172"/>
      <c r="X187" s="172"/>
      <c r="Y187" s="172"/>
      <c r="Z187" s="172"/>
    </row>
    <row r="188" spans="1:26" ht="12" customHeight="1">
      <c r="A188" s="215" t="s">
        <v>5154</v>
      </c>
      <c r="B188" s="215" t="s">
        <v>5155</v>
      </c>
      <c r="C188" s="172"/>
      <c r="D188" s="172"/>
      <c r="E188" s="172"/>
      <c r="F188" s="172"/>
      <c r="G188" s="172"/>
      <c r="H188" s="172"/>
      <c r="I188" s="172"/>
      <c r="J188" s="172"/>
      <c r="K188" s="172"/>
      <c r="L188" s="172"/>
      <c r="M188" s="172"/>
      <c r="N188" s="172"/>
      <c r="O188" s="172"/>
      <c r="P188" s="172"/>
      <c r="Q188" s="172"/>
      <c r="R188" s="172"/>
      <c r="S188" s="172"/>
      <c r="T188" s="172"/>
      <c r="U188" s="172"/>
      <c r="V188" s="172"/>
      <c r="W188" s="172"/>
      <c r="X188" s="172"/>
      <c r="Y188" s="172"/>
      <c r="Z188" s="172"/>
    </row>
    <row r="189" spans="1:26" ht="12" customHeight="1">
      <c r="A189" s="215" t="s">
        <v>5156</v>
      </c>
      <c r="B189" s="215" t="s">
        <v>5157</v>
      </c>
      <c r="C189" s="172"/>
      <c r="D189" s="172"/>
      <c r="E189" s="172"/>
      <c r="F189" s="172"/>
      <c r="G189" s="172"/>
      <c r="H189" s="172"/>
      <c r="I189" s="172"/>
      <c r="J189" s="172"/>
      <c r="K189" s="172"/>
      <c r="L189" s="172"/>
      <c r="M189" s="172"/>
      <c r="N189" s="172"/>
      <c r="O189" s="172"/>
      <c r="P189" s="172"/>
      <c r="Q189" s="172"/>
      <c r="R189" s="172"/>
      <c r="S189" s="172"/>
      <c r="T189" s="172"/>
      <c r="U189" s="172"/>
      <c r="V189" s="172"/>
      <c r="W189" s="172"/>
      <c r="X189" s="172"/>
      <c r="Y189" s="172"/>
      <c r="Z189" s="172"/>
    </row>
    <row r="190" spans="1:26" ht="12" customHeight="1">
      <c r="A190" s="215" t="s">
        <v>5158</v>
      </c>
      <c r="B190" s="215" t="s">
        <v>5159</v>
      </c>
      <c r="C190" s="172"/>
      <c r="D190" s="172"/>
      <c r="E190" s="172"/>
      <c r="F190" s="172"/>
      <c r="G190" s="172"/>
      <c r="H190" s="172"/>
      <c r="I190" s="172"/>
      <c r="J190" s="172"/>
      <c r="K190" s="172"/>
      <c r="L190" s="172"/>
      <c r="M190" s="172"/>
      <c r="N190" s="172"/>
      <c r="O190" s="172"/>
      <c r="P190" s="172"/>
      <c r="Q190" s="172"/>
      <c r="R190" s="172"/>
      <c r="S190" s="172"/>
      <c r="T190" s="172"/>
      <c r="U190" s="172"/>
      <c r="V190" s="172"/>
      <c r="W190" s="172"/>
      <c r="X190" s="172"/>
      <c r="Y190" s="172"/>
      <c r="Z190" s="172"/>
    </row>
    <row r="191" spans="1:26" ht="12" customHeight="1">
      <c r="A191" s="215" t="s">
        <v>5160</v>
      </c>
      <c r="B191" s="215" t="s">
        <v>5161</v>
      </c>
      <c r="C191" s="172"/>
      <c r="D191" s="172"/>
      <c r="E191" s="172"/>
      <c r="F191" s="172"/>
      <c r="G191" s="172"/>
      <c r="H191" s="172"/>
      <c r="I191" s="172"/>
      <c r="J191" s="172"/>
      <c r="K191" s="172"/>
      <c r="L191" s="172"/>
      <c r="M191" s="172"/>
      <c r="N191" s="172"/>
      <c r="O191" s="172"/>
      <c r="P191" s="172"/>
      <c r="Q191" s="172"/>
      <c r="R191" s="172"/>
      <c r="S191" s="172"/>
      <c r="T191" s="172"/>
      <c r="U191" s="172"/>
      <c r="V191" s="172"/>
      <c r="W191" s="172"/>
      <c r="X191" s="172"/>
      <c r="Y191" s="172"/>
      <c r="Z191" s="172"/>
    </row>
    <row r="192" spans="1:26" ht="12" customHeight="1">
      <c r="A192" s="215" t="s">
        <v>5162</v>
      </c>
      <c r="B192" s="215" t="s">
        <v>5163</v>
      </c>
      <c r="C192" s="172"/>
      <c r="D192" s="172"/>
      <c r="E192" s="172"/>
      <c r="F192" s="172"/>
      <c r="G192" s="172"/>
      <c r="H192" s="172"/>
      <c r="I192" s="172"/>
      <c r="J192" s="172"/>
      <c r="K192" s="172"/>
      <c r="L192" s="172"/>
      <c r="M192" s="172"/>
      <c r="N192" s="172"/>
      <c r="O192" s="172"/>
      <c r="P192" s="172"/>
      <c r="Q192" s="172"/>
      <c r="R192" s="172"/>
      <c r="S192" s="172"/>
      <c r="T192" s="172"/>
      <c r="U192" s="172"/>
      <c r="V192" s="172"/>
      <c r="W192" s="172"/>
      <c r="X192" s="172"/>
      <c r="Y192" s="172"/>
      <c r="Z192" s="172"/>
    </row>
    <row r="193" spans="1:26" ht="12" customHeight="1">
      <c r="A193" s="215" t="s">
        <v>5164</v>
      </c>
      <c r="B193" s="215" t="s">
        <v>5165</v>
      </c>
      <c r="C193" s="172"/>
      <c r="D193" s="172"/>
      <c r="E193" s="172"/>
      <c r="F193" s="172"/>
      <c r="G193" s="172"/>
      <c r="H193" s="172"/>
      <c r="I193" s="172"/>
      <c r="J193" s="172"/>
      <c r="K193" s="172"/>
      <c r="L193" s="172"/>
      <c r="M193" s="172"/>
      <c r="N193" s="172"/>
      <c r="O193" s="172"/>
      <c r="P193" s="172"/>
      <c r="Q193" s="172"/>
      <c r="R193" s="172"/>
      <c r="S193" s="172"/>
      <c r="T193" s="172"/>
      <c r="U193" s="172"/>
      <c r="V193" s="172"/>
      <c r="W193" s="172"/>
      <c r="X193" s="172"/>
      <c r="Y193" s="172"/>
      <c r="Z193" s="172"/>
    </row>
    <row r="194" spans="1:26" ht="12" customHeight="1">
      <c r="A194" s="215" t="s">
        <v>5166</v>
      </c>
      <c r="B194" s="215" t="s">
        <v>5167</v>
      </c>
      <c r="C194" s="172"/>
      <c r="D194" s="172"/>
      <c r="E194" s="172"/>
      <c r="F194" s="172"/>
      <c r="G194" s="172"/>
      <c r="H194" s="172"/>
      <c r="I194" s="172"/>
      <c r="J194" s="172"/>
      <c r="K194" s="172"/>
      <c r="L194" s="172"/>
      <c r="M194" s="172"/>
      <c r="N194" s="172"/>
      <c r="O194" s="172"/>
      <c r="P194" s="172"/>
      <c r="Q194" s="172"/>
      <c r="R194" s="172"/>
      <c r="S194" s="172"/>
      <c r="T194" s="172"/>
      <c r="U194" s="172"/>
      <c r="V194" s="172"/>
      <c r="W194" s="172"/>
      <c r="X194" s="172"/>
      <c r="Y194" s="172"/>
      <c r="Z194" s="172"/>
    </row>
    <row r="195" spans="1:26" ht="12" customHeight="1">
      <c r="A195" s="215" t="s">
        <v>5168</v>
      </c>
      <c r="B195" s="215" t="s">
        <v>5169</v>
      </c>
      <c r="C195" s="172"/>
      <c r="D195" s="172"/>
      <c r="E195" s="172"/>
      <c r="F195" s="172"/>
      <c r="G195" s="172"/>
      <c r="H195" s="172"/>
      <c r="I195" s="172"/>
      <c r="J195" s="172"/>
      <c r="K195" s="172"/>
      <c r="L195" s="172"/>
      <c r="M195" s="172"/>
      <c r="N195" s="172"/>
      <c r="O195" s="172"/>
      <c r="P195" s="172"/>
      <c r="Q195" s="172"/>
      <c r="R195" s="172"/>
      <c r="S195" s="172"/>
      <c r="T195" s="172"/>
      <c r="U195" s="172"/>
      <c r="V195" s="172"/>
      <c r="W195" s="172"/>
      <c r="X195" s="172"/>
      <c r="Y195" s="172"/>
      <c r="Z195" s="172"/>
    </row>
    <row r="196" spans="1:26" ht="12" customHeight="1">
      <c r="A196" s="215" t="s">
        <v>5170</v>
      </c>
      <c r="B196" s="215" t="s">
        <v>5171</v>
      </c>
      <c r="C196" s="172"/>
      <c r="D196" s="172"/>
      <c r="E196" s="172"/>
      <c r="F196" s="172"/>
      <c r="G196" s="172"/>
      <c r="H196" s="172"/>
      <c r="I196" s="172"/>
      <c r="J196" s="172"/>
      <c r="K196" s="172"/>
      <c r="L196" s="172"/>
      <c r="M196" s="172"/>
      <c r="N196" s="172"/>
      <c r="O196" s="172"/>
      <c r="P196" s="172"/>
      <c r="Q196" s="172"/>
      <c r="R196" s="172"/>
      <c r="S196" s="172"/>
      <c r="T196" s="172"/>
      <c r="U196" s="172"/>
      <c r="V196" s="172"/>
      <c r="W196" s="172"/>
      <c r="X196" s="172"/>
      <c r="Y196" s="172"/>
      <c r="Z196" s="172"/>
    </row>
    <row r="197" spans="1:26" ht="12" customHeight="1">
      <c r="A197" s="215" t="s">
        <v>5172</v>
      </c>
      <c r="B197" s="215" t="s">
        <v>623</v>
      </c>
      <c r="C197" s="172"/>
      <c r="D197" s="172"/>
      <c r="E197" s="172"/>
      <c r="F197" s="172"/>
      <c r="G197" s="172"/>
      <c r="H197" s="172"/>
      <c r="I197" s="172"/>
      <c r="J197" s="172"/>
      <c r="K197" s="172"/>
      <c r="L197" s="172"/>
      <c r="M197" s="172"/>
      <c r="N197" s="172"/>
      <c r="O197" s="172"/>
      <c r="P197" s="172"/>
      <c r="Q197" s="172"/>
      <c r="R197" s="172"/>
      <c r="S197" s="172"/>
      <c r="T197" s="172"/>
      <c r="U197" s="172"/>
      <c r="V197" s="172"/>
      <c r="W197" s="172"/>
      <c r="X197" s="172"/>
      <c r="Y197" s="172"/>
      <c r="Z197" s="172"/>
    </row>
    <row r="198" spans="1:26" ht="12" customHeight="1">
      <c r="A198" s="215" t="s">
        <v>5173</v>
      </c>
      <c r="B198" s="215" t="s">
        <v>5174</v>
      </c>
      <c r="C198" s="172"/>
      <c r="D198" s="172"/>
      <c r="E198" s="172"/>
      <c r="F198" s="172"/>
      <c r="G198" s="172"/>
      <c r="H198" s="172"/>
      <c r="I198" s="172"/>
      <c r="J198" s="172"/>
      <c r="K198" s="172"/>
      <c r="L198" s="172"/>
      <c r="M198" s="172"/>
      <c r="N198" s="172"/>
      <c r="O198" s="172"/>
      <c r="P198" s="172"/>
      <c r="Q198" s="172"/>
      <c r="R198" s="172"/>
      <c r="S198" s="172"/>
      <c r="T198" s="172"/>
      <c r="U198" s="172"/>
      <c r="V198" s="172"/>
      <c r="W198" s="172"/>
      <c r="X198" s="172"/>
      <c r="Y198" s="172"/>
      <c r="Z198" s="172"/>
    </row>
    <row r="199" spans="1:26" ht="12" customHeight="1">
      <c r="A199" s="215" t="s">
        <v>5175</v>
      </c>
      <c r="B199" s="215" t="s">
        <v>5176</v>
      </c>
      <c r="C199" s="172"/>
      <c r="D199" s="172"/>
      <c r="E199" s="172"/>
      <c r="F199" s="172"/>
      <c r="G199" s="172"/>
      <c r="H199" s="172"/>
      <c r="I199" s="172"/>
      <c r="J199" s="172"/>
      <c r="K199" s="172"/>
      <c r="L199" s="172"/>
      <c r="M199" s="172"/>
      <c r="N199" s="172"/>
      <c r="O199" s="172"/>
      <c r="P199" s="172"/>
      <c r="Q199" s="172"/>
      <c r="R199" s="172"/>
      <c r="S199" s="172"/>
      <c r="T199" s="172"/>
      <c r="U199" s="172"/>
      <c r="V199" s="172"/>
      <c r="W199" s="172"/>
      <c r="X199" s="172"/>
      <c r="Y199" s="172"/>
      <c r="Z199" s="172"/>
    </row>
    <row r="200" spans="1:26" ht="12" customHeight="1">
      <c r="A200" s="215" t="s">
        <v>5177</v>
      </c>
      <c r="B200" s="215" t="s">
        <v>5178</v>
      </c>
      <c r="C200" s="172"/>
      <c r="D200" s="172"/>
      <c r="E200" s="172"/>
      <c r="F200" s="172"/>
      <c r="G200" s="172"/>
      <c r="H200" s="172"/>
      <c r="I200" s="172"/>
      <c r="J200" s="172"/>
      <c r="K200" s="172"/>
      <c r="L200" s="172"/>
      <c r="M200" s="172"/>
      <c r="N200" s="172"/>
      <c r="O200" s="172"/>
      <c r="P200" s="172"/>
      <c r="Q200" s="172"/>
      <c r="R200" s="172"/>
      <c r="S200" s="172"/>
      <c r="T200" s="172"/>
      <c r="U200" s="172"/>
      <c r="V200" s="172"/>
      <c r="W200" s="172"/>
      <c r="X200" s="172"/>
      <c r="Y200" s="172"/>
      <c r="Z200" s="172"/>
    </row>
    <row r="201" spans="1:26" ht="12" customHeight="1">
      <c r="A201" s="215" t="s">
        <v>5179</v>
      </c>
      <c r="B201" s="215" t="s">
        <v>5180</v>
      </c>
      <c r="C201" s="172"/>
      <c r="D201" s="172"/>
      <c r="E201" s="172"/>
      <c r="F201" s="172"/>
      <c r="G201" s="172"/>
      <c r="H201" s="172"/>
      <c r="I201" s="172"/>
      <c r="J201" s="172"/>
      <c r="K201" s="172"/>
      <c r="L201" s="172"/>
      <c r="M201" s="172"/>
      <c r="N201" s="172"/>
      <c r="O201" s="172"/>
      <c r="P201" s="172"/>
      <c r="Q201" s="172"/>
      <c r="R201" s="172"/>
      <c r="S201" s="172"/>
      <c r="T201" s="172"/>
      <c r="U201" s="172"/>
      <c r="V201" s="172"/>
      <c r="W201" s="172"/>
      <c r="X201" s="172"/>
      <c r="Y201" s="172"/>
      <c r="Z201" s="172"/>
    </row>
    <row r="202" spans="1:26" ht="12" customHeight="1">
      <c r="A202" s="215" t="s">
        <v>5181</v>
      </c>
      <c r="B202" s="215" t="s">
        <v>690</v>
      </c>
      <c r="C202" s="172"/>
      <c r="D202" s="172"/>
      <c r="E202" s="172"/>
      <c r="F202" s="172"/>
      <c r="G202" s="172"/>
      <c r="H202" s="172"/>
      <c r="I202" s="172"/>
      <c r="J202" s="172"/>
      <c r="K202" s="172"/>
      <c r="L202" s="172"/>
      <c r="M202" s="172"/>
      <c r="N202" s="172"/>
      <c r="O202" s="172"/>
      <c r="P202" s="172"/>
      <c r="Q202" s="172"/>
      <c r="R202" s="172"/>
      <c r="S202" s="172"/>
      <c r="T202" s="172"/>
      <c r="U202" s="172"/>
      <c r="V202" s="172"/>
      <c r="W202" s="172"/>
      <c r="X202" s="172"/>
      <c r="Y202" s="172"/>
      <c r="Z202" s="172"/>
    </row>
    <row r="203" spans="1:26" ht="12" customHeight="1">
      <c r="A203" s="215" t="s">
        <v>5182</v>
      </c>
      <c r="B203" s="215" t="s">
        <v>5183</v>
      </c>
      <c r="C203" s="172"/>
      <c r="D203" s="172"/>
      <c r="E203" s="172"/>
      <c r="F203" s="172"/>
      <c r="G203" s="172"/>
      <c r="H203" s="172"/>
      <c r="I203" s="172"/>
      <c r="J203" s="172"/>
      <c r="K203" s="172"/>
      <c r="L203" s="172"/>
      <c r="M203" s="172"/>
      <c r="N203" s="172"/>
      <c r="O203" s="172"/>
      <c r="P203" s="172"/>
      <c r="Q203" s="172"/>
      <c r="R203" s="172"/>
      <c r="S203" s="172"/>
      <c r="T203" s="172"/>
      <c r="U203" s="172"/>
      <c r="V203" s="172"/>
      <c r="W203" s="172"/>
      <c r="X203" s="172"/>
      <c r="Y203" s="172"/>
      <c r="Z203" s="172"/>
    </row>
    <row r="204" spans="1:26" ht="12" customHeight="1">
      <c r="A204" s="215" t="s">
        <v>5184</v>
      </c>
      <c r="B204" s="215" t="s">
        <v>5185</v>
      </c>
      <c r="C204" s="172"/>
      <c r="D204" s="172"/>
      <c r="E204" s="172"/>
      <c r="F204" s="172"/>
      <c r="G204" s="172"/>
      <c r="H204" s="172"/>
      <c r="I204" s="172"/>
      <c r="J204" s="172"/>
      <c r="K204" s="172"/>
      <c r="L204" s="172"/>
      <c r="M204" s="172"/>
      <c r="N204" s="172"/>
      <c r="O204" s="172"/>
      <c r="P204" s="172"/>
      <c r="Q204" s="172"/>
      <c r="R204" s="172"/>
      <c r="S204" s="172"/>
      <c r="T204" s="172"/>
      <c r="U204" s="172"/>
      <c r="V204" s="172"/>
      <c r="W204" s="172"/>
      <c r="X204" s="172"/>
      <c r="Y204" s="172"/>
      <c r="Z204" s="172"/>
    </row>
    <row r="205" spans="1:26" ht="12" customHeight="1">
      <c r="A205" s="215" t="s">
        <v>5186</v>
      </c>
      <c r="B205" s="215" t="s">
        <v>5187</v>
      </c>
      <c r="C205" s="172"/>
      <c r="D205" s="172"/>
      <c r="E205" s="172"/>
      <c r="F205" s="172"/>
      <c r="G205" s="172"/>
      <c r="H205" s="172"/>
      <c r="I205" s="172"/>
      <c r="J205" s="172"/>
      <c r="K205" s="172"/>
      <c r="L205" s="172"/>
      <c r="M205" s="172"/>
      <c r="N205" s="172"/>
      <c r="O205" s="172"/>
      <c r="P205" s="172"/>
      <c r="Q205" s="172"/>
      <c r="R205" s="172"/>
      <c r="S205" s="172"/>
      <c r="T205" s="172"/>
      <c r="U205" s="172"/>
      <c r="V205" s="172"/>
      <c r="W205" s="172"/>
      <c r="X205" s="172"/>
      <c r="Y205" s="172"/>
      <c r="Z205" s="172"/>
    </row>
    <row r="206" spans="1:26" ht="12" customHeight="1">
      <c r="A206" s="215" t="s">
        <v>5188</v>
      </c>
      <c r="B206" s="215" t="s">
        <v>5189</v>
      </c>
      <c r="C206" s="172"/>
      <c r="D206" s="172"/>
      <c r="E206" s="172"/>
      <c r="F206" s="172"/>
      <c r="G206" s="172"/>
      <c r="H206" s="172"/>
      <c r="I206" s="172"/>
      <c r="J206" s="172"/>
      <c r="K206" s="172"/>
      <c r="L206" s="172"/>
      <c r="M206" s="172"/>
      <c r="N206" s="172"/>
      <c r="O206" s="172"/>
      <c r="P206" s="172"/>
      <c r="Q206" s="172"/>
      <c r="R206" s="172"/>
      <c r="S206" s="172"/>
      <c r="T206" s="172"/>
      <c r="U206" s="172"/>
      <c r="V206" s="172"/>
      <c r="W206" s="172"/>
      <c r="X206" s="172"/>
      <c r="Y206" s="172"/>
      <c r="Z206" s="172"/>
    </row>
    <row r="207" spans="1:26" ht="12" customHeight="1">
      <c r="A207" s="215" t="s">
        <v>5190</v>
      </c>
      <c r="B207" s="215" t="s">
        <v>5191</v>
      </c>
      <c r="C207" s="172"/>
      <c r="D207" s="172"/>
      <c r="E207" s="172"/>
      <c r="F207" s="172"/>
      <c r="G207" s="172"/>
      <c r="H207" s="172"/>
      <c r="I207" s="172"/>
      <c r="J207" s="172"/>
      <c r="K207" s="172"/>
      <c r="L207" s="172"/>
      <c r="M207" s="172"/>
      <c r="N207" s="172"/>
      <c r="O207" s="172"/>
      <c r="P207" s="172"/>
      <c r="Q207" s="172"/>
      <c r="R207" s="172"/>
      <c r="S207" s="172"/>
      <c r="T207" s="172"/>
      <c r="U207" s="172"/>
      <c r="V207" s="172"/>
      <c r="W207" s="172"/>
      <c r="X207" s="172"/>
      <c r="Y207" s="172"/>
      <c r="Z207" s="172"/>
    </row>
    <row r="208" spans="1:26" ht="12" customHeight="1">
      <c r="A208" s="215" t="s">
        <v>5192</v>
      </c>
      <c r="B208" s="215" t="s">
        <v>287</v>
      </c>
      <c r="C208" s="172"/>
      <c r="D208" s="172"/>
      <c r="E208" s="172"/>
      <c r="F208" s="172"/>
      <c r="G208" s="172"/>
      <c r="H208" s="172"/>
      <c r="I208" s="172"/>
      <c r="J208" s="172"/>
      <c r="K208" s="172"/>
      <c r="L208" s="172"/>
      <c r="M208" s="172"/>
      <c r="N208" s="172"/>
      <c r="O208" s="172"/>
      <c r="P208" s="172"/>
      <c r="Q208" s="172"/>
      <c r="R208" s="172"/>
      <c r="S208" s="172"/>
      <c r="T208" s="172"/>
      <c r="U208" s="172"/>
      <c r="V208" s="172"/>
      <c r="W208" s="172"/>
      <c r="X208" s="172"/>
      <c r="Y208" s="172"/>
      <c r="Z208" s="172"/>
    </row>
    <row r="209" spans="1:26" ht="12" customHeight="1">
      <c r="A209" s="215" t="s">
        <v>5193</v>
      </c>
      <c r="B209" s="215" t="s">
        <v>5194</v>
      </c>
      <c r="C209" s="172"/>
      <c r="D209" s="172"/>
      <c r="E209" s="172"/>
      <c r="F209" s="172"/>
      <c r="G209" s="172"/>
      <c r="H209" s="172"/>
      <c r="I209" s="172"/>
      <c r="J209" s="172"/>
      <c r="K209" s="172"/>
      <c r="L209" s="172"/>
      <c r="M209" s="172"/>
      <c r="N209" s="172"/>
      <c r="O209" s="172"/>
      <c r="P209" s="172"/>
      <c r="Q209" s="172"/>
      <c r="R209" s="172"/>
      <c r="S209" s="172"/>
      <c r="T209" s="172"/>
      <c r="U209" s="172"/>
      <c r="V209" s="172"/>
      <c r="W209" s="172"/>
      <c r="X209" s="172"/>
      <c r="Y209" s="172"/>
      <c r="Z209" s="172"/>
    </row>
    <row r="210" spans="1:26" ht="12" customHeight="1">
      <c r="A210" s="215" t="s">
        <v>5195</v>
      </c>
      <c r="B210" s="215" t="s">
        <v>5196</v>
      </c>
      <c r="C210" s="172"/>
      <c r="D210" s="172"/>
      <c r="E210" s="172"/>
      <c r="F210" s="172"/>
      <c r="G210" s="172"/>
      <c r="H210" s="172"/>
      <c r="I210" s="172"/>
      <c r="J210" s="172"/>
      <c r="K210" s="172"/>
      <c r="L210" s="172"/>
      <c r="M210" s="172"/>
      <c r="N210" s="172"/>
      <c r="O210" s="172"/>
      <c r="P210" s="172"/>
      <c r="Q210" s="172"/>
      <c r="R210" s="172"/>
      <c r="S210" s="172"/>
      <c r="T210" s="172"/>
      <c r="U210" s="172"/>
      <c r="V210" s="172"/>
      <c r="W210" s="172"/>
      <c r="X210" s="172"/>
      <c r="Y210" s="172"/>
      <c r="Z210" s="172"/>
    </row>
    <row r="211" spans="1:26" ht="12" customHeight="1">
      <c r="A211" s="215" t="s">
        <v>5197</v>
      </c>
      <c r="B211" s="215" t="s">
        <v>853</v>
      </c>
      <c r="C211" s="172"/>
      <c r="D211" s="172"/>
      <c r="E211" s="172"/>
      <c r="F211" s="172"/>
      <c r="G211" s="172"/>
      <c r="H211" s="172"/>
      <c r="I211" s="172"/>
      <c r="J211" s="172"/>
      <c r="K211" s="172"/>
      <c r="L211" s="172"/>
      <c r="M211" s="172"/>
      <c r="N211" s="172"/>
      <c r="O211" s="172"/>
      <c r="P211" s="172"/>
      <c r="Q211" s="172"/>
      <c r="R211" s="172"/>
      <c r="S211" s="172"/>
      <c r="T211" s="172"/>
      <c r="U211" s="172"/>
      <c r="V211" s="172"/>
      <c r="W211" s="172"/>
      <c r="X211" s="172"/>
      <c r="Y211" s="172"/>
      <c r="Z211" s="172"/>
    </row>
    <row r="212" spans="1:26" ht="12" customHeight="1">
      <c r="A212" s="215" t="s">
        <v>5198</v>
      </c>
      <c r="B212" s="215" t="s">
        <v>5199</v>
      </c>
      <c r="C212" s="172"/>
      <c r="D212" s="172"/>
      <c r="E212" s="172"/>
      <c r="F212" s="172"/>
      <c r="G212" s="172"/>
      <c r="H212" s="172"/>
      <c r="I212" s="172"/>
      <c r="J212" s="172"/>
      <c r="K212" s="172"/>
      <c r="L212" s="172"/>
      <c r="M212" s="172"/>
      <c r="N212" s="172"/>
      <c r="O212" s="172"/>
      <c r="P212" s="172"/>
      <c r="Q212" s="172"/>
      <c r="R212" s="172"/>
      <c r="S212" s="172"/>
      <c r="T212" s="172"/>
      <c r="U212" s="172"/>
      <c r="V212" s="172"/>
      <c r="W212" s="172"/>
      <c r="X212" s="172"/>
      <c r="Y212" s="172"/>
      <c r="Z212" s="172"/>
    </row>
    <row r="213" spans="1:26" ht="12" customHeight="1">
      <c r="A213" s="215" t="s">
        <v>5200</v>
      </c>
      <c r="B213" s="215" t="s">
        <v>913</v>
      </c>
      <c r="C213" s="172"/>
      <c r="D213" s="172"/>
      <c r="E213" s="172"/>
      <c r="F213" s="172"/>
      <c r="G213" s="172"/>
      <c r="H213" s="172"/>
      <c r="I213" s="172"/>
      <c r="J213" s="172"/>
      <c r="K213" s="172"/>
      <c r="L213" s="172"/>
      <c r="M213" s="172"/>
      <c r="N213" s="172"/>
      <c r="O213" s="172"/>
      <c r="P213" s="172"/>
      <c r="Q213" s="172"/>
      <c r="R213" s="172"/>
      <c r="S213" s="172"/>
      <c r="T213" s="172"/>
      <c r="U213" s="172"/>
      <c r="V213" s="172"/>
      <c r="W213" s="172"/>
      <c r="X213" s="172"/>
      <c r="Y213" s="172"/>
      <c r="Z213" s="172"/>
    </row>
    <row r="214" spans="1:26" ht="12" customHeight="1">
      <c r="A214" s="215" t="s">
        <v>5201</v>
      </c>
      <c r="B214" s="215" t="s">
        <v>5202</v>
      </c>
      <c r="C214" s="172"/>
      <c r="D214" s="172"/>
      <c r="E214" s="172"/>
      <c r="F214" s="172"/>
      <c r="G214" s="172"/>
      <c r="H214" s="172"/>
      <c r="I214" s="172"/>
      <c r="J214" s="172"/>
      <c r="K214" s="172"/>
      <c r="L214" s="172"/>
      <c r="M214" s="172"/>
      <c r="N214" s="172"/>
      <c r="O214" s="172"/>
      <c r="P214" s="172"/>
      <c r="Q214" s="172"/>
      <c r="R214" s="172"/>
      <c r="S214" s="172"/>
      <c r="T214" s="172"/>
      <c r="U214" s="172"/>
      <c r="V214" s="172"/>
      <c r="W214" s="172"/>
      <c r="X214" s="172"/>
      <c r="Y214" s="172"/>
      <c r="Z214" s="172"/>
    </row>
    <row r="215" spans="1:26" ht="12" customHeight="1">
      <c r="A215" s="215" t="s">
        <v>5203</v>
      </c>
      <c r="B215" s="215" t="s">
        <v>5204</v>
      </c>
      <c r="C215" s="172"/>
      <c r="D215" s="172"/>
      <c r="E215" s="172"/>
      <c r="F215" s="172"/>
      <c r="G215" s="172"/>
      <c r="H215" s="172"/>
      <c r="I215" s="172"/>
      <c r="J215" s="172"/>
      <c r="K215" s="172"/>
      <c r="L215" s="172"/>
      <c r="M215" s="172"/>
      <c r="N215" s="172"/>
      <c r="O215" s="172"/>
      <c r="P215" s="172"/>
      <c r="Q215" s="172"/>
      <c r="R215" s="172"/>
      <c r="S215" s="172"/>
      <c r="T215" s="172"/>
      <c r="U215" s="172"/>
      <c r="V215" s="172"/>
      <c r="W215" s="172"/>
      <c r="X215" s="172"/>
      <c r="Y215" s="172"/>
      <c r="Z215" s="172"/>
    </row>
    <row r="216" spans="1:26" ht="12" customHeight="1">
      <c r="A216" s="215" t="s">
        <v>5205</v>
      </c>
      <c r="B216" s="215" t="s">
        <v>310</v>
      </c>
      <c r="C216" s="172"/>
      <c r="D216" s="172"/>
      <c r="E216" s="172"/>
      <c r="F216" s="172"/>
      <c r="G216" s="172"/>
      <c r="H216" s="172"/>
      <c r="I216" s="172"/>
      <c r="J216" s="172"/>
      <c r="K216" s="172"/>
      <c r="L216" s="172"/>
      <c r="M216" s="172"/>
      <c r="N216" s="172"/>
      <c r="O216" s="172"/>
      <c r="P216" s="172"/>
      <c r="Q216" s="172"/>
      <c r="R216" s="172"/>
      <c r="S216" s="172"/>
      <c r="T216" s="172"/>
      <c r="U216" s="172"/>
      <c r="V216" s="172"/>
      <c r="W216" s="172"/>
      <c r="X216" s="172"/>
      <c r="Y216" s="172"/>
      <c r="Z216" s="172"/>
    </row>
    <row r="217" spans="1:26" ht="12" customHeight="1">
      <c r="A217" s="215" t="s">
        <v>5206</v>
      </c>
      <c r="B217" s="215" t="s">
        <v>257</v>
      </c>
      <c r="C217" s="172"/>
      <c r="D217" s="172"/>
      <c r="E217" s="172"/>
      <c r="F217" s="172"/>
      <c r="G217" s="172"/>
      <c r="H217" s="172"/>
      <c r="I217" s="172"/>
      <c r="J217" s="172"/>
      <c r="K217" s="172"/>
      <c r="L217" s="172"/>
      <c r="M217" s="172"/>
      <c r="N217" s="172"/>
      <c r="O217" s="172"/>
      <c r="P217" s="172"/>
      <c r="Q217" s="172"/>
      <c r="R217" s="172"/>
      <c r="S217" s="172"/>
      <c r="T217" s="172"/>
      <c r="U217" s="172"/>
      <c r="V217" s="172"/>
      <c r="W217" s="172"/>
      <c r="X217" s="172"/>
      <c r="Y217" s="172"/>
      <c r="Z217" s="172"/>
    </row>
    <row r="218" spans="1:26" ht="12" customHeight="1">
      <c r="A218" s="215" t="s">
        <v>5207</v>
      </c>
      <c r="B218" s="215" t="s">
        <v>5208</v>
      </c>
      <c r="C218" s="172"/>
      <c r="D218" s="172"/>
      <c r="E218" s="172"/>
      <c r="F218" s="172"/>
      <c r="G218" s="172"/>
      <c r="H218" s="172"/>
      <c r="I218" s="172"/>
      <c r="J218" s="172"/>
      <c r="K218" s="172"/>
      <c r="L218" s="172"/>
      <c r="M218" s="172"/>
      <c r="N218" s="172"/>
      <c r="O218" s="172"/>
      <c r="P218" s="172"/>
      <c r="Q218" s="172"/>
      <c r="R218" s="172"/>
      <c r="S218" s="172"/>
      <c r="T218" s="172"/>
      <c r="U218" s="172"/>
      <c r="V218" s="172"/>
      <c r="W218" s="172"/>
      <c r="X218" s="172"/>
      <c r="Y218" s="172"/>
      <c r="Z218" s="172"/>
    </row>
    <row r="219" spans="1:26" ht="12" customHeight="1">
      <c r="A219" s="215" t="s">
        <v>5209</v>
      </c>
      <c r="B219" s="215" t="s">
        <v>406</v>
      </c>
      <c r="C219" s="172"/>
      <c r="D219" s="172"/>
      <c r="E219" s="172"/>
      <c r="F219" s="172"/>
      <c r="G219" s="172"/>
      <c r="H219" s="172"/>
      <c r="I219" s="172"/>
      <c r="J219" s="172"/>
      <c r="K219" s="172"/>
      <c r="L219" s="172"/>
      <c r="M219" s="172"/>
      <c r="N219" s="172"/>
      <c r="O219" s="172"/>
      <c r="P219" s="172"/>
      <c r="Q219" s="172"/>
      <c r="R219" s="172"/>
      <c r="S219" s="172"/>
      <c r="T219" s="172"/>
      <c r="U219" s="172"/>
      <c r="V219" s="172"/>
      <c r="W219" s="172"/>
      <c r="X219" s="172"/>
      <c r="Y219" s="172"/>
      <c r="Z219" s="172"/>
    </row>
    <row r="220" spans="1:26" ht="12" customHeight="1">
      <c r="A220" s="215" t="s">
        <v>5210</v>
      </c>
      <c r="B220" s="215" t="s">
        <v>5211</v>
      </c>
      <c r="C220" s="172"/>
      <c r="D220" s="172"/>
      <c r="E220" s="172"/>
      <c r="F220" s="172"/>
      <c r="G220" s="172"/>
      <c r="H220" s="172"/>
      <c r="I220" s="172"/>
      <c r="J220" s="172"/>
      <c r="K220" s="172"/>
      <c r="L220" s="172"/>
      <c r="M220" s="172"/>
      <c r="N220" s="172"/>
      <c r="O220" s="172"/>
      <c r="P220" s="172"/>
      <c r="Q220" s="172"/>
      <c r="R220" s="172"/>
      <c r="S220" s="172"/>
      <c r="T220" s="172"/>
      <c r="U220" s="172"/>
      <c r="V220" s="172"/>
      <c r="W220" s="172"/>
      <c r="X220" s="172"/>
      <c r="Y220" s="172"/>
      <c r="Z220" s="172"/>
    </row>
    <row r="221" spans="1:26" ht="12" customHeight="1">
      <c r="A221" s="215" t="s">
        <v>5212</v>
      </c>
      <c r="B221" s="215" t="s">
        <v>452</v>
      </c>
      <c r="C221" s="172"/>
      <c r="D221" s="172"/>
      <c r="E221" s="172"/>
      <c r="F221" s="172"/>
      <c r="G221" s="172"/>
      <c r="H221" s="172"/>
      <c r="I221" s="172"/>
      <c r="J221" s="172"/>
      <c r="K221" s="172"/>
      <c r="L221" s="172"/>
      <c r="M221" s="172"/>
      <c r="N221" s="172"/>
      <c r="O221" s="172"/>
      <c r="P221" s="172"/>
      <c r="Q221" s="172"/>
      <c r="R221" s="172"/>
      <c r="S221" s="172"/>
      <c r="T221" s="172"/>
      <c r="U221" s="172"/>
      <c r="V221" s="172"/>
      <c r="W221" s="172"/>
      <c r="X221" s="172"/>
      <c r="Y221" s="172"/>
      <c r="Z221" s="172"/>
    </row>
    <row r="222" spans="1:26" ht="12" customHeight="1">
      <c r="A222" s="215" t="s">
        <v>5213</v>
      </c>
      <c r="B222" s="215" t="s">
        <v>958</v>
      </c>
      <c r="C222" s="172"/>
      <c r="D222" s="172"/>
      <c r="E222" s="172"/>
      <c r="F222" s="172"/>
      <c r="G222" s="172"/>
      <c r="H222" s="172"/>
      <c r="I222" s="172"/>
      <c r="J222" s="172"/>
      <c r="K222" s="172"/>
      <c r="L222" s="172"/>
      <c r="M222" s="172"/>
      <c r="N222" s="172"/>
      <c r="O222" s="172"/>
      <c r="P222" s="172"/>
      <c r="Q222" s="172"/>
      <c r="R222" s="172"/>
      <c r="S222" s="172"/>
      <c r="T222" s="172"/>
      <c r="U222" s="172"/>
      <c r="V222" s="172"/>
      <c r="W222" s="172"/>
      <c r="X222" s="172"/>
      <c r="Y222" s="172"/>
      <c r="Z222" s="172"/>
    </row>
    <row r="223" spans="1:26" ht="12" customHeight="1">
      <c r="A223" s="215" t="s">
        <v>5214</v>
      </c>
      <c r="B223" s="215" t="s">
        <v>5215</v>
      </c>
      <c r="C223" s="172"/>
      <c r="D223" s="172"/>
      <c r="E223" s="172"/>
      <c r="F223" s="172"/>
      <c r="G223" s="172"/>
      <c r="H223" s="172"/>
      <c r="I223" s="172"/>
      <c r="J223" s="172"/>
      <c r="K223" s="172"/>
      <c r="L223" s="172"/>
      <c r="M223" s="172"/>
      <c r="N223" s="172"/>
      <c r="O223" s="172"/>
      <c r="P223" s="172"/>
      <c r="Q223" s="172"/>
      <c r="R223" s="172"/>
      <c r="S223" s="172"/>
      <c r="T223" s="172"/>
      <c r="U223" s="172"/>
      <c r="V223" s="172"/>
      <c r="W223" s="172"/>
      <c r="X223" s="172"/>
      <c r="Y223" s="172"/>
      <c r="Z223" s="172"/>
    </row>
    <row r="224" spans="1:26" ht="12" customHeight="1">
      <c r="A224" s="215" t="s">
        <v>5216</v>
      </c>
      <c r="B224" s="215" t="s">
        <v>5217</v>
      </c>
      <c r="C224" s="172"/>
      <c r="D224" s="172"/>
      <c r="E224" s="172"/>
      <c r="F224" s="172"/>
      <c r="G224" s="172"/>
      <c r="H224" s="172"/>
      <c r="I224" s="172"/>
      <c r="J224" s="172"/>
      <c r="K224" s="172"/>
      <c r="L224" s="172"/>
      <c r="M224" s="172"/>
      <c r="N224" s="172"/>
      <c r="O224" s="172"/>
      <c r="P224" s="172"/>
      <c r="Q224" s="172"/>
      <c r="R224" s="172"/>
      <c r="S224" s="172"/>
      <c r="T224" s="172"/>
      <c r="U224" s="172"/>
      <c r="V224" s="172"/>
      <c r="W224" s="172"/>
      <c r="X224" s="172"/>
      <c r="Y224" s="172"/>
      <c r="Z224" s="172"/>
    </row>
    <row r="225" spans="1:26" ht="12" customHeight="1">
      <c r="A225" s="215" t="s">
        <v>5218</v>
      </c>
      <c r="B225" s="215" t="s">
        <v>5219</v>
      </c>
      <c r="C225" s="172"/>
      <c r="D225" s="172"/>
      <c r="E225" s="172"/>
      <c r="F225" s="172"/>
      <c r="G225" s="172"/>
      <c r="H225" s="172"/>
      <c r="I225" s="172"/>
      <c r="J225" s="172"/>
      <c r="K225" s="172"/>
      <c r="L225" s="172"/>
      <c r="M225" s="172"/>
      <c r="N225" s="172"/>
      <c r="O225" s="172"/>
      <c r="P225" s="172"/>
      <c r="Q225" s="172"/>
      <c r="R225" s="172"/>
      <c r="S225" s="172"/>
      <c r="T225" s="172"/>
      <c r="U225" s="172"/>
      <c r="V225" s="172"/>
      <c r="W225" s="172"/>
      <c r="X225" s="172"/>
      <c r="Y225" s="172"/>
      <c r="Z225" s="172"/>
    </row>
    <row r="226" spans="1:26" ht="12" customHeight="1">
      <c r="A226" s="215" t="s">
        <v>5220</v>
      </c>
      <c r="B226" s="215" t="s">
        <v>5221</v>
      </c>
      <c r="C226" s="172"/>
      <c r="D226" s="172"/>
      <c r="E226" s="172"/>
      <c r="F226" s="172"/>
      <c r="G226" s="172"/>
      <c r="H226" s="172"/>
      <c r="I226" s="172"/>
      <c r="J226" s="172"/>
      <c r="K226" s="172"/>
      <c r="L226" s="172"/>
      <c r="M226" s="172"/>
      <c r="N226" s="172"/>
      <c r="O226" s="172"/>
      <c r="P226" s="172"/>
      <c r="Q226" s="172"/>
      <c r="R226" s="172"/>
      <c r="S226" s="172"/>
      <c r="T226" s="172"/>
      <c r="U226" s="172"/>
      <c r="V226" s="172"/>
      <c r="W226" s="172"/>
      <c r="X226" s="172"/>
      <c r="Y226" s="172"/>
      <c r="Z226" s="172"/>
    </row>
    <row r="227" spans="1:26" ht="12" customHeight="1">
      <c r="A227" s="215" t="s">
        <v>5222</v>
      </c>
      <c r="B227" s="215" t="s">
        <v>5223</v>
      </c>
      <c r="C227" s="172"/>
      <c r="D227" s="172"/>
      <c r="E227" s="172"/>
      <c r="F227" s="172"/>
      <c r="G227" s="172"/>
      <c r="H227" s="172"/>
      <c r="I227" s="172"/>
      <c r="J227" s="172"/>
      <c r="K227" s="172"/>
      <c r="L227" s="172"/>
      <c r="M227" s="172"/>
      <c r="N227" s="172"/>
      <c r="O227" s="172"/>
      <c r="P227" s="172"/>
      <c r="Q227" s="172"/>
      <c r="R227" s="172"/>
      <c r="S227" s="172"/>
      <c r="T227" s="172"/>
      <c r="U227" s="172"/>
      <c r="V227" s="172"/>
      <c r="W227" s="172"/>
      <c r="X227" s="172"/>
      <c r="Y227" s="172"/>
      <c r="Z227" s="172"/>
    </row>
    <row r="228" spans="1:26" ht="12" customHeight="1">
      <c r="A228" s="215" t="s">
        <v>5224</v>
      </c>
      <c r="B228" s="215" t="s">
        <v>5225</v>
      </c>
      <c r="C228" s="172"/>
      <c r="D228" s="172"/>
      <c r="E228" s="172"/>
      <c r="F228" s="172"/>
      <c r="G228" s="172"/>
      <c r="H228" s="172"/>
      <c r="I228" s="172"/>
      <c r="J228" s="172"/>
      <c r="K228" s="172"/>
      <c r="L228" s="172"/>
      <c r="M228" s="172"/>
      <c r="N228" s="172"/>
      <c r="O228" s="172"/>
      <c r="P228" s="172"/>
      <c r="Q228" s="172"/>
      <c r="R228" s="172"/>
      <c r="S228" s="172"/>
      <c r="T228" s="172"/>
      <c r="U228" s="172"/>
      <c r="V228" s="172"/>
      <c r="W228" s="172"/>
      <c r="X228" s="172"/>
      <c r="Y228" s="172"/>
      <c r="Z228" s="172"/>
    </row>
    <row r="229" spans="1:26" ht="12" customHeight="1">
      <c r="A229" s="215" t="s">
        <v>5226</v>
      </c>
      <c r="B229" s="215" t="s">
        <v>277</v>
      </c>
      <c r="C229" s="172"/>
      <c r="D229" s="172"/>
      <c r="E229" s="172"/>
      <c r="F229" s="172"/>
      <c r="G229" s="172"/>
      <c r="H229" s="172"/>
      <c r="I229" s="172"/>
      <c r="J229" s="172"/>
      <c r="K229" s="172"/>
      <c r="L229" s="172"/>
      <c r="M229" s="172"/>
      <c r="N229" s="172"/>
      <c r="O229" s="172"/>
      <c r="P229" s="172"/>
      <c r="Q229" s="172"/>
      <c r="R229" s="172"/>
      <c r="S229" s="172"/>
      <c r="T229" s="172"/>
      <c r="U229" s="172"/>
      <c r="V229" s="172"/>
      <c r="W229" s="172"/>
      <c r="X229" s="172"/>
      <c r="Y229" s="172"/>
      <c r="Z229" s="172"/>
    </row>
    <row r="230" spans="1:26" ht="12" customHeight="1">
      <c r="A230" s="215" t="s">
        <v>5227</v>
      </c>
      <c r="B230" s="215" t="s">
        <v>5228</v>
      </c>
      <c r="C230" s="172"/>
      <c r="D230" s="172"/>
      <c r="E230" s="172"/>
      <c r="F230" s="172"/>
      <c r="G230" s="172"/>
      <c r="H230" s="172"/>
      <c r="I230" s="172"/>
      <c r="J230" s="172"/>
      <c r="K230" s="172"/>
      <c r="L230" s="172"/>
      <c r="M230" s="172"/>
      <c r="N230" s="172"/>
      <c r="O230" s="172"/>
      <c r="P230" s="172"/>
      <c r="Q230" s="172"/>
      <c r="R230" s="172"/>
      <c r="S230" s="172"/>
      <c r="T230" s="172"/>
      <c r="U230" s="172"/>
      <c r="V230" s="172"/>
      <c r="W230" s="172"/>
      <c r="X230" s="172"/>
      <c r="Y230" s="172"/>
      <c r="Z230" s="172"/>
    </row>
    <row r="231" spans="1:26" ht="12" customHeight="1">
      <c r="A231" s="215" t="s">
        <v>5229</v>
      </c>
      <c r="B231" s="215" t="s">
        <v>5230</v>
      </c>
      <c r="C231" s="172"/>
      <c r="D231" s="172"/>
      <c r="E231" s="172"/>
      <c r="F231" s="172"/>
      <c r="G231" s="172"/>
      <c r="H231" s="172"/>
      <c r="I231" s="172"/>
      <c r="J231" s="172"/>
      <c r="K231" s="172"/>
      <c r="L231" s="172"/>
      <c r="M231" s="172"/>
      <c r="N231" s="172"/>
      <c r="O231" s="172"/>
      <c r="P231" s="172"/>
      <c r="Q231" s="172"/>
      <c r="R231" s="172"/>
      <c r="S231" s="172"/>
      <c r="T231" s="172"/>
      <c r="U231" s="172"/>
      <c r="V231" s="172"/>
      <c r="W231" s="172"/>
      <c r="X231" s="172"/>
      <c r="Y231" s="172"/>
      <c r="Z231" s="172"/>
    </row>
    <row r="232" spans="1:26" ht="12" customHeight="1">
      <c r="A232" s="215" t="s">
        <v>5231</v>
      </c>
      <c r="B232" s="215" t="s">
        <v>5232</v>
      </c>
      <c r="C232" s="172"/>
      <c r="D232" s="172"/>
      <c r="E232" s="172"/>
      <c r="F232" s="172"/>
      <c r="G232" s="172"/>
      <c r="H232" s="172"/>
      <c r="I232" s="172"/>
      <c r="J232" s="172"/>
      <c r="K232" s="172"/>
      <c r="L232" s="172"/>
      <c r="M232" s="172"/>
      <c r="N232" s="172"/>
      <c r="O232" s="172"/>
      <c r="P232" s="172"/>
      <c r="Q232" s="172"/>
      <c r="R232" s="172"/>
      <c r="S232" s="172"/>
      <c r="T232" s="172"/>
      <c r="U232" s="172"/>
      <c r="V232" s="172"/>
      <c r="W232" s="172"/>
      <c r="X232" s="172"/>
      <c r="Y232" s="172"/>
      <c r="Z232" s="172"/>
    </row>
    <row r="233" spans="1:26" ht="12" customHeight="1">
      <c r="A233" s="215" t="s">
        <v>5233</v>
      </c>
      <c r="B233" s="215" t="s">
        <v>191</v>
      </c>
      <c r="C233" s="172"/>
      <c r="D233" s="172"/>
      <c r="E233" s="172"/>
      <c r="F233" s="172"/>
      <c r="G233" s="172"/>
      <c r="H233" s="172"/>
      <c r="I233" s="172"/>
      <c r="J233" s="172"/>
      <c r="K233" s="172"/>
      <c r="L233" s="172"/>
      <c r="M233" s="172"/>
      <c r="N233" s="172"/>
      <c r="O233" s="172"/>
      <c r="P233" s="172"/>
      <c r="Q233" s="172"/>
      <c r="R233" s="172"/>
      <c r="S233" s="172"/>
      <c r="T233" s="172"/>
      <c r="U233" s="172"/>
      <c r="V233" s="172"/>
      <c r="W233" s="172"/>
      <c r="X233" s="172"/>
      <c r="Y233" s="172"/>
      <c r="Z233" s="172"/>
    </row>
    <row r="234" spans="1:26" ht="12" customHeight="1">
      <c r="A234" s="215" t="s">
        <v>5234</v>
      </c>
      <c r="B234" s="215" t="s">
        <v>5235</v>
      </c>
      <c r="C234" s="172"/>
      <c r="D234" s="172"/>
      <c r="E234" s="172"/>
      <c r="F234" s="172"/>
      <c r="G234" s="172"/>
      <c r="H234" s="172"/>
      <c r="I234" s="172"/>
      <c r="J234" s="172"/>
      <c r="K234" s="172"/>
      <c r="L234" s="172"/>
      <c r="M234" s="172"/>
      <c r="N234" s="172"/>
      <c r="O234" s="172"/>
      <c r="P234" s="172"/>
      <c r="Q234" s="172"/>
      <c r="R234" s="172"/>
      <c r="S234" s="172"/>
      <c r="T234" s="172"/>
      <c r="U234" s="172"/>
      <c r="V234" s="172"/>
      <c r="W234" s="172"/>
      <c r="X234" s="172"/>
      <c r="Y234" s="172"/>
      <c r="Z234" s="172"/>
    </row>
    <row r="235" spans="1:26" ht="12" customHeight="1">
      <c r="A235" s="215" t="s">
        <v>5236</v>
      </c>
      <c r="B235" s="215" t="s">
        <v>218</v>
      </c>
      <c r="C235" s="172"/>
      <c r="D235" s="172"/>
      <c r="E235" s="172"/>
      <c r="F235" s="172"/>
      <c r="G235" s="172"/>
      <c r="H235" s="172"/>
      <c r="I235" s="172"/>
      <c r="J235" s="172"/>
      <c r="K235" s="172"/>
      <c r="L235" s="172"/>
      <c r="M235" s="172"/>
      <c r="N235" s="172"/>
      <c r="O235" s="172"/>
      <c r="P235" s="172"/>
      <c r="Q235" s="172"/>
      <c r="R235" s="172"/>
      <c r="S235" s="172"/>
      <c r="T235" s="172"/>
      <c r="U235" s="172"/>
      <c r="V235" s="172"/>
      <c r="W235" s="172"/>
      <c r="X235" s="172"/>
      <c r="Y235" s="172"/>
      <c r="Z235" s="172"/>
    </row>
    <row r="236" spans="1:26" ht="12" customHeight="1">
      <c r="A236" s="215" t="s">
        <v>5237</v>
      </c>
      <c r="B236" s="215" t="s">
        <v>5238</v>
      </c>
      <c r="C236" s="172"/>
      <c r="D236" s="172"/>
      <c r="E236" s="172"/>
      <c r="F236" s="172"/>
      <c r="G236" s="172"/>
      <c r="H236" s="172"/>
      <c r="I236" s="172"/>
      <c r="J236" s="172"/>
      <c r="K236" s="172"/>
      <c r="L236" s="172"/>
      <c r="M236" s="172"/>
      <c r="N236" s="172"/>
      <c r="O236" s="172"/>
      <c r="P236" s="172"/>
      <c r="Q236" s="172"/>
      <c r="R236" s="172"/>
      <c r="S236" s="172"/>
      <c r="T236" s="172"/>
      <c r="U236" s="172"/>
      <c r="V236" s="172"/>
      <c r="W236" s="172"/>
      <c r="X236" s="172"/>
      <c r="Y236" s="172"/>
      <c r="Z236" s="172"/>
    </row>
    <row r="237" spans="1:26" ht="12" customHeight="1">
      <c r="A237" s="215" t="s">
        <v>5239</v>
      </c>
      <c r="B237" s="215" t="s">
        <v>5240</v>
      </c>
      <c r="C237" s="172"/>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row>
    <row r="238" spans="1:26" ht="12" customHeight="1">
      <c r="A238" s="215" t="s">
        <v>5241</v>
      </c>
      <c r="B238" s="215" t="s">
        <v>182</v>
      </c>
      <c r="C238" s="172"/>
      <c r="D238" s="172"/>
      <c r="E238" s="172"/>
      <c r="F238" s="172"/>
      <c r="G238" s="172"/>
      <c r="H238" s="172"/>
      <c r="I238" s="172"/>
      <c r="J238" s="172"/>
      <c r="K238" s="172"/>
      <c r="L238" s="172"/>
      <c r="M238" s="172"/>
      <c r="N238" s="172"/>
      <c r="O238" s="172"/>
      <c r="P238" s="172"/>
      <c r="Q238" s="172"/>
      <c r="R238" s="172"/>
      <c r="S238" s="172"/>
      <c r="T238" s="172"/>
      <c r="U238" s="172"/>
      <c r="V238" s="172"/>
      <c r="W238" s="172"/>
      <c r="X238" s="172"/>
      <c r="Y238" s="172"/>
      <c r="Z238" s="172"/>
    </row>
    <row r="239" spans="1:26" ht="12" customHeight="1">
      <c r="A239" s="215" t="s">
        <v>5242</v>
      </c>
      <c r="B239" s="215" t="s">
        <v>5243</v>
      </c>
      <c r="C239" s="172"/>
      <c r="D239" s="172"/>
      <c r="E239" s="172"/>
      <c r="F239" s="172"/>
      <c r="G239" s="172"/>
      <c r="H239" s="172"/>
      <c r="I239" s="172"/>
      <c r="J239" s="172"/>
      <c r="K239" s="172"/>
      <c r="L239" s="172"/>
      <c r="M239" s="172"/>
      <c r="N239" s="172"/>
      <c r="O239" s="172"/>
      <c r="P239" s="172"/>
      <c r="Q239" s="172"/>
      <c r="R239" s="172"/>
      <c r="S239" s="172"/>
      <c r="T239" s="172"/>
      <c r="U239" s="172"/>
      <c r="V239" s="172"/>
      <c r="W239" s="172"/>
      <c r="X239" s="172"/>
      <c r="Y239" s="172"/>
      <c r="Z239" s="172"/>
    </row>
    <row r="240" spans="1:26" ht="12" customHeight="1">
      <c r="A240" s="215" t="s">
        <v>5244</v>
      </c>
      <c r="B240" s="215" t="s">
        <v>233</v>
      </c>
      <c r="C240" s="172"/>
      <c r="D240" s="172"/>
      <c r="E240" s="172"/>
      <c r="F240" s="172"/>
      <c r="G240" s="172"/>
      <c r="H240" s="172"/>
      <c r="I240" s="172"/>
      <c r="J240" s="172"/>
      <c r="K240" s="172"/>
      <c r="L240" s="172"/>
      <c r="M240" s="172"/>
      <c r="N240" s="172"/>
      <c r="O240" s="172"/>
      <c r="P240" s="172"/>
      <c r="Q240" s="172"/>
      <c r="R240" s="172"/>
      <c r="S240" s="172"/>
      <c r="T240" s="172"/>
      <c r="U240" s="172"/>
      <c r="V240" s="172"/>
      <c r="W240" s="172"/>
      <c r="X240" s="172"/>
      <c r="Y240" s="172"/>
      <c r="Z240" s="172"/>
    </row>
    <row r="241" spans="1:26" ht="12" customHeight="1">
      <c r="A241" s="215" t="s">
        <v>5245</v>
      </c>
      <c r="B241" s="215" t="s">
        <v>5246</v>
      </c>
      <c r="C241" s="172"/>
      <c r="D241" s="172"/>
      <c r="E241" s="172"/>
      <c r="F241" s="172"/>
      <c r="G241" s="172"/>
      <c r="H241" s="172"/>
      <c r="I241" s="172"/>
      <c r="J241" s="172"/>
      <c r="K241" s="172"/>
      <c r="L241" s="172"/>
      <c r="M241" s="172"/>
      <c r="N241" s="172"/>
      <c r="O241" s="172"/>
      <c r="P241" s="172"/>
      <c r="Q241" s="172"/>
      <c r="R241" s="172"/>
      <c r="S241" s="172"/>
      <c r="T241" s="172"/>
      <c r="U241" s="172"/>
      <c r="V241" s="172"/>
      <c r="W241" s="172"/>
      <c r="X241" s="172"/>
      <c r="Y241" s="172"/>
      <c r="Z241" s="172"/>
    </row>
    <row r="242" spans="1:26" ht="12" customHeight="1">
      <c r="A242" s="215" t="s">
        <v>5247</v>
      </c>
      <c r="B242" s="215" t="s">
        <v>5248</v>
      </c>
      <c r="C242" s="172"/>
      <c r="D242" s="172"/>
      <c r="E242" s="172"/>
      <c r="F242" s="172"/>
      <c r="G242" s="172"/>
      <c r="H242" s="172"/>
      <c r="I242" s="172"/>
      <c r="J242" s="172"/>
      <c r="K242" s="172"/>
      <c r="L242" s="172"/>
      <c r="M242" s="172"/>
      <c r="N242" s="172"/>
      <c r="O242" s="172"/>
      <c r="P242" s="172"/>
      <c r="Q242" s="172"/>
      <c r="R242" s="172"/>
      <c r="S242" s="172"/>
      <c r="T242" s="172"/>
      <c r="U242" s="172"/>
      <c r="V242" s="172"/>
      <c r="W242" s="172"/>
      <c r="X242" s="172"/>
      <c r="Y242" s="172"/>
      <c r="Z242" s="172"/>
    </row>
    <row r="243" spans="1:26" ht="12" customHeight="1">
      <c r="A243" s="215" t="s">
        <v>5249</v>
      </c>
      <c r="B243" s="215" t="s">
        <v>1141</v>
      </c>
      <c r="C243" s="172"/>
      <c r="D243" s="172"/>
      <c r="E243" s="172"/>
      <c r="F243" s="172"/>
      <c r="G243" s="172"/>
      <c r="H243" s="172"/>
      <c r="I243" s="172"/>
      <c r="J243" s="172"/>
      <c r="K243" s="172"/>
      <c r="L243" s="172"/>
      <c r="M243" s="172"/>
      <c r="N243" s="172"/>
      <c r="O243" s="172"/>
      <c r="P243" s="172"/>
      <c r="Q243" s="172"/>
      <c r="R243" s="172"/>
      <c r="S243" s="172"/>
      <c r="T243" s="172"/>
      <c r="U243" s="172"/>
      <c r="V243" s="172"/>
      <c r="W243" s="172"/>
      <c r="X243" s="172"/>
      <c r="Y243" s="172"/>
      <c r="Z243" s="172"/>
    </row>
    <row r="244" spans="1:26" ht="12" customHeight="1">
      <c r="A244" s="215" t="s">
        <v>5250</v>
      </c>
      <c r="B244" s="215" t="s">
        <v>5251</v>
      </c>
      <c r="C244" s="172"/>
      <c r="D244" s="172"/>
      <c r="E244" s="172"/>
      <c r="F244" s="172"/>
      <c r="G244" s="172"/>
      <c r="H244" s="172"/>
      <c r="I244" s="172"/>
      <c r="J244" s="172"/>
      <c r="K244" s="172"/>
      <c r="L244" s="172"/>
      <c r="M244" s="172"/>
      <c r="N244" s="172"/>
      <c r="O244" s="172"/>
      <c r="P244" s="172"/>
      <c r="Q244" s="172"/>
      <c r="R244" s="172"/>
      <c r="S244" s="172"/>
      <c r="T244" s="172"/>
      <c r="U244" s="172"/>
      <c r="V244" s="172"/>
      <c r="W244" s="172"/>
      <c r="X244" s="172"/>
      <c r="Y244" s="172"/>
      <c r="Z244" s="172"/>
    </row>
    <row r="245" spans="1:26" ht="12" customHeight="1">
      <c r="A245" s="215" t="s">
        <v>5252</v>
      </c>
      <c r="B245" s="215" t="s">
        <v>5253</v>
      </c>
      <c r="C245" s="172"/>
      <c r="D245" s="172"/>
      <c r="E245" s="172"/>
      <c r="F245" s="172"/>
      <c r="G245" s="172"/>
      <c r="H245" s="172"/>
      <c r="I245" s="172"/>
      <c r="J245" s="172"/>
      <c r="K245" s="172"/>
      <c r="L245" s="172"/>
      <c r="M245" s="172"/>
      <c r="N245" s="172"/>
      <c r="O245" s="172"/>
      <c r="P245" s="172"/>
      <c r="Q245" s="172"/>
      <c r="R245" s="172"/>
      <c r="S245" s="172"/>
      <c r="T245" s="172"/>
      <c r="U245" s="172"/>
      <c r="V245" s="172"/>
      <c r="W245" s="172"/>
      <c r="X245" s="172"/>
      <c r="Y245" s="172"/>
      <c r="Z245" s="172"/>
    </row>
    <row r="246" spans="1:26" ht="12" customHeight="1">
      <c r="A246" s="215" t="s">
        <v>5254</v>
      </c>
      <c r="B246" s="215" t="s">
        <v>5255</v>
      </c>
      <c r="C246" s="172"/>
      <c r="D246" s="172"/>
      <c r="E246" s="172"/>
      <c r="F246" s="172"/>
      <c r="G246" s="172"/>
      <c r="H246" s="172"/>
      <c r="I246" s="172"/>
      <c r="J246" s="172"/>
      <c r="K246" s="172"/>
      <c r="L246" s="172"/>
      <c r="M246" s="172"/>
      <c r="N246" s="172"/>
      <c r="O246" s="172"/>
      <c r="P246" s="172"/>
      <c r="Q246" s="172"/>
      <c r="R246" s="172"/>
      <c r="S246" s="172"/>
      <c r="T246" s="172"/>
      <c r="U246" s="172"/>
      <c r="V246" s="172"/>
      <c r="W246" s="172"/>
      <c r="X246" s="172"/>
      <c r="Y246" s="172"/>
      <c r="Z246" s="172"/>
    </row>
    <row r="247" spans="1:26" ht="12" customHeight="1">
      <c r="A247" s="215" t="s">
        <v>5256</v>
      </c>
      <c r="B247" s="215" t="s">
        <v>5257</v>
      </c>
      <c r="C247" s="172"/>
      <c r="D247" s="172"/>
      <c r="E247" s="172"/>
      <c r="F247" s="172"/>
      <c r="G247" s="172"/>
      <c r="H247" s="172"/>
      <c r="I247" s="172"/>
      <c r="J247" s="172"/>
      <c r="K247" s="172"/>
      <c r="L247" s="172"/>
      <c r="M247" s="172"/>
      <c r="N247" s="172"/>
      <c r="O247" s="172"/>
      <c r="P247" s="172"/>
      <c r="Q247" s="172"/>
      <c r="R247" s="172"/>
      <c r="S247" s="172"/>
      <c r="T247" s="172"/>
      <c r="U247" s="172"/>
      <c r="V247" s="172"/>
      <c r="W247" s="172"/>
      <c r="X247" s="172"/>
      <c r="Y247" s="172"/>
      <c r="Z247" s="172"/>
    </row>
    <row r="248" spans="1:26" ht="12" customHeight="1">
      <c r="A248" s="215" t="s">
        <v>5258</v>
      </c>
      <c r="B248" s="215" t="s">
        <v>5259</v>
      </c>
      <c r="C248" s="172"/>
      <c r="D248" s="172"/>
      <c r="E248" s="172"/>
      <c r="F248" s="172"/>
      <c r="G248" s="172"/>
      <c r="H248" s="172"/>
      <c r="I248" s="172"/>
      <c r="J248" s="172"/>
      <c r="K248" s="172"/>
      <c r="L248" s="172"/>
      <c r="M248" s="172"/>
      <c r="N248" s="172"/>
      <c r="O248" s="172"/>
      <c r="P248" s="172"/>
      <c r="Q248" s="172"/>
      <c r="R248" s="172"/>
      <c r="S248" s="172"/>
      <c r="T248" s="172"/>
      <c r="U248" s="172"/>
      <c r="V248" s="172"/>
      <c r="W248" s="172"/>
      <c r="X248" s="172"/>
      <c r="Y248" s="172"/>
      <c r="Z248" s="172"/>
    </row>
    <row r="249" spans="1:26" ht="12" customHeight="1">
      <c r="A249" s="215" t="s">
        <v>5260</v>
      </c>
      <c r="B249" s="215" t="s">
        <v>5261</v>
      </c>
      <c r="C249" s="172"/>
      <c r="D249" s="172"/>
      <c r="E249" s="172"/>
      <c r="F249" s="172"/>
      <c r="G249" s="172"/>
      <c r="H249" s="172"/>
      <c r="I249" s="172"/>
      <c r="J249" s="172"/>
      <c r="K249" s="172"/>
      <c r="L249" s="172"/>
      <c r="M249" s="172"/>
      <c r="N249" s="172"/>
      <c r="O249" s="172"/>
      <c r="P249" s="172"/>
      <c r="Q249" s="172"/>
      <c r="R249" s="172"/>
      <c r="S249" s="172"/>
      <c r="T249" s="172"/>
      <c r="U249" s="172"/>
      <c r="V249" s="172"/>
      <c r="W249" s="172"/>
      <c r="X249" s="172"/>
      <c r="Y249" s="172"/>
      <c r="Z249" s="172"/>
    </row>
    <row r="250" spans="1:26" ht="12" customHeight="1">
      <c r="A250" s="215" t="s">
        <v>5262</v>
      </c>
      <c r="B250" s="215" t="s">
        <v>428</v>
      </c>
      <c r="C250" s="172"/>
      <c r="D250" s="172"/>
      <c r="E250" s="172"/>
      <c r="F250" s="172"/>
      <c r="G250" s="172"/>
      <c r="H250" s="172"/>
      <c r="I250" s="172"/>
      <c r="J250" s="172"/>
      <c r="K250" s="172"/>
      <c r="L250" s="172"/>
      <c r="M250" s="172"/>
      <c r="N250" s="172"/>
      <c r="O250" s="172"/>
      <c r="P250" s="172"/>
      <c r="Q250" s="172"/>
      <c r="R250" s="172"/>
      <c r="S250" s="172"/>
      <c r="T250" s="172"/>
      <c r="U250" s="172"/>
      <c r="V250" s="172"/>
      <c r="W250" s="172"/>
      <c r="X250" s="172"/>
      <c r="Y250" s="172"/>
      <c r="Z250" s="172"/>
    </row>
    <row r="251" spans="1:26" ht="12" customHeight="1">
      <c r="A251" s="172"/>
      <c r="B251" s="172"/>
      <c r="C251" s="172"/>
      <c r="D251" s="172"/>
      <c r="E251" s="172"/>
      <c r="F251" s="172"/>
      <c r="G251" s="172"/>
      <c r="H251" s="172"/>
      <c r="I251" s="172"/>
      <c r="J251" s="172"/>
      <c r="K251" s="172"/>
      <c r="L251" s="172"/>
      <c r="M251" s="172"/>
      <c r="N251" s="172"/>
      <c r="O251" s="172"/>
      <c r="P251" s="172"/>
      <c r="Q251" s="172"/>
      <c r="R251" s="172"/>
      <c r="S251" s="172"/>
      <c r="T251" s="172"/>
      <c r="U251" s="172"/>
      <c r="V251" s="172"/>
      <c r="W251" s="172"/>
      <c r="X251" s="172"/>
      <c r="Y251" s="172"/>
      <c r="Z251" s="172"/>
    </row>
    <row r="252" spans="1:26" ht="12" customHeight="1">
      <c r="A252" s="172"/>
      <c r="B252" s="172"/>
      <c r="C252" s="172"/>
      <c r="D252" s="172"/>
      <c r="E252" s="172"/>
      <c r="F252" s="172"/>
      <c r="G252" s="172"/>
      <c r="H252" s="172"/>
      <c r="I252" s="172"/>
      <c r="J252" s="172"/>
      <c r="K252" s="172"/>
      <c r="L252" s="172"/>
      <c r="M252" s="172"/>
      <c r="N252" s="172"/>
      <c r="O252" s="172"/>
      <c r="P252" s="172"/>
      <c r="Q252" s="172"/>
      <c r="R252" s="172"/>
      <c r="S252" s="172"/>
      <c r="T252" s="172"/>
      <c r="U252" s="172"/>
      <c r="V252" s="172"/>
      <c r="W252" s="172"/>
      <c r="X252" s="172"/>
      <c r="Y252" s="172"/>
      <c r="Z252" s="172"/>
    </row>
    <row r="253" spans="1:26" ht="12" customHeight="1">
      <c r="A253" s="172"/>
      <c r="B253" s="172"/>
      <c r="C253" s="172"/>
      <c r="D253" s="172"/>
      <c r="E253" s="172"/>
      <c r="F253" s="172"/>
      <c r="G253" s="172"/>
      <c r="H253" s="172"/>
      <c r="I253" s="172"/>
      <c r="J253" s="172"/>
      <c r="K253" s="172"/>
      <c r="L253" s="172"/>
      <c r="M253" s="172"/>
      <c r="N253" s="172"/>
      <c r="O253" s="172"/>
      <c r="P253" s="172"/>
      <c r="Q253" s="172"/>
      <c r="R253" s="172"/>
      <c r="S253" s="172"/>
      <c r="T253" s="172"/>
      <c r="U253" s="172"/>
      <c r="V253" s="172"/>
      <c r="W253" s="172"/>
      <c r="X253" s="172"/>
      <c r="Y253" s="172"/>
      <c r="Z253" s="172"/>
    </row>
    <row r="254" spans="1:26" ht="12" customHeight="1">
      <c r="A254" s="172"/>
      <c r="B254" s="172"/>
      <c r="C254" s="172"/>
      <c r="D254" s="172"/>
      <c r="E254" s="172"/>
      <c r="F254" s="172"/>
      <c r="G254" s="172"/>
      <c r="H254" s="172"/>
      <c r="I254" s="172"/>
      <c r="J254" s="172"/>
      <c r="K254" s="172"/>
      <c r="L254" s="172"/>
      <c r="M254" s="172"/>
      <c r="N254" s="172"/>
      <c r="O254" s="172"/>
      <c r="P254" s="172"/>
      <c r="Q254" s="172"/>
      <c r="R254" s="172"/>
      <c r="S254" s="172"/>
      <c r="T254" s="172"/>
      <c r="U254" s="172"/>
      <c r="V254" s="172"/>
      <c r="W254" s="172"/>
      <c r="X254" s="172"/>
      <c r="Y254" s="172"/>
      <c r="Z254" s="172"/>
    </row>
    <row r="255" spans="1:26" ht="12" customHeight="1">
      <c r="A255" s="172"/>
      <c r="B255" s="172"/>
      <c r="C255" s="172"/>
      <c r="D255" s="172"/>
      <c r="E255" s="172"/>
      <c r="F255" s="172"/>
      <c r="G255" s="172"/>
      <c r="H255" s="172"/>
      <c r="I255" s="172"/>
      <c r="J255" s="172"/>
      <c r="K255" s="172"/>
      <c r="L255" s="172"/>
      <c r="M255" s="172"/>
      <c r="N255" s="172"/>
      <c r="O255" s="172"/>
      <c r="P255" s="172"/>
      <c r="Q255" s="172"/>
      <c r="R255" s="172"/>
      <c r="S255" s="172"/>
      <c r="T255" s="172"/>
      <c r="U255" s="172"/>
      <c r="V255" s="172"/>
      <c r="W255" s="172"/>
      <c r="X255" s="172"/>
      <c r="Y255" s="172"/>
      <c r="Z255" s="172"/>
    </row>
    <row r="256" spans="1:26" ht="12" customHeight="1">
      <c r="A256" s="172"/>
      <c r="B256" s="172"/>
      <c r="C256" s="172"/>
      <c r="D256" s="172"/>
      <c r="E256" s="172"/>
      <c r="F256" s="172"/>
      <c r="G256" s="172"/>
      <c r="H256" s="172"/>
      <c r="I256" s="172"/>
      <c r="J256" s="172"/>
      <c r="K256" s="172"/>
      <c r="L256" s="172"/>
      <c r="M256" s="172"/>
      <c r="N256" s="172"/>
      <c r="O256" s="172"/>
      <c r="P256" s="172"/>
      <c r="Q256" s="172"/>
      <c r="R256" s="172"/>
      <c r="S256" s="172"/>
      <c r="T256" s="172"/>
      <c r="U256" s="172"/>
      <c r="V256" s="172"/>
      <c r="W256" s="172"/>
      <c r="X256" s="172"/>
      <c r="Y256" s="172"/>
      <c r="Z256" s="172"/>
    </row>
    <row r="257" spans="1:26" ht="12" customHeight="1">
      <c r="A257" s="172"/>
      <c r="B257" s="172"/>
      <c r="C257" s="172"/>
      <c r="D257" s="172"/>
      <c r="E257" s="172"/>
      <c r="F257" s="172"/>
      <c r="G257" s="172"/>
      <c r="H257" s="172"/>
      <c r="I257" s="172"/>
      <c r="J257" s="172"/>
      <c r="K257" s="172"/>
      <c r="L257" s="172"/>
      <c r="M257" s="172"/>
      <c r="N257" s="172"/>
      <c r="O257" s="172"/>
      <c r="P257" s="172"/>
      <c r="Q257" s="172"/>
      <c r="R257" s="172"/>
      <c r="S257" s="172"/>
      <c r="T257" s="172"/>
      <c r="U257" s="172"/>
      <c r="V257" s="172"/>
      <c r="W257" s="172"/>
      <c r="X257" s="172"/>
      <c r="Y257" s="172"/>
      <c r="Z257" s="172"/>
    </row>
    <row r="258" spans="1:26" ht="12" customHeight="1">
      <c r="A258" s="172"/>
      <c r="B258" s="172"/>
      <c r="C258" s="172"/>
      <c r="D258" s="172"/>
      <c r="E258" s="172"/>
      <c r="F258" s="172"/>
      <c r="G258" s="172"/>
      <c r="H258" s="172"/>
      <c r="I258" s="172"/>
      <c r="J258" s="172"/>
      <c r="K258" s="172"/>
      <c r="L258" s="172"/>
      <c r="M258" s="172"/>
      <c r="N258" s="172"/>
      <c r="O258" s="172"/>
      <c r="P258" s="172"/>
      <c r="Q258" s="172"/>
      <c r="R258" s="172"/>
      <c r="S258" s="172"/>
      <c r="T258" s="172"/>
      <c r="U258" s="172"/>
      <c r="V258" s="172"/>
      <c r="W258" s="172"/>
      <c r="X258" s="172"/>
      <c r="Y258" s="172"/>
      <c r="Z258" s="172"/>
    </row>
    <row r="259" spans="1:26" ht="12" customHeight="1">
      <c r="A259" s="172"/>
      <c r="B259" s="172"/>
      <c r="C259" s="172"/>
      <c r="D259" s="172"/>
      <c r="E259" s="172"/>
      <c r="F259" s="172"/>
      <c r="G259" s="172"/>
      <c r="H259" s="172"/>
      <c r="I259" s="172"/>
      <c r="J259" s="172"/>
      <c r="K259" s="172"/>
      <c r="L259" s="172"/>
      <c r="M259" s="172"/>
      <c r="N259" s="172"/>
      <c r="O259" s="172"/>
      <c r="P259" s="172"/>
      <c r="Q259" s="172"/>
      <c r="R259" s="172"/>
      <c r="S259" s="172"/>
      <c r="T259" s="172"/>
      <c r="U259" s="172"/>
      <c r="V259" s="172"/>
      <c r="W259" s="172"/>
      <c r="X259" s="172"/>
      <c r="Y259" s="172"/>
      <c r="Z259" s="172"/>
    </row>
    <row r="260" spans="1:26" ht="12" customHeight="1">
      <c r="A260" s="172"/>
      <c r="B260" s="172"/>
      <c r="C260" s="172"/>
      <c r="D260" s="172"/>
      <c r="E260" s="172"/>
      <c r="F260" s="172"/>
      <c r="G260" s="172"/>
      <c r="H260" s="172"/>
      <c r="I260" s="172"/>
      <c r="J260" s="172"/>
      <c r="K260" s="172"/>
      <c r="L260" s="172"/>
      <c r="M260" s="172"/>
      <c r="N260" s="172"/>
      <c r="O260" s="172"/>
      <c r="P260" s="172"/>
      <c r="Q260" s="172"/>
      <c r="R260" s="172"/>
      <c r="S260" s="172"/>
      <c r="T260" s="172"/>
      <c r="U260" s="172"/>
      <c r="V260" s="172"/>
      <c r="W260" s="172"/>
      <c r="X260" s="172"/>
      <c r="Y260" s="172"/>
      <c r="Z260" s="172"/>
    </row>
    <row r="261" spans="1:26" ht="12" customHeight="1">
      <c r="A261" s="172"/>
      <c r="B261" s="172"/>
      <c r="C261" s="172"/>
      <c r="D261" s="172"/>
      <c r="E261" s="172"/>
      <c r="F261" s="172"/>
      <c r="G261" s="172"/>
      <c r="H261" s="172"/>
      <c r="I261" s="172"/>
      <c r="J261" s="172"/>
      <c r="K261" s="172"/>
      <c r="L261" s="172"/>
      <c r="M261" s="172"/>
      <c r="N261" s="172"/>
      <c r="O261" s="172"/>
      <c r="P261" s="172"/>
      <c r="Q261" s="172"/>
      <c r="R261" s="172"/>
      <c r="S261" s="172"/>
      <c r="T261" s="172"/>
      <c r="U261" s="172"/>
      <c r="V261" s="172"/>
      <c r="W261" s="172"/>
      <c r="X261" s="172"/>
      <c r="Y261" s="172"/>
      <c r="Z261" s="172"/>
    </row>
    <row r="262" spans="1:26" ht="12" customHeight="1">
      <c r="A262" s="172"/>
      <c r="B262" s="172"/>
      <c r="C262" s="172"/>
      <c r="D262" s="172"/>
      <c r="E262" s="172"/>
      <c r="F262" s="172"/>
      <c r="G262" s="172"/>
      <c r="H262" s="172"/>
      <c r="I262" s="172"/>
      <c r="J262" s="172"/>
      <c r="K262" s="172"/>
      <c r="L262" s="172"/>
      <c r="M262" s="172"/>
      <c r="N262" s="172"/>
      <c r="O262" s="172"/>
      <c r="P262" s="172"/>
      <c r="Q262" s="172"/>
      <c r="R262" s="172"/>
      <c r="S262" s="172"/>
      <c r="T262" s="172"/>
      <c r="U262" s="172"/>
      <c r="V262" s="172"/>
      <c r="W262" s="172"/>
      <c r="X262" s="172"/>
      <c r="Y262" s="172"/>
      <c r="Z262" s="172"/>
    </row>
    <row r="263" spans="1:26" ht="12" customHeight="1">
      <c r="A263" s="172"/>
      <c r="B263" s="172"/>
      <c r="C263" s="172"/>
      <c r="D263" s="172"/>
      <c r="E263" s="172"/>
      <c r="F263" s="172"/>
      <c r="G263" s="172"/>
      <c r="H263" s="172"/>
      <c r="I263" s="172"/>
      <c r="J263" s="172"/>
      <c r="K263" s="172"/>
      <c r="L263" s="172"/>
      <c r="M263" s="172"/>
      <c r="N263" s="172"/>
      <c r="O263" s="172"/>
      <c r="P263" s="172"/>
      <c r="Q263" s="172"/>
      <c r="R263" s="172"/>
      <c r="S263" s="172"/>
      <c r="T263" s="172"/>
      <c r="U263" s="172"/>
      <c r="V263" s="172"/>
      <c r="W263" s="172"/>
      <c r="X263" s="172"/>
      <c r="Y263" s="172"/>
      <c r="Z263" s="172"/>
    </row>
    <row r="264" spans="1:26" ht="12" customHeight="1">
      <c r="A264" s="172"/>
      <c r="B264" s="172"/>
      <c r="C264" s="172"/>
      <c r="D264" s="172"/>
      <c r="E264" s="172"/>
      <c r="F264" s="172"/>
      <c r="G264" s="172"/>
      <c r="H264" s="172"/>
      <c r="I264" s="172"/>
      <c r="J264" s="172"/>
      <c r="K264" s="172"/>
      <c r="L264" s="172"/>
      <c r="M264" s="172"/>
      <c r="N264" s="172"/>
      <c r="O264" s="172"/>
      <c r="P264" s="172"/>
      <c r="Q264" s="172"/>
      <c r="R264" s="172"/>
      <c r="S264" s="172"/>
      <c r="T264" s="172"/>
      <c r="U264" s="172"/>
      <c r="V264" s="172"/>
      <c r="W264" s="172"/>
      <c r="X264" s="172"/>
      <c r="Y264" s="172"/>
      <c r="Z264" s="172"/>
    </row>
    <row r="265" spans="1:26" ht="12" customHeight="1">
      <c r="A265" s="172"/>
      <c r="B265" s="172"/>
      <c r="C265" s="172"/>
      <c r="D265" s="172"/>
      <c r="E265" s="172"/>
      <c r="F265" s="172"/>
      <c r="G265" s="172"/>
      <c r="H265" s="172"/>
      <c r="I265" s="172"/>
      <c r="J265" s="172"/>
      <c r="K265" s="172"/>
      <c r="L265" s="172"/>
      <c r="M265" s="172"/>
      <c r="N265" s="172"/>
      <c r="O265" s="172"/>
      <c r="P265" s="172"/>
      <c r="Q265" s="172"/>
      <c r="R265" s="172"/>
      <c r="S265" s="172"/>
      <c r="T265" s="172"/>
      <c r="U265" s="172"/>
      <c r="V265" s="172"/>
      <c r="W265" s="172"/>
      <c r="X265" s="172"/>
      <c r="Y265" s="172"/>
      <c r="Z265" s="172"/>
    </row>
    <row r="266" spans="1:26" ht="12" customHeight="1">
      <c r="A266" s="172"/>
      <c r="B266" s="172"/>
      <c r="C266" s="172"/>
      <c r="D266" s="172"/>
      <c r="E266" s="172"/>
      <c r="F266" s="172"/>
      <c r="G266" s="172"/>
      <c r="H266" s="172"/>
      <c r="I266" s="172"/>
      <c r="J266" s="172"/>
      <c r="K266" s="172"/>
      <c r="L266" s="172"/>
      <c r="M266" s="172"/>
      <c r="N266" s="172"/>
      <c r="O266" s="172"/>
      <c r="P266" s="172"/>
      <c r="Q266" s="172"/>
      <c r="R266" s="172"/>
      <c r="S266" s="172"/>
      <c r="T266" s="172"/>
      <c r="U266" s="172"/>
      <c r="V266" s="172"/>
      <c r="W266" s="172"/>
      <c r="X266" s="172"/>
      <c r="Y266" s="172"/>
      <c r="Z266" s="172"/>
    </row>
    <row r="267" spans="1:26" ht="12" customHeight="1">
      <c r="A267" s="172"/>
      <c r="B267" s="172"/>
      <c r="C267" s="172"/>
      <c r="D267" s="172"/>
      <c r="E267" s="172"/>
      <c r="F267" s="172"/>
      <c r="G267" s="172"/>
      <c r="H267" s="172"/>
      <c r="I267" s="172"/>
      <c r="J267" s="172"/>
      <c r="K267" s="172"/>
      <c r="L267" s="172"/>
      <c r="M267" s="172"/>
      <c r="N267" s="172"/>
      <c r="O267" s="172"/>
      <c r="P267" s="172"/>
      <c r="Q267" s="172"/>
      <c r="R267" s="172"/>
      <c r="S267" s="172"/>
      <c r="T267" s="172"/>
      <c r="U267" s="172"/>
      <c r="V267" s="172"/>
      <c r="W267" s="172"/>
      <c r="X267" s="172"/>
      <c r="Y267" s="172"/>
      <c r="Z267" s="172"/>
    </row>
    <row r="268" spans="1:26" ht="12" customHeight="1">
      <c r="A268" s="172"/>
      <c r="B268" s="172"/>
      <c r="C268" s="172"/>
      <c r="D268" s="172"/>
      <c r="E268" s="172"/>
      <c r="F268" s="172"/>
      <c r="G268" s="172"/>
      <c r="H268" s="172"/>
      <c r="I268" s="172"/>
      <c r="J268" s="172"/>
      <c r="K268" s="172"/>
      <c r="L268" s="172"/>
      <c r="M268" s="172"/>
      <c r="N268" s="172"/>
      <c r="O268" s="172"/>
      <c r="P268" s="172"/>
      <c r="Q268" s="172"/>
      <c r="R268" s="172"/>
      <c r="S268" s="172"/>
      <c r="T268" s="172"/>
      <c r="U268" s="172"/>
      <c r="V268" s="172"/>
      <c r="W268" s="172"/>
      <c r="X268" s="172"/>
      <c r="Y268" s="172"/>
      <c r="Z268" s="172"/>
    </row>
    <row r="269" spans="1:26" ht="12" customHeight="1">
      <c r="A269" s="172"/>
      <c r="B269" s="172"/>
      <c r="C269" s="172"/>
      <c r="D269" s="172"/>
      <c r="E269" s="172"/>
      <c r="F269" s="172"/>
      <c r="G269" s="172"/>
      <c r="H269" s="172"/>
      <c r="I269" s="172"/>
      <c r="J269" s="172"/>
      <c r="K269" s="172"/>
      <c r="L269" s="172"/>
      <c r="M269" s="172"/>
      <c r="N269" s="172"/>
      <c r="O269" s="172"/>
      <c r="P269" s="172"/>
      <c r="Q269" s="172"/>
      <c r="R269" s="172"/>
      <c r="S269" s="172"/>
      <c r="T269" s="172"/>
      <c r="U269" s="172"/>
      <c r="V269" s="172"/>
      <c r="W269" s="172"/>
      <c r="X269" s="172"/>
      <c r="Y269" s="172"/>
      <c r="Z269" s="172"/>
    </row>
    <row r="270" spans="1:26" ht="12" customHeight="1">
      <c r="A270" s="172"/>
      <c r="B270" s="172"/>
      <c r="C270" s="172"/>
      <c r="D270" s="172"/>
      <c r="E270" s="172"/>
      <c r="F270" s="172"/>
      <c r="G270" s="172"/>
      <c r="H270" s="172"/>
      <c r="I270" s="172"/>
      <c r="J270" s="172"/>
      <c r="K270" s="172"/>
      <c r="L270" s="172"/>
      <c r="M270" s="172"/>
      <c r="N270" s="172"/>
      <c r="O270" s="172"/>
      <c r="P270" s="172"/>
      <c r="Q270" s="172"/>
      <c r="R270" s="172"/>
      <c r="S270" s="172"/>
      <c r="T270" s="172"/>
      <c r="U270" s="172"/>
      <c r="V270" s="172"/>
      <c r="W270" s="172"/>
      <c r="X270" s="172"/>
      <c r="Y270" s="172"/>
      <c r="Z270" s="172"/>
    </row>
    <row r="271" spans="1:26" ht="12" customHeight="1">
      <c r="A271" s="172"/>
      <c r="B271" s="172"/>
      <c r="C271" s="172"/>
      <c r="D271" s="172"/>
      <c r="E271" s="172"/>
      <c r="F271" s="172"/>
      <c r="G271" s="172"/>
      <c r="H271" s="172"/>
      <c r="I271" s="172"/>
      <c r="J271" s="172"/>
      <c r="K271" s="172"/>
      <c r="L271" s="172"/>
      <c r="M271" s="172"/>
      <c r="N271" s="172"/>
      <c r="O271" s="172"/>
      <c r="P271" s="172"/>
      <c r="Q271" s="172"/>
      <c r="R271" s="172"/>
      <c r="S271" s="172"/>
      <c r="T271" s="172"/>
      <c r="U271" s="172"/>
      <c r="V271" s="172"/>
      <c r="W271" s="172"/>
      <c r="X271" s="172"/>
      <c r="Y271" s="172"/>
      <c r="Z271" s="172"/>
    </row>
    <row r="272" spans="1:26" ht="12" customHeight="1">
      <c r="A272" s="172"/>
      <c r="B272" s="172"/>
      <c r="C272" s="172"/>
      <c r="D272" s="172"/>
      <c r="E272" s="172"/>
      <c r="F272" s="172"/>
      <c r="G272" s="172"/>
      <c r="H272" s="172"/>
      <c r="I272" s="172"/>
      <c r="J272" s="172"/>
      <c r="K272" s="172"/>
      <c r="L272" s="172"/>
      <c r="M272" s="172"/>
      <c r="N272" s="172"/>
      <c r="O272" s="172"/>
      <c r="P272" s="172"/>
      <c r="Q272" s="172"/>
      <c r="R272" s="172"/>
      <c r="S272" s="172"/>
      <c r="T272" s="172"/>
      <c r="U272" s="172"/>
      <c r="V272" s="172"/>
      <c r="W272" s="172"/>
      <c r="X272" s="172"/>
      <c r="Y272" s="172"/>
      <c r="Z272" s="172"/>
    </row>
    <row r="273" spans="1:26" ht="12" customHeight="1">
      <c r="A273" s="172"/>
      <c r="B273" s="172"/>
      <c r="C273" s="172"/>
      <c r="D273" s="172"/>
      <c r="E273" s="172"/>
      <c r="F273" s="172"/>
      <c r="G273" s="172"/>
      <c r="H273" s="172"/>
      <c r="I273" s="172"/>
      <c r="J273" s="172"/>
      <c r="K273" s="172"/>
      <c r="L273" s="172"/>
      <c r="M273" s="172"/>
      <c r="N273" s="172"/>
      <c r="O273" s="172"/>
      <c r="P273" s="172"/>
      <c r="Q273" s="172"/>
      <c r="R273" s="172"/>
      <c r="S273" s="172"/>
      <c r="T273" s="172"/>
      <c r="U273" s="172"/>
      <c r="V273" s="172"/>
      <c r="W273" s="172"/>
      <c r="X273" s="172"/>
      <c r="Y273" s="172"/>
      <c r="Z273" s="172"/>
    </row>
    <row r="274" spans="1:26" ht="12" customHeight="1">
      <c r="A274" s="172"/>
      <c r="B274" s="172"/>
      <c r="C274" s="172"/>
      <c r="D274" s="172"/>
      <c r="E274" s="172"/>
      <c r="F274" s="172"/>
      <c r="G274" s="172"/>
      <c r="H274" s="172"/>
      <c r="I274" s="172"/>
      <c r="J274" s="172"/>
      <c r="K274" s="172"/>
      <c r="L274" s="172"/>
      <c r="M274" s="172"/>
      <c r="N274" s="172"/>
      <c r="O274" s="172"/>
      <c r="P274" s="172"/>
      <c r="Q274" s="172"/>
      <c r="R274" s="172"/>
      <c r="S274" s="172"/>
      <c r="T274" s="172"/>
      <c r="U274" s="172"/>
      <c r="V274" s="172"/>
      <c r="W274" s="172"/>
      <c r="X274" s="172"/>
      <c r="Y274" s="172"/>
      <c r="Z274" s="172"/>
    </row>
    <row r="275" spans="1:26" ht="12" customHeight="1">
      <c r="A275" s="172"/>
      <c r="B275" s="172"/>
      <c r="C275" s="172"/>
      <c r="D275" s="172"/>
      <c r="E275" s="172"/>
      <c r="F275" s="172"/>
      <c r="G275" s="172"/>
      <c r="H275" s="172"/>
      <c r="I275" s="172"/>
      <c r="J275" s="172"/>
      <c r="K275" s="172"/>
      <c r="L275" s="172"/>
      <c r="M275" s="172"/>
      <c r="N275" s="172"/>
      <c r="O275" s="172"/>
      <c r="P275" s="172"/>
      <c r="Q275" s="172"/>
      <c r="R275" s="172"/>
      <c r="S275" s="172"/>
      <c r="T275" s="172"/>
      <c r="U275" s="172"/>
      <c r="V275" s="172"/>
      <c r="W275" s="172"/>
      <c r="X275" s="172"/>
      <c r="Y275" s="172"/>
      <c r="Z275" s="172"/>
    </row>
    <row r="276" spans="1:26" ht="12" customHeight="1">
      <c r="A276" s="172"/>
      <c r="B276" s="172"/>
      <c r="C276" s="172"/>
      <c r="D276" s="172"/>
      <c r="E276" s="172"/>
      <c r="F276" s="172"/>
      <c r="G276" s="172"/>
      <c r="H276" s="172"/>
      <c r="I276" s="172"/>
      <c r="J276" s="172"/>
      <c r="K276" s="172"/>
      <c r="L276" s="172"/>
      <c r="M276" s="172"/>
      <c r="N276" s="172"/>
      <c r="O276" s="172"/>
      <c r="P276" s="172"/>
      <c r="Q276" s="172"/>
      <c r="R276" s="172"/>
      <c r="S276" s="172"/>
      <c r="T276" s="172"/>
      <c r="U276" s="172"/>
      <c r="V276" s="172"/>
      <c r="W276" s="172"/>
      <c r="X276" s="172"/>
      <c r="Y276" s="172"/>
      <c r="Z276" s="172"/>
    </row>
    <row r="277" spans="1:26" ht="12" customHeight="1">
      <c r="A277" s="172"/>
      <c r="B277" s="172"/>
      <c r="C277" s="172"/>
      <c r="D277" s="172"/>
      <c r="E277" s="172"/>
      <c r="F277" s="172"/>
      <c r="G277" s="172"/>
      <c r="H277" s="172"/>
      <c r="I277" s="172"/>
      <c r="J277" s="172"/>
      <c r="K277" s="172"/>
      <c r="L277" s="172"/>
      <c r="M277" s="172"/>
      <c r="N277" s="172"/>
      <c r="O277" s="172"/>
      <c r="P277" s="172"/>
      <c r="Q277" s="172"/>
      <c r="R277" s="172"/>
      <c r="S277" s="172"/>
      <c r="T277" s="172"/>
      <c r="U277" s="172"/>
      <c r="V277" s="172"/>
      <c r="W277" s="172"/>
      <c r="X277" s="172"/>
      <c r="Y277" s="172"/>
      <c r="Z277" s="172"/>
    </row>
    <row r="278" spans="1:26" ht="12" customHeight="1">
      <c r="A278" s="172"/>
      <c r="B278" s="172"/>
      <c r="C278" s="172"/>
      <c r="D278" s="172"/>
      <c r="E278" s="172"/>
      <c r="F278" s="172"/>
      <c r="G278" s="172"/>
      <c r="H278" s="172"/>
      <c r="I278" s="172"/>
      <c r="J278" s="172"/>
      <c r="K278" s="172"/>
      <c r="L278" s="172"/>
      <c r="M278" s="172"/>
      <c r="N278" s="172"/>
      <c r="O278" s="172"/>
      <c r="P278" s="172"/>
      <c r="Q278" s="172"/>
      <c r="R278" s="172"/>
      <c r="S278" s="172"/>
      <c r="T278" s="172"/>
      <c r="U278" s="172"/>
      <c r="V278" s="172"/>
      <c r="W278" s="172"/>
      <c r="X278" s="172"/>
      <c r="Y278" s="172"/>
      <c r="Z278" s="172"/>
    </row>
    <row r="279" spans="1:26" ht="12" customHeight="1">
      <c r="A279" s="172"/>
      <c r="B279" s="172"/>
      <c r="C279" s="172"/>
      <c r="D279" s="172"/>
      <c r="E279" s="172"/>
      <c r="F279" s="172"/>
      <c r="G279" s="172"/>
      <c r="H279" s="172"/>
      <c r="I279" s="172"/>
      <c r="J279" s="172"/>
      <c r="K279" s="172"/>
      <c r="L279" s="172"/>
      <c r="M279" s="172"/>
      <c r="N279" s="172"/>
      <c r="O279" s="172"/>
      <c r="P279" s="172"/>
      <c r="Q279" s="172"/>
      <c r="R279" s="172"/>
      <c r="S279" s="172"/>
      <c r="T279" s="172"/>
      <c r="U279" s="172"/>
      <c r="V279" s="172"/>
      <c r="W279" s="172"/>
      <c r="X279" s="172"/>
      <c r="Y279" s="172"/>
      <c r="Z279" s="172"/>
    </row>
    <row r="280" spans="1:26" ht="12" customHeight="1">
      <c r="A280" s="172"/>
      <c r="B280" s="172"/>
      <c r="C280" s="172"/>
      <c r="D280" s="172"/>
      <c r="E280" s="172"/>
      <c r="F280" s="172"/>
      <c r="G280" s="172"/>
      <c r="H280" s="172"/>
      <c r="I280" s="172"/>
      <c r="J280" s="172"/>
      <c r="K280" s="172"/>
      <c r="L280" s="172"/>
      <c r="M280" s="172"/>
      <c r="N280" s="172"/>
      <c r="O280" s="172"/>
      <c r="P280" s="172"/>
      <c r="Q280" s="172"/>
      <c r="R280" s="172"/>
      <c r="S280" s="172"/>
      <c r="T280" s="172"/>
      <c r="U280" s="172"/>
      <c r="V280" s="172"/>
      <c r="W280" s="172"/>
      <c r="X280" s="172"/>
      <c r="Y280" s="172"/>
      <c r="Z280" s="172"/>
    </row>
    <row r="281" spans="1:26" ht="12" customHeight="1">
      <c r="A281" s="172"/>
      <c r="B281" s="172"/>
      <c r="C281" s="172"/>
      <c r="D281" s="172"/>
      <c r="E281" s="172"/>
      <c r="F281" s="172"/>
      <c r="G281" s="172"/>
      <c r="H281" s="172"/>
      <c r="I281" s="172"/>
      <c r="J281" s="172"/>
      <c r="K281" s="172"/>
      <c r="L281" s="172"/>
      <c r="M281" s="172"/>
      <c r="N281" s="172"/>
      <c r="O281" s="172"/>
      <c r="P281" s="172"/>
      <c r="Q281" s="172"/>
      <c r="R281" s="172"/>
      <c r="S281" s="172"/>
      <c r="T281" s="172"/>
      <c r="U281" s="172"/>
      <c r="V281" s="172"/>
      <c r="W281" s="172"/>
      <c r="X281" s="172"/>
      <c r="Y281" s="172"/>
      <c r="Z281" s="172"/>
    </row>
    <row r="282" spans="1:26" ht="12" customHeight="1">
      <c r="A282" s="172"/>
      <c r="B282" s="172"/>
      <c r="C282" s="172"/>
      <c r="D282" s="172"/>
      <c r="E282" s="172"/>
      <c r="F282" s="172"/>
      <c r="G282" s="172"/>
      <c r="H282" s="172"/>
      <c r="I282" s="172"/>
      <c r="J282" s="172"/>
      <c r="K282" s="172"/>
      <c r="L282" s="172"/>
      <c r="M282" s="172"/>
      <c r="N282" s="172"/>
      <c r="O282" s="172"/>
      <c r="P282" s="172"/>
      <c r="Q282" s="172"/>
      <c r="R282" s="172"/>
      <c r="S282" s="172"/>
      <c r="T282" s="172"/>
      <c r="U282" s="172"/>
      <c r="V282" s="172"/>
      <c r="W282" s="172"/>
      <c r="X282" s="172"/>
      <c r="Y282" s="172"/>
      <c r="Z282" s="172"/>
    </row>
    <row r="283" spans="1:26" ht="12" customHeight="1">
      <c r="A283" s="172"/>
      <c r="B283" s="172"/>
      <c r="C283" s="172"/>
      <c r="D283" s="172"/>
      <c r="E283" s="172"/>
      <c r="F283" s="172"/>
      <c r="G283" s="172"/>
      <c r="H283" s="172"/>
      <c r="I283" s="172"/>
      <c r="J283" s="172"/>
      <c r="K283" s="172"/>
      <c r="L283" s="172"/>
      <c r="M283" s="172"/>
      <c r="N283" s="172"/>
      <c r="O283" s="172"/>
      <c r="P283" s="172"/>
      <c r="Q283" s="172"/>
      <c r="R283" s="172"/>
      <c r="S283" s="172"/>
      <c r="T283" s="172"/>
      <c r="U283" s="172"/>
      <c r="V283" s="172"/>
      <c r="W283" s="172"/>
      <c r="X283" s="172"/>
      <c r="Y283" s="172"/>
      <c r="Z283" s="172"/>
    </row>
    <row r="284" spans="1:26" ht="12" customHeight="1">
      <c r="A284" s="172"/>
      <c r="B284" s="172"/>
      <c r="C284" s="172"/>
      <c r="D284" s="172"/>
      <c r="E284" s="172"/>
      <c r="F284" s="172"/>
      <c r="G284" s="172"/>
      <c r="H284" s="172"/>
      <c r="I284" s="172"/>
      <c r="J284" s="172"/>
      <c r="K284" s="172"/>
      <c r="L284" s="172"/>
      <c r="M284" s="172"/>
      <c r="N284" s="172"/>
      <c r="O284" s="172"/>
      <c r="P284" s="172"/>
      <c r="Q284" s="172"/>
      <c r="R284" s="172"/>
      <c r="S284" s="172"/>
      <c r="T284" s="172"/>
      <c r="U284" s="172"/>
      <c r="V284" s="172"/>
      <c r="W284" s="172"/>
      <c r="X284" s="172"/>
      <c r="Y284" s="172"/>
      <c r="Z284" s="172"/>
    </row>
    <row r="285" spans="1:26" ht="12" customHeight="1">
      <c r="A285" s="172"/>
      <c r="B285" s="172"/>
      <c r="C285" s="172"/>
      <c r="D285" s="172"/>
      <c r="E285" s="172"/>
      <c r="F285" s="172"/>
      <c r="G285" s="172"/>
      <c r="H285" s="172"/>
      <c r="I285" s="172"/>
      <c r="J285" s="172"/>
      <c r="K285" s="172"/>
      <c r="L285" s="172"/>
      <c r="M285" s="172"/>
      <c r="N285" s="172"/>
      <c r="O285" s="172"/>
      <c r="P285" s="172"/>
      <c r="Q285" s="172"/>
      <c r="R285" s="172"/>
      <c r="S285" s="172"/>
      <c r="T285" s="172"/>
      <c r="U285" s="172"/>
      <c r="V285" s="172"/>
      <c r="W285" s="172"/>
      <c r="X285" s="172"/>
      <c r="Y285" s="172"/>
      <c r="Z285" s="172"/>
    </row>
    <row r="286" spans="1:26" ht="12" customHeight="1">
      <c r="A286" s="172"/>
      <c r="B286" s="172"/>
      <c r="C286" s="172"/>
      <c r="D286" s="172"/>
      <c r="E286" s="172"/>
      <c r="F286" s="172"/>
      <c r="G286" s="172"/>
      <c r="H286" s="172"/>
      <c r="I286" s="172"/>
      <c r="J286" s="172"/>
      <c r="K286" s="172"/>
      <c r="L286" s="172"/>
      <c r="M286" s="172"/>
      <c r="N286" s="172"/>
      <c r="O286" s="172"/>
      <c r="P286" s="172"/>
      <c r="Q286" s="172"/>
      <c r="R286" s="172"/>
      <c r="S286" s="172"/>
      <c r="T286" s="172"/>
      <c r="U286" s="172"/>
      <c r="V286" s="172"/>
      <c r="W286" s="172"/>
      <c r="X286" s="172"/>
      <c r="Y286" s="172"/>
      <c r="Z286" s="172"/>
    </row>
    <row r="287" spans="1:26" ht="12" customHeight="1">
      <c r="A287" s="172"/>
      <c r="B287" s="172"/>
      <c r="C287" s="172"/>
      <c r="D287" s="172"/>
      <c r="E287" s="172"/>
      <c r="F287" s="172"/>
      <c r="G287" s="172"/>
      <c r="H287" s="172"/>
      <c r="I287" s="172"/>
      <c r="J287" s="172"/>
      <c r="K287" s="172"/>
      <c r="L287" s="172"/>
      <c r="M287" s="172"/>
      <c r="N287" s="172"/>
      <c r="O287" s="172"/>
      <c r="P287" s="172"/>
      <c r="Q287" s="172"/>
      <c r="R287" s="172"/>
      <c r="S287" s="172"/>
      <c r="T287" s="172"/>
      <c r="U287" s="172"/>
      <c r="V287" s="172"/>
      <c r="W287" s="172"/>
      <c r="X287" s="172"/>
      <c r="Y287" s="172"/>
      <c r="Z287" s="172"/>
    </row>
    <row r="288" spans="1:26" ht="12" customHeight="1">
      <c r="A288" s="172"/>
      <c r="B288" s="172"/>
      <c r="C288" s="172"/>
      <c r="D288" s="172"/>
      <c r="E288" s="172"/>
      <c r="F288" s="172"/>
      <c r="G288" s="172"/>
      <c r="H288" s="172"/>
      <c r="I288" s="172"/>
      <c r="J288" s="172"/>
      <c r="K288" s="172"/>
      <c r="L288" s="172"/>
      <c r="M288" s="172"/>
      <c r="N288" s="172"/>
      <c r="O288" s="172"/>
      <c r="P288" s="172"/>
      <c r="Q288" s="172"/>
      <c r="R288" s="172"/>
      <c r="S288" s="172"/>
      <c r="T288" s="172"/>
      <c r="U288" s="172"/>
      <c r="V288" s="172"/>
      <c r="W288" s="172"/>
      <c r="X288" s="172"/>
      <c r="Y288" s="172"/>
      <c r="Z288" s="172"/>
    </row>
    <row r="289" spans="1:26" ht="12" customHeight="1">
      <c r="A289" s="172"/>
      <c r="B289" s="172"/>
      <c r="C289" s="172"/>
      <c r="D289" s="172"/>
      <c r="E289" s="172"/>
      <c r="F289" s="172"/>
      <c r="G289" s="172"/>
      <c r="H289" s="172"/>
      <c r="I289" s="172"/>
      <c r="J289" s="172"/>
      <c r="K289" s="172"/>
      <c r="L289" s="172"/>
      <c r="M289" s="172"/>
      <c r="N289" s="172"/>
      <c r="O289" s="172"/>
      <c r="P289" s="172"/>
      <c r="Q289" s="172"/>
      <c r="R289" s="172"/>
      <c r="S289" s="172"/>
      <c r="T289" s="172"/>
      <c r="U289" s="172"/>
      <c r="V289" s="172"/>
      <c r="W289" s="172"/>
      <c r="X289" s="172"/>
      <c r="Y289" s="172"/>
      <c r="Z289" s="172"/>
    </row>
    <row r="290" spans="1:26" ht="12" customHeight="1">
      <c r="A290" s="172"/>
      <c r="B290" s="172"/>
      <c r="C290" s="172"/>
      <c r="D290" s="172"/>
      <c r="E290" s="172"/>
      <c r="F290" s="172"/>
      <c r="G290" s="172"/>
      <c r="H290" s="172"/>
      <c r="I290" s="172"/>
      <c r="J290" s="172"/>
      <c r="K290" s="172"/>
      <c r="L290" s="172"/>
      <c r="M290" s="172"/>
      <c r="N290" s="172"/>
      <c r="O290" s="172"/>
      <c r="P290" s="172"/>
      <c r="Q290" s="172"/>
      <c r="R290" s="172"/>
      <c r="S290" s="172"/>
      <c r="T290" s="172"/>
      <c r="U290" s="172"/>
      <c r="V290" s="172"/>
      <c r="W290" s="172"/>
      <c r="X290" s="172"/>
      <c r="Y290" s="172"/>
      <c r="Z290" s="172"/>
    </row>
    <row r="291" spans="1:26" ht="12" customHeight="1">
      <c r="A291" s="172"/>
      <c r="B291" s="172"/>
      <c r="C291" s="172"/>
      <c r="D291" s="172"/>
      <c r="E291" s="172"/>
      <c r="F291" s="172"/>
      <c r="G291" s="172"/>
      <c r="H291" s="172"/>
      <c r="I291" s="172"/>
      <c r="J291" s="172"/>
      <c r="K291" s="172"/>
      <c r="L291" s="172"/>
      <c r="M291" s="172"/>
      <c r="N291" s="172"/>
      <c r="O291" s="172"/>
      <c r="P291" s="172"/>
      <c r="Q291" s="172"/>
      <c r="R291" s="172"/>
      <c r="S291" s="172"/>
      <c r="T291" s="172"/>
      <c r="U291" s="172"/>
      <c r="V291" s="172"/>
      <c r="W291" s="172"/>
      <c r="X291" s="172"/>
      <c r="Y291" s="172"/>
      <c r="Z291" s="172"/>
    </row>
    <row r="292" spans="1:26" ht="12" customHeight="1">
      <c r="A292" s="172"/>
      <c r="B292" s="172"/>
      <c r="C292" s="172"/>
      <c r="D292" s="172"/>
      <c r="E292" s="172"/>
      <c r="F292" s="172"/>
      <c r="G292" s="172"/>
      <c r="H292" s="172"/>
      <c r="I292" s="172"/>
      <c r="J292" s="172"/>
      <c r="K292" s="172"/>
      <c r="L292" s="172"/>
      <c r="M292" s="172"/>
      <c r="N292" s="172"/>
      <c r="O292" s="172"/>
      <c r="P292" s="172"/>
      <c r="Q292" s="172"/>
      <c r="R292" s="172"/>
      <c r="S292" s="172"/>
      <c r="T292" s="172"/>
      <c r="U292" s="172"/>
      <c r="V292" s="172"/>
      <c r="W292" s="172"/>
      <c r="X292" s="172"/>
      <c r="Y292" s="172"/>
      <c r="Z292" s="172"/>
    </row>
    <row r="293" spans="1:26" ht="12" customHeight="1">
      <c r="A293" s="172"/>
      <c r="B293" s="172"/>
      <c r="C293" s="172"/>
      <c r="D293" s="172"/>
      <c r="E293" s="172"/>
      <c r="F293" s="172"/>
      <c r="G293" s="172"/>
      <c r="H293" s="172"/>
      <c r="I293" s="172"/>
      <c r="J293" s="172"/>
      <c r="K293" s="172"/>
      <c r="L293" s="172"/>
      <c r="M293" s="172"/>
      <c r="N293" s="172"/>
      <c r="O293" s="172"/>
      <c r="P293" s="172"/>
      <c r="Q293" s="172"/>
      <c r="R293" s="172"/>
      <c r="S293" s="172"/>
      <c r="T293" s="172"/>
      <c r="U293" s="172"/>
      <c r="V293" s="172"/>
      <c r="W293" s="172"/>
      <c r="X293" s="172"/>
      <c r="Y293" s="172"/>
      <c r="Z293" s="172"/>
    </row>
    <row r="294" spans="1:26" ht="12" customHeight="1">
      <c r="A294" s="172"/>
      <c r="B294" s="172"/>
      <c r="C294" s="172"/>
      <c r="D294" s="172"/>
      <c r="E294" s="172"/>
      <c r="F294" s="172"/>
      <c r="G294" s="172"/>
      <c r="H294" s="172"/>
      <c r="I294" s="172"/>
      <c r="J294" s="172"/>
      <c r="K294" s="172"/>
      <c r="L294" s="172"/>
      <c r="M294" s="172"/>
      <c r="N294" s="172"/>
      <c r="O294" s="172"/>
      <c r="P294" s="172"/>
      <c r="Q294" s="172"/>
      <c r="R294" s="172"/>
      <c r="S294" s="172"/>
      <c r="T294" s="172"/>
      <c r="U294" s="172"/>
      <c r="V294" s="172"/>
      <c r="W294" s="172"/>
      <c r="X294" s="172"/>
      <c r="Y294" s="172"/>
      <c r="Z294" s="172"/>
    </row>
    <row r="295" spans="1:26" ht="12" customHeight="1">
      <c r="A295" s="172"/>
      <c r="B295" s="172"/>
      <c r="C295" s="172"/>
      <c r="D295" s="172"/>
      <c r="E295" s="172"/>
      <c r="F295" s="172"/>
      <c r="G295" s="172"/>
      <c r="H295" s="172"/>
      <c r="I295" s="172"/>
      <c r="J295" s="172"/>
      <c r="K295" s="172"/>
      <c r="L295" s="172"/>
      <c r="M295" s="172"/>
      <c r="N295" s="172"/>
      <c r="O295" s="172"/>
      <c r="P295" s="172"/>
      <c r="Q295" s="172"/>
      <c r="R295" s="172"/>
      <c r="S295" s="172"/>
      <c r="T295" s="172"/>
      <c r="U295" s="172"/>
      <c r="V295" s="172"/>
      <c r="W295" s="172"/>
      <c r="X295" s="172"/>
      <c r="Y295" s="172"/>
      <c r="Z295" s="172"/>
    </row>
    <row r="296" spans="1:26" ht="12" customHeight="1">
      <c r="A296" s="172"/>
      <c r="B296" s="172"/>
      <c r="C296" s="172"/>
      <c r="D296" s="172"/>
      <c r="E296" s="172"/>
      <c r="F296" s="172"/>
      <c r="G296" s="172"/>
      <c r="H296" s="172"/>
      <c r="I296" s="172"/>
      <c r="J296" s="172"/>
      <c r="K296" s="172"/>
      <c r="L296" s="172"/>
      <c r="M296" s="172"/>
      <c r="N296" s="172"/>
      <c r="O296" s="172"/>
      <c r="P296" s="172"/>
      <c r="Q296" s="172"/>
      <c r="R296" s="172"/>
      <c r="S296" s="172"/>
      <c r="T296" s="172"/>
      <c r="U296" s="172"/>
      <c r="V296" s="172"/>
      <c r="W296" s="172"/>
      <c r="X296" s="172"/>
      <c r="Y296" s="172"/>
      <c r="Z296" s="172"/>
    </row>
    <row r="297" spans="1:26" ht="12" customHeight="1">
      <c r="A297" s="172"/>
      <c r="B297" s="172"/>
      <c r="C297" s="172"/>
      <c r="D297" s="172"/>
      <c r="E297" s="172"/>
      <c r="F297" s="172"/>
      <c r="G297" s="172"/>
      <c r="H297" s="172"/>
      <c r="I297" s="172"/>
      <c r="J297" s="172"/>
      <c r="K297" s="172"/>
      <c r="L297" s="172"/>
      <c r="M297" s="172"/>
      <c r="N297" s="172"/>
      <c r="O297" s="172"/>
      <c r="P297" s="172"/>
      <c r="Q297" s="172"/>
      <c r="R297" s="172"/>
      <c r="S297" s="172"/>
      <c r="T297" s="172"/>
      <c r="U297" s="172"/>
      <c r="V297" s="172"/>
      <c r="W297" s="172"/>
      <c r="X297" s="172"/>
      <c r="Y297" s="172"/>
      <c r="Z297" s="172"/>
    </row>
    <row r="298" spans="1:26" ht="12" customHeight="1">
      <c r="A298" s="172"/>
      <c r="B298" s="172"/>
      <c r="C298" s="172"/>
      <c r="D298" s="172"/>
      <c r="E298" s="172"/>
      <c r="F298" s="172"/>
      <c r="G298" s="172"/>
      <c r="H298" s="172"/>
      <c r="I298" s="172"/>
      <c r="J298" s="172"/>
      <c r="K298" s="172"/>
      <c r="L298" s="172"/>
      <c r="M298" s="172"/>
      <c r="N298" s="172"/>
      <c r="O298" s="172"/>
      <c r="P298" s="172"/>
      <c r="Q298" s="172"/>
      <c r="R298" s="172"/>
      <c r="S298" s="172"/>
      <c r="T298" s="172"/>
      <c r="U298" s="172"/>
      <c r="V298" s="172"/>
      <c r="W298" s="172"/>
      <c r="X298" s="172"/>
      <c r="Y298" s="172"/>
      <c r="Z298" s="172"/>
    </row>
    <row r="299" spans="1:26" ht="12" customHeight="1">
      <c r="A299" s="172"/>
      <c r="B299" s="172"/>
      <c r="C299" s="172"/>
      <c r="D299" s="172"/>
      <c r="E299" s="172"/>
      <c r="F299" s="172"/>
      <c r="G299" s="172"/>
      <c r="H299" s="172"/>
      <c r="I299" s="172"/>
      <c r="J299" s="172"/>
      <c r="K299" s="172"/>
      <c r="L299" s="172"/>
      <c r="M299" s="172"/>
      <c r="N299" s="172"/>
      <c r="O299" s="172"/>
      <c r="P299" s="172"/>
      <c r="Q299" s="172"/>
      <c r="R299" s="172"/>
      <c r="S299" s="172"/>
      <c r="T299" s="172"/>
      <c r="U299" s="172"/>
      <c r="V299" s="172"/>
      <c r="W299" s="172"/>
      <c r="X299" s="172"/>
      <c r="Y299" s="172"/>
      <c r="Z299" s="172"/>
    </row>
    <row r="300" spans="1:26" ht="12" customHeight="1">
      <c r="A300" s="172"/>
      <c r="B300" s="172"/>
      <c r="C300" s="172"/>
      <c r="D300" s="172"/>
      <c r="E300" s="172"/>
      <c r="F300" s="172"/>
      <c r="G300" s="172"/>
      <c r="H300" s="172"/>
      <c r="I300" s="172"/>
      <c r="J300" s="172"/>
      <c r="K300" s="172"/>
      <c r="L300" s="172"/>
      <c r="M300" s="172"/>
      <c r="N300" s="172"/>
      <c r="O300" s="172"/>
      <c r="P300" s="172"/>
      <c r="Q300" s="172"/>
      <c r="R300" s="172"/>
      <c r="S300" s="172"/>
      <c r="T300" s="172"/>
      <c r="U300" s="172"/>
      <c r="V300" s="172"/>
      <c r="W300" s="172"/>
      <c r="X300" s="172"/>
      <c r="Y300" s="172"/>
      <c r="Z300" s="172"/>
    </row>
    <row r="301" spans="1:26" ht="12" customHeight="1">
      <c r="A301" s="172"/>
      <c r="B301" s="172"/>
      <c r="C301" s="172"/>
      <c r="D301" s="172"/>
      <c r="E301" s="172"/>
      <c r="F301" s="172"/>
      <c r="G301" s="172"/>
      <c r="H301" s="172"/>
      <c r="I301" s="172"/>
      <c r="J301" s="172"/>
      <c r="K301" s="172"/>
      <c r="L301" s="172"/>
      <c r="M301" s="172"/>
      <c r="N301" s="172"/>
      <c r="O301" s="172"/>
      <c r="P301" s="172"/>
      <c r="Q301" s="172"/>
      <c r="R301" s="172"/>
      <c r="S301" s="172"/>
      <c r="T301" s="172"/>
      <c r="U301" s="172"/>
      <c r="V301" s="172"/>
      <c r="W301" s="172"/>
      <c r="X301" s="172"/>
      <c r="Y301" s="172"/>
      <c r="Z301" s="172"/>
    </row>
    <row r="302" spans="1:26" ht="12" customHeight="1">
      <c r="A302" s="172"/>
      <c r="B302" s="172"/>
      <c r="C302" s="172"/>
      <c r="D302" s="172"/>
      <c r="E302" s="172"/>
      <c r="F302" s="172"/>
      <c r="G302" s="172"/>
      <c r="H302" s="172"/>
      <c r="I302" s="172"/>
      <c r="J302" s="172"/>
      <c r="K302" s="172"/>
      <c r="L302" s="172"/>
      <c r="M302" s="172"/>
      <c r="N302" s="172"/>
      <c r="O302" s="172"/>
      <c r="P302" s="172"/>
      <c r="Q302" s="172"/>
      <c r="R302" s="172"/>
      <c r="S302" s="172"/>
      <c r="T302" s="172"/>
      <c r="U302" s="172"/>
      <c r="V302" s="172"/>
      <c r="W302" s="172"/>
      <c r="X302" s="172"/>
      <c r="Y302" s="172"/>
      <c r="Z302" s="172"/>
    </row>
    <row r="303" spans="1:26" ht="12" customHeight="1">
      <c r="A303" s="172"/>
      <c r="B303" s="172"/>
      <c r="C303" s="172"/>
      <c r="D303" s="172"/>
      <c r="E303" s="172"/>
      <c r="F303" s="172"/>
      <c r="G303" s="172"/>
      <c r="H303" s="172"/>
      <c r="I303" s="172"/>
      <c r="J303" s="172"/>
      <c r="K303" s="172"/>
      <c r="L303" s="172"/>
      <c r="M303" s="172"/>
      <c r="N303" s="172"/>
      <c r="O303" s="172"/>
      <c r="P303" s="172"/>
      <c r="Q303" s="172"/>
      <c r="R303" s="172"/>
      <c r="S303" s="172"/>
      <c r="T303" s="172"/>
      <c r="U303" s="172"/>
      <c r="V303" s="172"/>
      <c r="W303" s="172"/>
      <c r="X303" s="172"/>
      <c r="Y303" s="172"/>
      <c r="Z303" s="172"/>
    </row>
    <row r="304" spans="1:26" ht="12" customHeight="1">
      <c r="A304" s="172"/>
      <c r="B304" s="172"/>
      <c r="C304" s="172"/>
      <c r="D304" s="172"/>
      <c r="E304" s="172"/>
      <c r="F304" s="172"/>
      <c r="G304" s="172"/>
      <c r="H304" s="172"/>
      <c r="I304" s="172"/>
      <c r="J304" s="172"/>
      <c r="K304" s="172"/>
      <c r="L304" s="172"/>
      <c r="M304" s="172"/>
      <c r="N304" s="172"/>
      <c r="O304" s="172"/>
      <c r="P304" s="172"/>
      <c r="Q304" s="172"/>
      <c r="R304" s="172"/>
      <c r="S304" s="172"/>
      <c r="T304" s="172"/>
      <c r="U304" s="172"/>
      <c r="V304" s="172"/>
      <c r="W304" s="172"/>
      <c r="X304" s="172"/>
      <c r="Y304" s="172"/>
      <c r="Z304" s="172"/>
    </row>
    <row r="305" spans="1:26" ht="12" customHeight="1">
      <c r="A305" s="172"/>
      <c r="B305" s="172"/>
      <c r="C305" s="172"/>
      <c r="D305" s="172"/>
      <c r="E305" s="172"/>
      <c r="F305" s="172"/>
      <c r="G305" s="172"/>
      <c r="H305" s="172"/>
      <c r="I305" s="172"/>
      <c r="J305" s="172"/>
      <c r="K305" s="172"/>
      <c r="L305" s="172"/>
      <c r="M305" s="172"/>
      <c r="N305" s="172"/>
      <c r="O305" s="172"/>
      <c r="P305" s="172"/>
      <c r="Q305" s="172"/>
      <c r="R305" s="172"/>
      <c r="S305" s="172"/>
      <c r="T305" s="172"/>
      <c r="U305" s="172"/>
      <c r="V305" s="172"/>
      <c r="W305" s="172"/>
      <c r="X305" s="172"/>
      <c r="Y305" s="172"/>
      <c r="Z305" s="172"/>
    </row>
    <row r="306" spans="1:26" ht="12" customHeight="1">
      <c r="A306" s="172"/>
      <c r="B306" s="172"/>
      <c r="C306" s="172"/>
      <c r="D306" s="172"/>
      <c r="E306" s="172"/>
      <c r="F306" s="172"/>
      <c r="G306" s="172"/>
      <c r="H306" s="172"/>
      <c r="I306" s="172"/>
      <c r="J306" s="172"/>
      <c r="K306" s="172"/>
      <c r="L306" s="172"/>
      <c r="M306" s="172"/>
      <c r="N306" s="172"/>
      <c r="O306" s="172"/>
      <c r="P306" s="172"/>
      <c r="Q306" s="172"/>
      <c r="R306" s="172"/>
      <c r="S306" s="172"/>
      <c r="T306" s="172"/>
      <c r="U306" s="172"/>
      <c r="V306" s="172"/>
      <c r="W306" s="172"/>
      <c r="X306" s="172"/>
      <c r="Y306" s="172"/>
      <c r="Z306" s="172"/>
    </row>
    <row r="307" spans="1:26" ht="12" customHeight="1">
      <c r="A307" s="172"/>
      <c r="B307" s="172"/>
      <c r="C307" s="172"/>
      <c r="D307" s="172"/>
      <c r="E307" s="172"/>
      <c r="F307" s="172"/>
      <c r="G307" s="172"/>
      <c r="H307" s="172"/>
      <c r="I307" s="172"/>
      <c r="J307" s="172"/>
      <c r="K307" s="172"/>
      <c r="L307" s="172"/>
      <c r="M307" s="172"/>
      <c r="N307" s="172"/>
      <c r="O307" s="172"/>
      <c r="P307" s="172"/>
      <c r="Q307" s="172"/>
      <c r="R307" s="172"/>
      <c r="S307" s="172"/>
      <c r="T307" s="172"/>
      <c r="U307" s="172"/>
      <c r="V307" s="172"/>
      <c r="W307" s="172"/>
      <c r="X307" s="172"/>
      <c r="Y307" s="172"/>
      <c r="Z307" s="172"/>
    </row>
    <row r="308" spans="1:26" ht="12" customHeight="1">
      <c r="A308" s="172"/>
      <c r="B308" s="172"/>
      <c r="C308" s="172"/>
      <c r="D308" s="172"/>
      <c r="E308" s="172"/>
      <c r="F308" s="172"/>
      <c r="G308" s="172"/>
      <c r="H308" s="172"/>
      <c r="I308" s="172"/>
      <c r="J308" s="172"/>
      <c r="K308" s="172"/>
      <c r="L308" s="172"/>
      <c r="M308" s="172"/>
      <c r="N308" s="172"/>
      <c r="O308" s="172"/>
      <c r="P308" s="172"/>
      <c r="Q308" s="172"/>
      <c r="R308" s="172"/>
      <c r="S308" s="172"/>
      <c r="T308" s="172"/>
      <c r="U308" s="172"/>
      <c r="V308" s="172"/>
      <c r="W308" s="172"/>
      <c r="X308" s="172"/>
      <c r="Y308" s="172"/>
      <c r="Z308" s="172"/>
    </row>
    <row r="309" spans="1:26" ht="12" customHeight="1">
      <c r="A309" s="172"/>
      <c r="B309" s="172"/>
      <c r="C309" s="172"/>
      <c r="D309" s="172"/>
      <c r="E309" s="172"/>
      <c r="F309" s="172"/>
      <c r="G309" s="172"/>
      <c r="H309" s="172"/>
      <c r="I309" s="172"/>
      <c r="J309" s="172"/>
      <c r="K309" s="172"/>
      <c r="L309" s="172"/>
      <c r="M309" s="172"/>
      <c r="N309" s="172"/>
      <c r="O309" s="172"/>
      <c r="P309" s="172"/>
      <c r="Q309" s="172"/>
      <c r="R309" s="172"/>
      <c r="S309" s="172"/>
      <c r="T309" s="172"/>
      <c r="U309" s="172"/>
      <c r="V309" s="172"/>
      <c r="W309" s="172"/>
      <c r="X309" s="172"/>
      <c r="Y309" s="172"/>
      <c r="Z309" s="172"/>
    </row>
    <row r="310" spans="1:26" ht="12" customHeight="1">
      <c r="A310" s="172"/>
      <c r="B310" s="172"/>
      <c r="C310" s="172"/>
      <c r="D310" s="172"/>
      <c r="E310" s="172"/>
      <c r="F310" s="172"/>
      <c r="G310" s="172"/>
      <c r="H310" s="172"/>
      <c r="I310" s="172"/>
      <c r="J310" s="172"/>
      <c r="K310" s="172"/>
      <c r="L310" s="172"/>
      <c r="M310" s="172"/>
      <c r="N310" s="172"/>
      <c r="O310" s="172"/>
      <c r="P310" s="172"/>
      <c r="Q310" s="172"/>
      <c r="R310" s="172"/>
      <c r="S310" s="172"/>
      <c r="T310" s="172"/>
      <c r="U310" s="172"/>
      <c r="V310" s="172"/>
      <c r="W310" s="172"/>
      <c r="X310" s="172"/>
      <c r="Y310" s="172"/>
      <c r="Z310" s="172"/>
    </row>
    <row r="311" spans="1:26" ht="12" customHeight="1">
      <c r="A311" s="172"/>
      <c r="B311" s="172"/>
      <c r="C311" s="172"/>
      <c r="D311" s="172"/>
      <c r="E311" s="172"/>
      <c r="F311" s="172"/>
      <c r="G311" s="172"/>
      <c r="H311" s="172"/>
      <c r="I311" s="172"/>
      <c r="J311" s="172"/>
      <c r="K311" s="172"/>
      <c r="L311" s="172"/>
      <c r="M311" s="172"/>
      <c r="N311" s="172"/>
      <c r="O311" s="172"/>
      <c r="P311" s="172"/>
      <c r="Q311" s="172"/>
      <c r="R311" s="172"/>
      <c r="S311" s="172"/>
      <c r="T311" s="172"/>
      <c r="U311" s="172"/>
      <c r="V311" s="172"/>
      <c r="W311" s="172"/>
      <c r="X311" s="172"/>
      <c r="Y311" s="172"/>
      <c r="Z311" s="172"/>
    </row>
    <row r="312" spans="1:26" ht="12" customHeight="1">
      <c r="A312" s="172"/>
      <c r="B312" s="172"/>
      <c r="C312" s="172"/>
      <c r="D312" s="172"/>
      <c r="E312" s="172"/>
      <c r="F312" s="172"/>
      <c r="G312" s="172"/>
      <c r="H312" s="172"/>
      <c r="I312" s="172"/>
      <c r="J312" s="172"/>
      <c r="K312" s="172"/>
      <c r="L312" s="172"/>
      <c r="M312" s="172"/>
      <c r="N312" s="172"/>
      <c r="O312" s="172"/>
      <c r="P312" s="172"/>
      <c r="Q312" s="172"/>
      <c r="R312" s="172"/>
      <c r="S312" s="172"/>
      <c r="T312" s="172"/>
      <c r="U312" s="172"/>
      <c r="V312" s="172"/>
      <c r="W312" s="172"/>
      <c r="X312" s="172"/>
      <c r="Y312" s="172"/>
      <c r="Z312" s="172"/>
    </row>
    <row r="313" spans="1:26" ht="12" customHeight="1">
      <c r="A313" s="172"/>
      <c r="B313" s="172"/>
      <c r="C313" s="172"/>
      <c r="D313" s="172"/>
      <c r="E313" s="172"/>
      <c r="F313" s="172"/>
      <c r="G313" s="172"/>
      <c r="H313" s="172"/>
      <c r="I313" s="172"/>
      <c r="J313" s="172"/>
      <c r="K313" s="172"/>
      <c r="L313" s="172"/>
      <c r="M313" s="172"/>
      <c r="N313" s="172"/>
      <c r="O313" s="172"/>
      <c r="P313" s="172"/>
      <c r="Q313" s="172"/>
      <c r="R313" s="172"/>
      <c r="S313" s="172"/>
      <c r="T313" s="172"/>
      <c r="U313" s="172"/>
      <c r="V313" s="172"/>
      <c r="W313" s="172"/>
      <c r="X313" s="172"/>
      <c r="Y313" s="172"/>
      <c r="Z313" s="172"/>
    </row>
    <row r="314" spans="1:26" ht="12" customHeight="1">
      <c r="A314" s="172"/>
      <c r="B314" s="172"/>
      <c r="C314" s="172"/>
      <c r="D314" s="172"/>
      <c r="E314" s="172"/>
      <c r="F314" s="172"/>
      <c r="G314" s="172"/>
      <c r="H314" s="172"/>
      <c r="I314" s="172"/>
      <c r="J314" s="172"/>
      <c r="K314" s="172"/>
      <c r="L314" s="172"/>
      <c r="M314" s="172"/>
      <c r="N314" s="172"/>
      <c r="O314" s="172"/>
      <c r="P314" s="172"/>
      <c r="Q314" s="172"/>
      <c r="R314" s="172"/>
      <c r="S314" s="172"/>
      <c r="T314" s="172"/>
      <c r="U314" s="172"/>
      <c r="V314" s="172"/>
      <c r="W314" s="172"/>
      <c r="X314" s="172"/>
      <c r="Y314" s="172"/>
      <c r="Z314" s="172"/>
    </row>
    <row r="315" spans="1:26" ht="12" customHeight="1">
      <c r="A315" s="172"/>
      <c r="B315" s="172"/>
      <c r="C315" s="172"/>
      <c r="D315" s="172"/>
      <c r="E315" s="172"/>
      <c r="F315" s="172"/>
      <c r="G315" s="172"/>
      <c r="H315" s="172"/>
      <c r="I315" s="172"/>
      <c r="J315" s="172"/>
      <c r="K315" s="172"/>
      <c r="L315" s="172"/>
      <c r="M315" s="172"/>
      <c r="N315" s="172"/>
      <c r="O315" s="172"/>
      <c r="P315" s="172"/>
      <c r="Q315" s="172"/>
      <c r="R315" s="172"/>
      <c r="S315" s="172"/>
      <c r="T315" s="172"/>
      <c r="U315" s="172"/>
      <c r="V315" s="172"/>
      <c r="W315" s="172"/>
      <c r="X315" s="172"/>
      <c r="Y315" s="172"/>
      <c r="Z315" s="172"/>
    </row>
    <row r="316" spans="1:26" ht="12" customHeight="1">
      <c r="A316" s="172"/>
      <c r="B316" s="172"/>
      <c r="C316" s="172"/>
      <c r="D316" s="172"/>
      <c r="E316" s="172"/>
      <c r="F316" s="172"/>
      <c r="G316" s="172"/>
      <c r="H316" s="172"/>
      <c r="I316" s="172"/>
      <c r="J316" s="172"/>
      <c r="K316" s="172"/>
      <c r="L316" s="172"/>
      <c r="M316" s="172"/>
      <c r="N316" s="172"/>
      <c r="O316" s="172"/>
      <c r="P316" s="172"/>
      <c r="Q316" s="172"/>
      <c r="R316" s="172"/>
      <c r="S316" s="172"/>
      <c r="T316" s="172"/>
      <c r="U316" s="172"/>
      <c r="V316" s="172"/>
      <c r="W316" s="172"/>
      <c r="X316" s="172"/>
      <c r="Y316" s="172"/>
      <c r="Z316" s="172"/>
    </row>
    <row r="317" spans="1:26" ht="12" customHeight="1">
      <c r="A317" s="172"/>
      <c r="B317" s="172"/>
      <c r="C317" s="172"/>
      <c r="D317" s="172"/>
      <c r="E317" s="172"/>
      <c r="F317" s="172"/>
      <c r="G317" s="172"/>
      <c r="H317" s="172"/>
      <c r="I317" s="172"/>
      <c r="J317" s="172"/>
      <c r="K317" s="172"/>
      <c r="L317" s="172"/>
      <c r="M317" s="172"/>
      <c r="N317" s="172"/>
      <c r="O317" s="172"/>
      <c r="P317" s="172"/>
      <c r="Q317" s="172"/>
      <c r="R317" s="172"/>
      <c r="S317" s="172"/>
      <c r="T317" s="172"/>
      <c r="U317" s="172"/>
      <c r="V317" s="172"/>
      <c r="W317" s="172"/>
      <c r="X317" s="172"/>
      <c r="Y317" s="172"/>
      <c r="Z317" s="172"/>
    </row>
    <row r="318" spans="1:26" ht="12" customHeight="1">
      <c r="A318" s="172"/>
      <c r="B318" s="172"/>
      <c r="C318" s="172"/>
      <c r="D318" s="172"/>
      <c r="E318" s="172"/>
      <c r="F318" s="172"/>
      <c r="G318" s="172"/>
      <c r="H318" s="172"/>
      <c r="I318" s="172"/>
      <c r="J318" s="172"/>
      <c r="K318" s="172"/>
      <c r="L318" s="172"/>
      <c r="M318" s="172"/>
      <c r="N318" s="172"/>
      <c r="O318" s="172"/>
      <c r="P318" s="172"/>
      <c r="Q318" s="172"/>
      <c r="R318" s="172"/>
      <c r="S318" s="172"/>
      <c r="T318" s="172"/>
      <c r="U318" s="172"/>
      <c r="V318" s="172"/>
      <c r="W318" s="172"/>
      <c r="X318" s="172"/>
      <c r="Y318" s="172"/>
      <c r="Z318" s="172"/>
    </row>
    <row r="319" spans="1:26" ht="12" customHeight="1">
      <c r="A319" s="172"/>
      <c r="B319" s="172"/>
      <c r="C319" s="172"/>
      <c r="D319" s="172"/>
      <c r="E319" s="172"/>
      <c r="F319" s="172"/>
      <c r="G319" s="172"/>
      <c r="H319" s="172"/>
      <c r="I319" s="172"/>
      <c r="J319" s="172"/>
      <c r="K319" s="172"/>
      <c r="L319" s="172"/>
      <c r="M319" s="172"/>
      <c r="N319" s="172"/>
      <c r="O319" s="172"/>
      <c r="P319" s="172"/>
      <c r="Q319" s="172"/>
      <c r="R319" s="172"/>
      <c r="S319" s="172"/>
      <c r="T319" s="172"/>
      <c r="U319" s="172"/>
      <c r="V319" s="172"/>
      <c r="W319" s="172"/>
      <c r="X319" s="172"/>
      <c r="Y319" s="172"/>
      <c r="Z319" s="172"/>
    </row>
    <row r="320" spans="1:26" ht="12" customHeight="1">
      <c r="A320" s="172"/>
      <c r="B320" s="172"/>
      <c r="C320" s="172"/>
      <c r="D320" s="172"/>
      <c r="E320" s="172"/>
      <c r="F320" s="172"/>
      <c r="G320" s="172"/>
      <c r="H320" s="172"/>
      <c r="I320" s="172"/>
      <c r="J320" s="172"/>
      <c r="K320" s="172"/>
      <c r="L320" s="172"/>
      <c r="M320" s="172"/>
      <c r="N320" s="172"/>
      <c r="O320" s="172"/>
      <c r="P320" s="172"/>
      <c r="Q320" s="172"/>
      <c r="R320" s="172"/>
      <c r="S320" s="172"/>
      <c r="T320" s="172"/>
      <c r="U320" s="172"/>
      <c r="V320" s="172"/>
      <c r="W320" s="172"/>
      <c r="X320" s="172"/>
      <c r="Y320" s="172"/>
      <c r="Z320" s="172"/>
    </row>
    <row r="321" spans="1:26" ht="12" customHeight="1">
      <c r="A321" s="172"/>
      <c r="B321" s="172"/>
      <c r="C321" s="172"/>
      <c r="D321" s="172"/>
      <c r="E321" s="172"/>
      <c r="F321" s="172"/>
      <c r="G321" s="172"/>
      <c r="H321" s="172"/>
      <c r="I321" s="172"/>
      <c r="J321" s="172"/>
      <c r="K321" s="172"/>
      <c r="L321" s="172"/>
      <c r="M321" s="172"/>
      <c r="N321" s="172"/>
      <c r="O321" s="172"/>
      <c r="P321" s="172"/>
      <c r="Q321" s="172"/>
      <c r="R321" s="172"/>
      <c r="S321" s="172"/>
      <c r="T321" s="172"/>
      <c r="U321" s="172"/>
      <c r="V321" s="172"/>
      <c r="W321" s="172"/>
      <c r="X321" s="172"/>
      <c r="Y321" s="172"/>
      <c r="Z321" s="172"/>
    </row>
    <row r="322" spans="1:26" ht="12" customHeight="1">
      <c r="A322" s="172"/>
      <c r="B322" s="172"/>
      <c r="C322" s="172"/>
      <c r="D322" s="172"/>
      <c r="E322" s="172"/>
      <c r="F322" s="172"/>
      <c r="G322" s="172"/>
      <c r="H322" s="172"/>
      <c r="I322" s="172"/>
      <c r="J322" s="172"/>
      <c r="K322" s="172"/>
      <c r="L322" s="172"/>
      <c r="M322" s="172"/>
      <c r="N322" s="172"/>
      <c r="O322" s="172"/>
      <c r="P322" s="172"/>
      <c r="Q322" s="172"/>
      <c r="R322" s="172"/>
      <c r="S322" s="172"/>
      <c r="T322" s="172"/>
      <c r="U322" s="172"/>
      <c r="V322" s="172"/>
      <c r="W322" s="172"/>
      <c r="X322" s="172"/>
      <c r="Y322" s="172"/>
      <c r="Z322" s="172"/>
    </row>
    <row r="323" spans="1:26" ht="12" customHeight="1">
      <c r="A323" s="172"/>
      <c r="B323" s="172"/>
      <c r="C323" s="172"/>
      <c r="D323" s="172"/>
      <c r="E323" s="172"/>
      <c r="F323" s="172"/>
      <c r="G323" s="172"/>
      <c r="H323" s="172"/>
      <c r="I323" s="172"/>
      <c r="J323" s="172"/>
      <c r="K323" s="172"/>
      <c r="L323" s="172"/>
      <c r="M323" s="172"/>
      <c r="N323" s="172"/>
      <c r="O323" s="172"/>
      <c r="P323" s="172"/>
      <c r="Q323" s="172"/>
      <c r="R323" s="172"/>
      <c r="S323" s="172"/>
      <c r="T323" s="172"/>
      <c r="U323" s="172"/>
      <c r="V323" s="172"/>
      <c r="W323" s="172"/>
      <c r="X323" s="172"/>
      <c r="Y323" s="172"/>
      <c r="Z323" s="172"/>
    </row>
    <row r="324" spans="1:26" ht="12" customHeight="1">
      <c r="A324" s="172"/>
      <c r="B324" s="172"/>
      <c r="C324" s="172"/>
      <c r="D324" s="172"/>
      <c r="E324" s="172"/>
      <c r="F324" s="172"/>
      <c r="G324" s="172"/>
      <c r="H324" s="172"/>
      <c r="I324" s="172"/>
      <c r="J324" s="172"/>
      <c r="K324" s="172"/>
      <c r="L324" s="172"/>
      <c r="M324" s="172"/>
      <c r="N324" s="172"/>
      <c r="O324" s="172"/>
      <c r="P324" s="172"/>
      <c r="Q324" s="172"/>
      <c r="R324" s="172"/>
      <c r="S324" s="172"/>
      <c r="T324" s="172"/>
      <c r="U324" s="172"/>
      <c r="V324" s="172"/>
      <c r="W324" s="172"/>
      <c r="X324" s="172"/>
      <c r="Y324" s="172"/>
      <c r="Z324" s="172"/>
    </row>
    <row r="325" spans="1:26" ht="12" customHeight="1">
      <c r="A325" s="172"/>
      <c r="B325" s="172"/>
      <c r="C325" s="172"/>
      <c r="D325" s="172"/>
      <c r="E325" s="172"/>
      <c r="F325" s="172"/>
      <c r="G325" s="172"/>
      <c r="H325" s="172"/>
      <c r="I325" s="172"/>
      <c r="J325" s="172"/>
      <c r="K325" s="172"/>
      <c r="L325" s="172"/>
      <c r="M325" s="172"/>
      <c r="N325" s="172"/>
      <c r="O325" s="172"/>
      <c r="P325" s="172"/>
      <c r="Q325" s="172"/>
      <c r="R325" s="172"/>
      <c r="S325" s="172"/>
      <c r="T325" s="172"/>
      <c r="U325" s="172"/>
      <c r="V325" s="172"/>
      <c r="W325" s="172"/>
      <c r="X325" s="172"/>
      <c r="Y325" s="172"/>
      <c r="Z325" s="172"/>
    </row>
    <row r="326" spans="1:26" ht="12" customHeight="1">
      <c r="A326" s="172"/>
      <c r="B326" s="172"/>
      <c r="C326" s="172"/>
      <c r="D326" s="172"/>
      <c r="E326" s="172"/>
      <c r="F326" s="172"/>
      <c r="G326" s="172"/>
      <c r="H326" s="172"/>
      <c r="I326" s="172"/>
      <c r="J326" s="172"/>
      <c r="K326" s="172"/>
      <c r="L326" s="172"/>
      <c r="M326" s="172"/>
      <c r="N326" s="172"/>
      <c r="O326" s="172"/>
      <c r="P326" s="172"/>
      <c r="Q326" s="172"/>
      <c r="R326" s="172"/>
      <c r="S326" s="172"/>
      <c r="T326" s="172"/>
      <c r="U326" s="172"/>
      <c r="V326" s="172"/>
      <c r="W326" s="172"/>
      <c r="X326" s="172"/>
      <c r="Y326" s="172"/>
      <c r="Z326" s="172"/>
    </row>
    <row r="327" spans="1:26" ht="12" customHeight="1">
      <c r="A327" s="172"/>
      <c r="B327" s="172"/>
      <c r="C327" s="172"/>
      <c r="D327" s="172"/>
      <c r="E327" s="172"/>
      <c r="F327" s="172"/>
      <c r="G327" s="172"/>
      <c r="H327" s="172"/>
      <c r="I327" s="172"/>
      <c r="J327" s="172"/>
      <c r="K327" s="172"/>
      <c r="L327" s="172"/>
      <c r="M327" s="172"/>
      <c r="N327" s="172"/>
      <c r="O327" s="172"/>
      <c r="P327" s="172"/>
      <c r="Q327" s="172"/>
      <c r="R327" s="172"/>
      <c r="S327" s="172"/>
      <c r="T327" s="172"/>
      <c r="U327" s="172"/>
      <c r="V327" s="172"/>
      <c r="W327" s="172"/>
      <c r="X327" s="172"/>
      <c r="Y327" s="172"/>
      <c r="Z327" s="172"/>
    </row>
    <row r="328" spans="1:26" ht="12" customHeight="1">
      <c r="A328" s="172"/>
      <c r="B328" s="172"/>
      <c r="C328" s="172"/>
      <c r="D328" s="172"/>
      <c r="E328" s="172"/>
      <c r="F328" s="172"/>
      <c r="G328" s="172"/>
      <c r="H328" s="172"/>
      <c r="I328" s="172"/>
      <c r="J328" s="172"/>
      <c r="K328" s="172"/>
      <c r="L328" s="172"/>
      <c r="M328" s="172"/>
      <c r="N328" s="172"/>
      <c r="O328" s="172"/>
      <c r="P328" s="172"/>
      <c r="Q328" s="172"/>
      <c r="R328" s="172"/>
      <c r="S328" s="172"/>
      <c r="T328" s="172"/>
      <c r="U328" s="172"/>
      <c r="V328" s="172"/>
      <c r="W328" s="172"/>
      <c r="X328" s="172"/>
      <c r="Y328" s="172"/>
      <c r="Z328" s="172"/>
    </row>
    <row r="329" spans="1:26" ht="12" customHeight="1">
      <c r="A329" s="172"/>
      <c r="B329" s="172"/>
      <c r="C329" s="172"/>
      <c r="D329" s="172"/>
      <c r="E329" s="172"/>
      <c r="F329" s="172"/>
      <c r="G329" s="172"/>
      <c r="H329" s="172"/>
      <c r="I329" s="172"/>
      <c r="J329" s="172"/>
      <c r="K329" s="172"/>
      <c r="L329" s="172"/>
      <c r="M329" s="172"/>
      <c r="N329" s="172"/>
      <c r="O329" s="172"/>
      <c r="P329" s="172"/>
      <c r="Q329" s="172"/>
      <c r="R329" s="172"/>
      <c r="S329" s="172"/>
      <c r="T329" s="172"/>
      <c r="U329" s="172"/>
      <c r="V329" s="172"/>
      <c r="W329" s="172"/>
      <c r="X329" s="172"/>
      <c r="Y329" s="172"/>
      <c r="Z329" s="172"/>
    </row>
    <row r="330" spans="1:26" ht="12" customHeight="1">
      <c r="A330" s="172"/>
      <c r="B330" s="172"/>
      <c r="C330" s="172"/>
      <c r="D330" s="172"/>
      <c r="E330" s="172"/>
      <c r="F330" s="172"/>
      <c r="G330" s="172"/>
      <c r="H330" s="172"/>
      <c r="I330" s="172"/>
      <c r="J330" s="172"/>
      <c r="K330" s="172"/>
      <c r="L330" s="172"/>
      <c r="M330" s="172"/>
      <c r="N330" s="172"/>
      <c r="O330" s="172"/>
      <c r="P330" s="172"/>
      <c r="Q330" s="172"/>
      <c r="R330" s="172"/>
      <c r="S330" s="172"/>
      <c r="T330" s="172"/>
      <c r="U330" s="172"/>
      <c r="V330" s="172"/>
      <c r="W330" s="172"/>
      <c r="X330" s="172"/>
      <c r="Y330" s="172"/>
      <c r="Z330" s="172"/>
    </row>
    <row r="331" spans="1:26" ht="12" customHeight="1">
      <c r="A331" s="172"/>
      <c r="B331" s="172"/>
      <c r="C331" s="172"/>
      <c r="D331" s="172"/>
      <c r="E331" s="172"/>
      <c r="F331" s="172"/>
      <c r="G331" s="172"/>
      <c r="H331" s="172"/>
      <c r="I331" s="172"/>
      <c r="J331" s="172"/>
      <c r="K331" s="172"/>
      <c r="L331" s="172"/>
      <c r="M331" s="172"/>
      <c r="N331" s="172"/>
      <c r="O331" s="172"/>
      <c r="P331" s="172"/>
      <c r="Q331" s="172"/>
      <c r="R331" s="172"/>
      <c r="S331" s="172"/>
      <c r="T331" s="172"/>
      <c r="U331" s="172"/>
      <c r="V331" s="172"/>
      <c r="W331" s="172"/>
      <c r="X331" s="172"/>
      <c r="Y331" s="172"/>
      <c r="Z331" s="172"/>
    </row>
    <row r="332" spans="1:26" ht="12" customHeight="1">
      <c r="A332" s="172"/>
      <c r="B332" s="172"/>
      <c r="C332" s="172"/>
      <c r="D332" s="172"/>
      <c r="E332" s="172"/>
      <c r="F332" s="172"/>
      <c r="G332" s="172"/>
      <c r="H332" s="172"/>
      <c r="I332" s="172"/>
      <c r="J332" s="172"/>
      <c r="K332" s="172"/>
      <c r="L332" s="172"/>
      <c r="M332" s="172"/>
      <c r="N332" s="172"/>
      <c r="O332" s="172"/>
      <c r="P332" s="172"/>
      <c r="Q332" s="172"/>
      <c r="R332" s="172"/>
      <c r="S332" s="172"/>
      <c r="T332" s="172"/>
      <c r="U332" s="172"/>
      <c r="V332" s="172"/>
      <c r="W332" s="172"/>
      <c r="X332" s="172"/>
      <c r="Y332" s="172"/>
      <c r="Z332" s="172"/>
    </row>
    <row r="333" spans="1:26" ht="12" customHeight="1">
      <c r="A333" s="172"/>
      <c r="B333" s="172"/>
      <c r="C333" s="172"/>
      <c r="D333" s="172"/>
      <c r="E333" s="172"/>
      <c r="F333" s="172"/>
      <c r="G333" s="172"/>
      <c r="H333" s="172"/>
      <c r="I333" s="172"/>
      <c r="J333" s="172"/>
      <c r="K333" s="172"/>
      <c r="L333" s="172"/>
      <c r="M333" s="172"/>
      <c r="N333" s="172"/>
      <c r="O333" s="172"/>
      <c r="P333" s="172"/>
      <c r="Q333" s="172"/>
      <c r="R333" s="172"/>
      <c r="S333" s="172"/>
      <c r="T333" s="172"/>
      <c r="U333" s="172"/>
      <c r="V333" s="172"/>
      <c r="W333" s="172"/>
      <c r="X333" s="172"/>
      <c r="Y333" s="172"/>
      <c r="Z333" s="172"/>
    </row>
    <row r="334" spans="1:26" ht="12" customHeight="1">
      <c r="A334" s="172"/>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row>
    <row r="335" spans="1:26" ht="12" customHeight="1">
      <c r="A335" s="172"/>
      <c r="B335" s="172"/>
      <c r="C335" s="172"/>
      <c r="D335" s="172"/>
      <c r="E335" s="172"/>
      <c r="F335" s="172"/>
      <c r="G335" s="172"/>
      <c r="H335" s="172"/>
      <c r="I335" s="172"/>
      <c r="J335" s="172"/>
      <c r="K335" s="172"/>
      <c r="L335" s="172"/>
      <c r="M335" s="172"/>
      <c r="N335" s="172"/>
      <c r="O335" s="172"/>
      <c r="P335" s="172"/>
      <c r="Q335" s="172"/>
      <c r="R335" s="172"/>
      <c r="S335" s="172"/>
      <c r="T335" s="172"/>
      <c r="U335" s="172"/>
      <c r="V335" s="172"/>
      <c r="W335" s="172"/>
      <c r="X335" s="172"/>
      <c r="Y335" s="172"/>
      <c r="Z335" s="172"/>
    </row>
    <row r="336" spans="1:26" ht="12" customHeight="1">
      <c r="A336" s="172"/>
      <c r="B336" s="172"/>
      <c r="C336" s="172"/>
      <c r="D336" s="172"/>
      <c r="E336" s="172"/>
      <c r="F336" s="172"/>
      <c r="G336" s="172"/>
      <c r="H336" s="172"/>
      <c r="I336" s="172"/>
      <c r="J336" s="172"/>
      <c r="K336" s="172"/>
      <c r="L336" s="172"/>
      <c r="M336" s="172"/>
      <c r="N336" s="172"/>
      <c r="O336" s="172"/>
      <c r="P336" s="172"/>
      <c r="Q336" s="172"/>
      <c r="R336" s="172"/>
      <c r="S336" s="172"/>
      <c r="T336" s="172"/>
      <c r="U336" s="172"/>
      <c r="V336" s="172"/>
      <c r="W336" s="172"/>
      <c r="X336" s="172"/>
      <c r="Y336" s="172"/>
      <c r="Z336" s="172"/>
    </row>
    <row r="337" spans="1:26" ht="12" customHeight="1">
      <c r="A337" s="172"/>
      <c r="B337" s="172"/>
      <c r="C337" s="172"/>
      <c r="D337" s="172"/>
      <c r="E337" s="172"/>
      <c r="F337" s="172"/>
      <c r="G337" s="172"/>
      <c r="H337" s="172"/>
      <c r="I337" s="172"/>
      <c r="J337" s="172"/>
      <c r="K337" s="172"/>
      <c r="L337" s="172"/>
      <c r="M337" s="172"/>
      <c r="N337" s="172"/>
      <c r="O337" s="172"/>
      <c r="P337" s="172"/>
      <c r="Q337" s="172"/>
      <c r="R337" s="172"/>
      <c r="S337" s="172"/>
      <c r="T337" s="172"/>
      <c r="U337" s="172"/>
      <c r="V337" s="172"/>
      <c r="W337" s="172"/>
      <c r="X337" s="172"/>
      <c r="Y337" s="172"/>
      <c r="Z337" s="172"/>
    </row>
    <row r="338" spans="1:26" ht="12" customHeight="1">
      <c r="A338" s="172"/>
      <c r="B338" s="172"/>
      <c r="C338" s="172"/>
      <c r="D338" s="172"/>
      <c r="E338" s="172"/>
      <c r="F338" s="172"/>
      <c r="G338" s="172"/>
      <c r="H338" s="172"/>
      <c r="I338" s="172"/>
      <c r="J338" s="172"/>
      <c r="K338" s="172"/>
      <c r="L338" s="172"/>
      <c r="M338" s="172"/>
      <c r="N338" s="172"/>
      <c r="O338" s="172"/>
      <c r="P338" s="172"/>
      <c r="Q338" s="172"/>
      <c r="R338" s="172"/>
      <c r="S338" s="172"/>
      <c r="T338" s="172"/>
      <c r="U338" s="172"/>
      <c r="V338" s="172"/>
      <c r="W338" s="172"/>
      <c r="X338" s="172"/>
      <c r="Y338" s="172"/>
      <c r="Z338" s="172"/>
    </row>
    <row r="339" spans="1:26" ht="12" customHeight="1">
      <c r="A339" s="172"/>
      <c r="B339" s="172"/>
      <c r="C339" s="172"/>
      <c r="D339" s="172"/>
      <c r="E339" s="172"/>
      <c r="F339" s="172"/>
      <c r="G339" s="172"/>
      <c r="H339" s="172"/>
      <c r="I339" s="172"/>
      <c r="J339" s="172"/>
      <c r="K339" s="172"/>
      <c r="L339" s="172"/>
      <c r="M339" s="172"/>
      <c r="N339" s="172"/>
      <c r="O339" s="172"/>
      <c r="P339" s="172"/>
      <c r="Q339" s="172"/>
      <c r="R339" s="172"/>
      <c r="S339" s="172"/>
      <c r="T339" s="172"/>
      <c r="U339" s="172"/>
      <c r="V339" s="172"/>
      <c r="W339" s="172"/>
      <c r="X339" s="172"/>
      <c r="Y339" s="172"/>
      <c r="Z339" s="172"/>
    </row>
    <row r="340" spans="1:26" ht="12" customHeight="1">
      <c r="A340" s="172"/>
      <c r="B340" s="172"/>
      <c r="C340" s="172"/>
      <c r="D340" s="172"/>
      <c r="E340" s="172"/>
      <c r="F340" s="172"/>
      <c r="G340" s="172"/>
      <c r="H340" s="172"/>
      <c r="I340" s="172"/>
      <c r="J340" s="172"/>
      <c r="K340" s="172"/>
      <c r="L340" s="172"/>
      <c r="M340" s="172"/>
      <c r="N340" s="172"/>
      <c r="O340" s="172"/>
      <c r="P340" s="172"/>
      <c r="Q340" s="172"/>
      <c r="R340" s="172"/>
      <c r="S340" s="172"/>
      <c r="T340" s="172"/>
      <c r="U340" s="172"/>
      <c r="V340" s="172"/>
      <c r="W340" s="172"/>
      <c r="X340" s="172"/>
      <c r="Y340" s="172"/>
      <c r="Z340" s="172"/>
    </row>
    <row r="341" spans="1:26" ht="12" customHeight="1">
      <c r="A341" s="172"/>
      <c r="B341" s="172"/>
      <c r="C341" s="172"/>
      <c r="D341" s="172"/>
      <c r="E341" s="172"/>
      <c r="F341" s="172"/>
      <c r="G341" s="172"/>
      <c r="H341" s="172"/>
      <c r="I341" s="172"/>
      <c r="J341" s="172"/>
      <c r="K341" s="172"/>
      <c r="L341" s="172"/>
      <c r="M341" s="172"/>
      <c r="N341" s="172"/>
      <c r="O341" s="172"/>
      <c r="P341" s="172"/>
      <c r="Q341" s="172"/>
      <c r="R341" s="172"/>
      <c r="S341" s="172"/>
      <c r="T341" s="172"/>
      <c r="U341" s="172"/>
      <c r="V341" s="172"/>
      <c r="W341" s="172"/>
      <c r="X341" s="172"/>
      <c r="Y341" s="172"/>
      <c r="Z341" s="172"/>
    </row>
    <row r="342" spans="1:26" ht="12" customHeight="1">
      <c r="A342" s="172"/>
      <c r="B342" s="172"/>
      <c r="C342" s="172"/>
      <c r="D342" s="172"/>
      <c r="E342" s="172"/>
      <c r="F342" s="172"/>
      <c r="G342" s="172"/>
      <c r="H342" s="172"/>
      <c r="I342" s="172"/>
      <c r="J342" s="172"/>
      <c r="K342" s="172"/>
      <c r="L342" s="172"/>
      <c r="M342" s="172"/>
      <c r="N342" s="172"/>
      <c r="O342" s="172"/>
      <c r="P342" s="172"/>
      <c r="Q342" s="172"/>
      <c r="R342" s="172"/>
      <c r="S342" s="172"/>
      <c r="T342" s="172"/>
      <c r="U342" s="172"/>
      <c r="V342" s="172"/>
      <c r="W342" s="172"/>
      <c r="X342" s="172"/>
      <c r="Y342" s="172"/>
      <c r="Z342" s="172"/>
    </row>
    <row r="343" spans="1:26" ht="12" customHeight="1">
      <c r="A343" s="172"/>
      <c r="B343" s="172"/>
      <c r="C343" s="172"/>
      <c r="D343" s="172"/>
      <c r="E343" s="172"/>
      <c r="F343" s="172"/>
      <c r="G343" s="172"/>
      <c r="H343" s="172"/>
      <c r="I343" s="172"/>
      <c r="J343" s="172"/>
      <c r="K343" s="172"/>
      <c r="L343" s="172"/>
      <c r="M343" s="172"/>
      <c r="N343" s="172"/>
      <c r="O343" s="172"/>
      <c r="P343" s="172"/>
      <c r="Q343" s="172"/>
      <c r="R343" s="172"/>
      <c r="S343" s="172"/>
      <c r="T343" s="172"/>
      <c r="U343" s="172"/>
      <c r="V343" s="172"/>
      <c r="W343" s="172"/>
      <c r="X343" s="172"/>
      <c r="Y343" s="172"/>
      <c r="Z343" s="172"/>
    </row>
    <row r="344" spans="1:26" ht="12" customHeight="1">
      <c r="A344" s="172"/>
      <c r="B344" s="172"/>
      <c r="C344" s="172"/>
      <c r="D344" s="172"/>
      <c r="E344" s="172"/>
      <c r="F344" s="172"/>
      <c r="G344" s="172"/>
      <c r="H344" s="172"/>
      <c r="I344" s="172"/>
      <c r="J344" s="172"/>
      <c r="K344" s="172"/>
      <c r="L344" s="172"/>
      <c r="M344" s="172"/>
      <c r="N344" s="172"/>
      <c r="O344" s="172"/>
      <c r="P344" s="172"/>
      <c r="Q344" s="172"/>
      <c r="R344" s="172"/>
      <c r="S344" s="172"/>
      <c r="T344" s="172"/>
      <c r="U344" s="172"/>
      <c r="V344" s="172"/>
      <c r="W344" s="172"/>
      <c r="X344" s="172"/>
      <c r="Y344" s="172"/>
      <c r="Z344" s="172"/>
    </row>
    <row r="345" spans="1:26" ht="12" customHeight="1">
      <c r="A345" s="172"/>
      <c r="B345" s="172"/>
      <c r="C345" s="172"/>
      <c r="D345" s="172"/>
      <c r="E345" s="172"/>
      <c r="F345" s="172"/>
      <c r="G345" s="172"/>
      <c r="H345" s="172"/>
      <c r="I345" s="172"/>
      <c r="J345" s="172"/>
      <c r="K345" s="172"/>
      <c r="L345" s="172"/>
      <c r="M345" s="172"/>
      <c r="N345" s="172"/>
      <c r="O345" s="172"/>
      <c r="P345" s="172"/>
      <c r="Q345" s="172"/>
      <c r="R345" s="172"/>
      <c r="S345" s="172"/>
      <c r="T345" s="172"/>
      <c r="U345" s="172"/>
      <c r="V345" s="172"/>
      <c r="W345" s="172"/>
      <c r="X345" s="172"/>
      <c r="Y345" s="172"/>
      <c r="Z345" s="172"/>
    </row>
    <row r="346" spans="1:26" ht="12" customHeight="1">
      <c r="A346" s="172"/>
      <c r="B346" s="172"/>
      <c r="C346" s="172"/>
      <c r="D346" s="172"/>
      <c r="E346" s="172"/>
      <c r="F346" s="172"/>
      <c r="G346" s="172"/>
      <c r="H346" s="172"/>
      <c r="I346" s="172"/>
      <c r="J346" s="172"/>
      <c r="K346" s="172"/>
      <c r="L346" s="172"/>
      <c r="M346" s="172"/>
      <c r="N346" s="172"/>
      <c r="O346" s="172"/>
      <c r="P346" s="172"/>
      <c r="Q346" s="172"/>
      <c r="R346" s="172"/>
      <c r="S346" s="172"/>
      <c r="T346" s="172"/>
      <c r="U346" s="172"/>
      <c r="V346" s="172"/>
      <c r="W346" s="172"/>
      <c r="X346" s="172"/>
      <c r="Y346" s="172"/>
      <c r="Z346" s="172"/>
    </row>
    <row r="347" spans="1:26" ht="12" customHeight="1">
      <c r="A347" s="172"/>
      <c r="B347" s="172"/>
      <c r="C347" s="172"/>
      <c r="D347" s="172"/>
      <c r="E347" s="172"/>
      <c r="F347" s="172"/>
      <c r="G347" s="172"/>
      <c r="H347" s="172"/>
      <c r="I347" s="172"/>
      <c r="J347" s="172"/>
      <c r="K347" s="172"/>
      <c r="L347" s="172"/>
      <c r="M347" s="172"/>
      <c r="N347" s="172"/>
      <c r="O347" s="172"/>
      <c r="P347" s="172"/>
      <c r="Q347" s="172"/>
      <c r="R347" s="172"/>
      <c r="S347" s="172"/>
      <c r="T347" s="172"/>
      <c r="U347" s="172"/>
      <c r="V347" s="172"/>
      <c r="W347" s="172"/>
      <c r="X347" s="172"/>
      <c r="Y347" s="172"/>
      <c r="Z347" s="172"/>
    </row>
    <row r="348" spans="1:26" ht="12" customHeight="1">
      <c r="A348" s="172"/>
      <c r="B348" s="172"/>
      <c r="C348" s="172"/>
      <c r="D348" s="172"/>
      <c r="E348" s="172"/>
      <c r="F348" s="172"/>
      <c r="G348" s="172"/>
      <c r="H348" s="172"/>
      <c r="I348" s="172"/>
      <c r="J348" s="172"/>
      <c r="K348" s="172"/>
      <c r="L348" s="172"/>
      <c r="M348" s="172"/>
      <c r="N348" s="172"/>
      <c r="O348" s="172"/>
      <c r="P348" s="172"/>
      <c r="Q348" s="172"/>
      <c r="R348" s="172"/>
      <c r="S348" s="172"/>
      <c r="T348" s="172"/>
      <c r="U348" s="172"/>
      <c r="V348" s="172"/>
      <c r="W348" s="172"/>
      <c r="X348" s="172"/>
      <c r="Y348" s="172"/>
      <c r="Z348" s="172"/>
    </row>
    <row r="349" spans="1:26" ht="12" customHeight="1">
      <c r="A349" s="172"/>
      <c r="B349" s="172"/>
      <c r="C349" s="172"/>
      <c r="D349" s="172"/>
      <c r="E349" s="172"/>
      <c r="F349" s="172"/>
      <c r="G349" s="172"/>
      <c r="H349" s="172"/>
      <c r="I349" s="172"/>
      <c r="J349" s="172"/>
      <c r="K349" s="172"/>
      <c r="L349" s="172"/>
      <c r="M349" s="172"/>
      <c r="N349" s="172"/>
      <c r="O349" s="172"/>
      <c r="P349" s="172"/>
      <c r="Q349" s="172"/>
      <c r="R349" s="172"/>
      <c r="S349" s="172"/>
      <c r="T349" s="172"/>
      <c r="U349" s="172"/>
      <c r="V349" s="172"/>
      <c r="W349" s="172"/>
      <c r="X349" s="172"/>
      <c r="Y349" s="172"/>
      <c r="Z349" s="172"/>
    </row>
    <row r="350" spans="1:26" ht="12" customHeight="1">
      <c r="A350" s="172"/>
      <c r="B350" s="172"/>
      <c r="C350" s="172"/>
      <c r="D350" s="172"/>
      <c r="E350" s="172"/>
      <c r="F350" s="172"/>
      <c r="G350" s="172"/>
      <c r="H350" s="172"/>
      <c r="I350" s="172"/>
      <c r="J350" s="172"/>
      <c r="K350" s="172"/>
      <c r="L350" s="172"/>
      <c r="M350" s="172"/>
      <c r="N350" s="172"/>
      <c r="O350" s="172"/>
      <c r="P350" s="172"/>
      <c r="Q350" s="172"/>
      <c r="R350" s="172"/>
      <c r="S350" s="172"/>
      <c r="T350" s="172"/>
      <c r="U350" s="172"/>
      <c r="V350" s="172"/>
      <c r="W350" s="172"/>
      <c r="X350" s="172"/>
      <c r="Y350" s="172"/>
      <c r="Z350" s="172"/>
    </row>
    <row r="351" spans="1:26" ht="12" customHeight="1">
      <c r="A351" s="172"/>
      <c r="B351" s="172"/>
      <c r="C351" s="172"/>
      <c r="D351" s="172"/>
      <c r="E351" s="172"/>
      <c r="F351" s="172"/>
      <c r="G351" s="172"/>
      <c r="H351" s="172"/>
      <c r="I351" s="172"/>
      <c r="J351" s="172"/>
      <c r="K351" s="172"/>
      <c r="L351" s="172"/>
      <c r="M351" s="172"/>
      <c r="N351" s="172"/>
      <c r="O351" s="172"/>
      <c r="P351" s="172"/>
      <c r="Q351" s="172"/>
      <c r="R351" s="172"/>
      <c r="S351" s="172"/>
      <c r="T351" s="172"/>
      <c r="U351" s="172"/>
      <c r="V351" s="172"/>
      <c r="W351" s="172"/>
      <c r="X351" s="172"/>
      <c r="Y351" s="172"/>
      <c r="Z351" s="172"/>
    </row>
    <row r="352" spans="1:26" ht="12" customHeight="1">
      <c r="A352" s="172"/>
      <c r="B352" s="172"/>
      <c r="C352" s="172"/>
      <c r="D352" s="172"/>
      <c r="E352" s="172"/>
      <c r="F352" s="172"/>
      <c r="G352" s="172"/>
      <c r="H352" s="172"/>
      <c r="I352" s="172"/>
      <c r="J352" s="172"/>
      <c r="K352" s="172"/>
      <c r="L352" s="172"/>
      <c r="M352" s="172"/>
      <c r="N352" s="172"/>
      <c r="O352" s="172"/>
      <c r="P352" s="172"/>
      <c r="Q352" s="172"/>
      <c r="R352" s="172"/>
      <c r="S352" s="172"/>
      <c r="T352" s="172"/>
      <c r="U352" s="172"/>
      <c r="V352" s="172"/>
      <c r="W352" s="172"/>
      <c r="X352" s="172"/>
      <c r="Y352" s="172"/>
      <c r="Z352" s="172"/>
    </row>
    <row r="353" spans="1:26" ht="12" customHeight="1">
      <c r="A353" s="172"/>
      <c r="B353" s="172"/>
      <c r="C353" s="172"/>
      <c r="D353" s="172"/>
      <c r="E353" s="172"/>
      <c r="F353" s="172"/>
      <c r="G353" s="172"/>
      <c r="H353" s="172"/>
      <c r="I353" s="172"/>
      <c r="J353" s="172"/>
      <c r="K353" s="172"/>
      <c r="L353" s="172"/>
      <c r="M353" s="172"/>
      <c r="N353" s="172"/>
      <c r="O353" s="172"/>
      <c r="P353" s="172"/>
      <c r="Q353" s="172"/>
      <c r="R353" s="172"/>
      <c r="S353" s="172"/>
      <c r="T353" s="172"/>
      <c r="U353" s="172"/>
      <c r="V353" s="172"/>
      <c r="W353" s="172"/>
      <c r="X353" s="172"/>
      <c r="Y353" s="172"/>
      <c r="Z353" s="172"/>
    </row>
    <row r="354" spans="1:26" ht="12" customHeight="1">
      <c r="A354" s="172"/>
      <c r="B354" s="172"/>
      <c r="C354" s="172"/>
      <c r="D354" s="172"/>
      <c r="E354" s="172"/>
      <c r="F354" s="172"/>
      <c r="G354" s="172"/>
      <c r="H354" s="172"/>
      <c r="I354" s="172"/>
      <c r="J354" s="172"/>
      <c r="K354" s="172"/>
      <c r="L354" s="172"/>
      <c r="M354" s="172"/>
      <c r="N354" s="172"/>
      <c r="O354" s="172"/>
      <c r="P354" s="172"/>
      <c r="Q354" s="172"/>
      <c r="R354" s="172"/>
      <c r="S354" s="172"/>
      <c r="T354" s="172"/>
      <c r="U354" s="172"/>
      <c r="V354" s="172"/>
      <c r="W354" s="172"/>
      <c r="X354" s="172"/>
      <c r="Y354" s="172"/>
      <c r="Z354" s="172"/>
    </row>
    <row r="355" spans="1:26" ht="12" customHeight="1">
      <c r="A355" s="172"/>
      <c r="B355" s="172"/>
      <c r="C355" s="172"/>
      <c r="D355" s="172"/>
      <c r="E355" s="172"/>
      <c r="F355" s="172"/>
      <c r="G355" s="172"/>
      <c r="H355" s="172"/>
      <c r="I355" s="172"/>
      <c r="J355" s="172"/>
      <c r="K355" s="172"/>
      <c r="L355" s="172"/>
      <c r="M355" s="172"/>
      <c r="N355" s="172"/>
      <c r="O355" s="172"/>
      <c r="P355" s="172"/>
      <c r="Q355" s="172"/>
      <c r="R355" s="172"/>
      <c r="S355" s="172"/>
      <c r="T355" s="172"/>
      <c r="U355" s="172"/>
      <c r="V355" s="172"/>
      <c r="W355" s="172"/>
      <c r="X355" s="172"/>
      <c r="Y355" s="172"/>
      <c r="Z355" s="172"/>
    </row>
    <row r="356" spans="1:26" ht="12" customHeight="1">
      <c r="A356" s="172"/>
      <c r="B356" s="172"/>
      <c r="C356" s="172"/>
      <c r="D356" s="172"/>
      <c r="E356" s="172"/>
      <c r="F356" s="172"/>
      <c r="G356" s="172"/>
      <c r="H356" s="172"/>
      <c r="I356" s="172"/>
      <c r="J356" s="172"/>
      <c r="K356" s="172"/>
      <c r="L356" s="172"/>
      <c r="M356" s="172"/>
      <c r="N356" s="172"/>
      <c r="O356" s="172"/>
      <c r="P356" s="172"/>
      <c r="Q356" s="172"/>
      <c r="R356" s="172"/>
      <c r="S356" s="172"/>
      <c r="T356" s="172"/>
      <c r="U356" s="172"/>
      <c r="V356" s="172"/>
      <c r="W356" s="172"/>
      <c r="X356" s="172"/>
      <c r="Y356" s="172"/>
      <c r="Z356" s="172"/>
    </row>
    <row r="357" spans="1:26" ht="12" customHeight="1">
      <c r="A357" s="172"/>
      <c r="B357" s="172"/>
      <c r="C357" s="172"/>
      <c r="D357" s="172"/>
      <c r="E357" s="172"/>
      <c r="F357" s="172"/>
      <c r="G357" s="172"/>
      <c r="H357" s="172"/>
      <c r="I357" s="172"/>
      <c r="J357" s="172"/>
      <c r="K357" s="172"/>
      <c r="L357" s="172"/>
      <c r="M357" s="172"/>
      <c r="N357" s="172"/>
      <c r="O357" s="172"/>
      <c r="P357" s="172"/>
      <c r="Q357" s="172"/>
      <c r="R357" s="172"/>
      <c r="S357" s="172"/>
      <c r="T357" s="172"/>
      <c r="U357" s="172"/>
      <c r="V357" s="172"/>
      <c r="W357" s="172"/>
      <c r="X357" s="172"/>
      <c r="Y357" s="172"/>
      <c r="Z357" s="172"/>
    </row>
    <row r="358" spans="1:26" ht="12" customHeight="1">
      <c r="A358" s="172"/>
      <c r="B358" s="172"/>
      <c r="C358" s="172"/>
      <c r="D358" s="172"/>
      <c r="E358" s="172"/>
      <c r="F358" s="172"/>
      <c r="G358" s="172"/>
      <c r="H358" s="172"/>
      <c r="I358" s="172"/>
      <c r="J358" s="172"/>
      <c r="K358" s="172"/>
      <c r="L358" s="172"/>
      <c r="M358" s="172"/>
      <c r="N358" s="172"/>
      <c r="O358" s="172"/>
      <c r="P358" s="172"/>
      <c r="Q358" s="172"/>
      <c r="R358" s="172"/>
      <c r="S358" s="172"/>
      <c r="T358" s="172"/>
      <c r="U358" s="172"/>
      <c r="V358" s="172"/>
      <c r="W358" s="172"/>
      <c r="X358" s="172"/>
      <c r="Y358" s="172"/>
      <c r="Z358" s="172"/>
    </row>
    <row r="359" spans="1:26" ht="12" customHeight="1">
      <c r="A359" s="172"/>
      <c r="B359" s="172"/>
      <c r="C359" s="172"/>
      <c r="D359" s="172"/>
      <c r="E359" s="172"/>
      <c r="F359" s="172"/>
      <c r="G359" s="172"/>
      <c r="H359" s="172"/>
      <c r="I359" s="172"/>
      <c r="J359" s="172"/>
      <c r="K359" s="172"/>
      <c r="L359" s="172"/>
      <c r="M359" s="172"/>
      <c r="N359" s="172"/>
      <c r="O359" s="172"/>
      <c r="P359" s="172"/>
      <c r="Q359" s="172"/>
      <c r="R359" s="172"/>
      <c r="S359" s="172"/>
      <c r="T359" s="172"/>
      <c r="U359" s="172"/>
      <c r="V359" s="172"/>
      <c r="W359" s="172"/>
      <c r="X359" s="172"/>
      <c r="Y359" s="172"/>
      <c r="Z359" s="172"/>
    </row>
    <row r="360" spans="1:26" ht="12" customHeight="1">
      <c r="A360" s="172"/>
      <c r="B360" s="172"/>
      <c r="C360" s="172"/>
      <c r="D360" s="172"/>
      <c r="E360" s="172"/>
      <c r="F360" s="172"/>
      <c r="G360" s="172"/>
      <c r="H360" s="172"/>
      <c r="I360" s="172"/>
      <c r="J360" s="172"/>
      <c r="K360" s="172"/>
      <c r="L360" s="172"/>
      <c r="M360" s="172"/>
      <c r="N360" s="172"/>
      <c r="O360" s="172"/>
      <c r="P360" s="172"/>
      <c r="Q360" s="172"/>
      <c r="R360" s="172"/>
      <c r="S360" s="172"/>
      <c r="T360" s="172"/>
      <c r="U360" s="172"/>
      <c r="V360" s="172"/>
      <c r="W360" s="172"/>
      <c r="X360" s="172"/>
      <c r="Y360" s="172"/>
      <c r="Z360" s="172"/>
    </row>
    <row r="361" spans="1:26" ht="12" customHeight="1">
      <c r="A361" s="172"/>
      <c r="B361" s="172"/>
      <c r="C361" s="172"/>
      <c r="D361" s="172"/>
      <c r="E361" s="172"/>
      <c r="F361" s="172"/>
      <c r="G361" s="172"/>
      <c r="H361" s="172"/>
      <c r="I361" s="172"/>
      <c r="J361" s="172"/>
      <c r="K361" s="172"/>
      <c r="L361" s="172"/>
      <c r="M361" s="172"/>
      <c r="N361" s="172"/>
      <c r="O361" s="172"/>
      <c r="P361" s="172"/>
      <c r="Q361" s="172"/>
      <c r="R361" s="172"/>
      <c r="S361" s="172"/>
      <c r="T361" s="172"/>
      <c r="U361" s="172"/>
      <c r="V361" s="172"/>
      <c r="W361" s="172"/>
      <c r="X361" s="172"/>
      <c r="Y361" s="172"/>
      <c r="Z361" s="172"/>
    </row>
    <row r="362" spans="1:26" ht="12" customHeight="1">
      <c r="A362" s="172"/>
      <c r="B362" s="172"/>
      <c r="C362" s="172"/>
      <c r="D362" s="172"/>
      <c r="E362" s="172"/>
      <c r="F362" s="172"/>
      <c r="G362" s="172"/>
      <c r="H362" s="172"/>
      <c r="I362" s="172"/>
      <c r="J362" s="172"/>
      <c r="K362" s="172"/>
      <c r="L362" s="172"/>
      <c r="M362" s="172"/>
      <c r="N362" s="172"/>
      <c r="O362" s="172"/>
      <c r="P362" s="172"/>
      <c r="Q362" s="172"/>
      <c r="R362" s="172"/>
      <c r="S362" s="172"/>
      <c r="T362" s="172"/>
      <c r="U362" s="172"/>
      <c r="V362" s="172"/>
      <c r="W362" s="172"/>
      <c r="X362" s="172"/>
      <c r="Y362" s="172"/>
      <c r="Z362" s="172"/>
    </row>
    <row r="363" spans="1:26" ht="12" customHeight="1">
      <c r="A363" s="172"/>
      <c r="B363" s="172"/>
      <c r="C363" s="172"/>
      <c r="D363" s="172"/>
      <c r="E363" s="172"/>
      <c r="F363" s="172"/>
      <c r="G363" s="172"/>
      <c r="H363" s="172"/>
      <c r="I363" s="172"/>
      <c r="J363" s="172"/>
      <c r="K363" s="172"/>
      <c r="L363" s="172"/>
      <c r="M363" s="172"/>
      <c r="N363" s="172"/>
      <c r="O363" s="172"/>
      <c r="P363" s="172"/>
      <c r="Q363" s="172"/>
      <c r="R363" s="172"/>
      <c r="S363" s="172"/>
      <c r="T363" s="172"/>
      <c r="U363" s="172"/>
      <c r="V363" s="172"/>
      <c r="W363" s="172"/>
      <c r="X363" s="172"/>
      <c r="Y363" s="172"/>
      <c r="Z363" s="172"/>
    </row>
    <row r="364" spans="1:26" ht="12" customHeight="1">
      <c r="A364" s="172"/>
      <c r="B364" s="172"/>
      <c r="C364" s="172"/>
      <c r="D364" s="172"/>
      <c r="E364" s="172"/>
      <c r="F364" s="172"/>
      <c r="G364" s="172"/>
      <c r="H364" s="172"/>
      <c r="I364" s="172"/>
      <c r="J364" s="172"/>
      <c r="K364" s="172"/>
      <c r="L364" s="172"/>
      <c r="M364" s="172"/>
      <c r="N364" s="172"/>
      <c r="O364" s="172"/>
      <c r="P364" s="172"/>
      <c r="Q364" s="172"/>
      <c r="R364" s="172"/>
      <c r="S364" s="172"/>
      <c r="T364" s="172"/>
      <c r="U364" s="172"/>
      <c r="V364" s="172"/>
      <c r="W364" s="172"/>
      <c r="X364" s="172"/>
      <c r="Y364" s="172"/>
      <c r="Z364" s="172"/>
    </row>
    <row r="365" spans="1:26" ht="12" customHeight="1">
      <c r="A365" s="172"/>
      <c r="B365" s="172"/>
      <c r="C365" s="172"/>
      <c r="D365" s="172"/>
      <c r="E365" s="172"/>
      <c r="F365" s="172"/>
      <c r="G365" s="172"/>
      <c r="H365" s="172"/>
      <c r="I365" s="172"/>
      <c r="J365" s="172"/>
      <c r="K365" s="172"/>
      <c r="L365" s="172"/>
      <c r="M365" s="172"/>
      <c r="N365" s="172"/>
      <c r="O365" s="172"/>
      <c r="P365" s="172"/>
      <c r="Q365" s="172"/>
      <c r="R365" s="172"/>
      <c r="S365" s="172"/>
      <c r="T365" s="172"/>
      <c r="U365" s="172"/>
      <c r="V365" s="172"/>
      <c r="W365" s="172"/>
      <c r="X365" s="172"/>
      <c r="Y365" s="172"/>
      <c r="Z365" s="172"/>
    </row>
    <row r="366" spans="1:26" ht="12" customHeight="1">
      <c r="A366" s="172"/>
      <c r="B366" s="172"/>
      <c r="C366" s="172"/>
      <c r="D366" s="172"/>
      <c r="E366" s="172"/>
      <c r="F366" s="172"/>
      <c r="G366" s="172"/>
      <c r="H366" s="172"/>
      <c r="I366" s="172"/>
      <c r="J366" s="172"/>
      <c r="K366" s="172"/>
      <c r="L366" s="172"/>
      <c r="M366" s="172"/>
      <c r="N366" s="172"/>
      <c r="O366" s="172"/>
      <c r="P366" s="172"/>
      <c r="Q366" s="172"/>
      <c r="R366" s="172"/>
      <c r="S366" s="172"/>
      <c r="T366" s="172"/>
      <c r="U366" s="172"/>
      <c r="V366" s="172"/>
      <c r="W366" s="172"/>
      <c r="X366" s="172"/>
      <c r="Y366" s="172"/>
      <c r="Z366" s="172"/>
    </row>
    <row r="367" spans="1:26" ht="12" customHeight="1">
      <c r="A367" s="172"/>
      <c r="B367" s="172"/>
      <c r="C367" s="172"/>
      <c r="D367" s="172"/>
      <c r="E367" s="172"/>
      <c r="F367" s="172"/>
      <c r="G367" s="172"/>
      <c r="H367" s="172"/>
      <c r="I367" s="172"/>
      <c r="J367" s="172"/>
      <c r="K367" s="172"/>
      <c r="L367" s="172"/>
      <c r="M367" s="172"/>
      <c r="N367" s="172"/>
      <c r="O367" s="172"/>
      <c r="P367" s="172"/>
      <c r="Q367" s="172"/>
      <c r="R367" s="172"/>
      <c r="S367" s="172"/>
      <c r="T367" s="172"/>
      <c r="U367" s="172"/>
      <c r="V367" s="172"/>
      <c r="W367" s="172"/>
      <c r="X367" s="172"/>
      <c r="Y367" s="172"/>
      <c r="Z367" s="172"/>
    </row>
    <row r="368" spans="1:26" ht="12" customHeight="1">
      <c r="A368" s="172"/>
      <c r="B368" s="172"/>
      <c r="C368" s="172"/>
      <c r="D368" s="172"/>
      <c r="E368" s="172"/>
      <c r="F368" s="172"/>
      <c r="G368" s="172"/>
      <c r="H368" s="172"/>
      <c r="I368" s="172"/>
      <c r="J368" s="172"/>
      <c r="K368" s="172"/>
      <c r="L368" s="172"/>
      <c r="M368" s="172"/>
      <c r="N368" s="172"/>
      <c r="O368" s="172"/>
      <c r="P368" s="172"/>
      <c r="Q368" s="172"/>
      <c r="R368" s="172"/>
      <c r="S368" s="172"/>
      <c r="T368" s="172"/>
      <c r="U368" s="172"/>
      <c r="V368" s="172"/>
      <c r="W368" s="172"/>
      <c r="X368" s="172"/>
      <c r="Y368" s="172"/>
      <c r="Z368" s="172"/>
    </row>
    <row r="369" spans="1:26" ht="12" customHeight="1">
      <c r="A369" s="172"/>
      <c r="B369" s="172"/>
      <c r="C369" s="172"/>
      <c r="D369" s="172"/>
      <c r="E369" s="172"/>
      <c r="F369" s="172"/>
      <c r="G369" s="172"/>
      <c r="H369" s="172"/>
      <c r="I369" s="172"/>
      <c r="J369" s="172"/>
      <c r="K369" s="172"/>
      <c r="L369" s="172"/>
      <c r="M369" s="172"/>
      <c r="N369" s="172"/>
      <c r="O369" s="172"/>
      <c r="P369" s="172"/>
      <c r="Q369" s="172"/>
      <c r="R369" s="172"/>
      <c r="S369" s="172"/>
      <c r="T369" s="172"/>
      <c r="U369" s="172"/>
      <c r="V369" s="172"/>
      <c r="W369" s="172"/>
      <c r="X369" s="172"/>
      <c r="Y369" s="172"/>
      <c r="Z369" s="172"/>
    </row>
    <row r="370" spans="1:26" ht="12" customHeight="1">
      <c r="A370" s="172"/>
      <c r="B370" s="172"/>
      <c r="C370" s="172"/>
      <c r="D370" s="172"/>
      <c r="E370" s="172"/>
      <c r="F370" s="172"/>
      <c r="G370" s="172"/>
      <c r="H370" s="172"/>
      <c r="I370" s="172"/>
      <c r="J370" s="172"/>
      <c r="K370" s="172"/>
      <c r="L370" s="172"/>
      <c r="M370" s="172"/>
      <c r="N370" s="172"/>
      <c r="O370" s="172"/>
      <c r="P370" s="172"/>
      <c r="Q370" s="172"/>
      <c r="R370" s="172"/>
      <c r="S370" s="172"/>
      <c r="T370" s="172"/>
      <c r="U370" s="172"/>
      <c r="V370" s="172"/>
      <c r="W370" s="172"/>
      <c r="X370" s="172"/>
      <c r="Y370" s="172"/>
      <c r="Z370" s="172"/>
    </row>
    <row r="371" spans="1:26" ht="12" customHeight="1">
      <c r="A371" s="172"/>
      <c r="B371" s="172"/>
      <c r="C371" s="172"/>
      <c r="D371" s="172"/>
      <c r="E371" s="172"/>
      <c r="F371" s="172"/>
      <c r="G371" s="172"/>
      <c r="H371" s="172"/>
      <c r="I371" s="172"/>
      <c r="J371" s="172"/>
      <c r="K371" s="172"/>
      <c r="L371" s="172"/>
      <c r="M371" s="172"/>
      <c r="N371" s="172"/>
      <c r="O371" s="172"/>
      <c r="P371" s="172"/>
      <c r="Q371" s="172"/>
      <c r="R371" s="172"/>
      <c r="S371" s="172"/>
      <c r="T371" s="172"/>
      <c r="U371" s="172"/>
      <c r="V371" s="172"/>
      <c r="W371" s="172"/>
      <c r="X371" s="172"/>
      <c r="Y371" s="172"/>
      <c r="Z371" s="172"/>
    </row>
    <row r="372" spans="1:26" ht="12" customHeight="1">
      <c r="A372" s="172"/>
      <c r="B372" s="172"/>
      <c r="C372" s="172"/>
      <c r="D372" s="172"/>
      <c r="E372" s="172"/>
      <c r="F372" s="172"/>
      <c r="G372" s="172"/>
      <c r="H372" s="172"/>
      <c r="I372" s="172"/>
      <c r="J372" s="172"/>
      <c r="K372" s="172"/>
      <c r="L372" s="172"/>
      <c r="M372" s="172"/>
      <c r="N372" s="172"/>
      <c r="O372" s="172"/>
      <c r="P372" s="172"/>
      <c r="Q372" s="172"/>
      <c r="R372" s="172"/>
      <c r="S372" s="172"/>
      <c r="T372" s="172"/>
      <c r="U372" s="172"/>
      <c r="V372" s="172"/>
      <c r="W372" s="172"/>
      <c r="X372" s="172"/>
      <c r="Y372" s="172"/>
      <c r="Z372" s="172"/>
    </row>
    <row r="373" spans="1:26" ht="12" customHeight="1">
      <c r="A373" s="172"/>
      <c r="B373" s="172"/>
      <c r="C373" s="172"/>
      <c r="D373" s="172"/>
      <c r="E373" s="172"/>
      <c r="F373" s="172"/>
      <c r="G373" s="172"/>
      <c r="H373" s="172"/>
      <c r="I373" s="172"/>
      <c r="J373" s="172"/>
      <c r="K373" s="172"/>
      <c r="L373" s="172"/>
      <c r="M373" s="172"/>
      <c r="N373" s="172"/>
      <c r="O373" s="172"/>
      <c r="P373" s="172"/>
      <c r="Q373" s="172"/>
      <c r="R373" s="172"/>
      <c r="S373" s="172"/>
      <c r="T373" s="172"/>
      <c r="U373" s="172"/>
      <c r="V373" s="172"/>
      <c r="W373" s="172"/>
      <c r="X373" s="172"/>
      <c r="Y373" s="172"/>
      <c r="Z373" s="172"/>
    </row>
    <row r="374" spans="1:26" ht="12" customHeight="1">
      <c r="A374" s="172"/>
      <c r="B374" s="172"/>
      <c r="C374" s="172"/>
      <c r="D374" s="172"/>
      <c r="E374" s="172"/>
      <c r="F374" s="172"/>
      <c r="G374" s="172"/>
      <c r="H374" s="172"/>
      <c r="I374" s="172"/>
      <c r="J374" s="172"/>
      <c r="K374" s="172"/>
      <c r="L374" s="172"/>
      <c r="M374" s="172"/>
      <c r="N374" s="172"/>
      <c r="O374" s="172"/>
      <c r="P374" s="172"/>
      <c r="Q374" s="172"/>
      <c r="R374" s="172"/>
      <c r="S374" s="172"/>
      <c r="T374" s="172"/>
      <c r="U374" s="172"/>
      <c r="V374" s="172"/>
      <c r="W374" s="172"/>
      <c r="X374" s="172"/>
      <c r="Y374" s="172"/>
      <c r="Z374" s="172"/>
    </row>
    <row r="375" spans="1:26" ht="12" customHeight="1">
      <c r="A375" s="172"/>
      <c r="B375" s="172"/>
      <c r="C375" s="172"/>
      <c r="D375" s="172"/>
      <c r="E375" s="172"/>
      <c r="F375" s="172"/>
      <c r="G375" s="172"/>
      <c r="H375" s="172"/>
      <c r="I375" s="172"/>
      <c r="J375" s="172"/>
      <c r="K375" s="172"/>
      <c r="L375" s="172"/>
      <c r="M375" s="172"/>
      <c r="N375" s="172"/>
      <c r="O375" s="172"/>
      <c r="P375" s="172"/>
      <c r="Q375" s="172"/>
      <c r="R375" s="172"/>
      <c r="S375" s="172"/>
      <c r="T375" s="172"/>
      <c r="U375" s="172"/>
      <c r="V375" s="172"/>
      <c r="W375" s="172"/>
      <c r="X375" s="172"/>
      <c r="Y375" s="172"/>
      <c r="Z375" s="172"/>
    </row>
    <row r="376" spans="1:26" ht="12" customHeight="1">
      <c r="A376" s="172"/>
      <c r="B376" s="172"/>
      <c r="C376" s="172"/>
      <c r="D376" s="172"/>
      <c r="E376" s="172"/>
      <c r="F376" s="172"/>
      <c r="G376" s="172"/>
      <c r="H376" s="172"/>
      <c r="I376" s="172"/>
      <c r="J376" s="172"/>
      <c r="K376" s="172"/>
      <c r="L376" s="172"/>
      <c r="M376" s="172"/>
      <c r="N376" s="172"/>
      <c r="O376" s="172"/>
      <c r="P376" s="172"/>
      <c r="Q376" s="172"/>
      <c r="R376" s="172"/>
      <c r="S376" s="172"/>
      <c r="T376" s="172"/>
      <c r="U376" s="172"/>
      <c r="V376" s="172"/>
      <c r="W376" s="172"/>
      <c r="X376" s="172"/>
      <c r="Y376" s="172"/>
      <c r="Z376" s="172"/>
    </row>
    <row r="377" spans="1:26" ht="12" customHeight="1">
      <c r="A377" s="172"/>
      <c r="B377" s="172"/>
      <c r="C377" s="172"/>
      <c r="D377" s="172"/>
      <c r="E377" s="172"/>
      <c r="F377" s="172"/>
      <c r="G377" s="172"/>
      <c r="H377" s="172"/>
      <c r="I377" s="172"/>
      <c r="J377" s="172"/>
      <c r="K377" s="172"/>
      <c r="L377" s="172"/>
      <c r="M377" s="172"/>
      <c r="N377" s="172"/>
      <c r="O377" s="172"/>
      <c r="P377" s="172"/>
      <c r="Q377" s="172"/>
      <c r="R377" s="172"/>
      <c r="S377" s="172"/>
      <c r="T377" s="172"/>
      <c r="U377" s="172"/>
      <c r="V377" s="172"/>
      <c r="W377" s="172"/>
      <c r="X377" s="172"/>
      <c r="Y377" s="172"/>
      <c r="Z377" s="172"/>
    </row>
    <row r="378" spans="1:26" ht="12" customHeight="1">
      <c r="A378" s="172"/>
      <c r="B378" s="172"/>
      <c r="C378" s="172"/>
      <c r="D378" s="172"/>
      <c r="E378" s="172"/>
      <c r="F378" s="172"/>
      <c r="G378" s="172"/>
      <c r="H378" s="172"/>
      <c r="I378" s="172"/>
      <c r="J378" s="172"/>
      <c r="K378" s="172"/>
      <c r="L378" s="172"/>
      <c r="M378" s="172"/>
      <c r="N378" s="172"/>
      <c r="O378" s="172"/>
      <c r="P378" s="172"/>
      <c r="Q378" s="172"/>
      <c r="R378" s="172"/>
      <c r="S378" s="172"/>
      <c r="T378" s="172"/>
      <c r="U378" s="172"/>
      <c r="V378" s="172"/>
      <c r="W378" s="172"/>
      <c r="X378" s="172"/>
      <c r="Y378" s="172"/>
      <c r="Z378" s="172"/>
    </row>
    <row r="379" spans="1:26" ht="12" customHeight="1">
      <c r="A379" s="172"/>
      <c r="B379" s="172"/>
      <c r="C379" s="172"/>
      <c r="D379" s="172"/>
      <c r="E379" s="172"/>
      <c r="F379" s="172"/>
      <c r="G379" s="172"/>
      <c r="H379" s="172"/>
      <c r="I379" s="172"/>
      <c r="J379" s="172"/>
      <c r="K379" s="172"/>
      <c r="L379" s="172"/>
      <c r="M379" s="172"/>
      <c r="N379" s="172"/>
      <c r="O379" s="172"/>
      <c r="P379" s="172"/>
      <c r="Q379" s="172"/>
      <c r="R379" s="172"/>
      <c r="S379" s="172"/>
      <c r="T379" s="172"/>
      <c r="U379" s="172"/>
      <c r="V379" s="172"/>
      <c r="W379" s="172"/>
      <c r="X379" s="172"/>
      <c r="Y379" s="172"/>
      <c r="Z379" s="172"/>
    </row>
    <row r="380" spans="1:26" ht="12" customHeight="1">
      <c r="A380" s="172"/>
      <c r="B380" s="172"/>
      <c r="C380" s="172"/>
      <c r="D380" s="172"/>
      <c r="E380" s="172"/>
      <c r="F380" s="172"/>
      <c r="G380" s="172"/>
      <c r="H380" s="172"/>
      <c r="I380" s="172"/>
      <c r="J380" s="172"/>
      <c r="K380" s="172"/>
      <c r="L380" s="172"/>
      <c r="M380" s="172"/>
      <c r="N380" s="172"/>
      <c r="O380" s="172"/>
      <c r="P380" s="172"/>
      <c r="Q380" s="172"/>
      <c r="R380" s="172"/>
      <c r="S380" s="172"/>
      <c r="T380" s="172"/>
      <c r="U380" s="172"/>
      <c r="V380" s="172"/>
      <c r="W380" s="172"/>
      <c r="X380" s="172"/>
      <c r="Y380" s="172"/>
      <c r="Z380" s="172"/>
    </row>
    <row r="381" spans="1:26" ht="12" customHeight="1">
      <c r="A381" s="172"/>
      <c r="B381" s="172"/>
      <c r="C381" s="172"/>
      <c r="D381" s="172"/>
      <c r="E381" s="172"/>
      <c r="F381" s="172"/>
      <c r="G381" s="172"/>
      <c r="H381" s="172"/>
      <c r="I381" s="172"/>
      <c r="J381" s="172"/>
      <c r="K381" s="172"/>
      <c r="L381" s="172"/>
      <c r="M381" s="172"/>
      <c r="N381" s="172"/>
      <c r="O381" s="172"/>
      <c r="P381" s="172"/>
      <c r="Q381" s="172"/>
      <c r="R381" s="172"/>
      <c r="S381" s="172"/>
      <c r="T381" s="172"/>
      <c r="U381" s="172"/>
      <c r="V381" s="172"/>
      <c r="W381" s="172"/>
      <c r="X381" s="172"/>
      <c r="Y381" s="172"/>
      <c r="Z381" s="172"/>
    </row>
    <row r="382" spans="1:26" ht="12" customHeight="1">
      <c r="A382" s="172"/>
      <c r="B382" s="172"/>
      <c r="C382" s="172"/>
      <c r="D382" s="172"/>
      <c r="E382" s="172"/>
      <c r="F382" s="172"/>
      <c r="G382" s="172"/>
      <c r="H382" s="172"/>
      <c r="I382" s="172"/>
      <c r="J382" s="172"/>
      <c r="K382" s="172"/>
      <c r="L382" s="172"/>
      <c r="M382" s="172"/>
      <c r="N382" s="172"/>
      <c r="O382" s="172"/>
      <c r="P382" s="172"/>
      <c r="Q382" s="172"/>
      <c r="R382" s="172"/>
      <c r="S382" s="172"/>
      <c r="T382" s="172"/>
      <c r="U382" s="172"/>
      <c r="V382" s="172"/>
      <c r="W382" s="172"/>
      <c r="X382" s="172"/>
      <c r="Y382" s="172"/>
      <c r="Z382" s="172"/>
    </row>
    <row r="383" spans="1:26" ht="12" customHeight="1">
      <c r="A383" s="172"/>
      <c r="B383" s="172"/>
      <c r="C383" s="172"/>
      <c r="D383" s="172"/>
      <c r="E383" s="172"/>
      <c r="F383" s="172"/>
      <c r="G383" s="172"/>
      <c r="H383" s="172"/>
      <c r="I383" s="172"/>
      <c r="J383" s="172"/>
      <c r="K383" s="172"/>
      <c r="L383" s="172"/>
      <c r="M383" s="172"/>
      <c r="N383" s="172"/>
      <c r="O383" s="172"/>
      <c r="P383" s="172"/>
      <c r="Q383" s="172"/>
      <c r="R383" s="172"/>
      <c r="S383" s="172"/>
      <c r="T383" s="172"/>
      <c r="U383" s="172"/>
      <c r="V383" s="172"/>
      <c r="W383" s="172"/>
      <c r="X383" s="172"/>
      <c r="Y383" s="172"/>
      <c r="Z383" s="172"/>
    </row>
    <row r="384" spans="1:26" ht="12" customHeight="1">
      <c r="A384" s="172"/>
      <c r="B384" s="172"/>
      <c r="C384" s="172"/>
      <c r="D384" s="172"/>
      <c r="E384" s="172"/>
      <c r="F384" s="172"/>
      <c r="G384" s="172"/>
      <c r="H384" s="172"/>
      <c r="I384" s="172"/>
      <c r="J384" s="172"/>
      <c r="K384" s="172"/>
      <c r="L384" s="172"/>
      <c r="M384" s="172"/>
      <c r="N384" s="172"/>
      <c r="O384" s="172"/>
      <c r="P384" s="172"/>
      <c r="Q384" s="172"/>
      <c r="R384" s="172"/>
      <c r="S384" s="172"/>
      <c r="T384" s="172"/>
      <c r="U384" s="172"/>
      <c r="V384" s="172"/>
      <c r="W384" s="172"/>
      <c r="X384" s="172"/>
      <c r="Y384" s="172"/>
      <c r="Z384" s="172"/>
    </row>
    <row r="385" spans="1:26" ht="12" customHeight="1">
      <c r="A385" s="172"/>
      <c r="B385" s="172"/>
      <c r="C385" s="172"/>
      <c r="D385" s="172"/>
      <c r="E385" s="172"/>
      <c r="F385" s="172"/>
      <c r="G385" s="172"/>
      <c r="H385" s="172"/>
      <c r="I385" s="172"/>
      <c r="J385" s="172"/>
      <c r="K385" s="172"/>
      <c r="L385" s="172"/>
      <c r="M385" s="172"/>
      <c r="N385" s="172"/>
      <c r="O385" s="172"/>
      <c r="P385" s="172"/>
      <c r="Q385" s="172"/>
      <c r="R385" s="172"/>
      <c r="S385" s="172"/>
      <c r="T385" s="172"/>
      <c r="U385" s="172"/>
      <c r="V385" s="172"/>
      <c r="W385" s="172"/>
      <c r="X385" s="172"/>
      <c r="Y385" s="172"/>
      <c r="Z385" s="172"/>
    </row>
    <row r="386" spans="1:26" ht="12" customHeight="1">
      <c r="A386" s="172"/>
      <c r="B386" s="172"/>
      <c r="C386" s="172"/>
      <c r="D386" s="172"/>
      <c r="E386" s="172"/>
      <c r="F386" s="172"/>
      <c r="G386" s="172"/>
      <c r="H386" s="172"/>
      <c r="I386" s="172"/>
      <c r="J386" s="172"/>
      <c r="K386" s="172"/>
      <c r="L386" s="172"/>
      <c r="M386" s="172"/>
      <c r="N386" s="172"/>
      <c r="O386" s="172"/>
      <c r="P386" s="172"/>
      <c r="Q386" s="172"/>
      <c r="R386" s="172"/>
      <c r="S386" s="172"/>
      <c r="T386" s="172"/>
      <c r="U386" s="172"/>
      <c r="V386" s="172"/>
      <c r="W386" s="172"/>
      <c r="X386" s="172"/>
      <c r="Y386" s="172"/>
      <c r="Z386" s="172"/>
    </row>
    <row r="387" spans="1:26" ht="12" customHeight="1">
      <c r="A387" s="172"/>
      <c r="B387" s="172"/>
      <c r="C387" s="172"/>
      <c r="D387" s="172"/>
      <c r="E387" s="172"/>
      <c r="F387" s="172"/>
      <c r="G387" s="172"/>
      <c r="H387" s="172"/>
      <c r="I387" s="172"/>
      <c r="J387" s="172"/>
      <c r="K387" s="172"/>
      <c r="L387" s="172"/>
      <c r="M387" s="172"/>
      <c r="N387" s="172"/>
      <c r="O387" s="172"/>
      <c r="P387" s="172"/>
      <c r="Q387" s="172"/>
      <c r="R387" s="172"/>
      <c r="S387" s="172"/>
      <c r="T387" s="172"/>
      <c r="U387" s="172"/>
      <c r="V387" s="172"/>
      <c r="W387" s="172"/>
      <c r="X387" s="172"/>
      <c r="Y387" s="172"/>
      <c r="Z387" s="172"/>
    </row>
    <row r="388" spans="1:26" ht="12" customHeight="1">
      <c r="A388" s="172"/>
      <c r="B388" s="172"/>
      <c r="C388" s="172"/>
      <c r="D388" s="172"/>
      <c r="E388" s="172"/>
      <c r="F388" s="172"/>
      <c r="G388" s="172"/>
      <c r="H388" s="172"/>
      <c r="I388" s="172"/>
      <c r="J388" s="172"/>
      <c r="K388" s="172"/>
      <c r="L388" s="172"/>
      <c r="M388" s="172"/>
      <c r="N388" s="172"/>
      <c r="O388" s="172"/>
      <c r="P388" s="172"/>
      <c r="Q388" s="172"/>
      <c r="R388" s="172"/>
      <c r="S388" s="172"/>
      <c r="T388" s="172"/>
      <c r="U388" s="172"/>
      <c r="V388" s="172"/>
      <c r="W388" s="172"/>
      <c r="X388" s="172"/>
      <c r="Y388" s="172"/>
      <c r="Z388" s="172"/>
    </row>
    <row r="389" spans="1:26" ht="12" customHeight="1">
      <c r="A389" s="172"/>
      <c r="B389" s="172"/>
      <c r="C389" s="172"/>
      <c r="D389" s="172"/>
      <c r="E389" s="172"/>
      <c r="F389" s="172"/>
      <c r="G389" s="172"/>
      <c r="H389" s="172"/>
      <c r="I389" s="172"/>
      <c r="J389" s="172"/>
      <c r="K389" s="172"/>
      <c r="L389" s="172"/>
      <c r="M389" s="172"/>
      <c r="N389" s="172"/>
      <c r="O389" s="172"/>
      <c r="P389" s="172"/>
      <c r="Q389" s="172"/>
      <c r="R389" s="172"/>
      <c r="S389" s="172"/>
      <c r="T389" s="172"/>
      <c r="U389" s="172"/>
      <c r="V389" s="172"/>
      <c r="W389" s="172"/>
      <c r="X389" s="172"/>
      <c r="Y389" s="172"/>
      <c r="Z389" s="172"/>
    </row>
    <row r="390" spans="1:26" ht="12" customHeight="1">
      <c r="A390" s="172"/>
      <c r="B390" s="172"/>
      <c r="C390" s="172"/>
      <c r="D390" s="172"/>
      <c r="E390" s="172"/>
      <c r="F390" s="172"/>
      <c r="G390" s="172"/>
      <c r="H390" s="172"/>
      <c r="I390" s="172"/>
      <c r="J390" s="172"/>
      <c r="K390" s="172"/>
      <c r="L390" s="172"/>
      <c r="M390" s="172"/>
      <c r="N390" s="172"/>
      <c r="O390" s="172"/>
      <c r="P390" s="172"/>
      <c r="Q390" s="172"/>
      <c r="R390" s="172"/>
      <c r="S390" s="172"/>
      <c r="T390" s="172"/>
      <c r="U390" s="172"/>
      <c r="V390" s="172"/>
      <c r="W390" s="172"/>
      <c r="X390" s="172"/>
      <c r="Y390" s="172"/>
      <c r="Z390" s="172"/>
    </row>
    <row r="391" spans="1:26" ht="12" customHeight="1">
      <c r="A391" s="172"/>
      <c r="B391" s="172"/>
      <c r="C391" s="172"/>
      <c r="D391" s="172"/>
      <c r="E391" s="172"/>
      <c r="F391" s="172"/>
      <c r="G391" s="172"/>
      <c r="H391" s="172"/>
      <c r="I391" s="172"/>
      <c r="J391" s="172"/>
      <c r="K391" s="172"/>
      <c r="L391" s="172"/>
      <c r="M391" s="172"/>
      <c r="N391" s="172"/>
      <c r="O391" s="172"/>
      <c r="P391" s="172"/>
      <c r="Q391" s="172"/>
      <c r="R391" s="172"/>
      <c r="S391" s="172"/>
      <c r="T391" s="172"/>
      <c r="U391" s="172"/>
      <c r="V391" s="172"/>
      <c r="W391" s="172"/>
      <c r="X391" s="172"/>
      <c r="Y391" s="172"/>
      <c r="Z391" s="172"/>
    </row>
    <row r="392" spans="1:26" ht="12" customHeight="1">
      <c r="A392" s="172"/>
      <c r="B392" s="172"/>
      <c r="C392" s="172"/>
      <c r="D392" s="172"/>
      <c r="E392" s="172"/>
      <c r="F392" s="172"/>
      <c r="G392" s="172"/>
      <c r="H392" s="172"/>
      <c r="I392" s="172"/>
      <c r="J392" s="172"/>
      <c r="K392" s="172"/>
      <c r="L392" s="172"/>
      <c r="M392" s="172"/>
      <c r="N392" s="172"/>
      <c r="O392" s="172"/>
      <c r="P392" s="172"/>
      <c r="Q392" s="172"/>
      <c r="R392" s="172"/>
      <c r="S392" s="172"/>
      <c r="T392" s="172"/>
      <c r="U392" s="172"/>
      <c r="V392" s="172"/>
      <c r="W392" s="172"/>
      <c r="X392" s="172"/>
      <c r="Y392" s="172"/>
      <c r="Z392" s="172"/>
    </row>
    <row r="393" spans="1:26" ht="12" customHeight="1">
      <c r="A393" s="172"/>
      <c r="B393" s="172"/>
      <c r="C393" s="172"/>
      <c r="D393" s="172"/>
      <c r="E393" s="172"/>
      <c r="F393" s="172"/>
      <c r="G393" s="172"/>
      <c r="H393" s="172"/>
      <c r="I393" s="172"/>
      <c r="J393" s="172"/>
      <c r="K393" s="172"/>
      <c r="L393" s="172"/>
      <c r="M393" s="172"/>
      <c r="N393" s="172"/>
      <c r="O393" s="172"/>
      <c r="P393" s="172"/>
      <c r="Q393" s="172"/>
      <c r="R393" s="172"/>
      <c r="S393" s="172"/>
      <c r="T393" s="172"/>
      <c r="U393" s="172"/>
      <c r="V393" s="172"/>
      <c r="W393" s="172"/>
      <c r="X393" s="172"/>
      <c r="Y393" s="172"/>
      <c r="Z393" s="172"/>
    </row>
    <row r="394" spans="1:26" ht="12" customHeight="1">
      <c r="A394" s="172"/>
      <c r="B394" s="172"/>
      <c r="C394" s="172"/>
      <c r="D394" s="172"/>
      <c r="E394" s="172"/>
      <c r="F394" s="172"/>
      <c r="G394" s="172"/>
      <c r="H394" s="172"/>
      <c r="I394" s="172"/>
      <c r="J394" s="172"/>
      <c r="K394" s="172"/>
      <c r="L394" s="172"/>
      <c r="M394" s="172"/>
      <c r="N394" s="172"/>
      <c r="O394" s="172"/>
      <c r="P394" s="172"/>
      <c r="Q394" s="172"/>
      <c r="R394" s="172"/>
      <c r="S394" s="172"/>
      <c r="T394" s="172"/>
      <c r="U394" s="172"/>
      <c r="V394" s="172"/>
      <c r="W394" s="172"/>
      <c r="X394" s="172"/>
      <c r="Y394" s="172"/>
      <c r="Z394" s="172"/>
    </row>
    <row r="395" spans="1:26" ht="12" customHeight="1">
      <c r="A395" s="172"/>
      <c r="B395" s="172"/>
      <c r="C395" s="172"/>
      <c r="D395" s="172"/>
      <c r="E395" s="172"/>
      <c r="F395" s="172"/>
      <c r="G395" s="172"/>
      <c r="H395" s="172"/>
      <c r="I395" s="172"/>
      <c r="J395" s="172"/>
      <c r="K395" s="172"/>
      <c r="L395" s="172"/>
      <c r="M395" s="172"/>
      <c r="N395" s="172"/>
      <c r="O395" s="172"/>
      <c r="P395" s="172"/>
      <c r="Q395" s="172"/>
      <c r="R395" s="172"/>
      <c r="S395" s="172"/>
      <c r="T395" s="172"/>
      <c r="U395" s="172"/>
      <c r="V395" s="172"/>
      <c r="W395" s="172"/>
      <c r="X395" s="172"/>
      <c r="Y395" s="172"/>
      <c r="Z395" s="172"/>
    </row>
    <row r="396" spans="1:26" ht="12" customHeight="1">
      <c r="A396" s="172"/>
      <c r="B396" s="172"/>
      <c r="C396" s="172"/>
      <c r="D396" s="172"/>
      <c r="E396" s="172"/>
      <c r="F396" s="172"/>
      <c r="G396" s="172"/>
      <c r="H396" s="172"/>
      <c r="I396" s="172"/>
      <c r="J396" s="172"/>
      <c r="K396" s="172"/>
      <c r="L396" s="172"/>
      <c r="M396" s="172"/>
      <c r="N396" s="172"/>
      <c r="O396" s="172"/>
      <c r="P396" s="172"/>
      <c r="Q396" s="172"/>
      <c r="R396" s="172"/>
      <c r="S396" s="172"/>
      <c r="T396" s="172"/>
      <c r="U396" s="172"/>
      <c r="V396" s="172"/>
      <c r="W396" s="172"/>
      <c r="X396" s="172"/>
      <c r="Y396" s="172"/>
      <c r="Z396" s="172"/>
    </row>
    <row r="397" spans="1:26" ht="12" customHeight="1">
      <c r="A397" s="172"/>
      <c r="B397" s="172"/>
      <c r="C397" s="172"/>
      <c r="D397" s="172"/>
      <c r="E397" s="172"/>
      <c r="F397" s="172"/>
      <c r="G397" s="172"/>
      <c r="H397" s="172"/>
      <c r="I397" s="172"/>
      <c r="J397" s="172"/>
      <c r="K397" s="172"/>
      <c r="L397" s="172"/>
      <c r="M397" s="172"/>
      <c r="N397" s="172"/>
      <c r="O397" s="172"/>
      <c r="P397" s="172"/>
      <c r="Q397" s="172"/>
      <c r="R397" s="172"/>
      <c r="S397" s="172"/>
      <c r="T397" s="172"/>
      <c r="U397" s="172"/>
      <c r="V397" s="172"/>
      <c r="W397" s="172"/>
      <c r="X397" s="172"/>
      <c r="Y397" s="172"/>
      <c r="Z397" s="172"/>
    </row>
    <row r="398" spans="1:26" ht="12" customHeight="1">
      <c r="A398" s="172"/>
      <c r="B398" s="172"/>
      <c r="C398" s="172"/>
      <c r="D398" s="172"/>
      <c r="E398" s="172"/>
      <c r="F398" s="172"/>
      <c r="G398" s="172"/>
      <c r="H398" s="172"/>
      <c r="I398" s="172"/>
      <c r="J398" s="172"/>
      <c r="K398" s="172"/>
      <c r="L398" s="172"/>
      <c r="M398" s="172"/>
      <c r="N398" s="172"/>
      <c r="O398" s="172"/>
      <c r="P398" s="172"/>
      <c r="Q398" s="172"/>
      <c r="R398" s="172"/>
      <c r="S398" s="172"/>
      <c r="T398" s="172"/>
      <c r="U398" s="172"/>
      <c r="V398" s="172"/>
      <c r="W398" s="172"/>
      <c r="X398" s="172"/>
      <c r="Y398" s="172"/>
      <c r="Z398" s="172"/>
    </row>
    <row r="399" spans="1:26" ht="12" customHeight="1">
      <c r="A399" s="172"/>
      <c r="B399" s="172"/>
      <c r="C399" s="172"/>
      <c r="D399" s="172"/>
      <c r="E399" s="172"/>
      <c r="F399" s="172"/>
      <c r="G399" s="172"/>
      <c r="H399" s="172"/>
      <c r="I399" s="172"/>
      <c r="J399" s="172"/>
      <c r="K399" s="172"/>
      <c r="L399" s="172"/>
      <c r="M399" s="172"/>
      <c r="N399" s="172"/>
      <c r="O399" s="172"/>
      <c r="P399" s="172"/>
      <c r="Q399" s="172"/>
      <c r="R399" s="172"/>
      <c r="S399" s="172"/>
      <c r="T399" s="172"/>
      <c r="U399" s="172"/>
      <c r="V399" s="172"/>
      <c r="W399" s="172"/>
      <c r="X399" s="172"/>
      <c r="Y399" s="172"/>
      <c r="Z399" s="172"/>
    </row>
    <row r="400" spans="1:26" ht="12" customHeight="1">
      <c r="A400" s="172"/>
      <c r="B400" s="172"/>
      <c r="C400" s="172"/>
      <c r="D400" s="172"/>
      <c r="E400" s="172"/>
      <c r="F400" s="172"/>
      <c r="G400" s="172"/>
      <c r="H400" s="172"/>
      <c r="I400" s="172"/>
      <c r="J400" s="172"/>
      <c r="K400" s="172"/>
      <c r="L400" s="172"/>
      <c r="M400" s="172"/>
      <c r="N400" s="172"/>
      <c r="O400" s="172"/>
      <c r="P400" s="172"/>
      <c r="Q400" s="172"/>
      <c r="R400" s="172"/>
      <c r="S400" s="172"/>
      <c r="T400" s="172"/>
      <c r="U400" s="172"/>
      <c r="V400" s="172"/>
      <c r="W400" s="172"/>
      <c r="X400" s="172"/>
      <c r="Y400" s="172"/>
      <c r="Z400" s="172"/>
    </row>
    <row r="401" spans="1:26" ht="12" customHeight="1">
      <c r="A401" s="172"/>
      <c r="B401" s="172"/>
      <c r="C401" s="172"/>
      <c r="D401" s="172"/>
      <c r="E401" s="172"/>
      <c r="F401" s="172"/>
      <c r="G401" s="172"/>
      <c r="H401" s="172"/>
      <c r="I401" s="172"/>
      <c r="J401" s="172"/>
      <c r="K401" s="172"/>
      <c r="L401" s="172"/>
      <c r="M401" s="172"/>
      <c r="N401" s="172"/>
      <c r="O401" s="172"/>
      <c r="P401" s="172"/>
      <c r="Q401" s="172"/>
      <c r="R401" s="172"/>
      <c r="S401" s="172"/>
      <c r="T401" s="172"/>
      <c r="U401" s="172"/>
      <c r="V401" s="172"/>
      <c r="W401" s="172"/>
      <c r="X401" s="172"/>
      <c r="Y401" s="172"/>
      <c r="Z401" s="172"/>
    </row>
    <row r="402" spans="1:26" ht="12" customHeight="1">
      <c r="A402" s="172"/>
      <c r="B402" s="172"/>
      <c r="C402" s="172"/>
      <c r="D402" s="172"/>
      <c r="E402" s="172"/>
      <c r="F402" s="172"/>
      <c r="G402" s="172"/>
      <c r="H402" s="172"/>
      <c r="I402" s="172"/>
      <c r="J402" s="172"/>
      <c r="K402" s="172"/>
      <c r="L402" s="172"/>
      <c r="M402" s="172"/>
      <c r="N402" s="172"/>
      <c r="O402" s="172"/>
      <c r="P402" s="172"/>
      <c r="Q402" s="172"/>
      <c r="R402" s="172"/>
      <c r="S402" s="172"/>
      <c r="T402" s="172"/>
      <c r="U402" s="172"/>
      <c r="V402" s="172"/>
      <c r="W402" s="172"/>
      <c r="X402" s="172"/>
      <c r="Y402" s="172"/>
      <c r="Z402" s="172"/>
    </row>
    <row r="403" spans="1:26" ht="12" customHeight="1">
      <c r="A403" s="172"/>
      <c r="B403" s="172"/>
      <c r="C403" s="172"/>
      <c r="D403" s="172"/>
      <c r="E403" s="172"/>
      <c r="F403" s="172"/>
      <c r="G403" s="172"/>
      <c r="H403" s="172"/>
      <c r="I403" s="172"/>
      <c r="J403" s="172"/>
      <c r="K403" s="172"/>
      <c r="L403" s="172"/>
      <c r="M403" s="172"/>
      <c r="N403" s="172"/>
      <c r="O403" s="172"/>
      <c r="P403" s="172"/>
      <c r="Q403" s="172"/>
      <c r="R403" s="172"/>
      <c r="S403" s="172"/>
      <c r="T403" s="172"/>
      <c r="U403" s="172"/>
      <c r="V403" s="172"/>
      <c r="W403" s="172"/>
      <c r="X403" s="172"/>
      <c r="Y403" s="172"/>
      <c r="Z403" s="172"/>
    </row>
    <row r="404" spans="1:26" ht="12" customHeight="1">
      <c r="A404" s="172"/>
      <c r="B404" s="172"/>
      <c r="C404" s="172"/>
      <c r="D404" s="172"/>
      <c r="E404" s="172"/>
      <c r="F404" s="172"/>
      <c r="G404" s="172"/>
      <c r="H404" s="172"/>
      <c r="I404" s="172"/>
      <c r="J404" s="172"/>
      <c r="K404" s="172"/>
      <c r="L404" s="172"/>
      <c r="M404" s="172"/>
      <c r="N404" s="172"/>
      <c r="O404" s="172"/>
      <c r="P404" s="172"/>
      <c r="Q404" s="172"/>
      <c r="R404" s="172"/>
      <c r="S404" s="172"/>
      <c r="T404" s="172"/>
      <c r="U404" s="172"/>
      <c r="V404" s="172"/>
      <c r="W404" s="172"/>
      <c r="X404" s="172"/>
      <c r="Y404" s="172"/>
      <c r="Z404" s="172"/>
    </row>
    <row r="405" spans="1:26" ht="12" customHeight="1">
      <c r="A405" s="172"/>
      <c r="B405" s="172"/>
      <c r="C405" s="172"/>
      <c r="D405" s="172"/>
      <c r="E405" s="172"/>
      <c r="F405" s="172"/>
      <c r="G405" s="172"/>
      <c r="H405" s="172"/>
      <c r="I405" s="172"/>
      <c r="J405" s="172"/>
      <c r="K405" s="172"/>
      <c r="L405" s="172"/>
      <c r="M405" s="172"/>
      <c r="N405" s="172"/>
      <c r="O405" s="172"/>
      <c r="P405" s="172"/>
      <c r="Q405" s="172"/>
      <c r="R405" s="172"/>
      <c r="S405" s="172"/>
      <c r="T405" s="172"/>
      <c r="U405" s="172"/>
      <c r="V405" s="172"/>
      <c r="W405" s="172"/>
      <c r="X405" s="172"/>
      <c r="Y405" s="172"/>
      <c r="Z405" s="172"/>
    </row>
    <row r="406" spans="1:26" ht="12" customHeight="1">
      <c r="A406" s="172"/>
      <c r="B406" s="172"/>
      <c r="C406" s="172"/>
      <c r="D406" s="172"/>
      <c r="E406" s="172"/>
      <c r="F406" s="172"/>
      <c r="G406" s="172"/>
      <c r="H406" s="172"/>
      <c r="I406" s="172"/>
      <c r="J406" s="172"/>
      <c r="K406" s="172"/>
      <c r="L406" s="172"/>
      <c r="M406" s="172"/>
      <c r="N406" s="172"/>
      <c r="O406" s="172"/>
      <c r="P406" s="172"/>
      <c r="Q406" s="172"/>
      <c r="R406" s="172"/>
      <c r="S406" s="172"/>
      <c r="T406" s="172"/>
      <c r="U406" s="172"/>
      <c r="V406" s="172"/>
      <c r="W406" s="172"/>
      <c r="X406" s="172"/>
      <c r="Y406" s="172"/>
      <c r="Z406" s="172"/>
    </row>
    <row r="407" spans="1:26" ht="12" customHeight="1">
      <c r="A407" s="172"/>
      <c r="B407" s="172"/>
      <c r="C407" s="172"/>
      <c r="D407" s="172"/>
      <c r="E407" s="172"/>
      <c r="F407" s="172"/>
      <c r="G407" s="172"/>
      <c r="H407" s="172"/>
      <c r="I407" s="172"/>
      <c r="J407" s="172"/>
      <c r="K407" s="172"/>
      <c r="L407" s="172"/>
      <c r="M407" s="172"/>
      <c r="N407" s="172"/>
      <c r="O407" s="172"/>
      <c r="P407" s="172"/>
      <c r="Q407" s="172"/>
      <c r="R407" s="172"/>
      <c r="S407" s="172"/>
      <c r="T407" s="172"/>
      <c r="U407" s="172"/>
      <c r="V407" s="172"/>
      <c r="W407" s="172"/>
      <c r="X407" s="172"/>
      <c r="Y407" s="172"/>
      <c r="Z407" s="172"/>
    </row>
    <row r="408" spans="1:26" ht="12" customHeight="1">
      <c r="A408" s="172"/>
      <c r="B408" s="172"/>
      <c r="C408" s="172"/>
      <c r="D408" s="172"/>
      <c r="E408" s="172"/>
      <c r="F408" s="172"/>
      <c r="G408" s="172"/>
      <c r="H408" s="172"/>
      <c r="I408" s="172"/>
      <c r="J408" s="172"/>
      <c r="K408" s="172"/>
      <c r="L408" s="172"/>
      <c r="M408" s="172"/>
      <c r="N408" s="172"/>
      <c r="O408" s="172"/>
      <c r="P408" s="172"/>
      <c r="Q408" s="172"/>
      <c r="R408" s="172"/>
      <c r="S408" s="172"/>
      <c r="T408" s="172"/>
      <c r="U408" s="172"/>
      <c r="V408" s="172"/>
      <c r="W408" s="172"/>
      <c r="X408" s="172"/>
      <c r="Y408" s="172"/>
      <c r="Z408" s="172"/>
    </row>
    <row r="409" spans="1:26" ht="12" customHeight="1">
      <c r="A409" s="172"/>
      <c r="B409" s="172"/>
      <c r="C409" s="172"/>
      <c r="D409" s="172"/>
      <c r="E409" s="172"/>
      <c r="F409" s="172"/>
      <c r="G409" s="172"/>
      <c r="H409" s="172"/>
      <c r="I409" s="172"/>
      <c r="J409" s="172"/>
      <c r="K409" s="172"/>
      <c r="L409" s="172"/>
      <c r="M409" s="172"/>
      <c r="N409" s="172"/>
      <c r="O409" s="172"/>
      <c r="P409" s="172"/>
      <c r="Q409" s="172"/>
      <c r="R409" s="172"/>
      <c r="S409" s="172"/>
      <c r="T409" s="172"/>
      <c r="U409" s="172"/>
      <c r="V409" s="172"/>
      <c r="W409" s="172"/>
      <c r="X409" s="172"/>
      <c r="Y409" s="172"/>
      <c r="Z409" s="172"/>
    </row>
    <row r="410" spans="1:26" ht="12" customHeight="1">
      <c r="A410" s="172"/>
      <c r="B410" s="172"/>
      <c r="C410" s="172"/>
      <c r="D410" s="172"/>
      <c r="E410" s="172"/>
      <c r="F410" s="172"/>
      <c r="G410" s="172"/>
      <c r="H410" s="172"/>
      <c r="I410" s="172"/>
      <c r="J410" s="172"/>
      <c r="K410" s="172"/>
      <c r="L410" s="172"/>
      <c r="M410" s="172"/>
      <c r="N410" s="172"/>
      <c r="O410" s="172"/>
      <c r="P410" s="172"/>
      <c r="Q410" s="172"/>
      <c r="R410" s="172"/>
      <c r="S410" s="172"/>
      <c r="T410" s="172"/>
      <c r="U410" s="172"/>
      <c r="V410" s="172"/>
      <c r="W410" s="172"/>
      <c r="X410" s="172"/>
      <c r="Y410" s="172"/>
      <c r="Z410" s="172"/>
    </row>
    <row r="411" spans="1:26" ht="12" customHeight="1">
      <c r="A411" s="172"/>
      <c r="B411" s="172"/>
      <c r="C411" s="172"/>
      <c r="D411" s="172"/>
      <c r="E411" s="172"/>
      <c r="F411" s="172"/>
      <c r="G411" s="172"/>
      <c r="H411" s="172"/>
      <c r="I411" s="172"/>
      <c r="J411" s="172"/>
      <c r="K411" s="172"/>
      <c r="L411" s="172"/>
      <c r="M411" s="172"/>
      <c r="N411" s="172"/>
      <c r="O411" s="172"/>
      <c r="P411" s="172"/>
      <c r="Q411" s="172"/>
      <c r="R411" s="172"/>
      <c r="S411" s="172"/>
      <c r="T411" s="172"/>
      <c r="U411" s="172"/>
      <c r="V411" s="172"/>
      <c r="W411" s="172"/>
      <c r="X411" s="172"/>
      <c r="Y411" s="172"/>
      <c r="Z411" s="172"/>
    </row>
    <row r="412" spans="1:26" ht="12" customHeight="1">
      <c r="A412" s="172"/>
      <c r="B412" s="172"/>
      <c r="C412" s="172"/>
      <c r="D412" s="172"/>
      <c r="E412" s="172"/>
      <c r="F412" s="172"/>
      <c r="G412" s="172"/>
      <c r="H412" s="172"/>
      <c r="I412" s="172"/>
      <c r="J412" s="172"/>
      <c r="K412" s="172"/>
      <c r="L412" s="172"/>
      <c r="M412" s="172"/>
      <c r="N412" s="172"/>
      <c r="O412" s="172"/>
      <c r="P412" s="172"/>
      <c r="Q412" s="172"/>
      <c r="R412" s="172"/>
      <c r="S412" s="172"/>
      <c r="T412" s="172"/>
      <c r="U412" s="172"/>
      <c r="V412" s="172"/>
      <c r="W412" s="172"/>
      <c r="X412" s="172"/>
      <c r="Y412" s="172"/>
      <c r="Z412" s="172"/>
    </row>
    <row r="413" spans="1:26" ht="12" customHeight="1">
      <c r="A413" s="172"/>
      <c r="B413" s="172"/>
      <c r="C413" s="172"/>
      <c r="D413" s="172"/>
      <c r="E413" s="172"/>
      <c r="F413" s="172"/>
      <c r="G413" s="172"/>
      <c r="H413" s="172"/>
      <c r="I413" s="172"/>
      <c r="J413" s="172"/>
      <c r="K413" s="172"/>
      <c r="L413" s="172"/>
      <c r="M413" s="172"/>
      <c r="N413" s="172"/>
      <c r="O413" s="172"/>
      <c r="P413" s="172"/>
      <c r="Q413" s="172"/>
      <c r="R413" s="172"/>
      <c r="S413" s="172"/>
      <c r="T413" s="172"/>
      <c r="U413" s="172"/>
      <c r="V413" s="172"/>
      <c r="W413" s="172"/>
      <c r="X413" s="172"/>
      <c r="Y413" s="172"/>
      <c r="Z413" s="172"/>
    </row>
    <row r="414" spans="1:26" ht="12" customHeight="1">
      <c r="A414" s="172"/>
      <c r="B414" s="172"/>
      <c r="C414" s="172"/>
      <c r="D414" s="172"/>
      <c r="E414" s="172"/>
      <c r="F414" s="172"/>
      <c r="G414" s="172"/>
      <c r="H414" s="172"/>
      <c r="I414" s="172"/>
      <c r="J414" s="172"/>
      <c r="K414" s="172"/>
      <c r="L414" s="172"/>
      <c r="M414" s="172"/>
      <c r="N414" s="172"/>
      <c r="O414" s="172"/>
      <c r="P414" s="172"/>
      <c r="Q414" s="172"/>
      <c r="R414" s="172"/>
      <c r="S414" s="172"/>
      <c r="T414" s="172"/>
      <c r="U414" s="172"/>
      <c r="V414" s="172"/>
      <c r="W414" s="172"/>
      <c r="X414" s="172"/>
      <c r="Y414" s="172"/>
      <c r="Z414" s="172"/>
    </row>
    <row r="415" spans="1:26" ht="12" customHeight="1">
      <c r="A415" s="172"/>
      <c r="B415" s="172"/>
      <c r="C415" s="172"/>
      <c r="D415" s="172"/>
      <c r="E415" s="172"/>
      <c r="F415" s="172"/>
      <c r="G415" s="172"/>
      <c r="H415" s="172"/>
      <c r="I415" s="172"/>
      <c r="J415" s="172"/>
      <c r="K415" s="172"/>
      <c r="L415" s="172"/>
      <c r="M415" s="172"/>
      <c r="N415" s="172"/>
      <c r="O415" s="172"/>
      <c r="P415" s="172"/>
      <c r="Q415" s="172"/>
      <c r="R415" s="172"/>
      <c r="S415" s="172"/>
      <c r="T415" s="172"/>
      <c r="U415" s="172"/>
      <c r="V415" s="172"/>
      <c r="W415" s="172"/>
      <c r="X415" s="172"/>
      <c r="Y415" s="172"/>
      <c r="Z415" s="172"/>
    </row>
    <row r="416" spans="1:26" ht="12" customHeight="1">
      <c r="A416" s="172"/>
      <c r="B416" s="172"/>
      <c r="C416" s="172"/>
      <c r="D416" s="172"/>
      <c r="E416" s="172"/>
      <c r="F416" s="172"/>
      <c r="G416" s="172"/>
      <c r="H416" s="172"/>
      <c r="I416" s="172"/>
      <c r="J416" s="172"/>
      <c r="K416" s="172"/>
      <c r="L416" s="172"/>
      <c r="M416" s="172"/>
      <c r="N416" s="172"/>
      <c r="O416" s="172"/>
      <c r="P416" s="172"/>
      <c r="Q416" s="172"/>
      <c r="R416" s="172"/>
      <c r="S416" s="172"/>
      <c r="T416" s="172"/>
      <c r="U416" s="172"/>
      <c r="V416" s="172"/>
      <c r="W416" s="172"/>
      <c r="X416" s="172"/>
      <c r="Y416" s="172"/>
      <c r="Z416" s="172"/>
    </row>
    <row r="417" spans="1:26" ht="12" customHeight="1">
      <c r="A417" s="172"/>
      <c r="B417" s="172"/>
      <c r="C417" s="172"/>
      <c r="D417" s="172"/>
      <c r="E417" s="172"/>
      <c r="F417" s="172"/>
      <c r="G417" s="172"/>
      <c r="H417" s="172"/>
      <c r="I417" s="172"/>
      <c r="J417" s="172"/>
      <c r="K417" s="172"/>
      <c r="L417" s="172"/>
      <c r="M417" s="172"/>
      <c r="N417" s="172"/>
      <c r="O417" s="172"/>
      <c r="P417" s="172"/>
      <c r="Q417" s="172"/>
      <c r="R417" s="172"/>
      <c r="S417" s="172"/>
      <c r="T417" s="172"/>
      <c r="U417" s="172"/>
      <c r="V417" s="172"/>
      <c r="W417" s="172"/>
      <c r="X417" s="172"/>
      <c r="Y417" s="172"/>
      <c r="Z417" s="172"/>
    </row>
    <row r="418" spans="1:26" ht="12" customHeight="1">
      <c r="A418" s="172"/>
      <c r="B418" s="172"/>
      <c r="C418" s="172"/>
      <c r="D418" s="172"/>
      <c r="E418" s="172"/>
      <c r="F418" s="172"/>
      <c r="G418" s="172"/>
      <c r="H418" s="172"/>
      <c r="I418" s="172"/>
      <c r="J418" s="172"/>
      <c r="K418" s="172"/>
      <c r="L418" s="172"/>
      <c r="M418" s="172"/>
      <c r="N418" s="172"/>
      <c r="O418" s="172"/>
      <c r="P418" s="172"/>
      <c r="Q418" s="172"/>
      <c r="R418" s="172"/>
      <c r="S418" s="172"/>
      <c r="T418" s="172"/>
      <c r="U418" s="172"/>
      <c r="V418" s="172"/>
      <c r="W418" s="172"/>
      <c r="X418" s="172"/>
      <c r="Y418" s="172"/>
      <c r="Z418" s="172"/>
    </row>
    <row r="419" spans="1:26" ht="12" customHeight="1">
      <c r="A419" s="172"/>
      <c r="B419" s="172"/>
      <c r="C419" s="172"/>
      <c r="D419" s="172"/>
      <c r="E419" s="172"/>
      <c r="F419" s="172"/>
      <c r="G419" s="172"/>
      <c r="H419" s="172"/>
      <c r="I419" s="172"/>
      <c r="J419" s="172"/>
      <c r="K419" s="172"/>
      <c r="L419" s="172"/>
      <c r="M419" s="172"/>
      <c r="N419" s="172"/>
      <c r="O419" s="172"/>
      <c r="P419" s="172"/>
      <c r="Q419" s="172"/>
      <c r="R419" s="172"/>
      <c r="S419" s="172"/>
      <c r="T419" s="172"/>
      <c r="U419" s="172"/>
      <c r="V419" s="172"/>
      <c r="W419" s="172"/>
      <c r="X419" s="172"/>
      <c r="Y419" s="172"/>
      <c r="Z419" s="172"/>
    </row>
    <row r="420" spans="1:26" ht="12" customHeight="1">
      <c r="A420" s="172"/>
      <c r="B420" s="172"/>
      <c r="C420" s="172"/>
      <c r="D420" s="172"/>
      <c r="E420" s="172"/>
      <c r="F420" s="172"/>
      <c r="G420" s="172"/>
      <c r="H420" s="172"/>
      <c r="I420" s="172"/>
      <c r="J420" s="172"/>
      <c r="K420" s="172"/>
      <c r="L420" s="172"/>
      <c r="M420" s="172"/>
      <c r="N420" s="172"/>
      <c r="O420" s="172"/>
      <c r="P420" s="172"/>
      <c r="Q420" s="172"/>
      <c r="R420" s="172"/>
      <c r="S420" s="172"/>
      <c r="T420" s="172"/>
      <c r="U420" s="172"/>
      <c r="V420" s="172"/>
      <c r="W420" s="172"/>
      <c r="X420" s="172"/>
      <c r="Y420" s="172"/>
      <c r="Z420" s="172"/>
    </row>
    <row r="421" spans="1:26" ht="12" customHeight="1">
      <c r="A421" s="172"/>
      <c r="B421" s="172"/>
      <c r="C421" s="172"/>
      <c r="D421" s="172"/>
      <c r="E421" s="172"/>
      <c r="F421" s="172"/>
      <c r="G421" s="172"/>
      <c r="H421" s="172"/>
      <c r="I421" s="172"/>
      <c r="J421" s="172"/>
      <c r="K421" s="172"/>
      <c r="L421" s="172"/>
      <c r="M421" s="172"/>
      <c r="N421" s="172"/>
      <c r="O421" s="172"/>
      <c r="P421" s="172"/>
      <c r="Q421" s="172"/>
      <c r="R421" s="172"/>
      <c r="S421" s="172"/>
      <c r="T421" s="172"/>
      <c r="U421" s="172"/>
      <c r="V421" s="172"/>
      <c r="W421" s="172"/>
      <c r="X421" s="172"/>
      <c r="Y421" s="172"/>
      <c r="Z421" s="172"/>
    </row>
    <row r="422" spans="1:26" ht="12" customHeight="1">
      <c r="A422" s="172"/>
      <c r="B422" s="172"/>
      <c r="C422" s="172"/>
      <c r="D422" s="172"/>
      <c r="E422" s="172"/>
      <c r="F422" s="172"/>
      <c r="G422" s="172"/>
      <c r="H422" s="172"/>
      <c r="I422" s="172"/>
      <c r="J422" s="172"/>
      <c r="K422" s="172"/>
      <c r="L422" s="172"/>
      <c r="M422" s="172"/>
      <c r="N422" s="172"/>
      <c r="O422" s="172"/>
      <c r="P422" s="172"/>
      <c r="Q422" s="172"/>
      <c r="R422" s="172"/>
      <c r="S422" s="172"/>
      <c r="T422" s="172"/>
      <c r="U422" s="172"/>
      <c r="V422" s="172"/>
      <c r="W422" s="172"/>
      <c r="X422" s="172"/>
      <c r="Y422" s="172"/>
      <c r="Z422" s="172"/>
    </row>
    <row r="423" spans="1:26" ht="12" customHeight="1">
      <c r="A423" s="172"/>
      <c r="B423" s="172"/>
      <c r="C423" s="172"/>
      <c r="D423" s="172"/>
      <c r="E423" s="172"/>
      <c r="F423" s="172"/>
      <c r="G423" s="172"/>
      <c r="H423" s="172"/>
      <c r="I423" s="172"/>
      <c r="J423" s="172"/>
      <c r="K423" s="172"/>
      <c r="L423" s="172"/>
      <c r="M423" s="172"/>
      <c r="N423" s="172"/>
      <c r="O423" s="172"/>
      <c r="P423" s="172"/>
      <c r="Q423" s="172"/>
      <c r="R423" s="172"/>
      <c r="S423" s="172"/>
      <c r="T423" s="172"/>
      <c r="U423" s="172"/>
      <c r="V423" s="172"/>
      <c r="W423" s="172"/>
      <c r="X423" s="172"/>
      <c r="Y423" s="172"/>
      <c r="Z423" s="172"/>
    </row>
    <row r="424" spans="1:26" ht="12" customHeight="1">
      <c r="A424" s="172"/>
      <c r="B424" s="172"/>
      <c r="C424" s="172"/>
      <c r="D424" s="172"/>
      <c r="E424" s="172"/>
      <c r="F424" s="172"/>
      <c r="G424" s="172"/>
      <c r="H424" s="172"/>
      <c r="I424" s="172"/>
      <c r="J424" s="172"/>
      <c r="K424" s="172"/>
      <c r="L424" s="172"/>
      <c r="M424" s="172"/>
      <c r="N424" s="172"/>
      <c r="O424" s="172"/>
      <c r="P424" s="172"/>
      <c r="Q424" s="172"/>
      <c r="R424" s="172"/>
      <c r="S424" s="172"/>
      <c r="T424" s="172"/>
      <c r="U424" s="172"/>
      <c r="V424" s="172"/>
      <c r="W424" s="172"/>
      <c r="X424" s="172"/>
      <c r="Y424" s="172"/>
      <c r="Z424" s="172"/>
    </row>
    <row r="425" spans="1:26" ht="12" customHeight="1">
      <c r="A425" s="172"/>
      <c r="B425" s="172"/>
      <c r="C425" s="172"/>
      <c r="D425" s="172"/>
      <c r="E425" s="172"/>
      <c r="F425" s="172"/>
      <c r="G425" s="172"/>
      <c r="H425" s="172"/>
      <c r="I425" s="172"/>
      <c r="J425" s="172"/>
      <c r="K425" s="172"/>
      <c r="L425" s="172"/>
      <c r="M425" s="172"/>
      <c r="N425" s="172"/>
      <c r="O425" s="172"/>
      <c r="P425" s="172"/>
      <c r="Q425" s="172"/>
      <c r="R425" s="172"/>
      <c r="S425" s="172"/>
      <c r="T425" s="172"/>
      <c r="U425" s="172"/>
      <c r="V425" s="172"/>
      <c r="W425" s="172"/>
      <c r="X425" s="172"/>
      <c r="Y425" s="172"/>
      <c r="Z425" s="172"/>
    </row>
    <row r="426" spans="1:26" ht="12" customHeight="1">
      <c r="A426" s="172"/>
      <c r="B426" s="172"/>
      <c r="C426" s="172"/>
      <c r="D426" s="172"/>
      <c r="E426" s="172"/>
      <c r="F426" s="172"/>
      <c r="G426" s="172"/>
      <c r="H426" s="172"/>
      <c r="I426" s="172"/>
      <c r="J426" s="172"/>
      <c r="K426" s="172"/>
      <c r="L426" s="172"/>
      <c r="M426" s="172"/>
      <c r="N426" s="172"/>
      <c r="O426" s="172"/>
      <c r="P426" s="172"/>
      <c r="Q426" s="172"/>
      <c r="R426" s="172"/>
      <c r="S426" s="172"/>
      <c r="T426" s="172"/>
      <c r="U426" s="172"/>
      <c r="V426" s="172"/>
      <c r="W426" s="172"/>
      <c r="X426" s="172"/>
      <c r="Y426" s="172"/>
      <c r="Z426" s="172"/>
    </row>
    <row r="427" spans="1:26" ht="12" customHeight="1">
      <c r="A427" s="172"/>
      <c r="B427" s="172"/>
      <c r="C427" s="172"/>
      <c r="D427" s="172"/>
      <c r="E427" s="172"/>
      <c r="F427" s="172"/>
      <c r="G427" s="172"/>
      <c r="H427" s="172"/>
      <c r="I427" s="172"/>
      <c r="J427" s="172"/>
      <c r="K427" s="172"/>
      <c r="L427" s="172"/>
      <c r="M427" s="172"/>
      <c r="N427" s="172"/>
      <c r="O427" s="172"/>
      <c r="P427" s="172"/>
      <c r="Q427" s="172"/>
      <c r="R427" s="172"/>
      <c r="S427" s="172"/>
      <c r="T427" s="172"/>
      <c r="U427" s="172"/>
      <c r="V427" s="172"/>
      <c r="W427" s="172"/>
      <c r="X427" s="172"/>
      <c r="Y427" s="172"/>
      <c r="Z427" s="172"/>
    </row>
    <row r="428" spans="1:26" ht="12" customHeight="1">
      <c r="A428" s="172"/>
      <c r="B428" s="172"/>
      <c r="C428" s="172"/>
      <c r="D428" s="172"/>
      <c r="E428" s="172"/>
      <c r="F428" s="172"/>
      <c r="G428" s="172"/>
      <c r="H428" s="172"/>
      <c r="I428" s="172"/>
      <c r="J428" s="172"/>
      <c r="K428" s="172"/>
      <c r="L428" s="172"/>
      <c r="M428" s="172"/>
      <c r="N428" s="172"/>
      <c r="O428" s="172"/>
      <c r="P428" s="172"/>
      <c r="Q428" s="172"/>
      <c r="R428" s="172"/>
      <c r="S428" s="172"/>
      <c r="T428" s="172"/>
      <c r="U428" s="172"/>
      <c r="V428" s="172"/>
      <c r="W428" s="172"/>
      <c r="X428" s="172"/>
      <c r="Y428" s="172"/>
      <c r="Z428" s="172"/>
    </row>
    <row r="429" spans="1:26" ht="12" customHeight="1">
      <c r="A429" s="172"/>
      <c r="B429" s="172"/>
      <c r="C429" s="172"/>
      <c r="D429" s="172"/>
      <c r="E429" s="172"/>
      <c r="F429" s="172"/>
      <c r="G429" s="172"/>
      <c r="H429" s="172"/>
      <c r="I429" s="172"/>
      <c r="J429" s="172"/>
      <c r="K429" s="172"/>
      <c r="L429" s="172"/>
      <c r="M429" s="172"/>
      <c r="N429" s="172"/>
      <c r="O429" s="172"/>
      <c r="P429" s="172"/>
      <c r="Q429" s="172"/>
      <c r="R429" s="172"/>
      <c r="S429" s="172"/>
      <c r="T429" s="172"/>
      <c r="U429" s="172"/>
      <c r="V429" s="172"/>
      <c r="W429" s="172"/>
      <c r="X429" s="172"/>
      <c r="Y429" s="172"/>
      <c r="Z429" s="172"/>
    </row>
    <row r="430" spans="1:26" ht="12" customHeight="1">
      <c r="A430" s="172"/>
      <c r="B430" s="172"/>
      <c r="C430" s="172"/>
      <c r="D430" s="172"/>
      <c r="E430" s="172"/>
      <c r="F430" s="172"/>
      <c r="G430" s="172"/>
      <c r="H430" s="172"/>
      <c r="I430" s="172"/>
      <c r="J430" s="172"/>
      <c r="K430" s="172"/>
      <c r="L430" s="172"/>
      <c r="M430" s="172"/>
      <c r="N430" s="172"/>
      <c r="O430" s="172"/>
      <c r="P430" s="172"/>
      <c r="Q430" s="172"/>
      <c r="R430" s="172"/>
      <c r="S430" s="172"/>
      <c r="T430" s="172"/>
      <c r="U430" s="172"/>
      <c r="V430" s="172"/>
      <c r="W430" s="172"/>
      <c r="X430" s="172"/>
      <c r="Y430" s="172"/>
      <c r="Z430" s="172"/>
    </row>
    <row r="431" spans="1:26" ht="12" customHeight="1">
      <c r="A431" s="172"/>
      <c r="B431" s="172"/>
      <c r="C431" s="172"/>
      <c r="D431" s="172"/>
      <c r="E431" s="172"/>
      <c r="F431" s="172"/>
      <c r="G431" s="172"/>
      <c r="H431" s="172"/>
      <c r="I431" s="172"/>
      <c r="J431" s="172"/>
      <c r="K431" s="172"/>
      <c r="L431" s="172"/>
      <c r="M431" s="172"/>
      <c r="N431" s="172"/>
      <c r="O431" s="172"/>
      <c r="P431" s="172"/>
      <c r="Q431" s="172"/>
      <c r="R431" s="172"/>
      <c r="S431" s="172"/>
      <c r="T431" s="172"/>
      <c r="U431" s="172"/>
      <c r="V431" s="172"/>
      <c r="W431" s="172"/>
      <c r="X431" s="172"/>
      <c r="Y431" s="172"/>
      <c r="Z431" s="172"/>
    </row>
    <row r="432" spans="1:26" ht="12" customHeight="1">
      <c r="A432" s="172"/>
      <c r="B432" s="172"/>
      <c r="C432" s="172"/>
      <c r="D432" s="172"/>
      <c r="E432" s="172"/>
      <c r="F432" s="172"/>
      <c r="G432" s="172"/>
      <c r="H432" s="172"/>
      <c r="I432" s="172"/>
      <c r="J432" s="172"/>
      <c r="K432" s="172"/>
      <c r="L432" s="172"/>
      <c r="M432" s="172"/>
      <c r="N432" s="172"/>
      <c r="O432" s="172"/>
      <c r="P432" s="172"/>
      <c r="Q432" s="172"/>
      <c r="R432" s="172"/>
      <c r="S432" s="172"/>
      <c r="T432" s="172"/>
      <c r="U432" s="172"/>
      <c r="V432" s="172"/>
      <c r="W432" s="172"/>
      <c r="X432" s="172"/>
      <c r="Y432" s="172"/>
      <c r="Z432" s="172"/>
    </row>
    <row r="433" spans="1:26" ht="12" customHeight="1">
      <c r="A433" s="172"/>
      <c r="B433" s="172"/>
      <c r="C433" s="172"/>
      <c r="D433" s="172"/>
      <c r="E433" s="172"/>
      <c r="F433" s="172"/>
      <c r="G433" s="172"/>
      <c r="H433" s="172"/>
      <c r="I433" s="172"/>
      <c r="J433" s="172"/>
      <c r="K433" s="172"/>
      <c r="L433" s="172"/>
      <c r="M433" s="172"/>
      <c r="N433" s="172"/>
      <c r="O433" s="172"/>
      <c r="P433" s="172"/>
      <c r="Q433" s="172"/>
      <c r="R433" s="172"/>
      <c r="S433" s="172"/>
      <c r="T433" s="172"/>
      <c r="U433" s="172"/>
      <c r="V433" s="172"/>
      <c r="W433" s="172"/>
      <c r="X433" s="172"/>
      <c r="Y433" s="172"/>
      <c r="Z433" s="172"/>
    </row>
    <row r="434" spans="1:26" ht="12" customHeight="1">
      <c r="A434" s="172"/>
      <c r="B434" s="172"/>
      <c r="C434" s="172"/>
      <c r="D434" s="172"/>
      <c r="E434" s="172"/>
      <c r="F434" s="172"/>
      <c r="G434" s="172"/>
      <c r="H434" s="172"/>
      <c r="I434" s="172"/>
      <c r="J434" s="172"/>
      <c r="K434" s="172"/>
      <c r="L434" s="172"/>
      <c r="M434" s="172"/>
      <c r="N434" s="172"/>
      <c r="O434" s="172"/>
      <c r="P434" s="172"/>
      <c r="Q434" s="172"/>
      <c r="R434" s="172"/>
      <c r="S434" s="172"/>
      <c r="T434" s="172"/>
      <c r="U434" s="172"/>
      <c r="V434" s="172"/>
      <c r="W434" s="172"/>
      <c r="X434" s="172"/>
      <c r="Y434" s="172"/>
      <c r="Z434" s="172"/>
    </row>
    <row r="435" spans="1:26" ht="12" customHeight="1">
      <c r="A435" s="172"/>
      <c r="B435" s="172"/>
      <c r="C435" s="172"/>
      <c r="D435" s="172"/>
      <c r="E435" s="172"/>
      <c r="F435" s="172"/>
      <c r="G435" s="172"/>
      <c r="H435" s="172"/>
      <c r="I435" s="172"/>
      <c r="J435" s="172"/>
      <c r="K435" s="172"/>
      <c r="L435" s="172"/>
      <c r="M435" s="172"/>
      <c r="N435" s="172"/>
      <c r="O435" s="172"/>
      <c r="P435" s="172"/>
      <c r="Q435" s="172"/>
      <c r="R435" s="172"/>
      <c r="S435" s="172"/>
      <c r="T435" s="172"/>
      <c r="U435" s="172"/>
      <c r="V435" s="172"/>
      <c r="W435" s="172"/>
      <c r="X435" s="172"/>
      <c r="Y435" s="172"/>
      <c r="Z435" s="172"/>
    </row>
    <row r="436" spans="1:26" ht="12" customHeight="1">
      <c r="A436" s="172"/>
      <c r="B436" s="172"/>
      <c r="C436" s="172"/>
      <c r="D436" s="172"/>
      <c r="E436" s="172"/>
      <c r="F436" s="172"/>
      <c r="G436" s="172"/>
      <c r="H436" s="172"/>
      <c r="I436" s="172"/>
      <c r="J436" s="172"/>
      <c r="K436" s="172"/>
      <c r="L436" s="172"/>
      <c r="M436" s="172"/>
      <c r="N436" s="172"/>
      <c r="O436" s="172"/>
      <c r="P436" s="172"/>
      <c r="Q436" s="172"/>
      <c r="R436" s="172"/>
      <c r="S436" s="172"/>
      <c r="T436" s="172"/>
      <c r="U436" s="172"/>
      <c r="V436" s="172"/>
      <c r="W436" s="172"/>
      <c r="X436" s="172"/>
      <c r="Y436" s="172"/>
      <c r="Z436" s="172"/>
    </row>
    <row r="437" spans="1:26" ht="12" customHeight="1">
      <c r="A437" s="172"/>
      <c r="B437" s="172"/>
      <c r="C437" s="172"/>
      <c r="D437" s="172"/>
      <c r="E437" s="172"/>
      <c r="F437" s="172"/>
      <c r="G437" s="172"/>
      <c r="H437" s="172"/>
      <c r="I437" s="172"/>
      <c r="J437" s="172"/>
      <c r="K437" s="172"/>
      <c r="L437" s="172"/>
      <c r="M437" s="172"/>
      <c r="N437" s="172"/>
      <c r="O437" s="172"/>
      <c r="P437" s="172"/>
      <c r="Q437" s="172"/>
      <c r="R437" s="172"/>
      <c r="S437" s="172"/>
      <c r="T437" s="172"/>
      <c r="U437" s="172"/>
      <c r="V437" s="172"/>
      <c r="W437" s="172"/>
      <c r="X437" s="172"/>
      <c r="Y437" s="172"/>
      <c r="Z437" s="172"/>
    </row>
    <row r="438" spans="1:26" ht="12" customHeight="1">
      <c r="A438" s="172"/>
      <c r="B438" s="172"/>
      <c r="C438" s="172"/>
      <c r="D438" s="172"/>
      <c r="E438" s="172"/>
      <c r="F438" s="172"/>
      <c r="G438" s="172"/>
      <c r="H438" s="172"/>
      <c r="I438" s="172"/>
      <c r="J438" s="172"/>
      <c r="K438" s="172"/>
      <c r="L438" s="172"/>
      <c r="M438" s="172"/>
      <c r="N438" s="172"/>
      <c r="O438" s="172"/>
      <c r="P438" s="172"/>
      <c r="Q438" s="172"/>
      <c r="R438" s="172"/>
      <c r="S438" s="172"/>
      <c r="T438" s="172"/>
      <c r="U438" s="172"/>
      <c r="V438" s="172"/>
      <c r="W438" s="172"/>
      <c r="X438" s="172"/>
      <c r="Y438" s="172"/>
      <c r="Z438" s="172"/>
    </row>
    <row r="439" spans="1:26" ht="12" customHeight="1">
      <c r="A439" s="172"/>
      <c r="B439" s="172"/>
      <c r="C439" s="172"/>
      <c r="D439" s="172"/>
      <c r="E439" s="172"/>
      <c r="F439" s="172"/>
      <c r="G439" s="172"/>
      <c r="H439" s="172"/>
      <c r="I439" s="172"/>
      <c r="J439" s="172"/>
      <c r="K439" s="172"/>
      <c r="L439" s="172"/>
      <c r="M439" s="172"/>
      <c r="N439" s="172"/>
      <c r="O439" s="172"/>
      <c r="P439" s="172"/>
      <c r="Q439" s="172"/>
      <c r="R439" s="172"/>
      <c r="S439" s="172"/>
      <c r="T439" s="172"/>
      <c r="U439" s="172"/>
      <c r="V439" s="172"/>
      <c r="W439" s="172"/>
      <c r="X439" s="172"/>
      <c r="Y439" s="172"/>
      <c r="Z439" s="172"/>
    </row>
    <row r="440" spans="1:26" ht="12" customHeight="1">
      <c r="A440" s="172"/>
      <c r="B440" s="172"/>
      <c r="C440" s="172"/>
      <c r="D440" s="172"/>
      <c r="E440" s="172"/>
      <c r="F440" s="172"/>
      <c r="G440" s="172"/>
      <c r="H440" s="172"/>
      <c r="I440" s="172"/>
      <c r="J440" s="172"/>
      <c r="K440" s="172"/>
      <c r="L440" s="172"/>
      <c r="M440" s="172"/>
      <c r="N440" s="172"/>
      <c r="O440" s="172"/>
      <c r="P440" s="172"/>
      <c r="Q440" s="172"/>
      <c r="R440" s="172"/>
      <c r="S440" s="172"/>
      <c r="T440" s="172"/>
      <c r="U440" s="172"/>
      <c r="V440" s="172"/>
      <c r="W440" s="172"/>
      <c r="X440" s="172"/>
      <c r="Y440" s="172"/>
      <c r="Z440" s="172"/>
    </row>
    <row r="441" spans="1:26" ht="12" customHeight="1">
      <c r="A441" s="172"/>
      <c r="B441" s="172"/>
      <c r="C441" s="172"/>
      <c r="D441" s="172"/>
      <c r="E441" s="172"/>
      <c r="F441" s="172"/>
      <c r="G441" s="172"/>
      <c r="H441" s="172"/>
      <c r="I441" s="172"/>
      <c r="J441" s="172"/>
      <c r="K441" s="172"/>
      <c r="L441" s="172"/>
      <c r="M441" s="172"/>
      <c r="N441" s="172"/>
      <c r="O441" s="172"/>
      <c r="P441" s="172"/>
      <c r="Q441" s="172"/>
      <c r="R441" s="172"/>
      <c r="S441" s="172"/>
      <c r="T441" s="172"/>
      <c r="U441" s="172"/>
      <c r="V441" s="172"/>
      <c r="W441" s="172"/>
      <c r="X441" s="172"/>
      <c r="Y441" s="172"/>
      <c r="Z441" s="172"/>
    </row>
    <row r="442" spans="1:26" ht="12" customHeight="1">
      <c r="A442" s="172"/>
      <c r="B442" s="172"/>
      <c r="C442" s="172"/>
      <c r="D442" s="172"/>
      <c r="E442" s="172"/>
      <c r="F442" s="172"/>
      <c r="G442" s="172"/>
      <c r="H442" s="172"/>
      <c r="I442" s="172"/>
      <c r="J442" s="172"/>
      <c r="K442" s="172"/>
      <c r="L442" s="172"/>
      <c r="M442" s="172"/>
      <c r="N442" s="172"/>
      <c r="O442" s="172"/>
      <c r="P442" s="172"/>
      <c r="Q442" s="172"/>
      <c r="R442" s="172"/>
      <c r="S442" s="172"/>
      <c r="T442" s="172"/>
      <c r="U442" s="172"/>
      <c r="V442" s="172"/>
      <c r="W442" s="172"/>
      <c r="X442" s="172"/>
      <c r="Y442" s="172"/>
      <c r="Z442" s="172"/>
    </row>
    <row r="443" spans="1:26" ht="12" customHeight="1">
      <c r="A443" s="172"/>
      <c r="B443" s="172"/>
      <c r="C443" s="172"/>
      <c r="D443" s="172"/>
      <c r="E443" s="172"/>
      <c r="F443" s="172"/>
      <c r="G443" s="172"/>
      <c r="H443" s="172"/>
      <c r="I443" s="172"/>
      <c r="J443" s="172"/>
      <c r="K443" s="172"/>
      <c r="L443" s="172"/>
      <c r="M443" s="172"/>
      <c r="N443" s="172"/>
      <c r="O443" s="172"/>
      <c r="P443" s="172"/>
      <c r="Q443" s="172"/>
      <c r="R443" s="172"/>
      <c r="S443" s="172"/>
      <c r="T443" s="172"/>
      <c r="U443" s="172"/>
      <c r="V443" s="172"/>
      <c r="W443" s="172"/>
      <c r="X443" s="172"/>
      <c r="Y443" s="172"/>
      <c r="Z443" s="172"/>
    </row>
    <row r="444" spans="1:26" ht="12" customHeight="1">
      <c r="A444" s="172"/>
      <c r="B444" s="172"/>
      <c r="C444" s="172"/>
      <c r="D444" s="172"/>
      <c r="E444" s="172"/>
      <c r="F444" s="172"/>
      <c r="G444" s="172"/>
      <c r="H444" s="172"/>
      <c r="I444" s="172"/>
      <c r="J444" s="172"/>
      <c r="K444" s="172"/>
      <c r="L444" s="172"/>
      <c r="M444" s="172"/>
      <c r="N444" s="172"/>
      <c r="O444" s="172"/>
      <c r="P444" s="172"/>
      <c r="Q444" s="172"/>
      <c r="R444" s="172"/>
      <c r="S444" s="172"/>
      <c r="T444" s="172"/>
      <c r="U444" s="172"/>
      <c r="V444" s="172"/>
      <c r="W444" s="172"/>
      <c r="X444" s="172"/>
      <c r="Y444" s="172"/>
      <c r="Z444" s="172"/>
    </row>
    <row r="445" spans="1:26" ht="12" customHeight="1">
      <c r="A445" s="172"/>
      <c r="B445" s="172"/>
      <c r="C445" s="172"/>
      <c r="D445" s="172"/>
      <c r="E445" s="172"/>
      <c r="F445" s="172"/>
      <c r="G445" s="172"/>
      <c r="H445" s="172"/>
      <c r="I445" s="172"/>
      <c r="J445" s="172"/>
      <c r="K445" s="172"/>
      <c r="L445" s="172"/>
      <c r="M445" s="172"/>
      <c r="N445" s="172"/>
      <c r="O445" s="172"/>
      <c r="P445" s="172"/>
      <c r="Q445" s="172"/>
      <c r="R445" s="172"/>
      <c r="S445" s="172"/>
      <c r="T445" s="172"/>
      <c r="U445" s="172"/>
      <c r="V445" s="172"/>
      <c r="W445" s="172"/>
      <c r="X445" s="172"/>
      <c r="Y445" s="172"/>
      <c r="Z445" s="172"/>
    </row>
    <row r="446" spans="1:26" ht="12" customHeight="1">
      <c r="A446" s="172"/>
      <c r="B446" s="172"/>
      <c r="C446" s="172"/>
      <c r="D446" s="172"/>
      <c r="E446" s="172"/>
      <c r="F446" s="172"/>
      <c r="G446" s="172"/>
      <c r="H446" s="172"/>
      <c r="I446" s="172"/>
      <c r="J446" s="172"/>
      <c r="K446" s="172"/>
      <c r="L446" s="172"/>
      <c r="M446" s="172"/>
      <c r="N446" s="172"/>
      <c r="O446" s="172"/>
      <c r="P446" s="172"/>
      <c r="Q446" s="172"/>
      <c r="R446" s="172"/>
      <c r="S446" s="172"/>
      <c r="T446" s="172"/>
      <c r="U446" s="172"/>
      <c r="V446" s="172"/>
      <c r="W446" s="172"/>
      <c r="X446" s="172"/>
      <c r="Y446" s="172"/>
      <c r="Z446" s="172"/>
    </row>
    <row r="447" spans="1:26" ht="12" customHeight="1">
      <c r="A447" s="172"/>
      <c r="B447" s="172"/>
      <c r="C447" s="172"/>
      <c r="D447" s="172"/>
      <c r="E447" s="172"/>
      <c r="F447" s="172"/>
      <c r="G447" s="172"/>
      <c r="H447" s="172"/>
      <c r="I447" s="172"/>
      <c r="J447" s="172"/>
      <c r="K447" s="172"/>
      <c r="L447" s="172"/>
      <c r="M447" s="172"/>
      <c r="N447" s="172"/>
      <c r="O447" s="172"/>
      <c r="P447" s="172"/>
      <c r="Q447" s="172"/>
      <c r="R447" s="172"/>
      <c r="S447" s="172"/>
      <c r="T447" s="172"/>
      <c r="U447" s="172"/>
      <c r="V447" s="172"/>
      <c r="W447" s="172"/>
      <c r="X447" s="172"/>
      <c r="Y447" s="172"/>
      <c r="Z447" s="172"/>
    </row>
    <row r="448" spans="1:26" ht="12" customHeight="1">
      <c r="A448" s="172"/>
      <c r="B448" s="172"/>
      <c r="C448" s="172"/>
      <c r="D448" s="172"/>
      <c r="E448" s="172"/>
      <c r="F448" s="172"/>
      <c r="G448" s="172"/>
      <c r="H448" s="172"/>
      <c r="I448" s="172"/>
      <c r="J448" s="172"/>
      <c r="K448" s="172"/>
      <c r="L448" s="172"/>
      <c r="M448" s="172"/>
      <c r="N448" s="172"/>
      <c r="O448" s="172"/>
      <c r="P448" s="172"/>
      <c r="Q448" s="172"/>
      <c r="R448" s="172"/>
      <c r="S448" s="172"/>
      <c r="T448" s="172"/>
      <c r="U448" s="172"/>
      <c r="V448" s="172"/>
      <c r="W448" s="172"/>
      <c r="X448" s="172"/>
      <c r="Y448" s="172"/>
      <c r="Z448" s="172"/>
    </row>
    <row r="449" spans="1:26" ht="12" customHeight="1">
      <c r="A449" s="172"/>
      <c r="B449" s="172"/>
      <c r="C449" s="172"/>
      <c r="D449" s="172"/>
      <c r="E449" s="172"/>
      <c r="F449" s="172"/>
      <c r="G449" s="172"/>
      <c r="H449" s="172"/>
      <c r="I449" s="172"/>
      <c r="J449" s="172"/>
      <c r="K449" s="172"/>
      <c r="L449" s="172"/>
      <c r="M449" s="172"/>
      <c r="N449" s="172"/>
      <c r="O449" s="172"/>
      <c r="P449" s="172"/>
      <c r="Q449" s="172"/>
      <c r="R449" s="172"/>
      <c r="S449" s="172"/>
      <c r="T449" s="172"/>
      <c r="U449" s="172"/>
      <c r="V449" s="172"/>
      <c r="W449" s="172"/>
      <c r="X449" s="172"/>
      <c r="Y449" s="172"/>
      <c r="Z449" s="172"/>
    </row>
    <row r="450" spans="1:26" ht="12" customHeight="1">
      <c r="A450" s="172"/>
      <c r="B450" s="172"/>
      <c r="C450" s="172"/>
      <c r="D450" s="172"/>
      <c r="E450" s="172"/>
      <c r="F450" s="172"/>
      <c r="G450" s="172"/>
      <c r="H450" s="172"/>
      <c r="I450" s="172"/>
      <c r="J450" s="172"/>
      <c r="K450" s="172"/>
      <c r="L450" s="172"/>
      <c r="M450" s="172"/>
      <c r="N450" s="172"/>
      <c r="O450" s="172"/>
      <c r="P450" s="172"/>
      <c r="Q450" s="172"/>
      <c r="R450" s="172"/>
      <c r="S450" s="172"/>
      <c r="T450" s="172"/>
      <c r="U450" s="172"/>
      <c r="V450" s="172"/>
      <c r="W450" s="172"/>
      <c r="X450" s="172"/>
      <c r="Y450" s="172"/>
      <c r="Z450" s="172"/>
    </row>
    <row r="451" spans="1:26" ht="12" customHeight="1">
      <c r="A451" s="172"/>
      <c r="B451" s="172"/>
      <c r="C451" s="172"/>
      <c r="D451" s="172"/>
      <c r="E451" s="172"/>
      <c r="F451" s="172"/>
      <c r="G451" s="172"/>
      <c r="H451" s="172"/>
      <c r="I451" s="172"/>
      <c r="J451" s="172"/>
      <c r="K451" s="172"/>
      <c r="L451" s="172"/>
      <c r="M451" s="172"/>
      <c r="N451" s="172"/>
      <c r="O451" s="172"/>
      <c r="P451" s="172"/>
      <c r="Q451" s="172"/>
      <c r="R451" s="172"/>
      <c r="S451" s="172"/>
      <c r="T451" s="172"/>
      <c r="U451" s="172"/>
      <c r="V451" s="172"/>
      <c r="W451" s="172"/>
      <c r="X451" s="172"/>
      <c r="Y451" s="172"/>
      <c r="Z451" s="172"/>
    </row>
    <row r="452" spans="1:26" ht="12" customHeight="1">
      <c r="A452" s="172"/>
      <c r="B452" s="172"/>
      <c r="C452" s="172"/>
      <c r="D452" s="172"/>
      <c r="E452" s="172"/>
      <c r="F452" s="172"/>
      <c r="G452" s="172"/>
      <c r="H452" s="172"/>
      <c r="I452" s="172"/>
      <c r="J452" s="172"/>
      <c r="K452" s="172"/>
      <c r="L452" s="172"/>
      <c r="M452" s="172"/>
      <c r="N452" s="172"/>
      <c r="O452" s="172"/>
      <c r="P452" s="172"/>
      <c r="Q452" s="172"/>
      <c r="R452" s="172"/>
      <c r="S452" s="172"/>
      <c r="T452" s="172"/>
      <c r="U452" s="172"/>
      <c r="V452" s="172"/>
      <c r="W452" s="172"/>
      <c r="X452" s="172"/>
      <c r="Y452" s="172"/>
      <c r="Z452" s="172"/>
    </row>
    <row r="453" spans="1:26" ht="12" customHeight="1">
      <c r="A453" s="172"/>
      <c r="B453" s="172"/>
      <c r="C453" s="172"/>
      <c r="D453" s="172"/>
      <c r="E453" s="172"/>
      <c r="F453" s="172"/>
      <c r="G453" s="172"/>
      <c r="H453" s="172"/>
      <c r="I453" s="172"/>
      <c r="J453" s="172"/>
      <c r="K453" s="172"/>
      <c r="L453" s="172"/>
      <c r="M453" s="172"/>
      <c r="N453" s="172"/>
      <c r="O453" s="172"/>
      <c r="P453" s="172"/>
      <c r="Q453" s="172"/>
      <c r="R453" s="172"/>
      <c r="S453" s="172"/>
      <c r="T453" s="172"/>
      <c r="U453" s="172"/>
      <c r="V453" s="172"/>
      <c r="W453" s="172"/>
      <c r="X453" s="172"/>
      <c r="Y453" s="172"/>
      <c r="Z453" s="172"/>
    </row>
    <row r="454" spans="1:26" ht="12" customHeight="1">
      <c r="A454" s="172"/>
      <c r="B454" s="172"/>
      <c r="C454" s="172"/>
      <c r="D454" s="172"/>
      <c r="E454" s="172"/>
      <c r="F454" s="172"/>
      <c r="G454" s="172"/>
      <c r="H454" s="172"/>
      <c r="I454" s="172"/>
      <c r="J454" s="172"/>
      <c r="K454" s="172"/>
      <c r="L454" s="172"/>
      <c r="M454" s="172"/>
      <c r="N454" s="172"/>
      <c r="O454" s="172"/>
      <c r="P454" s="172"/>
      <c r="Q454" s="172"/>
      <c r="R454" s="172"/>
      <c r="S454" s="172"/>
      <c r="T454" s="172"/>
      <c r="U454" s="172"/>
      <c r="V454" s="172"/>
      <c r="W454" s="172"/>
      <c r="X454" s="172"/>
      <c r="Y454" s="172"/>
      <c r="Z454" s="172"/>
    </row>
    <row r="455" spans="1:26" ht="12" customHeight="1">
      <c r="A455" s="172"/>
      <c r="B455" s="172"/>
      <c r="C455" s="172"/>
      <c r="D455" s="172"/>
      <c r="E455" s="172"/>
      <c r="F455" s="172"/>
      <c r="G455" s="172"/>
      <c r="H455" s="172"/>
      <c r="I455" s="172"/>
      <c r="J455" s="172"/>
      <c r="K455" s="172"/>
      <c r="L455" s="172"/>
      <c r="M455" s="172"/>
      <c r="N455" s="172"/>
      <c r="O455" s="172"/>
      <c r="P455" s="172"/>
      <c r="Q455" s="172"/>
      <c r="R455" s="172"/>
      <c r="S455" s="172"/>
      <c r="T455" s="172"/>
      <c r="U455" s="172"/>
      <c r="V455" s="172"/>
      <c r="W455" s="172"/>
      <c r="X455" s="172"/>
      <c r="Y455" s="172"/>
      <c r="Z455" s="172"/>
    </row>
    <row r="456" spans="1:26" ht="12" customHeight="1">
      <c r="A456" s="172"/>
      <c r="B456" s="172"/>
      <c r="C456" s="172"/>
      <c r="D456" s="172"/>
      <c r="E456" s="172"/>
      <c r="F456" s="172"/>
      <c r="G456" s="172"/>
      <c r="H456" s="172"/>
      <c r="I456" s="172"/>
      <c r="J456" s="172"/>
      <c r="K456" s="172"/>
      <c r="L456" s="172"/>
      <c r="M456" s="172"/>
      <c r="N456" s="172"/>
      <c r="O456" s="172"/>
      <c r="P456" s="172"/>
      <c r="Q456" s="172"/>
      <c r="R456" s="172"/>
      <c r="S456" s="172"/>
      <c r="T456" s="172"/>
      <c r="U456" s="172"/>
      <c r="V456" s="172"/>
      <c r="W456" s="172"/>
      <c r="X456" s="172"/>
      <c r="Y456" s="172"/>
      <c r="Z456" s="172"/>
    </row>
    <row r="457" spans="1:26" ht="12" customHeight="1">
      <c r="A457" s="172"/>
      <c r="B457" s="172"/>
      <c r="C457" s="172"/>
      <c r="D457" s="172"/>
      <c r="E457" s="172"/>
      <c r="F457" s="172"/>
      <c r="G457" s="172"/>
      <c r="H457" s="172"/>
      <c r="I457" s="172"/>
      <c r="J457" s="172"/>
      <c r="K457" s="172"/>
      <c r="L457" s="172"/>
      <c r="M457" s="172"/>
      <c r="N457" s="172"/>
      <c r="O457" s="172"/>
      <c r="P457" s="172"/>
      <c r="Q457" s="172"/>
      <c r="R457" s="172"/>
      <c r="S457" s="172"/>
      <c r="T457" s="172"/>
      <c r="U457" s="172"/>
      <c r="V457" s="172"/>
      <c r="W457" s="172"/>
      <c r="X457" s="172"/>
      <c r="Y457" s="172"/>
      <c r="Z457" s="172"/>
    </row>
    <row r="458" spans="1:26" ht="12" customHeight="1">
      <c r="A458" s="172"/>
      <c r="B458" s="172"/>
      <c r="C458" s="172"/>
      <c r="D458" s="172"/>
      <c r="E458" s="172"/>
      <c r="F458" s="172"/>
      <c r="G458" s="172"/>
      <c r="H458" s="172"/>
      <c r="I458" s="172"/>
      <c r="J458" s="172"/>
      <c r="K458" s="172"/>
      <c r="L458" s="172"/>
      <c r="M458" s="172"/>
      <c r="N458" s="172"/>
      <c r="O458" s="172"/>
      <c r="P458" s="172"/>
      <c r="Q458" s="172"/>
      <c r="R458" s="172"/>
      <c r="S458" s="172"/>
      <c r="T458" s="172"/>
      <c r="U458" s="172"/>
      <c r="V458" s="172"/>
      <c r="W458" s="172"/>
      <c r="X458" s="172"/>
      <c r="Y458" s="172"/>
      <c r="Z458" s="172"/>
    </row>
    <row r="459" spans="1:26" ht="12" customHeight="1">
      <c r="A459" s="172"/>
      <c r="B459" s="172"/>
      <c r="C459" s="172"/>
      <c r="D459" s="172"/>
      <c r="E459" s="172"/>
      <c r="F459" s="172"/>
      <c r="G459" s="172"/>
      <c r="H459" s="172"/>
      <c r="I459" s="172"/>
      <c r="J459" s="172"/>
      <c r="K459" s="172"/>
      <c r="L459" s="172"/>
      <c r="M459" s="172"/>
      <c r="N459" s="172"/>
      <c r="O459" s="172"/>
      <c r="P459" s="172"/>
      <c r="Q459" s="172"/>
      <c r="R459" s="172"/>
      <c r="S459" s="172"/>
      <c r="T459" s="172"/>
      <c r="U459" s="172"/>
      <c r="V459" s="172"/>
      <c r="W459" s="172"/>
      <c r="X459" s="172"/>
      <c r="Y459" s="172"/>
      <c r="Z459" s="172"/>
    </row>
    <row r="460" spans="1:26" ht="12" customHeight="1">
      <c r="A460" s="172"/>
      <c r="B460" s="172"/>
      <c r="C460" s="172"/>
      <c r="D460" s="172"/>
      <c r="E460" s="172"/>
      <c r="F460" s="172"/>
      <c r="G460" s="172"/>
      <c r="H460" s="172"/>
      <c r="I460" s="172"/>
      <c r="J460" s="172"/>
      <c r="K460" s="172"/>
      <c r="L460" s="172"/>
      <c r="M460" s="172"/>
      <c r="N460" s="172"/>
      <c r="O460" s="172"/>
      <c r="P460" s="172"/>
      <c r="Q460" s="172"/>
      <c r="R460" s="172"/>
      <c r="S460" s="172"/>
      <c r="T460" s="172"/>
      <c r="U460" s="172"/>
      <c r="V460" s="172"/>
      <c r="W460" s="172"/>
      <c r="X460" s="172"/>
      <c r="Y460" s="172"/>
      <c r="Z460" s="172"/>
    </row>
    <row r="461" spans="1:26" ht="12" customHeight="1">
      <c r="A461" s="172"/>
      <c r="B461" s="172"/>
      <c r="C461" s="172"/>
      <c r="D461" s="172"/>
      <c r="E461" s="172"/>
      <c r="F461" s="172"/>
      <c r="G461" s="172"/>
      <c r="H461" s="172"/>
      <c r="I461" s="172"/>
      <c r="J461" s="172"/>
      <c r="K461" s="172"/>
      <c r="L461" s="172"/>
      <c r="M461" s="172"/>
      <c r="N461" s="172"/>
      <c r="O461" s="172"/>
      <c r="P461" s="172"/>
      <c r="Q461" s="172"/>
      <c r="R461" s="172"/>
      <c r="S461" s="172"/>
      <c r="T461" s="172"/>
      <c r="U461" s="172"/>
      <c r="V461" s="172"/>
      <c r="W461" s="172"/>
      <c r="X461" s="172"/>
      <c r="Y461" s="172"/>
      <c r="Z461" s="172"/>
    </row>
    <row r="462" spans="1:26" ht="12" customHeight="1">
      <c r="A462" s="172"/>
      <c r="B462" s="172"/>
      <c r="C462" s="172"/>
      <c r="D462" s="172"/>
      <c r="E462" s="172"/>
      <c r="F462" s="172"/>
      <c r="G462" s="172"/>
      <c r="H462" s="172"/>
      <c r="I462" s="172"/>
      <c r="J462" s="172"/>
      <c r="K462" s="172"/>
      <c r="L462" s="172"/>
      <c r="M462" s="172"/>
      <c r="N462" s="172"/>
      <c r="O462" s="172"/>
      <c r="P462" s="172"/>
      <c r="Q462" s="172"/>
      <c r="R462" s="172"/>
      <c r="S462" s="172"/>
      <c r="T462" s="172"/>
      <c r="U462" s="172"/>
      <c r="V462" s="172"/>
      <c r="W462" s="172"/>
      <c r="X462" s="172"/>
      <c r="Y462" s="172"/>
      <c r="Z462" s="172"/>
    </row>
    <row r="463" spans="1:26" ht="12" customHeight="1">
      <c r="A463" s="172"/>
      <c r="B463" s="172"/>
      <c r="C463" s="172"/>
      <c r="D463" s="172"/>
      <c r="E463" s="172"/>
      <c r="F463" s="172"/>
      <c r="G463" s="172"/>
      <c r="H463" s="172"/>
      <c r="I463" s="172"/>
      <c r="J463" s="172"/>
      <c r="K463" s="172"/>
      <c r="L463" s="172"/>
      <c r="M463" s="172"/>
      <c r="N463" s="172"/>
      <c r="O463" s="172"/>
      <c r="P463" s="172"/>
      <c r="Q463" s="172"/>
      <c r="R463" s="172"/>
      <c r="S463" s="172"/>
      <c r="T463" s="172"/>
      <c r="U463" s="172"/>
      <c r="V463" s="172"/>
      <c r="W463" s="172"/>
      <c r="X463" s="172"/>
      <c r="Y463" s="172"/>
      <c r="Z463" s="172"/>
    </row>
    <row r="464" spans="1:26" ht="12" customHeight="1">
      <c r="A464" s="172"/>
      <c r="B464" s="172"/>
      <c r="C464" s="172"/>
      <c r="D464" s="172"/>
      <c r="E464" s="172"/>
      <c r="F464" s="172"/>
      <c r="G464" s="172"/>
      <c r="H464" s="172"/>
      <c r="I464" s="172"/>
      <c r="J464" s="172"/>
      <c r="K464" s="172"/>
      <c r="L464" s="172"/>
      <c r="M464" s="172"/>
      <c r="N464" s="172"/>
      <c r="O464" s="172"/>
      <c r="P464" s="172"/>
      <c r="Q464" s="172"/>
      <c r="R464" s="172"/>
      <c r="S464" s="172"/>
      <c r="T464" s="172"/>
      <c r="U464" s="172"/>
      <c r="V464" s="172"/>
      <c r="W464" s="172"/>
      <c r="X464" s="172"/>
      <c r="Y464" s="172"/>
      <c r="Z464" s="172"/>
    </row>
    <row r="465" spans="1:26" ht="12" customHeight="1">
      <c r="A465" s="172"/>
      <c r="B465" s="172"/>
      <c r="C465" s="172"/>
      <c r="D465" s="172"/>
      <c r="E465" s="172"/>
      <c r="F465" s="172"/>
      <c r="G465" s="172"/>
      <c r="H465" s="172"/>
      <c r="I465" s="172"/>
      <c r="J465" s="172"/>
      <c r="K465" s="172"/>
      <c r="L465" s="172"/>
      <c r="M465" s="172"/>
      <c r="N465" s="172"/>
      <c r="O465" s="172"/>
      <c r="P465" s="172"/>
      <c r="Q465" s="172"/>
      <c r="R465" s="172"/>
      <c r="S465" s="172"/>
      <c r="T465" s="172"/>
      <c r="U465" s="172"/>
      <c r="V465" s="172"/>
      <c r="W465" s="172"/>
      <c r="X465" s="172"/>
      <c r="Y465" s="172"/>
      <c r="Z465" s="172"/>
    </row>
    <row r="466" spans="1:26" ht="12" customHeight="1">
      <c r="A466" s="172"/>
      <c r="B466" s="172"/>
      <c r="C466" s="172"/>
      <c r="D466" s="172"/>
      <c r="E466" s="172"/>
      <c r="F466" s="172"/>
      <c r="G466" s="172"/>
      <c r="H466" s="172"/>
      <c r="I466" s="172"/>
      <c r="J466" s="172"/>
      <c r="K466" s="172"/>
      <c r="L466" s="172"/>
      <c r="M466" s="172"/>
      <c r="N466" s="172"/>
      <c r="O466" s="172"/>
      <c r="P466" s="172"/>
      <c r="Q466" s="172"/>
      <c r="R466" s="172"/>
      <c r="S466" s="172"/>
      <c r="T466" s="172"/>
      <c r="U466" s="172"/>
      <c r="V466" s="172"/>
      <c r="W466" s="172"/>
      <c r="X466" s="172"/>
      <c r="Y466" s="172"/>
      <c r="Z466" s="172"/>
    </row>
    <row r="467" spans="1:26" ht="12" customHeight="1">
      <c r="A467" s="172"/>
      <c r="B467" s="172"/>
      <c r="C467" s="172"/>
      <c r="D467" s="172"/>
      <c r="E467" s="172"/>
      <c r="F467" s="172"/>
      <c r="G467" s="172"/>
      <c r="H467" s="172"/>
      <c r="I467" s="172"/>
      <c r="J467" s="172"/>
      <c r="K467" s="172"/>
      <c r="L467" s="172"/>
      <c r="M467" s="172"/>
      <c r="N467" s="172"/>
      <c r="O467" s="172"/>
      <c r="P467" s="172"/>
      <c r="Q467" s="172"/>
      <c r="R467" s="172"/>
      <c r="S467" s="172"/>
      <c r="T467" s="172"/>
      <c r="U467" s="172"/>
      <c r="V467" s="172"/>
      <c r="W467" s="172"/>
      <c r="X467" s="172"/>
      <c r="Y467" s="172"/>
      <c r="Z467" s="172"/>
    </row>
    <row r="468" spans="1:26" ht="12" customHeight="1">
      <c r="A468" s="172"/>
      <c r="B468" s="172"/>
      <c r="C468" s="172"/>
      <c r="D468" s="172"/>
      <c r="E468" s="172"/>
      <c r="F468" s="172"/>
      <c r="G468" s="172"/>
      <c r="H468" s="172"/>
      <c r="I468" s="172"/>
      <c r="J468" s="172"/>
      <c r="K468" s="172"/>
      <c r="L468" s="172"/>
      <c r="M468" s="172"/>
      <c r="N468" s="172"/>
      <c r="O468" s="172"/>
      <c r="P468" s="172"/>
      <c r="Q468" s="172"/>
      <c r="R468" s="172"/>
      <c r="S468" s="172"/>
      <c r="T468" s="172"/>
      <c r="U468" s="172"/>
      <c r="V468" s="172"/>
      <c r="W468" s="172"/>
      <c r="X468" s="172"/>
      <c r="Y468" s="172"/>
      <c r="Z468" s="172"/>
    </row>
    <row r="469" spans="1:26" ht="12" customHeight="1">
      <c r="A469" s="172"/>
      <c r="B469" s="172"/>
      <c r="C469" s="172"/>
      <c r="D469" s="172"/>
      <c r="E469" s="172"/>
      <c r="F469" s="172"/>
      <c r="G469" s="172"/>
      <c r="H469" s="172"/>
      <c r="I469" s="172"/>
      <c r="J469" s="172"/>
      <c r="K469" s="172"/>
      <c r="L469" s="172"/>
      <c r="M469" s="172"/>
      <c r="N469" s="172"/>
      <c r="O469" s="172"/>
      <c r="P469" s="172"/>
      <c r="Q469" s="172"/>
      <c r="R469" s="172"/>
      <c r="S469" s="172"/>
      <c r="T469" s="172"/>
      <c r="U469" s="172"/>
      <c r="V469" s="172"/>
      <c r="W469" s="172"/>
      <c r="X469" s="172"/>
      <c r="Y469" s="172"/>
      <c r="Z469" s="172"/>
    </row>
    <row r="470" spans="1:26" ht="12" customHeight="1">
      <c r="A470" s="172"/>
      <c r="B470" s="172"/>
      <c r="C470" s="172"/>
      <c r="D470" s="172"/>
      <c r="E470" s="172"/>
      <c r="F470" s="172"/>
      <c r="G470" s="172"/>
      <c r="H470" s="172"/>
      <c r="I470" s="172"/>
      <c r="J470" s="172"/>
      <c r="K470" s="172"/>
      <c r="L470" s="172"/>
      <c r="M470" s="172"/>
      <c r="N470" s="172"/>
      <c r="O470" s="172"/>
      <c r="P470" s="172"/>
      <c r="Q470" s="172"/>
      <c r="R470" s="172"/>
      <c r="S470" s="172"/>
      <c r="T470" s="172"/>
      <c r="U470" s="172"/>
      <c r="V470" s="172"/>
      <c r="W470" s="172"/>
      <c r="X470" s="172"/>
      <c r="Y470" s="172"/>
      <c r="Z470" s="172"/>
    </row>
    <row r="471" spans="1:26" ht="12" customHeight="1">
      <c r="A471" s="172"/>
      <c r="B471" s="172"/>
      <c r="C471" s="172"/>
      <c r="D471" s="172"/>
      <c r="E471" s="172"/>
      <c r="F471" s="172"/>
      <c r="G471" s="172"/>
      <c r="H471" s="172"/>
      <c r="I471" s="172"/>
      <c r="J471" s="172"/>
      <c r="K471" s="172"/>
      <c r="L471" s="172"/>
      <c r="M471" s="172"/>
      <c r="N471" s="172"/>
      <c r="O471" s="172"/>
      <c r="P471" s="172"/>
      <c r="Q471" s="172"/>
      <c r="R471" s="172"/>
      <c r="S471" s="172"/>
      <c r="T471" s="172"/>
      <c r="U471" s="172"/>
      <c r="V471" s="172"/>
      <c r="W471" s="172"/>
      <c r="X471" s="172"/>
      <c r="Y471" s="172"/>
      <c r="Z471" s="172"/>
    </row>
    <row r="472" spans="1:26" ht="12" customHeight="1">
      <c r="A472" s="172"/>
      <c r="B472" s="172"/>
      <c r="C472" s="172"/>
      <c r="D472" s="172"/>
      <c r="E472" s="172"/>
      <c r="F472" s="172"/>
      <c r="G472" s="172"/>
      <c r="H472" s="172"/>
      <c r="I472" s="172"/>
      <c r="J472" s="172"/>
      <c r="K472" s="172"/>
      <c r="L472" s="172"/>
      <c r="M472" s="172"/>
      <c r="N472" s="172"/>
      <c r="O472" s="172"/>
      <c r="P472" s="172"/>
      <c r="Q472" s="172"/>
      <c r="R472" s="172"/>
      <c r="S472" s="172"/>
      <c r="T472" s="172"/>
      <c r="U472" s="172"/>
      <c r="V472" s="172"/>
      <c r="W472" s="172"/>
      <c r="X472" s="172"/>
      <c r="Y472" s="172"/>
      <c r="Z472" s="172"/>
    </row>
    <row r="473" spans="1:26" ht="12" customHeight="1">
      <c r="A473" s="172"/>
      <c r="B473" s="172"/>
      <c r="C473" s="172"/>
      <c r="D473" s="172"/>
      <c r="E473" s="172"/>
      <c r="F473" s="172"/>
      <c r="G473" s="172"/>
      <c r="H473" s="172"/>
      <c r="I473" s="172"/>
      <c r="J473" s="172"/>
      <c r="K473" s="172"/>
      <c r="L473" s="172"/>
      <c r="M473" s="172"/>
      <c r="N473" s="172"/>
      <c r="O473" s="172"/>
      <c r="P473" s="172"/>
      <c r="Q473" s="172"/>
      <c r="R473" s="172"/>
      <c r="S473" s="172"/>
      <c r="T473" s="172"/>
      <c r="U473" s="172"/>
      <c r="V473" s="172"/>
      <c r="W473" s="172"/>
      <c r="X473" s="172"/>
      <c r="Y473" s="172"/>
      <c r="Z473" s="172"/>
    </row>
    <row r="474" spans="1:26" ht="12" customHeight="1">
      <c r="A474" s="172"/>
      <c r="B474" s="172"/>
      <c r="C474" s="172"/>
      <c r="D474" s="172"/>
      <c r="E474" s="172"/>
      <c r="F474" s="172"/>
      <c r="G474" s="172"/>
      <c r="H474" s="172"/>
      <c r="I474" s="172"/>
      <c r="J474" s="172"/>
      <c r="K474" s="172"/>
      <c r="L474" s="172"/>
      <c r="M474" s="172"/>
      <c r="N474" s="172"/>
      <c r="O474" s="172"/>
      <c r="P474" s="172"/>
      <c r="Q474" s="172"/>
      <c r="R474" s="172"/>
      <c r="S474" s="172"/>
      <c r="T474" s="172"/>
      <c r="U474" s="172"/>
      <c r="V474" s="172"/>
      <c r="W474" s="172"/>
      <c r="X474" s="172"/>
      <c r="Y474" s="172"/>
      <c r="Z474" s="172"/>
    </row>
    <row r="475" spans="1:26" ht="12" customHeight="1">
      <c r="A475" s="172"/>
      <c r="B475" s="172"/>
      <c r="C475" s="172"/>
      <c r="D475" s="172"/>
      <c r="E475" s="172"/>
      <c r="F475" s="172"/>
      <c r="G475" s="172"/>
      <c r="H475" s="172"/>
      <c r="I475" s="172"/>
      <c r="J475" s="172"/>
      <c r="K475" s="172"/>
      <c r="L475" s="172"/>
      <c r="M475" s="172"/>
      <c r="N475" s="172"/>
      <c r="O475" s="172"/>
      <c r="P475" s="172"/>
      <c r="Q475" s="172"/>
      <c r="R475" s="172"/>
      <c r="S475" s="172"/>
      <c r="T475" s="172"/>
      <c r="U475" s="172"/>
      <c r="V475" s="172"/>
      <c r="W475" s="172"/>
      <c r="X475" s="172"/>
      <c r="Y475" s="172"/>
      <c r="Z475" s="172"/>
    </row>
    <row r="476" spans="1:26" ht="12" customHeight="1">
      <c r="A476" s="172"/>
      <c r="B476" s="172"/>
      <c r="C476" s="172"/>
      <c r="D476" s="172"/>
      <c r="E476" s="172"/>
      <c r="F476" s="172"/>
      <c r="G476" s="172"/>
      <c r="H476" s="172"/>
      <c r="I476" s="172"/>
      <c r="J476" s="172"/>
      <c r="K476" s="172"/>
      <c r="L476" s="172"/>
      <c r="M476" s="172"/>
      <c r="N476" s="172"/>
      <c r="O476" s="172"/>
      <c r="P476" s="172"/>
      <c r="Q476" s="172"/>
      <c r="R476" s="172"/>
      <c r="S476" s="172"/>
      <c r="T476" s="172"/>
      <c r="U476" s="172"/>
      <c r="V476" s="172"/>
      <c r="W476" s="172"/>
      <c r="X476" s="172"/>
      <c r="Y476" s="172"/>
      <c r="Z476" s="172"/>
    </row>
    <row r="477" spans="1:26" ht="12" customHeight="1">
      <c r="A477" s="172"/>
      <c r="B477" s="172"/>
      <c r="C477" s="172"/>
      <c r="D477" s="172"/>
      <c r="E477" s="172"/>
      <c r="F477" s="172"/>
      <c r="G477" s="172"/>
      <c r="H477" s="172"/>
      <c r="I477" s="172"/>
      <c r="J477" s="172"/>
      <c r="K477" s="172"/>
      <c r="L477" s="172"/>
      <c r="M477" s="172"/>
      <c r="N477" s="172"/>
      <c r="O477" s="172"/>
      <c r="P477" s="172"/>
      <c r="Q477" s="172"/>
      <c r="R477" s="172"/>
      <c r="S477" s="172"/>
      <c r="T477" s="172"/>
      <c r="U477" s="172"/>
      <c r="V477" s="172"/>
      <c r="W477" s="172"/>
      <c r="X477" s="172"/>
      <c r="Y477" s="172"/>
      <c r="Z477" s="172"/>
    </row>
    <row r="478" spans="1:26" ht="12" customHeight="1">
      <c r="A478" s="172"/>
      <c r="B478" s="172"/>
      <c r="C478" s="172"/>
      <c r="D478" s="172"/>
      <c r="E478" s="172"/>
      <c r="F478" s="172"/>
      <c r="G478" s="172"/>
      <c r="H478" s="172"/>
      <c r="I478" s="172"/>
      <c r="J478" s="172"/>
      <c r="K478" s="172"/>
      <c r="L478" s="172"/>
      <c r="M478" s="172"/>
      <c r="N478" s="172"/>
      <c r="O478" s="172"/>
      <c r="P478" s="172"/>
      <c r="Q478" s="172"/>
      <c r="R478" s="172"/>
      <c r="S478" s="172"/>
      <c r="T478" s="172"/>
      <c r="U478" s="172"/>
      <c r="V478" s="172"/>
      <c r="W478" s="172"/>
      <c r="X478" s="172"/>
      <c r="Y478" s="172"/>
      <c r="Z478" s="172"/>
    </row>
    <row r="479" spans="1:26" ht="12" customHeight="1">
      <c r="A479" s="172"/>
      <c r="B479" s="172"/>
      <c r="C479" s="172"/>
      <c r="D479" s="172"/>
      <c r="E479" s="172"/>
      <c r="F479" s="172"/>
      <c r="G479" s="172"/>
      <c r="H479" s="172"/>
      <c r="I479" s="172"/>
      <c r="J479" s="172"/>
      <c r="K479" s="172"/>
      <c r="L479" s="172"/>
      <c r="M479" s="172"/>
      <c r="N479" s="172"/>
      <c r="O479" s="172"/>
      <c r="P479" s="172"/>
      <c r="Q479" s="172"/>
      <c r="R479" s="172"/>
      <c r="S479" s="172"/>
      <c r="T479" s="172"/>
      <c r="U479" s="172"/>
      <c r="V479" s="172"/>
      <c r="W479" s="172"/>
      <c r="X479" s="172"/>
      <c r="Y479" s="172"/>
      <c r="Z479" s="172"/>
    </row>
    <row r="480" spans="1:26" ht="12" customHeight="1">
      <c r="A480" s="172"/>
      <c r="B480" s="172"/>
      <c r="C480" s="172"/>
      <c r="D480" s="172"/>
      <c r="E480" s="172"/>
      <c r="F480" s="172"/>
      <c r="G480" s="172"/>
      <c r="H480" s="172"/>
      <c r="I480" s="172"/>
      <c r="J480" s="172"/>
      <c r="K480" s="172"/>
      <c r="L480" s="172"/>
      <c r="M480" s="172"/>
      <c r="N480" s="172"/>
      <c r="O480" s="172"/>
      <c r="P480" s="172"/>
      <c r="Q480" s="172"/>
      <c r="R480" s="172"/>
      <c r="S480" s="172"/>
      <c r="T480" s="172"/>
      <c r="U480" s="172"/>
      <c r="V480" s="172"/>
      <c r="W480" s="172"/>
      <c r="X480" s="172"/>
      <c r="Y480" s="172"/>
      <c r="Z480" s="172"/>
    </row>
    <row r="481" spans="1:26" ht="12" customHeight="1">
      <c r="A481" s="172"/>
      <c r="B481" s="172"/>
      <c r="C481" s="172"/>
      <c r="D481" s="172"/>
      <c r="E481" s="172"/>
      <c r="F481" s="172"/>
      <c r="G481" s="172"/>
      <c r="H481" s="172"/>
      <c r="I481" s="172"/>
      <c r="J481" s="172"/>
      <c r="K481" s="172"/>
      <c r="L481" s="172"/>
      <c r="M481" s="172"/>
      <c r="N481" s="172"/>
      <c r="O481" s="172"/>
      <c r="P481" s="172"/>
      <c r="Q481" s="172"/>
      <c r="R481" s="172"/>
      <c r="S481" s="172"/>
      <c r="T481" s="172"/>
      <c r="U481" s="172"/>
      <c r="V481" s="172"/>
      <c r="W481" s="172"/>
      <c r="X481" s="172"/>
      <c r="Y481" s="172"/>
      <c r="Z481" s="172"/>
    </row>
    <row r="482" spans="1:26" ht="12" customHeight="1">
      <c r="A482" s="172"/>
      <c r="B482" s="172"/>
      <c r="C482" s="172"/>
      <c r="D482" s="172"/>
      <c r="E482" s="172"/>
      <c r="F482" s="172"/>
      <c r="G482" s="172"/>
      <c r="H482" s="172"/>
      <c r="I482" s="172"/>
      <c r="J482" s="172"/>
      <c r="K482" s="172"/>
      <c r="L482" s="172"/>
      <c r="M482" s="172"/>
      <c r="N482" s="172"/>
      <c r="O482" s="172"/>
      <c r="P482" s="172"/>
      <c r="Q482" s="172"/>
      <c r="R482" s="172"/>
      <c r="S482" s="172"/>
      <c r="T482" s="172"/>
      <c r="U482" s="172"/>
      <c r="V482" s="172"/>
      <c r="W482" s="172"/>
      <c r="X482" s="172"/>
      <c r="Y482" s="172"/>
      <c r="Z482" s="172"/>
    </row>
    <row r="483" spans="1:26" ht="12" customHeight="1">
      <c r="A483" s="172"/>
      <c r="B483" s="172"/>
      <c r="C483" s="172"/>
      <c r="D483" s="172"/>
      <c r="E483" s="172"/>
      <c r="F483" s="172"/>
      <c r="G483" s="172"/>
      <c r="H483" s="172"/>
      <c r="I483" s="172"/>
      <c r="J483" s="172"/>
      <c r="K483" s="172"/>
      <c r="L483" s="172"/>
      <c r="M483" s="172"/>
      <c r="N483" s="172"/>
      <c r="O483" s="172"/>
      <c r="P483" s="172"/>
      <c r="Q483" s="172"/>
      <c r="R483" s="172"/>
      <c r="S483" s="172"/>
      <c r="T483" s="172"/>
      <c r="U483" s="172"/>
      <c r="V483" s="172"/>
      <c r="W483" s="172"/>
      <c r="X483" s="172"/>
      <c r="Y483" s="172"/>
      <c r="Z483" s="172"/>
    </row>
    <row r="484" spans="1:26" ht="12" customHeight="1">
      <c r="A484" s="172"/>
      <c r="B484" s="172"/>
      <c r="C484" s="172"/>
      <c r="D484" s="172"/>
      <c r="E484" s="172"/>
      <c r="F484" s="172"/>
      <c r="G484" s="172"/>
      <c r="H484" s="172"/>
      <c r="I484" s="172"/>
      <c r="J484" s="172"/>
      <c r="K484" s="172"/>
      <c r="L484" s="172"/>
      <c r="M484" s="172"/>
      <c r="N484" s="172"/>
      <c r="O484" s="172"/>
      <c r="P484" s="172"/>
      <c r="Q484" s="172"/>
      <c r="R484" s="172"/>
      <c r="S484" s="172"/>
      <c r="T484" s="172"/>
      <c r="U484" s="172"/>
      <c r="V484" s="172"/>
      <c r="W484" s="172"/>
      <c r="X484" s="172"/>
      <c r="Y484" s="172"/>
      <c r="Z484" s="172"/>
    </row>
    <row r="485" spans="1:26" ht="12" customHeight="1">
      <c r="A485" s="172"/>
      <c r="B485" s="172"/>
      <c r="C485" s="172"/>
      <c r="D485" s="172"/>
      <c r="E485" s="172"/>
      <c r="F485" s="172"/>
      <c r="G485" s="172"/>
      <c r="H485" s="172"/>
      <c r="I485" s="172"/>
      <c r="J485" s="172"/>
      <c r="K485" s="172"/>
      <c r="L485" s="172"/>
      <c r="M485" s="172"/>
      <c r="N485" s="172"/>
      <c r="O485" s="172"/>
      <c r="P485" s="172"/>
      <c r="Q485" s="172"/>
      <c r="R485" s="172"/>
      <c r="S485" s="172"/>
      <c r="T485" s="172"/>
      <c r="U485" s="172"/>
      <c r="V485" s="172"/>
      <c r="W485" s="172"/>
      <c r="X485" s="172"/>
      <c r="Y485" s="172"/>
      <c r="Z485" s="172"/>
    </row>
    <row r="486" spans="1:26" ht="12" customHeight="1">
      <c r="A486" s="172"/>
      <c r="B486" s="172"/>
      <c r="C486" s="172"/>
      <c r="D486" s="172"/>
      <c r="E486" s="172"/>
      <c r="F486" s="172"/>
      <c r="G486" s="172"/>
      <c r="H486" s="172"/>
      <c r="I486" s="172"/>
      <c r="J486" s="172"/>
      <c r="K486" s="172"/>
      <c r="L486" s="172"/>
      <c r="M486" s="172"/>
      <c r="N486" s="172"/>
      <c r="O486" s="172"/>
      <c r="P486" s="172"/>
      <c r="Q486" s="172"/>
      <c r="R486" s="172"/>
      <c r="S486" s="172"/>
      <c r="T486" s="172"/>
      <c r="U486" s="172"/>
      <c r="V486" s="172"/>
      <c r="W486" s="172"/>
      <c r="X486" s="172"/>
      <c r="Y486" s="172"/>
      <c r="Z486" s="172"/>
    </row>
    <row r="487" spans="1:26" ht="12" customHeight="1">
      <c r="A487" s="172"/>
      <c r="B487" s="172"/>
      <c r="C487" s="172"/>
      <c r="D487" s="172"/>
      <c r="E487" s="172"/>
      <c r="F487" s="172"/>
      <c r="G487" s="172"/>
      <c r="H487" s="172"/>
      <c r="I487" s="172"/>
      <c r="J487" s="172"/>
      <c r="K487" s="172"/>
      <c r="L487" s="172"/>
      <c r="M487" s="172"/>
      <c r="N487" s="172"/>
      <c r="O487" s="172"/>
      <c r="P487" s="172"/>
      <c r="Q487" s="172"/>
      <c r="R487" s="172"/>
      <c r="S487" s="172"/>
      <c r="T487" s="172"/>
      <c r="U487" s="172"/>
      <c r="V487" s="172"/>
      <c r="W487" s="172"/>
      <c r="X487" s="172"/>
      <c r="Y487" s="172"/>
      <c r="Z487" s="172"/>
    </row>
    <row r="488" spans="1:26" ht="12" customHeight="1">
      <c r="A488" s="172"/>
      <c r="B488" s="172"/>
      <c r="C488" s="172"/>
      <c r="D488" s="172"/>
      <c r="E488" s="172"/>
      <c r="F488" s="172"/>
      <c r="G488" s="172"/>
      <c r="H488" s="172"/>
      <c r="I488" s="172"/>
      <c r="J488" s="172"/>
      <c r="K488" s="172"/>
      <c r="L488" s="172"/>
      <c r="M488" s="172"/>
      <c r="N488" s="172"/>
      <c r="O488" s="172"/>
      <c r="P488" s="172"/>
      <c r="Q488" s="172"/>
      <c r="R488" s="172"/>
      <c r="S488" s="172"/>
      <c r="T488" s="172"/>
      <c r="U488" s="172"/>
      <c r="V488" s="172"/>
      <c r="W488" s="172"/>
      <c r="X488" s="172"/>
      <c r="Y488" s="172"/>
      <c r="Z488" s="172"/>
    </row>
    <row r="489" spans="1:26" ht="12" customHeight="1">
      <c r="A489" s="172"/>
      <c r="B489" s="172"/>
      <c r="C489" s="172"/>
      <c r="D489" s="172"/>
      <c r="E489" s="172"/>
      <c r="F489" s="172"/>
      <c r="G489" s="172"/>
      <c r="H489" s="172"/>
      <c r="I489" s="172"/>
      <c r="J489" s="172"/>
      <c r="K489" s="172"/>
      <c r="L489" s="172"/>
      <c r="M489" s="172"/>
      <c r="N489" s="172"/>
      <c r="O489" s="172"/>
      <c r="P489" s="172"/>
      <c r="Q489" s="172"/>
      <c r="R489" s="172"/>
      <c r="S489" s="172"/>
      <c r="T489" s="172"/>
      <c r="U489" s="172"/>
      <c r="V489" s="172"/>
      <c r="W489" s="172"/>
      <c r="X489" s="172"/>
      <c r="Y489" s="172"/>
      <c r="Z489" s="172"/>
    </row>
    <row r="490" spans="1:26" ht="12" customHeight="1">
      <c r="A490" s="172"/>
      <c r="B490" s="172"/>
      <c r="C490" s="172"/>
      <c r="D490" s="172"/>
      <c r="E490" s="172"/>
      <c r="F490" s="172"/>
      <c r="G490" s="172"/>
      <c r="H490" s="172"/>
      <c r="I490" s="172"/>
      <c r="J490" s="172"/>
      <c r="K490" s="172"/>
      <c r="L490" s="172"/>
      <c r="M490" s="172"/>
      <c r="N490" s="172"/>
      <c r="O490" s="172"/>
      <c r="P490" s="172"/>
      <c r="Q490" s="172"/>
      <c r="R490" s="172"/>
      <c r="S490" s="172"/>
      <c r="T490" s="172"/>
      <c r="U490" s="172"/>
      <c r="V490" s="172"/>
      <c r="W490" s="172"/>
      <c r="X490" s="172"/>
      <c r="Y490" s="172"/>
      <c r="Z490" s="172"/>
    </row>
    <row r="491" spans="1:26" ht="12" customHeight="1">
      <c r="A491" s="172"/>
      <c r="B491" s="172"/>
      <c r="C491" s="172"/>
      <c r="D491" s="172"/>
      <c r="E491" s="172"/>
      <c r="F491" s="172"/>
      <c r="G491" s="172"/>
      <c r="H491" s="172"/>
      <c r="I491" s="172"/>
      <c r="J491" s="172"/>
      <c r="K491" s="172"/>
      <c r="L491" s="172"/>
      <c r="M491" s="172"/>
      <c r="N491" s="172"/>
      <c r="O491" s="172"/>
      <c r="P491" s="172"/>
      <c r="Q491" s="172"/>
      <c r="R491" s="172"/>
      <c r="S491" s="172"/>
      <c r="T491" s="172"/>
      <c r="U491" s="172"/>
      <c r="V491" s="172"/>
      <c r="W491" s="172"/>
      <c r="X491" s="172"/>
      <c r="Y491" s="172"/>
      <c r="Z491" s="172"/>
    </row>
    <row r="492" spans="1:26" ht="12" customHeight="1">
      <c r="A492" s="172"/>
      <c r="B492" s="172"/>
      <c r="C492" s="172"/>
      <c r="D492" s="172"/>
      <c r="E492" s="172"/>
      <c r="F492" s="172"/>
      <c r="G492" s="172"/>
      <c r="H492" s="172"/>
      <c r="I492" s="172"/>
      <c r="J492" s="172"/>
      <c r="K492" s="172"/>
      <c r="L492" s="172"/>
      <c r="M492" s="172"/>
      <c r="N492" s="172"/>
      <c r="O492" s="172"/>
      <c r="P492" s="172"/>
      <c r="Q492" s="172"/>
      <c r="R492" s="172"/>
      <c r="S492" s="172"/>
      <c r="T492" s="172"/>
      <c r="U492" s="172"/>
      <c r="V492" s="172"/>
      <c r="W492" s="172"/>
      <c r="X492" s="172"/>
      <c r="Y492" s="172"/>
      <c r="Z492" s="172"/>
    </row>
    <row r="493" spans="1:26" ht="12" customHeight="1">
      <c r="A493" s="172"/>
      <c r="B493" s="172"/>
      <c r="C493" s="172"/>
      <c r="D493" s="172"/>
      <c r="E493" s="172"/>
      <c r="F493" s="172"/>
      <c r="G493" s="172"/>
      <c r="H493" s="172"/>
      <c r="I493" s="172"/>
      <c r="J493" s="172"/>
      <c r="K493" s="172"/>
      <c r="L493" s="172"/>
      <c r="M493" s="172"/>
      <c r="N493" s="172"/>
      <c r="O493" s="172"/>
      <c r="P493" s="172"/>
      <c r="Q493" s="172"/>
      <c r="R493" s="172"/>
      <c r="S493" s="172"/>
      <c r="T493" s="172"/>
      <c r="U493" s="172"/>
      <c r="V493" s="172"/>
      <c r="W493" s="172"/>
      <c r="X493" s="172"/>
      <c r="Y493" s="172"/>
      <c r="Z493" s="172"/>
    </row>
    <row r="494" spans="1:26" ht="12" customHeight="1">
      <c r="A494" s="172"/>
      <c r="B494" s="172"/>
      <c r="C494" s="172"/>
      <c r="D494" s="172"/>
      <c r="E494" s="172"/>
      <c r="F494" s="172"/>
      <c r="G494" s="172"/>
      <c r="H494" s="172"/>
      <c r="I494" s="172"/>
      <c r="J494" s="172"/>
      <c r="K494" s="172"/>
      <c r="L494" s="172"/>
      <c r="M494" s="172"/>
      <c r="N494" s="172"/>
      <c r="O494" s="172"/>
      <c r="P494" s="172"/>
      <c r="Q494" s="172"/>
      <c r="R494" s="172"/>
      <c r="S494" s="172"/>
      <c r="T494" s="172"/>
      <c r="U494" s="172"/>
      <c r="V494" s="172"/>
      <c r="W494" s="172"/>
      <c r="X494" s="172"/>
      <c r="Y494" s="172"/>
      <c r="Z494" s="172"/>
    </row>
    <row r="495" spans="1:26" ht="12" customHeight="1">
      <c r="A495" s="172"/>
      <c r="B495" s="172"/>
      <c r="C495" s="172"/>
      <c r="D495" s="172"/>
      <c r="E495" s="172"/>
      <c r="F495" s="172"/>
      <c r="G495" s="172"/>
      <c r="H495" s="172"/>
      <c r="I495" s="172"/>
      <c r="J495" s="172"/>
      <c r="K495" s="172"/>
      <c r="L495" s="172"/>
      <c r="M495" s="172"/>
      <c r="N495" s="172"/>
      <c r="O495" s="172"/>
      <c r="P495" s="172"/>
      <c r="Q495" s="172"/>
      <c r="R495" s="172"/>
      <c r="S495" s="172"/>
      <c r="T495" s="172"/>
      <c r="U495" s="172"/>
      <c r="V495" s="172"/>
      <c r="W495" s="172"/>
      <c r="X495" s="172"/>
      <c r="Y495" s="172"/>
      <c r="Z495" s="172"/>
    </row>
    <row r="496" spans="1:26" ht="12" customHeight="1">
      <c r="A496" s="172"/>
      <c r="B496" s="172"/>
      <c r="C496" s="172"/>
      <c r="D496" s="172"/>
      <c r="E496" s="172"/>
      <c r="F496" s="172"/>
      <c r="G496" s="172"/>
      <c r="H496" s="172"/>
      <c r="I496" s="172"/>
      <c r="J496" s="172"/>
      <c r="K496" s="172"/>
      <c r="L496" s="172"/>
      <c r="M496" s="172"/>
      <c r="N496" s="172"/>
      <c r="O496" s="172"/>
      <c r="P496" s="172"/>
      <c r="Q496" s="172"/>
      <c r="R496" s="172"/>
      <c r="S496" s="172"/>
      <c r="T496" s="172"/>
      <c r="U496" s="172"/>
      <c r="V496" s="172"/>
      <c r="W496" s="172"/>
      <c r="X496" s="172"/>
      <c r="Y496" s="172"/>
      <c r="Z496" s="172"/>
    </row>
    <row r="497" spans="1:26" ht="12" customHeight="1">
      <c r="A497" s="172"/>
      <c r="B497" s="172"/>
      <c r="C497" s="172"/>
      <c r="D497" s="172"/>
      <c r="E497" s="172"/>
      <c r="F497" s="172"/>
      <c r="G497" s="172"/>
      <c r="H497" s="172"/>
      <c r="I497" s="172"/>
      <c r="J497" s="172"/>
      <c r="K497" s="172"/>
      <c r="L497" s="172"/>
      <c r="M497" s="172"/>
      <c r="N497" s="172"/>
      <c r="O497" s="172"/>
      <c r="P497" s="172"/>
      <c r="Q497" s="172"/>
      <c r="R497" s="172"/>
      <c r="S497" s="172"/>
      <c r="T497" s="172"/>
      <c r="U497" s="172"/>
      <c r="V497" s="172"/>
      <c r="W497" s="172"/>
      <c r="X497" s="172"/>
      <c r="Y497" s="172"/>
      <c r="Z497" s="172"/>
    </row>
    <row r="498" spans="1:26" ht="12" customHeight="1">
      <c r="A498" s="172"/>
      <c r="B498" s="172"/>
      <c r="C498" s="172"/>
      <c r="D498" s="172"/>
      <c r="E498" s="172"/>
      <c r="F498" s="172"/>
      <c r="G498" s="172"/>
      <c r="H498" s="172"/>
      <c r="I498" s="172"/>
      <c r="J498" s="172"/>
      <c r="K498" s="172"/>
      <c r="L498" s="172"/>
      <c r="M498" s="172"/>
      <c r="N498" s="172"/>
      <c r="O498" s="172"/>
      <c r="P498" s="172"/>
      <c r="Q498" s="172"/>
      <c r="R498" s="172"/>
      <c r="S498" s="172"/>
      <c r="T498" s="172"/>
      <c r="U498" s="172"/>
      <c r="V498" s="172"/>
      <c r="W498" s="172"/>
      <c r="X498" s="172"/>
      <c r="Y498" s="172"/>
      <c r="Z498" s="172"/>
    </row>
    <row r="499" spans="1:26" ht="12" customHeight="1">
      <c r="A499" s="172"/>
      <c r="B499" s="172"/>
      <c r="C499" s="172"/>
      <c r="D499" s="172"/>
      <c r="E499" s="172"/>
      <c r="F499" s="172"/>
      <c r="G499" s="172"/>
      <c r="H499" s="172"/>
      <c r="I499" s="172"/>
      <c r="J499" s="172"/>
      <c r="K499" s="172"/>
      <c r="L499" s="172"/>
      <c r="M499" s="172"/>
      <c r="N499" s="172"/>
      <c r="O499" s="172"/>
      <c r="P499" s="172"/>
      <c r="Q499" s="172"/>
      <c r="R499" s="172"/>
      <c r="S499" s="172"/>
      <c r="T499" s="172"/>
      <c r="U499" s="172"/>
      <c r="V499" s="172"/>
      <c r="W499" s="172"/>
      <c r="X499" s="172"/>
      <c r="Y499" s="172"/>
      <c r="Z499" s="172"/>
    </row>
    <row r="500" spans="1:26" ht="12" customHeight="1">
      <c r="A500" s="172"/>
      <c r="B500" s="172"/>
      <c r="C500" s="172"/>
      <c r="D500" s="172"/>
      <c r="E500" s="172"/>
      <c r="F500" s="172"/>
      <c r="G500" s="172"/>
      <c r="H500" s="172"/>
      <c r="I500" s="172"/>
      <c r="J500" s="172"/>
      <c r="K500" s="172"/>
      <c r="L500" s="172"/>
      <c r="M500" s="172"/>
      <c r="N500" s="172"/>
      <c r="O500" s="172"/>
      <c r="P500" s="172"/>
      <c r="Q500" s="172"/>
      <c r="R500" s="172"/>
      <c r="S500" s="172"/>
      <c r="T500" s="172"/>
      <c r="U500" s="172"/>
      <c r="V500" s="172"/>
      <c r="W500" s="172"/>
      <c r="X500" s="172"/>
      <c r="Y500" s="172"/>
      <c r="Z500" s="172"/>
    </row>
    <row r="501" spans="1:26" ht="12" customHeight="1">
      <c r="A501" s="172"/>
      <c r="B501" s="172"/>
      <c r="C501" s="172"/>
      <c r="D501" s="172"/>
      <c r="E501" s="172"/>
      <c r="F501" s="172"/>
      <c r="G501" s="172"/>
      <c r="H501" s="172"/>
      <c r="I501" s="172"/>
      <c r="J501" s="172"/>
      <c r="K501" s="172"/>
      <c r="L501" s="172"/>
      <c r="M501" s="172"/>
      <c r="N501" s="172"/>
      <c r="O501" s="172"/>
      <c r="P501" s="172"/>
      <c r="Q501" s="172"/>
      <c r="R501" s="172"/>
      <c r="S501" s="172"/>
      <c r="T501" s="172"/>
      <c r="U501" s="172"/>
      <c r="V501" s="172"/>
      <c r="W501" s="172"/>
      <c r="X501" s="172"/>
      <c r="Y501" s="172"/>
      <c r="Z501" s="172"/>
    </row>
    <row r="502" spans="1:26" ht="12" customHeight="1">
      <c r="A502" s="172"/>
      <c r="B502" s="172"/>
      <c r="C502" s="172"/>
      <c r="D502" s="172"/>
      <c r="E502" s="172"/>
      <c r="F502" s="172"/>
      <c r="G502" s="172"/>
      <c r="H502" s="172"/>
      <c r="I502" s="172"/>
      <c r="J502" s="172"/>
      <c r="K502" s="172"/>
      <c r="L502" s="172"/>
      <c r="M502" s="172"/>
      <c r="N502" s="172"/>
      <c r="O502" s="172"/>
      <c r="P502" s="172"/>
      <c r="Q502" s="172"/>
      <c r="R502" s="172"/>
      <c r="S502" s="172"/>
      <c r="T502" s="172"/>
      <c r="U502" s="172"/>
      <c r="V502" s="172"/>
      <c r="W502" s="172"/>
      <c r="X502" s="172"/>
      <c r="Y502" s="172"/>
      <c r="Z502" s="172"/>
    </row>
    <row r="503" spans="1:26" ht="12" customHeight="1">
      <c r="A503" s="172"/>
      <c r="B503" s="172"/>
      <c r="C503" s="172"/>
      <c r="D503" s="172"/>
      <c r="E503" s="172"/>
      <c r="F503" s="172"/>
      <c r="G503" s="172"/>
      <c r="H503" s="172"/>
      <c r="I503" s="172"/>
      <c r="J503" s="172"/>
      <c r="K503" s="172"/>
      <c r="L503" s="172"/>
      <c r="M503" s="172"/>
      <c r="N503" s="172"/>
      <c r="O503" s="172"/>
      <c r="P503" s="172"/>
      <c r="Q503" s="172"/>
      <c r="R503" s="172"/>
      <c r="S503" s="172"/>
      <c r="T503" s="172"/>
      <c r="U503" s="172"/>
      <c r="V503" s="172"/>
      <c r="W503" s="172"/>
      <c r="X503" s="172"/>
      <c r="Y503" s="172"/>
      <c r="Z503" s="172"/>
    </row>
    <row r="504" spans="1:26" ht="12" customHeight="1">
      <c r="A504" s="172"/>
      <c r="B504" s="172"/>
      <c r="C504" s="172"/>
      <c r="D504" s="172"/>
      <c r="E504" s="172"/>
      <c r="F504" s="172"/>
      <c r="G504" s="172"/>
      <c r="H504" s="172"/>
      <c r="I504" s="172"/>
      <c r="J504" s="172"/>
      <c r="K504" s="172"/>
      <c r="L504" s="172"/>
      <c r="M504" s="172"/>
      <c r="N504" s="172"/>
      <c r="O504" s="172"/>
      <c r="P504" s="172"/>
      <c r="Q504" s="172"/>
      <c r="R504" s="172"/>
      <c r="S504" s="172"/>
      <c r="T504" s="172"/>
      <c r="U504" s="172"/>
      <c r="V504" s="172"/>
      <c r="W504" s="172"/>
      <c r="X504" s="172"/>
      <c r="Y504" s="172"/>
      <c r="Z504" s="172"/>
    </row>
    <row r="505" spans="1:26" ht="12" customHeight="1">
      <c r="A505" s="172"/>
      <c r="B505" s="172"/>
      <c r="C505" s="172"/>
      <c r="D505" s="172"/>
      <c r="E505" s="172"/>
      <c r="F505" s="172"/>
      <c r="G505" s="172"/>
      <c r="H505" s="172"/>
      <c r="I505" s="172"/>
      <c r="J505" s="172"/>
      <c r="K505" s="172"/>
      <c r="L505" s="172"/>
      <c r="M505" s="172"/>
      <c r="N505" s="172"/>
      <c r="O505" s="172"/>
      <c r="P505" s="172"/>
      <c r="Q505" s="172"/>
      <c r="R505" s="172"/>
      <c r="S505" s="172"/>
      <c r="T505" s="172"/>
      <c r="U505" s="172"/>
      <c r="V505" s="172"/>
      <c r="W505" s="172"/>
      <c r="X505" s="172"/>
      <c r="Y505" s="172"/>
      <c r="Z505" s="172"/>
    </row>
    <row r="506" spans="1:26" ht="12" customHeight="1">
      <c r="A506" s="172"/>
      <c r="B506" s="172"/>
      <c r="C506" s="172"/>
      <c r="D506" s="172"/>
      <c r="E506" s="172"/>
      <c r="F506" s="172"/>
      <c r="G506" s="172"/>
      <c r="H506" s="172"/>
      <c r="I506" s="172"/>
      <c r="J506" s="172"/>
      <c r="K506" s="172"/>
      <c r="L506" s="172"/>
      <c r="M506" s="172"/>
      <c r="N506" s="172"/>
      <c r="O506" s="172"/>
      <c r="P506" s="172"/>
      <c r="Q506" s="172"/>
      <c r="R506" s="172"/>
      <c r="S506" s="172"/>
      <c r="T506" s="172"/>
      <c r="U506" s="172"/>
      <c r="V506" s="172"/>
      <c r="W506" s="172"/>
      <c r="X506" s="172"/>
      <c r="Y506" s="172"/>
      <c r="Z506" s="172"/>
    </row>
    <row r="507" spans="1:26" ht="12" customHeight="1">
      <c r="A507" s="172"/>
      <c r="B507" s="172"/>
      <c r="C507" s="172"/>
      <c r="D507" s="172"/>
      <c r="E507" s="172"/>
      <c r="F507" s="172"/>
      <c r="G507" s="172"/>
      <c r="H507" s="172"/>
      <c r="I507" s="172"/>
      <c r="J507" s="172"/>
      <c r="K507" s="172"/>
      <c r="L507" s="172"/>
      <c r="M507" s="172"/>
      <c r="N507" s="172"/>
      <c r="O507" s="172"/>
      <c r="P507" s="172"/>
      <c r="Q507" s="172"/>
      <c r="R507" s="172"/>
      <c r="S507" s="172"/>
      <c r="T507" s="172"/>
      <c r="U507" s="172"/>
      <c r="V507" s="172"/>
      <c r="W507" s="172"/>
      <c r="X507" s="172"/>
      <c r="Y507" s="172"/>
      <c r="Z507" s="172"/>
    </row>
    <row r="508" spans="1:26" ht="12" customHeight="1">
      <c r="A508" s="172"/>
      <c r="B508" s="172"/>
      <c r="C508" s="172"/>
      <c r="D508" s="172"/>
      <c r="E508" s="172"/>
      <c r="F508" s="172"/>
      <c r="G508" s="172"/>
      <c r="H508" s="172"/>
      <c r="I508" s="172"/>
      <c r="J508" s="172"/>
      <c r="K508" s="172"/>
      <c r="L508" s="172"/>
      <c r="M508" s="172"/>
      <c r="N508" s="172"/>
      <c r="O508" s="172"/>
      <c r="P508" s="172"/>
      <c r="Q508" s="172"/>
      <c r="R508" s="172"/>
      <c r="S508" s="172"/>
      <c r="T508" s="172"/>
      <c r="U508" s="172"/>
      <c r="V508" s="172"/>
      <c r="W508" s="172"/>
      <c r="X508" s="172"/>
      <c r="Y508" s="172"/>
      <c r="Z508" s="172"/>
    </row>
    <row r="509" spans="1:26" ht="12" customHeight="1">
      <c r="A509" s="172"/>
      <c r="B509" s="172"/>
      <c r="C509" s="172"/>
      <c r="D509" s="172"/>
      <c r="E509" s="172"/>
      <c r="F509" s="172"/>
      <c r="G509" s="172"/>
      <c r="H509" s="172"/>
      <c r="I509" s="172"/>
      <c r="J509" s="172"/>
      <c r="K509" s="172"/>
      <c r="L509" s="172"/>
      <c r="M509" s="172"/>
      <c r="N509" s="172"/>
      <c r="O509" s="172"/>
      <c r="P509" s="172"/>
      <c r="Q509" s="172"/>
      <c r="R509" s="172"/>
      <c r="S509" s="172"/>
      <c r="T509" s="172"/>
      <c r="U509" s="172"/>
      <c r="V509" s="172"/>
      <c r="W509" s="172"/>
      <c r="X509" s="172"/>
      <c r="Y509" s="172"/>
      <c r="Z509" s="172"/>
    </row>
    <row r="510" spans="1:26" ht="12" customHeight="1">
      <c r="A510" s="172"/>
      <c r="B510" s="172"/>
      <c r="C510" s="172"/>
      <c r="D510" s="172"/>
      <c r="E510" s="172"/>
      <c r="F510" s="172"/>
      <c r="G510" s="172"/>
      <c r="H510" s="172"/>
      <c r="I510" s="172"/>
      <c r="J510" s="172"/>
      <c r="K510" s="172"/>
      <c r="L510" s="172"/>
      <c r="M510" s="172"/>
      <c r="N510" s="172"/>
      <c r="O510" s="172"/>
      <c r="P510" s="172"/>
      <c r="Q510" s="172"/>
      <c r="R510" s="172"/>
      <c r="S510" s="172"/>
      <c r="T510" s="172"/>
      <c r="U510" s="172"/>
      <c r="V510" s="172"/>
      <c r="W510" s="172"/>
      <c r="X510" s="172"/>
      <c r="Y510" s="172"/>
      <c r="Z510" s="172"/>
    </row>
    <row r="511" spans="1:26" ht="12" customHeight="1">
      <c r="A511" s="172"/>
      <c r="B511" s="172"/>
      <c r="C511" s="172"/>
      <c r="D511" s="172"/>
      <c r="E511" s="172"/>
      <c r="F511" s="172"/>
      <c r="G511" s="172"/>
      <c r="H511" s="172"/>
      <c r="I511" s="172"/>
      <c r="J511" s="172"/>
      <c r="K511" s="172"/>
      <c r="L511" s="172"/>
      <c r="M511" s="172"/>
      <c r="N511" s="172"/>
      <c r="O511" s="172"/>
      <c r="P511" s="172"/>
      <c r="Q511" s="172"/>
      <c r="R511" s="172"/>
      <c r="S511" s="172"/>
      <c r="T511" s="172"/>
      <c r="U511" s="172"/>
      <c r="V511" s="172"/>
      <c r="W511" s="172"/>
      <c r="X511" s="172"/>
      <c r="Y511" s="172"/>
      <c r="Z511" s="172"/>
    </row>
    <row r="512" spans="1:26" ht="12" customHeight="1">
      <c r="A512" s="172"/>
      <c r="B512" s="172"/>
      <c r="C512" s="172"/>
      <c r="D512" s="172"/>
      <c r="E512" s="172"/>
      <c r="F512" s="172"/>
      <c r="G512" s="172"/>
      <c r="H512" s="172"/>
      <c r="I512" s="172"/>
      <c r="J512" s="172"/>
      <c r="K512" s="172"/>
      <c r="L512" s="172"/>
      <c r="M512" s="172"/>
      <c r="N512" s="172"/>
      <c r="O512" s="172"/>
      <c r="P512" s="172"/>
      <c r="Q512" s="172"/>
      <c r="R512" s="172"/>
      <c r="S512" s="172"/>
      <c r="T512" s="172"/>
      <c r="U512" s="172"/>
      <c r="V512" s="172"/>
      <c r="W512" s="172"/>
      <c r="X512" s="172"/>
      <c r="Y512" s="172"/>
      <c r="Z512" s="172"/>
    </row>
    <row r="513" spans="1:26" ht="12" customHeight="1">
      <c r="A513" s="172"/>
      <c r="B513" s="172"/>
      <c r="C513" s="172"/>
      <c r="D513" s="172"/>
      <c r="E513" s="172"/>
      <c r="F513" s="172"/>
      <c r="G513" s="172"/>
      <c r="H513" s="172"/>
      <c r="I513" s="172"/>
      <c r="J513" s="172"/>
      <c r="K513" s="172"/>
      <c r="L513" s="172"/>
      <c r="M513" s="172"/>
      <c r="N513" s="172"/>
      <c r="O513" s="172"/>
      <c r="P513" s="172"/>
      <c r="Q513" s="172"/>
      <c r="R513" s="172"/>
      <c r="S513" s="172"/>
      <c r="T513" s="172"/>
      <c r="U513" s="172"/>
      <c r="V513" s="172"/>
      <c r="W513" s="172"/>
      <c r="X513" s="172"/>
      <c r="Y513" s="172"/>
      <c r="Z513" s="172"/>
    </row>
    <row r="514" spans="1:26" ht="12" customHeight="1">
      <c r="A514" s="172"/>
      <c r="B514" s="172"/>
      <c r="C514" s="172"/>
      <c r="D514" s="172"/>
      <c r="E514" s="172"/>
      <c r="F514" s="172"/>
      <c r="G514" s="172"/>
      <c r="H514" s="172"/>
      <c r="I514" s="172"/>
      <c r="J514" s="172"/>
      <c r="K514" s="172"/>
      <c r="L514" s="172"/>
      <c r="M514" s="172"/>
      <c r="N514" s="172"/>
      <c r="O514" s="172"/>
      <c r="P514" s="172"/>
      <c r="Q514" s="172"/>
      <c r="R514" s="172"/>
      <c r="S514" s="172"/>
      <c r="T514" s="172"/>
      <c r="U514" s="172"/>
      <c r="V514" s="172"/>
      <c r="W514" s="172"/>
      <c r="X514" s="172"/>
      <c r="Y514" s="172"/>
      <c r="Z514" s="172"/>
    </row>
    <row r="515" spans="1:26" ht="12" customHeight="1">
      <c r="A515" s="172"/>
      <c r="B515" s="172"/>
      <c r="C515" s="172"/>
      <c r="D515" s="172"/>
      <c r="E515" s="172"/>
      <c r="F515" s="172"/>
      <c r="G515" s="172"/>
      <c r="H515" s="172"/>
      <c r="I515" s="172"/>
      <c r="J515" s="172"/>
      <c r="K515" s="172"/>
      <c r="L515" s="172"/>
      <c r="M515" s="172"/>
      <c r="N515" s="172"/>
      <c r="O515" s="172"/>
      <c r="P515" s="172"/>
      <c r="Q515" s="172"/>
      <c r="R515" s="172"/>
      <c r="S515" s="172"/>
      <c r="T515" s="172"/>
      <c r="U515" s="172"/>
      <c r="V515" s="172"/>
      <c r="W515" s="172"/>
      <c r="X515" s="172"/>
      <c r="Y515" s="172"/>
      <c r="Z515" s="172"/>
    </row>
    <row r="516" spans="1:26" ht="12" customHeight="1">
      <c r="A516" s="172"/>
      <c r="B516" s="172"/>
      <c r="C516" s="172"/>
      <c r="D516" s="172"/>
      <c r="E516" s="172"/>
      <c r="F516" s="172"/>
      <c r="G516" s="172"/>
      <c r="H516" s="172"/>
      <c r="I516" s="172"/>
      <c r="J516" s="172"/>
      <c r="K516" s="172"/>
      <c r="L516" s="172"/>
      <c r="M516" s="172"/>
      <c r="N516" s="172"/>
      <c r="O516" s="172"/>
      <c r="P516" s="172"/>
      <c r="Q516" s="172"/>
      <c r="R516" s="172"/>
      <c r="S516" s="172"/>
      <c r="T516" s="172"/>
      <c r="U516" s="172"/>
      <c r="V516" s="172"/>
      <c r="W516" s="172"/>
      <c r="X516" s="172"/>
      <c r="Y516" s="172"/>
      <c r="Z516" s="172"/>
    </row>
    <row r="517" spans="1:26" ht="12" customHeight="1">
      <c r="A517" s="172"/>
      <c r="B517" s="172"/>
      <c r="C517" s="172"/>
      <c r="D517" s="172"/>
      <c r="E517" s="172"/>
      <c r="F517" s="172"/>
      <c r="G517" s="172"/>
      <c r="H517" s="172"/>
      <c r="I517" s="172"/>
      <c r="J517" s="172"/>
      <c r="K517" s="172"/>
      <c r="L517" s="172"/>
      <c r="M517" s="172"/>
      <c r="N517" s="172"/>
      <c r="O517" s="172"/>
      <c r="P517" s="172"/>
      <c r="Q517" s="172"/>
      <c r="R517" s="172"/>
      <c r="S517" s="172"/>
      <c r="T517" s="172"/>
      <c r="U517" s="172"/>
      <c r="V517" s="172"/>
      <c r="W517" s="172"/>
      <c r="X517" s="172"/>
      <c r="Y517" s="172"/>
      <c r="Z517" s="172"/>
    </row>
    <row r="518" spans="1:26" ht="12" customHeight="1">
      <c r="A518" s="172"/>
      <c r="B518" s="172"/>
      <c r="C518" s="172"/>
      <c r="D518" s="172"/>
      <c r="E518" s="172"/>
      <c r="F518" s="172"/>
      <c r="G518" s="172"/>
      <c r="H518" s="172"/>
      <c r="I518" s="172"/>
      <c r="J518" s="172"/>
      <c r="K518" s="172"/>
      <c r="L518" s="172"/>
      <c r="M518" s="172"/>
      <c r="N518" s="172"/>
      <c r="O518" s="172"/>
      <c r="P518" s="172"/>
      <c r="Q518" s="172"/>
      <c r="R518" s="172"/>
      <c r="S518" s="172"/>
      <c r="T518" s="172"/>
      <c r="U518" s="172"/>
      <c r="V518" s="172"/>
      <c r="W518" s="172"/>
      <c r="X518" s="172"/>
      <c r="Y518" s="172"/>
      <c r="Z518" s="172"/>
    </row>
    <row r="519" spans="1:26" ht="12" customHeight="1">
      <c r="A519" s="172"/>
      <c r="B519" s="172"/>
      <c r="C519" s="172"/>
      <c r="D519" s="172"/>
      <c r="E519" s="172"/>
      <c r="F519" s="172"/>
      <c r="G519" s="172"/>
      <c r="H519" s="172"/>
      <c r="I519" s="172"/>
      <c r="J519" s="172"/>
      <c r="K519" s="172"/>
      <c r="L519" s="172"/>
      <c r="M519" s="172"/>
      <c r="N519" s="172"/>
      <c r="O519" s="172"/>
      <c r="P519" s="172"/>
      <c r="Q519" s="172"/>
      <c r="R519" s="172"/>
      <c r="S519" s="172"/>
      <c r="T519" s="172"/>
      <c r="U519" s="172"/>
      <c r="V519" s="172"/>
      <c r="W519" s="172"/>
      <c r="X519" s="172"/>
      <c r="Y519" s="172"/>
      <c r="Z519" s="172"/>
    </row>
    <row r="520" spans="1:26" ht="12" customHeight="1">
      <c r="A520" s="172"/>
      <c r="B520" s="172"/>
      <c r="C520" s="172"/>
      <c r="D520" s="172"/>
      <c r="E520" s="172"/>
      <c r="F520" s="172"/>
      <c r="G520" s="172"/>
      <c r="H520" s="172"/>
      <c r="I520" s="172"/>
      <c r="J520" s="172"/>
      <c r="K520" s="172"/>
      <c r="L520" s="172"/>
      <c r="M520" s="172"/>
      <c r="N520" s="172"/>
      <c r="O520" s="172"/>
      <c r="P520" s="172"/>
      <c r="Q520" s="172"/>
      <c r="R520" s="172"/>
      <c r="S520" s="172"/>
      <c r="T520" s="172"/>
      <c r="U520" s="172"/>
      <c r="V520" s="172"/>
      <c r="W520" s="172"/>
      <c r="X520" s="172"/>
      <c r="Y520" s="172"/>
      <c r="Z520" s="172"/>
    </row>
    <row r="521" spans="1:26" ht="12" customHeight="1">
      <c r="A521" s="172"/>
      <c r="B521" s="172"/>
      <c r="C521" s="172"/>
      <c r="D521" s="172"/>
      <c r="E521" s="172"/>
      <c r="F521" s="172"/>
      <c r="G521" s="172"/>
      <c r="H521" s="172"/>
      <c r="I521" s="172"/>
      <c r="J521" s="172"/>
      <c r="K521" s="172"/>
      <c r="L521" s="172"/>
      <c r="M521" s="172"/>
      <c r="N521" s="172"/>
      <c r="O521" s="172"/>
      <c r="P521" s="172"/>
      <c r="Q521" s="172"/>
      <c r="R521" s="172"/>
      <c r="S521" s="172"/>
      <c r="T521" s="172"/>
      <c r="U521" s="172"/>
      <c r="V521" s="172"/>
      <c r="W521" s="172"/>
      <c r="X521" s="172"/>
      <c r="Y521" s="172"/>
      <c r="Z521" s="172"/>
    </row>
    <row r="522" spans="1:26" ht="12" customHeight="1">
      <c r="A522" s="172"/>
      <c r="B522" s="172"/>
      <c r="C522" s="172"/>
      <c r="D522" s="172"/>
      <c r="E522" s="172"/>
      <c r="F522" s="172"/>
      <c r="G522" s="172"/>
      <c r="H522" s="172"/>
      <c r="I522" s="172"/>
      <c r="J522" s="172"/>
      <c r="K522" s="172"/>
      <c r="L522" s="172"/>
      <c r="M522" s="172"/>
      <c r="N522" s="172"/>
      <c r="O522" s="172"/>
      <c r="P522" s="172"/>
      <c r="Q522" s="172"/>
      <c r="R522" s="172"/>
      <c r="S522" s="172"/>
      <c r="T522" s="172"/>
      <c r="U522" s="172"/>
      <c r="V522" s="172"/>
      <c r="W522" s="172"/>
      <c r="X522" s="172"/>
      <c r="Y522" s="172"/>
      <c r="Z522" s="172"/>
    </row>
    <row r="523" spans="1:26" ht="12" customHeight="1">
      <c r="A523" s="172"/>
      <c r="B523" s="172"/>
      <c r="C523" s="172"/>
      <c r="D523" s="172"/>
      <c r="E523" s="172"/>
      <c r="F523" s="172"/>
      <c r="G523" s="172"/>
      <c r="H523" s="172"/>
      <c r="I523" s="172"/>
      <c r="J523" s="172"/>
      <c r="K523" s="172"/>
      <c r="L523" s="172"/>
      <c r="M523" s="172"/>
      <c r="N523" s="172"/>
      <c r="O523" s="172"/>
      <c r="P523" s="172"/>
      <c r="Q523" s="172"/>
      <c r="R523" s="172"/>
      <c r="S523" s="172"/>
      <c r="T523" s="172"/>
      <c r="U523" s="172"/>
      <c r="V523" s="172"/>
      <c r="W523" s="172"/>
      <c r="X523" s="172"/>
      <c r="Y523" s="172"/>
      <c r="Z523" s="172"/>
    </row>
    <row r="524" spans="1:26" ht="12" customHeight="1">
      <c r="A524" s="172"/>
      <c r="B524" s="172"/>
      <c r="C524" s="172"/>
      <c r="D524" s="172"/>
      <c r="E524" s="172"/>
      <c r="F524" s="172"/>
      <c r="G524" s="172"/>
      <c r="H524" s="172"/>
      <c r="I524" s="172"/>
      <c r="J524" s="172"/>
      <c r="K524" s="172"/>
      <c r="L524" s="172"/>
      <c r="M524" s="172"/>
      <c r="N524" s="172"/>
      <c r="O524" s="172"/>
      <c r="P524" s="172"/>
      <c r="Q524" s="172"/>
      <c r="R524" s="172"/>
      <c r="S524" s="172"/>
      <c r="T524" s="172"/>
      <c r="U524" s="172"/>
      <c r="V524" s="172"/>
      <c r="W524" s="172"/>
      <c r="X524" s="172"/>
      <c r="Y524" s="172"/>
      <c r="Z524" s="172"/>
    </row>
    <row r="525" spans="1:26" ht="12" customHeight="1">
      <c r="A525" s="172"/>
      <c r="B525" s="172"/>
      <c r="C525" s="172"/>
      <c r="D525" s="172"/>
      <c r="E525" s="172"/>
      <c r="F525" s="172"/>
      <c r="G525" s="172"/>
      <c r="H525" s="172"/>
      <c r="I525" s="172"/>
      <c r="J525" s="172"/>
      <c r="K525" s="172"/>
      <c r="L525" s="172"/>
      <c r="M525" s="172"/>
      <c r="N525" s="172"/>
      <c r="O525" s="172"/>
      <c r="P525" s="172"/>
      <c r="Q525" s="172"/>
      <c r="R525" s="172"/>
      <c r="S525" s="172"/>
      <c r="T525" s="172"/>
      <c r="U525" s="172"/>
      <c r="V525" s="172"/>
      <c r="W525" s="172"/>
      <c r="X525" s="172"/>
      <c r="Y525" s="172"/>
      <c r="Z525" s="172"/>
    </row>
    <row r="526" spans="1:26" ht="12" customHeight="1">
      <c r="A526" s="172"/>
      <c r="B526" s="172"/>
      <c r="C526" s="172"/>
      <c r="D526" s="172"/>
      <c r="E526" s="172"/>
      <c r="F526" s="172"/>
      <c r="G526" s="172"/>
      <c r="H526" s="172"/>
      <c r="I526" s="172"/>
      <c r="J526" s="172"/>
      <c r="K526" s="172"/>
      <c r="L526" s="172"/>
      <c r="M526" s="172"/>
      <c r="N526" s="172"/>
      <c r="O526" s="172"/>
      <c r="P526" s="172"/>
      <c r="Q526" s="172"/>
      <c r="R526" s="172"/>
      <c r="S526" s="172"/>
      <c r="T526" s="172"/>
      <c r="U526" s="172"/>
      <c r="V526" s="172"/>
      <c r="W526" s="172"/>
      <c r="X526" s="172"/>
      <c r="Y526" s="172"/>
      <c r="Z526" s="172"/>
    </row>
    <row r="527" spans="1:26" ht="12" customHeight="1">
      <c r="A527" s="172"/>
      <c r="B527" s="172"/>
      <c r="C527" s="172"/>
      <c r="D527" s="172"/>
      <c r="E527" s="172"/>
      <c r="F527" s="172"/>
      <c r="G527" s="172"/>
      <c r="H527" s="172"/>
      <c r="I527" s="172"/>
      <c r="J527" s="172"/>
      <c r="K527" s="172"/>
      <c r="L527" s="172"/>
      <c r="M527" s="172"/>
      <c r="N527" s="172"/>
      <c r="O527" s="172"/>
      <c r="P527" s="172"/>
      <c r="Q527" s="172"/>
      <c r="R527" s="172"/>
      <c r="S527" s="172"/>
      <c r="T527" s="172"/>
      <c r="U527" s="172"/>
      <c r="V527" s="172"/>
      <c r="W527" s="172"/>
      <c r="X527" s="172"/>
      <c r="Y527" s="172"/>
      <c r="Z527" s="172"/>
    </row>
    <row r="528" spans="1:26" ht="12" customHeight="1">
      <c r="A528" s="172"/>
      <c r="B528" s="172"/>
      <c r="C528" s="172"/>
      <c r="D528" s="172"/>
      <c r="E528" s="172"/>
      <c r="F528" s="172"/>
      <c r="G528" s="172"/>
      <c r="H528" s="172"/>
      <c r="I528" s="172"/>
      <c r="J528" s="172"/>
      <c r="K528" s="172"/>
      <c r="L528" s="172"/>
      <c r="M528" s="172"/>
      <c r="N528" s="172"/>
      <c r="O528" s="172"/>
      <c r="P528" s="172"/>
      <c r="Q528" s="172"/>
      <c r="R528" s="172"/>
      <c r="S528" s="172"/>
      <c r="T528" s="172"/>
      <c r="U528" s="172"/>
      <c r="V528" s="172"/>
      <c r="W528" s="172"/>
      <c r="X528" s="172"/>
      <c r="Y528" s="172"/>
      <c r="Z528" s="172"/>
    </row>
    <row r="529" spans="1:26" ht="12" customHeight="1">
      <c r="A529" s="172"/>
      <c r="B529" s="172"/>
      <c r="C529" s="172"/>
      <c r="D529" s="172"/>
      <c r="E529" s="172"/>
      <c r="F529" s="172"/>
      <c r="G529" s="172"/>
      <c r="H529" s="172"/>
      <c r="I529" s="172"/>
      <c r="J529" s="172"/>
      <c r="K529" s="172"/>
      <c r="L529" s="172"/>
      <c r="M529" s="172"/>
      <c r="N529" s="172"/>
      <c r="O529" s="172"/>
      <c r="P529" s="172"/>
      <c r="Q529" s="172"/>
      <c r="R529" s="172"/>
      <c r="S529" s="172"/>
      <c r="T529" s="172"/>
      <c r="U529" s="172"/>
      <c r="V529" s="172"/>
      <c r="W529" s="172"/>
      <c r="X529" s="172"/>
      <c r="Y529" s="172"/>
      <c r="Z529" s="172"/>
    </row>
    <row r="530" spans="1:26" ht="12" customHeight="1">
      <c r="A530" s="172"/>
      <c r="B530" s="172"/>
      <c r="C530" s="172"/>
      <c r="D530" s="172"/>
      <c r="E530" s="172"/>
      <c r="F530" s="172"/>
      <c r="G530" s="172"/>
      <c r="H530" s="172"/>
      <c r="I530" s="172"/>
      <c r="J530" s="172"/>
      <c r="K530" s="172"/>
      <c r="L530" s="172"/>
      <c r="M530" s="172"/>
      <c r="N530" s="172"/>
      <c r="O530" s="172"/>
      <c r="P530" s="172"/>
      <c r="Q530" s="172"/>
      <c r="R530" s="172"/>
      <c r="S530" s="172"/>
      <c r="T530" s="172"/>
      <c r="U530" s="172"/>
      <c r="V530" s="172"/>
      <c r="W530" s="172"/>
      <c r="X530" s="172"/>
      <c r="Y530" s="172"/>
      <c r="Z530" s="172"/>
    </row>
    <row r="531" spans="1:26" ht="12" customHeight="1">
      <c r="A531" s="172"/>
      <c r="B531" s="172"/>
      <c r="C531" s="172"/>
      <c r="D531" s="172"/>
      <c r="E531" s="172"/>
      <c r="F531" s="172"/>
      <c r="G531" s="172"/>
      <c r="H531" s="172"/>
      <c r="I531" s="172"/>
      <c r="J531" s="172"/>
      <c r="K531" s="172"/>
      <c r="L531" s="172"/>
      <c r="M531" s="172"/>
      <c r="N531" s="172"/>
      <c r="O531" s="172"/>
      <c r="P531" s="172"/>
      <c r="Q531" s="172"/>
      <c r="R531" s="172"/>
      <c r="S531" s="172"/>
      <c r="T531" s="172"/>
      <c r="U531" s="172"/>
      <c r="V531" s="172"/>
      <c r="W531" s="172"/>
      <c r="X531" s="172"/>
      <c r="Y531" s="172"/>
      <c r="Z531" s="172"/>
    </row>
    <row r="532" spans="1:26" ht="12" customHeight="1">
      <c r="A532" s="172"/>
      <c r="B532" s="172"/>
      <c r="C532" s="172"/>
      <c r="D532" s="172"/>
      <c r="E532" s="172"/>
      <c r="F532" s="172"/>
      <c r="G532" s="172"/>
      <c r="H532" s="172"/>
      <c r="I532" s="172"/>
      <c r="J532" s="172"/>
      <c r="K532" s="172"/>
      <c r="L532" s="172"/>
      <c r="M532" s="172"/>
      <c r="N532" s="172"/>
      <c r="O532" s="172"/>
      <c r="P532" s="172"/>
      <c r="Q532" s="172"/>
      <c r="R532" s="172"/>
      <c r="S532" s="172"/>
      <c r="T532" s="172"/>
      <c r="U532" s="172"/>
      <c r="V532" s="172"/>
      <c r="W532" s="172"/>
      <c r="X532" s="172"/>
      <c r="Y532" s="172"/>
      <c r="Z532" s="172"/>
    </row>
    <row r="533" spans="1:26" ht="12" customHeight="1">
      <c r="A533" s="172"/>
      <c r="B533" s="172"/>
      <c r="C533" s="172"/>
      <c r="D533" s="172"/>
      <c r="E533" s="172"/>
      <c r="F533" s="172"/>
      <c r="G533" s="172"/>
      <c r="H533" s="172"/>
      <c r="I533" s="172"/>
      <c r="J533" s="172"/>
      <c r="K533" s="172"/>
      <c r="L533" s="172"/>
      <c r="M533" s="172"/>
      <c r="N533" s="172"/>
      <c r="O533" s="172"/>
      <c r="P533" s="172"/>
      <c r="Q533" s="172"/>
      <c r="R533" s="172"/>
      <c r="S533" s="172"/>
      <c r="T533" s="172"/>
      <c r="U533" s="172"/>
      <c r="V533" s="172"/>
      <c r="W533" s="172"/>
      <c r="X533" s="172"/>
      <c r="Y533" s="172"/>
      <c r="Z533" s="172"/>
    </row>
    <row r="534" spans="1:26" ht="12" customHeight="1">
      <c r="A534" s="172"/>
      <c r="B534" s="172"/>
      <c r="C534" s="172"/>
      <c r="D534" s="172"/>
      <c r="E534" s="172"/>
      <c r="F534" s="172"/>
      <c r="G534" s="172"/>
      <c r="H534" s="172"/>
      <c r="I534" s="172"/>
      <c r="J534" s="172"/>
      <c r="K534" s="172"/>
      <c r="L534" s="172"/>
      <c r="M534" s="172"/>
      <c r="N534" s="172"/>
      <c r="O534" s="172"/>
      <c r="P534" s="172"/>
      <c r="Q534" s="172"/>
      <c r="R534" s="172"/>
      <c r="S534" s="172"/>
      <c r="T534" s="172"/>
      <c r="U534" s="172"/>
      <c r="V534" s="172"/>
      <c r="W534" s="172"/>
      <c r="X534" s="172"/>
      <c r="Y534" s="172"/>
      <c r="Z534" s="172"/>
    </row>
    <row r="535" spans="1:26" ht="12" customHeight="1">
      <c r="A535" s="172"/>
      <c r="B535" s="172"/>
      <c r="C535" s="172"/>
      <c r="D535" s="172"/>
      <c r="E535" s="172"/>
      <c r="F535" s="172"/>
      <c r="G535" s="172"/>
      <c r="H535" s="172"/>
      <c r="I535" s="172"/>
      <c r="J535" s="172"/>
      <c r="K535" s="172"/>
      <c r="L535" s="172"/>
      <c r="M535" s="172"/>
      <c r="N535" s="172"/>
      <c r="O535" s="172"/>
      <c r="P535" s="172"/>
      <c r="Q535" s="172"/>
      <c r="R535" s="172"/>
      <c r="S535" s="172"/>
      <c r="T535" s="172"/>
      <c r="U535" s="172"/>
      <c r="V535" s="172"/>
      <c r="W535" s="172"/>
      <c r="X535" s="172"/>
      <c r="Y535" s="172"/>
      <c r="Z535" s="172"/>
    </row>
    <row r="536" spans="1:26" ht="12" customHeight="1">
      <c r="A536" s="172"/>
      <c r="B536" s="172"/>
      <c r="C536" s="172"/>
      <c r="D536" s="172"/>
      <c r="E536" s="172"/>
      <c r="F536" s="172"/>
      <c r="G536" s="172"/>
      <c r="H536" s="172"/>
      <c r="I536" s="172"/>
      <c r="J536" s="172"/>
      <c r="K536" s="172"/>
      <c r="L536" s="172"/>
      <c r="M536" s="172"/>
      <c r="N536" s="172"/>
      <c r="O536" s="172"/>
      <c r="P536" s="172"/>
      <c r="Q536" s="172"/>
      <c r="R536" s="172"/>
      <c r="S536" s="172"/>
      <c r="T536" s="172"/>
      <c r="U536" s="172"/>
      <c r="V536" s="172"/>
      <c r="W536" s="172"/>
      <c r="X536" s="172"/>
      <c r="Y536" s="172"/>
      <c r="Z536" s="172"/>
    </row>
    <row r="537" spans="1:26" ht="12" customHeight="1">
      <c r="A537" s="172"/>
      <c r="B537" s="172"/>
      <c r="C537" s="172"/>
      <c r="D537" s="172"/>
      <c r="E537" s="172"/>
      <c r="F537" s="172"/>
      <c r="G537" s="172"/>
      <c r="H537" s="172"/>
      <c r="I537" s="172"/>
      <c r="J537" s="172"/>
      <c r="K537" s="172"/>
      <c r="L537" s="172"/>
      <c r="M537" s="172"/>
      <c r="N537" s="172"/>
      <c r="O537" s="172"/>
      <c r="P537" s="172"/>
      <c r="Q537" s="172"/>
      <c r="R537" s="172"/>
      <c r="S537" s="172"/>
      <c r="T537" s="172"/>
      <c r="U537" s="172"/>
      <c r="V537" s="172"/>
      <c r="W537" s="172"/>
      <c r="X537" s="172"/>
      <c r="Y537" s="172"/>
      <c r="Z537" s="172"/>
    </row>
    <row r="538" spans="1:26" ht="12" customHeight="1">
      <c r="A538" s="172"/>
      <c r="B538" s="172"/>
      <c r="C538" s="172"/>
      <c r="D538" s="172"/>
      <c r="E538" s="172"/>
      <c r="F538" s="172"/>
      <c r="G538" s="172"/>
      <c r="H538" s="172"/>
      <c r="I538" s="172"/>
      <c r="J538" s="172"/>
      <c r="K538" s="172"/>
      <c r="L538" s="172"/>
      <c r="M538" s="172"/>
      <c r="N538" s="172"/>
      <c r="O538" s="172"/>
      <c r="P538" s="172"/>
      <c r="Q538" s="172"/>
      <c r="R538" s="172"/>
      <c r="S538" s="172"/>
      <c r="T538" s="172"/>
      <c r="U538" s="172"/>
      <c r="V538" s="172"/>
      <c r="W538" s="172"/>
      <c r="X538" s="172"/>
      <c r="Y538" s="172"/>
      <c r="Z538" s="172"/>
    </row>
    <row r="539" spans="1:26" ht="12" customHeight="1">
      <c r="A539" s="172"/>
      <c r="B539" s="172"/>
      <c r="C539" s="172"/>
      <c r="D539" s="172"/>
      <c r="E539" s="172"/>
      <c r="F539" s="172"/>
      <c r="G539" s="172"/>
      <c r="H539" s="172"/>
      <c r="I539" s="172"/>
      <c r="J539" s="172"/>
      <c r="K539" s="172"/>
      <c r="L539" s="172"/>
      <c r="M539" s="172"/>
      <c r="N539" s="172"/>
      <c r="O539" s="172"/>
      <c r="P539" s="172"/>
      <c r="Q539" s="172"/>
      <c r="R539" s="172"/>
      <c r="S539" s="172"/>
      <c r="T539" s="172"/>
      <c r="U539" s="172"/>
      <c r="V539" s="172"/>
      <c r="W539" s="172"/>
      <c r="X539" s="172"/>
      <c r="Y539" s="172"/>
      <c r="Z539" s="172"/>
    </row>
    <row r="540" spans="1:26" ht="12" customHeight="1">
      <c r="A540" s="172"/>
      <c r="B540" s="172"/>
      <c r="C540" s="172"/>
      <c r="D540" s="172"/>
      <c r="E540" s="172"/>
      <c r="F540" s="172"/>
      <c r="G540" s="172"/>
      <c r="H540" s="172"/>
      <c r="I540" s="172"/>
      <c r="J540" s="172"/>
      <c r="K540" s="172"/>
      <c r="L540" s="172"/>
      <c r="M540" s="172"/>
      <c r="N540" s="172"/>
      <c r="O540" s="172"/>
      <c r="P540" s="172"/>
      <c r="Q540" s="172"/>
      <c r="R540" s="172"/>
      <c r="S540" s="172"/>
      <c r="T540" s="172"/>
      <c r="U540" s="172"/>
      <c r="V540" s="172"/>
      <c r="W540" s="172"/>
      <c r="X540" s="172"/>
      <c r="Y540" s="172"/>
      <c r="Z540" s="172"/>
    </row>
    <row r="541" spans="1:26" ht="12" customHeight="1">
      <c r="A541" s="172"/>
      <c r="B541" s="172"/>
      <c r="C541" s="172"/>
      <c r="D541" s="172"/>
      <c r="E541" s="172"/>
      <c r="F541" s="172"/>
      <c r="G541" s="172"/>
      <c r="H541" s="172"/>
      <c r="I541" s="172"/>
      <c r="J541" s="172"/>
      <c r="K541" s="172"/>
      <c r="L541" s="172"/>
      <c r="M541" s="172"/>
      <c r="N541" s="172"/>
      <c r="O541" s="172"/>
      <c r="P541" s="172"/>
      <c r="Q541" s="172"/>
      <c r="R541" s="172"/>
      <c r="S541" s="172"/>
      <c r="T541" s="172"/>
      <c r="U541" s="172"/>
      <c r="V541" s="172"/>
      <c r="W541" s="172"/>
      <c r="X541" s="172"/>
      <c r="Y541" s="172"/>
      <c r="Z541" s="172"/>
    </row>
    <row r="542" spans="1:26" ht="12" customHeight="1">
      <c r="A542" s="172"/>
      <c r="B542" s="172"/>
      <c r="C542" s="172"/>
      <c r="D542" s="172"/>
      <c r="E542" s="172"/>
      <c r="F542" s="172"/>
      <c r="G542" s="172"/>
      <c r="H542" s="172"/>
      <c r="I542" s="172"/>
      <c r="J542" s="172"/>
      <c r="K542" s="172"/>
      <c r="L542" s="172"/>
      <c r="M542" s="172"/>
      <c r="N542" s="172"/>
      <c r="O542" s="172"/>
      <c r="P542" s="172"/>
      <c r="Q542" s="172"/>
      <c r="R542" s="172"/>
      <c r="S542" s="172"/>
      <c r="T542" s="172"/>
      <c r="U542" s="172"/>
      <c r="V542" s="172"/>
      <c r="W542" s="172"/>
      <c r="X542" s="172"/>
      <c r="Y542" s="172"/>
      <c r="Z542" s="172"/>
    </row>
    <row r="543" spans="1:26" ht="12" customHeight="1">
      <c r="A543" s="172"/>
      <c r="B543" s="172"/>
      <c r="C543" s="172"/>
      <c r="D543" s="172"/>
      <c r="E543" s="172"/>
      <c r="F543" s="172"/>
      <c r="G543" s="172"/>
      <c r="H543" s="172"/>
      <c r="I543" s="172"/>
      <c r="J543" s="172"/>
      <c r="K543" s="172"/>
      <c r="L543" s="172"/>
      <c r="M543" s="172"/>
      <c r="N543" s="172"/>
      <c r="O543" s="172"/>
      <c r="P543" s="172"/>
      <c r="Q543" s="172"/>
      <c r="R543" s="172"/>
      <c r="S543" s="172"/>
      <c r="T543" s="172"/>
      <c r="U543" s="172"/>
      <c r="V543" s="172"/>
      <c r="W543" s="172"/>
      <c r="X543" s="172"/>
      <c r="Y543" s="172"/>
      <c r="Z543" s="172"/>
    </row>
    <row r="544" spans="1:26" ht="12" customHeight="1">
      <c r="A544" s="172"/>
      <c r="B544" s="172"/>
      <c r="C544" s="172"/>
      <c r="D544" s="172"/>
      <c r="E544" s="172"/>
      <c r="F544" s="172"/>
      <c r="G544" s="172"/>
      <c r="H544" s="172"/>
      <c r="I544" s="172"/>
      <c r="J544" s="172"/>
      <c r="K544" s="172"/>
      <c r="L544" s="172"/>
      <c r="M544" s="172"/>
      <c r="N544" s="172"/>
      <c r="O544" s="172"/>
      <c r="P544" s="172"/>
      <c r="Q544" s="172"/>
      <c r="R544" s="172"/>
      <c r="S544" s="172"/>
      <c r="T544" s="172"/>
      <c r="U544" s="172"/>
      <c r="V544" s="172"/>
      <c r="W544" s="172"/>
      <c r="X544" s="172"/>
      <c r="Y544" s="172"/>
      <c r="Z544" s="172"/>
    </row>
    <row r="545" spans="1:26" ht="12" customHeight="1">
      <c r="A545" s="172"/>
      <c r="B545" s="172"/>
      <c r="C545" s="172"/>
      <c r="D545" s="172"/>
      <c r="E545" s="172"/>
      <c r="F545" s="172"/>
      <c r="G545" s="172"/>
      <c r="H545" s="172"/>
      <c r="I545" s="172"/>
      <c r="J545" s="172"/>
      <c r="K545" s="172"/>
      <c r="L545" s="172"/>
      <c r="M545" s="172"/>
      <c r="N545" s="172"/>
      <c r="O545" s="172"/>
      <c r="P545" s="172"/>
      <c r="Q545" s="172"/>
      <c r="R545" s="172"/>
      <c r="S545" s="172"/>
      <c r="T545" s="172"/>
      <c r="U545" s="172"/>
      <c r="V545" s="172"/>
      <c r="W545" s="172"/>
      <c r="X545" s="172"/>
      <c r="Y545" s="172"/>
      <c r="Z545" s="172"/>
    </row>
    <row r="546" spans="1:26" ht="12" customHeight="1">
      <c r="A546" s="172"/>
      <c r="B546" s="172"/>
      <c r="C546" s="172"/>
      <c r="D546" s="172"/>
      <c r="E546" s="172"/>
      <c r="F546" s="172"/>
      <c r="G546" s="172"/>
      <c r="H546" s="172"/>
      <c r="I546" s="172"/>
      <c r="J546" s="172"/>
      <c r="K546" s="172"/>
      <c r="L546" s="172"/>
      <c r="M546" s="172"/>
      <c r="N546" s="172"/>
      <c r="O546" s="172"/>
      <c r="P546" s="172"/>
      <c r="Q546" s="172"/>
      <c r="R546" s="172"/>
      <c r="S546" s="172"/>
      <c r="T546" s="172"/>
      <c r="U546" s="172"/>
      <c r="V546" s="172"/>
      <c r="W546" s="172"/>
      <c r="X546" s="172"/>
      <c r="Y546" s="172"/>
      <c r="Z546" s="172"/>
    </row>
    <row r="547" spans="1:26" ht="12" customHeight="1">
      <c r="A547" s="172"/>
      <c r="B547" s="172"/>
      <c r="C547" s="172"/>
      <c r="D547" s="172"/>
      <c r="E547" s="172"/>
      <c r="F547" s="172"/>
      <c r="G547" s="172"/>
      <c r="H547" s="172"/>
      <c r="I547" s="172"/>
      <c r="J547" s="172"/>
      <c r="K547" s="172"/>
      <c r="L547" s="172"/>
      <c r="M547" s="172"/>
      <c r="N547" s="172"/>
      <c r="O547" s="172"/>
      <c r="P547" s="172"/>
      <c r="Q547" s="172"/>
      <c r="R547" s="172"/>
      <c r="S547" s="172"/>
      <c r="T547" s="172"/>
      <c r="U547" s="172"/>
      <c r="V547" s="172"/>
      <c r="W547" s="172"/>
      <c r="X547" s="172"/>
      <c r="Y547" s="172"/>
      <c r="Z547" s="172"/>
    </row>
    <row r="548" spans="1:26" ht="12" customHeight="1">
      <c r="A548" s="172"/>
      <c r="B548" s="172"/>
      <c r="C548" s="172"/>
      <c r="D548" s="172"/>
      <c r="E548" s="172"/>
      <c r="F548" s="172"/>
      <c r="G548" s="172"/>
      <c r="H548" s="172"/>
      <c r="I548" s="172"/>
      <c r="J548" s="172"/>
      <c r="K548" s="172"/>
      <c r="L548" s="172"/>
      <c r="M548" s="172"/>
      <c r="N548" s="172"/>
      <c r="O548" s="172"/>
      <c r="P548" s="172"/>
      <c r="Q548" s="172"/>
      <c r="R548" s="172"/>
      <c r="S548" s="172"/>
      <c r="T548" s="172"/>
      <c r="U548" s="172"/>
      <c r="V548" s="172"/>
      <c r="W548" s="172"/>
      <c r="X548" s="172"/>
      <c r="Y548" s="172"/>
      <c r="Z548" s="172"/>
    </row>
    <row r="549" spans="1:26" ht="12" customHeight="1">
      <c r="A549" s="172"/>
      <c r="B549" s="172"/>
      <c r="C549" s="172"/>
      <c r="D549" s="172"/>
      <c r="E549" s="172"/>
      <c r="F549" s="172"/>
      <c r="G549" s="172"/>
      <c r="H549" s="172"/>
      <c r="I549" s="172"/>
      <c r="J549" s="172"/>
      <c r="K549" s="172"/>
      <c r="L549" s="172"/>
      <c r="M549" s="172"/>
      <c r="N549" s="172"/>
      <c r="O549" s="172"/>
      <c r="P549" s="172"/>
      <c r="Q549" s="172"/>
      <c r="R549" s="172"/>
      <c r="S549" s="172"/>
      <c r="T549" s="172"/>
      <c r="U549" s="172"/>
      <c r="V549" s="172"/>
      <c r="W549" s="172"/>
      <c r="X549" s="172"/>
      <c r="Y549" s="172"/>
      <c r="Z549" s="172"/>
    </row>
    <row r="550" spans="1:26" ht="12" customHeight="1">
      <c r="A550" s="172"/>
      <c r="B550" s="172"/>
      <c r="C550" s="172"/>
      <c r="D550" s="172"/>
      <c r="E550" s="172"/>
      <c r="F550" s="172"/>
      <c r="G550" s="172"/>
      <c r="H550" s="172"/>
      <c r="I550" s="172"/>
      <c r="J550" s="172"/>
      <c r="K550" s="172"/>
      <c r="L550" s="172"/>
      <c r="M550" s="172"/>
      <c r="N550" s="172"/>
      <c r="O550" s="172"/>
      <c r="P550" s="172"/>
      <c r="Q550" s="172"/>
      <c r="R550" s="172"/>
      <c r="S550" s="172"/>
      <c r="T550" s="172"/>
      <c r="U550" s="172"/>
      <c r="V550" s="172"/>
      <c r="W550" s="172"/>
      <c r="X550" s="172"/>
      <c r="Y550" s="172"/>
      <c r="Z550" s="172"/>
    </row>
    <row r="551" spans="1:26" ht="12" customHeight="1">
      <c r="A551" s="172"/>
      <c r="B551" s="172"/>
      <c r="C551" s="172"/>
      <c r="D551" s="172"/>
      <c r="E551" s="172"/>
      <c r="F551" s="172"/>
      <c r="G551" s="172"/>
      <c r="H551" s="172"/>
      <c r="I551" s="172"/>
      <c r="J551" s="172"/>
      <c r="K551" s="172"/>
      <c r="L551" s="172"/>
      <c r="M551" s="172"/>
      <c r="N551" s="172"/>
      <c r="O551" s="172"/>
      <c r="P551" s="172"/>
      <c r="Q551" s="172"/>
      <c r="R551" s="172"/>
      <c r="S551" s="172"/>
      <c r="T551" s="172"/>
      <c r="U551" s="172"/>
      <c r="V551" s="172"/>
      <c r="W551" s="172"/>
      <c r="X551" s="172"/>
      <c r="Y551" s="172"/>
      <c r="Z551" s="172"/>
    </row>
    <row r="552" spans="1:26" ht="12" customHeight="1">
      <c r="A552" s="172"/>
      <c r="B552" s="172"/>
      <c r="C552" s="172"/>
      <c r="D552" s="172"/>
      <c r="E552" s="172"/>
      <c r="F552" s="172"/>
      <c r="G552" s="172"/>
      <c r="H552" s="172"/>
      <c r="I552" s="172"/>
      <c r="J552" s="172"/>
      <c r="K552" s="172"/>
      <c r="L552" s="172"/>
      <c r="M552" s="172"/>
      <c r="N552" s="172"/>
      <c r="O552" s="172"/>
      <c r="P552" s="172"/>
      <c r="Q552" s="172"/>
      <c r="R552" s="172"/>
      <c r="S552" s="172"/>
      <c r="T552" s="172"/>
      <c r="U552" s="172"/>
      <c r="V552" s="172"/>
      <c r="W552" s="172"/>
      <c r="X552" s="172"/>
      <c r="Y552" s="172"/>
      <c r="Z552" s="172"/>
    </row>
    <row r="553" spans="1:26" ht="12" customHeight="1">
      <c r="A553" s="172"/>
      <c r="B553" s="172"/>
      <c r="C553" s="172"/>
      <c r="D553" s="172"/>
      <c r="E553" s="172"/>
      <c r="F553" s="172"/>
      <c r="G553" s="172"/>
      <c r="H553" s="172"/>
      <c r="I553" s="172"/>
      <c r="J553" s="172"/>
      <c r="K553" s="172"/>
      <c r="L553" s="172"/>
      <c r="M553" s="172"/>
      <c r="N553" s="172"/>
      <c r="O553" s="172"/>
      <c r="P553" s="172"/>
      <c r="Q553" s="172"/>
      <c r="R553" s="172"/>
      <c r="S553" s="172"/>
      <c r="T553" s="172"/>
      <c r="U553" s="172"/>
      <c r="V553" s="172"/>
      <c r="W553" s="172"/>
      <c r="X553" s="172"/>
      <c r="Y553" s="172"/>
      <c r="Z553" s="172"/>
    </row>
    <row r="554" spans="1:26" ht="12" customHeight="1">
      <c r="A554" s="172"/>
      <c r="B554" s="172"/>
      <c r="C554" s="172"/>
      <c r="D554" s="172"/>
      <c r="E554" s="172"/>
      <c r="F554" s="172"/>
      <c r="G554" s="172"/>
      <c r="H554" s="172"/>
      <c r="I554" s="172"/>
      <c r="J554" s="172"/>
      <c r="K554" s="172"/>
      <c r="L554" s="172"/>
      <c r="M554" s="172"/>
      <c r="N554" s="172"/>
      <c r="O554" s="172"/>
      <c r="P554" s="172"/>
      <c r="Q554" s="172"/>
      <c r="R554" s="172"/>
      <c r="S554" s="172"/>
      <c r="T554" s="172"/>
      <c r="U554" s="172"/>
      <c r="V554" s="172"/>
      <c r="W554" s="172"/>
      <c r="X554" s="172"/>
      <c r="Y554" s="172"/>
      <c r="Z554" s="172"/>
    </row>
    <row r="555" spans="1:26" ht="12" customHeight="1">
      <c r="A555" s="172"/>
      <c r="B555" s="172"/>
      <c r="C555" s="172"/>
      <c r="D555" s="172"/>
      <c r="E555" s="172"/>
      <c r="F555" s="172"/>
      <c r="G555" s="172"/>
      <c r="H555" s="172"/>
      <c r="I555" s="172"/>
      <c r="J555" s="172"/>
      <c r="K555" s="172"/>
      <c r="L555" s="172"/>
      <c r="M555" s="172"/>
      <c r="N555" s="172"/>
      <c r="O555" s="172"/>
      <c r="P555" s="172"/>
      <c r="Q555" s="172"/>
      <c r="R555" s="172"/>
      <c r="S555" s="172"/>
      <c r="T555" s="172"/>
      <c r="U555" s="172"/>
      <c r="V555" s="172"/>
      <c r="W555" s="172"/>
      <c r="X555" s="172"/>
      <c r="Y555" s="172"/>
      <c r="Z555" s="172"/>
    </row>
    <row r="556" spans="1:26" ht="12" customHeight="1">
      <c r="A556" s="172"/>
      <c r="B556" s="172"/>
      <c r="C556" s="172"/>
      <c r="D556" s="172"/>
      <c r="E556" s="172"/>
      <c r="F556" s="172"/>
      <c r="G556" s="172"/>
      <c r="H556" s="172"/>
      <c r="I556" s="172"/>
      <c r="J556" s="172"/>
      <c r="K556" s="172"/>
      <c r="L556" s="172"/>
      <c r="M556" s="172"/>
      <c r="N556" s="172"/>
      <c r="O556" s="172"/>
      <c r="P556" s="172"/>
      <c r="Q556" s="172"/>
      <c r="R556" s="172"/>
      <c r="S556" s="172"/>
      <c r="T556" s="172"/>
      <c r="U556" s="172"/>
      <c r="V556" s="172"/>
      <c r="W556" s="172"/>
      <c r="X556" s="172"/>
      <c r="Y556" s="172"/>
      <c r="Z556" s="172"/>
    </row>
    <row r="557" spans="1:26" ht="12" customHeight="1">
      <c r="A557" s="172"/>
      <c r="B557" s="172"/>
      <c r="C557" s="172"/>
      <c r="D557" s="172"/>
      <c r="E557" s="172"/>
      <c r="F557" s="172"/>
      <c r="G557" s="172"/>
      <c r="H557" s="172"/>
      <c r="I557" s="172"/>
      <c r="J557" s="172"/>
      <c r="K557" s="172"/>
      <c r="L557" s="172"/>
      <c r="M557" s="172"/>
      <c r="N557" s="172"/>
      <c r="O557" s="172"/>
      <c r="P557" s="172"/>
      <c r="Q557" s="172"/>
      <c r="R557" s="172"/>
      <c r="S557" s="172"/>
      <c r="T557" s="172"/>
      <c r="U557" s="172"/>
      <c r="V557" s="172"/>
      <c r="W557" s="172"/>
      <c r="X557" s="172"/>
      <c r="Y557" s="172"/>
      <c r="Z557" s="172"/>
    </row>
    <row r="558" spans="1:26" ht="12" customHeight="1">
      <c r="A558" s="172"/>
      <c r="B558" s="172"/>
      <c r="C558" s="172"/>
      <c r="D558" s="172"/>
      <c r="E558" s="172"/>
      <c r="F558" s="172"/>
      <c r="G558" s="172"/>
      <c r="H558" s="172"/>
      <c r="I558" s="172"/>
      <c r="J558" s="172"/>
      <c r="K558" s="172"/>
      <c r="L558" s="172"/>
      <c r="M558" s="172"/>
      <c r="N558" s="172"/>
      <c r="O558" s="172"/>
      <c r="P558" s="172"/>
      <c r="Q558" s="172"/>
      <c r="R558" s="172"/>
      <c r="S558" s="172"/>
      <c r="T558" s="172"/>
      <c r="U558" s="172"/>
      <c r="V558" s="172"/>
      <c r="W558" s="172"/>
      <c r="X558" s="172"/>
      <c r="Y558" s="172"/>
      <c r="Z558" s="172"/>
    </row>
    <row r="559" spans="1:26" ht="12" customHeight="1">
      <c r="A559" s="172"/>
      <c r="B559" s="172"/>
      <c r="C559" s="172"/>
      <c r="D559" s="172"/>
      <c r="E559" s="172"/>
      <c r="F559" s="172"/>
      <c r="G559" s="172"/>
      <c r="H559" s="172"/>
      <c r="I559" s="172"/>
      <c r="J559" s="172"/>
      <c r="K559" s="172"/>
      <c r="L559" s="172"/>
      <c r="M559" s="172"/>
      <c r="N559" s="172"/>
      <c r="O559" s="172"/>
      <c r="P559" s="172"/>
      <c r="Q559" s="172"/>
      <c r="R559" s="172"/>
      <c r="S559" s="172"/>
      <c r="T559" s="172"/>
      <c r="U559" s="172"/>
      <c r="V559" s="172"/>
      <c r="W559" s="172"/>
      <c r="X559" s="172"/>
      <c r="Y559" s="172"/>
      <c r="Z559" s="172"/>
    </row>
    <row r="560" spans="1:26" ht="12" customHeight="1">
      <c r="A560" s="172"/>
      <c r="B560" s="172"/>
      <c r="C560" s="172"/>
      <c r="D560" s="172"/>
      <c r="E560" s="172"/>
      <c r="F560" s="172"/>
      <c r="G560" s="172"/>
      <c r="H560" s="172"/>
      <c r="I560" s="172"/>
      <c r="J560" s="172"/>
      <c r="K560" s="172"/>
      <c r="L560" s="172"/>
      <c r="M560" s="172"/>
      <c r="N560" s="172"/>
      <c r="O560" s="172"/>
      <c r="P560" s="172"/>
      <c r="Q560" s="172"/>
      <c r="R560" s="172"/>
      <c r="S560" s="172"/>
      <c r="T560" s="172"/>
      <c r="U560" s="172"/>
      <c r="V560" s="172"/>
      <c r="W560" s="172"/>
      <c r="X560" s="172"/>
      <c r="Y560" s="172"/>
      <c r="Z560" s="172"/>
    </row>
    <row r="561" spans="1:26" ht="12" customHeight="1">
      <c r="A561" s="172"/>
      <c r="B561" s="172"/>
      <c r="C561" s="172"/>
      <c r="D561" s="172"/>
      <c r="E561" s="172"/>
      <c r="F561" s="172"/>
      <c r="G561" s="172"/>
      <c r="H561" s="172"/>
      <c r="I561" s="172"/>
      <c r="J561" s="172"/>
      <c r="K561" s="172"/>
      <c r="L561" s="172"/>
      <c r="M561" s="172"/>
      <c r="N561" s="172"/>
      <c r="O561" s="172"/>
      <c r="P561" s="172"/>
      <c r="Q561" s="172"/>
      <c r="R561" s="172"/>
      <c r="S561" s="172"/>
      <c r="T561" s="172"/>
      <c r="U561" s="172"/>
      <c r="V561" s="172"/>
      <c r="W561" s="172"/>
      <c r="X561" s="172"/>
      <c r="Y561" s="172"/>
      <c r="Z561" s="172"/>
    </row>
    <row r="562" spans="1:26" ht="12" customHeight="1">
      <c r="A562" s="172"/>
      <c r="B562" s="172"/>
      <c r="C562" s="172"/>
      <c r="D562" s="172"/>
      <c r="E562" s="172"/>
      <c r="F562" s="172"/>
      <c r="G562" s="172"/>
      <c r="H562" s="172"/>
      <c r="I562" s="172"/>
      <c r="J562" s="172"/>
      <c r="K562" s="172"/>
      <c r="L562" s="172"/>
      <c r="M562" s="172"/>
      <c r="N562" s="172"/>
      <c r="O562" s="172"/>
      <c r="P562" s="172"/>
      <c r="Q562" s="172"/>
      <c r="R562" s="172"/>
      <c r="S562" s="172"/>
      <c r="T562" s="172"/>
      <c r="U562" s="172"/>
      <c r="V562" s="172"/>
      <c r="W562" s="172"/>
      <c r="X562" s="172"/>
      <c r="Y562" s="172"/>
      <c r="Z562" s="172"/>
    </row>
    <row r="563" spans="1:26" ht="12" customHeight="1">
      <c r="A563" s="172"/>
      <c r="B563" s="172"/>
      <c r="C563" s="172"/>
      <c r="D563" s="172"/>
      <c r="E563" s="172"/>
      <c r="F563" s="172"/>
      <c r="G563" s="172"/>
      <c r="H563" s="172"/>
      <c r="I563" s="172"/>
      <c r="J563" s="172"/>
      <c r="K563" s="172"/>
      <c r="L563" s="172"/>
      <c r="M563" s="172"/>
      <c r="N563" s="172"/>
      <c r="O563" s="172"/>
      <c r="P563" s="172"/>
      <c r="Q563" s="172"/>
      <c r="R563" s="172"/>
      <c r="S563" s="172"/>
      <c r="T563" s="172"/>
      <c r="U563" s="172"/>
      <c r="V563" s="172"/>
      <c r="W563" s="172"/>
      <c r="X563" s="172"/>
      <c r="Y563" s="172"/>
      <c r="Z563" s="172"/>
    </row>
    <row r="564" spans="1:26" ht="12" customHeight="1">
      <c r="A564" s="172"/>
      <c r="B564" s="172"/>
      <c r="C564" s="172"/>
      <c r="D564" s="172"/>
      <c r="E564" s="172"/>
      <c r="F564" s="172"/>
      <c r="G564" s="172"/>
      <c r="H564" s="172"/>
      <c r="I564" s="172"/>
      <c r="J564" s="172"/>
      <c r="K564" s="172"/>
      <c r="L564" s="172"/>
      <c r="M564" s="172"/>
      <c r="N564" s="172"/>
      <c r="O564" s="172"/>
      <c r="P564" s="172"/>
      <c r="Q564" s="172"/>
      <c r="R564" s="172"/>
      <c r="S564" s="172"/>
      <c r="T564" s="172"/>
      <c r="U564" s="172"/>
      <c r="V564" s="172"/>
      <c r="W564" s="172"/>
      <c r="X564" s="172"/>
      <c r="Y564" s="172"/>
      <c r="Z564" s="172"/>
    </row>
    <row r="565" spans="1:26" ht="12" customHeight="1">
      <c r="A565" s="172"/>
      <c r="B565" s="172"/>
      <c r="C565" s="172"/>
      <c r="D565" s="172"/>
      <c r="E565" s="172"/>
      <c r="F565" s="172"/>
      <c r="G565" s="172"/>
      <c r="H565" s="172"/>
      <c r="I565" s="172"/>
      <c r="J565" s="172"/>
      <c r="K565" s="172"/>
      <c r="L565" s="172"/>
      <c r="M565" s="172"/>
      <c r="N565" s="172"/>
      <c r="O565" s="172"/>
      <c r="P565" s="172"/>
      <c r="Q565" s="172"/>
      <c r="R565" s="172"/>
      <c r="S565" s="172"/>
      <c r="T565" s="172"/>
      <c r="U565" s="172"/>
      <c r="V565" s="172"/>
      <c r="W565" s="172"/>
      <c r="X565" s="172"/>
      <c r="Y565" s="172"/>
      <c r="Z565" s="172"/>
    </row>
    <row r="566" spans="1:26" ht="12" customHeight="1">
      <c r="A566" s="172"/>
      <c r="B566" s="172"/>
      <c r="C566" s="172"/>
      <c r="D566" s="172"/>
      <c r="E566" s="172"/>
      <c r="F566" s="172"/>
      <c r="G566" s="172"/>
      <c r="H566" s="172"/>
      <c r="I566" s="172"/>
      <c r="J566" s="172"/>
      <c r="K566" s="172"/>
      <c r="L566" s="172"/>
      <c r="M566" s="172"/>
      <c r="N566" s="172"/>
      <c r="O566" s="172"/>
      <c r="P566" s="172"/>
      <c r="Q566" s="172"/>
      <c r="R566" s="172"/>
      <c r="S566" s="172"/>
      <c r="T566" s="172"/>
      <c r="U566" s="172"/>
      <c r="V566" s="172"/>
      <c r="W566" s="172"/>
      <c r="X566" s="172"/>
      <c r="Y566" s="172"/>
      <c r="Z566" s="172"/>
    </row>
    <row r="567" spans="1:26" ht="12" customHeight="1">
      <c r="A567" s="172"/>
      <c r="B567" s="172"/>
      <c r="C567" s="172"/>
      <c r="D567" s="172"/>
      <c r="E567" s="172"/>
      <c r="F567" s="172"/>
      <c r="G567" s="172"/>
      <c r="H567" s="172"/>
      <c r="I567" s="172"/>
      <c r="J567" s="172"/>
      <c r="K567" s="172"/>
      <c r="L567" s="172"/>
      <c r="M567" s="172"/>
      <c r="N567" s="172"/>
      <c r="O567" s="172"/>
      <c r="P567" s="172"/>
      <c r="Q567" s="172"/>
      <c r="R567" s="172"/>
      <c r="S567" s="172"/>
      <c r="T567" s="172"/>
      <c r="U567" s="172"/>
      <c r="V567" s="172"/>
      <c r="W567" s="172"/>
      <c r="X567" s="172"/>
      <c r="Y567" s="172"/>
      <c r="Z567" s="172"/>
    </row>
    <row r="568" spans="1:26" ht="12" customHeight="1">
      <c r="A568" s="172"/>
      <c r="B568" s="172"/>
      <c r="C568" s="172"/>
      <c r="D568" s="172"/>
      <c r="E568" s="172"/>
      <c r="F568" s="172"/>
      <c r="G568" s="172"/>
      <c r="H568" s="172"/>
      <c r="I568" s="172"/>
      <c r="J568" s="172"/>
      <c r="K568" s="172"/>
      <c r="L568" s="172"/>
      <c r="M568" s="172"/>
      <c r="N568" s="172"/>
      <c r="O568" s="172"/>
      <c r="P568" s="172"/>
      <c r="Q568" s="172"/>
      <c r="R568" s="172"/>
      <c r="S568" s="172"/>
      <c r="T568" s="172"/>
      <c r="U568" s="172"/>
      <c r="V568" s="172"/>
      <c r="W568" s="172"/>
      <c r="X568" s="172"/>
      <c r="Y568" s="172"/>
      <c r="Z568" s="172"/>
    </row>
    <row r="569" spans="1:26" ht="12" customHeight="1">
      <c r="A569" s="172"/>
      <c r="B569" s="172"/>
      <c r="C569" s="172"/>
      <c r="D569" s="172"/>
      <c r="E569" s="172"/>
      <c r="F569" s="172"/>
      <c r="G569" s="172"/>
      <c r="H569" s="172"/>
      <c r="I569" s="172"/>
      <c r="J569" s="172"/>
      <c r="K569" s="172"/>
      <c r="L569" s="172"/>
      <c r="M569" s="172"/>
      <c r="N569" s="172"/>
      <c r="O569" s="172"/>
      <c r="P569" s="172"/>
      <c r="Q569" s="172"/>
      <c r="R569" s="172"/>
      <c r="S569" s="172"/>
      <c r="T569" s="172"/>
      <c r="U569" s="172"/>
      <c r="V569" s="172"/>
      <c r="W569" s="172"/>
      <c r="X569" s="172"/>
      <c r="Y569" s="172"/>
      <c r="Z569" s="172"/>
    </row>
    <row r="570" spans="1:26" ht="12" customHeight="1">
      <c r="A570" s="172"/>
      <c r="B570" s="172"/>
      <c r="C570" s="172"/>
      <c r="D570" s="172"/>
      <c r="E570" s="172"/>
      <c r="F570" s="172"/>
      <c r="G570" s="172"/>
      <c r="H570" s="172"/>
      <c r="I570" s="172"/>
      <c r="J570" s="172"/>
      <c r="K570" s="172"/>
      <c r="L570" s="172"/>
      <c r="M570" s="172"/>
      <c r="N570" s="172"/>
      <c r="O570" s="172"/>
      <c r="P570" s="172"/>
      <c r="Q570" s="172"/>
      <c r="R570" s="172"/>
      <c r="S570" s="172"/>
      <c r="T570" s="172"/>
      <c r="U570" s="172"/>
      <c r="V570" s="172"/>
      <c r="W570" s="172"/>
      <c r="X570" s="172"/>
      <c r="Y570" s="172"/>
      <c r="Z570" s="172"/>
    </row>
    <row r="571" spans="1:26" ht="12" customHeight="1">
      <c r="A571" s="172"/>
      <c r="B571" s="172"/>
      <c r="C571" s="172"/>
      <c r="D571" s="172"/>
      <c r="E571" s="172"/>
      <c r="F571" s="172"/>
      <c r="G571" s="172"/>
      <c r="H571" s="172"/>
      <c r="I571" s="172"/>
      <c r="J571" s="172"/>
      <c r="K571" s="172"/>
      <c r="L571" s="172"/>
      <c r="M571" s="172"/>
      <c r="N571" s="172"/>
      <c r="O571" s="172"/>
      <c r="P571" s="172"/>
      <c r="Q571" s="172"/>
      <c r="R571" s="172"/>
      <c r="S571" s="172"/>
      <c r="T571" s="172"/>
      <c r="U571" s="172"/>
      <c r="V571" s="172"/>
      <c r="W571" s="172"/>
      <c r="X571" s="172"/>
      <c r="Y571" s="172"/>
      <c r="Z571" s="172"/>
    </row>
    <row r="572" spans="1:26" ht="12" customHeight="1">
      <c r="A572" s="172"/>
      <c r="B572" s="172"/>
      <c r="C572" s="172"/>
      <c r="D572" s="172"/>
      <c r="E572" s="172"/>
      <c r="F572" s="172"/>
      <c r="G572" s="172"/>
      <c r="H572" s="172"/>
      <c r="I572" s="172"/>
      <c r="J572" s="172"/>
      <c r="K572" s="172"/>
      <c r="L572" s="172"/>
      <c r="M572" s="172"/>
      <c r="N572" s="172"/>
      <c r="O572" s="172"/>
      <c r="P572" s="172"/>
      <c r="Q572" s="172"/>
      <c r="R572" s="172"/>
      <c r="S572" s="172"/>
      <c r="T572" s="172"/>
      <c r="U572" s="172"/>
      <c r="V572" s="172"/>
      <c r="W572" s="172"/>
      <c r="X572" s="172"/>
      <c r="Y572" s="172"/>
      <c r="Z572" s="172"/>
    </row>
    <row r="573" spans="1:26" ht="12" customHeight="1">
      <c r="A573" s="172"/>
      <c r="B573" s="172"/>
      <c r="C573" s="172"/>
      <c r="D573" s="172"/>
      <c r="E573" s="172"/>
      <c r="F573" s="172"/>
      <c r="G573" s="172"/>
      <c r="H573" s="172"/>
      <c r="I573" s="172"/>
      <c r="J573" s="172"/>
      <c r="K573" s="172"/>
      <c r="L573" s="172"/>
      <c r="M573" s="172"/>
      <c r="N573" s="172"/>
      <c r="O573" s="172"/>
      <c r="P573" s="172"/>
      <c r="Q573" s="172"/>
      <c r="R573" s="172"/>
      <c r="S573" s="172"/>
      <c r="T573" s="172"/>
      <c r="U573" s="172"/>
      <c r="V573" s="172"/>
      <c r="W573" s="172"/>
      <c r="X573" s="172"/>
      <c r="Y573" s="172"/>
      <c r="Z573" s="172"/>
    </row>
    <row r="574" spans="1:26" ht="12" customHeight="1">
      <c r="A574" s="172"/>
      <c r="B574" s="172"/>
      <c r="C574" s="172"/>
      <c r="D574" s="172"/>
      <c r="E574" s="172"/>
      <c r="F574" s="172"/>
      <c r="G574" s="172"/>
      <c r="H574" s="172"/>
      <c r="I574" s="172"/>
      <c r="J574" s="172"/>
      <c r="K574" s="172"/>
      <c r="L574" s="172"/>
      <c r="M574" s="172"/>
      <c r="N574" s="172"/>
      <c r="O574" s="172"/>
      <c r="P574" s="172"/>
      <c r="Q574" s="172"/>
      <c r="R574" s="172"/>
      <c r="S574" s="172"/>
      <c r="T574" s="172"/>
      <c r="U574" s="172"/>
      <c r="V574" s="172"/>
      <c r="W574" s="172"/>
      <c r="X574" s="172"/>
      <c r="Y574" s="172"/>
      <c r="Z574" s="172"/>
    </row>
    <row r="575" spans="1:26" ht="12" customHeight="1">
      <c r="A575" s="172"/>
      <c r="B575" s="172"/>
      <c r="C575" s="172"/>
      <c r="D575" s="172"/>
      <c r="E575" s="172"/>
      <c r="F575" s="172"/>
      <c r="G575" s="172"/>
      <c r="H575" s="172"/>
      <c r="I575" s="172"/>
      <c r="J575" s="172"/>
      <c r="K575" s="172"/>
      <c r="L575" s="172"/>
      <c r="M575" s="172"/>
      <c r="N575" s="172"/>
      <c r="O575" s="172"/>
      <c r="P575" s="172"/>
      <c r="Q575" s="172"/>
      <c r="R575" s="172"/>
      <c r="S575" s="172"/>
      <c r="T575" s="172"/>
      <c r="U575" s="172"/>
      <c r="V575" s="172"/>
      <c r="W575" s="172"/>
      <c r="X575" s="172"/>
      <c r="Y575" s="172"/>
      <c r="Z575" s="172"/>
    </row>
    <row r="576" spans="1:26" ht="12" customHeight="1">
      <c r="A576" s="172"/>
      <c r="B576" s="172"/>
      <c r="C576" s="172"/>
      <c r="D576" s="172"/>
      <c r="E576" s="172"/>
      <c r="F576" s="172"/>
      <c r="G576" s="172"/>
      <c r="H576" s="172"/>
      <c r="I576" s="172"/>
      <c r="J576" s="172"/>
      <c r="K576" s="172"/>
      <c r="L576" s="172"/>
      <c r="M576" s="172"/>
      <c r="N576" s="172"/>
      <c r="O576" s="172"/>
      <c r="P576" s="172"/>
      <c r="Q576" s="172"/>
      <c r="R576" s="172"/>
      <c r="S576" s="172"/>
      <c r="T576" s="172"/>
      <c r="U576" s="172"/>
      <c r="V576" s="172"/>
      <c r="W576" s="172"/>
      <c r="X576" s="172"/>
      <c r="Y576" s="172"/>
      <c r="Z576" s="172"/>
    </row>
    <row r="577" spans="1:26" ht="12" customHeight="1">
      <c r="A577" s="172"/>
      <c r="B577" s="172"/>
      <c r="C577" s="172"/>
      <c r="D577" s="172"/>
      <c r="E577" s="172"/>
      <c r="F577" s="172"/>
      <c r="G577" s="172"/>
      <c r="H577" s="172"/>
      <c r="I577" s="172"/>
      <c r="J577" s="172"/>
      <c r="K577" s="172"/>
      <c r="L577" s="172"/>
      <c r="M577" s="172"/>
      <c r="N577" s="172"/>
      <c r="O577" s="172"/>
      <c r="P577" s="172"/>
      <c r="Q577" s="172"/>
      <c r="R577" s="172"/>
      <c r="S577" s="172"/>
      <c r="T577" s="172"/>
      <c r="U577" s="172"/>
      <c r="V577" s="172"/>
      <c r="W577" s="172"/>
      <c r="X577" s="172"/>
      <c r="Y577" s="172"/>
      <c r="Z577" s="172"/>
    </row>
    <row r="578" spans="1:26" ht="12" customHeight="1">
      <c r="A578" s="172"/>
      <c r="B578" s="172"/>
      <c r="C578" s="172"/>
      <c r="D578" s="172"/>
      <c r="E578" s="172"/>
      <c r="F578" s="172"/>
      <c r="G578" s="172"/>
      <c r="H578" s="172"/>
      <c r="I578" s="172"/>
      <c r="J578" s="172"/>
      <c r="K578" s="172"/>
      <c r="L578" s="172"/>
      <c r="M578" s="172"/>
      <c r="N578" s="172"/>
      <c r="O578" s="172"/>
      <c r="P578" s="172"/>
      <c r="Q578" s="172"/>
      <c r="R578" s="172"/>
      <c r="S578" s="172"/>
      <c r="T578" s="172"/>
      <c r="U578" s="172"/>
      <c r="V578" s="172"/>
      <c r="W578" s="172"/>
      <c r="X578" s="172"/>
      <c r="Y578" s="172"/>
      <c r="Z578" s="172"/>
    </row>
    <row r="579" spans="1:26" ht="12" customHeight="1">
      <c r="A579" s="172"/>
      <c r="B579" s="172"/>
      <c r="C579" s="172"/>
      <c r="D579" s="172"/>
      <c r="E579" s="172"/>
      <c r="F579" s="172"/>
      <c r="G579" s="172"/>
      <c r="H579" s="172"/>
      <c r="I579" s="172"/>
      <c r="J579" s="172"/>
      <c r="K579" s="172"/>
      <c r="L579" s="172"/>
      <c r="M579" s="172"/>
      <c r="N579" s="172"/>
      <c r="O579" s="172"/>
      <c r="P579" s="172"/>
      <c r="Q579" s="172"/>
      <c r="R579" s="172"/>
      <c r="S579" s="172"/>
      <c r="T579" s="172"/>
      <c r="U579" s="172"/>
      <c r="V579" s="172"/>
      <c r="W579" s="172"/>
      <c r="X579" s="172"/>
      <c r="Y579" s="172"/>
      <c r="Z579" s="172"/>
    </row>
    <row r="580" spans="1:26" ht="12" customHeight="1">
      <c r="A580" s="172"/>
      <c r="B580" s="172"/>
      <c r="C580" s="172"/>
      <c r="D580" s="172"/>
      <c r="E580" s="172"/>
      <c r="F580" s="172"/>
      <c r="G580" s="172"/>
      <c r="H580" s="172"/>
      <c r="I580" s="172"/>
      <c r="J580" s="172"/>
      <c r="K580" s="172"/>
      <c r="L580" s="172"/>
      <c r="M580" s="172"/>
      <c r="N580" s="172"/>
      <c r="O580" s="172"/>
      <c r="P580" s="172"/>
      <c r="Q580" s="172"/>
      <c r="R580" s="172"/>
      <c r="S580" s="172"/>
      <c r="T580" s="172"/>
      <c r="U580" s="172"/>
      <c r="V580" s="172"/>
      <c r="W580" s="172"/>
      <c r="X580" s="172"/>
      <c r="Y580" s="172"/>
      <c r="Z580" s="172"/>
    </row>
    <row r="581" spans="1:26" ht="12" customHeight="1">
      <c r="A581" s="172"/>
      <c r="B581" s="172"/>
      <c r="C581" s="172"/>
      <c r="D581" s="172"/>
      <c r="E581" s="172"/>
      <c r="F581" s="172"/>
      <c r="G581" s="172"/>
      <c r="H581" s="172"/>
      <c r="I581" s="172"/>
      <c r="J581" s="172"/>
      <c r="K581" s="172"/>
      <c r="L581" s="172"/>
      <c r="M581" s="172"/>
      <c r="N581" s="172"/>
      <c r="O581" s="172"/>
      <c r="P581" s="172"/>
      <c r="Q581" s="172"/>
      <c r="R581" s="172"/>
      <c r="S581" s="172"/>
      <c r="T581" s="172"/>
      <c r="U581" s="172"/>
      <c r="V581" s="172"/>
      <c r="W581" s="172"/>
      <c r="X581" s="172"/>
      <c r="Y581" s="172"/>
      <c r="Z581" s="172"/>
    </row>
    <row r="582" spans="1:26" ht="12" customHeight="1">
      <c r="A582" s="172"/>
      <c r="B582" s="172"/>
      <c r="C582" s="172"/>
      <c r="D582" s="172"/>
      <c r="E582" s="172"/>
      <c r="F582" s="172"/>
      <c r="G582" s="172"/>
      <c r="H582" s="172"/>
      <c r="I582" s="172"/>
      <c r="J582" s="172"/>
      <c r="K582" s="172"/>
      <c r="L582" s="172"/>
      <c r="M582" s="172"/>
      <c r="N582" s="172"/>
      <c r="O582" s="172"/>
      <c r="P582" s="172"/>
      <c r="Q582" s="172"/>
      <c r="R582" s="172"/>
      <c r="S582" s="172"/>
      <c r="T582" s="172"/>
      <c r="U582" s="172"/>
      <c r="V582" s="172"/>
      <c r="W582" s="172"/>
      <c r="X582" s="172"/>
      <c r="Y582" s="172"/>
      <c r="Z582" s="172"/>
    </row>
    <row r="583" spans="1:26" ht="12" customHeight="1">
      <c r="A583" s="172"/>
      <c r="B583" s="172"/>
      <c r="C583" s="172"/>
      <c r="D583" s="172"/>
      <c r="E583" s="172"/>
      <c r="F583" s="172"/>
      <c r="G583" s="172"/>
      <c r="H583" s="172"/>
      <c r="I583" s="172"/>
      <c r="J583" s="172"/>
      <c r="K583" s="172"/>
      <c r="L583" s="172"/>
      <c r="M583" s="172"/>
      <c r="N583" s="172"/>
      <c r="O583" s="172"/>
      <c r="P583" s="172"/>
      <c r="Q583" s="172"/>
      <c r="R583" s="172"/>
      <c r="S583" s="172"/>
      <c r="T583" s="172"/>
      <c r="U583" s="172"/>
      <c r="V583" s="172"/>
      <c r="W583" s="172"/>
      <c r="X583" s="172"/>
      <c r="Y583" s="172"/>
      <c r="Z583" s="172"/>
    </row>
    <row r="584" spans="1:26" ht="12" customHeight="1">
      <c r="A584" s="172"/>
      <c r="B584" s="172"/>
      <c r="C584" s="172"/>
      <c r="D584" s="172"/>
      <c r="E584" s="172"/>
      <c r="F584" s="172"/>
      <c r="G584" s="172"/>
      <c r="H584" s="172"/>
      <c r="I584" s="172"/>
      <c r="J584" s="172"/>
      <c r="K584" s="172"/>
      <c r="L584" s="172"/>
      <c r="M584" s="172"/>
      <c r="N584" s="172"/>
      <c r="O584" s="172"/>
      <c r="P584" s="172"/>
      <c r="Q584" s="172"/>
      <c r="R584" s="172"/>
      <c r="S584" s="172"/>
      <c r="T584" s="172"/>
      <c r="U584" s="172"/>
      <c r="V584" s="172"/>
      <c r="W584" s="172"/>
      <c r="X584" s="172"/>
      <c r="Y584" s="172"/>
      <c r="Z584" s="172"/>
    </row>
    <row r="585" spans="1:26" ht="12" customHeight="1">
      <c r="A585" s="172"/>
      <c r="B585" s="172"/>
      <c r="C585" s="172"/>
      <c r="D585" s="172"/>
      <c r="E585" s="172"/>
      <c r="F585" s="172"/>
      <c r="G585" s="172"/>
      <c r="H585" s="172"/>
      <c r="I585" s="172"/>
      <c r="J585" s="172"/>
      <c r="K585" s="172"/>
      <c r="L585" s="172"/>
      <c r="M585" s="172"/>
      <c r="N585" s="172"/>
      <c r="O585" s="172"/>
      <c r="P585" s="172"/>
      <c r="Q585" s="172"/>
      <c r="R585" s="172"/>
      <c r="S585" s="172"/>
      <c r="T585" s="172"/>
      <c r="U585" s="172"/>
      <c r="V585" s="172"/>
      <c r="W585" s="172"/>
      <c r="X585" s="172"/>
      <c r="Y585" s="172"/>
      <c r="Z585" s="172"/>
    </row>
    <row r="586" spans="1:26" ht="12" customHeight="1">
      <c r="A586" s="172"/>
      <c r="B586" s="172"/>
      <c r="C586" s="172"/>
      <c r="D586" s="172"/>
      <c r="E586" s="172"/>
      <c r="F586" s="172"/>
      <c r="G586" s="172"/>
      <c r="H586" s="172"/>
      <c r="I586" s="172"/>
      <c r="J586" s="172"/>
      <c r="K586" s="172"/>
      <c r="L586" s="172"/>
      <c r="M586" s="172"/>
      <c r="N586" s="172"/>
      <c r="O586" s="172"/>
      <c r="P586" s="172"/>
      <c r="Q586" s="172"/>
      <c r="R586" s="172"/>
      <c r="S586" s="172"/>
      <c r="T586" s="172"/>
      <c r="U586" s="172"/>
      <c r="V586" s="172"/>
      <c r="W586" s="172"/>
      <c r="X586" s="172"/>
      <c r="Y586" s="172"/>
      <c r="Z586" s="172"/>
    </row>
    <row r="587" spans="1:26" ht="12" customHeight="1">
      <c r="A587" s="172"/>
      <c r="B587" s="172"/>
      <c r="C587" s="172"/>
      <c r="D587" s="172"/>
      <c r="E587" s="172"/>
      <c r="F587" s="172"/>
      <c r="G587" s="172"/>
      <c r="H587" s="172"/>
      <c r="I587" s="172"/>
      <c r="J587" s="172"/>
      <c r="K587" s="172"/>
      <c r="L587" s="172"/>
      <c r="M587" s="172"/>
      <c r="N587" s="172"/>
      <c r="O587" s="172"/>
      <c r="P587" s="172"/>
      <c r="Q587" s="172"/>
      <c r="R587" s="172"/>
      <c r="S587" s="172"/>
      <c r="T587" s="172"/>
      <c r="U587" s="172"/>
      <c r="V587" s="172"/>
      <c r="W587" s="172"/>
      <c r="X587" s="172"/>
      <c r="Y587" s="172"/>
      <c r="Z587" s="172"/>
    </row>
    <row r="588" spans="1:26" ht="12" customHeight="1">
      <c r="A588" s="172"/>
      <c r="B588" s="172"/>
      <c r="C588" s="172"/>
      <c r="D588" s="172"/>
      <c r="E588" s="172"/>
      <c r="F588" s="172"/>
      <c r="G588" s="172"/>
      <c r="H588" s="172"/>
      <c r="I588" s="172"/>
      <c r="J588" s="172"/>
      <c r="K588" s="172"/>
      <c r="L588" s="172"/>
      <c r="M588" s="172"/>
      <c r="N588" s="172"/>
      <c r="O588" s="172"/>
      <c r="P588" s="172"/>
      <c r="Q588" s="172"/>
      <c r="R588" s="172"/>
      <c r="S588" s="172"/>
      <c r="T588" s="172"/>
      <c r="U588" s="172"/>
      <c r="V588" s="172"/>
      <c r="W588" s="172"/>
      <c r="X588" s="172"/>
      <c r="Y588" s="172"/>
      <c r="Z588" s="172"/>
    </row>
    <row r="589" spans="1:26" ht="12" customHeight="1">
      <c r="A589" s="172"/>
      <c r="B589" s="172"/>
      <c r="C589" s="172"/>
      <c r="D589" s="172"/>
      <c r="E589" s="172"/>
      <c r="F589" s="172"/>
      <c r="G589" s="172"/>
      <c r="H589" s="172"/>
      <c r="I589" s="172"/>
      <c r="J589" s="172"/>
      <c r="K589" s="172"/>
      <c r="L589" s="172"/>
      <c r="M589" s="172"/>
      <c r="N589" s="172"/>
      <c r="O589" s="172"/>
      <c r="P589" s="172"/>
      <c r="Q589" s="172"/>
      <c r="R589" s="172"/>
      <c r="S589" s="172"/>
      <c r="T589" s="172"/>
      <c r="U589" s="172"/>
      <c r="V589" s="172"/>
      <c r="W589" s="172"/>
      <c r="X589" s="172"/>
      <c r="Y589" s="172"/>
      <c r="Z589" s="172"/>
    </row>
    <row r="590" spans="1:26" ht="12" customHeight="1">
      <c r="A590" s="172"/>
      <c r="B590" s="172"/>
      <c r="C590" s="172"/>
      <c r="D590" s="172"/>
      <c r="E590" s="172"/>
      <c r="F590" s="172"/>
      <c r="G590" s="172"/>
      <c r="H590" s="172"/>
      <c r="I590" s="172"/>
      <c r="J590" s="172"/>
      <c r="K590" s="172"/>
      <c r="L590" s="172"/>
      <c r="M590" s="172"/>
      <c r="N590" s="172"/>
      <c r="O590" s="172"/>
      <c r="P590" s="172"/>
      <c r="Q590" s="172"/>
      <c r="R590" s="172"/>
      <c r="S590" s="172"/>
      <c r="T590" s="172"/>
      <c r="U590" s="172"/>
      <c r="V590" s="172"/>
      <c r="W590" s="172"/>
      <c r="X590" s="172"/>
      <c r="Y590" s="172"/>
      <c r="Z590" s="172"/>
    </row>
    <row r="591" spans="1:26" ht="12" customHeight="1">
      <c r="A591" s="172"/>
      <c r="B591" s="172"/>
      <c r="C591" s="172"/>
      <c r="D591" s="172"/>
      <c r="E591" s="172"/>
      <c r="F591" s="172"/>
      <c r="G591" s="172"/>
      <c r="H591" s="172"/>
      <c r="I591" s="172"/>
      <c r="J591" s="172"/>
      <c r="K591" s="172"/>
      <c r="L591" s="172"/>
      <c r="M591" s="172"/>
      <c r="N591" s="172"/>
      <c r="O591" s="172"/>
      <c r="P591" s="172"/>
      <c r="Q591" s="172"/>
      <c r="R591" s="172"/>
      <c r="S591" s="172"/>
      <c r="T591" s="172"/>
      <c r="U591" s="172"/>
      <c r="V591" s="172"/>
      <c r="W591" s="172"/>
      <c r="X591" s="172"/>
      <c r="Y591" s="172"/>
      <c r="Z591" s="172"/>
    </row>
    <row r="592" spans="1:26" ht="12" customHeight="1">
      <c r="A592" s="172"/>
      <c r="B592" s="172"/>
      <c r="C592" s="172"/>
      <c r="D592" s="172"/>
      <c r="E592" s="172"/>
      <c r="F592" s="172"/>
      <c r="G592" s="172"/>
      <c r="H592" s="172"/>
      <c r="I592" s="172"/>
      <c r="J592" s="172"/>
      <c r="K592" s="172"/>
      <c r="L592" s="172"/>
      <c r="M592" s="172"/>
      <c r="N592" s="172"/>
      <c r="O592" s="172"/>
      <c r="P592" s="172"/>
      <c r="Q592" s="172"/>
      <c r="R592" s="172"/>
      <c r="S592" s="172"/>
      <c r="T592" s="172"/>
      <c r="U592" s="172"/>
      <c r="V592" s="172"/>
      <c r="W592" s="172"/>
      <c r="X592" s="172"/>
      <c r="Y592" s="172"/>
      <c r="Z592" s="172"/>
    </row>
    <row r="593" spans="1:26" ht="12" customHeight="1">
      <c r="A593" s="172"/>
      <c r="B593" s="172"/>
      <c r="C593" s="172"/>
      <c r="D593" s="172"/>
      <c r="E593" s="172"/>
      <c r="F593" s="172"/>
      <c r="G593" s="172"/>
      <c r="H593" s="172"/>
      <c r="I593" s="172"/>
      <c r="J593" s="172"/>
      <c r="K593" s="172"/>
      <c r="L593" s="172"/>
      <c r="M593" s="172"/>
      <c r="N593" s="172"/>
      <c r="O593" s="172"/>
      <c r="P593" s="172"/>
      <c r="Q593" s="172"/>
      <c r="R593" s="172"/>
      <c r="S593" s="172"/>
      <c r="T593" s="172"/>
      <c r="U593" s="172"/>
      <c r="V593" s="172"/>
      <c r="W593" s="172"/>
      <c r="X593" s="172"/>
      <c r="Y593" s="172"/>
      <c r="Z593" s="172"/>
    </row>
    <row r="594" spans="1:26" ht="12" customHeight="1">
      <c r="A594" s="172"/>
      <c r="B594" s="172"/>
      <c r="C594" s="172"/>
      <c r="D594" s="172"/>
      <c r="E594" s="172"/>
      <c r="F594" s="172"/>
      <c r="G594" s="172"/>
      <c r="H594" s="172"/>
      <c r="I594" s="172"/>
      <c r="J594" s="172"/>
      <c r="K594" s="172"/>
      <c r="L594" s="172"/>
      <c r="M594" s="172"/>
      <c r="N594" s="172"/>
      <c r="O594" s="172"/>
      <c r="P594" s="172"/>
      <c r="Q594" s="172"/>
      <c r="R594" s="172"/>
      <c r="S594" s="172"/>
      <c r="T594" s="172"/>
      <c r="U594" s="172"/>
      <c r="V594" s="172"/>
      <c r="W594" s="172"/>
      <c r="X594" s="172"/>
      <c r="Y594" s="172"/>
      <c r="Z594" s="172"/>
    </row>
    <row r="595" spans="1:26" ht="12" customHeight="1">
      <c r="A595" s="172"/>
      <c r="B595" s="172"/>
      <c r="C595" s="172"/>
      <c r="D595" s="172"/>
      <c r="E595" s="172"/>
      <c r="F595" s="172"/>
      <c r="G595" s="172"/>
      <c r="H595" s="172"/>
      <c r="I595" s="172"/>
      <c r="J595" s="172"/>
      <c r="K595" s="172"/>
      <c r="L595" s="172"/>
      <c r="M595" s="172"/>
      <c r="N595" s="172"/>
      <c r="O595" s="172"/>
      <c r="P595" s="172"/>
      <c r="Q595" s="172"/>
      <c r="R595" s="172"/>
      <c r="S595" s="172"/>
      <c r="T595" s="172"/>
      <c r="U595" s="172"/>
      <c r="V595" s="172"/>
      <c r="W595" s="172"/>
      <c r="X595" s="172"/>
      <c r="Y595" s="172"/>
      <c r="Z595" s="172"/>
    </row>
    <row r="596" spans="1:26" ht="12" customHeight="1">
      <c r="A596" s="172"/>
      <c r="B596" s="172"/>
      <c r="C596" s="172"/>
      <c r="D596" s="172"/>
      <c r="E596" s="172"/>
      <c r="F596" s="172"/>
      <c r="G596" s="172"/>
      <c r="H596" s="172"/>
      <c r="I596" s="172"/>
      <c r="J596" s="172"/>
      <c r="K596" s="172"/>
      <c r="L596" s="172"/>
      <c r="M596" s="172"/>
      <c r="N596" s="172"/>
      <c r="O596" s="172"/>
      <c r="P596" s="172"/>
      <c r="Q596" s="172"/>
      <c r="R596" s="172"/>
      <c r="S596" s="172"/>
      <c r="T596" s="172"/>
      <c r="U596" s="172"/>
      <c r="V596" s="172"/>
      <c r="W596" s="172"/>
      <c r="X596" s="172"/>
      <c r="Y596" s="172"/>
      <c r="Z596" s="172"/>
    </row>
    <row r="597" spans="1:26" ht="12" customHeight="1">
      <c r="A597" s="172"/>
      <c r="B597" s="172"/>
      <c r="C597" s="172"/>
      <c r="D597" s="172"/>
      <c r="E597" s="172"/>
      <c r="F597" s="172"/>
      <c r="G597" s="172"/>
      <c r="H597" s="172"/>
      <c r="I597" s="172"/>
      <c r="J597" s="172"/>
      <c r="K597" s="172"/>
      <c r="L597" s="172"/>
      <c r="M597" s="172"/>
      <c r="N597" s="172"/>
      <c r="O597" s="172"/>
      <c r="P597" s="172"/>
      <c r="Q597" s="172"/>
      <c r="R597" s="172"/>
      <c r="S597" s="172"/>
      <c r="T597" s="172"/>
      <c r="U597" s="172"/>
      <c r="V597" s="172"/>
      <c r="W597" s="172"/>
      <c r="X597" s="172"/>
      <c r="Y597" s="172"/>
      <c r="Z597" s="172"/>
    </row>
    <row r="598" spans="1:26" ht="12" customHeight="1">
      <c r="A598" s="172"/>
      <c r="B598" s="172"/>
      <c r="C598" s="172"/>
      <c r="D598" s="172"/>
      <c r="E598" s="172"/>
      <c r="F598" s="172"/>
      <c r="G598" s="172"/>
      <c r="H598" s="172"/>
      <c r="I598" s="172"/>
      <c r="J598" s="172"/>
      <c r="K598" s="172"/>
      <c r="L598" s="172"/>
      <c r="M598" s="172"/>
      <c r="N598" s="172"/>
      <c r="O598" s="172"/>
      <c r="P598" s="172"/>
      <c r="Q598" s="172"/>
      <c r="R598" s="172"/>
      <c r="S598" s="172"/>
      <c r="T598" s="172"/>
      <c r="U598" s="172"/>
      <c r="V598" s="172"/>
      <c r="W598" s="172"/>
      <c r="X598" s="172"/>
      <c r="Y598" s="172"/>
      <c r="Z598" s="172"/>
    </row>
    <row r="599" spans="1:26" ht="12" customHeight="1">
      <c r="A599" s="172"/>
      <c r="B599" s="172"/>
      <c r="C599" s="172"/>
      <c r="D599" s="172"/>
      <c r="E599" s="172"/>
      <c r="F599" s="172"/>
      <c r="G599" s="172"/>
      <c r="H599" s="172"/>
      <c r="I599" s="172"/>
      <c r="J599" s="172"/>
      <c r="K599" s="172"/>
      <c r="L599" s="172"/>
      <c r="M599" s="172"/>
      <c r="N599" s="172"/>
      <c r="O599" s="172"/>
      <c r="P599" s="172"/>
      <c r="Q599" s="172"/>
      <c r="R599" s="172"/>
      <c r="S599" s="172"/>
      <c r="T599" s="172"/>
      <c r="U599" s="172"/>
      <c r="V599" s="172"/>
      <c r="W599" s="172"/>
      <c r="X599" s="172"/>
      <c r="Y599" s="172"/>
      <c r="Z599" s="172"/>
    </row>
    <row r="600" spans="1:26" ht="12" customHeight="1">
      <c r="A600" s="172"/>
      <c r="B600" s="172"/>
      <c r="C600" s="172"/>
      <c r="D600" s="172"/>
      <c r="E600" s="172"/>
      <c r="F600" s="172"/>
      <c r="G600" s="172"/>
      <c r="H600" s="172"/>
      <c r="I600" s="172"/>
      <c r="J600" s="172"/>
      <c r="K600" s="172"/>
      <c r="L600" s="172"/>
      <c r="M600" s="172"/>
      <c r="N600" s="172"/>
      <c r="O600" s="172"/>
      <c r="P600" s="172"/>
      <c r="Q600" s="172"/>
      <c r="R600" s="172"/>
      <c r="S600" s="172"/>
      <c r="T600" s="172"/>
      <c r="U600" s="172"/>
      <c r="V600" s="172"/>
      <c r="W600" s="172"/>
      <c r="X600" s="172"/>
      <c r="Y600" s="172"/>
      <c r="Z600" s="172"/>
    </row>
    <row r="601" spans="1:26" ht="12" customHeight="1">
      <c r="A601" s="172"/>
      <c r="B601" s="172"/>
      <c r="C601" s="172"/>
      <c r="D601" s="172"/>
      <c r="E601" s="172"/>
      <c r="F601" s="172"/>
      <c r="G601" s="172"/>
      <c r="H601" s="172"/>
      <c r="I601" s="172"/>
      <c r="J601" s="172"/>
      <c r="K601" s="172"/>
      <c r="L601" s="172"/>
      <c r="M601" s="172"/>
      <c r="N601" s="172"/>
      <c r="O601" s="172"/>
      <c r="P601" s="172"/>
      <c r="Q601" s="172"/>
      <c r="R601" s="172"/>
      <c r="S601" s="172"/>
      <c r="T601" s="172"/>
      <c r="U601" s="172"/>
      <c r="V601" s="172"/>
      <c r="W601" s="172"/>
      <c r="X601" s="172"/>
      <c r="Y601" s="172"/>
      <c r="Z601" s="172"/>
    </row>
    <row r="602" spans="1:26" ht="12" customHeight="1">
      <c r="A602" s="172"/>
      <c r="B602" s="172"/>
      <c r="C602" s="172"/>
      <c r="D602" s="172"/>
      <c r="E602" s="172"/>
      <c r="F602" s="172"/>
      <c r="G602" s="172"/>
      <c r="H602" s="172"/>
      <c r="I602" s="172"/>
      <c r="J602" s="172"/>
      <c r="K602" s="172"/>
      <c r="L602" s="172"/>
      <c r="M602" s="172"/>
      <c r="N602" s="172"/>
      <c r="O602" s="172"/>
      <c r="P602" s="172"/>
      <c r="Q602" s="172"/>
      <c r="R602" s="172"/>
      <c r="S602" s="172"/>
      <c r="T602" s="172"/>
      <c r="U602" s="172"/>
      <c r="V602" s="172"/>
      <c r="W602" s="172"/>
      <c r="X602" s="172"/>
      <c r="Y602" s="172"/>
      <c r="Z602" s="172"/>
    </row>
    <row r="603" spans="1:26" ht="12" customHeight="1">
      <c r="A603" s="172"/>
      <c r="B603" s="172"/>
      <c r="C603" s="172"/>
      <c r="D603" s="172"/>
      <c r="E603" s="172"/>
      <c r="F603" s="172"/>
      <c r="G603" s="172"/>
      <c r="H603" s="172"/>
      <c r="I603" s="172"/>
      <c r="J603" s="172"/>
      <c r="K603" s="172"/>
      <c r="L603" s="172"/>
      <c r="M603" s="172"/>
      <c r="N603" s="172"/>
      <c r="O603" s="172"/>
      <c r="P603" s="172"/>
      <c r="Q603" s="172"/>
      <c r="R603" s="172"/>
      <c r="S603" s="172"/>
      <c r="T603" s="172"/>
      <c r="U603" s="172"/>
      <c r="V603" s="172"/>
      <c r="W603" s="172"/>
      <c r="X603" s="172"/>
      <c r="Y603" s="172"/>
      <c r="Z603" s="172"/>
    </row>
    <row r="604" spans="1:26" ht="12" customHeight="1">
      <c r="A604" s="172"/>
      <c r="B604" s="172"/>
      <c r="C604" s="172"/>
      <c r="D604" s="172"/>
      <c r="E604" s="172"/>
      <c r="F604" s="172"/>
      <c r="G604" s="172"/>
      <c r="H604" s="172"/>
      <c r="I604" s="172"/>
      <c r="J604" s="172"/>
      <c r="K604" s="172"/>
      <c r="L604" s="172"/>
      <c r="M604" s="172"/>
      <c r="N604" s="172"/>
      <c r="O604" s="172"/>
      <c r="P604" s="172"/>
      <c r="Q604" s="172"/>
      <c r="R604" s="172"/>
      <c r="S604" s="172"/>
      <c r="T604" s="172"/>
      <c r="U604" s="172"/>
      <c r="V604" s="172"/>
      <c r="W604" s="172"/>
      <c r="X604" s="172"/>
      <c r="Y604" s="172"/>
      <c r="Z604" s="172"/>
    </row>
    <row r="605" spans="1:26" ht="12" customHeight="1">
      <c r="A605" s="172"/>
      <c r="B605" s="172"/>
      <c r="C605" s="172"/>
      <c r="D605" s="172"/>
      <c r="E605" s="172"/>
      <c r="F605" s="172"/>
      <c r="G605" s="172"/>
      <c r="H605" s="172"/>
      <c r="I605" s="172"/>
      <c r="J605" s="172"/>
      <c r="K605" s="172"/>
      <c r="L605" s="172"/>
      <c r="M605" s="172"/>
      <c r="N605" s="172"/>
      <c r="O605" s="172"/>
      <c r="P605" s="172"/>
      <c r="Q605" s="172"/>
      <c r="R605" s="172"/>
      <c r="S605" s="172"/>
      <c r="T605" s="172"/>
      <c r="U605" s="172"/>
      <c r="V605" s="172"/>
      <c r="W605" s="172"/>
      <c r="X605" s="172"/>
      <c r="Y605" s="172"/>
      <c r="Z605" s="172"/>
    </row>
    <row r="606" spans="1:26" ht="12" customHeight="1">
      <c r="A606" s="172"/>
      <c r="B606" s="172"/>
      <c r="C606" s="172"/>
      <c r="D606" s="172"/>
      <c r="E606" s="172"/>
      <c r="F606" s="172"/>
      <c r="G606" s="172"/>
      <c r="H606" s="172"/>
      <c r="I606" s="172"/>
      <c r="J606" s="172"/>
      <c r="K606" s="172"/>
      <c r="L606" s="172"/>
      <c r="M606" s="172"/>
      <c r="N606" s="172"/>
      <c r="O606" s="172"/>
      <c r="P606" s="172"/>
      <c r="Q606" s="172"/>
      <c r="R606" s="172"/>
      <c r="S606" s="172"/>
      <c r="T606" s="172"/>
      <c r="U606" s="172"/>
      <c r="V606" s="172"/>
      <c r="W606" s="172"/>
      <c r="X606" s="172"/>
      <c r="Y606" s="172"/>
      <c r="Z606" s="172"/>
    </row>
    <row r="607" spans="1:26" ht="12" customHeight="1">
      <c r="A607" s="172"/>
      <c r="B607" s="172"/>
      <c r="C607" s="172"/>
      <c r="D607" s="172"/>
      <c r="E607" s="172"/>
      <c r="F607" s="172"/>
      <c r="G607" s="172"/>
      <c r="H607" s="172"/>
      <c r="I607" s="172"/>
      <c r="J607" s="172"/>
      <c r="K607" s="172"/>
      <c r="L607" s="172"/>
      <c r="M607" s="172"/>
      <c r="N607" s="172"/>
      <c r="O607" s="172"/>
      <c r="P607" s="172"/>
      <c r="Q607" s="172"/>
      <c r="R607" s="172"/>
      <c r="S607" s="172"/>
      <c r="T607" s="172"/>
      <c r="U607" s="172"/>
      <c r="V607" s="172"/>
      <c r="W607" s="172"/>
      <c r="X607" s="172"/>
      <c r="Y607" s="172"/>
      <c r="Z607" s="172"/>
    </row>
    <row r="608" spans="1:26" ht="12" customHeight="1">
      <c r="A608" s="172"/>
      <c r="B608" s="172"/>
      <c r="C608" s="172"/>
      <c r="D608" s="172"/>
      <c r="E608" s="172"/>
      <c r="F608" s="172"/>
      <c r="G608" s="172"/>
      <c r="H608" s="172"/>
      <c r="I608" s="172"/>
      <c r="J608" s="172"/>
      <c r="K608" s="172"/>
      <c r="L608" s="172"/>
      <c r="M608" s="172"/>
      <c r="N608" s="172"/>
      <c r="O608" s="172"/>
      <c r="P608" s="172"/>
      <c r="Q608" s="172"/>
      <c r="R608" s="172"/>
      <c r="S608" s="172"/>
      <c r="T608" s="172"/>
      <c r="U608" s="172"/>
      <c r="V608" s="172"/>
      <c r="W608" s="172"/>
      <c r="X608" s="172"/>
      <c r="Y608" s="172"/>
      <c r="Z608" s="172"/>
    </row>
    <row r="609" spans="1:26" ht="12" customHeight="1">
      <c r="A609" s="172"/>
      <c r="B609" s="172"/>
      <c r="C609" s="172"/>
      <c r="D609" s="172"/>
      <c r="E609" s="172"/>
      <c r="F609" s="172"/>
      <c r="G609" s="172"/>
      <c r="H609" s="172"/>
      <c r="I609" s="172"/>
      <c r="J609" s="172"/>
      <c r="K609" s="172"/>
      <c r="L609" s="172"/>
      <c r="M609" s="172"/>
      <c r="N609" s="172"/>
      <c r="O609" s="172"/>
      <c r="P609" s="172"/>
      <c r="Q609" s="172"/>
      <c r="R609" s="172"/>
      <c r="S609" s="172"/>
      <c r="T609" s="172"/>
      <c r="U609" s="172"/>
      <c r="V609" s="172"/>
      <c r="W609" s="172"/>
      <c r="X609" s="172"/>
      <c r="Y609" s="172"/>
      <c r="Z609" s="172"/>
    </row>
    <row r="610" spans="1:26" ht="12" customHeight="1">
      <c r="A610" s="172"/>
      <c r="B610" s="172"/>
      <c r="C610" s="172"/>
      <c r="D610" s="172"/>
      <c r="E610" s="172"/>
      <c r="F610" s="172"/>
      <c r="G610" s="172"/>
      <c r="H610" s="172"/>
      <c r="I610" s="172"/>
      <c r="J610" s="172"/>
      <c r="K610" s="172"/>
      <c r="L610" s="172"/>
      <c r="M610" s="172"/>
      <c r="N610" s="172"/>
      <c r="O610" s="172"/>
      <c r="P610" s="172"/>
      <c r="Q610" s="172"/>
      <c r="R610" s="172"/>
      <c r="S610" s="172"/>
      <c r="T610" s="172"/>
      <c r="U610" s="172"/>
      <c r="V610" s="172"/>
      <c r="W610" s="172"/>
      <c r="X610" s="172"/>
      <c r="Y610" s="172"/>
      <c r="Z610" s="172"/>
    </row>
    <row r="611" spans="1:26" ht="12" customHeight="1">
      <c r="A611" s="172"/>
      <c r="B611" s="172"/>
      <c r="C611" s="172"/>
      <c r="D611" s="172"/>
      <c r="E611" s="172"/>
      <c r="F611" s="172"/>
      <c r="G611" s="172"/>
      <c r="H611" s="172"/>
      <c r="I611" s="172"/>
      <c r="J611" s="172"/>
      <c r="K611" s="172"/>
      <c r="L611" s="172"/>
      <c r="M611" s="172"/>
      <c r="N611" s="172"/>
      <c r="O611" s="172"/>
      <c r="P611" s="172"/>
      <c r="Q611" s="172"/>
      <c r="R611" s="172"/>
      <c r="S611" s="172"/>
      <c r="T611" s="172"/>
      <c r="U611" s="172"/>
      <c r="V611" s="172"/>
      <c r="W611" s="172"/>
      <c r="X611" s="172"/>
      <c r="Y611" s="172"/>
      <c r="Z611" s="172"/>
    </row>
    <row r="612" spans="1:26" ht="12" customHeight="1">
      <c r="A612" s="172"/>
      <c r="B612" s="172"/>
      <c r="C612" s="172"/>
      <c r="D612" s="172"/>
      <c r="E612" s="172"/>
      <c r="F612" s="172"/>
      <c r="G612" s="172"/>
      <c r="H612" s="172"/>
      <c r="I612" s="172"/>
      <c r="J612" s="172"/>
      <c r="K612" s="172"/>
      <c r="L612" s="172"/>
      <c r="M612" s="172"/>
      <c r="N612" s="172"/>
      <c r="O612" s="172"/>
      <c r="P612" s="172"/>
      <c r="Q612" s="172"/>
      <c r="R612" s="172"/>
      <c r="S612" s="172"/>
      <c r="T612" s="172"/>
      <c r="U612" s="172"/>
      <c r="V612" s="172"/>
      <c r="W612" s="172"/>
      <c r="X612" s="172"/>
      <c r="Y612" s="172"/>
      <c r="Z612" s="172"/>
    </row>
    <row r="613" spans="1:26" ht="12" customHeight="1">
      <c r="A613" s="172"/>
      <c r="B613" s="172"/>
      <c r="C613" s="172"/>
      <c r="D613" s="172"/>
      <c r="E613" s="172"/>
      <c r="F613" s="172"/>
      <c r="G613" s="172"/>
      <c r="H613" s="172"/>
      <c r="I613" s="172"/>
      <c r="J613" s="172"/>
      <c r="K613" s="172"/>
      <c r="L613" s="172"/>
      <c r="M613" s="172"/>
      <c r="N613" s="172"/>
      <c r="O613" s="172"/>
      <c r="P613" s="172"/>
      <c r="Q613" s="172"/>
      <c r="R613" s="172"/>
      <c r="S613" s="172"/>
      <c r="T613" s="172"/>
      <c r="U613" s="172"/>
      <c r="V613" s="172"/>
      <c r="W613" s="172"/>
      <c r="X613" s="172"/>
      <c r="Y613" s="172"/>
      <c r="Z613" s="172"/>
    </row>
    <row r="614" spans="1:26" ht="12" customHeight="1">
      <c r="A614" s="172"/>
      <c r="B614" s="172"/>
      <c r="C614" s="172"/>
      <c r="D614" s="172"/>
      <c r="E614" s="172"/>
      <c r="F614" s="172"/>
      <c r="G614" s="172"/>
      <c r="H614" s="172"/>
      <c r="I614" s="172"/>
      <c r="J614" s="172"/>
      <c r="K614" s="172"/>
      <c r="L614" s="172"/>
      <c r="M614" s="172"/>
      <c r="N614" s="172"/>
      <c r="O614" s="172"/>
      <c r="P614" s="172"/>
      <c r="Q614" s="172"/>
      <c r="R614" s="172"/>
      <c r="S614" s="172"/>
      <c r="T614" s="172"/>
      <c r="U614" s="172"/>
      <c r="V614" s="172"/>
      <c r="W614" s="172"/>
      <c r="X614" s="172"/>
      <c r="Y614" s="172"/>
      <c r="Z614" s="172"/>
    </row>
    <row r="615" spans="1:26" ht="12" customHeight="1">
      <c r="A615" s="172"/>
      <c r="B615" s="172"/>
      <c r="C615" s="172"/>
      <c r="D615" s="172"/>
      <c r="E615" s="172"/>
      <c r="F615" s="172"/>
      <c r="G615" s="172"/>
      <c r="H615" s="172"/>
      <c r="I615" s="172"/>
      <c r="J615" s="172"/>
      <c r="K615" s="172"/>
      <c r="L615" s="172"/>
      <c r="M615" s="172"/>
      <c r="N615" s="172"/>
      <c r="O615" s="172"/>
      <c r="P615" s="172"/>
      <c r="Q615" s="172"/>
      <c r="R615" s="172"/>
      <c r="S615" s="172"/>
      <c r="T615" s="172"/>
      <c r="U615" s="172"/>
      <c r="V615" s="172"/>
      <c r="W615" s="172"/>
      <c r="X615" s="172"/>
      <c r="Y615" s="172"/>
      <c r="Z615" s="172"/>
    </row>
    <row r="616" spans="1:26" ht="12" customHeight="1">
      <c r="A616" s="172"/>
      <c r="B616" s="172"/>
      <c r="C616" s="172"/>
      <c r="D616" s="172"/>
      <c r="E616" s="172"/>
      <c r="F616" s="172"/>
      <c r="G616" s="172"/>
      <c r="H616" s="172"/>
      <c r="I616" s="172"/>
      <c r="J616" s="172"/>
      <c r="K616" s="172"/>
      <c r="L616" s="172"/>
      <c r="M616" s="172"/>
      <c r="N616" s="172"/>
      <c r="O616" s="172"/>
      <c r="P616" s="172"/>
      <c r="Q616" s="172"/>
      <c r="R616" s="172"/>
      <c r="S616" s="172"/>
      <c r="T616" s="172"/>
      <c r="U616" s="172"/>
      <c r="V616" s="172"/>
      <c r="W616" s="172"/>
      <c r="X616" s="172"/>
      <c r="Y616" s="172"/>
      <c r="Z616" s="172"/>
    </row>
    <row r="617" spans="1:26" ht="12" customHeight="1">
      <c r="A617" s="172"/>
      <c r="B617" s="172"/>
      <c r="C617" s="172"/>
      <c r="D617" s="172"/>
      <c r="E617" s="172"/>
      <c r="F617" s="172"/>
      <c r="G617" s="172"/>
      <c r="H617" s="172"/>
      <c r="I617" s="172"/>
      <c r="J617" s="172"/>
      <c r="K617" s="172"/>
      <c r="L617" s="172"/>
      <c r="M617" s="172"/>
      <c r="N617" s="172"/>
      <c r="O617" s="172"/>
      <c r="P617" s="172"/>
      <c r="Q617" s="172"/>
      <c r="R617" s="172"/>
      <c r="S617" s="172"/>
      <c r="T617" s="172"/>
      <c r="U617" s="172"/>
      <c r="V617" s="172"/>
      <c r="W617" s="172"/>
      <c r="X617" s="172"/>
      <c r="Y617" s="172"/>
      <c r="Z617" s="172"/>
    </row>
    <row r="618" spans="1:26" ht="12" customHeight="1">
      <c r="A618" s="172"/>
      <c r="B618" s="172"/>
      <c r="C618" s="172"/>
      <c r="D618" s="172"/>
      <c r="E618" s="172"/>
      <c r="F618" s="172"/>
      <c r="G618" s="172"/>
      <c r="H618" s="172"/>
      <c r="I618" s="172"/>
      <c r="J618" s="172"/>
      <c r="K618" s="172"/>
      <c r="L618" s="172"/>
      <c r="M618" s="172"/>
      <c r="N618" s="172"/>
      <c r="O618" s="172"/>
      <c r="P618" s="172"/>
      <c r="Q618" s="172"/>
      <c r="R618" s="172"/>
      <c r="S618" s="172"/>
      <c r="T618" s="172"/>
      <c r="U618" s="172"/>
      <c r="V618" s="172"/>
      <c r="W618" s="172"/>
      <c r="X618" s="172"/>
      <c r="Y618" s="172"/>
      <c r="Z618" s="172"/>
    </row>
    <row r="619" spans="1:26" ht="12" customHeight="1">
      <c r="A619" s="172"/>
      <c r="B619" s="172"/>
      <c r="C619" s="172"/>
      <c r="D619" s="172"/>
      <c r="E619" s="172"/>
      <c r="F619" s="172"/>
      <c r="G619" s="172"/>
      <c r="H619" s="172"/>
      <c r="I619" s="172"/>
      <c r="J619" s="172"/>
      <c r="K619" s="172"/>
      <c r="L619" s="172"/>
      <c r="M619" s="172"/>
      <c r="N619" s="172"/>
      <c r="O619" s="172"/>
      <c r="P619" s="172"/>
      <c r="Q619" s="172"/>
      <c r="R619" s="172"/>
      <c r="S619" s="172"/>
      <c r="T619" s="172"/>
      <c r="U619" s="172"/>
      <c r="V619" s="172"/>
      <c r="W619" s="172"/>
      <c r="X619" s="172"/>
      <c r="Y619" s="172"/>
      <c r="Z619" s="172"/>
    </row>
    <row r="620" spans="1:26" ht="12" customHeight="1">
      <c r="A620" s="172"/>
      <c r="B620" s="172"/>
      <c r="C620" s="172"/>
      <c r="D620" s="172"/>
      <c r="E620" s="172"/>
      <c r="F620" s="172"/>
      <c r="G620" s="172"/>
      <c r="H620" s="172"/>
      <c r="I620" s="172"/>
      <c r="J620" s="172"/>
      <c r="K620" s="172"/>
      <c r="L620" s="172"/>
      <c r="M620" s="172"/>
      <c r="N620" s="172"/>
      <c r="O620" s="172"/>
      <c r="P620" s="172"/>
      <c r="Q620" s="172"/>
      <c r="R620" s="172"/>
      <c r="S620" s="172"/>
      <c r="T620" s="172"/>
      <c r="U620" s="172"/>
      <c r="V620" s="172"/>
      <c r="W620" s="172"/>
      <c r="X620" s="172"/>
      <c r="Y620" s="172"/>
      <c r="Z620" s="172"/>
    </row>
    <row r="621" spans="1:26" ht="12" customHeight="1">
      <c r="A621" s="172"/>
      <c r="B621" s="172"/>
      <c r="C621" s="172"/>
      <c r="D621" s="172"/>
      <c r="E621" s="172"/>
      <c r="F621" s="172"/>
      <c r="G621" s="172"/>
      <c r="H621" s="172"/>
      <c r="I621" s="172"/>
      <c r="J621" s="172"/>
      <c r="K621" s="172"/>
      <c r="L621" s="172"/>
      <c r="M621" s="172"/>
      <c r="N621" s="172"/>
      <c r="O621" s="172"/>
      <c r="P621" s="172"/>
      <c r="Q621" s="172"/>
      <c r="R621" s="172"/>
      <c r="S621" s="172"/>
      <c r="T621" s="172"/>
      <c r="U621" s="172"/>
      <c r="V621" s="172"/>
      <c r="W621" s="172"/>
      <c r="X621" s="172"/>
      <c r="Y621" s="172"/>
      <c r="Z621" s="172"/>
    </row>
    <row r="622" spans="1:26" ht="12" customHeight="1">
      <c r="A622" s="172"/>
      <c r="B622" s="172"/>
      <c r="C622" s="172"/>
      <c r="D622" s="172"/>
      <c r="E622" s="172"/>
      <c r="F622" s="172"/>
      <c r="G622" s="172"/>
      <c r="H622" s="172"/>
      <c r="I622" s="172"/>
      <c r="J622" s="172"/>
      <c r="K622" s="172"/>
      <c r="L622" s="172"/>
      <c r="M622" s="172"/>
      <c r="N622" s="172"/>
      <c r="O622" s="172"/>
      <c r="P622" s="172"/>
      <c r="Q622" s="172"/>
      <c r="R622" s="172"/>
      <c r="S622" s="172"/>
      <c r="T622" s="172"/>
      <c r="U622" s="172"/>
      <c r="V622" s="172"/>
      <c r="W622" s="172"/>
      <c r="X622" s="172"/>
      <c r="Y622" s="172"/>
      <c r="Z622" s="172"/>
    </row>
    <row r="623" spans="1:26" ht="12" customHeight="1">
      <c r="A623" s="172"/>
      <c r="B623" s="172"/>
      <c r="C623" s="172"/>
      <c r="D623" s="172"/>
      <c r="E623" s="172"/>
      <c r="F623" s="172"/>
      <c r="G623" s="172"/>
      <c r="H623" s="172"/>
      <c r="I623" s="172"/>
      <c r="J623" s="172"/>
      <c r="K623" s="172"/>
      <c r="L623" s="172"/>
      <c r="M623" s="172"/>
      <c r="N623" s="172"/>
      <c r="O623" s="172"/>
      <c r="P623" s="172"/>
      <c r="Q623" s="172"/>
      <c r="R623" s="172"/>
      <c r="S623" s="172"/>
      <c r="T623" s="172"/>
      <c r="U623" s="172"/>
      <c r="V623" s="172"/>
      <c r="W623" s="172"/>
      <c r="X623" s="172"/>
      <c r="Y623" s="172"/>
      <c r="Z623" s="172"/>
    </row>
    <row r="624" spans="1:26" ht="12" customHeight="1">
      <c r="A624" s="172"/>
      <c r="B624" s="172"/>
      <c r="C624" s="172"/>
      <c r="D624" s="172"/>
      <c r="E624" s="172"/>
      <c r="F624" s="172"/>
      <c r="G624" s="172"/>
      <c r="H624" s="172"/>
      <c r="I624" s="172"/>
      <c r="J624" s="172"/>
      <c r="K624" s="172"/>
      <c r="L624" s="172"/>
      <c r="M624" s="172"/>
      <c r="N624" s="172"/>
      <c r="O624" s="172"/>
      <c r="P624" s="172"/>
      <c r="Q624" s="172"/>
      <c r="R624" s="172"/>
      <c r="S624" s="172"/>
      <c r="T624" s="172"/>
      <c r="U624" s="172"/>
      <c r="V624" s="172"/>
      <c r="W624" s="172"/>
      <c r="X624" s="172"/>
      <c r="Y624" s="172"/>
      <c r="Z624" s="172"/>
    </row>
    <row r="625" spans="1:26" ht="12" customHeight="1">
      <c r="A625" s="172"/>
      <c r="B625" s="172"/>
      <c r="C625" s="172"/>
      <c r="D625" s="172"/>
      <c r="E625" s="172"/>
      <c r="F625" s="172"/>
      <c r="G625" s="172"/>
      <c r="H625" s="172"/>
      <c r="I625" s="172"/>
      <c r="J625" s="172"/>
      <c r="K625" s="172"/>
      <c r="L625" s="172"/>
      <c r="M625" s="172"/>
      <c r="N625" s="172"/>
      <c r="O625" s="172"/>
      <c r="P625" s="172"/>
      <c r="Q625" s="172"/>
      <c r="R625" s="172"/>
      <c r="S625" s="172"/>
      <c r="T625" s="172"/>
      <c r="U625" s="172"/>
      <c r="V625" s="172"/>
      <c r="W625" s="172"/>
      <c r="X625" s="172"/>
      <c r="Y625" s="172"/>
      <c r="Z625" s="172"/>
    </row>
    <row r="626" spans="1:26" ht="12" customHeight="1">
      <c r="A626" s="172"/>
      <c r="B626" s="172"/>
      <c r="C626" s="172"/>
      <c r="D626" s="172"/>
      <c r="E626" s="172"/>
      <c r="F626" s="172"/>
      <c r="G626" s="172"/>
      <c r="H626" s="172"/>
      <c r="I626" s="172"/>
      <c r="J626" s="172"/>
      <c r="K626" s="172"/>
      <c r="L626" s="172"/>
      <c r="M626" s="172"/>
      <c r="N626" s="172"/>
      <c r="O626" s="172"/>
      <c r="P626" s="172"/>
      <c r="Q626" s="172"/>
      <c r="R626" s="172"/>
      <c r="S626" s="172"/>
      <c r="T626" s="172"/>
      <c r="U626" s="172"/>
      <c r="V626" s="172"/>
      <c r="W626" s="172"/>
      <c r="X626" s="172"/>
      <c r="Y626" s="172"/>
      <c r="Z626" s="172"/>
    </row>
    <row r="627" spans="1:26" ht="12" customHeight="1">
      <c r="A627" s="172"/>
      <c r="B627" s="172"/>
      <c r="C627" s="172"/>
      <c r="D627" s="172"/>
      <c r="E627" s="172"/>
      <c r="F627" s="172"/>
      <c r="G627" s="172"/>
      <c r="H627" s="172"/>
      <c r="I627" s="172"/>
      <c r="J627" s="172"/>
      <c r="K627" s="172"/>
      <c r="L627" s="172"/>
      <c r="M627" s="172"/>
      <c r="N627" s="172"/>
      <c r="O627" s="172"/>
      <c r="P627" s="172"/>
      <c r="Q627" s="172"/>
      <c r="R627" s="172"/>
      <c r="S627" s="172"/>
      <c r="T627" s="172"/>
      <c r="U627" s="172"/>
      <c r="V627" s="172"/>
      <c r="W627" s="172"/>
      <c r="X627" s="172"/>
      <c r="Y627" s="172"/>
      <c r="Z627" s="172"/>
    </row>
    <row r="628" spans="1:26" ht="12" customHeight="1">
      <c r="A628" s="172"/>
      <c r="B628" s="172"/>
      <c r="C628" s="172"/>
      <c r="D628" s="172"/>
      <c r="E628" s="172"/>
      <c r="F628" s="172"/>
      <c r="G628" s="172"/>
      <c r="H628" s="172"/>
      <c r="I628" s="172"/>
      <c r="J628" s="172"/>
      <c r="K628" s="172"/>
      <c r="L628" s="172"/>
      <c r="M628" s="172"/>
      <c r="N628" s="172"/>
      <c r="O628" s="172"/>
      <c r="P628" s="172"/>
      <c r="Q628" s="172"/>
      <c r="R628" s="172"/>
      <c r="S628" s="172"/>
      <c r="T628" s="172"/>
      <c r="U628" s="172"/>
      <c r="V628" s="172"/>
      <c r="W628" s="172"/>
      <c r="X628" s="172"/>
      <c r="Y628" s="172"/>
      <c r="Z628" s="172"/>
    </row>
    <row r="629" spans="1:26" ht="12" customHeight="1">
      <c r="A629" s="172"/>
      <c r="B629" s="172"/>
      <c r="C629" s="172"/>
      <c r="D629" s="172"/>
      <c r="E629" s="172"/>
      <c r="F629" s="172"/>
      <c r="G629" s="172"/>
      <c r="H629" s="172"/>
      <c r="I629" s="172"/>
      <c r="J629" s="172"/>
      <c r="K629" s="172"/>
      <c r="L629" s="172"/>
      <c r="M629" s="172"/>
      <c r="N629" s="172"/>
      <c r="O629" s="172"/>
      <c r="P629" s="172"/>
      <c r="Q629" s="172"/>
      <c r="R629" s="172"/>
      <c r="S629" s="172"/>
      <c r="T629" s="172"/>
      <c r="U629" s="172"/>
      <c r="V629" s="172"/>
      <c r="W629" s="172"/>
      <c r="X629" s="172"/>
      <c r="Y629" s="172"/>
      <c r="Z629" s="172"/>
    </row>
    <row r="630" spans="1:26" ht="12" customHeight="1">
      <c r="A630" s="172"/>
      <c r="B630" s="172"/>
      <c r="C630" s="172"/>
      <c r="D630" s="172"/>
      <c r="E630" s="172"/>
      <c r="F630" s="172"/>
      <c r="G630" s="172"/>
      <c r="H630" s="172"/>
      <c r="I630" s="172"/>
      <c r="J630" s="172"/>
      <c r="K630" s="172"/>
      <c r="L630" s="172"/>
      <c r="M630" s="172"/>
      <c r="N630" s="172"/>
      <c r="O630" s="172"/>
      <c r="P630" s="172"/>
      <c r="Q630" s="172"/>
      <c r="R630" s="172"/>
      <c r="S630" s="172"/>
      <c r="T630" s="172"/>
      <c r="U630" s="172"/>
      <c r="V630" s="172"/>
      <c r="W630" s="172"/>
      <c r="X630" s="172"/>
      <c r="Y630" s="172"/>
      <c r="Z630" s="172"/>
    </row>
    <row r="631" spans="1:26" ht="12" customHeight="1">
      <c r="A631" s="172"/>
      <c r="B631" s="172"/>
      <c r="C631" s="172"/>
      <c r="D631" s="172"/>
      <c r="E631" s="172"/>
      <c r="F631" s="172"/>
      <c r="G631" s="172"/>
      <c r="H631" s="172"/>
      <c r="I631" s="172"/>
      <c r="J631" s="172"/>
      <c r="K631" s="172"/>
      <c r="L631" s="172"/>
      <c r="M631" s="172"/>
      <c r="N631" s="172"/>
      <c r="O631" s="172"/>
      <c r="P631" s="172"/>
      <c r="Q631" s="172"/>
      <c r="R631" s="172"/>
      <c r="S631" s="172"/>
      <c r="T631" s="172"/>
      <c r="U631" s="172"/>
      <c r="V631" s="172"/>
      <c r="W631" s="172"/>
      <c r="X631" s="172"/>
      <c r="Y631" s="172"/>
      <c r="Z631" s="172"/>
    </row>
    <row r="632" spans="1:26" ht="12" customHeight="1">
      <c r="A632" s="172"/>
      <c r="B632" s="172"/>
      <c r="C632" s="172"/>
      <c r="D632" s="172"/>
      <c r="E632" s="172"/>
      <c r="F632" s="172"/>
      <c r="G632" s="172"/>
      <c r="H632" s="172"/>
      <c r="I632" s="172"/>
      <c r="J632" s="172"/>
      <c r="K632" s="172"/>
      <c r="L632" s="172"/>
      <c r="M632" s="172"/>
      <c r="N632" s="172"/>
      <c r="O632" s="172"/>
      <c r="P632" s="172"/>
      <c r="Q632" s="172"/>
      <c r="R632" s="172"/>
      <c r="S632" s="172"/>
      <c r="T632" s="172"/>
      <c r="U632" s="172"/>
      <c r="V632" s="172"/>
      <c r="W632" s="172"/>
      <c r="X632" s="172"/>
      <c r="Y632" s="172"/>
      <c r="Z632" s="172"/>
    </row>
    <row r="633" spans="1:26" ht="12" customHeight="1">
      <c r="A633" s="172"/>
      <c r="B633" s="172"/>
      <c r="C633" s="172"/>
      <c r="D633" s="172"/>
      <c r="E633" s="172"/>
      <c r="F633" s="172"/>
      <c r="G633" s="172"/>
      <c r="H633" s="172"/>
      <c r="I633" s="172"/>
      <c r="J633" s="172"/>
      <c r="K633" s="172"/>
      <c r="L633" s="172"/>
      <c r="M633" s="172"/>
      <c r="N633" s="172"/>
      <c r="O633" s="172"/>
      <c r="P633" s="172"/>
      <c r="Q633" s="172"/>
      <c r="R633" s="172"/>
      <c r="S633" s="172"/>
      <c r="T633" s="172"/>
      <c r="U633" s="172"/>
      <c r="V633" s="172"/>
      <c r="W633" s="172"/>
      <c r="X633" s="172"/>
      <c r="Y633" s="172"/>
      <c r="Z633" s="172"/>
    </row>
    <row r="634" spans="1:26" ht="12" customHeight="1">
      <c r="A634" s="172"/>
      <c r="B634" s="172"/>
      <c r="C634" s="172"/>
      <c r="D634" s="172"/>
      <c r="E634" s="172"/>
      <c r="F634" s="172"/>
      <c r="G634" s="172"/>
      <c r="H634" s="172"/>
      <c r="I634" s="172"/>
      <c r="J634" s="172"/>
      <c r="K634" s="172"/>
      <c r="L634" s="172"/>
      <c r="M634" s="172"/>
      <c r="N634" s="172"/>
      <c r="O634" s="172"/>
      <c r="P634" s="172"/>
      <c r="Q634" s="172"/>
      <c r="R634" s="172"/>
      <c r="S634" s="172"/>
      <c r="T634" s="172"/>
      <c r="U634" s="172"/>
      <c r="V634" s="172"/>
      <c r="W634" s="172"/>
      <c r="X634" s="172"/>
      <c r="Y634" s="172"/>
      <c r="Z634" s="172"/>
    </row>
    <row r="635" spans="1:26" ht="12" customHeight="1">
      <c r="A635" s="172"/>
      <c r="B635" s="172"/>
      <c r="C635" s="172"/>
      <c r="D635" s="172"/>
      <c r="E635" s="172"/>
      <c r="F635" s="172"/>
      <c r="G635" s="172"/>
      <c r="H635" s="172"/>
      <c r="I635" s="172"/>
      <c r="J635" s="172"/>
      <c r="K635" s="172"/>
      <c r="L635" s="172"/>
      <c r="M635" s="172"/>
      <c r="N635" s="172"/>
      <c r="O635" s="172"/>
      <c r="P635" s="172"/>
      <c r="Q635" s="172"/>
      <c r="R635" s="172"/>
      <c r="S635" s="172"/>
      <c r="T635" s="172"/>
      <c r="U635" s="172"/>
      <c r="V635" s="172"/>
      <c r="W635" s="172"/>
      <c r="X635" s="172"/>
      <c r="Y635" s="172"/>
      <c r="Z635" s="172"/>
    </row>
    <row r="636" spans="1:26" ht="12" customHeight="1">
      <c r="A636" s="172"/>
      <c r="B636" s="172"/>
      <c r="C636" s="172"/>
      <c r="D636" s="172"/>
      <c r="E636" s="172"/>
      <c r="F636" s="172"/>
      <c r="G636" s="172"/>
      <c r="H636" s="172"/>
      <c r="I636" s="172"/>
      <c r="J636" s="172"/>
      <c r="K636" s="172"/>
      <c r="L636" s="172"/>
      <c r="M636" s="172"/>
      <c r="N636" s="172"/>
      <c r="O636" s="172"/>
      <c r="P636" s="172"/>
      <c r="Q636" s="172"/>
      <c r="R636" s="172"/>
      <c r="S636" s="172"/>
      <c r="T636" s="172"/>
      <c r="U636" s="172"/>
      <c r="V636" s="172"/>
      <c r="W636" s="172"/>
      <c r="X636" s="172"/>
      <c r="Y636" s="172"/>
      <c r="Z636" s="172"/>
    </row>
    <row r="637" spans="1:26" ht="12" customHeight="1">
      <c r="A637" s="172"/>
      <c r="B637" s="172"/>
      <c r="C637" s="172"/>
      <c r="D637" s="172"/>
      <c r="E637" s="172"/>
      <c r="F637" s="172"/>
      <c r="G637" s="172"/>
      <c r="H637" s="172"/>
      <c r="I637" s="172"/>
      <c r="J637" s="172"/>
      <c r="K637" s="172"/>
      <c r="L637" s="172"/>
      <c r="M637" s="172"/>
      <c r="N637" s="172"/>
      <c r="O637" s="172"/>
      <c r="P637" s="172"/>
      <c r="Q637" s="172"/>
      <c r="R637" s="172"/>
      <c r="S637" s="172"/>
      <c r="T637" s="172"/>
      <c r="U637" s="172"/>
      <c r="V637" s="172"/>
      <c r="W637" s="172"/>
      <c r="X637" s="172"/>
      <c r="Y637" s="172"/>
      <c r="Z637" s="172"/>
    </row>
    <row r="638" spans="1:26" ht="12" customHeight="1">
      <c r="A638" s="172"/>
      <c r="B638" s="172"/>
      <c r="C638" s="172"/>
      <c r="D638" s="172"/>
      <c r="E638" s="172"/>
      <c r="F638" s="172"/>
      <c r="G638" s="172"/>
      <c r="H638" s="172"/>
      <c r="I638" s="172"/>
      <c r="J638" s="172"/>
      <c r="K638" s="172"/>
      <c r="L638" s="172"/>
      <c r="M638" s="172"/>
      <c r="N638" s="172"/>
      <c r="O638" s="172"/>
      <c r="P638" s="172"/>
      <c r="Q638" s="172"/>
      <c r="R638" s="172"/>
      <c r="S638" s="172"/>
      <c r="T638" s="172"/>
      <c r="U638" s="172"/>
      <c r="V638" s="172"/>
      <c r="W638" s="172"/>
      <c r="X638" s="172"/>
      <c r="Y638" s="172"/>
      <c r="Z638" s="172"/>
    </row>
    <row r="639" spans="1:26" ht="12" customHeight="1">
      <c r="A639" s="172"/>
      <c r="B639" s="172"/>
      <c r="C639" s="172"/>
      <c r="D639" s="172"/>
      <c r="E639" s="172"/>
      <c r="F639" s="172"/>
      <c r="G639" s="172"/>
      <c r="H639" s="172"/>
      <c r="I639" s="172"/>
      <c r="J639" s="172"/>
      <c r="K639" s="172"/>
      <c r="L639" s="172"/>
      <c r="M639" s="172"/>
      <c r="N639" s="172"/>
      <c r="O639" s="172"/>
      <c r="P639" s="172"/>
      <c r="Q639" s="172"/>
      <c r="R639" s="172"/>
      <c r="S639" s="172"/>
      <c r="T639" s="172"/>
      <c r="U639" s="172"/>
      <c r="V639" s="172"/>
      <c r="W639" s="172"/>
      <c r="X639" s="172"/>
      <c r="Y639" s="172"/>
      <c r="Z639" s="172"/>
    </row>
    <row r="640" spans="1:26" ht="12" customHeight="1">
      <c r="A640" s="172"/>
      <c r="B640" s="172"/>
      <c r="C640" s="172"/>
      <c r="D640" s="172"/>
      <c r="E640" s="172"/>
      <c r="F640" s="172"/>
      <c r="G640" s="172"/>
      <c r="H640" s="172"/>
      <c r="I640" s="172"/>
      <c r="J640" s="172"/>
      <c r="K640" s="172"/>
      <c r="L640" s="172"/>
      <c r="M640" s="172"/>
      <c r="N640" s="172"/>
      <c r="O640" s="172"/>
      <c r="P640" s="172"/>
      <c r="Q640" s="172"/>
      <c r="R640" s="172"/>
      <c r="S640" s="172"/>
      <c r="T640" s="172"/>
      <c r="U640" s="172"/>
      <c r="V640" s="172"/>
      <c r="W640" s="172"/>
      <c r="X640" s="172"/>
      <c r="Y640" s="172"/>
      <c r="Z640" s="172"/>
    </row>
    <row r="641" spans="1:26" ht="12" customHeight="1">
      <c r="A641" s="172"/>
      <c r="B641" s="172"/>
      <c r="C641" s="172"/>
      <c r="D641" s="172"/>
      <c r="E641" s="172"/>
      <c r="F641" s="172"/>
      <c r="G641" s="172"/>
      <c r="H641" s="172"/>
      <c r="I641" s="172"/>
      <c r="J641" s="172"/>
      <c r="K641" s="172"/>
      <c r="L641" s="172"/>
      <c r="M641" s="172"/>
      <c r="N641" s="172"/>
      <c r="O641" s="172"/>
      <c r="P641" s="172"/>
      <c r="Q641" s="172"/>
      <c r="R641" s="172"/>
      <c r="S641" s="172"/>
      <c r="T641" s="172"/>
      <c r="U641" s="172"/>
      <c r="V641" s="172"/>
      <c r="W641" s="172"/>
      <c r="X641" s="172"/>
      <c r="Y641" s="172"/>
      <c r="Z641" s="172"/>
    </row>
    <row r="642" spans="1:26" ht="12" customHeight="1">
      <c r="A642" s="172"/>
      <c r="B642" s="172"/>
      <c r="C642" s="172"/>
      <c r="D642" s="172"/>
      <c r="E642" s="172"/>
      <c r="F642" s="172"/>
      <c r="G642" s="172"/>
      <c r="H642" s="172"/>
      <c r="I642" s="172"/>
      <c r="J642" s="172"/>
      <c r="K642" s="172"/>
      <c r="L642" s="172"/>
      <c r="M642" s="172"/>
      <c r="N642" s="172"/>
      <c r="O642" s="172"/>
      <c r="P642" s="172"/>
      <c r="Q642" s="172"/>
      <c r="R642" s="172"/>
      <c r="S642" s="172"/>
      <c r="T642" s="172"/>
      <c r="U642" s="172"/>
      <c r="V642" s="172"/>
      <c r="W642" s="172"/>
      <c r="X642" s="172"/>
      <c r="Y642" s="172"/>
      <c r="Z642" s="172"/>
    </row>
    <row r="643" spans="1:26" ht="12" customHeight="1">
      <c r="A643" s="172"/>
      <c r="B643" s="172"/>
      <c r="C643" s="172"/>
      <c r="D643" s="172"/>
      <c r="E643" s="172"/>
      <c r="F643" s="172"/>
      <c r="G643" s="172"/>
      <c r="H643" s="172"/>
      <c r="I643" s="172"/>
      <c r="J643" s="172"/>
      <c r="K643" s="172"/>
      <c r="L643" s="172"/>
      <c r="M643" s="172"/>
      <c r="N643" s="172"/>
      <c r="O643" s="172"/>
      <c r="P643" s="172"/>
      <c r="Q643" s="172"/>
      <c r="R643" s="172"/>
      <c r="S643" s="172"/>
      <c r="T643" s="172"/>
      <c r="U643" s="172"/>
      <c r="V643" s="172"/>
      <c r="W643" s="172"/>
      <c r="X643" s="172"/>
      <c r="Y643" s="172"/>
      <c r="Z643" s="172"/>
    </row>
    <row r="644" spans="1:26" ht="12" customHeight="1">
      <c r="A644" s="172"/>
      <c r="B644" s="172"/>
      <c r="C644" s="172"/>
      <c r="D644" s="172"/>
      <c r="E644" s="172"/>
      <c r="F644" s="172"/>
      <c r="G644" s="172"/>
      <c r="H644" s="172"/>
      <c r="I644" s="172"/>
      <c r="J644" s="172"/>
      <c r="K644" s="172"/>
      <c r="L644" s="172"/>
      <c r="M644" s="172"/>
      <c r="N644" s="172"/>
      <c r="O644" s="172"/>
      <c r="P644" s="172"/>
      <c r="Q644" s="172"/>
      <c r="R644" s="172"/>
      <c r="S644" s="172"/>
      <c r="T644" s="172"/>
      <c r="U644" s="172"/>
      <c r="V644" s="172"/>
      <c r="W644" s="172"/>
      <c r="X644" s="172"/>
      <c r="Y644" s="172"/>
      <c r="Z644" s="172"/>
    </row>
    <row r="645" spans="1:26" ht="12" customHeight="1">
      <c r="A645" s="172"/>
      <c r="B645" s="172"/>
      <c r="C645" s="172"/>
      <c r="D645" s="172"/>
      <c r="E645" s="172"/>
      <c r="F645" s="172"/>
      <c r="G645" s="172"/>
      <c r="H645" s="172"/>
      <c r="I645" s="172"/>
      <c r="J645" s="172"/>
      <c r="K645" s="172"/>
      <c r="L645" s="172"/>
      <c r="M645" s="172"/>
      <c r="N645" s="172"/>
      <c r="O645" s="172"/>
      <c r="P645" s="172"/>
      <c r="Q645" s="172"/>
      <c r="R645" s="172"/>
      <c r="S645" s="172"/>
      <c r="T645" s="172"/>
      <c r="U645" s="172"/>
      <c r="V645" s="172"/>
      <c r="W645" s="172"/>
      <c r="X645" s="172"/>
      <c r="Y645" s="172"/>
      <c r="Z645" s="172"/>
    </row>
    <row r="646" spans="1:26" ht="12" customHeight="1">
      <c r="A646" s="172"/>
      <c r="B646" s="172"/>
      <c r="C646" s="172"/>
      <c r="D646" s="172"/>
      <c r="E646" s="172"/>
      <c r="F646" s="172"/>
      <c r="G646" s="172"/>
      <c r="H646" s="172"/>
      <c r="I646" s="172"/>
      <c r="J646" s="172"/>
      <c r="K646" s="172"/>
      <c r="L646" s="172"/>
      <c r="M646" s="172"/>
      <c r="N646" s="172"/>
      <c r="O646" s="172"/>
      <c r="P646" s="172"/>
      <c r="Q646" s="172"/>
      <c r="R646" s="172"/>
      <c r="S646" s="172"/>
      <c r="T646" s="172"/>
      <c r="U646" s="172"/>
      <c r="V646" s="172"/>
      <c r="W646" s="172"/>
      <c r="X646" s="172"/>
      <c r="Y646" s="172"/>
      <c r="Z646" s="172"/>
    </row>
    <row r="647" spans="1:26" ht="12" customHeight="1">
      <c r="A647" s="172"/>
      <c r="B647" s="172"/>
      <c r="C647" s="172"/>
      <c r="D647" s="172"/>
      <c r="E647" s="172"/>
      <c r="F647" s="172"/>
      <c r="G647" s="172"/>
      <c r="H647" s="172"/>
      <c r="I647" s="172"/>
      <c r="J647" s="172"/>
      <c r="K647" s="172"/>
      <c r="L647" s="172"/>
      <c r="M647" s="172"/>
      <c r="N647" s="172"/>
      <c r="O647" s="172"/>
      <c r="P647" s="172"/>
      <c r="Q647" s="172"/>
      <c r="R647" s="172"/>
      <c r="S647" s="172"/>
      <c r="T647" s="172"/>
      <c r="U647" s="172"/>
      <c r="V647" s="172"/>
      <c r="W647" s="172"/>
      <c r="X647" s="172"/>
      <c r="Y647" s="172"/>
      <c r="Z647" s="172"/>
    </row>
    <row r="648" spans="1:26" ht="12" customHeight="1">
      <c r="A648" s="172"/>
      <c r="B648" s="172"/>
      <c r="C648" s="172"/>
      <c r="D648" s="172"/>
      <c r="E648" s="172"/>
      <c r="F648" s="172"/>
      <c r="G648" s="172"/>
      <c r="H648" s="172"/>
      <c r="I648" s="172"/>
      <c r="J648" s="172"/>
      <c r="K648" s="172"/>
      <c r="L648" s="172"/>
      <c r="M648" s="172"/>
      <c r="N648" s="172"/>
      <c r="O648" s="172"/>
      <c r="P648" s="172"/>
      <c r="Q648" s="172"/>
      <c r="R648" s="172"/>
      <c r="S648" s="172"/>
      <c r="T648" s="172"/>
      <c r="U648" s="172"/>
      <c r="V648" s="172"/>
      <c r="W648" s="172"/>
      <c r="X648" s="172"/>
      <c r="Y648" s="172"/>
      <c r="Z648" s="172"/>
    </row>
    <row r="649" spans="1:26" ht="12" customHeight="1">
      <c r="A649" s="172"/>
      <c r="B649" s="172"/>
      <c r="C649" s="172"/>
      <c r="D649" s="172"/>
      <c r="E649" s="172"/>
      <c r="F649" s="172"/>
      <c r="G649" s="172"/>
      <c r="H649" s="172"/>
      <c r="I649" s="172"/>
      <c r="J649" s="172"/>
      <c r="K649" s="172"/>
      <c r="L649" s="172"/>
      <c r="M649" s="172"/>
      <c r="N649" s="172"/>
      <c r="O649" s="172"/>
      <c r="P649" s="172"/>
      <c r="Q649" s="172"/>
      <c r="R649" s="172"/>
      <c r="S649" s="172"/>
      <c r="T649" s="172"/>
      <c r="U649" s="172"/>
      <c r="V649" s="172"/>
      <c r="W649" s="172"/>
      <c r="X649" s="172"/>
      <c r="Y649" s="172"/>
      <c r="Z649" s="172"/>
    </row>
    <row r="650" spans="1:26" ht="12" customHeight="1">
      <c r="A650" s="172"/>
      <c r="B650" s="172"/>
      <c r="C650" s="172"/>
      <c r="D650" s="172"/>
      <c r="E650" s="172"/>
      <c r="F650" s="172"/>
      <c r="G650" s="172"/>
      <c r="H650" s="172"/>
      <c r="I650" s="172"/>
      <c r="J650" s="172"/>
      <c r="K650" s="172"/>
      <c r="L650" s="172"/>
      <c r="M650" s="172"/>
      <c r="N650" s="172"/>
      <c r="O650" s="172"/>
      <c r="P650" s="172"/>
      <c r="Q650" s="172"/>
      <c r="R650" s="172"/>
      <c r="S650" s="172"/>
      <c r="T650" s="172"/>
      <c r="U650" s="172"/>
      <c r="V650" s="172"/>
      <c r="W650" s="172"/>
      <c r="X650" s="172"/>
      <c r="Y650" s="172"/>
      <c r="Z650" s="172"/>
    </row>
    <row r="651" spans="1:26" ht="12" customHeight="1">
      <c r="A651" s="172"/>
      <c r="B651" s="172"/>
      <c r="C651" s="172"/>
      <c r="D651" s="172"/>
      <c r="E651" s="172"/>
      <c r="F651" s="172"/>
      <c r="G651" s="172"/>
      <c r="H651" s="172"/>
      <c r="I651" s="172"/>
      <c r="J651" s="172"/>
      <c r="K651" s="172"/>
      <c r="L651" s="172"/>
      <c r="M651" s="172"/>
      <c r="N651" s="172"/>
      <c r="O651" s="172"/>
      <c r="P651" s="172"/>
      <c r="Q651" s="172"/>
      <c r="R651" s="172"/>
      <c r="S651" s="172"/>
      <c r="T651" s="172"/>
      <c r="U651" s="172"/>
      <c r="V651" s="172"/>
      <c r="W651" s="172"/>
      <c r="X651" s="172"/>
      <c r="Y651" s="172"/>
      <c r="Z651" s="172"/>
    </row>
    <row r="652" spans="1:26" ht="12" customHeight="1">
      <c r="A652" s="172"/>
      <c r="B652" s="172"/>
      <c r="C652" s="172"/>
      <c r="D652" s="172"/>
      <c r="E652" s="172"/>
      <c r="F652" s="172"/>
      <c r="G652" s="172"/>
      <c r="H652" s="172"/>
      <c r="I652" s="172"/>
      <c r="J652" s="172"/>
      <c r="K652" s="172"/>
      <c r="L652" s="172"/>
      <c r="M652" s="172"/>
      <c r="N652" s="172"/>
      <c r="O652" s="172"/>
      <c r="P652" s="172"/>
      <c r="Q652" s="172"/>
      <c r="R652" s="172"/>
      <c r="S652" s="172"/>
      <c r="T652" s="172"/>
      <c r="U652" s="172"/>
      <c r="V652" s="172"/>
      <c r="W652" s="172"/>
      <c r="X652" s="172"/>
      <c r="Y652" s="172"/>
      <c r="Z652" s="172"/>
    </row>
    <row r="653" spans="1:26" ht="12" customHeight="1">
      <c r="A653" s="172"/>
      <c r="B653" s="172"/>
      <c r="C653" s="172"/>
      <c r="D653" s="172"/>
      <c r="E653" s="172"/>
      <c r="F653" s="172"/>
      <c r="G653" s="172"/>
      <c r="H653" s="172"/>
      <c r="I653" s="172"/>
      <c r="J653" s="172"/>
      <c r="K653" s="172"/>
      <c r="L653" s="172"/>
      <c r="M653" s="172"/>
      <c r="N653" s="172"/>
      <c r="O653" s="172"/>
      <c r="P653" s="172"/>
      <c r="Q653" s="172"/>
      <c r="R653" s="172"/>
      <c r="S653" s="172"/>
      <c r="T653" s="172"/>
      <c r="U653" s="172"/>
      <c r="V653" s="172"/>
      <c r="W653" s="172"/>
      <c r="X653" s="172"/>
      <c r="Y653" s="172"/>
      <c r="Z653" s="172"/>
    </row>
    <row r="654" spans="1:26" ht="12" customHeight="1">
      <c r="A654" s="172"/>
      <c r="B654" s="172"/>
      <c r="C654" s="172"/>
      <c r="D654" s="172"/>
      <c r="E654" s="172"/>
      <c r="F654" s="172"/>
      <c r="G654" s="172"/>
      <c r="H654" s="172"/>
      <c r="I654" s="172"/>
      <c r="J654" s="172"/>
      <c r="K654" s="172"/>
      <c r="L654" s="172"/>
      <c r="M654" s="172"/>
      <c r="N654" s="172"/>
      <c r="O654" s="172"/>
      <c r="P654" s="172"/>
      <c r="Q654" s="172"/>
      <c r="R654" s="172"/>
      <c r="S654" s="172"/>
      <c r="T654" s="172"/>
      <c r="U654" s="172"/>
      <c r="V654" s="172"/>
      <c r="W654" s="172"/>
      <c r="X654" s="172"/>
      <c r="Y654" s="172"/>
      <c r="Z654" s="172"/>
    </row>
    <row r="655" spans="1:26" ht="12" customHeight="1">
      <c r="A655" s="172"/>
      <c r="B655" s="172"/>
      <c r="C655" s="172"/>
      <c r="D655" s="172"/>
      <c r="E655" s="172"/>
      <c r="F655" s="172"/>
      <c r="G655" s="172"/>
      <c r="H655" s="172"/>
      <c r="I655" s="172"/>
      <c r="J655" s="172"/>
      <c r="K655" s="172"/>
      <c r="L655" s="172"/>
      <c r="M655" s="172"/>
      <c r="N655" s="172"/>
      <c r="O655" s="172"/>
      <c r="P655" s="172"/>
      <c r="Q655" s="172"/>
      <c r="R655" s="172"/>
      <c r="S655" s="172"/>
      <c r="T655" s="172"/>
      <c r="U655" s="172"/>
      <c r="V655" s="172"/>
      <c r="W655" s="172"/>
      <c r="X655" s="172"/>
      <c r="Y655" s="172"/>
      <c r="Z655" s="172"/>
    </row>
    <row r="656" spans="1:26" ht="12" customHeight="1">
      <c r="A656" s="172"/>
      <c r="B656" s="172"/>
      <c r="C656" s="172"/>
      <c r="D656" s="172"/>
      <c r="E656" s="172"/>
      <c r="F656" s="172"/>
      <c r="G656" s="172"/>
      <c r="H656" s="172"/>
      <c r="I656" s="172"/>
      <c r="J656" s="172"/>
      <c r="K656" s="172"/>
      <c r="L656" s="172"/>
      <c r="M656" s="172"/>
      <c r="N656" s="172"/>
      <c r="O656" s="172"/>
      <c r="P656" s="172"/>
      <c r="Q656" s="172"/>
      <c r="R656" s="172"/>
      <c r="S656" s="172"/>
      <c r="T656" s="172"/>
      <c r="U656" s="172"/>
      <c r="V656" s="172"/>
      <c r="W656" s="172"/>
      <c r="X656" s="172"/>
      <c r="Y656" s="172"/>
      <c r="Z656" s="172"/>
    </row>
    <row r="657" spans="1:26" ht="12" customHeight="1">
      <c r="A657" s="172"/>
      <c r="B657" s="172"/>
      <c r="C657" s="172"/>
      <c r="D657" s="172"/>
      <c r="E657" s="172"/>
      <c r="F657" s="172"/>
      <c r="G657" s="172"/>
      <c r="H657" s="172"/>
      <c r="I657" s="172"/>
      <c r="J657" s="172"/>
      <c r="K657" s="172"/>
      <c r="L657" s="172"/>
      <c r="M657" s="172"/>
      <c r="N657" s="172"/>
      <c r="O657" s="172"/>
      <c r="P657" s="172"/>
      <c r="Q657" s="172"/>
      <c r="R657" s="172"/>
      <c r="S657" s="172"/>
      <c r="T657" s="172"/>
      <c r="U657" s="172"/>
      <c r="V657" s="172"/>
      <c r="W657" s="172"/>
      <c r="X657" s="172"/>
      <c r="Y657" s="172"/>
      <c r="Z657" s="172"/>
    </row>
    <row r="658" spans="1:26" ht="12" customHeight="1">
      <c r="A658" s="172"/>
      <c r="B658" s="172"/>
      <c r="C658" s="172"/>
      <c r="D658" s="172"/>
      <c r="E658" s="172"/>
      <c r="F658" s="172"/>
      <c r="G658" s="172"/>
      <c r="H658" s="172"/>
      <c r="I658" s="172"/>
      <c r="J658" s="172"/>
      <c r="K658" s="172"/>
      <c r="L658" s="172"/>
      <c r="M658" s="172"/>
      <c r="N658" s="172"/>
      <c r="O658" s="172"/>
      <c r="P658" s="172"/>
      <c r="Q658" s="172"/>
      <c r="R658" s="172"/>
      <c r="S658" s="172"/>
      <c r="T658" s="172"/>
      <c r="U658" s="172"/>
      <c r="V658" s="172"/>
      <c r="W658" s="172"/>
      <c r="X658" s="172"/>
      <c r="Y658" s="172"/>
      <c r="Z658" s="172"/>
    </row>
    <row r="659" spans="1:26" ht="12" customHeight="1">
      <c r="A659" s="172"/>
      <c r="B659" s="172"/>
      <c r="C659" s="172"/>
      <c r="D659" s="172"/>
      <c r="E659" s="172"/>
      <c r="F659" s="172"/>
      <c r="G659" s="172"/>
      <c r="H659" s="172"/>
      <c r="I659" s="172"/>
      <c r="J659" s="172"/>
      <c r="K659" s="172"/>
      <c r="L659" s="172"/>
      <c r="M659" s="172"/>
      <c r="N659" s="172"/>
      <c r="O659" s="172"/>
      <c r="P659" s="172"/>
      <c r="Q659" s="172"/>
      <c r="R659" s="172"/>
      <c r="S659" s="172"/>
      <c r="T659" s="172"/>
      <c r="U659" s="172"/>
      <c r="V659" s="172"/>
      <c r="W659" s="172"/>
      <c r="X659" s="172"/>
      <c r="Y659" s="172"/>
      <c r="Z659" s="172"/>
    </row>
    <row r="660" spans="1:26" ht="12" customHeight="1">
      <c r="A660" s="172"/>
      <c r="B660" s="172"/>
      <c r="C660" s="172"/>
      <c r="D660" s="172"/>
      <c r="E660" s="172"/>
      <c r="F660" s="172"/>
      <c r="G660" s="172"/>
      <c r="H660" s="172"/>
      <c r="I660" s="172"/>
      <c r="J660" s="172"/>
      <c r="K660" s="172"/>
      <c r="L660" s="172"/>
      <c r="M660" s="172"/>
      <c r="N660" s="172"/>
      <c r="O660" s="172"/>
      <c r="P660" s="172"/>
      <c r="Q660" s="172"/>
      <c r="R660" s="172"/>
      <c r="S660" s="172"/>
      <c r="T660" s="172"/>
      <c r="U660" s="172"/>
      <c r="V660" s="172"/>
      <c r="W660" s="172"/>
      <c r="X660" s="172"/>
      <c r="Y660" s="172"/>
      <c r="Z660" s="172"/>
    </row>
    <row r="661" spans="1:26" ht="12" customHeight="1">
      <c r="A661" s="172"/>
      <c r="B661" s="172"/>
      <c r="C661" s="172"/>
      <c r="D661" s="172"/>
      <c r="E661" s="172"/>
      <c r="F661" s="172"/>
      <c r="G661" s="172"/>
      <c r="H661" s="172"/>
      <c r="I661" s="172"/>
      <c r="J661" s="172"/>
      <c r="K661" s="172"/>
      <c r="L661" s="172"/>
      <c r="M661" s="172"/>
      <c r="N661" s="172"/>
      <c r="O661" s="172"/>
      <c r="P661" s="172"/>
      <c r="Q661" s="172"/>
      <c r="R661" s="172"/>
      <c r="S661" s="172"/>
      <c r="T661" s="172"/>
      <c r="U661" s="172"/>
      <c r="V661" s="172"/>
      <c r="W661" s="172"/>
      <c r="X661" s="172"/>
      <c r="Y661" s="172"/>
      <c r="Z661" s="172"/>
    </row>
    <row r="662" spans="1:26" ht="12" customHeight="1">
      <c r="A662" s="172"/>
      <c r="B662" s="172"/>
      <c r="C662" s="172"/>
      <c r="D662" s="172"/>
      <c r="E662" s="172"/>
      <c r="F662" s="172"/>
      <c r="G662" s="172"/>
      <c r="H662" s="172"/>
      <c r="I662" s="172"/>
      <c r="J662" s="172"/>
      <c r="K662" s="172"/>
      <c r="L662" s="172"/>
      <c r="M662" s="172"/>
      <c r="N662" s="172"/>
      <c r="O662" s="172"/>
      <c r="P662" s="172"/>
      <c r="Q662" s="172"/>
      <c r="R662" s="172"/>
      <c r="S662" s="172"/>
      <c r="T662" s="172"/>
      <c r="U662" s="172"/>
      <c r="V662" s="172"/>
      <c r="W662" s="172"/>
      <c r="X662" s="172"/>
      <c r="Y662" s="172"/>
      <c r="Z662" s="172"/>
    </row>
    <row r="663" spans="1:26" ht="12" customHeight="1">
      <c r="A663" s="172"/>
      <c r="B663" s="172"/>
      <c r="C663" s="172"/>
      <c r="D663" s="172"/>
      <c r="E663" s="172"/>
      <c r="F663" s="172"/>
      <c r="G663" s="172"/>
      <c r="H663" s="172"/>
      <c r="I663" s="172"/>
      <c r="J663" s="172"/>
      <c r="K663" s="172"/>
      <c r="L663" s="172"/>
      <c r="M663" s="172"/>
      <c r="N663" s="172"/>
      <c r="O663" s="172"/>
      <c r="P663" s="172"/>
      <c r="Q663" s="172"/>
      <c r="R663" s="172"/>
      <c r="S663" s="172"/>
      <c r="T663" s="172"/>
      <c r="U663" s="172"/>
      <c r="V663" s="172"/>
      <c r="W663" s="172"/>
      <c r="X663" s="172"/>
      <c r="Y663" s="172"/>
      <c r="Z663" s="172"/>
    </row>
    <row r="664" spans="1:26" ht="12" customHeight="1">
      <c r="A664" s="172"/>
      <c r="B664" s="172"/>
      <c r="C664" s="172"/>
      <c r="D664" s="172"/>
      <c r="E664" s="172"/>
      <c r="F664" s="172"/>
      <c r="G664" s="172"/>
      <c r="H664" s="172"/>
      <c r="I664" s="172"/>
      <c r="J664" s="172"/>
      <c r="K664" s="172"/>
      <c r="L664" s="172"/>
      <c r="M664" s="172"/>
      <c r="N664" s="172"/>
      <c r="O664" s="172"/>
      <c r="P664" s="172"/>
      <c r="Q664" s="172"/>
      <c r="R664" s="172"/>
      <c r="S664" s="172"/>
      <c r="T664" s="172"/>
      <c r="U664" s="172"/>
      <c r="V664" s="172"/>
      <c r="W664" s="172"/>
      <c r="X664" s="172"/>
      <c r="Y664" s="172"/>
      <c r="Z664" s="172"/>
    </row>
    <row r="665" spans="1:26" ht="12" customHeight="1">
      <c r="A665" s="172"/>
      <c r="B665" s="172"/>
      <c r="C665" s="172"/>
      <c r="D665" s="172"/>
      <c r="E665" s="172"/>
      <c r="F665" s="172"/>
      <c r="G665" s="172"/>
      <c r="H665" s="172"/>
      <c r="I665" s="172"/>
      <c r="J665" s="172"/>
      <c r="K665" s="172"/>
      <c r="L665" s="172"/>
      <c r="M665" s="172"/>
      <c r="N665" s="172"/>
      <c r="O665" s="172"/>
      <c r="P665" s="172"/>
      <c r="Q665" s="172"/>
      <c r="R665" s="172"/>
      <c r="S665" s="172"/>
      <c r="T665" s="172"/>
      <c r="U665" s="172"/>
      <c r="V665" s="172"/>
      <c r="W665" s="172"/>
      <c r="X665" s="172"/>
      <c r="Y665" s="172"/>
      <c r="Z665" s="172"/>
    </row>
    <row r="666" spans="1:26" ht="12" customHeight="1">
      <c r="A666" s="172"/>
      <c r="B666" s="172"/>
      <c r="C666" s="172"/>
      <c r="D666" s="172"/>
      <c r="E666" s="172"/>
      <c r="F666" s="172"/>
      <c r="G666" s="172"/>
      <c r="H666" s="172"/>
      <c r="I666" s="172"/>
      <c r="J666" s="172"/>
      <c r="K666" s="172"/>
      <c r="L666" s="172"/>
      <c r="M666" s="172"/>
      <c r="N666" s="172"/>
      <c r="O666" s="172"/>
      <c r="P666" s="172"/>
      <c r="Q666" s="172"/>
      <c r="R666" s="172"/>
      <c r="S666" s="172"/>
      <c r="T666" s="172"/>
      <c r="U666" s="172"/>
      <c r="V666" s="172"/>
      <c r="W666" s="172"/>
      <c r="X666" s="172"/>
      <c r="Y666" s="172"/>
      <c r="Z666" s="172"/>
    </row>
    <row r="667" spans="1:26" ht="12" customHeight="1">
      <c r="A667" s="172"/>
      <c r="B667" s="172"/>
      <c r="C667" s="172"/>
      <c r="D667" s="172"/>
      <c r="E667" s="172"/>
      <c r="F667" s="172"/>
      <c r="G667" s="172"/>
      <c r="H667" s="172"/>
      <c r="I667" s="172"/>
      <c r="J667" s="172"/>
      <c r="K667" s="172"/>
      <c r="L667" s="172"/>
      <c r="M667" s="172"/>
      <c r="N667" s="172"/>
      <c r="O667" s="172"/>
      <c r="P667" s="172"/>
      <c r="Q667" s="172"/>
      <c r="R667" s="172"/>
      <c r="S667" s="172"/>
      <c r="T667" s="172"/>
      <c r="U667" s="172"/>
      <c r="V667" s="172"/>
      <c r="W667" s="172"/>
      <c r="X667" s="172"/>
      <c r="Y667" s="172"/>
      <c r="Z667" s="172"/>
    </row>
    <row r="668" spans="1:26" ht="12" customHeight="1">
      <c r="A668" s="172"/>
      <c r="B668" s="172"/>
      <c r="C668" s="172"/>
      <c r="D668" s="172"/>
      <c r="E668" s="172"/>
      <c r="F668" s="172"/>
      <c r="G668" s="172"/>
      <c r="H668" s="172"/>
      <c r="I668" s="172"/>
      <c r="J668" s="172"/>
      <c r="K668" s="172"/>
      <c r="L668" s="172"/>
      <c r="M668" s="172"/>
      <c r="N668" s="172"/>
      <c r="O668" s="172"/>
      <c r="P668" s="172"/>
      <c r="Q668" s="172"/>
      <c r="R668" s="172"/>
      <c r="S668" s="172"/>
      <c r="T668" s="172"/>
      <c r="U668" s="172"/>
      <c r="V668" s="172"/>
      <c r="W668" s="172"/>
      <c r="X668" s="172"/>
      <c r="Y668" s="172"/>
      <c r="Z668" s="172"/>
    </row>
    <row r="669" spans="1:26" ht="12" customHeight="1">
      <c r="A669" s="172"/>
      <c r="B669" s="172"/>
      <c r="C669" s="172"/>
      <c r="D669" s="172"/>
      <c r="E669" s="172"/>
      <c r="F669" s="172"/>
      <c r="G669" s="172"/>
      <c r="H669" s="172"/>
      <c r="I669" s="172"/>
      <c r="J669" s="172"/>
      <c r="K669" s="172"/>
      <c r="L669" s="172"/>
      <c r="M669" s="172"/>
      <c r="N669" s="172"/>
      <c r="O669" s="172"/>
      <c r="P669" s="172"/>
      <c r="Q669" s="172"/>
      <c r="R669" s="172"/>
      <c r="S669" s="172"/>
      <c r="T669" s="172"/>
      <c r="U669" s="172"/>
      <c r="V669" s="172"/>
      <c r="W669" s="172"/>
      <c r="X669" s="172"/>
      <c r="Y669" s="172"/>
      <c r="Z669" s="172"/>
    </row>
    <row r="670" spans="1:26" ht="12" customHeight="1">
      <c r="A670" s="172"/>
      <c r="B670" s="172"/>
      <c r="C670" s="172"/>
      <c r="D670" s="172"/>
      <c r="E670" s="172"/>
      <c r="F670" s="172"/>
      <c r="G670" s="172"/>
      <c r="H670" s="172"/>
      <c r="I670" s="172"/>
      <c r="J670" s="172"/>
      <c r="K670" s="172"/>
      <c r="L670" s="172"/>
      <c r="M670" s="172"/>
      <c r="N670" s="172"/>
      <c r="O670" s="172"/>
      <c r="P670" s="172"/>
      <c r="Q670" s="172"/>
      <c r="R670" s="172"/>
      <c r="S670" s="172"/>
      <c r="T670" s="172"/>
      <c r="U670" s="172"/>
      <c r="V670" s="172"/>
      <c r="W670" s="172"/>
      <c r="X670" s="172"/>
      <c r="Y670" s="172"/>
      <c r="Z670" s="172"/>
    </row>
    <row r="671" spans="1:26" ht="12" customHeight="1">
      <c r="A671" s="172"/>
      <c r="B671" s="172"/>
      <c r="C671" s="172"/>
      <c r="D671" s="172"/>
      <c r="E671" s="172"/>
      <c r="F671" s="172"/>
      <c r="G671" s="172"/>
      <c r="H671" s="172"/>
      <c r="I671" s="172"/>
      <c r="J671" s="172"/>
      <c r="K671" s="172"/>
      <c r="L671" s="172"/>
      <c r="M671" s="172"/>
      <c r="N671" s="172"/>
      <c r="O671" s="172"/>
      <c r="P671" s="172"/>
      <c r="Q671" s="172"/>
      <c r="R671" s="172"/>
      <c r="S671" s="172"/>
      <c r="T671" s="172"/>
      <c r="U671" s="172"/>
      <c r="V671" s="172"/>
      <c r="W671" s="172"/>
      <c r="X671" s="172"/>
      <c r="Y671" s="172"/>
      <c r="Z671" s="172"/>
    </row>
    <row r="672" spans="1:26" ht="12" customHeight="1">
      <c r="A672" s="172"/>
      <c r="B672" s="172"/>
      <c r="C672" s="172"/>
      <c r="D672" s="172"/>
      <c r="E672" s="172"/>
      <c r="F672" s="172"/>
      <c r="G672" s="172"/>
      <c r="H672" s="172"/>
      <c r="I672" s="172"/>
      <c r="J672" s="172"/>
      <c r="K672" s="172"/>
      <c r="L672" s="172"/>
      <c r="M672" s="172"/>
      <c r="N672" s="172"/>
      <c r="O672" s="172"/>
      <c r="P672" s="172"/>
      <c r="Q672" s="172"/>
      <c r="R672" s="172"/>
      <c r="S672" s="172"/>
      <c r="T672" s="172"/>
      <c r="U672" s="172"/>
      <c r="V672" s="172"/>
      <c r="W672" s="172"/>
      <c r="X672" s="172"/>
      <c r="Y672" s="172"/>
      <c r="Z672" s="172"/>
    </row>
    <row r="673" spans="1:26" ht="12" customHeight="1">
      <c r="A673" s="172"/>
      <c r="B673" s="172"/>
      <c r="C673" s="172"/>
      <c r="D673" s="172"/>
      <c r="E673" s="172"/>
      <c r="F673" s="172"/>
      <c r="G673" s="172"/>
      <c r="H673" s="172"/>
      <c r="I673" s="172"/>
      <c r="J673" s="172"/>
      <c r="K673" s="172"/>
      <c r="L673" s="172"/>
      <c r="M673" s="172"/>
      <c r="N673" s="172"/>
      <c r="O673" s="172"/>
      <c r="P673" s="172"/>
      <c r="Q673" s="172"/>
      <c r="R673" s="172"/>
      <c r="S673" s="172"/>
      <c r="T673" s="172"/>
      <c r="U673" s="172"/>
      <c r="V673" s="172"/>
      <c r="W673" s="172"/>
      <c r="X673" s="172"/>
      <c r="Y673" s="172"/>
      <c r="Z673" s="172"/>
    </row>
    <row r="674" spans="1:26" ht="12" customHeight="1">
      <c r="A674" s="172"/>
      <c r="B674" s="172"/>
      <c r="C674" s="172"/>
      <c r="D674" s="172"/>
      <c r="E674" s="172"/>
      <c r="F674" s="172"/>
      <c r="G674" s="172"/>
      <c r="H674" s="172"/>
      <c r="I674" s="172"/>
      <c r="J674" s="172"/>
      <c r="K674" s="172"/>
      <c r="L674" s="172"/>
      <c r="M674" s="172"/>
      <c r="N674" s="172"/>
      <c r="O674" s="172"/>
      <c r="P674" s="172"/>
      <c r="Q674" s="172"/>
      <c r="R674" s="172"/>
      <c r="S674" s="172"/>
      <c r="T674" s="172"/>
      <c r="U674" s="172"/>
      <c r="V674" s="172"/>
      <c r="W674" s="172"/>
      <c r="X674" s="172"/>
      <c r="Y674" s="172"/>
      <c r="Z674" s="172"/>
    </row>
    <row r="675" spans="1:26" ht="12" customHeight="1">
      <c r="A675" s="172"/>
      <c r="B675" s="172"/>
      <c r="C675" s="172"/>
      <c r="D675" s="172"/>
      <c r="E675" s="172"/>
      <c r="F675" s="172"/>
      <c r="G675" s="172"/>
      <c r="H675" s="172"/>
      <c r="I675" s="172"/>
      <c r="J675" s="172"/>
      <c r="K675" s="172"/>
      <c r="L675" s="172"/>
      <c r="M675" s="172"/>
      <c r="N675" s="172"/>
      <c r="O675" s="172"/>
      <c r="P675" s="172"/>
      <c r="Q675" s="172"/>
      <c r="R675" s="172"/>
      <c r="S675" s="172"/>
      <c r="T675" s="172"/>
      <c r="U675" s="172"/>
      <c r="V675" s="172"/>
      <c r="W675" s="172"/>
      <c r="X675" s="172"/>
      <c r="Y675" s="172"/>
      <c r="Z675" s="172"/>
    </row>
    <row r="676" spans="1:26" ht="12" customHeight="1">
      <c r="A676" s="172"/>
      <c r="B676" s="172"/>
      <c r="C676" s="172"/>
      <c r="D676" s="172"/>
      <c r="E676" s="172"/>
      <c r="F676" s="172"/>
      <c r="G676" s="172"/>
      <c r="H676" s="172"/>
      <c r="I676" s="172"/>
      <c r="J676" s="172"/>
      <c r="K676" s="172"/>
      <c r="L676" s="172"/>
      <c r="M676" s="172"/>
      <c r="N676" s="172"/>
      <c r="O676" s="172"/>
      <c r="P676" s="172"/>
      <c r="Q676" s="172"/>
      <c r="R676" s="172"/>
      <c r="S676" s="172"/>
      <c r="T676" s="172"/>
      <c r="U676" s="172"/>
      <c r="V676" s="172"/>
      <c r="W676" s="172"/>
      <c r="X676" s="172"/>
      <c r="Y676" s="172"/>
      <c r="Z676" s="172"/>
    </row>
    <row r="677" spans="1:26" ht="12" customHeight="1">
      <c r="A677" s="172"/>
      <c r="B677" s="172"/>
      <c r="C677" s="172"/>
      <c r="D677" s="172"/>
      <c r="E677" s="172"/>
      <c r="F677" s="172"/>
      <c r="G677" s="172"/>
      <c r="H677" s="172"/>
      <c r="I677" s="172"/>
      <c r="J677" s="172"/>
      <c r="K677" s="172"/>
      <c r="L677" s="172"/>
      <c r="M677" s="172"/>
      <c r="N677" s="172"/>
      <c r="O677" s="172"/>
      <c r="P677" s="172"/>
      <c r="Q677" s="172"/>
      <c r="R677" s="172"/>
      <c r="S677" s="172"/>
      <c r="T677" s="172"/>
      <c r="U677" s="172"/>
      <c r="V677" s="172"/>
      <c r="W677" s="172"/>
      <c r="X677" s="172"/>
      <c r="Y677" s="172"/>
      <c r="Z677" s="172"/>
    </row>
    <row r="678" spans="1:26" ht="12" customHeight="1">
      <c r="A678" s="172"/>
      <c r="B678" s="172"/>
      <c r="C678" s="172"/>
      <c r="D678" s="172"/>
      <c r="E678" s="172"/>
      <c r="F678" s="172"/>
      <c r="G678" s="172"/>
      <c r="H678" s="172"/>
      <c r="I678" s="172"/>
      <c r="J678" s="172"/>
      <c r="K678" s="172"/>
      <c r="L678" s="172"/>
      <c r="M678" s="172"/>
      <c r="N678" s="172"/>
      <c r="O678" s="172"/>
      <c r="P678" s="172"/>
      <c r="Q678" s="172"/>
      <c r="R678" s="172"/>
      <c r="S678" s="172"/>
      <c r="T678" s="172"/>
      <c r="U678" s="172"/>
      <c r="V678" s="172"/>
      <c r="W678" s="172"/>
      <c r="X678" s="172"/>
      <c r="Y678" s="172"/>
      <c r="Z678" s="172"/>
    </row>
    <row r="679" spans="1:26" ht="12" customHeight="1">
      <c r="A679" s="172"/>
      <c r="B679" s="172"/>
      <c r="C679" s="172"/>
      <c r="D679" s="172"/>
      <c r="E679" s="172"/>
      <c r="F679" s="172"/>
      <c r="G679" s="172"/>
      <c r="H679" s="172"/>
      <c r="I679" s="172"/>
      <c r="J679" s="172"/>
      <c r="K679" s="172"/>
      <c r="L679" s="172"/>
      <c r="M679" s="172"/>
      <c r="N679" s="172"/>
      <c r="O679" s="172"/>
      <c r="P679" s="172"/>
      <c r="Q679" s="172"/>
      <c r="R679" s="172"/>
      <c r="S679" s="172"/>
      <c r="T679" s="172"/>
      <c r="U679" s="172"/>
      <c r="V679" s="172"/>
      <c r="W679" s="172"/>
      <c r="X679" s="172"/>
      <c r="Y679" s="172"/>
      <c r="Z679" s="172"/>
    </row>
    <row r="680" spans="1:26" ht="12" customHeight="1">
      <c r="A680" s="172"/>
      <c r="B680" s="172"/>
      <c r="C680" s="172"/>
      <c r="D680" s="172"/>
      <c r="E680" s="172"/>
      <c r="F680" s="172"/>
      <c r="G680" s="172"/>
      <c r="H680" s="172"/>
      <c r="I680" s="172"/>
      <c r="J680" s="172"/>
      <c r="K680" s="172"/>
      <c r="L680" s="172"/>
      <c r="M680" s="172"/>
      <c r="N680" s="172"/>
      <c r="O680" s="172"/>
      <c r="P680" s="172"/>
      <c r="Q680" s="172"/>
      <c r="R680" s="172"/>
      <c r="S680" s="172"/>
      <c r="T680" s="172"/>
      <c r="U680" s="172"/>
      <c r="V680" s="172"/>
      <c r="W680" s="172"/>
      <c r="X680" s="172"/>
      <c r="Y680" s="172"/>
      <c r="Z680" s="172"/>
    </row>
    <row r="681" spans="1:26" ht="12" customHeight="1">
      <c r="A681" s="172"/>
      <c r="B681" s="172"/>
      <c r="C681" s="172"/>
      <c r="D681" s="172"/>
      <c r="E681" s="172"/>
      <c r="F681" s="172"/>
      <c r="G681" s="172"/>
      <c r="H681" s="172"/>
      <c r="I681" s="172"/>
      <c r="J681" s="172"/>
      <c r="K681" s="172"/>
      <c r="L681" s="172"/>
      <c r="M681" s="172"/>
      <c r="N681" s="172"/>
      <c r="O681" s="172"/>
      <c r="P681" s="172"/>
      <c r="Q681" s="172"/>
      <c r="R681" s="172"/>
      <c r="S681" s="172"/>
      <c r="T681" s="172"/>
      <c r="U681" s="172"/>
      <c r="V681" s="172"/>
      <c r="W681" s="172"/>
      <c r="X681" s="172"/>
      <c r="Y681" s="172"/>
      <c r="Z681" s="172"/>
    </row>
    <row r="682" spans="1:26" ht="12" customHeight="1">
      <c r="A682" s="172"/>
      <c r="B682" s="172"/>
      <c r="C682" s="172"/>
      <c r="D682" s="172"/>
      <c r="E682" s="172"/>
      <c r="F682" s="172"/>
      <c r="G682" s="172"/>
      <c r="H682" s="172"/>
      <c r="I682" s="172"/>
      <c r="J682" s="172"/>
      <c r="K682" s="172"/>
      <c r="L682" s="172"/>
      <c r="M682" s="172"/>
      <c r="N682" s="172"/>
      <c r="O682" s="172"/>
      <c r="P682" s="172"/>
      <c r="Q682" s="172"/>
      <c r="R682" s="172"/>
      <c r="S682" s="172"/>
      <c r="T682" s="172"/>
      <c r="U682" s="172"/>
      <c r="V682" s="172"/>
      <c r="W682" s="172"/>
      <c r="X682" s="172"/>
      <c r="Y682" s="172"/>
      <c r="Z682" s="172"/>
    </row>
    <row r="683" spans="1:26" ht="12" customHeight="1">
      <c r="A683" s="172"/>
      <c r="B683" s="172"/>
      <c r="C683" s="172"/>
      <c r="D683" s="172"/>
      <c r="E683" s="172"/>
      <c r="F683" s="172"/>
      <c r="G683" s="172"/>
      <c r="H683" s="172"/>
      <c r="I683" s="172"/>
      <c r="J683" s="172"/>
      <c r="K683" s="172"/>
      <c r="L683" s="172"/>
      <c r="M683" s="172"/>
      <c r="N683" s="172"/>
      <c r="O683" s="172"/>
      <c r="P683" s="172"/>
      <c r="Q683" s="172"/>
      <c r="R683" s="172"/>
      <c r="S683" s="172"/>
      <c r="T683" s="172"/>
      <c r="U683" s="172"/>
      <c r="V683" s="172"/>
      <c r="W683" s="172"/>
      <c r="X683" s="172"/>
      <c r="Y683" s="172"/>
      <c r="Z683" s="172"/>
    </row>
    <row r="684" spans="1:26" ht="12" customHeight="1">
      <c r="A684" s="172"/>
      <c r="B684" s="172"/>
      <c r="C684" s="172"/>
      <c r="D684" s="172"/>
      <c r="E684" s="172"/>
      <c r="F684" s="172"/>
      <c r="G684" s="172"/>
      <c r="H684" s="172"/>
      <c r="I684" s="172"/>
      <c r="J684" s="172"/>
      <c r="K684" s="172"/>
      <c r="L684" s="172"/>
      <c r="M684" s="172"/>
      <c r="N684" s="172"/>
      <c r="O684" s="172"/>
      <c r="P684" s="172"/>
      <c r="Q684" s="172"/>
      <c r="R684" s="172"/>
      <c r="S684" s="172"/>
      <c r="T684" s="172"/>
      <c r="U684" s="172"/>
      <c r="V684" s="172"/>
      <c r="W684" s="172"/>
      <c r="X684" s="172"/>
      <c r="Y684" s="172"/>
      <c r="Z684" s="172"/>
    </row>
    <row r="685" spans="1:26" ht="12" customHeight="1">
      <c r="A685" s="172"/>
      <c r="B685" s="172"/>
      <c r="C685" s="172"/>
      <c r="D685" s="172"/>
      <c r="E685" s="172"/>
      <c r="F685" s="172"/>
      <c r="G685" s="172"/>
      <c r="H685" s="172"/>
      <c r="I685" s="172"/>
      <c r="J685" s="172"/>
      <c r="K685" s="172"/>
      <c r="L685" s="172"/>
      <c r="M685" s="172"/>
      <c r="N685" s="172"/>
      <c r="O685" s="172"/>
      <c r="P685" s="172"/>
      <c r="Q685" s="172"/>
      <c r="R685" s="172"/>
      <c r="S685" s="172"/>
      <c r="T685" s="172"/>
      <c r="U685" s="172"/>
      <c r="V685" s="172"/>
      <c r="W685" s="172"/>
      <c r="X685" s="172"/>
      <c r="Y685" s="172"/>
      <c r="Z685" s="172"/>
    </row>
    <row r="686" spans="1:26" ht="12" customHeight="1">
      <c r="A686" s="172"/>
      <c r="B686" s="172"/>
      <c r="C686" s="172"/>
      <c r="D686" s="172"/>
      <c r="E686" s="172"/>
      <c r="F686" s="172"/>
      <c r="G686" s="172"/>
      <c r="H686" s="172"/>
      <c r="I686" s="172"/>
      <c r="J686" s="172"/>
      <c r="K686" s="172"/>
      <c r="L686" s="172"/>
      <c r="M686" s="172"/>
      <c r="N686" s="172"/>
      <c r="O686" s="172"/>
      <c r="P686" s="172"/>
      <c r="Q686" s="172"/>
      <c r="R686" s="172"/>
      <c r="S686" s="172"/>
      <c r="T686" s="172"/>
      <c r="U686" s="172"/>
      <c r="V686" s="172"/>
      <c r="W686" s="172"/>
      <c r="X686" s="172"/>
      <c r="Y686" s="172"/>
      <c r="Z686" s="172"/>
    </row>
    <row r="687" spans="1:26" ht="12" customHeight="1">
      <c r="A687" s="172"/>
      <c r="B687" s="172"/>
      <c r="C687" s="172"/>
      <c r="D687" s="172"/>
      <c r="E687" s="172"/>
      <c r="F687" s="172"/>
      <c r="G687" s="172"/>
      <c r="H687" s="172"/>
      <c r="I687" s="172"/>
      <c r="J687" s="172"/>
      <c r="K687" s="172"/>
      <c r="L687" s="172"/>
      <c r="M687" s="172"/>
      <c r="N687" s="172"/>
      <c r="O687" s="172"/>
      <c r="P687" s="172"/>
      <c r="Q687" s="172"/>
      <c r="R687" s="172"/>
      <c r="S687" s="172"/>
      <c r="T687" s="172"/>
      <c r="U687" s="172"/>
      <c r="V687" s="172"/>
      <c r="W687" s="172"/>
      <c r="X687" s="172"/>
      <c r="Y687" s="172"/>
      <c r="Z687" s="172"/>
    </row>
    <row r="688" spans="1:26" ht="12" customHeight="1">
      <c r="A688" s="172"/>
      <c r="B688" s="172"/>
      <c r="C688" s="172"/>
      <c r="D688" s="172"/>
      <c r="E688" s="172"/>
      <c r="F688" s="172"/>
      <c r="G688" s="172"/>
      <c r="H688" s="172"/>
      <c r="I688" s="172"/>
      <c r="J688" s="172"/>
      <c r="K688" s="172"/>
      <c r="L688" s="172"/>
      <c r="M688" s="172"/>
      <c r="N688" s="172"/>
      <c r="O688" s="172"/>
      <c r="P688" s="172"/>
      <c r="Q688" s="172"/>
      <c r="R688" s="172"/>
      <c r="S688" s="172"/>
      <c r="T688" s="172"/>
      <c r="U688" s="172"/>
      <c r="V688" s="172"/>
      <c r="W688" s="172"/>
      <c r="X688" s="172"/>
      <c r="Y688" s="172"/>
      <c r="Z688" s="172"/>
    </row>
    <row r="689" spans="1:26" ht="12" customHeight="1">
      <c r="A689" s="172"/>
      <c r="B689" s="172"/>
      <c r="C689" s="172"/>
      <c r="D689" s="172"/>
      <c r="E689" s="172"/>
      <c r="F689" s="172"/>
      <c r="G689" s="172"/>
      <c r="H689" s="172"/>
      <c r="I689" s="172"/>
      <c r="J689" s="172"/>
      <c r="K689" s="172"/>
      <c r="L689" s="172"/>
      <c r="M689" s="172"/>
      <c r="N689" s="172"/>
      <c r="O689" s="172"/>
      <c r="P689" s="172"/>
      <c r="Q689" s="172"/>
      <c r="R689" s="172"/>
      <c r="S689" s="172"/>
      <c r="T689" s="172"/>
      <c r="U689" s="172"/>
      <c r="V689" s="172"/>
      <c r="W689" s="172"/>
      <c r="X689" s="172"/>
      <c r="Y689" s="172"/>
      <c r="Z689" s="172"/>
    </row>
    <row r="690" spans="1:26" ht="12" customHeight="1">
      <c r="A690" s="172"/>
      <c r="B690" s="172"/>
      <c r="C690" s="172"/>
      <c r="D690" s="172"/>
      <c r="E690" s="172"/>
      <c r="F690" s="172"/>
      <c r="G690" s="172"/>
      <c r="H690" s="172"/>
      <c r="I690" s="172"/>
      <c r="J690" s="172"/>
      <c r="K690" s="172"/>
      <c r="L690" s="172"/>
      <c r="M690" s="172"/>
      <c r="N690" s="172"/>
      <c r="O690" s="172"/>
      <c r="P690" s="172"/>
      <c r="Q690" s="172"/>
      <c r="R690" s="172"/>
      <c r="S690" s="172"/>
      <c r="T690" s="172"/>
      <c r="U690" s="172"/>
      <c r="V690" s="172"/>
      <c r="W690" s="172"/>
      <c r="X690" s="172"/>
      <c r="Y690" s="172"/>
      <c r="Z690" s="172"/>
    </row>
    <row r="691" spans="1:26" ht="12" customHeight="1">
      <c r="A691" s="172"/>
      <c r="B691" s="172"/>
      <c r="C691" s="172"/>
      <c r="D691" s="172"/>
      <c r="E691" s="172"/>
      <c r="F691" s="172"/>
      <c r="G691" s="172"/>
      <c r="H691" s="172"/>
      <c r="I691" s="172"/>
      <c r="J691" s="172"/>
      <c r="K691" s="172"/>
      <c r="L691" s="172"/>
      <c r="M691" s="172"/>
      <c r="N691" s="172"/>
      <c r="O691" s="172"/>
      <c r="P691" s="172"/>
      <c r="Q691" s="172"/>
      <c r="R691" s="172"/>
      <c r="S691" s="172"/>
      <c r="T691" s="172"/>
      <c r="U691" s="172"/>
      <c r="V691" s="172"/>
      <c r="W691" s="172"/>
      <c r="X691" s="172"/>
      <c r="Y691" s="172"/>
      <c r="Z691" s="172"/>
    </row>
    <row r="692" spans="1:26" ht="12" customHeight="1">
      <c r="A692" s="172"/>
      <c r="B692" s="172"/>
      <c r="C692" s="172"/>
      <c r="D692" s="172"/>
      <c r="E692" s="172"/>
      <c r="F692" s="172"/>
      <c r="G692" s="172"/>
      <c r="H692" s="172"/>
      <c r="I692" s="172"/>
      <c r="J692" s="172"/>
      <c r="K692" s="172"/>
      <c r="L692" s="172"/>
      <c r="M692" s="172"/>
      <c r="N692" s="172"/>
      <c r="O692" s="172"/>
      <c r="P692" s="172"/>
      <c r="Q692" s="172"/>
      <c r="R692" s="172"/>
      <c r="S692" s="172"/>
      <c r="T692" s="172"/>
      <c r="U692" s="172"/>
      <c r="V692" s="172"/>
      <c r="W692" s="172"/>
      <c r="X692" s="172"/>
      <c r="Y692" s="172"/>
      <c r="Z692" s="172"/>
    </row>
    <row r="693" spans="1:26" ht="12" customHeight="1">
      <c r="A693" s="172"/>
      <c r="B693" s="172"/>
      <c r="C693" s="172"/>
      <c r="D693" s="172"/>
      <c r="E693" s="172"/>
      <c r="F693" s="172"/>
      <c r="G693" s="172"/>
      <c r="H693" s="172"/>
      <c r="I693" s="172"/>
      <c r="J693" s="172"/>
      <c r="K693" s="172"/>
      <c r="L693" s="172"/>
      <c r="M693" s="172"/>
      <c r="N693" s="172"/>
      <c r="O693" s="172"/>
      <c r="P693" s="172"/>
      <c r="Q693" s="172"/>
      <c r="R693" s="172"/>
      <c r="S693" s="172"/>
      <c r="T693" s="172"/>
      <c r="U693" s="172"/>
      <c r="V693" s="172"/>
      <c r="W693" s="172"/>
      <c r="X693" s="172"/>
      <c r="Y693" s="172"/>
      <c r="Z693" s="172"/>
    </row>
    <row r="694" spans="1:26" ht="12" customHeight="1">
      <c r="A694" s="172"/>
      <c r="B694" s="172"/>
      <c r="C694" s="172"/>
      <c r="D694" s="172"/>
      <c r="E694" s="172"/>
      <c r="F694" s="172"/>
      <c r="G694" s="172"/>
      <c r="H694" s="172"/>
      <c r="I694" s="172"/>
      <c r="J694" s="172"/>
      <c r="K694" s="172"/>
      <c r="L694" s="172"/>
      <c r="M694" s="172"/>
      <c r="N694" s="172"/>
      <c r="O694" s="172"/>
      <c r="P694" s="172"/>
      <c r="Q694" s="172"/>
      <c r="R694" s="172"/>
      <c r="S694" s="172"/>
      <c r="T694" s="172"/>
      <c r="U694" s="172"/>
      <c r="V694" s="172"/>
      <c r="W694" s="172"/>
      <c r="X694" s="172"/>
      <c r="Y694" s="172"/>
      <c r="Z694" s="172"/>
    </row>
    <row r="695" spans="1:26" ht="12" customHeight="1">
      <c r="A695" s="172"/>
      <c r="B695" s="172"/>
      <c r="C695" s="172"/>
      <c r="D695" s="172"/>
      <c r="E695" s="172"/>
      <c r="F695" s="172"/>
      <c r="G695" s="172"/>
      <c r="H695" s="172"/>
      <c r="I695" s="172"/>
      <c r="J695" s="172"/>
      <c r="K695" s="172"/>
      <c r="L695" s="172"/>
      <c r="M695" s="172"/>
      <c r="N695" s="172"/>
      <c r="O695" s="172"/>
      <c r="P695" s="172"/>
      <c r="Q695" s="172"/>
      <c r="R695" s="172"/>
      <c r="S695" s="172"/>
      <c r="T695" s="172"/>
      <c r="U695" s="172"/>
      <c r="V695" s="172"/>
      <c r="W695" s="172"/>
      <c r="X695" s="172"/>
      <c r="Y695" s="172"/>
      <c r="Z695" s="172"/>
    </row>
    <row r="696" spans="1:26" ht="12" customHeight="1">
      <c r="A696" s="172"/>
      <c r="B696" s="172"/>
      <c r="C696" s="172"/>
      <c r="D696" s="172"/>
      <c r="E696" s="172"/>
      <c r="F696" s="172"/>
      <c r="G696" s="172"/>
      <c r="H696" s="172"/>
      <c r="I696" s="172"/>
      <c r="J696" s="172"/>
      <c r="K696" s="172"/>
      <c r="L696" s="172"/>
      <c r="M696" s="172"/>
      <c r="N696" s="172"/>
      <c r="O696" s="172"/>
      <c r="P696" s="172"/>
      <c r="Q696" s="172"/>
      <c r="R696" s="172"/>
      <c r="S696" s="172"/>
      <c r="T696" s="172"/>
      <c r="U696" s="172"/>
      <c r="V696" s="172"/>
      <c r="W696" s="172"/>
      <c r="X696" s="172"/>
      <c r="Y696" s="172"/>
      <c r="Z696" s="172"/>
    </row>
    <row r="697" spans="1:26" ht="12" customHeight="1">
      <c r="A697" s="172"/>
      <c r="B697" s="172"/>
      <c r="C697" s="172"/>
      <c r="D697" s="172"/>
      <c r="E697" s="172"/>
      <c r="F697" s="172"/>
      <c r="G697" s="172"/>
      <c r="H697" s="172"/>
      <c r="I697" s="172"/>
      <c r="J697" s="172"/>
      <c r="K697" s="172"/>
      <c r="L697" s="172"/>
      <c r="M697" s="172"/>
      <c r="N697" s="172"/>
      <c r="O697" s="172"/>
      <c r="P697" s="172"/>
      <c r="Q697" s="172"/>
      <c r="R697" s="172"/>
      <c r="S697" s="172"/>
      <c r="T697" s="172"/>
      <c r="U697" s="172"/>
      <c r="V697" s="172"/>
      <c r="W697" s="172"/>
      <c r="X697" s="172"/>
      <c r="Y697" s="172"/>
      <c r="Z697" s="172"/>
    </row>
    <row r="698" spans="1:26" ht="12" customHeight="1">
      <c r="A698" s="172"/>
      <c r="B698" s="172"/>
      <c r="C698" s="172"/>
      <c r="D698" s="172"/>
      <c r="E698" s="172"/>
      <c r="F698" s="172"/>
      <c r="G698" s="172"/>
      <c r="H698" s="172"/>
      <c r="I698" s="172"/>
      <c r="J698" s="172"/>
      <c r="K698" s="172"/>
      <c r="L698" s="172"/>
      <c r="M698" s="172"/>
      <c r="N698" s="172"/>
      <c r="O698" s="172"/>
      <c r="P698" s="172"/>
      <c r="Q698" s="172"/>
      <c r="R698" s="172"/>
      <c r="S698" s="172"/>
      <c r="T698" s="172"/>
      <c r="U698" s="172"/>
      <c r="V698" s="172"/>
      <c r="W698" s="172"/>
      <c r="X698" s="172"/>
      <c r="Y698" s="172"/>
      <c r="Z698" s="172"/>
    </row>
    <row r="699" spans="1:26" ht="12" customHeight="1">
      <c r="A699" s="172"/>
      <c r="B699" s="172"/>
      <c r="C699" s="172"/>
      <c r="D699" s="172"/>
      <c r="E699" s="172"/>
      <c r="F699" s="172"/>
      <c r="G699" s="172"/>
      <c r="H699" s="172"/>
      <c r="I699" s="172"/>
      <c r="J699" s="172"/>
      <c r="K699" s="172"/>
      <c r="L699" s="172"/>
      <c r="M699" s="172"/>
      <c r="N699" s="172"/>
      <c r="O699" s="172"/>
      <c r="P699" s="172"/>
      <c r="Q699" s="172"/>
      <c r="R699" s="172"/>
      <c r="S699" s="172"/>
      <c r="T699" s="172"/>
      <c r="U699" s="172"/>
      <c r="V699" s="172"/>
      <c r="W699" s="172"/>
      <c r="X699" s="172"/>
      <c r="Y699" s="172"/>
      <c r="Z699" s="172"/>
    </row>
    <row r="700" spans="1:26" ht="12" customHeight="1">
      <c r="A700" s="172"/>
      <c r="B700" s="172"/>
      <c r="C700" s="172"/>
      <c r="D700" s="172"/>
      <c r="E700" s="172"/>
      <c r="F700" s="172"/>
      <c r="G700" s="172"/>
      <c r="H700" s="172"/>
      <c r="I700" s="172"/>
      <c r="J700" s="172"/>
      <c r="K700" s="172"/>
      <c r="L700" s="172"/>
      <c r="M700" s="172"/>
      <c r="N700" s="172"/>
      <c r="O700" s="172"/>
      <c r="P700" s="172"/>
      <c r="Q700" s="172"/>
      <c r="R700" s="172"/>
      <c r="S700" s="172"/>
      <c r="T700" s="172"/>
      <c r="U700" s="172"/>
      <c r="V700" s="172"/>
      <c r="W700" s="172"/>
      <c r="X700" s="172"/>
      <c r="Y700" s="172"/>
      <c r="Z700" s="172"/>
    </row>
    <row r="701" spans="1:26" ht="12" customHeight="1">
      <c r="A701" s="172"/>
      <c r="B701" s="172"/>
      <c r="C701" s="172"/>
      <c r="D701" s="172"/>
      <c r="E701" s="172"/>
      <c r="F701" s="172"/>
      <c r="G701" s="172"/>
      <c r="H701" s="172"/>
      <c r="I701" s="172"/>
      <c r="J701" s="172"/>
      <c r="K701" s="172"/>
      <c r="L701" s="172"/>
      <c r="M701" s="172"/>
      <c r="N701" s="172"/>
      <c r="O701" s="172"/>
      <c r="P701" s="172"/>
      <c r="Q701" s="172"/>
      <c r="R701" s="172"/>
      <c r="S701" s="172"/>
      <c r="T701" s="172"/>
      <c r="U701" s="172"/>
      <c r="V701" s="172"/>
      <c r="W701" s="172"/>
      <c r="X701" s="172"/>
      <c r="Y701" s="172"/>
      <c r="Z701" s="172"/>
    </row>
    <row r="702" spans="1:26" ht="12" customHeight="1">
      <c r="A702" s="172"/>
      <c r="B702" s="172"/>
      <c r="C702" s="172"/>
      <c r="D702" s="172"/>
      <c r="E702" s="172"/>
      <c r="F702" s="172"/>
      <c r="G702" s="172"/>
      <c r="H702" s="172"/>
      <c r="I702" s="172"/>
      <c r="J702" s="172"/>
      <c r="K702" s="172"/>
      <c r="L702" s="172"/>
      <c r="M702" s="172"/>
      <c r="N702" s="172"/>
      <c r="O702" s="172"/>
      <c r="P702" s="172"/>
      <c r="Q702" s="172"/>
      <c r="R702" s="172"/>
      <c r="S702" s="172"/>
      <c r="T702" s="172"/>
      <c r="U702" s="172"/>
      <c r="V702" s="172"/>
      <c r="W702" s="172"/>
      <c r="X702" s="172"/>
      <c r="Y702" s="172"/>
      <c r="Z702" s="172"/>
    </row>
    <row r="703" spans="1:26" ht="12" customHeight="1">
      <c r="A703" s="172"/>
      <c r="B703" s="172"/>
      <c r="C703" s="172"/>
      <c r="D703" s="172"/>
      <c r="E703" s="172"/>
      <c r="F703" s="172"/>
      <c r="G703" s="172"/>
      <c r="H703" s="172"/>
      <c r="I703" s="172"/>
      <c r="J703" s="172"/>
      <c r="K703" s="172"/>
      <c r="L703" s="172"/>
      <c r="M703" s="172"/>
      <c r="N703" s="172"/>
      <c r="O703" s="172"/>
      <c r="P703" s="172"/>
      <c r="Q703" s="172"/>
      <c r="R703" s="172"/>
      <c r="S703" s="172"/>
      <c r="T703" s="172"/>
      <c r="U703" s="172"/>
      <c r="V703" s="172"/>
      <c r="W703" s="172"/>
      <c r="X703" s="172"/>
      <c r="Y703" s="172"/>
      <c r="Z703" s="172"/>
    </row>
    <row r="704" spans="1:26" ht="12" customHeight="1">
      <c r="A704" s="172"/>
      <c r="B704" s="172"/>
      <c r="C704" s="172"/>
      <c r="D704" s="172"/>
      <c r="E704" s="172"/>
      <c r="F704" s="172"/>
      <c r="G704" s="172"/>
      <c r="H704" s="172"/>
      <c r="I704" s="172"/>
      <c r="J704" s="172"/>
      <c r="K704" s="172"/>
      <c r="L704" s="172"/>
      <c r="M704" s="172"/>
      <c r="N704" s="172"/>
      <c r="O704" s="172"/>
      <c r="P704" s="172"/>
      <c r="Q704" s="172"/>
      <c r="R704" s="172"/>
      <c r="S704" s="172"/>
      <c r="T704" s="172"/>
      <c r="U704" s="172"/>
      <c r="V704" s="172"/>
      <c r="W704" s="172"/>
      <c r="X704" s="172"/>
      <c r="Y704" s="172"/>
      <c r="Z704" s="172"/>
    </row>
    <row r="705" spans="1:26" ht="12" customHeight="1">
      <c r="A705" s="172"/>
      <c r="B705" s="172"/>
      <c r="C705" s="172"/>
      <c r="D705" s="172"/>
      <c r="E705" s="172"/>
      <c r="F705" s="172"/>
      <c r="G705" s="172"/>
      <c r="H705" s="172"/>
      <c r="I705" s="172"/>
      <c r="J705" s="172"/>
      <c r="K705" s="172"/>
      <c r="L705" s="172"/>
      <c r="M705" s="172"/>
      <c r="N705" s="172"/>
      <c r="O705" s="172"/>
      <c r="P705" s="172"/>
      <c r="Q705" s="172"/>
      <c r="R705" s="172"/>
      <c r="S705" s="172"/>
      <c r="T705" s="172"/>
      <c r="U705" s="172"/>
      <c r="V705" s="172"/>
      <c r="W705" s="172"/>
      <c r="X705" s="172"/>
      <c r="Y705" s="172"/>
      <c r="Z705" s="172"/>
    </row>
    <row r="706" spans="1:26" ht="12" customHeight="1">
      <c r="A706" s="172"/>
      <c r="B706" s="172"/>
      <c r="C706" s="172"/>
      <c r="D706" s="172"/>
      <c r="E706" s="172"/>
      <c r="F706" s="172"/>
      <c r="G706" s="172"/>
      <c r="H706" s="172"/>
      <c r="I706" s="172"/>
      <c r="J706" s="172"/>
      <c r="K706" s="172"/>
      <c r="L706" s="172"/>
      <c r="M706" s="172"/>
      <c r="N706" s="172"/>
      <c r="O706" s="172"/>
      <c r="P706" s="172"/>
      <c r="Q706" s="172"/>
      <c r="R706" s="172"/>
      <c r="S706" s="172"/>
      <c r="T706" s="172"/>
      <c r="U706" s="172"/>
      <c r="V706" s="172"/>
      <c r="W706" s="172"/>
      <c r="X706" s="172"/>
      <c r="Y706" s="172"/>
      <c r="Z706" s="172"/>
    </row>
    <row r="707" spans="1:26" ht="12" customHeight="1">
      <c r="A707" s="172"/>
      <c r="B707" s="172"/>
      <c r="C707" s="172"/>
      <c r="D707" s="172"/>
      <c r="E707" s="172"/>
      <c r="F707" s="172"/>
      <c r="G707" s="172"/>
      <c r="H707" s="172"/>
      <c r="I707" s="172"/>
      <c r="J707" s="172"/>
      <c r="K707" s="172"/>
      <c r="L707" s="172"/>
      <c r="M707" s="172"/>
      <c r="N707" s="172"/>
      <c r="O707" s="172"/>
      <c r="P707" s="172"/>
      <c r="Q707" s="172"/>
      <c r="R707" s="172"/>
      <c r="S707" s="172"/>
      <c r="T707" s="172"/>
      <c r="U707" s="172"/>
      <c r="V707" s="172"/>
      <c r="W707" s="172"/>
      <c r="X707" s="172"/>
      <c r="Y707" s="172"/>
      <c r="Z707" s="172"/>
    </row>
    <row r="708" spans="1:26" ht="12" customHeight="1">
      <c r="A708" s="172"/>
      <c r="B708" s="172"/>
      <c r="C708" s="172"/>
      <c r="D708" s="172"/>
      <c r="E708" s="172"/>
      <c r="F708" s="172"/>
      <c r="G708" s="172"/>
      <c r="H708" s="172"/>
      <c r="I708" s="172"/>
      <c r="J708" s="172"/>
      <c r="K708" s="172"/>
      <c r="L708" s="172"/>
      <c r="M708" s="172"/>
      <c r="N708" s="172"/>
      <c r="O708" s="172"/>
      <c r="P708" s="172"/>
      <c r="Q708" s="172"/>
      <c r="R708" s="172"/>
      <c r="S708" s="172"/>
      <c r="T708" s="172"/>
      <c r="U708" s="172"/>
      <c r="V708" s="172"/>
      <c r="W708" s="172"/>
      <c r="X708" s="172"/>
      <c r="Y708" s="172"/>
      <c r="Z708" s="172"/>
    </row>
    <row r="709" spans="1:26" ht="12" customHeight="1">
      <c r="A709" s="172"/>
      <c r="B709" s="172"/>
      <c r="C709" s="172"/>
      <c r="D709" s="172"/>
      <c r="E709" s="172"/>
      <c r="F709" s="172"/>
      <c r="G709" s="172"/>
      <c r="H709" s="172"/>
      <c r="I709" s="172"/>
      <c r="J709" s="172"/>
      <c r="K709" s="172"/>
      <c r="L709" s="172"/>
      <c r="M709" s="172"/>
      <c r="N709" s="172"/>
      <c r="O709" s="172"/>
      <c r="P709" s="172"/>
      <c r="Q709" s="172"/>
      <c r="R709" s="172"/>
      <c r="S709" s="172"/>
      <c r="T709" s="172"/>
      <c r="U709" s="172"/>
      <c r="V709" s="172"/>
      <c r="W709" s="172"/>
      <c r="X709" s="172"/>
      <c r="Y709" s="172"/>
      <c r="Z709" s="172"/>
    </row>
    <row r="710" spans="1:26" ht="12" customHeight="1">
      <c r="A710" s="172"/>
      <c r="B710" s="172"/>
      <c r="C710" s="172"/>
      <c r="D710" s="172"/>
      <c r="E710" s="172"/>
      <c r="F710" s="172"/>
      <c r="G710" s="172"/>
      <c r="H710" s="172"/>
      <c r="I710" s="172"/>
      <c r="J710" s="172"/>
      <c r="K710" s="172"/>
      <c r="L710" s="172"/>
      <c r="M710" s="172"/>
      <c r="N710" s="172"/>
      <c r="O710" s="172"/>
      <c r="P710" s="172"/>
      <c r="Q710" s="172"/>
      <c r="R710" s="172"/>
      <c r="S710" s="172"/>
      <c r="T710" s="172"/>
      <c r="U710" s="172"/>
      <c r="V710" s="172"/>
      <c r="W710" s="172"/>
      <c r="X710" s="172"/>
      <c r="Y710" s="172"/>
      <c r="Z710" s="172"/>
    </row>
    <row r="711" spans="1:26" ht="12" customHeight="1">
      <c r="A711" s="172"/>
      <c r="B711" s="172"/>
      <c r="C711" s="172"/>
      <c r="D711" s="172"/>
      <c r="E711" s="172"/>
      <c r="F711" s="172"/>
      <c r="G711" s="172"/>
      <c r="H711" s="172"/>
      <c r="I711" s="172"/>
      <c r="J711" s="172"/>
      <c r="K711" s="172"/>
      <c r="L711" s="172"/>
      <c r="M711" s="172"/>
      <c r="N711" s="172"/>
      <c r="O711" s="172"/>
      <c r="P711" s="172"/>
      <c r="Q711" s="172"/>
      <c r="R711" s="172"/>
      <c r="S711" s="172"/>
      <c r="T711" s="172"/>
      <c r="U711" s="172"/>
      <c r="V711" s="172"/>
      <c r="W711" s="172"/>
      <c r="X711" s="172"/>
      <c r="Y711" s="172"/>
      <c r="Z711" s="172"/>
    </row>
    <row r="712" spans="1:26" ht="12" customHeight="1">
      <c r="A712" s="172"/>
      <c r="B712" s="172"/>
      <c r="C712" s="172"/>
      <c r="D712" s="172"/>
      <c r="E712" s="172"/>
      <c r="F712" s="172"/>
      <c r="G712" s="172"/>
      <c r="H712" s="172"/>
      <c r="I712" s="172"/>
      <c r="J712" s="172"/>
      <c r="K712" s="172"/>
      <c r="L712" s="172"/>
      <c r="M712" s="172"/>
      <c r="N712" s="172"/>
      <c r="O712" s="172"/>
      <c r="P712" s="172"/>
      <c r="Q712" s="172"/>
      <c r="R712" s="172"/>
      <c r="S712" s="172"/>
      <c r="T712" s="172"/>
      <c r="U712" s="172"/>
      <c r="V712" s="172"/>
      <c r="W712" s="172"/>
      <c r="X712" s="172"/>
      <c r="Y712" s="172"/>
      <c r="Z712" s="172"/>
    </row>
    <row r="713" spans="1:26" ht="12" customHeight="1">
      <c r="A713" s="172"/>
      <c r="B713" s="172"/>
      <c r="C713" s="172"/>
      <c r="D713" s="172"/>
      <c r="E713" s="172"/>
      <c r="F713" s="172"/>
      <c r="G713" s="172"/>
      <c r="H713" s="172"/>
      <c r="I713" s="172"/>
      <c r="J713" s="172"/>
      <c r="K713" s="172"/>
      <c r="L713" s="172"/>
      <c r="M713" s="172"/>
      <c r="N713" s="172"/>
      <c r="O713" s="172"/>
      <c r="P713" s="172"/>
      <c r="Q713" s="172"/>
      <c r="R713" s="172"/>
      <c r="S713" s="172"/>
      <c r="T713" s="172"/>
      <c r="U713" s="172"/>
      <c r="V713" s="172"/>
      <c r="W713" s="172"/>
      <c r="X713" s="172"/>
      <c r="Y713" s="172"/>
      <c r="Z713" s="172"/>
    </row>
    <row r="714" spans="1:26" ht="12" customHeight="1">
      <c r="A714" s="172"/>
      <c r="B714" s="172"/>
      <c r="C714" s="172"/>
      <c r="D714" s="172"/>
      <c r="E714" s="172"/>
      <c r="F714" s="172"/>
      <c r="G714" s="172"/>
      <c r="H714" s="172"/>
      <c r="I714" s="172"/>
      <c r="J714" s="172"/>
      <c r="K714" s="172"/>
      <c r="L714" s="172"/>
      <c r="M714" s="172"/>
      <c r="N714" s="172"/>
      <c r="O714" s="172"/>
      <c r="P714" s="172"/>
      <c r="Q714" s="172"/>
      <c r="R714" s="172"/>
      <c r="S714" s="172"/>
      <c r="T714" s="172"/>
      <c r="U714" s="172"/>
      <c r="V714" s="172"/>
      <c r="W714" s="172"/>
      <c r="X714" s="172"/>
      <c r="Y714" s="172"/>
      <c r="Z714" s="172"/>
    </row>
    <row r="715" spans="1:26" ht="12" customHeight="1">
      <c r="A715" s="172"/>
      <c r="B715" s="172"/>
      <c r="C715" s="172"/>
      <c r="D715" s="172"/>
      <c r="E715" s="172"/>
      <c r="F715" s="172"/>
      <c r="G715" s="172"/>
      <c r="H715" s="172"/>
      <c r="I715" s="172"/>
      <c r="J715" s="172"/>
      <c r="K715" s="172"/>
      <c r="L715" s="172"/>
      <c r="M715" s="172"/>
      <c r="N715" s="172"/>
      <c r="O715" s="172"/>
      <c r="P715" s="172"/>
      <c r="Q715" s="172"/>
      <c r="R715" s="172"/>
      <c r="S715" s="172"/>
      <c r="T715" s="172"/>
      <c r="U715" s="172"/>
      <c r="V715" s="172"/>
      <c r="W715" s="172"/>
      <c r="X715" s="172"/>
      <c r="Y715" s="172"/>
      <c r="Z715" s="172"/>
    </row>
    <row r="716" spans="1:26" ht="12" customHeight="1">
      <c r="A716" s="172"/>
      <c r="B716" s="172"/>
      <c r="C716" s="172"/>
      <c r="D716" s="172"/>
      <c r="E716" s="172"/>
      <c r="F716" s="172"/>
      <c r="G716" s="172"/>
      <c r="H716" s="172"/>
      <c r="I716" s="172"/>
      <c r="J716" s="172"/>
      <c r="K716" s="172"/>
      <c r="L716" s="172"/>
      <c r="M716" s="172"/>
      <c r="N716" s="172"/>
      <c r="O716" s="172"/>
      <c r="P716" s="172"/>
      <c r="Q716" s="172"/>
      <c r="R716" s="172"/>
      <c r="S716" s="172"/>
      <c r="T716" s="172"/>
      <c r="U716" s="172"/>
      <c r="V716" s="172"/>
      <c r="W716" s="172"/>
      <c r="X716" s="172"/>
      <c r="Y716" s="172"/>
      <c r="Z716" s="172"/>
    </row>
    <row r="717" spans="1:26" ht="12" customHeight="1">
      <c r="A717" s="172"/>
      <c r="B717" s="172"/>
      <c r="C717" s="172"/>
      <c r="D717" s="172"/>
      <c r="E717" s="172"/>
      <c r="F717" s="172"/>
      <c r="G717" s="172"/>
      <c r="H717" s="172"/>
      <c r="I717" s="172"/>
      <c r="J717" s="172"/>
      <c r="K717" s="172"/>
      <c r="L717" s="172"/>
      <c r="M717" s="172"/>
      <c r="N717" s="172"/>
      <c r="O717" s="172"/>
      <c r="P717" s="172"/>
      <c r="Q717" s="172"/>
      <c r="R717" s="172"/>
      <c r="S717" s="172"/>
      <c r="T717" s="172"/>
      <c r="U717" s="172"/>
      <c r="V717" s="172"/>
      <c r="W717" s="172"/>
      <c r="X717" s="172"/>
      <c r="Y717" s="172"/>
      <c r="Z717" s="172"/>
    </row>
    <row r="718" spans="1:26" ht="12" customHeight="1">
      <c r="A718" s="172"/>
      <c r="B718" s="172"/>
      <c r="C718" s="172"/>
      <c r="D718" s="172"/>
      <c r="E718" s="172"/>
      <c r="F718" s="172"/>
      <c r="G718" s="172"/>
      <c r="H718" s="172"/>
      <c r="I718" s="172"/>
      <c r="J718" s="172"/>
      <c r="K718" s="172"/>
      <c r="L718" s="172"/>
      <c r="M718" s="172"/>
      <c r="N718" s="172"/>
      <c r="O718" s="172"/>
      <c r="P718" s="172"/>
      <c r="Q718" s="172"/>
      <c r="R718" s="172"/>
      <c r="S718" s="172"/>
      <c r="T718" s="172"/>
      <c r="U718" s="172"/>
      <c r="V718" s="172"/>
      <c r="W718" s="172"/>
      <c r="X718" s="172"/>
      <c r="Y718" s="172"/>
      <c r="Z718" s="172"/>
    </row>
    <row r="719" spans="1:26" ht="12" customHeight="1">
      <c r="A719" s="172"/>
      <c r="B719" s="172"/>
      <c r="C719" s="172"/>
      <c r="D719" s="172"/>
      <c r="E719" s="172"/>
      <c r="F719" s="172"/>
      <c r="G719" s="172"/>
      <c r="H719" s="172"/>
      <c r="I719" s="172"/>
      <c r="J719" s="172"/>
      <c r="K719" s="172"/>
      <c r="L719" s="172"/>
      <c r="M719" s="172"/>
      <c r="N719" s="172"/>
      <c r="O719" s="172"/>
      <c r="P719" s="172"/>
      <c r="Q719" s="172"/>
      <c r="R719" s="172"/>
      <c r="S719" s="172"/>
      <c r="T719" s="172"/>
      <c r="U719" s="172"/>
      <c r="V719" s="172"/>
      <c r="W719" s="172"/>
      <c r="X719" s="172"/>
      <c r="Y719" s="172"/>
      <c r="Z719" s="172"/>
    </row>
    <row r="720" spans="1:26" ht="12" customHeight="1">
      <c r="A720" s="172"/>
      <c r="B720" s="172"/>
      <c r="C720" s="172"/>
      <c r="D720" s="172"/>
      <c r="E720" s="172"/>
      <c r="F720" s="172"/>
      <c r="G720" s="172"/>
      <c r="H720" s="172"/>
      <c r="I720" s="172"/>
      <c r="J720" s="172"/>
      <c r="K720" s="172"/>
      <c r="L720" s="172"/>
      <c r="M720" s="172"/>
      <c r="N720" s="172"/>
      <c r="O720" s="172"/>
      <c r="P720" s="172"/>
      <c r="Q720" s="172"/>
      <c r="R720" s="172"/>
      <c r="S720" s="172"/>
      <c r="T720" s="172"/>
      <c r="U720" s="172"/>
      <c r="V720" s="172"/>
      <c r="W720" s="172"/>
      <c r="X720" s="172"/>
      <c r="Y720" s="172"/>
      <c r="Z720" s="172"/>
    </row>
    <row r="721" spans="1:26" ht="12" customHeight="1">
      <c r="A721" s="172"/>
      <c r="B721" s="172"/>
      <c r="C721" s="172"/>
      <c r="D721" s="172"/>
      <c r="E721" s="172"/>
      <c r="F721" s="172"/>
      <c r="G721" s="172"/>
      <c r="H721" s="172"/>
      <c r="I721" s="172"/>
      <c r="J721" s="172"/>
      <c r="K721" s="172"/>
      <c r="L721" s="172"/>
      <c r="M721" s="172"/>
      <c r="N721" s="172"/>
      <c r="O721" s="172"/>
      <c r="P721" s="172"/>
      <c r="Q721" s="172"/>
      <c r="R721" s="172"/>
      <c r="S721" s="172"/>
      <c r="T721" s="172"/>
      <c r="U721" s="172"/>
      <c r="V721" s="172"/>
      <c r="W721" s="172"/>
      <c r="X721" s="172"/>
      <c r="Y721" s="172"/>
      <c r="Z721" s="172"/>
    </row>
    <row r="722" spans="1:26" ht="12" customHeight="1">
      <c r="A722" s="172"/>
      <c r="B722" s="172"/>
      <c r="C722" s="172"/>
      <c r="D722" s="172"/>
      <c r="E722" s="172"/>
      <c r="F722" s="172"/>
      <c r="G722" s="172"/>
      <c r="H722" s="172"/>
      <c r="I722" s="172"/>
      <c r="J722" s="172"/>
      <c r="K722" s="172"/>
      <c r="L722" s="172"/>
      <c r="M722" s="172"/>
      <c r="N722" s="172"/>
      <c r="O722" s="172"/>
      <c r="P722" s="172"/>
      <c r="Q722" s="172"/>
      <c r="R722" s="172"/>
      <c r="S722" s="172"/>
      <c r="T722" s="172"/>
      <c r="U722" s="172"/>
      <c r="V722" s="172"/>
      <c r="W722" s="172"/>
      <c r="X722" s="172"/>
      <c r="Y722" s="172"/>
      <c r="Z722" s="172"/>
    </row>
    <row r="723" spans="1:26" ht="12" customHeight="1">
      <c r="A723" s="172"/>
      <c r="B723" s="172"/>
      <c r="C723" s="172"/>
      <c r="D723" s="172"/>
      <c r="E723" s="172"/>
      <c r="F723" s="172"/>
      <c r="G723" s="172"/>
      <c r="H723" s="172"/>
      <c r="I723" s="172"/>
      <c r="J723" s="172"/>
      <c r="K723" s="172"/>
      <c r="L723" s="172"/>
      <c r="M723" s="172"/>
      <c r="N723" s="172"/>
      <c r="O723" s="172"/>
      <c r="P723" s="172"/>
      <c r="Q723" s="172"/>
      <c r="R723" s="172"/>
      <c r="S723" s="172"/>
      <c r="T723" s="172"/>
      <c r="U723" s="172"/>
      <c r="V723" s="172"/>
      <c r="W723" s="172"/>
      <c r="X723" s="172"/>
      <c r="Y723" s="172"/>
      <c r="Z723" s="172"/>
    </row>
    <row r="724" spans="1:26" ht="12" customHeight="1">
      <c r="A724" s="172"/>
      <c r="B724" s="172"/>
      <c r="C724" s="172"/>
      <c r="D724" s="172"/>
      <c r="E724" s="172"/>
      <c r="F724" s="172"/>
      <c r="G724" s="172"/>
      <c r="H724" s="172"/>
      <c r="I724" s="172"/>
      <c r="J724" s="172"/>
      <c r="K724" s="172"/>
      <c r="L724" s="172"/>
      <c r="M724" s="172"/>
      <c r="N724" s="172"/>
      <c r="O724" s="172"/>
      <c r="P724" s="172"/>
      <c r="Q724" s="172"/>
      <c r="R724" s="172"/>
      <c r="S724" s="172"/>
      <c r="T724" s="172"/>
      <c r="U724" s="172"/>
      <c r="V724" s="172"/>
      <c r="W724" s="172"/>
      <c r="X724" s="172"/>
      <c r="Y724" s="172"/>
      <c r="Z724" s="172"/>
    </row>
    <row r="725" spans="1:26" ht="12" customHeight="1">
      <c r="A725" s="172"/>
      <c r="B725" s="172"/>
      <c r="C725" s="172"/>
      <c r="D725" s="172"/>
      <c r="E725" s="172"/>
      <c r="F725" s="172"/>
      <c r="G725" s="172"/>
      <c r="H725" s="172"/>
      <c r="I725" s="172"/>
      <c r="J725" s="172"/>
      <c r="K725" s="172"/>
      <c r="L725" s="172"/>
      <c r="M725" s="172"/>
      <c r="N725" s="172"/>
      <c r="O725" s="172"/>
      <c r="P725" s="172"/>
      <c r="Q725" s="172"/>
      <c r="R725" s="172"/>
      <c r="S725" s="172"/>
      <c r="T725" s="172"/>
      <c r="U725" s="172"/>
      <c r="V725" s="172"/>
      <c r="W725" s="172"/>
      <c r="X725" s="172"/>
      <c r="Y725" s="172"/>
      <c r="Z725" s="172"/>
    </row>
    <row r="726" spans="1:26" ht="12" customHeight="1">
      <c r="A726" s="172"/>
      <c r="B726" s="172"/>
      <c r="C726" s="172"/>
      <c r="D726" s="172"/>
      <c r="E726" s="172"/>
      <c r="F726" s="172"/>
      <c r="G726" s="172"/>
      <c r="H726" s="172"/>
      <c r="I726" s="172"/>
      <c r="J726" s="172"/>
      <c r="K726" s="172"/>
      <c r="L726" s="172"/>
      <c r="M726" s="172"/>
      <c r="N726" s="172"/>
      <c r="O726" s="172"/>
      <c r="P726" s="172"/>
      <c r="Q726" s="172"/>
      <c r="R726" s="172"/>
      <c r="S726" s="172"/>
      <c r="T726" s="172"/>
      <c r="U726" s="172"/>
      <c r="V726" s="172"/>
      <c r="W726" s="172"/>
      <c r="X726" s="172"/>
      <c r="Y726" s="172"/>
      <c r="Z726" s="172"/>
    </row>
    <row r="727" spans="1:26" ht="12" customHeight="1">
      <c r="A727" s="172"/>
      <c r="B727" s="172"/>
      <c r="C727" s="172"/>
      <c r="D727" s="172"/>
      <c r="E727" s="172"/>
      <c r="F727" s="172"/>
      <c r="G727" s="172"/>
      <c r="H727" s="172"/>
      <c r="I727" s="172"/>
      <c r="J727" s="172"/>
      <c r="K727" s="172"/>
      <c r="L727" s="172"/>
      <c r="M727" s="172"/>
      <c r="N727" s="172"/>
      <c r="O727" s="172"/>
      <c r="P727" s="172"/>
      <c r="Q727" s="172"/>
      <c r="R727" s="172"/>
      <c r="S727" s="172"/>
      <c r="T727" s="172"/>
      <c r="U727" s="172"/>
      <c r="V727" s="172"/>
      <c r="W727" s="172"/>
      <c r="X727" s="172"/>
      <c r="Y727" s="172"/>
      <c r="Z727" s="172"/>
    </row>
    <row r="728" spans="1:26" ht="12" customHeight="1">
      <c r="A728" s="172"/>
      <c r="B728" s="172"/>
      <c r="C728" s="172"/>
      <c r="D728" s="172"/>
      <c r="E728" s="172"/>
      <c r="F728" s="172"/>
      <c r="G728" s="172"/>
      <c r="H728" s="172"/>
      <c r="I728" s="172"/>
      <c r="J728" s="172"/>
      <c r="K728" s="172"/>
      <c r="L728" s="172"/>
      <c r="M728" s="172"/>
      <c r="N728" s="172"/>
      <c r="O728" s="172"/>
      <c r="P728" s="172"/>
      <c r="Q728" s="172"/>
      <c r="R728" s="172"/>
      <c r="S728" s="172"/>
      <c r="T728" s="172"/>
      <c r="U728" s="172"/>
      <c r="V728" s="172"/>
      <c r="W728" s="172"/>
      <c r="X728" s="172"/>
      <c r="Y728" s="172"/>
      <c r="Z728" s="172"/>
    </row>
    <row r="729" spans="1:26" ht="12" customHeight="1">
      <c r="A729" s="172"/>
      <c r="B729" s="172"/>
      <c r="C729" s="172"/>
      <c r="D729" s="172"/>
      <c r="E729" s="172"/>
      <c r="F729" s="172"/>
      <c r="G729" s="172"/>
      <c r="H729" s="172"/>
      <c r="I729" s="172"/>
      <c r="J729" s="172"/>
      <c r="K729" s="172"/>
      <c r="L729" s="172"/>
      <c r="M729" s="172"/>
      <c r="N729" s="172"/>
      <c r="O729" s="172"/>
      <c r="P729" s="172"/>
      <c r="Q729" s="172"/>
      <c r="R729" s="172"/>
      <c r="S729" s="172"/>
      <c r="T729" s="172"/>
      <c r="U729" s="172"/>
      <c r="V729" s="172"/>
      <c r="W729" s="172"/>
      <c r="X729" s="172"/>
      <c r="Y729" s="172"/>
      <c r="Z729" s="172"/>
    </row>
    <row r="730" spans="1:26" ht="12" customHeight="1">
      <c r="A730" s="172"/>
      <c r="B730" s="172"/>
      <c r="C730" s="172"/>
      <c r="D730" s="172"/>
      <c r="E730" s="172"/>
      <c r="F730" s="172"/>
      <c r="G730" s="172"/>
      <c r="H730" s="172"/>
      <c r="I730" s="172"/>
      <c r="J730" s="172"/>
      <c r="K730" s="172"/>
      <c r="L730" s="172"/>
      <c r="M730" s="172"/>
      <c r="N730" s="172"/>
      <c r="O730" s="172"/>
      <c r="P730" s="172"/>
      <c r="Q730" s="172"/>
      <c r="R730" s="172"/>
      <c r="S730" s="172"/>
      <c r="T730" s="172"/>
      <c r="U730" s="172"/>
      <c r="V730" s="172"/>
      <c r="W730" s="172"/>
      <c r="X730" s="172"/>
      <c r="Y730" s="172"/>
      <c r="Z730" s="172"/>
    </row>
    <row r="731" spans="1:26" ht="12" customHeight="1">
      <c r="A731" s="172"/>
      <c r="B731" s="172"/>
      <c r="C731" s="172"/>
      <c r="D731" s="172"/>
      <c r="E731" s="172"/>
      <c r="F731" s="172"/>
      <c r="G731" s="172"/>
      <c r="H731" s="172"/>
      <c r="I731" s="172"/>
      <c r="J731" s="172"/>
      <c r="K731" s="172"/>
      <c r="L731" s="172"/>
      <c r="M731" s="172"/>
      <c r="N731" s="172"/>
      <c r="O731" s="172"/>
      <c r="P731" s="172"/>
      <c r="Q731" s="172"/>
      <c r="R731" s="172"/>
      <c r="S731" s="172"/>
      <c r="T731" s="172"/>
      <c r="U731" s="172"/>
      <c r="V731" s="172"/>
      <c r="W731" s="172"/>
      <c r="X731" s="172"/>
      <c r="Y731" s="172"/>
      <c r="Z731" s="172"/>
    </row>
    <row r="732" spans="1:26" ht="12" customHeight="1">
      <c r="A732" s="172"/>
      <c r="B732" s="172"/>
      <c r="C732" s="172"/>
      <c r="D732" s="172"/>
      <c r="E732" s="172"/>
      <c r="F732" s="172"/>
      <c r="G732" s="172"/>
      <c r="H732" s="172"/>
      <c r="I732" s="172"/>
      <c r="J732" s="172"/>
      <c r="K732" s="172"/>
      <c r="L732" s="172"/>
      <c r="M732" s="172"/>
      <c r="N732" s="172"/>
      <c r="O732" s="172"/>
      <c r="P732" s="172"/>
      <c r="Q732" s="172"/>
      <c r="R732" s="172"/>
      <c r="S732" s="172"/>
      <c r="T732" s="172"/>
      <c r="U732" s="172"/>
      <c r="V732" s="172"/>
      <c r="W732" s="172"/>
      <c r="X732" s="172"/>
      <c r="Y732" s="172"/>
      <c r="Z732" s="172"/>
    </row>
    <row r="733" spans="1:26" ht="12" customHeight="1">
      <c r="A733" s="172"/>
      <c r="B733" s="172"/>
      <c r="C733" s="172"/>
      <c r="D733" s="172"/>
      <c r="E733" s="172"/>
      <c r="F733" s="172"/>
      <c r="G733" s="172"/>
      <c r="H733" s="172"/>
      <c r="I733" s="172"/>
      <c r="J733" s="172"/>
      <c r="K733" s="172"/>
      <c r="L733" s="172"/>
      <c r="M733" s="172"/>
      <c r="N733" s="172"/>
      <c r="O733" s="172"/>
      <c r="P733" s="172"/>
      <c r="Q733" s="172"/>
      <c r="R733" s="172"/>
      <c r="S733" s="172"/>
      <c r="T733" s="172"/>
      <c r="U733" s="172"/>
      <c r="V733" s="172"/>
      <c r="W733" s="172"/>
      <c r="X733" s="172"/>
      <c r="Y733" s="172"/>
      <c r="Z733" s="172"/>
    </row>
    <row r="734" spans="1:26" ht="12" customHeight="1">
      <c r="A734" s="172"/>
      <c r="B734" s="172"/>
      <c r="C734" s="172"/>
      <c r="D734" s="172"/>
      <c r="E734" s="172"/>
      <c r="F734" s="172"/>
      <c r="G734" s="172"/>
      <c r="H734" s="172"/>
      <c r="I734" s="172"/>
      <c r="J734" s="172"/>
      <c r="K734" s="172"/>
      <c r="L734" s="172"/>
      <c r="M734" s="172"/>
      <c r="N734" s="172"/>
      <c r="O734" s="172"/>
      <c r="P734" s="172"/>
      <c r="Q734" s="172"/>
      <c r="R734" s="172"/>
      <c r="S734" s="172"/>
      <c r="T734" s="172"/>
      <c r="U734" s="172"/>
      <c r="V734" s="172"/>
      <c r="W734" s="172"/>
      <c r="X734" s="172"/>
      <c r="Y734" s="172"/>
      <c r="Z734" s="172"/>
    </row>
    <row r="735" spans="1:26" ht="12" customHeight="1">
      <c r="A735" s="172"/>
      <c r="B735" s="172"/>
      <c r="C735" s="172"/>
      <c r="D735" s="172"/>
      <c r="E735" s="172"/>
      <c r="F735" s="172"/>
      <c r="G735" s="172"/>
      <c r="H735" s="172"/>
      <c r="I735" s="172"/>
      <c r="J735" s="172"/>
      <c r="K735" s="172"/>
      <c r="L735" s="172"/>
      <c r="M735" s="172"/>
      <c r="N735" s="172"/>
      <c r="O735" s="172"/>
      <c r="P735" s="172"/>
      <c r="Q735" s="172"/>
      <c r="R735" s="172"/>
      <c r="S735" s="172"/>
      <c r="T735" s="172"/>
      <c r="U735" s="172"/>
      <c r="V735" s="172"/>
      <c r="W735" s="172"/>
      <c r="X735" s="172"/>
      <c r="Y735" s="172"/>
      <c r="Z735" s="172"/>
    </row>
    <row r="736" spans="1:26" ht="12" customHeight="1">
      <c r="A736" s="172"/>
      <c r="B736" s="172"/>
      <c r="C736" s="172"/>
      <c r="D736" s="172"/>
      <c r="E736" s="172"/>
      <c r="F736" s="172"/>
      <c r="G736" s="172"/>
      <c r="H736" s="172"/>
      <c r="I736" s="172"/>
      <c r="J736" s="172"/>
      <c r="K736" s="172"/>
      <c r="L736" s="172"/>
      <c r="M736" s="172"/>
      <c r="N736" s="172"/>
      <c r="O736" s="172"/>
      <c r="P736" s="172"/>
      <c r="Q736" s="172"/>
      <c r="R736" s="172"/>
      <c r="S736" s="172"/>
      <c r="T736" s="172"/>
      <c r="U736" s="172"/>
      <c r="V736" s="172"/>
      <c r="W736" s="172"/>
      <c r="X736" s="172"/>
      <c r="Y736" s="172"/>
      <c r="Z736" s="172"/>
    </row>
    <row r="737" spans="1:26" ht="12" customHeight="1">
      <c r="A737" s="172"/>
      <c r="B737" s="172"/>
      <c r="C737" s="172"/>
      <c r="D737" s="172"/>
      <c r="E737" s="172"/>
      <c r="F737" s="172"/>
      <c r="G737" s="172"/>
      <c r="H737" s="172"/>
      <c r="I737" s="172"/>
      <c r="J737" s="172"/>
      <c r="K737" s="172"/>
      <c r="L737" s="172"/>
      <c r="M737" s="172"/>
      <c r="N737" s="172"/>
      <c r="O737" s="172"/>
      <c r="P737" s="172"/>
      <c r="Q737" s="172"/>
      <c r="R737" s="172"/>
      <c r="S737" s="172"/>
      <c r="T737" s="172"/>
      <c r="U737" s="172"/>
      <c r="V737" s="172"/>
      <c r="W737" s="172"/>
      <c r="X737" s="172"/>
      <c r="Y737" s="172"/>
      <c r="Z737" s="172"/>
    </row>
    <row r="738" spans="1:26" ht="12" customHeight="1">
      <c r="A738" s="172"/>
      <c r="B738" s="172"/>
      <c r="C738" s="172"/>
      <c r="D738" s="172"/>
      <c r="E738" s="172"/>
      <c r="F738" s="172"/>
      <c r="G738" s="172"/>
      <c r="H738" s="172"/>
      <c r="I738" s="172"/>
      <c r="J738" s="172"/>
      <c r="K738" s="172"/>
      <c r="L738" s="172"/>
      <c r="M738" s="172"/>
      <c r="N738" s="172"/>
      <c r="O738" s="172"/>
      <c r="P738" s="172"/>
      <c r="Q738" s="172"/>
      <c r="R738" s="172"/>
      <c r="S738" s="172"/>
      <c r="T738" s="172"/>
      <c r="U738" s="172"/>
      <c r="V738" s="172"/>
      <c r="W738" s="172"/>
      <c r="X738" s="172"/>
      <c r="Y738" s="172"/>
      <c r="Z738" s="172"/>
    </row>
    <row r="739" spans="1:26" ht="12" customHeight="1">
      <c r="A739" s="172"/>
      <c r="B739" s="172"/>
      <c r="C739" s="172"/>
      <c r="D739" s="172"/>
      <c r="E739" s="172"/>
      <c r="F739" s="172"/>
      <c r="G739" s="172"/>
      <c r="H739" s="172"/>
      <c r="I739" s="172"/>
      <c r="J739" s="172"/>
      <c r="K739" s="172"/>
      <c r="L739" s="172"/>
      <c r="M739" s="172"/>
      <c r="N739" s="172"/>
      <c r="O739" s="172"/>
      <c r="P739" s="172"/>
      <c r="Q739" s="172"/>
      <c r="R739" s="172"/>
      <c r="S739" s="172"/>
      <c r="T739" s="172"/>
      <c r="U739" s="172"/>
      <c r="V739" s="172"/>
      <c r="W739" s="172"/>
      <c r="X739" s="172"/>
      <c r="Y739" s="172"/>
      <c r="Z739" s="172"/>
    </row>
    <row r="740" spans="1:26" ht="12" customHeight="1">
      <c r="A740" s="172"/>
      <c r="B740" s="172"/>
      <c r="C740" s="172"/>
      <c r="D740" s="172"/>
      <c r="E740" s="172"/>
      <c r="F740" s="172"/>
      <c r="G740" s="172"/>
      <c r="H740" s="172"/>
      <c r="I740" s="172"/>
      <c r="J740" s="172"/>
      <c r="K740" s="172"/>
      <c r="L740" s="172"/>
      <c r="M740" s="172"/>
      <c r="N740" s="172"/>
      <c r="O740" s="172"/>
      <c r="P740" s="172"/>
      <c r="Q740" s="172"/>
      <c r="R740" s="172"/>
      <c r="S740" s="172"/>
      <c r="T740" s="172"/>
      <c r="U740" s="172"/>
      <c r="V740" s="172"/>
      <c r="W740" s="172"/>
      <c r="X740" s="172"/>
      <c r="Y740" s="172"/>
      <c r="Z740" s="172"/>
    </row>
    <row r="741" spans="1:26" ht="12" customHeight="1">
      <c r="A741" s="172"/>
      <c r="B741" s="172"/>
      <c r="C741" s="172"/>
      <c r="D741" s="172"/>
      <c r="E741" s="172"/>
      <c r="F741" s="172"/>
      <c r="G741" s="172"/>
      <c r="H741" s="172"/>
      <c r="I741" s="172"/>
      <c r="J741" s="172"/>
      <c r="K741" s="172"/>
      <c r="L741" s="172"/>
      <c r="M741" s="172"/>
      <c r="N741" s="172"/>
      <c r="O741" s="172"/>
      <c r="P741" s="172"/>
      <c r="Q741" s="172"/>
      <c r="R741" s="172"/>
      <c r="S741" s="172"/>
      <c r="T741" s="172"/>
      <c r="U741" s="172"/>
      <c r="V741" s="172"/>
      <c r="W741" s="172"/>
      <c r="X741" s="172"/>
      <c r="Y741" s="172"/>
      <c r="Z741" s="172"/>
    </row>
    <row r="742" spans="1:26" ht="12" customHeight="1">
      <c r="A742" s="172"/>
      <c r="B742" s="172"/>
      <c r="C742" s="172"/>
      <c r="D742" s="172"/>
      <c r="E742" s="172"/>
      <c r="F742" s="172"/>
      <c r="G742" s="172"/>
      <c r="H742" s="172"/>
      <c r="I742" s="172"/>
      <c r="J742" s="172"/>
      <c r="K742" s="172"/>
      <c r="L742" s="172"/>
      <c r="M742" s="172"/>
      <c r="N742" s="172"/>
      <c r="O742" s="172"/>
      <c r="P742" s="172"/>
      <c r="Q742" s="172"/>
      <c r="R742" s="172"/>
      <c r="S742" s="172"/>
      <c r="T742" s="172"/>
      <c r="U742" s="172"/>
      <c r="V742" s="172"/>
      <c r="W742" s="172"/>
      <c r="X742" s="172"/>
      <c r="Y742" s="172"/>
      <c r="Z742" s="172"/>
    </row>
    <row r="743" spans="1:26" ht="12" customHeight="1">
      <c r="A743" s="172"/>
      <c r="B743" s="172"/>
      <c r="C743" s="172"/>
      <c r="D743" s="172"/>
      <c r="E743" s="172"/>
      <c r="F743" s="172"/>
      <c r="G743" s="172"/>
      <c r="H743" s="172"/>
      <c r="I743" s="172"/>
      <c r="J743" s="172"/>
      <c r="K743" s="172"/>
      <c r="L743" s="172"/>
      <c r="M743" s="172"/>
      <c r="N743" s="172"/>
      <c r="O743" s="172"/>
      <c r="P743" s="172"/>
      <c r="Q743" s="172"/>
      <c r="R743" s="172"/>
      <c r="S743" s="172"/>
      <c r="T743" s="172"/>
      <c r="U743" s="172"/>
      <c r="V743" s="172"/>
      <c r="W743" s="172"/>
      <c r="X743" s="172"/>
      <c r="Y743" s="172"/>
      <c r="Z743" s="172"/>
    </row>
    <row r="744" spans="1:26" ht="12" customHeight="1">
      <c r="A744" s="172"/>
      <c r="B744" s="172"/>
      <c r="C744" s="172"/>
      <c r="D744" s="172"/>
      <c r="E744" s="172"/>
      <c r="F744" s="172"/>
      <c r="G744" s="172"/>
      <c r="H744" s="172"/>
      <c r="I744" s="172"/>
      <c r="J744" s="172"/>
      <c r="K744" s="172"/>
      <c r="L744" s="172"/>
      <c r="M744" s="172"/>
      <c r="N744" s="172"/>
      <c r="O744" s="172"/>
      <c r="P744" s="172"/>
      <c r="Q744" s="172"/>
      <c r="R744" s="172"/>
      <c r="S744" s="172"/>
      <c r="T744" s="172"/>
      <c r="U744" s="172"/>
      <c r="V744" s="172"/>
      <c r="W744" s="172"/>
      <c r="X744" s="172"/>
      <c r="Y744" s="172"/>
      <c r="Z744" s="172"/>
    </row>
    <row r="745" spans="1:26" ht="12" customHeight="1">
      <c r="A745" s="172"/>
      <c r="B745" s="172"/>
      <c r="C745" s="172"/>
      <c r="D745" s="172"/>
      <c r="E745" s="172"/>
      <c r="F745" s="172"/>
      <c r="G745" s="172"/>
      <c r="H745" s="172"/>
      <c r="I745" s="172"/>
      <c r="J745" s="172"/>
      <c r="K745" s="172"/>
      <c r="L745" s="172"/>
      <c r="M745" s="172"/>
      <c r="N745" s="172"/>
      <c r="O745" s="172"/>
      <c r="P745" s="172"/>
      <c r="Q745" s="172"/>
      <c r="R745" s="172"/>
      <c r="S745" s="172"/>
      <c r="T745" s="172"/>
      <c r="U745" s="172"/>
      <c r="V745" s="172"/>
      <c r="W745" s="172"/>
      <c r="X745" s="172"/>
      <c r="Y745" s="172"/>
      <c r="Z745" s="172"/>
    </row>
    <row r="746" spans="1:26" ht="12" customHeight="1">
      <c r="A746" s="172"/>
      <c r="B746" s="172"/>
      <c r="C746" s="172"/>
      <c r="D746" s="172"/>
      <c r="E746" s="172"/>
      <c r="F746" s="172"/>
      <c r="G746" s="172"/>
      <c r="H746" s="172"/>
      <c r="I746" s="172"/>
      <c r="J746" s="172"/>
      <c r="K746" s="172"/>
      <c r="L746" s="172"/>
      <c r="M746" s="172"/>
      <c r="N746" s="172"/>
      <c r="O746" s="172"/>
      <c r="P746" s="172"/>
      <c r="Q746" s="172"/>
      <c r="R746" s="172"/>
      <c r="S746" s="172"/>
      <c r="T746" s="172"/>
      <c r="U746" s="172"/>
      <c r="V746" s="172"/>
      <c r="W746" s="172"/>
      <c r="X746" s="172"/>
      <c r="Y746" s="172"/>
      <c r="Z746" s="172"/>
    </row>
    <row r="747" spans="1:26" ht="12" customHeight="1">
      <c r="A747" s="172"/>
      <c r="B747" s="172"/>
      <c r="C747" s="172"/>
      <c r="D747" s="172"/>
      <c r="E747" s="172"/>
      <c r="F747" s="172"/>
      <c r="G747" s="172"/>
      <c r="H747" s="172"/>
      <c r="I747" s="172"/>
      <c r="J747" s="172"/>
      <c r="K747" s="172"/>
      <c r="L747" s="172"/>
      <c r="M747" s="172"/>
      <c r="N747" s="172"/>
      <c r="O747" s="172"/>
      <c r="P747" s="172"/>
      <c r="Q747" s="172"/>
      <c r="R747" s="172"/>
      <c r="S747" s="172"/>
      <c r="T747" s="172"/>
      <c r="U747" s="172"/>
      <c r="V747" s="172"/>
      <c r="W747" s="172"/>
      <c r="X747" s="172"/>
      <c r="Y747" s="172"/>
      <c r="Z747" s="172"/>
    </row>
    <row r="748" spans="1:26" ht="12" customHeight="1">
      <c r="A748" s="172"/>
      <c r="B748" s="172"/>
      <c r="C748" s="172"/>
      <c r="D748" s="172"/>
      <c r="E748" s="172"/>
      <c r="F748" s="172"/>
      <c r="G748" s="172"/>
      <c r="H748" s="172"/>
      <c r="I748" s="172"/>
      <c r="J748" s="172"/>
      <c r="K748" s="172"/>
      <c r="L748" s="172"/>
      <c r="M748" s="172"/>
      <c r="N748" s="172"/>
      <c r="O748" s="172"/>
      <c r="P748" s="172"/>
      <c r="Q748" s="172"/>
      <c r="R748" s="172"/>
      <c r="S748" s="172"/>
      <c r="T748" s="172"/>
      <c r="U748" s="172"/>
      <c r="V748" s="172"/>
      <c r="W748" s="172"/>
      <c r="X748" s="172"/>
      <c r="Y748" s="172"/>
      <c r="Z748" s="172"/>
    </row>
    <row r="749" spans="1:26" ht="12" customHeight="1">
      <c r="A749" s="172"/>
      <c r="B749" s="172"/>
      <c r="C749" s="172"/>
      <c r="D749" s="172"/>
      <c r="E749" s="172"/>
      <c r="F749" s="172"/>
      <c r="G749" s="172"/>
      <c r="H749" s="172"/>
      <c r="I749" s="172"/>
      <c r="J749" s="172"/>
      <c r="K749" s="172"/>
      <c r="L749" s="172"/>
      <c r="M749" s="172"/>
      <c r="N749" s="172"/>
      <c r="O749" s="172"/>
      <c r="P749" s="172"/>
      <c r="Q749" s="172"/>
      <c r="R749" s="172"/>
      <c r="S749" s="172"/>
      <c r="T749" s="172"/>
      <c r="U749" s="172"/>
      <c r="V749" s="172"/>
      <c r="W749" s="172"/>
      <c r="X749" s="172"/>
      <c r="Y749" s="172"/>
      <c r="Z749" s="172"/>
    </row>
    <row r="750" spans="1:26" ht="12" customHeight="1">
      <c r="A750" s="172"/>
      <c r="B750" s="172"/>
      <c r="C750" s="172"/>
      <c r="D750" s="172"/>
      <c r="E750" s="172"/>
      <c r="F750" s="172"/>
      <c r="G750" s="172"/>
      <c r="H750" s="172"/>
      <c r="I750" s="172"/>
      <c r="J750" s="172"/>
      <c r="K750" s="172"/>
      <c r="L750" s="172"/>
      <c r="M750" s="172"/>
      <c r="N750" s="172"/>
      <c r="O750" s="172"/>
      <c r="P750" s="172"/>
      <c r="Q750" s="172"/>
      <c r="R750" s="172"/>
      <c r="S750" s="172"/>
      <c r="T750" s="172"/>
      <c r="U750" s="172"/>
      <c r="V750" s="172"/>
      <c r="W750" s="172"/>
      <c r="X750" s="172"/>
      <c r="Y750" s="172"/>
      <c r="Z750" s="172"/>
    </row>
    <row r="751" spans="1:26" ht="12" customHeight="1">
      <c r="A751" s="172"/>
      <c r="B751" s="172"/>
      <c r="C751" s="172"/>
      <c r="D751" s="172"/>
      <c r="E751" s="172"/>
      <c r="F751" s="172"/>
      <c r="G751" s="172"/>
      <c r="H751" s="172"/>
      <c r="I751" s="172"/>
      <c r="J751" s="172"/>
      <c r="K751" s="172"/>
      <c r="L751" s="172"/>
      <c r="M751" s="172"/>
      <c r="N751" s="172"/>
      <c r="O751" s="172"/>
      <c r="P751" s="172"/>
      <c r="Q751" s="172"/>
      <c r="R751" s="172"/>
      <c r="S751" s="172"/>
      <c r="T751" s="172"/>
      <c r="U751" s="172"/>
      <c r="V751" s="172"/>
      <c r="W751" s="172"/>
      <c r="X751" s="172"/>
      <c r="Y751" s="172"/>
      <c r="Z751" s="172"/>
    </row>
    <row r="752" spans="1:26" ht="12" customHeight="1">
      <c r="A752" s="172"/>
      <c r="B752" s="172"/>
      <c r="C752" s="172"/>
      <c r="D752" s="172"/>
      <c r="E752" s="172"/>
      <c r="F752" s="172"/>
      <c r="G752" s="172"/>
      <c r="H752" s="172"/>
      <c r="I752" s="172"/>
      <c r="J752" s="172"/>
      <c r="K752" s="172"/>
      <c r="L752" s="172"/>
      <c r="M752" s="172"/>
      <c r="N752" s="172"/>
      <c r="O752" s="172"/>
      <c r="P752" s="172"/>
      <c r="Q752" s="172"/>
      <c r="R752" s="172"/>
      <c r="S752" s="172"/>
      <c r="T752" s="172"/>
      <c r="U752" s="172"/>
      <c r="V752" s="172"/>
      <c r="W752" s="172"/>
      <c r="X752" s="172"/>
      <c r="Y752" s="172"/>
      <c r="Z752" s="172"/>
    </row>
    <row r="753" spans="1:26" ht="12" customHeight="1">
      <c r="A753" s="172"/>
      <c r="B753" s="172"/>
      <c r="C753" s="172"/>
      <c r="D753" s="172"/>
      <c r="E753" s="172"/>
      <c r="F753" s="172"/>
      <c r="G753" s="172"/>
      <c r="H753" s="172"/>
      <c r="I753" s="172"/>
      <c r="J753" s="172"/>
      <c r="K753" s="172"/>
      <c r="L753" s="172"/>
      <c r="M753" s="172"/>
      <c r="N753" s="172"/>
      <c r="O753" s="172"/>
      <c r="P753" s="172"/>
      <c r="Q753" s="172"/>
      <c r="R753" s="172"/>
      <c r="S753" s="172"/>
      <c r="T753" s="172"/>
      <c r="U753" s="172"/>
      <c r="V753" s="172"/>
      <c r="W753" s="172"/>
      <c r="X753" s="172"/>
      <c r="Y753" s="172"/>
      <c r="Z753" s="172"/>
    </row>
    <row r="754" spans="1:26" ht="12" customHeight="1">
      <c r="A754" s="172"/>
      <c r="B754" s="172"/>
      <c r="C754" s="172"/>
      <c r="D754" s="172"/>
      <c r="E754" s="172"/>
      <c r="F754" s="172"/>
      <c r="G754" s="172"/>
      <c r="H754" s="172"/>
      <c r="I754" s="172"/>
      <c r="J754" s="172"/>
      <c r="K754" s="172"/>
      <c r="L754" s="172"/>
      <c r="M754" s="172"/>
      <c r="N754" s="172"/>
      <c r="O754" s="172"/>
      <c r="P754" s="172"/>
      <c r="Q754" s="172"/>
      <c r="R754" s="172"/>
      <c r="S754" s="172"/>
      <c r="T754" s="172"/>
      <c r="U754" s="172"/>
      <c r="V754" s="172"/>
      <c r="W754" s="172"/>
      <c r="X754" s="172"/>
      <c r="Y754" s="172"/>
      <c r="Z754" s="172"/>
    </row>
    <row r="755" spans="1:26" ht="12" customHeight="1">
      <c r="A755" s="172"/>
      <c r="B755" s="172"/>
      <c r="C755" s="172"/>
      <c r="D755" s="172"/>
      <c r="E755" s="172"/>
      <c r="F755" s="172"/>
      <c r="G755" s="172"/>
      <c r="H755" s="172"/>
      <c r="I755" s="172"/>
      <c r="J755" s="172"/>
      <c r="K755" s="172"/>
      <c r="L755" s="172"/>
      <c r="M755" s="172"/>
      <c r="N755" s="172"/>
      <c r="O755" s="172"/>
      <c r="P755" s="172"/>
      <c r="Q755" s="172"/>
      <c r="R755" s="172"/>
      <c r="S755" s="172"/>
      <c r="T755" s="172"/>
      <c r="U755" s="172"/>
      <c r="V755" s="172"/>
      <c r="W755" s="172"/>
      <c r="X755" s="172"/>
      <c r="Y755" s="172"/>
      <c r="Z755" s="172"/>
    </row>
    <row r="756" spans="1:26" ht="12" customHeight="1">
      <c r="A756" s="172"/>
      <c r="B756" s="172"/>
      <c r="C756" s="172"/>
      <c r="D756" s="172"/>
      <c r="E756" s="172"/>
      <c r="F756" s="172"/>
      <c r="G756" s="172"/>
      <c r="H756" s="172"/>
      <c r="I756" s="172"/>
      <c r="J756" s="172"/>
      <c r="K756" s="172"/>
      <c r="L756" s="172"/>
      <c r="M756" s="172"/>
      <c r="N756" s="172"/>
      <c r="O756" s="172"/>
      <c r="P756" s="172"/>
      <c r="Q756" s="172"/>
      <c r="R756" s="172"/>
      <c r="S756" s="172"/>
      <c r="T756" s="172"/>
      <c r="U756" s="172"/>
      <c r="V756" s="172"/>
      <c r="W756" s="172"/>
      <c r="X756" s="172"/>
      <c r="Y756" s="172"/>
      <c r="Z756" s="172"/>
    </row>
    <row r="757" spans="1:26" ht="12" customHeight="1">
      <c r="A757" s="172"/>
      <c r="B757" s="172"/>
      <c r="C757" s="172"/>
      <c r="D757" s="172"/>
      <c r="E757" s="172"/>
      <c r="F757" s="172"/>
      <c r="G757" s="172"/>
      <c r="H757" s="172"/>
      <c r="I757" s="172"/>
      <c r="J757" s="172"/>
      <c r="K757" s="172"/>
      <c r="L757" s="172"/>
      <c r="M757" s="172"/>
      <c r="N757" s="172"/>
      <c r="O757" s="172"/>
      <c r="P757" s="172"/>
      <c r="Q757" s="172"/>
      <c r="R757" s="172"/>
      <c r="S757" s="172"/>
      <c r="T757" s="172"/>
      <c r="U757" s="172"/>
      <c r="V757" s="172"/>
      <c r="W757" s="172"/>
      <c r="X757" s="172"/>
      <c r="Y757" s="172"/>
      <c r="Z757" s="172"/>
    </row>
    <row r="758" spans="1:26" ht="12" customHeight="1">
      <c r="A758" s="172"/>
      <c r="B758" s="172"/>
      <c r="C758" s="172"/>
      <c r="D758" s="172"/>
      <c r="E758" s="172"/>
      <c r="F758" s="172"/>
      <c r="G758" s="172"/>
      <c r="H758" s="172"/>
      <c r="I758" s="172"/>
      <c r="J758" s="172"/>
      <c r="K758" s="172"/>
      <c r="L758" s="172"/>
      <c r="M758" s="172"/>
      <c r="N758" s="172"/>
      <c r="O758" s="172"/>
      <c r="P758" s="172"/>
      <c r="Q758" s="172"/>
      <c r="R758" s="172"/>
      <c r="S758" s="172"/>
      <c r="T758" s="172"/>
      <c r="U758" s="172"/>
      <c r="V758" s="172"/>
      <c r="W758" s="172"/>
      <c r="X758" s="172"/>
      <c r="Y758" s="172"/>
      <c r="Z758" s="172"/>
    </row>
    <row r="759" spans="1:26" ht="12" customHeight="1">
      <c r="A759" s="172"/>
      <c r="B759" s="172"/>
      <c r="C759" s="172"/>
      <c r="D759" s="172"/>
      <c r="E759" s="172"/>
      <c r="F759" s="172"/>
      <c r="G759" s="172"/>
      <c r="H759" s="172"/>
      <c r="I759" s="172"/>
      <c r="J759" s="172"/>
      <c r="K759" s="172"/>
      <c r="L759" s="172"/>
      <c r="M759" s="172"/>
      <c r="N759" s="172"/>
      <c r="O759" s="172"/>
      <c r="P759" s="172"/>
      <c r="Q759" s="172"/>
      <c r="R759" s="172"/>
      <c r="S759" s="172"/>
      <c r="T759" s="172"/>
      <c r="U759" s="172"/>
      <c r="V759" s="172"/>
      <c r="W759" s="172"/>
      <c r="X759" s="172"/>
      <c r="Y759" s="172"/>
      <c r="Z759" s="172"/>
    </row>
    <row r="760" spans="1:26" ht="12" customHeight="1">
      <c r="A760" s="172"/>
      <c r="B760" s="172"/>
      <c r="C760" s="172"/>
      <c r="D760" s="172"/>
      <c r="E760" s="172"/>
      <c r="F760" s="172"/>
      <c r="G760" s="172"/>
      <c r="H760" s="172"/>
      <c r="I760" s="172"/>
      <c r="J760" s="172"/>
      <c r="K760" s="172"/>
      <c r="L760" s="172"/>
      <c r="M760" s="172"/>
      <c r="N760" s="172"/>
      <c r="O760" s="172"/>
      <c r="P760" s="172"/>
      <c r="Q760" s="172"/>
      <c r="R760" s="172"/>
      <c r="S760" s="172"/>
      <c r="T760" s="172"/>
      <c r="U760" s="172"/>
      <c r="V760" s="172"/>
      <c r="W760" s="172"/>
      <c r="X760" s="172"/>
      <c r="Y760" s="172"/>
      <c r="Z760" s="172"/>
    </row>
    <row r="761" spans="1:26" ht="12" customHeight="1">
      <c r="A761" s="172"/>
      <c r="B761" s="172"/>
      <c r="C761" s="172"/>
      <c r="D761" s="172"/>
      <c r="E761" s="172"/>
      <c r="F761" s="172"/>
      <c r="G761" s="172"/>
      <c r="H761" s="172"/>
      <c r="I761" s="172"/>
      <c r="J761" s="172"/>
      <c r="K761" s="172"/>
      <c r="L761" s="172"/>
      <c r="M761" s="172"/>
      <c r="N761" s="172"/>
      <c r="O761" s="172"/>
      <c r="P761" s="172"/>
      <c r="Q761" s="172"/>
      <c r="R761" s="172"/>
      <c r="S761" s="172"/>
      <c r="T761" s="172"/>
      <c r="U761" s="172"/>
      <c r="V761" s="172"/>
      <c r="W761" s="172"/>
      <c r="X761" s="172"/>
      <c r="Y761" s="172"/>
      <c r="Z761" s="172"/>
    </row>
    <row r="762" spans="1:26" ht="12" customHeight="1">
      <c r="A762" s="172"/>
      <c r="B762" s="172"/>
      <c r="C762" s="172"/>
      <c r="D762" s="172"/>
      <c r="E762" s="172"/>
      <c r="F762" s="172"/>
      <c r="G762" s="172"/>
      <c r="H762" s="172"/>
      <c r="I762" s="172"/>
      <c r="J762" s="172"/>
      <c r="K762" s="172"/>
      <c r="L762" s="172"/>
      <c r="M762" s="172"/>
      <c r="N762" s="172"/>
      <c r="O762" s="172"/>
      <c r="P762" s="172"/>
      <c r="Q762" s="172"/>
      <c r="R762" s="172"/>
      <c r="S762" s="172"/>
      <c r="T762" s="172"/>
      <c r="U762" s="172"/>
      <c r="V762" s="172"/>
      <c r="W762" s="172"/>
      <c r="X762" s="172"/>
      <c r="Y762" s="172"/>
      <c r="Z762" s="172"/>
    </row>
    <row r="763" spans="1:26" ht="12" customHeight="1">
      <c r="A763" s="172"/>
      <c r="B763" s="172"/>
      <c r="C763" s="172"/>
      <c r="D763" s="172"/>
      <c r="E763" s="172"/>
      <c r="F763" s="172"/>
      <c r="G763" s="172"/>
      <c r="H763" s="172"/>
      <c r="I763" s="172"/>
      <c r="J763" s="172"/>
      <c r="K763" s="172"/>
      <c r="L763" s="172"/>
      <c r="M763" s="172"/>
      <c r="N763" s="172"/>
      <c r="O763" s="172"/>
      <c r="P763" s="172"/>
      <c r="Q763" s="172"/>
      <c r="R763" s="172"/>
      <c r="S763" s="172"/>
      <c r="T763" s="172"/>
      <c r="U763" s="172"/>
      <c r="V763" s="172"/>
      <c r="W763" s="172"/>
      <c r="X763" s="172"/>
      <c r="Y763" s="172"/>
      <c r="Z763" s="172"/>
    </row>
    <row r="764" spans="1:26" ht="12" customHeight="1">
      <c r="A764" s="172"/>
      <c r="B764" s="172"/>
      <c r="C764" s="172"/>
      <c r="D764" s="172"/>
      <c r="E764" s="172"/>
      <c r="F764" s="172"/>
      <c r="G764" s="172"/>
      <c r="H764" s="172"/>
      <c r="I764" s="172"/>
      <c r="J764" s="172"/>
      <c r="K764" s="172"/>
      <c r="L764" s="172"/>
      <c r="M764" s="172"/>
      <c r="N764" s="172"/>
      <c r="O764" s="172"/>
      <c r="P764" s="172"/>
      <c r="Q764" s="172"/>
      <c r="R764" s="172"/>
      <c r="S764" s="172"/>
      <c r="T764" s="172"/>
      <c r="U764" s="172"/>
      <c r="V764" s="172"/>
      <c r="W764" s="172"/>
      <c r="X764" s="172"/>
      <c r="Y764" s="172"/>
      <c r="Z764" s="172"/>
    </row>
    <row r="765" spans="1:26" ht="12" customHeight="1">
      <c r="A765" s="172"/>
      <c r="B765" s="172"/>
      <c r="C765" s="172"/>
      <c r="D765" s="172"/>
      <c r="E765" s="172"/>
      <c r="F765" s="172"/>
      <c r="G765" s="172"/>
      <c r="H765" s="172"/>
      <c r="I765" s="172"/>
      <c r="J765" s="172"/>
      <c r="K765" s="172"/>
      <c r="L765" s="172"/>
      <c r="M765" s="172"/>
      <c r="N765" s="172"/>
      <c r="O765" s="172"/>
      <c r="P765" s="172"/>
      <c r="Q765" s="172"/>
      <c r="R765" s="172"/>
      <c r="S765" s="172"/>
      <c r="T765" s="172"/>
      <c r="U765" s="172"/>
      <c r="V765" s="172"/>
      <c r="W765" s="172"/>
      <c r="X765" s="172"/>
      <c r="Y765" s="172"/>
      <c r="Z765" s="172"/>
    </row>
    <row r="766" spans="1:26" ht="12" customHeight="1">
      <c r="A766" s="172"/>
      <c r="B766" s="172"/>
      <c r="C766" s="172"/>
      <c r="D766" s="172"/>
      <c r="E766" s="172"/>
      <c r="F766" s="172"/>
      <c r="G766" s="172"/>
      <c r="H766" s="172"/>
      <c r="I766" s="172"/>
      <c r="J766" s="172"/>
      <c r="K766" s="172"/>
      <c r="L766" s="172"/>
      <c r="M766" s="172"/>
      <c r="N766" s="172"/>
      <c r="O766" s="172"/>
      <c r="P766" s="172"/>
      <c r="Q766" s="172"/>
      <c r="R766" s="172"/>
      <c r="S766" s="172"/>
      <c r="T766" s="172"/>
      <c r="U766" s="172"/>
      <c r="V766" s="172"/>
      <c r="W766" s="172"/>
      <c r="X766" s="172"/>
      <c r="Y766" s="172"/>
      <c r="Z766" s="172"/>
    </row>
    <row r="767" spans="1:26" ht="12" customHeight="1">
      <c r="A767" s="172"/>
      <c r="B767" s="172"/>
      <c r="C767" s="172"/>
      <c r="D767" s="172"/>
      <c r="E767" s="172"/>
      <c r="F767" s="172"/>
      <c r="G767" s="172"/>
      <c r="H767" s="172"/>
      <c r="I767" s="172"/>
      <c r="J767" s="172"/>
      <c r="K767" s="172"/>
      <c r="L767" s="172"/>
      <c r="M767" s="172"/>
      <c r="N767" s="172"/>
      <c r="O767" s="172"/>
      <c r="P767" s="172"/>
      <c r="Q767" s="172"/>
      <c r="R767" s="172"/>
      <c r="S767" s="172"/>
      <c r="T767" s="172"/>
      <c r="U767" s="172"/>
      <c r="V767" s="172"/>
      <c r="W767" s="172"/>
      <c r="X767" s="172"/>
      <c r="Y767" s="172"/>
      <c r="Z767" s="172"/>
    </row>
    <row r="768" spans="1:26" ht="12" customHeight="1">
      <c r="A768" s="172"/>
      <c r="B768" s="172"/>
      <c r="C768" s="172"/>
      <c r="D768" s="172"/>
      <c r="E768" s="172"/>
      <c r="F768" s="172"/>
      <c r="G768" s="172"/>
      <c r="H768" s="172"/>
      <c r="I768" s="172"/>
      <c r="J768" s="172"/>
      <c r="K768" s="172"/>
      <c r="L768" s="172"/>
      <c r="M768" s="172"/>
      <c r="N768" s="172"/>
      <c r="O768" s="172"/>
      <c r="P768" s="172"/>
      <c r="Q768" s="172"/>
      <c r="R768" s="172"/>
      <c r="S768" s="172"/>
      <c r="T768" s="172"/>
      <c r="U768" s="172"/>
      <c r="V768" s="172"/>
      <c r="W768" s="172"/>
      <c r="X768" s="172"/>
      <c r="Y768" s="172"/>
      <c r="Z768" s="172"/>
    </row>
    <row r="769" spans="1:26" ht="12" customHeight="1">
      <c r="A769" s="172"/>
      <c r="B769" s="172"/>
      <c r="C769" s="172"/>
      <c r="D769" s="172"/>
      <c r="E769" s="172"/>
      <c r="F769" s="172"/>
      <c r="G769" s="172"/>
      <c r="H769" s="172"/>
      <c r="I769" s="172"/>
      <c r="J769" s="172"/>
      <c r="K769" s="172"/>
      <c r="L769" s="172"/>
      <c r="M769" s="172"/>
      <c r="N769" s="172"/>
      <c r="O769" s="172"/>
      <c r="P769" s="172"/>
      <c r="Q769" s="172"/>
      <c r="R769" s="172"/>
      <c r="S769" s="172"/>
      <c r="T769" s="172"/>
      <c r="U769" s="172"/>
      <c r="V769" s="172"/>
      <c r="W769" s="172"/>
      <c r="X769" s="172"/>
      <c r="Y769" s="172"/>
      <c r="Z769" s="172"/>
    </row>
    <row r="770" spans="1:26" ht="12" customHeight="1">
      <c r="A770" s="172"/>
      <c r="B770" s="172"/>
      <c r="C770" s="172"/>
      <c r="D770" s="172"/>
      <c r="E770" s="172"/>
      <c r="F770" s="172"/>
      <c r="G770" s="172"/>
      <c r="H770" s="172"/>
      <c r="I770" s="172"/>
      <c r="J770" s="172"/>
      <c r="K770" s="172"/>
      <c r="L770" s="172"/>
      <c r="M770" s="172"/>
      <c r="N770" s="172"/>
      <c r="O770" s="172"/>
      <c r="P770" s="172"/>
      <c r="Q770" s="172"/>
      <c r="R770" s="172"/>
      <c r="S770" s="172"/>
      <c r="T770" s="172"/>
      <c r="U770" s="172"/>
      <c r="V770" s="172"/>
      <c r="W770" s="172"/>
      <c r="X770" s="172"/>
      <c r="Y770" s="172"/>
      <c r="Z770" s="172"/>
    </row>
    <row r="771" spans="1:26" ht="12" customHeight="1">
      <c r="A771" s="172"/>
      <c r="B771" s="172"/>
      <c r="C771" s="172"/>
      <c r="D771" s="172"/>
      <c r="E771" s="172"/>
      <c r="F771" s="172"/>
      <c r="G771" s="172"/>
      <c r="H771" s="172"/>
      <c r="I771" s="172"/>
      <c r="J771" s="172"/>
      <c r="K771" s="172"/>
      <c r="L771" s="172"/>
      <c r="M771" s="172"/>
      <c r="N771" s="172"/>
      <c r="O771" s="172"/>
      <c r="P771" s="172"/>
      <c r="Q771" s="172"/>
      <c r="R771" s="172"/>
      <c r="S771" s="172"/>
      <c r="T771" s="172"/>
      <c r="U771" s="172"/>
      <c r="V771" s="172"/>
      <c r="W771" s="172"/>
      <c r="X771" s="172"/>
      <c r="Y771" s="172"/>
      <c r="Z771" s="172"/>
    </row>
    <row r="772" spans="1:26" ht="12" customHeight="1">
      <c r="A772" s="172"/>
      <c r="B772" s="172"/>
      <c r="C772" s="172"/>
      <c r="D772" s="172"/>
      <c r="E772" s="172"/>
      <c r="F772" s="172"/>
      <c r="G772" s="172"/>
      <c r="H772" s="172"/>
      <c r="I772" s="172"/>
      <c r="J772" s="172"/>
      <c r="K772" s="172"/>
      <c r="L772" s="172"/>
      <c r="M772" s="172"/>
      <c r="N772" s="172"/>
      <c r="O772" s="172"/>
      <c r="P772" s="172"/>
      <c r="Q772" s="172"/>
      <c r="R772" s="172"/>
      <c r="S772" s="172"/>
      <c r="T772" s="172"/>
      <c r="U772" s="172"/>
      <c r="V772" s="172"/>
      <c r="W772" s="172"/>
      <c r="X772" s="172"/>
      <c r="Y772" s="172"/>
      <c r="Z772" s="172"/>
    </row>
    <row r="773" spans="1:26" ht="12" customHeight="1">
      <c r="A773" s="172"/>
      <c r="B773" s="172"/>
      <c r="C773" s="172"/>
      <c r="D773" s="172"/>
      <c r="E773" s="172"/>
      <c r="F773" s="172"/>
      <c r="G773" s="172"/>
      <c r="H773" s="172"/>
      <c r="I773" s="172"/>
      <c r="J773" s="172"/>
      <c r="K773" s="172"/>
      <c r="L773" s="172"/>
      <c r="M773" s="172"/>
      <c r="N773" s="172"/>
      <c r="O773" s="172"/>
      <c r="P773" s="172"/>
      <c r="Q773" s="172"/>
      <c r="R773" s="172"/>
      <c r="S773" s="172"/>
      <c r="T773" s="172"/>
      <c r="U773" s="172"/>
      <c r="V773" s="172"/>
      <c r="W773" s="172"/>
      <c r="X773" s="172"/>
      <c r="Y773" s="172"/>
      <c r="Z773" s="172"/>
    </row>
    <row r="774" spans="1:26" ht="12" customHeight="1">
      <c r="A774" s="172"/>
      <c r="B774" s="172"/>
      <c r="C774" s="172"/>
      <c r="D774" s="172"/>
      <c r="E774" s="172"/>
      <c r="F774" s="172"/>
      <c r="G774" s="172"/>
      <c r="H774" s="172"/>
      <c r="I774" s="172"/>
      <c r="J774" s="172"/>
      <c r="K774" s="172"/>
      <c r="L774" s="172"/>
      <c r="M774" s="172"/>
      <c r="N774" s="172"/>
      <c r="O774" s="172"/>
      <c r="P774" s="172"/>
      <c r="Q774" s="172"/>
      <c r="R774" s="172"/>
      <c r="S774" s="172"/>
      <c r="T774" s="172"/>
      <c r="U774" s="172"/>
      <c r="V774" s="172"/>
      <c r="W774" s="172"/>
      <c r="X774" s="172"/>
      <c r="Y774" s="172"/>
      <c r="Z774" s="172"/>
    </row>
    <row r="775" spans="1:26" ht="12" customHeight="1">
      <c r="A775" s="172"/>
      <c r="B775" s="172"/>
      <c r="C775" s="172"/>
      <c r="D775" s="172"/>
      <c r="E775" s="172"/>
      <c r="F775" s="172"/>
      <c r="G775" s="172"/>
      <c r="H775" s="172"/>
      <c r="I775" s="172"/>
      <c r="J775" s="172"/>
      <c r="K775" s="172"/>
      <c r="L775" s="172"/>
      <c r="M775" s="172"/>
      <c r="N775" s="172"/>
      <c r="O775" s="172"/>
      <c r="P775" s="172"/>
      <c r="Q775" s="172"/>
      <c r="R775" s="172"/>
      <c r="S775" s="172"/>
      <c r="T775" s="172"/>
      <c r="U775" s="172"/>
      <c r="V775" s="172"/>
      <c r="W775" s="172"/>
      <c r="X775" s="172"/>
      <c r="Y775" s="172"/>
      <c r="Z775" s="172"/>
    </row>
    <row r="776" spans="1:26" ht="12" customHeight="1">
      <c r="A776" s="172"/>
      <c r="B776" s="172"/>
      <c r="C776" s="172"/>
      <c r="D776" s="172"/>
      <c r="E776" s="172"/>
      <c r="F776" s="172"/>
      <c r="G776" s="172"/>
      <c r="H776" s="172"/>
      <c r="I776" s="172"/>
      <c r="J776" s="172"/>
      <c r="K776" s="172"/>
      <c r="L776" s="172"/>
      <c r="M776" s="172"/>
      <c r="N776" s="172"/>
      <c r="O776" s="172"/>
      <c r="P776" s="172"/>
      <c r="Q776" s="172"/>
      <c r="R776" s="172"/>
      <c r="S776" s="172"/>
      <c r="T776" s="172"/>
      <c r="U776" s="172"/>
      <c r="V776" s="172"/>
      <c r="W776" s="172"/>
      <c r="X776" s="172"/>
      <c r="Y776" s="172"/>
      <c r="Z776" s="172"/>
    </row>
    <row r="777" spans="1:26" ht="12" customHeight="1">
      <c r="A777" s="172"/>
      <c r="B777" s="172"/>
      <c r="C777" s="172"/>
      <c r="D777" s="172"/>
      <c r="E777" s="172"/>
      <c r="F777" s="172"/>
      <c r="G777" s="172"/>
      <c r="H777" s="172"/>
      <c r="I777" s="172"/>
      <c r="J777" s="172"/>
      <c r="K777" s="172"/>
      <c r="L777" s="172"/>
      <c r="M777" s="172"/>
      <c r="N777" s="172"/>
      <c r="O777" s="172"/>
      <c r="P777" s="172"/>
      <c r="Q777" s="172"/>
      <c r="R777" s="172"/>
      <c r="S777" s="172"/>
      <c r="T777" s="172"/>
      <c r="U777" s="172"/>
      <c r="V777" s="172"/>
      <c r="W777" s="172"/>
      <c r="X777" s="172"/>
      <c r="Y777" s="172"/>
      <c r="Z777" s="172"/>
    </row>
    <row r="778" spans="1:26" ht="12" customHeight="1">
      <c r="A778" s="172"/>
      <c r="B778" s="172"/>
      <c r="C778" s="172"/>
      <c r="D778" s="172"/>
      <c r="E778" s="172"/>
      <c r="F778" s="172"/>
      <c r="G778" s="172"/>
      <c r="H778" s="172"/>
      <c r="I778" s="172"/>
      <c r="J778" s="172"/>
      <c r="K778" s="172"/>
      <c r="L778" s="172"/>
      <c r="M778" s="172"/>
      <c r="N778" s="172"/>
      <c r="O778" s="172"/>
      <c r="P778" s="172"/>
      <c r="Q778" s="172"/>
      <c r="R778" s="172"/>
      <c r="S778" s="172"/>
      <c r="T778" s="172"/>
      <c r="U778" s="172"/>
      <c r="V778" s="172"/>
      <c r="W778" s="172"/>
      <c r="X778" s="172"/>
      <c r="Y778" s="172"/>
      <c r="Z778" s="172"/>
    </row>
    <row r="779" spans="1:26" ht="12" customHeight="1">
      <c r="A779" s="172"/>
      <c r="B779" s="172"/>
      <c r="C779" s="172"/>
      <c r="D779" s="172"/>
      <c r="E779" s="172"/>
      <c r="F779" s="172"/>
      <c r="G779" s="172"/>
      <c r="H779" s="172"/>
      <c r="I779" s="172"/>
      <c r="J779" s="172"/>
      <c r="K779" s="172"/>
      <c r="L779" s="172"/>
      <c r="M779" s="172"/>
      <c r="N779" s="172"/>
      <c r="O779" s="172"/>
      <c r="P779" s="172"/>
      <c r="Q779" s="172"/>
      <c r="R779" s="172"/>
      <c r="S779" s="172"/>
      <c r="T779" s="172"/>
      <c r="U779" s="172"/>
      <c r="V779" s="172"/>
      <c r="W779" s="172"/>
      <c r="X779" s="172"/>
      <c r="Y779" s="172"/>
      <c r="Z779" s="172"/>
    </row>
    <row r="780" spans="1:26" ht="12" customHeight="1">
      <c r="A780" s="172"/>
      <c r="B780" s="172"/>
      <c r="C780" s="172"/>
      <c r="D780" s="172"/>
      <c r="E780" s="172"/>
      <c r="F780" s="172"/>
      <c r="G780" s="172"/>
      <c r="H780" s="172"/>
      <c r="I780" s="172"/>
      <c r="J780" s="172"/>
      <c r="K780" s="172"/>
      <c r="L780" s="172"/>
      <c r="M780" s="172"/>
      <c r="N780" s="172"/>
      <c r="O780" s="172"/>
      <c r="P780" s="172"/>
      <c r="Q780" s="172"/>
      <c r="R780" s="172"/>
      <c r="S780" s="172"/>
      <c r="T780" s="172"/>
      <c r="U780" s="172"/>
      <c r="V780" s="172"/>
      <c r="W780" s="172"/>
      <c r="X780" s="172"/>
      <c r="Y780" s="172"/>
      <c r="Z780" s="172"/>
    </row>
    <row r="781" spans="1:26" ht="12" customHeight="1">
      <c r="A781" s="172"/>
      <c r="B781" s="172"/>
      <c r="C781" s="172"/>
      <c r="D781" s="172"/>
      <c r="E781" s="172"/>
      <c r="F781" s="172"/>
      <c r="G781" s="172"/>
      <c r="H781" s="172"/>
      <c r="I781" s="172"/>
      <c r="J781" s="172"/>
      <c r="K781" s="172"/>
      <c r="L781" s="172"/>
      <c r="M781" s="172"/>
      <c r="N781" s="172"/>
      <c r="O781" s="172"/>
      <c r="P781" s="172"/>
      <c r="Q781" s="172"/>
      <c r="R781" s="172"/>
      <c r="S781" s="172"/>
      <c r="T781" s="172"/>
      <c r="U781" s="172"/>
      <c r="V781" s="172"/>
      <c r="W781" s="172"/>
      <c r="X781" s="172"/>
      <c r="Y781" s="172"/>
      <c r="Z781" s="172"/>
    </row>
    <row r="782" spans="1:26" ht="12" customHeight="1">
      <c r="A782" s="172"/>
      <c r="B782" s="172"/>
      <c r="C782" s="172"/>
      <c r="D782" s="172"/>
      <c r="E782" s="172"/>
      <c r="F782" s="172"/>
      <c r="G782" s="172"/>
      <c r="H782" s="172"/>
      <c r="I782" s="172"/>
      <c r="J782" s="172"/>
      <c r="K782" s="172"/>
      <c r="L782" s="172"/>
      <c r="M782" s="172"/>
      <c r="N782" s="172"/>
      <c r="O782" s="172"/>
      <c r="P782" s="172"/>
      <c r="Q782" s="172"/>
      <c r="R782" s="172"/>
      <c r="S782" s="172"/>
      <c r="T782" s="172"/>
      <c r="U782" s="172"/>
      <c r="V782" s="172"/>
      <c r="W782" s="172"/>
      <c r="X782" s="172"/>
      <c r="Y782" s="172"/>
      <c r="Z782" s="172"/>
    </row>
    <row r="783" spans="1:26" ht="12" customHeight="1">
      <c r="A783" s="172"/>
      <c r="B783" s="172"/>
      <c r="C783" s="172"/>
      <c r="D783" s="172"/>
      <c r="E783" s="172"/>
      <c r="F783" s="172"/>
      <c r="G783" s="172"/>
      <c r="H783" s="172"/>
      <c r="I783" s="172"/>
      <c r="J783" s="172"/>
      <c r="K783" s="172"/>
      <c r="L783" s="172"/>
      <c r="M783" s="172"/>
      <c r="N783" s="172"/>
      <c r="O783" s="172"/>
      <c r="P783" s="172"/>
      <c r="Q783" s="172"/>
      <c r="R783" s="172"/>
      <c r="S783" s="172"/>
      <c r="T783" s="172"/>
      <c r="U783" s="172"/>
      <c r="V783" s="172"/>
      <c r="W783" s="172"/>
      <c r="X783" s="172"/>
      <c r="Y783" s="172"/>
      <c r="Z783" s="172"/>
    </row>
    <row r="784" spans="1:26" ht="12" customHeight="1">
      <c r="A784" s="172"/>
      <c r="B784" s="172"/>
      <c r="C784" s="172"/>
      <c r="D784" s="172"/>
      <c r="E784" s="172"/>
      <c r="F784" s="172"/>
      <c r="G784" s="172"/>
      <c r="H784" s="172"/>
      <c r="I784" s="172"/>
      <c r="J784" s="172"/>
      <c r="K784" s="172"/>
      <c r="L784" s="172"/>
      <c r="M784" s="172"/>
      <c r="N784" s="172"/>
      <c r="O784" s="172"/>
      <c r="P784" s="172"/>
      <c r="Q784" s="172"/>
      <c r="R784" s="172"/>
      <c r="S784" s="172"/>
      <c r="T784" s="172"/>
      <c r="U784" s="172"/>
      <c r="V784" s="172"/>
      <c r="W784" s="172"/>
      <c r="X784" s="172"/>
      <c r="Y784" s="172"/>
      <c r="Z784" s="172"/>
    </row>
    <row r="785" spans="1:26" ht="12" customHeight="1">
      <c r="A785" s="172"/>
      <c r="B785" s="172"/>
      <c r="C785" s="172"/>
      <c r="D785" s="172"/>
      <c r="E785" s="172"/>
      <c r="F785" s="172"/>
      <c r="G785" s="172"/>
      <c r="H785" s="172"/>
      <c r="I785" s="172"/>
      <c r="J785" s="172"/>
      <c r="K785" s="172"/>
      <c r="L785" s="172"/>
      <c r="M785" s="172"/>
      <c r="N785" s="172"/>
      <c r="O785" s="172"/>
      <c r="P785" s="172"/>
      <c r="Q785" s="172"/>
      <c r="R785" s="172"/>
      <c r="S785" s="172"/>
      <c r="T785" s="172"/>
      <c r="U785" s="172"/>
      <c r="V785" s="172"/>
      <c r="W785" s="172"/>
      <c r="X785" s="172"/>
      <c r="Y785" s="172"/>
      <c r="Z785" s="172"/>
    </row>
    <row r="786" spans="1:26" ht="12" customHeight="1">
      <c r="A786" s="172"/>
      <c r="B786" s="172"/>
      <c r="C786" s="172"/>
      <c r="D786" s="172"/>
      <c r="E786" s="172"/>
      <c r="F786" s="172"/>
      <c r="G786" s="172"/>
      <c r="H786" s="172"/>
      <c r="I786" s="172"/>
      <c r="J786" s="172"/>
      <c r="K786" s="172"/>
      <c r="L786" s="172"/>
      <c r="M786" s="172"/>
      <c r="N786" s="172"/>
      <c r="O786" s="172"/>
      <c r="P786" s="172"/>
      <c r="Q786" s="172"/>
      <c r="R786" s="172"/>
      <c r="S786" s="172"/>
      <c r="T786" s="172"/>
      <c r="U786" s="172"/>
      <c r="V786" s="172"/>
      <c r="W786" s="172"/>
      <c r="X786" s="172"/>
      <c r="Y786" s="172"/>
      <c r="Z786" s="172"/>
    </row>
    <row r="787" spans="1:26" ht="12" customHeight="1">
      <c r="A787" s="172"/>
      <c r="B787" s="172"/>
      <c r="C787" s="172"/>
      <c r="D787" s="172"/>
      <c r="E787" s="172"/>
      <c r="F787" s="172"/>
      <c r="G787" s="172"/>
      <c r="H787" s="172"/>
      <c r="I787" s="172"/>
      <c r="J787" s="172"/>
      <c r="K787" s="172"/>
      <c r="L787" s="172"/>
      <c r="M787" s="172"/>
      <c r="N787" s="172"/>
      <c r="O787" s="172"/>
      <c r="P787" s="172"/>
      <c r="Q787" s="172"/>
      <c r="R787" s="172"/>
      <c r="S787" s="172"/>
      <c r="T787" s="172"/>
      <c r="U787" s="172"/>
      <c r="V787" s="172"/>
      <c r="W787" s="172"/>
      <c r="X787" s="172"/>
      <c r="Y787" s="172"/>
      <c r="Z787" s="172"/>
    </row>
    <row r="788" spans="1:26" ht="12" customHeight="1">
      <c r="A788" s="172"/>
      <c r="B788" s="172"/>
      <c r="C788" s="172"/>
      <c r="D788" s="172"/>
      <c r="E788" s="172"/>
      <c r="F788" s="172"/>
      <c r="G788" s="172"/>
      <c r="H788" s="172"/>
      <c r="I788" s="172"/>
      <c r="J788" s="172"/>
      <c r="K788" s="172"/>
      <c r="L788" s="172"/>
      <c r="M788" s="172"/>
      <c r="N788" s="172"/>
      <c r="O788" s="172"/>
      <c r="P788" s="172"/>
      <c r="Q788" s="172"/>
      <c r="R788" s="172"/>
      <c r="S788" s="172"/>
      <c r="T788" s="172"/>
      <c r="U788" s="172"/>
      <c r="V788" s="172"/>
      <c r="W788" s="172"/>
      <c r="X788" s="172"/>
      <c r="Y788" s="172"/>
      <c r="Z788" s="172"/>
    </row>
    <row r="789" spans="1:26" ht="12" customHeight="1">
      <c r="A789" s="172"/>
      <c r="B789" s="172"/>
      <c r="C789" s="172"/>
      <c r="D789" s="172"/>
      <c r="E789" s="172"/>
      <c r="F789" s="172"/>
      <c r="G789" s="172"/>
      <c r="H789" s="172"/>
      <c r="I789" s="172"/>
      <c r="J789" s="172"/>
      <c r="K789" s="172"/>
      <c r="L789" s="172"/>
      <c r="M789" s="172"/>
      <c r="N789" s="172"/>
      <c r="O789" s="172"/>
      <c r="P789" s="172"/>
      <c r="Q789" s="172"/>
      <c r="R789" s="172"/>
      <c r="S789" s="172"/>
      <c r="T789" s="172"/>
      <c r="U789" s="172"/>
      <c r="V789" s="172"/>
      <c r="W789" s="172"/>
      <c r="X789" s="172"/>
      <c r="Y789" s="172"/>
      <c r="Z789" s="172"/>
    </row>
    <row r="790" spans="1:26" ht="12" customHeight="1">
      <c r="A790" s="172"/>
      <c r="B790" s="172"/>
      <c r="C790" s="172"/>
      <c r="D790" s="172"/>
      <c r="E790" s="172"/>
      <c r="F790" s="172"/>
      <c r="G790" s="172"/>
      <c r="H790" s="172"/>
      <c r="I790" s="172"/>
      <c r="J790" s="172"/>
      <c r="K790" s="172"/>
      <c r="L790" s="172"/>
      <c r="M790" s="172"/>
      <c r="N790" s="172"/>
      <c r="O790" s="172"/>
      <c r="P790" s="172"/>
      <c r="Q790" s="172"/>
      <c r="R790" s="172"/>
      <c r="S790" s="172"/>
      <c r="T790" s="172"/>
      <c r="U790" s="172"/>
      <c r="V790" s="172"/>
      <c r="W790" s="172"/>
      <c r="X790" s="172"/>
      <c r="Y790" s="172"/>
      <c r="Z790" s="172"/>
    </row>
    <row r="791" spans="1:26" ht="12" customHeight="1">
      <c r="A791" s="172"/>
      <c r="B791" s="172"/>
      <c r="C791" s="172"/>
      <c r="D791" s="172"/>
      <c r="E791" s="172"/>
      <c r="F791" s="172"/>
      <c r="G791" s="172"/>
      <c r="H791" s="172"/>
      <c r="I791" s="172"/>
      <c r="J791" s="172"/>
      <c r="K791" s="172"/>
      <c r="L791" s="172"/>
      <c r="M791" s="172"/>
      <c r="N791" s="172"/>
      <c r="O791" s="172"/>
      <c r="P791" s="172"/>
      <c r="Q791" s="172"/>
      <c r="R791" s="172"/>
      <c r="S791" s="172"/>
      <c r="T791" s="172"/>
      <c r="U791" s="172"/>
      <c r="V791" s="172"/>
      <c r="W791" s="172"/>
      <c r="X791" s="172"/>
      <c r="Y791" s="172"/>
      <c r="Z791" s="172"/>
    </row>
    <row r="792" spans="1:26" ht="12" customHeight="1">
      <c r="A792" s="172"/>
      <c r="B792" s="172"/>
      <c r="C792" s="172"/>
      <c r="D792" s="172"/>
      <c r="E792" s="172"/>
      <c r="F792" s="172"/>
      <c r="G792" s="172"/>
      <c r="H792" s="172"/>
      <c r="I792" s="172"/>
      <c r="J792" s="172"/>
      <c r="K792" s="172"/>
      <c r="L792" s="172"/>
      <c r="M792" s="172"/>
      <c r="N792" s="172"/>
      <c r="O792" s="172"/>
      <c r="P792" s="172"/>
      <c r="Q792" s="172"/>
      <c r="R792" s="172"/>
      <c r="S792" s="172"/>
      <c r="T792" s="172"/>
      <c r="U792" s="172"/>
      <c r="V792" s="172"/>
      <c r="W792" s="172"/>
      <c r="X792" s="172"/>
      <c r="Y792" s="172"/>
      <c r="Z792" s="172"/>
    </row>
    <row r="793" spans="1:26" ht="12" customHeight="1">
      <c r="A793" s="172"/>
      <c r="B793" s="172"/>
      <c r="C793" s="172"/>
      <c r="D793" s="172"/>
      <c r="E793" s="172"/>
      <c r="F793" s="172"/>
      <c r="G793" s="172"/>
      <c r="H793" s="172"/>
      <c r="I793" s="172"/>
      <c r="J793" s="172"/>
      <c r="K793" s="172"/>
      <c r="L793" s="172"/>
      <c r="M793" s="172"/>
      <c r="N793" s="172"/>
      <c r="O793" s="172"/>
      <c r="P793" s="172"/>
      <c r="Q793" s="172"/>
      <c r="R793" s="172"/>
      <c r="S793" s="172"/>
      <c r="T793" s="172"/>
      <c r="U793" s="172"/>
      <c r="V793" s="172"/>
      <c r="W793" s="172"/>
      <c r="X793" s="172"/>
      <c r="Y793" s="172"/>
      <c r="Z793" s="172"/>
    </row>
    <row r="794" spans="1:26" ht="12" customHeight="1">
      <c r="A794" s="172"/>
      <c r="B794" s="172"/>
      <c r="C794" s="172"/>
      <c r="D794" s="172"/>
      <c r="E794" s="172"/>
      <c r="F794" s="172"/>
      <c r="G794" s="172"/>
      <c r="H794" s="172"/>
      <c r="I794" s="172"/>
      <c r="J794" s="172"/>
      <c r="K794" s="172"/>
      <c r="L794" s="172"/>
      <c r="M794" s="172"/>
      <c r="N794" s="172"/>
      <c r="O794" s="172"/>
      <c r="P794" s="172"/>
      <c r="Q794" s="172"/>
      <c r="R794" s="172"/>
      <c r="S794" s="172"/>
      <c r="T794" s="172"/>
      <c r="U794" s="172"/>
      <c r="V794" s="172"/>
      <c r="W794" s="172"/>
      <c r="X794" s="172"/>
      <c r="Y794" s="172"/>
      <c r="Z794" s="172"/>
    </row>
    <row r="795" spans="1:26" ht="12" customHeight="1">
      <c r="A795" s="172"/>
      <c r="B795" s="172"/>
      <c r="C795" s="172"/>
      <c r="D795" s="172"/>
      <c r="E795" s="172"/>
      <c r="F795" s="172"/>
      <c r="G795" s="172"/>
      <c r="H795" s="172"/>
      <c r="I795" s="172"/>
      <c r="J795" s="172"/>
      <c r="K795" s="172"/>
      <c r="L795" s="172"/>
      <c r="M795" s="172"/>
      <c r="N795" s="172"/>
      <c r="O795" s="172"/>
      <c r="P795" s="172"/>
      <c r="Q795" s="172"/>
      <c r="R795" s="172"/>
      <c r="S795" s="172"/>
      <c r="T795" s="172"/>
      <c r="U795" s="172"/>
      <c r="V795" s="172"/>
      <c r="W795" s="172"/>
      <c r="X795" s="172"/>
      <c r="Y795" s="172"/>
      <c r="Z795" s="172"/>
    </row>
    <row r="796" spans="1:26" ht="12" customHeight="1">
      <c r="A796" s="172"/>
      <c r="B796" s="172"/>
      <c r="C796" s="172"/>
      <c r="D796" s="172"/>
      <c r="E796" s="172"/>
      <c r="F796" s="172"/>
      <c r="G796" s="172"/>
      <c r="H796" s="172"/>
      <c r="I796" s="172"/>
      <c r="J796" s="172"/>
      <c r="K796" s="172"/>
      <c r="L796" s="172"/>
      <c r="M796" s="172"/>
      <c r="N796" s="172"/>
      <c r="O796" s="172"/>
      <c r="P796" s="172"/>
      <c r="Q796" s="172"/>
      <c r="R796" s="172"/>
      <c r="S796" s="172"/>
      <c r="T796" s="172"/>
      <c r="U796" s="172"/>
      <c r="V796" s="172"/>
      <c r="W796" s="172"/>
      <c r="X796" s="172"/>
      <c r="Y796" s="172"/>
      <c r="Z796" s="172"/>
    </row>
    <row r="797" spans="1:26" ht="12" customHeight="1">
      <c r="A797" s="172"/>
      <c r="B797" s="172"/>
      <c r="C797" s="172"/>
      <c r="D797" s="172"/>
      <c r="E797" s="172"/>
      <c r="F797" s="172"/>
      <c r="G797" s="172"/>
      <c r="H797" s="172"/>
      <c r="I797" s="172"/>
      <c r="J797" s="172"/>
      <c r="K797" s="172"/>
      <c r="L797" s="172"/>
      <c r="M797" s="172"/>
      <c r="N797" s="172"/>
      <c r="O797" s="172"/>
      <c r="P797" s="172"/>
      <c r="Q797" s="172"/>
      <c r="R797" s="172"/>
      <c r="S797" s="172"/>
      <c r="T797" s="172"/>
      <c r="U797" s="172"/>
      <c r="V797" s="172"/>
      <c r="W797" s="172"/>
      <c r="X797" s="172"/>
      <c r="Y797" s="172"/>
      <c r="Z797" s="172"/>
    </row>
    <row r="798" spans="1:26" ht="12" customHeight="1">
      <c r="A798" s="172"/>
      <c r="B798" s="172"/>
      <c r="C798" s="172"/>
      <c r="D798" s="172"/>
      <c r="E798" s="172"/>
      <c r="F798" s="172"/>
      <c r="G798" s="172"/>
      <c r="H798" s="172"/>
      <c r="I798" s="172"/>
      <c r="J798" s="172"/>
      <c r="K798" s="172"/>
      <c r="L798" s="172"/>
      <c r="M798" s="172"/>
      <c r="N798" s="172"/>
      <c r="O798" s="172"/>
      <c r="P798" s="172"/>
      <c r="Q798" s="172"/>
      <c r="R798" s="172"/>
      <c r="S798" s="172"/>
      <c r="T798" s="172"/>
      <c r="U798" s="172"/>
      <c r="V798" s="172"/>
      <c r="W798" s="172"/>
      <c r="X798" s="172"/>
      <c r="Y798" s="172"/>
      <c r="Z798" s="172"/>
    </row>
    <row r="799" spans="1:26" ht="12" customHeight="1">
      <c r="A799" s="172"/>
      <c r="B799" s="172"/>
      <c r="C799" s="172"/>
      <c r="D799" s="172"/>
      <c r="E799" s="172"/>
      <c r="F799" s="172"/>
      <c r="G799" s="172"/>
      <c r="H799" s="172"/>
      <c r="I799" s="172"/>
      <c r="J799" s="172"/>
      <c r="K799" s="172"/>
      <c r="L799" s="172"/>
      <c r="M799" s="172"/>
      <c r="N799" s="172"/>
      <c r="O799" s="172"/>
      <c r="P799" s="172"/>
      <c r="Q799" s="172"/>
      <c r="R799" s="172"/>
      <c r="S799" s="172"/>
      <c r="T799" s="172"/>
      <c r="U799" s="172"/>
      <c r="V799" s="172"/>
      <c r="W799" s="172"/>
      <c r="X799" s="172"/>
      <c r="Y799" s="172"/>
      <c r="Z799" s="172"/>
    </row>
    <row r="800" spans="1:26" ht="12" customHeight="1">
      <c r="A800" s="172"/>
      <c r="B800" s="172"/>
      <c r="C800" s="172"/>
      <c r="D800" s="172"/>
      <c r="E800" s="172"/>
      <c r="F800" s="172"/>
      <c r="G800" s="172"/>
      <c r="H800" s="172"/>
      <c r="I800" s="172"/>
      <c r="J800" s="172"/>
      <c r="K800" s="172"/>
      <c r="L800" s="172"/>
      <c r="M800" s="172"/>
      <c r="N800" s="172"/>
      <c r="O800" s="172"/>
      <c r="P800" s="172"/>
      <c r="Q800" s="172"/>
      <c r="R800" s="172"/>
      <c r="S800" s="172"/>
      <c r="T800" s="172"/>
      <c r="U800" s="172"/>
      <c r="V800" s="172"/>
      <c r="W800" s="172"/>
      <c r="X800" s="172"/>
      <c r="Y800" s="172"/>
      <c r="Z800" s="172"/>
    </row>
    <row r="801" spans="1:26" ht="12" customHeight="1">
      <c r="A801" s="172"/>
      <c r="B801" s="172"/>
      <c r="C801" s="172"/>
      <c r="D801" s="172"/>
      <c r="E801" s="172"/>
      <c r="F801" s="172"/>
      <c r="G801" s="172"/>
      <c r="H801" s="172"/>
      <c r="I801" s="172"/>
      <c r="J801" s="172"/>
      <c r="K801" s="172"/>
      <c r="L801" s="172"/>
      <c r="M801" s="172"/>
      <c r="N801" s="172"/>
      <c r="O801" s="172"/>
      <c r="P801" s="172"/>
      <c r="Q801" s="172"/>
      <c r="R801" s="172"/>
      <c r="S801" s="172"/>
      <c r="T801" s="172"/>
      <c r="U801" s="172"/>
      <c r="V801" s="172"/>
      <c r="W801" s="172"/>
      <c r="X801" s="172"/>
      <c r="Y801" s="172"/>
      <c r="Z801" s="172"/>
    </row>
    <row r="802" spans="1:26" ht="12" customHeight="1">
      <c r="A802" s="172"/>
      <c r="B802" s="172"/>
      <c r="C802" s="172"/>
      <c r="D802" s="172"/>
      <c r="E802" s="172"/>
      <c r="F802" s="172"/>
      <c r="G802" s="172"/>
      <c r="H802" s="172"/>
      <c r="I802" s="172"/>
      <c r="J802" s="172"/>
      <c r="K802" s="172"/>
      <c r="L802" s="172"/>
      <c r="M802" s="172"/>
      <c r="N802" s="172"/>
      <c r="O802" s="172"/>
      <c r="P802" s="172"/>
      <c r="Q802" s="172"/>
      <c r="R802" s="172"/>
      <c r="S802" s="172"/>
      <c r="T802" s="172"/>
      <c r="U802" s="172"/>
      <c r="V802" s="172"/>
      <c r="W802" s="172"/>
      <c r="X802" s="172"/>
      <c r="Y802" s="172"/>
      <c r="Z802" s="172"/>
    </row>
    <row r="803" spans="1:26" ht="12" customHeight="1">
      <c r="A803" s="172"/>
      <c r="B803" s="172"/>
      <c r="C803" s="172"/>
      <c r="D803" s="172"/>
      <c r="E803" s="172"/>
      <c r="F803" s="172"/>
      <c r="G803" s="172"/>
      <c r="H803" s="172"/>
      <c r="I803" s="172"/>
      <c r="J803" s="172"/>
      <c r="K803" s="172"/>
      <c r="L803" s="172"/>
      <c r="M803" s="172"/>
      <c r="N803" s="172"/>
      <c r="O803" s="172"/>
      <c r="P803" s="172"/>
      <c r="Q803" s="172"/>
      <c r="R803" s="172"/>
      <c r="S803" s="172"/>
      <c r="T803" s="172"/>
      <c r="U803" s="172"/>
      <c r="V803" s="172"/>
      <c r="W803" s="172"/>
      <c r="X803" s="172"/>
      <c r="Y803" s="172"/>
      <c r="Z803" s="172"/>
    </row>
    <row r="804" spans="1:26" ht="12" customHeight="1">
      <c r="A804" s="172"/>
      <c r="B804" s="172"/>
      <c r="C804" s="172"/>
      <c r="D804" s="172"/>
      <c r="E804" s="172"/>
      <c r="F804" s="172"/>
      <c r="G804" s="172"/>
      <c r="H804" s="172"/>
      <c r="I804" s="172"/>
      <c r="J804" s="172"/>
      <c r="K804" s="172"/>
      <c r="L804" s="172"/>
      <c r="M804" s="172"/>
      <c r="N804" s="172"/>
      <c r="O804" s="172"/>
      <c r="P804" s="172"/>
      <c r="Q804" s="172"/>
      <c r="R804" s="172"/>
      <c r="S804" s="172"/>
      <c r="T804" s="172"/>
      <c r="U804" s="172"/>
      <c r="V804" s="172"/>
      <c r="W804" s="172"/>
      <c r="X804" s="172"/>
      <c r="Y804" s="172"/>
      <c r="Z804" s="172"/>
    </row>
    <row r="805" spans="1:26" ht="12" customHeight="1">
      <c r="A805" s="172"/>
      <c r="B805" s="172"/>
      <c r="C805" s="172"/>
      <c r="D805" s="172"/>
      <c r="E805" s="172"/>
      <c r="F805" s="172"/>
      <c r="G805" s="172"/>
      <c r="H805" s="172"/>
      <c r="I805" s="172"/>
      <c r="J805" s="172"/>
      <c r="K805" s="172"/>
      <c r="L805" s="172"/>
      <c r="M805" s="172"/>
      <c r="N805" s="172"/>
      <c r="O805" s="172"/>
      <c r="P805" s="172"/>
      <c r="Q805" s="172"/>
      <c r="R805" s="172"/>
      <c r="S805" s="172"/>
      <c r="T805" s="172"/>
      <c r="U805" s="172"/>
      <c r="V805" s="172"/>
      <c r="W805" s="172"/>
      <c r="X805" s="172"/>
      <c r="Y805" s="172"/>
      <c r="Z805" s="172"/>
    </row>
    <row r="806" spans="1:26" ht="12" customHeight="1">
      <c r="A806" s="172"/>
      <c r="B806" s="172"/>
      <c r="C806" s="172"/>
      <c r="D806" s="172"/>
      <c r="E806" s="172"/>
      <c r="F806" s="172"/>
      <c r="G806" s="172"/>
      <c r="H806" s="172"/>
      <c r="I806" s="172"/>
      <c r="J806" s="172"/>
      <c r="K806" s="172"/>
      <c r="L806" s="172"/>
      <c r="M806" s="172"/>
      <c r="N806" s="172"/>
      <c r="O806" s="172"/>
      <c r="P806" s="172"/>
      <c r="Q806" s="172"/>
      <c r="R806" s="172"/>
      <c r="S806" s="172"/>
      <c r="T806" s="172"/>
      <c r="U806" s="172"/>
      <c r="V806" s="172"/>
      <c r="W806" s="172"/>
      <c r="X806" s="172"/>
      <c r="Y806" s="172"/>
      <c r="Z806" s="172"/>
    </row>
    <row r="807" spans="1:26" ht="12" customHeight="1">
      <c r="A807" s="172"/>
      <c r="B807" s="172"/>
      <c r="C807" s="172"/>
      <c r="D807" s="172"/>
      <c r="E807" s="172"/>
      <c r="F807" s="172"/>
      <c r="G807" s="172"/>
      <c r="H807" s="172"/>
      <c r="I807" s="172"/>
      <c r="J807" s="172"/>
      <c r="K807" s="172"/>
      <c r="L807" s="172"/>
      <c r="M807" s="172"/>
      <c r="N807" s="172"/>
      <c r="O807" s="172"/>
      <c r="P807" s="172"/>
      <c r="Q807" s="172"/>
      <c r="R807" s="172"/>
      <c r="S807" s="172"/>
      <c r="T807" s="172"/>
      <c r="U807" s="172"/>
      <c r="V807" s="172"/>
      <c r="W807" s="172"/>
      <c r="X807" s="172"/>
      <c r="Y807" s="172"/>
      <c r="Z807" s="172"/>
    </row>
    <row r="808" spans="1:26" ht="12" customHeight="1">
      <c r="A808" s="172"/>
      <c r="B808" s="172"/>
      <c r="C808" s="172"/>
      <c r="D808" s="172"/>
      <c r="E808" s="172"/>
      <c r="F808" s="172"/>
      <c r="G808" s="172"/>
      <c r="H808" s="172"/>
      <c r="I808" s="172"/>
      <c r="J808" s="172"/>
      <c r="K808" s="172"/>
      <c r="L808" s="172"/>
      <c r="M808" s="172"/>
      <c r="N808" s="172"/>
      <c r="O808" s="172"/>
      <c r="P808" s="172"/>
      <c r="Q808" s="172"/>
      <c r="R808" s="172"/>
      <c r="S808" s="172"/>
      <c r="T808" s="172"/>
      <c r="U808" s="172"/>
      <c r="V808" s="172"/>
      <c r="W808" s="172"/>
      <c r="X808" s="172"/>
      <c r="Y808" s="172"/>
      <c r="Z808" s="172"/>
    </row>
    <row r="809" spans="1:26" ht="12" customHeight="1">
      <c r="A809" s="172"/>
      <c r="B809" s="172"/>
      <c r="C809" s="172"/>
      <c r="D809" s="172"/>
      <c r="E809" s="172"/>
      <c r="F809" s="172"/>
      <c r="G809" s="172"/>
      <c r="H809" s="172"/>
      <c r="I809" s="172"/>
      <c r="J809" s="172"/>
      <c r="K809" s="172"/>
      <c r="L809" s="172"/>
      <c r="M809" s="172"/>
      <c r="N809" s="172"/>
      <c r="O809" s="172"/>
      <c r="P809" s="172"/>
      <c r="Q809" s="172"/>
      <c r="R809" s="172"/>
      <c r="S809" s="172"/>
      <c r="T809" s="172"/>
      <c r="U809" s="172"/>
      <c r="V809" s="172"/>
      <c r="W809" s="172"/>
      <c r="X809" s="172"/>
      <c r="Y809" s="172"/>
      <c r="Z809" s="172"/>
    </row>
    <row r="810" spans="1:26" ht="12" customHeight="1">
      <c r="A810" s="172"/>
      <c r="B810" s="172"/>
      <c r="C810" s="172"/>
      <c r="D810" s="172"/>
      <c r="E810" s="172"/>
      <c r="F810" s="172"/>
      <c r="G810" s="172"/>
      <c r="H810" s="172"/>
      <c r="I810" s="172"/>
      <c r="J810" s="172"/>
      <c r="K810" s="172"/>
      <c r="L810" s="172"/>
      <c r="M810" s="172"/>
      <c r="N810" s="172"/>
      <c r="O810" s="172"/>
      <c r="P810" s="172"/>
      <c r="Q810" s="172"/>
      <c r="R810" s="172"/>
      <c r="S810" s="172"/>
      <c r="T810" s="172"/>
      <c r="U810" s="172"/>
      <c r="V810" s="172"/>
      <c r="W810" s="172"/>
      <c r="X810" s="172"/>
      <c r="Y810" s="172"/>
      <c r="Z810" s="172"/>
    </row>
    <row r="811" spans="1:26" ht="12" customHeight="1">
      <c r="A811" s="172"/>
      <c r="B811" s="172"/>
      <c r="C811" s="172"/>
      <c r="D811" s="172"/>
      <c r="E811" s="172"/>
      <c r="F811" s="172"/>
      <c r="G811" s="172"/>
      <c r="H811" s="172"/>
      <c r="I811" s="172"/>
      <c r="J811" s="172"/>
      <c r="K811" s="172"/>
      <c r="L811" s="172"/>
      <c r="M811" s="172"/>
      <c r="N811" s="172"/>
      <c r="O811" s="172"/>
      <c r="P811" s="172"/>
      <c r="Q811" s="172"/>
      <c r="R811" s="172"/>
      <c r="S811" s="172"/>
      <c r="T811" s="172"/>
      <c r="U811" s="172"/>
      <c r="V811" s="172"/>
      <c r="W811" s="172"/>
      <c r="X811" s="172"/>
      <c r="Y811" s="172"/>
      <c r="Z811" s="172"/>
    </row>
    <row r="812" spans="1:26" ht="12" customHeight="1">
      <c r="A812" s="172"/>
      <c r="B812" s="172"/>
      <c r="C812" s="172"/>
      <c r="D812" s="172"/>
      <c r="E812" s="172"/>
      <c r="F812" s="172"/>
      <c r="G812" s="172"/>
      <c r="H812" s="172"/>
      <c r="I812" s="172"/>
      <c r="J812" s="172"/>
      <c r="K812" s="172"/>
      <c r="L812" s="172"/>
      <c r="M812" s="172"/>
      <c r="N812" s="172"/>
      <c r="O812" s="172"/>
      <c r="P812" s="172"/>
      <c r="Q812" s="172"/>
      <c r="R812" s="172"/>
      <c r="S812" s="172"/>
      <c r="T812" s="172"/>
      <c r="U812" s="172"/>
      <c r="V812" s="172"/>
      <c r="W812" s="172"/>
      <c r="X812" s="172"/>
      <c r="Y812" s="172"/>
      <c r="Z812" s="172"/>
    </row>
    <row r="813" spans="1:26" ht="12" customHeight="1">
      <c r="A813" s="172"/>
      <c r="B813" s="172"/>
      <c r="C813" s="172"/>
      <c r="D813" s="172"/>
      <c r="E813" s="172"/>
      <c r="F813" s="172"/>
      <c r="G813" s="172"/>
      <c r="H813" s="172"/>
      <c r="I813" s="172"/>
      <c r="J813" s="172"/>
      <c r="K813" s="172"/>
      <c r="L813" s="172"/>
      <c r="M813" s="172"/>
      <c r="N813" s="172"/>
      <c r="O813" s="172"/>
      <c r="P813" s="172"/>
      <c r="Q813" s="172"/>
      <c r="R813" s="172"/>
      <c r="S813" s="172"/>
      <c r="T813" s="172"/>
      <c r="U813" s="172"/>
      <c r="V813" s="172"/>
      <c r="W813" s="172"/>
      <c r="X813" s="172"/>
      <c r="Y813" s="172"/>
      <c r="Z813" s="172"/>
    </row>
    <row r="814" spans="1:26" ht="12" customHeight="1">
      <c r="A814" s="172"/>
      <c r="B814" s="172"/>
      <c r="C814" s="172"/>
      <c r="D814" s="172"/>
      <c r="E814" s="172"/>
      <c r="F814" s="172"/>
      <c r="G814" s="172"/>
      <c r="H814" s="172"/>
      <c r="I814" s="172"/>
      <c r="J814" s="172"/>
      <c r="K814" s="172"/>
      <c r="L814" s="172"/>
      <c r="M814" s="172"/>
      <c r="N814" s="172"/>
      <c r="O814" s="172"/>
      <c r="P814" s="172"/>
      <c r="Q814" s="172"/>
      <c r="R814" s="172"/>
      <c r="S814" s="172"/>
      <c r="T814" s="172"/>
      <c r="U814" s="172"/>
      <c r="V814" s="172"/>
      <c r="W814" s="172"/>
      <c r="X814" s="172"/>
      <c r="Y814" s="172"/>
      <c r="Z814" s="172"/>
    </row>
    <row r="815" spans="1:26" ht="12" customHeight="1">
      <c r="A815" s="172"/>
      <c r="B815" s="172"/>
      <c r="C815" s="172"/>
      <c r="D815" s="172"/>
      <c r="E815" s="172"/>
      <c r="F815" s="172"/>
      <c r="G815" s="172"/>
      <c r="H815" s="172"/>
      <c r="I815" s="172"/>
      <c r="J815" s="172"/>
      <c r="K815" s="172"/>
      <c r="L815" s="172"/>
      <c r="M815" s="172"/>
      <c r="N815" s="172"/>
      <c r="O815" s="172"/>
      <c r="P815" s="172"/>
      <c r="Q815" s="172"/>
      <c r="R815" s="172"/>
      <c r="S815" s="172"/>
      <c r="T815" s="172"/>
      <c r="U815" s="172"/>
      <c r="V815" s="172"/>
      <c r="W815" s="172"/>
      <c r="X815" s="172"/>
      <c r="Y815" s="172"/>
      <c r="Z815" s="172"/>
    </row>
    <row r="816" spans="1:26" ht="12" customHeight="1">
      <c r="A816" s="172"/>
      <c r="B816" s="172"/>
      <c r="C816" s="172"/>
      <c r="D816" s="172"/>
      <c r="E816" s="172"/>
      <c r="F816" s="172"/>
      <c r="G816" s="172"/>
      <c r="H816" s="172"/>
      <c r="I816" s="172"/>
      <c r="J816" s="172"/>
      <c r="K816" s="172"/>
      <c r="L816" s="172"/>
      <c r="M816" s="172"/>
      <c r="N816" s="172"/>
      <c r="O816" s="172"/>
      <c r="P816" s="172"/>
      <c r="Q816" s="172"/>
      <c r="R816" s="172"/>
      <c r="S816" s="172"/>
      <c r="T816" s="172"/>
      <c r="U816" s="172"/>
      <c r="V816" s="172"/>
      <c r="W816" s="172"/>
      <c r="X816" s="172"/>
      <c r="Y816" s="172"/>
      <c r="Z816" s="172"/>
    </row>
    <row r="817" spans="1:26" ht="12" customHeight="1">
      <c r="A817" s="172"/>
      <c r="B817" s="172"/>
      <c r="C817" s="172"/>
      <c r="D817" s="172"/>
      <c r="E817" s="172"/>
      <c r="F817" s="172"/>
      <c r="G817" s="172"/>
      <c r="H817" s="172"/>
      <c r="I817" s="172"/>
      <c r="J817" s="172"/>
      <c r="K817" s="172"/>
      <c r="L817" s="172"/>
      <c r="M817" s="172"/>
      <c r="N817" s="172"/>
      <c r="O817" s="172"/>
      <c r="P817" s="172"/>
      <c r="Q817" s="172"/>
      <c r="R817" s="172"/>
      <c r="S817" s="172"/>
      <c r="T817" s="172"/>
      <c r="U817" s="172"/>
      <c r="V817" s="172"/>
      <c r="W817" s="172"/>
      <c r="X817" s="172"/>
      <c r="Y817" s="172"/>
      <c r="Z817" s="172"/>
    </row>
    <row r="818" spans="1:26" ht="12" customHeight="1">
      <c r="A818" s="172"/>
      <c r="B818" s="172"/>
      <c r="C818" s="172"/>
      <c r="D818" s="172"/>
      <c r="E818" s="172"/>
      <c r="F818" s="172"/>
      <c r="G818" s="172"/>
      <c r="H818" s="172"/>
      <c r="I818" s="172"/>
      <c r="J818" s="172"/>
      <c r="K818" s="172"/>
      <c r="L818" s="172"/>
      <c r="M818" s="172"/>
      <c r="N818" s="172"/>
      <c r="O818" s="172"/>
      <c r="P818" s="172"/>
      <c r="Q818" s="172"/>
      <c r="R818" s="172"/>
      <c r="S818" s="172"/>
      <c r="T818" s="172"/>
      <c r="U818" s="172"/>
      <c r="V818" s="172"/>
      <c r="W818" s="172"/>
      <c r="X818" s="172"/>
      <c r="Y818" s="172"/>
      <c r="Z818" s="172"/>
    </row>
    <row r="819" spans="1:26" ht="12" customHeight="1">
      <c r="A819" s="172"/>
      <c r="B819" s="172"/>
      <c r="C819" s="172"/>
      <c r="D819" s="172"/>
      <c r="E819" s="172"/>
      <c r="F819" s="172"/>
      <c r="G819" s="172"/>
      <c r="H819" s="172"/>
      <c r="I819" s="172"/>
      <c r="J819" s="172"/>
      <c r="K819" s="172"/>
      <c r="L819" s="172"/>
      <c r="M819" s="172"/>
      <c r="N819" s="172"/>
      <c r="O819" s="172"/>
      <c r="P819" s="172"/>
      <c r="Q819" s="172"/>
      <c r="R819" s="172"/>
      <c r="S819" s="172"/>
      <c r="T819" s="172"/>
      <c r="U819" s="172"/>
      <c r="V819" s="172"/>
      <c r="W819" s="172"/>
      <c r="X819" s="172"/>
      <c r="Y819" s="172"/>
      <c r="Z819" s="172"/>
    </row>
    <row r="820" spans="1:26" ht="12" customHeight="1">
      <c r="A820" s="172"/>
      <c r="B820" s="172"/>
      <c r="C820" s="172"/>
      <c r="D820" s="172"/>
      <c r="E820" s="172"/>
      <c r="F820" s="172"/>
      <c r="G820" s="172"/>
      <c r="H820" s="172"/>
      <c r="I820" s="172"/>
      <c r="J820" s="172"/>
      <c r="K820" s="172"/>
      <c r="L820" s="172"/>
      <c r="M820" s="172"/>
      <c r="N820" s="172"/>
      <c r="O820" s="172"/>
      <c r="P820" s="172"/>
      <c r="Q820" s="172"/>
      <c r="R820" s="172"/>
      <c r="S820" s="172"/>
      <c r="T820" s="172"/>
      <c r="U820" s="172"/>
      <c r="V820" s="172"/>
      <c r="W820" s="172"/>
      <c r="X820" s="172"/>
      <c r="Y820" s="172"/>
      <c r="Z820" s="172"/>
    </row>
    <row r="821" spans="1:26" ht="12" customHeight="1">
      <c r="A821" s="172"/>
      <c r="B821" s="172"/>
      <c r="C821" s="172"/>
      <c r="D821" s="172"/>
      <c r="E821" s="172"/>
      <c r="F821" s="172"/>
      <c r="G821" s="172"/>
      <c r="H821" s="172"/>
      <c r="I821" s="172"/>
      <c r="J821" s="172"/>
      <c r="K821" s="172"/>
      <c r="L821" s="172"/>
      <c r="M821" s="172"/>
      <c r="N821" s="172"/>
      <c r="O821" s="172"/>
      <c r="P821" s="172"/>
      <c r="Q821" s="172"/>
      <c r="R821" s="172"/>
      <c r="S821" s="172"/>
      <c r="T821" s="172"/>
      <c r="U821" s="172"/>
      <c r="V821" s="172"/>
      <c r="W821" s="172"/>
      <c r="X821" s="172"/>
      <c r="Y821" s="172"/>
      <c r="Z821" s="172"/>
    </row>
    <row r="822" spans="1:26" ht="12" customHeight="1">
      <c r="A822" s="172"/>
      <c r="B822" s="172"/>
      <c r="C822" s="172"/>
      <c r="D822" s="172"/>
      <c r="E822" s="172"/>
      <c r="F822" s="172"/>
      <c r="G822" s="172"/>
      <c r="H822" s="172"/>
      <c r="I822" s="172"/>
      <c r="J822" s="172"/>
      <c r="K822" s="172"/>
      <c r="L822" s="172"/>
      <c r="M822" s="172"/>
      <c r="N822" s="172"/>
      <c r="O822" s="172"/>
      <c r="P822" s="172"/>
      <c r="Q822" s="172"/>
      <c r="R822" s="172"/>
      <c r="S822" s="172"/>
      <c r="T822" s="172"/>
      <c r="U822" s="172"/>
      <c r="V822" s="172"/>
      <c r="W822" s="172"/>
      <c r="X822" s="172"/>
      <c r="Y822" s="172"/>
      <c r="Z822" s="172"/>
    </row>
    <row r="823" spans="1:26" ht="12" customHeight="1">
      <c r="A823" s="172"/>
      <c r="B823" s="172"/>
      <c r="C823" s="172"/>
      <c r="D823" s="172"/>
      <c r="E823" s="172"/>
      <c r="F823" s="172"/>
      <c r="G823" s="172"/>
      <c r="H823" s="172"/>
      <c r="I823" s="172"/>
      <c r="J823" s="172"/>
      <c r="K823" s="172"/>
      <c r="L823" s="172"/>
      <c r="M823" s="172"/>
      <c r="N823" s="172"/>
      <c r="O823" s="172"/>
      <c r="P823" s="172"/>
      <c r="Q823" s="172"/>
      <c r="R823" s="172"/>
      <c r="S823" s="172"/>
      <c r="T823" s="172"/>
      <c r="U823" s="172"/>
      <c r="V823" s="172"/>
      <c r="W823" s="172"/>
      <c r="X823" s="172"/>
      <c r="Y823" s="172"/>
      <c r="Z823" s="172"/>
    </row>
    <row r="824" spans="1:26" ht="12" customHeight="1">
      <c r="A824" s="172"/>
      <c r="B824" s="172"/>
      <c r="C824" s="172"/>
      <c r="D824" s="172"/>
      <c r="E824" s="172"/>
      <c r="F824" s="172"/>
      <c r="G824" s="172"/>
      <c r="H824" s="172"/>
      <c r="I824" s="172"/>
      <c r="J824" s="172"/>
      <c r="K824" s="172"/>
      <c r="L824" s="172"/>
      <c r="M824" s="172"/>
      <c r="N824" s="172"/>
      <c r="O824" s="172"/>
      <c r="P824" s="172"/>
      <c r="Q824" s="172"/>
      <c r="R824" s="172"/>
      <c r="S824" s="172"/>
      <c r="T824" s="172"/>
      <c r="U824" s="172"/>
      <c r="V824" s="172"/>
      <c r="W824" s="172"/>
      <c r="X824" s="172"/>
      <c r="Y824" s="172"/>
      <c r="Z824" s="172"/>
    </row>
    <row r="825" spans="1:26" ht="12" customHeight="1">
      <c r="A825" s="172"/>
      <c r="B825" s="172"/>
      <c r="C825" s="172"/>
      <c r="D825" s="172"/>
      <c r="E825" s="172"/>
      <c r="F825" s="172"/>
      <c r="G825" s="172"/>
      <c r="H825" s="172"/>
      <c r="I825" s="172"/>
      <c r="J825" s="172"/>
      <c r="K825" s="172"/>
      <c r="L825" s="172"/>
      <c r="M825" s="172"/>
      <c r="N825" s="172"/>
      <c r="O825" s="172"/>
      <c r="P825" s="172"/>
      <c r="Q825" s="172"/>
      <c r="R825" s="172"/>
      <c r="S825" s="172"/>
      <c r="T825" s="172"/>
      <c r="U825" s="172"/>
      <c r="V825" s="172"/>
      <c r="W825" s="172"/>
      <c r="X825" s="172"/>
      <c r="Y825" s="172"/>
      <c r="Z825" s="172"/>
    </row>
    <row r="826" spans="1:26" ht="12" customHeight="1">
      <c r="A826" s="172"/>
      <c r="B826" s="172"/>
      <c r="C826" s="172"/>
      <c r="D826" s="172"/>
      <c r="E826" s="172"/>
      <c r="F826" s="172"/>
      <c r="G826" s="172"/>
      <c r="H826" s="172"/>
      <c r="I826" s="172"/>
      <c r="J826" s="172"/>
      <c r="K826" s="172"/>
      <c r="L826" s="172"/>
      <c r="M826" s="172"/>
      <c r="N826" s="172"/>
      <c r="O826" s="172"/>
      <c r="P826" s="172"/>
      <c r="Q826" s="172"/>
      <c r="R826" s="172"/>
      <c r="S826" s="172"/>
      <c r="T826" s="172"/>
      <c r="U826" s="172"/>
      <c r="V826" s="172"/>
      <c r="W826" s="172"/>
      <c r="X826" s="172"/>
      <c r="Y826" s="172"/>
      <c r="Z826" s="172"/>
    </row>
    <row r="827" spans="1:26" ht="12" customHeight="1">
      <c r="A827" s="172"/>
      <c r="B827" s="172"/>
      <c r="C827" s="172"/>
      <c r="D827" s="172"/>
      <c r="E827" s="172"/>
      <c r="F827" s="172"/>
      <c r="G827" s="172"/>
      <c r="H827" s="172"/>
      <c r="I827" s="172"/>
      <c r="J827" s="172"/>
      <c r="K827" s="172"/>
      <c r="L827" s="172"/>
      <c r="M827" s="172"/>
      <c r="N827" s="172"/>
      <c r="O827" s="172"/>
      <c r="P827" s="172"/>
      <c r="Q827" s="172"/>
      <c r="R827" s="172"/>
      <c r="S827" s="172"/>
      <c r="T827" s="172"/>
      <c r="U827" s="172"/>
      <c r="V827" s="172"/>
      <c r="W827" s="172"/>
      <c r="X827" s="172"/>
      <c r="Y827" s="172"/>
      <c r="Z827" s="172"/>
    </row>
    <row r="828" spans="1:26" ht="12" customHeight="1">
      <c r="A828" s="172"/>
      <c r="B828" s="172"/>
      <c r="C828" s="172"/>
      <c r="D828" s="172"/>
      <c r="E828" s="172"/>
      <c r="F828" s="172"/>
      <c r="G828" s="172"/>
      <c r="H828" s="172"/>
      <c r="I828" s="172"/>
      <c r="J828" s="172"/>
      <c r="K828" s="172"/>
      <c r="L828" s="172"/>
      <c r="M828" s="172"/>
      <c r="N828" s="172"/>
      <c r="O828" s="172"/>
      <c r="P828" s="172"/>
      <c r="Q828" s="172"/>
      <c r="R828" s="172"/>
      <c r="S828" s="172"/>
      <c r="T828" s="172"/>
      <c r="U828" s="172"/>
      <c r="V828" s="172"/>
      <c r="W828" s="172"/>
      <c r="X828" s="172"/>
      <c r="Y828" s="172"/>
      <c r="Z828" s="172"/>
    </row>
    <row r="829" spans="1:26" ht="12" customHeight="1">
      <c r="A829" s="172"/>
      <c r="B829" s="172"/>
      <c r="C829" s="172"/>
      <c r="D829" s="172"/>
      <c r="E829" s="172"/>
      <c r="F829" s="172"/>
      <c r="G829" s="172"/>
      <c r="H829" s="172"/>
      <c r="I829" s="172"/>
      <c r="J829" s="172"/>
      <c r="K829" s="172"/>
      <c r="L829" s="172"/>
      <c r="M829" s="172"/>
      <c r="N829" s="172"/>
      <c r="O829" s="172"/>
      <c r="P829" s="172"/>
      <c r="Q829" s="172"/>
      <c r="R829" s="172"/>
      <c r="S829" s="172"/>
      <c r="T829" s="172"/>
      <c r="U829" s="172"/>
      <c r="V829" s="172"/>
      <c r="W829" s="172"/>
      <c r="X829" s="172"/>
      <c r="Y829" s="172"/>
      <c r="Z829" s="172"/>
    </row>
    <row r="830" spans="1:26" ht="12" customHeight="1">
      <c r="A830" s="172"/>
      <c r="B830" s="172"/>
      <c r="C830" s="172"/>
      <c r="D830" s="172"/>
      <c r="E830" s="172"/>
      <c r="F830" s="172"/>
      <c r="G830" s="172"/>
      <c r="H830" s="172"/>
      <c r="I830" s="172"/>
      <c r="J830" s="172"/>
      <c r="K830" s="172"/>
      <c r="L830" s="172"/>
      <c r="M830" s="172"/>
      <c r="N830" s="172"/>
      <c r="O830" s="172"/>
      <c r="P830" s="172"/>
      <c r="Q830" s="172"/>
      <c r="R830" s="172"/>
      <c r="S830" s="172"/>
      <c r="T830" s="172"/>
      <c r="U830" s="172"/>
      <c r="V830" s="172"/>
      <c r="W830" s="172"/>
      <c r="X830" s="172"/>
      <c r="Y830" s="172"/>
      <c r="Z830" s="172"/>
    </row>
    <row r="831" spans="1:26" ht="12" customHeight="1">
      <c r="A831" s="172"/>
      <c r="B831" s="172"/>
      <c r="C831" s="172"/>
      <c r="D831" s="172"/>
      <c r="E831" s="172"/>
      <c r="F831" s="172"/>
      <c r="G831" s="172"/>
      <c r="H831" s="172"/>
      <c r="I831" s="172"/>
      <c r="J831" s="172"/>
      <c r="K831" s="172"/>
      <c r="L831" s="172"/>
      <c r="M831" s="172"/>
      <c r="N831" s="172"/>
      <c r="O831" s="172"/>
      <c r="P831" s="172"/>
      <c r="Q831" s="172"/>
      <c r="R831" s="172"/>
      <c r="S831" s="172"/>
      <c r="T831" s="172"/>
      <c r="U831" s="172"/>
      <c r="V831" s="172"/>
      <c r="W831" s="172"/>
      <c r="X831" s="172"/>
      <c r="Y831" s="172"/>
      <c r="Z831" s="172"/>
    </row>
    <row r="832" spans="1:26" ht="12" customHeight="1">
      <c r="A832" s="172"/>
      <c r="B832" s="172"/>
      <c r="C832" s="172"/>
      <c r="D832" s="172"/>
      <c r="E832" s="172"/>
      <c r="F832" s="172"/>
      <c r="G832" s="172"/>
      <c r="H832" s="172"/>
      <c r="I832" s="172"/>
      <c r="J832" s="172"/>
      <c r="K832" s="172"/>
      <c r="L832" s="172"/>
      <c r="M832" s="172"/>
      <c r="N832" s="172"/>
      <c r="O832" s="172"/>
      <c r="P832" s="172"/>
      <c r="Q832" s="172"/>
      <c r="R832" s="172"/>
      <c r="S832" s="172"/>
      <c r="T832" s="172"/>
      <c r="U832" s="172"/>
      <c r="V832" s="172"/>
      <c r="W832" s="172"/>
      <c r="X832" s="172"/>
      <c r="Y832" s="172"/>
      <c r="Z832" s="172"/>
    </row>
    <row r="833" spans="1:26" ht="12" customHeight="1">
      <c r="A833" s="172"/>
      <c r="B833" s="172"/>
      <c r="C833" s="172"/>
      <c r="D833" s="172"/>
      <c r="E833" s="172"/>
      <c r="F833" s="172"/>
      <c r="G833" s="172"/>
      <c r="H833" s="172"/>
      <c r="I833" s="172"/>
      <c r="J833" s="172"/>
      <c r="K833" s="172"/>
      <c r="L833" s="172"/>
      <c r="M833" s="172"/>
      <c r="N833" s="172"/>
      <c r="O833" s="172"/>
      <c r="P833" s="172"/>
      <c r="Q833" s="172"/>
      <c r="R833" s="172"/>
      <c r="S833" s="172"/>
      <c r="T833" s="172"/>
      <c r="U833" s="172"/>
      <c r="V833" s="172"/>
      <c r="W833" s="172"/>
      <c r="X833" s="172"/>
      <c r="Y833" s="172"/>
      <c r="Z833" s="172"/>
    </row>
    <row r="834" spans="1:26" ht="12" customHeight="1">
      <c r="A834" s="172"/>
      <c r="B834" s="172"/>
      <c r="C834" s="172"/>
      <c r="D834" s="172"/>
      <c r="E834" s="172"/>
      <c r="F834" s="172"/>
      <c r="G834" s="172"/>
      <c r="H834" s="172"/>
      <c r="I834" s="172"/>
      <c r="J834" s="172"/>
      <c r="K834" s="172"/>
      <c r="L834" s="172"/>
      <c r="M834" s="172"/>
      <c r="N834" s="172"/>
      <c r="O834" s="172"/>
      <c r="P834" s="172"/>
      <c r="Q834" s="172"/>
      <c r="R834" s="172"/>
      <c r="S834" s="172"/>
      <c r="T834" s="172"/>
      <c r="U834" s="172"/>
      <c r="V834" s="172"/>
      <c r="W834" s="172"/>
      <c r="X834" s="172"/>
      <c r="Y834" s="172"/>
      <c r="Z834" s="172"/>
    </row>
    <row r="835" spans="1:26" ht="12" customHeight="1">
      <c r="A835" s="172"/>
      <c r="B835" s="172"/>
      <c r="C835" s="172"/>
      <c r="D835" s="172"/>
      <c r="E835" s="172"/>
      <c r="F835" s="172"/>
      <c r="G835" s="172"/>
      <c r="H835" s="172"/>
      <c r="I835" s="172"/>
      <c r="J835" s="172"/>
      <c r="K835" s="172"/>
      <c r="L835" s="172"/>
      <c r="M835" s="172"/>
      <c r="N835" s="172"/>
      <c r="O835" s="172"/>
      <c r="P835" s="172"/>
      <c r="Q835" s="172"/>
      <c r="R835" s="172"/>
      <c r="S835" s="172"/>
      <c r="T835" s="172"/>
      <c r="U835" s="172"/>
      <c r="V835" s="172"/>
      <c r="W835" s="172"/>
      <c r="X835" s="172"/>
      <c r="Y835" s="172"/>
      <c r="Z835" s="172"/>
    </row>
    <row r="836" spans="1:26" ht="12" customHeight="1">
      <c r="A836" s="172"/>
      <c r="B836" s="172"/>
      <c r="C836" s="172"/>
      <c r="D836" s="172"/>
      <c r="E836" s="172"/>
      <c r="F836" s="172"/>
      <c r="G836" s="172"/>
      <c r="H836" s="172"/>
      <c r="I836" s="172"/>
      <c r="J836" s="172"/>
      <c r="K836" s="172"/>
      <c r="L836" s="172"/>
      <c r="M836" s="172"/>
      <c r="N836" s="172"/>
      <c r="O836" s="172"/>
      <c r="P836" s="172"/>
      <c r="Q836" s="172"/>
      <c r="R836" s="172"/>
      <c r="S836" s="172"/>
      <c r="T836" s="172"/>
      <c r="U836" s="172"/>
      <c r="V836" s="172"/>
      <c r="W836" s="172"/>
      <c r="X836" s="172"/>
      <c r="Y836" s="172"/>
      <c r="Z836" s="172"/>
    </row>
    <row r="837" spans="1:26" ht="12" customHeight="1">
      <c r="A837" s="172"/>
      <c r="B837" s="172"/>
      <c r="C837" s="172"/>
      <c r="D837" s="172"/>
      <c r="E837" s="172"/>
      <c r="F837" s="172"/>
      <c r="G837" s="172"/>
      <c r="H837" s="172"/>
      <c r="I837" s="172"/>
      <c r="J837" s="172"/>
      <c r="K837" s="172"/>
      <c r="L837" s="172"/>
      <c r="M837" s="172"/>
      <c r="N837" s="172"/>
      <c r="O837" s="172"/>
      <c r="P837" s="172"/>
      <c r="Q837" s="172"/>
      <c r="R837" s="172"/>
      <c r="S837" s="172"/>
      <c r="T837" s="172"/>
      <c r="U837" s="172"/>
      <c r="V837" s="172"/>
      <c r="W837" s="172"/>
      <c r="X837" s="172"/>
      <c r="Y837" s="172"/>
      <c r="Z837" s="172"/>
    </row>
    <row r="838" spans="1:26" ht="12" customHeight="1">
      <c r="A838" s="172"/>
      <c r="B838" s="172"/>
      <c r="C838" s="172"/>
      <c r="D838" s="172"/>
      <c r="E838" s="172"/>
      <c r="F838" s="172"/>
      <c r="G838" s="172"/>
      <c r="H838" s="172"/>
      <c r="I838" s="172"/>
      <c r="J838" s="172"/>
      <c r="K838" s="172"/>
      <c r="L838" s="172"/>
      <c r="M838" s="172"/>
      <c r="N838" s="172"/>
      <c r="O838" s="172"/>
      <c r="P838" s="172"/>
      <c r="Q838" s="172"/>
      <c r="R838" s="172"/>
      <c r="S838" s="172"/>
      <c r="T838" s="172"/>
      <c r="U838" s="172"/>
      <c r="V838" s="172"/>
      <c r="W838" s="172"/>
      <c r="X838" s="172"/>
      <c r="Y838" s="172"/>
      <c r="Z838" s="172"/>
    </row>
    <row r="839" spans="1:26" ht="12" customHeight="1">
      <c r="A839" s="172"/>
      <c r="B839" s="172"/>
      <c r="C839" s="172"/>
      <c r="D839" s="172"/>
      <c r="E839" s="172"/>
      <c r="F839" s="172"/>
      <c r="G839" s="172"/>
      <c r="H839" s="172"/>
      <c r="I839" s="172"/>
      <c r="J839" s="172"/>
      <c r="K839" s="172"/>
      <c r="L839" s="172"/>
      <c r="M839" s="172"/>
      <c r="N839" s="172"/>
      <c r="O839" s="172"/>
      <c r="P839" s="172"/>
      <c r="Q839" s="172"/>
      <c r="R839" s="172"/>
      <c r="S839" s="172"/>
      <c r="T839" s="172"/>
      <c r="U839" s="172"/>
      <c r="V839" s="172"/>
      <c r="W839" s="172"/>
      <c r="X839" s="172"/>
      <c r="Y839" s="172"/>
      <c r="Z839" s="172"/>
    </row>
    <row r="840" spans="1:26" ht="12" customHeight="1">
      <c r="A840" s="172"/>
      <c r="B840" s="172"/>
      <c r="C840" s="172"/>
      <c r="D840" s="172"/>
      <c r="E840" s="172"/>
      <c r="F840" s="172"/>
      <c r="G840" s="172"/>
      <c r="H840" s="172"/>
      <c r="I840" s="172"/>
      <c r="J840" s="172"/>
      <c r="K840" s="172"/>
      <c r="L840" s="172"/>
      <c r="M840" s="172"/>
      <c r="N840" s="172"/>
      <c r="O840" s="172"/>
      <c r="P840" s="172"/>
      <c r="Q840" s="172"/>
      <c r="R840" s="172"/>
      <c r="S840" s="172"/>
      <c r="T840" s="172"/>
      <c r="U840" s="172"/>
      <c r="V840" s="172"/>
      <c r="W840" s="172"/>
      <c r="X840" s="172"/>
      <c r="Y840" s="172"/>
      <c r="Z840" s="172"/>
    </row>
    <row r="841" spans="1:26" ht="12" customHeight="1">
      <c r="A841" s="172"/>
      <c r="B841" s="172"/>
      <c r="C841" s="172"/>
      <c r="D841" s="172"/>
      <c r="E841" s="172"/>
      <c r="F841" s="172"/>
      <c r="G841" s="172"/>
      <c r="H841" s="172"/>
      <c r="I841" s="172"/>
      <c r="J841" s="172"/>
      <c r="K841" s="172"/>
      <c r="L841" s="172"/>
      <c r="M841" s="172"/>
      <c r="N841" s="172"/>
      <c r="O841" s="172"/>
      <c r="P841" s="172"/>
      <c r="Q841" s="172"/>
      <c r="R841" s="172"/>
      <c r="S841" s="172"/>
      <c r="T841" s="172"/>
      <c r="U841" s="172"/>
      <c r="V841" s="172"/>
      <c r="W841" s="172"/>
      <c r="X841" s="172"/>
      <c r="Y841" s="172"/>
      <c r="Z841" s="172"/>
    </row>
    <row r="842" spans="1:26" ht="12" customHeight="1">
      <c r="A842" s="172"/>
      <c r="B842" s="172"/>
      <c r="C842" s="172"/>
      <c r="D842" s="172"/>
      <c r="E842" s="172"/>
      <c r="F842" s="172"/>
      <c r="G842" s="172"/>
      <c r="H842" s="172"/>
      <c r="I842" s="172"/>
      <c r="J842" s="172"/>
      <c r="K842" s="172"/>
      <c r="L842" s="172"/>
      <c r="M842" s="172"/>
      <c r="N842" s="172"/>
      <c r="O842" s="172"/>
      <c r="P842" s="172"/>
      <c r="Q842" s="172"/>
      <c r="R842" s="172"/>
      <c r="S842" s="172"/>
      <c r="T842" s="172"/>
      <c r="U842" s="172"/>
      <c r="V842" s="172"/>
      <c r="W842" s="172"/>
      <c r="X842" s="172"/>
      <c r="Y842" s="172"/>
      <c r="Z842" s="172"/>
    </row>
    <row r="843" spans="1:26" ht="12" customHeight="1">
      <c r="A843" s="172"/>
      <c r="B843" s="172"/>
      <c r="C843" s="172"/>
      <c r="D843" s="172"/>
      <c r="E843" s="172"/>
      <c r="F843" s="172"/>
      <c r="G843" s="172"/>
      <c r="H843" s="172"/>
      <c r="I843" s="172"/>
      <c r="J843" s="172"/>
      <c r="K843" s="172"/>
      <c r="L843" s="172"/>
      <c r="M843" s="172"/>
      <c r="N843" s="172"/>
      <c r="O843" s="172"/>
      <c r="P843" s="172"/>
      <c r="Q843" s="172"/>
      <c r="R843" s="172"/>
      <c r="S843" s="172"/>
      <c r="T843" s="172"/>
      <c r="U843" s="172"/>
      <c r="V843" s="172"/>
      <c r="W843" s="172"/>
      <c r="X843" s="172"/>
      <c r="Y843" s="172"/>
      <c r="Z843" s="172"/>
    </row>
    <row r="844" spans="1:26" ht="12" customHeight="1">
      <c r="A844" s="172"/>
      <c r="B844" s="172"/>
      <c r="C844" s="172"/>
      <c r="D844" s="172"/>
      <c r="E844" s="172"/>
      <c r="F844" s="172"/>
      <c r="G844" s="172"/>
      <c r="H844" s="172"/>
      <c r="I844" s="172"/>
      <c r="J844" s="172"/>
      <c r="K844" s="172"/>
      <c r="L844" s="172"/>
      <c r="M844" s="172"/>
      <c r="N844" s="172"/>
      <c r="O844" s="172"/>
      <c r="P844" s="172"/>
      <c r="Q844" s="172"/>
      <c r="R844" s="172"/>
      <c r="S844" s="172"/>
      <c r="T844" s="172"/>
      <c r="U844" s="172"/>
      <c r="V844" s="172"/>
      <c r="W844" s="172"/>
      <c r="X844" s="172"/>
      <c r="Y844" s="172"/>
      <c r="Z844" s="172"/>
    </row>
    <row r="845" spans="1:26" ht="12" customHeight="1">
      <c r="A845" s="172"/>
      <c r="B845" s="172"/>
      <c r="C845" s="172"/>
      <c r="D845" s="172"/>
      <c r="E845" s="172"/>
      <c r="F845" s="172"/>
      <c r="G845" s="172"/>
      <c r="H845" s="172"/>
      <c r="I845" s="172"/>
      <c r="J845" s="172"/>
      <c r="K845" s="172"/>
      <c r="L845" s="172"/>
      <c r="M845" s="172"/>
      <c r="N845" s="172"/>
      <c r="O845" s="172"/>
      <c r="P845" s="172"/>
      <c r="Q845" s="172"/>
      <c r="R845" s="172"/>
      <c r="S845" s="172"/>
      <c r="T845" s="172"/>
      <c r="U845" s="172"/>
      <c r="V845" s="172"/>
      <c r="W845" s="172"/>
      <c r="X845" s="172"/>
      <c r="Y845" s="172"/>
      <c r="Z845" s="172"/>
    </row>
    <row r="846" spans="1:26" ht="12" customHeight="1">
      <c r="A846" s="172"/>
      <c r="B846" s="172"/>
      <c r="C846" s="172"/>
      <c r="D846" s="172"/>
      <c r="E846" s="172"/>
      <c r="F846" s="172"/>
      <c r="G846" s="172"/>
      <c r="H846" s="172"/>
      <c r="I846" s="172"/>
      <c r="J846" s="172"/>
      <c r="K846" s="172"/>
      <c r="L846" s="172"/>
      <c r="M846" s="172"/>
      <c r="N846" s="172"/>
      <c r="O846" s="172"/>
      <c r="P846" s="172"/>
      <c r="Q846" s="172"/>
      <c r="R846" s="172"/>
      <c r="S846" s="172"/>
      <c r="T846" s="172"/>
      <c r="U846" s="172"/>
      <c r="V846" s="172"/>
      <c r="W846" s="172"/>
      <c r="X846" s="172"/>
      <c r="Y846" s="172"/>
      <c r="Z846" s="172"/>
    </row>
    <row r="847" spans="1:26" ht="12" customHeight="1">
      <c r="A847" s="172"/>
      <c r="B847" s="172"/>
      <c r="C847" s="172"/>
      <c r="D847" s="172"/>
      <c r="E847" s="172"/>
      <c r="F847" s="172"/>
      <c r="G847" s="172"/>
      <c r="H847" s="172"/>
      <c r="I847" s="172"/>
      <c r="J847" s="172"/>
      <c r="K847" s="172"/>
      <c r="L847" s="172"/>
      <c r="M847" s="172"/>
      <c r="N847" s="172"/>
      <c r="O847" s="172"/>
      <c r="P847" s="172"/>
      <c r="Q847" s="172"/>
      <c r="R847" s="172"/>
      <c r="S847" s="172"/>
      <c r="T847" s="172"/>
      <c r="U847" s="172"/>
      <c r="V847" s="172"/>
      <c r="W847" s="172"/>
      <c r="X847" s="172"/>
      <c r="Y847" s="172"/>
      <c r="Z847" s="172"/>
    </row>
    <row r="848" spans="1:26" ht="12" customHeight="1">
      <c r="A848" s="172"/>
      <c r="B848" s="172"/>
      <c r="C848" s="172"/>
      <c r="D848" s="172"/>
      <c r="E848" s="172"/>
      <c r="F848" s="172"/>
      <c r="G848" s="172"/>
      <c r="H848" s="172"/>
      <c r="I848" s="172"/>
      <c r="J848" s="172"/>
      <c r="K848" s="172"/>
      <c r="L848" s="172"/>
      <c r="M848" s="172"/>
      <c r="N848" s="172"/>
      <c r="O848" s="172"/>
      <c r="P848" s="172"/>
      <c r="Q848" s="172"/>
      <c r="R848" s="172"/>
      <c r="S848" s="172"/>
      <c r="T848" s="172"/>
      <c r="U848" s="172"/>
      <c r="V848" s="172"/>
      <c r="W848" s="172"/>
      <c r="X848" s="172"/>
      <c r="Y848" s="172"/>
      <c r="Z848" s="172"/>
    </row>
    <row r="849" spans="1:26" ht="12" customHeight="1">
      <c r="A849" s="172"/>
      <c r="B849" s="172"/>
      <c r="C849" s="172"/>
      <c r="D849" s="172"/>
      <c r="E849" s="172"/>
      <c r="F849" s="172"/>
      <c r="G849" s="172"/>
      <c r="H849" s="172"/>
      <c r="I849" s="172"/>
      <c r="J849" s="172"/>
      <c r="K849" s="172"/>
      <c r="L849" s="172"/>
      <c r="M849" s="172"/>
      <c r="N849" s="172"/>
      <c r="O849" s="172"/>
      <c r="P849" s="172"/>
      <c r="Q849" s="172"/>
      <c r="R849" s="172"/>
      <c r="S849" s="172"/>
      <c r="T849" s="172"/>
      <c r="U849" s="172"/>
      <c r="V849" s="172"/>
      <c r="W849" s="172"/>
      <c r="X849" s="172"/>
      <c r="Y849" s="172"/>
      <c r="Z849" s="172"/>
    </row>
    <row r="850" spans="1:26" ht="12" customHeight="1">
      <c r="A850" s="172"/>
      <c r="B850" s="172"/>
      <c r="C850" s="172"/>
      <c r="D850" s="172"/>
      <c r="E850" s="172"/>
      <c r="F850" s="172"/>
      <c r="G850" s="172"/>
      <c r="H850" s="172"/>
      <c r="I850" s="172"/>
      <c r="J850" s="172"/>
      <c r="K850" s="172"/>
      <c r="L850" s="172"/>
      <c r="M850" s="172"/>
      <c r="N850" s="172"/>
      <c r="O850" s="172"/>
      <c r="P850" s="172"/>
      <c r="Q850" s="172"/>
      <c r="R850" s="172"/>
      <c r="S850" s="172"/>
      <c r="T850" s="172"/>
      <c r="U850" s="172"/>
      <c r="V850" s="172"/>
      <c r="W850" s="172"/>
      <c r="X850" s="172"/>
      <c r="Y850" s="172"/>
      <c r="Z850" s="172"/>
    </row>
    <row r="851" spans="1:26" ht="12" customHeight="1">
      <c r="A851" s="172"/>
      <c r="B851" s="172"/>
      <c r="C851" s="172"/>
      <c r="D851" s="172"/>
      <c r="E851" s="172"/>
      <c r="F851" s="172"/>
      <c r="G851" s="172"/>
      <c r="H851" s="172"/>
      <c r="I851" s="172"/>
      <c r="J851" s="172"/>
      <c r="K851" s="172"/>
      <c r="L851" s="172"/>
      <c r="M851" s="172"/>
      <c r="N851" s="172"/>
      <c r="O851" s="172"/>
      <c r="P851" s="172"/>
      <c r="Q851" s="172"/>
      <c r="R851" s="172"/>
      <c r="S851" s="172"/>
      <c r="T851" s="172"/>
      <c r="U851" s="172"/>
      <c r="V851" s="172"/>
      <c r="W851" s="172"/>
      <c r="X851" s="172"/>
      <c r="Y851" s="172"/>
      <c r="Z851" s="172"/>
    </row>
    <row r="852" spans="1:26" ht="12" customHeight="1">
      <c r="A852" s="172"/>
      <c r="B852" s="172"/>
      <c r="C852" s="172"/>
      <c r="D852" s="172"/>
      <c r="E852" s="172"/>
      <c r="F852" s="172"/>
      <c r="G852" s="172"/>
      <c r="H852" s="172"/>
      <c r="I852" s="172"/>
      <c r="J852" s="172"/>
      <c r="K852" s="172"/>
      <c r="L852" s="172"/>
      <c r="M852" s="172"/>
      <c r="N852" s="172"/>
      <c r="O852" s="172"/>
      <c r="P852" s="172"/>
      <c r="Q852" s="172"/>
      <c r="R852" s="172"/>
      <c r="S852" s="172"/>
      <c r="T852" s="172"/>
      <c r="U852" s="172"/>
      <c r="V852" s="172"/>
      <c r="W852" s="172"/>
      <c r="X852" s="172"/>
      <c r="Y852" s="172"/>
      <c r="Z852" s="172"/>
    </row>
    <row r="853" spans="1:26" ht="12" customHeight="1">
      <c r="A853" s="172"/>
      <c r="B853" s="172"/>
      <c r="C853" s="172"/>
      <c r="D853" s="172"/>
      <c r="E853" s="172"/>
      <c r="F853" s="172"/>
      <c r="G853" s="172"/>
      <c r="H853" s="172"/>
      <c r="I853" s="172"/>
      <c r="J853" s="172"/>
      <c r="K853" s="172"/>
      <c r="L853" s="172"/>
      <c r="M853" s="172"/>
      <c r="N853" s="172"/>
      <c r="O853" s="172"/>
      <c r="P853" s="172"/>
      <c r="Q853" s="172"/>
      <c r="R853" s="172"/>
      <c r="S853" s="172"/>
      <c r="T853" s="172"/>
      <c r="U853" s="172"/>
      <c r="V853" s="172"/>
      <c r="W853" s="172"/>
      <c r="X853" s="172"/>
      <c r="Y853" s="172"/>
      <c r="Z853" s="172"/>
    </row>
    <row r="854" spans="1:26" ht="12" customHeight="1">
      <c r="A854" s="172"/>
      <c r="B854" s="172"/>
      <c r="C854" s="172"/>
      <c r="D854" s="172"/>
      <c r="E854" s="172"/>
      <c r="F854" s="172"/>
      <c r="G854" s="172"/>
      <c r="H854" s="172"/>
      <c r="I854" s="172"/>
      <c r="J854" s="172"/>
      <c r="K854" s="172"/>
      <c r="L854" s="172"/>
      <c r="M854" s="172"/>
      <c r="N854" s="172"/>
      <c r="O854" s="172"/>
      <c r="P854" s="172"/>
      <c r="Q854" s="172"/>
      <c r="R854" s="172"/>
      <c r="S854" s="172"/>
      <c r="T854" s="172"/>
      <c r="U854" s="172"/>
      <c r="V854" s="172"/>
      <c r="W854" s="172"/>
      <c r="X854" s="172"/>
      <c r="Y854" s="172"/>
      <c r="Z854" s="172"/>
    </row>
    <row r="855" spans="1:26" ht="12" customHeight="1">
      <c r="A855" s="172"/>
      <c r="B855" s="172"/>
      <c r="C855" s="172"/>
      <c r="D855" s="172"/>
      <c r="E855" s="172"/>
      <c r="F855" s="172"/>
      <c r="G855" s="172"/>
      <c r="H855" s="172"/>
      <c r="I855" s="172"/>
      <c r="J855" s="172"/>
      <c r="K855" s="172"/>
      <c r="L855" s="172"/>
      <c r="M855" s="172"/>
      <c r="N855" s="172"/>
      <c r="O855" s="172"/>
      <c r="P855" s="172"/>
      <c r="Q855" s="172"/>
      <c r="R855" s="172"/>
      <c r="S855" s="172"/>
      <c r="T855" s="172"/>
      <c r="U855" s="172"/>
      <c r="V855" s="172"/>
      <c r="W855" s="172"/>
      <c r="X855" s="172"/>
      <c r="Y855" s="172"/>
      <c r="Z855" s="172"/>
    </row>
    <row r="856" spans="1:26" ht="12" customHeight="1">
      <c r="A856" s="172"/>
      <c r="B856" s="172"/>
      <c r="C856" s="172"/>
      <c r="D856" s="172"/>
      <c r="E856" s="172"/>
      <c r="F856" s="172"/>
      <c r="G856" s="172"/>
      <c r="H856" s="172"/>
      <c r="I856" s="172"/>
      <c r="J856" s="172"/>
      <c r="K856" s="172"/>
      <c r="L856" s="172"/>
      <c r="M856" s="172"/>
      <c r="N856" s="172"/>
      <c r="O856" s="172"/>
      <c r="P856" s="172"/>
      <c r="Q856" s="172"/>
      <c r="R856" s="172"/>
      <c r="S856" s="172"/>
      <c r="T856" s="172"/>
      <c r="U856" s="172"/>
      <c r="V856" s="172"/>
      <c r="W856" s="172"/>
      <c r="X856" s="172"/>
      <c r="Y856" s="172"/>
      <c r="Z856" s="172"/>
    </row>
    <row r="857" spans="1:26" ht="12" customHeight="1">
      <c r="A857" s="172"/>
      <c r="B857" s="172"/>
      <c r="C857" s="172"/>
      <c r="D857" s="172"/>
      <c r="E857" s="172"/>
      <c r="F857" s="172"/>
      <c r="G857" s="172"/>
      <c r="H857" s="172"/>
      <c r="I857" s="172"/>
      <c r="J857" s="172"/>
      <c r="K857" s="172"/>
      <c r="L857" s="172"/>
      <c r="M857" s="172"/>
      <c r="N857" s="172"/>
      <c r="O857" s="172"/>
      <c r="P857" s="172"/>
      <c r="Q857" s="172"/>
      <c r="R857" s="172"/>
      <c r="S857" s="172"/>
      <c r="T857" s="172"/>
      <c r="U857" s="172"/>
      <c r="V857" s="172"/>
      <c r="W857" s="172"/>
      <c r="X857" s="172"/>
      <c r="Y857" s="172"/>
      <c r="Z857" s="172"/>
    </row>
    <row r="858" spans="1:26" ht="12" customHeight="1">
      <c r="A858" s="172"/>
      <c r="B858" s="172"/>
      <c r="C858" s="172"/>
      <c r="D858" s="172"/>
      <c r="E858" s="172"/>
      <c r="F858" s="172"/>
      <c r="G858" s="172"/>
      <c r="H858" s="172"/>
      <c r="I858" s="172"/>
      <c r="J858" s="172"/>
      <c r="K858" s="172"/>
      <c r="L858" s="172"/>
      <c r="M858" s="172"/>
      <c r="N858" s="172"/>
      <c r="O858" s="172"/>
      <c r="P858" s="172"/>
      <c r="Q858" s="172"/>
      <c r="R858" s="172"/>
      <c r="S858" s="172"/>
      <c r="T858" s="172"/>
      <c r="U858" s="172"/>
      <c r="V858" s="172"/>
      <c r="W858" s="172"/>
      <c r="X858" s="172"/>
      <c r="Y858" s="172"/>
      <c r="Z858" s="172"/>
    </row>
    <row r="859" spans="1:26" ht="12" customHeight="1">
      <c r="A859" s="172"/>
      <c r="B859" s="172"/>
      <c r="C859" s="172"/>
      <c r="D859" s="172"/>
      <c r="E859" s="172"/>
      <c r="F859" s="172"/>
      <c r="G859" s="172"/>
      <c r="H859" s="172"/>
      <c r="I859" s="172"/>
      <c r="J859" s="172"/>
      <c r="K859" s="172"/>
      <c r="L859" s="172"/>
      <c r="M859" s="172"/>
      <c r="N859" s="172"/>
      <c r="O859" s="172"/>
      <c r="P859" s="172"/>
      <c r="Q859" s="172"/>
      <c r="R859" s="172"/>
      <c r="S859" s="172"/>
      <c r="T859" s="172"/>
      <c r="U859" s="172"/>
      <c r="V859" s="172"/>
      <c r="W859" s="172"/>
      <c r="X859" s="172"/>
      <c r="Y859" s="172"/>
      <c r="Z859" s="172"/>
    </row>
    <row r="860" spans="1:26" ht="12" customHeight="1">
      <c r="A860" s="172"/>
      <c r="B860" s="172"/>
      <c r="C860" s="172"/>
      <c r="D860" s="172"/>
      <c r="E860" s="172"/>
      <c r="F860" s="172"/>
      <c r="G860" s="172"/>
      <c r="H860" s="172"/>
      <c r="I860" s="172"/>
      <c r="J860" s="172"/>
      <c r="K860" s="172"/>
      <c r="L860" s="172"/>
      <c r="M860" s="172"/>
      <c r="N860" s="172"/>
      <c r="O860" s="172"/>
      <c r="P860" s="172"/>
      <c r="Q860" s="172"/>
      <c r="R860" s="172"/>
      <c r="S860" s="172"/>
      <c r="T860" s="172"/>
      <c r="U860" s="172"/>
      <c r="V860" s="172"/>
      <c r="W860" s="172"/>
      <c r="X860" s="172"/>
      <c r="Y860" s="172"/>
      <c r="Z860" s="172"/>
    </row>
    <row r="861" spans="1:26" ht="12" customHeight="1">
      <c r="A861" s="172"/>
      <c r="B861" s="172"/>
      <c r="C861" s="172"/>
      <c r="D861" s="172"/>
      <c r="E861" s="172"/>
      <c r="F861" s="172"/>
      <c r="G861" s="172"/>
      <c r="H861" s="172"/>
      <c r="I861" s="172"/>
      <c r="J861" s="172"/>
      <c r="K861" s="172"/>
      <c r="L861" s="172"/>
      <c r="M861" s="172"/>
      <c r="N861" s="172"/>
      <c r="O861" s="172"/>
      <c r="P861" s="172"/>
      <c r="Q861" s="172"/>
      <c r="R861" s="172"/>
      <c r="S861" s="172"/>
      <c r="T861" s="172"/>
      <c r="U861" s="172"/>
      <c r="V861" s="172"/>
      <c r="W861" s="172"/>
      <c r="X861" s="172"/>
      <c r="Y861" s="172"/>
      <c r="Z861" s="172"/>
    </row>
    <row r="862" spans="1:26" ht="12" customHeight="1">
      <c r="A862" s="172"/>
      <c r="B862" s="172"/>
      <c r="C862" s="172"/>
      <c r="D862" s="172"/>
      <c r="E862" s="172"/>
      <c r="F862" s="172"/>
      <c r="G862" s="172"/>
      <c r="H862" s="172"/>
      <c r="I862" s="172"/>
      <c r="J862" s="172"/>
      <c r="K862" s="172"/>
      <c r="L862" s="172"/>
      <c r="M862" s="172"/>
      <c r="N862" s="172"/>
      <c r="O862" s="172"/>
      <c r="P862" s="172"/>
      <c r="Q862" s="172"/>
      <c r="R862" s="172"/>
      <c r="S862" s="172"/>
      <c r="T862" s="172"/>
      <c r="U862" s="172"/>
      <c r="V862" s="172"/>
      <c r="W862" s="172"/>
      <c r="X862" s="172"/>
      <c r="Y862" s="172"/>
      <c r="Z862" s="172"/>
    </row>
    <row r="863" spans="1:26" ht="12" customHeight="1">
      <c r="A863" s="172"/>
      <c r="B863" s="172"/>
      <c r="C863" s="172"/>
      <c r="D863" s="172"/>
      <c r="E863" s="172"/>
      <c r="F863" s="172"/>
      <c r="G863" s="172"/>
      <c r="H863" s="172"/>
      <c r="I863" s="172"/>
      <c r="J863" s="172"/>
      <c r="K863" s="172"/>
      <c r="L863" s="172"/>
      <c r="M863" s="172"/>
      <c r="N863" s="172"/>
      <c r="O863" s="172"/>
      <c r="P863" s="172"/>
      <c r="Q863" s="172"/>
      <c r="R863" s="172"/>
      <c r="S863" s="172"/>
      <c r="T863" s="172"/>
      <c r="U863" s="172"/>
      <c r="V863" s="172"/>
      <c r="W863" s="172"/>
      <c r="X863" s="172"/>
      <c r="Y863" s="172"/>
      <c r="Z863" s="172"/>
    </row>
    <row r="864" spans="1:26" ht="12" customHeight="1">
      <c r="A864" s="172"/>
      <c r="B864" s="172"/>
      <c r="C864" s="172"/>
      <c r="D864" s="172"/>
      <c r="E864" s="172"/>
      <c r="F864" s="172"/>
      <c r="G864" s="172"/>
      <c r="H864" s="172"/>
      <c r="I864" s="172"/>
      <c r="J864" s="172"/>
      <c r="K864" s="172"/>
      <c r="L864" s="172"/>
      <c r="M864" s="172"/>
      <c r="N864" s="172"/>
      <c r="O864" s="172"/>
      <c r="P864" s="172"/>
      <c r="Q864" s="172"/>
      <c r="R864" s="172"/>
      <c r="S864" s="172"/>
      <c r="T864" s="172"/>
      <c r="U864" s="172"/>
      <c r="V864" s="172"/>
      <c r="W864" s="172"/>
      <c r="X864" s="172"/>
      <c r="Y864" s="172"/>
      <c r="Z864" s="172"/>
    </row>
    <row r="865" spans="1:26" ht="12" customHeight="1">
      <c r="A865" s="172"/>
      <c r="B865" s="172"/>
      <c r="C865" s="172"/>
      <c r="D865" s="172"/>
      <c r="E865" s="172"/>
      <c r="F865" s="172"/>
      <c r="G865" s="172"/>
      <c r="H865" s="172"/>
      <c r="I865" s="172"/>
      <c r="J865" s="172"/>
      <c r="K865" s="172"/>
      <c r="L865" s="172"/>
      <c r="M865" s="172"/>
      <c r="N865" s="172"/>
      <c r="O865" s="172"/>
      <c r="P865" s="172"/>
      <c r="Q865" s="172"/>
      <c r="R865" s="172"/>
      <c r="S865" s="172"/>
      <c r="T865" s="172"/>
      <c r="U865" s="172"/>
      <c r="V865" s="172"/>
      <c r="W865" s="172"/>
      <c r="X865" s="172"/>
      <c r="Y865" s="172"/>
      <c r="Z865" s="172"/>
    </row>
    <row r="866" spans="1:26" ht="12" customHeight="1">
      <c r="A866" s="172"/>
      <c r="B866" s="172"/>
      <c r="C866" s="172"/>
      <c r="D866" s="172"/>
      <c r="E866" s="172"/>
      <c r="F866" s="172"/>
      <c r="G866" s="172"/>
      <c r="H866" s="172"/>
      <c r="I866" s="172"/>
      <c r="J866" s="172"/>
      <c r="K866" s="172"/>
      <c r="L866" s="172"/>
      <c r="M866" s="172"/>
      <c r="N866" s="172"/>
      <c r="O866" s="172"/>
      <c r="P866" s="172"/>
      <c r="Q866" s="172"/>
      <c r="R866" s="172"/>
      <c r="S866" s="172"/>
      <c r="T866" s="172"/>
      <c r="U866" s="172"/>
      <c r="V866" s="172"/>
      <c r="W866" s="172"/>
      <c r="X866" s="172"/>
      <c r="Y866" s="172"/>
      <c r="Z866" s="172"/>
    </row>
    <row r="867" spans="1:26" ht="12" customHeight="1">
      <c r="A867" s="172"/>
      <c r="B867" s="172"/>
      <c r="C867" s="172"/>
      <c r="D867" s="172"/>
      <c r="E867" s="172"/>
      <c r="F867" s="172"/>
      <c r="G867" s="172"/>
      <c r="H867" s="172"/>
      <c r="I867" s="172"/>
      <c r="J867" s="172"/>
      <c r="K867" s="172"/>
      <c r="L867" s="172"/>
      <c r="M867" s="172"/>
      <c r="N867" s="172"/>
      <c r="O867" s="172"/>
      <c r="P867" s="172"/>
      <c r="Q867" s="172"/>
      <c r="R867" s="172"/>
      <c r="S867" s="172"/>
      <c r="T867" s="172"/>
      <c r="U867" s="172"/>
      <c r="V867" s="172"/>
      <c r="W867" s="172"/>
      <c r="X867" s="172"/>
      <c r="Y867" s="172"/>
      <c r="Z867" s="172"/>
    </row>
    <row r="868" spans="1:26" ht="12" customHeight="1">
      <c r="A868" s="172"/>
      <c r="B868" s="172"/>
      <c r="C868" s="172"/>
      <c r="D868" s="172"/>
      <c r="E868" s="172"/>
      <c r="F868" s="172"/>
      <c r="G868" s="172"/>
      <c r="H868" s="172"/>
      <c r="I868" s="172"/>
      <c r="J868" s="172"/>
      <c r="K868" s="172"/>
      <c r="L868" s="172"/>
      <c r="M868" s="172"/>
      <c r="N868" s="172"/>
      <c r="O868" s="172"/>
      <c r="P868" s="172"/>
      <c r="Q868" s="172"/>
      <c r="R868" s="172"/>
      <c r="S868" s="172"/>
      <c r="T868" s="172"/>
      <c r="U868" s="172"/>
      <c r="V868" s="172"/>
      <c r="W868" s="172"/>
      <c r="X868" s="172"/>
      <c r="Y868" s="172"/>
      <c r="Z868" s="172"/>
    </row>
    <row r="869" spans="1:26" ht="12" customHeight="1">
      <c r="A869" s="172"/>
      <c r="B869" s="172"/>
      <c r="C869" s="172"/>
      <c r="D869" s="172"/>
      <c r="E869" s="172"/>
      <c r="F869" s="172"/>
      <c r="G869" s="172"/>
      <c r="H869" s="172"/>
      <c r="I869" s="172"/>
      <c r="J869" s="172"/>
      <c r="K869" s="172"/>
      <c r="L869" s="172"/>
      <c r="M869" s="172"/>
      <c r="N869" s="172"/>
      <c r="O869" s="172"/>
      <c r="P869" s="172"/>
      <c r="Q869" s="172"/>
      <c r="R869" s="172"/>
      <c r="S869" s="172"/>
      <c r="T869" s="172"/>
      <c r="U869" s="172"/>
      <c r="V869" s="172"/>
      <c r="W869" s="172"/>
      <c r="X869" s="172"/>
      <c r="Y869" s="172"/>
      <c r="Z869" s="172"/>
    </row>
    <row r="870" spans="1:26" ht="12" customHeight="1">
      <c r="A870" s="172"/>
      <c r="B870" s="172"/>
      <c r="C870" s="172"/>
      <c r="D870" s="172"/>
      <c r="E870" s="172"/>
      <c r="F870" s="172"/>
      <c r="G870" s="172"/>
      <c r="H870" s="172"/>
      <c r="I870" s="172"/>
      <c r="J870" s="172"/>
      <c r="K870" s="172"/>
      <c r="L870" s="172"/>
      <c r="M870" s="172"/>
      <c r="N870" s="172"/>
      <c r="O870" s="172"/>
      <c r="P870" s="172"/>
      <c r="Q870" s="172"/>
      <c r="R870" s="172"/>
      <c r="S870" s="172"/>
      <c r="T870" s="172"/>
      <c r="U870" s="172"/>
      <c r="V870" s="172"/>
      <c r="W870" s="172"/>
      <c r="X870" s="172"/>
      <c r="Y870" s="172"/>
      <c r="Z870" s="172"/>
    </row>
    <row r="871" spans="1:26" ht="12" customHeight="1">
      <c r="A871" s="172"/>
      <c r="B871" s="172"/>
      <c r="C871" s="172"/>
      <c r="D871" s="172"/>
      <c r="E871" s="172"/>
      <c r="F871" s="172"/>
      <c r="G871" s="172"/>
      <c r="H871" s="172"/>
      <c r="I871" s="172"/>
      <c r="J871" s="172"/>
      <c r="K871" s="172"/>
      <c r="L871" s="172"/>
      <c r="M871" s="172"/>
      <c r="N871" s="172"/>
      <c r="O871" s="172"/>
      <c r="P871" s="172"/>
      <c r="Q871" s="172"/>
      <c r="R871" s="172"/>
      <c r="S871" s="172"/>
      <c r="T871" s="172"/>
      <c r="U871" s="172"/>
      <c r="V871" s="172"/>
      <c r="W871" s="172"/>
      <c r="X871" s="172"/>
      <c r="Y871" s="172"/>
      <c r="Z871" s="172"/>
    </row>
    <row r="872" spans="1:26" ht="12" customHeight="1">
      <c r="A872" s="172"/>
      <c r="B872" s="172"/>
      <c r="C872" s="172"/>
      <c r="D872" s="172"/>
      <c r="E872" s="172"/>
      <c r="F872" s="172"/>
      <c r="G872" s="172"/>
      <c r="H872" s="172"/>
      <c r="I872" s="172"/>
      <c r="J872" s="172"/>
      <c r="K872" s="172"/>
      <c r="L872" s="172"/>
      <c r="M872" s="172"/>
      <c r="N872" s="172"/>
      <c r="O872" s="172"/>
      <c r="P872" s="172"/>
      <c r="Q872" s="172"/>
      <c r="R872" s="172"/>
      <c r="S872" s="172"/>
      <c r="T872" s="172"/>
      <c r="U872" s="172"/>
      <c r="V872" s="172"/>
      <c r="W872" s="172"/>
      <c r="X872" s="172"/>
      <c r="Y872" s="172"/>
      <c r="Z872" s="172"/>
    </row>
    <row r="873" spans="1:26" ht="12" customHeight="1">
      <c r="A873" s="172"/>
      <c r="B873" s="172"/>
      <c r="C873" s="172"/>
      <c r="D873" s="172"/>
      <c r="E873" s="172"/>
      <c r="F873" s="172"/>
      <c r="G873" s="172"/>
      <c r="H873" s="172"/>
      <c r="I873" s="172"/>
      <c r="J873" s="172"/>
      <c r="K873" s="172"/>
      <c r="L873" s="172"/>
      <c r="M873" s="172"/>
      <c r="N873" s="172"/>
      <c r="O873" s="172"/>
      <c r="P873" s="172"/>
      <c r="Q873" s="172"/>
      <c r="R873" s="172"/>
      <c r="S873" s="172"/>
      <c r="T873" s="172"/>
      <c r="U873" s="172"/>
      <c r="V873" s="172"/>
      <c r="W873" s="172"/>
      <c r="X873" s="172"/>
      <c r="Y873" s="172"/>
      <c r="Z873" s="172"/>
    </row>
    <row r="874" spans="1:26" ht="12" customHeight="1">
      <c r="A874" s="172"/>
      <c r="B874" s="172"/>
      <c r="C874" s="172"/>
      <c r="D874" s="172"/>
      <c r="E874" s="172"/>
      <c r="F874" s="172"/>
      <c r="G874" s="172"/>
      <c r="H874" s="172"/>
      <c r="I874" s="172"/>
      <c r="J874" s="172"/>
      <c r="K874" s="172"/>
      <c r="L874" s="172"/>
      <c r="M874" s="172"/>
      <c r="N874" s="172"/>
      <c r="O874" s="172"/>
      <c r="P874" s="172"/>
      <c r="Q874" s="172"/>
      <c r="R874" s="172"/>
      <c r="S874" s="172"/>
      <c r="T874" s="172"/>
      <c r="U874" s="172"/>
      <c r="V874" s="172"/>
      <c r="W874" s="172"/>
      <c r="X874" s="172"/>
      <c r="Y874" s="172"/>
      <c r="Z874" s="172"/>
    </row>
    <row r="875" spans="1:26" ht="12" customHeight="1">
      <c r="A875" s="172"/>
      <c r="B875" s="172"/>
      <c r="C875" s="172"/>
      <c r="D875" s="172"/>
      <c r="E875" s="172"/>
      <c r="F875" s="172"/>
      <c r="G875" s="172"/>
      <c r="H875" s="172"/>
      <c r="I875" s="172"/>
      <c r="J875" s="172"/>
      <c r="K875" s="172"/>
      <c r="L875" s="172"/>
      <c r="M875" s="172"/>
      <c r="N875" s="172"/>
      <c r="O875" s="172"/>
      <c r="P875" s="172"/>
      <c r="Q875" s="172"/>
      <c r="R875" s="172"/>
      <c r="S875" s="172"/>
      <c r="T875" s="172"/>
      <c r="U875" s="172"/>
      <c r="V875" s="172"/>
      <c r="W875" s="172"/>
      <c r="X875" s="172"/>
      <c r="Y875" s="172"/>
      <c r="Z875" s="172"/>
    </row>
    <row r="876" spans="1:26" ht="12" customHeight="1">
      <c r="A876" s="172"/>
      <c r="B876" s="172"/>
      <c r="C876" s="172"/>
      <c r="D876" s="172"/>
      <c r="E876" s="172"/>
      <c r="F876" s="172"/>
      <c r="G876" s="172"/>
      <c r="H876" s="172"/>
      <c r="I876" s="172"/>
      <c r="J876" s="172"/>
      <c r="K876" s="172"/>
      <c r="L876" s="172"/>
      <c r="M876" s="172"/>
      <c r="N876" s="172"/>
      <c r="O876" s="172"/>
      <c r="P876" s="172"/>
      <c r="Q876" s="172"/>
      <c r="R876" s="172"/>
      <c r="S876" s="172"/>
      <c r="T876" s="172"/>
      <c r="U876" s="172"/>
      <c r="V876" s="172"/>
      <c r="W876" s="172"/>
      <c r="X876" s="172"/>
      <c r="Y876" s="172"/>
      <c r="Z876" s="172"/>
    </row>
    <row r="877" spans="1:26" ht="12" customHeight="1">
      <c r="A877" s="172"/>
      <c r="B877" s="172"/>
      <c r="C877" s="172"/>
      <c r="D877" s="172"/>
      <c r="E877" s="172"/>
      <c r="F877" s="172"/>
      <c r="G877" s="172"/>
      <c r="H877" s="172"/>
      <c r="I877" s="172"/>
      <c r="J877" s="172"/>
      <c r="K877" s="172"/>
      <c r="L877" s="172"/>
      <c r="M877" s="172"/>
      <c r="N877" s="172"/>
      <c r="O877" s="172"/>
      <c r="P877" s="172"/>
      <c r="Q877" s="172"/>
      <c r="R877" s="172"/>
      <c r="S877" s="172"/>
      <c r="T877" s="172"/>
      <c r="U877" s="172"/>
      <c r="V877" s="172"/>
      <c r="W877" s="172"/>
      <c r="X877" s="172"/>
      <c r="Y877" s="172"/>
      <c r="Z877" s="172"/>
    </row>
    <row r="878" spans="1:26" ht="12" customHeight="1">
      <c r="A878" s="172"/>
      <c r="B878" s="172"/>
      <c r="C878" s="172"/>
      <c r="D878" s="172"/>
      <c r="E878" s="172"/>
      <c r="F878" s="172"/>
      <c r="G878" s="172"/>
      <c r="H878" s="172"/>
      <c r="I878" s="172"/>
      <c r="J878" s="172"/>
      <c r="K878" s="172"/>
      <c r="L878" s="172"/>
      <c r="M878" s="172"/>
      <c r="N878" s="172"/>
      <c r="O878" s="172"/>
      <c r="P878" s="172"/>
      <c r="Q878" s="172"/>
      <c r="R878" s="172"/>
      <c r="S878" s="172"/>
      <c r="T878" s="172"/>
      <c r="U878" s="172"/>
      <c r="V878" s="172"/>
      <c r="W878" s="172"/>
      <c r="X878" s="172"/>
      <c r="Y878" s="172"/>
      <c r="Z878" s="172"/>
    </row>
    <row r="879" spans="1:26" ht="12" customHeight="1">
      <c r="A879" s="172"/>
      <c r="B879" s="172"/>
      <c r="C879" s="172"/>
      <c r="D879" s="172"/>
      <c r="E879" s="172"/>
      <c r="F879" s="172"/>
      <c r="G879" s="172"/>
      <c r="H879" s="172"/>
      <c r="I879" s="172"/>
      <c r="J879" s="172"/>
      <c r="K879" s="172"/>
      <c r="L879" s="172"/>
      <c r="M879" s="172"/>
      <c r="N879" s="172"/>
      <c r="O879" s="172"/>
      <c r="P879" s="172"/>
      <c r="Q879" s="172"/>
      <c r="R879" s="172"/>
      <c r="S879" s="172"/>
      <c r="T879" s="172"/>
      <c r="U879" s="172"/>
      <c r="V879" s="172"/>
      <c r="W879" s="172"/>
      <c r="X879" s="172"/>
      <c r="Y879" s="172"/>
      <c r="Z879" s="172"/>
    </row>
    <row r="880" spans="1:26" ht="12" customHeight="1">
      <c r="A880" s="172"/>
      <c r="B880" s="172"/>
      <c r="C880" s="172"/>
      <c r="D880" s="172"/>
      <c r="E880" s="172"/>
      <c r="F880" s="172"/>
      <c r="G880" s="172"/>
      <c r="H880" s="172"/>
      <c r="I880" s="172"/>
      <c r="J880" s="172"/>
      <c r="K880" s="172"/>
      <c r="L880" s="172"/>
      <c r="M880" s="172"/>
      <c r="N880" s="172"/>
      <c r="O880" s="172"/>
      <c r="P880" s="172"/>
      <c r="Q880" s="172"/>
      <c r="R880" s="172"/>
      <c r="S880" s="172"/>
      <c r="T880" s="172"/>
      <c r="U880" s="172"/>
      <c r="V880" s="172"/>
      <c r="W880" s="172"/>
      <c r="X880" s="172"/>
      <c r="Y880" s="172"/>
      <c r="Z880" s="172"/>
    </row>
    <row r="881" spans="1:26" ht="12" customHeight="1">
      <c r="A881" s="172"/>
      <c r="B881" s="172"/>
      <c r="C881" s="172"/>
      <c r="D881" s="172"/>
      <c r="E881" s="172"/>
      <c r="F881" s="172"/>
      <c r="G881" s="172"/>
      <c r="H881" s="172"/>
      <c r="I881" s="172"/>
      <c r="J881" s="172"/>
      <c r="K881" s="172"/>
      <c r="L881" s="172"/>
      <c r="M881" s="172"/>
      <c r="N881" s="172"/>
      <c r="O881" s="172"/>
      <c r="P881" s="172"/>
      <c r="Q881" s="172"/>
      <c r="R881" s="172"/>
      <c r="S881" s="172"/>
      <c r="T881" s="172"/>
      <c r="U881" s="172"/>
      <c r="V881" s="172"/>
      <c r="W881" s="172"/>
      <c r="X881" s="172"/>
      <c r="Y881" s="172"/>
      <c r="Z881" s="172"/>
    </row>
    <row r="882" spans="1:26" ht="12" customHeight="1">
      <c r="A882" s="172"/>
      <c r="B882" s="172"/>
      <c r="C882" s="172"/>
      <c r="D882" s="172"/>
      <c r="E882" s="172"/>
      <c r="F882" s="172"/>
      <c r="G882" s="172"/>
      <c r="H882" s="172"/>
      <c r="I882" s="172"/>
      <c r="J882" s="172"/>
      <c r="K882" s="172"/>
      <c r="L882" s="172"/>
      <c r="M882" s="172"/>
      <c r="N882" s="172"/>
      <c r="O882" s="172"/>
      <c r="P882" s="172"/>
      <c r="Q882" s="172"/>
      <c r="R882" s="172"/>
      <c r="S882" s="172"/>
      <c r="T882" s="172"/>
      <c r="U882" s="172"/>
      <c r="V882" s="172"/>
      <c r="W882" s="172"/>
      <c r="X882" s="172"/>
      <c r="Y882" s="172"/>
      <c r="Z882" s="172"/>
    </row>
    <row r="883" spans="1:26" ht="12" customHeight="1">
      <c r="A883" s="172"/>
      <c r="B883" s="172"/>
      <c r="C883" s="172"/>
      <c r="D883" s="172"/>
      <c r="E883" s="172"/>
      <c r="F883" s="172"/>
      <c r="G883" s="172"/>
      <c r="H883" s="172"/>
      <c r="I883" s="172"/>
      <c r="J883" s="172"/>
      <c r="K883" s="172"/>
      <c r="L883" s="172"/>
      <c r="M883" s="172"/>
      <c r="N883" s="172"/>
      <c r="O883" s="172"/>
      <c r="P883" s="172"/>
      <c r="Q883" s="172"/>
      <c r="R883" s="172"/>
      <c r="S883" s="172"/>
      <c r="T883" s="172"/>
      <c r="U883" s="172"/>
      <c r="V883" s="172"/>
      <c r="W883" s="172"/>
      <c r="X883" s="172"/>
      <c r="Y883" s="172"/>
      <c r="Z883" s="172"/>
    </row>
    <row r="884" spans="1:26" ht="12" customHeight="1">
      <c r="A884" s="172"/>
      <c r="B884" s="172"/>
      <c r="C884" s="172"/>
      <c r="D884" s="172"/>
      <c r="E884" s="172"/>
      <c r="F884" s="172"/>
      <c r="G884" s="172"/>
      <c r="H884" s="172"/>
      <c r="I884" s="172"/>
      <c r="J884" s="172"/>
      <c r="K884" s="172"/>
      <c r="L884" s="172"/>
      <c r="M884" s="172"/>
      <c r="N884" s="172"/>
      <c r="O884" s="172"/>
      <c r="P884" s="172"/>
      <c r="Q884" s="172"/>
      <c r="R884" s="172"/>
      <c r="S884" s="172"/>
      <c r="T884" s="172"/>
      <c r="U884" s="172"/>
      <c r="V884" s="172"/>
      <c r="W884" s="172"/>
      <c r="X884" s="172"/>
      <c r="Y884" s="172"/>
      <c r="Z884" s="172"/>
    </row>
    <row r="885" spans="1:26" ht="12" customHeight="1">
      <c r="A885" s="172"/>
      <c r="B885" s="172"/>
      <c r="C885" s="172"/>
      <c r="D885" s="172"/>
      <c r="E885" s="172"/>
      <c r="F885" s="172"/>
      <c r="G885" s="172"/>
      <c r="H885" s="172"/>
      <c r="I885" s="172"/>
      <c r="J885" s="172"/>
      <c r="K885" s="172"/>
      <c r="L885" s="172"/>
      <c r="M885" s="172"/>
      <c r="N885" s="172"/>
      <c r="O885" s="172"/>
      <c r="P885" s="172"/>
      <c r="Q885" s="172"/>
      <c r="R885" s="172"/>
      <c r="S885" s="172"/>
      <c r="T885" s="172"/>
      <c r="U885" s="172"/>
      <c r="V885" s="172"/>
      <c r="W885" s="172"/>
      <c r="X885" s="172"/>
      <c r="Y885" s="172"/>
      <c r="Z885" s="172"/>
    </row>
    <row r="886" spans="1:26" ht="12" customHeight="1">
      <c r="A886" s="172"/>
      <c r="B886" s="172"/>
      <c r="C886" s="172"/>
      <c r="D886" s="172"/>
      <c r="E886" s="172"/>
      <c r="F886" s="172"/>
      <c r="G886" s="172"/>
      <c r="H886" s="172"/>
      <c r="I886" s="172"/>
      <c r="J886" s="172"/>
      <c r="K886" s="172"/>
      <c r="L886" s="172"/>
      <c r="M886" s="172"/>
      <c r="N886" s="172"/>
      <c r="O886" s="172"/>
      <c r="P886" s="172"/>
      <c r="Q886" s="172"/>
      <c r="R886" s="172"/>
      <c r="S886" s="172"/>
      <c r="T886" s="172"/>
      <c r="U886" s="172"/>
      <c r="V886" s="172"/>
      <c r="W886" s="172"/>
      <c r="X886" s="172"/>
      <c r="Y886" s="172"/>
      <c r="Z886" s="172"/>
    </row>
    <row r="887" spans="1:26" ht="12" customHeight="1">
      <c r="A887" s="172"/>
      <c r="B887" s="172"/>
      <c r="C887" s="172"/>
      <c r="D887" s="172"/>
      <c r="E887" s="172"/>
      <c r="F887" s="172"/>
      <c r="G887" s="172"/>
      <c r="H887" s="172"/>
      <c r="I887" s="172"/>
      <c r="J887" s="172"/>
      <c r="K887" s="172"/>
      <c r="L887" s="172"/>
      <c r="M887" s="172"/>
      <c r="N887" s="172"/>
      <c r="O887" s="172"/>
      <c r="P887" s="172"/>
      <c r="Q887" s="172"/>
      <c r="R887" s="172"/>
      <c r="S887" s="172"/>
      <c r="T887" s="172"/>
      <c r="U887" s="172"/>
      <c r="V887" s="172"/>
      <c r="W887" s="172"/>
      <c r="X887" s="172"/>
      <c r="Y887" s="172"/>
      <c r="Z887" s="172"/>
    </row>
    <row r="888" spans="1:26" ht="12" customHeight="1">
      <c r="A888" s="172"/>
      <c r="B888" s="172"/>
      <c r="C888" s="172"/>
      <c r="D888" s="172"/>
      <c r="E888" s="172"/>
      <c r="F888" s="172"/>
      <c r="G888" s="172"/>
      <c r="H888" s="172"/>
      <c r="I888" s="172"/>
      <c r="J888" s="172"/>
      <c r="K888" s="172"/>
      <c r="L888" s="172"/>
      <c r="M888" s="172"/>
      <c r="N888" s="172"/>
      <c r="O888" s="172"/>
      <c r="P888" s="172"/>
      <c r="Q888" s="172"/>
      <c r="R888" s="172"/>
      <c r="S888" s="172"/>
      <c r="T888" s="172"/>
      <c r="U888" s="172"/>
      <c r="V888" s="172"/>
      <c r="W888" s="172"/>
      <c r="X888" s="172"/>
      <c r="Y888" s="172"/>
      <c r="Z888" s="172"/>
    </row>
    <row r="889" spans="1:26" ht="12" customHeight="1">
      <c r="A889" s="172"/>
      <c r="B889" s="172"/>
      <c r="C889" s="172"/>
      <c r="D889" s="172"/>
      <c r="E889" s="172"/>
      <c r="F889" s="172"/>
      <c r="G889" s="172"/>
      <c r="H889" s="172"/>
      <c r="I889" s="172"/>
      <c r="J889" s="172"/>
      <c r="K889" s="172"/>
      <c r="L889" s="172"/>
      <c r="M889" s="172"/>
      <c r="N889" s="172"/>
      <c r="O889" s="172"/>
      <c r="P889" s="172"/>
      <c r="Q889" s="172"/>
      <c r="R889" s="172"/>
      <c r="S889" s="172"/>
      <c r="T889" s="172"/>
      <c r="U889" s="172"/>
      <c r="V889" s="172"/>
      <c r="W889" s="172"/>
      <c r="X889" s="172"/>
      <c r="Y889" s="172"/>
      <c r="Z889" s="172"/>
    </row>
    <row r="890" spans="1:26" ht="12" customHeight="1">
      <c r="A890" s="172"/>
      <c r="B890" s="172"/>
      <c r="C890" s="172"/>
      <c r="D890" s="172"/>
      <c r="E890" s="172"/>
      <c r="F890" s="172"/>
      <c r="G890" s="172"/>
      <c r="H890" s="172"/>
      <c r="I890" s="172"/>
      <c r="J890" s="172"/>
      <c r="K890" s="172"/>
      <c r="L890" s="172"/>
      <c r="M890" s="172"/>
      <c r="N890" s="172"/>
      <c r="O890" s="172"/>
      <c r="P890" s="172"/>
      <c r="Q890" s="172"/>
      <c r="R890" s="172"/>
      <c r="S890" s="172"/>
      <c r="T890" s="172"/>
      <c r="U890" s="172"/>
      <c r="V890" s="172"/>
      <c r="W890" s="172"/>
      <c r="X890" s="172"/>
      <c r="Y890" s="172"/>
      <c r="Z890" s="172"/>
    </row>
    <row r="891" spans="1:26" ht="12" customHeight="1">
      <c r="A891" s="172"/>
      <c r="B891" s="172"/>
      <c r="C891" s="172"/>
      <c r="D891" s="172"/>
      <c r="E891" s="172"/>
      <c r="F891" s="172"/>
      <c r="G891" s="172"/>
      <c r="H891" s="172"/>
      <c r="I891" s="172"/>
      <c r="J891" s="172"/>
      <c r="K891" s="172"/>
      <c r="L891" s="172"/>
      <c r="M891" s="172"/>
      <c r="N891" s="172"/>
      <c r="O891" s="172"/>
      <c r="P891" s="172"/>
      <c r="Q891" s="172"/>
      <c r="R891" s="172"/>
      <c r="S891" s="172"/>
      <c r="T891" s="172"/>
      <c r="U891" s="172"/>
      <c r="V891" s="172"/>
      <c r="W891" s="172"/>
      <c r="X891" s="172"/>
      <c r="Y891" s="172"/>
      <c r="Z891" s="172"/>
    </row>
    <row r="892" spans="1:26" ht="12" customHeight="1">
      <c r="A892" s="172"/>
      <c r="B892" s="172"/>
      <c r="C892" s="172"/>
      <c r="D892" s="172"/>
      <c r="E892" s="172"/>
      <c r="F892" s="172"/>
      <c r="G892" s="172"/>
      <c r="H892" s="172"/>
      <c r="I892" s="172"/>
      <c r="J892" s="172"/>
      <c r="K892" s="172"/>
      <c r="L892" s="172"/>
      <c r="M892" s="172"/>
      <c r="N892" s="172"/>
      <c r="O892" s="172"/>
      <c r="P892" s="172"/>
      <c r="Q892" s="172"/>
      <c r="R892" s="172"/>
      <c r="S892" s="172"/>
      <c r="T892" s="172"/>
      <c r="U892" s="172"/>
      <c r="V892" s="172"/>
      <c r="W892" s="172"/>
      <c r="X892" s="172"/>
      <c r="Y892" s="172"/>
      <c r="Z892" s="172"/>
    </row>
    <row r="893" spans="1:26" ht="12" customHeight="1">
      <c r="A893" s="172"/>
      <c r="B893" s="172"/>
      <c r="C893" s="172"/>
      <c r="D893" s="172"/>
      <c r="E893" s="172"/>
      <c r="F893" s="172"/>
      <c r="G893" s="172"/>
      <c r="H893" s="172"/>
      <c r="I893" s="172"/>
      <c r="J893" s="172"/>
      <c r="K893" s="172"/>
      <c r="L893" s="172"/>
      <c r="M893" s="172"/>
      <c r="N893" s="172"/>
      <c r="O893" s="172"/>
      <c r="P893" s="172"/>
      <c r="Q893" s="172"/>
      <c r="R893" s="172"/>
      <c r="S893" s="172"/>
      <c r="T893" s="172"/>
      <c r="U893" s="172"/>
      <c r="V893" s="172"/>
      <c r="W893" s="172"/>
      <c r="X893" s="172"/>
      <c r="Y893" s="172"/>
      <c r="Z893" s="172"/>
    </row>
    <row r="894" spans="1:26" ht="12" customHeight="1">
      <c r="A894" s="172"/>
      <c r="B894" s="172"/>
      <c r="C894" s="172"/>
      <c r="D894" s="172"/>
      <c r="E894" s="172"/>
      <c r="F894" s="172"/>
      <c r="G894" s="172"/>
      <c r="H894" s="172"/>
      <c r="I894" s="172"/>
      <c r="J894" s="172"/>
      <c r="K894" s="172"/>
      <c r="L894" s="172"/>
      <c r="M894" s="172"/>
      <c r="N894" s="172"/>
      <c r="O894" s="172"/>
      <c r="P894" s="172"/>
      <c r="Q894" s="172"/>
      <c r="R894" s="172"/>
      <c r="S894" s="172"/>
      <c r="T894" s="172"/>
      <c r="U894" s="172"/>
      <c r="V894" s="172"/>
      <c r="W894" s="172"/>
      <c r="X894" s="172"/>
      <c r="Y894" s="172"/>
      <c r="Z894" s="172"/>
    </row>
    <row r="895" spans="1:26" ht="12" customHeight="1">
      <c r="A895" s="172"/>
      <c r="B895" s="172"/>
      <c r="C895" s="172"/>
      <c r="D895" s="172"/>
      <c r="E895" s="172"/>
      <c r="F895" s="172"/>
      <c r="G895" s="172"/>
      <c r="H895" s="172"/>
      <c r="I895" s="172"/>
      <c r="J895" s="172"/>
      <c r="K895" s="172"/>
      <c r="L895" s="172"/>
      <c r="M895" s="172"/>
      <c r="N895" s="172"/>
      <c r="O895" s="172"/>
      <c r="P895" s="172"/>
      <c r="Q895" s="172"/>
      <c r="R895" s="172"/>
      <c r="S895" s="172"/>
      <c r="T895" s="172"/>
      <c r="U895" s="172"/>
      <c r="V895" s="172"/>
      <c r="W895" s="172"/>
      <c r="X895" s="172"/>
      <c r="Y895" s="172"/>
      <c r="Z895" s="172"/>
    </row>
    <row r="896" spans="1:26" ht="12" customHeight="1">
      <c r="A896" s="172"/>
      <c r="B896" s="172"/>
      <c r="C896" s="172"/>
      <c r="D896" s="172"/>
      <c r="E896" s="172"/>
      <c r="F896" s="172"/>
      <c r="G896" s="172"/>
      <c r="H896" s="172"/>
      <c r="I896" s="172"/>
      <c r="J896" s="172"/>
      <c r="K896" s="172"/>
      <c r="L896" s="172"/>
      <c r="M896" s="172"/>
      <c r="N896" s="172"/>
      <c r="O896" s="172"/>
      <c r="P896" s="172"/>
      <c r="Q896" s="172"/>
      <c r="R896" s="172"/>
      <c r="S896" s="172"/>
      <c r="T896" s="172"/>
      <c r="U896" s="172"/>
      <c r="V896" s="172"/>
      <c r="W896" s="172"/>
      <c r="X896" s="172"/>
      <c r="Y896" s="172"/>
      <c r="Z896" s="172"/>
    </row>
    <row r="897" spans="1:26" ht="12" customHeight="1">
      <c r="A897" s="172"/>
      <c r="B897" s="172"/>
      <c r="C897" s="172"/>
      <c r="D897" s="172"/>
      <c r="E897" s="172"/>
      <c r="F897" s="172"/>
      <c r="G897" s="172"/>
      <c r="H897" s="172"/>
      <c r="I897" s="172"/>
      <c r="J897" s="172"/>
      <c r="K897" s="172"/>
      <c r="L897" s="172"/>
      <c r="M897" s="172"/>
      <c r="N897" s="172"/>
      <c r="O897" s="172"/>
      <c r="P897" s="172"/>
      <c r="Q897" s="172"/>
      <c r="R897" s="172"/>
      <c r="S897" s="172"/>
      <c r="T897" s="172"/>
      <c r="U897" s="172"/>
      <c r="V897" s="172"/>
      <c r="W897" s="172"/>
      <c r="X897" s="172"/>
      <c r="Y897" s="172"/>
      <c r="Z897" s="172"/>
    </row>
    <row r="898" spans="1:26" ht="12" customHeight="1">
      <c r="A898" s="172"/>
      <c r="B898" s="172"/>
      <c r="C898" s="172"/>
      <c r="D898" s="172"/>
      <c r="E898" s="172"/>
      <c r="F898" s="172"/>
      <c r="G898" s="172"/>
      <c r="H898" s="172"/>
      <c r="I898" s="172"/>
      <c r="J898" s="172"/>
      <c r="K898" s="172"/>
      <c r="L898" s="172"/>
      <c r="M898" s="172"/>
      <c r="N898" s="172"/>
      <c r="O898" s="172"/>
      <c r="P898" s="172"/>
      <c r="Q898" s="172"/>
      <c r="R898" s="172"/>
      <c r="S898" s="172"/>
      <c r="T898" s="172"/>
      <c r="U898" s="172"/>
      <c r="V898" s="172"/>
      <c r="W898" s="172"/>
      <c r="X898" s="172"/>
      <c r="Y898" s="172"/>
      <c r="Z898" s="172"/>
    </row>
    <row r="899" spans="1:26" ht="12" customHeight="1">
      <c r="A899" s="172"/>
      <c r="B899" s="172"/>
      <c r="C899" s="172"/>
      <c r="D899" s="172"/>
      <c r="E899" s="172"/>
      <c r="F899" s="172"/>
      <c r="G899" s="172"/>
      <c r="H899" s="172"/>
      <c r="I899" s="172"/>
      <c r="J899" s="172"/>
      <c r="K899" s="172"/>
      <c r="L899" s="172"/>
      <c r="M899" s="172"/>
      <c r="N899" s="172"/>
      <c r="O899" s="172"/>
      <c r="P899" s="172"/>
      <c r="Q899" s="172"/>
      <c r="R899" s="172"/>
      <c r="S899" s="172"/>
      <c r="T899" s="172"/>
      <c r="U899" s="172"/>
      <c r="V899" s="172"/>
      <c r="W899" s="172"/>
      <c r="X899" s="172"/>
      <c r="Y899" s="172"/>
      <c r="Z899" s="172"/>
    </row>
    <row r="900" spans="1:26" ht="12" customHeight="1">
      <c r="A900" s="172"/>
      <c r="B900" s="172"/>
      <c r="C900" s="172"/>
      <c r="D900" s="172"/>
      <c r="E900" s="172"/>
      <c r="F900" s="172"/>
      <c r="G900" s="172"/>
      <c r="H900" s="172"/>
      <c r="I900" s="172"/>
      <c r="J900" s="172"/>
      <c r="K900" s="172"/>
      <c r="L900" s="172"/>
      <c r="M900" s="172"/>
      <c r="N900" s="172"/>
      <c r="O900" s="172"/>
      <c r="P900" s="172"/>
      <c r="Q900" s="172"/>
      <c r="R900" s="172"/>
      <c r="S900" s="172"/>
      <c r="T900" s="172"/>
      <c r="U900" s="172"/>
      <c r="V900" s="172"/>
      <c r="W900" s="172"/>
      <c r="X900" s="172"/>
      <c r="Y900" s="172"/>
      <c r="Z900" s="172"/>
    </row>
    <row r="901" spans="1:26" ht="12" customHeight="1">
      <c r="A901" s="172"/>
      <c r="B901" s="172"/>
      <c r="C901" s="172"/>
      <c r="D901" s="172"/>
      <c r="E901" s="172"/>
      <c r="F901" s="172"/>
      <c r="G901" s="172"/>
      <c r="H901" s="172"/>
      <c r="I901" s="172"/>
      <c r="J901" s="172"/>
      <c r="K901" s="172"/>
      <c r="L901" s="172"/>
      <c r="M901" s="172"/>
      <c r="N901" s="172"/>
      <c r="O901" s="172"/>
      <c r="P901" s="172"/>
      <c r="Q901" s="172"/>
      <c r="R901" s="172"/>
      <c r="S901" s="172"/>
      <c r="T901" s="172"/>
      <c r="U901" s="172"/>
      <c r="V901" s="172"/>
      <c r="W901" s="172"/>
      <c r="X901" s="172"/>
      <c r="Y901" s="172"/>
      <c r="Z901" s="172"/>
    </row>
    <row r="902" spans="1:26" ht="12" customHeight="1">
      <c r="A902" s="172"/>
      <c r="B902" s="172"/>
      <c r="C902" s="172"/>
      <c r="D902" s="172"/>
      <c r="E902" s="172"/>
      <c r="F902" s="172"/>
      <c r="G902" s="172"/>
      <c r="H902" s="172"/>
      <c r="I902" s="172"/>
      <c r="J902" s="172"/>
      <c r="K902" s="172"/>
      <c r="L902" s="172"/>
      <c r="M902" s="172"/>
      <c r="N902" s="172"/>
      <c r="O902" s="172"/>
      <c r="P902" s="172"/>
      <c r="Q902" s="172"/>
      <c r="R902" s="172"/>
      <c r="S902" s="172"/>
      <c r="T902" s="172"/>
      <c r="U902" s="172"/>
      <c r="V902" s="172"/>
      <c r="W902" s="172"/>
      <c r="X902" s="172"/>
      <c r="Y902" s="172"/>
      <c r="Z902" s="172"/>
    </row>
    <row r="903" spans="1:26" ht="12" customHeight="1">
      <c r="A903" s="172"/>
      <c r="B903" s="172"/>
      <c r="C903" s="172"/>
      <c r="D903" s="172"/>
      <c r="E903" s="172"/>
      <c r="F903" s="172"/>
      <c r="G903" s="172"/>
      <c r="H903" s="172"/>
      <c r="I903" s="172"/>
      <c r="J903" s="172"/>
      <c r="K903" s="172"/>
      <c r="L903" s="172"/>
      <c r="M903" s="172"/>
      <c r="N903" s="172"/>
      <c r="O903" s="172"/>
      <c r="P903" s="172"/>
      <c r="Q903" s="172"/>
      <c r="R903" s="172"/>
      <c r="S903" s="172"/>
      <c r="T903" s="172"/>
      <c r="U903" s="172"/>
      <c r="V903" s="172"/>
      <c r="W903" s="172"/>
      <c r="X903" s="172"/>
      <c r="Y903" s="172"/>
      <c r="Z903" s="172"/>
    </row>
    <row r="904" spans="1:26" ht="12" customHeight="1">
      <c r="A904" s="172"/>
      <c r="B904" s="172"/>
      <c r="C904" s="172"/>
      <c r="D904" s="172"/>
      <c r="E904" s="172"/>
      <c r="F904" s="172"/>
      <c r="G904" s="172"/>
      <c r="H904" s="172"/>
      <c r="I904" s="172"/>
      <c r="J904" s="172"/>
      <c r="K904" s="172"/>
      <c r="L904" s="172"/>
      <c r="M904" s="172"/>
      <c r="N904" s="172"/>
      <c r="O904" s="172"/>
      <c r="P904" s="172"/>
      <c r="Q904" s="172"/>
      <c r="R904" s="172"/>
      <c r="S904" s="172"/>
      <c r="T904" s="172"/>
      <c r="U904" s="172"/>
      <c r="V904" s="172"/>
      <c r="W904" s="172"/>
      <c r="X904" s="172"/>
      <c r="Y904" s="172"/>
      <c r="Z904" s="172"/>
    </row>
    <row r="905" spans="1:26" ht="12" customHeight="1">
      <c r="A905" s="172"/>
      <c r="B905" s="172"/>
      <c r="C905" s="172"/>
      <c r="D905" s="172"/>
      <c r="E905" s="172"/>
      <c r="F905" s="172"/>
      <c r="G905" s="172"/>
      <c r="H905" s="172"/>
      <c r="I905" s="172"/>
      <c r="J905" s="172"/>
      <c r="K905" s="172"/>
      <c r="L905" s="172"/>
      <c r="M905" s="172"/>
      <c r="N905" s="172"/>
      <c r="O905" s="172"/>
      <c r="P905" s="172"/>
      <c r="Q905" s="172"/>
      <c r="R905" s="172"/>
      <c r="S905" s="172"/>
      <c r="T905" s="172"/>
      <c r="U905" s="172"/>
      <c r="V905" s="172"/>
      <c r="W905" s="172"/>
      <c r="X905" s="172"/>
      <c r="Y905" s="172"/>
      <c r="Z905" s="172"/>
    </row>
    <row r="906" spans="1:26" ht="12" customHeight="1">
      <c r="A906" s="172"/>
      <c r="B906" s="172"/>
      <c r="C906" s="172"/>
      <c r="D906" s="172"/>
      <c r="E906" s="172"/>
      <c r="F906" s="172"/>
      <c r="G906" s="172"/>
      <c r="H906" s="172"/>
      <c r="I906" s="172"/>
      <c r="J906" s="172"/>
      <c r="K906" s="172"/>
      <c r="L906" s="172"/>
      <c r="M906" s="172"/>
      <c r="N906" s="172"/>
      <c r="O906" s="172"/>
      <c r="P906" s="172"/>
      <c r="Q906" s="172"/>
      <c r="R906" s="172"/>
      <c r="S906" s="172"/>
      <c r="T906" s="172"/>
      <c r="U906" s="172"/>
      <c r="V906" s="172"/>
      <c r="W906" s="172"/>
      <c r="X906" s="172"/>
      <c r="Y906" s="172"/>
      <c r="Z906" s="172"/>
    </row>
    <row r="907" spans="1:26" ht="12" customHeight="1">
      <c r="A907" s="172"/>
      <c r="B907" s="172"/>
      <c r="C907" s="172"/>
      <c r="D907" s="172"/>
      <c r="E907" s="172"/>
      <c r="F907" s="172"/>
      <c r="G907" s="172"/>
      <c r="H907" s="172"/>
      <c r="I907" s="172"/>
      <c r="J907" s="172"/>
      <c r="K907" s="172"/>
      <c r="L907" s="172"/>
      <c r="M907" s="172"/>
      <c r="N907" s="172"/>
      <c r="O907" s="172"/>
      <c r="P907" s="172"/>
      <c r="Q907" s="172"/>
      <c r="R907" s="172"/>
      <c r="S907" s="172"/>
      <c r="T907" s="172"/>
      <c r="U907" s="172"/>
      <c r="V907" s="172"/>
      <c r="W907" s="172"/>
      <c r="X907" s="172"/>
      <c r="Y907" s="172"/>
      <c r="Z907" s="172"/>
    </row>
    <row r="908" spans="1:26" ht="12" customHeight="1">
      <c r="A908" s="172"/>
      <c r="B908" s="172"/>
      <c r="C908" s="172"/>
      <c r="D908" s="172"/>
      <c r="E908" s="172"/>
      <c r="F908" s="172"/>
      <c r="G908" s="172"/>
      <c r="H908" s="172"/>
      <c r="I908" s="172"/>
      <c r="J908" s="172"/>
      <c r="K908" s="172"/>
      <c r="L908" s="172"/>
      <c r="M908" s="172"/>
      <c r="N908" s="172"/>
      <c r="O908" s="172"/>
      <c r="P908" s="172"/>
      <c r="Q908" s="172"/>
      <c r="R908" s="172"/>
      <c r="S908" s="172"/>
      <c r="T908" s="172"/>
      <c r="U908" s="172"/>
      <c r="V908" s="172"/>
      <c r="W908" s="172"/>
      <c r="X908" s="172"/>
      <c r="Y908" s="172"/>
      <c r="Z908" s="172"/>
    </row>
    <row r="909" spans="1:26" ht="12" customHeight="1">
      <c r="A909" s="172"/>
      <c r="B909" s="172"/>
      <c r="C909" s="172"/>
      <c r="D909" s="172"/>
      <c r="E909" s="172"/>
      <c r="F909" s="172"/>
      <c r="G909" s="172"/>
      <c r="H909" s="172"/>
      <c r="I909" s="172"/>
      <c r="J909" s="172"/>
      <c r="K909" s="172"/>
      <c r="L909" s="172"/>
      <c r="M909" s="172"/>
      <c r="N909" s="172"/>
      <c r="O909" s="172"/>
      <c r="P909" s="172"/>
      <c r="Q909" s="172"/>
      <c r="R909" s="172"/>
      <c r="S909" s="172"/>
      <c r="T909" s="172"/>
      <c r="U909" s="172"/>
      <c r="V909" s="172"/>
      <c r="W909" s="172"/>
      <c r="X909" s="172"/>
      <c r="Y909" s="172"/>
      <c r="Z909" s="172"/>
    </row>
    <row r="910" spans="1:26" ht="12" customHeight="1">
      <c r="A910" s="172"/>
      <c r="B910" s="172"/>
      <c r="C910" s="172"/>
      <c r="D910" s="172"/>
      <c r="E910" s="172"/>
      <c r="F910" s="172"/>
      <c r="G910" s="172"/>
      <c r="H910" s="172"/>
      <c r="I910" s="172"/>
      <c r="J910" s="172"/>
      <c r="K910" s="172"/>
      <c r="L910" s="172"/>
      <c r="M910" s="172"/>
      <c r="N910" s="172"/>
      <c r="O910" s="172"/>
      <c r="P910" s="172"/>
      <c r="Q910" s="172"/>
      <c r="R910" s="172"/>
      <c r="S910" s="172"/>
      <c r="T910" s="172"/>
      <c r="U910" s="172"/>
      <c r="V910" s="172"/>
      <c r="W910" s="172"/>
      <c r="X910" s="172"/>
      <c r="Y910" s="172"/>
      <c r="Z910" s="172"/>
    </row>
    <row r="911" spans="1:26" ht="12" customHeight="1">
      <c r="A911" s="172"/>
      <c r="B911" s="172"/>
      <c r="C911" s="172"/>
      <c r="D911" s="172"/>
      <c r="E911" s="172"/>
      <c r="F911" s="172"/>
      <c r="G911" s="172"/>
      <c r="H911" s="172"/>
      <c r="I911" s="172"/>
      <c r="J911" s="172"/>
      <c r="K911" s="172"/>
      <c r="L911" s="172"/>
      <c r="M911" s="172"/>
      <c r="N911" s="172"/>
      <c r="O911" s="172"/>
      <c r="P911" s="172"/>
      <c r="Q911" s="172"/>
      <c r="R911" s="172"/>
      <c r="S911" s="172"/>
      <c r="T911" s="172"/>
      <c r="U911" s="172"/>
      <c r="V911" s="172"/>
      <c r="W911" s="172"/>
      <c r="X911" s="172"/>
      <c r="Y911" s="172"/>
      <c r="Z911" s="172"/>
    </row>
    <row r="912" spans="1:26" ht="12" customHeight="1">
      <c r="A912" s="172"/>
      <c r="B912" s="172"/>
      <c r="C912" s="172"/>
      <c r="D912" s="172"/>
      <c r="E912" s="172"/>
      <c r="F912" s="172"/>
      <c r="G912" s="172"/>
      <c r="H912" s="172"/>
      <c r="I912" s="172"/>
      <c r="J912" s="172"/>
      <c r="K912" s="172"/>
      <c r="L912" s="172"/>
      <c r="M912" s="172"/>
      <c r="N912" s="172"/>
      <c r="O912" s="172"/>
      <c r="P912" s="172"/>
      <c r="Q912" s="172"/>
      <c r="R912" s="172"/>
      <c r="S912" s="172"/>
      <c r="T912" s="172"/>
      <c r="U912" s="172"/>
      <c r="V912" s="172"/>
      <c r="W912" s="172"/>
      <c r="X912" s="172"/>
      <c r="Y912" s="172"/>
      <c r="Z912" s="172"/>
    </row>
    <row r="913" spans="1:26" ht="12" customHeight="1">
      <c r="A913" s="172"/>
      <c r="B913" s="172"/>
      <c r="C913" s="172"/>
      <c r="D913" s="172"/>
      <c r="E913" s="172"/>
      <c r="F913" s="172"/>
      <c r="G913" s="172"/>
      <c r="H913" s="172"/>
      <c r="I913" s="172"/>
      <c r="J913" s="172"/>
      <c r="K913" s="172"/>
      <c r="L913" s="172"/>
      <c r="M913" s="172"/>
      <c r="N913" s="172"/>
      <c r="O913" s="172"/>
      <c r="P913" s="172"/>
      <c r="Q913" s="172"/>
      <c r="R913" s="172"/>
      <c r="S913" s="172"/>
      <c r="T913" s="172"/>
      <c r="U913" s="172"/>
      <c r="V913" s="172"/>
      <c r="W913" s="172"/>
      <c r="X913" s="172"/>
      <c r="Y913" s="172"/>
      <c r="Z913" s="172"/>
    </row>
    <row r="914" spans="1:26" ht="12" customHeight="1">
      <c r="A914" s="172"/>
      <c r="B914" s="172"/>
      <c r="C914" s="172"/>
      <c r="D914" s="172"/>
      <c r="E914" s="172"/>
      <c r="F914" s="172"/>
      <c r="G914" s="172"/>
      <c r="H914" s="172"/>
      <c r="I914" s="172"/>
      <c r="J914" s="172"/>
      <c r="K914" s="172"/>
      <c r="L914" s="172"/>
      <c r="M914" s="172"/>
      <c r="N914" s="172"/>
      <c r="O914" s="172"/>
      <c r="P914" s="172"/>
      <c r="Q914" s="172"/>
      <c r="R914" s="172"/>
      <c r="S914" s="172"/>
      <c r="T914" s="172"/>
      <c r="U914" s="172"/>
      <c r="V914" s="172"/>
      <c r="W914" s="172"/>
      <c r="X914" s="172"/>
      <c r="Y914" s="172"/>
      <c r="Z914" s="172"/>
    </row>
    <row r="915" spans="1:26" ht="12" customHeight="1">
      <c r="A915" s="172"/>
      <c r="B915" s="172"/>
      <c r="C915" s="172"/>
      <c r="D915" s="172"/>
      <c r="E915" s="172"/>
      <c r="F915" s="172"/>
      <c r="G915" s="172"/>
      <c r="H915" s="172"/>
      <c r="I915" s="172"/>
      <c r="J915" s="172"/>
      <c r="K915" s="172"/>
      <c r="L915" s="172"/>
      <c r="M915" s="172"/>
      <c r="N915" s="172"/>
      <c r="O915" s="172"/>
      <c r="P915" s="172"/>
      <c r="Q915" s="172"/>
      <c r="R915" s="172"/>
      <c r="S915" s="172"/>
      <c r="T915" s="172"/>
      <c r="U915" s="172"/>
      <c r="V915" s="172"/>
      <c r="W915" s="172"/>
      <c r="X915" s="172"/>
      <c r="Y915" s="172"/>
      <c r="Z915" s="172"/>
    </row>
    <row r="916" spans="1:26" ht="12" customHeight="1">
      <c r="A916" s="172"/>
      <c r="B916" s="172"/>
      <c r="C916" s="172"/>
      <c r="D916" s="172"/>
      <c r="E916" s="172"/>
      <c r="F916" s="172"/>
      <c r="G916" s="172"/>
      <c r="H916" s="172"/>
      <c r="I916" s="172"/>
      <c r="J916" s="172"/>
      <c r="K916" s="172"/>
      <c r="L916" s="172"/>
      <c r="M916" s="172"/>
      <c r="N916" s="172"/>
      <c r="O916" s="172"/>
      <c r="P916" s="172"/>
      <c r="Q916" s="172"/>
      <c r="R916" s="172"/>
      <c r="S916" s="172"/>
      <c r="T916" s="172"/>
      <c r="U916" s="172"/>
      <c r="V916" s="172"/>
      <c r="W916" s="172"/>
      <c r="X916" s="172"/>
      <c r="Y916" s="172"/>
      <c r="Z916" s="172"/>
    </row>
    <row r="917" spans="1:26" ht="12" customHeight="1">
      <c r="A917" s="172"/>
      <c r="B917" s="172"/>
      <c r="C917" s="172"/>
      <c r="D917" s="172"/>
      <c r="E917" s="172"/>
      <c r="F917" s="172"/>
      <c r="G917" s="172"/>
      <c r="H917" s="172"/>
      <c r="I917" s="172"/>
      <c r="J917" s="172"/>
      <c r="K917" s="172"/>
      <c r="L917" s="172"/>
      <c r="M917" s="172"/>
      <c r="N917" s="172"/>
      <c r="O917" s="172"/>
      <c r="P917" s="172"/>
      <c r="Q917" s="172"/>
      <c r="R917" s="172"/>
      <c r="S917" s="172"/>
      <c r="T917" s="172"/>
      <c r="U917" s="172"/>
      <c r="V917" s="172"/>
      <c r="W917" s="172"/>
      <c r="X917" s="172"/>
      <c r="Y917" s="172"/>
      <c r="Z917" s="172"/>
    </row>
    <row r="918" spans="1:26" ht="12" customHeight="1">
      <c r="A918" s="172"/>
      <c r="B918" s="172"/>
      <c r="C918" s="172"/>
      <c r="D918" s="172"/>
      <c r="E918" s="172"/>
      <c r="F918" s="172"/>
      <c r="G918" s="172"/>
      <c r="H918" s="172"/>
      <c r="I918" s="172"/>
      <c r="J918" s="172"/>
      <c r="K918" s="172"/>
      <c r="L918" s="172"/>
      <c r="M918" s="172"/>
      <c r="N918" s="172"/>
      <c r="O918" s="172"/>
      <c r="P918" s="172"/>
      <c r="Q918" s="172"/>
      <c r="R918" s="172"/>
      <c r="S918" s="172"/>
      <c r="T918" s="172"/>
      <c r="U918" s="172"/>
      <c r="V918" s="172"/>
      <c r="W918" s="172"/>
      <c r="X918" s="172"/>
      <c r="Y918" s="172"/>
      <c r="Z918" s="172"/>
    </row>
    <row r="919" spans="1:26" ht="12" customHeight="1">
      <c r="A919" s="172"/>
      <c r="B919" s="172"/>
      <c r="C919" s="172"/>
      <c r="D919" s="172"/>
      <c r="E919" s="172"/>
      <c r="F919" s="172"/>
      <c r="G919" s="172"/>
      <c r="H919" s="172"/>
      <c r="I919" s="172"/>
      <c r="J919" s="172"/>
      <c r="K919" s="172"/>
      <c r="L919" s="172"/>
      <c r="M919" s="172"/>
      <c r="N919" s="172"/>
      <c r="O919" s="172"/>
      <c r="P919" s="172"/>
      <c r="Q919" s="172"/>
      <c r="R919" s="172"/>
      <c r="S919" s="172"/>
      <c r="T919" s="172"/>
      <c r="U919" s="172"/>
      <c r="V919" s="172"/>
      <c r="W919" s="172"/>
      <c r="X919" s="172"/>
      <c r="Y919" s="172"/>
      <c r="Z919" s="172"/>
    </row>
    <row r="920" spans="1:26" ht="12" customHeight="1">
      <c r="A920" s="172"/>
      <c r="B920" s="172"/>
      <c r="C920" s="172"/>
      <c r="D920" s="172"/>
      <c r="E920" s="172"/>
      <c r="F920" s="172"/>
      <c r="G920" s="172"/>
      <c r="H920" s="172"/>
      <c r="I920" s="172"/>
      <c r="J920" s="172"/>
      <c r="K920" s="172"/>
      <c r="L920" s="172"/>
      <c r="M920" s="172"/>
      <c r="N920" s="172"/>
      <c r="O920" s="172"/>
      <c r="P920" s="172"/>
      <c r="Q920" s="172"/>
      <c r="R920" s="172"/>
      <c r="S920" s="172"/>
      <c r="T920" s="172"/>
      <c r="U920" s="172"/>
      <c r="V920" s="172"/>
      <c r="W920" s="172"/>
      <c r="X920" s="172"/>
      <c r="Y920" s="172"/>
      <c r="Z920" s="172"/>
    </row>
    <row r="921" spans="1:26" ht="12" customHeight="1">
      <c r="A921" s="172"/>
      <c r="B921" s="172"/>
      <c r="C921" s="172"/>
      <c r="D921" s="172"/>
      <c r="E921" s="172"/>
      <c r="F921" s="172"/>
      <c r="G921" s="172"/>
      <c r="H921" s="172"/>
      <c r="I921" s="172"/>
      <c r="J921" s="172"/>
      <c r="K921" s="172"/>
      <c r="L921" s="172"/>
      <c r="M921" s="172"/>
      <c r="N921" s="172"/>
      <c r="O921" s="172"/>
      <c r="P921" s="172"/>
      <c r="Q921" s="172"/>
      <c r="R921" s="172"/>
      <c r="S921" s="172"/>
      <c r="T921" s="172"/>
      <c r="U921" s="172"/>
      <c r="V921" s="172"/>
      <c r="W921" s="172"/>
      <c r="X921" s="172"/>
      <c r="Y921" s="172"/>
      <c r="Z921" s="172"/>
    </row>
    <row r="922" spans="1:26" ht="12" customHeight="1">
      <c r="A922" s="172"/>
      <c r="B922" s="172"/>
      <c r="C922" s="172"/>
      <c r="D922" s="172"/>
      <c r="E922" s="172"/>
      <c r="F922" s="172"/>
      <c r="G922" s="172"/>
      <c r="H922" s="172"/>
      <c r="I922" s="172"/>
      <c r="J922" s="172"/>
      <c r="K922" s="172"/>
      <c r="L922" s="172"/>
      <c r="M922" s="172"/>
      <c r="N922" s="172"/>
      <c r="O922" s="172"/>
      <c r="P922" s="172"/>
      <c r="Q922" s="172"/>
      <c r="R922" s="172"/>
      <c r="S922" s="172"/>
      <c r="T922" s="172"/>
      <c r="U922" s="172"/>
      <c r="V922" s="172"/>
      <c r="W922" s="172"/>
      <c r="X922" s="172"/>
      <c r="Y922" s="172"/>
      <c r="Z922" s="172"/>
    </row>
    <row r="923" spans="1:26" ht="12" customHeight="1">
      <c r="A923" s="172"/>
      <c r="B923" s="172"/>
      <c r="C923" s="172"/>
      <c r="D923" s="172"/>
      <c r="E923" s="172"/>
      <c r="F923" s="172"/>
      <c r="G923" s="172"/>
      <c r="H923" s="172"/>
      <c r="I923" s="172"/>
      <c r="J923" s="172"/>
      <c r="K923" s="172"/>
      <c r="L923" s="172"/>
      <c r="M923" s="172"/>
      <c r="N923" s="172"/>
      <c r="O923" s="172"/>
      <c r="P923" s="172"/>
      <c r="Q923" s="172"/>
      <c r="R923" s="172"/>
      <c r="S923" s="172"/>
      <c r="T923" s="172"/>
      <c r="U923" s="172"/>
      <c r="V923" s="172"/>
      <c r="W923" s="172"/>
      <c r="X923" s="172"/>
      <c r="Y923" s="172"/>
      <c r="Z923" s="172"/>
    </row>
    <row r="924" spans="1:26" ht="12" customHeight="1">
      <c r="A924" s="172"/>
      <c r="B924" s="172"/>
      <c r="C924" s="172"/>
      <c r="D924" s="172"/>
      <c r="E924" s="172"/>
      <c r="F924" s="172"/>
      <c r="G924" s="172"/>
      <c r="H924" s="172"/>
      <c r="I924" s="172"/>
      <c r="J924" s="172"/>
      <c r="K924" s="172"/>
      <c r="L924" s="172"/>
      <c r="M924" s="172"/>
      <c r="N924" s="172"/>
      <c r="O924" s="172"/>
      <c r="P924" s="172"/>
      <c r="Q924" s="172"/>
      <c r="R924" s="172"/>
      <c r="S924" s="172"/>
      <c r="T924" s="172"/>
      <c r="U924" s="172"/>
      <c r="V924" s="172"/>
      <c r="W924" s="172"/>
      <c r="X924" s="172"/>
      <c r="Y924" s="172"/>
      <c r="Z924" s="172"/>
    </row>
    <row r="925" spans="1:26" ht="12" customHeight="1">
      <c r="A925" s="172"/>
      <c r="B925" s="172"/>
      <c r="C925" s="172"/>
      <c r="D925" s="172"/>
      <c r="E925" s="172"/>
      <c r="F925" s="172"/>
      <c r="G925" s="172"/>
      <c r="H925" s="172"/>
      <c r="I925" s="172"/>
      <c r="J925" s="172"/>
      <c r="K925" s="172"/>
      <c r="L925" s="172"/>
      <c r="M925" s="172"/>
      <c r="N925" s="172"/>
      <c r="O925" s="172"/>
      <c r="P925" s="172"/>
      <c r="Q925" s="172"/>
      <c r="R925" s="172"/>
      <c r="S925" s="172"/>
      <c r="T925" s="172"/>
      <c r="U925" s="172"/>
      <c r="V925" s="172"/>
      <c r="W925" s="172"/>
      <c r="X925" s="172"/>
      <c r="Y925" s="172"/>
      <c r="Z925" s="172"/>
    </row>
    <row r="926" spans="1:26" ht="12" customHeight="1">
      <c r="A926" s="172"/>
      <c r="B926" s="172"/>
      <c r="C926" s="172"/>
      <c r="D926" s="172"/>
      <c r="E926" s="172"/>
      <c r="F926" s="172"/>
      <c r="G926" s="172"/>
      <c r="H926" s="172"/>
      <c r="I926" s="172"/>
      <c r="J926" s="172"/>
      <c r="K926" s="172"/>
      <c r="L926" s="172"/>
      <c r="M926" s="172"/>
      <c r="N926" s="172"/>
      <c r="O926" s="172"/>
      <c r="P926" s="172"/>
      <c r="Q926" s="172"/>
      <c r="R926" s="172"/>
      <c r="S926" s="172"/>
      <c r="T926" s="172"/>
      <c r="U926" s="172"/>
      <c r="V926" s="172"/>
      <c r="W926" s="172"/>
      <c r="X926" s="172"/>
      <c r="Y926" s="172"/>
      <c r="Z926" s="172"/>
    </row>
    <row r="927" spans="1:26" ht="12" customHeight="1">
      <c r="A927" s="172"/>
      <c r="B927" s="172"/>
      <c r="C927" s="172"/>
      <c r="D927" s="172"/>
      <c r="E927" s="172"/>
      <c r="F927" s="172"/>
      <c r="G927" s="172"/>
      <c r="H927" s="172"/>
      <c r="I927" s="172"/>
      <c r="J927" s="172"/>
      <c r="K927" s="172"/>
      <c r="L927" s="172"/>
      <c r="M927" s="172"/>
      <c r="N927" s="172"/>
      <c r="O927" s="172"/>
      <c r="P927" s="172"/>
      <c r="Q927" s="172"/>
      <c r="R927" s="172"/>
      <c r="S927" s="172"/>
      <c r="T927" s="172"/>
      <c r="U927" s="172"/>
      <c r="V927" s="172"/>
      <c r="W927" s="172"/>
      <c r="X927" s="172"/>
      <c r="Y927" s="172"/>
      <c r="Z927" s="172"/>
    </row>
    <row r="928" spans="1:26" ht="12" customHeight="1">
      <c r="A928" s="172"/>
      <c r="B928" s="172"/>
      <c r="C928" s="172"/>
      <c r="D928" s="172"/>
      <c r="E928" s="172"/>
      <c r="F928" s="172"/>
      <c r="G928" s="172"/>
      <c r="H928" s="172"/>
      <c r="I928" s="172"/>
      <c r="J928" s="172"/>
      <c r="K928" s="172"/>
      <c r="L928" s="172"/>
      <c r="M928" s="172"/>
      <c r="N928" s="172"/>
      <c r="O928" s="172"/>
      <c r="P928" s="172"/>
      <c r="Q928" s="172"/>
      <c r="R928" s="172"/>
      <c r="S928" s="172"/>
      <c r="T928" s="172"/>
      <c r="U928" s="172"/>
      <c r="V928" s="172"/>
      <c r="W928" s="172"/>
      <c r="X928" s="172"/>
      <c r="Y928" s="172"/>
      <c r="Z928" s="172"/>
    </row>
    <row r="929" spans="1:26" ht="12" customHeight="1">
      <c r="A929" s="172"/>
      <c r="B929" s="172"/>
      <c r="C929" s="172"/>
      <c r="D929" s="172"/>
      <c r="E929" s="172"/>
      <c r="F929" s="172"/>
      <c r="G929" s="172"/>
      <c r="H929" s="172"/>
      <c r="I929" s="172"/>
      <c r="J929" s="172"/>
      <c r="K929" s="172"/>
      <c r="L929" s="172"/>
      <c r="M929" s="172"/>
      <c r="N929" s="172"/>
      <c r="O929" s="172"/>
      <c r="P929" s="172"/>
      <c r="Q929" s="172"/>
      <c r="R929" s="172"/>
      <c r="S929" s="172"/>
      <c r="T929" s="172"/>
      <c r="U929" s="172"/>
      <c r="V929" s="172"/>
      <c r="W929" s="172"/>
      <c r="X929" s="172"/>
      <c r="Y929" s="172"/>
      <c r="Z929" s="172"/>
    </row>
    <row r="930" spans="1:26" ht="12" customHeight="1">
      <c r="A930" s="172"/>
      <c r="B930" s="172"/>
      <c r="C930" s="172"/>
      <c r="D930" s="172"/>
      <c r="E930" s="172"/>
      <c r="F930" s="172"/>
      <c r="G930" s="172"/>
      <c r="H930" s="172"/>
      <c r="I930" s="172"/>
      <c r="J930" s="172"/>
      <c r="K930" s="172"/>
      <c r="L930" s="172"/>
      <c r="M930" s="172"/>
      <c r="N930" s="172"/>
      <c r="O930" s="172"/>
      <c r="P930" s="172"/>
      <c r="Q930" s="172"/>
      <c r="R930" s="172"/>
      <c r="S930" s="172"/>
      <c r="T930" s="172"/>
      <c r="U930" s="172"/>
      <c r="V930" s="172"/>
      <c r="W930" s="172"/>
      <c r="X930" s="172"/>
      <c r="Y930" s="172"/>
      <c r="Z930" s="172"/>
    </row>
    <row r="931" spans="1:26" ht="12" customHeight="1">
      <c r="A931" s="172"/>
      <c r="B931" s="172"/>
      <c r="C931" s="172"/>
      <c r="D931" s="172"/>
      <c r="E931" s="172"/>
      <c r="F931" s="172"/>
      <c r="G931" s="172"/>
      <c r="H931" s="172"/>
      <c r="I931" s="172"/>
      <c r="J931" s="172"/>
      <c r="K931" s="172"/>
      <c r="L931" s="172"/>
      <c r="M931" s="172"/>
      <c r="N931" s="172"/>
      <c r="O931" s="172"/>
      <c r="P931" s="172"/>
      <c r="Q931" s="172"/>
      <c r="R931" s="172"/>
      <c r="S931" s="172"/>
      <c r="T931" s="172"/>
      <c r="U931" s="172"/>
      <c r="V931" s="172"/>
      <c r="W931" s="172"/>
      <c r="X931" s="172"/>
      <c r="Y931" s="172"/>
      <c r="Z931" s="172"/>
    </row>
    <row r="932" spans="1:26" ht="12" customHeight="1">
      <c r="A932" s="172"/>
      <c r="B932" s="172"/>
      <c r="C932" s="172"/>
      <c r="D932" s="172"/>
      <c r="E932" s="172"/>
      <c r="F932" s="172"/>
      <c r="G932" s="172"/>
      <c r="H932" s="172"/>
      <c r="I932" s="172"/>
      <c r="J932" s="172"/>
      <c r="K932" s="172"/>
      <c r="L932" s="172"/>
      <c r="M932" s="172"/>
      <c r="N932" s="172"/>
      <c r="O932" s="172"/>
      <c r="P932" s="172"/>
      <c r="Q932" s="172"/>
      <c r="R932" s="172"/>
      <c r="S932" s="172"/>
      <c r="T932" s="172"/>
      <c r="U932" s="172"/>
      <c r="V932" s="172"/>
      <c r="W932" s="172"/>
      <c r="X932" s="172"/>
      <c r="Y932" s="172"/>
      <c r="Z932" s="172"/>
    </row>
    <row r="933" spans="1:26" ht="12" customHeight="1">
      <c r="A933" s="172"/>
      <c r="B933" s="172"/>
      <c r="C933" s="172"/>
      <c r="D933" s="172"/>
      <c r="E933" s="172"/>
      <c r="F933" s="172"/>
      <c r="G933" s="172"/>
      <c r="H933" s="172"/>
      <c r="I933" s="172"/>
      <c r="J933" s="172"/>
      <c r="K933" s="172"/>
      <c r="L933" s="172"/>
      <c r="M933" s="172"/>
      <c r="N933" s="172"/>
      <c r="O933" s="172"/>
      <c r="P933" s="172"/>
      <c r="Q933" s="172"/>
      <c r="R933" s="172"/>
      <c r="S933" s="172"/>
      <c r="T933" s="172"/>
      <c r="U933" s="172"/>
      <c r="V933" s="172"/>
      <c r="W933" s="172"/>
      <c r="X933" s="172"/>
      <c r="Y933" s="172"/>
      <c r="Z933" s="172"/>
    </row>
    <row r="934" spans="1:26" ht="12" customHeight="1">
      <c r="A934" s="172"/>
      <c r="B934" s="172"/>
      <c r="C934" s="172"/>
      <c r="D934" s="172"/>
      <c r="E934" s="172"/>
      <c r="F934" s="172"/>
      <c r="G934" s="172"/>
      <c r="H934" s="172"/>
      <c r="I934" s="172"/>
      <c r="J934" s="172"/>
      <c r="K934" s="172"/>
      <c r="L934" s="172"/>
      <c r="M934" s="172"/>
      <c r="N934" s="172"/>
      <c r="O934" s="172"/>
      <c r="P934" s="172"/>
      <c r="Q934" s="172"/>
      <c r="R934" s="172"/>
      <c r="S934" s="172"/>
      <c r="T934" s="172"/>
      <c r="U934" s="172"/>
      <c r="V934" s="172"/>
      <c r="W934" s="172"/>
      <c r="X934" s="172"/>
      <c r="Y934" s="172"/>
      <c r="Z934" s="172"/>
    </row>
    <row r="935" spans="1:26" ht="12" customHeight="1">
      <c r="A935" s="172"/>
      <c r="B935" s="172"/>
      <c r="C935" s="172"/>
      <c r="D935" s="172"/>
      <c r="E935" s="172"/>
      <c r="F935" s="172"/>
      <c r="G935" s="172"/>
      <c r="H935" s="172"/>
      <c r="I935" s="172"/>
      <c r="J935" s="172"/>
      <c r="K935" s="172"/>
      <c r="L935" s="172"/>
      <c r="M935" s="172"/>
      <c r="N935" s="172"/>
      <c r="O935" s="172"/>
      <c r="P935" s="172"/>
      <c r="Q935" s="172"/>
      <c r="R935" s="172"/>
      <c r="S935" s="172"/>
      <c r="T935" s="172"/>
      <c r="U935" s="172"/>
      <c r="V935" s="172"/>
      <c r="W935" s="172"/>
      <c r="X935" s="172"/>
      <c r="Y935" s="172"/>
      <c r="Z935" s="172"/>
    </row>
    <row r="936" spans="1:26" ht="12" customHeight="1">
      <c r="A936" s="172"/>
      <c r="B936" s="172"/>
      <c r="C936" s="172"/>
      <c r="D936" s="172"/>
      <c r="E936" s="172"/>
      <c r="F936" s="172"/>
      <c r="G936" s="172"/>
      <c r="H936" s="172"/>
      <c r="I936" s="172"/>
      <c r="J936" s="172"/>
      <c r="K936" s="172"/>
      <c r="L936" s="172"/>
      <c r="M936" s="172"/>
      <c r="N936" s="172"/>
      <c r="O936" s="172"/>
      <c r="P936" s="172"/>
      <c r="Q936" s="172"/>
      <c r="R936" s="172"/>
      <c r="S936" s="172"/>
      <c r="T936" s="172"/>
      <c r="U936" s="172"/>
      <c r="V936" s="172"/>
      <c r="W936" s="172"/>
      <c r="X936" s="172"/>
      <c r="Y936" s="172"/>
      <c r="Z936" s="172"/>
    </row>
    <row r="937" spans="1:26" ht="12" customHeight="1">
      <c r="A937" s="172"/>
      <c r="B937" s="172"/>
      <c r="C937" s="172"/>
      <c r="D937" s="172"/>
      <c r="E937" s="172"/>
      <c r="F937" s="172"/>
      <c r="G937" s="172"/>
      <c r="H937" s="172"/>
      <c r="I937" s="172"/>
      <c r="J937" s="172"/>
      <c r="K937" s="172"/>
      <c r="L937" s="172"/>
      <c r="M937" s="172"/>
      <c r="N937" s="172"/>
      <c r="O937" s="172"/>
      <c r="P937" s="172"/>
      <c r="Q937" s="172"/>
      <c r="R937" s="172"/>
      <c r="S937" s="172"/>
      <c r="T937" s="172"/>
      <c r="U937" s="172"/>
      <c r="V937" s="172"/>
      <c r="W937" s="172"/>
      <c r="X937" s="172"/>
      <c r="Y937" s="172"/>
      <c r="Z937" s="172"/>
    </row>
    <row r="938" spans="1:26" ht="12" customHeight="1">
      <c r="A938" s="172"/>
      <c r="B938" s="172"/>
      <c r="C938" s="172"/>
      <c r="D938" s="172"/>
      <c r="E938" s="172"/>
      <c r="F938" s="172"/>
      <c r="G938" s="172"/>
      <c r="H938" s="172"/>
      <c r="I938" s="172"/>
      <c r="J938" s="172"/>
      <c r="K938" s="172"/>
      <c r="L938" s="172"/>
      <c r="M938" s="172"/>
      <c r="N938" s="172"/>
      <c r="O938" s="172"/>
      <c r="P938" s="172"/>
      <c r="Q938" s="172"/>
      <c r="R938" s="172"/>
      <c r="S938" s="172"/>
      <c r="T938" s="172"/>
      <c r="U938" s="172"/>
      <c r="V938" s="172"/>
      <c r="W938" s="172"/>
      <c r="X938" s="172"/>
      <c r="Y938" s="172"/>
      <c r="Z938" s="172"/>
    </row>
    <row r="939" spans="1:26" ht="12" customHeight="1">
      <c r="A939" s="172"/>
      <c r="B939" s="172"/>
      <c r="C939" s="172"/>
      <c r="D939" s="172"/>
      <c r="E939" s="172"/>
      <c r="F939" s="172"/>
      <c r="G939" s="172"/>
      <c r="H939" s="172"/>
      <c r="I939" s="172"/>
      <c r="J939" s="172"/>
      <c r="K939" s="172"/>
      <c r="L939" s="172"/>
      <c r="M939" s="172"/>
      <c r="N939" s="172"/>
      <c r="O939" s="172"/>
      <c r="P939" s="172"/>
      <c r="Q939" s="172"/>
      <c r="R939" s="172"/>
      <c r="S939" s="172"/>
      <c r="T939" s="172"/>
      <c r="U939" s="172"/>
      <c r="V939" s="172"/>
      <c r="W939" s="172"/>
      <c r="X939" s="172"/>
      <c r="Y939" s="172"/>
      <c r="Z939" s="172"/>
    </row>
    <row r="940" spans="1:26" ht="12" customHeight="1">
      <c r="A940" s="172"/>
      <c r="B940" s="172"/>
      <c r="C940" s="172"/>
      <c r="D940" s="172"/>
      <c r="E940" s="172"/>
      <c r="F940" s="172"/>
      <c r="G940" s="172"/>
      <c r="H940" s="172"/>
      <c r="I940" s="172"/>
      <c r="J940" s="172"/>
      <c r="K940" s="172"/>
      <c r="L940" s="172"/>
      <c r="M940" s="172"/>
      <c r="N940" s="172"/>
      <c r="O940" s="172"/>
      <c r="P940" s="172"/>
      <c r="Q940" s="172"/>
      <c r="R940" s="172"/>
      <c r="S940" s="172"/>
      <c r="T940" s="172"/>
      <c r="U940" s="172"/>
      <c r="V940" s="172"/>
      <c r="W940" s="172"/>
      <c r="X940" s="172"/>
      <c r="Y940" s="172"/>
      <c r="Z940" s="172"/>
    </row>
    <row r="941" spans="1:26" ht="12" customHeight="1">
      <c r="A941" s="172"/>
      <c r="B941" s="172"/>
      <c r="C941" s="172"/>
      <c r="D941" s="172"/>
      <c r="E941" s="172"/>
      <c r="F941" s="172"/>
      <c r="G941" s="172"/>
      <c r="H941" s="172"/>
      <c r="I941" s="172"/>
      <c r="J941" s="172"/>
      <c r="K941" s="172"/>
      <c r="L941" s="172"/>
      <c r="M941" s="172"/>
      <c r="N941" s="172"/>
      <c r="O941" s="172"/>
      <c r="P941" s="172"/>
      <c r="Q941" s="172"/>
      <c r="R941" s="172"/>
      <c r="S941" s="172"/>
      <c r="T941" s="172"/>
      <c r="U941" s="172"/>
      <c r="V941" s="172"/>
      <c r="W941" s="172"/>
      <c r="X941" s="172"/>
      <c r="Y941" s="172"/>
      <c r="Z941" s="172"/>
    </row>
    <row r="942" spans="1:26" ht="12" customHeight="1">
      <c r="A942" s="172"/>
      <c r="B942" s="172"/>
      <c r="C942" s="172"/>
      <c r="D942" s="172"/>
      <c r="E942" s="172"/>
      <c r="F942" s="172"/>
      <c r="G942" s="172"/>
      <c r="H942" s="172"/>
      <c r="I942" s="172"/>
      <c r="J942" s="172"/>
      <c r="K942" s="172"/>
      <c r="L942" s="172"/>
      <c r="M942" s="172"/>
      <c r="N942" s="172"/>
      <c r="O942" s="172"/>
      <c r="P942" s="172"/>
      <c r="Q942" s="172"/>
      <c r="R942" s="172"/>
      <c r="S942" s="172"/>
      <c r="T942" s="172"/>
      <c r="U942" s="172"/>
      <c r="V942" s="172"/>
      <c r="W942" s="172"/>
      <c r="X942" s="172"/>
      <c r="Y942" s="172"/>
      <c r="Z942" s="172"/>
    </row>
    <row r="943" spans="1:26" ht="12" customHeight="1">
      <c r="A943" s="172"/>
      <c r="B943" s="172"/>
      <c r="C943" s="172"/>
      <c r="D943" s="172"/>
      <c r="E943" s="172"/>
      <c r="F943" s="172"/>
      <c r="G943" s="172"/>
      <c r="H943" s="172"/>
      <c r="I943" s="172"/>
      <c r="J943" s="172"/>
      <c r="K943" s="172"/>
      <c r="L943" s="172"/>
      <c r="M943" s="172"/>
      <c r="N943" s="172"/>
      <c r="O943" s="172"/>
      <c r="P943" s="172"/>
      <c r="Q943" s="172"/>
      <c r="R943" s="172"/>
      <c r="S943" s="172"/>
      <c r="T943" s="172"/>
      <c r="U943" s="172"/>
      <c r="V943" s="172"/>
      <c r="W943" s="172"/>
      <c r="X943" s="172"/>
      <c r="Y943" s="172"/>
      <c r="Z943" s="172"/>
    </row>
    <row r="944" spans="1:26" ht="12" customHeight="1">
      <c r="A944" s="172"/>
      <c r="B944" s="172"/>
      <c r="C944" s="172"/>
      <c r="D944" s="172"/>
      <c r="E944" s="172"/>
      <c r="F944" s="172"/>
      <c r="G944" s="172"/>
      <c r="H944" s="172"/>
      <c r="I944" s="172"/>
      <c r="J944" s="172"/>
      <c r="K944" s="172"/>
      <c r="L944" s="172"/>
      <c r="M944" s="172"/>
      <c r="N944" s="172"/>
      <c r="O944" s="172"/>
      <c r="P944" s="172"/>
      <c r="Q944" s="172"/>
      <c r="R944" s="172"/>
      <c r="S944" s="172"/>
      <c r="T944" s="172"/>
      <c r="U944" s="172"/>
      <c r="V944" s="172"/>
      <c r="W944" s="172"/>
      <c r="X944" s="172"/>
      <c r="Y944" s="172"/>
      <c r="Z944" s="172"/>
    </row>
    <row r="945" spans="1:26" ht="12" customHeight="1">
      <c r="A945" s="172"/>
      <c r="B945" s="172"/>
      <c r="C945" s="172"/>
      <c r="D945" s="172"/>
      <c r="E945" s="172"/>
      <c r="F945" s="172"/>
      <c r="G945" s="172"/>
      <c r="H945" s="172"/>
      <c r="I945" s="172"/>
      <c r="J945" s="172"/>
      <c r="K945" s="172"/>
      <c r="L945" s="172"/>
      <c r="M945" s="172"/>
      <c r="N945" s="172"/>
      <c r="O945" s="172"/>
      <c r="P945" s="172"/>
      <c r="Q945" s="172"/>
      <c r="R945" s="172"/>
      <c r="S945" s="172"/>
      <c r="T945" s="172"/>
      <c r="U945" s="172"/>
      <c r="V945" s="172"/>
      <c r="W945" s="172"/>
      <c r="X945" s="172"/>
      <c r="Y945" s="172"/>
      <c r="Z945" s="172"/>
    </row>
    <row r="946" spans="1:26" ht="12" customHeight="1">
      <c r="A946" s="172"/>
      <c r="B946" s="172"/>
      <c r="C946" s="172"/>
      <c r="D946" s="172"/>
      <c r="E946" s="172"/>
      <c r="F946" s="172"/>
      <c r="G946" s="172"/>
      <c r="H946" s="172"/>
      <c r="I946" s="172"/>
      <c r="J946" s="172"/>
      <c r="K946" s="172"/>
      <c r="L946" s="172"/>
      <c r="M946" s="172"/>
      <c r="N946" s="172"/>
      <c r="O946" s="172"/>
      <c r="P946" s="172"/>
      <c r="Q946" s="172"/>
      <c r="R946" s="172"/>
      <c r="S946" s="172"/>
      <c r="T946" s="172"/>
      <c r="U946" s="172"/>
      <c r="V946" s="172"/>
      <c r="W946" s="172"/>
      <c r="X946" s="172"/>
      <c r="Y946" s="172"/>
      <c r="Z946" s="172"/>
    </row>
    <row r="947" spans="1:26" ht="12" customHeight="1">
      <c r="A947" s="172"/>
      <c r="B947" s="172"/>
      <c r="C947" s="172"/>
      <c r="D947" s="172"/>
      <c r="E947" s="172"/>
      <c r="F947" s="172"/>
      <c r="G947" s="172"/>
      <c r="H947" s="172"/>
      <c r="I947" s="172"/>
      <c r="J947" s="172"/>
      <c r="K947" s="172"/>
      <c r="L947" s="172"/>
      <c r="M947" s="172"/>
      <c r="N947" s="172"/>
      <c r="O947" s="172"/>
      <c r="P947" s="172"/>
      <c r="Q947" s="172"/>
      <c r="R947" s="172"/>
      <c r="S947" s="172"/>
      <c r="T947" s="172"/>
      <c r="U947" s="172"/>
      <c r="V947" s="172"/>
      <c r="W947" s="172"/>
      <c r="X947" s="172"/>
      <c r="Y947" s="172"/>
      <c r="Z947" s="172"/>
    </row>
    <row r="948" spans="1:26" ht="12" customHeight="1">
      <c r="A948" s="172"/>
      <c r="B948" s="172"/>
      <c r="C948" s="172"/>
      <c r="D948" s="172"/>
      <c r="E948" s="172"/>
      <c r="F948" s="172"/>
      <c r="G948" s="172"/>
      <c r="H948" s="172"/>
      <c r="I948" s="172"/>
      <c r="J948" s="172"/>
      <c r="K948" s="172"/>
      <c r="L948" s="172"/>
      <c r="M948" s="172"/>
      <c r="N948" s="172"/>
      <c r="O948" s="172"/>
      <c r="P948" s="172"/>
      <c r="Q948" s="172"/>
      <c r="R948" s="172"/>
      <c r="S948" s="172"/>
      <c r="T948" s="172"/>
      <c r="U948" s="172"/>
      <c r="V948" s="172"/>
      <c r="W948" s="172"/>
      <c r="X948" s="172"/>
      <c r="Y948" s="172"/>
      <c r="Z948" s="172"/>
    </row>
    <row r="949" spans="1:26" ht="12" customHeight="1">
      <c r="A949" s="172"/>
      <c r="B949" s="172"/>
      <c r="C949" s="172"/>
      <c r="D949" s="172"/>
      <c r="E949" s="172"/>
      <c r="F949" s="172"/>
      <c r="G949" s="172"/>
      <c r="H949" s="172"/>
      <c r="I949" s="172"/>
      <c r="J949" s="172"/>
      <c r="K949" s="172"/>
      <c r="L949" s="172"/>
      <c r="M949" s="172"/>
      <c r="N949" s="172"/>
      <c r="O949" s="172"/>
      <c r="P949" s="172"/>
      <c r="Q949" s="172"/>
      <c r="R949" s="172"/>
      <c r="S949" s="172"/>
      <c r="T949" s="172"/>
      <c r="U949" s="172"/>
      <c r="V949" s="172"/>
      <c r="W949" s="172"/>
      <c r="X949" s="172"/>
      <c r="Y949" s="172"/>
      <c r="Z949" s="172"/>
    </row>
    <row r="950" spans="1:26" ht="12" customHeight="1">
      <c r="A950" s="172"/>
      <c r="B950" s="172"/>
      <c r="C950" s="172"/>
      <c r="D950" s="172"/>
      <c r="E950" s="172"/>
      <c r="F950" s="172"/>
      <c r="G950" s="172"/>
      <c r="H950" s="172"/>
      <c r="I950" s="172"/>
      <c r="J950" s="172"/>
      <c r="K950" s="172"/>
      <c r="L950" s="172"/>
      <c r="M950" s="172"/>
      <c r="N950" s="172"/>
      <c r="O950" s="172"/>
      <c r="P950" s="172"/>
      <c r="Q950" s="172"/>
      <c r="R950" s="172"/>
      <c r="S950" s="172"/>
      <c r="T950" s="172"/>
      <c r="U950" s="172"/>
      <c r="V950" s="172"/>
      <c r="W950" s="172"/>
      <c r="X950" s="172"/>
      <c r="Y950" s="172"/>
      <c r="Z950" s="172"/>
    </row>
    <row r="951" spans="1:26" ht="12" customHeight="1">
      <c r="A951" s="172"/>
      <c r="B951" s="172"/>
      <c r="C951" s="172"/>
      <c r="D951" s="172"/>
      <c r="E951" s="172"/>
      <c r="F951" s="172"/>
      <c r="G951" s="172"/>
      <c r="H951" s="172"/>
      <c r="I951" s="172"/>
      <c r="J951" s="172"/>
      <c r="K951" s="172"/>
      <c r="L951" s="172"/>
      <c r="M951" s="172"/>
      <c r="N951" s="172"/>
      <c r="O951" s="172"/>
      <c r="P951" s="172"/>
      <c r="Q951" s="172"/>
      <c r="R951" s="172"/>
      <c r="S951" s="172"/>
      <c r="T951" s="172"/>
      <c r="U951" s="172"/>
      <c r="V951" s="172"/>
      <c r="W951" s="172"/>
      <c r="X951" s="172"/>
      <c r="Y951" s="172"/>
      <c r="Z951" s="172"/>
    </row>
    <row r="952" spans="1:26" ht="12" customHeight="1">
      <c r="A952" s="172"/>
      <c r="B952" s="172"/>
      <c r="C952" s="172"/>
      <c r="D952" s="172"/>
      <c r="E952" s="172"/>
      <c r="F952" s="172"/>
      <c r="G952" s="172"/>
      <c r="H952" s="172"/>
      <c r="I952" s="172"/>
      <c r="J952" s="172"/>
      <c r="K952" s="172"/>
      <c r="L952" s="172"/>
      <c r="M952" s="172"/>
      <c r="N952" s="172"/>
      <c r="O952" s="172"/>
      <c r="P952" s="172"/>
      <c r="Q952" s="172"/>
      <c r="R952" s="172"/>
      <c r="S952" s="172"/>
      <c r="T952" s="172"/>
      <c r="U952" s="172"/>
      <c r="V952" s="172"/>
      <c r="W952" s="172"/>
      <c r="X952" s="172"/>
      <c r="Y952" s="172"/>
      <c r="Z952" s="172"/>
    </row>
    <row r="953" spans="1:26" ht="12" customHeight="1">
      <c r="A953" s="172"/>
      <c r="B953" s="172"/>
      <c r="C953" s="172"/>
      <c r="D953" s="172"/>
      <c r="E953" s="172"/>
      <c r="F953" s="172"/>
      <c r="G953" s="172"/>
      <c r="H953" s="172"/>
      <c r="I953" s="172"/>
      <c r="J953" s="172"/>
      <c r="K953" s="172"/>
      <c r="L953" s="172"/>
      <c r="M953" s="172"/>
      <c r="N953" s="172"/>
      <c r="O953" s="172"/>
      <c r="P953" s="172"/>
      <c r="Q953" s="172"/>
      <c r="R953" s="172"/>
      <c r="S953" s="172"/>
      <c r="T953" s="172"/>
      <c r="U953" s="172"/>
      <c r="V953" s="172"/>
      <c r="W953" s="172"/>
      <c r="X953" s="172"/>
      <c r="Y953" s="172"/>
      <c r="Z953" s="172"/>
    </row>
    <row r="954" spans="1:26" ht="12" customHeight="1">
      <c r="A954" s="172"/>
      <c r="B954" s="172"/>
      <c r="C954" s="172"/>
      <c r="D954" s="172"/>
      <c r="E954" s="172"/>
      <c r="F954" s="172"/>
      <c r="G954" s="172"/>
      <c r="H954" s="172"/>
      <c r="I954" s="172"/>
      <c r="J954" s="172"/>
      <c r="K954" s="172"/>
      <c r="L954" s="172"/>
      <c r="M954" s="172"/>
      <c r="N954" s="172"/>
      <c r="O954" s="172"/>
      <c r="P954" s="172"/>
      <c r="Q954" s="172"/>
      <c r="R954" s="172"/>
      <c r="S954" s="172"/>
      <c r="T954" s="172"/>
      <c r="U954" s="172"/>
      <c r="V954" s="172"/>
      <c r="W954" s="172"/>
      <c r="X954" s="172"/>
      <c r="Y954" s="172"/>
      <c r="Z954" s="172"/>
    </row>
    <row r="955" spans="1:26" ht="12" customHeight="1">
      <c r="A955" s="172"/>
      <c r="B955" s="172"/>
      <c r="C955" s="172"/>
      <c r="D955" s="172"/>
      <c r="E955" s="172"/>
      <c r="F955" s="172"/>
      <c r="G955" s="172"/>
      <c r="H955" s="172"/>
      <c r="I955" s="172"/>
      <c r="J955" s="172"/>
      <c r="K955" s="172"/>
      <c r="L955" s="172"/>
      <c r="M955" s="172"/>
      <c r="N955" s="172"/>
      <c r="O955" s="172"/>
      <c r="P955" s="172"/>
      <c r="Q955" s="172"/>
      <c r="R955" s="172"/>
      <c r="S955" s="172"/>
      <c r="T955" s="172"/>
      <c r="U955" s="172"/>
      <c r="V955" s="172"/>
      <c r="W955" s="172"/>
      <c r="X955" s="172"/>
      <c r="Y955" s="172"/>
      <c r="Z955" s="172"/>
    </row>
    <row r="956" spans="1:26" ht="12" customHeight="1">
      <c r="A956" s="172"/>
      <c r="B956" s="172"/>
      <c r="C956" s="172"/>
      <c r="D956" s="172"/>
      <c r="E956" s="172"/>
      <c r="F956" s="172"/>
      <c r="G956" s="172"/>
      <c r="H956" s="172"/>
      <c r="I956" s="172"/>
      <c r="J956" s="172"/>
      <c r="K956" s="172"/>
      <c r="L956" s="172"/>
      <c r="M956" s="172"/>
      <c r="N956" s="172"/>
      <c r="O956" s="172"/>
      <c r="P956" s="172"/>
      <c r="Q956" s="172"/>
      <c r="R956" s="172"/>
      <c r="S956" s="172"/>
      <c r="T956" s="172"/>
      <c r="U956" s="172"/>
      <c r="V956" s="172"/>
      <c r="W956" s="172"/>
      <c r="X956" s="172"/>
      <c r="Y956" s="172"/>
      <c r="Z956" s="172"/>
    </row>
    <row r="957" spans="1:26" ht="12" customHeight="1">
      <c r="A957" s="172"/>
      <c r="B957" s="172"/>
      <c r="C957" s="172"/>
      <c r="D957" s="172"/>
      <c r="E957" s="172"/>
      <c r="F957" s="172"/>
      <c r="G957" s="172"/>
      <c r="H957" s="172"/>
      <c r="I957" s="172"/>
      <c r="J957" s="172"/>
      <c r="K957" s="172"/>
      <c r="L957" s="172"/>
      <c r="M957" s="172"/>
      <c r="N957" s="172"/>
      <c r="O957" s="172"/>
      <c r="P957" s="172"/>
      <c r="Q957" s="172"/>
      <c r="R957" s="172"/>
      <c r="S957" s="172"/>
      <c r="T957" s="172"/>
      <c r="U957" s="172"/>
      <c r="V957" s="172"/>
      <c r="W957" s="172"/>
      <c r="X957" s="172"/>
      <c r="Y957" s="172"/>
      <c r="Z957" s="172"/>
    </row>
    <row r="958" spans="1:26" ht="12" customHeight="1">
      <c r="A958" s="172"/>
      <c r="B958" s="172"/>
      <c r="C958" s="172"/>
      <c r="D958" s="172"/>
      <c r="E958" s="172"/>
      <c r="F958" s="172"/>
      <c r="G958" s="172"/>
      <c r="H958" s="172"/>
      <c r="I958" s="172"/>
      <c r="J958" s="172"/>
      <c r="K958" s="172"/>
      <c r="L958" s="172"/>
      <c r="M958" s="172"/>
      <c r="N958" s="172"/>
      <c r="O958" s="172"/>
      <c r="P958" s="172"/>
      <c r="Q958" s="172"/>
      <c r="R958" s="172"/>
      <c r="S958" s="172"/>
      <c r="T958" s="172"/>
      <c r="U958" s="172"/>
      <c r="V958" s="172"/>
      <c r="W958" s="172"/>
      <c r="X958" s="172"/>
      <c r="Y958" s="172"/>
      <c r="Z958" s="172"/>
    </row>
    <row r="959" spans="1:26" ht="12" customHeight="1">
      <c r="A959" s="172"/>
      <c r="B959" s="172"/>
      <c r="C959" s="172"/>
      <c r="D959" s="172"/>
      <c r="E959" s="172"/>
      <c r="F959" s="172"/>
      <c r="G959" s="172"/>
      <c r="H959" s="172"/>
      <c r="I959" s="172"/>
      <c r="J959" s="172"/>
      <c r="K959" s="172"/>
      <c r="L959" s="172"/>
      <c r="M959" s="172"/>
      <c r="N959" s="172"/>
      <c r="O959" s="172"/>
      <c r="P959" s="172"/>
      <c r="Q959" s="172"/>
      <c r="R959" s="172"/>
      <c r="S959" s="172"/>
      <c r="T959" s="172"/>
      <c r="U959" s="172"/>
      <c r="V959" s="172"/>
      <c r="W959" s="172"/>
      <c r="X959" s="172"/>
      <c r="Y959" s="172"/>
      <c r="Z959" s="172"/>
    </row>
    <row r="960" spans="1:26" ht="12" customHeight="1">
      <c r="A960" s="172"/>
      <c r="B960" s="172"/>
      <c r="C960" s="172"/>
      <c r="D960" s="172"/>
      <c r="E960" s="172"/>
      <c r="F960" s="172"/>
      <c r="G960" s="172"/>
      <c r="H960" s="172"/>
      <c r="I960" s="172"/>
      <c r="J960" s="172"/>
      <c r="K960" s="172"/>
      <c r="L960" s="172"/>
      <c r="M960" s="172"/>
      <c r="N960" s="172"/>
      <c r="O960" s="172"/>
      <c r="P960" s="172"/>
      <c r="Q960" s="172"/>
      <c r="R960" s="172"/>
      <c r="S960" s="172"/>
      <c r="T960" s="172"/>
      <c r="U960" s="172"/>
      <c r="V960" s="172"/>
      <c r="W960" s="172"/>
      <c r="X960" s="172"/>
      <c r="Y960" s="172"/>
      <c r="Z960" s="172"/>
    </row>
    <row r="961" spans="1:26" ht="12" customHeight="1">
      <c r="A961" s="172"/>
      <c r="B961" s="172"/>
      <c r="C961" s="172"/>
      <c r="D961" s="172"/>
      <c r="E961" s="172"/>
      <c r="F961" s="172"/>
      <c r="G961" s="172"/>
      <c r="H961" s="172"/>
      <c r="I961" s="172"/>
      <c r="J961" s="172"/>
      <c r="K961" s="172"/>
      <c r="L961" s="172"/>
      <c r="M961" s="172"/>
      <c r="N961" s="172"/>
      <c r="O961" s="172"/>
      <c r="P961" s="172"/>
      <c r="Q961" s="172"/>
      <c r="R961" s="172"/>
      <c r="S961" s="172"/>
      <c r="T961" s="172"/>
      <c r="U961" s="172"/>
      <c r="V961" s="172"/>
      <c r="W961" s="172"/>
      <c r="X961" s="172"/>
      <c r="Y961" s="172"/>
      <c r="Z961" s="172"/>
    </row>
    <row r="962" spans="1:26" ht="12" customHeight="1">
      <c r="A962" s="172"/>
      <c r="B962" s="172"/>
      <c r="C962" s="172"/>
      <c r="D962" s="172"/>
      <c r="E962" s="172"/>
      <c r="F962" s="172"/>
      <c r="G962" s="172"/>
      <c r="H962" s="172"/>
      <c r="I962" s="172"/>
      <c r="J962" s="172"/>
      <c r="K962" s="172"/>
      <c r="L962" s="172"/>
      <c r="M962" s="172"/>
      <c r="N962" s="172"/>
      <c r="O962" s="172"/>
      <c r="P962" s="172"/>
      <c r="Q962" s="172"/>
      <c r="R962" s="172"/>
      <c r="S962" s="172"/>
      <c r="T962" s="172"/>
      <c r="U962" s="172"/>
      <c r="V962" s="172"/>
      <c r="W962" s="172"/>
      <c r="X962" s="172"/>
      <c r="Y962" s="172"/>
      <c r="Z962" s="172"/>
    </row>
    <row r="963" spans="1:26" ht="12" customHeight="1">
      <c r="A963" s="172"/>
      <c r="B963" s="172"/>
      <c r="C963" s="172"/>
      <c r="D963" s="172"/>
      <c r="E963" s="172"/>
      <c r="F963" s="172"/>
      <c r="G963" s="172"/>
      <c r="H963" s="172"/>
      <c r="I963" s="172"/>
      <c r="J963" s="172"/>
      <c r="K963" s="172"/>
      <c r="L963" s="172"/>
      <c r="M963" s="172"/>
      <c r="N963" s="172"/>
      <c r="O963" s="172"/>
      <c r="P963" s="172"/>
      <c r="Q963" s="172"/>
      <c r="R963" s="172"/>
      <c r="S963" s="172"/>
      <c r="T963" s="172"/>
      <c r="U963" s="172"/>
      <c r="V963" s="172"/>
      <c r="W963" s="172"/>
      <c r="X963" s="172"/>
      <c r="Y963" s="172"/>
      <c r="Z963" s="172"/>
    </row>
    <row r="964" spans="1:26" ht="12" customHeight="1">
      <c r="A964" s="172"/>
      <c r="B964" s="172"/>
      <c r="C964" s="172"/>
      <c r="D964" s="172"/>
      <c r="E964" s="172"/>
      <c r="F964" s="172"/>
      <c r="G964" s="172"/>
      <c r="H964" s="172"/>
      <c r="I964" s="172"/>
      <c r="J964" s="172"/>
      <c r="K964" s="172"/>
      <c r="L964" s="172"/>
      <c r="M964" s="172"/>
      <c r="N964" s="172"/>
      <c r="O964" s="172"/>
      <c r="P964" s="172"/>
      <c r="Q964" s="172"/>
      <c r="R964" s="172"/>
      <c r="S964" s="172"/>
      <c r="T964" s="172"/>
      <c r="U964" s="172"/>
      <c r="V964" s="172"/>
      <c r="W964" s="172"/>
      <c r="X964" s="172"/>
      <c r="Y964" s="172"/>
      <c r="Z964" s="172"/>
    </row>
    <row r="965" spans="1:26" ht="12" customHeight="1">
      <c r="A965" s="172"/>
      <c r="B965" s="172"/>
      <c r="C965" s="172"/>
      <c r="D965" s="172"/>
      <c r="E965" s="172"/>
      <c r="F965" s="172"/>
      <c r="G965" s="172"/>
      <c r="H965" s="172"/>
      <c r="I965" s="172"/>
      <c r="J965" s="172"/>
      <c r="K965" s="172"/>
      <c r="L965" s="172"/>
      <c r="M965" s="172"/>
      <c r="N965" s="172"/>
      <c r="O965" s="172"/>
      <c r="P965" s="172"/>
      <c r="Q965" s="172"/>
      <c r="R965" s="172"/>
      <c r="S965" s="172"/>
      <c r="T965" s="172"/>
      <c r="U965" s="172"/>
      <c r="V965" s="172"/>
      <c r="W965" s="172"/>
      <c r="X965" s="172"/>
      <c r="Y965" s="172"/>
      <c r="Z965" s="172"/>
    </row>
    <row r="966" spans="1:26" ht="12" customHeight="1">
      <c r="A966" s="172"/>
      <c r="B966" s="172"/>
      <c r="C966" s="172"/>
      <c r="D966" s="172"/>
      <c r="E966" s="172"/>
      <c r="F966" s="172"/>
      <c r="G966" s="172"/>
      <c r="H966" s="172"/>
      <c r="I966" s="172"/>
      <c r="J966" s="172"/>
      <c r="K966" s="172"/>
      <c r="L966" s="172"/>
      <c r="M966" s="172"/>
      <c r="N966" s="172"/>
      <c r="O966" s="172"/>
      <c r="P966" s="172"/>
      <c r="Q966" s="172"/>
      <c r="R966" s="172"/>
      <c r="S966" s="172"/>
      <c r="T966" s="172"/>
      <c r="U966" s="172"/>
      <c r="V966" s="172"/>
      <c r="W966" s="172"/>
      <c r="X966" s="172"/>
      <c r="Y966" s="172"/>
      <c r="Z966" s="172"/>
    </row>
    <row r="967" spans="1:26" ht="12" customHeight="1">
      <c r="A967" s="172"/>
      <c r="B967" s="172"/>
      <c r="C967" s="172"/>
      <c r="D967" s="172"/>
      <c r="E967" s="172"/>
      <c r="F967" s="172"/>
      <c r="G967" s="172"/>
      <c r="H967" s="172"/>
      <c r="I967" s="172"/>
      <c r="J967" s="172"/>
      <c r="K967" s="172"/>
      <c r="L967" s="172"/>
      <c r="M967" s="172"/>
      <c r="N967" s="172"/>
      <c r="O967" s="172"/>
      <c r="P967" s="172"/>
      <c r="Q967" s="172"/>
      <c r="R967" s="172"/>
      <c r="S967" s="172"/>
      <c r="T967" s="172"/>
      <c r="U967" s="172"/>
      <c r="V967" s="172"/>
      <c r="W967" s="172"/>
      <c r="X967" s="172"/>
      <c r="Y967" s="172"/>
      <c r="Z967" s="172"/>
    </row>
    <row r="968" spans="1:26" ht="12" customHeight="1">
      <c r="A968" s="172"/>
      <c r="B968" s="172"/>
      <c r="C968" s="172"/>
      <c r="D968" s="172"/>
      <c r="E968" s="172"/>
      <c r="F968" s="172"/>
      <c r="G968" s="172"/>
      <c r="H968" s="172"/>
      <c r="I968" s="172"/>
      <c r="J968" s="172"/>
      <c r="K968" s="172"/>
      <c r="L968" s="172"/>
      <c r="M968" s="172"/>
      <c r="N968" s="172"/>
      <c r="O968" s="172"/>
      <c r="P968" s="172"/>
      <c r="Q968" s="172"/>
      <c r="R968" s="172"/>
      <c r="S968" s="172"/>
      <c r="T968" s="172"/>
      <c r="U968" s="172"/>
      <c r="V968" s="172"/>
      <c r="W968" s="172"/>
      <c r="X968" s="172"/>
      <c r="Y968" s="172"/>
      <c r="Z968" s="172"/>
    </row>
    <row r="969" spans="1:26" ht="12" customHeight="1">
      <c r="A969" s="172"/>
      <c r="B969" s="172"/>
      <c r="C969" s="172"/>
      <c r="D969" s="172"/>
      <c r="E969" s="172"/>
      <c r="F969" s="172"/>
      <c r="G969" s="172"/>
      <c r="H969" s="172"/>
      <c r="I969" s="172"/>
      <c r="J969" s="172"/>
      <c r="K969" s="172"/>
      <c r="L969" s="172"/>
      <c r="M969" s="172"/>
      <c r="N969" s="172"/>
      <c r="O969" s="172"/>
      <c r="P969" s="172"/>
      <c r="Q969" s="172"/>
      <c r="R969" s="172"/>
      <c r="S969" s="172"/>
      <c r="T969" s="172"/>
      <c r="U969" s="172"/>
      <c r="V969" s="172"/>
      <c r="W969" s="172"/>
      <c r="X969" s="172"/>
      <c r="Y969" s="172"/>
      <c r="Z969" s="172"/>
    </row>
    <row r="970" spans="1:26" ht="12" customHeight="1">
      <c r="A970" s="172"/>
      <c r="B970" s="172"/>
      <c r="C970" s="172"/>
      <c r="D970" s="172"/>
      <c r="E970" s="172"/>
      <c r="F970" s="172"/>
      <c r="G970" s="172"/>
      <c r="H970" s="172"/>
      <c r="I970" s="172"/>
      <c r="J970" s="172"/>
      <c r="K970" s="172"/>
      <c r="L970" s="172"/>
      <c r="M970" s="172"/>
      <c r="N970" s="172"/>
      <c r="O970" s="172"/>
      <c r="P970" s="172"/>
      <c r="Q970" s="172"/>
      <c r="R970" s="172"/>
      <c r="S970" s="172"/>
      <c r="T970" s="172"/>
      <c r="U970" s="172"/>
      <c r="V970" s="172"/>
      <c r="W970" s="172"/>
      <c r="X970" s="172"/>
      <c r="Y970" s="172"/>
      <c r="Z970" s="172"/>
    </row>
    <row r="971" spans="1:26" ht="12" customHeight="1">
      <c r="A971" s="172"/>
      <c r="B971" s="172"/>
      <c r="C971" s="172"/>
      <c r="D971" s="172"/>
      <c r="E971" s="172"/>
      <c r="F971" s="172"/>
      <c r="G971" s="172"/>
      <c r="H971" s="172"/>
      <c r="I971" s="172"/>
      <c r="J971" s="172"/>
      <c r="K971" s="172"/>
      <c r="L971" s="172"/>
      <c r="M971" s="172"/>
      <c r="N971" s="172"/>
      <c r="O971" s="172"/>
      <c r="P971" s="172"/>
      <c r="Q971" s="172"/>
      <c r="R971" s="172"/>
      <c r="S971" s="172"/>
      <c r="T971" s="172"/>
      <c r="U971" s="172"/>
      <c r="V971" s="172"/>
      <c r="W971" s="172"/>
      <c r="X971" s="172"/>
      <c r="Y971" s="172"/>
      <c r="Z971" s="172"/>
    </row>
    <row r="972" spans="1:26" ht="12" customHeight="1">
      <c r="A972" s="172"/>
      <c r="B972" s="172"/>
      <c r="C972" s="172"/>
      <c r="D972" s="172"/>
      <c r="E972" s="172"/>
      <c r="F972" s="172"/>
      <c r="G972" s="172"/>
      <c r="H972" s="172"/>
      <c r="I972" s="172"/>
      <c r="J972" s="172"/>
      <c r="K972" s="172"/>
      <c r="L972" s="172"/>
      <c r="M972" s="172"/>
      <c r="N972" s="172"/>
      <c r="O972" s="172"/>
      <c r="P972" s="172"/>
      <c r="Q972" s="172"/>
      <c r="R972" s="172"/>
      <c r="S972" s="172"/>
      <c r="T972" s="172"/>
      <c r="U972" s="172"/>
      <c r="V972" s="172"/>
      <c r="W972" s="172"/>
      <c r="X972" s="172"/>
      <c r="Y972" s="172"/>
      <c r="Z972" s="172"/>
    </row>
    <row r="973" spans="1:26" ht="12" customHeight="1">
      <c r="A973" s="172"/>
      <c r="B973" s="172"/>
      <c r="C973" s="172"/>
      <c r="D973" s="172"/>
      <c r="E973" s="172"/>
      <c r="F973" s="172"/>
      <c r="G973" s="172"/>
      <c r="H973" s="172"/>
      <c r="I973" s="172"/>
      <c r="J973" s="172"/>
      <c r="K973" s="172"/>
      <c r="L973" s="172"/>
      <c r="M973" s="172"/>
      <c r="N973" s="172"/>
      <c r="O973" s="172"/>
      <c r="P973" s="172"/>
      <c r="Q973" s="172"/>
      <c r="R973" s="172"/>
      <c r="S973" s="172"/>
      <c r="T973" s="172"/>
      <c r="U973" s="172"/>
      <c r="V973" s="172"/>
      <c r="W973" s="172"/>
      <c r="X973" s="172"/>
      <c r="Y973" s="172"/>
      <c r="Z973" s="172"/>
    </row>
    <row r="974" spans="1:26" ht="12" customHeight="1">
      <c r="A974" s="172"/>
      <c r="B974" s="172"/>
      <c r="C974" s="172"/>
      <c r="D974" s="172"/>
      <c r="E974" s="172"/>
      <c r="F974" s="172"/>
      <c r="G974" s="172"/>
      <c r="H974" s="172"/>
      <c r="I974" s="172"/>
      <c r="J974" s="172"/>
      <c r="K974" s="172"/>
      <c r="L974" s="172"/>
      <c r="M974" s="172"/>
      <c r="N974" s="172"/>
      <c r="O974" s="172"/>
      <c r="P974" s="172"/>
      <c r="Q974" s="172"/>
      <c r="R974" s="172"/>
      <c r="S974" s="172"/>
      <c r="T974" s="172"/>
      <c r="U974" s="172"/>
      <c r="V974" s="172"/>
      <c r="W974" s="172"/>
      <c r="X974" s="172"/>
      <c r="Y974" s="172"/>
      <c r="Z974" s="172"/>
    </row>
    <row r="975" spans="1:26" ht="12" customHeight="1">
      <c r="A975" s="172"/>
      <c r="B975" s="172"/>
      <c r="C975" s="172"/>
      <c r="D975" s="172"/>
      <c r="E975" s="172"/>
      <c r="F975" s="172"/>
      <c r="G975" s="172"/>
      <c r="H975" s="172"/>
      <c r="I975" s="172"/>
      <c r="J975" s="172"/>
      <c r="K975" s="172"/>
      <c r="L975" s="172"/>
      <c r="M975" s="172"/>
      <c r="N975" s="172"/>
      <c r="O975" s="172"/>
      <c r="P975" s="172"/>
      <c r="Q975" s="172"/>
      <c r="R975" s="172"/>
      <c r="S975" s="172"/>
      <c r="T975" s="172"/>
      <c r="U975" s="172"/>
      <c r="V975" s="172"/>
      <c r="W975" s="172"/>
      <c r="X975" s="172"/>
      <c r="Y975" s="172"/>
      <c r="Z975" s="172"/>
    </row>
    <row r="976" spans="1:26" ht="12" customHeight="1">
      <c r="A976" s="172"/>
      <c r="B976" s="172"/>
      <c r="C976" s="172"/>
      <c r="D976" s="172"/>
      <c r="E976" s="172"/>
      <c r="F976" s="172"/>
      <c r="G976" s="172"/>
      <c r="H976" s="172"/>
      <c r="I976" s="172"/>
      <c r="J976" s="172"/>
      <c r="K976" s="172"/>
      <c r="L976" s="172"/>
      <c r="M976" s="172"/>
      <c r="N976" s="172"/>
      <c r="O976" s="172"/>
      <c r="P976" s="172"/>
      <c r="Q976" s="172"/>
      <c r="R976" s="172"/>
      <c r="S976" s="172"/>
      <c r="T976" s="172"/>
      <c r="U976" s="172"/>
      <c r="V976" s="172"/>
      <c r="W976" s="172"/>
      <c r="X976" s="172"/>
      <c r="Y976" s="172"/>
      <c r="Z976" s="172"/>
    </row>
    <row r="977" spans="1:26" ht="12" customHeight="1">
      <c r="A977" s="172"/>
      <c r="B977" s="172"/>
      <c r="C977" s="172"/>
      <c r="D977" s="172"/>
      <c r="E977" s="172"/>
      <c r="F977" s="172"/>
      <c r="G977" s="172"/>
      <c r="H977" s="172"/>
      <c r="I977" s="172"/>
      <c r="J977" s="172"/>
      <c r="K977" s="172"/>
      <c r="L977" s="172"/>
      <c r="M977" s="172"/>
      <c r="N977" s="172"/>
      <c r="O977" s="172"/>
      <c r="P977" s="172"/>
      <c r="Q977" s="172"/>
      <c r="R977" s="172"/>
      <c r="S977" s="172"/>
      <c r="T977" s="172"/>
      <c r="U977" s="172"/>
      <c r="V977" s="172"/>
      <c r="W977" s="172"/>
      <c r="X977" s="172"/>
      <c r="Y977" s="172"/>
      <c r="Z977" s="172"/>
    </row>
    <row r="978" spans="1:26" ht="12" customHeight="1">
      <c r="A978" s="172"/>
      <c r="B978" s="172"/>
      <c r="C978" s="172"/>
      <c r="D978" s="172"/>
      <c r="E978" s="172"/>
      <c r="F978" s="172"/>
      <c r="G978" s="172"/>
      <c r="H978" s="172"/>
      <c r="I978" s="172"/>
      <c r="J978" s="172"/>
      <c r="K978" s="172"/>
      <c r="L978" s="172"/>
      <c r="M978" s="172"/>
      <c r="N978" s="172"/>
      <c r="O978" s="172"/>
      <c r="P978" s="172"/>
      <c r="Q978" s="172"/>
      <c r="R978" s="172"/>
      <c r="S978" s="172"/>
      <c r="T978" s="172"/>
      <c r="U978" s="172"/>
      <c r="V978" s="172"/>
      <c r="W978" s="172"/>
      <c r="X978" s="172"/>
      <c r="Y978" s="172"/>
      <c r="Z978" s="172"/>
    </row>
    <row r="979" spans="1:26" ht="12" customHeight="1">
      <c r="A979" s="172"/>
      <c r="B979" s="172"/>
      <c r="C979" s="172"/>
      <c r="D979" s="172"/>
      <c r="E979" s="172"/>
      <c r="F979" s="172"/>
      <c r="G979" s="172"/>
      <c r="H979" s="172"/>
      <c r="I979" s="172"/>
      <c r="J979" s="172"/>
      <c r="K979" s="172"/>
      <c r="L979" s="172"/>
      <c r="M979" s="172"/>
      <c r="N979" s="172"/>
      <c r="O979" s="172"/>
      <c r="P979" s="172"/>
      <c r="Q979" s="172"/>
      <c r="R979" s="172"/>
      <c r="S979" s="172"/>
      <c r="T979" s="172"/>
      <c r="U979" s="172"/>
      <c r="V979" s="172"/>
      <c r="W979" s="172"/>
      <c r="X979" s="172"/>
      <c r="Y979" s="172"/>
      <c r="Z979" s="172"/>
    </row>
    <row r="980" spans="1:26" ht="12" customHeight="1">
      <c r="A980" s="172"/>
      <c r="B980" s="172"/>
      <c r="C980" s="172"/>
      <c r="D980" s="172"/>
      <c r="E980" s="172"/>
      <c r="F980" s="172"/>
      <c r="G980" s="172"/>
      <c r="H980" s="172"/>
      <c r="I980" s="172"/>
      <c r="J980" s="172"/>
      <c r="K980" s="172"/>
      <c r="L980" s="172"/>
      <c r="M980" s="172"/>
      <c r="N980" s="172"/>
      <c r="O980" s="172"/>
      <c r="P980" s="172"/>
      <c r="Q980" s="172"/>
      <c r="R980" s="172"/>
      <c r="S980" s="172"/>
      <c r="T980" s="172"/>
      <c r="U980" s="172"/>
      <c r="V980" s="172"/>
      <c r="W980" s="172"/>
      <c r="X980" s="172"/>
      <c r="Y980" s="172"/>
      <c r="Z980" s="172"/>
    </row>
    <row r="981" spans="1:26" ht="12" customHeight="1">
      <c r="A981" s="172"/>
      <c r="B981" s="172"/>
      <c r="C981" s="172"/>
      <c r="D981" s="172"/>
      <c r="E981" s="172"/>
      <c r="F981" s="172"/>
      <c r="G981" s="172"/>
      <c r="H981" s="172"/>
      <c r="I981" s="172"/>
      <c r="J981" s="172"/>
      <c r="K981" s="172"/>
      <c r="L981" s="172"/>
      <c r="M981" s="172"/>
      <c r="N981" s="172"/>
      <c r="O981" s="172"/>
      <c r="P981" s="172"/>
      <c r="Q981" s="172"/>
      <c r="R981" s="172"/>
      <c r="S981" s="172"/>
      <c r="T981" s="172"/>
      <c r="U981" s="172"/>
      <c r="V981" s="172"/>
      <c r="W981" s="172"/>
      <c r="X981" s="172"/>
      <c r="Y981" s="172"/>
      <c r="Z981" s="172"/>
    </row>
    <row r="982" spans="1:26" ht="12" customHeight="1">
      <c r="A982" s="172"/>
      <c r="B982" s="172"/>
      <c r="C982" s="172"/>
      <c r="D982" s="172"/>
      <c r="E982" s="172"/>
      <c r="F982" s="172"/>
      <c r="G982" s="172"/>
      <c r="H982" s="172"/>
      <c r="I982" s="172"/>
      <c r="J982" s="172"/>
      <c r="K982" s="172"/>
      <c r="L982" s="172"/>
      <c r="M982" s="172"/>
      <c r="N982" s="172"/>
      <c r="O982" s="172"/>
      <c r="P982" s="172"/>
      <c r="Q982" s="172"/>
      <c r="R982" s="172"/>
      <c r="S982" s="172"/>
      <c r="T982" s="172"/>
      <c r="U982" s="172"/>
      <c r="V982" s="172"/>
      <c r="W982" s="172"/>
      <c r="X982" s="172"/>
      <c r="Y982" s="172"/>
      <c r="Z982" s="172"/>
    </row>
    <row r="983" spans="1:26" ht="12" customHeight="1">
      <c r="A983" s="172"/>
      <c r="B983" s="172"/>
      <c r="C983" s="172"/>
      <c r="D983" s="172"/>
      <c r="E983" s="172"/>
      <c r="F983" s="172"/>
      <c r="G983" s="172"/>
      <c r="H983" s="172"/>
      <c r="I983" s="172"/>
      <c r="J983" s="172"/>
      <c r="K983" s="172"/>
      <c r="L983" s="172"/>
      <c r="M983" s="172"/>
      <c r="N983" s="172"/>
      <c r="O983" s="172"/>
      <c r="P983" s="172"/>
      <c r="Q983" s="172"/>
      <c r="R983" s="172"/>
      <c r="S983" s="172"/>
      <c r="T983" s="172"/>
      <c r="U983" s="172"/>
      <c r="V983" s="172"/>
      <c r="W983" s="172"/>
      <c r="X983" s="172"/>
      <c r="Y983" s="172"/>
      <c r="Z983" s="172"/>
    </row>
    <row r="984" spans="1:26" ht="12" customHeight="1">
      <c r="A984" s="172"/>
      <c r="B984" s="172"/>
      <c r="C984" s="172"/>
      <c r="D984" s="172"/>
      <c r="E984" s="172"/>
      <c r="F984" s="172"/>
      <c r="G984" s="172"/>
      <c r="H984" s="172"/>
      <c r="I984" s="172"/>
      <c r="J984" s="172"/>
      <c r="K984" s="172"/>
      <c r="L984" s="172"/>
      <c r="M984" s="172"/>
      <c r="N984" s="172"/>
      <c r="O984" s="172"/>
      <c r="P984" s="172"/>
      <c r="Q984" s="172"/>
      <c r="R984" s="172"/>
      <c r="S984" s="172"/>
      <c r="T984" s="172"/>
      <c r="U984" s="172"/>
      <c r="V984" s="172"/>
      <c r="W984" s="172"/>
      <c r="X984" s="172"/>
      <c r="Y984" s="172"/>
      <c r="Z984" s="172"/>
    </row>
    <row r="985" spans="1:26" ht="12" customHeight="1">
      <c r="A985" s="172"/>
      <c r="B985" s="172"/>
      <c r="C985" s="172"/>
      <c r="D985" s="172"/>
      <c r="E985" s="172"/>
      <c r="F985" s="172"/>
      <c r="G985" s="172"/>
      <c r="H985" s="172"/>
      <c r="I985" s="172"/>
      <c r="J985" s="172"/>
      <c r="K985" s="172"/>
      <c r="L985" s="172"/>
      <c r="M985" s="172"/>
      <c r="N985" s="172"/>
      <c r="O985" s="172"/>
      <c r="P985" s="172"/>
      <c r="Q985" s="172"/>
      <c r="R985" s="172"/>
      <c r="S985" s="172"/>
      <c r="T985" s="172"/>
      <c r="U985" s="172"/>
      <c r="V985" s="172"/>
      <c r="W985" s="172"/>
      <c r="X985" s="172"/>
      <c r="Y985" s="172"/>
      <c r="Z985" s="172"/>
    </row>
    <row r="986" spans="1:26" ht="12" customHeight="1">
      <c r="A986" s="172"/>
      <c r="B986" s="172"/>
      <c r="C986" s="172"/>
      <c r="D986" s="172"/>
      <c r="E986" s="172"/>
      <c r="F986" s="172"/>
      <c r="G986" s="172"/>
      <c r="H986" s="172"/>
      <c r="I986" s="172"/>
      <c r="J986" s="172"/>
      <c r="K986" s="172"/>
      <c r="L986" s="172"/>
      <c r="M986" s="172"/>
      <c r="N986" s="172"/>
      <c r="O986" s="172"/>
      <c r="P986" s="172"/>
      <c r="Q986" s="172"/>
      <c r="R986" s="172"/>
      <c r="S986" s="172"/>
      <c r="T986" s="172"/>
      <c r="U986" s="172"/>
      <c r="V986" s="172"/>
      <c r="W986" s="172"/>
      <c r="X986" s="172"/>
      <c r="Y986" s="172"/>
      <c r="Z986" s="172"/>
    </row>
    <row r="987" spans="1:26" ht="12" customHeight="1">
      <c r="A987" s="172"/>
      <c r="B987" s="172"/>
      <c r="C987" s="172"/>
      <c r="D987" s="172"/>
      <c r="E987" s="172"/>
      <c r="F987" s="172"/>
      <c r="G987" s="172"/>
      <c r="H987" s="172"/>
      <c r="I987" s="172"/>
      <c r="J987" s="172"/>
      <c r="K987" s="172"/>
      <c r="L987" s="172"/>
      <c r="M987" s="172"/>
      <c r="N987" s="172"/>
      <c r="O987" s="172"/>
      <c r="P987" s="172"/>
      <c r="Q987" s="172"/>
      <c r="R987" s="172"/>
      <c r="S987" s="172"/>
      <c r="T987" s="172"/>
      <c r="U987" s="172"/>
      <c r="V987" s="172"/>
      <c r="W987" s="172"/>
      <c r="X987" s="172"/>
      <c r="Y987" s="172"/>
      <c r="Z987" s="172"/>
    </row>
    <row r="988" spans="1:26" ht="12" customHeight="1">
      <c r="A988" s="172"/>
      <c r="B988" s="172"/>
      <c r="C988" s="172"/>
      <c r="D988" s="172"/>
      <c r="E988" s="172"/>
      <c r="F988" s="172"/>
      <c r="G988" s="172"/>
      <c r="H988" s="172"/>
      <c r="I988" s="172"/>
      <c r="J988" s="172"/>
      <c r="K988" s="172"/>
      <c r="L988" s="172"/>
      <c r="M988" s="172"/>
      <c r="N988" s="172"/>
      <c r="O988" s="172"/>
      <c r="P988" s="172"/>
      <c r="Q988" s="172"/>
      <c r="R988" s="172"/>
      <c r="S988" s="172"/>
      <c r="T988" s="172"/>
      <c r="U988" s="172"/>
      <c r="V988" s="172"/>
      <c r="W988" s="172"/>
      <c r="X988" s="172"/>
      <c r="Y988" s="172"/>
      <c r="Z988" s="172"/>
    </row>
    <row r="989" spans="1:26" ht="12" customHeight="1">
      <c r="A989" s="172"/>
      <c r="B989" s="172"/>
      <c r="C989" s="172"/>
      <c r="D989" s="172"/>
      <c r="E989" s="172"/>
      <c r="F989" s="172"/>
      <c r="G989" s="172"/>
      <c r="H989" s="172"/>
      <c r="I989" s="172"/>
      <c r="J989" s="172"/>
      <c r="K989" s="172"/>
      <c r="L989" s="172"/>
      <c r="M989" s="172"/>
      <c r="N989" s="172"/>
      <c r="O989" s="172"/>
      <c r="P989" s="172"/>
      <c r="Q989" s="172"/>
      <c r="R989" s="172"/>
      <c r="S989" s="172"/>
      <c r="T989" s="172"/>
      <c r="U989" s="172"/>
      <c r="V989" s="172"/>
      <c r="W989" s="172"/>
      <c r="X989" s="172"/>
      <c r="Y989" s="172"/>
      <c r="Z989" s="172"/>
    </row>
    <row r="990" spans="1:26" ht="12" customHeight="1">
      <c r="A990" s="172"/>
      <c r="B990" s="172"/>
      <c r="C990" s="172"/>
      <c r="D990" s="172"/>
      <c r="E990" s="172"/>
      <c r="F990" s="172"/>
      <c r="G990" s="172"/>
      <c r="H990" s="172"/>
      <c r="I990" s="172"/>
      <c r="J990" s="172"/>
      <c r="K990" s="172"/>
      <c r="L990" s="172"/>
      <c r="M990" s="172"/>
      <c r="N990" s="172"/>
      <c r="O990" s="172"/>
      <c r="P990" s="172"/>
      <c r="Q990" s="172"/>
      <c r="R990" s="172"/>
      <c r="S990" s="172"/>
      <c r="T990" s="172"/>
      <c r="U990" s="172"/>
      <c r="V990" s="172"/>
      <c r="W990" s="172"/>
      <c r="X990" s="172"/>
      <c r="Y990" s="172"/>
      <c r="Z990" s="172"/>
    </row>
    <row r="991" spans="1:26" ht="12" customHeight="1">
      <c r="A991" s="172"/>
      <c r="B991" s="172"/>
      <c r="C991" s="172"/>
      <c r="D991" s="172"/>
      <c r="E991" s="172"/>
      <c r="F991" s="172"/>
      <c r="G991" s="172"/>
      <c r="H991" s="172"/>
      <c r="I991" s="172"/>
      <c r="J991" s="172"/>
      <c r="K991" s="172"/>
      <c r="L991" s="172"/>
      <c r="M991" s="172"/>
      <c r="N991" s="172"/>
      <c r="O991" s="172"/>
      <c r="P991" s="172"/>
      <c r="Q991" s="172"/>
      <c r="R991" s="172"/>
      <c r="S991" s="172"/>
      <c r="T991" s="172"/>
      <c r="U991" s="172"/>
      <c r="V991" s="172"/>
      <c r="W991" s="172"/>
      <c r="X991" s="172"/>
      <c r="Y991" s="172"/>
      <c r="Z991" s="172"/>
    </row>
    <row r="992" spans="1:26" ht="12" customHeight="1">
      <c r="A992" s="172"/>
      <c r="B992" s="172"/>
      <c r="C992" s="172"/>
      <c r="D992" s="172"/>
      <c r="E992" s="172"/>
      <c r="F992" s="172"/>
      <c r="G992" s="172"/>
      <c r="H992" s="172"/>
      <c r="I992" s="172"/>
      <c r="J992" s="172"/>
      <c r="K992" s="172"/>
      <c r="L992" s="172"/>
      <c r="M992" s="172"/>
      <c r="N992" s="172"/>
      <c r="O992" s="172"/>
      <c r="P992" s="172"/>
      <c r="Q992" s="172"/>
      <c r="R992" s="172"/>
      <c r="S992" s="172"/>
      <c r="T992" s="172"/>
      <c r="U992" s="172"/>
      <c r="V992" s="172"/>
      <c r="W992" s="172"/>
      <c r="X992" s="172"/>
      <c r="Y992" s="172"/>
      <c r="Z992" s="172"/>
    </row>
    <row r="993" spans="1:26" ht="12" customHeight="1">
      <c r="A993" s="172"/>
      <c r="B993" s="172"/>
      <c r="C993" s="172"/>
      <c r="D993" s="172"/>
      <c r="E993" s="172"/>
      <c r="F993" s="172"/>
      <c r="G993" s="172"/>
      <c r="H993" s="172"/>
      <c r="I993" s="172"/>
      <c r="J993" s="172"/>
      <c r="K993" s="172"/>
      <c r="L993" s="172"/>
      <c r="M993" s="172"/>
      <c r="N993" s="172"/>
      <c r="O993" s="172"/>
      <c r="P993" s="172"/>
      <c r="Q993" s="172"/>
      <c r="R993" s="172"/>
      <c r="S993" s="172"/>
      <c r="T993" s="172"/>
      <c r="U993" s="172"/>
      <c r="V993" s="172"/>
      <c r="W993" s="172"/>
      <c r="X993" s="172"/>
      <c r="Y993" s="172"/>
      <c r="Z993" s="172"/>
    </row>
    <row r="994" spans="1:26" ht="12" customHeight="1">
      <c r="A994" s="172"/>
      <c r="B994" s="172"/>
      <c r="C994" s="172"/>
      <c r="D994" s="172"/>
      <c r="E994" s="172"/>
      <c r="F994" s="172"/>
      <c r="G994" s="172"/>
      <c r="H994" s="172"/>
      <c r="I994" s="172"/>
      <c r="J994" s="172"/>
      <c r="K994" s="172"/>
      <c r="L994" s="172"/>
      <c r="M994" s="172"/>
      <c r="N994" s="172"/>
      <c r="O994" s="172"/>
      <c r="P994" s="172"/>
      <c r="Q994" s="172"/>
      <c r="R994" s="172"/>
      <c r="S994" s="172"/>
      <c r="T994" s="172"/>
      <c r="U994" s="172"/>
      <c r="V994" s="172"/>
      <c r="W994" s="172"/>
      <c r="X994" s="172"/>
      <c r="Y994" s="172"/>
      <c r="Z994" s="172"/>
    </row>
    <row r="995" spans="1:26" ht="12" customHeight="1">
      <c r="A995" s="172"/>
      <c r="B995" s="172"/>
      <c r="C995" s="172"/>
      <c r="D995" s="172"/>
      <c r="E995" s="172"/>
      <c r="F995" s="172"/>
      <c r="G995" s="172"/>
      <c r="H995" s="172"/>
      <c r="I995" s="172"/>
      <c r="J995" s="172"/>
      <c r="K995" s="172"/>
      <c r="L995" s="172"/>
      <c r="M995" s="172"/>
      <c r="N995" s="172"/>
      <c r="O995" s="172"/>
      <c r="P995" s="172"/>
      <c r="Q995" s="172"/>
      <c r="R995" s="172"/>
      <c r="S995" s="172"/>
      <c r="T995" s="172"/>
      <c r="U995" s="172"/>
      <c r="V995" s="172"/>
      <c r="W995" s="172"/>
      <c r="X995" s="172"/>
      <c r="Y995" s="172"/>
      <c r="Z995" s="172"/>
    </row>
    <row r="996" spans="1:26" ht="12" customHeight="1">
      <c r="A996" s="172"/>
      <c r="B996" s="172"/>
      <c r="C996" s="172"/>
      <c r="D996" s="172"/>
      <c r="E996" s="172"/>
      <c r="F996" s="172"/>
      <c r="G996" s="172"/>
      <c r="H996" s="172"/>
      <c r="I996" s="172"/>
      <c r="J996" s="172"/>
      <c r="K996" s="172"/>
      <c r="L996" s="172"/>
      <c r="M996" s="172"/>
      <c r="N996" s="172"/>
      <c r="O996" s="172"/>
      <c r="P996" s="172"/>
      <c r="Q996" s="172"/>
      <c r="R996" s="172"/>
      <c r="S996" s="172"/>
      <c r="T996" s="172"/>
      <c r="U996" s="172"/>
      <c r="V996" s="172"/>
      <c r="W996" s="172"/>
      <c r="X996" s="172"/>
      <c r="Y996" s="172"/>
      <c r="Z996" s="172"/>
    </row>
    <row r="997" spans="1:26" ht="12" customHeight="1">
      <c r="A997" s="172"/>
      <c r="B997" s="172"/>
      <c r="C997" s="172"/>
      <c r="D997" s="172"/>
      <c r="E997" s="172"/>
      <c r="F997" s="172"/>
      <c r="G997" s="172"/>
      <c r="H997" s="172"/>
      <c r="I997" s="172"/>
      <c r="J997" s="172"/>
      <c r="K997" s="172"/>
      <c r="L997" s="172"/>
      <c r="M997" s="172"/>
      <c r="N997" s="172"/>
      <c r="O997" s="172"/>
      <c r="P997" s="172"/>
      <c r="Q997" s="172"/>
      <c r="R997" s="172"/>
      <c r="S997" s="172"/>
      <c r="T997" s="172"/>
      <c r="U997" s="172"/>
      <c r="V997" s="172"/>
      <c r="W997" s="172"/>
      <c r="X997" s="172"/>
      <c r="Y997" s="172"/>
      <c r="Z997" s="172"/>
    </row>
    <row r="998" spans="1:26" ht="12" customHeight="1">
      <c r="A998" s="172"/>
      <c r="B998" s="172"/>
      <c r="C998" s="172"/>
      <c r="D998" s="172"/>
      <c r="E998" s="172"/>
      <c r="F998" s="172"/>
      <c r="G998" s="172"/>
      <c r="H998" s="172"/>
      <c r="I998" s="172"/>
      <c r="J998" s="172"/>
      <c r="K998" s="172"/>
      <c r="L998" s="172"/>
      <c r="M998" s="172"/>
      <c r="N998" s="172"/>
      <c r="O998" s="172"/>
      <c r="P998" s="172"/>
      <c r="Q998" s="172"/>
      <c r="R998" s="172"/>
      <c r="S998" s="172"/>
      <c r="T998" s="172"/>
      <c r="U998" s="172"/>
      <c r="V998" s="172"/>
      <c r="W998" s="172"/>
      <c r="X998" s="172"/>
      <c r="Y998" s="172"/>
      <c r="Z998" s="172"/>
    </row>
    <row r="999" spans="1:26" ht="12" customHeight="1">
      <c r="A999" s="172"/>
      <c r="B999" s="172"/>
      <c r="C999" s="172"/>
      <c r="D999" s="172"/>
      <c r="E999" s="172"/>
      <c r="F999" s="172"/>
      <c r="G999" s="172"/>
      <c r="H999" s="172"/>
      <c r="I999" s="172"/>
      <c r="J999" s="172"/>
      <c r="K999" s="172"/>
      <c r="L999" s="172"/>
      <c r="M999" s="172"/>
      <c r="N999" s="172"/>
      <c r="O999" s="172"/>
      <c r="P999" s="172"/>
      <c r="Q999" s="172"/>
      <c r="R999" s="172"/>
      <c r="S999" s="172"/>
      <c r="T999" s="172"/>
      <c r="U999" s="172"/>
      <c r="V999" s="172"/>
      <c r="W999" s="172"/>
      <c r="X999" s="172"/>
      <c r="Y999" s="172"/>
      <c r="Z999" s="172"/>
    </row>
    <row r="1000" spans="1:26" ht="12" customHeight="1">
      <c r="A1000" s="172"/>
      <c r="B1000" s="172"/>
      <c r="C1000" s="172"/>
      <c r="D1000" s="172"/>
      <c r="E1000" s="172"/>
      <c r="F1000" s="172"/>
      <c r="G1000" s="172"/>
      <c r="H1000" s="172"/>
      <c r="I1000" s="172"/>
      <c r="J1000" s="172"/>
      <c r="K1000" s="172"/>
      <c r="L1000" s="172"/>
      <c r="M1000" s="172"/>
      <c r="N1000" s="172"/>
      <c r="O1000" s="172"/>
      <c r="P1000" s="172"/>
      <c r="Q1000" s="172"/>
      <c r="R1000" s="172"/>
      <c r="S1000" s="172"/>
      <c r="T1000" s="172"/>
      <c r="U1000" s="172"/>
      <c r="V1000" s="172"/>
      <c r="W1000" s="172"/>
      <c r="X1000" s="172"/>
      <c r="Y1000" s="172"/>
      <c r="Z1000" s="172"/>
    </row>
  </sheetData>
  <autoFilter ref="A1:B1" xr:uid="{00000000-0009-0000-0000-000009000000}"/>
  <customSheetViews>
    <customSheetView guid="{B9484C77-6B1B-45B8-BD13-C0DF6013A72D}" filter="1" showAutoFilter="1">
      <pageMargins left="0.7" right="0.7" top="0.75" bottom="0.75" header="0.3" footer="0.3"/>
      <autoFilter ref="A1:B1" xr:uid="{01C767BF-A7A2-42FB-BAC5-AB47F0F1F97C}"/>
      <extLst>
        <ext uri="GoogleSheetsCustomDataVersion1">
          <go:sheetsCustomData xmlns:go="http://customooxmlschemas.google.com/" filterViewId="1541271229"/>
        </ext>
      </extLst>
    </customSheetView>
  </customSheetView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6226"/>
  <sheetViews>
    <sheetView workbookViewId="0"/>
  </sheetViews>
  <sheetFormatPr baseColWidth="10" defaultColWidth="14.42578125" defaultRowHeight="15" customHeight="1"/>
  <cols>
    <col min="1" max="1" width="11.140625" customWidth="1"/>
    <col min="2" max="2" width="25.7109375" customWidth="1"/>
    <col min="3" max="3" width="11.85546875" customWidth="1"/>
    <col min="4" max="6" width="8.85546875" customWidth="1"/>
  </cols>
  <sheetData>
    <row r="1" spans="1:3" ht="12" customHeight="1">
      <c r="A1" s="215" t="s">
        <v>5263</v>
      </c>
      <c r="B1" s="215" t="s">
        <v>5264</v>
      </c>
      <c r="C1" s="215" t="s">
        <v>5265</v>
      </c>
    </row>
    <row r="2" spans="1:3" ht="12" customHeight="1">
      <c r="A2" s="215" t="s">
        <v>5266</v>
      </c>
      <c r="B2" s="215" t="s">
        <v>5267</v>
      </c>
      <c r="C2" s="215" t="str">
        <f t="shared" ref="C2:C256" si="0">LEFT(A2,2)&amp;B2</f>
        <v>ADCanillo</v>
      </c>
    </row>
    <row r="3" spans="1:3" ht="12" customHeight="1">
      <c r="A3" s="215" t="s">
        <v>5268</v>
      </c>
      <c r="B3" s="215" t="s">
        <v>5269</v>
      </c>
      <c r="C3" s="215" t="str">
        <f t="shared" si="0"/>
        <v>ADEncamp</v>
      </c>
    </row>
    <row r="4" spans="1:3" ht="12" customHeight="1">
      <c r="A4" s="215" t="s">
        <v>5270</v>
      </c>
      <c r="B4" s="215" t="s">
        <v>5271</v>
      </c>
      <c r="C4" s="215" t="str">
        <f t="shared" si="0"/>
        <v>ADLa Massana</v>
      </c>
    </row>
    <row r="5" spans="1:3" ht="12" customHeight="1">
      <c r="A5" s="215" t="s">
        <v>5272</v>
      </c>
      <c r="B5" s="215" t="s">
        <v>5273</v>
      </c>
      <c r="C5" s="215" t="str">
        <f t="shared" si="0"/>
        <v>ADOrdino</v>
      </c>
    </row>
    <row r="6" spans="1:3" ht="12" customHeight="1">
      <c r="A6" s="215" t="s">
        <v>5274</v>
      </c>
      <c r="B6" s="215" t="s">
        <v>5275</v>
      </c>
      <c r="C6" s="215" t="str">
        <f t="shared" si="0"/>
        <v>ADSant Julià de Lòria</v>
      </c>
    </row>
    <row r="7" spans="1:3" ht="12" customHeight="1">
      <c r="A7" s="215" t="s">
        <v>5276</v>
      </c>
      <c r="B7" s="215" t="s">
        <v>636</v>
      </c>
      <c r="C7" s="215" t="str">
        <f t="shared" si="0"/>
        <v>ADAndorra la Vella</v>
      </c>
    </row>
    <row r="8" spans="1:3" ht="12" customHeight="1">
      <c r="A8" s="215" t="s">
        <v>5277</v>
      </c>
      <c r="B8" s="215" t="s">
        <v>5278</v>
      </c>
      <c r="C8" s="215" t="str">
        <f t="shared" si="0"/>
        <v>ADEscaldes-Engordany</v>
      </c>
    </row>
    <row r="9" spans="1:3" ht="12" customHeight="1">
      <c r="A9" s="215" t="s">
        <v>5279</v>
      </c>
      <c r="B9" s="215" t="s">
        <v>5280</v>
      </c>
      <c r="C9" s="215" t="str">
        <f t="shared" si="0"/>
        <v>AE‘Ajmān</v>
      </c>
    </row>
    <row r="10" spans="1:3" ht="12" customHeight="1">
      <c r="A10" s="215" t="s">
        <v>5281</v>
      </c>
      <c r="B10" s="215" t="s">
        <v>5282</v>
      </c>
      <c r="C10" s="215" t="str">
        <f t="shared" si="0"/>
        <v>AEAbū Z̧aby</v>
      </c>
    </row>
    <row r="11" spans="1:3" ht="12" customHeight="1">
      <c r="A11" s="215" t="s">
        <v>5283</v>
      </c>
      <c r="B11" s="215" t="s">
        <v>221</v>
      </c>
      <c r="C11" s="215" t="str">
        <f t="shared" si="0"/>
        <v>AEDubayy</v>
      </c>
    </row>
    <row r="12" spans="1:3" ht="12" customHeight="1">
      <c r="A12" s="215" t="s">
        <v>5284</v>
      </c>
      <c r="B12" s="215" t="s">
        <v>440</v>
      </c>
      <c r="C12" s="215" t="str">
        <f t="shared" si="0"/>
        <v>AEAl Fujayrah</v>
      </c>
    </row>
    <row r="13" spans="1:3" ht="12" customHeight="1">
      <c r="A13" s="215" t="s">
        <v>5285</v>
      </c>
      <c r="B13" s="215" t="s">
        <v>5286</v>
      </c>
      <c r="C13" s="215" t="str">
        <f t="shared" si="0"/>
        <v>AERa’s al Khaymah</v>
      </c>
    </row>
    <row r="14" spans="1:3" ht="12" customHeight="1">
      <c r="A14" s="215" t="s">
        <v>5287</v>
      </c>
      <c r="B14" s="215" t="s">
        <v>374</v>
      </c>
      <c r="C14" s="215" t="str">
        <f t="shared" si="0"/>
        <v>AEAsh Shāriqah</v>
      </c>
    </row>
    <row r="15" spans="1:3" ht="12" customHeight="1">
      <c r="A15" s="215" t="s">
        <v>5288</v>
      </c>
      <c r="B15" s="215" t="s">
        <v>5289</v>
      </c>
      <c r="C15" s="215" t="str">
        <f t="shared" si="0"/>
        <v>AEUmm al Qaywayn</v>
      </c>
    </row>
    <row r="16" spans="1:3" ht="12" customHeight="1">
      <c r="A16" s="215" t="s">
        <v>5290</v>
      </c>
      <c r="B16" s="215" t="s">
        <v>5291</v>
      </c>
      <c r="C16" s="215" t="str">
        <f t="shared" si="0"/>
        <v>AFBalkh</v>
      </c>
    </row>
    <row r="17" spans="1:3" ht="12" customHeight="1">
      <c r="A17" s="215" t="s">
        <v>5290</v>
      </c>
      <c r="B17" s="215" t="s">
        <v>5291</v>
      </c>
      <c r="C17" s="215" t="str">
        <f t="shared" si="0"/>
        <v>AFBalkh</v>
      </c>
    </row>
    <row r="18" spans="1:3" ht="12" customHeight="1">
      <c r="A18" s="215" t="s">
        <v>5292</v>
      </c>
      <c r="B18" s="215" t="s">
        <v>5293</v>
      </c>
      <c r="C18" s="215" t="str">
        <f t="shared" si="0"/>
        <v>AFBāmyān</v>
      </c>
    </row>
    <row r="19" spans="1:3" ht="12" customHeight="1">
      <c r="A19" s="215" t="s">
        <v>5292</v>
      </c>
      <c r="B19" s="215" t="s">
        <v>5293</v>
      </c>
      <c r="C19" s="215" t="str">
        <f t="shared" si="0"/>
        <v>AFBāmyān</v>
      </c>
    </row>
    <row r="20" spans="1:3" ht="12" customHeight="1">
      <c r="A20" s="215" t="s">
        <v>5294</v>
      </c>
      <c r="B20" s="215" t="s">
        <v>5295</v>
      </c>
      <c r="C20" s="215" t="str">
        <f t="shared" si="0"/>
        <v>AFBādghīs</v>
      </c>
    </row>
    <row r="21" spans="1:3" ht="12" customHeight="1">
      <c r="A21" s="215" t="s">
        <v>5294</v>
      </c>
      <c r="B21" s="215" t="s">
        <v>5295</v>
      </c>
      <c r="C21" s="215" t="str">
        <f t="shared" si="0"/>
        <v>AFBādghīs</v>
      </c>
    </row>
    <row r="22" spans="1:3" ht="12" customHeight="1">
      <c r="A22" s="215" t="s">
        <v>5296</v>
      </c>
      <c r="B22" s="215" t="s">
        <v>5297</v>
      </c>
      <c r="C22" s="215" t="str">
        <f t="shared" si="0"/>
        <v>AFBadakhshān</v>
      </c>
    </row>
    <row r="23" spans="1:3" ht="12" customHeight="1">
      <c r="A23" s="215" t="s">
        <v>5296</v>
      </c>
      <c r="B23" s="215" t="s">
        <v>5297</v>
      </c>
      <c r="C23" s="215" t="str">
        <f t="shared" si="0"/>
        <v>AFBadakhshān</v>
      </c>
    </row>
    <row r="24" spans="1:3" ht="12" customHeight="1">
      <c r="A24" s="215" t="s">
        <v>5298</v>
      </c>
      <c r="B24" s="215" t="s">
        <v>5299</v>
      </c>
      <c r="C24" s="215" t="str">
        <f t="shared" si="0"/>
        <v>AFBaghlān</v>
      </c>
    </row>
    <row r="25" spans="1:3" ht="12" customHeight="1">
      <c r="A25" s="215" t="s">
        <v>5298</v>
      </c>
      <c r="B25" s="215" t="s">
        <v>5299</v>
      </c>
      <c r="C25" s="215" t="str">
        <f t="shared" si="0"/>
        <v>AFBaghlān</v>
      </c>
    </row>
    <row r="26" spans="1:3" ht="12" customHeight="1">
      <c r="A26" s="215" t="s">
        <v>5300</v>
      </c>
      <c r="B26" s="215" t="s">
        <v>5301</v>
      </c>
      <c r="C26" s="215" t="str">
        <f t="shared" si="0"/>
        <v>AFDāykundī</v>
      </c>
    </row>
    <row r="27" spans="1:3" ht="12" customHeight="1">
      <c r="A27" s="215" t="s">
        <v>5300</v>
      </c>
      <c r="B27" s="215" t="s">
        <v>5301</v>
      </c>
      <c r="C27" s="215" t="str">
        <f t="shared" si="0"/>
        <v>AFDāykundī</v>
      </c>
    </row>
    <row r="28" spans="1:3" ht="12" customHeight="1">
      <c r="A28" s="215" t="s">
        <v>5302</v>
      </c>
      <c r="B28" s="215" t="s">
        <v>5303</v>
      </c>
      <c r="C28" s="215" t="str">
        <f t="shared" si="0"/>
        <v>AFFarāh</v>
      </c>
    </row>
    <row r="29" spans="1:3" ht="12" customHeight="1">
      <c r="A29" s="215" t="s">
        <v>5302</v>
      </c>
      <c r="B29" s="215" t="s">
        <v>5303</v>
      </c>
      <c r="C29" s="215" t="str">
        <f t="shared" si="0"/>
        <v>AFFarāh</v>
      </c>
    </row>
    <row r="30" spans="1:3" ht="12" customHeight="1">
      <c r="A30" s="215" t="s">
        <v>5304</v>
      </c>
      <c r="B30" s="215" t="s">
        <v>5305</v>
      </c>
      <c r="C30" s="215" t="str">
        <f t="shared" si="0"/>
        <v>AFFāryāb</v>
      </c>
    </row>
    <row r="31" spans="1:3" ht="12" customHeight="1">
      <c r="A31" s="215" t="s">
        <v>5304</v>
      </c>
      <c r="B31" s="215" t="s">
        <v>5305</v>
      </c>
      <c r="C31" s="215" t="str">
        <f t="shared" si="0"/>
        <v>AFFāryāb</v>
      </c>
    </row>
    <row r="32" spans="1:3" ht="12" customHeight="1">
      <c r="A32" s="215" t="s">
        <v>5306</v>
      </c>
      <c r="B32" s="215" t="s">
        <v>5307</v>
      </c>
      <c r="C32" s="215" t="str">
        <f t="shared" si="0"/>
        <v>AFGhaznī</v>
      </c>
    </row>
    <row r="33" spans="1:3" ht="12" customHeight="1">
      <c r="A33" s="215" t="s">
        <v>5306</v>
      </c>
      <c r="B33" s="215" t="s">
        <v>5307</v>
      </c>
      <c r="C33" s="215" t="str">
        <f t="shared" si="0"/>
        <v>AFGhaznī</v>
      </c>
    </row>
    <row r="34" spans="1:3" ht="12" customHeight="1">
      <c r="A34" s="215" t="s">
        <v>5308</v>
      </c>
      <c r="B34" s="215" t="s">
        <v>5309</v>
      </c>
      <c r="C34" s="215" t="str">
        <f t="shared" si="0"/>
        <v>AFGhōr</v>
      </c>
    </row>
    <row r="35" spans="1:3" ht="12" customHeight="1">
      <c r="A35" s="215" t="s">
        <v>5308</v>
      </c>
      <c r="B35" s="215" t="s">
        <v>5309</v>
      </c>
      <c r="C35" s="215" t="str">
        <f t="shared" si="0"/>
        <v>AFGhōr</v>
      </c>
    </row>
    <row r="36" spans="1:3" ht="12" customHeight="1">
      <c r="A36" s="215" t="s">
        <v>5310</v>
      </c>
      <c r="B36" s="215" t="s">
        <v>5311</v>
      </c>
      <c r="C36" s="215" t="str">
        <f t="shared" si="0"/>
        <v>AFHelmand</v>
      </c>
    </row>
    <row r="37" spans="1:3" ht="12" customHeight="1">
      <c r="A37" s="215" t="s">
        <v>5310</v>
      </c>
      <c r="B37" s="215" t="s">
        <v>5311</v>
      </c>
      <c r="C37" s="215" t="str">
        <f t="shared" si="0"/>
        <v>AFHelmand</v>
      </c>
    </row>
    <row r="38" spans="1:3" ht="12" customHeight="1">
      <c r="A38" s="215" t="s">
        <v>5312</v>
      </c>
      <c r="B38" s="215" t="s">
        <v>5313</v>
      </c>
      <c r="C38" s="215" t="str">
        <f t="shared" si="0"/>
        <v>AFHerāt</v>
      </c>
    </row>
    <row r="39" spans="1:3" ht="12" customHeight="1">
      <c r="A39" s="215" t="s">
        <v>5312</v>
      </c>
      <c r="B39" s="215" t="s">
        <v>5313</v>
      </c>
      <c r="C39" s="215" t="str">
        <f t="shared" si="0"/>
        <v>AFHerāt</v>
      </c>
    </row>
    <row r="40" spans="1:3" ht="12" customHeight="1">
      <c r="A40" s="215" t="s">
        <v>5314</v>
      </c>
      <c r="B40" s="215" t="s">
        <v>5315</v>
      </c>
      <c r="C40" s="215" t="str">
        <f t="shared" si="0"/>
        <v>AFJowzjān</v>
      </c>
    </row>
    <row r="41" spans="1:3" ht="12" customHeight="1">
      <c r="A41" s="215" t="s">
        <v>5314</v>
      </c>
      <c r="B41" s="215" t="s">
        <v>5315</v>
      </c>
      <c r="C41" s="215" t="str">
        <f t="shared" si="0"/>
        <v>AFJowzjān</v>
      </c>
    </row>
    <row r="42" spans="1:3" ht="12" customHeight="1">
      <c r="A42" s="215" t="s">
        <v>5316</v>
      </c>
      <c r="B42" s="215" t="s">
        <v>5317</v>
      </c>
      <c r="C42" s="215" t="str">
        <f t="shared" si="0"/>
        <v>AFKābul</v>
      </c>
    </row>
    <row r="43" spans="1:3" ht="12" customHeight="1">
      <c r="A43" s="215" t="s">
        <v>5316</v>
      </c>
      <c r="B43" s="215" t="s">
        <v>5317</v>
      </c>
      <c r="C43" s="215" t="str">
        <f t="shared" si="0"/>
        <v>AFKābul</v>
      </c>
    </row>
    <row r="44" spans="1:3" ht="12" customHeight="1">
      <c r="A44" s="215" t="s">
        <v>5318</v>
      </c>
      <c r="B44" s="215" t="s">
        <v>5319</v>
      </c>
      <c r="C44" s="215" t="str">
        <f t="shared" si="0"/>
        <v>AFKandahār</v>
      </c>
    </row>
    <row r="45" spans="1:3" ht="12" customHeight="1">
      <c r="A45" s="215" t="s">
        <v>5318</v>
      </c>
      <c r="B45" s="215" t="s">
        <v>5319</v>
      </c>
      <c r="C45" s="215" t="str">
        <f t="shared" si="0"/>
        <v>AFKandahār</v>
      </c>
    </row>
    <row r="46" spans="1:3" ht="12" customHeight="1">
      <c r="A46" s="215" t="s">
        <v>5320</v>
      </c>
      <c r="B46" s="215" t="s">
        <v>5321</v>
      </c>
      <c r="C46" s="215" t="str">
        <f t="shared" si="0"/>
        <v>AFKāpīsā</v>
      </c>
    </row>
    <row r="47" spans="1:3" ht="12" customHeight="1">
      <c r="A47" s="215" t="s">
        <v>5320</v>
      </c>
      <c r="B47" s="215" t="s">
        <v>5321</v>
      </c>
      <c r="C47" s="215" t="str">
        <f t="shared" si="0"/>
        <v>AFKāpīsā</v>
      </c>
    </row>
    <row r="48" spans="1:3" ht="12" customHeight="1">
      <c r="A48" s="215" t="s">
        <v>5322</v>
      </c>
      <c r="B48" s="215" t="s">
        <v>5323</v>
      </c>
      <c r="C48" s="215" t="str">
        <f t="shared" si="0"/>
        <v>AFKunduz</v>
      </c>
    </row>
    <row r="49" spans="1:3" ht="12" customHeight="1">
      <c r="A49" s="215" t="s">
        <v>5322</v>
      </c>
      <c r="B49" s="215" t="s">
        <v>5323</v>
      </c>
      <c r="C49" s="215" t="str">
        <f t="shared" si="0"/>
        <v>AFKunduz</v>
      </c>
    </row>
    <row r="50" spans="1:3" ht="12" customHeight="1">
      <c r="A50" s="215" t="s">
        <v>5324</v>
      </c>
      <c r="B50" s="215" t="s">
        <v>5325</v>
      </c>
      <c r="C50" s="215" t="str">
        <f t="shared" si="0"/>
        <v>AFKhōst</v>
      </c>
    </row>
    <row r="51" spans="1:3" ht="12" customHeight="1">
      <c r="A51" s="215" t="s">
        <v>5324</v>
      </c>
      <c r="B51" s="215" t="s">
        <v>5325</v>
      </c>
      <c r="C51" s="215" t="str">
        <f t="shared" si="0"/>
        <v>AFKhōst</v>
      </c>
    </row>
    <row r="52" spans="1:3" ht="12" customHeight="1">
      <c r="A52" s="215" t="s">
        <v>5326</v>
      </c>
      <c r="B52" s="215" t="s">
        <v>5327</v>
      </c>
      <c r="C52" s="215" t="str">
        <f t="shared" si="0"/>
        <v>AFKunaṟ</v>
      </c>
    </row>
    <row r="53" spans="1:3" ht="12" customHeight="1">
      <c r="A53" s="215" t="s">
        <v>5326</v>
      </c>
      <c r="B53" s="215" t="s">
        <v>5327</v>
      </c>
      <c r="C53" s="215" t="str">
        <f t="shared" si="0"/>
        <v>AFKunaṟ</v>
      </c>
    </row>
    <row r="54" spans="1:3" ht="12" customHeight="1">
      <c r="A54" s="215" t="s">
        <v>5328</v>
      </c>
      <c r="B54" s="215" t="s">
        <v>5329</v>
      </c>
      <c r="C54" s="215" t="str">
        <f t="shared" si="0"/>
        <v>AFLaghmān</v>
      </c>
    </row>
    <row r="55" spans="1:3" ht="12" customHeight="1">
      <c r="A55" s="215" t="s">
        <v>5328</v>
      </c>
      <c r="B55" s="215" t="s">
        <v>5329</v>
      </c>
      <c r="C55" s="215" t="str">
        <f t="shared" si="0"/>
        <v>AFLaghmān</v>
      </c>
    </row>
    <row r="56" spans="1:3" ht="12" customHeight="1">
      <c r="A56" s="215" t="s">
        <v>5330</v>
      </c>
      <c r="B56" s="215" t="s">
        <v>5331</v>
      </c>
      <c r="C56" s="215" t="str">
        <f t="shared" si="0"/>
        <v>AFLōgar</v>
      </c>
    </row>
    <row r="57" spans="1:3" ht="12" customHeight="1">
      <c r="A57" s="215" t="s">
        <v>5330</v>
      </c>
      <c r="B57" s="215" t="s">
        <v>5331</v>
      </c>
      <c r="C57" s="215" t="str">
        <f t="shared" si="0"/>
        <v>AFLōgar</v>
      </c>
    </row>
    <row r="58" spans="1:3" ht="12" customHeight="1">
      <c r="A58" s="215" t="s">
        <v>5332</v>
      </c>
      <c r="B58" s="215" t="s">
        <v>5333</v>
      </c>
      <c r="C58" s="215" t="str">
        <f t="shared" si="0"/>
        <v>AFNangarhār</v>
      </c>
    </row>
    <row r="59" spans="1:3" ht="12" customHeight="1">
      <c r="A59" s="215" t="s">
        <v>5332</v>
      </c>
      <c r="B59" s="215" t="s">
        <v>5333</v>
      </c>
      <c r="C59" s="215" t="str">
        <f t="shared" si="0"/>
        <v>AFNangarhār</v>
      </c>
    </row>
    <row r="60" spans="1:3" ht="12" customHeight="1">
      <c r="A60" s="215" t="s">
        <v>5334</v>
      </c>
      <c r="B60" s="215" t="s">
        <v>5335</v>
      </c>
      <c r="C60" s="215" t="str">
        <f t="shared" si="0"/>
        <v>AFNīmrōz</v>
      </c>
    </row>
    <row r="61" spans="1:3" ht="12" customHeight="1">
      <c r="A61" s="215" t="s">
        <v>5334</v>
      </c>
      <c r="B61" s="215" t="s">
        <v>5335</v>
      </c>
      <c r="C61" s="215" t="str">
        <f t="shared" si="0"/>
        <v>AFNīmrōz</v>
      </c>
    </row>
    <row r="62" spans="1:3" ht="12" customHeight="1">
      <c r="A62" s="215" t="s">
        <v>5336</v>
      </c>
      <c r="B62" s="215" t="s">
        <v>5337</v>
      </c>
      <c r="C62" s="215" t="str">
        <f t="shared" si="0"/>
        <v>AFNūristān</v>
      </c>
    </row>
    <row r="63" spans="1:3" ht="12" customHeight="1">
      <c r="A63" s="215" t="s">
        <v>5336</v>
      </c>
      <c r="B63" s="215" t="s">
        <v>5337</v>
      </c>
      <c r="C63" s="215" t="str">
        <f t="shared" si="0"/>
        <v>AFNūristān</v>
      </c>
    </row>
    <row r="64" spans="1:3" ht="12" customHeight="1">
      <c r="A64" s="215" t="s">
        <v>5338</v>
      </c>
      <c r="B64" s="215" t="s">
        <v>5339</v>
      </c>
      <c r="C64" s="215" t="str">
        <f t="shared" si="0"/>
        <v>AFPanjshayr</v>
      </c>
    </row>
    <row r="65" spans="1:3" ht="12" customHeight="1">
      <c r="A65" s="215" t="s">
        <v>5338</v>
      </c>
      <c r="B65" s="215" t="s">
        <v>5339</v>
      </c>
      <c r="C65" s="215" t="str">
        <f t="shared" si="0"/>
        <v>AFPanjshayr</v>
      </c>
    </row>
    <row r="66" spans="1:3" ht="12" customHeight="1">
      <c r="A66" s="215" t="s">
        <v>5340</v>
      </c>
      <c r="B66" s="215" t="s">
        <v>5341</v>
      </c>
      <c r="C66" s="215" t="str">
        <f t="shared" si="0"/>
        <v>AFParwān</v>
      </c>
    </row>
    <row r="67" spans="1:3" ht="12" customHeight="1">
      <c r="A67" s="215" t="s">
        <v>5340</v>
      </c>
      <c r="B67" s="215" t="s">
        <v>5341</v>
      </c>
      <c r="C67" s="215" t="str">
        <f t="shared" si="0"/>
        <v>AFParwān</v>
      </c>
    </row>
    <row r="68" spans="1:3" ht="12" customHeight="1">
      <c r="A68" s="215" t="s">
        <v>5342</v>
      </c>
      <c r="B68" s="215" t="s">
        <v>5343</v>
      </c>
      <c r="C68" s="215" t="str">
        <f t="shared" si="0"/>
        <v>AFPaktiyā</v>
      </c>
    </row>
    <row r="69" spans="1:3" ht="12" customHeight="1">
      <c r="A69" s="215" t="s">
        <v>5342</v>
      </c>
      <c r="B69" s="215" t="s">
        <v>5343</v>
      </c>
      <c r="C69" s="215" t="str">
        <f t="shared" si="0"/>
        <v>AFPaktiyā</v>
      </c>
    </row>
    <row r="70" spans="1:3" ht="12" customHeight="1">
      <c r="A70" s="215" t="s">
        <v>5344</v>
      </c>
      <c r="B70" s="215" t="s">
        <v>5345</v>
      </c>
      <c r="C70" s="215" t="str">
        <f t="shared" si="0"/>
        <v>AFPaktīkā</v>
      </c>
    </row>
    <row r="71" spans="1:3" ht="12" customHeight="1">
      <c r="A71" s="215" t="s">
        <v>5344</v>
      </c>
      <c r="B71" s="215" t="s">
        <v>5345</v>
      </c>
      <c r="C71" s="215" t="str">
        <f t="shared" si="0"/>
        <v>AFPaktīkā</v>
      </c>
    </row>
    <row r="72" spans="1:3" ht="12" customHeight="1">
      <c r="A72" s="215" t="s">
        <v>5346</v>
      </c>
      <c r="B72" s="215" t="s">
        <v>5347</v>
      </c>
      <c r="C72" s="215" t="str">
        <f t="shared" si="0"/>
        <v>AFSamangān</v>
      </c>
    </row>
    <row r="73" spans="1:3" ht="12" customHeight="1">
      <c r="A73" s="215" t="s">
        <v>5346</v>
      </c>
      <c r="B73" s="215" t="s">
        <v>5347</v>
      </c>
      <c r="C73" s="215" t="str">
        <f t="shared" si="0"/>
        <v>AFSamangān</v>
      </c>
    </row>
    <row r="74" spans="1:3" ht="12" customHeight="1">
      <c r="A74" s="215" t="s">
        <v>5348</v>
      </c>
      <c r="B74" s="215" t="s">
        <v>5349</v>
      </c>
      <c r="C74" s="215" t="str">
        <f t="shared" si="0"/>
        <v>AFSar-e Pul</v>
      </c>
    </row>
    <row r="75" spans="1:3" ht="12" customHeight="1">
      <c r="A75" s="215" t="s">
        <v>5348</v>
      </c>
      <c r="B75" s="215" t="s">
        <v>5349</v>
      </c>
      <c r="C75" s="215" t="str">
        <f t="shared" si="0"/>
        <v>AFSar-e Pul</v>
      </c>
    </row>
    <row r="76" spans="1:3" ht="12" customHeight="1">
      <c r="A76" s="215" t="s">
        <v>5350</v>
      </c>
      <c r="B76" s="215" t="s">
        <v>5351</v>
      </c>
      <c r="C76" s="215" t="str">
        <f t="shared" si="0"/>
        <v>AFTakhār</v>
      </c>
    </row>
    <row r="77" spans="1:3" ht="12" customHeight="1">
      <c r="A77" s="215" t="s">
        <v>5350</v>
      </c>
      <c r="B77" s="215" t="s">
        <v>5351</v>
      </c>
      <c r="C77" s="215" t="str">
        <f t="shared" si="0"/>
        <v>AFTakhār</v>
      </c>
    </row>
    <row r="78" spans="1:3" ht="12" customHeight="1">
      <c r="A78" s="215" t="s">
        <v>5352</v>
      </c>
      <c r="B78" s="215" t="s">
        <v>5353</v>
      </c>
      <c r="C78" s="215" t="str">
        <f t="shared" si="0"/>
        <v>AFUruzgān</v>
      </c>
    </row>
    <row r="79" spans="1:3" ht="12" customHeight="1">
      <c r="A79" s="215" t="s">
        <v>5352</v>
      </c>
      <c r="B79" s="215" t="s">
        <v>5353</v>
      </c>
      <c r="C79" s="215" t="str">
        <f t="shared" si="0"/>
        <v>AFUruzgān</v>
      </c>
    </row>
    <row r="80" spans="1:3" ht="12" customHeight="1">
      <c r="A80" s="215" t="s">
        <v>5354</v>
      </c>
      <c r="B80" s="215" t="s">
        <v>5355</v>
      </c>
      <c r="C80" s="215" t="str">
        <f t="shared" si="0"/>
        <v>AFWardak</v>
      </c>
    </row>
    <row r="81" spans="1:3" ht="12" customHeight="1">
      <c r="A81" s="215" t="s">
        <v>5354</v>
      </c>
      <c r="B81" s="215" t="s">
        <v>5355</v>
      </c>
      <c r="C81" s="215" t="str">
        <f t="shared" si="0"/>
        <v>AFWardak</v>
      </c>
    </row>
    <row r="82" spans="1:3" ht="12" customHeight="1">
      <c r="A82" s="215" t="s">
        <v>5356</v>
      </c>
      <c r="B82" s="215" t="s">
        <v>5357</v>
      </c>
      <c r="C82" s="215" t="str">
        <f t="shared" si="0"/>
        <v>AFZābul</v>
      </c>
    </row>
    <row r="83" spans="1:3" ht="12" customHeight="1">
      <c r="A83" s="215" t="s">
        <v>5356</v>
      </c>
      <c r="B83" s="215" t="s">
        <v>5357</v>
      </c>
      <c r="C83" s="215" t="str">
        <f t="shared" si="0"/>
        <v>AFZābul</v>
      </c>
    </row>
    <row r="84" spans="1:3" ht="12" customHeight="1">
      <c r="A84" s="215" t="s">
        <v>5358</v>
      </c>
      <c r="B84" s="215" t="s">
        <v>5359</v>
      </c>
      <c r="C84" s="215" t="str">
        <f t="shared" si="0"/>
        <v>AGBarbuda</v>
      </c>
    </row>
    <row r="85" spans="1:3" ht="12" customHeight="1">
      <c r="A85" s="215" t="s">
        <v>5360</v>
      </c>
      <c r="B85" s="215" t="s">
        <v>5361</v>
      </c>
      <c r="C85" s="215" t="str">
        <f t="shared" si="0"/>
        <v>AGRedonda</v>
      </c>
    </row>
    <row r="86" spans="1:3" ht="12" customHeight="1">
      <c r="A86" s="215" t="s">
        <v>5362</v>
      </c>
      <c r="B86" s="215" t="s">
        <v>5363</v>
      </c>
      <c r="C86" s="215" t="str">
        <f t="shared" si="0"/>
        <v>AGSaint George</v>
      </c>
    </row>
    <row r="87" spans="1:3" ht="12" customHeight="1">
      <c r="A87" s="215" t="s">
        <v>5364</v>
      </c>
      <c r="B87" s="215" t="s">
        <v>5365</v>
      </c>
      <c r="C87" s="215" t="str">
        <f t="shared" si="0"/>
        <v>AGSaint John</v>
      </c>
    </row>
    <row r="88" spans="1:3" ht="12" customHeight="1">
      <c r="A88" s="215" t="s">
        <v>5366</v>
      </c>
      <c r="B88" s="215" t="s">
        <v>5367</v>
      </c>
      <c r="C88" s="215" t="str">
        <f t="shared" si="0"/>
        <v>AGSaint Mary</v>
      </c>
    </row>
    <row r="89" spans="1:3" ht="12" customHeight="1">
      <c r="A89" s="215" t="s">
        <v>5368</v>
      </c>
      <c r="B89" s="215" t="s">
        <v>5369</v>
      </c>
      <c r="C89" s="215" t="str">
        <f t="shared" si="0"/>
        <v>AGSaint Paul</v>
      </c>
    </row>
    <row r="90" spans="1:3" ht="12" customHeight="1">
      <c r="A90" s="215" t="s">
        <v>5370</v>
      </c>
      <c r="B90" s="215" t="s">
        <v>5371</v>
      </c>
      <c r="C90" s="215" t="str">
        <f t="shared" si="0"/>
        <v>AGSaint Peter</v>
      </c>
    </row>
    <row r="91" spans="1:3" ht="12" customHeight="1">
      <c r="A91" s="215" t="s">
        <v>5372</v>
      </c>
      <c r="B91" s="215" t="s">
        <v>5373</v>
      </c>
      <c r="C91" s="215" t="str">
        <f t="shared" si="0"/>
        <v>AGSaint Philip</v>
      </c>
    </row>
    <row r="92" spans="1:3" ht="12" customHeight="1">
      <c r="A92" s="215" t="s">
        <v>5374</v>
      </c>
      <c r="B92" s="215" t="s">
        <v>5375</v>
      </c>
      <c r="C92" s="215" t="str">
        <f t="shared" si="0"/>
        <v>ALBerat</v>
      </c>
    </row>
    <row r="93" spans="1:3" ht="12" customHeight="1">
      <c r="A93" s="215" t="s">
        <v>5376</v>
      </c>
      <c r="B93" s="215" t="s">
        <v>5377</v>
      </c>
      <c r="C93" s="215" t="str">
        <f t="shared" si="0"/>
        <v>ALDurrës</v>
      </c>
    </row>
    <row r="94" spans="1:3" ht="12" customHeight="1">
      <c r="A94" s="215" t="s">
        <v>5378</v>
      </c>
      <c r="B94" s="215" t="s">
        <v>5379</v>
      </c>
      <c r="C94" s="215" t="str">
        <f t="shared" si="0"/>
        <v>ALElbasan</v>
      </c>
    </row>
    <row r="95" spans="1:3" ht="12" customHeight="1">
      <c r="A95" s="215" t="s">
        <v>5380</v>
      </c>
      <c r="B95" s="215" t="s">
        <v>5381</v>
      </c>
      <c r="C95" s="215" t="str">
        <f t="shared" si="0"/>
        <v>ALFier</v>
      </c>
    </row>
    <row r="96" spans="1:3" ht="12" customHeight="1">
      <c r="A96" s="215" t="s">
        <v>5382</v>
      </c>
      <c r="B96" s="215" t="s">
        <v>5383</v>
      </c>
      <c r="C96" s="215" t="str">
        <f t="shared" si="0"/>
        <v>ALGjirokastër</v>
      </c>
    </row>
    <row r="97" spans="1:3" ht="12" customHeight="1">
      <c r="A97" s="215" t="s">
        <v>5384</v>
      </c>
      <c r="B97" s="215" t="s">
        <v>5385</v>
      </c>
      <c r="C97" s="215" t="str">
        <f t="shared" si="0"/>
        <v>ALKorçë</v>
      </c>
    </row>
    <row r="98" spans="1:3" ht="12" customHeight="1">
      <c r="A98" s="215" t="s">
        <v>5386</v>
      </c>
      <c r="B98" s="215" t="s">
        <v>5387</v>
      </c>
      <c r="C98" s="215" t="str">
        <f t="shared" si="0"/>
        <v>ALKukës</v>
      </c>
    </row>
    <row r="99" spans="1:3" ht="12" customHeight="1">
      <c r="A99" s="215" t="s">
        <v>5388</v>
      </c>
      <c r="B99" s="215" t="s">
        <v>5389</v>
      </c>
      <c r="C99" s="215" t="str">
        <f t="shared" si="0"/>
        <v>ALLezhë</v>
      </c>
    </row>
    <row r="100" spans="1:3" ht="12" customHeight="1">
      <c r="A100" s="215" t="s">
        <v>5390</v>
      </c>
      <c r="B100" s="215" t="s">
        <v>5391</v>
      </c>
      <c r="C100" s="215" t="str">
        <f t="shared" si="0"/>
        <v>ALDibër</v>
      </c>
    </row>
    <row r="101" spans="1:3" ht="12" customHeight="1">
      <c r="A101" s="215" t="s">
        <v>5392</v>
      </c>
      <c r="B101" s="215" t="s">
        <v>5393</v>
      </c>
      <c r="C101" s="215" t="str">
        <f t="shared" si="0"/>
        <v>ALShkodër</v>
      </c>
    </row>
    <row r="102" spans="1:3" ht="12" customHeight="1">
      <c r="A102" s="215" t="s">
        <v>5394</v>
      </c>
      <c r="B102" s="215" t="s">
        <v>5395</v>
      </c>
      <c r="C102" s="215" t="str">
        <f t="shared" si="0"/>
        <v>ALTiranë</v>
      </c>
    </row>
    <row r="103" spans="1:3" ht="12" customHeight="1">
      <c r="A103" s="215" t="s">
        <v>5396</v>
      </c>
      <c r="B103" s="215" t="s">
        <v>5397</v>
      </c>
      <c r="C103" s="215" t="str">
        <f t="shared" si="0"/>
        <v>ALVlorë</v>
      </c>
    </row>
    <row r="104" spans="1:3" ht="12" customHeight="1">
      <c r="A104" s="215" t="s">
        <v>5398</v>
      </c>
      <c r="B104" s="215" t="s">
        <v>5399</v>
      </c>
      <c r="C104" s="215" t="str">
        <f t="shared" si="0"/>
        <v>AMAragac̣otn</v>
      </c>
    </row>
    <row r="105" spans="1:3" ht="12" customHeight="1">
      <c r="A105" s="215" t="s">
        <v>5400</v>
      </c>
      <c r="B105" s="215" t="s">
        <v>5401</v>
      </c>
      <c r="C105" s="215" t="str">
        <f t="shared" si="0"/>
        <v>AMArarat</v>
      </c>
    </row>
    <row r="106" spans="1:3" ht="12" customHeight="1">
      <c r="A106" s="215" t="s">
        <v>5402</v>
      </c>
      <c r="B106" s="215" t="s">
        <v>5403</v>
      </c>
      <c r="C106" s="215" t="str">
        <f t="shared" si="0"/>
        <v>AMArmavir</v>
      </c>
    </row>
    <row r="107" spans="1:3" ht="12" customHeight="1">
      <c r="A107" s="215" t="s">
        <v>5404</v>
      </c>
      <c r="B107" s="215" t="s">
        <v>5405</v>
      </c>
      <c r="C107" s="215" t="str">
        <f t="shared" si="0"/>
        <v>AMGeġark'unik'</v>
      </c>
    </row>
    <row r="108" spans="1:3" ht="12" customHeight="1">
      <c r="A108" s="215" t="s">
        <v>5406</v>
      </c>
      <c r="B108" s="215" t="s">
        <v>5407</v>
      </c>
      <c r="C108" s="215" t="str">
        <f t="shared" si="0"/>
        <v>AMKotayk'</v>
      </c>
    </row>
    <row r="109" spans="1:3" ht="12" customHeight="1">
      <c r="A109" s="215" t="s">
        <v>5408</v>
      </c>
      <c r="B109" s="215" t="s">
        <v>5409</v>
      </c>
      <c r="C109" s="215" t="str">
        <f t="shared" si="0"/>
        <v>AMLoṙi</v>
      </c>
    </row>
    <row r="110" spans="1:3" ht="12" customHeight="1">
      <c r="A110" s="215" t="s">
        <v>5410</v>
      </c>
      <c r="B110" s="215" t="s">
        <v>5411</v>
      </c>
      <c r="C110" s="215" t="str">
        <f t="shared" si="0"/>
        <v>AMŠirak</v>
      </c>
    </row>
    <row r="111" spans="1:3" ht="12" customHeight="1">
      <c r="A111" s="215" t="s">
        <v>5412</v>
      </c>
      <c r="B111" s="215" t="s">
        <v>5413</v>
      </c>
      <c r="C111" s="215" t="str">
        <f t="shared" si="0"/>
        <v>AMSyunik'</v>
      </c>
    </row>
    <row r="112" spans="1:3" ht="12" customHeight="1">
      <c r="A112" s="215" t="s">
        <v>5414</v>
      </c>
      <c r="B112" s="215" t="s">
        <v>5415</v>
      </c>
      <c r="C112" s="215" t="str">
        <f t="shared" si="0"/>
        <v>AMTavuš</v>
      </c>
    </row>
    <row r="113" spans="1:3" ht="12" customHeight="1">
      <c r="A113" s="215" t="s">
        <v>5416</v>
      </c>
      <c r="B113" s="215" t="s">
        <v>5417</v>
      </c>
      <c r="C113" s="215" t="str">
        <f t="shared" si="0"/>
        <v>AMVayoć Jor</v>
      </c>
    </row>
    <row r="114" spans="1:3" ht="12" customHeight="1">
      <c r="A114" s="215" t="s">
        <v>5418</v>
      </c>
      <c r="B114" s="215" t="s">
        <v>5419</v>
      </c>
      <c r="C114" s="215" t="str">
        <f t="shared" si="0"/>
        <v>AMErevan</v>
      </c>
    </row>
    <row r="115" spans="1:3" ht="12" customHeight="1">
      <c r="A115" s="215" t="s">
        <v>5420</v>
      </c>
      <c r="B115" s="215" t="s">
        <v>5421</v>
      </c>
      <c r="C115" s="215" t="str">
        <f t="shared" si="0"/>
        <v>AOBengo</v>
      </c>
    </row>
    <row r="116" spans="1:3" ht="12" customHeight="1">
      <c r="A116" s="215" t="s">
        <v>5422</v>
      </c>
      <c r="B116" s="215" t="s">
        <v>5423</v>
      </c>
      <c r="C116" s="215" t="str">
        <f t="shared" si="0"/>
        <v>AOBenguela</v>
      </c>
    </row>
    <row r="117" spans="1:3" ht="12" customHeight="1">
      <c r="A117" s="215" t="s">
        <v>5424</v>
      </c>
      <c r="B117" s="215" t="s">
        <v>5425</v>
      </c>
      <c r="C117" s="215" t="str">
        <f t="shared" si="0"/>
        <v>AOBié</v>
      </c>
    </row>
    <row r="118" spans="1:3" ht="12" customHeight="1">
      <c r="A118" s="215" t="s">
        <v>5426</v>
      </c>
      <c r="B118" s="215" t="s">
        <v>5427</v>
      </c>
      <c r="C118" s="215" t="str">
        <f t="shared" si="0"/>
        <v>AOCabinda</v>
      </c>
    </row>
    <row r="119" spans="1:3" ht="12" customHeight="1">
      <c r="A119" s="215" t="s">
        <v>5428</v>
      </c>
      <c r="B119" s="215" t="s">
        <v>5429</v>
      </c>
      <c r="C119" s="215" t="str">
        <f t="shared" si="0"/>
        <v>AOKuando Kubango</v>
      </c>
    </row>
    <row r="120" spans="1:3" ht="12" customHeight="1">
      <c r="A120" s="215" t="s">
        <v>5430</v>
      </c>
      <c r="B120" s="215" t="s">
        <v>5431</v>
      </c>
      <c r="C120" s="215" t="str">
        <f t="shared" si="0"/>
        <v>AOCunene</v>
      </c>
    </row>
    <row r="121" spans="1:3" ht="12" customHeight="1">
      <c r="A121" s="215" t="s">
        <v>5432</v>
      </c>
      <c r="B121" s="215" t="s">
        <v>5433</v>
      </c>
      <c r="C121" s="215" t="str">
        <f t="shared" si="0"/>
        <v>AOKwanza Norte</v>
      </c>
    </row>
    <row r="122" spans="1:3" ht="12" customHeight="1">
      <c r="A122" s="215" t="s">
        <v>5434</v>
      </c>
      <c r="B122" s="215" t="s">
        <v>5435</v>
      </c>
      <c r="C122" s="215" t="str">
        <f t="shared" si="0"/>
        <v>AOKwanza Sul</v>
      </c>
    </row>
    <row r="123" spans="1:3" ht="12" customHeight="1">
      <c r="A123" s="215" t="s">
        <v>5436</v>
      </c>
      <c r="B123" s="215" t="s">
        <v>5437</v>
      </c>
      <c r="C123" s="215" t="str">
        <f t="shared" si="0"/>
        <v>AOHuambo</v>
      </c>
    </row>
    <row r="124" spans="1:3" ht="12" customHeight="1">
      <c r="A124" s="215" t="s">
        <v>5438</v>
      </c>
      <c r="B124" s="215" t="s">
        <v>5439</v>
      </c>
      <c r="C124" s="215" t="str">
        <f t="shared" si="0"/>
        <v>AOHuíla</v>
      </c>
    </row>
    <row r="125" spans="1:3" ht="12" customHeight="1">
      <c r="A125" s="215" t="s">
        <v>5440</v>
      </c>
      <c r="B125" s="215" t="s">
        <v>5441</v>
      </c>
      <c r="C125" s="215" t="str">
        <f t="shared" si="0"/>
        <v>AOLunda Norte</v>
      </c>
    </row>
    <row r="126" spans="1:3" ht="12" customHeight="1">
      <c r="A126" s="215" t="s">
        <v>5442</v>
      </c>
      <c r="B126" s="215" t="s">
        <v>5443</v>
      </c>
      <c r="C126" s="215" t="str">
        <f t="shared" si="0"/>
        <v>AOLunda Sul</v>
      </c>
    </row>
    <row r="127" spans="1:3" ht="12" customHeight="1">
      <c r="A127" s="215" t="s">
        <v>5444</v>
      </c>
      <c r="B127" s="215" t="s">
        <v>5445</v>
      </c>
      <c r="C127" s="215" t="str">
        <f t="shared" si="0"/>
        <v>AOLuanda</v>
      </c>
    </row>
    <row r="128" spans="1:3" ht="12" customHeight="1">
      <c r="A128" s="215" t="s">
        <v>5446</v>
      </c>
      <c r="B128" s="215" t="s">
        <v>5447</v>
      </c>
      <c r="C128" s="215" t="str">
        <f t="shared" si="0"/>
        <v>AOMalange</v>
      </c>
    </row>
    <row r="129" spans="1:3" ht="12" customHeight="1">
      <c r="A129" s="215" t="s">
        <v>5448</v>
      </c>
      <c r="B129" s="215" t="s">
        <v>5449</v>
      </c>
      <c r="C129" s="215" t="str">
        <f t="shared" si="0"/>
        <v>AOMoxico</v>
      </c>
    </row>
    <row r="130" spans="1:3" ht="12" customHeight="1">
      <c r="A130" s="215" t="s">
        <v>5450</v>
      </c>
      <c r="B130" s="215" t="s">
        <v>5451</v>
      </c>
      <c r="C130" s="215" t="str">
        <f t="shared" si="0"/>
        <v>AONamibe</v>
      </c>
    </row>
    <row r="131" spans="1:3" ht="12" customHeight="1">
      <c r="A131" s="215" t="s">
        <v>5452</v>
      </c>
      <c r="B131" s="215" t="s">
        <v>5453</v>
      </c>
      <c r="C131" s="215" t="str">
        <f t="shared" si="0"/>
        <v>AOUíge</v>
      </c>
    </row>
    <row r="132" spans="1:3" ht="12" customHeight="1">
      <c r="A132" s="215" t="s">
        <v>5454</v>
      </c>
      <c r="B132" s="215" t="s">
        <v>5455</v>
      </c>
      <c r="C132" s="215" t="str">
        <f t="shared" si="0"/>
        <v>AOZaire</v>
      </c>
    </row>
    <row r="133" spans="1:3" ht="12" customHeight="1">
      <c r="A133" s="215" t="s">
        <v>5456</v>
      </c>
      <c r="B133" s="215" t="s">
        <v>5457</v>
      </c>
      <c r="C133" s="215" t="str">
        <f t="shared" si="0"/>
        <v>ARSalta</v>
      </c>
    </row>
    <row r="134" spans="1:3" ht="12" customHeight="1">
      <c r="A134" s="215" t="s">
        <v>5458</v>
      </c>
      <c r="B134" s="215" t="s">
        <v>5459</v>
      </c>
      <c r="C134" s="215" t="str">
        <f t="shared" si="0"/>
        <v>ARBuenos Aires</v>
      </c>
    </row>
    <row r="135" spans="1:3" ht="12" customHeight="1">
      <c r="A135" s="215" t="s">
        <v>5460</v>
      </c>
      <c r="B135" s="215" t="s">
        <v>5461</v>
      </c>
      <c r="C135" s="215" t="str">
        <f t="shared" si="0"/>
        <v>ARSan Luis</v>
      </c>
    </row>
    <row r="136" spans="1:3" ht="12" customHeight="1">
      <c r="A136" s="215" t="s">
        <v>5462</v>
      </c>
      <c r="B136" s="215" t="s">
        <v>5463</v>
      </c>
      <c r="C136" s="215" t="str">
        <f t="shared" si="0"/>
        <v>AREntre Ríos</v>
      </c>
    </row>
    <row r="137" spans="1:3" ht="12" customHeight="1">
      <c r="A137" s="215" t="s">
        <v>5464</v>
      </c>
      <c r="B137" s="215" t="s">
        <v>5465</v>
      </c>
      <c r="C137" s="215" t="str">
        <f t="shared" si="0"/>
        <v>ARLa Rioja</v>
      </c>
    </row>
    <row r="138" spans="1:3" ht="12" customHeight="1">
      <c r="A138" s="215" t="s">
        <v>5466</v>
      </c>
      <c r="B138" s="215" t="s">
        <v>5467</v>
      </c>
      <c r="C138" s="215" t="str">
        <f t="shared" si="0"/>
        <v>ARSantiago del Estero</v>
      </c>
    </row>
    <row r="139" spans="1:3" ht="12" customHeight="1">
      <c r="A139" s="215" t="s">
        <v>5468</v>
      </c>
      <c r="B139" s="215" t="s">
        <v>5469</v>
      </c>
      <c r="C139" s="215" t="str">
        <f t="shared" si="0"/>
        <v>ARChaco</v>
      </c>
    </row>
    <row r="140" spans="1:3" ht="12" customHeight="1">
      <c r="A140" s="215" t="s">
        <v>5470</v>
      </c>
      <c r="B140" s="215" t="s">
        <v>5471</v>
      </c>
      <c r="C140" s="215" t="str">
        <f t="shared" si="0"/>
        <v>ARSan Juan</v>
      </c>
    </row>
    <row r="141" spans="1:3" ht="12" customHeight="1">
      <c r="A141" s="215" t="s">
        <v>5472</v>
      </c>
      <c r="B141" s="215" t="s">
        <v>5473</v>
      </c>
      <c r="C141" s="215" t="str">
        <f t="shared" si="0"/>
        <v>ARCatamarca</v>
      </c>
    </row>
    <row r="142" spans="1:3" ht="12" customHeight="1">
      <c r="A142" s="215" t="s">
        <v>5474</v>
      </c>
      <c r="B142" s="215" t="s">
        <v>5475</v>
      </c>
      <c r="C142" s="215" t="str">
        <f t="shared" si="0"/>
        <v>ARLa Pampa</v>
      </c>
    </row>
    <row r="143" spans="1:3" ht="12" customHeight="1">
      <c r="A143" s="215" t="s">
        <v>5476</v>
      </c>
      <c r="B143" s="215" t="s">
        <v>5477</v>
      </c>
      <c r="C143" s="215" t="str">
        <f t="shared" si="0"/>
        <v>ARMendoza</v>
      </c>
    </row>
    <row r="144" spans="1:3" ht="12" customHeight="1">
      <c r="A144" s="215" t="s">
        <v>5478</v>
      </c>
      <c r="B144" s="215" t="s">
        <v>5479</v>
      </c>
      <c r="C144" s="215" t="str">
        <f t="shared" si="0"/>
        <v>ARMisiones</v>
      </c>
    </row>
    <row r="145" spans="1:3" ht="12" customHeight="1">
      <c r="A145" s="215" t="s">
        <v>5480</v>
      </c>
      <c r="B145" s="215" t="s">
        <v>5481</v>
      </c>
      <c r="C145" s="215" t="str">
        <f t="shared" si="0"/>
        <v>ARFormosa</v>
      </c>
    </row>
    <row r="146" spans="1:3" ht="12" customHeight="1">
      <c r="A146" s="215" t="s">
        <v>5482</v>
      </c>
      <c r="B146" s="215" t="s">
        <v>5483</v>
      </c>
      <c r="C146" s="215" t="str">
        <f t="shared" si="0"/>
        <v>ARNeuquén</v>
      </c>
    </row>
    <row r="147" spans="1:3" ht="12" customHeight="1">
      <c r="A147" s="215" t="s">
        <v>5484</v>
      </c>
      <c r="B147" s="215" t="s">
        <v>5485</v>
      </c>
      <c r="C147" s="215" t="str">
        <f t="shared" si="0"/>
        <v>ARRío Negro</v>
      </c>
    </row>
    <row r="148" spans="1:3" ht="12" customHeight="1">
      <c r="A148" s="215" t="s">
        <v>5486</v>
      </c>
      <c r="B148" s="215" t="s">
        <v>5487</v>
      </c>
      <c r="C148" s="215" t="str">
        <f t="shared" si="0"/>
        <v>ARSanta Fe</v>
      </c>
    </row>
    <row r="149" spans="1:3" ht="12" customHeight="1">
      <c r="A149" s="215" t="s">
        <v>5488</v>
      </c>
      <c r="B149" s="215" t="s">
        <v>5489</v>
      </c>
      <c r="C149" s="215" t="str">
        <f t="shared" si="0"/>
        <v>ARTucumán</v>
      </c>
    </row>
    <row r="150" spans="1:3" ht="12" customHeight="1">
      <c r="A150" s="215" t="s">
        <v>5490</v>
      </c>
      <c r="B150" s="215" t="s">
        <v>5491</v>
      </c>
      <c r="C150" s="215" t="str">
        <f t="shared" si="0"/>
        <v>ARChubut</v>
      </c>
    </row>
    <row r="151" spans="1:3" ht="12" customHeight="1">
      <c r="A151" s="215" t="s">
        <v>5492</v>
      </c>
      <c r="B151" s="215" t="s">
        <v>5493</v>
      </c>
      <c r="C151" s="215" t="str">
        <f t="shared" si="0"/>
        <v>ARTierra del Fuego</v>
      </c>
    </row>
    <row r="152" spans="1:3" ht="12" customHeight="1">
      <c r="A152" s="215" t="s">
        <v>5494</v>
      </c>
      <c r="B152" s="215" t="s">
        <v>5495</v>
      </c>
      <c r="C152" s="215" t="str">
        <f t="shared" si="0"/>
        <v>ARCorrientes</v>
      </c>
    </row>
    <row r="153" spans="1:3" ht="12" customHeight="1">
      <c r="A153" s="215" t="s">
        <v>5496</v>
      </c>
      <c r="B153" s="215" t="s">
        <v>5497</v>
      </c>
      <c r="C153" s="215" t="str">
        <f t="shared" si="0"/>
        <v>ARCórdoba</v>
      </c>
    </row>
    <row r="154" spans="1:3" ht="12" customHeight="1">
      <c r="A154" s="215" t="s">
        <v>5498</v>
      </c>
      <c r="B154" s="215" t="s">
        <v>5499</v>
      </c>
      <c r="C154" s="215" t="str">
        <f t="shared" si="0"/>
        <v>ARJujuy</v>
      </c>
    </row>
    <row r="155" spans="1:3" ht="12" customHeight="1">
      <c r="A155" s="215" t="s">
        <v>5500</v>
      </c>
      <c r="B155" s="215" t="s">
        <v>5501</v>
      </c>
      <c r="C155" s="215" t="str">
        <f t="shared" si="0"/>
        <v>ARSanta Cruz</v>
      </c>
    </row>
    <row r="156" spans="1:3" ht="12" customHeight="1">
      <c r="A156" s="215" t="s">
        <v>5502</v>
      </c>
      <c r="B156" s="215" t="s">
        <v>5503</v>
      </c>
      <c r="C156" s="215" t="str">
        <f t="shared" si="0"/>
        <v>ARCiudad Autónoma de Buenos Aires</v>
      </c>
    </row>
    <row r="157" spans="1:3" ht="12" customHeight="1">
      <c r="A157" s="215" t="s">
        <v>5504</v>
      </c>
      <c r="B157" s="215" t="s">
        <v>5505</v>
      </c>
      <c r="C157" s="215" t="str">
        <f t="shared" si="0"/>
        <v>ATBurgenland</v>
      </c>
    </row>
    <row r="158" spans="1:3" ht="12" customHeight="1">
      <c r="A158" s="215" t="s">
        <v>5506</v>
      </c>
      <c r="B158" s="215" t="s">
        <v>5507</v>
      </c>
      <c r="C158" s="215" t="str">
        <f t="shared" si="0"/>
        <v>ATKärnten</v>
      </c>
    </row>
    <row r="159" spans="1:3" ht="12" customHeight="1">
      <c r="A159" s="215" t="s">
        <v>5508</v>
      </c>
      <c r="B159" s="215" t="s">
        <v>5509</v>
      </c>
      <c r="C159" s="215" t="str">
        <f t="shared" si="0"/>
        <v>ATNiederösterreich</v>
      </c>
    </row>
    <row r="160" spans="1:3" ht="12" customHeight="1">
      <c r="A160" s="215" t="s">
        <v>5510</v>
      </c>
      <c r="B160" s="215" t="s">
        <v>5511</v>
      </c>
      <c r="C160" s="215" t="str">
        <f t="shared" si="0"/>
        <v>ATOberösterreich</v>
      </c>
    </row>
    <row r="161" spans="1:3" ht="12" customHeight="1">
      <c r="A161" s="215" t="s">
        <v>5512</v>
      </c>
      <c r="B161" s="215" t="s">
        <v>5513</v>
      </c>
      <c r="C161" s="215" t="str">
        <f t="shared" si="0"/>
        <v>ATSalzburg</v>
      </c>
    </row>
    <row r="162" spans="1:3" ht="12" customHeight="1">
      <c r="A162" s="215" t="s">
        <v>5514</v>
      </c>
      <c r="B162" s="215" t="s">
        <v>1617</v>
      </c>
      <c r="C162" s="215" t="str">
        <f t="shared" si="0"/>
        <v>ATSteiermark</v>
      </c>
    </row>
    <row r="163" spans="1:3" ht="12" customHeight="1">
      <c r="A163" s="215" t="s">
        <v>5515</v>
      </c>
      <c r="B163" s="215" t="s">
        <v>5516</v>
      </c>
      <c r="C163" s="215" t="str">
        <f t="shared" si="0"/>
        <v>ATTirol</v>
      </c>
    </row>
    <row r="164" spans="1:3" ht="12" customHeight="1">
      <c r="A164" s="215" t="s">
        <v>5517</v>
      </c>
      <c r="B164" s="215" t="s">
        <v>5518</v>
      </c>
      <c r="C164" s="215" t="str">
        <f t="shared" si="0"/>
        <v>ATVorarlberg</v>
      </c>
    </row>
    <row r="165" spans="1:3" ht="12" customHeight="1">
      <c r="A165" s="215" t="s">
        <v>5519</v>
      </c>
      <c r="B165" s="215" t="s">
        <v>759</v>
      </c>
      <c r="C165" s="215" t="str">
        <f t="shared" si="0"/>
        <v>ATWien</v>
      </c>
    </row>
    <row r="166" spans="1:3" ht="12" customHeight="1">
      <c r="A166" s="215" t="s">
        <v>5520</v>
      </c>
      <c r="B166" s="215" t="s">
        <v>5521</v>
      </c>
      <c r="C166" s="215" t="str">
        <f t="shared" si="0"/>
        <v>AUAustralian Capital Territory</v>
      </c>
    </row>
    <row r="167" spans="1:3" ht="12" customHeight="1">
      <c r="A167" s="215" t="s">
        <v>5522</v>
      </c>
      <c r="B167" s="215" t="s">
        <v>5523</v>
      </c>
      <c r="C167" s="215" t="str">
        <f t="shared" si="0"/>
        <v>AUNorthern Territory</v>
      </c>
    </row>
    <row r="168" spans="1:3" ht="12" customHeight="1">
      <c r="A168" s="215" t="s">
        <v>5524</v>
      </c>
      <c r="B168" s="215" t="s">
        <v>180</v>
      </c>
      <c r="C168" s="215" t="str">
        <f t="shared" si="0"/>
        <v>AUNew South Wales</v>
      </c>
    </row>
    <row r="169" spans="1:3" ht="12" customHeight="1">
      <c r="A169" s="215" t="s">
        <v>5525</v>
      </c>
      <c r="B169" s="215" t="s">
        <v>5526</v>
      </c>
      <c r="C169" s="215" t="str">
        <f t="shared" si="0"/>
        <v>AUQueensland</v>
      </c>
    </row>
    <row r="170" spans="1:3" ht="12" customHeight="1">
      <c r="A170" s="215" t="s">
        <v>5527</v>
      </c>
      <c r="B170" s="215" t="s">
        <v>5528</v>
      </c>
      <c r="C170" s="215" t="str">
        <f t="shared" si="0"/>
        <v>AUSouth Australia</v>
      </c>
    </row>
    <row r="171" spans="1:3" ht="12" customHeight="1">
      <c r="A171" s="215" t="s">
        <v>5529</v>
      </c>
      <c r="B171" s="215" t="s">
        <v>5530</v>
      </c>
      <c r="C171" s="215" t="str">
        <f t="shared" si="0"/>
        <v>AUTasmania</v>
      </c>
    </row>
    <row r="172" spans="1:3" ht="12" customHeight="1">
      <c r="A172" s="215" t="s">
        <v>5531</v>
      </c>
      <c r="B172" s="215" t="s">
        <v>5532</v>
      </c>
      <c r="C172" s="215" t="str">
        <f t="shared" si="0"/>
        <v>AUVictoria</v>
      </c>
    </row>
    <row r="173" spans="1:3" ht="12" customHeight="1">
      <c r="A173" s="215" t="s">
        <v>5533</v>
      </c>
      <c r="B173" s="215" t="s">
        <v>204</v>
      </c>
      <c r="C173" s="215" t="str">
        <f t="shared" si="0"/>
        <v>AUWestern Australia</v>
      </c>
    </row>
    <row r="174" spans="1:3" ht="12" customHeight="1">
      <c r="A174" s="215" t="s">
        <v>5534</v>
      </c>
      <c r="B174" s="215" t="s">
        <v>5535</v>
      </c>
      <c r="C174" s="215" t="str">
        <f t="shared" si="0"/>
        <v>AZBakı</v>
      </c>
    </row>
    <row r="175" spans="1:3" ht="12" customHeight="1">
      <c r="A175" s="215" t="s">
        <v>5536</v>
      </c>
      <c r="B175" s="215" t="s">
        <v>5537</v>
      </c>
      <c r="C175" s="215" t="str">
        <f t="shared" si="0"/>
        <v>AZGəncə</v>
      </c>
    </row>
    <row r="176" spans="1:3" ht="12" customHeight="1">
      <c r="A176" s="215" t="s">
        <v>5538</v>
      </c>
      <c r="B176" s="215" t="s">
        <v>5539</v>
      </c>
      <c r="C176" s="215" t="str">
        <f t="shared" si="0"/>
        <v>AZLənkəran</v>
      </c>
    </row>
    <row r="177" spans="1:3" ht="12" customHeight="1">
      <c r="A177" s="215" t="s">
        <v>5540</v>
      </c>
      <c r="B177" s="215" t="s">
        <v>5541</v>
      </c>
      <c r="C177" s="215" t="str">
        <f t="shared" si="0"/>
        <v>AZMingəçevir</v>
      </c>
    </row>
    <row r="178" spans="1:3" ht="12" customHeight="1">
      <c r="A178" s="215" t="s">
        <v>5542</v>
      </c>
      <c r="B178" s="215" t="s">
        <v>5543</v>
      </c>
      <c r="C178" s="215" t="str">
        <f t="shared" si="0"/>
        <v>AZNaftalan</v>
      </c>
    </row>
    <row r="179" spans="1:3" ht="12" customHeight="1">
      <c r="A179" s="215" t="s">
        <v>5544</v>
      </c>
      <c r="B179" s="215" t="s">
        <v>5545</v>
      </c>
      <c r="C179" s="215" t="str">
        <f t="shared" si="0"/>
        <v>AZŞəki</v>
      </c>
    </row>
    <row r="180" spans="1:3" ht="12" customHeight="1">
      <c r="A180" s="215" t="s">
        <v>5546</v>
      </c>
      <c r="B180" s="215" t="s">
        <v>5547</v>
      </c>
      <c r="C180" s="215" t="str">
        <f t="shared" si="0"/>
        <v>AZSumqayıt</v>
      </c>
    </row>
    <row r="181" spans="1:3" ht="12" customHeight="1">
      <c r="A181" s="215" t="s">
        <v>5548</v>
      </c>
      <c r="B181" s="215" t="s">
        <v>5549</v>
      </c>
      <c r="C181" s="215" t="str">
        <f t="shared" si="0"/>
        <v>AZŞirvan</v>
      </c>
    </row>
    <row r="182" spans="1:3" ht="12" customHeight="1">
      <c r="A182" s="215" t="s">
        <v>5550</v>
      </c>
      <c r="B182" s="215" t="s">
        <v>5551</v>
      </c>
      <c r="C182" s="215" t="str">
        <f t="shared" si="0"/>
        <v>AZXankəndi</v>
      </c>
    </row>
    <row r="183" spans="1:3" ht="12" customHeight="1">
      <c r="A183" s="215" t="s">
        <v>5552</v>
      </c>
      <c r="B183" s="215" t="s">
        <v>5553</v>
      </c>
      <c r="C183" s="215" t="str">
        <f t="shared" si="0"/>
        <v>AZYevlax</v>
      </c>
    </row>
    <row r="184" spans="1:3" ht="12" customHeight="1">
      <c r="A184" s="215" t="s">
        <v>5554</v>
      </c>
      <c r="B184" s="215" t="s">
        <v>5555</v>
      </c>
      <c r="C184" s="215" t="str">
        <f t="shared" si="0"/>
        <v>AZAbşeron</v>
      </c>
    </row>
    <row r="185" spans="1:3" ht="12" customHeight="1">
      <c r="A185" s="215" t="s">
        <v>5556</v>
      </c>
      <c r="B185" s="215" t="s">
        <v>5557</v>
      </c>
      <c r="C185" s="215" t="str">
        <f t="shared" si="0"/>
        <v>AZAğstafa</v>
      </c>
    </row>
    <row r="186" spans="1:3" ht="12" customHeight="1">
      <c r="A186" s="215" t="s">
        <v>5558</v>
      </c>
      <c r="B186" s="215" t="s">
        <v>5559</v>
      </c>
      <c r="C186" s="215" t="str">
        <f t="shared" si="0"/>
        <v>AZAğcabədi</v>
      </c>
    </row>
    <row r="187" spans="1:3" ht="12" customHeight="1">
      <c r="A187" s="215" t="s">
        <v>5560</v>
      </c>
      <c r="B187" s="215" t="s">
        <v>5561</v>
      </c>
      <c r="C187" s="215" t="str">
        <f t="shared" si="0"/>
        <v>AZAğdam</v>
      </c>
    </row>
    <row r="188" spans="1:3" ht="12" customHeight="1">
      <c r="A188" s="215" t="s">
        <v>5562</v>
      </c>
      <c r="B188" s="215" t="s">
        <v>5563</v>
      </c>
      <c r="C188" s="215" t="str">
        <f t="shared" si="0"/>
        <v>AZAğdaş</v>
      </c>
    </row>
    <row r="189" spans="1:3" ht="12" customHeight="1">
      <c r="A189" s="215" t="s">
        <v>5564</v>
      </c>
      <c r="B189" s="215" t="s">
        <v>5565</v>
      </c>
      <c r="C189" s="215" t="str">
        <f t="shared" si="0"/>
        <v>AZAğsu</v>
      </c>
    </row>
    <row r="190" spans="1:3" ht="12" customHeight="1">
      <c r="A190" s="215" t="s">
        <v>5566</v>
      </c>
      <c r="B190" s="215" t="s">
        <v>5567</v>
      </c>
      <c r="C190" s="215" t="str">
        <f t="shared" si="0"/>
        <v>AZAstara</v>
      </c>
    </row>
    <row r="191" spans="1:3" ht="12" customHeight="1">
      <c r="A191" s="215" t="s">
        <v>5568</v>
      </c>
      <c r="B191" s="215" t="s">
        <v>5569</v>
      </c>
      <c r="C191" s="215" t="str">
        <f t="shared" si="0"/>
        <v>AZBalakən</v>
      </c>
    </row>
    <row r="192" spans="1:3" ht="12" customHeight="1">
      <c r="A192" s="215" t="s">
        <v>5570</v>
      </c>
      <c r="B192" s="215" t="s">
        <v>5571</v>
      </c>
      <c r="C192" s="215" t="str">
        <f t="shared" si="0"/>
        <v>AZBərdə</v>
      </c>
    </row>
    <row r="193" spans="1:3" ht="12" customHeight="1">
      <c r="A193" s="215" t="s">
        <v>5572</v>
      </c>
      <c r="B193" s="215" t="s">
        <v>5573</v>
      </c>
      <c r="C193" s="215" t="str">
        <f t="shared" si="0"/>
        <v>AZBeyləqan</v>
      </c>
    </row>
    <row r="194" spans="1:3" ht="12" customHeight="1">
      <c r="A194" s="215" t="s">
        <v>5574</v>
      </c>
      <c r="B194" s="215" t="s">
        <v>5575</v>
      </c>
      <c r="C194" s="215" t="str">
        <f t="shared" si="0"/>
        <v>AZBiləsuvar</v>
      </c>
    </row>
    <row r="195" spans="1:3" ht="12" customHeight="1">
      <c r="A195" s="215" t="s">
        <v>5576</v>
      </c>
      <c r="B195" s="215" t="s">
        <v>5577</v>
      </c>
      <c r="C195" s="215" t="str">
        <f t="shared" si="0"/>
        <v>AZCəbrayıl</v>
      </c>
    </row>
    <row r="196" spans="1:3" ht="12" customHeight="1">
      <c r="A196" s="215" t="s">
        <v>5578</v>
      </c>
      <c r="B196" s="215" t="s">
        <v>5579</v>
      </c>
      <c r="C196" s="215" t="str">
        <f t="shared" si="0"/>
        <v>AZCəlilabad</v>
      </c>
    </row>
    <row r="197" spans="1:3" ht="12" customHeight="1">
      <c r="A197" s="215" t="s">
        <v>5580</v>
      </c>
      <c r="B197" s="215" t="s">
        <v>5581</v>
      </c>
      <c r="C197" s="215" t="str">
        <f t="shared" si="0"/>
        <v>AZDaşkəsən</v>
      </c>
    </row>
    <row r="198" spans="1:3" ht="12" customHeight="1">
      <c r="A198" s="215" t="s">
        <v>5582</v>
      </c>
      <c r="B198" s="215" t="s">
        <v>5583</v>
      </c>
      <c r="C198" s="215" t="str">
        <f t="shared" si="0"/>
        <v>AZFüzuli</v>
      </c>
    </row>
    <row r="199" spans="1:3" ht="12" customHeight="1">
      <c r="A199" s="215" t="s">
        <v>5584</v>
      </c>
      <c r="B199" s="215" t="s">
        <v>5585</v>
      </c>
      <c r="C199" s="215" t="str">
        <f t="shared" si="0"/>
        <v>AZGədəbəy</v>
      </c>
    </row>
    <row r="200" spans="1:3" ht="12" customHeight="1">
      <c r="A200" s="215" t="s">
        <v>5586</v>
      </c>
      <c r="B200" s="215" t="s">
        <v>5587</v>
      </c>
      <c r="C200" s="215" t="str">
        <f t="shared" si="0"/>
        <v>AZGoranboy</v>
      </c>
    </row>
    <row r="201" spans="1:3" ht="12" customHeight="1">
      <c r="A201" s="215" t="s">
        <v>5588</v>
      </c>
      <c r="B201" s="215" t="s">
        <v>5589</v>
      </c>
      <c r="C201" s="215" t="str">
        <f t="shared" si="0"/>
        <v>AZGöyçay</v>
      </c>
    </row>
    <row r="202" spans="1:3" ht="12" customHeight="1">
      <c r="A202" s="215" t="s">
        <v>5590</v>
      </c>
      <c r="B202" s="215" t="s">
        <v>5591</v>
      </c>
      <c r="C202" s="215" t="str">
        <f t="shared" si="0"/>
        <v>AZGöygöl</v>
      </c>
    </row>
    <row r="203" spans="1:3" ht="12" customHeight="1">
      <c r="A203" s="215" t="s">
        <v>5592</v>
      </c>
      <c r="B203" s="215" t="s">
        <v>5593</v>
      </c>
      <c r="C203" s="215" t="str">
        <f t="shared" si="0"/>
        <v>AZHacıqabul</v>
      </c>
    </row>
    <row r="204" spans="1:3" ht="12" customHeight="1">
      <c r="A204" s="215" t="s">
        <v>5594</v>
      </c>
      <c r="B204" s="215" t="s">
        <v>5595</v>
      </c>
      <c r="C204" s="215" t="str">
        <f t="shared" si="0"/>
        <v>AZİmişli</v>
      </c>
    </row>
    <row r="205" spans="1:3" ht="12" customHeight="1">
      <c r="A205" s="215" t="s">
        <v>5596</v>
      </c>
      <c r="B205" s="215" t="s">
        <v>5597</v>
      </c>
      <c r="C205" s="215" t="str">
        <f t="shared" si="0"/>
        <v>AZİsmayıllı</v>
      </c>
    </row>
    <row r="206" spans="1:3" ht="12" customHeight="1">
      <c r="A206" s="215" t="s">
        <v>5598</v>
      </c>
      <c r="B206" s="215" t="s">
        <v>5599</v>
      </c>
      <c r="C206" s="215" t="str">
        <f t="shared" si="0"/>
        <v>AZKəlbəcər</v>
      </c>
    </row>
    <row r="207" spans="1:3" ht="12" customHeight="1">
      <c r="A207" s="215" t="s">
        <v>5600</v>
      </c>
      <c r="B207" s="215" t="s">
        <v>5601</v>
      </c>
      <c r="C207" s="215" t="str">
        <f t="shared" si="0"/>
        <v>AZKürdəmir</v>
      </c>
    </row>
    <row r="208" spans="1:3" ht="12" customHeight="1">
      <c r="A208" s="215" t="s">
        <v>5602</v>
      </c>
      <c r="B208" s="215" t="s">
        <v>5603</v>
      </c>
      <c r="C208" s="215" t="str">
        <f t="shared" si="0"/>
        <v>AZLaçın</v>
      </c>
    </row>
    <row r="209" spans="1:3" ht="12" customHeight="1">
      <c r="A209" s="215" t="s">
        <v>5604</v>
      </c>
      <c r="B209" s="215" t="s">
        <v>5539</v>
      </c>
      <c r="C209" s="215" t="str">
        <f t="shared" si="0"/>
        <v>AZLənkəran</v>
      </c>
    </row>
    <row r="210" spans="1:3" ht="12" customHeight="1">
      <c r="A210" s="215" t="s">
        <v>5605</v>
      </c>
      <c r="B210" s="215" t="s">
        <v>5606</v>
      </c>
      <c r="C210" s="215" t="str">
        <f t="shared" si="0"/>
        <v>AZLerik</v>
      </c>
    </row>
    <row r="211" spans="1:3" ht="12" customHeight="1">
      <c r="A211" s="215" t="s">
        <v>5607</v>
      </c>
      <c r="B211" s="215" t="s">
        <v>5608</v>
      </c>
      <c r="C211" s="215" t="str">
        <f t="shared" si="0"/>
        <v>AZMasallı</v>
      </c>
    </row>
    <row r="212" spans="1:3" ht="12" customHeight="1">
      <c r="A212" s="215" t="s">
        <v>5609</v>
      </c>
      <c r="B212" s="215" t="s">
        <v>5610</v>
      </c>
      <c r="C212" s="215" t="str">
        <f t="shared" si="0"/>
        <v>AZNeftçala</v>
      </c>
    </row>
    <row r="213" spans="1:3" ht="12" customHeight="1">
      <c r="A213" s="215" t="s">
        <v>5611</v>
      </c>
      <c r="B213" s="215" t="s">
        <v>5612</v>
      </c>
      <c r="C213" s="215" t="str">
        <f t="shared" si="0"/>
        <v>AZOğuz</v>
      </c>
    </row>
    <row r="214" spans="1:3" ht="12" customHeight="1">
      <c r="A214" s="215" t="s">
        <v>5613</v>
      </c>
      <c r="B214" s="215" t="s">
        <v>5614</v>
      </c>
      <c r="C214" s="215" t="str">
        <f t="shared" si="0"/>
        <v>AZQəbələ</v>
      </c>
    </row>
    <row r="215" spans="1:3" ht="12" customHeight="1">
      <c r="A215" s="215" t="s">
        <v>5615</v>
      </c>
      <c r="B215" s="215" t="s">
        <v>5616</v>
      </c>
      <c r="C215" s="215" t="str">
        <f t="shared" si="0"/>
        <v>AZQax</v>
      </c>
    </row>
    <row r="216" spans="1:3" ht="12" customHeight="1">
      <c r="A216" s="215" t="s">
        <v>5617</v>
      </c>
      <c r="B216" s="215" t="s">
        <v>5618</v>
      </c>
      <c r="C216" s="215" t="str">
        <f t="shared" si="0"/>
        <v>AZQazax</v>
      </c>
    </row>
    <row r="217" spans="1:3" ht="12" customHeight="1">
      <c r="A217" s="215" t="s">
        <v>5619</v>
      </c>
      <c r="B217" s="215" t="s">
        <v>5620</v>
      </c>
      <c r="C217" s="215" t="str">
        <f t="shared" si="0"/>
        <v>AZQuba</v>
      </c>
    </row>
    <row r="218" spans="1:3" ht="12" customHeight="1">
      <c r="A218" s="215" t="s">
        <v>5621</v>
      </c>
      <c r="B218" s="215" t="s">
        <v>5622</v>
      </c>
      <c r="C218" s="215" t="str">
        <f t="shared" si="0"/>
        <v>AZQubadlı</v>
      </c>
    </row>
    <row r="219" spans="1:3" ht="12" customHeight="1">
      <c r="A219" s="215" t="s">
        <v>5623</v>
      </c>
      <c r="B219" s="215" t="s">
        <v>5624</v>
      </c>
      <c r="C219" s="215" t="str">
        <f t="shared" si="0"/>
        <v>AZQobustan</v>
      </c>
    </row>
    <row r="220" spans="1:3" ht="12" customHeight="1">
      <c r="A220" s="215" t="s">
        <v>5625</v>
      </c>
      <c r="B220" s="215" t="s">
        <v>5626</v>
      </c>
      <c r="C220" s="215" t="str">
        <f t="shared" si="0"/>
        <v>AZQusar</v>
      </c>
    </row>
    <row r="221" spans="1:3" ht="12" customHeight="1">
      <c r="A221" s="215" t="s">
        <v>5627</v>
      </c>
      <c r="B221" s="215" t="s">
        <v>5628</v>
      </c>
      <c r="C221" s="215" t="str">
        <f t="shared" si="0"/>
        <v>AZSabirabad</v>
      </c>
    </row>
    <row r="222" spans="1:3" ht="12" customHeight="1">
      <c r="A222" s="215" t="s">
        <v>5629</v>
      </c>
      <c r="B222" s="215" t="s">
        <v>5545</v>
      </c>
      <c r="C222" s="215" t="str">
        <f t="shared" si="0"/>
        <v>AZŞəki</v>
      </c>
    </row>
    <row r="223" spans="1:3" ht="12" customHeight="1">
      <c r="A223" s="215" t="s">
        <v>5630</v>
      </c>
      <c r="B223" s="215" t="s">
        <v>5631</v>
      </c>
      <c r="C223" s="215" t="str">
        <f t="shared" si="0"/>
        <v>AZSalyan</v>
      </c>
    </row>
    <row r="224" spans="1:3" ht="12" customHeight="1">
      <c r="A224" s="215" t="s">
        <v>5632</v>
      </c>
      <c r="B224" s="215" t="s">
        <v>5633</v>
      </c>
      <c r="C224" s="215" t="str">
        <f t="shared" si="0"/>
        <v>AZSaatlı</v>
      </c>
    </row>
    <row r="225" spans="1:3" ht="12" customHeight="1">
      <c r="A225" s="215" t="s">
        <v>5634</v>
      </c>
      <c r="B225" s="215" t="s">
        <v>5635</v>
      </c>
      <c r="C225" s="215" t="str">
        <f t="shared" si="0"/>
        <v>AZŞabran</v>
      </c>
    </row>
    <row r="226" spans="1:3" ht="12" customHeight="1">
      <c r="A226" s="215" t="s">
        <v>5636</v>
      </c>
      <c r="B226" s="215" t="s">
        <v>5637</v>
      </c>
      <c r="C226" s="215" t="str">
        <f t="shared" si="0"/>
        <v>AZSiyəzən</v>
      </c>
    </row>
    <row r="227" spans="1:3" ht="12" customHeight="1">
      <c r="A227" s="215" t="s">
        <v>5638</v>
      </c>
      <c r="B227" s="215" t="s">
        <v>5639</v>
      </c>
      <c r="C227" s="215" t="str">
        <f t="shared" si="0"/>
        <v>AZŞəmkir</v>
      </c>
    </row>
    <row r="228" spans="1:3" ht="12" customHeight="1">
      <c r="A228" s="215" t="s">
        <v>5640</v>
      </c>
      <c r="B228" s="215" t="s">
        <v>5641</v>
      </c>
      <c r="C228" s="215" t="str">
        <f t="shared" si="0"/>
        <v>AZŞamaxı</v>
      </c>
    </row>
    <row r="229" spans="1:3" ht="12" customHeight="1">
      <c r="A229" s="215" t="s">
        <v>5642</v>
      </c>
      <c r="B229" s="215" t="s">
        <v>5643</v>
      </c>
      <c r="C229" s="215" t="str">
        <f t="shared" si="0"/>
        <v>AZSamux</v>
      </c>
    </row>
    <row r="230" spans="1:3" ht="12" customHeight="1">
      <c r="A230" s="215" t="s">
        <v>5644</v>
      </c>
      <c r="B230" s="215" t="s">
        <v>5645</v>
      </c>
      <c r="C230" s="215" t="str">
        <f t="shared" si="0"/>
        <v>AZŞuşa</v>
      </c>
    </row>
    <row r="231" spans="1:3" ht="12" customHeight="1">
      <c r="A231" s="215" t="s">
        <v>5646</v>
      </c>
      <c r="B231" s="215" t="s">
        <v>5647</v>
      </c>
      <c r="C231" s="215" t="str">
        <f t="shared" si="0"/>
        <v>AZTərtər</v>
      </c>
    </row>
    <row r="232" spans="1:3" ht="12" customHeight="1">
      <c r="A232" s="215" t="s">
        <v>5648</v>
      </c>
      <c r="B232" s="215" t="s">
        <v>5649</v>
      </c>
      <c r="C232" s="215" t="str">
        <f t="shared" si="0"/>
        <v>AZTovuz</v>
      </c>
    </row>
    <row r="233" spans="1:3" ht="12" customHeight="1">
      <c r="A233" s="215" t="s">
        <v>5650</v>
      </c>
      <c r="B233" s="215" t="s">
        <v>5651</v>
      </c>
      <c r="C233" s="215" t="str">
        <f t="shared" si="0"/>
        <v>AZUcar</v>
      </c>
    </row>
    <row r="234" spans="1:3" ht="12" customHeight="1">
      <c r="A234" s="215" t="s">
        <v>5652</v>
      </c>
      <c r="B234" s="215" t="s">
        <v>5653</v>
      </c>
      <c r="C234" s="215" t="str">
        <f t="shared" si="0"/>
        <v>AZXaçmaz</v>
      </c>
    </row>
    <row r="235" spans="1:3" ht="12" customHeight="1">
      <c r="A235" s="215" t="s">
        <v>5654</v>
      </c>
      <c r="B235" s="215" t="s">
        <v>5655</v>
      </c>
      <c r="C235" s="215" t="str">
        <f t="shared" si="0"/>
        <v>AZXocalı</v>
      </c>
    </row>
    <row r="236" spans="1:3" ht="12" customHeight="1">
      <c r="A236" s="215" t="s">
        <v>5656</v>
      </c>
      <c r="B236" s="215" t="s">
        <v>5657</v>
      </c>
      <c r="C236" s="215" t="str">
        <f t="shared" si="0"/>
        <v>AZXızı</v>
      </c>
    </row>
    <row r="237" spans="1:3" ht="12" customHeight="1">
      <c r="A237" s="215" t="s">
        <v>5658</v>
      </c>
      <c r="B237" s="215" t="s">
        <v>5659</v>
      </c>
      <c r="C237" s="215" t="str">
        <f t="shared" si="0"/>
        <v>AZXocavənd</v>
      </c>
    </row>
    <row r="238" spans="1:3" ht="12" customHeight="1">
      <c r="A238" s="215" t="s">
        <v>5660</v>
      </c>
      <c r="B238" s="215" t="s">
        <v>5661</v>
      </c>
      <c r="C238" s="215" t="str">
        <f t="shared" si="0"/>
        <v>AZYardımlı</v>
      </c>
    </row>
    <row r="239" spans="1:3" ht="12" customHeight="1">
      <c r="A239" s="215" t="s">
        <v>5662</v>
      </c>
      <c r="B239" s="215" t="s">
        <v>5553</v>
      </c>
      <c r="C239" s="215" t="str">
        <f t="shared" si="0"/>
        <v>AZYevlax</v>
      </c>
    </row>
    <row r="240" spans="1:3" ht="12" customHeight="1">
      <c r="A240" s="215" t="s">
        <v>5663</v>
      </c>
      <c r="B240" s="215" t="s">
        <v>5664</v>
      </c>
      <c r="C240" s="215" t="str">
        <f t="shared" si="0"/>
        <v>AZZəngilan</v>
      </c>
    </row>
    <row r="241" spans="1:3" ht="12" customHeight="1">
      <c r="A241" s="215" t="s">
        <v>5665</v>
      </c>
      <c r="B241" s="215" t="s">
        <v>5666</v>
      </c>
      <c r="C241" s="215" t="str">
        <f t="shared" si="0"/>
        <v>AZZaqatala</v>
      </c>
    </row>
    <row r="242" spans="1:3" ht="12" customHeight="1">
      <c r="A242" s="215" t="s">
        <v>5667</v>
      </c>
      <c r="B242" s="215" t="s">
        <v>5668</v>
      </c>
      <c r="C242" s="215" t="str">
        <f t="shared" si="0"/>
        <v>AZZərdab</v>
      </c>
    </row>
    <row r="243" spans="1:3" ht="12" customHeight="1">
      <c r="A243" s="215" t="s">
        <v>5669</v>
      </c>
      <c r="B243" s="215" t="s">
        <v>5670</v>
      </c>
      <c r="C243" s="215" t="str">
        <f t="shared" si="0"/>
        <v>AZNaxçıvan</v>
      </c>
    </row>
    <row r="244" spans="1:3" ht="12" customHeight="1">
      <c r="A244" s="215" t="s">
        <v>5671</v>
      </c>
      <c r="B244" s="215" t="s">
        <v>5670</v>
      </c>
      <c r="C244" s="215" t="str">
        <f t="shared" si="0"/>
        <v>AZNaxçıvan</v>
      </c>
    </row>
    <row r="245" spans="1:3" ht="12" customHeight="1">
      <c r="A245" s="215" t="s">
        <v>5672</v>
      </c>
      <c r="B245" s="215" t="s">
        <v>5673</v>
      </c>
      <c r="C245" s="215" t="str">
        <f t="shared" si="0"/>
        <v>AZBabək</v>
      </c>
    </row>
    <row r="246" spans="1:3" ht="12" customHeight="1">
      <c r="A246" s="215" t="s">
        <v>5674</v>
      </c>
      <c r="B246" s="215" t="s">
        <v>5675</v>
      </c>
      <c r="C246" s="215" t="str">
        <f t="shared" si="0"/>
        <v>AZCulfa</v>
      </c>
    </row>
    <row r="247" spans="1:3" ht="12" customHeight="1">
      <c r="A247" s="215" t="s">
        <v>5676</v>
      </c>
      <c r="B247" s="215" t="s">
        <v>5677</v>
      </c>
      <c r="C247" s="215" t="str">
        <f t="shared" si="0"/>
        <v>AZKǝngǝrli</v>
      </c>
    </row>
    <row r="248" spans="1:3" ht="12" customHeight="1">
      <c r="A248" s="215" t="s">
        <v>5678</v>
      </c>
      <c r="B248" s="215" t="s">
        <v>5679</v>
      </c>
      <c r="C248" s="215" t="str">
        <f t="shared" si="0"/>
        <v>AZOrdubad</v>
      </c>
    </row>
    <row r="249" spans="1:3" ht="12" customHeight="1">
      <c r="A249" s="215" t="s">
        <v>5680</v>
      </c>
      <c r="B249" s="215" t="s">
        <v>5681</v>
      </c>
      <c r="C249" s="215" t="str">
        <f t="shared" si="0"/>
        <v>AZSədərək</v>
      </c>
    </row>
    <row r="250" spans="1:3" ht="12" customHeight="1">
      <c r="A250" s="215" t="s">
        <v>5682</v>
      </c>
      <c r="B250" s="215" t="s">
        <v>5683</v>
      </c>
      <c r="C250" s="215" t="str">
        <f t="shared" si="0"/>
        <v>AZŞahbuz</v>
      </c>
    </row>
    <row r="251" spans="1:3" ht="12" customHeight="1">
      <c r="A251" s="215" t="s">
        <v>5684</v>
      </c>
      <c r="B251" s="215" t="s">
        <v>5685</v>
      </c>
      <c r="C251" s="215" t="str">
        <f t="shared" si="0"/>
        <v>AZŞərur</v>
      </c>
    </row>
    <row r="252" spans="1:3" ht="12" customHeight="1">
      <c r="A252" s="215" t="s">
        <v>5686</v>
      </c>
      <c r="B252" s="215" t="s">
        <v>5687</v>
      </c>
      <c r="C252" s="215" t="str">
        <f t="shared" si="0"/>
        <v>BAFederacija Bosne i Hercegovine</v>
      </c>
    </row>
    <row r="253" spans="1:3" ht="12" customHeight="1">
      <c r="A253" s="215" t="s">
        <v>5686</v>
      </c>
      <c r="B253" s="215" t="s">
        <v>5687</v>
      </c>
      <c r="C253" s="215" t="str">
        <f t="shared" si="0"/>
        <v>BAFederacija Bosne i Hercegovine</v>
      </c>
    </row>
    <row r="254" spans="1:3" ht="12" customHeight="1">
      <c r="A254" s="215" t="s">
        <v>5686</v>
      </c>
      <c r="B254" s="215" t="s">
        <v>5687</v>
      </c>
      <c r="C254" s="215" t="str">
        <f t="shared" si="0"/>
        <v>BAFederacija Bosne i Hercegovine</v>
      </c>
    </row>
    <row r="255" spans="1:3" ht="12" customHeight="1">
      <c r="A255" s="215" t="s">
        <v>5688</v>
      </c>
      <c r="B255" s="215" t="s">
        <v>5689</v>
      </c>
      <c r="C255" s="215" t="str">
        <f t="shared" si="0"/>
        <v>BARepublika Srpska</v>
      </c>
    </row>
    <row r="256" spans="1:3" ht="12" customHeight="1">
      <c r="A256" s="215" t="s">
        <v>5688</v>
      </c>
      <c r="B256" s="215" t="s">
        <v>5689</v>
      </c>
      <c r="C256" s="215" t="str">
        <f t="shared" si="0"/>
        <v>BARepublika Srpska</v>
      </c>
    </row>
    <row r="257" spans="1:3" ht="12" customHeight="1">
      <c r="A257" s="215" t="s">
        <v>5688</v>
      </c>
      <c r="B257" s="215" t="s">
        <v>5689</v>
      </c>
      <c r="C257" s="215" t="str">
        <f t="shared" ref="C257:C511" si="1">LEFT(A257,2)&amp;B257</f>
        <v>BARepublika Srpska</v>
      </c>
    </row>
    <row r="258" spans="1:3" ht="12" customHeight="1">
      <c r="A258" s="215" t="s">
        <v>5690</v>
      </c>
      <c r="B258" s="215" t="s">
        <v>5691</v>
      </c>
      <c r="C258" s="215" t="str">
        <f t="shared" si="1"/>
        <v>BABrčko distrikt</v>
      </c>
    </row>
    <row r="259" spans="1:3" ht="12" customHeight="1">
      <c r="A259" s="215" t="s">
        <v>5690</v>
      </c>
      <c r="B259" s="215" t="s">
        <v>5691</v>
      </c>
      <c r="C259" s="215" t="str">
        <f t="shared" si="1"/>
        <v>BABrčko distrikt</v>
      </c>
    </row>
    <row r="260" spans="1:3" ht="12" customHeight="1">
      <c r="A260" s="215" t="s">
        <v>5690</v>
      </c>
      <c r="B260" s="215" t="s">
        <v>5691</v>
      </c>
      <c r="C260" s="215" t="str">
        <f t="shared" si="1"/>
        <v>BABrčko distrikt</v>
      </c>
    </row>
    <row r="261" spans="1:3" ht="12" customHeight="1">
      <c r="A261" s="215" t="s">
        <v>5692</v>
      </c>
      <c r="B261" s="215" t="s">
        <v>5693</v>
      </c>
      <c r="C261" s="215" t="str">
        <f t="shared" si="1"/>
        <v>BBChrist Church</v>
      </c>
    </row>
    <row r="262" spans="1:3" ht="12" customHeight="1">
      <c r="A262" s="215" t="s">
        <v>5694</v>
      </c>
      <c r="B262" s="215" t="s">
        <v>5695</v>
      </c>
      <c r="C262" s="215" t="str">
        <f t="shared" si="1"/>
        <v>BBSaint Andrew</v>
      </c>
    </row>
    <row r="263" spans="1:3" ht="12" customHeight="1">
      <c r="A263" s="215" t="s">
        <v>5696</v>
      </c>
      <c r="B263" s="215" t="s">
        <v>5363</v>
      </c>
      <c r="C263" s="215" t="str">
        <f t="shared" si="1"/>
        <v>BBSaint George</v>
      </c>
    </row>
    <row r="264" spans="1:3" ht="12" customHeight="1">
      <c r="A264" s="215" t="s">
        <v>5697</v>
      </c>
      <c r="B264" s="215" t="s">
        <v>5698</v>
      </c>
      <c r="C264" s="215" t="str">
        <f t="shared" si="1"/>
        <v>BBSaint James</v>
      </c>
    </row>
    <row r="265" spans="1:3" ht="12" customHeight="1">
      <c r="A265" s="215" t="s">
        <v>5699</v>
      </c>
      <c r="B265" s="215" t="s">
        <v>5365</v>
      </c>
      <c r="C265" s="215" t="str">
        <f t="shared" si="1"/>
        <v>BBSaint John</v>
      </c>
    </row>
    <row r="266" spans="1:3" ht="12" customHeight="1">
      <c r="A266" s="215" t="s">
        <v>5700</v>
      </c>
      <c r="B266" s="215" t="s">
        <v>5701</v>
      </c>
      <c r="C266" s="215" t="str">
        <f t="shared" si="1"/>
        <v>BBSaint Joseph</v>
      </c>
    </row>
    <row r="267" spans="1:3" ht="12" customHeight="1">
      <c r="A267" s="215" t="s">
        <v>5702</v>
      </c>
      <c r="B267" s="215" t="s">
        <v>5703</v>
      </c>
      <c r="C267" s="215" t="str">
        <f t="shared" si="1"/>
        <v>BBSaint Lucy</v>
      </c>
    </row>
    <row r="268" spans="1:3" ht="12" customHeight="1">
      <c r="A268" s="215" t="s">
        <v>5704</v>
      </c>
      <c r="B268" s="215" t="s">
        <v>5705</v>
      </c>
      <c r="C268" s="215" t="str">
        <f t="shared" si="1"/>
        <v>BBSaint Michael</v>
      </c>
    </row>
    <row r="269" spans="1:3" ht="12" customHeight="1">
      <c r="A269" s="215" t="s">
        <v>5706</v>
      </c>
      <c r="B269" s="215" t="s">
        <v>5371</v>
      </c>
      <c r="C269" s="215" t="str">
        <f t="shared" si="1"/>
        <v>BBSaint Peter</v>
      </c>
    </row>
    <row r="270" spans="1:3" ht="12" customHeight="1">
      <c r="A270" s="215" t="s">
        <v>5707</v>
      </c>
      <c r="B270" s="215" t="s">
        <v>5373</v>
      </c>
      <c r="C270" s="215" t="str">
        <f t="shared" si="1"/>
        <v>BBSaint Philip</v>
      </c>
    </row>
    <row r="271" spans="1:3" ht="12" customHeight="1">
      <c r="A271" s="215" t="s">
        <v>5708</v>
      </c>
      <c r="B271" s="215" t="s">
        <v>5709</v>
      </c>
      <c r="C271" s="215" t="str">
        <f t="shared" si="1"/>
        <v>BBSaint Thomas</v>
      </c>
    </row>
    <row r="272" spans="1:3" ht="12" customHeight="1">
      <c r="A272" s="215" t="s">
        <v>5710</v>
      </c>
      <c r="B272" s="215" t="s">
        <v>5711</v>
      </c>
      <c r="C272" s="215" t="str">
        <f t="shared" si="1"/>
        <v>BDBarisal</v>
      </c>
    </row>
    <row r="273" spans="1:3" ht="12" customHeight="1">
      <c r="A273" s="215" t="s">
        <v>5712</v>
      </c>
      <c r="B273" s="215" t="s">
        <v>5713</v>
      </c>
      <c r="C273" s="215" t="str">
        <f t="shared" si="1"/>
        <v>BDBarguna</v>
      </c>
    </row>
    <row r="274" spans="1:3" ht="12" customHeight="1">
      <c r="A274" s="215" t="s">
        <v>5714</v>
      </c>
      <c r="B274" s="215" t="s">
        <v>5711</v>
      </c>
      <c r="C274" s="215" t="str">
        <f t="shared" si="1"/>
        <v>BDBarisal</v>
      </c>
    </row>
    <row r="275" spans="1:3" ht="12" customHeight="1">
      <c r="A275" s="215" t="s">
        <v>5715</v>
      </c>
      <c r="B275" s="215" t="s">
        <v>5716</v>
      </c>
      <c r="C275" s="215" t="str">
        <f t="shared" si="1"/>
        <v>BDBhola</v>
      </c>
    </row>
    <row r="276" spans="1:3" ht="12" customHeight="1">
      <c r="A276" s="215" t="s">
        <v>5717</v>
      </c>
      <c r="B276" s="215" t="s">
        <v>5718</v>
      </c>
      <c r="C276" s="215" t="str">
        <f t="shared" si="1"/>
        <v>BDJhalakathi</v>
      </c>
    </row>
    <row r="277" spans="1:3" ht="12" customHeight="1">
      <c r="A277" s="215" t="s">
        <v>5719</v>
      </c>
      <c r="B277" s="215" t="s">
        <v>5720</v>
      </c>
      <c r="C277" s="215" t="str">
        <f t="shared" si="1"/>
        <v>BDPirojpur</v>
      </c>
    </row>
    <row r="278" spans="1:3" ht="12" customHeight="1">
      <c r="A278" s="215" t="s">
        <v>5721</v>
      </c>
      <c r="B278" s="215" t="s">
        <v>5722</v>
      </c>
      <c r="C278" s="215" t="str">
        <f t="shared" si="1"/>
        <v>BDPatuakhali</v>
      </c>
    </row>
    <row r="279" spans="1:3" ht="12" customHeight="1">
      <c r="A279" s="215" t="s">
        <v>5723</v>
      </c>
      <c r="B279" s="215" t="s">
        <v>5724</v>
      </c>
      <c r="C279" s="215" t="str">
        <f t="shared" si="1"/>
        <v>BDChittagong</v>
      </c>
    </row>
    <row r="280" spans="1:3" ht="12" customHeight="1">
      <c r="A280" s="215" t="s">
        <v>5725</v>
      </c>
      <c r="B280" s="215" t="s">
        <v>5726</v>
      </c>
      <c r="C280" s="215" t="str">
        <f t="shared" si="1"/>
        <v>BDBandarban</v>
      </c>
    </row>
    <row r="281" spans="1:3" ht="12" customHeight="1">
      <c r="A281" s="215" t="s">
        <v>5727</v>
      </c>
      <c r="B281" s="215" t="s">
        <v>5728</v>
      </c>
      <c r="C281" s="215" t="str">
        <f t="shared" si="1"/>
        <v>BDBrahmanbaria</v>
      </c>
    </row>
    <row r="282" spans="1:3" ht="12" customHeight="1">
      <c r="A282" s="215" t="s">
        <v>5729</v>
      </c>
      <c r="B282" s="215" t="s">
        <v>5730</v>
      </c>
      <c r="C282" s="215" t="str">
        <f t="shared" si="1"/>
        <v>BDComilla</v>
      </c>
    </row>
    <row r="283" spans="1:3" ht="12" customHeight="1">
      <c r="A283" s="215" t="s">
        <v>5731</v>
      </c>
      <c r="B283" s="215" t="s">
        <v>5732</v>
      </c>
      <c r="C283" s="215" t="str">
        <f t="shared" si="1"/>
        <v>BDChandpur</v>
      </c>
    </row>
    <row r="284" spans="1:3" ht="12" customHeight="1">
      <c r="A284" s="215" t="s">
        <v>5733</v>
      </c>
      <c r="B284" s="215" t="s">
        <v>5724</v>
      </c>
      <c r="C284" s="215" t="str">
        <f t="shared" si="1"/>
        <v>BDChittagong</v>
      </c>
    </row>
    <row r="285" spans="1:3" ht="12" customHeight="1">
      <c r="A285" s="215" t="s">
        <v>5734</v>
      </c>
      <c r="B285" s="215" t="s">
        <v>5735</v>
      </c>
      <c r="C285" s="215" t="str">
        <f t="shared" si="1"/>
        <v>BDCox's Bazar</v>
      </c>
    </row>
    <row r="286" spans="1:3" ht="12" customHeight="1">
      <c r="A286" s="215" t="s">
        <v>5736</v>
      </c>
      <c r="B286" s="215" t="s">
        <v>5737</v>
      </c>
      <c r="C286" s="215" t="str">
        <f t="shared" si="1"/>
        <v>BDFeni</v>
      </c>
    </row>
    <row r="287" spans="1:3" ht="12" customHeight="1">
      <c r="A287" s="215" t="s">
        <v>5738</v>
      </c>
      <c r="B287" s="215" t="s">
        <v>5739</v>
      </c>
      <c r="C287" s="215" t="str">
        <f t="shared" si="1"/>
        <v>BDKhagrachhari</v>
      </c>
    </row>
    <row r="288" spans="1:3" ht="12" customHeight="1">
      <c r="A288" s="215" t="s">
        <v>5740</v>
      </c>
      <c r="B288" s="215" t="s">
        <v>5741</v>
      </c>
      <c r="C288" s="215" t="str">
        <f t="shared" si="1"/>
        <v>BDLakshmipur</v>
      </c>
    </row>
    <row r="289" spans="1:3" ht="12" customHeight="1">
      <c r="A289" s="215" t="s">
        <v>5742</v>
      </c>
      <c r="B289" s="215" t="s">
        <v>5743</v>
      </c>
      <c r="C289" s="215" t="str">
        <f t="shared" si="1"/>
        <v>BDNoakhali</v>
      </c>
    </row>
    <row r="290" spans="1:3" ht="12" customHeight="1">
      <c r="A290" s="215" t="s">
        <v>5744</v>
      </c>
      <c r="B290" s="215" t="s">
        <v>5745</v>
      </c>
      <c r="C290" s="215" t="str">
        <f t="shared" si="1"/>
        <v>BDRangamati</v>
      </c>
    </row>
    <row r="291" spans="1:3" ht="12" customHeight="1">
      <c r="A291" s="215" t="s">
        <v>5746</v>
      </c>
      <c r="B291" s="215" t="s">
        <v>5747</v>
      </c>
      <c r="C291" s="215" t="str">
        <f t="shared" si="1"/>
        <v>BDDhaka</v>
      </c>
    </row>
    <row r="292" spans="1:3" ht="12" customHeight="1">
      <c r="A292" s="215" t="s">
        <v>5748</v>
      </c>
      <c r="B292" s="215" t="s">
        <v>5747</v>
      </c>
      <c r="C292" s="215" t="str">
        <f t="shared" si="1"/>
        <v>BDDhaka</v>
      </c>
    </row>
    <row r="293" spans="1:3" ht="12" customHeight="1">
      <c r="A293" s="215" t="s">
        <v>5749</v>
      </c>
      <c r="B293" s="215" t="s">
        <v>5750</v>
      </c>
      <c r="C293" s="215" t="str">
        <f t="shared" si="1"/>
        <v>BDFaridpur</v>
      </c>
    </row>
    <row r="294" spans="1:3" ht="12" customHeight="1">
      <c r="A294" s="215" t="s">
        <v>5751</v>
      </c>
      <c r="B294" s="215" t="s">
        <v>5752</v>
      </c>
      <c r="C294" s="215" t="str">
        <f t="shared" si="1"/>
        <v>BDGopalganj</v>
      </c>
    </row>
    <row r="295" spans="1:3" ht="12" customHeight="1">
      <c r="A295" s="215" t="s">
        <v>5753</v>
      </c>
      <c r="B295" s="215" t="s">
        <v>5754</v>
      </c>
      <c r="C295" s="215" t="str">
        <f t="shared" si="1"/>
        <v>BDGazipur</v>
      </c>
    </row>
    <row r="296" spans="1:3" ht="12" customHeight="1">
      <c r="A296" s="215" t="s">
        <v>5755</v>
      </c>
      <c r="B296" s="215" t="s">
        <v>5756</v>
      </c>
      <c r="C296" s="215" t="str">
        <f t="shared" si="1"/>
        <v>BDKishoreganj</v>
      </c>
    </row>
    <row r="297" spans="1:3" ht="12" customHeight="1">
      <c r="A297" s="215" t="s">
        <v>5757</v>
      </c>
      <c r="B297" s="215" t="s">
        <v>5758</v>
      </c>
      <c r="C297" s="215" t="str">
        <f t="shared" si="1"/>
        <v>BDManikganj</v>
      </c>
    </row>
    <row r="298" spans="1:3" ht="12" customHeight="1">
      <c r="A298" s="215" t="s">
        <v>5759</v>
      </c>
      <c r="B298" s="215" t="s">
        <v>5760</v>
      </c>
      <c r="C298" s="215" t="str">
        <f t="shared" si="1"/>
        <v>BDMunshiganj</v>
      </c>
    </row>
    <row r="299" spans="1:3" ht="12" customHeight="1">
      <c r="A299" s="215" t="s">
        <v>5761</v>
      </c>
      <c r="B299" s="215" t="s">
        <v>5762</v>
      </c>
      <c r="C299" s="215" t="str">
        <f t="shared" si="1"/>
        <v>BDMadaripur</v>
      </c>
    </row>
    <row r="300" spans="1:3" ht="12" customHeight="1">
      <c r="A300" s="215" t="s">
        <v>5763</v>
      </c>
      <c r="B300" s="215" t="s">
        <v>5764</v>
      </c>
      <c r="C300" s="215" t="str">
        <f t="shared" si="1"/>
        <v>BDNarayanganj</v>
      </c>
    </row>
    <row r="301" spans="1:3" ht="12" customHeight="1">
      <c r="A301" s="215" t="s">
        <v>5765</v>
      </c>
      <c r="B301" s="215" t="s">
        <v>5766</v>
      </c>
      <c r="C301" s="215" t="str">
        <f t="shared" si="1"/>
        <v>BDNarsingdi</v>
      </c>
    </row>
    <row r="302" spans="1:3" ht="12" customHeight="1">
      <c r="A302" s="215" t="s">
        <v>5767</v>
      </c>
      <c r="B302" s="215" t="s">
        <v>5768</v>
      </c>
      <c r="C302" s="215" t="str">
        <f t="shared" si="1"/>
        <v>BDRajbari</v>
      </c>
    </row>
    <row r="303" spans="1:3" ht="12" customHeight="1">
      <c r="A303" s="215" t="s">
        <v>5769</v>
      </c>
      <c r="B303" s="215" t="s">
        <v>5770</v>
      </c>
      <c r="C303" s="215" t="str">
        <f t="shared" si="1"/>
        <v>BDShariatpur</v>
      </c>
    </row>
    <row r="304" spans="1:3" ht="12" customHeight="1">
      <c r="A304" s="215" t="s">
        <v>5771</v>
      </c>
      <c r="B304" s="215" t="s">
        <v>5772</v>
      </c>
      <c r="C304" s="215" t="str">
        <f t="shared" si="1"/>
        <v>BDTangail</v>
      </c>
    </row>
    <row r="305" spans="1:3" ht="12" customHeight="1">
      <c r="A305" s="215" t="s">
        <v>5773</v>
      </c>
      <c r="B305" s="215" t="s">
        <v>5774</v>
      </c>
      <c r="C305" s="215" t="str">
        <f t="shared" si="1"/>
        <v>BDKhulna</v>
      </c>
    </row>
    <row r="306" spans="1:3" ht="12" customHeight="1">
      <c r="A306" s="215" t="s">
        <v>5775</v>
      </c>
      <c r="B306" s="215" t="s">
        <v>5776</v>
      </c>
      <c r="C306" s="215" t="str">
        <f t="shared" si="1"/>
        <v>BDBagerhat</v>
      </c>
    </row>
    <row r="307" spans="1:3" ht="12" customHeight="1">
      <c r="A307" s="215" t="s">
        <v>5777</v>
      </c>
      <c r="B307" s="215" t="s">
        <v>5778</v>
      </c>
      <c r="C307" s="215" t="str">
        <f t="shared" si="1"/>
        <v>BDChuadanga</v>
      </c>
    </row>
    <row r="308" spans="1:3" ht="12" customHeight="1">
      <c r="A308" s="215" t="s">
        <v>5779</v>
      </c>
      <c r="B308" s="215" t="s">
        <v>5780</v>
      </c>
      <c r="C308" s="215" t="str">
        <f t="shared" si="1"/>
        <v>BDJessore</v>
      </c>
    </row>
    <row r="309" spans="1:3" ht="12" customHeight="1">
      <c r="A309" s="215" t="s">
        <v>5781</v>
      </c>
      <c r="B309" s="215" t="s">
        <v>5782</v>
      </c>
      <c r="C309" s="215" t="str">
        <f t="shared" si="1"/>
        <v>BDJhenaidah</v>
      </c>
    </row>
    <row r="310" spans="1:3" ht="12" customHeight="1">
      <c r="A310" s="215" t="s">
        <v>5783</v>
      </c>
      <c r="B310" s="215" t="s">
        <v>5774</v>
      </c>
      <c r="C310" s="215" t="str">
        <f t="shared" si="1"/>
        <v>BDKhulna</v>
      </c>
    </row>
    <row r="311" spans="1:3" ht="12" customHeight="1">
      <c r="A311" s="215" t="s">
        <v>5784</v>
      </c>
      <c r="B311" s="215" t="s">
        <v>5785</v>
      </c>
      <c r="C311" s="215" t="str">
        <f t="shared" si="1"/>
        <v>BDKushtia</v>
      </c>
    </row>
    <row r="312" spans="1:3" ht="12" customHeight="1">
      <c r="A312" s="215" t="s">
        <v>5786</v>
      </c>
      <c r="B312" s="215" t="s">
        <v>5787</v>
      </c>
      <c r="C312" s="215" t="str">
        <f t="shared" si="1"/>
        <v>BDMagura</v>
      </c>
    </row>
    <row r="313" spans="1:3" ht="12" customHeight="1">
      <c r="A313" s="215" t="s">
        <v>5788</v>
      </c>
      <c r="B313" s="215" t="s">
        <v>5789</v>
      </c>
      <c r="C313" s="215" t="str">
        <f t="shared" si="1"/>
        <v>BDMeherpur</v>
      </c>
    </row>
    <row r="314" spans="1:3" ht="12" customHeight="1">
      <c r="A314" s="215" t="s">
        <v>5790</v>
      </c>
      <c r="B314" s="215" t="s">
        <v>5791</v>
      </c>
      <c r="C314" s="215" t="str">
        <f t="shared" si="1"/>
        <v>BDNarail</v>
      </c>
    </row>
    <row r="315" spans="1:3" ht="12" customHeight="1">
      <c r="A315" s="215" t="s">
        <v>5792</v>
      </c>
      <c r="B315" s="215" t="s">
        <v>5793</v>
      </c>
      <c r="C315" s="215" t="str">
        <f t="shared" si="1"/>
        <v>BDSatkhira</v>
      </c>
    </row>
    <row r="316" spans="1:3" ht="12" customHeight="1">
      <c r="A316" s="215" t="s">
        <v>5794</v>
      </c>
      <c r="B316" s="215" t="s">
        <v>5795</v>
      </c>
      <c r="C316" s="215" t="str">
        <f t="shared" si="1"/>
        <v>BDRajshahi</v>
      </c>
    </row>
    <row r="317" spans="1:3" ht="12" customHeight="1">
      <c r="A317" s="215" t="s">
        <v>5796</v>
      </c>
      <c r="B317" s="215" t="s">
        <v>5797</v>
      </c>
      <c r="C317" s="215" t="str">
        <f t="shared" si="1"/>
        <v>BDBogra</v>
      </c>
    </row>
    <row r="318" spans="1:3" ht="12" customHeight="1">
      <c r="A318" s="215" t="s">
        <v>5798</v>
      </c>
      <c r="B318" s="215" t="s">
        <v>5799</v>
      </c>
      <c r="C318" s="215" t="str">
        <f t="shared" si="1"/>
        <v>BDJoypurhat</v>
      </c>
    </row>
    <row r="319" spans="1:3" ht="12" customHeight="1">
      <c r="A319" s="215" t="s">
        <v>5800</v>
      </c>
      <c r="B319" s="215" t="s">
        <v>5801</v>
      </c>
      <c r="C319" s="215" t="str">
        <f t="shared" si="1"/>
        <v>BDNatore</v>
      </c>
    </row>
    <row r="320" spans="1:3" ht="12" customHeight="1">
      <c r="A320" s="215" t="s">
        <v>5802</v>
      </c>
      <c r="B320" s="215" t="s">
        <v>5803</v>
      </c>
      <c r="C320" s="215" t="str">
        <f t="shared" si="1"/>
        <v>BDChapai Nawabganj</v>
      </c>
    </row>
    <row r="321" spans="1:3" ht="12" customHeight="1">
      <c r="A321" s="215" t="s">
        <v>5804</v>
      </c>
      <c r="B321" s="215" t="s">
        <v>5805</v>
      </c>
      <c r="C321" s="215" t="str">
        <f t="shared" si="1"/>
        <v>BDNaogaon</v>
      </c>
    </row>
    <row r="322" spans="1:3" ht="12" customHeight="1">
      <c r="A322" s="215" t="s">
        <v>5806</v>
      </c>
      <c r="B322" s="215" t="s">
        <v>5807</v>
      </c>
      <c r="C322" s="215" t="str">
        <f t="shared" si="1"/>
        <v>BDPabna</v>
      </c>
    </row>
    <row r="323" spans="1:3" ht="12" customHeight="1">
      <c r="A323" s="215" t="s">
        <v>5808</v>
      </c>
      <c r="B323" s="215" t="s">
        <v>5795</v>
      </c>
      <c r="C323" s="215" t="str">
        <f t="shared" si="1"/>
        <v>BDRajshahi</v>
      </c>
    </row>
    <row r="324" spans="1:3" ht="12" customHeight="1">
      <c r="A324" s="215" t="s">
        <v>5809</v>
      </c>
      <c r="B324" s="215" t="s">
        <v>5810</v>
      </c>
      <c r="C324" s="215" t="str">
        <f t="shared" si="1"/>
        <v>BDSirajganj</v>
      </c>
    </row>
    <row r="325" spans="1:3" ht="12" customHeight="1">
      <c r="A325" s="215" t="s">
        <v>5811</v>
      </c>
      <c r="B325" s="215" t="s">
        <v>5812</v>
      </c>
      <c r="C325" s="215" t="str">
        <f t="shared" si="1"/>
        <v>BDRangpur</v>
      </c>
    </row>
    <row r="326" spans="1:3" ht="12" customHeight="1">
      <c r="A326" s="215" t="s">
        <v>5813</v>
      </c>
      <c r="B326" s="215" t="s">
        <v>5814</v>
      </c>
      <c r="C326" s="215" t="str">
        <f t="shared" si="1"/>
        <v>BDDinajpur</v>
      </c>
    </row>
    <row r="327" spans="1:3" ht="12" customHeight="1">
      <c r="A327" s="215" t="s">
        <v>5815</v>
      </c>
      <c r="B327" s="215" t="s">
        <v>5816</v>
      </c>
      <c r="C327" s="215" t="str">
        <f t="shared" si="1"/>
        <v>BDGaibandha</v>
      </c>
    </row>
    <row r="328" spans="1:3" ht="12" customHeight="1">
      <c r="A328" s="215" t="s">
        <v>5817</v>
      </c>
      <c r="B328" s="215" t="s">
        <v>5818</v>
      </c>
      <c r="C328" s="215" t="str">
        <f t="shared" si="1"/>
        <v>BDKurigram</v>
      </c>
    </row>
    <row r="329" spans="1:3" ht="12" customHeight="1">
      <c r="A329" s="215" t="s">
        <v>5819</v>
      </c>
      <c r="B329" s="215" t="s">
        <v>5820</v>
      </c>
      <c r="C329" s="215" t="str">
        <f t="shared" si="1"/>
        <v>BDLalmonirhat</v>
      </c>
    </row>
    <row r="330" spans="1:3" ht="12" customHeight="1">
      <c r="A330" s="215" t="s">
        <v>5821</v>
      </c>
      <c r="B330" s="215" t="s">
        <v>5822</v>
      </c>
      <c r="C330" s="215" t="str">
        <f t="shared" si="1"/>
        <v>BDNilphamari</v>
      </c>
    </row>
    <row r="331" spans="1:3" ht="12" customHeight="1">
      <c r="A331" s="215" t="s">
        <v>5823</v>
      </c>
      <c r="B331" s="215" t="s">
        <v>5824</v>
      </c>
      <c r="C331" s="215" t="str">
        <f t="shared" si="1"/>
        <v>BDPanchagarh</v>
      </c>
    </row>
    <row r="332" spans="1:3" ht="12" customHeight="1">
      <c r="A332" s="215" t="s">
        <v>5825</v>
      </c>
      <c r="B332" s="215" t="s">
        <v>5812</v>
      </c>
      <c r="C332" s="215" t="str">
        <f t="shared" si="1"/>
        <v>BDRangpur</v>
      </c>
    </row>
    <row r="333" spans="1:3" ht="12" customHeight="1">
      <c r="A333" s="215" t="s">
        <v>5826</v>
      </c>
      <c r="B333" s="215" t="s">
        <v>5827</v>
      </c>
      <c r="C333" s="215" t="str">
        <f t="shared" si="1"/>
        <v>BDThakurgaon</v>
      </c>
    </row>
    <row r="334" spans="1:3" ht="12" customHeight="1">
      <c r="A334" s="215" t="s">
        <v>5828</v>
      </c>
      <c r="B334" s="215" t="s">
        <v>5829</v>
      </c>
      <c r="C334" s="215" t="str">
        <f t="shared" si="1"/>
        <v>BDSylhet</v>
      </c>
    </row>
    <row r="335" spans="1:3" ht="12" customHeight="1">
      <c r="A335" s="215" t="s">
        <v>5830</v>
      </c>
      <c r="B335" s="215" t="s">
        <v>5831</v>
      </c>
      <c r="C335" s="215" t="str">
        <f t="shared" si="1"/>
        <v>BDHabiganj</v>
      </c>
    </row>
    <row r="336" spans="1:3" ht="12" customHeight="1">
      <c r="A336" s="215" t="s">
        <v>5832</v>
      </c>
      <c r="B336" s="215" t="s">
        <v>5833</v>
      </c>
      <c r="C336" s="215" t="str">
        <f t="shared" si="1"/>
        <v>BDMoulvibazar</v>
      </c>
    </row>
    <row r="337" spans="1:3" ht="12" customHeight="1">
      <c r="A337" s="215" t="s">
        <v>5834</v>
      </c>
      <c r="B337" s="215" t="s">
        <v>5829</v>
      </c>
      <c r="C337" s="215" t="str">
        <f t="shared" si="1"/>
        <v>BDSylhet</v>
      </c>
    </row>
    <row r="338" spans="1:3" ht="12" customHeight="1">
      <c r="A338" s="215" t="s">
        <v>5835</v>
      </c>
      <c r="B338" s="215" t="s">
        <v>5836</v>
      </c>
      <c r="C338" s="215" t="str">
        <f t="shared" si="1"/>
        <v>BDSunamganj</v>
      </c>
    </row>
    <row r="339" spans="1:3" ht="12" customHeight="1">
      <c r="A339" s="215" t="s">
        <v>5837</v>
      </c>
      <c r="B339" s="215" t="s">
        <v>5838</v>
      </c>
      <c r="C339" s="215" t="str">
        <f t="shared" si="1"/>
        <v>BDMymensingh</v>
      </c>
    </row>
    <row r="340" spans="1:3" ht="12" customHeight="1">
      <c r="A340" s="215" t="s">
        <v>5839</v>
      </c>
      <c r="B340" s="215" t="s">
        <v>5840</v>
      </c>
      <c r="C340" s="215" t="str">
        <f t="shared" si="1"/>
        <v>BDJamalpur</v>
      </c>
    </row>
    <row r="341" spans="1:3" ht="12" customHeight="1">
      <c r="A341" s="215" t="s">
        <v>5841</v>
      </c>
      <c r="B341" s="215" t="s">
        <v>5838</v>
      </c>
      <c r="C341" s="215" t="str">
        <f t="shared" si="1"/>
        <v>BDMymensingh</v>
      </c>
    </row>
    <row r="342" spans="1:3" ht="12" customHeight="1">
      <c r="A342" s="215" t="s">
        <v>5842</v>
      </c>
      <c r="B342" s="215" t="s">
        <v>5843</v>
      </c>
      <c r="C342" s="215" t="str">
        <f t="shared" si="1"/>
        <v>BDNetrakona</v>
      </c>
    </row>
    <row r="343" spans="1:3" ht="12" customHeight="1">
      <c r="A343" s="215" t="s">
        <v>5844</v>
      </c>
      <c r="B343" s="215" t="s">
        <v>5845</v>
      </c>
      <c r="C343" s="215" t="str">
        <f t="shared" si="1"/>
        <v>BDSherpur</v>
      </c>
    </row>
    <row r="344" spans="1:3" ht="12" customHeight="1">
      <c r="A344" s="215" t="s">
        <v>5846</v>
      </c>
      <c r="B344" s="215" t="s">
        <v>5847</v>
      </c>
      <c r="C344" s="215" t="str">
        <f t="shared" si="1"/>
        <v>BEBruxelles-Capitale, Région de</v>
      </c>
    </row>
    <row r="345" spans="1:3" ht="12" customHeight="1">
      <c r="A345" s="215" t="s">
        <v>5846</v>
      </c>
      <c r="B345" s="215" t="s">
        <v>5848</v>
      </c>
      <c r="C345" s="215" t="str">
        <f t="shared" si="1"/>
        <v>BEBrussels Hoofdstedelijk Gewest</v>
      </c>
    </row>
    <row r="346" spans="1:3" ht="12" customHeight="1">
      <c r="A346" s="215" t="s">
        <v>5849</v>
      </c>
      <c r="B346" s="215" t="s">
        <v>5850</v>
      </c>
      <c r="C346" s="215" t="str">
        <f t="shared" si="1"/>
        <v>BEVlaams Gewest</v>
      </c>
    </row>
    <row r="347" spans="1:3" ht="12" customHeight="1">
      <c r="A347" s="215" t="s">
        <v>5851</v>
      </c>
      <c r="B347" s="215" t="s">
        <v>530</v>
      </c>
      <c r="C347" s="215" t="str">
        <f t="shared" si="1"/>
        <v>BEAntwerpen</v>
      </c>
    </row>
    <row r="348" spans="1:3" ht="12" customHeight="1">
      <c r="A348" s="215" t="s">
        <v>5852</v>
      </c>
      <c r="B348" s="215" t="s">
        <v>5853</v>
      </c>
      <c r="C348" s="215" t="str">
        <f t="shared" si="1"/>
        <v>BEVlaams-Brabant</v>
      </c>
    </row>
    <row r="349" spans="1:3" ht="12" customHeight="1">
      <c r="A349" s="215" t="s">
        <v>5854</v>
      </c>
      <c r="B349" s="215" t="s">
        <v>5855</v>
      </c>
      <c r="C349" s="215" t="str">
        <f t="shared" si="1"/>
        <v>BELimburg</v>
      </c>
    </row>
    <row r="350" spans="1:3" ht="12" customHeight="1">
      <c r="A350" s="215" t="s">
        <v>5856</v>
      </c>
      <c r="B350" s="215" t="s">
        <v>5857</v>
      </c>
      <c r="C350" s="215" t="str">
        <f t="shared" si="1"/>
        <v>BEOost-Vlaanderen</v>
      </c>
    </row>
    <row r="351" spans="1:3" ht="12" customHeight="1">
      <c r="A351" s="215" t="s">
        <v>5858</v>
      </c>
      <c r="B351" s="215" t="s">
        <v>5859</v>
      </c>
      <c r="C351" s="215" t="str">
        <f t="shared" si="1"/>
        <v>BEWest-Vlaanderen</v>
      </c>
    </row>
    <row r="352" spans="1:3" ht="12" customHeight="1">
      <c r="A352" s="215" t="s">
        <v>5860</v>
      </c>
      <c r="B352" s="215" t="s">
        <v>5861</v>
      </c>
      <c r="C352" s="215" t="str">
        <f t="shared" si="1"/>
        <v>BEwallonne, Région</v>
      </c>
    </row>
    <row r="353" spans="1:3" ht="12" customHeight="1">
      <c r="A353" s="215" t="s">
        <v>5862</v>
      </c>
      <c r="B353" s="215" t="s">
        <v>5863</v>
      </c>
      <c r="C353" s="215" t="str">
        <f t="shared" si="1"/>
        <v>BEBrabant wallon</v>
      </c>
    </row>
    <row r="354" spans="1:3" ht="12" customHeight="1">
      <c r="A354" s="215" t="s">
        <v>5864</v>
      </c>
      <c r="B354" s="215" t="s">
        <v>5865</v>
      </c>
      <c r="C354" s="215" t="str">
        <f t="shared" si="1"/>
        <v>BEHainaut</v>
      </c>
    </row>
    <row r="355" spans="1:3" ht="12" customHeight="1">
      <c r="A355" s="215" t="s">
        <v>5866</v>
      </c>
      <c r="B355" s="215" t="s">
        <v>5867</v>
      </c>
      <c r="C355" s="215" t="str">
        <f t="shared" si="1"/>
        <v>BELiège</v>
      </c>
    </row>
    <row r="356" spans="1:3" ht="12" customHeight="1">
      <c r="A356" s="215" t="s">
        <v>5868</v>
      </c>
      <c r="B356" s="215" t="s">
        <v>5869</v>
      </c>
      <c r="C356" s="215" t="str">
        <f t="shared" si="1"/>
        <v>BELuxembourg</v>
      </c>
    </row>
    <row r="357" spans="1:3" ht="12" customHeight="1">
      <c r="A357" s="215" t="s">
        <v>5870</v>
      </c>
      <c r="B357" s="215" t="s">
        <v>5871</v>
      </c>
      <c r="C357" s="215" t="str">
        <f t="shared" si="1"/>
        <v>BENamur</v>
      </c>
    </row>
    <row r="358" spans="1:3" ht="12" customHeight="1">
      <c r="A358" s="215" t="s">
        <v>5872</v>
      </c>
      <c r="B358" s="215" t="s">
        <v>5873</v>
      </c>
      <c r="C358" s="215" t="str">
        <f t="shared" si="1"/>
        <v>BFBoucle du Mouhoun</v>
      </c>
    </row>
    <row r="359" spans="1:3" ht="12" customHeight="1">
      <c r="A359" s="215" t="s">
        <v>5874</v>
      </c>
      <c r="B359" s="215" t="s">
        <v>5875</v>
      </c>
      <c r="C359" s="215" t="str">
        <f t="shared" si="1"/>
        <v>BFBalé</v>
      </c>
    </row>
    <row r="360" spans="1:3" ht="12" customHeight="1">
      <c r="A360" s="215" t="s">
        <v>5876</v>
      </c>
      <c r="B360" s="215" t="s">
        <v>5877</v>
      </c>
      <c r="C360" s="215" t="str">
        <f t="shared" si="1"/>
        <v>BFBanwa</v>
      </c>
    </row>
    <row r="361" spans="1:3" ht="12" customHeight="1">
      <c r="A361" s="215" t="s">
        <v>5878</v>
      </c>
      <c r="B361" s="215" t="s">
        <v>5879</v>
      </c>
      <c r="C361" s="215" t="str">
        <f t="shared" si="1"/>
        <v>BFKossi</v>
      </c>
    </row>
    <row r="362" spans="1:3" ht="12" customHeight="1">
      <c r="A362" s="215" t="s">
        <v>5880</v>
      </c>
      <c r="B362" s="215" t="s">
        <v>5881</v>
      </c>
      <c r="C362" s="215" t="str">
        <f t="shared" si="1"/>
        <v>BFMouhoun</v>
      </c>
    </row>
    <row r="363" spans="1:3" ht="12" customHeight="1">
      <c r="A363" s="215" t="s">
        <v>5882</v>
      </c>
      <c r="B363" s="215" t="s">
        <v>5883</v>
      </c>
      <c r="C363" s="215" t="str">
        <f t="shared" si="1"/>
        <v>BFNayala</v>
      </c>
    </row>
    <row r="364" spans="1:3" ht="12" customHeight="1">
      <c r="A364" s="215" t="s">
        <v>5884</v>
      </c>
      <c r="B364" s="215" t="s">
        <v>5885</v>
      </c>
      <c r="C364" s="215" t="str">
        <f t="shared" si="1"/>
        <v>BFSourou</v>
      </c>
    </row>
    <row r="365" spans="1:3" ht="12" customHeight="1">
      <c r="A365" s="215" t="s">
        <v>5886</v>
      </c>
      <c r="B365" s="215" t="s">
        <v>5887</v>
      </c>
      <c r="C365" s="215" t="str">
        <f t="shared" si="1"/>
        <v>BFCascades</v>
      </c>
    </row>
    <row r="366" spans="1:3" ht="12" customHeight="1">
      <c r="A366" s="215" t="s">
        <v>5888</v>
      </c>
      <c r="B366" s="215" t="s">
        <v>5889</v>
      </c>
      <c r="C366" s="215" t="str">
        <f t="shared" si="1"/>
        <v>BFComoé</v>
      </c>
    </row>
    <row r="367" spans="1:3" ht="12" customHeight="1">
      <c r="A367" s="215" t="s">
        <v>5890</v>
      </c>
      <c r="B367" s="215" t="s">
        <v>5891</v>
      </c>
      <c r="C367" s="215" t="str">
        <f t="shared" si="1"/>
        <v>BFLéraba</v>
      </c>
    </row>
    <row r="368" spans="1:3" ht="12" customHeight="1">
      <c r="A368" s="215" t="s">
        <v>5892</v>
      </c>
      <c r="B368" s="215" t="s">
        <v>5893</v>
      </c>
      <c r="C368" s="215" t="str">
        <f t="shared" si="1"/>
        <v>BFCentre</v>
      </c>
    </row>
    <row r="369" spans="1:3" ht="12" customHeight="1">
      <c r="A369" s="215" t="s">
        <v>5894</v>
      </c>
      <c r="B369" s="215" t="s">
        <v>5895</v>
      </c>
      <c r="C369" s="215" t="str">
        <f t="shared" si="1"/>
        <v>BFKadiogo</v>
      </c>
    </row>
    <row r="370" spans="1:3" ht="12" customHeight="1">
      <c r="A370" s="215" t="s">
        <v>5896</v>
      </c>
      <c r="B370" s="215" t="s">
        <v>5897</v>
      </c>
      <c r="C370" s="215" t="str">
        <f t="shared" si="1"/>
        <v>BFCentre-Est</v>
      </c>
    </row>
    <row r="371" spans="1:3" ht="12" customHeight="1">
      <c r="A371" s="215" t="s">
        <v>5898</v>
      </c>
      <c r="B371" s="215" t="s">
        <v>5899</v>
      </c>
      <c r="C371" s="215" t="str">
        <f t="shared" si="1"/>
        <v>BFBoulgou</v>
      </c>
    </row>
    <row r="372" spans="1:3" ht="12" customHeight="1">
      <c r="A372" s="215" t="s">
        <v>5900</v>
      </c>
      <c r="B372" s="215" t="s">
        <v>5901</v>
      </c>
      <c r="C372" s="215" t="str">
        <f t="shared" si="1"/>
        <v>BFKoulpélogo</v>
      </c>
    </row>
    <row r="373" spans="1:3" ht="12" customHeight="1">
      <c r="A373" s="215" t="s">
        <v>5902</v>
      </c>
      <c r="B373" s="215" t="s">
        <v>5903</v>
      </c>
      <c r="C373" s="215" t="str">
        <f t="shared" si="1"/>
        <v>BFKouritenga</v>
      </c>
    </row>
    <row r="374" spans="1:3" ht="12" customHeight="1">
      <c r="A374" s="215" t="s">
        <v>5904</v>
      </c>
      <c r="B374" s="215" t="s">
        <v>5905</v>
      </c>
      <c r="C374" s="215" t="str">
        <f t="shared" si="1"/>
        <v>BFCentre-Nord</v>
      </c>
    </row>
    <row r="375" spans="1:3" ht="12" customHeight="1">
      <c r="A375" s="215" t="s">
        <v>5906</v>
      </c>
      <c r="B375" s="215" t="s">
        <v>5907</v>
      </c>
      <c r="C375" s="215" t="str">
        <f t="shared" si="1"/>
        <v>BFBam</v>
      </c>
    </row>
    <row r="376" spans="1:3" ht="12" customHeight="1">
      <c r="A376" s="215" t="s">
        <v>5908</v>
      </c>
      <c r="B376" s="215" t="s">
        <v>5909</v>
      </c>
      <c r="C376" s="215" t="str">
        <f t="shared" si="1"/>
        <v>BFNamentenga</v>
      </c>
    </row>
    <row r="377" spans="1:3" ht="12" customHeight="1">
      <c r="A377" s="215" t="s">
        <v>5910</v>
      </c>
      <c r="B377" s="215" t="s">
        <v>5911</v>
      </c>
      <c r="C377" s="215" t="str">
        <f t="shared" si="1"/>
        <v>BFSanmatenga</v>
      </c>
    </row>
    <row r="378" spans="1:3" ht="12" customHeight="1">
      <c r="A378" s="215" t="s">
        <v>5912</v>
      </c>
      <c r="B378" s="215" t="s">
        <v>5913</v>
      </c>
      <c r="C378" s="215" t="str">
        <f t="shared" si="1"/>
        <v>BFCentre-Ouest</v>
      </c>
    </row>
    <row r="379" spans="1:3" ht="12" customHeight="1">
      <c r="A379" s="215" t="s">
        <v>5914</v>
      </c>
      <c r="B379" s="215" t="s">
        <v>5915</v>
      </c>
      <c r="C379" s="215" t="str">
        <f t="shared" si="1"/>
        <v>BFBoulkiemdé</v>
      </c>
    </row>
    <row r="380" spans="1:3" ht="12" customHeight="1">
      <c r="A380" s="215" t="s">
        <v>5916</v>
      </c>
      <c r="B380" s="215" t="s">
        <v>5917</v>
      </c>
      <c r="C380" s="215" t="str">
        <f t="shared" si="1"/>
        <v>BFSissili</v>
      </c>
    </row>
    <row r="381" spans="1:3" ht="12" customHeight="1">
      <c r="A381" s="215" t="s">
        <v>5918</v>
      </c>
      <c r="B381" s="215" t="s">
        <v>5919</v>
      </c>
      <c r="C381" s="215" t="str">
        <f t="shared" si="1"/>
        <v>BFSanguié</v>
      </c>
    </row>
    <row r="382" spans="1:3" ht="12" customHeight="1">
      <c r="A382" s="215" t="s">
        <v>5920</v>
      </c>
      <c r="B382" s="215" t="s">
        <v>5921</v>
      </c>
      <c r="C382" s="215" t="str">
        <f t="shared" si="1"/>
        <v>BFZiro</v>
      </c>
    </row>
    <row r="383" spans="1:3" ht="12" customHeight="1">
      <c r="A383" s="215" t="s">
        <v>5922</v>
      </c>
      <c r="B383" s="215" t="s">
        <v>5923</v>
      </c>
      <c r="C383" s="215" t="str">
        <f t="shared" si="1"/>
        <v>BFCentre-Sud</v>
      </c>
    </row>
    <row r="384" spans="1:3" ht="12" customHeight="1">
      <c r="A384" s="215" t="s">
        <v>5924</v>
      </c>
      <c r="B384" s="215" t="s">
        <v>5925</v>
      </c>
      <c r="C384" s="215" t="str">
        <f t="shared" si="1"/>
        <v>BFBazèga</v>
      </c>
    </row>
    <row r="385" spans="1:3" ht="12" customHeight="1">
      <c r="A385" s="215" t="s">
        <v>5926</v>
      </c>
      <c r="B385" s="215" t="s">
        <v>5927</v>
      </c>
      <c r="C385" s="215" t="str">
        <f t="shared" si="1"/>
        <v>BFNahouri</v>
      </c>
    </row>
    <row r="386" spans="1:3" ht="12" customHeight="1">
      <c r="A386" s="215" t="s">
        <v>5928</v>
      </c>
      <c r="B386" s="215" t="s">
        <v>5929</v>
      </c>
      <c r="C386" s="215" t="str">
        <f t="shared" si="1"/>
        <v>BFZoundwéogo</v>
      </c>
    </row>
    <row r="387" spans="1:3" ht="12" customHeight="1">
      <c r="A387" s="215" t="s">
        <v>5930</v>
      </c>
      <c r="B387" s="215" t="s">
        <v>5931</v>
      </c>
      <c r="C387" s="215" t="str">
        <f t="shared" si="1"/>
        <v>BFEst</v>
      </c>
    </row>
    <row r="388" spans="1:3" ht="12" customHeight="1">
      <c r="A388" s="215" t="s">
        <v>5932</v>
      </c>
      <c r="B388" s="215" t="s">
        <v>5933</v>
      </c>
      <c r="C388" s="215" t="str">
        <f t="shared" si="1"/>
        <v>BFGnagna</v>
      </c>
    </row>
    <row r="389" spans="1:3" ht="12" customHeight="1">
      <c r="A389" s="215" t="s">
        <v>5934</v>
      </c>
      <c r="B389" s="215" t="s">
        <v>5935</v>
      </c>
      <c r="C389" s="215" t="str">
        <f t="shared" si="1"/>
        <v>BFGourma</v>
      </c>
    </row>
    <row r="390" spans="1:3" ht="12" customHeight="1">
      <c r="A390" s="215" t="s">
        <v>5936</v>
      </c>
      <c r="B390" s="215" t="s">
        <v>5937</v>
      </c>
      <c r="C390" s="215" t="str">
        <f t="shared" si="1"/>
        <v>BFKomondjari</v>
      </c>
    </row>
    <row r="391" spans="1:3" ht="12" customHeight="1">
      <c r="A391" s="215" t="s">
        <v>5938</v>
      </c>
      <c r="B391" s="215" t="s">
        <v>5939</v>
      </c>
      <c r="C391" s="215" t="str">
        <f t="shared" si="1"/>
        <v>BFKompienga</v>
      </c>
    </row>
    <row r="392" spans="1:3" ht="12" customHeight="1">
      <c r="A392" s="215" t="s">
        <v>5940</v>
      </c>
      <c r="B392" s="215" t="s">
        <v>5941</v>
      </c>
      <c r="C392" s="215" t="str">
        <f t="shared" si="1"/>
        <v>BFTapoa</v>
      </c>
    </row>
    <row r="393" spans="1:3" ht="12" customHeight="1">
      <c r="A393" s="215" t="s">
        <v>5942</v>
      </c>
      <c r="B393" s="215" t="s">
        <v>5943</v>
      </c>
      <c r="C393" s="215" t="str">
        <f t="shared" si="1"/>
        <v>BFHauts-Bassins</v>
      </c>
    </row>
    <row r="394" spans="1:3" ht="12" customHeight="1">
      <c r="A394" s="215" t="s">
        <v>5944</v>
      </c>
      <c r="B394" s="215" t="s">
        <v>5945</v>
      </c>
      <c r="C394" s="215" t="str">
        <f t="shared" si="1"/>
        <v>BFHouet</v>
      </c>
    </row>
    <row r="395" spans="1:3" ht="12" customHeight="1">
      <c r="A395" s="215" t="s">
        <v>5946</v>
      </c>
      <c r="B395" s="215" t="s">
        <v>5947</v>
      </c>
      <c r="C395" s="215" t="str">
        <f t="shared" si="1"/>
        <v>BFKénédougou</v>
      </c>
    </row>
    <row r="396" spans="1:3" ht="12" customHeight="1">
      <c r="A396" s="215" t="s">
        <v>5948</v>
      </c>
      <c r="B396" s="215" t="s">
        <v>5949</v>
      </c>
      <c r="C396" s="215" t="str">
        <f t="shared" si="1"/>
        <v>BFTuy</v>
      </c>
    </row>
    <row r="397" spans="1:3" ht="12" customHeight="1">
      <c r="A397" s="215" t="s">
        <v>5950</v>
      </c>
      <c r="B397" s="215" t="s">
        <v>5951</v>
      </c>
      <c r="C397" s="215" t="str">
        <f t="shared" si="1"/>
        <v>BFNord</v>
      </c>
    </row>
    <row r="398" spans="1:3" ht="12" customHeight="1">
      <c r="A398" s="215" t="s">
        <v>5952</v>
      </c>
      <c r="B398" s="215" t="s">
        <v>5953</v>
      </c>
      <c r="C398" s="215" t="str">
        <f t="shared" si="1"/>
        <v>BFLoroum</v>
      </c>
    </row>
    <row r="399" spans="1:3" ht="12" customHeight="1">
      <c r="A399" s="215" t="s">
        <v>5954</v>
      </c>
      <c r="B399" s="215" t="s">
        <v>5955</v>
      </c>
      <c r="C399" s="215" t="str">
        <f t="shared" si="1"/>
        <v>BFPassoré</v>
      </c>
    </row>
    <row r="400" spans="1:3" ht="12" customHeight="1">
      <c r="A400" s="215" t="s">
        <v>5956</v>
      </c>
      <c r="B400" s="215" t="s">
        <v>5957</v>
      </c>
      <c r="C400" s="215" t="str">
        <f t="shared" si="1"/>
        <v>BFYatenga</v>
      </c>
    </row>
    <row r="401" spans="1:3" ht="12" customHeight="1">
      <c r="A401" s="215" t="s">
        <v>5958</v>
      </c>
      <c r="B401" s="215" t="s">
        <v>5959</v>
      </c>
      <c r="C401" s="215" t="str">
        <f t="shared" si="1"/>
        <v>BFZondoma</v>
      </c>
    </row>
    <row r="402" spans="1:3" ht="12" customHeight="1">
      <c r="A402" s="215" t="s">
        <v>5960</v>
      </c>
      <c r="B402" s="215" t="s">
        <v>5961</v>
      </c>
      <c r="C402" s="215" t="str">
        <f t="shared" si="1"/>
        <v>BFPlateau-Central</v>
      </c>
    </row>
    <row r="403" spans="1:3" ht="12" customHeight="1">
      <c r="A403" s="215" t="s">
        <v>5962</v>
      </c>
      <c r="B403" s="215" t="s">
        <v>5963</v>
      </c>
      <c r="C403" s="215" t="str">
        <f t="shared" si="1"/>
        <v>BFGanzourgou</v>
      </c>
    </row>
    <row r="404" spans="1:3" ht="12" customHeight="1">
      <c r="A404" s="215" t="s">
        <v>5964</v>
      </c>
      <c r="B404" s="215" t="s">
        <v>5965</v>
      </c>
      <c r="C404" s="215" t="str">
        <f t="shared" si="1"/>
        <v>BFKourwéogo</v>
      </c>
    </row>
    <row r="405" spans="1:3" ht="12" customHeight="1">
      <c r="A405" s="215" t="s">
        <v>5966</v>
      </c>
      <c r="B405" s="215" t="s">
        <v>5967</v>
      </c>
      <c r="C405" s="215" t="str">
        <f t="shared" si="1"/>
        <v>BFOubritenga</v>
      </c>
    </row>
    <row r="406" spans="1:3" ht="12" customHeight="1">
      <c r="A406" s="215" t="s">
        <v>5968</v>
      </c>
      <c r="B406" s="215" t="s">
        <v>5969</v>
      </c>
      <c r="C406" s="215" t="str">
        <f t="shared" si="1"/>
        <v>BFSahel</v>
      </c>
    </row>
    <row r="407" spans="1:3" ht="12" customHeight="1">
      <c r="A407" s="215" t="s">
        <v>5970</v>
      </c>
      <c r="B407" s="215" t="s">
        <v>5971</v>
      </c>
      <c r="C407" s="215" t="str">
        <f t="shared" si="1"/>
        <v>BFOudalan</v>
      </c>
    </row>
    <row r="408" spans="1:3" ht="12" customHeight="1">
      <c r="A408" s="215" t="s">
        <v>5972</v>
      </c>
      <c r="B408" s="215" t="s">
        <v>5973</v>
      </c>
      <c r="C408" s="215" t="str">
        <f t="shared" si="1"/>
        <v>BFSéno</v>
      </c>
    </row>
    <row r="409" spans="1:3" ht="12" customHeight="1">
      <c r="A409" s="215" t="s">
        <v>5974</v>
      </c>
      <c r="B409" s="215" t="s">
        <v>5975</v>
      </c>
      <c r="C409" s="215" t="str">
        <f t="shared" si="1"/>
        <v>BFSoum</v>
      </c>
    </row>
    <row r="410" spans="1:3" ht="12" customHeight="1">
      <c r="A410" s="215" t="s">
        <v>5976</v>
      </c>
      <c r="B410" s="215" t="s">
        <v>5977</v>
      </c>
      <c r="C410" s="215" t="str">
        <f t="shared" si="1"/>
        <v>BFYagha</v>
      </c>
    </row>
    <row r="411" spans="1:3" ht="12" customHeight="1">
      <c r="A411" s="215" t="s">
        <v>5978</v>
      </c>
      <c r="B411" s="215" t="s">
        <v>5979</v>
      </c>
      <c r="C411" s="215" t="str">
        <f t="shared" si="1"/>
        <v>BFSud-Ouest</v>
      </c>
    </row>
    <row r="412" spans="1:3" ht="12" customHeight="1">
      <c r="A412" s="215" t="s">
        <v>5980</v>
      </c>
      <c r="B412" s="215" t="s">
        <v>5981</v>
      </c>
      <c r="C412" s="215" t="str">
        <f t="shared" si="1"/>
        <v>BFBougouriba</v>
      </c>
    </row>
    <row r="413" spans="1:3" ht="12" customHeight="1">
      <c r="A413" s="215" t="s">
        <v>5982</v>
      </c>
      <c r="B413" s="215" t="s">
        <v>5983</v>
      </c>
      <c r="C413" s="215" t="str">
        <f t="shared" si="1"/>
        <v>BFIoba</v>
      </c>
    </row>
    <row r="414" spans="1:3" ht="12" customHeight="1">
      <c r="A414" s="215" t="s">
        <v>5984</v>
      </c>
      <c r="B414" s="215" t="s">
        <v>5985</v>
      </c>
      <c r="C414" s="215" t="str">
        <f t="shared" si="1"/>
        <v>BFNoumbiel</v>
      </c>
    </row>
    <row r="415" spans="1:3" ht="12" customHeight="1">
      <c r="A415" s="215" t="s">
        <v>5986</v>
      </c>
      <c r="B415" s="215" t="s">
        <v>5987</v>
      </c>
      <c r="C415" s="215" t="str">
        <f t="shared" si="1"/>
        <v>BFPoni</v>
      </c>
    </row>
    <row r="416" spans="1:3" ht="12" customHeight="1">
      <c r="A416" s="215" t="s">
        <v>5988</v>
      </c>
      <c r="B416" s="215" t="s">
        <v>5989</v>
      </c>
      <c r="C416" s="215" t="str">
        <f t="shared" si="1"/>
        <v>BGBlagoevgrad</v>
      </c>
    </row>
    <row r="417" spans="1:3" ht="12" customHeight="1">
      <c r="A417" s="215" t="s">
        <v>5990</v>
      </c>
      <c r="B417" s="215" t="s">
        <v>5991</v>
      </c>
      <c r="C417" s="215" t="str">
        <f t="shared" si="1"/>
        <v>BGBurgas</v>
      </c>
    </row>
    <row r="418" spans="1:3" ht="12" customHeight="1">
      <c r="A418" s="215" t="s">
        <v>5992</v>
      </c>
      <c r="B418" s="215" t="s">
        <v>5993</v>
      </c>
      <c r="C418" s="215" t="str">
        <f t="shared" si="1"/>
        <v>BGVarna</v>
      </c>
    </row>
    <row r="419" spans="1:3" ht="12" customHeight="1">
      <c r="A419" s="215" t="s">
        <v>5994</v>
      </c>
      <c r="B419" s="215" t="s">
        <v>5995</v>
      </c>
      <c r="C419" s="215" t="str">
        <f t="shared" si="1"/>
        <v>BGVeliko Tarnovo</v>
      </c>
    </row>
    <row r="420" spans="1:3" ht="12" customHeight="1">
      <c r="A420" s="215" t="s">
        <v>5996</v>
      </c>
      <c r="B420" s="215" t="s">
        <v>5997</v>
      </c>
      <c r="C420" s="215" t="str">
        <f t="shared" si="1"/>
        <v>BGVidin</v>
      </c>
    </row>
    <row r="421" spans="1:3" ht="12" customHeight="1">
      <c r="A421" s="215" t="s">
        <v>5998</v>
      </c>
      <c r="B421" s="215" t="s">
        <v>5999</v>
      </c>
      <c r="C421" s="215" t="str">
        <f t="shared" si="1"/>
        <v>BGVratsa</v>
      </c>
    </row>
    <row r="422" spans="1:3" ht="12" customHeight="1">
      <c r="A422" s="215" t="s">
        <v>6000</v>
      </c>
      <c r="B422" s="215" t="s">
        <v>6001</v>
      </c>
      <c r="C422" s="215" t="str">
        <f t="shared" si="1"/>
        <v>BGGabrovo</v>
      </c>
    </row>
    <row r="423" spans="1:3" ht="12" customHeight="1">
      <c r="A423" s="215" t="s">
        <v>6002</v>
      </c>
      <c r="B423" s="215" t="s">
        <v>6003</v>
      </c>
      <c r="C423" s="215" t="str">
        <f t="shared" si="1"/>
        <v>BGDobrich</v>
      </c>
    </row>
    <row r="424" spans="1:3" ht="12" customHeight="1">
      <c r="A424" s="215" t="s">
        <v>6004</v>
      </c>
      <c r="B424" s="215" t="s">
        <v>6005</v>
      </c>
      <c r="C424" s="215" t="str">
        <f t="shared" si="1"/>
        <v>BGKardzhali</v>
      </c>
    </row>
    <row r="425" spans="1:3" ht="12" customHeight="1">
      <c r="A425" s="215" t="s">
        <v>6006</v>
      </c>
      <c r="B425" s="215" t="s">
        <v>6007</v>
      </c>
      <c r="C425" s="215" t="str">
        <f t="shared" si="1"/>
        <v>BGKyustendil</v>
      </c>
    </row>
    <row r="426" spans="1:3" ht="12" customHeight="1">
      <c r="A426" s="215" t="s">
        <v>6008</v>
      </c>
      <c r="B426" s="215" t="s">
        <v>6009</v>
      </c>
      <c r="C426" s="215" t="str">
        <f t="shared" si="1"/>
        <v>BGLovech</v>
      </c>
    </row>
    <row r="427" spans="1:3" ht="12" customHeight="1">
      <c r="A427" s="215" t="s">
        <v>6010</v>
      </c>
      <c r="B427" s="215" t="s">
        <v>6011</v>
      </c>
      <c r="C427" s="215" t="str">
        <f t="shared" si="1"/>
        <v>BGMontana</v>
      </c>
    </row>
    <row r="428" spans="1:3" ht="12" customHeight="1">
      <c r="A428" s="215" t="s">
        <v>6012</v>
      </c>
      <c r="B428" s="215" t="s">
        <v>6013</v>
      </c>
      <c r="C428" s="215" t="str">
        <f t="shared" si="1"/>
        <v>BGPazardzhik</v>
      </c>
    </row>
    <row r="429" spans="1:3" ht="12" customHeight="1">
      <c r="A429" s="215" t="s">
        <v>6014</v>
      </c>
      <c r="B429" s="215" t="s">
        <v>6015</v>
      </c>
      <c r="C429" s="215" t="str">
        <f t="shared" si="1"/>
        <v>BGPernik</v>
      </c>
    </row>
    <row r="430" spans="1:3" ht="12" customHeight="1">
      <c r="A430" s="215" t="s">
        <v>6016</v>
      </c>
      <c r="B430" s="215" t="s">
        <v>6017</v>
      </c>
      <c r="C430" s="215" t="str">
        <f t="shared" si="1"/>
        <v>BGPleven</v>
      </c>
    </row>
    <row r="431" spans="1:3" ht="12" customHeight="1">
      <c r="A431" s="215" t="s">
        <v>6018</v>
      </c>
      <c r="B431" s="215" t="s">
        <v>6019</v>
      </c>
      <c r="C431" s="215" t="str">
        <f t="shared" si="1"/>
        <v>BGPlovdiv</v>
      </c>
    </row>
    <row r="432" spans="1:3" ht="12" customHeight="1">
      <c r="A432" s="215" t="s">
        <v>6020</v>
      </c>
      <c r="B432" s="215" t="s">
        <v>6021</v>
      </c>
      <c r="C432" s="215" t="str">
        <f t="shared" si="1"/>
        <v>BGRazgrad</v>
      </c>
    </row>
    <row r="433" spans="1:3" ht="12" customHeight="1">
      <c r="A433" s="215" t="s">
        <v>6022</v>
      </c>
      <c r="B433" s="215" t="s">
        <v>6023</v>
      </c>
      <c r="C433" s="215" t="str">
        <f t="shared" si="1"/>
        <v>BGRuse</v>
      </c>
    </row>
    <row r="434" spans="1:3" ht="12" customHeight="1">
      <c r="A434" s="215" t="s">
        <v>6024</v>
      </c>
      <c r="B434" s="215" t="s">
        <v>6025</v>
      </c>
      <c r="C434" s="215" t="str">
        <f t="shared" si="1"/>
        <v>BGSilistra</v>
      </c>
    </row>
    <row r="435" spans="1:3" ht="12" customHeight="1">
      <c r="A435" s="215" t="s">
        <v>6026</v>
      </c>
      <c r="B435" s="215" t="s">
        <v>6027</v>
      </c>
      <c r="C435" s="215" t="str">
        <f t="shared" si="1"/>
        <v>BGSliven</v>
      </c>
    </row>
    <row r="436" spans="1:3" ht="12" customHeight="1">
      <c r="A436" s="215" t="s">
        <v>6028</v>
      </c>
      <c r="B436" s="215" t="s">
        <v>6029</v>
      </c>
      <c r="C436" s="215" t="str">
        <f t="shared" si="1"/>
        <v>BGSmolyan</v>
      </c>
    </row>
    <row r="437" spans="1:3" ht="12" customHeight="1">
      <c r="A437" s="215" t="s">
        <v>6030</v>
      </c>
      <c r="B437" s="215" t="s">
        <v>6031</v>
      </c>
      <c r="C437" s="215" t="str">
        <f t="shared" si="1"/>
        <v>BGSofia (stolitsa)</v>
      </c>
    </row>
    <row r="438" spans="1:3" ht="12" customHeight="1">
      <c r="A438" s="215" t="s">
        <v>6032</v>
      </c>
      <c r="B438" s="215" t="s">
        <v>6033</v>
      </c>
      <c r="C438" s="215" t="str">
        <f t="shared" si="1"/>
        <v>BGSofia</v>
      </c>
    </row>
    <row r="439" spans="1:3" ht="12" customHeight="1">
      <c r="A439" s="215" t="s">
        <v>6034</v>
      </c>
      <c r="B439" s="215" t="s">
        <v>6035</v>
      </c>
      <c r="C439" s="215" t="str">
        <f t="shared" si="1"/>
        <v>BGStara Zagora</v>
      </c>
    </row>
    <row r="440" spans="1:3" ht="12" customHeight="1">
      <c r="A440" s="215" t="s">
        <v>6036</v>
      </c>
      <c r="B440" s="215" t="s">
        <v>6037</v>
      </c>
      <c r="C440" s="215" t="str">
        <f t="shared" si="1"/>
        <v>BGTargovishte</v>
      </c>
    </row>
    <row r="441" spans="1:3" ht="12" customHeight="1">
      <c r="A441" s="215" t="s">
        <v>6038</v>
      </c>
      <c r="B441" s="215" t="s">
        <v>6039</v>
      </c>
      <c r="C441" s="215" t="str">
        <f t="shared" si="1"/>
        <v>BGHaskovo</v>
      </c>
    </row>
    <row r="442" spans="1:3" ht="12" customHeight="1">
      <c r="A442" s="215" t="s">
        <v>6040</v>
      </c>
      <c r="B442" s="215" t="s">
        <v>6041</v>
      </c>
      <c r="C442" s="215" t="str">
        <f t="shared" si="1"/>
        <v>BGShumen</v>
      </c>
    </row>
    <row r="443" spans="1:3" ht="12" customHeight="1">
      <c r="A443" s="215" t="s">
        <v>6042</v>
      </c>
      <c r="B443" s="215" t="s">
        <v>6043</v>
      </c>
      <c r="C443" s="215" t="str">
        <f t="shared" si="1"/>
        <v>BGYambol</v>
      </c>
    </row>
    <row r="444" spans="1:3" ht="12" customHeight="1">
      <c r="A444" s="215" t="s">
        <v>6044</v>
      </c>
      <c r="B444" s="215" t="s">
        <v>6045</v>
      </c>
      <c r="C444" s="215" t="str">
        <f t="shared" si="1"/>
        <v>BHAl ‘Āşimah</v>
      </c>
    </row>
    <row r="445" spans="1:3" ht="12" customHeight="1">
      <c r="A445" s="215" t="s">
        <v>6046</v>
      </c>
      <c r="B445" s="215" t="s">
        <v>6047</v>
      </c>
      <c r="C445" s="215" t="str">
        <f t="shared" si="1"/>
        <v>BHAl Janūbīyah</v>
      </c>
    </row>
    <row r="446" spans="1:3" ht="12" customHeight="1">
      <c r="A446" s="215" t="s">
        <v>6048</v>
      </c>
      <c r="B446" s="215" t="s">
        <v>6049</v>
      </c>
      <c r="C446" s="215" t="str">
        <f t="shared" si="1"/>
        <v>BHAl Muḩarraq</v>
      </c>
    </row>
    <row r="447" spans="1:3" ht="12" customHeight="1">
      <c r="A447" s="215" t="s">
        <v>6050</v>
      </c>
      <c r="B447" s="215" t="s">
        <v>6051</v>
      </c>
      <c r="C447" s="215" t="str">
        <f t="shared" si="1"/>
        <v>BHAsh Shamālīyah</v>
      </c>
    </row>
    <row r="448" spans="1:3" ht="12" customHeight="1">
      <c r="A448" s="215" t="s">
        <v>6052</v>
      </c>
      <c r="B448" s="215" t="s">
        <v>6053</v>
      </c>
      <c r="C448" s="215" t="str">
        <f t="shared" si="1"/>
        <v>BIBubanza</v>
      </c>
    </row>
    <row r="449" spans="1:3" ht="12" customHeight="1">
      <c r="A449" s="215" t="s">
        <v>6052</v>
      </c>
      <c r="B449" s="215" t="s">
        <v>6053</v>
      </c>
      <c r="C449" s="215" t="str">
        <f t="shared" si="1"/>
        <v>BIBubanza</v>
      </c>
    </row>
    <row r="450" spans="1:3" ht="12" customHeight="1">
      <c r="A450" s="215" t="s">
        <v>6054</v>
      </c>
      <c r="B450" s="215" t="s">
        <v>6055</v>
      </c>
      <c r="C450" s="215" t="str">
        <f t="shared" si="1"/>
        <v>BIBujumbura Rural</v>
      </c>
    </row>
    <row r="451" spans="1:3" ht="12" customHeight="1">
      <c r="A451" s="215" t="s">
        <v>6054</v>
      </c>
      <c r="B451" s="215" t="s">
        <v>6055</v>
      </c>
      <c r="C451" s="215" t="str">
        <f t="shared" si="1"/>
        <v>BIBujumbura Rural</v>
      </c>
    </row>
    <row r="452" spans="1:3" ht="12" customHeight="1">
      <c r="A452" s="215" t="s">
        <v>6056</v>
      </c>
      <c r="B452" s="215" t="s">
        <v>6057</v>
      </c>
      <c r="C452" s="215" t="str">
        <f t="shared" si="1"/>
        <v>BIBujumbura Mairie</v>
      </c>
    </row>
    <row r="453" spans="1:3" ht="12" customHeight="1">
      <c r="A453" s="215" t="s">
        <v>6056</v>
      </c>
      <c r="B453" s="215" t="s">
        <v>6057</v>
      </c>
      <c r="C453" s="215" t="str">
        <f t="shared" si="1"/>
        <v>BIBujumbura Mairie</v>
      </c>
    </row>
    <row r="454" spans="1:3" ht="12" customHeight="1">
      <c r="A454" s="215" t="s">
        <v>6058</v>
      </c>
      <c r="B454" s="215" t="s">
        <v>6059</v>
      </c>
      <c r="C454" s="215" t="str">
        <f t="shared" si="1"/>
        <v>BIBururi</v>
      </c>
    </row>
    <row r="455" spans="1:3" ht="12" customHeight="1">
      <c r="A455" s="215" t="s">
        <v>6058</v>
      </c>
      <c r="B455" s="215" t="s">
        <v>6059</v>
      </c>
      <c r="C455" s="215" t="str">
        <f t="shared" si="1"/>
        <v>BIBururi</v>
      </c>
    </row>
    <row r="456" spans="1:3" ht="12" customHeight="1">
      <c r="A456" s="215" t="s">
        <v>6060</v>
      </c>
      <c r="B456" s="215" t="s">
        <v>6061</v>
      </c>
      <c r="C456" s="215" t="str">
        <f t="shared" si="1"/>
        <v>BICankuzo</v>
      </c>
    </row>
    <row r="457" spans="1:3" ht="12" customHeight="1">
      <c r="A457" s="215" t="s">
        <v>6060</v>
      </c>
      <c r="B457" s="215" t="s">
        <v>6061</v>
      </c>
      <c r="C457" s="215" t="str">
        <f t="shared" si="1"/>
        <v>BICankuzo</v>
      </c>
    </row>
    <row r="458" spans="1:3" ht="12" customHeight="1">
      <c r="A458" s="215" t="s">
        <v>6062</v>
      </c>
      <c r="B458" s="215" t="s">
        <v>6063</v>
      </c>
      <c r="C458" s="215" t="str">
        <f t="shared" si="1"/>
        <v>BICibitoke</v>
      </c>
    </row>
    <row r="459" spans="1:3" ht="12" customHeight="1">
      <c r="A459" s="215" t="s">
        <v>6062</v>
      </c>
      <c r="B459" s="215" t="s">
        <v>6063</v>
      </c>
      <c r="C459" s="215" t="str">
        <f t="shared" si="1"/>
        <v>BICibitoke</v>
      </c>
    </row>
    <row r="460" spans="1:3" ht="12" customHeight="1">
      <c r="A460" s="215" t="s">
        <v>6064</v>
      </c>
      <c r="B460" s="215" t="s">
        <v>6065</v>
      </c>
      <c r="C460" s="215" t="str">
        <f t="shared" si="1"/>
        <v>BIGitega</v>
      </c>
    </row>
    <row r="461" spans="1:3" ht="12" customHeight="1">
      <c r="A461" s="215" t="s">
        <v>6064</v>
      </c>
      <c r="B461" s="215" t="s">
        <v>6065</v>
      </c>
      <c r="C461" s="215" t="str">
        <f t="shared" si="1"/>
        <v>BIGitega</v>
      </c>
    </row>
    <row r="462" spans="1:3" ht="12" customHeight="1">
      <c r="A462" s="215" t="s">
        <v>6066</v>
      </c>
      <c r="B462" s="215" t="s">
        <v>6067</v>
      </c>
      <c r="C462" s="215" t="str">
        <f t="shared" si="1"/>
        <v>BIKirundo</v>
      </c>
    </row>
    <row r="463" spans="1:3" ht="12" customHeight="1">
      <c r="A463" s="215" t="s">
        <v>6066</v>
      </c>
      <c r="B463" s="215" t="s">
        <v>6067</v>
      </c>
      <c r="C463" s="215" t="str">
        <f t="shared" si="1"/>
        <v>BIKirundo</v>
      </c>
    </row>
    <row r="464" spans="1:3" ht="12" customHeight="1">
      <c r="A464" s="215" t="s">
        <v>6068</v>
      </c>
      <c r="B464" s="215" t="s">
        <v>6069</v>
      </c>
      <c r="C464" s="215" t="str">
        <f t="shared" si="1"/>
        <v>BIKaruzi</v>
      </c>
    </row>
    <row r="465" spans="1:3" ht="12" customHeight="1">
      <c r="A465" s="215" t="s">
        <v>6068</v>
      </c>
      <c r="B465" s="215" t="s">
        <v>6069</v>
      </c>
      <c r="C465" s="215" t="str">
        <f t="shared" si="1"/>
        <v>BIKaruzi</v>
      </c>
    </row>
    <row r="466" spans="1:3" ht="12" customHeight="1">
      <c r="A466" s="215" t="s">
        <v>6070</v>
      </c>
      <c r="B466" s="215" t="s">
        <v>6071</v>
      </c>
      <c r="C466" s="215" t="str">
        <f t="shared" si="1"/>
        <v>BIKayanza</v>
      </c>
    </row>
    <row r="467" spans="1:3" ht="12" customHeight="1">
      <c r="A467" s="215" t="s">
        <v>6070</v>
      </c>
      <c r="B467" s="215" t="s">
        <v>6071</v>
      </c>
      <c r="C467" s="215" t="str">
        <f t="shared" si="1"/>
        <v>BIKayanza</v>
      </c>
    </row>
    <row r="468" spans="1:3" ht="12" customHeight="1">
      <c r="A468" s="215" t="s">
        <v>6072</v>
      </c>
      <c r="B468" s="215" t="s">
        <v>6073</v>
      </c>
      <c r="C468" s="215" t="str">
        <f t="shared" si="1"/>
        <v>BIMakamba</v>
      </c>
    </row>
    <row r="469" spans="1:3" ht="12" customHeight="1">
      <c r="A469" s="215" t="s">
        <v>6072</v>
      </c>
      <c r="B469" s="215" t="s">
        <v>6073</v>
      </c>
      <c r="C469" s="215" t="str">
        <f t="shared" si="1"/>
        <v>BIMakamba</v>
      </c>
    </row>
    <row r="470" spans="1:3" ht="12" customHeight="1">
      <c r="A470" s="215" t="s">
        <v>6074</v>
      </c>
      <c r="B470" s="215" t="s">
        <v>6075</v>
      </c>
      <c r="C470" s="215" t="str">
        <f t="shared" si="1"/>
        <v>BIMuramvya</v>
      </c>
    </row>
    <row r="471" spans="1:3" ht="12" customHeight="1">
      <c r="A471" s="215" t="s">
        <v>6074</v>
      </c>
      <c r="B471" s="215" t="s">
        <v>6075</v>
      </c>
      <c r="C471" s="215" t="str">
        <f t="shared" si="1"/>
        <v>BIMuramvya</v>
      </c>
    </row>
    <row r="472" spans="1:3" ht="12" customHeight="1">
      <c r="A472" s="215" t="s">
        <v>6076</v>
      </c>
      <c r="B472" s="215" t="s">
        <v>6077</v>
      </c>
      <c r="C472" s="215" t="str">
        <f t="shared" si="1"/>
        <v>BIMwaro</v>
      </c>
    </row>
    <row r="473" spans="1:3" ht="12" customHeight="1">
      <c r="A473" s="215" t="s">
        <v>6076</v>
      </c>
      <c r="B473" s="215" t="s">
        <v>6077</v>
      </c>
      <c r="C473" s="215" t="str">
        <f t="shared" si="1"/>
        <v>BIMwaro</v>
      </c>
    </row>
    <row r="474" spans="1:3" ht="12" customHeight="1">
      <c r="A474" s="215" t="s">
        <v>6078</v>
      </c>
      <c r="B474" s="215" t="s">
        <v>6079</v>
      </c>
      <c r="C474" s="215" t="str">
        <f t="shared" si="1"/>
        <v>BIMuyinga</v>
      </c>
    </row>
    <row r="475" spans="1:3" ht="12" customHeight="1">
      <c r="A475" s="215" t="s">
        <v>6078</v>
      </c>
      <c r="B475" s="215" t="s">
        <v>6079</v>
      </c>
      <c r="C475" s="215" t="str">
        <f t="shared" si="1"/>
        <v>BIMuyinga</v>
      </c>
    </row>
    <row r="476" spans="1:3" ht="12" customHeight="1">
      <c r="A476" s="215" t="s">
        <v>6080</v>
      </c>
      <c r="B476" s="215" t="s">
        <v>6081</v>
      </c>
      <c r="C476" s="215" t="str">
        <f t="shared" si="1"/>
        <v>BINgozi</v>
      </c>
    </row>
    <row r="477" spans="1:3" ht="12" customHeight="1">
      <c r="A477" s="215" t="s">
        <v>6080</v>
      </c>
      <c r="B477" s="215" t="s">
        <v>6081</v>
      </c>
      <c r="C477" s="215" t="str">
        <f t="shared" si="1"/>
        <v>BINgozi</v>
      </c>
    </row>
    <row r="478" spans="1:3" ht="12" customHeight="1">
      <c r="A478" s="215" t="s">
        <v>6082</v>
      </c>
      <c r="B478" s="215" t="s">
        <v>6083</v>
      </c>
      <c r="C478" s="215" t="str">
        <f t="shared" si="1"/>
        <v>BIRumonge</v>
      </c>
    </row>
    <row r="479" spans="1:3" ht="12" customHeight="1">
      <c r="A479" s="215" t="s">
        <v>6082</v>
      </c>
      <c r="B479" s="215" t="s">
        <v>6083</v>
      </c>
      <c r="C479" s="215" t="str">
        <f t="shared" si="1"/>
        <v>BIRumonge</v>
      </c>
    </row>
    <row r="480" spans="1:3" ht="12" customHeight="1">
      <c r="A480" s="215" t="s">
        <v>6084</v>
      </c>
      <c r="B480" s="215" t="s">
        <v>6085</v>
      </c>
      <c r="C480" s="215" t="str">
        <f t="shared" si="1"/>
        <v>BIRutana</v>
      </c>
    </row>
    <row r="481" spans="1:3" ht="12" customHeight="1">
      <c r="A481" s="215" t="s">
        <v>6084</v>
      </c>
      <c r="B481" s="215" t="s">
        <v>6085</v>
      </c>
      <c r="C481" s="215" t="str">
        <f t="shared" si="1"/>
        <v>BIRutana</v>
      </c>
    </row>
    <row r="482" spans="1:3" ht="12" customHeight="1">
      <c r="A482" s="215" t="s">
        <v>6086</v>
      </c>
      <c r="B482" s="215" t="s">
        <v>6087</v>
      </c>
      <c r="C482" s="215" t="str">
        <f t="shared" si="1"/>
        <v>BIRuyigi</v>
      </c>
    </row>
    <row r="483" spans="1:3" ht="12" customHeight="1">
      <c r="A483" s="215" t="s">
        <v>6086</v>
      </c>
      <c r="B483" s="215" t="s">
        <v>6087</v>
      </c>
      <c r="C483" s="215" t="str">
        <f t="shared" si="1"/>
        <v>BIRuyigi</v>
      </c>
    </row>
    <row r="484" spans="1:3" ht="12" customHeight="1">
      <c r="A484" s="215" t="s">
        <v>6088</v>
      </c>
      <c r="B484" s="215" t="s">
        <v>6089</v>
      </c>
      <c r="C484" s="215" t="str">
        <f t="shared" si="1"/>
        <v>BJAtacora</v>
      </c>
    </row>
    <row r="485" spans="1:3" ht="12" customHeight="1">
      <c r="A485" s="215" t="s">
        <v>6090</v>
      </c>
      <c r="B485" s="215" t="s">
        <v>6091</v>
      </c>
      <c r="C485" s="215" t="str">
        <f t="shared" si="1"/>
        <v>BJAlibori</v>
      </c>
    </row>
    <row r="486" spans="1:3" ht="12" customHeight="1">
      <c r="A486" s="215" t="s">
        <v>6092</v>
      </c>
      <c r="B486" s="215" t="s">
        <v>6093</v>
      </c>
      <c r="C486" s="215" t="str">
        <f t="shared" si="1"/>
        <v>BJAtlantique</v>
      </c>
    </row>
    <row r="487" spans="1:3" ht="12" customHeight="1">
      <c r="A487" s="215" t="s">
        <v>6094</v>
      </c>
      <c r="B487" s="215" t="s">
        <v>6095</v>
      </c>
      <c r="C487" s="215" t="str">
        <f t="shared" si="1"/>
        <v>BJBorgou</v>
      </c>
    </row>
    <row r="488" spans="1:3" ht="12" customHeight="1">
      <c r="A488" s="215" t="s">
        <v>6096</v>
      </c>
      <c r="B488" s="215" t="s">
        <v>6097</v>
      </c>
      <c r="C488" s="215" t="str">
        <f t="shared" si="1"/>
        <v>BJCollines</v>
      </c>
    </row>
    <row r="489" spans="1:3" ht="12" customHeight="1">
      <c r="A489" s="215" t="s">
        <v>6098</v>
      </c>
      <c r="B489" s="215" t="s">
        <v>6099</v>
      </c>
      <c r="C489" s="215" t="str">
        <f t="shared" si="1"/>
        <v>BJDonga</v>
      </c>
    </row>
    <row r="490" spans="1:3" ht="12" customHeight="1">
      <c r="A490" s="215" t="s">
        <v>6100</v>
      </c>
      <c r="B490" s="215" t="s">
        <v>6101</v>
      </c>
      <c r="C490" s="215" t="str">
        <f t="shared" si="1"/>
        <v>BJCouffo</v>
      </c>
    </row>
    <row r="491" spans="1:3" ht="12" customHeight="1">
      <c r="A491" s="215" t="s">
        <v>6102</v>
      </c>
      <c r="B491" s="215" t="s">
        <v>6103</v>
      </c>
      <c r="C491" s="215" t="str">
        <f t="shared" si="1"/>
        <v>BJLittoral</v>
      </c>
    </row>
    <row r="492" spans="1:3" ht="12" customHeight="1">
      <c r="A492" s="215" t="s">
        <v>6104</v>
      </c>
      <c r="B492" s="215" t="s">
        <v>6105</v>
      </c>
      <c r="C492" s="215" t="str">
        <f t="shared" si="1"/>
        <v>BJMono</v>
      </c>
    </row>
    <row r="493" spans="1:3" ht="12" customHeight="1">
      <c r="A493" s="215" t="s">
        <v>6106</v>
      </c>
      <c r="B493" s="215" t="s">
        <v>6107</v>
      </c>
      <c r="C493" s="215" t="str">
        <f t="shared" si="1"/>
        <v>BJOuémé</v>
      </c>
    </row>
    <row r="494" spans="1:3" ht="12" customHeight="1">
      <c r="A494" s="215" t="s">
        <v>6108</v>
      </c>
      <c r="B494" s="215" t="s">
        <v>6109</v>
      </c>
      <c r="C494" s="215" t="str">
        <f t="shared" si="1"/>
        <v>BJPlateau</v>
      </c>
    </row>
    <row r="495" spans="1:3" ht="12" customHeight="1">
      <c r="A495" s="215" t="s">
        <v>6110</v>
      </c>
      <c r="B495" s="215" t="s">
        <v>6111</v>
      </c>
      <c r="C495" s="215" t="str">
        <f t="shared" si="1"/>
        <v>BJZou</v>
      </c>
    </row>
    <row r="496" spans="1:3" ht="12" customHeight="1">
      <c r="A496" s="215" t="s">
        <v>6112</v>
      </c>
      <c r="B496" s="215" t="s">
        <v>6113</v>
      </c>
      <c r="C496" s="215" t="str">
        <f t="shared" si="1"/>
        <v>BNBelait</v>
      </c>
    </row>
    <row r="497" spans="1:3" ht="12" customHeight="1">
      <c r="A497" s="215" t="s">
        <v>6112</v>
      </c>
      <c r="B497" s="215" t="s">
        <v>6113</v>
      </c>
      <c r="C497" s="215" t="str">
        <f t="shared" si="1"/>
        <v>BNBelait</v>
      </c>
    </row>
    <row r="498" spans="1:3" ht="12" customHeight="1">
      <c r="A498" s="215" t="s">
        <v>6114</v>
      </c>
      <c r="B498" s="215" t="s">
        <v>6115</v>
      </c>
      <c r="C498" s="215" t="str">
        <f t="shared" si="1"/>
        <v>BNBrunei-Muara</v>
      </c>
    </row>
    <row r="499" spans="1:3" ht="12" customHeight="1">
      <c r="A499" s="215" t="s">
        <v>6114</v>
      </c>
      <c r="B499" s="215" t="s">
        <v>6116</v>
      </c>
      <c r="C499" s="215" t="str">
        <f t="shared" si="1"/>
        <v>BNBrunei dan Muara</v>
      </c>
    </row>
    <row r="500" spans="1:3" ht="12" customHeight="1">
      <c r="A500" s="215" t="s">
        <v>6117</v>
      </c>
      <c r="B500" s="215" t="s">
        <v>6118</v>
      </c>
      <c r="C500" s="215" t="str">
        <f t="shared" si="1"/>
        <v>BNTemburong</v>
      </c>
    </row>
    <row r="501" spans="1:3" ht="12" customHeight="1">
      <c r="A501" s="215" t="s">
        <v>6117</v>
      </c>
      <c r="B501" s="215" t="s">
        <v>6118</v>
      </c>
      <c r="C501" s="215" t="str">
        <f t="shared" si="1"/>
        <v>BNTemburong</v>
      </c>
    </row>
    <row r="502" spans="1:3" ht="12" customHeight="1">
      <c r="A502" s="215" t="s">
        <v>6119</v>
      </c>
      <c r="B502" s="215" t="s">
        <v>6120</v>
      </c>
      <c r="C502" s="215" t="str">
        <f t="shared" si="1"/>
        <v>BNTutong</v>
      </c>
    </row>
    <row r="503" spans="1:3" ht="12" customHeight="1">
      <c r="A503" s="215" t="s">
        <v>6119</v>
      </c>
      <c r="B503" s="215" t="s">
        <v>6120</v>
      </c>
      <c r="C503" s="215" t="str">
        <f t="shared" si="1"/>
        <v>BNTutong</v>
      </c>
    </row>
    <row r="504" spans="1:3" ht="12" customHeight="1">
      <c r="A504" s="215" t="s">
        <v>6121</v>
      </c>
      <c r="B504" s="215" t="s">
        <v>6122</v>
      </c>
      <c r="C504" s="215" t="str">
        <f t="shared" si="1"/>
        <v>BOEl Beni</v>
      </c>
    </row>
    <row r="505" spans="1:3" ht="12" customHeight="1">
      <c r="A505" s="215" t="s">
        <v>6123</v>
      </c>
      <c r="B505" s="215" t="s">
        <v>6124</v>
      </c>
      <c r="C505" s="215" t="str">
        <f t="shared" si="1"/>
        <v>BOCochabamba</v>
      </c>
    </row>
    <row r="506" spans="1:3" ht="12" customHeight="1">
      <c r="A506" s="215" t="s">
        <v>6125</v>
      </c>
      <c r="B506" s="215" t="s">
        <v>6126</v>
      </c>
      <c r="C506" s="215" t="str">
        <f t="shared" si="1"/>
        <v>BOChuquisaca</v>
      </c>
    </row>
    <row r="507" spans="1:3" ht="12" customHeight="1">
      <c r="A507" s="215" t="s">
        <v>6127</v>
      </c>
      <c r="B507" s="215" t="s">
        <v>6128</v>
      </c>
      <c r="C507" s="215" t="str">
        <f t="shared" si="1"/>
        <v>BOLa Paz</v>
      </c>
    </row>
    <row r="508" spans="1:3" ht="12" customHeight="1">
      <c r="A508" s="215" t="s">
        <v>6129</v>
      </c>
      <c r="B508" s="215" t="s">
        <v>6130</v>
      </c>
      <c r="C508" s="215" t="str">
        <f t="shared" si="1"/>
        <v>BOPando</v>
      </c>
    </row>
    <row r="509" spans="1:3" ht="12" customHeight="1">
      <c r="A509" s="215" t="s">
        <v>6131</v>
      </c>
      <c r="B509" s="215" t="s">
        <v>1208</v>
      </c>
      <c r="C509" s="215" t="str">
        <f t="shared" si="1"/>
        <v>BOOruro</v>
      </c>
    </row>
    <row r="510" spans="1:3" ht="12" customHeight="1">
      <c r="A510" s="215" t="s">
        <v>6132</v>
      </c>
      <c r="B510" s="215" t="s">
        <v>6133</v>
      </c>
      <c r="C510" s="215" t="str">
        <f t="shared" si="1"/>
        <v>BOPotosí</v>
      </c>
    </row>
    <row r="511" spans="1:3" ht="12" customHeight="1">
      <c r="A511" s="215" t="s">
        <v>6134</v>
      </c>
      <c r="B511" s="215" t="s">
        <v>5501</v>
      </c>
      <c r="C511" s="215" t="str">
        <f t="shared" si="1"/>
        <v>BOSanta Cruz</v>
      </c>
    </row>
    <row r="512" spans="1:3" ht="12" customHeight="1">
      <c r="A512" s="215" t="s">
        <v>6135</v>
      </c>
      <c r="B512" s="215" t="s">
        <v>6136</v>
      </c>
      <c r="C512" s="215" t="str">
        <f t="shared" ref="C512:C766" si="2">LEFT(A512,2)&amp;B512</f>
        <v>BOTarija</v>
      </c>
    </row>
    <row r="513" spans="1:3" ht="12" customHeight="1">
      <c r="A513" s="215" t="s">
        <v>6137</v>
      </c>
      <c r="B513" s="215" t="s">
        <v>6138</v>
      </c>
      <c r="C513" s="215" t="str">
        <f t="shared" si="2"/>
        <v>BQBonaire</v>
      </c>
    </row>
    <row r="514" spans="1:3" ht="12" customHeight="1">
      <c r="A514" s="215" t="s">
        <v>6137</v>
      </c>
      <c r="B514" s="215" t="s">
        <v>6138</v>
      </c>
      <c r="C514" s="215" t="str">
        <f t="shared" si="2"/>
        <v>BQBonaire</v>
      </c>
    </row>
    <row r="515" spans="1:3" ht="12" customHeight="1">
      <c r="A515" s="215" t="s">
        <v>6137</v>
      </c>
      <c r="B515" s="215" t="s">
        <v>6139</v>
      </c>
      <c r="C515" s="215" t="str">
        <f t="shared" si="2"/>
        <v>BQBoneiru</v>
      </c>
    </row>
    <row r="516" spans="1:3" ht="12" customHeight="1">
      <c r="A516" s="215" t="s">
        <v>6140</v>
      </c>
      <c r="B516" s="215" t="s">
        <v>6141</v>
      </c>
      <c r="C516" s="215" t="str">
        <f t="shared" si="2"/>
        <v>BQSaba</v>
      </c>
    </row>
    <row r="517" spans="1:3" ht="12" customHeight="1">
      <c r="A517" s="215" t="s">
        <v>6140</v>
      </c>
      <c r="B517" s="215" t="s">
        <v>6141</v>
      </c>
      <c r="C517" s="215" t="str">
        <f t="shared" si="2"/>
        <v>BQSaba</v>
      </c>
    </row>
    <row r="518" spans="1:3" ht="12" customHeight="1">
      <c r="A518" s="215" t="s">
        <v>6140</v>
      </c>
      <c r="B518" s="215" t="s">
        <v>6141</v>
      </c>
      <c r="C518" s="215" t="str">
        <f t="shared" si="2"/>
        <v>BQSaba</v>
      </c>
    </row>
    <row r="519" spans="1:3" ht="12" customHeight="1">
      <c r="A519" s="215" t="s">
        <v>6142</v>
      </c>
      <c r="B519" s="215" t="s">
        <v>6143</v>
      </c>
      <c r="C519" s="215" t="str">
        <f t="shared" si="2"/>
        <v>BQSint Eustatius</v>
      </c>
    </row>
    <row r="520" spans="1:3" ht="12" customHeight="1">
      <c r="A520" s="215" t="s">
        <v>6142</v>
      </c>
      <c r="B520" s="215" t="s">
        <v>6143</v>
      </c>
      <c r="C520" s="215" t="str">
        <f t="shared" si="2"/>
        <v>BQSint Eustatius</v>
      </c>
    </row>
    <row r="521" spans="1:3" ht="12" customHeight="1">
      <c r="A521" s="215" t="s">
        <v>6142</v>
      </c>
      <c r="B521" s="215" t="s">
        <v>6143</v>
      </c>
      <c r="C521" s="215" t="str">
        <f t="shared" si="2"/>
        <v>BQSint Eustatius</v>
      </c>
    </row>
    <row r="522" spans="1:3" ht="12" customHeight="1">
      <c r="A522" s="215" t="s">
        <v>6144</v>
      </c>
      <c r="B522" s="215" t="s">
        <v>6145</v>
      </c>
      <c r="C522" s="215" t="str">
        <f t="shared" si="2"/>
        <v>BRAcre</v>
      </c>
    </row>
    <row r="523" spans="1:3" ht="12" customHeight="1">
      <c r="A523" s="215" t="s">
        <v>6146</v>
      </c>
      <c r="B523" s="215" t="s">
        <v>6147</v>
      </c>
      <c r="C523" s="215" t="str">
        <f t="shared" si="2"/>
        <v>BRAlagoas</v>
      </c>
    </row>
    <row r="524" spans="1:3" ht="12" customHeight="1">
      <c r="A524" s="215" t="s">
        <v>6148</v>
      </c>
      <c r="B524" s="215" t="s">
        <v>363</v>
      </c>
      <c r="C524" s="215" t="str">
        <f t="shared" si="2"/>
        <v>BRAmazonas</v>
      </c>
    </row>
    <row r="525" spans="1:3" ht="12" customHeight="1">
      <c r="A525" s="215" t="s">
        <v>6149</v>
      </c>
      <c r="B525" s="215" t="s">
        <v>6150</v>
      </c>
      <c r="C525" s="215" t="str">
        <f t="shared" si="2"/>
        <v>BRAmapá</v>
      </c>
    </row>
    <row r="526" spans="1:3" ht="12" customHeight="1">
      <c r="A526" s="215" t="s">
        <v>6151</v>
      </c>
      <c r="B526" s="215" t="s">
        <v>6152</v>
      </c>
      <c r="C526" s="215" t="str">
        <f t="shared" si="2"/>
        <v>BRBahia</v>
      </c>
    </row>
    <row r="527" spans="1:3" ht="12" customHeight="1">
      <c r="A527" s="215" t="s">
        <v>6153</v>
      </c>
      <c r="B527" s="215" t="s">
        <v>6154</v>
      </c>
      <c r="C527" s="215" t="str">
        <f t="shared" si="2"/>
        <v>BRCeará</v>
      </c>
    </row>
    <row r="528" spans="1:3" ht="12" customHeight="1">
      <c r="A528" s="215" t="s">
        <v>6155</v>
      </c>
      <c r="B528" s="215" t="s">
        <v>6156</v>
      </c>
      <c r="C528" s="215" t="str">
        <f t="shared" si="2"/>
        <v>BREspírito Santo</v>
      </c>
    </row>
    <row r="529" spans="1:3" ht="12" customHeight="1">
      <c r="A529" s="215" t="s">
        <v>6157</v>
      </c>
      <c r="B529" s="215" t="s">
        <v>6158</v>
      </c>
      <c r="C529" s="215" t="str">
        <f t="shared" si="2"/>
        <v>BRGoiás</v>
      </c>
    </row>
    <row r="530" spans="1:3" ht="12" customHeight="1">
      <c r="A530" s="215" t="s">
        <v>6159</v>
      </c>
      <c r="B530" s="215" t="s">
        <v>6160</v>
      </c>
      <c r="C530" s="215" t="str">
        <f t="shared" si="2"/>
        <v>BRMaranhão</v>
      </c>
    </row>
    <row r="531" spans="1:3" ht="12" customHeight="1">
      <c r="A531" s="215" t="s">
        <v>6161</v>
      </c>
      <c r="B531" s="215" t="s">
        <v>247</v>
      </c>
      <c r="C531" s="215" t="str">
        <f t="shared" si="2"/>
        <v>BRMinas Gerais</v>
      </c>
    </row>
    <row r="532" spans="1:3" ht="12" customHeight="1">
      <c r="A532" s="215" t="s">
        <v>6162</v>
      </c>
      <c r="B532" s="215" t="s">
        <v>6163</v>
      </c>
      <c r="C532" s="215" t="str">
        <f t="shared" si="2"/>
        <v>BRMato Grosso do Sul</v>
      </c>
    </row>
    <row r="533" spans="1:3" ht="12" customHeight="1">
      <c r="A533" s="215" t="s">
        <v>6164</v>
      </c>
      <c r="B533" s="215" t="s">
        <v>6165</v>
      </c>
      <c r="C533" s="215" t="str">
        <f t="shared" si="2"/>
        <v>BRMato Grosso</v>
      </c>
    </row>
    <row r="534" spans="1:3" ht="12" customHeight="1">
      <c r="A534" s="215" t="s">
        <v>6166</v>
      </c>
      <c r="B534" s="215" t="s">
        <v>6167</v>
      </c>
      <c r="C534" s="215" t="str">
        <f t="shared" si="2"/>
        <v>BRPará</v>
      </c>
    </row>
    <row r="535" spans="1:3" ht="12" customHeight="1">
      <c r="A535" s="215" t="s">
        <v>6168</v>
      </c>
      <c r="B535" s="215" t="s">
        <v>6169</v>
      </c>
      <c r="C535" s="215" t="str">
        <f t="shared" si="2"/>
        <v>BRParaíba</v>
      </c>
    </row>
    <row r="536" spans="1:3" ht="12" customHeight="1">
      <c r="A536" s="215" t="s">
        <v>6170</v>
      </c>
      <c r="B536" s="215" t="s">
        <v>6171</v>
      </c>
      <c r="C536" s="215" t="str">
        <f t="shared" si="2"/>
        <v>BRPernambuco</v>
      </c>
    </row>
    <row r="537" spans="1:3" ht="12" customHeight="1">
      <c r="A537" s="215" t="s">
        <v>6172</v>
      </c>
      <c r="B537" s="215" t="s">
        <v>6173</v>
      </c>
      <c r="C537" s="215" t="str">
        <f t="shared" si="2"/>
        <v>BRPiauí</v>
      </c>
    </row>
    <row r="538" spans="1:3" ht="12" customHeight="1">
      <c r="A538" s="215" t="s">
        <v>6174</v>
      </c>
      <c r="B538" s="215" t="s">
        <v>6175</v>
      </c>
      <c r="C538" s="215" t="str">
        <f t="shared" si="2"/>
        <v>BRParaná</v>
      </c>
    </row>
    <row r="539" spans="1:3" ht="12" customHeight="1">
      <c r="A539" s="215" t="s">
        <v>6176</v>
      </c>
      <c r="B539" s="215" t="s">
        <v>6177</v>
      </c>
      <c r="C539" s="215" t="str">
        <f t="shared" si="2"/>
        <v>BRRio de Janeiro</v>
      </c>
    </row>
    <row r="540" spans="1:3" ht="12" customHeight="1">
      <c r="A540" s="215" t="s">
        <v>6178</v>
      </c>
      <c r="B540" s="215" t="s">
        <v>6179</v>
      </c>
      <c r="C540" s="215" t="str">
        <f t="shared" si="2"/>
        <v>BRRio Grande do Norte</v>
      </c>
    </row>
    <row r="541" spans="1:3" ht="12" customHeight="1">
      <c r="A541" s="215" t="s">
        <v>6180</v>
      </c>
      <c r="B541" s="215" t="s">
        <v>1215</v>
      </c>
      <c r="C541" s="215" t="str">
        <f t="shared" si="2"/>
        <v>BRRondônia</v>
      </c>
    </row>
    <row r="542" spans="1:3" ht="12" customHeight="1">
      <c r="A542" s="215" t="s">
        <v>6181</v>
      </c>
      <c r="B542" s="215" t="s">
        <v>6182</v>
      </c>
      <c r="C542" s="215" t="str">
        <f t="shared" si="2"/>
        <v>BRRoraima</v>
      </c>
    </row>
    <row r="543" spans="1:3" ht="12" customHeight="1">
      <c r="A543" s="215" t="s">
        <v>6183</v>
      </c>
      <c r="B543" s="215" t="s">
        <v>6184</v>
      </c>
      <c r="C543" s="215" t="str">
        <f t="shared" si="2"/>
        <v>BRRio Grande do Sul</v>
      </c>
    </row>
    <row r="544" spans="1:3" ht="12" customHeight="1">
      <c r="A544" s="215" t="s">
        <v>6185</v>
      </c>
      <c r="B544" s="215" t="s">
        <v>1177</v>
      </c>
      <c r="C544" s="215" t="str">
        <f t="shared" si="2"/>
        <v>BRSanta Catarina</v>
      </c>
    </row>
    <row r="545" spans="1:3" ht="12" customHeight="1">
      <c r="A545" s="215" t="s">
        <v>6186</v>
      </c>
      <c r="B545" s="215" t="s">
        <v>6187</v>
      </c>
      <c r="C545" s="215" t="str">
        <f t="shared" si="2"/>
        <v>BRSergipe</v>
      </c>
    </row>
    <row r="546" spans="1:3" ht="12" customHeight="1">
      <c r="A546" s="215" t="s">
        <v>6188</v>
      </c>
      <c r="B546" s="215" t="s">
        <v>649</v>
      </c>
      <c r="C546" s="215" t="str">
        <f t="shared" si="2"/>
        <v>BRSão Paulo</v>
      </c>
    </row>
    <row r="547" spans="1:3" ht="12" customHeight="1">
      <c r="A547" s="215" t="s">
        <v>6189</v>
      </c>
      <c r="B547" s="215" t="s">
        <v>6190</v>
      </c>
      <c r="C547" s="215" t="str">
        <f t="shared" si="2"/>
        <v>BRTocantins</v>
      </c>
    </row>
    <row r="548" spans="1:3" ht="12" customHeight="1">
      <c r="A548" s="215" t="s">
        <v>6191</v>
      </c>
      <c r="B548" s="215" t="s">
        <v>6192</v>
      </c>
      <c r="C548" s="215" t="str">
        <f t="shared" si="2"/>
        <v>BRDistrito Federal</v>
      </c>
    </row>
    <row r="549" spans="1:3" ht="12" customHeight="1">
      <c r="A549" s="215" t="s">
        <v>6193</v>
      </c>
      <c r="B549" s="215" t="s">
        <v>6194</v>
      </c>
      <c r="C549" s="215" t="str">
        <f t="shared" si="2"/>
        <v>BSAcklins</v>
      </c>
    </row>
    <row r="550" spans="1:3" ht="12" customHeight="1">
      <c r="A550" s="215" t="s">
        <v>6195</v>
      </c>
      <c r="B550" s="215" t="s">
        <v>6196</v>
      </c>
      <c r="C550" s="215" t="str">
        <f t="shared" si="2"/>
        <v>BSBimini</v>
      </c>
    </row>
    <row r="551" spans="1:3" ht="12" customHeight="1">
      <c r="A551" s="215" t="s">
        <v>6197</v>
      </c>
      <c r="B551" s="215" t="s">
        <v>6198</v>
      </c>
      <c r="C551" s="215" t="str">
        <f t="shared" si="2"/>
        <v>BSBlack Point</v>
      </c>
    </row>
    <row r="552" spans="1:3" ht="12" customHeight="1">
      <c r="A552" s="215" t="s">
        <v>6199</v>
      </c>
      <c r="B552" s="215" t="s">
        <v>6200</v>
      </c>
      <c r="C552" s="215" t="str">
        <f t="shared" si="2"/>
        <v>BSBerry Islands</v>
      </c>
    </row>
    <row r="553" spans="1:3" ht="12" customHeight="1">
      <c r="A553" s="215" t="s">
        <v>6201</v>
      </c>
      <c r="B553" s="215" t="s">
        <v>6202</v>
      </c>
      <c r="C553" s="215" t="str">
        <f t="shared" si="2"/>
        <v>BSCentral Eleuthera</v>
      </c>
    </row>
    <row r="554" spans="1:3" ht="12" customHeight="1">
      <c r="A554" s="215" t="s">
        <v>6203</v>
      </c>
      <c r="B554" s="215" t="s">
        <v>6204</v>
      </c>
      <c r="C554" s="215" t="str">
        <f t="shared" si="2"/>
        <v>BSCat Island</v>
      </c>
    </row>
    <row r="555" spans="1:3" ht="12" customHeight="1">
      <c r="A555" s="215" t="s">
        <v>6205</v>
      </c>
      <c r="B555" s="215" t="s">
        <v>6206</v>
      </c>
      <c r="C555" s="215" t="str">
        <f t="shared" si="2"/>
        <v>BSCrooked Island and Long Cay</v>
      </c>
    </row>
    <row r="556" spans="1:3" ht="12" customHeight="1">
      <c r="A556" s="215" t="s">
        <v>6207</v>
      </c>
      <c r="B556" s="215" t="s">
        <v>6208</v>
      </c>
      <c r="C556" s="215" t="str">
        <f t="shared" si="2"/>
        <v>BSCentral Abaco</v>
      </c>
    </row>
    <row r="557" spans="1:3" ht="12" customHeight="1">
      <c r="A557" s="215" t="s">
        <v>6209</v>
      </c>
      <c r="B557" s="215" t="s">
        <v>6210</v>
      </c>
      <c r="C557" s="215" t="str">
        <f t="shared" si="2"/>
        <v>BSCentral Andros</v>
      </c>
    </row>
    <row r="558" spans="1:3" ht="12" customHeight="1">
      <c r="A558" s="215" t="s">
        <v>6211</v>
      </c>
      <c r="B558" s="215" t="s">
        <v>6212</v>
      </c>
      <c r="C558" s="215" t="str">
        <f t="shared" si="2"/>
        <v>BSEast Grand Bahama</v>
      </c>
    </row>
    <row r="559" spans="1:3" ht="12" customHeight="1">
      <c r="A559" s="215" t="s">
        <v>6213</v>
      </c>
      <c r="B559" s="215" t="s">
        <v>6214</v>
      </c>
      <c r="C559" s="215" t="str">
        <f t="shared" si="2"/>
        <v>BSExuma</v>
      </c>
    </row>
    <row r="560" spans="1:3" ht="12" customHeight="1">
      <c r="A560" s="215" t="s">
        <v>6215</v>
      </c>
      <c r="B560" s="215" t="s">
        <v>6216</v>
      </c>
      <c r="C560" s="215" t="str">
        <f t="shared" si="2"/>
        <v>BSCity of Freeport</v>
      </c>
    </row>
    <row r="561" spans="1:3" ht="12" customHeight="1">
      <c r="A561" s="215" t="s">
        <v>6217</v>
      </c>
      <c r="B561" s="215" t="s">
        <v>6218</v>
      </c>
      <c r="C561" s="215" t="str">
        <f t="shared" si="2"/>
        <v>BSGrand Cay</v>
      </c>
    </row>
    <row r="562" spans="1:3" ht="12" customHeight="1">
      <c r="A562" s="215" t="s">
        <v>6219</v>
      </c>
      <c r="B562" s="215" t="s">
        <v>6220</v>
      </c>
      <c r="C562" s="215" t="str">
        <f t="shared" si="2"/>
        <v>BSHarbour Island</v>
      </c>
    </row>
    <row r="563" spans="1:3" ht="12" customHeight="1">
      <c r="A563" s="215" t="s">
        <v>6221</v>
      </c>
      <c r="B563" s="215" t="s">
        <v>6222</v>
      </c>
      <c r="C563" s="215" t="str">
        <f t="shared" si="2"/>
        <v>BSHope Town</v>
      </c>
    </row>
    <row r="564" spans="1:3" ht="12" customHeight="1">
      <c r="A564" s="215" t="s">
        <v>6223</v>
      </c>
      <c r="B564" s="215" t="s">
        <v>6224</v>
      </c>
      <c r="C564" s="215" t="str">
        <f t="shared" si="2"/>
        <v>BSInagua</v>
      </c>
    </row>
    <row r="565" spans="1:3" ht="12" customHeight="1">
      <c r="A565" s="215" t="s">
        <v>6225</v>
      </c>
      <c r="B565" s="215" t="s">
        <v>6226</v>
      </c>
      <c r="C565" s="215" t="str">
        <f t="shared" si="2"/>
        <v>BSLong Island</v>
      </c>
    </row>
    <row r="566" spans="1:3" ht="12" customHeight="1">
      <c r="A566" s="215" t="s">
        <v>6227</v>
      </c>
      <c r="B566" s="215" t="s">
        <v>6228</v>
      </c>
      <c r="C566" s="215" t="str">
        <f t="shared" si="2"/>
        <v>BSMangrove Cay</v>
      </c>
    </row>
    <row r="567" spans="1:3" ht="12" customHeight="1">
      <c r="A567" s="215" t="s">
        <v>6229</v>
      </c>
      <c r="B567" s="215" t="s">
        <v>6230</v>
      </c>
      <c r="C567" s="215" t="str">
        <f t="shared" si="2"/>
        <v>BSMayaguana</v>
      </c>
    </row>
    <row r="568" spans="1:3" ht="12" customHeight="1">
      <c r="A568" s="215" t="s">
        <v>6231</v>
      </c>
      <c r="B568" s="215" t="s">
        <v>6232</v>
      </c>
      <c r="C568" s="215" t="str">
        <f t="shared" si="2"/>
        <v>BSMoore's Island</v>
      </c>
    </row>
    <row r="569" spans="1:3" ht="12" customHeight="1">
      <c r="A569" s="215" t="s">
        <v>6233</v>
      </c>
      <c r="B569" s="215" t="s">
        <v>6234</v>
      </c>
      <c r="C569" s="215" t="str">
        <f t="shared" si="2"/>
        <v>BSNorth Eleuthera</v>
      </c>
    </row>
    <row r="570" spans="1:3" ht="12" customHeight="1">
      <c r="A570" s="215" t="s">
        <v>6235</v>
      </c>
      <c r="B570" s="215" t="s">
        <v>6236</v>
      </c>
      <c r="C570" s="215" t="str">
        <f t="shared" si="2"/>
        <v>BSNorth Abaco</v>
      </c>
    </row>
    <row r="571" spans="1:3" ht="12" customHeight="1">
      <c r="A571" s="215" t="s">
        <v>6237</v>
      </c>
      <c r="B571" s="215" t="s">
        <v>6238</v>
      </c>
      <c r="C571" s="215" t="str">
        <f t="shared" si="2"/>
        <v>BSNorth Andros</v>
      </c>
    </row>
    <row r="572" spans="1:3" ht="12" customHeight="1">
      <c r="A572" s="215" t="s">
        <v>6239</v>
      </c>
      <c r="B572" s="215" t="s">
        <v>6240</v>
      </c>
      <c r="C572" s="215" t="str">
        <f t="shared" si="2"/>
        <v>BSRum Cay</v>
      </c>
    </row>
    <row r="573" spans="1:3" ht="12" customHeight="1">
      <c r="A573" s="215" t="s">
        <v>6241</v>
      </c>
      <c r="B573" s="215" t="s">
        <v>6242</v>
      </c>
      <c r="C573" s="215" t="str">
        <f t="shared" si="2"/>
        <v>BSRagged Island</v>
      </c>
    </row>
    <row r="574" spans="1:3" ht="12" customHeight="1">
      <c r="A574" s="215" t="s">
        <v>6243</v>
      </c>
      <c r="B574" s="215" t="s">
        <v>6244</v>
      </c>
      <c r="C574" s="215" t="str">
        <f t="shared" si="2"/>
        <v>BSSouth Andros</v>
      </c>
    </row>
    <row r="575" spans="1:3" ht="12" customHeight="1">
      <c r="A575" s="215" t="s">
        <v>6245</v>
      </c>
      <c r="B575" s="215" t="s">
        <v>6246</v>
      </c>
      <c r="C575" s="215" t="str">
        <f t="shared" si="2"/>
        <v>BSSouth Eleuthera</v>
      </c>
    </row>
    <row r="576" spans="1:3" ht="12" customHeight="1">
      <c r="A576" s="215" t="s">
        <v>6247</v>
      </c>
      <c r="B576" s="215" t="s">
        <v>6248</v>
      </c>
      <c r="C576" s="215" t="str">
        <f t="shared" si="2"/>
        <v>BSSouth Abaco</v>
      </c>
    </row>
    <row r="577" spans="1:3" ht="12" customHeight="1">
      <c r="A577" s="215" t="s">
        <v>6249</v>
      </c>
      <c r="B577" s="215" t="s">
        <v>6250</v>
      </c>
      <c r="C577" s="215" t="str">
        <f t="shared" si="2"/>
        <v>BSSan Salvador</v>
      </c>
    </row>
    <row r="578" spans="1:3" ht="12" customHeight="1">
      <c r="A578" s="215" t="s">
        <v>6251</v>
      </c>
      <c r="B578" s="215" t="s">
        <v>6252</v>
      </c>
      <c r="C578" s="215" t="str">
        <f t="shared" si="2"/>
        <v>BSSpanish Wells</v>
      </c>
    </row>
    <row r="579" spans="1:3" ht="12" customHeight="1">
      <c r="A579" s="215" t="s">
        <v>6253</v>
      </c>
      <c r="B579" s="215" t="s">
        <v>6254</v>
      </c>
      <c r="C579" s="215" t="str">
        <f t="shared" si="2"/>
        <v>BSWest Grand Bahama</v>
      </c>
    </row>
    <row r="580" spans="1:3" ht="12" customHeight="1">
      <c r="A580" s="215" t="s">
        <v>6255</v>
      </c>
      <c r="B580" s="215" t="s">
        <v>6256</v>
      </c>
      <c r="C580" s="215" t="str">
        <f t="shared" si="2"/>
        <v>BSNew Providence</v>
      </c>
    </row>
    <row r="581" spans="1:3" ht="12" customHeight="1">
      <c r="A581" s="215" t="s">
        <v>6257</v>
      </c>
      <c r="B581" s="215" t="s">
        <v>6258</v>
      </c>
      <c r="C581" s="215" t="str">
        <f t="shared" si="2"/>
        <v>BTParo</v>
      </c>
    </row>
    <row r="582" spans="1:3" ht="12" customHeight="1">
      <c r="A582" s="215" t="s">
        <v>6259</v>
      </c>
      <c r="B582" s="215" t="s">
        <v>6260</v>
      </c>
      <c r="C582" s="215" t="str">
        <f t="shared" si="2"/>
        <v>BTChhukha</v>
      </c>
    </row>
    <row r="583" spans="1:3" ht="12" customHeight="1">
      <c r="A583" s="215" t="s">
        <v>6261</v>
      </c>
      <c r="B583" s="215" t="s">
        <v>6262</v>
      </c>
      <c r="C583" s="215" t="str">
        <f t="shared" si="2"/>
        <v>BTHaa</v>
      </c>
    </row>
    <row r="584" spans="1:3" ht="12" customHeight="1">
      <c r="A584" s="215" t="s">
        <v>6263</v>
      </c>
      <c r="B584" s="215" t="s">
        <v>6264</v>
      </c>
      <c r="C584" s="215" t="str">
        <f t="shared" si="2"/>
        <v>BTSamtse</v>
      </c>
    </row>
    <row r="585" spans="1:3" ht="12" customHeight="1">
      <c r="A585" s="215" t="s">
        <v>6265</v>
      </c>
      <c r="B585" s="215" t="s">
        <v>6266</v>
      </c>
      <c r="C585" s="215" t="str">
        <f t="shared" si="2"/>
        <v>BTThimphu</v>
      </c>
    </row>
    <row r="586" spans="1:3" ht="12" customHeight="1">
      <c r="A586" s="215" t="s">
        <v>6267</v>
      </c>
      <c r="B586" s="215" t="s">
        <v>6268</v>
      </c>
      <c r="C586" s="215" t="str">
        <f t="shared" si="2"/>
        <v>BTTsirang</v>
      </c>
    </row>
    <row r="587" spans="1:3" ht="12" customHeight="1">
      <c r="A587" s="215" t="s">
        <v>6269</v>
      </c>
      <c r="B587" s="215" t="s">
        <v>6270</v>
      </c>
      <c r="C587" s="215" t="str">
        <f t="shared" si="2"/>
        <v>BTDagana</v>
      </c>
    </row>
    <row r="588" spans="1:3" ht="12" customHeight="1">
      <c r="A588" s="215" t="s">
        <v>6271</v>
      </c>
      <c r="B588" s="215" t="s">
        <v>6272</v>
      </c>
      <c r="C588" s="215" t="str">
        <f t="shared" si="2"/>
        <v>BTPunakha</v>
      </c>
    </row>
    <row r="589" spans="1:3" ht="12" customHeight="1">
      <c r="A589" s="215" t="s">
        <v>6273</v>
      </c>
      <c r="B589" s="215" t="s">
        <v>6274</v>
      </c>
      <c r="C589" s="215" t="str">
        <f t="shared" si="2"/>
        <v>BTWangdue Phodrang</v>
      </c>
    </row>
    <row r="590" spans="1:3" ht="12" customHeight="1">
      <c r="A590" s="215" t="s">
        <v>6275</v>
      </c>
      <c r="B590" s="215" t="s">
        <v>6276</v>
      </c>
      <c r="C590" s="215" t="str">
        <f t="shared" si="2"/>
        <v>BTSarpang</v>
      </c>
    </row>
    <row r="591" spans="1:3" ht="12" customHeight="1">
      <c r="A591" s="215" t="s">
        <v>6277</v>
      </c>
      <c r="B591" s="215" t="s">
        <v>6278</v>
      </c>
      <c r="C591" s="215" t="str">
        <f t="shared" si="2"/>
        <v>BTTrongsa</v>
      </c>
    </row>
    <row r="592" spans="1:3" ht="12" customHeight="1">
      <c r="A592" s="215" t="s">
        <v>6279</v>
      </c>
      <c r="B592" s="215" t="s">
        <v>6280</v>
      </c>
      <c r="C592" s="215" t="str">
        <f t="shared" si="2"/>
        <v>BTBumthang</v>
      </c>
    </row>
    <row r="593" spans="1:3" ht="12" customHeight="1">
      <c r="A593" s="215" t="s">
        <v>6281</v>
      </c>
      <c r="B593" s="215" t="s">
        <v>6282</v>
      </c>
      <c r="C593" s="215" t="str">
        <f t="shared" si="2"/>
        <v>BTZhemgang</v>
      </c>
    </row>
    <row r="594" spans="1:3" ht="12" customHeight="1">
      <c r="A594" s="215" t="s">
        <v>6283</v>
      </c>
      <c r="B594" s="215" t="s">
        <v>6284</v>
      </c>
      <c r="C594" s="215" t="str">
        <f t="shared" si="2"/>
        <v>BTTrashigang</v>
      </c>
    </row>
    <row r="595" spans="1:3" ht="12" customHeight="1">
      <c r="A595" s="215" t="s">
        <v>6285</v>
      </c>
      <c r="B595" s="215" t="s">
        <v>6286</v>
      </c>
      <c r="C595" s="215" t="str">
        <f t="shared" si="2"/>
        <v>BTMonggar</v>
      </c>
    </row>
    <row r="596" spans="1:3" ht="12" customHeight="1">
      <c r="A596" s="215" t="s">
        <v>6287</v>
      </c>
      <c r="B596" s="215" t="s">
        <v>6288</v>
      </c>
      <c r="C596" s="215" t="str">
        <f t="shared" si="2"/>
        <v>BTPemagatshel</v>
      </c>
    </row>
    <row r="597" spans="1:3" ht="12" customHeight="1">
      <c r="A597" s="215" t="s">
        <v>6289</v>
      </c>
      <c r="B597" s="215" t="s">
        <v>6290</v>
      </c>
      <c r="C597" s="215" t="str">
        <f t="shared" si="2"/>
        <v>BTLhuentse</v>
      </c>
    </row>
    <row r="598" spans="1:3" ht="12" customHeight="1">
      <c r="A598" s="215" t="s">
        <v>6291</v>
      </c>
      <c r="B598" s="215" t="s">
        <v>6292</v>
      </c>
      <c r="C598" s="215" t="str">
        <f t="shared" si="2"/>
        <v>BTSamdrup Jongkhar</v>
      </c>
    </row>
    <row r="599" spans="1:3" ht="12" customHeight="1">
      <c r="A599" s="215" t="s">
        <v>6293</v>
      </c>
      <c r="B599" s="215" t="s">
        <v>6294</v>
      </c>
      <c r="C599" s="215" t="str">
        <f t="shared" si="2"/>
        <v>BTGasa</v>
      </c>
    </row>
    <row r="600" spans="1:3" ht="12" customHeight="1">
      <c r="A600" s="215" t="s">
        <v>6295</v>
      </c>
      <c r="B600" s="215" t="s">
        <v>6296</v>
      </c>
      <c r="C600" s="215" t="str">
        <f t="shared" si="2"/>
        <v>BTTrashi Yangtse</v>
      </c>
    </row>
    <row r="601" spans="1:3" ht="12" customHeight="1">
      <c r="A601" s="215" t="s">
        <v>6297</v>
      </c>
      <c r="B601" s="215" t="s">
        <v>6298</v>
      </c>
      <c r="C601" s="215" t="str">
        <f t="shared" si="2"/>
        <v>BWCentral</v>
      </c>
    </row>
    <row r="602" spans="1:3" ht="12" customHeight="1">
      <c r="A602" s="215" t="s">
        <v>6299</v>
      </c>
      <c r="B602" s="215" t="s">
        <v>6300</v>
      </c>
      <c r="C602" s="215" t="str">
        <f t="shared" si="2"/>
        <v>BWChobe</v>
      </c>
    </row>
    <row r="603" spans="1:3" ht="12" customHeight="1">
      <c r="A603" s="215" t="s">
        <v>6301</v>
      </c>
      <c r="B603" s="215" t="s">
        <v>6302</v>
      </c>
      <c r="C603" s="215" t="str">
        <f t="shared" si="2"/>
        <v>BWGhanzi</v>
      </c>
    </row>
    <row r="604" spans="1:3" ht="12" customHeight="1">
      <c r="A604" s="215" t="s">
        <v>6303</v>
      </c>
      <c r="B604" s="215" t="s">
        <v>6304</v>
      </c>
      <c r="C604" s="215" t="str">
        <f t="shared" si="2"/>
        <v>BWKgalagadi</v>
      </c>
    </row>
    <row r="605" spans="1:3" ht="12" customHeight="1">
      <c r="A605" s="215" t="s">
        <v>6305</v>
      </c>
      <c r="B605" s="215" t="s">
        <v>6306</v>
      </c>
      <c r="C605" s="215" t="str">
        <f t="shared" si="2"/>
        <v>BWKgatleng</v>
      </c>
    </row>
    <row r="606" spans="1:3" ht="12" customHeight="1">
      <c r="A606" s="215" t="s">
        <v>6307</v>
      </c>
      <c r="B606" s="215" t="s">
        <v>6308</v>
      </c>
      <c r="C606" s="215" t="str">
        <f t="shared" si="2"/>
        <v>BWKweneng</v>
      </c>
    </row>
    <row r="607" spans="1:3" ht="12" customHeight="1">
      <c r="A607" s="215" t="s">
        <v>6309</v>
      </c>
      <c r="B607" s="215" t="s">
        <v>6310</v>
      </c>
      <c r="C607" s="215" t="str">
        <f t="shared" si="2"/>
        <v>BWNorth East</v>
      </c>
    </row>
    <row r="608" spans="1:3" ht="12" customHeight="1">
      <c r="A608" s="215" t="s">
        <v>6311</v>
      </c>
      <c r="B608" s="215" t="s">
        <v>6312</v>
      </c>
      <c r="C608" s="215" t="str">
        <f t="shared" si="2"/>
        <v>BWNorth West</v>
      </c>
    </row>
    <row r="609" spans="1:3" ht="12" customHeight="1">
      <c r="A609" s="215" t="s">
        <v>6313</v>
      </c>
      <c r="B609" s="215" t="s">
        <v>6314</v>
      </c>
      <c r="C609" s="215" t="str">
        <f t="shared" si="2"/>
        <v>BWSouth East</v>
      </c>
    </row>
    <row r="610" spans="1:3" ht="12" customHeight="1">
      <c r="A610" s="215" t="s">
        <v>6315</v>
      </c>
      <c r="B610" s="215" t="s">
        <v>6316</v>
      </c>
      <c r="C610" s="215" t="str">
        <f t="shared" si="2"/>
        <v>BWSouthern</v>
      </c>
    </row>
    <row r="611" spans="1:3" ht="12" customHeight="1">
      <c r="A611" s="215" t="s">
        <v>6317</v>
      </c>
      <c r="B611" s="215" t="s">
        <v>6318</v>
      </c>
      <c r="C611" s="215" t="str">
        <f t="shared" si="2"/>
        <v>BWJwaneng</v>
      </c>
    </row>
    <row r="612" spans="1:3" ht="12" customHeight="1">
      <c r="A612" s="215" t="s">
        <v>6319</v>
      </c>
      <c r="B612" s="215" t="s">
        <v>6320</v>
      </c>
      <c r="C612" s="215" t="str">
        <f t="shared" si="2"/>
        <v>BWLobatse</v>
      </c>
    </row>
    <row r="613" spans="1:3" ht="12" customHeight="1">
      <c r="A613" s="215" t="s">
        <v>6321</v>
      </c>
      <c r="B613" s="215" t="s">
        <v>6322</v>
      </c>
      <c r="C613" s="215" t="str">
        <f t="shared" si="2"/>
        <v>BWSelibe Phikwe</v>
      </c>
    </row>
    <row r="614" spans="1:3" ht="12" customHeight="1">
      <c r="A614" s="215" t="s">
        <v>6323</v>
      </c>
      <c r="B614" s="215" t="s">
        <v>6324</v>
      </c>
      <c r="C614" s="215" t="str">
        <f t="shared" si="2"/>
        <v>BWSowa Town</v>
      </c>
    </row>
    <row r="615" spans="1:3" ht="12" customHeight="1">
      <c r="A615" s="215" t="s">
        <v>6325</v>
      </c>
      <c r="B615" s="215" t="s">
        <v>6326</v>
      </c>
      <c r="C615" s="215" t="str">
        <f t="shared" si="2"/>
        <v>BWFrancistown</v>
      </c>
    </row>
    <row r="616" spans="1:3" ht="12" customHeight="1">
      <c r="A616" s="215" t="s">
        <v>6327</v>
      </c>
      <c r="B616" s="215" t="s">
        <v>6328</v>
      </c>
      <c r="C616" s="215" t="str">
        <f t="shared" si="2"/>
        <v>BWGaborone</v>
      </c>
    </row>
    <row r="617" spans="1:3" ht="12" customHeight="1">
      <c r="A617" s="215" t="s">
        <v>6329</v>
      </c>
      <c r="B617" s="215" t="s">
        <v>6330</v>
      </c>
      <c r="C617" s="215" t="str">
        <f t="shared" si="2"/>
        <v>BYHorad Minsk</v>
      </c>
    </row>
    <row r="618" spans="1:3" ht="12" customHeight="1">
      <c r="A618" s="215" t="s">
        <v>6329</v>
      </c>
      <c r="B618" s="215" t="s">
        <v>6330</v>
      </c>
      <c r="C618" s="215" t="str">
        <f t="shared" si="2"/>
        <v>BYHorad Minsk</v>
      </c>
    </row>
    <row r="619" spans="1:3" ht="12" customHeight="1">
      <c r="A619" s="215" t="s">
        <v>6329</v>
      </c>
      <c r="B619" s="215" t="s">
        <v>6331</v>
      </c>
      <c r="C619" s="215" t="str">
        <f t="shared" si="2"/>
        <v>BYGorod Minsk</v>
      </c>
    </row>
    <row r="620" spans="1:3" ht="12" customHeight="1">
      <c r="A620" s="215" t="s">
        <v>6329</v>
      </c>
      <c r="B620" s="215" t="s">
        <v>6331</v>
      </c>
      <c r="C620" s="215" t="str">
        <f t="shared" si="2"/>
        <v>BYGorod Minsk</v>
      </c>
    </row>
    <row r="621" spans="1:3" ht="12" customHeight="1">
      <c r="A621" s="215" t="s">
        <v>6332</v>
      </c>
      <c r="B621" s="215" t="s">
        <v>6333</v>
      </c>
      <c r="C621" s="215" t="str">
        <f t="shared" si="2"/>
        <v>BYBresckaja voblasć</v>
      </c>
    </row>
    <row r="622" spans="1:3" ht="12" customHeight="1">
      <c r="A622" s="215" t="s">
        <v>6332</v>
      </c>
      <c r="B622" s="215" t="s">
        <v>6334</v>
      </c>
      <c r="C622" s="215" t="str">
        <f t="shared" si="2"/>
        <v>BYBrestskaya voblasts'</v>
      </c>
    </row>
    <row r="623" spans="1:3" ht="12" customHeight="1">
      <c r="A623" s="215" t="s">
        <v>6332</v>
      </c>
      <c r="B623" s="215" t="s">
        <v>6335</v>
      </c>
      <c r="C623" s="215" t="str">
        <f t="shared" si="2"/>
        <v>BYBrestskaya oblast'</v>
      </c>
    </row>
    <row r="624" spans="1:3" ht="12" customHeight="1">
      <c r="A624" s="215" t="s">
        <v>6332</v>
      </c>
      <c r="B624" s="215" t="s">
        <v>6336</v>
      </c>
      <c r="C624" s="215" t="str">
        <f t="shared" si="2"/>
        <v>BYBrestskaja oblast'</v>
      </c>
    </row>
    <row r="625" spans="1:3" ht="12" customHeight="1">
      <c r="A625" s="215" t="s">
        <v>6337</v>
      </c>
      <c r="B625" s="215" t="s">
        <v>6338</v>
      </c>
      <c r="C625" s="215" t="str">
        <f t="shared" si="2"/>
        <v>BYHomieĺskaja voblasć</v>
      </c>
    </row>
    <row r="626" spans="1:3" ht="12" customHeight="1">
      <c r="A626" s="215" t="s">
        <v>6337</v>
      </c>
      <c r="B626" s="215" t="s">
        <v>6339</v>
      </c>
      <c r="C626" s="215" t="str">
        <f t="shared" si="2"/>
        <v>BYHomyel'skaya voblasts'</v>
      </c>
    </row>
    <row r="627" spans="1:3" ht="12" customHeight="1">
      <c r="A627" s="215" t="s">
        <v>6337</v>
      </c>
      <c r="B627" s="215" t="s">
        <v>6340</v>
      </c>
      <c r="C627" s="215" t="str">
        <f t="shared" si="2"/>
        <v>BYGomel'skaja oblast'</v>
      </c>
    </row>
    <row r="628" spans="1:3" ht="12" customHeight="1">
      <c r="A628" s="215" t="s">
        <v>6337</v>
      </c>
      <c r="B628" s="215" t="s">
        <v>6341</v>
      </c>
      <c r="C628" s="215" t="str">
        <f t="shared" si="2"/>
        <v>BYGomel'skaya oblast'</v>
      </c>
    </row>
    <row r="629" spans="1:3" ht="12" customHeight="1">
      <c r="A629" s="215" t="s">
        <v>6342</v>
      </c>
      <c r="B629" s="215" t="s">
        <v>6343</v>
      </c>
      <c r="C629" s="215" t="str">
        <f t="shared" si="2"/>
        <v>BYHrodzenskaya voblasts'</v>
      </c>
    </row>
    <row r="630" spans="1:3" ht="12" customHeight="1">
      <c r="A630" s="215" t="s">
        <v>6342</v>
      </c>
      <c r="B630" s="215" t="s">
        <v>6344</v>
      </c>
      <c r="C630" s="215" t="str">
        <f t="shared" si="2"/>
        <v>BYHrodzienskaja voblasć</v>
      </c>
    </row>
    <row r="631" spans="1:3" ht="12" customHeight="1">
      <c r="A631" s="215" t="s">
        <v>6342</v>
      </c>
      <c r="B631" s="215" t="s">
        <v>6345</v>
      </c>
      <c r="C631" s="215" t="str">
        <f t="shared" si="2"/>
        <v>BYGrodnenskaja oblast'</v>
      </c>
    </row>
    <row r="632" spans="1:3" ht="12" customHeight="1">
      <c r="A632" s="215" t="s">
        <v>6342</v>
      </c>
      <c r="B632" s="215" t="s">
        <v>6346</v>
      </c>
      <c r="C632" s="215" t="str">
        <f t="shared" si="2"/>
        <v>BYGrodnenskaya oblast'</v>
      </c>
    </row>
    <row r="633" spans="1:3" ht="12" customHeight="1">
      <c r="A633" s="215" t="s">
        <v>6347</v>
      </c>
      <c r="B633" s="215" t="s">
        <v>6348</v>
      </c>
      <c r="C633" s="215" t="str">
        <f t="shared" si="2"/>
        <v>BYMahilioŭskaja voblasć</v>
      </c>
    </row>
    <row r="634" spans="1:3" ht="12" customHeight="1">
      <c r="A634" s="215" t="s">
        <v>6347</v>
      </c>
      <c r="B634" s="215" t="s">
        <v>6349</v>
      </c>
      <c r="C634" s="215" t="str">
        <f t="shared" si="2"/>
        <v>BYMahilyowskaya voblasts'</v>
      </c>
    </row>
    <row r="635" spans="1:3" ht="12" customHeight="1">
      <c r="A635" s="215" t="s">
        <v>6347</v>
      </c>
      <c r="B635" s="215" t="s">
        <v>6350</v>
      </c>
      <c r="C635" s="215" t="str">
        <f t="shared" si="2"/>
        <v>BYMogilevskaja oblast'</v>
      </c>
    </row>
    <row r="636" spans="1:3" ht="12" customHeight="1">
      <c r="A636" s="215" t="s">
        <v>6347</v>
      </c>
      <c r="B636" s="215" t="s">
        <v>6351</v>
      </c>
      <c r="C636" s="215" t="str">
        <f t="shared" si="2"/>
        <v>BYMogilevskaya oblast'</v>
      </c>
    </row>
    <row r="637" spans="1:3" ht="12" customHeight="1">
      <c r="A637" s="215" t="s">
        <v>6352</v>
      </c>
      <c r="B637" s="215" t="s">
        <v>6353</v>
      </c>
      <c r="C637" s="215" t="str">
        <f t="shared" si="2"/>
        <v>BYMinskaja voblasć</v>
      </c>
    </row>
    <row r="638" spans="1:3" ht="12" customHeight="1">
      <c r="A638" s="215" t="s">
        <v>6352</v>
      </c>
      <c r="B638" s="215" t="s">
        <v>6354</v>
      </c>
      <c r="C638" s="215" t="str">
        <f t="shared" si="2"/>
        <v>BYMinskaya voblasts'</v>
      </c>
    </row>
    <row r="639" spans="1:3" ht="12" customHeight="1">
      <c r="A639" s="215" t="s">
        <v>6352</v>
      </c>
      <c r="B639" s="215" t="s">
        <v>6355</v>
      </c>
      <c r="C639" s="215" t="str">
        <f t="shared" si="2"/>
        <v>BYMinskaya oblast'</v>
      </c>
    </row>
    <row r="640" spans="1:3" ht="12" customHeight="1">
      <c r="A640" s="215" t="s">
        <v>6352</v>
      </c>
      <c r="B640" s="215" t="s">
        <v>6356</v>
      </c>
      <c r="C640" s="215" t="str">
        <f t="shared" si="2"/>
        <v>BYMinskaja oblast'</v>
      </c>
    </row>
    <row r="641" spans="1:3" ht="12" customHeight="1">
      <c r="A641" s="215" t="s">
        <v>6357</v>
      </c>
      <c r="B641" s="215" t="s">
        <v>6358</v>
      </c>
      <c r="C641" s="215" t="str">
        <f t="shared" si="2"/>
        <v>BYViciebskaja voblasć</v>
      </c>
    </row>
    <row r="642" spans="1:3" ht="12" customHeight="1">
      <c r="A642" s="215" t="s">
        <v>6357</v>
      </c>
      <c r="B642" s="215" t="s">
        <v>6359</v>
      </c>
      <c r="C642" s="215" t="str">
        <f t="shared" si="2"/>
        <v>BYVitsyebskaya voblasts'</v>
      </c>
    </row>
    <row r="643" spans="1:3" ht="12" customHeight="1">
      <c r="A643" s="215" t="s">
        <v>6357</v>
      </c>
      <c r="B643" s="215" t="s">
        <v>6360</v>
      </c>
      <c r="C643" s="215" t="str">
        <f t="shared" si="2"/>
        <v>BYVitebskaja oblast'</v>
      </c>
    </row>
    <row r="644" spans="1:3" ht="12" customHeight="1">
      <c r="A644" s="215" t="s">
        <v>6357</v>
      </c>
      <c r="B644" s="215" t="s">
        <v>6361</v>
      </c>
      <c r="C644" s="215" t="str">
        <f t="shared" si="2"/>
        <v>BYVitebskaya oblast'</v>
      </c>
    </row>
    <row r="645" spans="1:3" ht="12" customHeight="1">
      <c r="A645" s="215" t="s">
        <v>6362</v>
      </c>
      <c r="B645" s="215" t="s">
        <v>6363</v>
      </c>
      <c r="C645" s="215" t="str">
        <f t="shared" si="2"/>
        <v>BZBelize</v>
      </c>
    </row>
    <row r="646" spans="1:3" ht="12" customHeight="1">
      <c r="A646" s="215" t="s">
        <v>6364</v>
      </c>
      <c r="B646" s="215" t="s">
        <v>6365</v>
      </c>
      <c r="C646" s="215" t="str">
        <f t="shared" si="2"/>
        <v>BZCayo</v>
      </c>
    </row>
    <row r="647" spans="1:3" ht="12" customHeight="1">
      <c r="A647" s="215" t="s">
        <v>6366</v>
      </c>
      <c r="B647" s="215" t="s">
        <v>6367</v>
      </c>
      <c r="C647" s="215" t="str">
        <f t="shared" si="2"/>
        <v>BZCorozal</v>
      </c>
    </row>
    <row r="648" spans="1:3" ht="12" customHeight="1">
      <c r="A648" s="215" t="s">
        <v>6368</v>
      </c>
      <c r="B648" s="215" t="s">
        <v>6369</v>
      </c>
      <c r="C648" s="215" t="str">
        <f t="shared" si="2"/>
        <v>BZOrange Walk</v>
      </c>
    </row>
    <row r="649" spans="1:3" ht="12" customHeight="1">
      <c r="A649" s="215" t="s">
        <v>6370</v>
      </c>
      <c r="B649" s="215" t="s">
        <v>6371</v>
      </c>
      <c r="C649" s="215" t="str">
        <f t="shared" si="2"/>
        <v>BZStann Creek</v>
      </c>
    </row>
    <row r="650" spans="1:3" ht="12" customHeight="1">
      <c r="A650" s="215" t="s">
        <v>6372</v>
      </c>
      <c r="B650" s="215" t="s">
        <v>1182</v>
      </c>
      <c r="C650" s="215" t="str">
        <f t="shared" si="2"/>
        <v>BZToledo</v>
      </c>
    </row>
    <row r="651" spans="1:3" ht="12" customHeight="1">
      <c r="A651" s="215" t="s">
        <v>6373</v>
      </c>
      <c r="B651" s="215" t="s">
        <v>6374</v>
      </c>
      <c r="C651" s="215" t="str">
        <f t="shared" si="2"/>
        <v>CANorthwest Territories</v>
      </c>
    </row>
    <row r="652" spans="1:3" ht="12" customHeight="1">
      <c r="A652" s="215" t="s">
        <v>6373</v>
      </c>
      <c r="B652" s="215" t="s">
        <v>6375</v>
      </c>
      <c r="C652" s="215" t="str">
        <f t="shared" si="2"/>
        <v>CATerritoires du Nord-Ouest</v>
      </c>
    </row>
    <row r="653" spans="1:3" ht="12" customHeight="1">
      <c r="A653" s="215" t="s">
        <v>6376</v>
      </c>
      <c r="B653" s="215" t="s">
        <v>6377</v>
      </c>
      <c r="C653" s="215" t="str">
        <f t="shared" si="2"/>
        <v>CANunavut</v>
      </c>
    </row>
    <row r="654" spans="1:3" ht="12" customHeight="1">
      <c r="A654" s="215" t="s">
        <v>6376</v>
      </c>
      <c r="B654" s="215" t="s">
        <v>6377</v>
      </c>
      <c r="C654" s="215" t="str">
        <f t="shared" si="2"/>
        <v>CANunavut</v>
      </c>
    </row>
    <row r="655" spans="1:3" ht="12" customHeight="1">
      <c r="A655" s="215" t="s">
        <v>6378</v>
      </c>
      <c r="B655" s="215" t="s">
        <v>6379</v>
      </c>
      <c r="C655" s="215" t="str">
        <f t="shared" si="2"/>
        <v>CAYukon</v>
      </c>
    </row>
    <row r="656" spans="1:3" ht="12" customHeight="1">
      <c r="A656" s="215" t="s">
        <v>6378</v>
      </c>
      <c r="B656" s="215" t="s">
        <v>6379</v>
      </c>
      <c r="C656" s="215" t="str">
        <f t="shared" si="2"/>
        <v>CAYukon</v>
      </c>
    </row>
    <row r="657" spans="1:3" ht="12" customHeight="1">
      <c r="A657" s="215" t="s">
        <v>6380</v>
      </c>
      <c r="B657" s="215" t="s">
        <v>6381</v>
      </c>
      <c r="C657" s="215" t="str">
        <f t="shared" si="2"/>
        <v>CAAlberta</v>
      </c>
    </row>
    <row r="658" spans="1:3" ht="12" customHeight="1">
      <c r="A658" s="215" t="s">
        <v>6380</v>
      </c>
      <c r="B658" s="215" t="s">
        <v>6381</v>
      </c>
      <c r="C658" s="215" t="str">
        <f t="shared" si="2"/>
        <v>CAAlberta</v>
      </c>
    </row>
    <row r="659" spans="1:3" ht="12" customHeight="1">
      <c r="A659" s="215" t="s">
        <v>6382</v>
      </c>
      <c r="B659" s="215" t="s">
        <v>6383</v>
      </c>
      <c r="C659" s="215" t="str">
        <f t="shared" si="2"/>
        <v>CABritish Columbia</v>
      </c>
    </row>
    <row r="660" spans="1:3" ht="12" customHeight="1">
      <c r="A660" s="215" t="s">
        <v>6382</v>
      </c>
      <c r="B660" s="215" t="s">
        <v>6384</v>
      </c>
      <c r="C660" s="215" t="str">
        <f t="shared" si="2"/>
        <v>CAColombie-Britannique</v>
      </c>
    </row>
    <row r="661" spans="1:3" ht="12" customHeight="1">
      <c r="A661" s="215" t="s">
        <v>6385</v>
      </c>
      <c r="B661" s="215" t="s">
        <v>6386</v>
      </c>
      <c r="C661" s="215" t="str">
        <f t="shared" si="2"/>
        <v>CAManitoba</v>
      </c>
    </row>
    <row r="662" spans="1:3" ht="12" customHeight="1">
      <c r="A662" s="215" t="s">
        <v>6385</v>
      </c>
      <c r="B662" s="215" t="s">
        <v>6386</v>
      </c>
      <c r="C662" s="215" t="str">
        <f t="shared" si="2"/>
        <v>CAManitoba</v>
      </c>
    </row>
    <row r="663" spans="1:3" ht="12" customHeight="1">
      <c r="A663" s="215" t="s">
        <v>6387</v>
      </c>
      <c r="B663" s="215" t="s">
        <v>6388</v>
      </c>
      <c r="C663" s="215" t="str">
        <f t="shared" si="2"/>
        <v>CANew Brunswick</v>
      </c>
    </row>
    <row r="664" spans="1:3" ht="12" customHeight="1">
      <c r="A664" s="215" t="s">
        <v>6387</v>
      </c>
      <c r="B664" s="215" t="s">
        <v>6389</v>
      </c>
      <c r="C664" s="215" t="str">
        <f t="shared" si="2"/>
        <v>CANouveau-Brunswick</v>
      </c>
    </row>
    <row r="665" spans="1:3" ht="12" customHeight="1">
      <c r="A665" s="215" t="s">
        <v>6390</v>
      </c>
      <c r="B665" s="215" t="s">
        <v>6391</v>
      </c>
      <c r="C665" s="215" t="str">
        <f t="shared" si="2"/>
        <v>CANewfoundland and Labrador</v>
      </c>
    </row>
    <row r="666" spans="1:3" ht="12" customHeight="1">
      <c r="A666" s="215" t="s">
        <v>6390</v>
      </c>
      <c r="B666" s="215" t="s">
        <v>6392</v>
      </c>
      <c r="C666" s="215" t="str">
        <f t="shared" si="2"/>
        <v>CATerre-Neuve-et-Labrador</v>
      </c>
    </row>
    <row r="667" spans="1:3" ht="12" customHeight="1">
      <c r="A667" s="215" t="s">
        <v>6393</v>
      </c>
      <c r="B667" s="215" t="s">
        <v>6394</v>
      </c>
      <c r="C667" s="215" t="str">
        <f t="shared" si="2"/>
        <v>CANova Scotia</v>
      </c>
    </row>
    <row r="668" spans="1:3" ht="12" customHeight="1">
      <c r="A668" s="215" t="s">
        <v>6393</v>
      </c>
      <c r="B668" s="215" t="s">
        <v>6395</v>
      </c>
      <c r="C668" s="215" t="str">
        <f t="shared" si="2"/>
        <v>CANouvelle-Écosse</v>
      </c>
    </row>
    <row r="669" spans="1:3" ht="12" customHeight="1">
      <c r="A669" s="215" t="s">
        <v>6396</v>
      </c>
      <c r="B669" s="215" t="s">
        <v>266</v>
      </c>
      <c r="C669" s="215" t="str">
        <f t="shared" si="2"/>
        <v>CAOntario</v>
      </c>
    </row>
    <row r="670" spans="1:3" ht="12" customHeight="1">
      <c r="A670" s="215" t="s">
        <v>6396</v>
      </c>
      <c r="B670" s="215" t="s">
        <v>266</v>
      </c>
      <c r="C670" s="215" t="str">
        <f t="shared" si="2"/>
        <v>CAOntario</v>
      </c>
    </row>
    <row r="671" spans="1:3" ht="12" customHeight="1">
      <c r="A671" s="215" t="s">
        <v>6397</v>
      </c>
      <c r="B671" s="215" t="s">
        <v>6398</v>
      </c>
      <c r="C671" s="215" t="str">
        <f t="shared" si="2"/>
        <v>CAPrince Edward Island</v>
      </c>
    </row>
    <row r="672" spans="1:3" ht="12" customHeight="1">
      <c r="A672" s="215" t="s">
        <v>6397</v>
      </c>
      <c r="B672" s="215" t="s">
        <v>6399</v>
      </c>
      <c r="C672" s="215" t="str">
        <f t="shared" si="2"/>
        <v>CAÎle-du-Prince-Édouard</v>
      </c>
    </row>
    <row r="673" spans="1:3" ht="12" customHeight="1">
      <c r="A673" s="215" t="s">
        <v>6400</v>
      </c>
      <c r="B673" s="215" t="s">
        <v>325</v>
      </c>
      <c r="C673" s="215" t="str">
        <f t="shared" si="2"/>
        <v>CAQuebec</v>
      </c>
    </row>
    <row r="674" spans="1:3" ht="12" customHeight="1">
      <c r="A674" s="215" t="s">
        <v>6400</v>
      </c>
      <c r="B674" s="215" t="s">
        <v>6401</v>
      </c>
      <c r="C674" s="215" t="str">
        <f t="shared" si="2"/>
        <v>CAQuébec</v>
      </c>
    </row>
    <row r="675" spans="1:3" ht="12" customHeight="1">
      <c r="A675" s="215" t="s">
        <v>6402</v>
      </c>
      <c r="B675" s="215" t="s">
        <v>6403</v>
      </c>
      <c r="C675" s="215" t="str">
        <f t="shared" si="2"/>
        <v>CASaskatchewan</v>
      </c>
    </row>
    <row r="676" spans="1:3" ht="12" customHeight="1">
      <c r="A676" s="215" t="s">
        <v>6402</v>
      </c>
      <c r="B676" s="215" t="s">
        <v>6403</v>
      </c>
      <c r="C676" s="215" t="str">
        <f t="shared" si="2"/>
        <v>CASaskatchewan</v>
      </c>
    </row>
    <row r="677" spans="1:3" ht="12" customHeight="1">
      <c r="A677" s="215" t="s">
        <v>6404</v>
      </c>
      <c r="B677" s="215" t="s">
        <v>6405</v>
      </c>
      <c r="C677" s="215" t="str">
        <f t="shared" si="2"/>
        <v>CDKongo Central</v>
      </c>
    </row>
    <row r="678" spans="1:3" ht="12" customHeight="1">
      <c r="A678" s="215" t="s">
        <v>6406</v>
      </c>
      <c r="B678" s="215" t="s">
        <v>6407</v>
      </c>
      <c r="C678" s="215" t="str">
        <f t="shared" si="2"/>
        <v>CDBas-Uélé</v>
      </c>
    </row>
    <row r="679" spans="1:3" ht="12" customHeight="1">
      <c r="A679" s="215" t="s">
        <v>6408</v>
      </c>
      <c r="B679" s="215" t="s">
        <v>6409</v>
      </c>
      <c r="C679" s="215" t="str">
        <f t="shared" si="2"/>
        <v>CDÉquateur</v>
      </c>
    </row>
    <row r="680" spans="1:3" ht="12" customHeight="1">
      <c r="A680" s="215" t="s">
        <v>6410</v>
      </c>
      <c r="B680" s="215" t="s">
        <v>1315</v>
      </c>
      <c r="C680" s="215" t="str">
        <f t="shared" si="2"/>
        <v>CDHaut-Katanga</v>
      </c>
    </row>
    <row r="681" spans="1:3" ht="12" customHeight="1">
      <c r="A681" s="215" t="s">
        <v>6411</v>
      </c>
      <c r="B681" s="215" t="s">
        <v>6412</v>
      </c>
      <c r="C681" s="215" t="str">
        <f t="shared" si="2"/>
        <v>CDHaut-Lomami</v>
      </c>
    </row>
    <row r="682" spans="1:3" ht="12" customHeight="1">
      <c r="A682" s="215" t="s">
        <v>6413</v>
      </c>
      <c r="B682" s="215" t="s">
        <v>6414</v>
      </c>
      <c r="C682" s="215" t="str">
        <f t="shared" si="2"/>
        <v>CDHaut-Uélé</v>
      </c>
    </row>
    <row r="683" spans="1:3" ht="12" customHeight="1">
      <c r="A683" s="215" t="s">
        <v>6415</v>
      </c>
      <c r="B683" s="215" t="s">
        <v>6416</v>
      </c>
      <c r="C683" s="215" t="str">
        <f t="shared" si="2"/>
        <v>CDIturi</v>
      </c>
    </row>
    <row r="684" spans="1:3" ht="12" customHeight="1">
      <c r="A684" s="215" t="s">
        <v>6417</v>
      </c>
      <c r="B684" s="215" t="s">
        <v>6418</v>
      </c>
      <c r="C684" s="215" t="str">
        <f t="shared" si="2"/>
        <v>CDKasaï Central</v>
      </c>
    </row>
    <row r="685" spans="1:3" ht="12" customHeight="1">
      <c r="A685" s="215" t="s">
        <v>6419</v>
      </c>
      <c r="B685" s="215" t="s">
        <v>6420</v>
      </c>
      <c r="C685" s="215" t="str">
        <f t="shared" si="2"/>
        <v>CDKasaï Oriental</v>
      </c>
    </row>
    <row r="686" spans="1:3" ht="12" customHeight="1">
      <c r="A686" s="215" t="s">
        <v>6421</v>
      </c>
      <c r="B686" s="215" t="s">
        <v>6422</v>
      </c>
      <c r="C686" s="215" t="str">
        <f t="shared" si="2"/>
        <v>CDKwango</v>
      </c>
    </row>
    <row r="687" spans="1:3" ht="12" customHeight="1">
      <c r="A687" s="215" t="s">
        <v>6423</v>
      </c>
      <c r="B687" s="215" t="s">
        <v>6424</v>
      </c>
      <c r="C687" s="215" t="str">
        <f t="shared" si="2"/>
        <v>CDKwilu</v>
      </c>
    </row>
    <row r="688" spans="1:3" ht="12" customHeight="1">
      <c r="A688" s="215" t="s">
        <v>6425</v>
      </c>
      <c r="B688" s="215" t="s">
        <v>6426</v>
      </c>
      <c r="C688" s="215" t="str">
        <f t="shared" si="2"/>
        <v>CDKasaï</v>
      </c>
    </row>
    <row r="689" spans="1:3" ht="12" customHeight="1">
      <c r="A689" s="215" t="s">
        <v>6427</v>
      </c>
      <c r="B689" s="215" t="s">
        <v>6428</v>
      </c>
      <c r="C689" s="215" t="str">
        <f t="shared" si="2"/>
        <v>CDLomami</v>
      </c>
    </row>
    <row r="690" spans="1:3" ht="12" customHeight="1">
      <c r="A690" s="215" t="s">
        <v>6429</v>
      </c>
      <c r="B690" s="215" t="s">
        <v>6430</v>
      </c>
      <c r="C690" s="215" t="str">
        <f t="shared" si="2"/>
        <v>CDLualaba</v>
      </c>
    </row>
    <row r="691" spans="1:3" ht="12" customHeight="1">
      <c r="A691" s="215" t="s">
        <v>6431</v>
      </c>
      <c r="B691" s="215" t="s">
        <v>6432</v>
      </c>
      <c r="C691" s="215" t="str">
        <f t="shared" si="2"/>
        <v>CDManiema</v>
      </c>
    </row>
    <row r="692" spans="1:3" ht="12" customHeight="1">
      <c r="A692" s="215" t="s">
        <v>6433</v>
      </c>
      <c r="B692" s="215" t="s">
        <v>6434</v>
      </c>
      <c r="C692" s="215" t="str">
        <f t="shared" si="2"/>
        <v>CDMai-Ndombe</v>
      </c>
    </row>
    <row r="693" spans="1:3" ht="12" customHeight="1">
      <c r="A693" s="215" t="s">
        <v>6435</v>
      </c>
      <c r="B693" s="215" t="s">
        <v>6436</v>
      </c>
      <c r="C693" s="215" t="str">
        <f t="shared" si="2"/>
        <v>CDMongala</v>
      </c>
    </row>
    <row r="694" spans="1:3" ht="12" customHeight="1">
      <c r="A694" s="215" t="s">
        <v>6437</v>
      </c>
      <c r="B694" s="215" t="s">
        <v>6438</v>
      </c>
      <c r="C694" s="215" t="str">
        <f t="shared" si="2"/>
        <v>CDNord-Kivu</v>
      </c>
    </row>
    <row r="695" spans="1:3" ht="12" customHeight="1">
      <c r="A695" s="215" t="s">
        <v>6439</v>
      </c>
      <c r="B695" s="215" t="s">
        <v>6440</v>
      </c>
      <c r="C695" s="215" t="str">
        <f t="shared" si="2"/>
        <v>CDNord-Ubangi</v>
      </c>
    </row>
    <row r="696" spans="1:3" ht="12" customHeight="1">
      <c r="A696" s="215" t="s">
        <v>6441</v>
      </c>
      <c r="B696" s="215" t="s">
        <v>6442</v>
      </c>
      <c r="C696" s="215" t="str">
        <f t="shared" si="2"/>
        <v>CDSankuru</v>
      </c>
    </row>
    <row r="697" spans="1:3" ht="12" customHeight="1">
      <c r="A697" s="215" t="s">
        <v>6443</v>
      </c>
      <c r="B697" s="215" t="s">
        <v>6444</v>
      </c>
      <c r="C697" s="215" t="str">
        <f t="shared" si="2"/>
        <v>CDSud-Kivu</v>
      </c>
    </row>
    <row r="698" spans="1:3" ht="12" customHeight="1">
      <c r="A698" s="215" t="s">
        <v>6445</v>
      </c>
      <c r="B698" s="215" t="s">
        <v>6446</v>
      </c>
      <c r="C698" s="215" t="str">
        <f t="shared" si="2"/>
        <v>CDSud-Ubangi</v>
      </c>
    </row>
    <row r="699" spans="1:3" ht="12" customHeight="1">
      <c r="A699" s="215" t="s">
        <v>6447</v>
      </c>
      <c r="B699" s="215" t="s">
        <v>6448</v>
      </c>
      <c r="C699" s="215" t="str">
        <f t="shared" si="2"/>
        <v>CDTanganyika</v>
      </c>
    </row>
    <row r="700" spans="1:3" ht="12" customHeight="1">
      <c r="A700" s="215" t="s">
        <v>6449</v>
      </c>
      <c r="B700" s="215" t="s">
        <v>6450</v>
      </c>
      <c r="C700" s="215" t="str">
        <f t="shared" si="2"/>
        <v>CDTshopo</v>
      </c>
    </row>
    <row r="701" spans="1:3" ht="12" customHeight="1">
      <c r="A701" s="215" t="s">
        <v>6451</v>
      </c>
      <c r="B701" s="215" t="s">
        <v>6452</v>
      </c>
      <c r="C701" s="215" t="str">
        <f t="shared" si="2"/>
        <v>CDTshuapa</v>
      </c>
    </row>
    <row r="702" spans="1:3" ht="12" customHeight="1">
      <c r="A702" s="215" t="s">
        <v>6453</v>
      </c>
      <c r="B702" s="215" t="s">
        <v>6454</v>
      </c>
      <c r="C702" s="215" t="str">
        <f t="shared" si="2"/>
        <v>CDKinshasa</v>
      </c>
    </row>
    <row r="703" spans="1:3" ht="12" customHeight="1">
      <c r="A703" s="215" t="s">
        <v>6455</v>
      </c>
      <c r="B703" s="215" t="s">
        <v>6456</v>
      </c>
      <c r="C703" s="215" t="str">
        <f t="shared" si="2"/>
        <v>CFGribingui</v>
      </c>
    </row>
    <row r="704" spans="1:3" ht="12" customHeight="1">
      <c r="A704" s="215" t="s">
        <v>6455</v>
      </c>
      <c r="B704" s="215" t="s">
        <v>6457</v>
      </c>
      <c r="C704" s="215" t="str">
        <f t="shared" si="2"/>
        <v>CFGïrïbïngï</v>
      </c>
    </row>
    <row r="705" spans="1:3" ht="12" customHeight="1">
      <c r="A705" s="215" t="s">
        <v>6458</v>
      </c>
      <c r="B705" s="215" t="s">
        <v>6459</v>
      </c>
      <c r="C705" s="215" t="str">
        <f t="shared" si="2"/>
        <v>CFSangha</v>
      </c>
    </row>
    <row r="706" spans="1:3" ht="12" customHeight="1">
      <c r="A706" s="215" t="s">
        <v>6458</v>
      </c>
      <c r="B706" s="215" t="s">
        <v>6460</v>
      </c>
      <c r="C706" s="215" t="str">
        <f t="shared" si="2"/>
        <v>CFSangä</v>
      </c>
    </row>
    <row r="707" spans="1:3" ht="12" customHeight="1">
      <c r="A707" s="215" t="s">
        <v>6461</v>
      </c>
      <c r="B707" s="215" t="s">
        <v>6462</v>
      </c>
      <c r="C707" s="215" t="str">
        <f t="shared" si="2"/>
        <v>CFOuham</v>
      </c>
    </row>
    <row r="708" spans="1:3" ht="12" customHeight="1">
      <c r="A708" s="215" t="s">
        <v>6461</v>
      </c>
      <c r="B708" s="215" t="s">
        <v>6463</v>
      </c>
      <c r="C708" s="215" t="str">
        <f t="shared" si="2"/>
        <v>CFWâmo</v>
      </c>
    </row>
    <row r="709" spans="1:3" ht="12" customHeight="1">
      <c r="A709" s="215" t="s">
        <v>6464</v>
      </c>
      <c r="B709" s="215" t="s">
        <v>6465</v>
      </c>
      <c r="C709" s="215" t="str">
        <f t="shared" si="2"/>
        <v>CFBamingui-Bangoran</v>
      </c>
    </row>
    <row r="710" spans="1:3" ht="12" customHeight="1">
      <c r="A710" s="215" t="s">
        <v>6464</v>
      </c>
      <c r="B710" s="215" t="s">
        <v>6466</v>
      </c>
      <c r="C710" s="215" t="str">
        <f t="shared" si="2"/>
        <v>CFBamïngï-Bangoran</v>
      </c>
    </row>
    <row r="711" spans="1:3" ht="12" customHeight="1">
      <c r="A711" s="215" t="s">
        <v>6467</v>
      </c>
      <c r="B711" s="215" t="s">
        <v>6468</v>
      </c>
      <c r="C711" s="215" t="str">
        <f t="shared" si="2"/>
        <v>CFBasse-Kotto</v>
      </c>
    </row>
    <row r="712" spans="1:3" ht="12" customHeight="1">
      <c r="A712" s="215" t="s">
        <v>6467</v>
      </c>
      <c r="B712" s="215" t="s">
        <v>6469</v>
      </c>
      <c r="C712" s="215" t="str">
        <f t="shared" si="2"/>
        <v>CFDo-Kötö</v>
      </c>
    </row>
    <row r="713" spans="1:3" ht="12" customHeight="1">
      <c r="A713" s="215" t="s">
        <v>6470</v>
      </c>
      <c r="B713" s="215" t="s">
        <v>6471</v>
      </c>
      <c r="C713" s="215" t="str">
        <f t="shared" si="2"/>
        <v>CFHaute-Kotto</v>
      </c>
    </row>
    <row r="714" spans="1:3" ht="12" customHeight="1">
      <c r="A714" s="215" t="s">
        <v>6470</v>
      </c>
      <c r="B714" s="215" t="s">
        <v>6472</v>
      </c>
      <c r="C714" s="215" t="str">
        <f t="shared" si="2"/>
        <v>CFTö-Kötö</v>
      </c>
    </row>
    <row r="715" spans="1:3" ht="12" customHeight="1">
      <c r="A715" s="215" t="s">
        <v>6473</v>
      </c>
      <c r="B715" s="215" t="s">
        <v>6474</v>
      </c>
      <c r="C715" s="215" t="str">
        <f t="shared" si="2"/>
        <v>CFHaut-Mbomou</v>
      </c>
    </row>
    <row r="716" spans="1:3" ht="12" customHeight="1">
      <c r="A716" s="215" t="s">
        <v>6473</v>
      </c>
      <c r="B716" s="215" t="s">
        <v>6475</v>
      </c>
      <c r="C716" s="215" t="str">
        <f t="shared" si="2"/>
        <v>CFTö-Mbömü</v>
      </c>
    </row>
    <row r="717" spans="1:3" ht="12" customHeight="1">
      <c r="A717" s="215" t="s">
        <v>6476</v>
      </c>
      <c r="B717" s="215" t="s">
        <v>6477</v>
      </c>
      <c r="C717" s="215" t="str">
        <f t="shared" si="2"/>
        <v>CFHaute-Sangha / Mambéré-Kadéï</v>
      </c>
    </row>
    <row r="718" spans="1:3" ht="12" customHeight="1">
      <c r="A718" s="215" t="s">
        <v>6476</v>
      </c>
      <c r="B718" s="215" t="s">
        <v>6478</v>
      </c>
      <c r="C718" s="215" t="str">
        <f t="shared" si="2"/>
        <v>CFTö-Sangä / Mbaere-Kadeï</v>
      </c>
    </row>
    <row r="719" spans="1:3" ht="12" customHeight="1">
      <c r="A719" s="215" t="s">
        <v>6479</v>
      </c>
      <c r="B719" s="215" t="s">
        <v>6480</v>
      </c>
      <c r="C719" s="215" t="str">
        <f t="shared" si="2"/>
        <v>CFKémo-Gribingui</v>
      </c>
    </row>
    <row r="720" spans="1:3" ht="12" customHeight="1">
      <c r="A720" s="215" t="s">
        <v>6479</v>
      </c>
      <c r="B720" s="215" t="s">
        <v>6481</v>
      </c>
      <c r="C720" s="215" t="str">
        <f t="shared" si="2"/>
        <v>CFKemö-Gïrïbïngï</v>
      </c>
    </row>
    <row r="721" spans="1:3" ht="12" customHeight="1">
      <c r="A721" s="215" t="s">
        <v>6482</v>
      </c>
      <c r="B721" s="215" t="s">
        <v>6483</v>
      </c>
      <c r="C721" s="215" t="str">
        <f t="shared" si="2"/>
        <v>CFLobaye</v>
      </c>
    </row>
    <row r="722" spans="1:3" ht="12" customHeight="1">
      <c r="A722" s="215" t="s">
        <v>6482</v>
      </c>
      <c r="B722" s="215" t="s">
        <v>6484</v>
      </c>
      <c r="C722" s="215" t="str">
        <f t="shared" si="2"/>
        <v>CFLobâye</v>
      </c>
    </row>
    <row r="723" spans="1:3" ht="12" customHeight="1">
      <c r="A723" s="215" t="s">
        <v>6485</v>
      </c>
      <c r="B723" s="215" t="s">
        <v>6486</v>
      </c>
      <c r="C723" s="215" t="str">
        <f t="shared" si="2"/>
        <v>CFMbomou</v>
      </c>
    </row>
    <row r="724" spans="1:3" ht="12" customHeight="1">
      <c r="A724" s="215" t="s">
        <v>6485</v>
      </c>
      <c r="B724" s="215" t="s">
        <v>6487</v>
      </c>
      <c r="C724" s="215" t="str">
        <f t="shared" si="2"/>
        <v>CFMbömü</v>
      </c>
    </row>
    <row r="725" spans="1:3" ht="12" customHeight="1">
      <c r="A725" s="215" t="s">
        <v>6488</v>
      </c>
      <c r="B725" s="215" t="s">
        <v>6489</v>
      </c>
      <c r="C725" s="215" t="str">
        <f t="shared" si="2"/>
        <v>CFOmbella-Mpoko</v>
      </c>
    </row>
    <row r="726" spans="1:3" ht="12" customHeight="1">
      <c r="A726" s="215" t="s">
        <v>6488</v>
      </c>
      <c r="B726" s="215" t="s">
        <v>6490</v>
      </c>
      <c r="C726" s="215" t="str">
        <f t="shared" si="2"/>
        <v>CFÖmbëlä-Pökö</v>
      </c>
    </row>
    <row r="727" spans="1:3" ht="12" customHeight="1">
      <c r="A727" s="215" t="s">
        <v>6491</v>
      </c>
      <c r="B727" s="215" t="s">
        <v>6492</v>
      </c>
      <c r="C727" s="215" t="str">
        <f t="shared" si="2"/>
        <v>CFNana-Mambéré</v>
      </c>
    </row>
    <row r="728" spans="1:3" ht="12" customHeight="1">
      <c r="A728" s="215" t="s">
        <v>6491</v>
      </c>
      <c r="B728" s="215" t="s">
        <v>6493</v>
      </c>
      <c r="C728" s="215" t="str">
        <f t="shared" si="2"/>
        <v>CFNanä-Mbaere</v>
      </c>
    </row>
    <row r="729" spans="1:3" ht="12" customHeight="1">
      <c r="A729" s="215" t="s">
        <v>6494</v>
      </c>
      <c r="B729" s="215" t="s">
        <v>6495</v>
      </c>
      <c r="C729" s="215" t="str">
        <f t="shared" si="2"/>
        <v>CFOuham-Pendé</v>
      </c>
    </row>
    <row r="730" spans="1:3" ht="12" customHeight="1">
      <c r="A730" s="215" t="s">
        <v>6494</v>
      </c>
      <c r="B730" s="215" t="s">
        <v>6496</v>
      </c>
      <c r="C730" s="215" t="str">
        <f t="shared" si="2"/>
        <v>CFWâmo-Pendë</v>
      </c>
    </row>
    <row r="731" spans="1:3" ht="12" customHeight="1">
      <c r="A731" s="215" t="s">
        <v>6497</v>
      </c>
      <c r="B731" s="215" t="s">
        <v>6498</v>
      </c>
      <c r="C731" s="215" t="str">
        <f t="shared" si="2"/>
        <v>CFOuaka</v>
      </c>
    </row>
    <row r="732" spans="1:3" ht="12" customHeight="1">
      <c r="A732" s="215" t="s">
        <v>6497</v>
      </c>
      <c r="B732" s="215" t="s">
        <v>6499</v>
      </c>
      <c r="C732" s="215" t="str">
        <f t="shared" si="2"/>
        <v>CFWäkä</v>
      </c>
    </row>
    <row r="733" spans="1:3" ht="12" customHeight="1">
      <c r="A733" s="215" t="s">
        <v>6500</v>
      </c>
      <c r="B733" s="215" t="s">
        <v>6501</v>
      </c>
      <c r="C733" s="215" t="str">
        <f t="shared" si="2"/>
        <v>CFVakaga</v>
      </c>
    </row>
    <row r="734" spans="1:3" ht="12" customHeight="1">
      <c r="A734" s="215" t="s">
        <v>6500</v>
      </c>
      <c r="B734" s="215" t="s">
        <v>6501</v>
      </c>
      <c r="C734" s="215" t="str">
        <f t="shared" si="2"/>
        <v>CFVakaga</v>
      </c>
    </row>
    <row r="735" spans="1:3" ht="12" customHeight="1">
      <c r="A735" s="215" t="s">
        <v>6502</v>
      </c>
      <c r="B735" s="215" t="s">
        <v>6503</v>
      </c>
      <c r="C735" s="215" t="str">
        <f t="shared" si="2"/>
        <v>CFBangui</v>
      </c>
    </row>
    <row r="736" spans="1:3" ht="12" customHeight="1">
      <c r="A736" s="215" t="s">
        <v>6502</v>
      </c>
      <c r="B736" s="215" t="s">
        <v>6504</v>
      </c>
      <c r="C736" s="215" t="str">
        <f t="shared" si="2"/>
        <v>CFBangî</v>
      </c>
    </row>
    <row r="737" spans="1:3" ht="12" customHeight="1">
      <c r="A737" s="215" t="s">
        <v>6505</v>
      </c>
      <c r="B737" s="215" t="s">
        <v>6506</v>
      </c>
      <c r="C737" s="215" t="str">
        <f t="shared" si="2"/>
        <v>CGBouenza</v>
      </c>
    </row>
    <row r="738" spans="1:3" ht="12" customHeight="1">
      <c r="A738" s="215" t="s">
        <v>6507</v>
      </c>
      <c r="B738" s="215" t="s">
        <v>6508</v>
      </c>
      <c r="C738" s="215" t="str">
        <f t="shared" si="2"/>
        <v>CGPool</v>
      </c>
    </row>
    <row r="739" spans="1:3" ht="12" customHeight="1">
      <c r="A739" s="215" t="s">
        <v>6509</v>
      </c>
      <c r="B739" s="215" t="s">
        <v>6459</v>
      </c>
      <c r="C739" s="215" t="str">
        <f t="shared" si="2"/>
        <v>CGSangha</v>
      </c>
    </row>
    <row r="740" spans="1:3" ht="12" customHeight="1">
      <c r="A740" s="215" t="s">
        <v>6510</v>
      </c>
      <c r="B740" s="215" t="s">
        <v>6511</v>
      </c>
      <c r="C740" s="215" t="str">
        <f t="shared" si="2"/>
        <v>CGPlateaux</v>
      </c>
    </row>
    <row r="741" spans="1:3" ht="12" customHeight="1">
      <c r="A741" s="215" t="s">
        <v>6512</v>
      </c>
      <c r="B741" s="215" t="s">
        <v>6513</v>
      </c>
      <c r="C741" s="215" t="str">
        <f t="shared" si="2"/>
        <v>CGCuvette-Ouest</v>
      </c>
    </row>
    <row r="742" spans="1:3" ht="12" customHeight="1">
      <c r="A742" s="215" t="s">
        <v>6514</v>
      </c>
      <c r="B742" s="215" t="s">
        <v>6515</v>
      </c>
      <c r="C742" s="215" t="str">
        <f t="shared" si="2"/>
        <v>CGPointe-Noire</v>
      </c>
    </row>
    <row r="743" spans="1:3" ht="12" customHeight="1">
      <c r="A743" s="215" t="s">
        <v>6516</v>
      </c>
      <c r="B743" s="215" t="s">
        <v>6517</v>
      </c>
      <c r="C743" s="215" t="str">
        <f t="shared" si="2"/>
        <v>CGLékoumou</v>
      </c>
    </row>
    <row r="744" spans="1:3" ht="12" customHeight="1">
      <c r="A744" s="215" t="s">
        <v>6518</v>
      </c>
      <c r="B744" s="215" t="s">
        <v>6519</v>
      </c>
      <c r="C744" s="215" t="str">
        <f t="shared" si="2"/>
        <v>CGKouilou</v>
      </c>
    </row>
    <row r="745" spans="1:3" ht="12" customHeight="1">
      <c r="A745" s="215" t="s">
        <v>6520</v>
      </c>
      <c r="B745" s="215" t="s">
        <v>6521</v>
      </c>
      <c r="C745" s="215" t="str">
        <f t="shared" si="2"/>
        <v>CGLikouala</v>
      </c>
    </row>
    <row r="746" spans="1:3" ht="12" customHeight="1">
      <c r="A746" s="215" t="s">
        <v>6522</v>
      </c>
      <c r="B746" s="215" t="s">
        <v>6523</v>
      </c>
      <c r="C746" s="215" t="str">
        <f t="shared" si="2"/>
        <v>CGCuvette</v>
      </c>
    </row>
    <row r="747" spans="1:3" ht="12" customHeight="1">
      <c r="A747" s="215" t="s">
        <v>6524</v>
      </c>
      <c r="B747" s="215" t="s">
        <v>6525</v>
      </c>
      <c r="C747" s="215" t="str">
        <f t="shared" si="2"/>
        <v>CGNiari</v>
      </c>
    </row>
    <row r="748" spans="1:3" ht="12" customHeight="1">
      <c r="A748" s="215" t="s">
        <v>6526</v>
      </c>
      <c r="B748" s="215" t="s">
        <v>6527</v>
      </c>
      <c r="C748" s="215" t="str">
        <f t="shared" si="2"/>
        <v>CGBrazzaville</v>
      </c>
    </row>
    <row r="749" spans="1:3" ht="12" customHeight="1">
      <c r="A749" s="215" t="s">
        <v>6528</v>
      </c>
      <c r="B749" s="215" t="s">
        <v>6529</v>
      </c>
      <c r="C749" s="215" t="str">
        <f t="shared" si="2"/>
        <v>CHAargau</v>
      </c>
    </row>
    <row r="750" spans="1:3" ht="12" customHeight="1">
      <c r="A750" s="215" t="s">
        <v>6530</v>
      </c>
      <c r="B750" s="215" t="s">
        <v>6531</v>
      </c>
      <c r="C750" s="215" t="str">
        <f t="shared" si="2"/>
        <v>CHAppenzell Innerrhoden</v>
      </c>
    </row>
    <row r="751" spans="1:3" ht="12" customHeight="1">
      <c r="A751" s="215" t="s">
        <v>6532</v>
      </c>
      <c r="B751" s="215" t="s">
        <v>6533</v>
      </c>
      <c r="C751" s="215" t="str">
        <f t="shared" si="2"/>
        <v>CHAppenzell Ausserrhoden</v>
      </c>
    </row>
    <row r="752" spans="1:3" ht="12" customHeight="1">
      <c r="A752" s="215" t="s">
        <v>6534</v>
      </c>
      <c r="B752" s="215" t="s">
        <v>330</v>
      </c>
      <c r="C752" s="215" t="str">
        <f t="shared" si="2"/>
        <v>CHBern</v>
      </c>
    </row>
    <row r="753" spans="1:3" ht="12" customHeight="1">
      <c r="A753" s="215" t="s">
        <v>6534</v>
      </c>
      <c r="B753" s="215" t="s">
        <v>6535</v>
      </c>
      <c r="C753" s="215" t="str">
        <f t="shared" si="2"/>
        <v>CHBerne</v>
      </c>
    </row>
    <row r="754" spans="1:3" ht="12" customHeight="1">
      <c r="A754" s="215" t="s">
        <v>6536</v>
      </c>
      <c r="B754" s="215" t="s">
        <v>6537</v>
      </c>
      <c r="C754" s="215" t="str">
        <f t="shared" si="2"/>
        <v>CHBasel-Landschaft</v>
      </c>
    </row>
    <row r="755" spans="1:3" ht="12" customHeight="1">
      <c r="A755" s="215" t="s">
        <v>6538</v>
      </c>
      <c r="B755" s="215" t="s">
        <v>6539</v>
      </c>
      <c r="C755" s="215" t="str">
        <f t="shared" si="2"/>
        <v>CHBasel-Stadt</v>
      </c>
    </row>
    <row r="756" spans="1:3" ht="12" customHeight="1">
      <c r="A756" s="215" t="s">
        <v>6540</v>
      </c>
      <c r="B756" s="215" t="s">
        <v>6541</v>
      </c>
      <c r="C756" s="215" t="str">
        <f t="shared" si="2"/>
        <v>CHFreiburg</v>
      </c>
    </row>
    <row r="757" spans="1:3" ht="12" customHeight="1">
      <c r="A757" s="215" t="s">
        <v>6540</v>
      </c>
      <c r="B757" s="215" t="s">
        <v>6542</v>
      </c>
      <c r="C757" s="215" t="str">
        <f t="shared" si="2"/>
        <v>CHFribourg</v>
      </c>
    </row>
    <row r="758" spans="1:3" ht="12" customHeight="1">
      <c r="A758" s="215" t="s">
        <v>6543</v>
      </c>
      <c r="B758" s="215" t="s">
        <v>720</v>
      </c>
      <c r="C758" s="215" t="str">
        <f t="shared" si="2"/>
        <v>CHGenève</v>
      </c>
    </row>
    <row r="759" spans="1:3" ht="12" customHeight="1">
      <c r="A759" s="215" t="s">
        <v>6544</v>
      </c>
      <c r="B759" s="215" t="s">
        <v>6545</v>
      </c>
      <c r="C759" s="215" t="str">
        <f t="shared" si="2"/>
        <v>CHGlarus</v>
      </c>
    </row>
    <row r="760" spans="1:3" ht="12" customHeight="1">
      <c r="A760" s="215" t="s">
        <v>6546</v>
      </c>
      <c r="B760" s="215" t="s">
        <v>6547</v>
      </c>
      <c r="C760" s="215" t="str">
        <f t="shared" si="2"/>
        <v>CHGraubünden</v>
      </c>
    </row>
    <row r="761" spans="1:3" ht="12" customHeight="1">
      <c r="A761" s="215" t="s">
        <v>6546</v>
      </c>
      <c r="B761" s="215" t="s">
        <v>6548</v>
      </c>
      <c r="C761" s="215" t="str">
        <f t="shared" si="2"/>
        <v>CHGrisons</v>
      </c>
    </row>
    <row r="762" spans="1:3" ht="12" customHeight="1">
      <c r="A762" s="215" t="s">
        <v>6546</v>
      </c>
      <c r="B762" s="215" t="s">
        <v>6549</v>
      </c>
      <c r="C762" s="215" t="str">
        <f t="shared" si="2"/>
        <v>CHGrigioni</v>
      </c>
    </row>
    <row r="763" spans="1:3" ht="12" customHeight="1">
      <c r="A763" s="215" t="s">
        <v>6546</v>
      </c>
      <c r="B763" s="215" t="s">
        <v>6550</v>
      </c>
      <c r="C763" s="215" t="str">
        <f t="shared" si="2"/>
        <v>CHGrischun</v>
      </c>
    </row>
    <row r="764" spans="1:3" ht="12" customHeight="1">
      <c r="A764" s="215" t="s">
        <v>6551</v>
      </c>
      <c r="B764" s="215" t="s">
        <v>6552</v>
      </c>
      <c r="C764" s="215" t="str">
        <f t="shared" si="2"/>
        <v>CHJura</v>
      </c>
    </row>
    <row r="765" spans="1:3" ht="12" customHeight="1">
      <c r="A765" s="215" t="s">
        <v>6553</v>
      </c>
      <c r="B765" s="215" t="s">
        <v>6554</v>
      </c>
      <c r="C765" s="215" t="str">
        <f t="shared" si="2"/>
        <v>CHLuzern</v>
      </c>
    </row>
    <row r="766" spans="1:3" ht="12" customHeight="1">
      <c r="A766" s="215" t="s">
        <v>6555</v>
      </c>
      <c r="B766" s="215" t="s">
        <v>685</v>
      </c>
      <c r="C766" s="215" t="str">
        <f t="shared" si="2"/>
        <v>CHNeuchâtel</v>
      </c>
    </row>
    <row r="767" spans="1:3" ht="12" customHeight="1">
      <c r="A767" s="215" t="s">
        <v>6556</v>
      </c>
      <c r="B767" s="215" t="s">
        <v>6557</v>
      </c>
      <c r="C767" s="215" t="str">
        <f t="shared" ref="C767:C1021" si="3">LEFT(A767,2)&amp;B767</f>
        <v>CHNidwalden</v>
      </c>
    </row>
    <row r="768" spans="1:3" ht="12" customHeight="1">
      <c r="A768" s="215" t="s">
        <v>6558</v>
      </c>
      <c r="B768" s="215" t="s">
        <v>6559</v>
      </c>
      <c r="C768" s="215" t="str">
        <f t="shared" si="3"/>
        <v>CHObwalden</v>
      </c>
    </row>
    <row r="769" spans="1:3" ht="12" customHeight="1">
      <c r="A769" s="215" t="s">
        <v>6560</v>
      </c>
      <c r="B769" s="215" t="s">
        <v>6561</v>
      </c>
      <c r="C769" s="215" t="str">
        <f t="shared" si="3"/>
        <v>CHSankt Gallen</v>
      </c>
    </row>
    <row r="770" spans="1:3" ht="12" customHeight="1">
      <c r="A770" s="215" t="s">
        <v>6562</v>
      </c>
      <c r="B770" s="215" t="s">
        <v>6563</v>
      </c>
      <c r="C770" s="215" t="str">
        <f t="shared" si="3"/>
        <v>CHSchaffhausen</v>
      </c>
    </row>
    <row r="771" spans="1:3" ht="12" customHeight="1">
      <c r="A771" s="215" t="s">
        <v>6564</v>
      </c>
      <c r="B771" s="215" t="s">
        <v>6565</v>
      </c>
      <c r="C771" s="215" t="str">
        <f t="shared" si="3"/>
        <v>CHSolothurn</v>
      </c>
    </row>
    <row r="772" spans="1:3" ht="12" customHeight="1">
      <c r="A772" s="215" t="s">
        <v>6566</v>
      </c>
      <c r="B772" s="215" t="s">
        <v>6567</v>
      </c>
      <c r="C772" s="215" t="str">
        <f t="shared" si="3"/>
        <v>CHSchwyz</v>
      </c>
    </row>
    <row r="773" spans="1:3" ht="12" customHeight="1">
      <c r="A773" s="215" t="s">
        <v>6568</v>
      </c>
      <c r="B773" s="215" t="s">
        <v>6569</v>
      </c>
      <c r="C773" s="215" t="str">
        <f t="shared" si="3"/>
        <v>CHThurgau</v>
      </c>
    </row>
    <row r="774" spans="1:3" ht="12" customHeight="1">
      <c r="A774" s="215" t="s">
        <v>6570</v>
      </c>
      <c r="B774" s="215" t="s">
        <v>260</v>
      </c>
      <c r="C774" s="215" t="str">
        <f t="shared" si="3"/>
        <v>CHTicino</v>
      </c>
    </row>
    <row r="775" spans="1:3" ht="12" customHeight="1">
      <c r="A775" s="215" t="s">
        <v>6571</v>
      </c>
      <c r="B775" s="215" t="s">
        <v>6572</v>
      </c>
      <c r="C775" s="215" t="str">
        <f t="shared" si="3"/>
        <v>CHUri</v>
      </c>
    </row>
    <row r="776" spans="1:3" ht="12" customHeight="1">
      <c r="A776" s="215" t="s">
        <v>6573</v>
      </c>
      <c r="B776" s="215" t="s">
        <v>6574</v>
      </c>
      <c r="C776" s="215" t="str">
        <f t="shared" si="3"/>
        <v>CHVaud</v>
      </c>
    </row>
    <row r="777" spans="1:3" ht="12" customHeight="1">
      <c r="A777" s="215" t="s">
        <v>6575</v>
      </c>
      <c r="B777" s="215" t="s">
        <v>6576</v>
      </c>
      <c r="C777" s="215" t="str">
        <f t="shared" si="3"/>
        <v>CHWallis</v>
      </c>
    </row>
    <row r="778" spans="1:3" ht="12" customHeight="1">
      <c r="A778" s="215" t="s">
        <v>6575</v>
      </c>
      <c r="B778" s="215" t="s">
        <v>6577</v>
      </c>
      <c r="C778" s="215" t="str">
        <f t="shared" si="3"/>
        <v>CHValais</v>
      </c>
    </row>
    <row r="779" spans="1:3" ht="12" customHeight="1">
      <c r="A779" s="215" t="s">
        <v>6578</v>
      </c>
      <c r="B779" s="215" t="s">
        <v>6579</v>
      </c>
      <c r="C779" s="215" t="str">
        <f t="shared" si="3"/>
        <v>CHZug</v>
      </c>
    </row>
    <row r="780" spans="1:3" ht="12" customHeight="1">
      <c r="A780" s="215" t="s">
        <v>6580</v>
      </c>
      <c r="B780" s="215" t="s">
        <v>6581</v>
      </c>
      <c r="C780" s="215" t="str">
        <f t="shared" si="3"/>
        <v>CHZürich</v>
      </c>
    </row>
    <row r="781" spans="1:3" ht="12" customHeight="1">
      <c r="A781" s="215" t="s">
        <v>6582</v>
      </c>
      <c r="B781" s="215" t="s">
        <v>6583</v>
      </c>
      <c r="C781" s="215" t="str">
        <f t="shared" si="3"/>
        <v>CIAbidjan</v>
      </c>
    </row>
    <row r="782" spans="1:3" ht="12" customHeight="1">
      <c r="A782" s="215" t="s">
        <v>6584</v>
      </c>
      <c r="B782" s="215" t="s">
        <v>6585</v>
      </c>
      <c r="C782" s="215" t="str">
        <f t="shared" si="3"/>
        <v>CIYamoussoukro</v>
      </c>
    </row>
    <row r="783" spans="1:3" ht="12" customHeight="1">
      <c r="A783" s="215" t="s">
        <v>6586</v>
      </c>
      <c r="B783" s="215" t="s">
        <v>6587</v>
      </c>
      <c r="C783" s="215" t="str">
        <f t="shared" si="3"/>
        <v>CIBas-Sassandra</v>
      </c>
    </row>
    <row r="784" spans="1:3" ht="12" customHeight="1">
      <c r="A784" s="215" t="s">
        <v>6588</v>
      </c>
      <c r="B784" s="215" t="s">
        <v>5889</v>
      </c>
      <c r="C784" s="215" t="str">
        <f t="shared" si="3"/>
        <v>CIComoé</v>
      </c>
    </row>
    <row r="785" spans="1:3" ht="12" customHeight="1">
      <c r="A785" s="215" t="s">
        <v>6589</v>
      </c>
      <c r="B785" s="215" t="s">
        <v>6590</v>
      </c>
      <c r="C785" s="215" t="str">
        <f t="shared" si="3"/>
        <v>CIDenguélé</v>
      </c>
    </row>
    <row r="786" spans="1:3" ht="12" customHeight="1">
      <c r="A786" s="215" t="s">
        <v>6591</v>
      </c>
      <c r="B786" s="215" t="s">
        <v>6592</v>
      </c>
      <c r="C786" s="215" t="str">
        <f t="shared" si="3"/>
        <v>CIGôh-Djiboua</v>
      </c>
    </row>
    <row r="787" spans="1:3" ht="12" customHeight="1">
      <c r="A787" s="215" t="s">
        <v>6593</v>
      </c>
      <c r="B787" s="215" t="s">
        <v>6594</v>
      </c>
      <c r="C787" s="215" t="str">
        <f t="shared" si="3"/>
        <v>CILacs</v>
      </c>
    </row>
    <row r="788" spans="1:3" ht="12" customHeight="1">
      <c r="A788" s="215" t="s">
        <v>6595</v>
      </c>
      <c r="B788" s="215" t="s">
        <v>6596</v>
      </c>
      <c r="C788" s="215" t="str">
        <f t="shared" si="3"/>
        <v>CILagunes</v>
      </c>
    </row>
    <row r="789" spans="1:3" ht="12" customHeight="1">
      <c r="A789" s="215" t="s">
        <v>6597</v>
      </c>
      <c r="B789" s="215" t="s">
        <v>6598</v>
      </c>
      <c r="C789" s="215" t="str">
        <f t="shared" si="3"/>
        <v>CIMontagnes</v>
      </c>
    </row>
    <row r="790" spans="1:3" ht="12" customHeight="1">
      <c r="A790" s="215" t="s">
        <v>6599</v>
      </c>
      <c r="B790" s="215" t="s">
        <v>6600</v>
      </c>
      <c r="C790" s="215" t="str">
        <f t="shared" si="3"/>
        <v>CISassandra-Marahoué</v>
      </c>
    </row>
    <row r="791" spans="1:3" ht="12" customHeight="1">
      <c r="A791" s="215" t="s">
        <v>6601</v>
      </c>
      <c r="B791" s="215" t="s">
        <v>6602</v>
      </c>
      <c r="C791" s="215" t="str">
        <f t="shared" si="3"/>
        <v>CISavanes</v>
      </c>
    </row>
    <row r="792" spans="1:3" ht="12" customHeight="1">
      <c r="A792" s="215" t="s">
        <v>6603</v>
      </c>
      <c r="B792" s="215" t="s">
        <v>6604</v>
      </c>
      <c r="C792" s="215" t="str">
        <f t="shared" si="3"/>
        <v>CIVallée du Bandama</v>
      </c>
    </row>
    <row r="793" spans="1:3" ht="12" customHeight="1">
      <c r="A793" s="215" t="s">
        <v>6605</v>
      </c>
      <c r="B793" s="215" t="s">
        <v>6606</v>
      </c>
      <c r="C793" s="215" t="str">
        <f t="shared" si="3"/>
        <v>CIWoroba</v>
      </c>
    </row>
    <row r="794" spans="1:3" ht="12" customHeight="1">
      <c r="A794" s="215" t="s">
        <v>6607</v>
      </c>
      <c r="B794" s="215" t="s">
        <v>6608</v>
      </c>
      <c r="C794" s="215" t="str">
        <f t="shared" si="3"/>
        <v>CIZanzan</v>
      </c>
    </row>
    <row r="795" spans="1:3" ht="12" customHeight="1">
      <c r="A795" s="215" t="s">
        <v>6609</v>
      </c>
      <c r="B795" s="215" t="s">
        <v>6610</v>
      </c>
      <c r="C795" s="215" t="str">
        <f t="shared" si="3"/>
        <v>CLAisén del General Carlos Ibañez del Campo</v>
      </c>
    </row>
    <row r="796" spans="1:3" ht="12" customHeight="1">
      <c r="A796" s="215" t="s">
        <v>6611</v>
      </c>
      <c r="B796" s="215" t="s">
        <v>784</v>
      </c>
      <c r="C796" s="215" t="str">
        <f t="shared" si="3"/>
        <v>CLAntofagasta</v>
      </c>
    </row>
    <row r="797" spans="1:3" ht="12" customHeight="1">
      <c r="A797" s="215" t="s">
        <v>6612</v>
      </c>
      <c r="B797" s="215" t="s">
        <v>6613</v>
      </c>
      <c r="C797" s="215" t="str">
        <f t="shared" si="3"/>
        <v>CLArica y Parinacota</v>
      </c>
    </row>
    <row r="798" spans="1:3" ht="12" customHeight="1">
      <c r="A798" s="215" t="s">
        <v>6614</v>
      </c>
      <c r="B798" s="215" t="s">
        <v>6615</v>
      </c>
      <c r="C798" s="215" t="str">
        <f t="shared" si="3"/>
        <v>CLLa Araucanía</v>
      </c>
    </row>
    <row r="799" spans="1:3" ht="12" customHeight="1">
      <c r="A799" s="215" t="s">
        <v>6616</v>
      </c>
      <c r="B799" s="215" t="s">
        <v>6617</v>
      </c>
      <c r="C799" s="215" t="str">
        <f t="shared" si="3"/>
        <v>CLAtacama</v>
      </c>
    </row>
    <row r="800" spans="1:3" ht="12" customHeight="1">
      <c r="A800" s="215" t="s">
        <v>6618</v>
      </c>
      <c r="B800" s="215" t="s">
        <v>6619</v>
      </c>
      <c r="C800" s="215" t="str">
        <f t="shared" si="3"/>
        <v>CLBiobío</v>
      </c>
    </row>
    <row r="801" spans="1:3" ht="12" customHeight="1">
      <c r="A801" s="215" t="s">
        <v>6620</v>
      </c>
      <c r="B801" s="215" t="s">
        <v>6621</v>
      </c>
      <c r="C801" s="215" t="str">
        <f t="shared" si="3"/>
        <v>CLCoquimbo</v>
      </c>
    </row>
    <row r="802" spans="1:3" ht="12" customHeight="1">
      <c r="A802" s="215" t="s">
        <v>6622</v>
      </c>
      <c r="B802" s="215" t="s">
        <v>6623</v>
      </c>
      <c r="C802" s="215" t="str">
        <f t="shared" si="3"/>
        <v>CLLibertador General Bernardo O'Higgins</v>
      </c>
    </row>
    <row r="803" spans="1:3" ht="12" customHeight="1">
      <c r="A803" s="215" t="s">
        <v>6624</v>
      </c>
      <c r="B803" s="215" t="s">
        <v>6625</v>
      </c>
      <c r="C803" s="215" t="str">
        <f t="shared" si="3"/>
        <v>CLLos Lagos</v>
      </c>
    </row>
    <row r="804" spans="1:3" ht="12" customHeight="1">
      <c r="A804" s="215" t="s">
        <v>6626</v>
      </c>
      <c r="B804" s="215" t="s">
        <v>6627</v>
      </c>
      <c r="C804" s="215" t="str">
        <f t="shared" si="3"/>
        <v>CLLos Ríos</v>
      </c>
    </row>
    <row r="805" spans="1:3" ht="12" customHeight="1">
      <c r="A805" s="215" t="s">
        <v>6628</v>
      </c>
      <c r="B805" s="215" t="s">
        <v>6629</v>
      </c>
      <c r="C805" s="215" t="str">
        <f t="shared" si="3"/>
        <v>CLMagallanes</v>
      </c>
    </row>
    <row r="806" spans="1:3" ht="12" customHeight="1">
      <c r="A806" s="215" t="s">
        <v>6630</v>
      </c>
      <c r="B806" s="215" t="s">
        <v>6631</v>
      </c>
      <c r="C806" s="215" t="str">
        <f t="shared" si="3"/>
        <v>CLMaule</v>
      </c>
    </row>
    <row r="807" spans="1:3" ht="12" customHeight="1">
      <c r="A807" s="215" t="s">
        <v>6632</v>
      </c>
      <c r="B807" s="215" t="s">
        <v>6633</v>
      </c>
      <c r="C807" s="215" t="str">
        <f t="shared" si="3"/>
        <v>CLÑuble</v>
      </c>
    </row>
    <row r="808" spans="1:3" ht="12" customHeight="1">
      <c r="A808" s="215" t="s">
        <v>6634</v>
      </c>
      <c r="B808" s="215" t="s">
        <v>6635</v>
      </c>
      <c r="C808" s="215" t="str">
        <f t="shared" si="3"/>
        <v>CLRegión Metropolitana de Santiago</v>
      </c>
    </row>
    <row r="809" spans="1:3" ht="12" customHeight="1">
      <c r="A809" s="215" t="s">
        <v>6636</v>
      </c>
      <c r="B809" s="215" t="s">
        <v>6637</v>
      </c>
      <c r="C809" s="215" t="str">
        <f t="shared" si="3"/>
        <v>CLTarapacá</v>
      </c>
    </row>
    <row r="810" spans="1:3" ht="12" customHeight="1">
      <c r="A810" s="215" t="s">
        <v>6638</v>
      </c>
      <c r="B810" s="215" t="s">
        <v>6639</v>
      </c>
      <c r="C810" s="215" t="str">
        <f t="shared" si="3"/>
        <v>CLValparaíso</v>
      </c>
    </row>
    <row r="811" spans="1:3" ht="12" customHeight="1">
      <c r="A811" s="215" t="s">
        <v>6640</v>
      </c>
      <c r="B811" s="215" t="s">
        <v>6641</v>
      </c>
      <c r="C811" s="215" t="str">
        <f t="shared" si="3"/>
        <v>CMAdamaoua</v>
      </c>
    </row>
    <row r="812" spans="1:3" ht="12" customHeight="1">
      <c r="A812" s="215" t="s">
        <v>6640</v>
      </c>
      <c r="B812" s="215" t="s">
        <v>6641</v>
      </c>
      <c r="C812" s="215" t="str">
        <f t="shared" si="3"/>
        <v>CMAdamaoua</v>
      </c>
    </row>
    <row r="813" spans="1:3" ht="12" customHeight="1">
      <c r="A813" s="215" t="s">
        <v>6642</v>
      </c>
      <c r="B813" s="215" t="s">
        <v>5893</v>
      </c>
      <c r="C813" s="215" t="str">
        <f t="shared" si="3"/>
        <v>CMCentre</v>
      </c>
    </row>
    <row r="814" spans="1:3" ht="12" customHeight="1">
      <c r="A814" s="215" t="s">
        <v>6642</v>
      </c>
      <c r="B814" s="215" t="s">
        <v>5893</v>
      </c>
      <c r="C814" s="215" t="str">
        <f t="shared" si="3"/>
        <v>CMCentre</v>
      </c>
    </row>
    <row r="815" spans="1:3" ht="12" customHeight="1">
      <c r="A815" s="215" t="s">
        <v>6643</v>
      </c>
      <c r="B815" s="215" t="s">
        <v>6644</v>
      </c>
      <c r="C815" s="215" t="str">
        <f t="shared" si="3"/>
        <v>CMFar North</v>
      </c>
    </row>
    <row r="816" spans="1:3" ht="12" customHeight="1">
      <c r="A816" s="215" t="s">
        <v>6643</v>
      </c>
      <c r="B816" s="215" t="s">
        <v>6645</v>
      </c>
      <c r="C816" s="215" t="str">
        <f t="shared" si="3"/>
        <v>CMExtrême-Nord</v>
      </c>
    </row>
    <row r="817" spans="1:3" ht="12" customHeight="1">
      <c r="A817" s="215" t="s">
        <v>6646</v>
      </c>
      <c r="B817" s="215" t="s">
        <v>6647</v>
      </c>
      <c r="C817" s="215" t="str">
        <f t="shared" si="3"/>
        <v>CMEast</v>
      </c>
    </row>
    <row r="818" spans="1:3" ht="12" customHeight="1">
      <c r="A818" s="215" t="s">
        <v>6646</v>
      </c>
      <c r="B818" s="215" t="s">
        <v>5931</v>
      </c>
      <c r="C818" s="215" t="str">
        <f t="shared" si="3"/>
        <v>CMEst</v>
      </c>
    </row>
    <row r="819" spans="1:3" ht="12" customHeight="1">
      <c r="A819" s="215" t="s">
        <v>6648</v>
      </c>
      <c r="B819" s="215" t="s">
        <v>6103</v>
      </c>
      <c r="C819" s="215" t="str">
        <f t="shared" si="3"/>
        <v>CMLittoral</v>
      </c>
    </row>
    <row r="820" spans="1:3" ht="12" customHeight="1">
      <c r="A820" s="215" t="s">
        <v>6648</v>
      </c>
      <c r="B820" s="215" t="s">
        <v>6103</v>
      </c>
      <c r="C820" s="215" t="str">
        <f t="shared" si="3"/>
        <v>CMLittoral</v>
      </c>
    </row>
    <row r="821" spans="1:3" ht="12" customHeight="1">
      <c r="A821" s="215" t="s">
        <v>6649</v>
      </c>
      <c r="B821" s="215" t="s">
        <v>6650</v>
      </c>
      <c r="C821" s="215" t="str">
        <f t="shared" si="3"/>
        <v>CMNorth</v>
      </c>
    </row>
    <row r="822" spans="1:3" ht="12" customHeight="1">
      <c r="A822" s="215" t="s">
        <v>6649</v>
      </c>
      <c r="B822" s="215" t="s">
        <v>5951</v>
      </c>
      <c r="C822" s="215" t="str">
        <f t="shared" si="3"/>
        <v>CMNord</v>
      </c>
    </row>
    <row r="823" spans="1:3" ht="12" customHeight="1">
      <c r="A823" s="215" t="s">
        <v>6651</v>
      </c>
      <c r="B823" s="215" t="s">
        <v>6652</v>
      </c>
      <c r="C823" s="215" t="str">
        <f t="shared" si="3"/>
        <v>CMNorth-West</v>
      </c>
    </row>
    <row r="824" spans="1:3" ht="12" customHeight="1">
      <c r="A824" s="215" t="s">
        <v>6651</v>
      </c>
      <c r="B824" s="215" t="s">
        <v>6653</v>
      </c>
      <c r="C824" s="215" t="str">
        <f t="shared" si="3"/>
        <v>CMNord-Ouest</v>
      </c>
    </row>
    <row r="825" spans="1:3" ht="12" customHeight="1">
      <c r="A825" s="215" t="s">
        <v>6654</v>
      </c>
      <c r="B825" s="215" t="s">
        <v>6655</v>
      </c>
      <c r="C825" s="215" t="str">
        <f t="shared" si="3"/>
        <v>CMWest</v>
      </c>
    </row>
    <row r="826" spans="1:3" ht="12" customHeight="1">
      <c r="A826" s="215" t="s">
        <v>6654</v>
      </c>
      <c r="B826" s="215" t="s">
        <v>6656</v>
      </c>
      <c r="C826" s="215" t="str">
        <f t="shared" si="3"/>
        <v>CMOuest</v>
      </c>
    </row>
    <row r="827" spans="1:3" ht="12" customHeight="1">
      <c r="A827" s="215" t="s">
        <v>6657</v>
      </c>
      <c r="B827" s="215" t="s">
        <v>6658</v>
      </c>
      <c r="C827" s="215" t="str">
        <f t="shared" si="3"/>
        <v>CMSouth</v>
      </c>
    </row>
    <row r="828" spans="1:3" ht="12" customHeight="1">
      <c r="A828" s="215" t="s">
        <v>6657</v>
      </c>
      <c r="B828" s="215" t="s">
        <v>6659</v>
      </c>
      <c r="C828" s="215" t="str">
        <f t="shared" si="3"/>
        <v>CMSud</v>
      </c>
    </row>
    <row r="829" spans="1:3" ht="12" customHeight="1">
      <c r="A829" s="215" t="s">
        <v>6660</v>
      </c>
      <c r="B829" s="215" t="s">
        <v>6661</v>
      </c>
      <c r="C829" s="215" t="str">
        <f t="shared" si="3"/>
        <v>CMSouth-West</v>
      </c>
    </row>
    <row r="830" spans="1:3" ht="12" customHeight="1">
      <c r="A830" s="215" t="s">
        <v>6660</v>
      </c>
      <c r="B830" s="215" t="s">
        <v>5979</v>
      </c>
      <c r="C830" s="215" t="str">
        <f t="shared" si="3"/>
        <v>CMSud-Ouest</v>
      </c>
    </row>
    <row r="831" spans="1:3" ht="12" customHeight="1">
      <c r="A831" s="215" t="s">
        <v>6662</v>
      </c>
      <c r="B831" s="215" t="s">
        <v>253</v>
      </c>
      <c r="C831" s="215" t="str">
        <f t="shared" si="3"/>
        <v>CNAnhui Sheng</v>
      </c>
    </row>
    <row r="832" spans="1:3" ht="12" customHeight="1">
      <c r="A832" s="215" t="s">
        <v>6663</v>
      </c>
      <c r="B832" s="215" t="s">
        <v>152</v>
      </c>
      <c r="C832" s="215" t="str">
        <f t="shared" si="3"/>
        <v>CNFujian Sheng</v>
      </c>
    </row>
    <row r="833" spans="1:3" ht="12" customHeight="1">
      <c r="A833" s="215" t="s">
        <v>6664</v>
      </c>
      <c r="B833" s="215" t="s">
        <v>480</v>
      </c>
      <c r="C833" s="215" t="str">
        <f t="shared" si="3"/>
        <v>CNGuangdong Sheng</v>
      </c>
    </row>
    <row r="834" spans="1:3" ht="12" customHeight="1">
      <c r="A834" s="215" t="s">
        <v>6665</v>
      </c>
      <c r="B834" s="215" t="s">
        <v>809</v>
      </c>
      <c r="C834" s="215" t="str">
        <f t="shared" si="3"/>
        <v>CNGansu Sheng</v>
      </c>
    </row>
    <row r="835" spans="1:3" ht="12" customHeight="1">
      <c r="A835" s="215" t="s">
        <v>6666</v>
      </c>
      <c r="B835" s="215" t="s">
        <v>6667</v>
      </c>
      <c r="C835" s="215" t="str">
        <f t="shared" si="3"/>
        <v>CNGuizhou Sheng</v>
      </c>
    </row>
    <row r="836" spans="1:3" ht="12" customHeight="1">
      <c r="A836" s="215" t="s">
        <v>6668</v>
      </c>
      <c r="B836" s="215" t="s">
        <v>351</v>
      </c>
      <c r="C836" s="215" t="str">
        <f t="shared" si="3"/>
        <v>CNHenan Sheng</v>
      </c>
    </row>
    <row r="837" spans="1:3" ht="12" customHeight="1">
      <c r="A837" s="215" t="s">
        <v>6669</v>
      </c>
      <c r="B837" s="215" t="s">
        <v>367</v>
      </c>
      <c r="C837" s="215" t="str">
        <f t="shared" si="3"/>
        <v>CNHubei Sheng</v>
      </c>
    </row>
    <row r="838" spans="1:3" ht="12" customHeight="1">
      <c r="A838" s="215" t="s">
        <v>6670</v>
      </c>
      <c r="B838" s="215" t="s">
        <v>6671</v>
      </c>
      <c r="C838" s="215" t="str">
        <f t="shared" si="3"/>
        <v>CNHebei Sheng</v>
      </c>
    </row>
    <row r="839" spans="1:3" ht="12" customHeight="1">
      <c r="A839" s="215" t="s">
        <v>6672</v>
      </c>
      <c r="B839" s="215" t="s">
        <v>6673</v>
      </c>
      <c r="C839" s="215" t="str">
        <f t="shared" si="3"/>
        <v>CNHainan Sheng</v>
      </c>
    </row>
    <row r="840" spans="1:3" ht="12" customHeight="1">
      <c r="A840" s="215" t="s">
        <v>6674</v>
      </c>
      <c r="B840" s="215" t="s">
        <v>6675</v>
      </c>
      <c r="C840" s="215" t="str">
        <f t="shared" si="3"/>
        <v>CNHeilongjiang Sheng</v>
      </c>
    </row>
    <row r="841" spans="1:3" ht="12" customHeight="1">
      <c r="A841" s="215" t="s">
        <v>6676</v>
      </c>
      <c r="B841" s="215" t="s">
        <v>512</v>
      </c>
      <c r="C841" s="215" t="str">
        <f t="shared" si="3"/>
        <v>CNHunan Sheng</v>
      </c>
    </row>
    <row r="842" spans="1:3" ht="12" customHeight="1">
      <c r="A842" s="215" t="s">
        <v>6677</v>
      </c>
      <c r="B842" s="215" t="s">
        <v>6678</v>
      </c>
      <c r="C842" s="215" t="str">
        <f t="shared" si="3"/>
        <v>CNJilin Sheng</v>
      </c>
    </row>
    <row r="843" spans="1:3" ht="12" customHeight="1">
      <c r="A843" s="215" t="s">
        <v>6679</v>
      </c>
      <c r="B843" s="215" t="s">
        <v>384</v>
      </c>
      <c r="C843" s="215" t="str">
        <f t="shared" si="3"/>
        <v>CNJiangsu Sheng</v>
      </c>
    </row>
    <row r="844" spans="1:3" ht="12" customHeight="1">
      <c r="A844" s="215" t="s">
        <v>6680</v>
      </c>
      <c r="B844" s="215" t="s">
        <v>556</v>
      </c>
      <c r="C844" s="215" t="str">
        <f t="shared" si="3"/>
        <v>CNJiangxi Sheng</v>
      </c>
    </row>
    <row r="845" spans="1:3" ht="12" customHeight="1">
      <c r="A845" s="215" t="s">
        <v>6681</v>
      </c>
      <c r="B845" s="215" t="s">
        <v>6682</v>
      </c>
      <c r="C845" s="215" t="str">
        <f t="shared" si="3"/>
        <v>CNLiaoning Sheng</v>
      </c>
    </row>
    <row r="846" spans="1:3" ht="12" customHeight="1">
      <c r="A846" s="215" t="s">
        <v>6683</v>
      </c>
      <c r="B846" s="215" t="s">
        <v>6684</v>
      </c>
      <c r="C846" s="215" t="str">
        <f t="shared" si="3"/>
        <v>CNQinghai Sheng</v>
      </c>
    </row>
    <row r="847" spans="1:3" ht="12" customHeight="1">
      <c r="A847" s="215" t="s">
        <v>6685</v>
      </c>
      <c r="B847" s="215" t="s">
        <v>475</v>
      </c>
      <c r="C847" s="215" t="str">
        <f t="shared" si="3"/>
        <v>CNSichuan Sheng</v>
      </c>
    </row>
    <row r="848" spans="1:3" ht="12" customHeight="1">
      <c r="A848" s="215" t="s">
        <v>6686</v>
      </c>
      <c r="B848" s="215" t="s">
        <v>356</v>
      </c>
      <c r="C848" s="215" t="str">
        <f t="shared" si="3"/>
        <v>CNShandong Sheng</v>
      </c>
    </row>
    <row r="849" spans="1:3" ht="12" customHeight="1">
      <c r="A849" s="215" t="s">
        <v>6687</v>
      </c>
      <c r="B849" s="215" t="s">
        <v>6688</v>
      </c>
      <c r="C849" s="215" t="str">
        <f t="shared" si="3"/>
        <v>CNShaanxi Sheng</v>
      </c>
    </row>
    <row r="850" spans="1:3" ht="12" customHeight="1">
      <c r="A850" s="215" t="s">
        <v>6689</v>
      </c>
      <c r="B850" s="215" t="s">
        <v>6690</v>
      </c>
      <c r="C850" s="215" t="str">
        <f t="shared" si="3"/>
        <v>CNShanxi Sheng</v>
      </c>
    </row>
    <row r="851" spans="1:3" ht="12" customHeight="1">
      <c r="A851" s="215" t="s">
        <v>6691</v>
      </c>
      <c r="B851" s="215" t="s">
        <v>6692</v>
      </c>
      <c r="C851" s="215" t="str">
        <f t="shared" si="3"/>
        <v>CNTaiwan Sheng (see also separate country code entry under TW)</v>
      </c>
    </row>
    <row r="852" spans="1:3" ht="12" customHeight="1">
      <c r="A852" s="215" t="s">
        <v>6693</v>
      </c>
      <c r="B852" s="215" t="s">
        <v>341</v>
      </c>
      <c r="C852" s="215" t="str">
        <f t="shared" si="3"/>
        <v>CNYunnan Sheng</v>
      </c>
    </row>
    <row r="853" spans="1:3" ht="12" customHeight="1">
      <c r="A853" s="215" t="s">
        <v>6694</v>
      </c>
      <c r="B853" s="215" t="s">
        <v>488</v>
      </c>
      <c r="C853" s="215" t="str">
        <f t="shared" si="3"/>
        <v>CNZhejiang Sheng</v>
      </c>
    </row>
    <row r="854" spans="1:3" ht="12" customHeight="1">
      <c r="A854" s="215" t="s">
        <v>6695</v>
      </c>
      <c r="B854" s="215" t="s">
        <v>1166</v>
      </c>
      <c r="C854" s="215" t="str">
        <f t="shared" si="3"/>
        <v>CNGuangxi Zhuangzu Zizhiqu</v>
      </c>
    </row>
    <row r="855" spans="1:3" ht="12" customHeight="1">
      <c r="A855" s="215" t="s">
        <v>6696</v>
      </c>
      <c r="B855" s="215" t="s">
        <v>534</v>
      </c>
      <c r="C855" s="215" t="str">
        <f t="shared" si="3"/>
        <v>CNNei Mongol Zizhiqu</v>
      </c>
    </row>
    <row r="856" spans="1:3" ht="12" customHeight="1">
      <c r="A856" s="215" t="s">
        <v>6697</v>
      </c>
      <c r="B856" s="215" t="s">
        <v>1097</v>
      </c>
      <c r="C856" s="215" t="str">
        <f t="shared" si="3"/>
        <v>CNNingxia Huizi Zizhiqu</v>
      </c>
    </row>
    <row r="857" spans="1:3" ht="12" customHeight="1">
      <c r="A857" s="215" t="s">
        <v>6698</v>
      </c>
      <c r="B857" s="215" t="s">
        <v>6699</v>
      </c>
      <c r="C857" s="215" t="str">
        <f t="shared" si="3"/>
        <v>CNXinjiang Uygur Zizhiqu</v>
      </c>
    </row>
    <row r="858" spans="1:3" ht="12" customHeight="1">
      <c r="A858" s="215" t="s">
        <v>6700</v>
      </c>
      <c r="B858" s="215" t="s">
        <v>6701</v>
      </c>
      <c r="C858" s="215" t="str">
        <f t="shared" si="3"/>
        <v>CNXizang Zizhiqu</v>
      </c>
    </row>
    <row r="859" spans="1:3" ht="12" customHeight="1">
      <c r="A859" s="215" t="s">
        <v>6702</v>
      </c>
      <c r="B859" s="215" t="s">
        <v>507</v>
      </c>
      <c r="C859" s="215" t="str">
        <f t="shared" si="3"/>
        <v>CNHong Kong SAR</v>
      </c>
    </row>
    <row r="860" spans="1:3" ht="12" customHeight="1">
      <c r="A860" s="215" t="s">
        <v>6702</v>
      </c>
      <c r="B860" s="215" t="s">
        <v>6703</v>
      </c>
      <c r="C860" s="215" t="str">
        <f t="shared" si="3"/>
        <v>CNXianggang Tebiexingzhengqu (see also separate country code entry under HK)</v>
      </c>
    </row>
    <row r="861" spans="1:3" ht="12" customHeight="1">
      <c r="A861" s="215" t="s">
        <v>6704</v>
      </c>
      <c r="B861" s="215" t="s">
        <v>6705</v>
      </c>
      <c r="C861" s="215" t="str">
        <f t="shared" si="3"/>
        <v>CNMacao SAR (see also separate country code entry under MO)</v>
      </c>
    </row>
    <row r="862" spans="1:3" ht="12" customHeight="1">
      <c r="A862" s="215" t="s">
        <v>6704</v>
      </c>
      <c r="B862" s="215" t="s">
        <v>6706</v>
      </c>
      <c r="C862" s="215" t="str">
        <f t="shared" si="3"/>
        <v>CNMacau SAR (see also separate country code entry under MO)</v>
      </c>
    </row>
    <row r="863" spans="1:3" ht="12" customHeight="1">
      <c r="A863" s="215" t="s">
        <v>6704</v>
      </c>
      <c r="B863" s="215" t="s">
        <v>6707</v>
      </c>
      <c r="C863" s="215" t="str">
        <f t="shared" si="3"/>
        <v>CNAomen Tebiexingzhengqu (see also separate country code entry under MO)</v>
      </c>
    </row>
    <row r="864" spans="1:3" ht="12" customHeight="1">
      <c r="A864" s="215" t="s">
        <v>6708</v>
      </c>
      <c r="B864" s="215" t="s">
        <v>6709</v>
      </c>
      <c r="C864" s="215" t="str">
        <f t="shared" si="3"/>
        <v>CNBeijing Shi</v>
      </c>
    </row>
    <row r="865" spans="1:3" ht="12" customHeight="1">
      <c r="A865" s="215" t="s">
        <v>6710</v>
      </c>
      <c r="B865" s="215" t="s">
        <v>6711</v>
      </c>
      <c r="C865" s="215" t="str">
        <f t="shared" si="3"/>
        <v>CNChongqing Shi</v>
      </c>
    </row>
    <row r="866" spans="1:3" ht="12" customHeight="1">
      <c r="A866" s="215" t="s">
        <v>6712</v>
      </c>
      <c r="B866" s="215" t="s">
        <v>6713</v>
      </c>
      <c r="C866" s="215" t="str">
        <f t="shared" si="3"/>
        <v>CNShanghai Shi</v>
      </c>
    </row>
    <row r="867" spans="1:3" ht="12" customHeight="1">
      <c r="A867" s="215" t="s">
        <v>6714</v>
      </c>
      <c r="B867" s="215" t="s">
        <v>6715</v>
      </c>
      <c r="C867" s="215" t="str">
        <f t="shared" si="3"/>
        <v>CNTianjin Shi</v>
      </c>
    </row>
    <row r="868" spans="1:3" ht="12" customHeight="1">
      <c r="A868" s="215" t="s">
        <v>6716</v>
      </c>
      <c r="B868" s="215" t="s">
        <v>363</v>
      </c>
      <c r="C868" s="215" t="str">
        <f t="shared" si="3"/>
        <v>COAmazonas</v>
      </c>
    </row>
    <row r="869" spans="1:3" ht="12" customHeight="1">
      <c r="A869" s="215" t="s">
        <v>6717</v>
      </c>
      <c r="B869" s="215" t="s">
        <v>464</v>
      </c>
      <c r="C869" s="215" t="str">
        <f t="shared" si="3"/>
        <v>COAntioquia</v>
      </c>
    </row>
    <row r="870" spans="1:3" ht="12" customHeight="1">
      <c r="A870" s="215" t="s">
        <v>6718</v>
      </c>
      <c r="B870" s="215" t="s">
        <v>6719</v>
      </c>
      <c r="C870" s="215" t="str">
        <f t="shared" si="3"/>
        <v>COArauca</v>
      </c>
    </row>
    <row r="871" spans="1:3" ht="12" customHeight="1">
      <c r="A871" s="215" t="s">
        <v>6720</v>
      </c>
      <c r="B871" s="215" t="s">
        <v>6721</v>
      </c>
      <c r="C871" s="215" t="str">
        <f t="shared" si="3"/>
        <v>COAtlántico</v>
      </c>
    </row>
    <row r="872" spans="1:3" ht="12" customHeight="1">
      <c r="A872" s="215" t="s">
        <v>6722</v>
      </c>
      <c r="B872" s="215" t="s">
        <v>6723</v>
      </c>
      <c r="C872" s="215" t="str">
        <f t="shared" si="3"/>
        <v>COBolívar</v>
      </c>
    </row>
    <row r="873" spans="1:3" ht="12" customHeight="1">
      <c r="A873" s="215" t="s">
        <v>6724</v>
      </c>
      <c r="B873" s="215" t="s">
        <v>6725</v>
      </c>
      <c r="C873" s="215" t="str">
        <f t="shared" si="3"/>
        <v>COBoyacá</v>
      </c>
    </row>
    <row r="874" spans="1:3" ht="12" customHeight="1">
      <c r="A874" s="215" t="s">
        <v>6726</v>
      </c>
      <c r="B874" s="215" t="s">
        <v>6727</v>
      </c>
      <c r="C874" s="215" t="str">
        <f t="shared" si="3"/>
        <v>COCaldas</v>
      </c>
    </row>
    <row r="875" spans="1:3" ht="12" customHeight="1">
      <c r="A875" s="215" t="s">
        <v>6728</v>
      </c>
      <c r="B875" s="215" t="s">
        <v>6729</v>
      </c>
      <c r="C875" s="215" t="str">
        <f t="shared" si="3"/>
        <v>COCaquetá</v>
      </c>
    </row>
    <row r="876" spans="1:3" ht="12" customHeight="1">
      <c r="A876" s="215" t="s">
        <v>6730</v>
      </c>
      <c r="B876" s="215" t="s">
        <v>6731</v>
      </c>
      <c r="C876" s="215" t="str">
        <f t="shared" si="3"/>
        <v>COCasanare</v>
      </c>
    </row>
    <row r="877" spans="1:3" ht="12" customHeight="1">
      <c r="A877" s="215" t="s">
        <v>6732</v>
      </c>
      <c r="B877" s="215" t="s">
        <v>6733</v>
      </c>
      <c r="C877" s="215" t="str">
        <f t="shared" si="3"/>
        <v>COCauca</v>
      </c>
    </row>
    <row r="878" spans="1:3" ht="12" customHeight="1">
      <c r="A878" s="215" t="s">
        <v>6734</v>
      </c>
      <c r="B878" s="215" t="s">
        <v>6735</v>
      </c>
      <c r="C878" s="215" t="str">
        <f t="shared" si="3"/>
        <v>COCesar</v>
      </c>
    </row>
    <row r="879" spans="1:3" ht="12" customHeight="1">
      <c r="A879" s="215" t="s">
        <v>6736</v>
      </c>
      <c r="B879" s="215" t="s">
        <v>6737</v>
      </c>
      <c r="C879" s="215" t="str">
        <f t="shared" si="3"/>
        <v>COChocó</v>
      </c>
    </row>
    <row r="880" spans="1:3" ht="12" customHeight="1">
      <c r="A880" s="215" t="s">
        <v>6738</v>
      </c>
      <c r="B880" s="215" t="s">
        <v>5497</v>
      </c>
      <c r="C880" s="215" t="str">
        <f t="shared" si="3"/>
        <v>COCórdoba</v>
      </c>
    </row>
    <row r="881" spans="1:3" ht="12" customHeight="1">
      <c r="A881" s="215" t="s">
        <v>6739</v>
      </c>
      <c r="B881" s="215" t="s">
        <v>6740</v>
      </c>
      <c r="C881" s="215" t="str">
        <f t="shared" si="3"/>
        <v>COCundinamarca</v>
      </c>
    </row>
    <row r="882" spans="1:3" ht="12" customHeight="1">
      <c r="A882" s="215" t="s">
        <v>6741</v>
      </c>
      <c r="B882" s="215" t="s">
        <v>6742</v>
      </c>
      <c r="C882" s="215" t="str">
        <f t="shared" si="3"/>
        <v>COGuainía</v>
      </c>
    </row>
    <row r="883" spans="1:3" ht="12" customHeight="1">
      <c r="A883" s="215" t="s">
        <v>6743</v>
      </c>
      <c r="B883" s="215" t="s">
        <v>6744</v>
      </c>
      <c r="C883" s="215" t="str">
        <f t="shared" si="3"/>
        <v>COGuaviare</v>
      </c>
    </row>
    <row r="884" spans="1:3" ht="12" customHeight="1">
      <c r="A884" s="215" t="s">
        <v>6745</v>
      </c>
      <c r="B884" s="215" t="s">
        <v>6746</v>
      </c>
      <c r="C884" s="215" t="str">
        <f t="shared" si="3"/>
        <v>COHuila</v>
      </c>
    </row>
    <row r="885" spans="1:3" ht="12" customHeight="1">
      <c r="A885" s="215" t="s">
        <v>6747</v>
      </c>
      <c r="B885" s="215" t="s">
        <v>6748</v>
      </c>
      <c r="C885" s="215" t="str">
        <f t="shared" si="3"/>
        <v>COLa Guajira</v>
      </c>
    </row>
    <row r="886" spans="1:3" ht="12" customHeight="1">
      <c r="A886" s="215" t="s">
        <v>6749</v>
      </c>
      <c r="B886" s="215" t="s">
        <v>6750</v>
      </c>
      <c r="C886" s="215" t="str">
        <f t="shared" si="3"/>
        <v>COMagdalena</v>
      </c>
    </row>
    <row r="887" spans="1:3" ht="12" customHeight="1">
      <c r="A887" s="215" t="s">
        <v>6751</v>
      </c>
      <c r="B887" s="215" t="s">
        <v>6752</v>
      </c>
      <c r="C887" s="215" t="str">
        <f t="shared" si="3"/>
        <v>COMeta</v>
      </c>
    </row>
    <row r="888" spans="1:3" ht="12" customHeight="1">
      <c r="A888" s="215" t="s">
        <v>6753</v>
      </c>
      <c r="B888" s="215" t="s">
        <v>6754</v>
      </c>
      <c r="C888" s="215" t="str">
        <f t="shared" si="3"/>
        <v>CONariño</v>
      </c>
    </row>
    <row r="889" spans="1:3" ht="12" customHeight="1">
      <c r="A889" s="215" t="s">
        <v>6755</v>
      </c>
      <c r="B889" s="215" t="s">
        <v>6756</v>
      </c>
      <c r="C889" s="215" t="str">
        <f t="shared" si="3"/>
        <v>CONorte de Santander</v>
      </c>
    </row>
    <row r="890" spans="1:3" ht="12" customHeight="1">
      <c r="A890" s="215" t="s">
        <v>6757</v>
      </c>
      <c r="B890" s="215" t="s">
        <v>6758</v>
      </c>
      <c r="C890" s="215" t="str">
        <f t="shared" si="3"/>
        <v>COPutumayo</v>
      </c>
    </row>
    <row r="891" spans="1:3" ht="12" customHeight="1">
      <c r="A891" s="215" t="s">
        <v>6759</v>
      </c>
      <c r="B891" s="215" t="s">
        <v>6760</v>
      </c>
      <c r="C891" s="215" t="str">
        <f t="shared" si="3"/>
        <v>COQuindío</v>
      </c>
    </row>
    <row r="892" spans="1:3" ht="12" customHeight="1">
      <c r="A892" s="215" t="s">
        <v>6761</v>
      </c>
      <c r="B892" s="215" t="s">
        <v>6762</v>
      </c>
      <c r="C892" s="215" t="str">
        <f t="shared" si="3"/>
        <v>CORisaralda</v>
      </c>
    </row>
    <row r="893" spans="1:3" ht="12" customHeight="1">
      <c r="A893" s="215" t="s">
        <v>6763</v>
      </c>
      <c r="B893" s="215" t="s">
        <v>6764</v>
      </c>
      <c r="C893" s="215" t="str">
        <f t="shared" si="3"/>
        <v>COSantander</v>
      </c>
    </row>
    <row r="894" spans="1:3" ht="12" customHeight="1">
      <c r="A894" s="215" t="s">
        <v>6765</v>
      </c>
      <c r="B894" s="215" t="s">
        <v>6766</v>
      </c>
      <c r="C894" s="215" t="str">
        <f t="shared" si="3"/>
        <v>COSan Andrés, Providencia y Santa Catalina</v>
      </c>
    </row>
    <row r="895" spans="1:3" ht="12" customHeight="1">
      <c r="A895" s="215" t="s">
        <v>6767</v>
      </c>
      <c r="B895" s="215" t="s">
        <v>6768</v>
      </c>
      <c r="C895" s="215" t="str">
        <f t="shared" si="3"/>
        <v>COSucre</v>
      </c>
    </row>
    <row r="896" spans="1:3" ht="12" customHeight="1">
      <c r="A896" s="215" t="s">
        <v>6769</v>
      </c>
      <c r="B896" s="215" t="s">
        <v>6770</v>
      </c>
      <c r="C896" s="215" t="str">
        <f t="shared" si="3"/>
        <v>COTolima</v>
      </c>
    </row>
    <row r="897" spans="1:3" ht="12" customHeight="1">
      <c r="A897" s="215" t="s">
        <v>6771</v>
      </c>
      <c r="B897" s="215" t="s">
        <v>6772</v>
      </c>
      <c r="C897" s="215" t="str">
        <f t="shared" si="3"/>
        <v>COValle del Cauca</v>
      </c>
    </row>
    <row r="898" spans="1:3" ht="12" customHeight="1">
      <c r="A898" s="215" t="s">
        <v>6773</v>
      </c>
      <c r="B898" s="215" t="s">
        <v>6774</v>
      </c>
      <c r="C898" s="215" t="str">
        <f t="shared" si="3"/>
        <v>COVaupés</v>
      </c>
    </row>
    <row r="899" spans="1:3" ht="12" customHeight="1">
      <c r="A899" s="215" t="s">
        <v>6775</v>
      </c>
      <c r="B899" s="215" t="s">
        <v>6776</v>
      </c>
      <c r="C899" s="215" t="str">
        <f t="shared" si="3"/>
        <v>COVichada</v>
      </c>
    </row>
    <row r="900" spans="1:3" ht="12" customHeight="1">
      <c r="A900" s="215" t="s">
        <v>6777</v>
      </c>
      <c r="B900" s="215" t="s">
        <v>6778</v>
      </c>
      <c r="C900" s="215" t="str">
        <f t="shared" si="3"/>
        <v>CODistrito Capital de Bogotá</v>
      </c>
    </row>
    <row r="901" spans="1:3" ht="12" customHeight="1">
      <c r="A901" s="215" t="s">
        <v>6779</v>
      </c>
      <c r="B901" s="215" t="s">
        <v>6780</v>
      </c>
      <c r="C901" s="215" t="str">
        <f t="shared" si="3"/>
        <v>CRAlajuela</v>
      </c>
    </row>
    <row r="902" spans="1:3" ht="12" customHeight="1">
      <c r="A902" s="215" t="s">
        <v>6781</v>
      </c>
      <c r="B902" s="215" t="s">
        <v>6782</v>
      </c>
      <c r="C902" s="215" t="str">
        <f t="shared" si="3"/>
        <v>CRCartago</v>
      </c>
    </row>
    <row r="903" spans="1:3" ht="12" customHeight="1">
      <c r="A903" s="215" t="s">
        <v>6783</v>
      </c>
      <c r="B903" s="215" t="s">
        <v>6784</v>
      </c>
      <c r="C903" s="215" t="str">
        <f t="shared" si="3"/>
        <v>CRGuanacaste</v>
      </c>
    </row>
    <row r="904" spans="1:3" ht="12" customHeight="1">
      <c r="A904" s="215" t="s">
        <v>6785</v>
      </c>
      <c r="B904" s="215" t="s">
        <v>6786</v>
      </c>
      <c r="C904" s="215" t="str">
        <f t="shared" si="3"/>
        <v>CRHeredia</v>
      </c>
    </row>
    <row r="905" spans="1:3" ht="12" customHeight="1">
      <c r="A905" s="215" t="s">
        <v>6787</v>
      </c>
      <c r="B905" s="215" t="s">
        <v>6788</v>
      </c>
      <c r="C905" s="215" t="str">
        <f t="shared" si="3"/>
        <v>CRLimón</v>
      </c>
    </row>
    <row r="906" spans="1:3" ht="12" customHeight="1">
      <c r="A906" s="215" t="s">
        <v>6789</v>
      </c>
      <c r="B906" s="215" t="s">
        <v>6790</v>
      </c>
      <c r="C906" s="215" t="str">
        <f t="shared" si="3"/>
        <v>CRPuntarenas</v>
      </c>
    </row>
    <row r="907" spans="1:3" ht="12" customHeight="1">
      <c r="A907" s="215" t="s">
        <v>6791</v>
      </c>
      <c r="B907" s="215" t="s">
        <v>6792</v>
      </c>
      <c r="C907" s="215" t="str">
        <f t="shared" si="3"/>
        <v>CRSan José</v>
      </c>
    </row>
    <row r="908" spans="1:3" ht="12" customHeight="1">
      <c r="A908" s="215" t="s">
        <v>6793</v>
      </c>
      <c r="B908" s="215" t="s">
        <v>6794</v>
      </c>
      <c r="C908" s="215" t="str">
        <f t="shared" si="3"/>
        <v>CUPinar del Río</v>
      </c>
    </row>
    <row r="909" spans="1:3" ht="12" customHeight="1">
      <c r="A909" s="215" t="s">
        <v>6795</v>
      </c>
      <c r="B909" s="215" t="s">
        <v>6796</v>
      </c>
      <c r="C909" s="215" t="str">
        <f t="shared" si="3"/>
        <v>CULa Habana</v>
      </c>
    </row>
    <row r="910" spans="1:3" ht="12" customHeight="1">
      <c r="A910" s="215" t="s">
        <v>6797</v>
      </c>
      <c r="B910" s="215" t="s">
        <v>6798</v>
      </c>
      <c r="C910" s="215" t="str">
        <f t="shared" si="3"/>
        <v>CUMatanzas</v>
      </c>
    </row>
    <row r="911" spans="1:3" ht="12" customHeight="1">
      <c r="A911" s="215" t="s">
        <v>6799</v>
      </c>
      <c r="B911" s="215" t="s">
        <v>6800</v>
      </c>
      <c r="C911" s="215" t="str">
        <f t="shared" si="3"/>
        <v>CUVilla Clara</v>
      </c>
    </row>
    <row r="912" spans="1:3" ht="12" customHeight="1">
      <c r="A912" s="215" t="s">
        <v>6801</v>
      </c>
      <c r="B912" s="215" t="s">
        <v>6802</v>
      </c>
      <c r="C912" s="215" t="str">
        <f t="shared" si="3"/>
        <v>CUCienfuegos</v>
      </c>
    </row>
    <row r="913" spans="1:3" ht="12" customHeight="1">
      <c r="A913" s="215" t="s">
        <v>6803</v>
      </c>
      <c r="B913" s="215" t="s">
        <v>6804</v>
      </c>
      <c r="C913" s="215" t="str">
        <f t="shared" si="3"/>
        <v>CUSancti Spíritus</v>
      </c>
    </row>
    <row r="914" spans="1:3" ht="12" customHeight="1">
      <c r="A914" s="215" t="s">
        <v>6805</v>
      </c>
      <c r="B914" s="215" t="s">
        <v>6806</v>
      </c>
      <c r="C914" s="215" t="str">
        <f t="shared" si="3"/>
        <v>CUCiego de Ávila</v>
      </c>
    </row>
    <row r="915" spans="1:3" ht="12" customHeight="1">
      <c r="A915" s="215" t="s">
        <v>6807</v>
      </c>
      <c r="B915" s="215" t="s">
        <v>6808</v>
      </c>
      <c r="C915" s="215" t="str">
        <f t="shared" si="3"/>
        <v>CUCamagüey</v>
      </c>
    </row>
    <row r="916" spans="1:3" ht="12" customHeight="1">
      <c r="A916" s="215" t="s">
        <v>6809</v>
      </c>
      <c r="B916" s="215" t="s">
        <v>6810</v>
      </c>
      <c r="C916" s="215" t="str">
        <f t="shared" si="3"/>
        <v>CULas Tunas</v>
      </c>
    </row>
    <row r="917" spans="1:3" ht="12" customHeight="1">
      <c r="A917" s="215" t="s">
        <v>6811</v>
      </c>
      <c r="B917" s="215" t="s">
        <v>6812</v>
      </c>
      <c r="C917" s="215" t="str">
        <f t="shared" si="3"/>
        <v>CUHolguín</v>
      </c>
    </row>
    <row r="918" spans="1:3" ht="12" customHeight="1">
      <c r="A918" s="215" t="s">
        <v>6813</v>
      </c>
      <c r="B918" s="215" t="s">
        <v>6814</v>
      </c>
      <c r="C918" s="215" t="str">
        <f t="shared" si="3"/>
        <v>CUGranma</v>
      </c>
    </row>
    <row r="919" spans="1:3" ht="12" customHeight="1">
      <c r="A919" s="215" t="s">
        <v>6815</v>
      </c>
      <c r="B919" s="215" t="s">
        <v>6816</v>
      </c>
      <c r="C919" s="215" t="str">
        <f t="shared" si="3"/>
        <v>CUSantiago de Cuba</v>
      </c>
    </row>
    <row r="920" spans="1:3" ht="12" customHeight="1">
      <c r="A920" s="215" t="s">
        <v>6817</v>
      </c>
      <c r="B920" s="215" t="s">
        <v>6818</v>
      </c>
      <c r="C920" s="215" t="str">
        <f t="shared" si="3"/>
        <v>CUGuantánamo</v>
      </c>
    </row>
    <row r="921" spans="1:3" ht="12" customHeight="1">
      <c r="A921" s="215" t="s">
        <v>6819</v>
      </c>
      <c r="B921" s="215" t="s">
        <v>6820</v>
      </c>
      <c r="C921" s="215" t="str">
        <f t="shared" si="3"/>
        <v>CUArtemisa</v>
      </c>
    </row>
    <row r="922" spans="1:3" ht="12" customHeight="1">
      <c r="A922" s="215" t="s">
        <v>6821</v>
      </c>
      <c r="B922" s="215" t="s">
        <v>6822</v>
      </c>
      <c r="C922" s="215" t="str">
        <f t="shared" si="3"/>
        <v>CUMayabeque</v>
      </c>
    </row>
    <row r="923" spans="1:3" ht="12" customHeight="1">
      <c r="A923" s="215" t="s">
        <v>6823</v>
      </c>
      <c r="B923" s="215" t="s">
        <v>6824</v>
      </c>
      <c r="C923" s="215" t="str">
        <f t="shared" si="3"/>
        <v>CUIsla de la Juventud</v>
      </c>
    </row>
    <row r="924" spans="1:3" ht="12" customHeight="1">
      <c r="A924" s="215" t="s">
        <v>6825</v>
      </c>
      <c r="B924" s="215" t="s">
        <v>6826</v>
      </c>
      <c r="C924" s="215" t="str">
        <f t="shared" si="3"/>
        <v>CVIlhas de Barlavento</v>
      </c>
    </row>
    <row r="925" spans="1:3" ht="12" customHeight="1">
      <c r="A925" s="215" t="s">
        <v>6827</v>
      </c>
      <c r="B925" s="215" t="s">
        <v>6828</v>
      </c>
      <c r="C925" s="215" t="str">
        <f t="shared" si="3"/>
        <v>CVBoa Vista</v>
      </c>
    </row>
    <row r="926" spans="1:3" ht="12" customHeight="1">
      <c r="A926" s="215" t="s">
        <v>6829</v>
      </c>
      <c r="B926" s="215" t="s">
        <v>6830</v>
      </c>
      <c r="C926" s="215" t="str">
        <f t="shared" si="3"/>
        <v>CVPaul</v>
      </c>
    </row>
    <row r="927" spans="1:3" ht="12" customHeight="1">
      <c r="A927" s="215" t="s">
        <v>6831</v>
      </c>
      <c r="B927" s="215" t="s">
        <v>6832</v>
      </c>
      <c r="C927" s="215" t="str">
        <f t="shared" si="3"/>
        <v>CVPorto Novo</v>
      </c>
    </row>
    <row r="928" spans="1:3" ht="12" customHeight="1">
      <c r="A928" s="215" t="s">
        <v>6833</v>
      </c>
      <c r="B928" s="215" t="s">
        <v>6834</v>
      </c>
      <c r="C928" s="215" t="str">
        <f t="shared" si="3"/>
        <v>CVRibeira Brava</v>
      </c>
    </row>
    <row r="929" spans="1:3" ht="12" customHeight="1">
      <c r="A929" s="215" t="s">
        <v>6835</v>
      </c>
      <c r="B929" s="215" t="s">
        <v>6836</v>
      </c>
      <c r="C929" s="215" t="str">
        <f t="shared" si="3"/>
        <v>CVRibeira Grande</v>
      </c>
    </row>
    <row r="930" spans="1:3" ht="12" customHeight="1">
      <c r="A930" s="215" t="s">
        <v>6837</v>
      </c>
      <c r="B930" s="215" t="s">
        <v>6838</v>
      </c>
      <c r="C930" s="215" t="str">
        <f t="shared" si="3"/>
        <v>CVSal</v>
      </c>
    </row>
    <row r="931" spans="1:3" ht="12" customHeight="1">
      <c r="A931" s="215" t="s">
        <v>6839</v>
      </c>
      <c r="B931" s="215" t="s">
        <v>6840</v>
      </c>
      <c r="C931" s="215" t="str">
        <f t="shared" si="3"/>
        <v>CVSão Vicente</v>
      </c>
    </row>
    <row r="932" spans="1:3" ht="12" customHeight="1">
      <c r="A932" s="215" t="s">
        <v>6841</v>
      </c>
      <c r="B932" s="215" t="s">
        <v>6842</v>
      </c>
      <c r="C932" s="215" t="str">
        <f t="shared" si="3"/>
        <v>CVTarrafal de São Nicolau</v>
      </c>
    </row>
    <row r="933" spans="1:3" ht="12" customHeight="1">
      <c r="A933" s="215" t="s">
        <v>6843</v>
      </c>
      <c r="B933" s="215" t="s">
        <v>6844</v>
      </c>
      <c r="C933" s="215" t="str">
        <f t="shared" si="3"/>
        <v>CVIlhas de Sotavento</v>
      </c>
    </row>
    <row r="934" spans="1:3" ht="12" customHeight="1">
      <c r="A934" s="215" t="s">
        <v>6845</v>
      </c>
      <c r="B934" s="215" t="s">
        <v>6846</v>
      </c>
      <c r="C934" s="215" t="str">
        <f t="shared" si="3"/>
        <v>CVBrava</v>
      </c>
    </row>
    <row r="935" spans="1:3" ht="12" customHeight="1">
      <c r="A935" s="215" t="s">
        <v>6847</v>
      </c>
      <c r="B935" s="215" t="s">
        <v>1177</v>
      </c>
      <c r="C935" s="215" t="str">
        <f t="shared" si="3"/>
        <v>CVSanta Catarina</v>
      </c>
    </row>
    <row r="936" spans="1:3" ht="12" customHeight="1">
      <c r="A936" s="215" t="s">
        <v>6848</v>
      </c>
      <c r="B936" s="215" t="s">
        <v>6849</v>
      </c>
      <c r="C936" s="215" t="str">
        <f t="shared" si="3"/>
        <v>CVSanta Catarina do Fogo</v>
      </c>
    </row>
    <row r="937" spans="1:3" ht="12" customHeight="1">
      <c r="A937" s="215" t="s">
        <v>6850</v>
      </c>
      <c r="B937" s="215" t="s">
        <v>5501</v>
      </c>
      <c r="C937" s="215" t="str">
        <f t="shared" si="3"/>
        <v>CVSanta Cruz</v>
      </c>
    </row>
    <row r="938" spans="1:3" ht="12" customHeight="1">
      <c r="A938" s="215" t="s">
        <v>6851</v>
      </c>
      <c r="B938" s="215" t="s">
        <v>6852</v>
      </c>
      <c r="C938" s="215" t="str">
        <f t="shared" si="3"/>
        <v>CVMaio</v>
      </c>
    </row>
    <row r="939" spans="1:3" ht="12" customHeight="1">
      <c r="A939" s="215" t="s">
        <v>6853</v>
      </c>
      <c r="B939" s="215" t="s">
        <v>6854</v>
      </c>
      <c r="C939" s="215" t="str">
        <f t="shared" si="3"/>
        <v>CVMosteiros</v>
      </c>
    </row>
    <row r="940" spans="1:3" ht="12" customHeight="1">
      <c r="A940" s="215" t="s">
        <v>6855</v>
      </c>
      <c r="B940" s="215" t="s">
        <v>6856</v>
      </c>
      <c r="C940" s="215" t="str">
        <f t="shared" si="3"/>
        <v>CVPraia</v>
      </c>
    </row>
    <row r="941" spans="1:3" ht="12" customHeight="1">
      <c r="A941" s="215" t="s">
        <v>6857</v>
      </c>
      <c r="B941" s="215" t="s">
        <v>6858</v>
      </c>
      <c r="C941" s="215" t="str">
        <f t="shared" si="3"/>
        <v>CVRibeira Grande de Santiago</v>
      </c>
    </row>
    <row r="942" spans="1:3" ht="12" customHeight="1">
      <c r="A942" s="215" t="s">
        <v>6859</v>
      </c>
      <c r="B942" s="215" t="s">
        <v>6860</v>
      </c>
      <c r="C942" s="215" t="str">
        <f t="shared" si="3"/>
        <v>CVSão Domingos</v>
      </c>
    </row>
    <row r="943" spans="1:3" ht="12" customHeight="1">
      <c r="A943" s="215" t="s">
        <v>6861</v>
      </c>
      <c r="B943" s="215" t="s">
        <v>6862</v>
      </c>
      <c r="C943" s="215" t="str">
        <f t="shared" si="3"/>
        <v>CVSão Filipe</v>
      </c>
    </row>
    <row r="944" spans="1:3" ht="12" customHeight="1">
      <c r="A944" s="215" t="s">
        <v>6863</v>
      </c>
      <c r="B944" s="215" t="s">
        <v>6864</v>
      </c>
      <c r="C944" s="215" t="str">
        <f t="shared" si="3"/>
        <v>CVSão Miguel</v>
      </c>
    </row>
    <row r="945" spans="1:3" ht="12" customHeight="1">
      <c r="A945" s="215" t="s">
        <v>6865</v>
      </c>
      <c r="B945" s="215" t="s">
        <v>6866</v>
      </c>
      <c r="C945" s="215" t="str">
        <f t="shared" si="3"/>
        <v>CVSão Lourenço dos Órgãos</v>
      </c>
    </row>
    <row r="946" spans="1:3" ht="12" customHeight="1">
      <c r="A946" s="215" t="s">
        <v>6867</v>
      </c>
      <c r="B946" s="215" t="s">
        <v>6868</v>
      </c>
      <c r="C946" s="215" t="str">
        <f t="shared" si="3"/>
        <v>CVSão Salvador do Mundo</v>
      </c>
    </row>
    <row r="947" spans="1:3" ht="12" customHeight="1">
      <c r="A947" s="215" t="s">
        <v>6869</v>
      </c>
      <c r="B947" s="215" t="s">
        <v>6870</v>
      </c>
      <c r="C947" s="215" t="str">
        <f t="shared" si="3"/>
        <v>CVTarrafal</v>
      </c>
    </row>
    <row r="948" spans="1:3" ht="12" customHeight="1">
      <c r="A948" s="215" t="s">
        <v>6871</v>
      </c>
      <c r="B948" s="215" t="s">
        <v>6872</v>
      </c>
      <c r="C948" s="215" t="str">
        <f t="shared" si="3"/>
        <v>CYLefkosia</v>
      </c>
    </row>
    <row r="949" spans="1:3" ht="12" customHeight="1">
      <c r="A949" s="215" t="s">
        <v>6871</v>
      </c>
      <c r="B949" s="215" t="s">
        <v>6873</v>
      </c>
      <c r="C949" s="215" t="str">
        <f t="shared" si="3"/>
        <v>CYLefkoşa</v>
      </c>
    </row>
    <row r="950" spans="1:3" ht="12" customHeight="1">
      <c r="A950" s="215" t="s">
        <v>6874</v>
      </c>
      <c r="B950" s="215" t="s">
        <v>6875</v>
      </c>
      <c r="C950" s="215" t="str">
        <f t="shared" si="3"/>
        <v>CYLemesos</v>
      </c>
    </row>
    <row r="951" spans="1:3" ht="12" customHeight="1">
      <c r="A951" s="215" t="s">
        <v>6874</v>
      </c>
      <c r="B951" s="215" t="s">
        <v>6876</v>
      </c>
      <c r="C951" s="215" t="str">
        <f t="shared" si="3"/>
        <v>CYLeymasun</v>
      </c>
    </row>
    <row r="952" spans="1:3" ht="12" customHeight="1">
      <c r="A952" s="215" t="s">
        <v>6877</v>
      </c>
      <c r="B952" s="215" t="s">
        <v>6878</v>
      </c>
      <c r="C952" s="215" t="str">
        <f t="shared" si="3"/>
        <v>CYLarnaka</v>
      </c>
    </row>
    <row r="953" spans="1:3" ht="12" customHeight="1">
      <c r="A953" s="215" t="s">
        <v>6877</v>
      </c>
      <c r="B953" s="215" t="s">
        <v>6878</v>
      </c>
      <c r="C953" s="215" t="str">
        <f t="shared" si="3"/>
        <v>CYLarnaka</v>
      </c>
    </row>
    <row r="954" spans="1:3" ht="12" customHeight="1">
      <c r="A954" s="215" t="s">
        <v>6879</v>
      </c>
      <c r="B954" s="215" t="s">
        <v>6880</v>
      </c>
      <c r="C954" s="215" t="str">
        <f t="shared" si="3"/>
        <v>CYAmmochostos</v>
      </c>
    </row>
    <row r="955" spans="1:3" ht="12" customHeight="1">
      <c r="A955" s="215" t="s">
        <v>6879</v>
      </c>
      <c r="B955" s="215" t="s">
        <v>6881</v>
      </c>
      <c r="C955" s="215" t="str">
        <f t="shared" si="3"/>
        <v>CYMağusa</v>
      </c>
    </row>
    <row r="956" spans="1:3" ht="12" customHeight="1">
      <c r="A956" s="215" t="s">
        <v>6882</v>
      </c>
      <c r="B956" s="215" t="s">
        <v>6883</v>
      </c>
      <c r="C956" s="215" t="str">
        <f t="shared" si="3"/>
        <v>CYPafos</v>
      </c>
    </row>
    <row r="957" spans="1:3" ht="12" customHeight="1">
      <c r="A957" s="215" t="s">
        <v>6882</v>
      </c>
      <c r="B957" s="215" t="s">
        <v>6884</v>
      </c>
      <c r="C957" s="215" t="str">
        <f t="shared" si="3"/>
        <v>CYBaf</v>
      </c>
    </row>
    <row r="958" spans="1:3" ht="12" customHeight="1">
      <c r="A958" s="215" t="s">
        <v>6885</v>
      </c>
      <c r="B958" s="215" t="s">
        <v>6886</v>
      </c>
      <c r="C958" s="215" t="str">
        <f t="shared" si="3"/>
        <v>CYKeryneia</v>
      </c>
    </row>
    <row r="959" spans="1:3" ht="12" customHeight="1">
      <c r="A959" s="215" t="s">
        <v>6885</v>
      </c>
      <c r="B959" s="215" t="s">
        <v>6887</v>
      </c>
      <c r="C959" s="215" t="str">
        <f t="shared" si="3"/>
        <v>CYGirne</v>
      </c>
    </row>
    <row r="960" spans="1:3" ht="12" customHeight="1">
      <c r="A960" s="215" t="s">
        <v>6888</v>
      </c>
      <c r="B960" s="215" t="s">
        <v>1602</v>
      </c>
      <c r="C960" s="215" t="str">
        <f t="shared" si="3"/>
        <v>CZStředočeský kraj</v>
      </c>
    </row>
    <row r="961" spans="1:3" ht="12" customHeight="1">
      <c r="A961" s="215" t="s">
        <v>6889</v>
      </c>
      <c r="B961" s="215" t="s">
        <v>6890</v>
      </c>
      <c r="C961" s="215" t="str">
        <f t="shared" si="3"/>
        <v>CZBenešov</v>
      </c>
    </row>
    <row r="962" spans="1:3" ht="12" customHeight="1">
      <c r="A962" s="215" t="s">
        <v>6891</v>
      </c>
      <c r="B962" s="215" t="s">
        <v>6892</v>
      </c>
      <c r="C962" s="215" t="str">
        <f t="shared" si="3"/>
        <v>CZBeroun</v>
      </c>
    </row>
    <row r="963" spans="1:3" ht="12" customHeight="1">
      <c r="A963" s="215" t="s">
        <v>6893</v>
      </c>
      <c r="B963" s="215" t="s">
        <v>6894</v>
      </c>
      <c r="C963" s="215" t="str">
        <f t="shared" si="3"/>
        <v>CZKladno</v>
      </c>
    </row>
    <row r="964" spans="1:3" ht="12" customHeight="1">
      <c r="A964" s="215" t="s">
        <v>6895</v>
      </c>
      <c r="B964" s="215" t="s">
        <v>6896</v>
      </c>
      <c r="C964" s="215" t="str">
        <f t="shared" si="3"/>
        <v>CZKolín</v>
      </c>
    </row>
    <row r="965" spans="1:3" ht="12" customHeight="1">
      <c r="A965" s="215" t="s">
        <v>6897</v>
      </c>
      <c r="B965" s="215" t="s">
        <v>6898</v>
      </c>
      <c r="C965" s="215" t="str">
        <f t="shared" si="3"/>
        <v>CZKutná Hora</v>
      </c>
    </row>
    <row r="966" spans="1:3" ht="12" customHeight="1">
      <c r="A966" s="215" t="s">
        <v>6899</v>
      </c>
      <c r="B966" s="215" t="s">
        <v>6900</v>
      </c>
      <c r="C966" s="215" t="str">
        <f t="shared" si="3"/>
        <v>CZMělník</v>
      </c>
    </row>
    <row r="967" spans="1:3" ht="12" customHeight="1">
      <c r="A967" s="215" t="s">
        <v>6901</v>
      </c>
      <c r="B967" s="215" t="s">
        <v>6902</v>
      </c>
      <c r="C967" s="215" t="str">
        <f t="shared" si="3"/>
        <v>CZMladá Boleslav</v>
      </c>
    </row>
    <row r="968" spans="1:3" ht="12" customHeight="1">
      <c r="A968" s="215" t="s">
        <v>6903</v>
      </c>
      <c r="B968" s="215" t="s">
        <v>6904</v>
      </c>
      <c r="C968" s="215" t="str">
        <f t="shared" si="3"/>
        <v>CZNymburk</v>
      </c>
    </row>
    <row r="969" spans="1:3" ht="12" customHeight="1">
      <c r="A969" s="215" t="s">
        <v>6905</v>
      </c>
      <c r="B969" s="215" t="s">
        <v>6906</v>
      </c>
      <c r="C969" s="215" t="str">
        <f t="shared" si="3"/>
        <v>CZPraha-východ</v>
      </c>
    </row>
    <row r="970" spans="1:3" ht="12" customHeight="1">
      <c r="A970" s="215" t="s">
        <v>6907</v>
      </c>
      <c r="B970" s="215" t="s">
        <v>834</v>
      </c>
      <c r="C970" s="215" t="str">
        <f t="shared" si="3"/>
        <v>CZPraha-západ</v>
      </c>
    </row>
    <row r="971" spans="1:3" ht="12" customHeight="1">
      <c r="A971" s="215" t="s">
        <v>6908</v>
      </c>
      <c r="B971" s="215" t="s">
        <v>6909</v>
      </c>
      <c r="C971" s="215" t="str">
        <f t="shared" si="3"/>
        <v>CZPříbram</v>
      </c>
    </row>
    <row r="972" spans="1:3" ht="12" customHeight="1">
      <c r="A972" s="215" t="s">
        <v>6910</v>
      </c>
      <c r="B972" s="215" t="s">
        <v>6911</v>
      </c>
      <c r="C972" s="215" t="str">
        <f t="shared" si="3"/>
        <v>CZRakovník</v>
      </c>
    </row>
    <row r="973" spans="1:3" ht="12" customHeight="1">
      <c r="A973" s="215" t="s">
        <v>6912</v>
      </c>
      <c r="B973" s="215" t="s">
        <v>6913</v>
      </c>
      <c r="C973" s="215" t="str">
        <f t="shared" si="3"/>
        <v>CZJihočeský kraj</v>
      </c>
    </row>
    <row r="974" spans="1:3" ht="12" customHeight="1">
      <c r="A974" s="215" t="s">
        <v>6914</v>
      </c>
      <c r="B974" s="215" t="s">
        <v>6915</v>
      </c>
      <c r="C974" s="215" t="str">
        <f t="shared" si="3"/>
        <v>CZČeské Budějovice</v>
      </c>
    </row>
    <row r="975" spans="1:3" ht="12" customHeight="1">
      <c r="A975" s="215" t="s">
        <v>6916</v>
      </c>
      <c r="B975" s="215" t="s">
        <v>6917</v>
      </c>
      <c r="C975" s="215" t="str">
        <f t="shared" si="3"/>
        <v>CZČeský Krumlov</v>
      </c>
    </row>
    <row r="976" spans="1:3" ht="12" customHeight="1">
      <c r="A976" s="215" t="s">
        <v>6918</v>
      </c>
      <c r="B976" s="215" t="s">
        <v>6919</v>
      </c>
      <c r="C976" s="215" t="str">
        <f t="shared" si="3"/>
        <v>CZJindřichův Hradec</v>
      </c>
    </row>
    <row r="977" spans="1:3" ht="12" customHeight="1">
      <c r="A977" s="215" t="s">
        <v>6920</v>
      </c>
      <c r="B977" s="215" t="s">
        <v>6921</v>
      </c>
      <c r="C977" s="215" t="str">
        <f t="shared" si="3"/>
        <v>CZPísek</v>
      </c>
    </row>
    <row r="978" spans="1:3" ht="12" customHeight="1">
      <c r="A978" s="215" t="s">
        <v>6922</v>
      </c>
      <c r="B978" s="215" t="s">
        <v>6923</v>
      </c>
      <c r="C978" s="215" t="str">
        <f t="shared" si="3"/>
        <v>CZPrachatice</v>
      </c>
    </row>
    <row r="979" spans="1:3" ht="12" customHeight="1">
      <c r="A979" s="215" t="s">
        <v>6924</v>
      </c>
      <c r="B979" s="215" t="s">
        <v>6925</v>
      </c>
      <c r="C979" s="215" t="str">
        <f t="shared" si="3"/>
        <v>CZStrakonice</v>
      </c>
    </row>
    <row r="980" spans="1:3" ht="12" customHeight="1">
      <c r="A980" s="215" t="s">
        <v>6926</v>
      </c>
      <c r="B980" s="215" t="s">
        <v>6927</v>
      </c>
      <c r="C980" s="215" t="str">
        <f t="shared" si="3"/>
        <v>CZTábor</v>
      </c>
    </row>
    <row r="981" spans="1:3" ht="12" customHeight="1">
      <c r="A981" s="215" t="s">
        <v>6928</v>
      </c>
      <c r="B981" s="215" t="s">
        <v>6929</v>
      </c>
      <c r="C981" s="215" t="str">
        <f t="shared" si="3"/>
        <v>CZPlzeňský kraj</v>
      </c>
    </row>
    <row r="982" spans="1:3" ht="12" customHeight="1">
      <c r="A982" s="215" t="s">
        <v>6930</v>
      </c>
      <c r="B982" s="215" t="s">
        <v>6931</v>
      </c>
      <c r="C982" s="215" t="str">
        <f t="shared" si="3"/>
        <v>CZDomažlice</v>
      </c>
    </row>
    <row r="983" spans="1:3" ht="12" customHeight="1">
      <c r="A983" s="215" t="s">
        <v>6932</v>
      </c>
      <c r="B983" s="215" t="s">
        <v>6933</v>
      </c>
      <c r="C983" s="215" t="str">
        <f t="shared" si="3"/>
        <v>CZKlatovy</v>
      </c>
    </row>
    <row r="984" spans="1:3" ht="12" customHeight="1">
      <c r="A984" s="215" t="s">
        <v>6934</v>
      </c>
      <c r="B984" s="215" t="s">
        <v>6935</v>
      </c>
      <c r="C984" s="215" t="str">
        <f t="shared" si="3"/>
        <v>CZPlzeň-město</v>
      </c>
    </row>
    <row r="985" spans="1:3" ht="12" customHeight="1">
      <c r="A985" s="215" t="s">
        <v>6936</v>
      </c>
      <c r="B985" s="215" t="s">
        <v>6937</v>
      </c>
      <c r="C985" s="215" t="str">
        <f t="shared" si="3"/>
        <v>CZPlzeň-jih</v>
      </c>
    </row>
    <row r="986" spans="1:3" ht="12" customHeight="1">
      <c r="A986" s="215" t="s">
        <v>6938</v>
      </c>
      <c r="B986" s="215" t="s">
        <v>6939</v>
      </c>
      <c r="C986" s="215" t="str">
        <f t="shared" si="3"/>
        <v>CZPlzeň-sever</v>
      </c>
    </row>
    <row r="987" spans="1:3" ht="12" customHeight="1">
      <c r="A987" s="215" t="s">
        <v>6940</v>
      </c>
      <c r="B987" s="215" t="s">
        <v>6941</v>
      </c>
      <c r="C987" s="215" t="str">
        <f t="shared" si="3"/>
        <v>CZRokycany</v>
      </c>
    </row>
    <row r="988" spans="1:3" ht="12" customHeight="1">
      <c r="A988" s="215" t="s">
        <v>6942</v>
      </c>
      <c r="B988" s="215" t="s">
        <v>6943</v>
      </c>
      <c r="C988" s="215" t="str">
        <f t="shared" si="3"/>
        <v>CZTachov</v>
      </c>
    </row>
    <row r="989" spans="1:3" ht="12" customHeight="1">
      <c r="A989" s="215" t="s">
        <v>6944</v>
      </c>
      <c r="B989" s="215" t="s">
        <v>6945</v>
      </c>
      <c r="C989" s="215" t="str">
        <f t="shared" si="3"/>
        <v>CZKarlovarský kraj</v>
      </c>
    </row>
    <row r="990" spans="1:3" ht="12" customHeight="1">
      <c r="A990" s="215" t="s">
        <v>6946</v>
      </c>
      <c r="B990" s="215" t="s">
        <v>6947</v>
      </c>
      <c r="C990" s="215" t="str">
        <f t="shared" si="3"/>
        <v>CZCheb</v>
      </c>
    </row>
    <row r="991" spans="1:3" ht="12" customHeight="1">
      <c r="A991" s="215" t="s">
        <v>6948</v>
      </c>
      <c r="B991" s="215" t="s">
        <v>6949</v>
      </c>
      <c r="C991" s="215" t="str">
        <f t="shared" si="3"/>
        <v>CZKarlovy Vary</v>
      </c>
    </row>
    <row r="992" spans="1:3" ht="12" customHeight="1">
      <c r="A992" s="215" t="s">
        <v>6950</v>
      </c>
      <c r="B992" s="215" t="s">
        <v>6951</v>
      </c>
      <c r="C992" s="215" t="str">
        <f t="shared" si="3"/>
        <v>CZSokolov</v>
      </c>
    </row>
    <row r="993" spans="1:3" ht="12" customHeight="1">
      <c r="A993" s="215" t="s">
        <v>6952</v>
      </c>
      <c r="B993" s="215" t="s">
        <v>6953</v>
      </c>
      <c r="C993" s="215" t="str">
        <f t="shared" si="3"/>
        <v>CZÚstecký kraj</v>
      </c>
    </row>
    <row r="994" spans="1:3" ht="12" customHeight="1">
      <c r="A994" s="215" t="s">
        <v>6954</v>
      </c>
      <c r="B994" s="215" t="s">
        <v>6955</v>
      </c>
      <c r="C994" s="215" t="str">
        <f t="shared" si="3"/>
        <v>CZDěčín</v>
      </c>
    </row>
    <row r="995" spans="1:3" ht="12" customHeight="1">
      <c r="A995" s="215" t="s">
        <v>6956</v>
      </c>
      <c r="B995" s="215" t="s">
        <v>6957</v>
      </c>
      <c r="C995" s="215" t="str">
        <f t="shared" si="3"/>
        <v>CZChomutov</v>
      </c>
    </row>
    <row r="996" spans="1:3" ht="12" customHeight="1">
      <c r="A996" s="215" t="s">
        <v>6958</v>
      </c>
      <c r="B996" s="215" t="s">
        <v>6959</v>
      </c>
      <c r="C996" s="215" t="str">
        <f t="shared" si="3"/>
        <v>CZLitoměřice</v>
      </c>
    </row>
    <row r="997" spans="1:3" ht="12" customHeight="1">
      <c r="A997" s="215" t="s">
        <v>6960</v>
      </c>
      <c r="B997" s="215" t="s">
        <v>6961</v>
      </c>
      <c r="C997" s="215" t="str">
        <f t="shared" si="3"/>
        <v>CZLouny</v>
      </c>
    </row>
    <row r="998" spans="1:3" ht="12" customHeight="1">
      <c r="A998" s="215" t="s">
        <v>6962</v>
      </c>
      <c r="B998" s="215" t="s">
        <v>6963</v>
      </c>
      <c r="C998" s="215" t="str">
        <f t="shared" si="3"/>
        <v>CZMost</v>
      </c>
    </row>
    <row r="999" spans="1:3" ht="12" customHeight="1">
      <c r="A999" s="215" t="s">
        <v>6964</v>
      </c>
      <c r="B999" s="215" t="s">
        <v>6965</v>
      </c>
      <c r="C999" s="215" t="str">
        <f t="shared" si="3"/>
        <v>CZTeplice</v>
      </c>
    </row>
    <row r="1000" spans="1:3" ht="12" customHeight="1">
      <c r="A1000" s="215" t="s">
        <v>6966</v>
      </c>
      <c r="B1000" s="215" t="s">
        <v>6967</v>
      </c>
      <c r="C1000" s="215" t="str">
        <f t="shared" si="3"/>
        <v>CZÚstí nad Labem</v>
      </c>
    </row>
    <row r="1001" spans="1:3" ht="12" customHeight="1">
      <c r="A1001" s="215" t="s">
        <v>6968</v>
      </c>
      <c r="B1001" s="215" t="s">
        <v>6969</v>
      </c>
      <c r="C1001" s="215" t="str">
        <f t="shared" si="3"/>
        <v>CZLiberecký kraj</v>
      </c>
    </row>
    <row r="1002" spans="1:3" ht="12" customHeight="1">
      <c r="A1002" s="215" t="s">
        <v>6970</v>
      </c>
      <c r="B1002" s="215" t="s">
        <v>6971</v>
      </c>
      <c r="C1002" s="215" t="str">
        <f t="shared" si="3"/>
        <v>CZČeská Lípa</v>
      </c>
    </row>
    <row r="1003" spans="1:3" ht="12" customHeight="1">
      <c r="A1003" s="215" t="s">
        <v>6972</v>
      </c>
      <c r="B1003" s="215" t="s">
        <v>6973</v>
      </c>
      <c r="C1003" s="215" t="str">
        <f t="shared" si="3"/>
        <v>CZJablonec nad Nisou</v>
      </c>
    </row>
    <row r="1004" spans="1:3" ht="12" customHeight="1">
      <c r="A1004" s="215" t="s">
        <v>6974</v>
      </c>
      <c r="B1004" s="215" t="s">
        <v>6975</v>
      </c>
      <c r="C1004" s="215" t="str">
        <f t="shared" si="3"/>
        <v>CZLiberec</v>
      </c>
    </row>
    <row r="1005" spans="1:3" ht="12" customHeight="1">
      <c r="A1005" s="215" t="s">
        <v>6976</v>
      </c>
      <c r="B1005" s="215" t="s">
        <v>6977</v>
      </c>
      <c r="C1005" s="215" t="str">
        <f t="shared" si="3"/>
        <v>CZSemily</v>
      </c>
    </row>
    <row r="1006" spans="1:3" ht="12" customHeight="1">
      <c r="A1006" s="215" t="s">
        <v>6978</v>
      </c>
      <c r="B1006" s="215" t="s">
        <v>6979</v>
      </c>
      <c r="C1006" s="215" t="str">
        <f t="shared" si="3"/>
        <v>CZKrálovéhradecký kraj</v>
      </c>
    </row>
    <row r="1007" spans="1:3" ht="12" customHeight="1">
      <c r="A1007" s="215" t="s">
        <v>6980</v>
      </c>
      <c r="B1007" s="215" t="s">
        <v>6981</v>
      </c>
      <c r="C1007" s="215" t="str">
        <f t="shared" si="3"/>
        <v>CZHradec Králové</v>
      </c>
    </row>
    <row r="1008" spans="1:3" ht="12" customHeight="1">
      <c r="A1008" s="215" t="s">
        <v>6982</v>
      </c>
      <c r="B1008" s="215" t="s">
        <v>6983</v>
      </c>
      <c r="C1008" s="215" t="str">
        <f t="shared" si="3"/>
        <v>CZJičín</v>
      </c>
    </row>
    <row r="1009" spans="1:3" ht="12" customHeight="1">
      <c r="A1009" s="215" t="s">
        <v>6984</v>
      </c>
      <c r="B1009" s="215" t="s">
        <v>6985</v>
      </c>
      <c r="C1009" s="215" t="str">
        <f t="shared" si="3"/>
        <v>CZNáchod</v>
      </c>
    </row>
    <row r="1010" spans="1:3" ht="12" customHeight="1">
      <c r="A1010" s="215" t="s">
        <v>6986</v>
      </c>
      <c r="B1010" s="215" t="s">
        <v>6987</v>
      </c>
      <c r="C1010" s="215" t="str">
        <f t="shared" si="3"/>
        <v>CZRychnov nad Kněžnou</v>
      </c>
    </row>
    <row r="1011" spans="1:3" ht="12" customHeight="1">
      <c r="A1011" s="215" t="s">
        <v>6988</v>
      </c>
      <c r="B1011" s="215" t="s">
        <v>6989</v>
      </c>
      <c r="C1011" s="215" t="str">
        <f t="shared" si="3"/>
        <v>CZTrutnov</v>
      </c>
    </row>
    <row r="1012" spans="1:3" ht="12" customHeight="1">
      <c r="A1012" s="215" t="s">
        <v>6990</v>
      </c>
      <c r="B1012" s="215" t="s">
        <v>6991</v>
      </c>
      <c r="C1012" s="215" t="str">
        <f t="shared" si="3"/>
        <v>CZPardubický kraj</v>
      </c>
    </row>
    <row r="1013" spans="1:3" ht="12" customHeight="1">
      <c r="A1013" s="215" t="s">
        <v>6992</v>
      </c>
      <c r="B1013" s="215" t="s">
        <v>6993</v>
      </c>
      <c r="C1013" s="215" t="str">
        <f t="shared" si="3"/>
        <v>CZChrudim</v>
      </c>
    </row>
    <row r="1014" spans="1:3" ht="12" customHeight="1">
      <c r="A1014" s="215" t="s">
        <v>6994</v>
      </c>
      <c r="B1014" s="215" t="s">
        <v>6995</v>
      </c>
      <c r="C1014" s="215" t="str">
        <f t="shared" si="3"/>
        <v>CZPardubice</v>
      </c>
    </row>
    <row r="1015" spans="1:3" ht="12" customHeight="1">
      <c r="A1015" s="215" t="s">
        <v>6996</v>
      </c>
      <c r="B1015" s="215" t="s">
        <v>6997</v>
      </c>
      <c r="C1015" s="215" t="str">
        <f t="shared" si="3"/>
        <v>CZSvitavy</v>
      </c>
    </row>
    <row r="1016" spans="1:3" ht="12" customHeight="1">
      <c r="A1016" s="215" t="s">
        <v>6998</v>
      </c>
      <c r="B1016" s="215" t="s">
        <v>6999</v>
      </c>
      <c r="C1016" s="215" t="str">
        <f t="shared" si="3"/>
        <v>CZÚstí nad Orlicí</v>
      </c>
    </row>
    <row r="1017" spans="1:3" ht="12" customHeight="1">
      <c r="A1017" s="215" t="s">
        <v>7000</v>
      </c>
      <c r="B1017" s="215" t="s">
        <v>7001</v>
      </c>
      <c r="C1017" s="215" t="str">
        <f t="shared" si="3"/>
        <v>CZKraj Vysočina</v>
      </c>
    </row>
    <row r="1018" spans="1:3" ht="12" customHeight="1">
      <c r="A1018" s="215" t="s">
        <v>7002</v>
      </c>
      <c r="B1018" s="215" t="s">
        <v>7003</v>
      </c>
      <c r="C1018" s="215" t="str">
        <f t="shared" si="3"/>
        <v>CZHavlíčkův Brod</v>
      </c>
    </row>
    <row r="1019" spans="1:3" ht="12" customHeight="1">
      <c r="A1019" s="215" t="s">
        <v>7004</v>
      </c>
      <c r="B1019" s="215" t="s">
        <v>7005</v>
      </c>
      <c r="C1019" s="215" t="str">
        <f t="shared" si="3"/>
        <v>CZJihlava</v>
      </c>
    </row>
    <row r="1020" spans="1:3" ht="12" customHeight="1">
      <c r="A1020" s="215" t="s">
        <v>7006</v>
      </c>
      <c r="B1020" s="215" t="s">
        <v>7007</v>
      </c>
      <c r="C1020" s="215" t="str">
        <f t="shared" si="3"/>
        <v>CZPelhřimov</v>
      </c>
    </row>
    <row r="1021" spans="1:3" ht="12" customHeight="1">
      <c r="A1021" s="215" t="s">
        <v>7008</v>
      </c>
      <c r="B1021" s="215" t="s">
        <v>7009</v>
      </c>
      <c r="C1021" s="215" t="str">
        <f t="shared" si="3"/>
        <v>CZTřebíč</v>
      </c>
    </row>
    <row r="1022" spans="1:3" ht="12" customHeight="1">
      <c r="A1022" s="215" t="s">
        <v>7010</v>
      </c>
      <c r="B1022" s="215" t="s">
        <v>7011</v>
      </c>
      <c r="C1022" s="215" t="str">
        <f t="shared" ref="C1022:C1276" si="4">LEFT(A1022,2)&amp;B1022</f>
        <v>CZŽďár nad Sázavou</v>
      </c>
    </row>
    <row r="1023" spans="1:3" ht="12" customHeight="1">
      <c r="A1023" s="215" t="s">
        <v>7012</v>
      </c>
      <c r="B1023" s="215" t="s">
        <v>7013</v>
      </c>
      <c r="C1023" s="215" t="str">
        <f t="shared" si="4"/>
        <v>CZJihomoravský kraj</v>
      </c>
    </row>
    <row r="1024" spans="1:3" ht="12" customHeight="1">
      <c r="A1024" s="215" t="s">
        <v>7014</v>
      </c>
      <c r="B1024" s="215" t="s">
        <v>7015</v>
      </c>
      <c r="C1024" s="215" t="str">
        <f t="shared" si="4"/>
        <v>CZBlansko</v>
      </c>
    </row>
    <row r="1025" spans="1:3" ht="12" customHeight="1">
      <c r="A1025" s="215" t="s">
        <v>7016</v>
      </c>
      <c r="B1025" s="215" t="s">
        <v>7017</v>
      </c>
      <c r="C1025" s="215" t="str">
        <f t="shared" si="4"/>
        <v>CZBrno-město</v>
      </c>
    </row>
    <row r="1026" spans="1:3" ht="12" customHeight="1">
      <c r="A1026" s="215" t="s">
        <v>7018</v>
      </c>
      <c r="B1026" s="215" t="s">
        <v>7019</v>
      </c>
      <c r="C1026" s="215" t="str">
        <f t="shared" si="4"/>
        <v>CZBrno-venkov</v>
      </c>
    </row>
    <row r="1027" spans="1:3" ht="12" customHeight="1">
      <c r="A1027" s="215" t="s">
        <v>7020</v>
      </c>
      <c r="B1027" s="215" t="s">
        <v>7021</v>
      </c>
      <c r="C1027" s="215" t="str">
        <f t="shared" si="4"/>
        <v>CZBřeclav</v>
      </c>
    </row>
    <row r="1028" spans="1:3" ht="12" customHeight="1">
      <c r="A1028" s="215" t="s">
        <v>7022</v>
      </c>
      <c r="B1028" s="215" t="s">
        <v>7023</v>
      </c>
      <c r="C1028" s="215" t="str">
        <f t="shared" si="4"/>
        <v>CZHodonín</v>
      </c>
    </row>
    <row r="1029" spans="1:3" ht="12" customHeight="1">
      <c r="A1029" s="215" t="s">
        <v>7024</v>
      </c>
      <c r="B1029" s="215" t="s">
        <v>7025</v>
      </c>
      <c r="C1029" s="215" t="str">
        <f t="shared" si="4"/>
        <v>CZVyškov</v>
      </c>
    </row>
    <row r="1030" spans="1:3" ht="12" customHeight="1">
      <c r="A1030" s="215" t="s">
        <v>7026</v>
      </c>
      <c r="B1030" s="215" t="s">
        <v>7027</v>
      </c>
      <c r="C1030" s="215" t="str">
        <f t="shared" si="4"/>
        <v>CZZnojmo</v>
      </c>
    </row>
    <row r="1031" spans="1:3" ht="12" customHeight="1">
      <c r="A1031" s="215" t="s">
        <v>7028</v>
      </c>
      <c r="B1031" s="215" t="s">
        <v>7029</v>
      </c>
      <c r="C1031" s="215" t="str">
        <f t="shared" si="4"/>
        <v>CZOlomoucký kraj</v>
      </c>
    </row>
    <row r="1032" spans="1:3" ht="12" customHeight="1">
      <c r="A1032" s="215" t="s">
        <v>7030</v>
      </c>
      <c r="B1032" s="215" t="s">
        <v>7031</v>
      </c>
      <c r="C1032" s="215" t="str">
        <f t="shared" si="4"/>
        <v>CZJeseník</v>
      </c>
    </row>
    <row r="1033" spans="1:3" ht="12" customHeight="1">
      <c r="A1033" s="215" t="s">
        <v>7032</v>
      </c>
      <c r="B1033" s="215" t="s">
        <v>7033</v>
      </c>
      <c r="C1033" s="215" t="str">
        <f t="shared" si="4"/>
        <v>CZOlomouc</v>
      </c>
    </row>
    <row r="1034" spans="1:3" ht="12" customHeight="1">
      <c r="A1034" s="215" t="s">
        <v>7034</v>
      </c>
      <c r="B1034" s="215" t="s">
        <v>7035</v>
      </c>
      <c r="C1034" s="215" t="str">
        <f t="shared" si="4"/>
        <v>CZProstějov</v>
      </c>
    </row>
    <row r="1035" spans="1:3" ht="12" customHeight="1">
      <c r="A1035" s="215" t="s">
        <v>7036</v>
      </c>
      <c r="B1035" s="215" t="s">
        <v>7037</v>
      </c>
      <c r="C1035" s="215" t="str">
        <f t="shared" si="4"/>
        <v>CZPřerov</v>
      </c>
    </row>
    <row r="1036" spans="1:3" ht="12" customHeight="1">
      <c r="A1036" s="215" t="s">
        <v>7038</v>
      </c>
      <c r="B1036" s="215" t="s">
        <v>7039</v>
      </c>
      <c r="C1036" s="215" t="str">
        <f t="shared" si="4"/>
        <v>CZŠumperk</v>
      </c>
    </row>
    <row r="1037" spans="1:3" ht="12" customHeight="1">
      <c r="A1037" s="215" t="s">
        <v>7040</v>
      </c>
      <c r="B1037" s="215" t="s">
        <v>7041</v>
      </c>
      <c r="C1037" s="215" t="str">
        <f t="shared" si="4"/>
        <v>CZZlínský kraj</v>
      </c>
    </row>
    <row r="1038" spans="1:3" ht="12" customHeight="1">
      <c r="A1038" s="215" t="s">
        <v>7042</v>
      </c>
      <c r="B1038" s="215" t="s">
        <v>7043</v>
      </c>
      <c r="C1038" s="215" t="str">
        <f t="shared" si="4"/>
        <v>CZKroměříž</v>
      </c>
    </row>
    <row r="1039" spans="1:3" ht="12" customHeight="1">
      <c r="A1039" s="215" t="s">
        <v>7044</v>
      </c>
      <c r="B1039" s="215" t="s">
        <v>7045</v>
      </c>
      <c r="C1039" s="215" t="str">
        <f t="shared" si="4"/>
        <v>CZUherské Hradiště</v>
      </c>
    </row>
    <row r="1040" spans="1:3" ht="12" customHeight="1">
      <c r="A1040" s="215" t="s">
        <v>7046</v>
      </c>
      <c r="B1040" s="215" t="s">
        <v>7047</v>
      </c>
      <c r="C1040" s="215" t="str">
        <f t="shared" si="4"/>
        <v>CZVsetín</v>
      </c>
    </row>
    <row r="1041" spans="1:3" ht="12" customHeight="1">
      <c r="A1041" s="215" t="s">
        <v>7048</v>
      </c>
      <c r="B1041" s="215" t="s">
        <v>7049</v>
      </c>
      <c r="C1041" s="215" t="str">
        <f t="shared" si="4"/>
        <v>CZZlín</v>
      </c>
    </row>
    <row r="1042" spans="1:3" ht="12" customHeight="1">
      <c r="A1042" s="215" t="s">
        <v>7050</v>
      </c>
      <c r="B1042" s="215" t="s">
        <v>7051</v>
      </c>
      <c r="C1042" s="215" t="str">
        <f t="shared" si="4"/>
        <v>CZMoravskoslezský kraj</v>
      </c>
    </row>
    <row r="1043" spans="1:3" ht="12" customHeight="1">
      <c r="A1043" s="215" t="s">
        <v>7052</v>
      </c>
      <c r="B1043" s="215" t="s">
        <v>7053</v>
      </c>
      <c r="C1043" s="215" t="str">
        <f t="shared" si="4"/>
        <v>CZBruntál</v>
      </c>
    </row>
    <row r="1044" spans="1:3" ht="12" customHeight="1">
      <c r="A1044" s="215" t="s">
        <v>7054</v>
      </c>
      <c r="B1044" s="215" t="s">
        <v>7055</v>
      </c>
      <c r="C1044" s="215" t="str">
        <f t="shared" si="4"/>
        <v>CZFrýdek-Místek</v>
      </c>
    </row>
    <row r="1045" spans="1:3" ht="12" customHeight="1">
      <c r="A1045" s="215" t="s">
        <v>7056</v>
      </c>
      <c r="B1045" s="215" t="s">
        <v>7057</v>
      </c>
      <c r="C1045" s="215" t="str">
        <f t="shared" si="4"/>
        <v>CZKarviná</v>
      </c>
    </row>
    <row r="1046" spans="1:3" ht="12" customHeight="1">
      <c r="A1046" s="215" t="s">
        <v>7058</v>
      </c>
      <c r="B1046" s="215" t="s">
        <v>7059</v>
      </c>
      <c r="C1046" s="215" t="str">
        <f t="shared" si="4"/>
        <v>CZNový Jičín</v>
      </c>
    </row>
    <row r="1047" spans="1:3" ht="12" customHeight="1">
      <c r="A1047" s="215" t="s">
        <v>7060</v>
      </c>
      <c r="B1047" s="215" t="s">
        <v>7061</v>
      </c>
      <c r="C1047" s="215" t="str">
        <f t="shared" si="4"/>
        <v>CZOpava</v>
      </c>
    </row>
    <row r="1048" spans="1:3" ht="12" customHeight="1">
      <c r="A1048" s="215" t="s">
        <v>7062</v>
      </c>
      <c r="B1048" s="215" t="s">
        <v>7063</v>
      </c>
      <c r="C1048" s="215" t="str">
        <f t="shared" si="4"/>
        <v>CZOstrava-město</v>
      </c>
    </row>
    <row r="1049" spans="1:3" ht="12" customHeight="1">
      <c r="A1049" s="215" t="s">
        <v>7064</v>
      </c>
      <c r="B1049" s="215" t="s">
        <v>7065</v>
      </c>
      <c r="C1049" s="215" t="str">
        <f t="shared" si="4"/>
        <v>CZPraha, Hlavní město</v>
      </c>
    </row>
    <row r="1050" spans="1:3" ht="12" customHeight="1">
      <c r="A1050" s="215" t="s">
        <v>7066</v>
      </c>
      <c r="B1050" s="215" t="s">
        <v>7067</v>
      </c>
      <c r="C1050" s="215" t="str">
        <f t="shared" si="4"/>
        <v>DEBrandenburg</v>
      </c>
    </row>
    <row r="1051" spans="1:3" ht="12" customHeight="1">
      <c r="A1051" s="215" t="s">
        <v>7068</v>
      </c>
      <c r="B1051" s="215" t="s">
        <v>7069</v>
      </c>
      <c r="C1051" s="215" t="str">
        <f t="shared" si="4"/>
        <v>DEBerlin</v>
      </c>
    </row>
    <row r="1052" spans="1:3" ht="12" customHeight="1">
      <c r="A1052" s="215" t="s">
        <v>7070</v>
      </c>
      <c r="B1052" s="215" t="s">
        <v>199</v>
      </c>
      <c r="C1052" s="215" t="str">
        <f t="shared" si="4"/>
        <v>DEBaden-Württemberg</v>
      </c>
    </row>
    <row r="1053" spans="1:3" ht="12" customHeight="1">
      <c r="A1053" s="215" t="s">
        <v>7071</v>
      </c>
      <c r="B1053" s="215" t="s">
        <v>7072</v>
      </c>
      <c r="C1053" s="215" t="str">
        <f t="shared" si="4"/>
        <v>DEBayern</v>
      </c>
    </row>
    <row r="1054" spans="1:3" ht="12" customHeight="1">
      <c r="A1054" s="215" t="s">
        <v>7073</v>
      </c>
      <c r="B1054" s="215" t="s">
        <v>7074</v>
      </c>
      <c r="C1054" s="215" t="str">
        <f t="shared" si="4"/>
        <v>DEBremen</v>
      </c>
    </row>
    <row r="1055" spans="1:3" ht="12" customHeight="1">
      <c r="A1055" s="215" t="s">
        <v>7075</v>
      </c>
      <c r="B1055" s="215" t="s">
        <v>502</v>
      </c>
      <c r="C1055" s="215" t="str">
        <f t="shared" si="4"/>
        <v>DEHessen</v>
      </c>
    </row>
    <row r="1056" spans="1:3" ht="12" customHeight="1">
      <c r="A1056" s="215" t="s">
        <v>7076</v>
      </c>
      <c r="B1056" s="215" t="s">
        <v>297</v>
      </c>
      <c r="C1056" s="215" t="str">
        <f t="shared" si="4"/>
        <v>DEHamburg</v>
      </c>
    </row>
    <row r="1057" spans="1:3" ht="12" customHeight="1">
      <c r="A1057" s="215" t="s">
        <v>7077</v>
      </c>
      <c r="B1057" s="215" t="s">
        <v>7078</v>
      </c>
      <c r="C1057" s="215" t="str">
        <f t="shared" si="4"/>
        <v>DEMecklenburg-Vorpommern</v>
      </c>
    </row>
    <row r="1058" spans="1:3" ht="12" customHeight="1">
      <c r="A1058" s="215" t="s">
        <v>7079</v>
      </c>
      <c r="B1058" s="215" t="s">
        <v>1047</v>
      </c>
      <c r="C1058" s="215" t="str">
        <f t="shared" si="4"/>
        <v>DENiedersachsen</v>
      </c>
    </row>
    <row r="1059" spans="1:3" ht="12" customHeight="1">
      <c r="A1059" s="215" t="s">
        <v>7080</v>
      </c>
      <c r="B1059" s="215" t="s">
        <v>7081</v>
      </c>
      <c r="C1059" s="215" t="str">
        <f t="shared" si="4"/>
        <v>DENordrhein-Westfalen</v>
      </c>
    </row>
    <row r="1060" spans="1:3" ht="12" customHeight="1">
      <c r="A1060" s="215" t="s">
        <v>7082</v>
      </c>
      <c r="B1060" s="215" t="s">
        <v>7083</v>
      </c>
      <c r="C1060" s="215" t="str">
        <f t="shared" si="4"/>
        <v>DERheinland-Pfalz</v>
      </c>
    </row>
    <row r="1061" spans="1:3" ht="12" customHeight="1">
      <c r="A1061" s="215" t="s">
        <v>7084</v>
      </c>
      <c r="B1061" s="215" t="s">
        <v>7085</v>
      </c>
      <c r="C1061" s="215" t="str">
        <f t="shared" si="4"/>
        <v>DESchleswig-Holstein</v>
      </c>
    </row>
    <row r="1062" spans="1:3" ht="12" customHeight="1">
      <c r="A1062" s="215" t="s">
        <v>7086</v>
      </c>
      <c r="B1062" s="215" t="s">
        <v>7087</v>
      </c>
      <c r="C1062" s="215" t="str">
        <f t="shared" si="4"/>
        <v>DESaarland</v>
      </c>
    </row>
    <row r="1063" spans="1:3" ht="12" customHeight="1">
      <c r="A1063" s="215" t="s">
        <v>7088</v>
      </c>
      <c r="B1063" s="215" t="s">
        <v>7089</v>
      </c>
      <c r="C1063" s="215" t="str">
        <f t="shared" si="4"/>
        <v>DESachsen</v>
      </c>
    </row>
    <row r="1064" spans="1:3" ht="12" customHeight="1">
      <c r="A1064" s="215" t="s">
        <v>7090</v>
      </c>
      <c r="B1064" s="215" t="s">
        <v>7091</v>
      </c>
      <c r="C1064" s="215" t="str">
        <f t="shared" si="4"/>
        <v>DESachsen-Anhalt</v>
      </c>
    </row>
    <row r="1065" spans="1:3" ht="12" customHeight="1">
      <c r="A1065" s="215" t="s">
        <v>7092</v>
      </c>
      <c r="B1065" s="215" t="s">
        <v>7093</v>
      </c>
      <c r="C1065" s="215" t="str">
        <f t="shared" si="4"/>
        <v>DEThüringen</v>
      </c>
    </row>
    <row r="1066" spans="1:3" ht="12" customHeight="1">
      <c r="A1066" s="215" t="s">
        <v>7094</v>
      </c>
      <c r="B1066" s="215" t="s">
        <v>7095</v>
      </c>
      <c r="C1066" s="215" t="str">
        <f t="shared" si="4"/>
        <v>DJ‘Artā</v>
      </c>
    </row>
    <row r="1067" spans="1:3" ht="12" customHeight="1">
      <c r="A1067" s="215" t="s">
        <v>7094</v>
      </c>
      <c r="B1067" s="215" t="s">
        <v>7096</v>
      </c>
      <c r="C1067" s="215" t="str">
        <f t="shared" si="4"/>
        <v>DJArta</v>
      </c>
    </row>
    <row r="1068" spans="1:3" ht="12" customHeight="1">
      <c r="A1068" s="215" t="s">
        <v>7097</v>
      </c>
      <c r="B1068" s="215" t="s">
        <v>7098</v>
      </c>
      <c r="C1068" s="215" t="str">
        <f t="shared" si="4"/>
        <v>DJ‘Alī Şabīḩ</v>
      </c>
    </row>
    <row r="1069" spans="1:3" ht="12" customHeight="1">
      <c r="A1069" s="215" t="s">
        <v>7097</v>
      </c>
      <c r="B1069" s="215" t="s">
        <v>7099</v>
      </c>
      <c r="C1069" s="215" t="str">
        <f t="shared" si="4"/>
        <v>DJAli Sabieh</v>
      </c>
    </row>
    <row r="1070" spans="1:3" ht="12" customHeight="1">
      <c r="A1070" s="215" t="s">
        <v>7100</v>
      </c>
      <c r="B1070" s="215" t="s">
        <v>7101</v>
      </c>
      <c r="C1070" s="215" t="str">
        <f t="shared" si="4"/>
        <v>DJDikhīl</v>
      </c>
    </row>
    <row r="1071" spans="1:3" ht="12" customHeight="1">
      <c r="A1071" s="215" t="s">
        <v>7100</v>
      </c>
      <c r="B1071" s="215" t="s">
        <v>7102</v>
      </c>
      <c r="C1071" s="215" t="str">
        <f t="shared" si="4"/>
        <v>DJDikhil</v>
      </c>
    </row>
    <row r="1072" spans="1:3" ht="12" customHeight="1">
      <c r="A1072" s="215" t="s">
        <v>7103</v>
      </c>
      <c r="B1072" s="215" t="s">
        <v>7104</v>
      </c>
      <c r="C1072" s="215" t="str">
        <f t="shared" si="4"/>
        <v>DJAwbūk</v>
      </c>
    </row>
    <row r="1073" spans="1:3" ht="12" customHeight="1">
      <c r="A1073" s="215" t="s">
        <v>7103</v>
      </c>
      <c r="B1073" s="215" t="s">
        <v>7105</v>
      </c>
      <c r="C1073" s="215" t="str">
        <f t="shared" si="4"/>
        <v>DJObock</v>
      </c>
    </row>
    <row r="1074" spans="1:3" ht="12" customHeight="1">
      <c r="A1074" s="215" t="s">
        <v>7106</v>
      </c>
      <c r="B1074" s="215" t="s">
        <v>7107</v>
      </c>
      <c r="C1074" s="215" t="str">
        <f t="shared" si="4"/>
        <v>DJTājūrah</v>
      </c>
    </row>
    <row r="1075" spans="1:3" ht="12" customHeight="1">
      <c r="A1075" s="215" t="s">
        <v>7106</v>
      </c>
      <c r="B1075" s="215" t="s">
        <v>7108</v>
      </c>
      <c r="C1075" s="215" t="str">
        <f t="shared" si="4"/>
        <v>DJTadjourah</v>
      </c>
    </row>
    <row r="1076" spans="1:3" ht="12" customHeight="1">
      <c r="A1076" s="215" t="s">
        <v>7109</v>
      </c>
      <c r="B1076" s="215" t="s">
        <v>7110</v>
      </c>
      <c r="C1076" s="215" t="str">
        <f t="shared" si="4"/>
        <v>DJJībūtī</v>
      </c>
    </row>
    <row r="1077" spans="1:3" ht="12" customHeight="1">
      <c r="A1077" s="215" t="s">
        <v>7109</v>
      </c>
      <c r="B1077" s="215" t="s">
        <v>7111</v>
      </c>
      <c r="C1077" s="215" t="str">
        <f t="shared" si="4"/>
        <v>DJDjibouti</v>
      </c>
    </row>
    <row r="1078" spans="1:3" ht="12" customHeight="1">
      <c r="A1078" s="215" t="s">
        <v>7112</v>
      </c>
      <c r="B1078" s="215" t="s">
        <v>7113</v>
      </c>
      <c r="C1078" s="215" t="str">
        <f t="shared" si="4"/>
        <v>DKNordjylland</v>
      </c>
    </row>
    <row r="1079" spans="1:3" ht="12" customHeight="1">
      <c r="A1079" s="215" t="s">
        <v>7114</v>
      </c>
      <c r="B1079" s="215" t="s">
        <v>7115</v>
      </c>
      <c r="C1079" s="215" t="str">
        <f t="shared" si="4"/>
        <v>DKMidtjylland</v>
      </c>
    </row>
    <row r="1080" spans="1:3" ht="12" customHeight="1">
      <c r="A1080" s="215" t="s">
        <v>7116</v>
      </c>
      <c r="B1080" s="215" t="s">
        <v>7117</v>
      </c>
      <c r="C1080" s="215" t="str">
        <f t="shared" si="4"/>
        <v>DKSyddanmark</v>
      </c>
    </row>
    <row r="1081" spans="1:3" ht="12" customHeight="1">
      <c r="A1081" s="215" t="s">
        <v>7118</v>
      </c>
      <c r="B1081" s="215" t="s">
        <v>7119</v>
      </c>
      <c r="C1081" s="215" t="str">
        <f t="shared" si="4"/>
        <v>DKHovedstaden</v>
      </c>
    </row>
    <row r="1082" spans="1:3" ht="12" customHeight="1">
      <c r="A1082" s="215" t="s">
        <v>7120</v>
      </c>
      <c r="B1082" s="215" t="s">
        <v>7121</v>
      </c>
      <c r="C1082" s="215" t="str">
        <f t="shared" si="4"/>
        <v>DKSjælland</v>
      </c>
    </row>
    <row r="1083" spans="1:3" ht="12" customHeight="1">
      <c r="A1083" s="215" t="s">
        <v>7122</v>
      </c>
      <c r="B1083" s="215" t="s">
        <v>5695</v>
      </c>
      <c r="C1083" s="215" t="str">
        <f t="shared" si="4"/>
        <v>DMSaint Andrew</v>
      </c>
    </row>
    <row r="1084" spans="1:3" ht="12" customHeight="1">
      <c r="A1084" s="215" t="s">
        <v>7123</v>
      </c>
      <c r="B1084" s="215" t="s">
        <v>7124</v>
      </c>
      <c r="C1084" s="215" t="str">
        <f t="shared" si="4"/>
        <v>DMSaint David</v>
      </c>
    </row>
    <row r="1085" spans="1:3" ht="12" customHeight="1">
      <c r="A1085" s="215" t="s">
        <v>7125</v>
      </c>
      <c r="B1085" s="215" t="s">
        <v>5363</v>
      </c>
      <c r="C1085" s="215" t="str">
        <f t="shared" si="4"/>
        <v>DMSaint George</v>
      </c>
    </row>
    <row r="1086" spans="1:3" ht="12" customHeight="1">
      <c r="A1086" s="215" t="s">
        <v>7126</v>
      </c>
      <c r="B1086" s="215" t="s">
        <v>5365</v>
      </c>
      <c r="C1086" s="215" t="str">
        <f t="shared" si="4"/>
        <v>DMSaint John</v>
      </c>
    </row>
    <row r="1087" spans="1:3" ht="12" customHeight="1">
      <c r="A1087" s="215" t="s">
        <v>7127</v>
      </c>
      <c r="B1087" s="215" t="s">
        <v>5701</v>
      </c>
      <c r="C1087" s="215" t="str">
        <f t="shared" si="4"/>
        <v>DMSaint Joseph</v>
      </c>
    </row>
    <row r="1088" spans="1:3" ht="12" customHeight="1">
      <c r="A1088" s="215" t="s">
        <v>7128</v>
      </c>
      <c r="B1088" s="215" t="s">
        <v>7129</v>
      </c>
      <c r="C1088" s="215" t="str">
        <f t="shared" si="4"/>
        <v>DMSaint Luke</v>
      </c>
    </row>
    <row r="1089" spans="1:3" ht="12" customHeight="1">
      <c r="A1089" s="215" t="s">
        <v>7130</v>
      </c>
      <c r="B1089" s="215" t="s">
        <v>7131</v>
      </c>
      <c r="C1089" s="215" t="str">
        <f t="shared" si="4"/>
        <v>DMSaint Mark</v>
      </c>
    </row>
    <row r="1090" spans="1:3" ht="12" customHeight="1">
      <c r="A1090" s="215" t="s">
        <v>7132</v>
      </c>
      <c r="B1090" s="215" t="s">
        <v>7133</v>
      </c>
      <c r="C1090" s="215" t="str">
        <f t="shared" si="4"/>
        <v>DMSaint Patrick</v>
      </c>
    </row>
    <row r="1091" spans="1:3" ht="12" customHeight="1">
      <c r="A1091" s="215" t="s">
        <v>7134</v>
      </c>
      <c r="B1091" s="215" t="s">
        <v>5369</v>
      </c>
      <c r="C1091" s="215" t="str">
        <f t="shared" si="4"/>
        <v>DMSaint Paul</v>
      </c>
    </row>
    <row r="1092" spans="1:3" ht="12" customHeight="1">
      <c r="A1092" s="215" t="s">
        <v>7135</v>
      </c>
      <c r="B1092" s="215" t="s">
        <v>5371</v>
      </c>
      <c r="C1092" s="215" t="str">
        <f t="shared" si="4"/>
        <v>DMSaint Peter</v>
      </c>
    </row>
    <row r="1093" spans="1:3" ht="12" customHeight="1">
      <c r="A1093" s="215" t="s">
        <v>7136</v>
      </c>
      <c r="B1093" s="215" t="s">
        <v>7137</v>
      </c>
      <c r="C1093" s="215" t="str">
        <f t="shared" si="4"/>
        <v>DOCibao Nordeste</v>
      </c>
    </row>
    <row r="1094" spans="1:3" ht="12" customHeight="1">
      <c r="A1094" s="215" t="s">
        <v>7138</v>
      </c>
      <c r="B1094" s="215" t="s">
        <v>7139</v>
      </c>
      <c r="C1094" s="215" t="str">
        <f t="shared" si="4"/>
        <v>DODuarte</v>
      </c>
    </row>
    <row r="1095" spans="1:3" ht="12" customHeight="1">
      <c r="A1095" s="215" t="s">
        <v>7140</v>
      </c>
      <c r="B1095" s="215" t="s">
        <v>7141</v>
      </c>
      <c r="C1095" s="215" t="str">
        <f t="shared" si="4"/>
        <v>DOMaría Trinidad Sánchez</v>
      </c>
    </row>
    <row r="1096" spans="1:3" ht="12" customHeight="1">
      <c r="A1096" s="215" t="s">
        <v>7142</v>
      </c>
      <c r="B1096" s="215" t="s">
        <v>7143</v>
      </c>
      <c r="C1096" s="215" t="str">
        <f t="shared" si="4"/>
        <v>DOHermanas Mirabal</v>
      </c>
    </row>
    <row r="1097" spans="1:3" ht="12" customHeight="1">
      <c r="A1097" s="215" t="s">
        <v>7144</v>
      </c>
      <c r="B1097" s="215" t="s">
        <v>7145</v>
      </c>
      <c r="C1097" s="215" t="str">
        <f t="shared" si="4"/>
        <v>DOSamaná</v>
      </c>
    </row>
    <row r="1098" spans="1:3" ht="12" customHeight="1">
      <c r="A1098" s="215" t="s">
        <v>7146</v>
      </c>
      <c r="B1098" s="215" t="s">
        <v>7147</v>
      </c>
      <c r="C1098" s="215" t="str">
        <f t="shared" si="4"/>
        <v>DOCibao Noroeste</v>
      </c>
    </row>
    <row r="1099" spans="1:3" ht="12" customHeight="1">
      <c r="A1099" s="215" t="s">
        <v>7148</v>
      </c>
      <c r="B1099" s="215" t="s">
        <v>7149</v>
      </c>
      <c r="C1099" s="215" t="str">
        <f t="shared" si="4"/>
        <v>DODajabón</v>
      </c>
    </row>
    <row r="1100" spans="1:3" ht="12" customHeight="1">
      <c r="A1100" s="215" t="s">
        <v>7150</v>
      </c>
      <c r="B1100" s="215" t="s">
        <v>7151</v>
      </c>
      <c r="C1100" s="215" t="str">
        <f t="shared" si="4"/>
        <v>DOMonte Cristi</v>
      </c>
    </row>
    <row r="1101" spans="1:3" ht="12" customHeight="1">
      <c r="A1101" s="215" t="s">
        <v>7152</v>
      </c>
      <c r="B1101" s="215" t="s">
        <v>7153</v>
      </c>
      <c r="C1101" s="215" t="str">
        <f t="shared" si="4"/>
        <v>DOSantiago Rodríguez</v>
      </c>
    </row>
    <row r="1102" spans="1:3" ht="12" customHeight="1">
      <c r="A1102" s="215" t="s">
        <v>7154</v>
      </c>
      <c r="B1102" s="215" t="s">
        <v>7155</v>
      </c>
      <c r="C1102" s="215" t="str">
        <f t="shared" si="4"/>
        <v>DOValverde</v>
      </c>
    </row>
    <row r="1103" spans="1:3" ht="12" customHeight="1">
      <c r="A1103" s="215" t="s">
        <v>7156</v>
      </c>
      <c r="B1103" s="215" t="s">
        <v>7157</v>
      </c>
      <c r="C1103" s="215" t="str">
        <f t="shared" si="4"/>
        <v>DOCibao Norte</v>
      </c>
    </row>
    <row r="1104" spans="1:3" ht="12" customHeight="1">
      <c r="A1104" s="215" t="s">
        <v>7158</v>
      </c>
      <c r="B1104" s="215" t="s">
        <v>7159</v>
      </c>
      <c r="C1104" s="215" t="str">
        <f t="shared" si="4"/>
        <v>DOEspaillat</v>
      </c>
    </row>
    <row r="1105" spans="1:3" ht="12" customHeight="1">
      <c r="A1105" s="215" t="s">
        <v>7160</v>
      </c>
      <c r="B1105" s="215" t="s">
        <v>7161</v>
      </c>
      <c r="C1105" s="215" t="str">
        <f t="shared" si="4"/>
        <v>DOPuerto Plata</v>
      </c>
    </row>
    <row r="1106" spans="1:3" ht="12" customHeight="1">
      <c r="A1106" s="215" t="s">
        <v>7162</v>
      </c>
      <c r="B1106" s="215" t="s">
        <v>7163</v>
      </c>
      <c r="C1106" s="215" t="str">
        <f t="shared" si="4"/>
        <v>DOSantiago</v>
      </c>
    </row>
    <row r="1107" spans="1:3" ht="12" customHeight="1">
      <c r="A1107" s="215" t="s">
        <v>7164</v>
      </c>
      <c r="B1107" s="215" t="s">
        <v>7165</v>
      </c>
      <c r="C1107" s="215" t="str">
        <f t="shared" si="4"/>
        <v>DOCibao Sur</v>
      </c>
    </row>
    <row r="1108" spans="1:3" ht="12" customHeight="1">
      <c r="A1108" s="215" t="s">
        <v>7166</v>
      </c>
      <c r="B1108" s="215" t="s">
        <v>7167</v>
      </c>
      <c r="C1108" s="215" t="str">
        <f t="shared" si="4"/>
        <v>DOLa Vega</v>
      </c>
    </row>
    <row r="1109" spans="1:3" ht="12" customHeight="1">
      <c r="A1109" s="215" t="s">
        <v>7168</v>
      </c>
      <c r="B1109" s="215" t="s">
        <v>7169</v>
      </c>
      <c r="C1109" s="215" t="str">
        <f t="shared" si="4"/>
        <v>DOSánchez Ramírez</v>
      </c>
    </row>
    <row r="1110" spans="1:3" ht="12" customHeight="1">
      <c r="A1110" s="215" t="s">
        <v>7170</v>
      </c>
      <c r="B1110" s="215" t="s">
        <v>7171</v>
      </c>
      <c r="C1110" s="215" t="str">
        <f t="shared" si="4"/>
        <v>DOMonseñor Nouel</v>
      </c>
    </row>
    <row r="1111" spans="1:3" ht="12" customHeight="1">
      <c r="A1111" s="215" t="s">
        <v>7172</v>
      </c>
      <c r="B1111" s="215" t="s">
        <v>7173</v>
      </c>
      <c r="C1111" s="215" t="str">
        <f t="shared" si="4"/>
        <v>DOEl Valle</v>
      </c>
    </row>
    <row r="1112" spans="1:3" ht="12" customHeight="1">
      <c r="A1112" s="215" t="s">
        <v>7174</v>
      </c>
      <c r="B1112" s="215" t="s">
        <v>7175</v>
      </c>
      <c r="C1112" s="215" t="str">
        <f t="shared" si="4"/>
        <v>DOElías Piña</v>
      </c>
    </row>
    <row r="1113" spans="1:3" ht="12" customHeight="1">
      <c r="A1113" s="215" t="s">
        <v>7176</v>
      </c>
      <c r="B1113" s="215" t="s">
        <v>5471</v>
      </c>
      <c r="C1113" s="215" t="str">
        <f t="shared" si="4"/>
        <v>DOSan Juan</v>
      </c>
    </row>
    <row r="1114" spans="1:3" ht="12" customHeight="1">
      <c r="A1114" s="215" t="s">
        <v>7177</v>
      </c>
      <c r="B1114" s="215" t="s">
        <v>7178</v>
      </c>
      <c r="C1114" s="215" t="str">
        <f t="shared" si="4"/>
        <v>DOEnriquillo</v>
      </c>
    </row>
    <row r="1115" spans="1:3" ht="12" customHeight="1">
      <c r="A1115" s="215" t="s">
        <v>7179</v>
      </c>
      <c r="B1115" s="215" t="s">
        <v>7180</v>
      </c>
      <c r="C1115" s="215" t="str">
        <f t="shared" si="4"/>
        <v>DOBaoruco</v>
      </c>
    </row>
    <row r="1116" spans="1:3" ht="12" customHeight="1">
      <c r="A1116" s="215" t="s">
        <v>7181</v>
      </c>
      <c r="B1116" s="215" t="s">
        <v>7182</v>
      </c>
      <c r="C1116" s="215" t="str">
        <f t="shared" si="4"/>
        <v>DOBarahona</v>
      </c>
    </row>
    <row r="1117" spans="1:3" ht="12" customHeight="1">
      <c r="A1117" s="215" t="s">
        <v>7183</v>
      </c>
      <c r="B1117" s="215" t="s">
        <v>7184</v>
      </c>
      <c r="C1117" s="215" t="str">
        <f t="shared" si="4"/>
        <v>DOIndependencia</v>
      </c>
    </row>
    <row r="1118" spans="1:3" ht="12" customHeight="1">
      <c r="A1118" s="215" t="s">
        <v>7185</v>
      </c>
      <c r="B1118" s="215" t="s">
        <v>7186</v>
      </c>
      <c r="C1118" s="215" t="str">
        <f t="shared" si="4"/>
        <v>DOPedernales</v>
      </c>
    </row>
    <row r="1119" spans="1:3" ht="12" customHeight="1">
      <c r="A1119" s="215" t="s">
        <v>7187</v>
      </c>
      <c r="B1119" s="215" t="s">
        <v>7188</v>
      </c>
      <c r="C1119" s="215" t="str">
        <f t="shared" si="4"/>
        <v>DOHiguamo</v>
      </c>
    </row>
    <row r="1120" spans="1:3" ht="12" customHeight="1">
      <c r="A1120" s="215" t="s">
        <v>7189</v>
      </c>
      <c r="B1120" s="215" t="s">
        <v>7190</v>
      </c>
      <c r="C1120" s="215" t="str">
        <f t="shared" si="4"/>
        <v>DOSan Pedro de Macorís</v>
      </c>
    </row>
    <row r="1121" spans="1:3" ht="12" customHeight="1">
      <c r="A1121" s="215" t="s">
        <v>7191</v>
      </c>
      <c r="B1121" s="215" t="s">
        <v>7192</v>
      </c>
      <c r="C1121" s="215" t="str">
        <f t="shared" si="4"/>
        <v>DOMonte Plata</v>
      </c>
    </row>
    <row r="1122" spans="1:3" ht="12" customHeight="1">
      <c r="A1122" s="215" t="s">
        <v>7193</v>
      </c>
      <c r="B1122" s="215" t="s">
        <v>7194</v>
      </c>
      <c r="C1122" s="215" t="str">
        <f t="shared" si="4"/>
        <v>DOHato Mayor</v>
      </c>
    </row>
    <row r="1123" spans="1:3" ht="12" customHeight="1">
      <c r="A1123" s="215" t="s">
        <v>7195</v>
      </c>
      <c r="B1123" s="215" t="s">
        <v>7196</v>
      </c>
      <c r="C1123" s="215" t="str">
        <f t="shared" si="4"/>
        <v>DOOzama</v>
      </c>
    </row>
    <row r="1124" spans="1:3" ht="12" customHeight="1">
      <c r="A1124" s="215" t="s">
        <v>7197</v>
      </c>
      <c r="B1124" s="215" t="s">
        <v>7198</v>
      </c>
      <c r="C1124" s="215" t="str">
        <f t="shared" si="4"/>
        <v>DOSanto Domingo</v>
      </c>
    </row>
    <row r="1125" spans="1:3" ht="12" customHeight="1">
      <c r="A1125" s="215" t="s">
        <v>7199</v>
      </c>
      <c r="B1125" s="215" t="s">
        <v>7200</v>
      </c>
      <c r="C1125" s="215" t="str">
        <f t="shared" si="4"/>
        <v>DODistrito Nacional (Santo Domingo)</v>
      </c>
    </row>
    <row r="1126" spans="1:3" ht="12" customHeight="1">
      <c r="A1126" s="215" t="s">
        <v>7201</v>
      </c>
      <c r="B1126" s="215" t="s">
        <v>7202</v>
      </c>
      <c r="C1126" s="215" t="str">
        <f t="shared" si="4"/>
        <v>DOValdesia</v>
      </c>
    </row>
    <row r="1127" spans="1:3" ht="12" customHeight="1">
      <c r="A1127" s="215" t="s">
        <v>7203</v>
      </c>
      <c r="B1127" s="215" t="s">
        <v>7204</v>
      </c>
      <c r="C1127" s="215" t="str">
        <f t="shared" si="4"/>
        <v>DOAzua</v>
      </c>
    </row>
    <row r="1128" spans="1:3" ht="12" customHeight="1">
      <c r="A1128" s="215" t="s">
        <v>7205</v>
      </c>
      <c r="B1128" s="215" t="s">
        <v>7206</v>
      </c>
      <c r="C1128" s="215" t="str">
        <f t="shared" si="4"/>
        <v>DOPeravia</v>
      </c>
    </row>
    <row r="1129" spans="1:3" ht="12" customHeight="1">
      <c r="A1129" s="215" t="s">
        <v>7207</v>
      </c>
      <c r="B1129" s="215" t="s">
        <v>7208</v>
      </c>
      <c r="C1129" s="215" t="str">
        <f t="shared" si="4"/>
        <v>DOSan Cristóbal</v>
      </c>
    </row>
    <row r="1130" spans="1:3" ht="12" customHeight="1">
      <c r="A1130" s="215" t="s">
        <v>7209</v>
      </c>
      <c r="B1130" s="215" t="s">
        <v>7210</v>
      </c>
      <c r="C1130" s="215" t="str">
        <f t="shared" si="4"/>
        <v>DOSan José de Ocoa</v>
      </c>
    </row>
    <row r="1131" spans="1:3" ht="12" customHeight="1">
      <c r="A1131" s="215" t="s">
        <v>7211</v>
      </c>
      <c r="B1131" s="215" t="s">
        <v>7212</v>
      </c>
      <c r="C1131" s="215" t="str">
        <f t="shared" si="4"/>
        <v>DOYuma</v>
      </c>
    </row>
    <row r="1132" spans="1:3" ht="12" customHeight="1">
      <c r="A1132" s="215" t="s">
        <v>7213</v>
      </c>
      <c r="B1132" s="215" t="s">
        <v>7214</v>
      </c>
      <c r="C1132" s="215" t="str">
        <f t="shared" si="4"/>
        <v>DOEl Seibo</v>
      </c>
    </row>
    <row r="1133" spans="1:3" ht="12" customHeight="1">
      <c r="A1133" s="215" t="s">
        <v>7215</v>
      </c>
      <c r="B1133" s="215" t="s">
        <v>7216</v>
      </c>
      <c r="C1133" s="215" t="str">
        <f t="shared" si="4"/>
        <v>DOLa Altagracia</v>
      </c>
    </row>
    <row r="1134" spans="1:3" ht="12" customHeight="1">
      <c r="A1134" s="215" t="s">
        <v>7217</v>
      </c>
      <c r="B1134" s="215" t="s">
        <v>7218</v>
      </c>
      <c r="C1134" s="215" t="str">
        <f t="shared" si="4"/>
        <v>DOLa Romana</v>
      </c>
    </row>
    <row r="1135" spans="1:3" ht="12" customHeight="1">
      <c r="A1135" s="215" t="s">
        <v>7219</v>
      </c>
      <c r="B1135" s="215" t="s">
        <v>7220</v>
      </c>
      <c r="C1135" s="215" t="str">
        <f t="shared" si="4"/>
        <v>DZAdrar</v>
      </c>
    </row>
    <row r="1136" spans="1:3" ht="12" customHeight="1">
      <c r="A1136" s="215" t="s">
        <v>7221</v>
      </c>
      <c r="B1136" s="215" t="s">
        <v>7222</v>
      </c>
      <c r="C1136" s="215" t="str">
        <f t="shared" si="4"/>
        <v>DZChlef</v>
      </c>
    </row>
    <row r="1137" spans="1:3" ht="12" customHeight="1">
      <c r="A1137" s="215" t="s">
        <v>7223</v>
      </c>
      <c r="B1137" s="215" t="s">
        <v>7224</v>
      </c>
      <c r="C1137" s="215" t="str">
        <f t="shared" si="4"/>
        <v>DZLaghouat</v>
      </c>
    </row>
    <row r="1138" spans="1:3" ht="12" customHeight="1">
      <c r="A1138" s="215" t="s">
        <v>7225</v>
      </c>
      <c r="B1138" s="215" t="s">
        <v>7226</v>
      </c>
      <c r="C1138" s="215" t="str">
        <f t="shared" si="4"/>
        <v>DZOum el Bouaghi</v>
      </c>
    </row>
    <row r="1139" spans="1:3" ht="12" customHeight="1">
      <c r="A1139" s="215" t="s">
        <v>7227</v>
      </c>
      <c r="B1139" s="215" t="s">
        <v>7228</v>
      </c>
      <c r="C1139" s="215" t="str">
        <f t="shared" si="4"/>
        <v>DZBatna</v>
      </c>
    </row>
    <row r="1140" spans="1:3" ht="12" customHeight="1">
      <c r="A1140" s="215" t="s">
        <v>7229</v>
      </c>
      <c r="B1140" s="215" t="s">
        <v>7230</v>
      </c>
      <c r="C1140" s="215" t="str">
        <f t="shared" si="4"/>
        <v>DZBéjaïa</v>
      </c>
    </row>
    <row r="1141" spans="1:3" ht="12" customHeight="1">
      <c r="A1141" s="215" t="s">
        <v>7231</v>
      </c>
      <c r="B1141" s="215" t="s">
        <v>7232</v>
      </c>
      <c r="C1141" s="215" t="str">
        <f t="shared" si="4"/>
        <v>DZBiskra</v>
      </c>
    </row>
    <row r="1142" spans="1:3" ht="12" customHeight="1">
      <c r="A1142" s="215" t="s">
        <v>7233</v>
      </c>
      <c r="B1142" s="215" t="s">
        <v>7234</v>
      </c>
      <c r="C1142" s="215" t="str">
        <f t="shared" si="4"/>
        <v>DZBéchar</v>
      </c>
    </row>
    <row r="1143" spans="1:3" ht="12" customHeight="1">
      <c r="A1143" s="215" t="s">
        <v>7235</v>
      </c>
      <c r="B1143" s="215" t="s">
        <v>7236</v>
      </c>
      <c r="C1143" s="215" t="str">
        <f t="shared" si="4"/>
        <v>DZBlida</v>
      </c>
    </row>
    <row r="1144" spans="1:3" ht="12" customHeight="1">
      <c r="A1144" s="215" t="s">
        <v>7237</v>
      </c>
      <c r="B1144" s="215" t="s">
        <v>7238</v>
      </c>
      <c r="C1144" s="215" t="str">
        <f t="shared" si="4"/>
        <v>DZBouira</v>
      </c>
    </row>
    <row r="1145" spans="1:3" ht="12" customHeight="1">
      <c r="A1145" s="215" t="s">
        <v>7239</v>
      </c>
      <c r="B1145" s="215" t="s">
        <v>7240</v>
      </c>
      <c r="C1145" s="215" t="str">
        <f t="shared" si="4"/>
        <v>DZTamanrasset</v>
      </c>
    </row>
    <row r="1146" spans="1:3" ht="12" customHeight="1">
      <c r="A1146" s="215" t="s">
        <v>7241</v>
      </c>
      <c r="B1146" s="215" t="s">
        <v>7242</v>
      </c>
      <c r="C1146" s="215" t="str">
        <f t="shared" si="4"/>
        <v>DZTébessa</v>
      </c>
    </row>
    <row r="1147" spans="1:3" ht="12" customHeight="1">
      <c r="A1147" s="215" t="s">
        <v>7243</v>
      </c>
      <c r="B1147" s="215" t="s">
        <v>7244</v>
      </c>
      <c r="C1147" s="215" t="str">
        <f t="shared" si="4"/>
        <v>DZTlemcen</v>
      </c>
    </row>
    <row r="1148" spans="1:3" ht="12" customHeight="1">
      <c r="A1148" s="215" t="s">
        <v>7245</v>
      </c>
      <c r="B1148" s="215" t="s">
        <v>7246</v>
      </c>
      <c r="C1148" s="215" t="str">
        <f t="shared" si="4"/>
        <v>DZTiaret</v>
      </c>
    </row>
    <row r="1149" spans="1:3" ht="12" customHeight="1">
      <c r="A1149" s="215" t="s">
        <v>7247</v>
      </c>
      <c r="B1149" s="215" t="s">
        <v>7248</v>
      </c>
      <c r="C1149" s="215" t="str">
        <f t="shared" si="4"/>
        <v>DZTizi Ouzou</v>
      </c>
    </row>
    <row r="1150" spans="1:3" ht="12" customHeight="1">
      <c r="A1150" s="215" t="s">
        <v>7249</v>
      </c>
      <c r="B1150" s="215" t="s">
        <v>7250</v>
      </c>
      <c r="C1150" s="215" t="str">
        <f t="shared" si="4"/>
        <v>DZAlger</v>
      </c>
    </row>
    <row r="1151" spans="1:3" ht="12" customHeight="1">
      <c r="A1151" s="215" t="s">
        <v>7251</v>
      </c>
      <c r="B1151" s="215" t="s">
        <v>7252</v>
      </c>
      <c r="C1151" s="215" t="str">
        <f t="shared" si="4"/>
        <v>DZDjelfa</v>
      </c>
    </row>
    <row r="1152" spans="1:3" ht="12" customHeight="1">
      <c r="A1152" s="215" t="s">
        <v>7253</v>
      </c>
      <c r="B1152" s="215" t="s">
        <v>7254</v>
      </c>
      <c r="C1152" s="215" t="str">
        <f t="shared" si="4"/>
        <v>DZJijel</v>
      </c>
    </row>
    <row r="1153" spans="1:3" ht="12" customHeight="1">
      <c r="A1153" s="215" t="s">
        <v>7255</v>
      </c>
      <c r="B1153" s="215" t="s">
        <v>7256</v>
      </c>
      <c r="C1153" s="215" t="str">
        <f t="shared" si="4"/>
        <v>DZSétif</v>
      </c>
    </row>
    <row r="1154" spans="1:3" ht="12" customHeight="1">
      <c r="A1154" s="215" t="s">
        <v>7257</v>
      </c>
      <c r="B1154" s="215" t="s">
        <v>7258</v>
      </c>
      <c r="C1154" s="215" t="str">
        <f t="shared" si="4"/>
        <v>DZSaïda</v>
      </c>
    </row>
    <row r="1155" spans="1:3" ht="12" customHeight="1">
      <c r="A1155" s="215" t="s">
        <v>7259</v>
      </c>
      <c r="B1155" s="215" t="s">
        <v>7260</v>
      </c>
      <c r="C1155" s="215" t="str">
        <f t="shared" si="4"/>
        <v>DZSkikda</v>
      </c>
    </row>
    <row r="1156" spans="1:3" ht="12" customHeight="1">
      <c r="A1156" s="215" t="s">
        <v>7261</v>
      </c>
      <c r="B1156" s="215" t="s">
        <v>7262</v>
      </c>
      <c r="C1156" s="215" t="str">
        <f t="shared" si="4"/>
        <v>DZSidi Bel Abbès</v>
      </c>
    </row>
    <row r="1157" spans="1:3" ht="12" customHeight="1">
      <c r="A1157" s="215" t="s">
        <v>7263</v>
      </c>
      <c r="B1157" s="215" t="s">
        <v>7264</v>
      </c>
      <c r="C1157" s="215" t="str">
        <f t="shared" si="4"/>
        <v>DZAnnaba</v>
      </c>
    </row>
    <row r="1158" spans="1:3" ht="12" customHeight="1">
      <c r="A1158" s="215" t="s">
        <v>7265</v>
      </c>
      <c r="B1158" s="215" t="s">
        <v>7266</v>
      </c>
      <c r="C1158" s="215" t="str">
        <f t="shared" si="4"/>
        <v>DZGuelma</v>
      </c>
    </row>
    <row r="1159" spans="1:3" ht="12" customHeight="1">
      <c r="A1159" s="215" t="s">
        <v>7267</v>
      </c>
      <c r="B1159" s="215" t="s">
        <v>7268</v>
      </c>
      <c r="C1159" s="215" t="str">
        <f t="shared" si="4"/>
        <v>DZConstantine</v>
      </c>
    </row>
    <row r="1160" spans="1:3" ht="12" customHeight="1">
      <c r="A1160" s="215" t="s">
        <v>7269</v>
      </c>
      <c r="B1160" s="215" t="s">
        <v>7270</v>
      </c>
      <c r="C1160" s="215" t="str">
        <f t="shared" si="4"/>
        <v>DZMédéa</v>
      </c>
    </row>
    <row r="1161" spans="1:3" ht="12" customHeight="1">
      <c r="A1161" s="215" t="s">
        <v>7271</v>
      </c>
      <c r="B1161" s="215" t="s">
        <v>7272</v>
      </c>
      <c r="C1161" s="215" t="str">
        <f t="shared" si="4"/>
        <v>DZMostaganem</v>
      </c>
    </row>
    <row r="1162" spans="1:3" ht="12" customHeight="1">
      <c r="A1162" s="215" t="s">
        <v>7273</v>
      </c>
      <c r="B1162" s="215" t="s">
        <v>7274</v>
      </c>
      <c r="C1162" s="215" t="str">
        <f t="shared" si="4"/>
        <v>DZM'sila</v>
      </c>
    </row>
    <row r="1163" spans="1:3" ht="12" customHeight="1">
      <c r="A1163" s="215" t="s">
        <v>7275</v>
      </c>
      <c r="B1163" s="215" t="s">
        <v>7276</v>
      </c>
      <c r="C1163" s="215" t="str">
        <f t="shared" si="4"/>
        <v>DZMascara</v>
      </c>
    </row>
    <row r="1164" spans="1:3" ht="12" customHeight="1">
      <c r="A1164" s="215" t="s">
        <v>7277</v>
      </c>
      <c r="B1164" s="215" t="s">
        <v>7278</v>
      </c>
      <c r="C1164" s="215" t="str">
        <f t="shared" si="4"/>
        <v>DZOuargla</v>
      </c>
    </row>
    <row r="1165" spans="1:3" ht="12" customHeight="1">
      <c r="A1165" s="215" t="s">
        <v>7279</v>
      </c>
      <c r="B1165" s="215" t="s">
        <v>7280</v>
      </c>
      <c r="C1165" s="215" t="str">
        <f t="shared" si="4"/>
        <v>DZOran</v>
      </c>
    </row>
    <row r="1166" spans="1:3" ht="12" customHeight="1">
      <c r="A1166" s="215" t="s">
        <v>7281</v>
      </c>
      <c r="B1166" s="215" t="s">
        <v>7282</v>
      </c>
      <c r="C1166" s="215" t="str">
        <f t="shared" si="4"/>
        <v>DZEl Bayadh</v>
      </c>
    </row>
    <row r="1167" spans="1:3" ht="12" customHeight="1">
      <c r="A1167" s="215" t="s">
        <v>7283</v>
      </c>
      <c r="B1167" s="215" t="s">
        <v>7284</v>
      </c>
      <c r="C1167" s="215" t="str">
        <f t="shared" si="4"/>
        <v>DZIllizi</v>
      </c>
    </row>
    <row r="1168" spans="1:3" ht="12" customHeight="1">
      <c r="A1168" s="215" t="s">
        <v>7285</v>
      </c>
      <c r="B1168" s="215" t="s">
        <v>7286</v>
      </c>
      <c r="C1168" s="215" t="str">
        <f t="shared" si="4"/>
        <v>DZBordj Bou Arréridj</v>
      </c>
    </row>
    <row r="1169" spans="1:3" ht="12" customHeight="1">
      <c r="A1169" s="215" t="s">
        <v>7287</v>
      </c>
      <c r="B1169" s="215" t="s">
        <v>7288</v>
      </c>
      <c r="C1169" s="215" t="str">
        <f t="shared" si="4"/>
        <v>DZBoumerdès</v>
      </c>
    </row>
    <row r="1170" spans="1:3" ht="12" customHeight="1">
      <c r="A1170" s="215" t="s">
        <v>7289</v>
      </c>
      <c r="B1170" s="215" t="s">
        <v>7290</v>
      </c>
      <c r="C1170" s="215" t="str">
        <f t="shared" si="4"/>
        <v>DZEl Tarf</v>
      </c>
    </row>
    <row r="1171" spans="1:3" ht="12" customHeight="1">
      <c r="A1171" s="215" t="s">
        <v>7291</v>
      </c>
      <c r="B1171" s="215" t="s">
        <v>7292</v>
      </c>
      <c r="C1171" s="215" t="str">
        <f t="shared" si="4"/>
        <v>DZTindouf</v>
      </c>
    </row>
    <row r="1172" spans="1:3" ht="12" customHeight="1">
      <c r="A1172" s="215" t="s">
        <v>7293</v>
      </c>
      <c r="B1172" s="215" t="s">
        <v>7294</v>
      </c>
      <c r="C1172" s="215" t="str">
        <f t="shared" si="4"/>
        <v>DZTissemsilt</v>
      </c>
    </row>
    <row r="1173" spans="1:3" ht="12" customHeight="1">
      <c r="A1173" s="215" t="s">
        <v>7295</v>
      </c>
      <c r="B1173" s="215" t="s">
        <v>7296</v>
      </c>
      <c r="C1173" s="215" t="str">
        <f t="shared" si="4"/>
        <v>DZEl Oued</v>
      </c>
    </row>
    <row r="1174" spans="1:3" ht="12" customHeight="1">
      <c r="A1174" s="215" t="s">
        <v>7297</v>
      </c>
      <c r="B1174" s="215" t="s">
        <v>7298</v>
      </c>
      <c r="C1174" s="215" t="str">
        <f t="shared" si="4"/>
        <v>DZKhenchela</v>
      </c>
    </row>
    <row r="1175" spans="1:3" ht="12" customHeight="1">
      <c r="A1175" s="215" t="s">
        <v>7299</v>
      </c>
      <c r="B1175" s="215" t="s">
        <v>7300</v>
      </c>
      <c r="C1175" s="215" t="str">
        <f t="shared" si="4"/>
        <v>DZSouk Ahras</v>
      </c>
    </row>
    <row r="1176" spans="1:3" ht="12" customHeight="1">
      <c r="A1176" s="215" t="s">
        <v>7301</v>
      </c>
      <c r="B1176" s="215" t="s">
        <v>7302</v>
      </c>
      <c r="C1176" s="215" t="str">
        <f t="shared" si="4"/>
        <v>DZTipaza</v>
      </c>
    </row>
    <row r="1177" spans="1:3" ht="12" customHeight="1">
      <c r="A1177" s="215" t="s">
        <v>7303</v>
      </c>
      <c r="B1177" s="215" t="s">
        <v>7304</v>
      </c>
      <c r="C1177" s="215" t="str">
        <f t="shared" si="4"/>
        <v>DZMila</v>
      </c>
    </row>
    <row r="1178" spans="1:3" ht="12" customHeight="1">
      <c r="A1178" s="215" t="s">
        <v>7305</v>
      </c>
      <c r="B1178" s="215" t="s">
        <v>7306</v>
      </c>
      <c r="C1178" s="215" t="str">
        <f t="shared" si="4"/>
        <v>DZAïn Defla</v>
      </c>
    </row>
    <row r="1179" spans="1:3" ht="12" customHeight="1">
      <c r="A1179" s="215" t="s">
        <v>7307</v>
      </c>
      <c r="B1179" s="215" t="s">
        <v>7308</v>
      </c>
      <c r="C1179" s="215" t="str">
        <f t="shared" si="4"/>
        <v>DZNaama</v>
      </c>
    </row>
    <row r="1180" spans="1:3" ht="12" customHeight="1">
      <c r="A1180" s="215" t="s">
        <v>7309</v>
      </c>
      <c r="B1180" s="215" t="s">
        <v>7310</v>
      </c>
      <c r="C1180" s="215" t="str">
        <f t="shared" si="4"/>
        <v>DZAïn Témouchent</v>
      </c>
    </row>
    <row r="1181" spans="1:3" ht="12" customHeight="1">
      <c r="A1181" s="215" t="s">
        <v>7311</v>
      </c>
      <c r="B1181" s="215" t="s">
        <v>7312</v>
      </c>
      <c r="C1181" s="215" t="str">
        <f t="shared" si="4"/>
        <v>DZGhardaïa</v>
      </c>
    </row>
    <row r="1182" spans="1:3" ht="12" customHeight="1">
      <c r="A1182" s="215" t="s">
        <v>7313</v>
      </c>
      <c r="B1182" s="215" t="s">
        <v>7314</v>
      </c>
      <c r="C1182" s="215" t="str">
        <f t="shared" si="4"/>
        <v>DZRelizane</v>
      </c>
    </row>
    <row r="1183" spans="1:3" ht="12" customHeight="1">
      <c r="A1183" s="215" t="s">
        <v>7315</v>
      </c>
      <c r="B1183" s="215" t="s">
        <v>7316</v>
      </c>
      <c r="C1183" s="215" t="str">
        <f t="shared" si="4"/>
        <v>ECAzuay</v>
      </c>
    </row>
    <row r="1184" spans="1:3" ht="12" customHeight="1">
      <c r="A1184" s="215" t="s">
        <v>7317</v>
      </c>
      <c r="B1184" s="215" t="s">
        <v>6723</v>
      </c>
      <c r="C1184" s="215" t="str">
        <f t="shared" si="4"/>
        <v>ECBolívar</v>
      </c>
    </row>
    <row r="1185" spans="1:3" ht="12" customHeight="1">
      <c r="A1185" s="215" t="s">
        <v>7318</v>
      </c>
      <c r="B1185" s="215" t="s">
        <v>7319</v>
      </c>
      <c r="C1185" s="215" t="str">
        <f t="shared" si="4"/>
        <v>ECCarchi</v>
      </c>
    </row>
    <row r="1186" spans="1:3" ht="12" customHeight="1">
      <c r="A1186" s="215" t="s">
        <v>7320</v>
      </c>
      <c r="B1186" s="215" t="s">
        <v>7321</v>
      </c>
      <c r="C1186" s="215" t="str">
        <f t="shared" si="4"/>
        <v>ECOrellana</v>
      </c>
    </row>
    <row r="1187" spans="1:3" ht="12" customHeight="1">
      <c r="A1187" s="215" t="s">
        <v>7322</v>
      </c>
      <c r="B1187" s="215" t="s">
        <v>7323</v>
      </c>
      <c r="C1187" s="215" t="str">
        <f t="shared" si="4"/>
        <v>ECEsmeraldas</v>
      </c>
    </row>
    <row r="1188" spans="1:3" ht="12" customHeight="1">
      <c r="A1188" s="215" t="s">
        <v>7324</v>
      </c>
      <c r="B1188" s="215" t="s">
        <v>7325</v>
      </c>
      <c r="C1188" s="215" t="str">
        <f t="shared" si="4"/>
        <v>ECCañar</v>
      </c>
    </row>
    <row r="1189" spans="1:3" ht="12" customHeight="1">
      <c r="A1189" s="215" t="s">
        <v>7326</v>
      </c>
      <c r="B1189" s="215" t="s">
        <v>7327</v>
      </c>
      <c r="C1189" s="215" t="str">
        <f t="shared" si="4"/>
        <v>ECGuayas</v>
      </c>
    </row>
    <row r="1190" spans="1:3" ht="12" customHeight="1">
      <c r="A1190" s="215" t="s">
        <v>7328</v>
      </c>
      <c r="B1190" s="215" t="s">
        <v>7329</v>
      </c>
      <c r="C1190" s="215" t="str">
        <f t="shared" si="4"/>
        <v>ECChimborazo</v>
      </c>
    </row>
    <row r="1191" spans="1:3" ht="12" customHeight="1">
      <c r="A1191" s="215" t="s">
        <v>7330</v>
      </c>
      <c r="B1191" s="215" t="s">
        <v>7331</v>
      </c>
      <c r="C1191" s="215" t="str">
        <f t="shared" si="4"/>
        <v>ECImbabura</v>
      </c>
    </row>
    <row r="1192" spans="1:3" ht="12" customHeight="1">
      <c r="A1192" s="215" t="s">
        <v>7332</v>
      </c>
      <c r="B1192" s="215" t="s">
        <v>7333</v>
      </c>
      <c r="C1192" s="215" t="str">
        <f t="shared" si="4"/>
        <v>ECLoja</v>
      </c>
    </row>
    <row r="1193" spans="1:3" ht="12" customHeight="1">
      <c r="A1193" s="215" t="s">
        <v>7334</v>
      </c>
      <c r="B1193" s="215" t="s">
        <v>7335</v>
      </c>
      <c r="C1193" s="215" t="str">
        <f t="shared" si="4"/>
        <v>ECManabí</v>
      </c>
    </row>
    <row r="1194" spans="1:3" ht="12" customHeight="1">
      <c r="A1194" s="215" t="s">
        <v>7336</v>
      </c>
      <c r="B1194" s="215" t="s">
        <v>7337</v>
      </c>
      <c r="C1194" s="215" t="str">
        <f t="shared" si="4"/>
        <v>ECNapo</v>
      </c>
    </row>
    <row r="1195" spans="1:3" ht="12" customHeight="1">
      <c r="A1195" s="215" t="s">
        <v>7338</v>
      </c>
      <c r="B1195" s="215" t="s">
        <v>7339</v>
      </c>
      <c r="C1195" s="215" t="str">
        <f t="shared" si="4"/>
        <v>ECEl Oro</v>
      </c>
    </row>
    <row r="1196" spans="1:3" ht="12" customHeight="1">
      <c r="A1196" s="215" t="s">
        <v>7340</v>
      </c>
      <c r="B1196" s="215" t="s">
        <v>7341</v>
      </c>
      <c r="C1196" s="215" t="str">
        <f t="shared" si="4"/>
        <v>ECPichincha</v>
      </c>
    </row>
    <row r="1197" spans="1:3" ht="12" customHeight="1">
      <c r="A1197" s="215" t="s">
        <v>7342</v>
      </c>
      <c r="B1197" s="215" t="s">
        <v>6627</v>
      </c>
      <c r="C1197" s="215" t="str">
        <f t="shared" si="4"/>
        <v>ECLos Ríos</v>
      </c>
    </row>
    <row r="1198" spans="1:3" ht="12" customHeight="1">
      <c r="A1198" s="215" t="s">
        <v>7343</v>
      </c>
      <c r="B1198" s="215" t="s">
        <v>7344</v>
      </c>
      <c r="C1198" s="215" t="str">
        <f t="shared" si="4"/>
        <v>ECMorona Santiago</v>
      </c>
    </row>
    <row r="1199" spans="1:3" ht="12" customHeight="1">
      <c r="A1199" s="215" t="s">
        <v>7345</v>
      </c>
      <c r="B1199" s="215" t="s">
        <v>7346</v>
      </c>
      <c r="C1199" s="215" t="str">
        <f t="shared" si="4"/>
        <v>ECSanto Domingo de los Tsáchilas</v>
      </c>
    </row>
    <row r="1200" spans="1:3" ht="12" customHeight="1">
      <c r="A1200" s="215" t="s">
        <v>7347</v>
      </c>
      <c r="B1200" s="215" t="s">
        <v>7348</v>
      </c>
      <c r="C1200" s="215" t="str">
        <f t="shared" si="4"/>
        <v>ECSanta Elena</v>
      </c>
    </row>
    <row r="1201" spans="1:3" ht="12" customHeight="1">
      <c r="A1201" s="215" t="s">
        <v>7349</v>
      </c>
      <c r="B1201" s="215" t="s">
        <v>7350</v>
      </c>
      <c r="C1201" s="215" t="str">
        <f t="shared" si="4"/>
        <v>ECTungurahua</v>
      </c>
    </row>
    <row r="1202" spans="1:3" ht="12" customHeight="1">
      <c r="A1202" s="215" t="s">
        <v>7351</v>
      </c>
      <c r="B1202" s="215" t="s">
        <v>7352</v>
      </c>
      <c r="C1202" s="215" t="str">
        <f t="shared" si="4"/>
        <v>ECSucumbíos</v>
      </c>
    </row>
    <row r="1203" spans="1:3" ht="12" customHeight="1">
      <c r="A1203" s="215" t="s">
        <v>7353</v>
      </c>
      <c r="B1203" s="215" t="s">
        <v>7354</v>
      </c>
      <c r="C1203" s="215" t="str">
        <f t="shared" si="4"/>
        <v>ECGalápagos</v>
      </c>
    </row>
    <row r="1204" spans="1:3" ht="12" customHeight="1">
      <c r="A1204" s="215" t="s">
        <v>7355</v>
      </c>
      <c r="B1204" s="215" t="s">
        <v>7356</v>
      </c>
      <c r="C1204" s="215" t="str">
        <f t="shared" si="4"/>
        <v>ECCotopaxi</v>
      </c>
    </row>
    <row r="1205" spans="1:3" ht="12" customHeight="1">
      <c r="A1205" s="215" t="s">
        <v>7357</v>
      </c>
      <c r="B1205" s="215" t="s">
        <v>7358</v>
      </c>
      <c r="C1205" s="215" t="str">
        <f t="shared" si="4"/>
        <v>ECPastaza</v>
      </c>
    </row>
    <row r="1206" spans="1:3" ht="12" customHeight="1">
      <c r="A1206" s="215" t="s">
        <v>7359</v>
      </c>
      <c r="B1206" s="215" t="s">
        <v>7360</v>
      </c>
      <c r="C1206" s="215" t="str">
        <f t="shared" si="4"/>
        <v>ECZamora Chinchipe</v>
      </c>
    </row>
    <row r="1207" spans="1:3" ht="12" customHeight="1">
      <c r="A1207" s="215" t="s">
        <v>7361</v>
      </c>
      <c r="B1207" s="215" t="s">
        <v>7362</v>
      </c>
      <c r="C1207" s="215" t="str">
        <f t="shared" si="4"/>
        <v>EEHarjumaa</v>
      </c>
    </row>
    <row r="1208" spans="1:3" ht="12" customHeight="1">
      <c r="A1208" s="215" t="s">
        <v>7363</v>
      </c>
      <c r="B1208" s="215" t="s">
        <v>7364</v>
      </c>
      <c r="C1208" s="215" t="str">
        <f t="shared" si="4"/>
        <v>EEKeila</v>
      </c>
    </row>
    <row r="1209" spans="1:3" ht="12" customHeight="1">
      <c r="A1209" s="215" t="s">
        <v>7365</v>
      </c>
      <c r="B1209" s="215" t="s">
        <v>7366</v>
      </c>
      <c r="C1209" s="215" t="str">
        <f t="shared" si="4"/>
        <v>EELoksa</v>
      </c>
    </row>
    <row r="1210" spans="1:3" ht="12" customHeight="1">
      <c r="A1210" s="215" t="s">
        <v>7367</v>
      </c>
      <c r="B1210" s="215" t="s">
        <v>7368</v>
      </c>
      <c r="C1210" s="215" t="str">
        <f t="shared" si="4"/>
        <v>EEMaardu</v>
      </c>
    </row>
    <row r="1211" spans="1:3" ht="12" customHeight="1">
      <c r="A1211" s="215" t="s">
        <v>7369</v>
      </c>
      <c r="B1211" s="215" t="s">
        <v>998</v>
      </c>
      <c r="C1211" s="215" t="str">
        <f t="shared" si="4"/>
        <v>EETallinn</v>
      </c>
    </row>
    <row r="1212" spans="1:3" ht="12" customHeight="1">
      <c r="A1212" s="215" t="s">
        <v>7370</v>
      </c>
      <c r="B1212" s="215" t="s">
        <v>7371</v>
      </c>
      <c r="C1212" s="215" t="str">
        <f t="shared" si="4"/>
        <v>EEAnija</v>
      </c>
    </row>
    <row r="1213" spans="1:3" ht="12" customHeight="1">
      <c r="A1213" s="215" t="s">
        <v>7372</v>
      </c>
      <c r="B1213" s="215" t="s">
        <v>7373</v>
      </c>
      <c r="C1213" s="215" t="str">
        <f t="shared" si="4"/>
        <v>EEHarku</v>
      </c>
    </row>
    <row r="1214" spans="1:3" ht="12" customHeight="1">
      <c r="A1214" s="215" t="s">
        <v>7374</v>
      </c>
      <c r="B1214" s="215" t="s">
        <v>7375</v>
      </c>
      <c r="C1214" s="215" t="str">
        <f t="shared" si="4"/>
        <v>EEJõelähtme</v>
      </c>
    </row>
    <row r="1215" spans="1:3" ht="12" customHeight="1">
      <c r="A1215" s="215" t="s">
        <v>7376</v>
      </c>
      <c r="B1215" s="215" t="s">
        <v>7377</v>
      </c>
      <c r="C1215" s="215" t="str">
        <f t="shared" si="4"/>
        <v>EEKiili</v>
      </c>
    </row>
    <row r="1216" spans="1:3" ht="12" customHeight="1">
      <c r="A1216" s="215" t="s">
        <v>7378</v>
      </c>
      <c r="B1216" s="215" t="s">
        <v>7379</v>
      </c>
      <c r="C1216" s="215" t="str">
        <f t="shared" si="4"/>
        <v>EEKose</v>
      </c>
    </row>
    <row r="1217" spans="1:3" ht="12" customHeight="1">
      <c r="A1217" s="215" t="s">
        <v>7380</v>
      </c>
      <c r="B1217" s="215" t="s">
        <v>7381</v>
      </c>
      <c r="C1217" s="215" t="str">
        <f t="shared" si="4"/>
        <v>EEKuusalu</v>
      </c>
    </row>
    <row r="1218" spans="1:3" ht="12" customHeight="1">
      <c r="A1218" s="215" t="s">
        <v>7382</v>
      </c>
      <c r="B1218" s="215" t="s">
        <v>7383</v>
      </c>
      <c r="C1218" s="215" t="str">
        <f t="shared" si="4"/>
        <v>EELääne-Harju</v>
      </c>
    </row>
    <row r="1219" spans="1:3" ht="12" customHeight="1">
      <c r="A1219" s="215" t="s">
        <v>7384</v>
      </c>
      <c r="B1219" s="215" t="s">
        <v>7385</v>
      </c>
      <c r="C1219" s="215" t="str">
        <f t="shared" si="4"/>
        <v>EERaasiku</v>
      </c>
    </row>
    <row r="1220" spans="1:3" ht="12" customHeight="1">
      <c r="A1220" s="215" t="s">
        <v>7386</v>
      </c>
      <c r="B1220" s="215" t="s">
        <v>7387</v>
      </c>
      <c r="C1220" s="215" t="str">
        <f t="shared" si="4"/>
        <v>EERae</v>
      </c>
    </row>
    <row r="1221" spans="1:3" ht="12" customHeight="1">
      <c r="A1221" s="215" t="s">
        <v>7388</v>
      </c>
      <c r="B1221" s="215" t="s">
        <v>7389</v>
      </c>
      <c r="C1221" s="215" t="str">
        <f t="shared" si="4"/>
        <v>EESaku</v>
      </c>
    </row>
    <row r="1222" spans="1:3" ht="12" customHeight="1">
      <c r="A1222" s="215" t="s">
        <v>7390</v>
      </c>
      <c r="B1222" s="215" t="s">
        <v>7391</v>
      </c>
      <c r="C1222" s="215" t="str">
        <f t="shared" si="4"/>
        <v>EESaue</v>
      </c>
    </row>
    <row r="1223" spans="1:3" ht="12" customHeight="1">
      <c r="A1223" s="215" t="s">
        <v>7392</v>
      </c>
      <c r="B1223" s="215" t="s">
        <v>7393</v>
      </c>
      <c r="C1223" s="215" t="str">
        <f t="shared" si="4"/>
        <v>EEViimsi</v>
      </c>
    </row>
    <row r="1224" spans="1:3" ht="12" customHeight="1">
      <c r="A1224" s="215" t="s">
        <v>7394</v>
      </c>
      <c r="B1224" s="215" t="s">
        <v>7395</v>
      </c>
      <c r="C1224" s="215" t="str">
        <f t="shared" si="4"/>
        <v>EEHiiumaa</v>
      </c>
    </row>
    <row r="1225" spans="1:3" ht="12" customHeight="1">
      <c r="A1225" s="215" t="s">
        <v>7396</v>
      </c>
      <c r="B1225" s="215" t="s">
        <v>7395</v>
      </c>
      <c r="C1225" s="215" t="str">
        <f t="shared" si="4"/>
        <v>EEHiiumaa</v>
      </c>
    </row>
    <row r="1226" spans="1:3" ht="12" customHeight="1">
      <c r="A1226" s="215" t="s">
        <v>7397</v>
      </c>
      <c r="B1226" s="215" t="s">
        <v>1092</v>
      </c>
      <c r="C1226" s="215" t="str">
        <f t="shared" si="4"/>
        <v>EEIda-Virumaa</v>
      </c>
    </row>
    <row r="1227" spans="1:3" ht="12" customHeight="1">
      <c r="A1227" s="215" t="s">
        <v>7398</v>
      </c>
      <c r="B1227" s="215" t="s">
        <v>7399</v>
      </c>
      <c r="C1227" s="215" t="str">
        <f t="shared" si="4"/>
        <v>EEKohtla-Järve</v>
      </c>
    </row>
    <row r="1228" spans="1:3" ht="12" customHeight="1">
      <c r="A1228" s="215" t="s">
        <v>7400</v>
      </c>
      <c r="B1228" s="215" t="s">
        <v>7401</v>
      </c>
      <c r="C1228" s="215" t="str">
        <f t="shared" si="4"/>
        <v>EENarva</v>
      </c>
    </row>
    <row r="1229" spans="1:3" ht="12" customHeight="1">
      <c r="A1229" s="215" t="s">
        <v>7402</v>
      </c>
      <c r="B1229" s="215" t="s">
        <v>7403</v>
      </c>
      <c r="C1229" s="215" t="str">
        <f t="shared" si="4"/>
        <v>EENarva-Jõesuu</v>
      </c>
    </row>
    <row r="1230" spans="1:3" ht="12" customHeight="1">
      <c r="A1230" s="215" t="s">
        <v>7404</v>
      </c>
      <c r="B1230" s="215" t="s">
        <v>1091</v>
      </c>
      <c r="C1230" s="215" t="str">
        <f t="shared" si="4"/>
        <v>EESillamäe</v>
      </c>
    </row>
    <row r="1231" spans="1:3" ht="12" customHeight="1">
      <c r="A1231" s="215" t="s">
        <v>7405</v>
      </c>
      <c r="B1231" s="215" t="s">
        <v>7406</v>
      </c>
      <c r="C1231" s="215" t="str">
        <f t="shared" si="4"/>
        <v>EEAlutaguse</v>
      </c>
    </row>
    <row r="1232" spans="1:3" ht="12" customHeight="1">
      <c r="A1232" s="215" t="s">
        <v>7407</v>
      </c>
      <c r="B1232" s="215" t="s">
        <v>7408</v>
      </c>
      <c r="C1232" s="215" t="str">
        <f t="shared" si="4"/>
        <v>EEJõhvi</v>
      </c>
    </row>
    <row r="1233" spans="1:3" ht="12" customHeight="1">
      <c r="A1233" s="215" t="s">
        <v>7409</v>
      </c>
      <c r="B1233" s="215" t="s">
        <v>7410</v>
      </c>
      <c r="C1233" s="215" t="str">
        <f t="shared" si="4"/>
        <v>EELüganuse</v>
      </c>
    </row>
    <row r="1234" spans="1:3" ht="12" customHeight="1">
      <c r="A1234" s="215" t="s">
        <v>7411</v>
      </c>
      <c r="B1234" s="215" t="s">
        <v>7412</v>
      </c>
      <c r="C1234" s="215" t="str">
        <f t="shared" si="4"/>
        <v>EEToila</v>
      </c>
    </row>
    <row r="1235" spans="1:3" ht="12" customHeight="1">
      <c r="A1235" s="215" t="s">
        <v>7413</v>
      </c>
      <c r="B1235" s="215" t="s">
        <v>7414</v>
      </c>
      <c r="C1235" s="215" t="str">
        <f t="shared" si="4"/>
        <v>EEJõgevamaa</v>
      </c>
    </row>
    <row r="1236" spans="1:3" ht="12" customHeight="1">
      <c r="A1236" s="215" t="s">
        <v>7415</v>
      </c>
      <c r="B1236" s="215" t="s">
        <v>7416</v>
      </c>
      <c r="C1236" s="215" t="str">
        <f t="shared" si="4"/>
        <v>EEJõgeva</v>
      </c>
    </row>
    <row r="1237" spans="1:3" ht="12" customHeight="1">
      <c r="A1237" s="215" t="s">
        <v>7417</v>
      </c>
      <c r="B1237" s="215" t="s">
        <v>7418</v>
      </c>
      <c r="C1237" s="215" t="str">
        <f t="shared" si="4"/>
        <v>EEMustvee</v>
      </c>
    </row>
    <row r="1238" spans="1:3" ht="12" customHeight="1">
      <c r="A1238" s="215" t="s">
        <v>7419</v>
      </c>
      <c r="B1238" s="215" t="s">
        <v>7420</v>
      </c>
      <c r="C1238" s="215" t="str">
        <f t="shared" si="4"/>
        <v>EEPõltsamaa</v>
      </c>
    </row>
    <row r="1239" spans="1:3" ht="12" customHeight="1">
      <c r="A1239" s="215" t="s">
        <v>7421</v>
      </c>
      <c r="B1239" s="215" t="s">
        <v>7422</v>
      </c>
      <c r="C1239" s="215" t="str">
        <f t="shared" si="4"/>
        <v>EEJärvamaa</v>
      </c>
    </row>
    <row r="1240" spans="1:3" ht="12" customHeight="1">
      <c r="A1240" s="215" t="s">
        <v>7423</v>
      </c>
      <c r="B1240" s="215" t="s">
        <v>7424</v>
      </c>
      <c r="C1240" s="215" t="str">
        <f t="shared" si="4"/>
        <v>EEPaide</v>
      </c>
    </row>
    <row r="1241" spans="1:3" ht="12" customHeight="1">
      <c r="A1241" s="215" t="s">
        <v>7425</v>
      </c>
      <c r="B1241" s="215" t="s">
        <v>7426</v>
      </c>
      <c r="C1241" s="215" t="str">
        <f t="shared" si="4"/>
        <v>EEJärva</v>
      </c>
    </row>
    <row r="1242" spans="1:3" ht="12" customHeight="1">
      <c r="A1242" s="215" t="s">
        <v>7427</v>
      </c>
      <c r="B1242" s="215" t="s">
        <v>7428</v>
      </c>
      <c r="C1242" s="215" t="str">
        <f t="shared" si="4"/>
        <v>EETüri</v>
      </c>
    </row>
    <row r="1243" spans="1:3" ht="12" customHeight="1">
      <c r="A1243" s="215" t="s">
        <v>7429</v>
      </c>
      <c r="B1243" s="215" t="s">
        <v>7430</v>
      </c>
      <c r="C1243" s="215" t="str">
        <f t="shared" si="4"/>
        <v>EELäänemaa</v>
      </c>
    </row>
    <row r="1244" spans="1:3" ht="12" customHeight="1">
      <c r="A1244" s="215" t="s">
        <v>7431</v>
      </c>
      <c r="B1244" s="215" t="s">
        <v>7432</v>
      </c>
      <c r="C1244" s="215" t="str">
        <f t="shared" si="4"/>
        <v>EEHaapsalu</v>
      </c>
    </row>
    <row r="1245" spans="1:3" ht="12" customHeight="1">
      <c r="A1245" s="215" t="s">
        <v>7433</v>
      </c>
      <c r="B1245" s="215" t="s">
        <v>7434</v>
      </c>
      <c r="C1245" s="215" t="str">
        <f t="shared" si="4"/>
        <v>EELääne-Nigula</v>
      </c>
    </row>
    <row r="1246" spans="1:3" ht="12" customHeight="1">
      <c r="A1246" s="215" t="s">
        <v>7435</v>
      </c>
      <c r="B1246" s="215" t="s">
        <v>7436</v>
      </c>
      <c r="C1246" s="215" t="str">
        <f t="shared" si="4"/>
        <v>EEVormsi</v>
      </c>
    </row>
    <row r="1247" spans="1:3" ht="12" customHeight="1">
      <c r="A1247" s="215" t="s">
        <v>7437</v>
      </c>
      <c r="B1247" s="215" t="s">
        <v>7438</v>
      </c>
      <c r="C1247" s="215" t="str">
        <f t="shared" si="4"/>
        <v>EELääne-Virumaa</v>
      </c>
    </row>
    <row r="1248" spans="1:3" ht="12" customHeight="1">
      <c r="A1248" s="215" t="s">
        <v>7439</v>
      </c>
      <c r="B1248" s="215" t="s">
        <v>7440</v>
      </c>
      <c r="C1248" s="215" t="str">
        <f t="shared" si="4"/>
        <v>EERakvere</v>
      </c>
    </row>
    <row r="1249" spans="1:3" ht="12" customHeight="1">
      <c r="A1249" s="215" t="s">
        <v>7441</v>
      </c>
      <c r="B1249" s="215" t="s">
        <v>7442</v>
      </c>
      <c r="C1249" s="215" t="str">
        <f t="shared" si="4"/>
        <v>EEHaljala</v>
      </c>
    </row>
    <row r="1250" spans="1:3" ht="12" customHeight="1">
      <c r="A1250" s="215" t="s">
        <v>7443</v>
      </c>
      <c r="B1250" s="215" t="s">
        <v>7444</v>
      </c>
      <c r="C1250" s="215" t="str">
        <f t="shared" si="4"/>
        <v>EEKadrina</v>
      </c>
    </row>
    <row r="1251" spans="1:3" ht="12" customHeight="1">
      <c r="A1251" s="215" t="s">
        <v>7445</v>
      </c>
      <c r="B1251" s="215" t="s">
        <v>7440</v>
      </c>
      <c r="C1251" s="215" t="str">
        <f t="shared" si="4"/>
        <v>EERakvere</v>
      </c>
    </row>
    <row r="1252" spans="1:3" ht="12" customHeight="1">
      <c r="A1252" s="215" t="s">
        <v>7446</v>
      </c>
      <c r="B1252" s="215" t="s">
        <v>7447</v>
      </c>
      <c r="C1252" s="215" t="str">
        <f t="shared" si="4"/>
        <v>EETapa</v>
      </c>
    </row>
    <row r="1253" spans="1:3" ht="12" customHeight="1">
      <c r="A1253" s="215" t="s">
        <v>7448</v>
      </c>
      <c r="B1253" s="215" t="s">
        <v>7449</v>
      </c>
      <c r="C1253" s="215" t="str">
        <f t="shared" si="4"/>
        <v>EEVinni</v>
      </c>
    </row>
    <row r="1254" spans="1:3" ht="12" customHeight="1">
      <c r="A1254" s="215" t="s">
        <v>7450</v>
      </c>
      <c r="B1254" s="215" t="s">
        <v>7451</v>
      </c>
      <c r="C1254" s="215" t="str">
        <f t="shared" si="4"/>
        <v>EEViru-Nigula</v>
      </c>
    </row>
    <row r="1255" spans="1:3" ht="12" customHeight="1">
      <c r="A1255" s="215" t="s">
        <v>7452</v>
      </c>
      <c r="B1255" s="215" t="s">
        <v>7453</v>
      </c>
      <c r="C1255" s="215" t="str">
        <f t="shared" si="4"/>
        <v>EEVäike-Maarja</v>
      </c>
    </row>
    <row r="1256" spans="1:3" ht="12" customHeight="1">
      <c r="A1256" s="215" t="s">
        <v>7454</v>
      </c>
      <c r="B1256" s="215" t="s">
        <v>7455</v>
      </c>
      <c r="C1256" s="215" t="str">
        <f t="shared" si="4"/>
        <v>EEPõlvamaa</v>
      </c>
    </row>
    <row r="1257" spans="1:3" ht="12" customHeight="1">
      <c r="A1257" s="215" t="s">
        <v>7456</v>
      </c>
      <c r="B1257" s="215" t="s">
        <v>7457</v>
      </c>
      <c r="C1257" s="215" t="str">
        <f t="shared" si="4"/>
        <v>EEKanepi</v>
      </c>
    </row>
    <row r="1258" spans="1:3" ht="12" customHeight="1">
      <c r="A1258" s="215" t="s">
        <v>7458</v>
      </c>
      <c r="B1258" s="215" t="s">
        <v>7459</v>
      </c>
      <c r="C1258" s="215" t="str">
        <f t="shared" si="4"/>
        <v>EEPõlva</v>
      </c>
    </row>
    <row r="1259" spans="1:3" ht="12" customHeight="1">
      <c r="A1259" s="215" t="s">
        <v>7460</v>
      </c>
      <c r="B1259" s="215" t="s">
        <v>7461</v>
      </c>
      <c r="C1259" s="215" t="str">
        <f t="shared" si="4"/>
        <v>EERäpina</v>
      </c>
    </row>
    <row r="1260" spans="1:3" ht="12" customHeight="1">
      <c r="A1260" s="215" t="s">
        <v>7462</v>
      </c>
      <c r="B1260" s="215" t="s">
        <v>7463</v>
      </c>
      <c r="C1260" s="215" t="str">
        <f t="shared" si="4"/>
        <v>EEPärnumaa</v>
      </c>
    </row>
    <row r="1261" spans="1:3" ht="12" customHeight="1">
      <c r="A1261" s="215" t="s">
        <v>7464</v>
      </c>
      <c r="B1261" s="215" t="s">
        <v>7465</v>
      </c>
      <c r="C1261" s="215" t="str">
        <f t="shared" si="4"/>
        <v>EEPärnu</v>
      </c>
    </row>
    <row r="1262" spans="1:3" ht="12" customHeight="1">
      <c r="A1262" s="215" t="s">
        <v>7466</v>
      </c>
      <c r="B1262" s="215" t="s">
        <v>7467</v>
      </c>
      <c r="C1262" s="215" t="str">
        <f t="shared" si="4"/>
        <v>EEHäädemeeste</v>
      </c>
    </row>
    <row r="1263" spans="1:3" ht="12" customHeight="1">
      <c r="A1263" s="215" t="s">
        <v>7468</v>
      </c>
      <c r="B1263" s="215" t="s">
        <v>7469</v>
      </c>
      <c r="C1263" s="215" t="str">
        <f t="shared" si="4"/>
        <v>EEKihnu</v>
      </c>
    </row>
    <row r="1264" spans="1:3" ht="12" customHeight="1">
      <c r="A1264" s="215" t="s">
        <v>7470</v>
      </c>
      <c r="B1264" s="215" t="s">
        <v>7471</v>
      </c>
      <c r="C1264" s="215" t="str">
        <f t="shared" si="4"/>
        <v>EELääneranna</v>
      </c>
    </row>
    <row r="1265" spans="1:3" ht="12" customHeight="1">
      <c r="A1265" s="215" t="s">
        <v>7472</v>
      </c>
      <c r="B1265" s="215" t="s">
        <v>7473</v>
      </c>
      <c r="C1265" s="215" t="str">
        <f t="shared" si="4"/>
        <v>EEPõhja-Pärnumaa</v>
      </c>
    </row>
    <row r="1266" spans="1:3" ht="12" customHeight="1">
      <c r="A1266" s="215" t="s">
        <v>7474</v>
      </c>
      <c r="B1266" s="215" t="s">
        <v>7475</v>
      </c>
      <c r="C1266" s="215" t="str">
        <f t="shared" si="4"/>
        <v>EESaarde</v>
      </c>
    </row>
    <row r="1267" spans="1:3" ht="12" customHeight="1">
      <c r="A1267" s="215" t="s">
        <v>7476</v>
      </c>
      <c r="B1267" s="215" t="s">
        <v>7477</v>
      </c>
      <c r="C1267" s="215" t="str">
        <f t="shared" si="4"/>
        <v>EETori</v>
      </c>
    </row>
    <row r="1268" spans="1:3" ht="12" customHeight="1">
      <c r="A1268" s="215" t="s">
        <v>7478</v>
      </c>
      <c r="B1268" s="215" t="s">
        <v>7479</v>
      </c>
      <c r="C1268" s="215" t="str">
        <f t="shared" si="4"/>
        <v>EERaplamaa</v>
      </c>
    </row>
    <row r="1269" spans="1:3" ht="12" customHeight="1">
      <c r="A1269" s="215" t="s">
        <v>7480</v>
      </c>
      <c r="B1269" s="215" t="s">
        <v>7481</v>
      </c>
      <c r="C1269" s="215" t="str">
        <f t="shared" si="4"/>
        <v>EEKehtna</v>
      </c>
    </row>
    <row r="1270" spans="1:3" ht="12" customHeight="1">
      <c r="A1270" s="215" t="s">
        <v>7482</v>
      </c>
      <c r="B1270" s="215" t="s">
        <v>7483</v>
      </c>
      <c r="C1270" s="215" t="str">
        <f t="shared" si="4"/>
        <v>EEKohila</v>
      </c>
    </row>
    <row r="1271" spans="1:3" ht="12" customHeight="1">
      <c r="A1271" s="215" t="s">
        <v>7484</v>
      </c>
      <c r="B1271" s="215" t="s">
        <v>7485</v>
      </c>
      <c r="C1271" s="215" t="str">
        <f t="shared" si="4"/>
        <v>EEMärjamaa</v>
      </c>
    </row>
    <row r="1272" spans="1:3" ht="12" customHeight="1">
      <c r="A1272" s="215" t="s">
        <v>7486</v>
      </c>
      <c r="B1272" s="215" t="s">
        <v>7487</v>
      </c>
      <c r="C1272" s="215" t="str">
        <f t="shared" si="4"/>
        <v>EERapla</v>
      </c>
    </row>
    <row r="1273" spans="1:3" ht="12" customHeight="1">
      <c r="A1273" s="215" t="s">
        <v>7488</v>
      </c>
      <c r="B1273" s="215" t="s">
        <v>7489</v>
      </c>
      <c r="C1273" s="215" t="str">
        <f t="shared" si="4"/>
        <v>EESaaremaa</v>
      </c>
    </row>
    <row r="1274" spans="1:3" ht="12" customHeight="1">
      <c r="A1274" s="215" t="s">
        <v>7490</v>
      </c>
      <c r="B1274" s="215" t="s">
        <v>7491</v>
      </c>
      <c r="C1274" s="215" t="str">
        <f t="shared" si="4"/>
        <v>EEMuhu</v>
      </c>
    </row>
    <row r="1275" spans="1:3" ht="12" customHeight="1">
      <c r="A1275" s="215" t="s">
        <v>7492</v>
      </c>
      <c r="B1275" s="215" t="s">
        <v>7493</v>
      </c>
      <c r="C1275" s="215" t="str">
        <f t="shared" si="4"/>
        <v>EERuhnu</v>
      </c>
    </row>
    <row r="1276" spans="1:3" ht="12" customHeight="1">
      <c r="A1276" s="215" t="s">
        <v>7494</v>
      </c>
      <c r="B1276" s="215" t="s">
        <v>7489</v>
      </c>
      <c r="C1276" s="215" t="str">
        <f t="shared" si="4"/>
        <v>EESaaremaa</v>
      </c>
    </row>
    <row r="1277" spans="1:3" ht="12" customHeight="1">
      <c r="A1277" s="215" t="s">
        <v>7495</v>
      </c>
      <c r="B1277" s="215" t="s">
        <v>7496</v>
      </c>
      <c r="C1277" s="215" t="str">
        <f t="shared" ref="C1277:C1531" si="5">LEFT(A1277,2)&amp;B1277</f>
        <v>EETartumaa</v>
      </c>
    </row>
    <row r="1278" spans="1:3" ht="12" customHeight="1">
      <c r="A1278" s="215" t="s">
        <v>7497</v>
      </c>
      <c r="B1278" s="215" t="s">
        <v>7498</v>
      </c>
      <c r="C1278" s="215" t="str">
        <f t="shared" si="5"/>
        <v>EETartu</v>
      </c>
    </row>
    <row r="1279" spans="1:3" ht="12" customHeight="1">
      <c r="A1279" s="215" t="s">
        <v>7499</v>
      </c>
      <c r="B1279" s="215" t="s">
        <v>7500</v>
      </c>
      <c r="C1279" s="215" t="str">
        <f t="shared" si="5"/>
        <v>EEElva</v>
      </c>
    </row>
    <row r="1280" spans="1:3" ht="12" customHeight="1">
      <c r="A1280" s="215" t="s">
        <v>7501</v>
      </c>
      <c r="B1280" s="215" t="s">
        <v>7502</v>
      </c>
      <c r="C1280" s="215" t="str">
        <f t="shared" si="5"/>
        <v>EEKambja</v>
      </c>
    </row>
    <row r="1281" spans="1:3" ht="12" customHeight="1">
      <c r="A1281" s="215" t="s">
        <v>7503</v>
      </c>
      <c r="B1281" s="215" t="s">
        <v>7504</v>
      </c>
      <c r="C1281" s="215" t="str">
        <f t="shared" si="5"/>
        <v>EEKastre</v>
      </c>
    </row>
    <row r="1282" spans="1:3" ht="12" customHeight="1">
      <c r="A1282" s="215" t="s">
        <v>7505</v>
      </c>
      <c r="B1282" s="215" t="s">
        <v>7506</v>
      </c>
      <c r="C1282" s="215" t="str">
        <f t="shared" si="5"/>
        <v>EELuunja</v>
      </c>
    </row>
    <row r="1283" spans="1:3" ht="12" customHeight="1">
      <c r="A1283" s="215" t="s">
        <v>7507</v>
      </c>
      <c r="B1283" s="215" t="s">
        <v>7508</v>
      </c>
      <c r="C1283" s="215" t="str">
        <f t="shared" si="5"/>
        <v>EENõo</v>
      </c>
    </row>
    <row r="1284" spans="1:3" ht="12" customHeight="1">
      <c r="A1284" s="215" t="s">
        <v>7509</v>
      </c>
      <c r="B1284" s="215" t="s">
        <v>7510</v>
      </c>
      <c r="C1284" s="215" t="str">
        <f t="shared" si="5"/>
        <v>EEPeipsiääre</v>
      </c>
    </row>
    <row r="1285" spans="1:3" ht="12" customHeight="1">
      <c r="A1285" s="215" t="s">
        <v>7511</v>
      </c>
      <c r="B1285" s="215" t="s">
        <v>7498</v>
      </c>
      <c r="C1285" s="215" t="str">
        <f t="shared" si="5"/>
        <v>EETartu</v>
      </c>
    </row>
    <row r="1286" spans="1:3" ht="12" customHeight="1">
      <c r="A1286" s="215" t="s">
        <v>7512</v>
      </c>
      <c r="B1286" s="215" t="s">
        <v>7513</v>
      </c>
      <c r="C1286" s="215" t="str">
        <f t="shared" si="5"/>
        <v>EEValgamaa</v>
      </c>
    </row>
    <row r="1287" spans="1:3" ht="12" customHeight="1">
      <c r="A1287" s="215" t="s">
        <v>7514</v>
      </c>
      <c r="B1287" s="215" t="s">
        <v>7515</v>
      </c>
      <c r="C1287" s="215" t="str">
        <f t="shared" si="5"/>
        <v>EEOtepää</v>
      </c>
    </row>
    <row r="1288" spans="1:3" ht="12" customHeight="1">
      <c r="A1288" s="215" t="s">
        <v>7516</v>
      </c>
      <c r="B1288" s="215" t="s">
        <v>7517</v>
      </c>
      <c r="C1288" s="215" t="str">
        <f t="shared" si="5"/>
        <v>EETõrva</v>
      </c>
    </row>
    <row r="1289" spans="1:3" ht="12" customHeight="1">
      <c r="A1289" s="215" t="s">
        <v>7518</v>
      </c>
      <c r="B1289" s="215" t="s">
        <v>7519</v>
      </c>
      <c r="C1289" s="215" t="str">
        <f t="shared" si="5"/>
        <v>EEValga</v>
      </c>
    </row>
    <row r="1290" spans="1:3" ht="12" customHeight="1">
      <c r="A1290" s="215" t="s">
        <v>7520</v>
      </c>
      <c r="B1290" s="215" t="s">
        <v>7521</v>
      </c>
      <c r="C1290" s="215" t="str">
        <f t="shared" si="5"/>
        <v>EEViljandimaa</v>
      </c>
    </row>
    <row r="1291" spans="1:3" ht="12" customHeight="1">
      <c r="A1291" s="215" t="s">
        <v>7522</v>
      </c>
      <c r="B1291" s="215" t="s">
        <v>7523</v>
      </c>
      <c r="C1291" s="215" t="str">
        <f t="shared" si="5"/>
        <v>EEViljandi</v>
      </c>
    </row>
    <row r="1292" spans="1:3" ht="12" customHeight="1">
      <c r="A1292" s="215" t="s">
        <v>7524</v>
      </c>
      <c r="B1292" s="215" t="s">
        <v>7525</v>
      </c>
      <c r="C1292" s="215" t="str">
        <f t="shared" si="5"/>
        <v>EEMulgi</v>
      </c>
    </row>
    <row r="1293" spans="1:3" ht="12" customHeight="1">
      <c r="A1293" s="215" t="s">
        <v>7526</v>
      </c>
      <c r="B1293" s="215" t="s">
        <v>7527</v>
      </c>
      <c r="C1293" s="215" t="str">
        <f t="shared" si="5"/>
        <v>EEPõhja-Sakala</v>
      </c>
    </row>
    <row r="1294" spans="1:3" ht="12" customHeight="1">
      <c r="A1294" s="215" t="s">
        <v>7528</v>
      </c>
      <c r="B1294" s="215" t="s">
        <v>7523</v>
      </c>
      <c r="C1294" s="215" t="str">
        <f t="shared" si="5"/>
        <v>EEViljandi</v>
      </c>
    </row>
    <row r="1295" spans="1:3" ht="12" customHeight="1">
      <c r="A1295" s="215" t="s">
        <v>7529</v>
      </c>
      <c r="B1295" s="215" t="s">
        <v>7530</v>
      </c>
      <c r="C1295" s="215" t="str">
        <f t="shared" si="5"/>
        <v>EEVõrumaa</v>
      </c>
    </row>
    <row r="1296" spans="1:3" ht="12" customHeight="1">
      <c r="A1296" s="215" t="s">
        <v>7531</v>
      </c>
      <c r="B1296" s="215" t="s">
        <v>7532</v>
      </c>
      <c r="C1296" s="215" t="str">
        <f t="shared" si="5"/>
        <v>EEVõru</v>
      </c>
    </row>
    <row r="1297" spans="1:3" ht="12" customHeight="1">
      <c r="A1297" s="215" t="s">
        <v>7533</v>
      </c>
      <c r="B1297" s="215" t="s">
        <v>7534</v>
      </c>
      <c r="C1297" s="215" t="str">
        <f t="shared" si="5"/>
        <v>EEAntsla</v>
      </c>
    </row>
    <row r="1298" spans="1:3" ht="12" customHeight="1">
      <c r="A1298" s="215" t="s">
        <v>7535</v>
      </c>
      <c r="B1298" s="215" t="s">
        <v>7536</v>
      </c>
      <c r="C1298" s="215" t="str">
        <f t="shared" si="5"/>
        <v>EERõuge</v>
      </c>
    </row>
    <row r="1299" spans="1:3" ht="12" customHeight="1">
      <c r="A1299" s="215" t="s">
        <v>7537</v>
      </c>
      <c r="B1299" s="215" t="s">
        <v>7538</v>
      </c>
      <c r="C1299" s="215" t="str">
        <f t="shared" si="5"/>
        <v>EESetomaa</v>
      </c>
    </row>
    <row r="1300" spans="1:3" ht="12" customHeight="1">
      <c r="A1300" s="215" t="s">
        <v>7539</v>
      </c>
      <c r="B1300" s="215" t="s">
        <v>7532</v>
      </c>
      <c r="C1300" s="215" t="str">
        <f t="shared" si="5"/>
        <v>EEVõru</v>
      </c>
    </row>
    <row r="1301" spans="1:3" ht="12" customHeight="1">
      <c r="A1301" s="215" t="s">
        <v>7540</v>
      </c>
      <c r="B1301" s="215" t="s">
        <v>7541</v>
      </c>
      <c r="C1301" s="215" t="str">
        <f t="shared" si="5"/>
        <v>EGAl Iskandarīyah</v>
      </c>
    </row>
    <row r="1302" spans="1:3" ht="12" customHeight="1">
      <c r="A1302" s="215" t="s">
        <v>7542</v>
      </c>
      <c r="B1302" s="215" t="s">
        <v>7543</v>
      </c>
      <c r="C1302" s="215" t="str">
        <f t="shared" si="5"/>
        <v>EGAswān</v>
      </c>
    </row>
    <row r="1303" spans="1:3" ht="12" customHeight="1">
      <c r="A1303" s="215" t="s">
        <v>7544</v>
      </c>
      <c r="B1303" s="215" t="s">
        <v>7545</v>
      </c>
      <c r="C1303" s="215" t="str">
        <f t="shared" si="5"/>
        <v>EGAsyūţ</v>
      </c>
    </row>
    <row r="1304" spans="1:3" ht="12" customHeight="1">
      <c r="A1304" s="215" t="s">
        <v>7546</v>
      </c>
      <c r="B1304" s="215" t="s">
        <v>7547</v>
      </c>
      <c r="C1304" s="215" t="str">
        <f t="shared" si="5"/>
        <v>EGAl Baḩr al Aḩmar</v>
      </c>
    </row>
    <row r="1305" spans="1:3" ht="12" customHeight="1">
      <c r="A1305" s="215" t="s">
        <v>7548</v>
      </c>
      <c r="B1305" s="215" t="s">
        <v>7549</v>
      </c>
      <c r="C1305" s="215" t="str">
        <f t="shared" si="5"/>
        <v>EGAl Buḩayrah</v>
      </c>
    </row>
    <row r="1306" spans="1:3" ht="12" customHeight="1">
      <c r="A1306" s="215" t="s">
        <v>7550</v>
      </c>
      <c r="B1306" s="215" t="s">
        <v>7551</v>
      </c>
      <c r="C1306" s="215" t="str">
        <f t="shared" si="5"/>
        <v>EGBanī Suwayf</v>
      </c>
    </row>
    <row r="1307" spans="1:3" ht="12" customHeight="1">
      <c r="A1307" s="215" t="s">
        <v>7552</v>
      </c>
      <c r="B1307" s="215" t="s">
        <v>7553</v>
      </c>
      <c r="C1307" s="215" t="str">
        <f t="shared" si="5"/>
        <v>EGAl Qāhirah</v>
      </c>
    </row>
    <row r="1308" spans="1:3" ht="12" customHeight="1">
      <c r="A1308" s="215" t="s">
        <v>7554</v>
      </c>
      <c r="B1308" s="215" t="s">
        <v>7555</v>
      </c>
      <c r="C1308" s="215" t="str">
        <f t="shared" si="5"/>
        <v>EGAd Daqahlīyah</v>
      </c>
    </row>
    <row r="1309" spans="1:3" ht="12" customHeight="1">
      <c r="A1309" s="215" t="s">
        <v>7556</v>
      </c>
      <c r="B1309" s="215" t="s">
        <v>7557</v>
      </c>
      <c r="C1309" s="215" t="str">
        <f t="shared" si="5"/>
        <v>EGDumyāţ</v>
      </c>
    </row>
    <row r="1310" spans="1:3" ht="12" customHeight="1">
      <c r="A1310" s="215" t="s">
        <v>7558</v>
      </c>
      <c r="B1310" s="215" t="s">
        <v>7559</v>
      </c>
      <c r="C1310" s="215" t="str">
        <f t="shared" si="5"/>
        <v>EGAl Fayyūm</v>
      </c>
    </row>
    <row r="1311" spans="1:3" ht="12" customHeight="1">
      <c r="A1311" s="215" t="s">
        <v>7560</v>
      </c>
      <c r="B1311" s="215" t="s">
        <v>7561</v>
      </c>
      <c r="C1311" s="215" t="str">
        <f t="shared" si="5"/>
        <v>EGAl Gharbīyah</v>
      </c>
    </row>
    <row r="1312" spans="1:3" ht="12" customHeight="1">
      <c r="A1312" s="215" t="s">
        <v>7562</v>
      </c>
      <c r="B1312" s="215" t="s">
        <v>7563</v>
      </c>
      <c r="C1312" s="215" t="str">
        <f t="shared" si="5"/>
        <v>EGAl Jīzah</v>
      </c>
    </row>
    <row r="1313" spans="1:3" ht="12" customHeight="1">
      <c r="A1313" s="215" t="s">
        <v>7564</v>
      </c>
      <c r="B1313" s="215" t="s">
        <v>7565</v>
      </c>
      <c r="C1313" s="215" t="str">
        <f t="shared" si="5"/>
        <v>EGAl Ismā'īlīyah</v>
      </c>
    </row>
    <row r="1314" spans="1:3" ht="12" customHeight="1">
      <c r="A1314" s="215" t="s">
        <v>7566</v>
      </c>
      <c r="B1314" s="215" t="s">
        <v>7567</v>
      </c>
      <c r="C1314" s="215" t="str">
        <f t="shared" si="5"/>
        <v>EGJanūb Sīnā'</v>
      </c>
    </row>
    <row r="1315" spans="1:3" ht="12" customHeight="1">
      <c r="A1315" s="215" t="s">
        <v>7568</v>
      </c>
      <c r="B1315" s="215" t="s">
        <v>7569</v>
      </c>
      <c r="C1315" s="215" t="str">
        <f t="shared" si="5"/>
        <v>EGAl Qalyūbīyah</v>
      </c>
    </row>
    <row r="1316" spans="1:3" ht="12" customHeight="1">
      <c r="A1316" s="215" t="s">
        <v>7570</v>
      </c>
      <c r="B1316" s="215" t="s">
        <v>7571</v>
      </c>
      <c r="C1316" s="215" t="str">
        <f t="shared" si="5"/>
        <v>EGKafr ash Shaykh</v>
      </c>
    </row>
    <row r="1317" spans="1:3" ht="12" customHeight="1">
      <c r="A1317" s="215" t="s">
        <v>7572</v>
      </c>
      <c r="B1317" s="215" t="s">
        <v>7573</v>
      </c>
      <c r="C1317" s="215" t="str">
        <f t="shared" si="5"/>
        <v>EGQinā</v>
      </c>
    </row>
    <row r="1318" spans="1:3" ht="12" customHeight="1">
      <c r="A1318" s="215" t="s">
        <v>7574</v>
      </c>
      <c r="B1318" s="215" t="s">
        <v>7575</v>
      </c>
      <c r="C1318" s="215" t="str">
        <f t="shared" si="5"/>
        <v>EGAl Uqşur</v>
      </c>
    </row>
    <row r="1319" spans="1:3" ht="12" customHeight="1">
      <c r="A1319" s="215" t="s">
        <v>7576</v>
      </c>
      <c r="B1319" s="215" t="s">
        <v>7577</v>
      </c>
      <c r="C1319" s="215" t="str">
        <f t="shared" si="5"/>
        <v>EGAl Minyā</v>
      </c>
    </row>
    <row r="1320" spans="1:3" ht="12" customHeight="1">
      <c r="A1320" s="215" t="s">
        <v>7578</v>
      </c>
      <c r="B1320" s="215" t="s">
        <v>7579</v>
      </c>
      <c r="C1320" s="215" t="str">
        <f t="shared" si="5"/>
        <v>EGAl Minūfīyah</v>
      </c>
    </row>
    <row r="1321" spans="1:3" ht="12" customHeight="1">
      <c r="A1321" s="215" t="s">
        <v>7580</v>
      </c>
      <c r="B1321" s="215" t="s">
        <v>7581</v>
      </c>
      <c r="C1321" s="215" t="str">
        <f t="shared" si="5"/>
        <v>EGMaţrūḩ</v>
      </c>
    </row>
    <row r="1322" spans="1:3" ht="12" customHeight="1">
      <c r="A1322" s="215" t="s">
        <v>7582</v>
      </c>
      <c r="B1322" s="215" t="s">
        <v>7583</v>
      </c>
      <c r="C1322" s="215" t="str">
        <f t="shared" si="5"/>
        <v>EGBūr Sa‘īd</v>
      </c>
    </row>
    <row r="1323" spans="1:3" ht="12" customHeight="1">
      <c r="A1323" s="215" t="s">
        <v>7584</v>
      </c>
      <c r="B1323" s="215" t="s">
        <v>7585</v>
      </c>
      <c r="C1323" s="215" t="str">
        <f t="shared" si="5"/>
        <v>EGSūhāj</v>
      </c>
    </row>
    <row r="1324" spans="1:3" ht="12" customHeight="1">
      <c r="A1324" s="215" t="s">
        <v>7586</v>
      </c>
      <c r="B1324" s="215" t="s">
        <v>7587</v>
      </c>
      <c r="C1324" s="215" t="str">
        <f t="shared" si="5"/>
        <v>EGAsh Sharqīyah</v>
      </c>
    </row>
    <row r="1325" spans="1:3" ht="12" customHeight="1">
      <c r="A1325" s="215" t="s">
        <v>7588</v>
      </c>
      <c r="B1325" s="215" t="s">
        <v>7589</v>
      </c>
      <c r="C1325" s="215" t="str">
        <f t="shared" si="5"/>
        <v>EGShamāl Sīnā'</v>
      </c>
    </row>
    <row r="1326" spans="1:3" ht="12" customHeight="1">
      <c r="A1326" s="215" t="s">
        <v>7590</v>
      </c>
      <c r="B1326" s="215" t="s">
        <v>7591</v>
      </c>
      <c r="C1326" s="215" t="str">
        <f t="shared" si="5"/>
        <v>EGAs Suways</v>
      </c>
    </row>
    <row r="1327" spans="1:3" ht="12" customHeight="1">
      <c r="A1327" s="215" t="s">
        <v>7592</v>
      </c>
      <c r="B1327" s="215" t="s">
        <v>7593</v>
      </c>
      <c r="C1327" s="215" t="str">
        <f t="shared" si="5"/>
        <v>EGAl Wādī al Jadīd</v>
      </c>
    </row>
    <row r="1328" spans="1:3" ht="12" customHeight="1">
      <c r="A1328" s="215" t="s">
        <v>7594</v>
      </c>
      <c r="B1328" s="215" t="s">
        <v>7595</v>
      </c>
      <c r="C1328" s="215" t="str">
        <f t="shared" si="5"/>
        <v>ERAnsabā</v>
      </c>
    </row>
    <row r="1329" spans="1:3" ht="12" customHeight="1">
      <c r="A1329" s="215" t="s">
        <v>7594</v>
      </c>
      <c r="B1329" s="215" t="s">
        <v>7596</v>
      </c>
      <c r="C1329" s="215" t="str">
        <f t="shared" si="5"/>
        <v>ER‘Anseba</v>
      </c>
    </row>
    <row r="1330" spans="1:3" ht="12" customHeight="1">
      <c r="A1330" s="215" t="s">
        <v>7597</v>
      </c>
      <c r="B1330" s="215" t="s">
        <v>7598</v>
      </c>
      <c r="C1330" s="215" t="str">
        <f t="shared" si="5"/>
        <v>ERJanūbī al Baḩrī al Aḩmar</v>
      </c>
    </row>
    <row r="1331" spans="1:3" ht="12" customHeight="1">
      <c r="A1331" s="215" t="s">
        <v>7597</v>
      </c>
      <c r="B1331" s="215" t="s">
        <v>7599</v>
      </c>
      <c r="C1331" s="215" t="str">
        <f t="shared" si="5"/>
        <v>ERDebubawi K’eyyĭḥ Baḥri</v>
      </c>
    </row>
    <row r="1332" spans="1:3" ht="12" customHeight="1">
      <c r="A1332" s="215" t="s">
        <v>7600</v>
      </c>
      <c r="B1332" s="215" t="s">
        <v>7601</v>
      </c>
      <c r="C1332" s="215" t="str">
        <f t="shared" si="5"/>
        <v>ERAl Janūbī</v>
      </c>
    </row>
    <row r="1333" spans="1:3" ht="12" customHeight="1">
      <c r="A1333" s="215" t="s">
        <v>7600</v>
      </c>
      <c r="B1333" s="215" t="s">
        <v>7602</v>
      </c>
      <c r="C1333" s="215" t="str">
        <f t="shared" si="5"/>
        <v>ERDebub</v>
      </c>
    </row>
    <row r="1334" spans="1:3" ht="12" customHeight="1">
      <c r="A1334" s="215" t="s">
        <v>7603</v>
      </c>
      <c r="B1334" s="215" t="s">
        <v>7604</v>
      </c>
      <c r="C1334" s="215" t="str">
        <f t="shared" si="5"/>
        <v>ERQāsh-Barkah</v>
      </c>
    </row>
    <row r="1335" spans="1:3" ht="12" customHeight="1">
      <c r="A1335" s="215" t="s">
        <v>7603</v>
      </c>
      <c r="B1335" s="215" t="s">
        <v>7605</v>
      </c>
      <c r="C1335" s="215" t="str">
        <f t="shared" si="5"/>
        <v>ERGash-Barka</v>
      </c>
    </row>
    <row r="1336" spans="1:3" ht="12" customHeight="1">
      <c r="A1336" s="215" t="s">
        <v>7606</v>
      </c>
      <c r="B1336" s="215" t="s">
        <v>7607</v>
      </c>
      <c r="C1336" s="215" t="str">
        <f t="shared" si="5"/>
        <v>ERAl Awsaţ</v>
      </c>
    </row>
    <row r="1337" spans="1:3" ht="12" customHeight="1">
      <c r="A1337" s="215" t="s">
        <v>7606</v>
      </c>
      <c r="B1337" s="215" t="s">
        <v>7608</v>
      </c>
      <c r="C1337" s="215" t="str">
        <f t="shared" si="5"/>
        <v>ERMa’ĭkel</v>
      </c>
    </row>
    <row r="1338" spans="1:3" ht="12" customHeight="1">
      <c r="A1338" s="215" t="s">
        <v>7609</v>
      </c>
      <c r="B1338" s="215" t="s">
        <v>7610</v>
      </c>
      <c r="C1338" s="215" t="str">
        <f t="shared" si="5"/>
        <v>ERShimālī al Baḩrī al Aḩmar</v>
      </c>
    </row>
    <row r="1339" spans="1:3" ht="12" customHeight="1">
      <c r="A1339" s="215" t="s">
        <v>7609</v>
      </c>
      <c r="B1339" s="215" t="s">
        <v>7611</v>
      </c>
      <c r="C1339" s="215" t="str">
        <f t="shared" si="5"/>
        <v>ERSemienawi K’eyyĭḥ Baḥri</v>
      </c>
    </row>
    <row r="1340" spans="1:3" ht="12" customHeight="1">
      <c r="A1340" s="215" t="s">
        <v>7612</v>
      </c>
      <c r="B1340" s="215" t="s">
        <v>7613</v>
      </c>
      <c r="C1340" s="215" t="str">
        <f t="shared" si="5"/>
        <v>ESAndalucía</v>
      </c>
    </row>
    <row r="1341" spans="1:3" ht="12" customHeight="1">
      <c r="A1341" s="215" t="s">
        <v>7614</v>
      </c>
      <c r="B1341" s="215" t="s">
        <v>7615</v>
      </c>
      <c r="C1341" s="215" t="str">
        <f t="shared" si="5"/>
        <v>ESAlmería</v>
      </c>
    </row>
    <row r="1342" spans="1:3" ht="12" customHeight="1">
      <c r="A1342" s="215" t="s">
        <v>7616</v>
      </c>
      <c r="B1342" s="215" t="s">
        <v>7617</v>
      </c>
      <c r="C1342" s="215" t="str">
        <f t="shared" si="5"/>
        <v>ESCádiz</v>
      </c>
    </row>
    <row r="1343" spans="1:3" ht="12" customHeight="1">
      <c r="A1343" s="215" t="s">
        <v>7618</v>
      </c>
      <c r="B1343" s="215" t="s">
        <v>5497</v>
      </c>
      <c r="C1343" s="215" t="str">
        <f t="shared" si="5"/>
        <v>ESCórdoba</v>
      </c>
    </row>
    <row r="1344" spans="1:3" ht="12" customHeight="1">
      <c r="A1344" s="215" t="s">
        <v>7619</v>
      </c>
      <c r="B1344" s="215" t="s">
        <v>7620</v>
      </c>
      <c r="C1344" s="215" t="str">
        <f t="shared" si="5"/>
        <v>ESGranada</v>
      </c>
    </row>
    <row r="1345" spans="1:3" ht="12" customHeight="1">
      <c r="A1345" s="215" t="s">
        <v>7621</v>
      </c>
      <c r="B1345" s="215" t="s">
        <v>7622</v>
      </c>
      <c r="C1345" s="215" t="str">
        <f t="shared" si="5"/>
        <v>ESHuelva</v>
      </c>
    </row>
    <row r="1346" spans="1:3" ht="12" customHeight="1">
      <c r="A1346" s="215" t="s">
        <v>7623</v>
      </c>
      <c r="B1346" s="215" t="s">
        <v>7624</v>
      </c>
      <c r="C1346" s="215" t="str">
        <f t="shared" si="5"/>
        <v>ESJaén</v>
      </c>
    </row>
    <row r="1347" spans="1:3" ht="12" customHeight="1">
      <c r="A1347" s="215" t="s">
        <v>7625</v>
      </c>
      <c r="B1347" s="215" t="s">
        <v>7626</v>
      </c>
      <c r="C1347" s="215" t="str">
        <f t="shared" si="5"/>
        <v>ESMálaga</v>
      </c>
    </row>
    <row r="1348" spans="1:3" ht="12" customHeight="1">
      <c r="A1348" s="215" t="s">
        <v>7627</v>
      </c>
      <c r="B1348" s="215" t="s">
        <v>7628</v>
      </c>
      <c r="C1348" s="215" t="str">
        <f t="shared" si="5"/>
        <v>ESSevilla</v>
      </c>
    </row>
    <row r="1349" spans="1:3" ht="12" customHeight="1">
      <c r="A1349" s="215" t="s">
        <v>7629</v>
      </c>
      <c r="B1349" s="215" t="s">
        <v>7630</v>
      </c>
      <c r="C1349" s="215" t="str">
        <f t="shared" si="5"/>
        <v>ESAragón</v>
      </c>
    </row>
    <row r="1350" spans="1:3" ht="12" customHeight="1">
      <c r="A1350" s="215" t="s">
        <v>7631</v>
      </c>
      <c r="B1350" s="215" t="s">
        <v>7632</v>
      </c>
      <c r="C1350" s="215" t="str">
        <f t="shared" si="5"/>
        <v>ESHuesca</v>
      </c>
    </row>
    <row r="1351" spans="1:3" ht="12" customHeight="1">
      <c r="A1351" s="215" t="s">
        <v>7633</v>
      </c>
      <c r="B1351" s="215" t="s">
        <v>7634</v>
      </c>
      <c r="C1351" s="215" t="str">
        <f t="shared" si="5"/>
        <v>ESTeruel</v>
      </c>
    </row>
    <row r="1352" spans="1:3" ht="12" customHeight="1">
      <c r="A1352" s="215" t="s">
        <v>7635</v>
      </c>
      <c r="B1352" s="215" t="s">
        <v>7636</v>
      </c>
      <c r="C1352" s="215" t="str">
        <f t="shared" si="5"/>
        <v>ESZaragoza</v>
      </c>
    </row>
    <row r="1353" spans="1:3" ht="12" customHeight="1">
      <c r="A1353" s="215" t="s">
        <v>7637</v>
      </c>
      <c r="B1353" s="215" t="s">
        <v>7638</v>
      </c>
      <c r="C1353" s="215" t="str">
        <f t="shared" si="5"/>
        <v>ESAsturias, Principado de</v>
      </c>
    </row>
    <row r="1354" spans="1:3" ht="12" customHeight="1">
      <c r="A1354" s="215" t="s">
        <v>7639</v>
      </c>
      <c r="B1354" s="215" t="s">
        <v>7640</v>
      </c>
      <c r="C1354" s="215" t="str">
        <f t="shared" si="5"/>
        <v>ESAsturias</v>
      </c>
    </row>
    <row r="1355" spans="1:3" ht="12" customHeight="1">
      <c r="A1355" s="215" t="s">
        <v>7641</v>
      </c>
      <c r="B1355" s="215" t="s">
        <v>7642</v>
      </c>
      <c r="C1355" s="215" t="str">
        <f t="shared" si="5"/>
        <v>ESCantabria</v>
      </c>
    </row>
    <row r="1356" spans="1:3" ht="12" customHeight="1">
      <c r="A1356" s="215" t="s">
        <v>7643</v>
      </c>
      <c r="B1356" s="215" t="s">
        <v>7642</v>
      </c>
      <c r="C1356" s="215" t="str">
        <f t="shared" si="5"/>
        <v>ESCantabria</v>
      </c>
    </row>
    <row r="1357" spans="1:3" ht="12" customHeight="1">
      <c r="A1357" s="215" t="s">
        <v>7644</v>
      </c>
      <c r="B1357" s="215" t="s">
        <v>7645</v>
      </c>
      <c r="C1357" s="215" t="str">
        <f t="shared" si="5"/>
        <v>ESCastilla y León</v>
      </c>
    </row>
    <row r="1358" spans="1:3" ht="12" customHeight="1">
      <c r="A1358" s="215" t="s">
        <v>7646</v>
      </c>
      <c r="B1358" s="215" t="s">
        <v>7647</v>
      </c>
      <c r="C1358" s="215" t="str">
        <f t="shared" si="5"/>
        <v>ESÁvila</v>
      </c>
    </row>
    <row r="1359" spans="1:3" ht="12" customHeight="1">
      <c r="A1359" s="215" t="s">
        <v>7648</v>
      </c>
      <c r="B1359" s="215" t="s">
        <v>7649</v>
      </c>
      <c r="C1359" s="215" t="str">
        <f t="shared" si="5"/>
        <v>ESBurgos</v>
      </c>
    </row>
    <row r="1360" spans="1:3" ht="12" customHeight="1">
      <c r="A1360" s="215" t="s">
        <v>7650</v>
      </c>
      <c r="B1360" s="215" t="s">
        <v>7651</v>
      </c>
      <c r="C1360" s="215" t="str">
        <f t="shared" si="5"/>
        <v>ESLeón</v>
      </c>
    </row>
    <row r="1361" spans="1:3" ht="12" customHeight="1">
      <c r="A1361" s="215" t="s">
        <v>7652</v>
      </c>
      <c r="B1361" s="215" t="s">
        <v>7653</v>
      </c>
      <c r="C1361" s="215" t="str">
        <f t="shared" si="5"/>
        <v>ESPalencia</v>
      </c>
    </row>
    <row r="1362" spans="1:3" ht="12" customHeight="1">
      <c r="A1362" s="215" t="s">
        <v>7654</v>
      </c>
      <c r="B1362" s="215" t="s">
        <v>7655</v>
      </c>
      <c r="C1362" s="215" t="str">
        <f t="shared" si="5"/>
        <v>ESSalamanca</v>
      </c>
    </row>
    <row r="1363" spans="1:3" ht="12" customHeight="1">
      <c r="A1363" s="215" t="s">
        <v>7656</v>
      </c>
      <c r="B1363" s="215" t="s">
        <v>7657</v>
      </c>
      <c r="C1363" s="215" t="str">
        <f t="shared" si="5"/>
        <v>ESSegovia</v>
      </c>
    </row>
    <row r="1364" spans="1:3" ht="12" customHeight="1">
      <c r="A1364" s="215" t="s">
        <v>7658</v>
      </c>
      <c r="B1364" s="215" t="s">
        <v>7659</v>
      </c>
      <c r="C1364" s="215" t="str">
        <f t="shared" si="5"/>
        <v>ESSoria</v>
      </c>
    </row>
    <row r="1365" spans="1:3" ht="12" customHeight="1">
      <c r="A1365" s="215" t="s">
        <v>7660</v>
      </c>
      <c r="B1365" s="215" t="s">
        <v>7661</v>
      </c>
      <c r="C1365" s="215" t="str">
        <f t="shared" si="5"/>
        <v>ESValladolid</v>
      </c>
    </row>
    <row r="1366" spans="1:3" ht="12" customHeight="1">
      <c r="A1366" s="215" t="s">
        <v>7662</v>
      </c>
      <c r="B1366" s="215" t="s">
        <v>7663</v>
      </c>
      <c r="C1366" s="215" t="str">
        <f t="shared" si="5"/>
        <v>ESZamora</v>
      </c>
    </row>
    <row r="1367" spans="1:3" ht="12" customHeight="1">
      <c r="A1367" s="215" t="s">
        <v>7664</v>
      </c>
      <c r="B1367" s="215" t="s">
        <v>7665</v>
      </c>
      <c r="C1367" s="215" t="str">
        <f t="shared" si="5"/>
        <v>ESCastilla-La Mancha</v>
      </c>
    </row>
    <row r="1368" spans="1:3" ht="12" customHeight="1">
      <c r="A1368" s="215" t="s">
        <v>7666</v>
      </c>
      <c r="B1368" s="215" t="s">
        <v>7667</v>
      </c>
      <c r="C1368" s="215" t="str">
        <f t="shared" si="5"/>
        <v>ESAlbacete</v>
      </c>
    </row>
    <row r="1369" spans="1:3" ht="12" customHeight="1">
      <c r="A1369" s="215" t="s">
        <v>7668</v>
      </c>
      <c r="B1369" s="215" t="s">
        <v>7669</v>
      </c>
      <c r="C1369" s="215" t="str">
        <f t="shared" si="5"/>
        <v>ESCiudad Real</v>
      </c>
    </row>
    <row r="1370" spans="1:3" ht="12" customHeight="1">
      <c r="A1370" s="215" t="s">
        <v>7670</v>
      </c>
      <c r="B1370" s="215" t="s">
        <v>7671</v>
      </c>
      <c r="C1370" s="215" t="str">
        <f t="shared" si="5"/>
        <v>ESCuenca</v>
      </c>
    </row>
    <row r="1371" spans="1:3" ht="12" customHeight="1">
      <c r="A1371" s="215" t="s">
        <v>7672</v>
      </c>
      <c r="B1371" s="215" t="s">
        <v>7673</v>
      </c>
      <c r="C1371" s="215" t="str">
        <f t="shared" si="5"/>
        <v>ESGuadalajara</v>
      </c>
    </row>
    <row r="1372" spans="1:3" ht="12" customHeight="1">
      <c r="A1372" s="215" t="s">
        <v>7674</v>
      </c>
      <c r="B1372" s="215" t="s">
        <v>1182</v>
      </c>
      <c r="C1372" s="215" t="str">
        <f t="shared" si="5"/>
        <v>ESToledo</v>
      </c>
    </row>
    <row r="1373" spans="1:3" ht="12" customHeight="1">
      <c r="A1373" s="215" t="s">
        <v>7675</v>
      </c>
      <c r="B1373" s="215" t="s">
        <v>7676</v>
      </c>
      <c r="C1373" s="215" t="str">
        <f t="shared" si="5"/>
        <v>ESCanarias</v>
      </c>
    </row>
    <row r="1374" spans="1:3" ht="12" customHeight="1">
      <c r="A1374" s="215" t="s">
        <v>7677</v>
      </c>
      <c r="B1374" s="215" t="s">
        <v>7678</v>
      </c>
      <c r="C1374" s="215" t="str">
        <f t="shared" si="5"/>
        <v>ESLas Palmas</v>
      </c>
    </row>
    <row r="1375" spans="1:3" ht="12" customHeight="1">
      <c r="A1375" s="215" t="s">
        <v>7679</v>
      </c>
      <c r="B1375" s="215" t="s">
        <v>7680</v>
      </c>
      <c r="C1375" s="215" t="str">
        <f t="shared" si="5"/>
        <v>ESSanta Cruz de Tenerife</v>
      </c>
    </row>
    <row r="1376" spans="1:3" ht="12" customHeight="1">
      <c r="A1376" s="215" t="s">
        <v>7681</v>
      </c>
      <c r="B1376" s="215" t="s">
        <v>7682</v>
      </c>
      <c r="C1376" s="215" t="str">
        <f t="shared" si="5"/>
        <v>ESCatalunya [Cataluña]</v>
      </c>
    </row>
    <row r="1377" spans="1:3" ht="12" customHeight="1">
      <c r="A1377" s="215" t="s">
        <v>7683</v>
      </c>
      <c r="B1377" s="215" t="s">
        <v>7684</v>
      </c>
      <c r="C1377" s="215" t="str">
        <f t="shared" si="5"/>
        <v>ESBarcelona [Barcelona]</v>
      </c>
    </row>
    <row r="1378" spans="1:3" ht="12" customHeight="1">
      <c r="A1378" s="215" t="s">
        <v>7685</v>
      </c>
      <c r="B1378" s="215" t="s">
        <v>7686</v>
      </c>
      <c r="C1378" s="215" t="str">
        <f t="shared" si="5"/>
        <v>ESGirona [Gerona]</v>
      </c>
    </row>
    <row r="1379" spans="1:3" ht="12" customHeight="1">
      <c r="A1379" s="215" t="s">
        <v>7687</v>
      </c>
      <c r="B1379" s="215" t="s">
        <v>7688</v>
      </c>
      <c r="C1379" s="215" t="str">
        <f t="shared" si="5"/>
        <v>ESLleida [Lérida]</v>
      </c>
    </row>
    <row r="1380" spans="1:3" ht="12" customHeight="1">
      <c r="A1380" s="215" t="s">
        <v>7689</v>
      </c>
      <c r="B1380" s="215" t="s">
        <v>7690</v>
      </c>
      <c r="C1380" s="215" t="str">
        <f t="shared" si="5"/>
        <v>ESTarragona [Tarragona]</v>
      </c>
    </row>
    <row r="1381" spans="1:3" ht="12" customHeight="1">
      <c r="A1381" s="215" t="s">
        <v>7691</v>
      </c>
      <c r="B1381" s="215" t="s">
        <v>7692</v>
      </c>
      <c r="C1381" s="215" t="str">
        <f t="shared" si="5"/>
        <v>ESExtremadura</v>
      </c>
    </row>
    <row r="1382" spans="1:3" ht="12" customHeight="1">
      <c r="A1382" s="215" t="s">
        <v>7693</v>
      </c>
      <c r="B1382" s="215" t="s">
        <v>7694</v>
      </c>
      <c r="C1382" s="215" t="str">
        <f t="shared" si="5"/>
        <v>ESBadajoz</v>
      </c>
    </row>
    <row r="1383" spans="1:3" ht="12" customHeight="1">
      <c r="A1383" s="215" t="s">
        <v>7695</v>
      </c>
      <c r="B1383" s="215" t="s">
        <v>7696</v>
      </c>
      <c r="C1383" s="215" t="str">
        <f t="shared" si="5"/>
        <v>ESCáceres</v>
      </c>
    </row>
    <row r="1384" spans="1:3" ht="12" customHeight="1">
      <c r="A1384" s="215" t="s">
        <v>7697</v>
      </c>
      <c r="B1384" s="215" t="s">
        <v>7698</v>
      </c>
      <c r="C1384" s="215" t="str">
        <f t="shared" si="5"/>
        <v>ESGalicia [Galicia]</v>
      </c>
    </row>
    <row r="1385" spans="1:3" ht="12" customHeight="1">
      <c r="A1385" s="215" t="s">
        <v>7699</v>
      </c>
      <c r="B1385" s="215" t="s">
        <v>7700</v>
      </c>
      <c r="C1385" s="215" t="str">
        <f t="shared" si="5"/>
        <v>ESA Coruña [La Coruña]</v>
      </c>
    </row>
    <row r="1386" spans="1:3" ht="12" customHeight="1">
      <c r="A1386" s="215" t="s">
        <v>7701</v>
      </c>
      <c r="B1386" s="215" t="s">
        <v>7702</v>
      </c>
      <c r="C1386" s="215" t="str">
        <f t="shared" si="5"/>
        <v>ESLugo [Lugo]</v>
      </c>
    </row>
    <row r="1387" spans="1:3" ht="12" customHeight="1">
      <c r="A1387" s="215" t="s">
        <v>7703</v>
      </c>
      <c r="B1387" s="215" t="s">
        <v>7704</v>
      </c>
      <c r="C1387" s="215" t="str">
        <f t="shared" si="5"/>
        <v>ESOurense [Orense]</v>
      </c>
    </row>
    <row r="1388" spans="1:3" ht="12" customHeight="1">
      <c r="A1388" s="215" t="s">
        <v>7705</v>
      </c>
      <c r="B1388" s="215" t="s">
        <v>7706</v>
      </c>
      <c r="C1388" s="215" t="str">
        <f t="shared" si="5"/>
        <v>ESPontevedra [Pontevedra]</v>
      </c>
    </row>
    <row r="1389" spans="1:3" ht="12" customHeight="1">
      <c r="A1389" s="215" t="s">
        <v>7707</v>
      </c>
      <c r="B1389" s="215" t="s">
        <v>7708</v>
      </c>
      <c r="C1389" s="215" t="str">
        <f t="shared" si="5"/>
        <v>ESIlles Balears [Islas Baleares]</v>
      </c>
    </row>
    <row r="1390" spans="1:3" ht="12" customHeight="1">
      <c r="A1390" s="215" t="s">
        <v>7709</v>
      </c>
      <c r="B1390" s="215" t="s">
        <v>7710</v>
      </c>
      <c r="C1390" s="215" t="str">
        <f t="shared" si="5"/>
        <v>ESBalears [Baleares]</v>
      </c>
    </row>
    <row r="1391" spans="1:3" ht="12" customHeight="1">
      <c r="A1391" s="215" t="s">
        <v>7711</v>
      </c>
      <c r="B1391" s="215" t="s">
        <v>7712</v>
      </c>
      <c r="C1391" s="215" t="str">
        <f t="shared" si="5"/>
        <v>ESMurcia, Región de</v>
      </c>
    </row>
    <row r="1392" spans="1:3" ht="12" customHeight="1">
      <c r="A1392" s="215" t="s">
        <v>7713</v>
      </c>
      <c r="B1392" s="215" t="s">
        <v>7714</v>
      </c>
      <c r="C1392" s="215" t="str">
        <f t="shared" si="5"/>
        <v>ESMurcia</v>
      </c>
    </row>
    <row r="1393" spans="1:3" ht="12" customHeight="1">
      <c r="A1393" s="215" t="s">
        <v>7715</v>
      </c>
      <c r="B1393" s="215" t="s">
        <v>856</v>
      </c>
      <c r="C1393" s="215" t="str">
        <f t="shared" si="5"/>
        <v>ESMadrid, Comunidad de</v>
      </c>
    </row>
    <row r="1394" spans="1:3" ht="12" customHeight="1">
      <c r="A1394" s="215" t="s">
        <v>7716</v>
      </c>
      <c r="B1394" s="215" t="s">
        <v>855</v>
      </c>
      <c r="C1394" s="215" t="str">
        <f t="shared" si="5"/>
        <v>ESMadrid</v>
      </c>
    </row>
    <row r="1395" spans="1:3" ht="12" customHeight="1">
      <c r="A1395" s="215" t="s">
        <v>7717</v>
      </c>
      <c r="B1395" s="215" t="s">
        <v>7718</v>
      </c>
      <c r="C1395" s="215" t="str">
        <f t="shared" si="5"/>
        <v>ESNafarroako Foru Komunitatea*</v>
      </c>
    </row>
    <row r="1396" spans="1:3" ht="12" customHeight="1">
      <c r="A1396" s="215" t="s">
        <v>7717</v>
      </c>
      <c r="B1396" s="215" t="s">
        <v>7719</v>
      </c>
      <c r="C1396" s="215" t="str">
        <f t="shared" si="5"/>
        <v>ESNavarra, Comunidad Foral de</v>
      </c>
    </row>
    <row r="1397" spans="1:3" ht="12" customHeight="1">
      <c r="A1397" s="215" t="s">
        <v>7720</v>
      </c>
      <c r="B1397" s="215" t="s">
        <v>7721</v>
      </c>
      <c r="C1397" s="215" t="str">
        <f t="shared" si="5"/>
        <v>ESNafarroa*</v>
      </c>
    </row>
    <row r="1398" spans="1:3" ht="12" customHeight="1">
      <c r="A1398" s="215" t="s">
        <v>7720</v>
      </c>
      <c r="B1398" s="215" t="s">
        <v>7722</v>
      </c>
      <c r="C1398" s="215" t="str">
        <f t="shared" si="5"/>
        <v>ESNavarra</v>
      </c>
    </row>
    <row r="1399" spans="1:3" ht="12" customHeight="1">
      <c r="A1399" s="215" t="s">
        <v>7723</v>
      </c>
      <c r="B1399" s="215" t="s">
        <v>7724</v>
      </c>
      <c r="C1399" s="215" t="str">
        <f t="shared" si="5"/>
        <v>ESEuskal Herria</v>
      </c>
    </row>
    <row r="1400" spans="1:3" ht="12" customHeight="1">
      <c r="A1400" s="215" t="s">
        <v>7723</v>
      </c>
      <c r="B1400" s="215" t="s">
        <v>7725</v>
      </c>
      <c r="C1400" s="215" t="str">
        <f t="shared" si="5"/>
        <v>ESPaís Vasco</v>
      </c>
    </row>
    <row r="1401" spans="1:3" ht="12" customHeight="1">
      <c r="A1401" s="215" t="s">
        <v>7726</v>
      </c>
      <c r="B1401" s="215" t="s">
        <v>1151</v>
      </c>
      <c r="C1401" s="215" t="str">
        <f t="shared" si="5"/>
        <v>ESBizkaia</v>
      </c>
    </row>
    <row r="1402" spans="1:3" ht="12" customHeight="1">
      <c r="A1402" s="215" t="s">
        <v>7727</v>
      </c>
      <c r="B1402" s="215" t="s">
        <v>7728</v>
      </c>
      <c r="C1402" s="215" t="str">
        <f t="shared" si="5"/>
        <v>ESGipuzkoa</v>
      </c>
    </row>
    <row r="1403" spans="1:3" ht="12" customHeight="1">
      <c r="A1403" s="215" t="s">
        <v>7729</v>
      </c>
      <c r="B1403" s="215" t="s">
        <v>7730</v>
      </c>
      <c r="C1403" s="215" t="str">
        <f t="shared" si="5"/>
        <v>ESAraba*</v>
      </c>
    </row>
    <row r="1404" spans="1:3" ht="12" customHeight="1">
      <c r="A1404" s="215" t="s">
        <v>7729</v>
      </c>
      <c r="B1404" s="215" t="s">
        <v>7731</v>
      </c>
      <c r="C1404" s="215" t="str">
        <f t="shared" si="5"/>
        <v>ESÁlava</v>
      </c>
    </row>
    <row r="1405" spans="1:3" ht="12" customHeight="1">
      <c r="A1405" s="215" t="s">
        <v>7732</v>
      </c>
      <c r="B1405" s="215" t="s">
        <v>5465</v>
      </c>
      <c r="C1405" s="215" t="str">
        <f t="shared" si="5"/>
        <v>ESLa Rioja</v>
      </c>
    </row>
    <row r="1406" spans="1:3" ht="12" customHeight="1">
      <c r="A1406" s="215" t="s">
        <v>7733</v>
      </c>
      <c r="B1406" s="215" t="s">
        <v>5465</v>
      </c>
      <c r="C1406" s="215" t="str">
        <f t="shared" si="5"/>
        <v>ESLa Rioja</v>
      </c>
    </row>
    <row r="1407" spans="1:3" ht="12" customHeight="1">
      <c r="A1407" s="215" t="s">
        <v>7734</v>
      </c>
      <c r="B1407" s="215" t="s">
        <v>7735</v>
      </c>
      <c r="C1407" s="215" t="str">
        <f t="shared" si="5"/>
        <v>ESValenciana, Comunitat*</v>
      </c>
    </row>
    <row r="1408" spans="1:3" ht="12" customHeight="1">
      <c r="A1408" s="215" t="s">
        <v>7734</v>
      </c>
      <c r="B1408" s="215" t="s">
        <v>7736</v>
      </c>
      <c r="C1408" s="215" t="str">
        <f t="shared" si="5"/>
        <v>ESValenciana, Comunidad</v>
      </c>
    </row>
    <row r="1409" spans="1:3" ht="12" customHeight="1">
      <c r="A1409" s="215" t="s">
        <v>7737</v>
      </c>
      <c r="B1409" s="215" t="s">
        <v>7738</v>
      </c>
      <c r="C1409" s="215" t="str">
        <f t="shared" si="5"/>
        <v>ESAlacant*</v>
      </c>
    </row>
    <row r="1410" spans="1:3" ht="12" customHeight="1">
      <c r="A1410" s="215" t="s">
        <v>7737</v>
      </c>
      <c r="B1410" s="215" t="s">
        <v>7739</v>
      </c>
      <c r="C1410" s="215" t="str">
        <f t="shared" si="5"/>
        <v>ESAlicante</v>
      </c>
    </row>
    <row r="1411" spans="1:3" ht="12" customHeight="1">
      <c r="A1411" s="215" t="s">
        <v>7740</v>
      </c>
      <c r="B1411" s="215" t="s">
        <v>7741</v>
      </c>
      <c r="C1411" s="215" t="str">
        <f t="shared" si="5"/>
        <v>ESCastelló*</v>
      </c>
    </row>
    <row r="1412" spans="1:3" ht="12" customHeight="1">
      <c r="A1412" s="215" t="s">
        <v>7740</v>
      </c>
      <c r="B1412" s="215" t="s">
        <v>7742</v>
      </c>
      <c r="C1412" s="215" t="str">
        <f t="shared" si="5"/>
        <v>ESCastellón</v>
      </c>
    </row>
    <row r="1413" spans="1:3" ht="12" customHeight="1">
      <c r="A1413" s="215" t="s">
        <v>7743</v>
      </c>
      <c r="B1413" s="215" t="s">
        <v>7744</v>
      </c>
      <c r="C1413" s="215" t="str">
        <f t="shared" si="5"/>
        <v>ESValència*</v>
      </c>
    </row>
    <row r="1414" spans="1:3" ht="12" customHeight="1">
      <c r="A1414" s="215" t="s">
        <v>7743</v>
      </c>
      <c r="B1414" s="215" t="s">
        <v>7745</v>
      </c>
      <c r="C1414" s="215" t="str">
        <f t="shared" si="5"/>
        <v>ESValencia</v>
      </c>
    </row>
    <row r="1415" spans="1:3" ht="12" customHeight="1">
      <c r="A1415" s="215" t="s">
        <v>7746</v>
      </c>
      <c r="B1415" s="215" t="s">
        <v>7747</v>
      </c>
      <c r="C1415" s="215" t="str">
        <f t="shared" si="5"/>
        <v>ESCeuta</v>
      </c>
    </row>
    <row r="1416" spans="1:3" ht="12" customHeight="1">
      <c r="A1416" s="215" t="s">
        <v>7748</v>
      </c>
      <c r="B1416" s="215" t="s">
        <v>7749</v>
      </c>
      <c r="C1416" s="215" t="str">
        <f t="shared" si="5"/>
        <v>ESMelilla</v>
      </c>
    </row>
    <row r="1417" spans="1:3" ht="12" customHeight="1">
      <c r="A1417" s="215" t="s">
        <v>7750</v>
      </c>
      <c r="B1417" s="215" t="s">
        <v>7751</v>
      </c>
      <c r="C1417" s="215" t="str">
        <f t="shared" si="5"/>
        <v>ETĀfar</v>
      </c>
    </row>
    <row r="1418" spans="1:3" ht="12" customHeight="1">
      <c r="A1418" s="215" t="s">
        <v>7750</v>
      </c>
      <c r="B1418" s="215" t="s">
        <v>7752</v>
      </c>
      <c r="C1418" s="215" t="str">
        <f t="shared" si="5"/>
        <v>ETAfar</v>
      </c>
    </row>
    <row r="1419" spans="1:3" ht="12" customHeight="1">
      <c r="A1419" s="215" t="s">
        <v>7753</v>
      </c>
      <c r="B1419" s="215" t="s">
        <v>7754</v>
      </c>
      <c r="C1419" s="215" t="str">
        <f t="shared" si="5"/>
        <v>ETĀmara</v>
      </c>
    </row>
    <row r="1420" spans="1:3" ht="12" customHeight="1">
      <c r="A1420" s="215" t="s">
        <v>7753</v>
      </c>
      <c r="B1420" s="215" t="s">
        <v>7755</v>
      </c>
      <c r="C1420" s="215" t="str">
        <f t="shared" si="5"/>
        <v>ETAmara</v>
      </c>
    </row>
    <row r="1421" spans="1:3" ht="12" customHeight="1">
      <c r="A1421" s="215" t="s">
        <v>7756</v>
      </c>
      <c r="B1421" s="215" t="s">
        <v>7757</v>
      </c>
      <c r="C1421" s="215" t="str">
        <f t="shared" si="5"/>
        <v>ETBīnshangul Gumuz</v>
      </c>
    </row>
    <row r="1422" spans="1:3" ht="12" customHeight="1">
      <c r="A1422" s="215" t="s">
        <v>7756</v>
      </c>
      <c r="B1422" s="215" t="s">
        <v>7758</v>
      </c>
      <c r="C1422" s="215" t="str">
        <f t="shared" si="5"/>
        <v>ETBenshangul-Gumaz</v>
      </c>
    </row>
    <row r="1423" spans="1:3" ht="12" customHeight="1">
      <c r="A1423" s="215" t="s">
        <v>7759</v>
      </c>
      <c r="B1423" s="215" t="s">
        <v>7760</v>
      </c>
      <c r="C1423" s="215" t="str">
        <f t="shared" si="5"/>
        <v>ETGambēla Hizboch</v>
      </c>
    </row>
    <row r="1424" spans="1:3" ht="12" customHeight="1">
      <c r="A1424" s="215" t="s">
        <v>7759</v>
      </c>
      <c r="B1424" s="215" t="s">
        <v>7761</v>
      </c>
      <c r="C1424" s="215" t="str">
        <f t="shared" si="5"/>
        <v>ETGambela Peoples</v>
      </c>
    </row>
    <row r="1425" spans="1:3" ht="12" customHeight="1">
      <c r="A1425" s="215" t="s">
        <v>7762</v>
      </c>
      <c r="B1425" s="215" t="s">
        <v>7763</v>
      </c>
      <c r="C1425" s="215" t="str">
        <f t="shared" si="5"/>
        <v>ETHārerī Hizb</v>
      </c>
    </row>
    <row r="1426" spans="1:3" ht="12" customHeight="1">
      <c r="A1426" s="215" t="s">
        <v>7762</v>
      </c>
      <c r="B1426" s="215" t="s">
        <v>7764</v>
      </c>
      <c r="C1426" s="215" t="str">
        <f t="shared" si="5"/>
        <v>ETHarari People</v>
      </c>
    </row>
    <row r="1427" spans="1:3" ht="12" customHeight="1">
      <c r="A1427" s="215" t="s">
        <v>7765</v>
      </c>
      <c r="B1427" s="215" t="s">
        <v>7766</v>
      </c>
      <c r="C1427" s="215" t="str">
        <f t="shared" si="5"/>
        <v>ETOromīya</v>
      </c>
    </row>
    <row r="1428" spans="1:3" ht="12" customHeight="1">
      <c r="A1428" s="215" t="s">
        <v>7765</v>
      </c>
      <c r="B1428" s="215" t="s">
        <v>7767</v>
      </c>
      <c r="C1428" s="215" t="str">
        <f t="shared" si="5"/>
        <v>ETOromia</v>
      </c>
    </row>
    <row r="1429" spans="1:3" ht="12" customHeight="1">
      <c r="A1429" s="215" t="s">
        <v>7768</v>
      </c>
      <c r="B1429" s="215" t="s">
        <v>7769</v>
      </c>
      <c r="C1429" s="215" t="str">
        <f t="shared" si="5"/>
        <v>ETYeDebub Bihēroch Bihēreseboch na Hizboch</v>
      </c>
    </row>
    <row r="1430" spans="1:3" ht="12" customHeight="1">
      <c r="A1430" s="215" t="s">
        <v>7768</v>
      </c>
      <c r="B1430" s="215" t="s">
        <v>7770</v>
      </c>
      <c r="C1430" s="215" t="str">
        <f t="shared" si="5"/>
        <v>ETSouthern Nations, Nationalities and Peoples</v>
      </c>
    </row>
    <row r="1431" spans="1:3" ht="12" customHeight="1">
      <c r="A1431" s="215" t="s">
        <v>7771</v>
      </c>
      <c r="B1431" s="215" t="s">
        <v>7772</v>
      </c>
      <c r="C1431" s="215" t="str">
        <f t="shared" si="5"/>
        <v>ETSumalē</v>
      </c>
    </row>
    <row r="1432" spans="1:3" ht="12" customHeight="1">
      <c r="A1432" s="215" t="s">
        <v>7771</v>
      </c>
      <c r="B1432" s="215" t="s">
        <v>7773</v>
      </c>
      <c r="C1432" s="215" t="str">
        <f t="shared" si="5"/>
        <v>ETSomali</v>
      </c>
    </row>
    <row r="1433" spans="1:3" ht="12" customHeight="1">
      <c r="A1433" s="215" t="s">
        <v>7774</v>
      </c>
      <c r="B1433" s="215" t="s">
        <v>7775</v>
      </c>
      <c r="C1433" s="215" t="str">
        <f t="shared" si="5"/>
        <v>ETTigray</v>
      </c>
    </row>
    <row r="1434" spans="1:3" ht="12" customHeight="1">
      <c r="A1434" s="215" t="s">
        <v>7774</v>
      </c>
      <c r="B1434" s="215" t="s">
        <v>7776</v>
      </c>
      <c r="C1434" s="215" t="str">
        <f t="shared" si="5"/>
        <v>ETTigrai</v>
      </c>
    </row>
    <row r="1435" spans="1:3" ht="12" customHeight="1">
      <c r="A1435" s="215" t="s">
        <v>7777</v>
      </c>
      <c r="B1435" s="215" t="s">
        <v>7778</v>
      </c>
      <c r="C1435" s="215" t="str">
        <f t="shared" si="5"/>
        <v>ETĀdīs Ābeba</v>
      </c>
    </row>
    <row r="1436" spans="1:3" ht="12" customHeight="1">
      <c r="A1436" s="215" t="s">
        <v>7777</v>
      </c>
      <c r="B1436" s="215" t="s">
        <v>7779</v>
      </c>
      <c r="C1436" s="215" t="str">
        <f t="shared" si="5"/>
        <v>ETAddis Ababa</v>
      </c>
    </row>
    <row r="1437" spans="1:3" ht="12" customHeight="1">
      <c r="A1437" s="215" t="s">
        <v>7780</v>
      </c>
      <c r="B1437" s="215" t="s">
        <v>7781</v>
      </c>
      <c r="C1437" s="215" t="str">
        <f t="shared" si="5"/>
        <v>ETDirē Dawa</v>
      </c>
    </row>
    <row r="1438" spans="1:3" ht="12" customHeight="1">
      <c r="A1438" s="215" t="s">
        <v>7780</v>
      </c>
      <c r="B1438" s="215" t="s">
        <v>7782</v>
      </c>
      <c r="C1438" s="215" t="str">
        <f t="shared" si="5"/>
        <v>ETDire Dawa</v>
      </c>
    </row>
    <row r="1439" spans="1:3" ht="12" customHeight="1">
      <c r="A1439" s="215" t="s">
        <v>7783</v>
      </c>
      <c r="B1439" s="215" t="s">
        <v>7784</v>
      </c>
      <c r="C1439" s="215" t="str">
        <f t="shared" si="5"/>
        <v>FIAhvenanmaan maakunta</v>
      </c>
    </row>
    <row r="1440" spans="1:3" ht="12" customHeight="1">
      <c r="A1440" s="215" t="s">
        <v>7783</v>
      </c>
      <c r="B1440" s="215" t="s">
        <v>7785</v>
      </c>
      <c r="C1440" s="215" t="str">
        <f t="shared" si="5"/>
        <v>FILandskapet Åland</v>
      </c>
    </row>
    <row r="1441" spans="1:3" ht="12" customHeight="1">
      <c r="A1441" s="215" t="s">
        <v>7786</v>
      </c>
      <c r="B1441" s="215" t="s">
        <v>7787</v>
      </c>
      <c r="C1441" s="215" t="str">
        <f t="shared" si="5"/>
        <v>FIEtelä-Karjala</v>
      </c>
    </row>
    <row r="1442" spans="1:3" ht="12" customHeight="1">
      <c r="A1442" s="215" t="s">
        <v>7786</v>
      </c>
      <c r="B1442" s="215" t="s">
        <v>7788</v>
      </c>
      <c r="C1442" s="215" t="str">
        <f t="shared" si="5"/>
        <v>FISödra Karelen</v>
      </c>
    </row>
    <row r="1443" spans="1:3" ht="12" customHeight="1">
      <c r="A1443" s="215" t="s">
        <v>7789</v>
      </c>
      <c r="B1443" s="215" t="s">
        <v>7790</v>
      </c>
      <c r="C1443" s="215" t="str">
        <f t="shared" si="5"/>
        <v>FIEtelä-Pohjanmaa</v>
      </c>
    </row>
    <row r="1444" spans="1:3" ht="12" customHeight="1">
      <c r="A1444" s="215" t="s">
        <v>7789</v>
      </c>
      <c r="B1444" s="215" t="s">
        <v>7791</v>
      </c>
      <c r="C1444" s="215" t="str">
        <f t="shared" si="5"/>
        <v>FISödra Österbotten</v>
      </c>
    </row>
    <row r="1445" spans="1:3" ht="12" customHeight="1">
      <c r="A1445" s="215" t="s">
        <v>7792</v>
      </c>
      <c r="B1445" s="215" t="s">
        <v>7793</v>
      </c>
      <c r="C1445" s="215" t="str">
        <f t="shared" si="5"/>
        <v>FIEtelä-Savo</v>
      </c>
    </row>
    <row r="1446" spans="1:3" ht="12" customHeight="1">
      <c r="A1446" s="215" t="s">
        <v>7792</v>
      </c>
      <c r="B1446" s="215" t="s">
        <v>7794</v>
      </c>
      <c r="C1446" s="215" t="str">
        <f t="shared" si="5"/>
        <v>FISödra Savolax</v>
      </c>
    </row>
    <row r="1447" spans="1:3" ht="12" customHeight="1">
      <c r="A1447" s="215" t="s">
        <v>7795</v>
      </c>
      <c r="B1447" s="215" t="s">
        <v>7796</v>
      </c>
      <c r="C1447" s="215" t="str">
        <f t="shared" si="5"/>
        <v>FIKainuu</v>
      </c>
    </row>
    <row r="1448" spans="1:3" ht="12" customHeight="1">
      <c r="A1448" s="215" t="s">
        <v>7795</v>
      </c>
      <c r="B1448" s="215" t="s">
        <v>7797</v>
      </c>
      <c r="C1448" s="215" t="str">
        <f t="shared" si="5"/>
        <v>FIKajanaland</v>
      </c>
    </row>
    <row r="1449" spans="1:3" ht="12" customHeight="1">
      <c r="A1449" s="215" t="s">
        <v>7798</v>
      </c>
      <c r="B1449" s="215" t="s">
        <v>7799</v>
      </c>
      <c r="C1449" s="215" t="str">
        <f t="shared" si="5"/>
        <v>FIKanta-Häme</v>
      </c>
    </row>
    <row r="1450" spans="1:3" ht="12" customHeight="1">
      <c r="A1450" s="215" t="s">
        <v>7798</v>
      </c>
      <c r="B1450" s="215" t="s">
        <v>7800</v>
      </c>
      <c r="C1450" s="215" t="str">
        <f t="shared" si="5"/>
        <v>FIEgentliga Tavastland</v>
      </c>
    </row>
    <row r="1451" spans="1:3" ht="12" customHeight="1">
      <c r="A1451" s="215" t="s">
        <v>7801</v>
      </c>
      <c r="B1451" s="215" t="s">
        <v>7802</v>
      </c>
      <c r="C1451" s="215" t="str">
        <f t="shared" si="5"/>
        <v>FIKeski-Pohjanmaa</v>
      </c>
    </row>
    <row r="1452" spans="1:3" ht="12" customHeight="1">
      <c r="A1452" s="215" t="s">
        <v>7801</v>
      </c>
      <c r="B1452" s="215" t="s">
        <v>7803</v>
      </c>
      <c r="C1452" s="215" t="str">
        <f t="shared" si="5"/>
        <v>FIMellersta Österbotten</v>
      </c>
    </row>
    <row r="1453" spans="1:3" ht="12" customHeight="1">
      <c r="A1453" s="215" t="s">
        <v>7804</v>
      </c>
      <c r="B1453" s="215" t="s">
        <v>7805</v>
      </c>
      <c r="C1453" s="215" t="str">
        <f t="shared" si="5"/>
        <v>FIKeski-Suomi</v>
      </c>
    </row>
    <row r="1454" spans="1:3" ht="12" customHeight="1">
      <c r="A1454" s="215" t="s">
        <v>7804</v>
      </c>
      <c r="B1454" s="215" t="s">
        <v>7806</v>
      </c>
      <c r="C1454" s="215" t="str">
        <f t="shared" si="5"/>
        <v>FIMellersta Finland</v>
      </c>
    </row>
    <row r="1455" spans="1:3" ht="12" customHeight="1">
      <c r="A1455" s="215" t="s">
        <v>7807</v>
      </c>
      <c r="B1455" s="215" t="s">
        <v>7808</v>
      </c>
      <c r="C1455" s="215" t="str">
        <f t="shared" si="5"/>
        <v>FIKymenlaakso</v>
      </c>
    </row>
    <row r="1456" spans="1:3" ht="12" customHeight="1">
      <c r="A1456" s="215" t="s">
        <v>7807</v>
      </c>
      <c r="B1456" s="215" t="s">
        <v>7809</v>
      </c>
      <c r="C1456" s="215" t="str">
        <f t="shared" si="5"/>
        <v>FIKymmenedalen</v>
      </c>
    </row>
    <row r="1457" spans="1:3" ht="12" customHeight="1">
      <c r="A1457" s="215" t="s">
        <v>7810</v>
      </c>
      <c r="B1457" s="215" t="s">
        <v>7811</v>
      </c>
      <c r="C1457" s="215" t="str">
        <f t="shared" si="5"/>
        <v>FILappi</v>
      </c>
    </row>
    <row r="1458" spans="1:3" ht="12" customHeight="1">
      <c r="A1458" s="215" t="s">
        <v>7810</v>
      </c>
      <c r="B1458" s="215" t="s">
        <v>7812</v>
      </c>
      <c r="C1458" s="215" t="str">
        <f t="shared" si="5"/>
        <v>FILappland</v>
      </c>
    </row>
    <row r="1459" spans="1:3" ht="12" customHeight="1">
      <c r="A1459" s="215" t="s">
        <v>7813</v>
      </c>
      <c r="B1459" s="215" t="s">
        <v>7814</v>
      </c>
      <c r="C1459" s="215" t="str">
        <f t="shared" si="5"/>
        <v>FIPirkanmaa</v>
      </c>
    </row>
    <row r="1460" spans="1:3" ht="12" customHeight="1">
      <c r="A1460" s="215" t="s">
        <v>7813</v>
      </c>
      <c r="B1460" s="215" t="s">
        <v>7815</v>
      </c>
      <c r="C1460" s="215" t="str">
        <f t="shared" si="5"/>
        <v>FIBirkaland</v>
      </c>
    </row>
    <row r="1461" spans="1:3" ht="12" customHeight="1">
      <c r="A1461" s="215" t="s">
        <v>7816</v>
      </c>
      <c r="B1461" s="215" t="s">
        <v>7817</v>
      </c>
      <c r="C1461" s="215" t="str">
        <f t="shared" si="5"/>
        <v>FIPohjanmaa</v>
      </c>
    </row>
    <row r="1462" spans="1:3" ht="12" customHeight="1">
      <c r="A1462" s="215" t="s">
        <v>7816</v>
      </c>
      <c r="B1462" s="215" t="s">
        <v>7818</v>
      </c>
      <c r="C1462" s="215" t="str">
        <f t="shared" si="5"/>
        <v>FIÖsterbotten</v>
      </c>
    </row>
    <row r="1463" spans="1:3" ht="12" customHeight="1">
      <c r="A1463" s="215" t="s">
        <v>7819</v>
      </c>
      <c r="B1463" s="215" t="s">
        <v>7820</v>
      </c>
      <c r="C1463" s="215" t="str">
        <f t="shared" si="5"/>
        <v>FIPohjois-Karjala</v>
      </c>
    </row>
    <row r="1464" spans="1:3" ht="12" customHeight="1">
      <c r="A1464" s="215" t="s">
        <v>7819</v>
      </c>
      <c r="B1464" s="215" t="s">
        <v>7821</v>
      </c>
      <c r="C1464" s="215" t="str">
        <f t="shared" si="5"/>
        <v>FINorra Karelen</v>
      </c>
    </row>
    <row r="1465" spans="1:3" ht="12" customHeight="1">
      <c r="A1465" s="215" t="s">
        <v>7822</v>
      </c>
      <c r="B1465" s="215" t="s">
        <v>7823</v>
      </c>
      <c r="C1465" s="215" t="str">
        <f t="shared" si="5"/>
        <v>FIPohjois-Pohjanmaa</v>
      </c>
    </row>
    <row r="1466" spans="1:3" ht="12" customHeight="1">
      <c r="A1466" s="215" t="s">
        <v>7822</v>
      </c>
      <c r="B1466" s="215" t="s">
        <v>7824</v>
      </c>
      <c r="C1466" s="215" t="str">
        <f t="shared" si="5"/>
        <v>FINorra Österbotten</v>
      </c>
    </row>
    <row r="1467" spans="1:3" ht="12" customHeight="1">
      <c r="A1467" s="215" t="s">
        <v>7825</v>
      </c>
      <c r="B1467" s="215" t="s">
        <v>7826</v>
      </c>
      <c r="C1467" s="215" t="str">
        <f t="shared" si="5"/>
        <v>FIPohjois-Savo</v>
      </c>
    </row>
    <row r="1468" spans="1:3" ht="12" customHeight="1">
      <c r="A1468" s="215" t="s">
        <v>7825</v>
      </c>
      <c r="B1468" s="215" t="s">
        <v>7827</v>
      </c>
      <c r="C1468" s="215" t="str">
        <f t="shared" si="5"/>
        <v>FINorra Savolax</v>
      </c>
    </row>
    <row r="1469" spans="1:3" ht="12" customHeight="1">
      <c r="A1469" s="215" t="s">
        <v>7828</v>
      </c>
      <c r="B1469" s="215" t="s">
        <v>7829</v>
      </c>
      <c r="C1469" s="215" t="str">
        <f t="shared" si="5"/>
        <v>FIPäijät-Häme</v>
      </c>
    </row>
    <row r="1470" spans="1:3" ht="12" customHeight="1">
      <c r="A1470" s="215" t="s">
        <v>7828</v>
      </c>
      <c r="B1470" s="215" t="s">
        <v>7830</v>
      </c>
      <c r="C1470" s="215" t="str">
        <f t="shared" si="5"/>
        <v>FIPäijänne-Tavastland</v>
      </c>
    </row>
    <row r="1471" spans="1:3" ht="12" customHeight="1">
      <c r="A1471" s="215" t="s">
        <v>7831</v>
      </c>
      <c r="B1471" s="215" t="s">
        <v>7832</v>
      </c>
      <c r="C1471" s="215" t="str">
        <f t="shared" si="5"/>
        <v>FISatakunta</v>
      </c>
    </row>
    <row r="1472" spans="1:3" ht="12" customHeight="1">
      <c r="A1472" s="215" t="s">
        <v>7831</v>
      </c>
      <c r="B1472" s="215" t="s">
        <v>7833</v>
      </c>
      <c r="C1472" s="215" t="str">
        <f t="shared" si="5"/>
        <v>FISatakunda</v>
      </c>
    </row>
    <row r="1473" spans="1:3" ht="12" customHeight="1">
      <c r="A1473" s="215" t="s">
        <v>7834</v>
      </c>
      <c r="B1473" s="215" t="s">
        <v>7835</v>
      </c>
      <c r="C1473" s="215" t="str">
        <f t="shared" si="5"/>
        <v>FIUusimaa</v>
      </c>
    </row>
    <row r="1474" spans="1:3" ht="12" customHeight="1">
      <c r="A1474" s="215" t="s">
        <v>7834</v>
      </c>
      <c r="B1474" s="215" t="s">
        <v>7836</v>
      </c>
      <c r="C1474" s="215" t="str">
        <f t="shared" si="5"/>
        <v>FINyland</v>
      </c>
    </row>
    <row r="1475" spans="1:3" ht="12" customHeight="1">
      <c r="A1475" s="215" t="s">
        <v>7837</v>
      </c>
      <c r="B1475" s="215" t="s">
        <v>7838</v>
      </c>
      <c r="C1475" s="215" t="str">
        <f t="shared" si="5"/>
        <v>FIVarsinais-Suomi</v>
      </c>
    </row>
    <row r="1476" spans="1:3" ht="12" customHeight="1">
      <c r="A1476" s="215" t="s">
        <v>7837</v>
      </c>
      <c r="B1476" s="215" t="s">
        <v>7839</v>
      </c>
      <c r="C1476" s="215" t="str">
        <f t="shared" si="5"/>
        <v>FIEgentliga Finland</v>
      </c>
    </row>
    <row r="1477" spans="1:3" ht="12" customHeight="1">
      <c r="A1477" s="215" t="s">
        <v>7840</v>
      </c>
      <c r="B1477" s="215" t="s">
        <v>7841</v>
      </c>
      <c r="C1477" s="215" t="str">
        <f t="shared" si="5"/>
        <v>FJRotuma</v>
      </c>
    </row>
    <row r="1478" spans="1:3" ht="12" customHeight="1">
      <c r="A1478" s="215" t="s">
        <v>7842</v>
      </c>
      <c r="B1478" s="215" t="s">
        <v>6298</v>
      </c>
      <c r="C1478" s="215" t="str">
        <f t="shared" si="5"/>
        <v>FJCentral</v>
      </c>
    </row>
    <row r="1479" spans="1:3" ht="12" customHeight="1">
      <c r="A1479" s="215" t="s">
        <v>7843</v>
      </c>
      <c r="B1479" s="215" t="s">
        <v>7844</v>
      </c>
      <c r="C1479" s="215" t="str">
        <f t="shared" si="5"/>
        <v>FJNaitasiri</v>
      </c>
    </row>
    <row r="1480" spans="1:3" ht="12" customHeight="1">
      <c r="A1480" s="215" t="s">
        <v>7845</v>
      </c>
      <c r="B1480" s="215" t="s">
        <v>7846</v>
      </c>
      <c r="C1480" s="215" t="str">
        <f t="shared" si="5"/>
        <v>FJNamosi</v>
      </c>
    </row>
    <row r="1481" spans="1:3" ht="12" customHeight="1">
      <c r="A1481" s="215" t="s">
        <v>7847</v>
      </c>
      <c r="B1481" s="215" t="s">
        <v>7848</v>
      </c>
      <c r="C1481" s="215" t="str">
        <f t="shared" si="5"/>
        <v>FJRewa</v>
      </c>
    </row>
    <row r="1482" spans="1:3" ht="12" customHeight="1">
      <c r="A1482" s="215" t="s">
        <v>7849</v>
      </c>
      <c r="B1482" s="215" t="s">
        <v>7850</v>
      </c>
      <c r="C1482" s="215" t="str">
        <f t="shared" si="5"/>
        <v>FJSerua</v>
      </c>
    </row>
    <row r="1483" spans="1:3" ht="12" customHeight="1">
      <c r="A1483" s="215" t="s">
        <v>7851</v>
      </c>
      <c r="B1483" s="215" t="s">
        <v>7852</v>
      </c>
      <c r="C1483" s="215" t="str">
        <f t="shared" si="5"/>
        <v>FJTailevu</v>
      </c>
    </row>
    <row r="1484" spans="1:3" ht="12" customHeight="1">
      <c r="A1484" s="215" t="s">
        <v>7853</v>
      </c>
      <c r="B1484" s="215" t="s">
        <v>1101</v>
      </c>
      <c r="C1484" s="215" t="str">
        <f t="shared" si="5"/>
        <v>FJEastern</v>
      </c>
    </row>
    <row r="1485" spans="1:3" ht="12" customHeight="1">
      <c r="A1485" s="215" t="s">
        <v>7854</v>
      </c>
      <c r="B1485" s="215" t="s">
        <v>7855</v>
      </c>
      <c r="C1485" s="215" t="str">
        <f t="shared" si="5"/>
        <v>FJKadavu</v>
      </c>
    </row>
    <row r="1486" spans="1:3" ht="12" customHeight="1">
      <c r="A1486" s="215" t="s">
        <v>7856</v>
      </c>
      <c r="B1486" s="215" t="s">
        <v>7857</v>
      </c>
      <c r="C1486" s="215" t="str">
        <f t="shared" si="5"/>
        <v>FJLau</v>
      </c>
    </row>
    <row r="1487" spans="1:3" ht="12" customHeight="1">
      <c r="A1487" s="215" t="s">
        <v>7858</v>
      </c>
      <c r="B1487" s="215" t="s">
        <v>7859</v>
      </c>
      <c r="C1487" s="215" t="str">
        <f t="shared" si="5"/>
        <v>FJLomaiviti</v>
      </c>
    </row>
    <row r="1488" spans="1:3" ht="12" customHeight="1">
      <c r="A1488" s="215" t="s">
        <v>7860</v>
      </c>
      <c r="B1488" s="215" t="s">
        <v>7861</v>
      </c>
      <c r="C1488" s="215" t="str">
        <f t="shared" si="5"/>
        <v>FJNorthern</v>
      </c>
    </row>
    <row r="1489" spans="1:3" ht="12" customHeight="1">
      <c r="A1489" s="215" t="s">
        <v>7862</v>
      </c>
      <c r="B1489" s="215" t="s">
        <v>7863</v>
      </c>
      <c r="C1489" s="215" t="str">
        <f t="shared" si="5"/>
        <v>FJBua</v>
      </c>
    </row>
    <row r="1490" spans="1:3" ht="12" customHeight="1">
      <c r="A1490" s="215" t="s">
        <v>7864</v>
      </c>
      <c r="B1490" s="215" t="s">
        <v>7865</v>
      </c>
      <c r="C1490" s="215" t="str">
        <f t="shared" si="5"/>
        <v>FJCakaudrove</v>
      </c>
    </row>
    <row r="1491" spans="1:3" ht="12" customHeight="1">
      <c r="A1491" s="215" t="s">
        <v>7866</v>
      </c>
      <c r="B1491" s="215" t="s">
        <v>7867</v>
      </c>
      <c r="C1491" s="215" t="str">
        <f t="shared" si="5"/>
        <v>FJMacuata</v>
      </c>
    </row>
    <row r="1492" spans="1:3" ht="12" customHeight="1">
      <c r="A1492" s="215" t="s">
        <v>7868</v>
      </c>
      <c r="B1492" s="215" t="s">
        <v>1410</v>
      </c>
      <c r="C1492" s="215" t="str">
        <f t="shared" si="5"/>
        <v>FJWestern</v>
      </c>
    </row>
    <row r="1493" spans="1:3" ht="12" customHeight="1">
      <c r="A1493" s="215" t="s">
        <v>7869</v>
      </c>
      <c r="B1493" s="215" t="s">
        <v>7870</v>
      </c>
      <c r="C1493" s="215" t="str">
        <f t="shared" si="5"/>
        <v>FJBa</v>
      </c>
    </row>
    <row r="1494" spans="1:3" ht="12" customHeight="1">
      <c r="A1494" s="215" t="s">
        <v>7871</v>
      </c>
      <c r="B1494" s="215" t="s">
        <v>7872</v>
      </c>
      <c r="C1494" s="215" t="str">
        <f t="shared" si="5"/>
        <v>FJNadroga and Navosa</v>
      </c>
    </row>
    <row r="1495" spans="1:3" ht="12" customHeight="1">
      <c r="A1495" s="215" t="s">
        <v>7873</v>
      </c>
      <c r="B1495" s="215" t="s">
        <v>7874</v>
      </c>
      <c r="C1495" s="215" t="str">
        <f t="shared" si="5"/>
        <v>FJRa</v>
      </c>
    </row>
    <row r="1496" spans="1:3" ht="12" customHeight="1">
      <c r="A1496" s="215" t="s">
        <v>7875</v>
      </c>
      <c r="B1496" s="215" t="s">
        <v>7876</v>
      </c>
      <c r="C1496" s="215" t="str">
        <f t="shared" si="5"/>
        <v>FMKosrae</v>
      </c>
    </row>
    <row r="1497" spans="1:3" ht="12" customHeight="1">
      <c r="A1497" s="215" t="s">
        <v>7877</v>
      </c>
      <c r="B1497" s="215" t="s">
        <v>7878</v>
      </c>
      <c r="C1497" s="215" t="str">
        <f t="shared" si="5"/>
        <v>FMPohnpei</v>
      </c>
    </row>
    <row r="1498" spans="1:3" ht="12" customHeight="1">
      <c r="A1498" s="215" t="s">
        <v>7879</v>
      </c>
      <c r="B1498" s="215" t="s">
        <v>7880</v>
      </c>
      <c r="C1498" s="215" t="str">
        <f t="shared" si="5"/>
        <v>FMChuuk</v>
      </c>
    </row>
    <row r="1499" spans="1:3" ht="12" customHeight="1">
      <c r="A1499" s="215" t="s">
        <v>7881</v>
      </c>
      <c r="B1499" s="215" t="s">
        <v>7882</v>
      </c>
      <c r="C1499" s="215" t="str">
        <f t="shared" si="5"/>
        <v>FMYap</v>
      </c>
    </row>
    <row r="1500" spans="1:3" ht="12" customHeight="1">
      <c r="A1500" s="215" t="s">
        <v>7883</v>
      </c>
      <c r="B1500" s="215" t="s">
        <v>823</v>
      </c>
      <c r="C1500" s="215" t="str">
        <f t="shared" si="5"/>
        <v>FRAuvergne-Rhône-Alpes</v>
      </c>
    </row>
    <row r="1501" spans="1:3" ht="12" customHeight="1">
      <c r="A1501" s="215" t="s">
        <v>7884</v>
      </c>
      <c r="B1501" s="215" t="s">
        <v>7885</v>
      </c>
      <c r="C1501" s="215" t="str">
        <f t="shared" si="5"/>
        <v>FRAin</v>
      </c>
    </row>
    <row r="1502" spans="1:3" ht="12" customHeight="1">
      <c r="A1502" s="215" t="s">
        <v>7886</v>
      </c>
      <c r="B1502" s="215" t="s">
        <v>7887</v>
      </c>
      <c r="C1502" s="215" t="str">
        <f t="shared" si="5"/>
        <v>FRAllier</v>
      </c>
    </row>
    <row r="1503" spans="1:3" ht="12" customHeight="1">
      <c r="A1503" s="215" t="s">
        <v>7888</v>
      </c>
      <c r="B1503" s="215" t="s">
        <v>7889</v>
      </c>
      <c r="C1503" s="215" t="str">
        <f t="shared" si="5"/>
        <v>FRArdèche</v>
      </c>
    </row>
    <row r="1504" spans="1:3" ht="12" customHeight="1">
      <c r="A1504" s="215" t="s">
        <v>7890</v>
      </c>
      <c r="B1504" s="215" t="s">
        <v>7891</v>
      </c>
      <c r="C1504" s="215" t="str">
        <f t="shared" si="5"/>
        <v>FRCantal</v>
      </c>
    </row>
    <row r="1505" spans="1:3" ht="12" customHeight="1">
      <c r="A1505" s="215" t="s">
        <v>7892</v>
      </c>
      <c r="B1505" s="215" t="s">
        <v>7893</v>
      </c>
      <c r="C1505" s="215" t="str">
        <f t="shared" si="5"/>
        <v>FRDrôme</v>
      </c>
    </row>
    <row r="1506" spans="1:3" ht="12" customHeight="1">
      <c r="A1506" s="215" t="s">
        <v>7894</v>
      </c>
      <c r="B1506" s="215" t="s">
        <v>7895</v>
      </c>
      <c r="C1506" s="215" t="str">
        <f t="shared" si="5"/>
        <v>FRIsère</v>
      </c>
    </row>
    <row r="1507" spans="1:3" ht="12" customHeight="1">
      <c r="A1507" s="215" t="s">
        <v>7896</v>
      </c>
      <c r="B1507" s="215" t="s">
        <v>7897</v>
      </c>
      <c r="C1507" s="215" t="str">
        <f t="shared" si="5"/>
        <v>FRLoire</v>
      </c>
    </row>
    <row r="1508" spans="1:3" ht="12" customHeight="1">
      <c r="A1508" s="215" t="s">
        <v>7898</v>
      </c>
      <c r="B1508" s="215" t="s">
        <v>7899</v>
      </c>
      <c r="C1508" s="215" t="str">
        <f t="shared" si="5"/>
        <v>FRHaute-Loire</v>
      </c>
    </row>
    <row r="1509" spans="1:3" ht="12" customHeight="1">
      <c r="A1509" s="215" t="s">
        <v>7900</v>
      </c>
      <c r="B1509" s="215" t="s">
        <v>7901</v>
      </c>
      <c r="C1509" s="215" t="str">
        <f t="shared" si="5"/>
        <v>FRPuy-de-Dôme</v>
      </c>
    </row>
    <row r="1510" spans="1:3" ht="12" customHeight="1">
      <c r="A1510" s="215" t="s">
        <v>7902</v>
      </c>
      <c r="B1510" s="215" t="s">
        <v>7903</v>
      </c>
      <c r="C1510" s="215" t="str">
        <f t="shared" si="5"/>
        <v>FRRhône</v>
      </c>
    </row>
    <row r="1511" spans="1:3" ht="12" customHeight="1">
      <c r="A1511" s="215" t="s">
        <v>7904</v>
      </c>
      <c r="B1511" s="215" t="s">
        <v>7905</v>
      </c>
      <c r="C1511" s="215" t="str">
        <f t="shared" si="5"/>
        <v>FRSavoie</v>
      </c>
    </row>
    <row r="1512" spans="1:3" ht="12" customHeight="1">
      <c r="A1512" s="215" t="s">
        <v>7906</v>
      </c>
      <c r="B1512" s="215" t="s">
        <v>7907</v>
      </c>
      <c r="C1512" s="215" t="str">
        <f t="shared" si="5"/>
        <v>FRHaute-Savoie</v>
      </c>
    </row>
    <row r="1513" spans="1:3" ht="12" customHeight="1">
      <c r="A1513" s="215" t="s">
        <v>7908</v>
      </c>
      <c r="B1513" s="215" t="s">
        <v>7909</v>
      </c>
      <c r="C1513" s="215" t="str">
        <f t="shared" si="5"/>
        <v>FRBourgogne-Franche-Comté</v>
      </c>
    </row>
    <row r="1514" spans="1:3" ht="12" customHeight="1">
      <c r="A1514" s="215" t="s">
        <v>7910</v>
      </c>
      <c r="B1514" s="215" t="s">
        <v>7911</v>
      </c>
      <c r="C1514" s="215" t="str">
        <f t="shared" si="5"/>
        <v>FRCôte-d'Or</v>
      </c>
    </row>
    <row r="1515" spans="1:3" ht="12" customHeight="1">
      <c r="A1515" s="215" t="s">
        <v>7912</v>
      </c>
      <c r="B1515" s="215" t="s">
        <v>7913</v>
      </c>
      <c r="C1515" s="215" t="str">
        <f t="shared" si="5"/>
        <v>FRDoubs</v>
      </c>
    </row>
    <row r="1516" spans="1:3" ht="12" customHeight="1">
      <c r="A1516" s="215" t="s">
        <v>7914</v>
      </c>
      <c r="B1516" s="215" t="s">
        <v>6552</v>
      </c>
      <c r="C1516" s="215" t="str">
        <f t="shared" si="5"/>
        <v>FRJura</v>
      </c>
    </row>
    <row r="1517" spans="1:3" ht="12" customHeight="1">
      <c r="A1517" s="215" t="s">
        <v>7915</v>
      </c>
      <c r="B1517" s="215" t="s">
        <v>7916</v>
      </c>
      <c r="C1517" s="215" t="str">
        <f t="shared" si="5"/>
        <v>FRNièvre</v>
      </c>
    </row>
    <row r="1518" spans="1:3" ht="12" customHeight="1">
      <c r="A1518" s="215" t="s">
        <v>7917</v>
      </c>
      <c r="B1518" s="215" t="s">
        <v>7918</v>
      </c>
      <c r="C1518" s="215" t="str">
        <f t="shared" si="5"/>
        <v>FRHaute-Saône</v>
      </c>
    </row>
    <row r="1519" spans="1:3" ht="12" customHeight="1">
      <c r="A1519" s="215" t="s">
        <v>7919</v>
      </c>
      <c r="B1519" s="215" t="s">
        <v>7920</v>
      </c>
      <c r="C1519" s="215" t="str">
        <f t="shared" si="5"/>
        <v>FRSaône-et-Loire</v>
      </c>
    </row>
    <row r="1520" spans="1:3" ht="12" customHeight="1">
      <c r="A1520" s="215" t="s">
        <v>7921</v>
      </c>
      <c r="B1520" s="215" t="s">
        <v>7922</v>
      </c>
      <c r="C1520" s="215" t="str">
        <f t="shared" si="5"/>
        <v>FRYonne</v>
      </c>
    </row>
    <row r="1521" spans="1:3" ht="12" customHeight="1">
      <c r="A1521" s="215" t="s">
        <v>7923</v>
      </c>
      <c r="B1521" s="215" t="s">
        <v>7924</v>
      </c>
      <c r="C1521" s="215" t="str">
        <f t="shared" si="5"/>
        <v>FRTerritoire de Belfort</v>
      </c>
    </row>
    <row r="1522" spans="1:3" ht="12" customHeight="1">
      <c r="A1522" s="215" t="s">
        <v>7925</v>
      </c>
      <c r="B1522" s="215" t="s">
        <v>7926</v>
      </c>
      <c r="C1522" s="215" t="str">
        <f t="shared" si="5"/>
        <v>FRBretagne</v>
      </c>
    </row>
    <row r="1523" spans="1:3" ht="12" customHeight="1">
      <c r="A1523" s="215" t="s">
        <v>7927</v>
      </c>
      <c r="B1523" s="215" t="s">
        <v>7928</v>
      </c>
      <c r="C1523" s="215" t="str">
        <f t="shared" si="5"/>
        <v>FRCôtes-d'Armor</v>
      </c>
    </row>
    <row r="1524" spans="1:3" ht="12" customHeight="1">
      <c r="A1524" s="215" t="s">
        <v>7929</v>
      </c>
      <c r="B1524" s="215" t="s">
        <v>7930</v>
      </c>
      <c r="C1524" s="215" t="str">
        <f t="shared" si="5"/>
        <v>FRFinistère</v>
      </c>
    </row>
    <row r="1525" spans="1:3" ht="12" customHeight="1">
      <c r="A1525" s="215" t="s">
        <v>7931</v>
      </c>
      <c r="B1525" s="215" t="s">
        <v>7932</v>
      </c>
      <c r="C1525" s="215" t="str">
        <f t="shared" si="5"/>
        <v>FRIlle-et-Vilaine</v>
      </c>
    </row>
    <row r="1526" spans="1:3" ht="12" customHeight="1">
      <c r="A1526" s="215" t="s">
        <v>7933</v>
      </c>
      <c r="B1526" s="215" t="s">
        <v>7934</v>
      </c>
      <c r="C1526" s="215" t="str">
        <f t="shared" si="5"/>
        <v>FRMorbihan</v>
      </c>
    </row>
    <row r="1527" spans="1:3" ht="12" customHeight="1">
      <c r="A1527" s="215" t="s">
        <v>7935</v>
      </c>
      <c r="B1527" s="215" t="s">
        <v>7936</v>
      </c>
      <c r="C1527" s="215" t="str">
        <f t="shared" si="5"/>
        <v>FRCentre-Val de Loire</v>
      </c>
    </row>
    <row r="1528" spans="1:3" ht="12" customHeight="1">
      <c r="A1528" s="215" t="s">
        <v>7937</v>
      </c>
      <c r="B1528" s="215" t="s">
        <v>7938</v>
      </c>
      <c r="C1528" s="215" t="str">
        <f t="shared" si="5"/>
        <v>FRCher</v>
      </c>
    </row>
    <row r="1529" spans="1:3" ht="12" customHeight="1">
      <c r="A1529" s="215" t="s">
        <v>7939</v>
      </c>
      <c r="B1529" s="215" t="s">
        <v>7940</v>
      </c>
      <c r="C1529" s="215" t="str">
        <f t="shared" si="5"/>
        <v>FREure-et-Loir</v>
      </c>
    </row>
    <row r="1530" spans="1:3" ht="12" customHeight="1">
      <c r="A1530" s="215" t="s">
        <v>7941</v>
      </c>
      <c r="B1530" s="215" t="s">
        <v>7942</v>
      </c>
      <c r="C1530" s="215" t="str">
        <f t="shared" si="5"/>
        <v>FRIndre</v>
      </c>
    </row>
    <row r="1531" spans="1:3" ht="12" customHeight="1">
      <c r="A1531" s="215" t="s">
        <v>7943</v>
      </c>
      <c r="B1531" s="215" t="s">
        <v>7944</v>
      </c>
      <c r="C1531" s="215" t="str">
        <f t="shared" si="5"/>
        <v>FRIndre-et-Loire</v>
      </c>
    </row>
    <row r="1532" spans="1:3" ht="12" customHeight="1">
      <c r="A1532" s="215" t="s">
        <v>7945</v>
      </c>
      <c r="B1532" s="215" t="s">
        <v>7946</v>
      </c>
      <c r="C1532" s="215" t="str">
        <f t="shared" ref="C1532:C1786" si="6">LEFT(A1532,2)&amp;B1532</f>
        <v>FRLoir-et-Cher</v>
      </c>
    </row>
    <row r="1533" spans="1:3" ht="12" customHeight="1">
      <c r="A1533" s="215" t="s">
        <v>7947</v>
      </c>
      <c r="B1533" s="215" t="s">
        <v>7948</v>
      </c>
      <c r="C1533" s="215" t="str">
        <f t="shared" si="6"/>
        <v>FRLoiret</v>
      </c>
    </row>
    <row r="1534" spans="1:3" ht="12" customHeight="1">
      <c r="A1534" s="215" t="s">
        <v>7949</v>
      </c>
      <c r="B1534" s="215" t="s">
        <v>7950</v>
      </c>
      <c r="C1534" s="215" t="str">
        <f t="shared" si="6"/>
        <v>FRGrand-Est</v>
      </c>
    </row>
    <row r="1535" spans="1:3" ht="12" customHeight="1">
      <c r="A1535" s="215" t="s">
        <v>7951</v>
      </c>
      <c r="B1535" s="215" t="s">
        <v>7952</v>
      </c>
      <c r="C1535" s="215" t="str">
        <f t="shared" si="6"/>
        <v>FRArdennes</v>
      </c>
    </row>
    <row r="1536" spans="1:3" ht="12" customHeight="1">
      <c r="A1536" s="215" t="s">
        <v>7953</v>
      </c>
      <c r="B1536" s="215" t="s">
        <v>7954</v>
      </c>
      <c r="C1536" s="215" t="str">
        <f t="shared" si="6"/>
        <v>FRAube</v>
      </c>
    </row>
    <row r="1537" spans="1:3" ht="12" customHeight="1">
      <c r="A1537" s="215" t="s">
        <v>7955</v>
      </c>
      <c r="B1537" s="215" t="s">
        <v>7956</v>
      </c>
      <c r="C1537" s="215" t="str">
        <f t="shared" si="6"/>
        <v>FRMarne</v>
      </c>
    </row>
    <row r="1538" spans="1:3" ht="12" customHeight="1">
      <c r="A1538" s="215" t="s">
        <v>7957</v>
      </c>
      <c r="B1538" s="215" t="s">
        <v>7958</v>
      </c>
      <c r="C1538" s="215" t="str">
        <f t="shared" si="6"/>
        <v>FRHaute-Marne</v>
      </c>
    </row>
    <row r="1539" spans="1:3" ht="12" customHeight="1">
      <c r="A1539" s="215" t="s">
        <v>7959</v>
      </c>
      <c r="B1539" s="215" t="s">
        <v>7960</v>
      </c>
      <c r="C1539" s="215" t="str">
        <f t="shared" si="6"/>
        <v>FRMeurthe-et-Moselle</v>
      </c>
    </row>
    <row r="1540" spans="1:3" ht="12" customHeight="1">
      <c r="A1540" s="215" t="s">
        <v>7961</v>
      </c>
      <c r="B1540" s="215" t="s">
        <v>7962</v>
      </c>
      <c r="C1540" s="215" t="str">
        <f t="shared" si="6"/>
        <v>FRMeuse</v>
      </c>
    </row>
    <row r="1541" spans="1:3" ht="12" customHeight="1">
      <c r="A1541" s="215" t="s">
        <v>7963</v>
      </c>
      <c r="B1541" s="215" t="s">
        <v>7964</v>
      </c>
      <c r="C1541" s="215" t="str">
        <f t="shared" si="6"/>
        <v>FRMoselle</v>
      </c>
    </row>
    <row r="1542" spans="1:3" ht="12" customHeight="1">
      <c r="A1542" s="215" t="s">
        <v>7965</v>
      </c>
      <c r="B1542" s="215" t="s">
        <v>7966</v>
      </c>
      <c r="C1542" s="215" t="str">
        <f t="shared" si="6"/>
        <v>FRBas-Rhin</v>
      </c>
    </row>
    <row r="1543" spans="1:3" ht="12" customHeight="1">
      <c r="A1543" s="215" t="s">
        <v>7967</v>
      </c>
      <c r="B1543" s="215" t="s">
        <v>7968</v>
      </c>
      <c r="C1543" s="215" t="str">
        <f t="shared" si="6"/>
        <v>FRHaut-Rhin</v>
      </c>
    </row>
    <row r="1544" spans="1:3" ht="12" customHeight="1">
      <c r="A1544" s="215" t="s">
        <v>7969</v>
      </c>
      <c r="B1544" s="215" t="s">
        <v>7970</v>
      </c>
      <c r="C1544" s="215" t="str">
        <f t="shared" si="6"/>
        <v>FRVosges</v>
      </c>
    </row>
    <row r="1545" spans="1:3" ht="12" customHeight="1">
      <c r="A1545" s="215" t="s">
        <v>7971</v>
      </c>
      <c r="B1545" s="215" t="s">
        <v>7972</v>
      </c>
      <c r="C1545" s="215" t="str">
        <f t="shared" si="6"/>
        <v>FRHauts-de-France</v>
      </c>
    </row>
    <row r="1546" spans="1:3" ht="12" customHeight="1">
      <c r="A1546" s="215" t="s">
        <v>7973</v>
      </c>
      <c r="B1546" s="215" t="s">
        <v>7974</v>
      </c>
      <c r="C1546" s="215" t="str">
        <f t="shared" si="6"/>
        <v>FRAisne</v>
      </c>
    </row>
    <row r="1547" spans="1:3" ht="12" customHeight="1">
      <c r="A1547" s="215" t="s">
        <v>7975</v>
      </c>
      <c r="B1547" s="215" t="s">
        <v>5951</v>
      </c>
      <c r="C1547" s="215" t="str">
        <f t="shared" si="6"/>
        <v>FRNord</v>
      </c>
    </row>
    <row r="1548" spans="1:3" ht="12" customHeight="1">
      <c r="A1548" s="215" t="s">
        <v>7976</v>
      </c>
      <c r="B1548" s="215" t="s">
        <v>7977</v>
      </c>
      <c r="C1548" s="215" t="str">
        <f t="shared" si="6"/>
        <v>FROise</v>
      </c>
    </row>
    <row r="1549" spans="1:3" ht="12" customHeight="1">
      <c r="A1549" s="215" t="s">
        <v>7978</v>
      </c>
      <c r="B1549" s="215" t="s">
        <v>7979</v>
      </c>
      <c r="C1549" s="215" t="str">
        <f t="shared" si="6"/>
        <v>FRPas-de-Calais</v>
      </c>
    </row>
    <row r="1550" spans="1:3" ht="12" customHeight="1">
      <c r="A1550" s="215" t="s">
        <v>7980</v>
      </c>
      <c r="B1550" s="215" t="s">
        <v>7981</v>
      </c>
      <c r="C1550" s="215" t="str">
        <f t="shared" si="6"/>
        <v>FRSomme</v>
      </c>
    </row>
    <row r="1551" spans="1:3" ht="12" customHeight="1">
      <c r="A1551" s="215" t="s">
        <v>7982</v>
      </c>
      <c r="B1551" s="215" t="s">
        <v>7983</v>
      </c>
      <c r="C1551" s="215" t="str">
        <f t="shared" si="6"/>
        <v>FRÎle-de-France</v>
      </c>
    </row>
    <row r="1552" spans="1:3" ht="12" customHeight="1">
      <c r="A1552" s="215" t="s">
        <v>7984</v>
      </c>
      <c r="B1552" s="215" t="s">
        <v>7985</v>
      </c>
      <c r="C1552" s="215" t="str">
        <f t="shared" si="6"/>
        <v>FRParis</v>
      </c>
    </row>
    <row r="1553" spans="1:3" ht="12" customHeight="1">
      <c r="A1553" s="215" t="s">
        <v>7986</v>
      </c>
      <c r="B1553" s="215" t="s">
        <v>7987</v>
      </c>
      <c r="C1553" s="215" t="str">
        <f t="shared" si="6"/>
        <v>FRSeine-et-Marne</v>
      </c>
    </row>
    <row r="1554" spans="1:3" ht="12" customHeight="1">
      <c r="A1554" s="215" t="s">
        <v>7988</v>
      </c>
      <c r="B1554" s="215" t="s">
        <v>7989</v>
      </c>
      <c r="C1554" s="215" t="str">
        <f t="shared" si="6"/>
        <v>FRYvelines</v>
      </c>
    </row>
    <row r="1555" spans="1:3" ht="12" customHeight="1">
      <c r="A1555" s="215" t="s">
        <v>7990</v>
      </c>
      <c r="B1555" s="215" t="s">
        <v>7991</v>
      </c>
      <c r="C1555" s="215" t="str">
        <f t="shared" si="6"/>
        <v>FREssonne</v>
      </c>
    </row>
    <row r="1556" spans="1:3" ht="12" customHeight="1">
      <c r="A1556" s="215" t="s">
        <v>7992</v>
      </c>
      <c r="B1556" s="215" t="s">
        <v>7993</v>
      </c>
      <c r="C1556" s="215" t="str">
        <f t="shared" si="6"/>
        <v>FRHauts-de-Seine</v>
      </c>
    </row>
    <row r="1557" spans="1:3" ht="12" customHeight="1">
      <c r="A1557" s="215" t="s">
        <v>7994</v>
      </c>
      <c r="B1557" s="215" t="s">
        <v>7995</v>
      </c>
      <c r="C1557" s="215" t="str">
        <f t="shared" si="6"/>
        <v>FRSeine-Saint-Denis</v>
      </c>
    </row>
    <row r="1558" spans="1:3" ht="12" customHeight="1">
      <c r="A1558" s="215" t="s">
        <v>7996</v>
      </c>
      <c r="B1558" s="215" t="s">
        <v>7997</v>
      </c>
      <c r="C1558" s="215" t="str">
        <f t="shared" si="6"/>
        <v>FRVal-de-Marne</v>
      </c>
    </row>
    <row r="1559" spans="1:3" ht="12" customHeight="1">
      <c r="A1559" s="215" t="s">
        <v>7998</v>
      </c>
      <c r="B1559" s="215" t="s">
        <v>7999</v>
      </c>
      <c r="C1559" s="215" t="str">
        <f t="shared" si="6"/>
        <v>FRVal-d'Oise</v>
      </c>
    </row>
    <row r="1560" spans="1:3" ht="12" customHeight="1">
      <c r="A1560" s="215" t="s">
        <v>8000</v>
      </c>
      <c r="B1560" s="215" t="s">
        <v>8001</v>
      </c>
      <c r="C1560" s="215" t="str">
        <f t="shared" si="6"/>
        <v>FRNouvelle-Aquitaine</v>
      </c>
    </row>
    <row r="1561" spans="1:3" ht="12" customHeight="1">
      <c r="A1561" s="215" t="s">
        <v>8002</v>
      </c>
      <c r="B1561" s="215" t="s">
        <v>8003</v>
      </c>
      <c r="C1561" s="215" t="str">
        <f t="shared" si="6"/>
        <v>FRCharente</v>
      </c>
    </row>
    <row r="1562" spans="1:3" ht="12" customHeight="1">
      <c r="A1562" s="215" t="s">
        <v>8004</v>
      </c>
      <c r="B1562" s="215" t="s">
        <v>8005</v>
      </c>
      <c r="C1562" s="215" t="str">
        <f t="shared" si="6"/>
        <v>FRCharente-Maritime</v>
      </c>
    </row>
    <row r="1563" spans="1:3" ht="12" customHeight="1">
      <c r="A1563" s="215" t="s">
        <v>8006</v>
      </c>
      <c r="B1563" s="215" t="s">
        <v>8007</v>
      </c>
      <c r="C1563" s="215" t="str">
        <f t="shared" si="6"/>
        <v>FRCorrèze</v>
      </c>
    </row>
    <row r="1564" spans="1:3" ht="12" customHeight="1">
      <c r="A1564" s="215" t="s">
        <v>8008</v>
      </c>
      <c r="B1564" s="215" t="s">
        <v>8009</v>
      </c>
      <c r="C1564" s="215" t="str">
        <f t="shared" si="6"/>
        <v>FRCreuse</v>
      </c>
    </row>
    <row r="1565" spans="1:3" ht="12" customHeight="1">
      <c r="A1565" s="215" t="s">
        <v>8010</v>
      </c>
      <c r="B1565" s="215" t="s">
        <v>8011</v>
      </c>
      <c r="C1565" s="215" t="str">
        <f t="shared" si="6"/>
        <v>FRDordogne</v>
      </c>
    </row>
    <row r="1566" spans="1:3" ht="12" customHeight="1">
      <c r="A1566" s="215" t="s">
        <v>8012</v>
      </c>
      <c r="B1566" s="215" t="s">
        <v>8013</v>
      </c>
      <c r="C1566" s="215" t="str">
        <f t="shared" si="6"/>
        <v>FRGironde</v>
      </c>
    </row>
    <row r="1567" spans="1:3" ht="12" customHeight="1">
      <c r="A1567" s="215" t="s">
        <v>8014</v>
      </c>
      <c r="B1567" s="215" t="s">
        <v>8015</v>
      </c>
      <c r="C1567" s="215" t="str">
        <f t="shared" si="6"/>
        <v>FRLandes</v>
      </c>
    </row>
    <row r="1568" spans="1:3" ht="12" customHeight="1">
      <c r="A1568" s="215" t="s">
        <v>8016</v>
      </c>
      <c r="B1568" s="215" t="s">
        <v>8017</v>
      </c>
      <c r="C1568" s="215" t="str">
        <f t="shared" si="6"/>
        <v>FRLot-et-Garonne</v>
      </c>
    </row>
    <row r="1569" spans="1:3" ht="12" customHeight="1">
      <c r="A1569" s="215" t="s">
        <v>8018</v>
      </c>
      <c r="B1569" s="215" t="s">
        <v>8019</v>
      </c>
      <c r="C1569" s="215" t="str">
        <f t="shared" si="6"/>
        <v>FRPyrénées-Atlantiques</v>
      </c>
    </row>
    <row r="1570" spans="1:3" ht="12" customHeight="1">
      <c r="A1570" s="215" t="s">
        <v>8020</v>
      </c>
      <c r="B1570" s="215" t="s">
        <v>8021</v>
      </c>
      <c r="C1570" s="215" t="str">
        <f t="shared" si="6"/>
        <v>FRDeux-Sèvres</v>
      </c>
    </row>
    <row r="1571" spans="1:3" ht="12" customHeight="1">
      <c r="A1571" s="215" t="s">
        <v>8022</v>
      </c>
      <c r="B1571" s="215" t="s">
        <v>8023</v>
      </c>
      <c r="C1571" s="215" t="str">
        <f t="shared" si="6"/>
        <v>FRVienne</v>
      </c>
    </row>
    <row r="1572" spans="1:3" ht="12" customHeight="1">
      <c r="A1572" s="215" t="s">
        <v>8024</v>
      </c>
      <c r="B1572" s="215" t="s">
        <v>8025</v>
      </c>
      <c r="C1572" s="215" t="str">
        <f t="shared" si="6"/>
        <v>FRHaute-Vienne</v>
      </c>
    </row>
    <row r="1573" spans="1:3" ht="12" customHeight="1">
      <c r="A1573" s="215" t="s">
        <v>8026</v>
      </c>
      <c r="B1573" s="215" t="s">
        <v>971</v>
      </c>
      <c r="C1573" s="215" t="str">
        <f t="shared" si="6"/>
        <v>FRNormandie</v>
      </c>
    </row>
    <row r="1574" spans="1:3" ht="12" customHeight="1">
      <c r="A1574" s="215" t="s">
        <v>8027</v>
      </c>
      <c r="B1574" s="215" t="s">
        <v>8028</v>
      </c>
      <c r="C1574" s="215" t="str">
        <f t="shared" si="6"/>
        <v>FRCalvados</v>
      </c>
    </row>
    <row r="1575" spans="1:3" ht="12" customHeight="1">
      <c r="A1575" s="215" t="s">
        <v>8029</v>
      </c>
      <c r="B1575" s="215" t="s">
        <v>8030</v>
      </c>
      <c r="C1575" s="215" t="str">
        <f t="shared" si="6"/>
        <v>FREure</v>
      </c>
    </row>
    <row r="1576" spans="1:3" ht="12" customHeight="1">
      <c r="A1576" s="215" t="s">
        <v>8031</v>
      </c>
      <c r="B1576" s="215" t="s">
        <v>8032</v>
      </c>
      <c r="C1576" s="215" t="str">
        <f t="shared" si="6"/>
        <v>FRManche</v>
      </c>
    </row>
    <row r="1577" spans="1:3" ht="12" customHeight="1">
      <c r="A1577" s="215" t="s">
        <v>8033</v>
      </c>
      <c r="B1577" s="215" t="s">
        <v>8034</v>
      </c>
      <c r="C1577" s="215" t="str">
        <f t="shared" si="6"/>
        <v>FROrne</v>
      </c>
    </row>
    <row r="1578" spans="1:3" ht="12" customHeight="1">
      <c r="A1578" s="215" t="s">
        <v>8035</v>
      </c>
      <c r="B1578" s="215" t="s">
        <v>8036</v>
      </c>
      <c r="C1578" s="215" t="str">
        <f t="shared" si="6"/>
        <v>FRSeine-Maritime</v>
      </c>
    </row>
    <row r="1579" spans="1:3" ht="12" customHeight="1">
      <c r="A1579" s="215" t="s">
        <v>8037</v>
      </c>
      <c r="B1579" s="215" t="s">
        <v>8038</v>
      </c>
      <c r="C1579" s="215" t="str">
        <f t="shared" si="6"/>
        <v>FROccitanie</v>
      </c>
    </row>
    <row r="1580" spans="1:3" ht="12" customHeight="1">
      <c r="A1580" s="215" t="s">
        <v>8039</v>
      </c>
      <c r="B1580" s="215" t="s">
        <v>8040</v>
      </c>
      <c r="C1580" s="215" t="str">
        <f t="shared" si="6"/>
        <v>FRAriège</v>
      </c>
    </row>
    <row r="1581" spans="1:3" ht="12" customHeight="1">
      <c r="A1581" s="215" t="s">
        <v>8041</v>
      </c>
      <c r="B1581" s="215" t="s">
        <v>8042</v>
      </c>
      <c r="C1581" s="215" t="str">
        <f t="shared" si="6"/>
        <v>FRAude</v>
      </c>
    </row>
    <row r="1582" spans="1:3" ht="12" customHeight="1">
      <c r="A1582" s="215" t="s">
        <v>8043</v>
      </c>
      <c r="B1582" s="215" t="s">
        <v>8044</v>
      </c>
      <c r="C1582" s="215" t="str">
        <f t="shared" si="6"/>
        <v>FRAveyron</v>
      </c>
    </row>
    <row r="1583" spans="1:3" ht="12" customHeight="1">
      <c r="A1583" s="215" t="s">
        <v>8045</v>
      </c>
      <c r="B1583" s="215" t="s">
        <v>8046</v>
      </c>
      <c r="C1583" s="215" t="str">
        <f t="shared" si="6"/>
        <v>FRGard</v>
      </c>
    </row>
    <row r="1584" spans="1:3" ht="12" customHeight="1">
      <c r="A1584" s="215" t="s">
        <v>8047</v>
      </c>
      <c r="B1584" s="215" t="s">
        <v>8048</v>
      </c>
      <c r="C1584" s="215" t="str">
        <f t="shared" si="6"/>
        <v>FRHaute-Garonne</v>
      </c>
    </row>
    <row r="1585" spans="1:3" ht="12" customHeight="1">
      <c r="A1585" s="215" t="s">
        <v>8049</v>
      </c>
      <c r="B1585" s="215" t="s">
        <v>8050</v>
      </c>
      <c r="C1585" s="215" t="str">
        <f t="shared" si="6"/>
        <v>FRGers</v>
      </c>
    </row>
    <row r="1586" spans="1:3" ht="12" customHeight="1">
      <c r="A1586" s="215" t="s">
        <v>8051</v>
      </c>
      <c r="B1586" s="215" t="s">
        <v>8052</v>
      </c>
      <c r="C1586" s="215" t="str">
        <f t="shared" si="6"/>
        <v>FRHérault</v>
      </c>
    </row>
    <row r="1587" spans="1:3" ht="12" customHeight="1">
      <c r="A1587" s="215" t="s">
        <v>8053</v>
      </c>
      <c r="B1587" s="215" t="s">
        <v>8054</v>
      </c>
      <c r="C1587" s="215" t="str">
        <f t="shared" si="6"/>
        <v>FRLot</v>
      </c>
    </row>
    <row r="1588" spans="1:3" ht="12" customHeight="1">
      <c r="A1588" s="215" t="s">
        <v>8055</v>
      </c>
      <c r="B1588" s="215" t="s">
        <v>8056</v>
      </c>
      <c r="C1588" s="215" t="str">
        <f t="shared" si="6"/>
        <v>FRLozère</v>
      </c>
    </row>
    <row r="1589" spans="1:3" ht="12" customHeight="1">
      <c r="A1589" s="215" t="s">
        <v>8057</v>
      </c>
      <c r="B1589" s="215" t="s">
        <v>8058</v>
      </c>
      <c r="C1589" s="215" t="str">
        <f t="shared" si="6"/>
        <v>FRHautes-Pyrénées</v>
      </c>
    </row>
    <row r="1590" spans="1:3" ht="12" customHeight="1">
      <c r="A1590" s="215" t="s">
        <v>8059</v>
      </c>
      <c r="B1590" s="215" t="s">
        <v>8060</v>
      </c>
      <c r="C1590" s="215" t="str">
        <f t="shared" si="6"/>
        <v>FRPyrénées-Orientales</v>
      </c>
    </row>
    <row r="1591" spans="1:3" ht="12" customHeight="1">
      <c r="A1591" s="215" t="s">
        <v>8061</v>
      </c>
      <c r="B1591" s="215" t="s">
        <v>8062</v>
      </c>
      <c r="C1591" s="215" t="str">
        <f t="shared" si="6"/>
        <v>FRTarn</v>
      </c>
    </row>
    <row r="1592" spans="1:3" ht="12" customHeight="1">
      <c r="A1592" s="215" t="s">
        <v>8063</v>
      </c>
      <c r="B1592" s="215" t="s">
        <v>8064</v>
      </c>
      <c r="C1592" s="215" t="str">
        <f t="shared" si="6"/>
        <v>FRTarn-et-Garonne</v>
      </c>
    </row>
    <row r="1593" spans="1:3" ht="12" customHeight="1">
      <c r="A1593" s="215" t="s">
        <v>8065</v>
      </c>
      <c r="B1593" s="215" t="s">
        <v>8066</v>
      </c>
      <c r="C1593" s="215" t="str">
        <f t="shared" si="6"/>
        <v>FRProvence-Alpes-Côte-d’Azur</v>
      </c>
    </row>
    <row r="1594" spans="1:3" ht="12" customHeight="1">
      <c r="A1594" s="215" t="s">
        <v>8067</v>
      </c>
      <c r="B1594" s="215" t="s">
        <v>8068</v>
      </c>
      <c r="C1594" s="215" t="str">
        <f t="shared" si="6"/>
        <v>FRAlpes-de-Haute-Provence</v>
      </c>
    </row>
    <row r="1595" spans="1:3" ht="12" customHeight="1">
      <c r="A1595" s="215" t="s">
        <v>8069</v>
      </c>
      <c r="B1595" s="215" t="s">
        <v>8070</v>
      </c>
      <c r="C1595" s="215" t="str">
        <f t="shared" si="6"/>
        <v>FRHautes-Alpes</v>
      </c>
    </row>
    <row r="1596" spans="1:3" ht="12" customHeight="1">
      <c r="A1596" s="215" t="s">
        <v>8071</v>
      </c>
      <c r="B1596" s="215" t="s">
        <v>8072</v>
      </c>
      <c r="C1596" s="215" t="str">
        <f t="shared" si="6"/>
        <v>FRAlpes-Maritimes</v>
      </c>
    </row>
    <row r="1597" spans="1:3" ht="12" customHeight="1">
      <c r="A1597" s="215" t="s">
        <v>8073</v>
      </c>
      <c r="B1597" s="215" t="s">
        <v>8074</v>
      </c>
      <c r="C1597" s="215" t="str">
        <f t="shared" si="6"/>
        <v>FRBouches-du-Rhône</v>
      </c>
    </row>
    <row r="1598" spans="1:3" ht="12" customHeight="1">
      <c r="A1598" s="215" t="s">
        <v>8075</v>
      </c>
      <c r="B1598" s="215" t="s">
        <v>8076</v>
      </c>
      <c r="C1598" s="215" t="str">
        <f t="shared" si="6"/>
        <v>FRVar</v>
      </c>
    </row>
    <row r="1599" spans="1:3" ht="12" customHeight="1">
      <c r="A1599" s="215" t="s">
        <v>8077</v>
      </c>
      <c r="B1599" s="215" t="s">
        <v>8078</v>
      </c>
      <c r="C1599" s="215" t="str">
        <f t="shared" si="6"/>
        <v>FRVaucluse</v>
      </c>
    </row>
    <row r="1600" spans="1:3" ht="12" customHeight="1">
      <c r="A1600" s="215" t="s">
        <v>8079</v>
      </c>
      <c r="B1600" s="215" t="s">
        <v>8080</v>
      </c>
      <c r="C1600" s="215" t="str">
        <f t="shared" si="6"/>
        <v>FRPays-de-la-Loire</v>
      </c>
    </row>
    <row r="1601" spans="1:3" ht="12" customHeight="1">
      <c r="A1601" s="215" t="s">
        <v>8081</v>
      </c>
      <c r="B1601" s="215" t="s">
        <v>8082</v>
      </c>
      <c r="C1601" s="215" t="str">
        <f t="shared" si="6"/>
        <v>FRLoire-Atlantique</v>
      </c>
    </row>
    <row r="1602" spans="1:3" ht="12" customHeight="1">
      <c r="A1602" s="215" t="s">
        <v>8083</v>
      </c>
      <c r="B1602" s="215" t="s">
        <v>8084</v>
      </c>
      <c r="C1602" s="215" t="str">
        <f t="shared" si="6"/>
        <v>FRMaine-et-Loire</v>
      </c>
    </row>
    <row r="1603" spans="1:3" ht="12" customHeight="1">
      <c r="A1603" s="215" t="s">
        <v>8085</v>
      </c>
      <c r="B1603" s="215" t="s">
        <v>8086</v>
      </c>
      <c r="C1603" s="215" t="str">
        <f t="shared" si="6"/>
        <v>FRMayenne</v>
      </c>
    </row>
    <row r="1604" spans="1:3" ht="12" customHeight="1">
      <c r="A1604" s="215" t="s">
        <v>8087</v>
      </c>
      <c r="B1604" s="215" t="s">
        <v>8088</v>
      </c>
      <c r="C1604" s="215" t="str">
        <f t="shared" si="6"/>
        <v>FRSarthe</v>
      </c>
    </row>
    <row r="1605" spans="1:3" ht="12" customHeight="1">
      <c r="A1605" s="215" t="s">
        <v>8089</v>
      </c>
      <c r="B1605" s="215" t="s">
        <v>8090</v>
      </c>
      <c r="C1605" s="215" t="str">
        <f t="shared" si="6"/>
        <v>FRVendée</v>
      </c>
    </row>
    <row r="1606" spans="1:3" ht="12" customHeight="1">
      <c r="A1606" s="215" t="s">
        <v>8091</v>
      </c>
      <c r="B1606" s="215" t="s">
        <v>8092</v>
      </c>
      <c r="C1606" s="215" t="str">
        <f t="shared" si="6"/>
        <v>FRClipperton</v>
      </c>
    </row>
    <row r="1607" spans="1:3" ht="12" customHeight="1">
      <c r="A1607" s="215" t="s">
        <v>8093</v>
      </c>
      <c r="B1607" s="215" t="s">
        <v>8094</v>
      </c>
      <c r="C1607" s="215" t="str">
        <f t="shared" si="6"/>
        <v>FRSaint-Barthélemy (see also separate country code entry under BL)</v>
      </c>
    </row>
    <row r="1608" spans="1:3" ht="12" customHeight="1">
      <c r="A1608" s="215" t="s">
        <v>8095</v>
      </c>
      <c r="B1608" s="215" t="s">
        <v>8096</v>
      </c>
      <c r="C1608" s="215" t="str">
        <f t="shared" si="6"/>
        <v>FRGuyane (française) (see also separate country code entry under GF)</v>
      </c>
    </row>
    <row r="1609" spans="1:3" ht="12" customHeight="1">
      <c r="A1609" s="215" t="s">
        <v>8097</v>
      </c>
      <c r="B1609" s="215" t="s">
        <v>8098</v>
      </c>
      <c r="C1609" s="215" t="str">
        <f t="shared" si="6"/>
        <v>FRSaint-Martin (see also separate country code entry under MF)</v>
      </c>
    </row>
    <row r="1610" spans="1:3" ht="12" customHeight="1">
      <c r="A1610" s="215" t="s">
        <v>8099</v>
      </c>
      <c r="B1610" s="215" t="s">
        <v>8100</v>
      </c>
      <c r="C1610" s="215" t="str">
        <f t="shared" si="6"/>
        <v>FRMartinique (see also separate country code entry under MQ)</v>
      </c>
    </row>
    <row r="1611" spans="1:3" ht="12" customHeight="1">
      <c r="A1611" s="215" t="s">
        <v>8101</v>
      </c>
      <c r="B1611" s="215" t="s">
        <v>8102</v>
      </c>
      <c r="C1611" s="215" t="str">
        <f t="shared" si="6"/>
        <v>FRNouvelle-Calédonie (see also separate country code entry under NC)</v>
      </c>
    </row>
    <row r="1612" spans="1:3" ht="12" customHeight="1">
      <c r="A1612" s="215" t="s">
        <v>8103</v>
      </c>
      <c r="B1612" s="215" t="s">
        <v>8104</v>
      </c>
      <c r="C1612" s="215" t="str">
        <f t="shared" si="6"/>
        <v>FRPolynésie française (see also separate country code entry under PF)</v>
      </c>
    </row>
    <row r="1613" spans="1:3" ht="12" customHeight="1">
      <c r="A1613" s="215" t="s">
        <v>8105</v>
      </c>
      <c r="B1613" s="215" t="s">
        <v>8106</v>
      </c>
      <c r="C1613" s="215" t="str">
        <f t="shared" si="6"/>
        <v>FRSaint-Pierre-et-Miquelon (see also separate country code entry under PM)</v>
      </c>
    </row>
    <row r="1614" spans="1:3" ht="12" customHeight="1">
      <c r="A1614" s="215" t="s">
        <v>8107</v>
      </c>
      <c r="B1614" s="215" t="s">
        <v>8108</v>
      </c>
      <c r="C1614" s="215" t="str">
        <f t="shared" si="6"/>
        <v>FRTerres australes françaises (see also separate country code entry under TF)</v>
      </c>
    </row>
    <row r="1615" spans="1:3" ht="12" customHeight="1">
      <c r="A1615" s="215" t="s">
        <v>8109</v>
      </c>
      <c r="B1615" s="215" t="s">
        <v>8110</v>
      </c>
      <c r="C1615" s="215" t="str">
        <f t="shared" si="6"/>
        <v>FRWallis-et-Futuna (see also separate country code entry under WF)</v>
      </c>
    </row>
    <row r="1616" spans="1:3" ht="12" customHeight="1">
      <c r="A1616" s="215" t="s">
        <v>8111</v>
      </c>
      <c r="B1616" s="215" t="s">
        <v>8112</v>
      </c>
      <c r="C1616" s="215" t="str">
        <f t="shared" si="6"/>
        <v>FRGuadeloupe</v>
      </c>
    </row>
    <row r="1617" spans="1:3" ht="12" customHeight="1">
      <c r="A1617" s="215" t="s">
        <v>8113</v>
      </c>
      <c r="B1617" s="215" t="s">
        <v>8114</v>
      </c>
      <c r="C1617" s="215" t="str">
        <f t="shared" si="6"/>
        <v>FRGuadeloupe (see also separate country code entry under GP)</v>
      </c>
    </row>
    <row r="1618" spans="1:3" ht="12" customHeight="1">
      <c r="A1618" s="215" t="s">
        <v>8115</v>
      </c>
      <c r="B1618" s="215" t="s">
        <v>8116</v>
      </c>
      <c r="C1618" s="215" t="str">
        <f t="shared" si="6"/>
        <v>FRLa Réunion</v>
      </c>
    </row>
    <row r="1619" spans="1:3" ht="12" customHeight="1">
      <c r="A1619" s="215" t="s">
        <v>8117</v>
      </c>
      <c r="B1619" s="215" t="s">
        <v>8118</v>
      </c>
      <c r="C1619" s="215" t="str">
        <f t="shared" si="6"/>
        <v>FRLa Réunion (see also separate country code entry under RE)</v>
      </c>
    </row>
    <row r="1620" spans="1:3" ht="12" customHeight="1">
      <c r="A1620" s="215" t="s">
        <v>8119</v>
      </c>
      <c r="B1620" s="215" t="s">
        <v>8120</v>
      </c>
      <c r="C1620" s="215" t="str">
        <f t="shared" si="6"/>
        <v>FRMayotte</v>
      </c>
    </row>
    <row r="1621" spans="1:3" ht="12" customHeight="1">
      <c r="A1621" s="215" t="s">
        <v>8121</v>
      </c>
      <c r="B1621" s="215" t="s">
        <v>8122</v>
      </c>
      <c r="C1621" s="215" t="str">
        <f t="shared" si="6"/>
        <v>FRMayotte (see also separate country code entry under YT)</v>
      </c>
    </row>
    <row r="1622" spans="1:3" ht="12" customHeight="1">
      <c r="A1622" s="215" t="s">
        <v>8123</v>
      </c>
      <c r="B1622" s="215" t="s">
        <v>8124</v>
      </c>
      <c r="C1622" s="215" t="str">
        <f t="shared" si="6"/>
        <v>FRCorse</v>
      </c>
    </row>
    <row r="1623" spans="1:3" ht="12" customHeight="1">
      <c r="A1623" s="215" t="s">
        <v>8125</v>
      </c>
      <c r="B1623" s="215" t="s">
        <v>8126</v>
      </c>
      <c r="C1623" s="215" t="str">
        <f t="shared" si="6"/>
        <v>FRCorse-du-Sud</v>
      </c>
    </row>
    <row r="1624" spans="1:3" ht="12" customHeight="1">
      <c r="A1624" s="215" t="s">
        <v>8127</v>
      </c>
      <c r="B1624" s="215" t="s">
        <v>8128</v>
      </c>
      <c r="C1624" s="215" t="str">
        <f t="shared" si="6"/>
        <v>FRHaute-Corse</v>
      </c>
    </row>
    <row r="1625" spans="1:3" ht="12" customHeight="1">
      <c r="A1625" s="215" t="s">
        <v>8129</v>
      </c>
      <c r="B1625" s="215" t="s">
        <v>8130</v>
      </c>
      <c r="C1625" s="215" t="str">
        <f t="shared" si="6"/>
        <v>GAEstuaire</v>
      </c>
    </row>
    <row r="1626" spans="1:3" ht="12" customHeight="1">
      <c r="A1626" s="215" t="s">
        <v>8131</v>
      </c>
      <c r="B1626" s="215" t="s">
        <v>8132</v>
      </c>
      <c r="C1626" s="215" t="str">
        <f t="shared" si="6"/>
        <v>GAHaut-Ogooué</v>
      </c>
    </row>
    <row r="1627" spans="1:3" ht="12" customHeight="1">
      <c r="A1627" s="215" t="s">
        <v>8133</v>
      </c>
      <c r="B1627" s="215" t="s">
        <v>8134</v>
      </c>
      <c r="C1627" s="215" t="str">
        <f t="shared" si="6"/>
        <v>GAMoyen-Ogooué</v>
      </c>
    </row>
    <row r="1628" spans="1:3" ht="12" customHeight="1">
      <c r="A1628" s="215" t="s">
        <v>8135</v>
      </c>
      <c r="B1628" s="215" t="s">
        <v>8136</v>
      </c>
      <c r="C1628" s="215" t="str">
        <f t="shared" si="6"/>
        <v>GANgounié</v>
      </c>
    </row>
    <row r="1629" spans="1:3" ht="12" customHeight="1">
      <c r="A1629" s="215" t="s">
        <v>8137</v>
      </c>
      <c r="B1629" s="215" t="s">
        <v>8138</v>
      </c>
      <c r="C1629" s="215" t="str">
        <f t="shared" si="6"/>
        <v>GANyanga</v>
      </c>
    </row>
    <row r="1630" spans="1:3" ht="12" customHeight="1">
      <c r="A1630" s="215" t="s">
        <v>8139</v>
      </c>
      <c r="B1630" s="215" t="s">
        <v>8140</v>
      </c>
      <c r="C1630" s="215" t="str">
        <f t="shared" si="6"/>
        <v>GAOgooué-Ivindo</v>
      </c>
    </row>
    <row r="1631" spans="1:3" ht="12" customHeight="1">
      <c r="A1631" s="215" t="s">
        <v>8141</v>
      </c>
      <c r="B1631" s="215" t="s">
        <v>8142</v>
      </c>
      <c r="C1631" s="215" t="str">
        <f t="shared" si="6"/>
        <v>GAOgooué-Lolo</v>
      </c>
    </row>
    <row r="1632" spans="1:3" ht="12" customHeight="1">
      <c r="A1632" s="215" t="s">
        <v>8143</v>
      </c>
      <c r="B1632" s="215" t="s">
        <v>8144</v>
      </c>
      <c r="C1632" s="215" t="str">
        <f t="shared" si="6"/>
        <v>GAOgooué-Maritime</v>
      </c>
    </row>
    <row r="1633" spans="1:3" ht="12" customHeight="1">
      <c r="A1633" s="215" t="s">
        <v>8145</v>
      </c>
      <c r="B1633" s="215" t="s">
        <v>8146</v>
      </c>
      <c r="C1633" s="215" t="str">
        <f t="shared" si="6"/>
        <v>GAWoleu-Ntem</v>
      </c>
    </row>
    <row r="1634" spans="1:3" ht="12" customHeight="1">
      <c r="A1634" s="215" t="s">
        <v>8147</v>
      </c>
      <c r="B1634" s="215" t="s">
        <v>8148</v>
      </c>
      <c r="C1634" s="215" t="str">
        <f t="shared" si="6"/>
        <v>GBAberdeenshire</v>
      </c>
    </row>
    <row r="1635" spans="1:3" ht="12" customHeight="1">
      <c r="A1635" s="215" t="s">
        <v>8149</v>
      </c>
      <c r="B1635" s="215" t="s">
        <v>8150</v>
      </c>
      <c r="C1635" s="215" t="str">
        <f t="shared" si="6"/>
        <v>GBAberdeen City</v>
      </c>
    </row>
    <row r="1636" spans="1:3" ht="12" customHeight="1">
      <c r="A1636" s="215" t="s">
        <v>8151</v>
      </c>
      <c r="B1636" s="215" t="s">
        <v>8152</v>
      </c>
      <c r="C1636" s="215" t="str">
        <f t="shared" si="6"/>
        <v>GBArgyll and Bute</v>
      </c>
    </row>
    <row r="1637" spans="1:3" ht="12" customHeight="1">
      <c r="A1637" s="215" t="s">
        <v>8153</v>
      </c>
      <c r="B1637" s="215" t="s">
        <v>8154</v>
      </c>
      <c r="C1637" s="215" t="str">
        <f t="shared" si="6"/>
        <v>GBAngus</v>
      </c>
    </row>
    <row r="1638" spans="1:3" ht="12" customHeight="1">
      <c r="A1638" s="215" t="s">
        <v>8155</v>
      </c>
      <c r="B1638" s="215" t="s">
        <v>8156</v>
      </c>
      <c r="C1638" s="215" t="str">
        <f t="shared" si="6"/>
        <v>GBClackmannanshire</v>
      </c>
    </row>
    <row r="1639" spans="1:3" ht="12" customHeight="1">
      <c r="A1639" s="215" t="s">
        <v>8157</v>
      </c>
      <c r="B1639" s="215" t="s">
        <v>8158</v>
      </c>
      <c r="C1639" s="215" t="str">
        <f t="shared" si="6"/>
        <v>GBDumfries and Galloway</v>
      </c>
    </row>
    <row r="1640" spans="1:3" ht="12" customHeight="1">
      <c r="A1640" s="215" t="s">
        <v>8159</v>
      </c>
      <c r="B1640" s="215" t="s">
        <v>8160</v>
      </c>
      <c r="C1640" s="215" t="str">
        <f t="shared" si="6"/>
        <v>GBDundee City</v>
      </c>
    </row>
    <row r="1641" spans="1:3" ht="12" customHeight="1">
      <c r="A1641" s="215" t="s">
        <v>8161</v>
      </c>
      <c r="B1641" s="215" t="s">
        <v>8162</v>
      </c>
      <c r="C1641" s="215" t="str">
        <f t="shared" si="6"/>
        <v>GBEast Ayrshire</v>
      </c>
    </row>
    <row r="1642" spans="1:3" ht="12" customHeight="1">
      <c r="A1642" s="215" t="s">
        <v>8163</v>
      </c>
      <c r="B1642" s="215" t="s">
        <v>8164</v>
      </c>
      <c r="C1642" s="215" t="str">
        <f t="shared" si="6"/>
        <v>GBEdinburgh, City of</v>
      </c>
    </row>
    <row r="1643" spans="1:3" ht="12" customHeight="1">
      <c r="A1643" s="215" t="s">
        <v>8165</v>
      </c>
      <c r="B1643" s="215" t="s">
        <v>8166</v>
      </c>
      <c r="C1643" s="215" t="str">
        <f t="shared" si="6"/>
        <v>GBEast Dunbartonshire</v>
      </c>
    </row>
    <row r="1644" spans="1:3" ht="12" customHeight="1">
      <c r="A1644" s="215" t="s">
        <v>8167</v>
      </c>
      <c r="B1644" s="215" t="s">
        <v>8168</v>
      </c>
      <c r="C1644" s="215" t="str">
        <f t="shared" si="6"/>
        <v>GBEast Lothian</v>
      </c>
    </row>
    <row r="1645" spans="1:3" ht="12" customHeight="1">
      <c r="A1645" s="215" t="s">
        <v>8169</v>
      </c>
      <c r="B1645" s="215" t="s">
        <v>8170</v>
      </c>
      <c r="C1645" s="215" t="str">
        <f t="shared" si="6"/>
        <v>GBEilean Siar</v>
      </c>
    </row>
    <row r="1646" spans="1:3" ht="12" customHeight="1">
      <c r="A1646" s="215" t="s">
        <v>8171</v>
      </c>
      <c r="B1646" s="215" t="s">
        <v>8172</v>
      </c>
      <c r="C1646" s="215" t="str">
        <f t="shared" si="6"/>
        <v>GBEast Renfrewshire</v>
      </c>
    </row>
    <row r="1647" spans="1:3" ht="12" customHeight="1">
      <c r="A1647" s="215" t="s">
        <v>8173</v>
      </c>
      <c r="B1647" s="215" t="s">
        <v>8174</v>
      </c>
      <c r="C1647" s="215" t="str">
        <f t="shared" si="6"/>
        <v>GBFalkirk</v>
      </c>
    </row>
    <row r="1648" spans="1:3" ht="12" customHeight="1">
      <c r="A1648" s="215" t="s">
        <v>8175</v>
      </c>
      <c r="B1648" s="215" t="s">
        <v>8176</v>
      </c>
      <c r="C1648" s="215" t="str">
        <f t="shared" si="6"/>
        <v>GBFife</v>
      </c>
    </row>
    <row r="1649" spans="1:3" ht="12" customHeight="1">
      <c r="A1649" s="215" t="s">
        <v>8177</v>
      </c>
      <c r="B1649" s="215" t="s">
        <v>8178</v>
      </c>
      <c r="C1649" s="215" t="str">
        <f t="shared" si="6"/>
        <v>GBGlasgow City</v>
      </c>
    </row>
    <row r="1650" spans="1:3" ht="12" customHeight="1">
      <c r="A1650" s="215" t="s">
        <v>8179</v>
      </c>
      <c r="B1650" s="215" t="s">
        <v>8180</v>
      </c>
      <c r="C1650" s="215" t="str">
        <f t="shared" si="6"/>
        <v>GBHighland</v>
      </c>
    </row>
    <row r="1651" spans="1:3" ht="12" customHeight="1">
      <c r="A1651" s="215" t="s">
        <v>8181</v>
      </c>
      <c r="B1651" s="215" t="s">
        <v>8182</v>
      </c>
      <c r="C1651" s="215" t="str">
        <f t="shared" si="6"/>
        <v>GBInverclyde</v>
      </c>
    </row>
    <row r="1652" spans="1:3" ht="12" customHeight="1">
      <c r="A1652" s="215" t="s">
        <v>8183</v>
      </c>
      <c r="B1652" s="215" t="s">
        <v>8184</v>
      </c>
      <c r="C1652" s="215" t="str">
        <f t="shared" si="6"/>
        <v>GBMidlothian</v>
      </c>
    </row>
    <row r="1653" spans="1:3" ht="12" customHeight="1">
      <c r="A1653" s="215" t="s">
        <v>8185</v>
      </c>
      <c r="B1653" s="215" t="s">
        <v>8186</v>
      </c>
      <c r="C1653" s="215" t="str">
        <f t="shared" si="6"/>
        <v>GBMoray</v>
      </c>
    </row>
    <row r="1654" spans="1:3" ht="12" customHeight="1">
      <c r="A1654" s="215" t="s">
        <v>8187</v>
      </c>
      <c r="B1654" s="215" t="s">
        <v>8188</v>
      </c>
      <c r="C1654" s="215" t="str">
        <f t="shared" si="6"/>
        <v>GBNorth Ayrshire</v>
      </c>
    </row>
    <row r="1655" spans="1:3" ht="12" customHeight="1">
      <c r="A1655" s="215" t="s">
        <v>8189</v>
      </c>
      <c r="B1655" s="215" t="s">
        <v>8190</v>
      </c>
      <c r="C1655" s="215" t="str">
        <f t="shared" si="6"/>
        <v>GBNorth Lanarkshire</v>
      </c>
    </row>
    <row r="1656" spans="1:3" ht="12" customHeight="1">
      <c r="A1656" s="215" t="s">
        <v>8191</v>
      </c>
      <c r="B1656" s="215" t="s">
        <v>8192</v>
      </c>
      <c r="C1656" s="215" t="str">
        <f t="shared" si="6"/>
        <v>GBOrkney Islands</v>
      </c>
    </row>
    <row r="1657" spans="1:3" ht="12" customHeight="1">
      <c r="A1657" s="215" t="s">
        <v>8193</v>
      </c>
      <c r="B1657" s="215" t="s">
        <v>8194</v>
      </c>
      <c r="C1657" s="215" t="str">
        <f t="shared" si="6"/>
        <v>GBPerth and Kinross</v>
      </c>
    </row>
    <row r="1658" spans="1:3" ht="12" customHeight="1">
      <c r="A1658" s="215" t="s">
        <v>8195</v>
      </c>
      <c r="B1658" s="215" t="s">
        <v>8196</v>
      </c>
      <c r="C1658" s="215" t="str">
        <f t="shared" si="6"/>
        <v>GBRenfrewshire</v>
      </c>
    </row>
    <row r="1659" spans="1:3" ht="12" customHeight="1">
      <c r="A1659" s="215" t="s">
        <v>8197</v>
      </c>
      <c r="B1659" s="215" t="s">
        <v>8198</v>
      </c>
      <c r="C1659" s="215" t="str">
        <f t="shared" si="6"/>
        <v>GBSouth Ayrshire</v>
      </c>
    </row>
    <row r="1660" spans="1:3" ht="12" customHeight="1">
      <c r="A1660" s="215" t="s">
        <v>8199</v>
      </c>
      <c r="B1660" s="215" t="s">
        <v>8200</v>
      </c>
      <c r="C1660" s="215" t="str">
        <f t="shared" si="6"/>
        <v>GBScottish Borders, The</v>
      </c>
    </row>
    <row r="1661" spans="1:3" ht="12" customHeight="1">
      <c r="A1661" s="215" t="s">
        <v>8201</v>
      </c>
      <c r="B1661" s="215" t="s">
        <v>8202</v>
      </c>
      <c r="C1661" s="215" t="str">
        <f t="shared" si="6"/>
        <v>GBSouth Lanarkshire</v>
      </c>
    </row>
    <row r="1662" spans="1:3" ht="12" customHeight="1">
      <c r="A1662" s="215" t="s">
        <v>8203</v>
      </c>
      <c r="B1662" s="215" t="s">
        <v>8204</v>
      </c>
      <c r="C1662" s="215" t="str">
        <f t="shared" si="6"/>
        <v>GBStirling</v>
      </c>
    </row>
    <row r="1663" spans="1:3" ht="12" customHeight="1">
      <c r="A1663" s="215" t="s">
        <v>8205</v>
      </c>
      <c r="B1663" s="215" t="s">
        <v>8206</v>
      </c>
      <c r="C1663" s="215" t="str">
        <f t="shared" si="6"/>
        <v>GBWest Dunbartonshire</v>
      </c>
    </row>
    <row r="1664" spans="1:3" ht="12" customHeight="1">
      <c r="A1664" s="215" t="s">
        <v>8207</v>
      </c>
      <c r="B1664" s="215" t="s">
        <v>8208</v>
      </c>
      <c r="C1664" s="215" t="str">
        <f t="shared" si="6"/>
        <v>GBWest Lothian</v>
      </c>
    </row>
    <row r="1665" spans="1:3" ht="12" customHeight="1">
      <c r="A1665" s="215" t="s">
        <v>8209</v>
      </c>
      <c r="B1665" s="215" t="s">
        <v>8210</v>
      </c>
      <c r="C1665" s="215" t="str">
        <f t="shared" si="6"/>
        <v>GBShetland Islands</v>
      </c>
    </row>
    <row r="1666" spans="1:3" ht="12" customHeight="1">
      <c r="A1666" s="215" t="s">
        <v>8211</v>
      </c>
      <c r="B1666" s="215" t="s">
        <v>8212</v>
      </c>
      <c r="C1666" s="215" t="str">
        <f t="shared" si="6"/>
        <v>GBBuckinghamshire</v>
      </c>
    </row>
    <row r="1667" spans="1:3" ht="12" customHeight="1">
      <c r="A1667" s="215" t="s">
        <v>8213</v>
      </c>
      <c r="B1667" s="215" t="s">
        <v>8214</v>
      </c>
      <c r="C1667" s="215" t="str">
        <f t="shared" si="6"/>
        <v>GBCambridgeshire</v>
      </c>
    </row>
    <row r="1668" spans="1:3" ht="12" customHeight="1">
      <c r="A1668" s="215" t="s">
        <v>8215</v>
      </c>
      <c r="B1668" s="215" t="s">
        <v>8216</v>
      </c>
      <c r="C1668" s="215" t="str">
        <f t="shared" si="6"/>
        <v>GBCumbria</v>
      </c>
    </row>
    <row r="1669" spans="1:3" ht="12" customHeight="1">
      <c r="A1669" s="215" t="s">
        <v>8217</v>
      </c>
      <c r="B1669" s="215" t="s">
        <v>8218</v>
      </c>
      <c r="C1669" s="215" t="str">
        <f t="shared" si="6"/>
        <v>GBDerbyshire</v>
      </c>
    </row>
    <row r="1670" spans="1:3" ht="12" customHeight="1">
      <c r="A1670" s="215" t="s">
        <v>8219</v>
      </c>
      <c r="B1670" s="215" t="s">
        <v>8220</v>
      </c>
      <c r="C1670" s="215" t="str">
        <f t="shared" si="6"/>
        <v>GBDevon</v>
      </c>
    </row>
    <row r="1671" spans="1:3" ht="12" customHeight="1">
      <c r="A1671" s="215" t="s">
        <v>8221</v>
      </c>
      <c r="B1671" s="215" t="s">
        <v>8222</v>
      </c>
      <c r="C1671" s="215" t="str">
        <f t="shared" si="6"/>
        <v>GBDorset</v>
      </c>
    </row>
    <row r="1672" spans="1:3" ht="12" customHeight="1">
      <c r="A1672" s="215" t="s">
        <v>8223</v>
      </c>
      <c r="B1672" s="215" t="s">
        <v>8224</v>
      </c>
      <c r="C1672" s="215" t="str">
        <f t="shared" si="6"/>
        <v>GBEssex</v>
      </c>
    </row>
    <row r="1673" spans="1:3" ht="12" customHeight="1">
      <c r="A1673" s="215" t="s">
        <v>8225</v>
      </c>
      <c r="B1673" s="215" t="s">
        <v>8226</v>
      </c>
      <c r="C1673" s="215" t="str">
        <f t="shared" si="6"/>
        <v>GBEast Sussex</v>
      </c>
    </row>
    <row r="1674" spans="1:3" ht="12" customHeight="1">
      <c r="A1674" s="215" t="s">
        <v>8227</v>
      </c>
      <c r="B1674" s="215" t="s">
        <v>8228</v>
      </c>
      <c r="C1674" s="215" t="str">
        <f t="shared" si="6"/>
        <v>GBGloucestershire</v>
      </c>
    </row>
    <row r="1675" spans="1:3" ht="12" customHeight="1">
      <c r="A1675" s="215" t="s">
        <v>8229</v>
      </c>
      <c r="B1675" s="215" t="s">
        <v>8230</v>
      </c>
      <c r="C1675" s="215" t="str">
        <f t="shared" si="6"/>
        <v>GBHampshire</v>
      </c>
    </row>
    <row r="1676" spans="1:3" ht="12" customHeight="1">
      <c r="A1676" s="215" t="s">
        <v>8231</v>
      </c>
      <c r="B1676" s="215" t="s">
        <v>8232</v>
      </c>
      <c r="C1676" s="215" t="str">
        <f t="shared" si="6"/>
        <v>GBHertfordshire</v>
      </c>
    </row>
    <row r="1677" spans="1:3" ht="12" customHeight="1">
      <c r="A1677" s="215" t="s">
        <v>8233</v>
      </c>
      <c r="B1677" s="215" t="s">
        <v>8234</v>
      </c>
      <c r="C1677" s="215" t="str">
        <f t="shared" si="6"/>
        <v>GBKent</v>
      </c>
    </row>
    <row r="1678" spans="1:3" ht="12" customHeight="1">
      <c r="A1678" s="215" t="s">
        <v>8235</v>
      </c>
      <c r="B1678" s="215" t="s">
        <v>8236</v>
      </c>
      <c r="C1678" s="215" t="str">
        <f t="shared" si="6"/>
        <v>GBLancashire</v>
      </c>
    </row>
    <row r="1679" spans="1:3" ht="12" customHeight="1">
      <c r="A1679" s="215" t="s">
        <v>8237</v>
      </c>
      <c r="B1679" s="215" t="s">
        <v>8238</v>
      </c>
      <c r="C1679" s="215" t="str">
        <f t="shared" si="6"/>
        <v>GBLeicestershire</v>
      </c>
    </row>
    <row r="1680" spans="1:3" ht="12" customHeight="1">
      <c r="A1680" s="215" t="s">
        <v>8239</v>
      </c>
      <c r="B1680" s="215" t="s">
        <v>8240</v>
      </c>
      <c r="C1680" s="215" t="str">
        <f t="shared" si="6"/>
        <v>GBLincolnshire</v>
      </c>
    </row>
    <row r="1681" spans="1:3" ht="12" customHeight="1">
      <c r="A1681" s="215" t="s">
        <v>8241</v>
      </c>
      <c r="B1681" s="215" t="s">
        <v>8242</v>
      </c>
      <c r="C1681" s="215" t="str">
        <f t="shared" si="6"/>
        <v>GBNorfolk</v>
      </c>
    </row>
    <row r="1682" spans="1:3" ht="12" customHeight="1">
      <c r="A1682" s="215" t="s">
        <v>8243</v>
      </c>
      <c r="B1682" s="215" t="s">
        <v>8244</v>
      </c>
      <c r="C1682" s="215" t="str">
        <f t="shared" si="6"/>
        <v>GBNorthamptonshire</v>
      </c>
    </row>
    <row r="1683" spans="1:3" ht="12" customHeight="1">
      <c r="A1683" s="215" t="s">
        <v>8245</v>
      </c>
      <c r="B1683" s="215" t="s">
        <v>8246</v>
      </c>
      <c r="C1683" s="215" t="str">
        <f t="shared" si="6"/>
        <v>GBNottinghamshire</v>
      </c>
    </row>
    <row r="1684" spans="1:3" ht="12" customHeight="1">
      <c r="A1684" s="215" t="s">
        <v>8247</v>
      </c>
      <c r="B1684" s="215" t="s">
        <v>8248</v>
      </c>
      <c r="C1684" s="215" t="str">
        <f t="shared" si="6"/>
        <v>GBNorth Yorkshire</v>
      </c>
    </row>
    <row r="1685" spans="1:3" ht="12" customHeight="1">
      <c r="A1685" s="215" t="s">
        <v>8249</v>
      </c>
      <c r="B1685" s="215" t="s">
        <v>8250</v>
      </c>
      <c r="C1685" s="215" t="str">
        <f t="shared" si="6"/>
        <v>GBOxfordshire</v>
      </c>
    </row>
    <row r="1686" spans="1:3" ht="12" customHeight="1">
      <c r="A1686" s="215" t="s">
        <v>8251</v>
      </c>
      <c r="B1686" s="215" t="s">
        <v>8252</v>
      </c>
      <c r="C1686" s="215" t="str">
        <f t="shared" si="6"/>
        <v>GBSuffolk</v>
      </c>
    </row>
    <row r="1687" spans="1:3" ht="12" customHeight="1">
      <c r="A1687" s="215" t="s">
        <v>8253</v>
      </c>
      <c r="B1687" s="215" t="s">
        <v>8254</v>
      </c>
      <c r="C1687" s="215" t="str">
        <f t="shared" si="6"/>
        <v>GBSomerset</v>
      </c>
    </row>
    <row r="1688" spans="1:3" ht="12" customHeight="1">
      <c r="A1688" s="215" t="s">
        <v>8255</v>
      </c>
      <c r="B1688" s="215" t="s">
        <v>8256</v>
      </c>
      <c r="C1688" s="215" t="str">
        <f t="shared" si="6"/>
        <v>GBSurrey</v>
      </c>
    </row>
    <row r="1689" spans="1:3" ht="12" customHeight="1">
      <c r="A1689" s="215" t="s">
        <v>8257</v>
      </c>
      <c r="B1689" s="215" t="s">
        <v>8258</v>
      </c>
      <c r="C1689" s="215" t="str">
        <f t="shared" si="6"/>
        <v>GBStaffordshire</v>
      </c>
    </row>
    <row r="1690" spans="1:3" ht="12" customHeight="1">
      <c r="A1690" s="215" t="s">
        <v>8259</v>
      </c>
      <c r="B1690" s="215" t="s">
        <v>8260</v>
      </c>
      <c r="C1690" s="215" t="str">
        <f t="shared" si="6"/>
        <v>GBWarwickshire</v>
      </c>
    </row>
    <row r="1691" spans="1:3" ht="12" customHeight="1">
      <c r="A1691" s="215" t="s">
        <v>8261</v>
      </c>
      <c r="B1691" s="215" t="s">
        <v>8262</v>
      </c>
      <c r="C1691" s="215" t="str">
        <f t="shared" si="6"/>
        <v>GBWorcestershire</v>
      </c>
    </row>
    <row r="1692" spans="1:3" ht="12" customHeight="1">
      <c r="A1692" s="215" t="s">
        <v>8263</v>
      </c>
      <c r="B1692" s="215" t="s">
        <v>8264</v>
      </c>
      <c r="C1692" s="215" t="str">
        <f t="shared" si="6"/>
        <v>GBWest Sussex</v>
      </c>
    </row>
    <row r="1693" spans="1:3" ht="12" customHeight="1">
      <c r="A1693" s="215" t="s">
        <v>8265</v>
      </c>
      <c r="B1693" s="215" t="s">
        <v>8266</v>
      </c>
      <c r="C1693" s="215" t="str">
        <f t="shared" si="6"/>
        <v>GBArmagh City, Banbridge and Craigavon</v>
      </c>
    </row>
    <row r="1694" spans="1:3" ht="12" customHeight="1">
      <c r="A1694" s="215" t="s">
        <v>8267</v>
      </c>
      <c r="B1694" s="215" t="s">
        <v>8268</v>
      </c>
      <c r="C1694" s="215" t="str">
        <f t="shared" si="6"/>
        <v>GBArds and North Down</v>
      </c>
    </row>
    <row r="1695" spans="1:3" ht="12" customHeight="1">
      <c r="A1695" s="215" t="s">
        <v>8269</v>
      </c>
      <c r="B1695" s="215" t="s">
        <v>8270</v>
      </c>
      <c r="C1695" s="215" t="str">
        <f t="shared" si="6"/>
        <v>GBAntrim and Newtownabbey</v>
      </c>
    </row>
    <row r="1696" spans="1:3" ht="12" customHeight="1">
      <c r="A1696" s="215" t="s">
        <v>8271</v>
      </c>
      <c r="B1696" s="215" t="s">
        <v>8272</v>
      </c>
      <c r="C1696" s="215" t="str">
        <f t="shared" si="6"/>
        <v>GBBelfast</v>
      </c>
    </row>
    <row r="1697" spans="1:3" ht="12" customHeight="1">
      <c r="A1697" s="215" t="s">
        <v>8273</v>
      </c>
      <c r="B1697" s="215" t="s">
        <v>8274</v>
      </c>
      <c r="C1697" s="215" t="str">
        <f t="shared" si="6"/>
        <v>GBCauseway Coast and Glens</v>
      </c>
    </row>
    <row r="1698" spans="1:3" ht="12" customHeight="1">
      <c r="A1698" s="215" t="s">
        <v>8275</v>
      </c>
      <c r="B1698" s="215" t="s">
        <v>8276</v>
      </c>
      <c r="C1698" s="215" t="str">
        <f t="shared" si="6"/>
        <v>GBDerry City and Strabane</v>
      </c>
    </row>
    <row r="1699" spans="1:3" ht="12" customHeight="1">
      <c r="A1699" s="215" t="s">
        <v>8277</v>
      </c>
      <c r="B1699" s="215" t="s">
        <v>8278</v>
      </c>
      <c r="C1699" s="215" t="str">
        <f t="shared" si="6"/>
        <v>GBFermanagh and Omagh</v>
      </c>
    </row>
    <row r="1700" spans="1:3" ht="12" customHeight="1">
      <c r="A1700" s="215" t="s">
        <v>8279</v>
      </c>
      <c r="B1700" s="215" t="s">
        <v>8280</v>
      </c>
      <c r="C1700" s="215" t="str">
        <f t="shared" si="6"/>
        <v>GBLisburn and Castlereagh</v>
      </c>
    </row>
    <row r="1701" spans="1:3" ht="12" customHeight="1">
      <c r="A1701" s="215" t="s">
        <v>8281</v>
      </c>
      <c r="B1701" s="215" t="s">
        <v>8282</v>
      </c>
      <c r="C1701" s="215" t="str">
        <f t="shared" si="6"/>
        <v>GBMid and East Antrim</v>
      </c>
    </row>
    <row r="1702" spans="1:3" ht="12" customHeight="1">
      <c r="A1702" s="215" t="s">
        <v>8283</v>
      </c>
      <c r="B1702" s="215" t="s">
        <v>8284</v>
      </c>
      <c r="C1702" s="215" t="str">
        <f t="shared" si="6"/>
        <v>GBMid Ulster</v>
      </c>
    </row>
    <row r="1703" spans="1:3" ht="12" customHeight="1">
      <c r="A1703" s="215" t="s">
        <v>8285</v>
      </c>
      <c r="B1703" s="215" t="s">
        <v>8286</v>
      </c>
      <c r="C1703" s="215" t="str">
        <f t="shared" si="6"/>
        <v>GBNewry, Mourne and Down</v>
      </c>
    </row>
    <row r="1704" spans="1:3" ht="12" customHeight="1">
      <c r="A1704" s="215" t="s">
        <v>8287</v>
      </c>
      <c r="B1704" s="215" t="s">
        <v>8288</v>
      </c>
      <c r="C1704" s="215" t="str">
        <f t="shared" si="6"/>
        <v>GBIsle of Anglesey [Sir Ynys Môn GB-YNM]</v>
      </c>
    </row>
    <row r="1705" spans="1:3" ht="12" customHeight="1">
      <c r="A1705" s="215" t="s">
        <v>8289</v>
      </c>
      <c r="B1705" s="215" t="s">
        <v>8290</v>
      </c>
      <c r="C1705" s="215" t="str">
        <f t="shared" si="6"/>
        <v>GBBath and North East Somerset</v>
      </c>
    </row>
    <row r="1706" spans="1:3" ht="12" customHeight="1">
      <c r="A1706" s="215" t="s">
        <v>8291</v>
      </c>
      <c r="B1706" s="215" t="s">
        <v>8292</v>
      </c>
      <c r="C1706" s="215" t="str">
        <f t="shared" si="6"/>
        <v>GBBlackburn with Darwen</v>
      </c>
    </row>
    <row r="1707" spans="1:3" ht="12" customHeight="1">
      <c r="A1707" s="215" t="s">
        <v>8293</v>
      </c>
      <c r="B1707" s="215" t="s">
        <v>8294</v>
      </c>
      <c r="C1707" s="215" t="str">
        <f t="shared" si="6"/>
        <v>GBBedford</v>
      </c>
    </row>
    <row r="1708" spans="1:3" ht="12" customHeight="1">
      <c r="A1708" s="215" t="s">
        <v>8295</v>
      </c>
      <c r="B1708" s="215" t="s">
        <v>8296</v>
      </c>
      <c r="C1708" s="215" t="str">
        <f t="shared" si="6"/>
        <v>GBBridgend [Pen-y-bont ar Ogwr GB-POG]</v>
      </c>
    </row>
    <row r="1709" spans="1:3" ht="12" customHeight="1">
      <c r="A1709" s="215" t="s">
        <v>8297</v>
      </c>
      <c r="B1709" s="215" t="s">
        <v>8298</v>
      </c>
      <c r="C1709" s="215" t="str">
        <f t="shared" si="6"/>
        <v>GBBlaenau Gwent</v>
      </c>
    </row>
    <row r="1710" spans="1:3" ht="12" customHeight="1">
      <c r="A1710" s="215" t="s">
        <v>8299</v>
      </c>
      <c r="B1710" s="215" t="s">
        <v>8300</v>
      </c>
      <c r="C1710" s="215" t="str">
        <f t="shared" si="6"/>
        <v>GBBournemouth</v>
      </c>
    </row>
    <row r="1711" spans="1:3" ht="12" customHeight="1">
      <c r="A1711" s="215" t="s">
        <v>8301</v>
      </c>
      <c r="B1711" s="215" t="s">
        <v>8302</v>
      </c>
      <c r="C1711" s="215" t="str">
        <f t="shared" si="6"/>
        <v>GBBrighton and Hove</v>
      </c>
    </row>
    <row r="1712" spans="1:3" ht="12" customHeight="1">
      <c r="A1712" s="215" t="s">
        <v>8303</v>
      </c>
      <c r="B1712" s="215" t="s">
        <v>8304</v>
      </c>
      <c r="C1712" s="215" t="str">
        <f t="shared" si="6"/>
        <v>GBBlackpool</v>
      </c>
    </row>
    <row r="1713" spans="1:3" ht="12" customHeight="1">
      <c r="A1713" s="215" t="s">
        <v>8305</v>
      </c>
      <c r="B1713" s="215" t="s">
        <v>8306</v>
      </c>
      <c r="C1713" s="215" t="str">
        <f t="shared" si="6"/>
        <v>GBBracknell Forest</v>
      </c>
    </row>
    <row r="1714" spans="1:3" ht="12" customHeight="1">
      <c r="A1714" s="215" t="s">
        <v>8307</v>
      </c>
      <c r="B1714" s="215" t="s">
        <v>8308</v>
      </c>
      <c r="C1714" s="215" t="str">
        <f t="shared" si="6"/>
        <v>GBBristol, City of</v>
      </c>
    </row>
    <row r="1715" spans="1:3" ht="12" customHeight="1">
      <c r="A1715" s="215" t="s">
        <v>8309</v>
      </c>
      <c r="B1715" s="215" t="s">
        <v>8310</v>
      </c>
      <c r="C1715" s="215" t="str">
        <f t="shared" si="6"/>
        <v>GBCaerphilly [Caerffili GB-CAF]</v>
      </c>
    </row>
    <row r="1716" spans="1:3" ht="12" customHeight="1">
      <c r="A1716" s="215" t="s">
        <v>8311</v>
      </c>
      <c r="B1716" s="215" t="s">
        <v>8312</v>
      </c>
      <c r="C1716" s="215" t="str">
        <f t="shared" si="6"/>
        <v>GBCentral Bedfordshire</v>
      </c>
    </row>
    <row r="1717" spans="1:3" ht="12" customHeight="1">
      <c r="A1717" s="215" t="s">
        <v>8313</v>
      </c>
      <c r="B1717" s="215" t="s">
        <v>8314</v>
      </c>
      <c r="C1717" s="215" t="str">
        <f t="shared" si="6"/>
        <v>GBCeredigion [Sir Ceredigion]</v>
      </c>
    </row>
    <row r="1718" spans="1:3" ht="12" customHeight="1">
      <c r="A1718" s="215" t="s">
        <v>8315</v>
      </c>
      <c r="B1718" s="215" t="s">
        <v>8316</v>
      </c>
      <c r="C1718" s="215" t="str">
        <f t="shared" si="6"/>
        <v>GBCheshire East</v>
      </c>
    </row>
    <row r="1719" spans="1:3" ht="12" customHeight="1">
      <c r="A1719" s="215" t="s">
        <v>8317</v>
      </c>
      <c r="B1719" s="215" t="s">
        <v>8318</v>
      </c>
      <c r="C1719" s="215" t="str">
        <f t="shared" si="6"/>
        <v>GBCheshire West and Chester</v>
      </c>
    </row>
    <row r="1720" spans="1:3" ht="12" customHeight="1">
      <c r="A1720" s="215" t="s">
        <v>8319</v>
      </c>
      <c r="B1720" s="215" t="s">
        <v>8320</v>
      </c>
      <c r="C1720" s="215" t="str">
        <f t="shared" si="6"/>
        <v>GBCarmarthenshire [Sir Gaerfyrddin GB-GFY]</v>
      </c>
    </row>
    <row r="1721" spans="1:3" ht="12" customHeight="1">
      <c r="A1721" s="215" t="s">
        <v>8321</v>
      </c>
      <c r="B1721" s="215" t="s">
        <v>8322</v>
      </c>
      <c r="C1721" s="215" t="str">
        <f t="shared" si="6"/>
        <v>GBCornwall</v>
      </c>
    </row>
    <row r="1722" spans="1:3" ht="12" customHeight="1">
      <c r="A1722" s="215" t="s">
        <v>8323</v>
      </c>
      <c r="B1722" s="215" t="s">
        <v>8324</v>
      </c>
      <c r="C1722" s="215" t="str">
        <f t="shared" si="6"/>
        <v>GBCardiff [Caerdydd GB-CRD]</v>
      </c>
    </row>
    <row r="1723" spans="1:3" ht="12" customHeight="1">
      <c r="A1723" s="215" t="s">
        <v>8325</v>
      </c>
      <c r="B1723" s="215" t="s">
        <v>8326</v>
      </c>
      <c r="C1723" s="215" t="str">
        <f t="shared" si="6"/>
        <v>GBConwy</v>
      </c>
    </row>
    <row r="1724" spans="1:3" ht="12" customHeight="1">
      <c r="A1724" s="215" t="s">
        <v>8327</v>
      </c>
      <c r="B1724" s="215" t="s">
        <v>8328</v>
      </c>
      <c r="C1724" s="215" t="str">
        <f t="shared" si="6"/>
        <v>GBDarlington</v>
      </c>
    </row>
    <row r="1725" spans="1:3" ht="12" customHeight="1">
      <c r="A1725" s="215" t="s">
        <v>8329</v>
      </c>
      <c r="B1725" s="215" t="s">
        <v>8330</v>
      </c>
      <c r="C1725" s="215" t="str">
        <f t="shared" si="6"/>
        <v>GBDenbighshire [Sir Ddinbych GB-DDB]</v>
      </c>
    </row>
    <row r="1726" spans="1:3" ht="12" customHeight="1">
      <c r="A1726" s="215" t="s">
        <v>8331</v>
      </c>
      <c r="B1726" s="215" t="s">
        <v>8332</v>
      </c>
      <c r="C1726" s="215" t="str">
        <f t="shared" si="6"/>
        <v>GBDerby</v>
      </c>
    </row>
    <row r="1727" spans="1:3" ht="12" customHeight="1">
      <c r="A1727" s="215" t="s">
        <v>8333</v>
      </c>
      <c r="B1727" s="215" t="s">
        <v>8334</v>
      </c>
      <c r="C1727" s="215" t="str">
        <f t="shared" si="6"/>
        <v>GBDurham County</v>
      </c>
    </row>
    <row r="1728" spans="1:3" ht="12" customHeight="1">
      <c r="A1728" s="215" t="s">
        <v>8335</v>
      </c>
      <c r="B1728" s="215" t="s">
        <v>8336</v>
      </c>
      <c r="C1728" s="215" t="str">
        <f t="shared" si="6"/>
        <v>GBEast Riding of Yorkshire</v>
      </c>
    </row>
    <row r="1729" spans="1:3" ht="12" customHeight="1">
      <c r="A1729" s="215" t="s">
        <v>8337</v>
      </c>
      <c r="B1729" s="215" t="s">
        <v>8338</v>
      </c>
      <c r="C1729" s="215" t="str">
        <f t="shared" si="6"/>
        <v>GBFlintshire [Sir y Fflint GB-FFL]</v>
      </c>
    </row>
    <row r="1730" spans="1:3" ht="12" customHeight="1">
      <c r="A1730" s="215" t="s">
        <v>8339</v>
      </c>
      <c r="B1730" s="215" t="s">
        <v>8340</v>
      </c>
      <c r="C1730" s="215" t="str">
        <f t="shared" si="6"/>
        <v>GBGwynedd</v>
      </c>
    </row>
    <row r="1731" spans="1:3" ht="12" customHeight="1">
      <c r="A1731" s="215" t="s">
        <v>8341</v>
      </c>
      <c r="B1731" s="215" t="s">
        <v>8342</v>
      </c>
      <c r="C1731" s="215" t="str">
        <f t="shared" si="6"/>
        <v>GBHalton</v>
      </c>
    </row>
    <row r="1732" spans="1:3" ht="12" customHeight="1">
      <c r="A1732" s="215" t="s">
        <v>8343</v>
      </c>
      <c r="B1732" s="215" t="s">
        <v>8344</v>
      </c>
      <c r="C1732" s="215" t="str">
        <f t="shared" si="6"/>
        <v>GBHerefordshire</v>
      </c>
    </row>
    <row r="1733" spans="1:3" ht="12" customHeight="1">
      <c r="A1733" s="215" t="s">
        <v>8345</v>
      </c>
      <c r="B1733" s="215" t="s">
        <v>8346</v>
      </c>
      <c r="C1733" s="215" t="str">
        <f t="shared" si="6"/>
        <v>GBHartlepool</v>
      </c>
    </row>
    <row r="1734" spans="1:3" ht="12" customHeight="1">
      <c r="A1734" s="215" t="s">
        <v>8347</v>
      </c>
      <c r="B1734" s="215" t="s">
        <v>8348</v>
      </c>
      <c r="C1734" s="215" t="str">
        <f t="shared" si="6"/>
        <v>GBIsles of Scilly</v>
      </c>
    </row>
    <row r="1735" spans="1:3" ht="12" customHeight="1">
      <c r="A1735" s="215" t="s">
        <v>8349</v>
      </c>
      <c r="B1735" s="215" t="s">
        <v>8350</v>
      </c>
      <c r="C1735" s="215" t="str">
        <f t="shared" si="6"/>
        <v>GBIsle of Wight</v>
      </c>
    </row>
    <row r="1736" spans="1:3" ht="12" customHeight="1">
      <c r="A1736" s="215" t="s">
        <v>8351</v>
      </c>
      <c r="B1736" s="215" t="s">
        <v>8352</v>
      </c>
      <c r="C1736" s="215" t="str">
        <f t="shared" si="6"/>
        <v>GBKingston upon Hull</v>
      </c>
    </row>
    <row r="1737" spans="1:3" ht="12" customHeight="1">
      <c r="A1737" s="215" t="s">
        <v>8353</v>
      </c>
      <c r="B1737" s="215" t="s">
        <v>8354</v>
      </c>
      <c r="C1737" s="215" t="str">
        <f t="shared" si="6"/>
        <v>GBLeicester</v>
      </c>
    </row>
    <row r="1738" spans="1:3" ht="12" customHeight="1">
      <c r="A1738" s="215" t="s">
        <v>8355</v>
      </c>
      <c r="B1738" s="215" t="s">
        <v>8356</v>
      </c>
      <c r="C1738" s="215" t="str">
        <f t="shared" si="6"/>
        <v>GBLuton</v>
      </c>
    </row>
    <row r="1739" spans="1:3" ht="12" customHeight="1">
      <c r="A1739" s="215" t="s">
        <v>8357</v>
      </c>
      <c r="B1739" s="215" t="s">
        <v>8358</v>
      </c>
      <c r="C1739" s="215" t="str">
        <f t="shared" si="6"/>
        <v>GBMiddlesbrough</v>
      </c>
    </row>
    <row r="1740" spans="1:3" ht="12" customHeight="1">
      <c r="A1740" s="215" t="s">
        <v>8359</v>
      </c>
      <c r="B1740" s="215" t="s">
        <v>8360</v>
      </c>
      <c r="C1740" s="215" t="str">
        <f t="shared" si="6"/>
        <v>GBMedway</v>
      </c>
    </row>
    <row r="1741" spans="1:3" ht="12" customHeight="1">
      <c r="A1741" s="215" t="s">
        <v>8361</v>
      </c>
      <c r="B1741" s="215" t="s">
        <v>8362</v>
      </c>
      <c r="C1741" s="215" t="str">
        <f t="shared" si="6"/>
        <v>GBMilton Keynes</v>
      </c>
    </row>
    <row r="1742" spans="1:3" ht="12" customHeight="1">
      <c r="A1742" s="215" t="s">
        <v>8363</v>
      </c>
      <c r="B1742" s="215" t="s">
        <v>8364</v>
      </c>
      <c r="C1742" s="215" t="str">
        <f t="shared" si="6"/>
        <v>GBMonmouthshire [Sir Fynwy GB-FYN]</v>
      </c>
    </row>
    <row r="1743" spans="1:3" ht="12" customHeight="1">
      <c r="A1743" s="215" t="s">
        <v>8365</v>
      </c>
      <c r="B1743" s="215" t="s">
        <v>8366</v>
      </c>
      <c r="C1743" s="215" t="str">
        <f t="shared" si="6"/>
        <v>GBMerthyr Tydfil [Merthyr Tudful GB-MTU]</v>
      </c>
    </row>
    <row r="1744" spans="1:3" ht="12" customHeight="1">
      <c r="A1744" s="215" t="s">
        <v>8367</v>
      </c>
      <c r="B1744" s="215" t="s">
        <v>8368</v>
      </c>
      <c r="C1744" s="215" t="str">
        <f t="shared" si="6"/>
        <v>GBNorthumberland</v>
      </c>
    </row>
    <row r="1745" spans="1:3" ht="12" customHeight="1">
      <c r="A1745" s="215" t="s">
        <v>8369</v>
      </c>
      <c r="B1745" s="215" t="s">
        <v>8370</v>
      </c>
      <c r="C1745" s="215" t="str">
        <f t="shared" si="6"/>
        <v>GBNorth East Lincolnshire</v>
      </c>
    </row>
    <row r="1746" spans="1:3" ht="12" customHeight="1">
      <c r="A1746" s="215" t="s">
        <v>8371</v>
      </c>
      <c r="B1746" s="215" t="s">
        <v>8372</v>
      </c>
      <c r="C1746" s="215" t="str">
        <f t="shared" si="6"/>
        <v>GBNottingham</v>
      </c>
    </row>
    <row r="1747" spans="1:3" ht="12" customHeight="1">
      <c r="A1747" s="215" t="s">
        <v>8373</v>
      </c>
      <c r="B1747" s="215" t="s">
        <v>8374</v>
      </c>
      <c r="C1747" s="215" t="str">
        <f t="shared" si="6"/>
        <v>GBNorth Lincolnshire</v>
      </c>
    </row>
    <row r="1748" spans="1:3" ht="12" customHeight="1">
      <c r="A1748" s="215" t="s">
        <v>8375</v>
      </c>
      <c r="B1748" s="215" t="s">
        <v>8376</v>
      </c>
      <c r="C1748" s="215" t="str">
        <f t="shared" si="6"/>
        <v>GBNorth Somerset</v>
      </c>
    </row>
    <row r="1749" spans="1:3" ht="12" customHeight="1">
      <c r="A1749" s="215" t="s">
        <v>8377</v>
      </c>
      <c r="B1749" s="215" t="s">
        <v>8378</v>
      </c>
      <c r="C1749" s="215" t="str">
        <f t="shared" si="6"/>
        <v>GBNeath Port Talbot [Castell-nedd Port Talbot GB-CTL]</v>
      </c>
    </row>
    <row r="1750" spans="1:3" ht="12" customHeight="1">
      <c r="A1750" s="215" t="s">
        <v>8379</v>
      </c>
      <c r="B1750" s="215" t="s">
        <v>8380</v>
      </c>
      <c r="C1750" s="215" t="str">
        <f t="shared" si="6"/>
        <v>GBNewport [Casnewydd GB-CNW]</v>
      </c>
    </row>
    <row r="1751" spans="1:3" ht="12" customHeight="1">
      <c r="A1751" s="215" t="s">
        <v>8381</v>
      </c>
      <c r="B1751" s="215" t="s">
        <v>8382</v>
      </c>
      <c r="C1751" s="215" t="str">
        <f t="shared" si="6"/>
        <v>GBPembrokeshire [Sir Benfro GB-BNF]</v>
      </c>
    </row>
    <row r="1752" spans="1:3" ht="12" customHeight="1">
      <c r="A1752" s="215" t="s">
        <v>8383</v>
      </c>
      <c r="B1752" s="215" t="s">
        <v>8384</v>
      </c>
      <c r="C1752" s="215" t="str">
        <f t="shared" si="6"/>
        <v>GBPlymouth</v>
      </c>
    </row>
    <row r="1753" spans="1:3" ht="12" customHeight="1">
      <c r="A1753" s="215" t="s">
        <v>8385</v>
      </c>
      <c r="B1753" s="215" t="s">
        <v>8386</v>
      </c>
      <c r="C1753" s="215" t="str">
        <f t="shared" si="6"/>
        <v>GBPoole</v>
      </c>
    </row>
    <row r="1754" spans="1:3" ht="12" customHeight="1">
      <c r="A1754" s="215" t="s">
        <v>8387</v>
      </c>
      <c r="B1754" s="215" t="s">
        <v>8388</v>
      </c>
      <c r="C1754" s="215" t="str">
        <f t="shared" si="6"/>
        <v>GBPortsmouth</v>
      </c>
    </row>
    <row r="1755" spans="1:3" ht="12" customHeight="1">
      <c r="A1755" s="215" t="s">
        <v>8389</v>
      </c>
      <c r="B1755" s="215" t="s">
        <v>8390</v>
      </c>
      <c r="C1755" s="215" t="str">
        <f t="shared" si="6"/>
        <v>GBPowys</v>
      </c>
    </row>
    <row r="1756" spans="1:3" ht="12" customHeight="1">
      <c r="A1756" s="215" t="s">
        <v>8391</v>
      </c>
      <c r="B1756" s="215" t="s">
        <v>8392</v>
      </c>
      <c r="C1756" s="215" t="str">
        <f t="shared" si="6"/>
        <v>GBPeterborough</v>
      </c>
    </row>
    <row r="1757" spans="1:3" ht="12" customHeight="1">
      <c r="A1757" s="215" t="s">
        <v>8393</v>
      </c>
      <c r="B1757" s="215" t="s">
        <v>8394</v>
      </c>
      <c r="C1757" s="215" t="str">
        <f t="shared" si="6"/>
        <v>GBRedcar and Cleveland</v>
      </c>
    </row>
    <row r="1758" spans="1:3" ht="12" customHeight="1">
      <c r="A1758" s="215" t="s">
        <v>8395</v>
      </c>
      <c r="B1758" s="215" t="s">
        <v>8396</v>
      </c>
      <c r="C1758" s="215" t="str">
        <f t="shared" si="6"/>
        <v>GBRhondda, Cynon, Taff [Rhondda, Cynon,Taf]</v>
      </c>
    </row>
    <row r="1759" spans="1:3" ht="12" customHeight="1">
      <c r="A1759" s="215" t="s">
        <v>8397</v>
      </c>
      <c r="B1759" s="215" t="s">
        <v>8398</v>
      </c>
      <c r="C1759" s="215" t="str">
        <f t="shared" si="6"/>
        <v>GBReading</v>
      </c>
    </row>
    <row r="1760" spans="1:3" ht="12" customHeight="1">
      <c r="A1760" s="215" t="s">
        <v>8399</v>
      </c>
      <c r="B1760" s="215" t="s">
        <v>8400</v>
      </c>
      <c r="C1760" s="215" t="str">
        <f t="shared" si="6"/>
        <v>GBRutland</v>
      </c>
    </row>
    <row r="1761" spans="1:3" ht="12" customHeight="1">
      <c r="A1761" s="215" t="s">
        <v>8401</v>
      </c>
      <c r="B1761" s="215" t="s">
        <v>8402</v>
      </c>
      <c r="C1761" s="215" t="str">
        <f t="shared" si="6"/>
        <v>GBSouth Gloucestershire</v>
      </c>
    </row>
    <row r="1762" spans="1:3" ht="12" customHeight="1">
      <c r="A1762" s="215" t="s">
        <v>8403</v>
      </c>
      <c r="B1762" s="215" t="s">
        <v>8404</v>
      </c>
      <c r="C1762" s="215" t="str">
        <f t="shared" si="6"/>
        <v>GBShropshire</v>
      </c>
    </row>
    <row r="1763" spans="1:3" ht="12" customHeight="1">
      <c r="A1763" s="215" t="s">
        <v>8405</v>
      </c>
      <c r="B1763" s="215" t="s">
        <v>8406</v>
      </c>
      <c r="C1763" s="215" t="str">
        <f t="shared" si="6"/>
        <v>GBSlough</v>
      </c>
    </row>
    <row r="1764" spans="1:3" ht="12" customHeight="1">
      <c r="A1764" s="215" t="s">
        <v>8407</v>
      </c>
      <c r="B1764" s="215" t="s">
        <v>8408</v>
      </c>
      <c r="C1764" s="215" t="str">
        <f t="shared" si="6"/>
        <v>GBSouthend-on-Sea</v>
      </c>
    </row>
    <row r="1765" spans="1:3" ht="12" customHeight="1">
      <c r="A1765" s="215" t="s">
        <v>8409</v>
      </c>
      <c r="B1765" s="215" t="s">
        <v>8410</v>
      </c>
      <c r="C1765" s="215" t="str">
        <f t="shared" si="6"/>
        <v>GBStoke-on-Trent</v>
      </c>
    </row>
    <row r="1766" spans="1:3" ht="12" customHeight="1">
      <c r="A1766" s="215" t="s">
        <v>8411</v>
      </c>
      <c r="B1766" s="215" t="s">
        <v>8412</v>
      </c>
      <c r="C1766" s="215" t="str">
        <f t="shared" si="6"/>
        <v>GBSouthampton</v>
      </c>
    </row>
    <row r="1767" spans="1:3" ht="12" customHeight="1">
      <c r="A1767" s="215" t="s">
        <v>8413</v>
      </c>
      <c r="B1767" s="215" t="s">
        <v>8414</v>
      </c>
      <c r="C1767" s="215" t="str">
        <f t="shared" si="6"/>
        <v>GBStockton-on-Tees</v>
      </c>
    </row>
    <row r="1768" spans="1:3" ht="12" customHeight="1">
      <c r="A1768" s="215" t="s">
        <v>8415</v>
      </c>
      <c r="B1768" s="215" t="s">
        <v>8416</v>
      </c>
      <c r="C1768" s="215" t="str">
        <f t="shared" si="6"/>
        <v>GBSwansea [Abertawe GB-ATA]</v>
      </c>
    </row>
    <row r="1769" spans="1:3" ht="12" customHeight="1">
      <c r="A1769" s="215" t="s">
        <v>8417</v>
      </c>
      <c r="B1769" s="215" t="s">
        <v>8418</v>
      </c>
      <c r="C1769" s="215" t="str">
        <f t="shared" si="6"/>
        <v>GBSwindon</v>
      </c>
    </row>
    <row r="1770" spans="1:3" ht="12" customHeight="1">
      <c r="A1770" s="215" t="s">
        <v>8419</v>
      </c>
      <c r="B1770" s="215" t="s">
        <v>8420</v>
      </c>
      <c r="C1770" s="215" t="str">
        <f t="shared" si="6"/>
        <v>GBTelford and Wrekin</v>
      </c>
    </row>
    <row r="1771" spans="1:3" ht="12" customHeight="1">
      <c r="A1771" s="215" t="s">
        <v>8421</v>
      </c>
      <c r="B1771" s="215" t="s">
        <v>8422</v>
      </c>
      <c r="C1771" s="215" t="str">
        <f t="shared" si="6"/>
        <v>GBThurrock</v>
      </c>
    </row>
    <row r="1772" spans="1:3" ht="12" customHeight="1">
      <c r="A1772" s="215" t="s">
        <v>8423</v>
      </c>
      <c r="B1772" s="215" t="s">
        <v>8424</v>
      </c>
      <c r="C1772" s="215" t="str">
        <f t="shared" si="6"/>
        <v>GBTorbay</v>
      </c>
    </row>
    <row r="1773" spans="1:3" ht="12" customHeight="1">
      <c r="A1773" s="215" t="s">
        <v>8425</v>
      </c>
      <c r="B1773" s="215" t="s">
        <v>8426</v>
      </c>
      <c r="C1773" s="215" t="str">
        <f t="shared" si="6"/>
        <v>GBTorfaen [Tor-faen]</v>
      </c>
    </row>
    <row r="1774" spans="1:3" ht="12" customHeight="1">
      <c r="A1774" s="215" t="s">
        <v>8427</v>
      </c>
      <c r="B1774" s="215" t="s">
        <v>8428</v>
      </c>
      <c r="C1774" s="215" t="str">
        <f t="shared" si="6"/>
        <v>GBVale of Glamorgan, The [Bro Morgannwg GB-BMG]</v>
      </c>
    </row>
    <row r="1775" spans="1:3" ht="12" customHeight="1">
      <c r="A1775" s="215" t="s">
        <v>8429</v>
      </c>
      <c r="B1775" s="215" t="s">
        <v>8430</v>
      </c>
      <c r="C1775" s="215" t="str">
        <f t="shared" si="6"/>
        <v>GBWest Berkshire</v>
      </c>
    </row>
    <row r="1776" spans="1:3" ht="12" customHeight="1">
      <c r="A1776" s="215" t="s">
        <v>8431</v>
      </c>
      <c r="B1776" s="215" t="s">
        <v>8432</v>
      </c>
      <c r="C1776" s="215" t="str">
        <f t="shared" si="6"/>
        <v>GBWiltshire</v>
      </c>
    </row>
    <row r="1777" spans="1:3" ht="12" customHeight="1">
      <c r="A1777" s="215" t="s">
        <v>8433</v>
      </c>
      <c r="B1777" s="215" t="s">
        <v>8434</v>
      </c>
      <c r="C1777" s="215" t="str">
        <f t="shared" si="6"/>
        <v>GBWindsor and Maidenhead</v>
      </c>
    </row>
    <row r="1778" spans="1:3" ht="12" customHeight="1">
      <c r="A1778" s="215" t="s">
        <v>8435</v>
      </c>
      <c r="B1778" s="215" t="s">
        <v>8436</v>
      </c>
      <c r="C1778" s="215" t="str">
        <f t="shared" si="6"/>
        <v>GBWokingham</v>
      </c>
    </row>
    <row r="1779" spans="1:3" ht="12" customHeight="1">
      <c r="A1779" s="215" t="s">
        <v>8437</v>
      </c>
      <c r="B1779" s="215" t="s">
        <v>8438</v>
      </c>
      <c r="C1779" s="215" t="str">
        <f t="shared" si="6"/>
        <v>GBWarrington</v>
      </c>
    </row>
    <row r="1780" spans="1:3" ht="12" customHeight="1">
      <c r="A1780" s="215" t="s">
        <v>8439</v>
      </c>
      <c r="B1780" s="215" t="s">
        <v>8440</v>
      </c>
      <c r="C1780" s="215" t="str">
        <f t="shared" si="6"/>
        <v>GBWrexham [Wrecsam GB-WRC]</v>
      </c>
    </row>
    <row r="1781" spans="1:3" ht="12" customHeight="1">
      <c r="A1781" s="215" t="s">
        <v>8441</v>
      </c>
      <c r="B1781" s="215" t="s">
        <v>8442</v>
      </c>
      <c r="C1781" s="215" t="str">
        <f t="shared" si="6"/>
        <v>GBYork</v>
      </c>
    </row>
    <row r="1782" spans="1:3" ht="12" customHeight="1">
      <c r="A1782" s="215" t="s">
        <v>8443</v>
      </c>
      <c r="B1782" s="215" t="s">
        <v>8444</v>
      </c>
      <c r="C1782" s="215" t="str">
        <f t="shared" si="6"/>
        <v>GBBirmingham</v>
      </c>
    </row>
    <row r="1783" spans="1:3" ht="12" customHeight="1">
      <c r="A1783" s="215" t="s">
        <v>8445</v>
      </c>
      <c r="B1783" s="215" t="s">
        <v>8446</v>
      </c>
      <c r="C1783" s="215" t="str">
        <f t="shared" si="6"/>
        <v>GBBarnsley</v>
      </c>
    </row>
    <row r="1784" spans="1:3" ht="12" customHeight="1">
      <c r="A1784" s="215" t="s">
        <v>8447</v>
      </c>
      <c r="B1784" s="215" t="s">
        <v>8448</v>
      </c>
      <c r="C1784" s="215" t="str">
        <f t="shared" si="6"/>
        <v>GBBolton</v>
      </c>
    </row>
    <row r="1785" spans="1:3" ht="12" customHeight="1">
      <c r="A1785" s="215" t="s">
        <v>8449</v>
      </c>
      <c r="B1785" s="215" t="s">
        <v>8450</v>
      </c>
      <c r="C1785" s="215" t="str">
        <f t="shared" si="6"/>
        <v>GBBradford</v>
      </c>
    </row>
    <row r="1786" spans="1:3" ht="12" customHeight="1">
      <c r="A1786" s="215" t="s">
        <v>8451</v>
      </c>
      <c r="B1786" s="215" t="s">
        <v>8452</v>
      </c>
      <c r="C1786" s="215" t="str">
        <f t="shared" si="6"/>
        <v>GBBury</v>
      </c>
    </row>
    <row r="1787" spans="1:3" ht="12" customHeight="1">
      <c r="A1787" s="215" t="s">
        <v>8453</v>
      </c>
      <c r="B1787" s="215" t="s">
        <v>8454</v>
      </c>
      <c r="C1787" s="215" t="str">
        <f t="shared" ref="C1787:C2041" si="7">LEFT(A1787,2)&amp;B1787</f>
        <v>GBCalderdale</v>
      </c>
    </row>
    <row r="1788" spans="1:3" ht="12" customHeight="1">
      <c r="A1788" s="215" t="s">
        <v>8455</v>
      </c>
      <c r="B1788" s="215" t="s">
        <v>8456</v>
      </c>
      <c r="C1788" s="215" t="str">
        <f t="shared" si="7"/>
        <v>GBCoventry</v>
      </c>
    </row>
    <row r="1789" spans="1:3" ht="12" customHeight="1">
      <c r="A1789" s="215" t="s">
        <v>8457</v>
      </c>
      <c r="B1789" s="215" t="s">
        <v>8458</v>
      </c>
      <c r="C1789" s="215" t="str">
        <f t="shared" si="7"/>
        <v>GBDoncaster</v>
      </c>
    </row>
    <row r="1790" spans="1:3" ht="12" customHeight="1">
      <c r="A1790" s="215" t="s">
        <v>8459</v>
      </c>
      <c r="B1790" s="215" t="s">
        <v>8460</v>
      </c>
      <c r="C1790" s="215" t="str">
        <f t="shared" si="7"/>
        <v>GBDudley</v>
      </c>
    </row>
    <row r="1791" spans="1:3" ht="12" customHeight="1">
      <c r="A1791" s="215" t="s">
        <v>8461</v>
      </c>
      <c r="B1791" s="215" t="s">
        <v>8462</v>
      </c>
      <c r="C1791" s="215" t="str">
        <f t="shared" si="7"/>
        <v>GBGateshead</v>
      </c>
    </row>
    <row r="1792" spans="1:3" ht="12" customHeight="1">
      <c r="A1792" s="215" t="s">
        <v>8463</v>
      </c>
      <c r="B1792" s="215" t="s">
        <v>8464</v>
      </c>
      <c r="C1792" s="215" t="str">
        <f t="shared" si="7"/>
        <v>GBKirklees</v>
      </c>
    </row>
    <row r="1793" spans="1:3" ht="12" customHeight="1">
      <c r="A1793" s="215" t="s">
        <v>8465</v>
      </c>
      <c r="B1793" s="215" t="s">
        <v>8466</v>
      </c>
      <c r="C1793" s="215" t="str">
        <f t="shared" si="7"/>
        <v>GBKnowsley</v>
      </c>
    </row>
    <row r="1794" spans="1:3" ht="12" customHeight="1">
      <c r="A1794" s="215" t="s">
        <v>8467</v>
      </c>
      <c r="B1794" s="215" t="s">
        <v>8468</v>
      </c>
      <c r="C1794" s="215" t="str">
        <f t="shared" si="7"/>
        <v>GBLeeds</v>
      </c>
    </row>
    <row r="1795" spans="1:3" ht="12" customHeight="1">
      <c r="A1795" s="215" t="s">
        <v>8469</v>
      </c>
      <c r="B1795" s="215" t="s">
        <v>8470</v>
      </c>
      <c r="C1795" s="215" t="str">
        <f t="shared" si="7"/>
        <v>GBLiverpool</v>
      </c>
    </row>
    <row r="1796" spans="1:3" ht="12" customHeight="1">
      <c r="A1796" s="215" t="s">
        <v>8471</v>
      </c>
      <c r="B1796" s="215" t="s">
        <v>8472</v>
      </c>
      <c r="C1796" s="215" t="str">
        <f t="shared" si="7"/>
        <v>GBManchester</v>
      </c>
    </row>
    <row r="1797" spans="1:3" ht="12" customHeight="1">
      <c r="A1797" s="215" t="s">
        <v>8473</v>
      </c>
      <c r="B1797" s="215" t="s">
        <v>8474</v>
      </c>
      <c r="C1797" s="215" t="str">
        <f t="shared" si="7"/>
        <v>GBNewcastle upon Tyne</v>
      </c>
    </row>
    <row r="1798" spans="1:3" ht="12" customHeight="1">
      <c r="A1798" s="215" t="s">
        <v>8475</v>
      </c>
      <c r="B1798" s="215" t="s">
        <v>8476</v>
      </c>
      <c r="C1798" s="215" t="str">
        <f t="shared" si="7"/>
        <v>GBNorth Tyneside</v>
      </c>
    </row>
    <row r="1799" spans="1:3" ht="12" customHeight="1">
      <c r="A1799" s="215" t="s">
        <v>8477</v>
      </c>
      <c r="B1799" s="215" t="s">
        <v>8478</v>
      </c>
      <c r="C1799" s="215" t="str">
        <f t="shared" si="7"/>
        <v>GBOldham</v>
      </c>
    </row>
    <row r="1800" spans="1:3" ht="12" customHeight="1">
      <c r="A1800" s="215" t="s">
        <v>8479</v>
      </c>
      <c r="B1800" s="215" t="s">
        <v>8480</v>
      </c>
      <c r="C1800" s="215" t="str">
        <f t="shared" si="7"/>
        <v>GBRochdale</v>
      </c>
    </row>
    <row r="1801" spans="1:3" ht="12" customHeight="1">
      <c r="A1801" s="215" t="s">
        <v>8481</v>
      </c>
      <c r="B1801" s="215" t="s">
        <v>8482</v>
      </c>
      <c r="C1801" s="215" t="str">
        <f t="shared" si="7"/>
        <v>GBRotherham</v>
      </c>
    </row>
    <row r="1802" spans="1:3" ht="12" customHeight="1">
      <c r="A1802" s="215" t="s">
        <v>8483</v>
      </c>
      <c r="B1802" s="215" t="s">
        <v>8484</v>
      </c>
      <c r="C1802" s="215" t="str">
        <f t="shared" si="7"/>
        <v>GBSandwell</v>
      </c>
    </row>
    <row r="1803" spans="1:3" ht="12" customHeight="1">
      <c r="A1803" s="215" t="s">
        <v>8485</v>
      </c>
      <c r="B1803" s="215" t="s">
        <v>8486</v>
      </c>
      <c r="C1803" s="215" t="str">
        <f t="shared" si="7"/>
        <v>GBSefton</v>
      </c>
    </row>
    <row r="1804" spans="1:3" ht="12" customHeight="1">
      <c r="A1804" s="215" t="s">
        <v>8487</v>
      </c>
      <c r="B1804" s="215" t="s">
        <v>8488</v>
      </c>
      <c r="C1804" s="215" t="str">
        <f t="shared" si="7"/>
        <v>GBSheffield</v>
      </c>
    </row>
    <row r="1805" spans="1:3" ht="12" customHeight="1">
      <c r="A1805" s="215" t="s">
        <v>8489</v>
      </c>
      <c r="B1805" s="215" t="s">
        <v>8490</v>
      </c>
      <c r="C1805" s="215" t="str">
        <f t="shared" si="7"/>
        <v>GBSt. Helens</v>
      </c>
    </row>
    <row r="1806" spans="1:3" ht="12" customHeight="1">
      <c r="A1806" s="215" t="s">
        <v>8491</v>
      </c>
      <c r="B1806" s="215" t="s">
        <v>8492</v>
      </c>
      <c r="C1806" s="215" t="str">
        <f t="shared" si="7"/>
        <v>GBStockport</v>
      </c>
    </row>
    <row r="1807" spans="1:3" ht="12" customHeight="1">
      <c r="A1807" s="215" t="s">
        <v>8493</v>
      </c>
      <c r="B1807" s="215" t="s">
        <v>8494</v>
      </c>
      <c r="C1807" s="215" t="str">
        <f t="shared" si="7"/>
        <v>GBSalford</v>
      </c>
    </row>
    <row r="1808" spans="1:3" ht="12" customHeight="1">
      <c r="A1808" s="215" t="s">
        <v>8495</v>
      </c>
      <c r="B1808" s="215" t="s">
        <v>8496</v>
      </c>
      <c r="C1808" s="215" t="str">
        <f t="shared" si="7"/>
        <v>GBSunderland</v>
      </c>
    </row>
    <row r="1809" spans="1:3" ht="12" customHeight="1">
      <c r="A1809" s="215" t="s">
        <v>8497</v>
      </c>
      <c r="B1809" s="215" t="s">
        <v>8498</v>
      </c>
      <c r="C1809" s="215" t="str">
        <f t="shared" si="7"/>
        <v>GBSolihull</v>
      </c>
    </row>
    <row r="1810" spans="1:3" ht="12" customHeight="1">
      <c r="A1810" s="215" t="s">
        <v>8499</v>
      </c>
      <c r="B1810" s="215" t="s">
        <v>8500</v>
      </c>
      <c r="C1810" s="215" t="str">
        <f t="shared" si="7"/>
        <v>GBSouth Tyneside</v>
      </c>
    </row>
    <row r="1811" spans="1:3" ht="12" customHeight="1">
      <c r="A1811" s="215" t="s">
        <v>8501</v>
      </c>
      <c r="B1811" s="215" t="s">
        <v>8502</v>
      </c>
      <c r="C1811" s="215" t="str">
        <f t="shared" si="7"/>
        <v>GBTameside</v>
      </c>
    </row>
    <row r="1812" spans="1:3" ht="12" customHeight="1">
      <c r="A1812" s="215" t="s">
        <v>8503</v>
      </c>
      <c r="B1812" s="215" t="s">
        <v>8504</v>
      </c>
      <c r="C1812" s="215" t="str">
        <f t="shared" si="7"/>
        <v>GBTrafford</v>
      </c>
    </row>
    <row r="1813" spans="1:3" ht="12" customHeight="1">
      <c r="A1813" s="215" t="s">
        <v>8505</v>
      </c>
      <c r="B1813" s="215" t="s">
        <v>8506</v>
      </c>
      <c r="C1813" s="215" t="str">
        <f t="shared" si="7"/>
        <v>GBWigan</v>
      </c>
    </row>
    <row r="1814" spans="1:3" ht="12" customHeight="1">
      <c r="A1814" s="215" t="s">
        <v>8507</v>
      </c>
      <c r="B1814" s="215" t="s">
        <v>8508</v>
      </c>
      <c r="C1814" s="215" t="str">
        <f t="shared" si="7"/>
        <v>GBWakefield</v>
      </c>
    </row>
    <row r="1815" spans="1:3" ht="12" customHeight="1">
      <c r="A1815" s="215" t="s">
        <v>8509</v>
      </c>
      <c r="B1815" s="215" t="s">
        <v>8510</v>
      </c>
      <c r="C1815" s="215" t="str">
        <f t="shared" si="7"/>
        <v>GBWalsall</v>
      </c>
    </row>
    <row r="1816" spans="1:3" ht="12" customHeight="1">
      <c r="A1816" s="215" t="s">
        <v>8511</v>
      </c>
      <c r="B1816" s="215" t="s">
        <v>8512</v>
      </c>
      <c r="C1816" s="215" t="str">
        <f t="shared" si="7"/>
        <v>GBWolverhampton</v>
      </c>
    </row>
    <row r="1817" spans="1:3" ht="12" customHeight="1">
      <c r="A1817" s="215" t="s">
        <v>8513</v>
      </c>
      <c r="B1817" s="215" t="s">
        <v>8514</v>
      </c>
      <c r="C1817" s="215" t="str">
        <f t="shared" si="7"/>
        <v>GBWirral</v>
      </c>
    </row>
    <row r="1818" spans="1:3" ht="12" customHeight="1">
      <c r="A1818" s="215" t="s">
        <v>8515</v>
      </c>
      <c r="B1818" s="215" t="s">
        <v>8516</v>
      </c>
      <c r="C1818" s="215" t="str">
        <f t="shared" si="7"/>
        <v>GBBarking and Dagenham</v>
      </c>
    </row>
    <row r="1819" spans="1:3" ht="12" customHeight="1">
      <c r="A1819" s="215" t="s">
        <v>8517</v>
      </c>
      <c r="B1819" s="215" t="s">
        <v>8518</v>
      </c>
      <c r="C1819" s="215" t="str">
        <f t="shared" si="7"/>
        <v>GBBrent</v>
      </c>
    </row>
    <row r="1820" spans="1:3" ht="12" customHeight="1">
      <c r="A1820" s="215" t="s">
        <v>8519</v>
      </c>
      <c r="B1820" s="215" t="s">
        <v>8520</v>
      </c>
      <c r="C1820" s="215" t="str">
        <f t="shared" si="7"/>
        <v>GBBexley</v>
      </c>
    </row>
    <row r="1821" spans="1:3" ht="12" customHeight="1">
      <c r="A1821" s="215" t="s">
        <v>8521</v>
      </c>
      <c r="B1821" s="215" t="s">
        <v>8522</v>
      </c>
      <c r="C1821" s="215" t="str">
        <f t="shared" si="7"/>
        <v>GBBarnet</v>
      </c>
    </row>
    <row r="1822" spans="1:3" ht="12" customHeight="1">
      <c r="A1822" s="215" t="s">
        <v>8523</v>
      </c>
      <c r="B1822" s="215" t="s">
        <v>8524</v>
      </c>
      <c r="C1822" s="215" t="str">
        <f t="shared" si="7"/>
        <v>GBBromley</v>
      </c>
    </row>
    <row r="1823" spans="1:3" ht="12" customHeight="1">
      <c r="A1823" s="215" t="s">
        <v>8525</v>
      </c>
      <c r="B1823" s="215" t="s">
        <v>8526</v>
      </c>
      <c r="C1823" s="215" t="str">
        <f t="shared" si="7"/>
        <v>GBCamden</v>
      </c>
    </row>
    <row r="1824" spans="1:3" ht="12" customHeight="1">
      <c r="A1824" s="215" t="s">
        <v>8527</v>
      </c>
      <c r="B1824" s="215" t="s">
        <v>1126</v>
      </c>
      <c r="C1824" s="215" t="str">
        <f t="shared" si="7"/>
        <v>GBCroydon</v>
      </c>
    </row>
    <row r="1825" spans="1:3" ht="12" customHeight="1">
      <c r="A1825" s="215" t="s">
        <v>8528</v>
      </c>
      <c r="B1825" s="215" t="s">
        <v>8529</v>
      </c>
      <c r="C1825" s="215" t="str">
        <f t="shared" si="7"/>
        <v>GBEaling</v>
      </c>
    </row>
    <row r="1826" spans="1:3" ht="12" customHeight="1">
      <c r="A1826" s="215" t="s">
        <v>8530</v>
      </c>
      <c r="B1826" s="215" t="s">
        <v>8531</v>
      </c>
      <c r="C1826" s="215" t="str">
        <f t="shared" si="7"/>
        <v>GBEnfield</v>
      </c>
    </row>
    <row r="1827" spans="1:3" ht="12" customHeight="1">
      <c r="A1827" s="215" t="s">
        <v>8532</v>
      </c>
      <c r="B1827" s="215" t="s">
        <v>8533</v>
      </c>
      <c r="C1827" s="215" t="str">
        <f t="shared" si="7"/>
        <v>GBGreenwich</v>
      </c>
    </row>
    <row r="1828" spans="1:3" ht="12" customHeight="1">
      <c r="A1828" s="215" t="s">
        <v>8534</v>
      </c>
      <c r="B1828" s="215" t="s">
        <v>8535</v>
      </c>
      <c r="C1828" s="215" t="str">
        <f t="shared" si="7"/>
        <v>GBHavering</v>
      </c>
    </row>
    <row r="1829" spans="1:3" ht="12" customHeight="1">
      <c r="A1829" s="215" t="s">
        <v>8536</v>
      </c>
      <c r="B1829" s="215" t="s">
        <v>8537</v>
      </c>
      <c r="C1829" s="215" t="str">
        <f t="shared" si="7"/>
        <v>GBHackney</v>
      </c>
    </row>
    <row r="1830" spans="1:3" ht="12" customHeight="1">
      <c r="A1830" s="215" t="s">
        <v>8538</v>
      </c>
      <c r="B1830" s="215" t="s">
        <v>8539</v>
      </c>
      <c r="C1830" s="215" t="str">
        <f t="shared" si="7"/>
        <v>GBHillingdon</v>
      </c>
    </row>
    <row r="1831" spans="1:3" ht="12" customHeight="1">
      <c r="A1831" s="215" t="s">
        <v>8540</v>
      </c>
      <c r="B1831" s="215" t="s">
        <v>8541</v>
      </c>
      <c r="C1831" s="215" t="str">
        <f t="shared" si="7"/>
        <v>GBHammersmith and Fulham</v>
      </c>
    </row>
    <row r="1832" spans="1:3" ht="12" customHeight="1">
      <c r="A1832" s="215" t="s">
        <v>8542</v>
      </c>
      <c r="B1832" s="215" t="s">
        <v>8543</v>
      </c>
      <c r="C1832" s="215" t="str">
        <f t="shared" si="7"/>
        <v>GBHounslow</v>
      </c>
    </row>
    <row r="1833" spans="1:3" ht="12" customHeight="1">
      <c r="A1833" s="215" t="s">
        <v>8544</v>
      </c>
      <c r="B1833" s="215" t="s">
        <v>8545</v>
      </c>
      <c r="C1833" s="215" t="str">
        <f t="shared" si="7"/>
        <v>GBHarrow</v>
      </c>
    </row>
    <row r="1834" spans="1:3" ht="12" customHeight="1">
      <c r="A1834" s="215" t="s">
        <v>8546</v>
      </c>
      <c r="B1834" s="215" t="s">
        <v>8547</v>
      </c>
      <c r="C1834" s="215" t="str">
        <f t="shared" si="7"/>
        <v>GBHaringey</v>
      </c>
    </row>
    <row r="1835" spans="1:3" ht="12" customHeight="1">
      <c r="A1835" s="215" t="s">
        <v>8548</v>
      </c>
      <c r="B1835" s="215" t="s">
        <v>8549</v>
      </c>
      <c r="C1835" s="215" t="str">
        <f t="shared" si="7"/>
        <v>GBIslington</v>
      </c>
    </row>
    <row r="1836" spans="1:3" ht="12" customHeight="1">
      <c r="A1836" s="215" t="s">
        <v>8550</v>
      </c>
      <c r="B1836" s="215" t="s">
        <v>8551</v>
      </c>
      <c r="C1836" s="215" t="str">
        <f t="shared" si="7"/>
        <v>GBKensington and Chelsea</v>
      </c>
    </row>
    <row r="1837" spans="1:3" ht="12" customHeight="1">
      <c r="A1837" s="215" t="s">
        <v>8552</v>
      </c>
      <c r="B1837" s="215" t="s">
        <v>8553</v>
      </c>
      <c r="C1837" s="215" t="str">
        <f t="shared" si="7"/>
        <v>GBKingston upon Thames</v>
      </c>
    </row>
    <row r="1838" spans="1:3" ht="12" customHeight="1">
      <c r="A1838" s="215" t="s">
        <v>8554</v>
      </c>
      <c r="B1838" s="215" t="s">
        <v>8555</v>
      </c>
      <c r="C1838" s="215" t="str">
        <f t="shared" si="7"/>
        <v>GBLambeth</v>
      </c>
    </row>
    <row r="1839" spans="1:3" ht="12" customHeight="1">
      <c r="A1839" s="215" t="s">
        <v>8556</v>
      </c>
      <c r="B1839" s="215" t="s">
        <v>8557</v>
      </c>
      <c r="C1839" s="215" t="str">
        <f t="shared" si="7"/>
        <v>GBLewisham</v>
      </c>
    </row>
    <row r="1840" spans="1:3" ht="12" customHeight="1">
      <c r="A1840" s="215" t="s">
        <v>8558</v>
      </c>
      <c r="B1840" s="215" t="s">
        <v>8559</v>
      </c>
      <c r="C1840" s="215" t="str">
        <f t="shared" si="7"/>
        <v>GBMerton</v>
      </c>
    </row>
    <row r="1841" spans="1:3" ht="12" customHeight="1">
      <c r="A1841" s="215" t="s">
        <v>8560</v>
      </c>
      <c r="B1841" s="215" t="s">
        <v>8561</v>
      </c>
      <c r="C1841" s="215" t="str">
        <f t="shared" si="7"/>
        <v>GBNewham</v>
      </c>
    </row>
    <row r="1842" spans="1:3" ht="12" customHeight="1">
      <c r="A1842" s="215" t="s">
        <v>8562</v>
      </c>
      <c r="B1842" s="215" t="s">
        <v>8563</v>
      </c>
      <c r="C1842" s="215" t="str">
        <f t="shared" si="7"/>
        <v>GBRedbridge</v>
      </c>
    </row>
    <row r="1843" spans="1:3" ht="12" customHeight="1">
      <c r="A1843" s="215" t="s">
        <v>8564</v>
      </c>
      <c r="B1843" s="215" t="s">
        <v>8565</v>
      </c>
      <c r="C1843" s="215" t="str">
        <f t="shared" si="7"/>
        <v>GBRichmond upon Thames</v>
      </c>
    </row>
    <row r="1844" spans="1:3" ht="12" customHeight="1">
      <c r="A1844" s="215" t="s">
        <v>8566</v>
      </c>
      <c r="B1844" s="215" t="s">
        <v>8567</v>
      </c>
      <c r="C1844" s="215" t="str">
        <f t="shared" si="7"/>
        <v>GBSutton</v>
      </c>
    </row>
    <row r="1845" spans="1:3" ht="12" customHeight="1">
      <c r="A1845" s="215" t="s">
        <v>8568</v>
      </c>
      <c r="B1845" s="215" t="s">
        <v>8569</v>
      </c>
      <c r="C1845" s="215" t="str">
        <f t="shared" si="7"/>
        <v>GBSouthwark</v>
      </c>
    </row>
    <row r="1846" spans="1:3" ht="12" customHeight="1">
      <c r="A1846" s="215" t="s">
        <v>8570</v>
      </c>
      <c r="B1846" s="215" t="s">
        <v>8571</v>
      </c>
      <c r="C1846" s="215" t="str">
        <f t="shared" si="7"/>
        <v>GBTower Hamlets</v>
      </c>
    </row>
    <row r="1847" spans="1:3" ht="12" customHeight="1">
      <c r="A1847" s="215" t="s">
        <v>8572</v>
      </c>
      <c r="B1847" s="215" t="s">
        <v>8573</v>
      </c>
      <c r="C1847" s="215" t="str">
        <f t="shared" si="7"/>
        <v>GBWaltham Forest</v>
      </c>
    </row>
    <row r="1848" spans="1:3" ht="12" customHeight="1">
      <c r="A1848" s="215" t="s">
        <v>8574</v>
      </c>
      <c r="B1848" s="215" t="s">
        <v>8575</v>
      </c>
      <c r="C1848" s="215" t="str">
        <f t="shared" si="7"/>
        <v>GBWandsworth</v>
      </c>
    </row>
    <row r="1849" spans="1:3" ht="12" customHeight="1">
      <c r="A1849" s="215" t="s">
        <v>8576</v>
      </c>
      <c r="B1849" s="215" t="s">
        <v>8577</v>
      </c>
      <c r="C1849" s="215" t="str">
        <f t="shared" si="7"/>
        <v>GBWestminster</v>
      </c>
    </row>
    <row r="1850" spans="1:3" ht="12" customHeight="1">
      <c r="A1850" s="215" t="s">
        <v>8578</v>
      </c>
      <c r="B1850" s="215" t="s">
        <v>8579</v>
      </c>
      <c r="C1850" s="215" t="str">
        <f t="shared" si="7"/>
        <v>GBLondon, City of</v>
      </c>
    </row>
    <row r="1851" spans="1:3" ht="12" customHeight="1">
      <c r="A1851" s="215" t="s">
        <v>8580</v>
      </c>
      <c r="B1851" s="215" t="s">
        <v>5695</v>
      </c>
      <c r="C1851" s="215" t="str">
        <f t="shared" si="7"/>
        <v>GDSaint Andrew</v>
      </c>
    </row>
    <row r="1852" spans="1:3" ht="12" customHeight="1">
      <c r="A1852" s="215" t="s">
        <v>8581</v>
      </c>
      <c r="B1852" s="215" t="s">
        <v>7124</v>
      </c>
      <c r="C1852" s="215" t="str">
        <f t="shared" si="7"/>
        <v>GDSaint David</v>
      </c>
    </row>
    <row r="1853" spans="1:3" ht="12" customHeight="1">
      <c r="A1853" s="215" t="s">
        <v>8582</v>
      </c>
      <c r="B1853" s="215" t="s">
        <v>5363</v>
      </c>
      <c r="C1853" s="215" t="str">
        <f t="shared" si="7"/>
        <v>GDSaint George</v>
      </c>
    </row>
    <row r="1854" spans="1:3" ht="12" customHeight="1">
      <c r="A1854" s="215" t="s">
        <v>8583</v>
      </c>
      <c r="B1854" s="215" t="s">
        <v>5365</v>
      </c>
      <c r="C1854" s="215" t="str">
        <f t="shared" si="7"/>
        <v>GDSaint John</v>
      </c>
    </row>
    <row r="1855" spans="1:3" ht="12" customHeight="1">
      <c r="A1855" s="215" t="s">
        <v>8584</v>
      </c>
      <c r="B1855" s="215" t="s">
        <v>7131</v>
      </c>
      <c r="C1855" s="215" t="str">
        <f t="shared" si="7"/>
        <v>GDSaint Mark</v>
      </c>
    </row>
    <row r="1856" spans="1:3" ht="12" customHeight="1">
      <c r="A1856" s="215" t="s">
        <v>8585</v>
      </c>
      <c r="B1856" s="215" t="s">
        <v>7133</v>
      </c>
      <c r="C1856" s="215" t="str">
        <f t="shared" si="7"/>
        <v>GDSaint Patrick</v>
      </c>
    </row>
    <row r="1857" spans="1:3" ht="12" customHeight="1">
      <c r="A1857" s="215" t="s">
        <v>8586</v>
      </c>
      <c r="B1857" s="215" t="s">
        <v>8587</v>
      </c>
      <c r="C1857" s="215" t="str">
        <f t="shared" si="7"/>
        <v>GDSouthern Grenadine Islands</v>
      </c>
    </row>
    <row r="1858" spans="1:3" ht="12" customHeight="1">
      <c r="A1858" s="215" t="s">
        <v>8588</v>
      </c>
      <c r="B1858" s="215" t="s">
        <v>8589</v>
      </c>
      <c r="C1858" s="215" t="str">
        <f t="shared" si="7"/>
        <v>GEGuria</v>
      </c>
    </row>
    <row r="1859" spans="1:3" ht="12" customHeight="1">
      <c r="A1859" s="215" t="s">
        <v>8590</v>
      </c>
      <c r="B1859" s="215" t="s">
        <v>8591</v>
      </c>
      <c r="C1859" s="215" t="str">
        <f t="shared" si="7"/>
        <v>GEImereti</v>
      </c>
    </row>
    <row r="1860" spans="1:3" ht="12" customHeight="1">
      <c r="A1860" s="215" t="s">
        <v>8592</v>
      </c>
      <c r="B1860" s="215" t="s">
        <v>8593</v>
      </c>
      <c r="C1860" s="215" t="str">
        <f t="shared" si="7"/>
        <v>GEK'akheti</v>
      </c>
    </row>
    <row r="1861" spans="1:3" ht="12" customHeight="1">
      <c r="A1861" s="215" t="s">
        <v>8594</v>
      </c>
      <c r="B1861" s="215" t="s">
        <v>8595</v>
      </c>
      <c r="C1861" s="215" t="str">
        <f t="shared" si="7"/>
        <v>GEKvemo Kartli</v>
      </c>
    </row>
    <row r="1862" spans="1:3" ht="12" customHeight="1">
      <c r="A1862" s="215" t="s">
        <v>8596</v>
      </c>
      <c r="B1862" s="215" t="s">
        <v>8597</v>
      </c>
      <c r="C1862" s="215" t="str">
        <f t="shared" si="7"/>
        <v>GEMtskheta-Mtianeti</v>
      </c>
    </row>
    <row r="1863" spans="1:3" ht="12" customHeight="1">
      <c r="A1863" s="215" t="s">
        <v>8598</v>
      </c>
      <c r="B1863" s="215" t="s">
        <v>8599</v>
      </c>
      <c r="C1863" s="215" t="str">
        <f t="shared" si="7"/>
        <v>GERach'a-Lechkhumi-Kvemo Svaneti</v>
      </c>
    </row>
    <row r="1864" spans="1:3" ht="12" customHeight="1">
      <c r="A1864" s="215" t="s">
        <v>8600</v>
      </c>
      <c r="B1864" s="215" t="s">
        <v>8601</v>
      </c>
      <c r="C1864" s="215" t="str">
        <f t="shared" si="7"/>
        <v>GESamtskhe-Javakheti</v>
      </c>
    </row>
    <row r="1865" spans="1:3" ht="12" customHeight="1">
      <c r="A1865" s="215" t="s">
        <v>8602</v>
      </c>
      <c r="B1865" s="215" t="s">
        <v>8603</v>
      </c>
      <c r="C1865" s="215" t="str">
        <f t="shared" si="7"/>
        <v>GEShida Kartli</v>
      </c>
    </row>
    <row r="1866" spans="1:3" ht="12" customHeight="1">
      <c r="A1866" s="215" t="s">
        <v>8604</v>
      </c>
      <c r="B1866" s="215" t="s">
        <v>8605</v>
      </c>
      <c r="C1866" s="215" t="str">
        <f t="shared" si="7"/>
        <v>GESamegrelo-Zemo Svaneti</v>
      </c>
    </row>
    <row r="1867" spans="1:3" ht="12" customHeight="1">
      <c r="A1867" s="215" t="s">
        <v>8606</v>
      </c>
      <c r="B1867" s="215" t="s">
        <v>8607</v>
      </c>
      <c r="C1867" s="215" t="str">
        <f t="shared" si="7"/>
        <v>GEAbkhazia</v>
      </c>
    </row>
    <row r="1868" spans="1:3" ht="12" customHeight="1">
      <c r="A1868" s="215" t="s">
        <v>8608</v>
      </c>
      <c r="B1868" s="215" t="s">
        <v>8609</v>
      </c>
      <c r="C1868" s="215" t="str">
        <f t="shared" si="7"/>
        <v>GEAjaria</v>
      </c>
    </row>
    <row r="1869" spans="1:3" ht="12" customHeight="1">
      <c r="A1869" s="215" t="s">
        <v>8610</v>
      </c>
      <c r="B1869" s="215" t="s">
        <v>8611</v>
      </c>
      <c r="C1869" s="215" t="str">
        <f t="shared" si="7"/>
        <v>GETbilisi</v>
      </c>
    </row>
    <row r="1870" spans="1:3" ht="12" customHeight="1">
      <c r="A1870" s="215" t="s">
        <v>8612</v>
      </c>
      <c r="B1870" s="215" t="s">
        <v>469</v>
      </c>
      <c r="C1870" s="215" t="str">
        <f t="shared" si="7"/>
        <v>GHGreater Accra</v>
      </c>
    </row>
    <row r="1871" spans="1:3" ht="12" customHeight="1">
      <c r="A1871" s="215" t="s">
        <v>8613</v>
      </c>
      <c r="B1871" s="215" t="s">
        <v>8614</v>
      </c>
      <c r="C1871" s="215" t="str">
        <f t="shared" si="7"/>
        <v>GHAhafo</v>
      </c>
    </row>
    <row r="1872" spans="1:3" ht="12" customHeight="1">
      <c r="A1872" s="215" t="s">
        <v>8615</v>
      </c>
      <c r="B1872" s="215" t="s">
        <v>8616</v>
      </c>
      <c r="C1872" s="215" t="str">
        <f t="shared" si="7"/>
        <v>GHAshanti</v>
      </c>
    </row>
    <row r="1873" spans="1:3" ht="12" customHeight="1">
      <c r="A1873" s="215" t="s">
        <v>8617</v>
      </c>
      <c r="B1873" s="215" t="s">
        <v>8618</v>
      </c>
      <c r="C1873" s="215" t="str">
        <f t="shared" si="7"/>
        <v>GHBono East</v>
      </c>
    </row>
    <row r="1874" spans="1:3" ht="12" customHeight="1">
      <c r="A1874" s="215" t="s">
        <v>8619</v>
      </c>
      <c r="B1874" s="215" t="s">
        <v>8620</v>
      </c>
      <c r="C1874" s="215" t="str">
        <f t="shared" si="7"/>
        <v>GHBono</v>
      </c>
    </row>
    <row r="1875" spans="1:3" ht="12" customHeight="1">
      <c r="A1875" s="215" t="s">
        <v>8621</v>
      </c>
      <c r="B1875" s="215" t="s">
        <v>6298</v>
      </c>
      <c r="C1875" s="215" t="str">
        <f t="shared" si="7"/>
        <v>GHCentral</v>
      </c>
    </row>
    <row r="1876" spans="1:3" ht="12" customHeight="1">
      <c r="A1876" s="215" t="s">
        <v>8622</v>
      </c>
      <c r="B1876" s="215" t="s">
        <v>1101</v>
      </c>
      <c r="C1876" s="215" t="str">
        <f t="shared" si="7"/>
        <v>GHEastern</v>
      </c>
    </row>
    <row r="1877" spans="1:3" ht="12" customHeight="1">
      <c r="A1877" s="215" t="s">
        <v>8623</v>
      </c>
      <c r="B1877" s="215" t="s">
        <v>6310</v>
      </c>
      <c r="C1877" s="215" t="str">
        <f t="shared" si="7"/>
        <v>GHNorth East</v>
      </c>
    </row>
    <row r="1878" spans="1:3" ht="12" customHeight="1">
      <c r="A1878" s="215" t="s">
        <v>8624</v>
      </c>
      <c r="B1878" s="215" t="s">
        <v>7861</v>
      </c>
      <c r="C1878" s="215" t="str">
        <f t="shared" si="7"/>
        <v>GHNorthern</v>
      </c>
    </row>
    <row r="1879" spans="1:3" ht="12" customHeight="1">
      <c r="A1879" s="215" t="s">
        <v>8625</v>
      </c>
      <c r="B1879" s="215" t="s">
        <v>8626</v>
      </c>
      <c r="C1879" s="215" t="str">
        <f t="shared" si="7"/>
        <v>GHOti</v>
      </c>
    </row>
    <row r="1880" spans="1:3" ht="12" customHeight="1">
      <c r="A1880" s="215" t="s">
        <v>8627</v>
      </c>
      <c r="B1880" s="215" t="s">
        <v>8628</v>
      </c>
      <c r="C1880" s="215" t="str">
        <f t="shared" si="7"/>
        <v>GHSavannah</v>
      </c>
    </row>
    <row r="1881" spans="1:3" ht="12" customHeight="1">
      <c r="A1881" s="215" t="s">
        <v>8629</v>
      </c>
      <c r="B1881" s="215" t="s">
        <v>8630</v>
      </c>
      <c r="C1881" s="215" t="str">
        <f t="shared" si="7"/>
        <v>GHVolta</v>
      </c>
    </row>
    <row r="1882" spans="1:3" ht="12" customHeight="1">
      <c r="A1882" s="215" t="s">
        <v>8631</v>
      </c>
      <c r="B1882" s="215" t="s">
        <v>8632</v>
      </c>
      <c r="C1882" s="215" t="str">
        <f t="shared" si="7"/>
        <v>GHUpper East</v>
      </c>
    </row>
    <row r="1883" spans="1:3" ht="12" customHeight="1">
      <c r="A1883" s="215" t="s">
        <v>8633</v>
      </c>
      <c r="B1883" s="215" t="s">
        <v>8634</v>
      </c>
      <c r="C1883" s="215" t="str">
        <f t="shared" si="7"/>
        <v>GHUpper West</v>
      </c>
    </row>
    <row r="1884" spans="1:3" ht="12" customHeight="1">
      <c r="A1884" s="215" t="s">
        <v>8635</v>
      </c>
      <c r="B1884" s="215" t="s">
        <v>8636</v>
      </c>
      <c r="C1884" s="215" t="str">
        <f t="shared" si="7"/>
        <v>GHWestern North</v>
      </c>
    </row>
    <row r="1885" spans="1:3" ht="12" customHeight="1">
      <c r="A1885" s="215" t="s">
        <v>8637</v>
      </c>
      <c r="B1885" s="215" t="s">
        <v>1410</v>
      </c>
      <c r="C1885" s="215" t="str">
        <f t="shared" si="7"/>
        <v>GHWestern</v>
      </c>
    </row>
    <row r="1886" spans="1:3" ht="12" customHeight="1">
      <c r="A1886" s="215" t="s">
        <v>8638</v>
      </c>
      <c r="B1886" s="215" t="s">
        <v>8639</v>
      </c>
      <c r="C1886" s="215" t="str">
        <f t="shared" si="7"/>
        <v>GLAvannaata Kommunia</v>
      </c>
    </row>
    <row r="1887" spans="1:3" ht="12" customHeight="1">
      <c r="A1887" s="215" t="s">
        <v>8640</v>
      </c>
      <c r="B1887" s="215" t="s">
        <v>8641</v>
      </c>
      <c r="C1887" s="215" t="str">
        <f t="shared" si="7"/>
        <v>GLKommune Kujalleq</v>
      </c>
    </row>
    <row r="1888" spans="1:3" ht="12" customHeight="1">
      <c r="A1888" s="215" t="s">
        <v>8642</v>
      </c>
      <c r="B1888" s="215" t="s">
        <v>8643</v>
      </c>
      <c r="C1888" s="215" t="str">
        <f t="shared" si="7"/>
        <v>GLQeqqata Kommunia</v>
      </c>
    </row>
    <row r="1889" spans="1:3" ht="12" customHeight="1">
      <c r="A1889" s="215" t="s">
        <v>8644</v>
      </c>
      <c r="B1889" s="215" t="s">
        <v>8645</v>
      </c>
      <c r="C1889" s="215" t="str">
        <f t="shared" si="7"/>
        <v>GLKommune Qeqertalik</v>
      </c>
    </row>
    <row r="1890" spans="1:3" ht="12" customHeight="1">
      <c r="A1890" s="215" t="s">
        <v>8646</v>
      </c>
      <c r="B1890" s="215" t="s">
        <v>8647</v>
      </c>
      <c r="C1890" s="215" t="str">
        <f t="shared" si="7"/>
        <v>GLKommuneqarfik Sermersooq</v>
      </c>
    </row>
    <row r="1891" spans="1:3" ht="12" customHeight="1">
      <c r="A1891" s="215" t="s">
        <v>8648</v>
      </c>
      <c r="B1891" s="215" t="s">
        <v>8649</v>
      </c>
      <c r="C1891" s="215" t="str">
        <f t="shared" si="7"/>
        <v>GMLower River</v>
      </c>
    </row>
    <row r="1892" spans="1:3" ht="12" customHeight="1">
      <c r="A1892" s="215" t="s">
        <v>8650</v>
      </c>
      <c r="B1892" s="215" t="s">
        <v>8651</v>
      </c>
      <c r="C1892" s="215" t="str">
        <f t="shared" si="7"/>
        <v>GMCentral River</v>
      </c>
    </row>
    <row r="1893" spans="1:3" ht="12" customHeight="1">
      <c r="A1893" s="215" t="s">
        <v>8652</v>
      </c>
      <c r="B1893" s="215" t="s">
        <v>8653</v>
      </c>
      <c r="C1893" s="215" t="str">
        <f t="shared" si="7"/>
        <v>GMNorth Bank</v>
      </c>
    </row>
    <row r="1894" spans="1:3" ht="12" customHeight="1">
      <c r="A1894" s="215" t="s">
        <v>8654</v>
      </c>
      <c r="B1894" s="215" t="s">
        <v>8655</v>
      </c>
      <c r="C1894" s="215" t="str">
        <f t="shared" si="7"/>
        <v>GMUpper River</v>
      </c>
    </row>
    <row r="1895" spans="1:3" ht="12" customHeight="1">
      <c r="A1895" s="215" t="s">
        <v>8656</v>
      </c>
      <c r="B1895" s="215" t="s">
        <v>1410</v>
      </c>
      <c r="C1895" s="215" t="str">
        <f t="shared" si="7"/>
        <v>GMWestern</v>
      </c>
    </row>
    <row r="1896" spans="1:3" ht="12" customHeight="1">
      <c r="A1896" s="215" t="s">
        <v>8657</v>
      </c>
      <c r="B1896" s="215" t="s">
        <v>8658</v>
      </c>
      <c r="C1896" s="215" t="str">
        <f t="shared" si="7"/>
        <v>GMBanjul</v>
      </c>
    </row>
    <row r="1897" spans="1:3" ht="12" customHeight="1">
      <c r="A1897" s="215" t="s">
        <v>8659</v>
      </c>
      <c r="B1897" s="215" t="s">
        <v>8660</v>
      </c>
      <c r="C1897" s="215" t="str">
        <f t="shared" si="7"/>
        <v>GNConakry</v>
      </c>
    </row>
    <row r="1898" spans="1:3" ht="12" customHeight="1">
      <c r="A1898" s="215" t="s">
        <v>8661</v>
      </c>
      <c r="B1898" s="215" t="s">
        <v>8662</v>
      </c>
      <c r="C1898" s="215" t="str">
        <f t="shared" si="7"/>
        <v>GNBoké</v>
      </c>
    </row>
    <row r="1899" spans="1:3" ht="12" customHeight="1">
      <c r="A1899" s="215" t="s">
        <v>8663</v>
      </c>
      <c r="B1899" s="215" t="s">
        <v>8664</v>
      </c>
      <c r="C1899" s="215" t="str">
        <f t="shared" si="7"/>
        <v>GNBoffa</v>
      </c>
    </row>
    <row r="1900" spans="1:3" ht="12" customHeight="1">
      <c r="A1900" s="215" t="s">
        <v>8665</v>
      </c>
      <c r="B1900" s="215" t="s">
        <v>8662</v>
      </c>
      <c r="C1900" s="215" t="str">
        <f t="shared" si="7"/>
        <v>GNBoké</v>
      </c>
    </row>
    <row r="1901" spans="1:3" ht="12" customHeight="1">
      <c r="A1901" s="215" t="s">
        <v>8666</v>
      </c>
      <c r="B1901" s="215" t="s">
        <v>8667</v>
      </c>
      <c r="C1901" s="215" t="str">
        <f t="shared" si="7"/>
        <v>GNFria</v>
      </c>
    </row>
    <row r="1902" spans="1:3" ht="12" customHeight="1">
      <c r="A1902" s="215" t="s">
        <v>8668</v>
      </c>
      <c r="B1902" s="215" t="s">
        <v>8669</v>
      </c>
      <c r="C1902" s="215" t="str">
        <f t="shared" si="7"/>
        <v>GNGaoual</v>
      </c>
    </row>
    <row r="1903" spans="1:3" ht="12" customHeight="1">
      <c r="A1903" s="215" t="s">
        <v>8670</v>
      </c>
      <c r="B1903" s="215" t="s">
        <v>8671</v>
      </c>
      <c r="C1903" s="215" t="str">
        <f t="shared" si="7"/>
        <v>GNKoundara</v>
      </c>
    </row>
    <row r="1904" spans="1:3" ht="12" customHeight="1">
      <c r="A1904" s="215" t="s">
        <v>8672</v>
      </c>
      <c r="B1904" s="215" t="s">
        <v>8673</v>
      </c>
      <c r="C1904" s="215" t="str">
        <f t="shared" si="7"/>
        <v>GNKindia</v>
      </c>
    </row>
    <row r="1905" spans="1:3" ht="12" customHeight="1">
      <c r="A1905" s="215" t="s">
        <v>8674</v>
      </c>
      <c r="B1905" s="215" t="s">
        <v>8675</v>
      </c>
      <c r="C1905" s="215" t="str">
        <f t="shared" si="7"/>
        <v>GNCoyah</v>
      </c>
    </row>
    <row r="1906" spans="1:3" ht="12" customHeight="1">
      <c r="A1906" s="215" t="s">
        <v>8676</v>
      </c>
      <c r="B1906" s="215" t="s">
        <v>8677</v>
      </c>
      <c r="C1906" s="215" t="str">
        <f t="shared" si="7"/>
        <v>GNDubréka</v>
      </c>
    </row>
    <row r="1907" spans="1:3" ht="12" customHeight="1">
      <c r="A1907" s="215" t="s">
        <v>8678</v>
      </c>
      <c r="B1907" s="215" t="s">
        <v>8679</v>
      </c>
      <c r="C1907" s="215" t="str">
        <f t="shared" si="7"/>
        <v>GNForécariah</v>
      </c>
    </row>
    <row r="1908" spans="1:3" ht="12" customHeight="1">
      <c r="A1908" s="215" t="s">
        <v>8680</v>
      </c>
      <c r="B1908" s="215" t="s">
        <v>8673</v>
      </c>
      <c r="C1908" s="215" t="str">
        <f t="shared" si="7"/>
        <v>GNKindia</v>
      </c>
    </row>
    <row r="1909" spans="1:3" ht="12" customHeight="1">
      <c r="A1909" s="215" t="s">
        <v>8681</v>
      </c>
      <c r="B1909" s="215" t="s">
        <v>8682</v>
      </c>
      <c r="C1909" s="215" t="str">
        <f t="shared" si="7"/>
        <v>GNTélimélé</v>
      </c>
    </row>
    <row r="1910" spans="1:3" ht="12" customHeight="1">
      <c r="A1910" s="215" t="s">
        <v>8683</v>
      </c>
      <c r="B1910" s="215" t="s">
        <v>8684</v>
      </c>
      <c r="C1910" s="215" t="str">
        <f t="shared" si="7"/>
        <v>GNFaranah</v>
      </c>
    </row>
    <row r="1911" spans="1:3" ht="12" customHeight="1">
      <c r="A1911" s="215" t="s">
        <v>8685</v>
      </c>
      <c r="B1911" s="215" t="s">
        <v>8686</v>
      </c>
      <c r="C1911" s="215" t="str">
        <f t="shared" si="7"/>
        <v>GNDabola</v>
      </c>
    </row>
    <row r="1912" spans="1:3" ht="12" customHeight="1">
      <c r="A1912" s="215" t="s">
        <v>8687</v>
      </c>
      <c r="B1912" s="215" t="s">
        <v>8688</v>
      </c>
      <c r="C1912" s="215" t="str">
        <f t="shared" si="7"/>
        <v>GNDinguiraye</v>
      </c>
    </row>
    <row r="1913" spans="1:3" ht="12" customHeight="1">
      <c r="A1913" s="215" t="s">
        <v>8689</v>
      </c>
      <c r="B1913" s="215" t="s">
        <v>8684</v>
      </c>
      <c r="C1913" s="215" t="str">
        <f t="shared" si="7"/>
        <v>GNFaranah</v>
      </c>
    </row>
    <row r="1914" spans="1:3" ht="12" customHeight="1">
      <c r="A1914" s="215" t="s">
        <v>8690</v>
      </c>
      <c r="B1914" s="215" t="s">
        <v>8691</v>
      </c>
      <c r="C1914" s="215" t="str">
        <f t="shared" si="7"/>
        <v>GNKissidougou</v>
      </c>
    </row>
    <row r="1915" spans="1:3" ht="12" customHeight="1">
      <c r="A1915" s="215" t="s">
        <v>8692</v>
      </c>
      <c r="B1915" s="215" t="s">
        <v>8693</v>
      </c>
      <c r="C1915" s="215" t="str">
        <f t="shared" si="7"/>
        <v>GNKankan</v>
      </c>
    </row>
    <row r="1916" spans="1:3" ht="12" customHeight="1">
      <c r="A1916" s="215" t="s">
        <v>8694</v>
      </c>
      <c r="B1916" s="215" t="s">
        <v>8693</v>
      </c>
      <c r="C1916" s="215" t="str">
        <f t="shared" si="7"/>
        <v>GNKankan</v>
      </c>
    </row>
    <row r="1917" spans="1:3" ht="12" customHeight="1">
      <c r="A1917" s="215" t="s">
        <v>8695</v>
      </c>
      <c r="B1917" s="215" t="s">
        <v>8696</v>
      </c>
      <c r="C1917" s="215" t="str">
        <f t="shared" si="7"/>
        <v>GNKérouané</v>
      </c>
    </row>
    <row r="1918" spans="1:3" ht="12" customHeight="1">
      <c r="A1918" s="215" t="s">
        <v>8697</v>
      </c>
      <c r="B1918" s="215" t="s">
        <v>8698</v>
      </c>
      <c r="C1918" s="215" t="str">
        <f t="shared" si="7"/>
        <v>GNKouroussa</v>
      </c>
    </row>
    <row r="1919" spans="1:3" ht="12" customHeight="1">
      <c r="A1919" s="215" t="s">
        <v>8699</v>
      </c>
      <c r="B1919" s="215" t="s">
        <v>8700</v>
      </c>
      <c r="C1919" s="215" t="str">
        <f t="shared" si="7"/>
        <v>GNMandiana</v>
      </c>
    </row>
    <row r="1920" spans="1:3" ht="12" customHeight="1">
      <c r="A1920" s="215" t="s">
        <v>8701</v>
      </c>
      <c r="B1920" s="215" t="s">
        <v>8702</v>
      </c>
      <c r="C1920" s="215" t="str">
        <f t="shared" si="7"/>
        <v>GNSiguiri</v>
      </c>
    </row>
    <row r="1921" spans="1:3" ht="12" customHeight="1">
      <c r="A1921" s="215" t="s">
        <v>8703</v>
      </c>
      <c r="B1921" s="215" t="s">
        <v>8704</v>
      </c>
      <c r="C1921" s="215" t="str">
        <f t="shared" si="7"/>
        <v>GNLabé</v>
      </c>
    </row>
    <row r="1922" spans="1:3" ht="12" customHeight="1">
      <c r="A1922" s="215" t="s">
        <v>8705</v>
      </c>
      <c r="B1922" s="215" t="s">
        <v>8706</v>
      </c>
      <c r="C1922" s="215" t="str">
        <f t="shared" si="7"/>
        <v>GNKoubia</v>
      </c>
    </row>
    <row r="1923" spans="1:3" ht="12" customHeight="1">
      <c r="A1923" s="215" t="s">
        <v>8707</v>
      </c>
      <c r="B1923" s="215" t="s">
        <v>8704</v>
      </c>
      <c r="C1923" s="215" t="str">
        <f t="shared" si="7"/>
        <v>GNLabé</v>
      </c>
    </row>
    <row r="1924" spans="1:3" ht="12" customHeight="1">
      <c r="A1924" s="215" t="s">
        <v>8708</v>
      </c>
      <c r="B1924" s="215" t="s">
        <v>8709</v>
      </c>
      <c r="C1924" s="215" t="str">
        <f t="shared" si="7"/>
        <v>GNLélouma</v>
      </c>
    </row>
    <row r="1925" spans="1:3" ht="12" customHeight="1">
      <c r="A1925" s="215" t="s">
        <v>8710</v>
      </c>
      <c r="B1925" s="215" t="s">
        <v>8711</v>
      </c>
      <c r="C1925" s="215" t="str">
        <f t="shared" si="7"/>
        <v>GNMali</v>
      </c>
    </row>
    <row r="1926" spans="1:3" ht="12" customHeight="1">
      <c r="A1926" s="215" t="s">
        <v>8712</v>
      </c>
      <c r="B1926" s="215" t="s">
        <v>8713</v>
      </c>
      <c r="C1926" s="215" t="str">
        <f t="shared" si="7"/>
        <v>GNTougué</v>
      </c>
    </row>
    <row r="1927" spans="1:3" ht="12" customHeight="1">
      <c r="A1927" s="215" t="s">
        <v>8714</v>
      </c>
      <c r="B1927" s="215" t="s">
        <v>8715</v>
      </c>
      <c r="C1927" s="215" t="str">
        <f t="shared" si="7"/>
        <v>GNMamou</v>
      </c>
    </row>
    <row r="1928" spans="1:3" ht="12" customHeight="1">
      <c r="A1928" s="215" t="s">
        <v>8716</v>
      </c>
      <c r="B1928" s="215" t="s">
        <v>8717</v>
      </c>
      <c r="C1928" s="215" t="str">
        <f t="shared" si="7"/>
        <v>GNDalaba</v>
      </c>
    </row>
    <row r="1929" spans="1:3" ht="12" customHeight="1">
      <c r="A1929" s="215" t="s">
        <v>8718</v>
      </c>
      <c r="B1929" s="215" t="s">
        <v>8715</v>
      </c>
      <c r="C1929" s="215" t="str">
        <f t="shared" si="7"/>
        <v>GNMamou</v>
      </c>
    </row>
    <row r="1930" spans="1:3" ht="12" customHeight="1">
      <c r="A1930" s="215" t="s">
        <v>8719</v>
      </c>
      <c r="B1930" s="215" t="s">
        <v>8720</v>
      </c>
      <c r="C1930" s="215" t="str">
        <f t="shared" si="7"/>
        <v>GNPita</v>
      </c>
    </row>
    <row r="1931" spans="1:3" ht="12" customHeight="1">
      <c r="A1931" s="215" t="s">
        <v>8721</v>
      </c>
      <c r="B1931" s="215" t="s">
        <v>8722</v>
      </c>
      <c r="C1931" s="215" t="str">
        <f t="shared" si="7"/>
        <v>GNNzérékoré</v>
      </c>
    </row>
    <row r="1932" spans="1:3" ht="12" customHeight="1">
      <c r="A1932" s="215" t="s">
        <v>8723</v>
      </c>
      <c r="B1932" s="215" t="s">
        <v>8724</v>
      </c>
      <c r="C1932" s="215" t="str">
        <f t="shared" si="7"/>
        <v>GNBeyla</v>
      </c>
    </row>
    <row r="1933" spans="1:3" ht="12" customHeight="1">
      <c r="A1933" s="215" t="s">
        <v>8725</v>
      </c>
      <c r="B1933" s="215" t="s">
        <v>8726</v>
      </c>
      <c r="C1933" s="215" t="str">
        <f t="shared" si="7"/>
        <v>GNGuékédou</v>
      </c>
    </row>
    <row r="1934" spans="1:3" ht="12" customHeight="1">
      <c r="A1934" s="215" t="s">
        <v>8727</v>
      </c>
      <c r="B1934" s="215" t="s">
        <v>8728</v>
      </c>
      <c r="C1934" s="215" t="str">
        <f t="shared" si="7"/>
        <v>GNLola</v>
      </c>
    </row>
    <row r="1935" spans="1:3" ht="12" customHeight="1">
      <c r="A1935" s="215" t="s">
        <v>8729</v>
      </c>
      <c r="B1935" s="215" t="s">
        <v>8730</v>
      </c>
      <c r="C1935" s="215" t="str">
        <f t="shared" si="7"/>
        <v>GNMacenta</v>
      </c>
    </row>
    <row r="1936" spans="1:3" ht="12" customHeight="1">
      <c r="A1936" s="215" t="s">
        <v>8731</v>
      </c>
      <c r="B1936" s="215" t="s">
        <v>8722</v>
      </c>
      <c r="C1936" s="215" t="str">
        <f t="shared" si="7"/>
        <v>GNNzérékoré</v>
      </c>
    </row>
    <row r="1937" spans="1:3" ht="12" customHeight="1">
      <c r="A1937" s="215" t="s">
        <v>8732</v>
      </c>
      <c r="B1937" s="215" t="s">
        <v>8733</v>
      </c>
      <c r="C1937" s="215" t="str">
        <f t="shared" si="7"/>
        <v>GNYomou</v>
      </c>
    </row>
    <row r="1938" spans="1:3" ht="12" customHeight="1">
      <c r="A1938" s="215" t="s">
        <v>8734</v>
      </c>
      <c r="B1938" s="215" t="s">
        <v>8735</v>
      </c>
      <c r="C1938" s="215" t="str">
        <f t="shared" si="7"/>
        <v>GQRégion Continentale</v>
      </c>
    </row>
    <row r="1939" spans="1:3" ht="12" customHeight="1">
      <c r="A1939" s="215" t="s">
        <v>8734</v>
      </c>
      <c r="B1939" s="215" t="s">
        <v>8736</v>
      </c>
      <c r="C1939" s="215" t="str">
        <f t="shared" si="7"/>
        <v>GQRegião Continental</v>
      </c>
    </row>
    <row r="1940" spans="1:3" ht="12" customHeight="1">
      <c r="A1940" s="215" t="s">
        <v>8734</v>
      </c>
      <c r="B1940" s="215" t="s">
        <v>8737</v>
      </c>
      <c r="C1940" s="215" t="str">
        <f t="shared" si="7"/>
        <v>GQRegión Continental</v>
      </c>
    </row>
    <row r="1941" spans="1:3" ht="12" customHeight="1">
      <c r="A1941" s="215" t="s">
        <v>8738</v>
      </c>
      <c r="B1941" s="215" t="s">
        <v>8739</v>
      </c>
      <c r="C1941" s="215" t="str">
        <f t="shared" si="7"/>
        <v>GQCentro Sud</v>
      </c>
    </row>
    <row r="1942" spans="1:3" ht="12" customHeight="1">
      <c r="A1942" s="215" t="s">
        <v>8738</v>
      </c>
      <c r="B1942" s="215" t="s">
        <v>8740</v>
      </c>
      <c r="C1942" s="215" t="str">
        <f t="shared" si="7"/>
        <v>GQCentro Sul</v>
      </c>
    </row>
    <row r="1943" spans="1:3" ht="12" customHeight="1">
      <c r="A1943" s="215" t="s">
        <v>8738</v>
      </c>
      <c r="B1943" s="215" t="s">
        <v>8741</v>
      </c>
      <c r="C1943" s="215" t="str">
        <f t="shared" si="7"/>
        <v>GQCentro Sur</v>
      </c>
    </row>
    <row r="1944" spans="1:3" ht="12" customHeight="1">
      <c r="A1944" s="215" t="s">
        <v>8742</v>
      </c>
      <c r="B1944" s="215" t="s">
        <v>8743</v>
      </c>
      <c r="C1944" s="215" t="str">
        <f t="shared" si="7"/>
        <v>GQKié-Ntem</v>
      </c>
    </row>
    <row r="1945" spans="1:3" ht="12" customHeight="1">
      <c r="A1945" s="215" t="s">
        <v>8742</v>
      </c>
      <c r="B1945" s="215" t="s">
        <v>8743</v>
      </c>
      <c r="C1945" s="215" t="str">
        <f t="shared" si="7"/>
        <v>GQKié-Ntem</v>
      </c>
    </row>
    <row r="1946" spans="1:3" ht="12" customHeight="1">
      <c r="A1946" s="215" t="s">
        <v>8742</v>
      </c>
      <c r="B1946" s="215" t="s">
        <v>8743</v>
      </c>
      <c r="C1946" s="215" t="str">
        <f t="shared" si="7"/>
        <v>GQKié-Ntem</v>
      </c>
    </row>
    <row r="1947" spans="1:3" ht="12" customHeight="1">
      <c r="A1947" s="215" t="s">
        <v>8744</v>
      </c>
      <c r="B1947" s="215" t="s">
        <v>6103</v>
      </c>
      <c r="C1947" s="215" t="str">
        <f t="shared" si="7"/>
        <v>GQLittoral</v>
      </c>
    </row>
    <row r="1948" spans="1:3" ht="12" customHeight="1">
      <c r="A1948" s="215" t="s">
        <v>8744</v>
      </c>
      <c r="B1948" s="215" t="s">
        <v>8745</v>
      </c>
      <c r="C1948" s="215" t="str">
        <f t="shared" si="7"/>
        <v>GQLitoral</v>
      </c>
    </row>
    <row r="1949" spans="1:3" ht="12" customHeight="1">
      <c r="A1949" s="215" t="s">
        <v>8744</v>
      </c>
      <c r="B1949" s="215" t="s">
        <v>8745</v>
      </c>
      <c r="C1949" s="215" t="str">
        <f t="shared" si="7"/>
        <v>GQLitoral</v>
      </c>
    </row>
    <row r="1950" spans="1:3" ht="12" customHeight="1">
      <c r="A1950" s="215" t="s">
        <v>8746</v>
      </c>
      <c r="B1950" s="215" t="s">
        <v>8747</v>
      </c>
      <c r="C1950" s="215" t="str">
        <f t="shared" si="7"/>
        <v>GQWele-Nzas</v>
      </c>
    </row>
    <row r="1951" spans="1:3" ht="12" customHeight="1">
      <c r="A1951" s="215" t="s">
        <v>8746</v>
      </c>
      <c r="B1951" s="215" t="s">
        <v>8747</v>
      </c>
      <c r="C1951" s="215" t="str">
        <f t="shared" si="7"/>
        <v>GQWele-Nzas</v>
      </c>
    </row>
    <row r="1952" spans="1:3" ht="12" customHeight="1">
      <c r="A1952" s="215" t="s">
        <v>8746</v>
      </c>
      <c r="B1952" s="215" t="s">
        <v>8747</v>
      </c>
      <c r="C1952" s="215" t="str">
        <f t="shared" si="7"/>
        <v>GQWele-Nzas</v>
      </c>
    </row>
    <row r="1953" spans="1:3" ht="12" customHeight="1">
      <c r="A1953" s="215" t="s">
        <v>8748</v>
      </c>
      <c r="B1953" s="215" t="s">
        <v>8749</v>
      </c>
      <c r="C1953" s="215" t="str">
        <f t="shared" si="7"/>
        <v>GQRégion Insulaire</v>
      </c>
    </row>
    <row r="1954" spans="1:3" ht="12" customHeight="1">
      <c r="A1954" s="215" t="s">
        <v>8748</v>
      </c>
      <c r="B1954" s="215" t="s">
        <v>8750</v>
      </c>
      <c r="C1954" s="215" t="str">
        <f t="shared" si="7"/>
        <v>GQRegião Insular</v>
      </c>
    </row>
    <row r="1955" spans="1:3" ht="12" customHeight="1">
      <c r="A1955" s="215" t="s">
        <v>8748</v>
      </c>
      <c r="B1955" s="215" t="s">
        <v>8751</v>
      </c>
      <c r="C1955" s="215" t="str">
        <f t="shared" si="7"/>
        <v>GQRegión Insular</v>
      </c>
    </row>
    <row r="1956" spans="1:3" ht="12" customHeight="1">
      <c r="A1956" s="215" t="s">
        <v>8752</v>
      </c>
      <c r="B1956" s="215" t="s">
        <v>8753</v>
      </c>
      <c r="C1956" s="215" t="str">
        <f t="shared" si="7"/>
        <v>GQAnnobon</v>
      </c>
    </row>
    <row r="1957" spans="1:3" ht="12" customHeight="1">
      <c r="A1957" s="215" t="s">
        <v>8752</v>
      </c>
      <c r="B1957" s="215" t="s">
        <v>8754</v>
      </c>
      <c r="C1957" s="215" t="str">
        <f t="shared" si="7"/>
        <v>GQAno Bom</v>
      </c>
    </row>
    <row r="1958" spans="1:3" ht="12" customHeight="1">
      <c r="A1958" s="215" t="s">
        <v>8752</v>
      </c>
      <c r="B1958" s="215" t="s">
        <v>8755</v>
      </c>
      <c r="C1958" s="215" t="str">
        <f t="shared" si="7"/>
        <v>GQAnnobón</v>
      </c>
    </row>
    <row r="1959" spans="1:3" ht="12" customHeight="1">
      <c r="A1959" s="215" t="s">
        <v>8756</v>
      </c>
      <c r="B1959" s="215" t="s">
        <v>8757</v>
      </c>
      <c r="C1959" s="215" t="str">
        <f t="shared" si="7"/>
        <v>GQBioko Nord</v>
      </c>
    </row>
    <row r="1960" spans="1:3" ht="12" customHeight="1">
      <c r="A1960" s="215" t="s">
        <v>8756</v>
      </c>
      <c r="B1960" s="215" t="s">
        <v>8758</v>
      </c>
      <c r="C1960" s="215" t="str">
        <f t="shared" si="7"/>
        <v>GQBioko Norte</v>
      </c>
    </row>
    <row r="1961" spans="1:3" ht="12" customHeight="1">
      <c r="A1961" s="215" t="s">
        <v>8756</v>
      </c>
      <c r="B1961" s="215" t="s">
        <v>8758</v>
      </c>
      <c r="C1961" s="215" t="str">
        <f t="shared" si="7"/>
        <v>GQBioko Norte</v>
      </c>
    </row>
    <row r="1962" spans="1:3" ht="12" customHeight="1">
      <c r="A1962" s="215" t="s">
        <v>8759</v>
      </c>
      <c r="B1962" s="215" t="s">
        <v>8760</v>
      </c>
      <c r="C1962" s="215" t="str">
        <f t="shared" si="7"/>
        <v>GQBioko Sud</v>
      </c>
    </row>
    <row r="1963" spans="1:3" ht="12" customHeight="1">
      <c r="A1963" s="215" t="s">
        <v>8759</v>
      </c>
      <c r="B1963" s="215" t="s">
        <v>8761</v>
      </c>
      <c r="C1963" s="215" t="str">
        <f t="shared" si="7"/>
        <v>GQBioko Sul</v>
      </c>
    </row>
    <row r="1964" spans="1:3" ht="12" customHeight="1">
      <c r="A1964" s="215" t="s">
        <v>8759</v>
      </c>
      <c r="B1964" s="215" t="s">
        <v>8762</v>
      </c>
      <c r="C1964" s="215" t="str">
        <f t="shared" si="7"/>
        <v>GQBioko Sur</v>
      </c>
    </row>
    <row r="1965" spans="1:3" ht="12" customHeight="1">
      <c r="A1965" s="215" t="s">
        <v>8763</v>
      </c>
      <c r="B1965" s="215" t="s">
        <v>8764</v>
      </c>
      <c r="C1965" s="215" t="str">
        <f t="shared" si="7"/>
        <v>GRÁgion Óros</v>
      </c>
    </row>
    <row r="1966" spans="1:3" ht="12" customHeight="1">
      <c r="A1966" s="215" t="s">
        <v>8765</v>
      </c>
      <c r="B1966" s="215" t="s">
        <v>8766</v>
      </c>
      <c r="C1966" s="215" t="str">
        <f t="shared" si="7"/>
        <v>GRAnatolikí Makedonía kai Thráki</v>
      </c>
    </row>
    <row r="1967" spans="1:3" ht="12" customHeight="1">
      <c r="A1967" s="215" t="s">
        <v>8767</v>
      </c>
      <c r="B1967" s="215" t="s">
        <v>8768</v>
      </c>
      <c r="C1967" s="215" t="str">
        <f t="shared" si="7"/>
        <v>GRKentrikí Makedonía</v>
      </c>
    </row>
    <row r="1968" spans="1:3" ht="12" customHeight="1">
      <c r="A1968" s="215" t="s">
        <v>8769</v>
      </c>
      <c r="B1968" s="215" t="s">
        <v>8770</v>
      </c>
      <c r="C1968" s="215" t="str">
        <f t="shared" si="7"/>
        <v>GRDytikí Makedonía</v>
      </c>
    </row>
    <row r="1969" spans="1:3" ht="12" customHeight="1">
      <c r="A1969" s="215" t="s">
        <v>8771</v>
      </c>
      <c r="B1969" s="215" t="s">
        <v>8772</v>
      </c>
      <c r="C1969" s="215" t="str">
        <f t="shared" si="7"/>
        <v>GRÍpeiros</v>
      </c>
    </row>
    <row r="1970" spans="1:3" ht="12" customHeight="1">
      <c r="A1970" s="215" t="s">
        <v>8773</v>
      </c>
      <c r="B1970" s="215" t="s">
        <v>8774</v>
      </c>
      <c r="C1970" s="215" t="str">
        <f t="shared" si="7"/>
        <v>GRThessalía</v>
      </c>
    </row>
    <row r="1971" spans="1:3" ht="12" customHeight="1">
      <c r="A1971" s="215" t="s">
        <v>8775</v>
      </c>
      <c r="B1971" s="215" t="s">
        <v>8776</v>
      </c>
      <c r="C1971" s="215" t="str">
        <f t="shared" si="7"/>
        <v>GRIonía Nísia</v>
      </c>
    </row>
    <row r="1972" spans="1:3" ht="12" customHeight="1">
      <c r="A1972" s="215" t="s">
        <v>8777</v>
      </c>
      <c r="B1972" s="215" t="s">
        <v>8778</v>
      </c>
      <c r="C1972" s="215" t="str">
        <f t="shared" si="7"/>
        <v>GRDytikí Elláda</v>
      </c>
    </row>
    <row r="1973" spans="1:3" ht="12" customHeight="1">
      <c r="A1973" s="215" t="s">
        <v>8779</v>
      </c>
      <c r="B1973" s="215" t="s">
        <v>8780</v>
      </c>
      <c r="C1973" s="215" t="str">
        <f t="shared" si="7"/>
        <v>GRStereá Elláda</v>
      </c>
    </row>
    <row r="1974" spans="1:3" ht="12" customHeight="1">
      <c r="A1974" s="215" t="s">
        <v>8781</v>
      </c>
      <c r="B1974" s="215" t="s">
        <v>8782</v>
      </c>
      <c r="C1974" s="215" t="str">
        <f t="shared" si="7"/>
        <v>GRAttikí</v>
      </c>
    </row>
    <row r="1975" spans="1:3" ht="12" customHeight="1">
      <c r="A1975" s="215" t="s">
        <v>8783</v>
      </c>
      <c r="B1975" s="215" t="s">
        <v>8784</v>
      </c>
      <c r="C1975" s="215" t="str">
        <f t="shared" si="7"/>
        <v>GRPelopónnisos</v>
      </c>
    </row>
    <row r="1976" spans="1:3" ht="12" customHeight="1">
      <c r="A1976" s="215" t="s">
        <v>8785</v>
      </c>
      <c r="B1976" s="215" t="s">
        <v>8786</v>
      </c>
      <c r="C1976" s="215" t="str">
        <f t="shared" si="7"/>
        <v>GRVóreio Aigaío</v>
      </c>
    </row>
    <row r="1977" spans="1:3" ht="12" customHeight="1">
      <c r="A1977" s="215" t="s">
        <v>8787</v>
      </c>
      <c r="B1977" s="215" t="s">
        <v>8788</v>
      </c>
      <c r="C1977" s="215" t="str">
        <f t="shared" si="7"/>
        <v>GRNótio Aigaío</v>
      </c>
    </row>
    <row r="1978" spans="1:3" ht="12" customHeight="1">
      <c r="A1978" s="215" t="s">
        <v>8789</v>
      </c>
      <c r="B1978" s="215" t="s">
        <v>8790</v>
      </c>
      <c r="C1978" s="215" t="str">
        <f t="shared" si="7"/>
        <v>GRKríti</v>
      </c>
    </row>
    <row r="1979" spans="1:3" ht="12" customHeight="1">
      <c r="A1979" s="215" t="s">
        <v>8791</v>
      </c>
      <c r="B1979" s="215" t="s">
        <v>8792</v>
      </c>
      <c r="C1979" s="215" t="str">
        <f t="shared" si="7"/>
        <v>GTAlta Verapaz</v>
      </c>
    </row>
    <row r="1980" spans="1:3" ht="12" customHeight="1">
      <c r="A1980" s="215" t="s">
        <v>8793</v>
      </c>
      <c r="B1980" s="215" t="s">
        <v>8794</v>
      </c>
      <c r="C1980" s="215" t="str">
        <f t="shared" si="7"/>
        <v>GTBaja Verapaz</v>
      </c>
    </row>
    <row r="1981" spans="1:3" ht="12" customHeight="1">
      <c r="A1981" s="215" t="s">
        <v>8795</v>
      </c>
      <c r="B1981" s="215" t="s">
        <v>8796</v>
      </c>
      <c r="C1981" s="215" t="str">
        <f t="shared" si="7"/>
        <v>GTChimaltenango</v>
      </c>
    </row>
    <row r="1982" spans="1:3" ht="12" customHeight="1">
      <c r="A1982" s="215" t="s">
        <v>8797</v>
      </c>
      <c r="B1982" s="215" t="s">
        <v>8798</v>
      </c>
      <c r="C1982" s="215" t="str">
        <f t="shared" si="7"/>
        <v>GTChiquimula</v>
      </c>
    </row>
    <row r="1983" spans="1:3" ht="12" customHeight="1">
      <c r="A1983" s="215" t="s">
        <v>8799</v>
      </c>
      <c r="B1983" s="215" t="s">
        <v>8800</v>
      </c>
      <c r="C1983" s="215" t="str">
        <f t="shared" si="7"/>
        <v>GTEscuintla</v>
      </c>
    </row>
    <row r="1984" spans="1:3" ht="12" customHeight="1">
      <c r="A1984" s="215" t="s">
        <v>8801</v>
      </c>
      <c r="B1984" s="215" t="s">
        <v>8802</v>
      </c>
      <c r="C1984" s="215" t="str">
        <f t="shared" si="7"/>
        <v>GTGuatemala</v>
      </c>
    </row>
    <row r="1985" spans="1:3" ht="12" customHeight="1">
      <c r="A1985" s="215" t="s">
        <v>8803</v>
      </c>
      <c r="B1985" s="215" t="s">
        <v>8804</v>
      </c>
      <c r="C1985" s="215" t="str">
        <f t="shared" si="7"/>
        <v>GTHuehuetenango</v>
      </c>
    </row>
    <row r="1986" spans="1:3" ht="12" customHeight="1">
      <c r="A1986" s="215" t="s">
        <v>8805</v>
      </c>
      <c r="B1986" s="215" t="s">
        <v>8806</v>
      </c>
      <c r="C1986" s="215" t="str">
        <f t="shared" si="7"/>
        <v>GTIzabal</v>
      </c>
    </row>
    <row r="1987" spans="1:3" ht="12" customHeight="1">
      <c r="A1987" s="215" t="s">
        <v>8807</v>
      </c>
      <c r="B1987" s="215" t="s">
        <v>8808</v>
      </c>
      <c r="C1987" s="215" t="str">
        <f t="shared" si="7"/>
        <v>GTJalapa</v>
      </c>
    </row>
    <row r="1988" spans="1:3" ht="12" customHeight="1">
      <c r="A1988" s="215" t="s">
        <v>8809</v>
      </c>
      <c r="B1988" s="215" t="s">
        <v>8810</v>
      </c>
      <c r="C1988" s="215" t="str">
        <f t="shared" si="7"/>
        <v>GTJutiapa</v>
      </c>
    </row>
    <row r="1989" spans="1:3" ht="12" customHeight="1">
      <c r="A1989" s="215" t="s">
        <v>8811</v>
      </c>
      <c r="B1989" s="215" t="s">
        <v>8812</v>
      </c>
      <c r="C1989" s="215" t="str">
        <f t="shared" si="7"/>
        <v>GTPetén</v>
      </c>
    </row>
    <row r="1990" spans="1:3" ht="12" customHeight="1">
      <c r="A1990" s="215" t="s">
        <v>8813</v>
      </c>
      <c r="B1990" s="215" t="s">
        <v>8814</v>
      </c>
      <c r="C1990" s="215" t="str">
        <f t="shared" si="7"/>
        <v>GTEl Progreso</v>
      </c>
    </row>
    <row r="1991" spans="1:3" ht="12" customHeight="1">
      <c r="A1991" s="215" t="s">
        <v>8815</v>
      </c>
      <c r="B1991" s="215" t="s">
        <v>8816</v>
      </c>
      <c r="C1991" s="215" t="str">
        <f t="shared" si="7"/>
        <v>GTQuiché</v>
      </c>
    </row>
    <row r="1992" spans="1:3" ht="12" customHeight="1">
      <c r="A1992" s="215" t="s">
        <v>8817</v>
      </c>
      <c r="B1992" s="215" t="s">
        <v>8818</v>
      </c>
      <c r="C1992" s="215" t="str">
        <f t="shared" si="7"/>
        <v>GTQuetzaltenango</v>
      </c>
    </row>
    <row r="1993" spans="1:3" ht="12" customHeight="1">
      <c r="A1993" s="215" t="s">
        <v>8819</v>
      </c>
      <c r="B1993" s="215" t="s">
        <v>8820</v>
      </c>
      <c r="C1993" s="215" t="str">
        <f t="shared" si="7"/>
        <v>GTRetalhuleu</v>
      </c>
    </row>
    <row r="1994" spans="1:3" ht="12" customHeight="1">
      <c r="A1994" s="215" t="s">
        <v>8821</v>
      </c>
      <c r="B1994" s="215" t="s">
        <v>8822</v>
      </c>
      <c r="C1994" s="215" t="str">
        <f t="shared" si="7"/>
        <v>GTSacatepéquez</v>
      </c>
    </row>
    <row r="1995" spans="1:3" ht="12" customHeight="1">
      <c r="A1995" s="215" t="s">
        <v>8823</v>
      </c>
      <c r="B1995" s="215" t="s">
        <v>8824</v>
      </c>
      <c r="C1995" s="215" t="str">
        <f t="shared" si="7"/>
        <v>GTSan Marcos</v>
      </c>
    </row>
    <row r="1996" spans="1:3" ht="12" customHeight="1">
      <c r="A1996" s="215" t="s">
        <v>8825</v>
      </c>
      <c r="B1996" s="215" t="s">
        <v>8826</v>
      </c>
      <c r="C1996" s="215" t="str">
        <f t="shared" si="7"/>
        <v>GTSololá</v>
      </c>
    </row>
    <row r="1997" spans="1:3" ht="12" customHeight="1">
      <c r="A1997" s="215" t="s">
        <v>8827</v>
      </c>
      <c r="B1997" s="215" t="s">
        <v>8828</v>
      </c>
      <c r="C1997" s="215" t="str">
        <f t="shared" si="7"/>
        <v>GTSanta Rosa</v>
      </c>
    </row>
    <row r="1998" spans="1:3" ht="12" customHeight="1">
      <c r="A1998" s="215" t="s">
        <v>8829</v>
      </c>
      <c r="B1998" s="215" t="s">
        <v>8830</v>
      </c>
      <c r="C1998" s="215" t="str">
        <f t="shared" si="7"/>
        <v>GTSuchitepéquez</v>
      </c>
    </row>
    <row r="1999" spans="1:3" ht="12" customHeight="1">
      <c r="A1999" s="215" t="s">
        <v>8831</v>
      </c>
      <c r="B1999" s="215" t="s">
        <v>8832</v>
      </c>
      <c r="C1999" s="215" t="str">
        <f t="shared" si="7"/>
        <v>GTTotonicapán</v>
      </c>
    </row>
    <row r="2000" spans="1:3" ht="12" customHeight="1">
      <c r="A2000" s="215" t="s">
        <v>8833</v>
      </c>
      <c r="B2000" s="215" t="s">
        <v>8834</v>
      </c>
      <c r="C2000" s="215" t="str">
        <f t="shared" si="7"/>
        <v>GTZacapa</v>
      </c>
    </row>
    <row r="2001" spans="1:3" ht="12" customHeight="1">
      <c r="A2001" s="215" t="s">
        <v>8835</v>
      </c>
      <c r="B2001" s="215" t="s">
        <v>8836</v>
      </c>
      <c r="C2001" s="215" t="str">
        <f t="shared" si="7"/>
        <v>GWBissau</v>
      </c>
    </row>
    <row r="2002" spans="1:3" ht="12" customHeight="1">
      <c r="A2002" s="215" t="s">
        <v>8837</v>
      </c>
      <c r="B2002" s="215" t="s">
        <v>8838</v>
      </c>
      <c r="C2002" s="215" t="str">
        <f t="shared" si="7"/>
        <v>GWLeste</v>
      </c>
    </row>
    <row r="2003" spans="1:3" ht="12" customHeight="1">
      <c r="A2003" s="215" t="s">
        <v>8839</v>
      </c>
      <c r="B2003" s="215" t="s">
        <v>8840</v>
      </c>
      <c r="C2003" s="215" t="str">
        <f t="shared" si="7"/>
        <v>GWBafatá</v>
      </c>
    </row>
    <row r="2004" spans="1:3" ht="12" customHeight="1">
      <c r="A2004" s="215" t="s">
        <v>8841</v>
      </c>
      <c r="B2004" s="215" t="s">
        <v>8842</v>
      </c>
      <c r="C2004" s="215" t="str">
        <f t="shared" si="7"/>
        <v>GWGabú</v>
      </c>
    </row>
    <row r="2005" spans="1:3" ht="12" customHeight="1">
      <c r="A2005" s="215" t="s">
        <v>8843</v>
      </c>
      <c r="B2005" s="215" t="s">
        <v>8844</v>
      </c>
      <c r="C2005" s="215" t="str">
        <f t="shared" si="7"/>
        <v>GWNorte</v>
      </c>
    </row>
    <row r="2006" spans="1:3" ht="12" customHeight="1">
      <c r="A2006" s="215" t="s">
        <v>8845</v>
      </c>
      <c r="B2006" s="215" t="s">
        <v>8846</v>
      </c>
      <c r="C2006" s="215" t="str">
        <f t="shared" si="7"/>
        <v>GWBiombo</v>
      </c>
    </row>
    <row r="2007" spans="1:3" ht="12" customHeight="1">
      <c r="A2007" s="215" t="s">
        <v>8847</v>
      </c>
      <c r="B2007" s="215" t="s">
        <v>8848</v>
      </c>
      <c r="C2007" s="215" t="str">
        <f t="shared" si="7"/>
        <v>GWCacheu</v>
      </c>
    </row>
    <row r="2008" spans="1:3" ht="12" customHeight="1">
      <c r="A2008" s="215" t="s">
        <v>8849</v>
      </c>
      <c r="B2008" s="215" t="s">
        <v>8850</v>
      </c>
      <c r="C2008" s="215" t="str">
        <f t="shared" si="7"/>
        <v>GWOio</v>
      </c>
    </row>
    <row r="2009" spans="1:3" ht="12" customHeight="1">
      <c r="A2009" s="215" t="s">
        <v>8851</v>
      </c>
      <c r="B2009" s="215" t="s">
        <v>8852</v>
      </c>
      <c r="C2009" s="215" t="str">
        <f t="shared" si="7"/>
        <v>GWSul</v>
      </c>
    </row>
    <row r="2010" spans="1:3" ht="12" customHeight="1">
      <c r="A2010" s="215" t="s">
        <v>8853</v>
      </c>
      <c r="B2010" s="215" t="s">
        <v>8854</v>
      </c>
      <c r="C2010" s="215" t="str">
        <f t="shared" si="7"/>
        <v>GWBolama</v>
      </c>
    </row>
    <row r="2011" spans="1:3" ht="12" customHeight="1">
      <c r="A2011" s="215" t="s">
        <v>8855</v>
      </c>
      <c r="B2011" s="215" t="s">
        <v>8856</v>
      </c>
      <c r="C2011" s="215" t="str">
        <f t="shared" si="7"/>
        <v>GWQuinara</v>
      </c>
    </row>
    <row r="2012" spans="1:3" ht="12" customHeight="1">
      <c r="A2012" s="215" t="s">
        <v>8857</v>
      </c>
      <c r="B2012" s="215" t="s">
        <v>8858</v>
      </c>
      <c r="C2012" s="215" t="str">
        <f t="shared" si="7"/>
        <v>GWTombali</v>
      </c>
    </row>
    <row r="2013" spans="1:3" ht="12" customHeight="1">
      <c r="A2013" s="215" t="s">
        <v>8859</v>
      </c>
      <c r="B2013" s="215" t="s">
        <v>8860</v>
      </c>
      <c r="C2013" s="215" t="str">
        <f t="shared" si="7"/>
        <v>GYBarima-Waini</v>
      </c>
    </row>
    <row r="2014" spans="1:3" ht="12" customHeight="1">
      <c r="A2014" s="215" t="s">
        <v>8861</v>
      </c>
      <c r="B2014" s="215" t="s">
        <v>8862</v>
      </c>
      <c r="C2014" s="215" t="str">
        <f t="shared" si="7"/>
        <v>GYCuyuni-Mazaruni</v>
      </c>
    </row>
    <row r="2015" spans="1:3" ht="12" customHeight="1">
      <c r="A2015" s="215" t="s">
        <v>8863</v>
      </c>
      <c r="B2015" s="215" t="s">
        <v>8864</v>
      </c>
      <c r="C2015" s="215" t="str">
        <f t="shared" si="7"/>
        <v>GYDemerara-Mahaica</v>
      </c>
    </row>
    <row r="2016" spans="1:3" ht="12" customHeight="1">
      <c r="A2016" s="215" t="s">
        <v>8865</v>
      </c>
      <c r="B2016" s="215" t="s">
        <v>8866</v>
      </c>
      <c r="C2016" s="215" t="str">
        <f t="shared" si="7"/>
        <v>GYEast Berbice-Corentyne</v>
      </c>
    </row>
    <row r="2017" spans="1:3" ht="12" customHeight="1">
      <c r="A2017" s="215" t="s">
        <v>8867</v>
      </c>
      <c r="B2017" s="215" t="s">
        <v>8868</v>
      </c>
      <c r="C2017" s="215" t="str">
        <f t="shared" si="7"/>
        <v>GYEssequibo Islands-West Demerara</v>
      </c>
    </row>
    <row r="2018" spans="1:3" ht="12" customHeight="1">
      <c r="A2018" s="215" t="s">
        <v>8869</v>
      </c>
      <c r="B2018" s="215" t="s">
        <v>8870</v>
      </c>
      <c r="C2018" s="215" t="str">
        <f t="shared" si="7"/>
        <v>GYMahaica-Berbice</v>
      </c>
    </row>
    <row r="2019" spans="1:3" ht="12" customHeight="1">
      <c r="A2019" s="215" t="s">
        <v>8871</v>
      </c>
      <c r="B2019" s="215" t="s">
        <v>8872</v>
      </c>
      <c r="C2019" s="215" t="str">
        <f t="shared" si="7"/>
        <v>GYPomeroon-Supenaam</v>
      </c>
    </row>
    <row r="2020" spans="1:3" ht="12" customHeight="1">
      <c r="A2020" s="215" t="s">
        <v>8873</v>
      </c>
      <c r="B2020" s="215" t="s">
        <v>8874</v>
      </c>
      <c r="C2020" s="215" t="str">
        <f t="shared" si="7"/>
        <v>GYPotaro-Siparuni</v>
      </c>
    </row>
    <row r="2021" spans="1:3" ht="12" customHeight="1">
      <c r="A2021" s="215" t="s">
        <v>8875</v>
      </c>
      <c r="B2021" s="215" t="s">
        <v>8876</v>
      </c>
      <c r="C2021" s="215" t="str">
        <f t="shared" si="7"/>
        <v>GYUpper Demerara-Berbice</v>
      </c>
    </row>
    <row r="2022" spans="1:3" ht="12" customHeight="1">
      <c r="A2022" s="215" t="s">
        <v>8877</v>
      </c>
      <c r="B2022" s="215" t="s">
        <v>8878</v>
      </c>
      <c r="C2022" s="215" t="str">
        <f t="shared" si="7"/>
        <v>GYUpper Takutu-Upper Essequibo</v>
      </c>
    </row>
    <row r="2023" spans="1:3" ht="12" customHeight="1">
      <c r="A2023" s="215" t="s">
        <v>8879</v>
      </c>
      <c r="B2023" s="215" t="s">
        <v>8880</v>
      </c>
      <c r="C2023" s="215" t="str">
        <f t="shared" si="7"/>
        <v>HNAtlántida</v>
      </c>
    </row>
    <row r="2024" spans="1:3" ht="12" customHeight="1">
      <c r="A2024" s="215" t="s">
        <v>8881</v>
      </c>
      <c r="B2024" s="215" t="s">
        <v>8882</v>
      </c>
      <c r="C2024" s="215" t="str">
        <f t="shared" si="7"/>
        <v>HNCholuteca</v>
      </c>
    </row>
    <row r="2025" spans="1:3" ht="12" customHeight="1">
      <c r="A2025" s="215" t="s">
        <v>8883</v>
      </c>
      <c r="B2025" s="215" t="s">
        <v>8884</v>
      </c>
      <c r="C2025" s="215" t="str">
        <f t="shared" si="7"/>
        <v>HNColón</v>
      </c>
    </row>
    <row r="2026" spans="1:3" ht="12" customHeight="1">
      <c r="A2026" s="215" t="s">
        <v>8885</v>
      </c>
      <c r="B2026" s="215" t="s">
        <v>8886</v>
      </c>
      <c r="C2026" s="215" t="str">
        <f t="shared" si="7"/>
        <v>HNComayagua</v>
      </c>
    </row>
    <row r="2027" spans="1:3" ht="12" customHeight="1">
      <c r="A2027" s="215" t="s">
        <v>8887</v>
      </c>
      <c r="B2027" s="215" t="s">
        <v>8888</v>
      </c>
      <c r="C2027" s="215" t="str">
        <f t="shared" si="7"/>
        <v>HNCopán</v>
      </c>
    </row>
    <row r="2028" spans="1:3" ht="12" customHeight="1">
      <c r="A2028" s="215" t="s">
        <v>8889</v>
      </c>
      <c r="B2028" s="215" t="s">
        <v>8890</v>
      </c>
      <c r="C2028" s="215" t="str">
        <f t="shared" si="7"/>
        <v>HNCortés</v>
      </c>
    </row>
    <row r="2029" spans="1:3" ht="12" customHeight="1">
      <c r="A2029" s="215" t="s">
        <v>8891</v>
      </c>
      <c r="B2029" s="215" t="s">
        <v>8892</v>
      </c>
      <c r="C2029" s="215" t="str">
        <f t="shared" si="7"/>
        <v>HNEl Paraíso</v>
      </c>
    </row>
    <row r="2030" spans="1:3" ht="12" customHeight="1">
      <c r="A2030" s="215" t="s">
        <v>8893</v>
      </c>
      <c r="B2030" s="215" t="s">
        <v>8894</v>
      </c>
      <c r="C2030" s="215" t="str">
        <f t="shared" si="7"/>
        <v>HNFrancisco Morazán</v>
      </c>
    </row>
    <row r="2031" spans="1:3" ht="12" customHeight="1">
      <c r="A2031" s="215" t="s">
        <v>8895</v>
      </c>
      <c r="B2031" s="215" t="s">
        <v>8896</v>
      </c>
      <c r="C2031" s="215" t="str">
        <f t="shared" si="7"/>
        <v>HNGracias a Dios</v>
      </c>
    </row>
    <row r="2032" spans="1:3" ht="12" customHeight="1">
      <c r="A2032" s="215" t="s">
        <v>8897</v>
      </c>
      <c r="B2032" s="215" t="s">
        <v>8898</v>
      </c>
      <c r="C2032" s="215" t="str">
        <f t="shared" si="7"/>
        <v>HNIslas de la Bahía</v>
      </c>
    </row>
    <row r="2033" spans="1:3" ht="12" customHeight="1">
      <c r="A2033" s="215" t="s">
        <v>8899</v>
      </c>
      <c r="B2033" s="215" t="s">
        <v>8900</v>
      </c>
      <c r="C2033" s="215" t="str">
        <f t="shared" si="7"/>
        <v>HNIntibucá</v>
      </c>
    </row>
    <row r="2034" spans="1:3" ht="12" customHeight="1">
      <c r="A2034" s="215" t="s">
        <v>8901</v>
      </c>
      <c r="B2034" s="215" t="s">
        <v>8902</v>
      </c>
      <c r="C2034" s="215" t="str">
        <f t="shared" si="7"/>
        <v>HNLempira</v>
      </c>
    </row>
    <row r="2035" spans="1:3" ht="12" customHeight="1">
      <c r="A2035" s="215" t="s">
        <v>8903</v>
      </c>
      <c r="B2035" s="215" t="s">
        <v>6128</v>
      </c>
      <c r="C2035" s="215" t="str">
        <f t="shared" si="7"/>
        <v>HNLa Paz</v>
      </c>
    </row>
    <row r="2036" spans="1:3" ht="12" customHeight="1">
      <c r="A2036" s="215" t="s">
        <v>8904</v>
      </c>
      <c r="B2036" s="215" t="s">
        <v>8905</v>
      </c>
      <c r="C2036" s="215" t="str">
        <f t="shared" si="7"/>
        <v>HNOcotepeque</v>
      </c>
    </row>
    <row r="2037" spans="1:3" ht="12" customHeight="1">
      <c r="A2037" s="215" t="s">
        <v>8906</v>
      </c>
      <c r="B2037" s="215" t="s">
        <v>8907</v>
      </c>
      <c r="C2037" s="215" t="str">
        <f t="shared" si="7"/>
        <v>HNOlancho</v>
      </c>
    </row>
    <row r="2038" spans="1:3" ht="12" customHeight="1">
      <c r="A2038" s="215" t="s">
        <v>8908</v>
      </c>
      <c r="B2038" s="215" t="s">
        <v>8909</v>
      </c>
      <c r="C2038" s="215" t="str">
        <f t="shared" si="7"/>
        <v>HNSanta Bárbara</v>
      </c>
    </row>
    <row r="2039" spans="1:3" ht="12" customHeight="1">
      <c r="A2039" s="215" t="s">
        <v>8910</v>
      </c>
      <c r="B2039" s="215" t="s">
        <v>8911</v>
      </c>
      <c r="C2039" s="215" t="str">
        <f t="shared" si="7"/>
        <v>HNValle</v>
      </c>
    </row>
    <row r="2040" spans="1:3" ht="12" customHeight="1">
      <c r="A2040" s="215" t="s">
        <v>8912</v>
      </c>
      <c r="B2040" s="215" t="s">
        <v>8913</v>
      </c>
      <c r="C2040" s="215" t="str">
        <f t="shared" si="7"/>
        <v>HNYoro</v>
      </c>
    </row>
    <row r="2041" spans="1:3" ht="12" customHeight="1">
      <c r="A2041" s="215" t="s">
        <v>8914</v>
      </c>
      <c r="B2041" s="215" t="s">
        <v>8915</v>
      </c>
      <c r="C2041" s="215" t="str">
        <f t="shared" si="7"/>
        <v>HRZagrebačka županija</v>
      </c>
    </row>
    <row r="2042" spans="1:3" ht="12" customHeight="1">
      <c r="A2042" s="215" t="s">
        <v>8916</v>
      </c>
      <c r="B2042" s="215" t="s">
        <v>8917</v>
      </c>
      <c r="C2042" s="215" t="str">
        <f t="shared" ref="C2042:C2296" si="8">LEFT(A2042,2)&amp;B2042</f>
        <v>HRKrapinsko-zagorska županija</v>
      </c>
    </row>
    <row r="2043" spans="1:3" ht="12" customHeight="1">
      <c r="A2043" s="215" t="s">
        <v>8918</v>
      </c>
      <c r="B2043" s="215" t="s">
        <v>8919</v>
      </c>
      <c r="C2043" s="215" t="str">
        <f t="shared" si="8"/>
        <v>HRSisačko-moslavačka županija</v>
      </c>
    </row>
    <row r="2044" spans="1:3" ht="12" customHeight="1">
      <c r="A2044" s="215" t="s">
        <v>8920</v>
      </c>
      <c r="B2044" s="215" t="s">
        <v>8921</v>
      </c>
      <c r="C2044" s="215" t="str">
        <f t="shared" si="8"/>
        <v>HRKarlovačka županija</v>
      </c>
    </row>
    <row r="2045" spans="1:3" ht="12" customHeight="1">
      <c r="A2045" s="215" t="s">
        <v>8922</v>
      </c>
      <c r="B2045" s="215" t="s">
        <v>8923</v>
      </c>
      <c r="C2045" s="215" t="str">
        <f t="shared" si="8"/>
        <v>HRVaraždinska županija</v>
      </c>
    </row>
    <row r="2046" spans="1:3" ht="12" customHeight="1">
      <c r="A2046" s="215" t="s">
        <v>8924</v>
      </c>
      <c r="B2046" s="215" t="s">
        <v>8925</v>
      </c>
      <c r="C2046" s="215" t="str">
        <f t="shared" si="8"/>
        <v>HRKoprivničko-križevačka županija</v>
      </c>
    </row>
    <row r="2047" spans="1:3" ht="12" customHeight="1">
      <c r="A2047" s="215" t="s">
        <v>8926</v>
      </c>
      <c r="B2047" s="215" t="s">
        <v>8927</v>
      </c>
      <c r="C2047" s="215" t="str">
        <f t="shared" si="8"/>
        <v>HRBjelovarsko-bilogorska županija</v>
      </c>
    </row>
    <row r="2048" spans="1:3" ht="12" customHeight="1">
      <c r="A2048" s="215" t="s">
        <v>8928</v>
      </c>
      <c r="B2048" s="215" t="s">
        <v>8929</v>
      </c>
      <c r="C2048" s="215" t="str">
        <f t="shared" si="8"/>
        <v>HRPrimorsko-goranska županija</v>
      </c>
    </row>
    <row r="2049" spans="1:3" ht="12" customHeight="1">
      <c r="A2049" s="215" t="s">
        <v>8930</v>
      </c>
      <c r="B2049" s="215" t="s">
        <v>8931</v>
      </c>
      <c r="C2049" s="215" t="str">
        <f t="shared" si="8"/>
        <v>HRLičko-senjska županija</v>
      </c>
    </row>
    <row r="2050" spans="1:3" ht="12" customHeight="1">
      <c r="A2050" s="215" t="s">
        <v>8932</v>
      </c>
      <c r="B2050" s="215" t="s">
        <v>8933</v>
      </c>
      <c r="C2050" s="215" t="str">
        <f t="shared" si="8"/>
        <v>HRVirovitičko-podravska županija</v>
      </c>
    </row>
    <row r="2051" spans="1:3" ht="12" customHeight="1">
      <c r="A2051" s="215" t="s">
        <v>8934</v>
      </c>
      <c r="B2051" s="215" t="s">
        <v>8935</v>
      </c>
      <c r="C2051" s="215" t="str">
        <f t="shared" si="8"/>
        <v>HRPožeško-slavonska županija</v>
      </c>
    </row>
    <row r="2052" spans="1:3" ht="12" customHeight="1">
      <c r="A2052" s="215" t="s">
        <v>8936</v>
      </c>
      <c r="B2052" s="215" t="s">
        <v>8937</v>
      </c>
      <c r="C2052" s="215" t="str">
        <f t="shared" si="8"/>
        <v>HRBrodsko-posavska županija</v>
      </c>
    </row>
    <row r="2053" spans="1:3" ht="12" customHeight="1">
      <c r="A2053" s="215" t="s">
        <v>8938</v>
      </c>
      <c r="B2053" s="215" t="s">
        <v>8939</v>
      </c>
      <c r="C2053" s="215" t="str">
        <f t="shared" si="8"/>
        <v>HRZadarska županija</v>
      </c>
    </row>
    <row r="2054" spans="1:3" ht="12" customHeight="1">
      <c r="A2054" s="215" t="s">
        <v>8940</v>
      </c>
      <c r="B2054" s="215" t="s">
        <v>8941</v>
      </c>
      <c r="C2054" s="215" t="str">
        <f t="shared" si="8"/>
        <v>HROsječko-baranjska županija</v>
      </c>
    </row>
    <row r="2055" spans="1:3" ht="12" customHeight="1">
      <c r="A2055" s="215" t="s">
        <v>8942</v>
      </c>
      <c r="B2055" s="215" t="s">
        <v>8943</v>
      </c>
      <c r="C2055" s="215" t="str">
        <f t="shared" si="8"/>
        <v>HRŠibensko-kninska županija</v>
      </c>
    </row>
    <row r="2056" spans="1:3" ht="12" customHeight="1">
      <c r="A2056" s="215" t="s">
        <v>8944</v>
      </c>
      <c r="B2056" s="215" t="s">
        <v>8945</v>
      </c>
      <c r="C2056" s="215" t="str">
        <f t="shared" si="8"/>
        <v>HRVukovarsko-srijemska županija</v>
      </c>
    </row>
    <row r="2057" spans="1:3" ht="12" customHeight="1">
      <c r="A2057" s="215" t="s">
        <v>8946</v>
      </c>
      <c r="B2057" s="215" t="s">
        <v>8947</v>
      </c>
      <c r="C2057" s="215" t="str">
        <f t="shared" si="8"/>
        <v>HRSplitsko-dalmatinska županija</v>
      </c>
    </row>
    <row r="2058" spans="1:3" ht="12" customHeight="1">
      <c r="A2058" s="215" t="s">
        <v>8948</v>
      </c>
      <c r="B2058" s="215" t="s">
        <v>8949</v>
      </c>
      <c r="C2058" s="215" t="str">
        <f t="shared" si="8"/>
        <v>HRIstarska županija</v>
      </c>
    </row>
    <row r="2059" spans="1:3" ht="12" customHeight="1">
      <c r="A2059" s="215" t="s">
        <v>8950</v>
      </c>
      <c r="B2059" s="215" t="s">
        <v>8951</v>
      </c>
      <c r="C2059" s="215" t="str">
        <f t="shared" si="8"/>
        <v>HRDubrovačko-neretvanska županija</v>
      </c>
    </row>
    <row r="2060" spans="1:3" ht="12" customHeight="1">
      <c r="A2060" s="215" t="s">
        <v>8952</v>
      </c>
      <c r="B2060" s="215" t="s">
        <v>8953</v>
      </c>
      <c r="C2060" s="215" t="str">
        <f t="shared" si="8"/>
        <v>HRMeđimurska županija</v>
      </c>
    </row>
    <row r="2061" spans="1:3" ht="12" customHeight="1">
      <c r="A2061" s="215" t="s">
        <v>8954</v>
      </c>
      <c r="B2061" s="215" t="s">
        <v>8955</v>
      </c>
      <c r="C2061" s="215" t="str">
        <f t="shared" si="8"/>
        <v>HRGrad Zagreb</v>
      </c>
    </row>
    <row r="2062" spans="1:3" ht="12" customHeight="1">
      <c r="A2062" s="215" t="s">
        <v>8956</v>
      </c>
      <c r="B2062" s="215" t="s">
        <v>8957</v>
      </c>
      <c r="C2062" s="215" t="str">
        <f t="shared" si="8"/>
        <v>HTArtibonite</v>
      </c>
    </row>
    <row r="2063" spans="1:3" ht="12" customHeight="1">
      <c r="A2063" s="215" t="s">
        <v>8956</v>
      </c>
      <c r="B2063" s="215" t="s">
        <v>8958</v>
      </c>
      <c r="C2063" s="215" t="str">
        <f t="shared" si="8"/>
        <v>HTLatibonit</v>
      </c>
    </row>
    <row r="2064" spans="1:3" ht="12" customHeight="1">
      <c r="A2064" s="215" t="s">
        <v>8959</v>
      </c>
      <c r="B2064" s="215" t="s">
        <v>5893</v>
      </c>
      <c r="C2064" s="215" t="str">
        <f t="shared" si="8"/>
        <v>HTCentre</v>
      </c>
    </row>
    <row r="2065" spans="1:3" ht="12" customHeight="1">
      <c r="A2065" s="215" t="s">
        <v>8959</v>
      </c>
      <c r="B2065" s="215" t="s">
        <v>8960</v>
      </c>
      <c r="C2065" s="215" t="str">
        <f t="shared" si="8"/>
        <v>HTSant</v>
      </c>
    </row>
    <row r="2066" spans="1:3" ht="12" customHeight="1">
      <c r="A2066" s="215" t="s">
        <v>8961</v>
      </c>
      <c r="B2066" s="215" t="s">
        <v>8962</v>
      </c>
      <c r="C2066" s="215" t="str">
        <f t="shared" si="8"/>
        <v>HTGrande’Anse</v>
      </c>
    </row>
    <row r="2067" spans="1:3" ht="12" customHeight="1">
      <c r="A2067" s="215" t="s">
        <v>8961</v>
      </c>
      <c r="B2067" s="215" t="s">
        <v>8963</v>
      </c>
      <c r="C2067" s="215" t="str">
        <f t="shared" si="8"/>
        <v>HTGrandans</v>
      </c>
    </row>
    <row r="2068" spans="1:3" ht="12" customHeight="1">
      <c r="A2068" s="215" t="s">
        <v>8964</v>
      </c>
      <c r="B2068" s="215" t="s">
        <v>5951</v>
      </c>
      <c r="C2068" s="215" t="str">
        <f t="shared" si="8"/>
        <v>HTNord</v>
      </c>
    </row>
    <row r="2069" spans="1:3" ht="12" customHeight="1">
      <c r="A2069" s="215" t="s">
        <v>8964</v>
      </c>
      <c r="B2069" s="215" t="s">
        <v>8965</v>
      </c>
      <c r="C2069" s="215" t="str">
        <f t="shared" si="8"/>
        <v>HTNò</v>
      </c>
    </row>
    <row r="2070" spans="1:3" ht="12" customHeight="1">
      <c r="A2070" s="215" t="s">
        <v>8966</v>
      </c>
      <c r="B2070" s="215" t="s">
        <v>8967</v>
      </c>
      <c r="C2070" s="215" t="str">
        <f t="shared" si="8"/>
        <v>HTNord-Est</v>
      </c>
    </row>
    <row r="2071" spans="1:3" ht="12" customHeight="1">
      <c r="A2071" s="215" t="s">
        <v>8966</v>
      </c>
      <c r="B2071" s="215" t="s">
        <v>8968</v>
      </c>
      <c r="C2071" s="215" t="str">
        <f t="shared" si="8"/>
        <v>HTNòdès</v>
      </c>
    </row>
    <row r="2072" spans="1:3" ht="12" customHeight="1">
      <c r="A2072" s="215" t="s">
        <v>8969</v>
      </c>
      <c r="B2072" s="215" t="s">
        <v>8970</v>
      </c>
      <c r="C2072" s="215" t="str">
        <f t="shared" si="8"/>
        <v>HTNippes</v>
      </c>
    </row>
    <row r="2073" spans="1:3" ht="12" customHeight="1">
      <c r="A2073" s="215" t="s">
        <v>8969</v>
      </c>
      <c r="B2073" s="215" t="s">
        <v>8971</v>
      </c>
      <c r="C2073" s="215" t="str">
        <f t="shared" si="8"/>
        <v>HTNip</v>
      </c>
    </row>
    <row r="2074" spans="1:3" ht="12" customHeight="1">
      <c r="A2074" s="215" t="s">
        <v>8972</v>
      </c>
      <c r="B2074" s="215" t="s">
        <v>6653</v>
      </c>
      <c r="C2074" s="215" t="str">
        <f t="shared" si="8"/>
        <v>HTNord-Ouest</v>
      </c>
    </row>
    <row r="2075" spans="1:3" ht="12" customHeight="1">
      <c r="A2075" s="215" t="s">
        <v>8972</v>
      </c>
      <c r="B2075" s="215" t="s">
        <v>8973</v>
      </c>
      <c r="C2075" s="215" t="str">
        <f t="shared" si="8"/>
        <v>HTNòdwès</v>
      </c>
    </row>
    <row r="2076" spans="1:3" ht="12" customHeight="1">
      <c r="A2076" s="215" t="s">
        <v>8974</v>
      </c>
      <c r="B2076" s="215" t="s">
        <v>6656</v>
      </c>
      <c r="C2076" s="215" t="str">
        <f t="shared" si="8"/>
        <v>HTOuest</v>
      </c>
    </row>
    <row r="2077" spans="1:3" ht="12" customHeight="1">
      <c r="A2077" s="215" t="s">
        <v>8974</v>
      </c>
      <c r="B2077" s="215" t="s">
        <v>8975</v>
      </c>
      <c r="C2077" s="215" t="str">
        <f t="shared" si="8"/>
        <v>HTLwès</v>
      </c>
    </row>
    <row r="2078" spans="1:3" ht="12" customHeight="1">
      <c r="A2078" s="215" t="s">
        <v>8976</v>
      </c>
      <c r="B2078" s="215" t="s">
        <v>6659</v>
      </c>
      <c r="C2078" s="215" t="str">
        <f t="shared" si="8"/>
        <v>HTSud</v>
      </c>
    </row>
    <row r="2079" spans="1:3" ht="12" customHeight="1">
      <c r="A2079" s="215" t="s">
        <v>8976</v>
      </c>
      <c r="B2079" s="215" t="s">
        <v>8977</v>
      </c>
      <c r="C2079" s="215" t="str">
        <f t="shared" si="8"/>
        <v>HTSid</v>
      </c>
    </row>
    <row r="2080" spans="1:3" ht="12" customHeight="1">
      <c r="A2080" s="215" t="s">
        <v>8978</v>
      </c>
      <c r="B2080" s="215" t="s">
        <v>8979</v>
      </c>
      <c r="C2080" s="215" t="str">
        <f t="shared" si="8"/>
        <v>HTSud-Est</v>
      </c>
    </row>
    <row r="2081" spans="1:3" ht="12" customHeight="1">
      <c r="A2081" s="215" t="s">
        <v>8978</v>
      </c>
      <c r="B2081" s="215" t="s">
        <v>8980</v>
      </c>
      <c r="C2081" s="215" t="str">
        <f t="shared" si="8"/>
        <v>HTSidès</v>
      </c>
    </row>
    <row r="2082" spans="1:3" ht="12" customHeight="1">
      <c r="A2082" s="215" t="s">
        <v>8981</v>
      </c>
      <c r="B2082" s="215" t="s">
        <v>8982</v>
      </c>
      <c r="C2082" s="215" t="str">
        <f t="shared" si="8"/>
        <v>HUBaranya</v>
      </c>
    </row>
    <row r="2083" spans="1:3" ht="12" customHeight="1">
      <c r="A2083" s="215" t="s">
        <v>8983</v>
      </c>
      <c r="B2083" s="215" t="s">
        <v>8984</v>
      </c>
      <c r="C2083" s="215" t="str">
        <f t="shared" si="8"/>
        <v>HUBékés</v>
      </c>
    </row>
    <row r="2084" spans="1:3" ht="12" customHeight="1">
      <c r="A2084" s="215" t="s">
        <v>8985</v>
      </c>
      <c r="B2084" s="215" t="s">
        <v>8986</v>
      </c>
      <c r="C2084" s="215" t="str">
        <f t="shared" si="8"/>
        <v>HUBács-Kiskun</v>
      </c>
    </row>
    <row r="2085" spans="1:3" ht="12" customHeight="1">
      <c r="A2085" s="215" t="s">
        <v>8987</v>
      </c>
      <c r="B2085" s="215" t="s">
        <v>8988</v>
      </c>
      <c r="C2085" s="215" t="str">
        <f t="shared" si="8"/>
        <v>HUBorsod-Abaúj-Zemplén</v>
      </c>
    </row>
    <row r="2086" spans="1:3" ht="12" customHeight="1">
      <c r="A2086" s="215" t="s">
        <v>8989</v>
      </c>
      <c r="B2086" s="215" t="s">
        <v>8990</v>
      </c>
      <c r="C2086" s="215" t="str">
        <f t="shared" si="8"/>
        <v>HUCsongrád</v>
      </c>
    </row>
    <row r="2087" spans="1:3" ht="12" customHeight="1">
      <c r="A2087" s="215" t="s">
        <v>8991</v>
      </c>
      <c r="B2087" s="215" t="s">
        <v>8992</v>
      </c>
      <c r="C2087" s="215" t="str">
        <f t="shared" si="8"/>
        <v>HUFejér</v>
      </c>
    </row>
    <row r="2088" spans="1:3" ht="12" customHeight="1">
      <c r="A2088" s="215" t="s">
        <v>8993</v>
      </c>
      <c r="B2088" s="215" t="s">
        <v>8994</v>
      </c>
      <c r="C2088" s="215" t="str">
        <f t="shared" si="8"/>
        <v>HUGyőr-Moson-Sopron</v>
      </c>
    </row>
    <row r="2089" spans="1:3" ht="12" customHeight="1">
      <c r="A2089" s="215" t="s">
        <v>8995</v>
      </c>
      <c r="B2089" s="215" t="s">
        <v>8996</v>
      </c>
      <c r="C2089" s="215" t="str">
        <f t="shared" si="8"/>
        <v>HUHajdú-Bihar</v>
      </c>
    </row>
    <row r="2090" spans="1:3" ht="12" customHeight="1">
      <c r="A2090" s="215" t="s">
        <v>8997</v>
      </c>
      <c r="B2090" s="215" t="s">
        <v>8998</v>
      </c>
      <c r="C2090" s="215" t="str">
        <f t="shared" si="8"/>
        <v>HUHeves</v>
      </c>
    </row>
    <row r="2091" spans="1:3" ht="12" customHeight="1">
      <c r="A2091" s="215" t="s">
        <v>8999</v>
      </c>
      <c r="B2091" s="215" t="s">
        <v>9000</v>
      </c>
      <c r="C2091" s="215" t="str">
        <f t="shared" si="8"/>
        <v>HUJász-Nagykun-Szolnok</v>
      </c>
    </row>
    <row r="2092" spans="1:3" ht="12" customHeight="1">
      <c r="A2092" s="215" t="s">
        <v>9001</v>
      </c>
      <c r="B2092" s="215" t="s">
        <v>9002</v>
      </c>
      <c r="C2092" s="215" t="str">
        <f t="shared" si="8"/>
        <v>HUKomárom-Esztergom</v>
      </c>
    </row>
    <row r="2093" spans="1:3" ht="12" customHeight="1">
      <c r="A2093" s="215" t="s">
        <v>9003</v>
      </c>
      <c r="B2093" s="215" t="s">
        <v>9004</v>
      </c>
      <c r="C2093" s="215" t="str">
        <f t="shared" si="8"/>
        <v>HUNógrád</v>
      </c>
    </row>
    <row r="2094" spans="1:3" ht="12" customHeight="1">
      <c r="A2094" s="215" t="s">
        <v>9005</v>
      </c>
      <c r="B2094" s="215" t="s">
        <v>9006</v>
      </c>
      <c r="C2094" s="215" t="str">
        <f t="shared" si="8"/>
        <v>HUPest</v>
      </c>
    </row>
    <row r="2095" spans="1:3" ht="12" customHeight="1">
      <c r="A2095" s="215" t="s">
        <v>9007</v>
      </c>
      <c r="B2095" s="215" t="s">
        <v>9008</v>
      </c>
      <c r="C2095" s="215" t="str">
        <f t="shared" si="8"/>
        <v>HUSomogy</v>
      </c>
    </row>
    <row r="2096" spans="1:3" ht="12" customHeight="1">
      <c r="A2096" s="215" t="s">
        <v>9009</v>
      </c>
      <c r="B2096" s="215" t="s">
        <v>9010</v>
      </c>
      <c r="C2096" s="215" t="str">
        <f t="shared" si="8"/>
        <v>HUSzabolcs-Szatmár-Bereg</v>
      </c>
    </row>
    <row r="2097" spans="1:3" ht="12" customHeight="1">
      <c r="A2097" s="215" t="s">
        <v>9011</v>
      </c>
      <c r="B2097" s="215" t="s">
        <v>9012</v>
      </c>
      <c r="C2097" s="215" t="str">
        <f t="shared" si="8"/>
        <v>HUTolna</v>
      </c>
    </row>
    <row r="2098" spans="1:3" ht="12" customHeight="1">
      <c r="A2098" s="215" t="s">
        <v>9013</v>
      </c>
      <c r="B2098" s="215" t="s">
        <v>9014</v>
      </c>
      <c r="C2098" s="215" t="str">
        <f t="shared" si="8"/>
        <v>HUVas</v>
      </c>
    </row>
    <row r="2099" spans="1:3" ht="12" customHeight="1">
      <c r="A2099" s="215" t="s">
        <v>9015</v>
      </c>
      <c r="B2099" s="215" t="s">
        <v>9016</v>
      </c>
      <c r="C2099" s="215" t="str">
        <f t="shared" si="8"/>
        <v>HUVeszprém</v>
      </c>
    </row>
    <row r="2100" spans="1:3" ht="12" customHeight="1">
      <c r="A2100" s="215" t="s">
        <v>9017</v>
      </c>
      <c r="B2100" s="215" t="s">
        <v>9018</v>
      </c>
      <c r="C2100" s="215" t="str">
        <f t="shared" si="8"/>
        <v>HUZala</v>
      </c>
    </row>
    <row r="2101" spans="1:3" ht="12" customHeight="1">
      <c r="A2101" s="215" t="s">
        <v>9019</v>
      </c>
      <c r="B2101" s="215" t="s">
        <v>9020</v>
      </c>
      <c r="C2101" s="215" t="str">
        <f t="shared" si="8"/>
        <v>HUBékéscsaba</v>
      </c>
    </row>
    <row r="2102" spans="1:3" ht="12" customHeight="1">
      <c r="A2102" s="215" t="s">
        <v>9021</v>
      </c>
      <c r="B2102" s="215" t="s">
        <v>9022</v>
      </c>
      <c r="C2102" s="215" t="str">
        <f t="shared" si="8"/>
        <v>HUDebrecen</v>
      </c>
    </row>
    <row r="2103" spans="1:3" ht="12" customHeight="1">
      <c r="A2103" s="215" t="s">
        <v>9023</v>
      </c>
      <c r="B2103" s="215" t="s">
        <v>9024</v>
      </c>
      <c r="C2103" s="215" t="str">
        <f t="shared" si="8"/>
        <v>HUDunaújváros</v>
      </c>
    </row>
    <row r="2104" spans="1:3" ht="12" customHeight="1">
      <c r="A2104" s="215" t="s">
        <v>9025</v>
      </c>
      <c r="B2104" s="215" t="s">
        <v>9026</v>
      </c>
      <c r="C2104" s="215" t="str">
        <f t="shared" si="8"/>
        <v>HUEger</v>
      </c>
    </row>
    <row r="2105" spans="1:3" ht="12" customHeight="1">
      <c r="A2105" s="215" t="s">
        <v>9027</v>
      </c>
      <c r="B2105" s="215" t="s">
        <v>9028</v>
      </c>
      <c r="C2105" s="215" t="str">
        <f t="shared" si="8"/>
        <v>HUÉrd</v>
      </c>
    </row>
    <row r="2106" spans="1:3" ht="12" customHeight="1">
      <c r="A2106" s="215" t="s">
        <v>9029</v>
      </c>
      <c r="B2106" s="215" t="s">
        <v>9030</v>
      </c>
      <c r="C2106" s="215" t="str">
        <f t="shared" si="8"/>
        <v>HUGyőr</v>
      </c>
    </row>
    <row r="2107" spans="1:3" ht="12" customHeight="1">
      <c r="A2107" s="215" t="s">
        <v>9031</v>
      </c>
      <c r="B2107" s="215" t="s">
        <v>9032</v>
      </c>
      <c r="C2107" s="215" t="str">
        <f t="shared" si="8"/>
        <v>HUHódmezővásárhely</v>
      </c>
    </row>
    <row r="2108" spans="1:3" ht="12" customHeight="1">
      <c r="A2108" s="215" t="s">
        <v>9033</v>
      </c>
      <c r="B2108" s="215" t="s">
        <v>9034</v>
      </c>
      <c r="C2108" s="215" t="str">
        <f t="shared" si="8"/>
        <v>HUKecskemét</v>
      </c>
    </row>
    <row r="2109" spans="1:3" ht="12" customHeight="1">
      <c r="A2109" s="215" t="s">
        <v>9035</v>
      </c>
      <c r="B2109" s="215" t="s">
        <v>9036</v>
      </c>
      <c r="C2109" s="215" t="str">
        <f t="shared" si="8"/>
        <v>HUKaposvár</v>
      </c>
    </row>
    <row r="2110" spans="1:3" ht="12" customHeight="1">
      <c r="A2110" s="215" t="s">
        <v>9037</v>
      </c>
      <c r="B2110" s="215" t="s">
        <v>9038</v>
      </c>
      <c r="C2110" s="215" t="str">
        <f t="shared" si="8"/>
        <v>HUMiskolc</v>
      </c>
    </row>
    <row r="2111" spans="1:3" ht="12" customHeight="1">
      <c r="A2111" s="215" t="s">
        <v>9039</v>
      </c>
      <c r="B2111" s="215" t="s">
        <v>9040</v>
      </c>
      <c r="C2111" s="215" t="str">
        <f t="shared" si="8"/>
        <v>HUNagykanizsa</v>
      </c>
    </row>
    <row r="2112" spans="1:3" ht="12" customHeight="1">
      <c r="A2112" s="215" t="s">
        <v>9041</v>
      </c>
      <c r="B2112" s="215" t="s">
        <v>9042</v>
      </c>
      <c r="C2112" s="215" t="str">
        <f t="shared" si="8"/>
        <v>HUNyíregyháza</v>
      </c>
    </row>
    <row r="2113" spans="1:3" ht="12" customHeight="1">
      <c r="A2113" s="215" t="s">
        <v>9043</v>
      </c>
      <c r="B2113" s="215" t="s">
        <v>9044</v>
      </c>
      <c r="C2113" s="215" t="str">
        <f t="shared" si="8"/>
        <v>HUPécs</v>
      </c>
    </row>
    <row r="2114" spans="1:3" ht="12" customHeight="1">
      <c r="A2114" s="215" t="s">
        <v>9045</v>
      </c>
      <c r="B2114" s="215" t="s">
        <v>9046</v>
      </c>
      <c r="C2114" s="215" t="str">
        <f t="shared" si="8"/>
        <v>HUSzeged</v>
      </c>
    </row>
    <row r="2115" spans="1:3" ht="12" customHeight="1">
      <c r="A2115" s="215" t="s">
        <v>9047</v>
      </c>
      <c r="B2115" s="215" t="s">
        <v>9048</v>
      </c>
      <c r="C2115" s="215" t="str">
        <f t="shared" si="8"/>
        <v>HUSzékesfehérvár</v>
      </c>
    </row>
    <row r="2116" spans="1:3" ht="12" customHeight="1">
      <c r="A2116" s="215" t="s">
        <v>9049</v>
      </c>
      <c r="B2116" s="215" t="s">
        <v>9050</v>
      </c>
      <c r="C2116" s="215" t="str">
        <f t="shared" si="8"/>
        <v>HUSzombathely</v>
      </c>
    </row>
    <row r="2117" spans="1:3" ht="12" customHeight="1">
      <c r="A2117" s="215" t="s">
        <v>9051</v>
      </c>
      <c r="B2117" s="215" t="s">
        <v>9052</v>
      </c>
      <c r="C2117" s="215" t="str">
        <f t="shared" si="8"/>
        <v>HUSzolnok</v>
      </c>
    </row>
    <row r="2118" spans="1:3" ht="12" customHeight="1">
      <c r="A2118" s="215" t="s">
        <v>9053</v>
      </c>
      <c r="B2118" s="215" t="s">
        <v>9054</v>
      </c>
      <c r="C2118" s="215" t="str">
        <f t="shared" si="8"/>
        <v>HUSopron</v>
      </c>
    </row>
    <row r="2119" spans="1:3" ht="12" customHeight="1">
      <c r="A2119" s="215" t="s">
        <v>9055</v>
      </c>
      <c r="B2119" s="215" t="s">
        <v>9056</v>
      </c>
      <c r="C2119" s="215" t="str">
        <f t="shared" si="8"/>
        <v>HUSzekszárd</v>
      </c>
    </row>
    <row r="2120" spans="1:3" ht="12" customHeight="1">
      <c r="A2120" s="215" t="s">
        <v>9057</v>
      </c>
      <c r="B2120" s="215" t="s">
        <v>9058</v>
      </c>
      <c r="C2120" s="215" t="str">
        <f t="shared" si="8"/>
        <v>HUSalgótarján</v>
      </c>
    </row>
    <row r="2121" spans="1:3" ht="12" customHeight="1">
      <c r="A2121" s="215" t="s">
        <v>9059</v>
      </c>
      <c r="B2121" s="215" t="s">
        <v>9060</v>
      </c>
      <c r="C2121" s="215" t="str">
        <f t="shared" si="8"/>
        <v>HUTatabánya</v>
      </c>
    </row>
    <row r="2122" spans="1:3" ht="12" customHeight="1">
      <c r="A2122" s="215" t="s">
        <v>9061</v>
      </c>
      <c r="B2122" s="215" t="s">
        <v>9016</v>
      </c>
      <c r="C2122" s="215" t="str">
        <f t="shared" si="8"/>
        <v>HUVeszprém</v>
      </c>
    </row>
    <row r="2123" spans="1:3" ht="12" customHeight="1">
      <c r="A2123" s="215" t="s">
        <v>9062</v>
      </c>
      <c r="B2123" s="215" t="s">
        <v>9063</v>
      </c>
      <c r="C2123" s="215" t="str">
        <f t="shared" si="8"/>
        <v>HUZalaegerszeg</v>
      </c>
    </row>
    <row r="2124" spans="1:3" ht="12" customHeight="1">
      <c r="A2124" s="215" t="s">
        <v>9064</v>
      </c>
      <c r="B2124" s="215" t="s">
        <v>9065</v>
      </c>
      <c r="C2124" s="215" t="str">
        <f t="shared" si="8"/>
        <v>HUBudapest</v>
      </c>
    </row>
    <row r="2125" spans="1:3" ht="12" customHeight="1">
      <c r="A2125" s="215" t="s">
        <v>9066</v>
      </c>
      <c r="B2125" s="215" t="s">
        <v>9067</v>
      </c>
      <c r="C2125" s="215" t="str">
        <f t="shared" si="8"/>
        <v>IDJawa</v>
      </c>
    </row>
    <row r="2126" spans="1:3" ht="12" customHeight="1">
      <c r="A2126" s="215" t="s">
        <v>9068</v>
      </c>
      <c r="B2126" s="215" t="s">
        <v>9069</v>
      </c>
      <c r="C2126" s="215" t="str">
        <f t="shared" si="8"/>
        <v>IDBanten</v>
      </c>
    </row>
    <row r="2127" spans="1:3" ht="12" customHeight="1">
      <c r="A2127" s="215" t="s">
        <v>9070</v>
      </c>
      <c r="B2127" s="215" t="s">
        <v>9071</v>
      </c>
      <c r="C2127" s="215" t="str">
        <f t="shared" si="8"/>
        <v>IDJawa Barat</v>
      </c>
    </row>
    <row r="2128" spans="1:3" ht="12" customHeight="1">
      <c r="A2128" s="215" t="s">
        <v>9072</v>
      </c>
      <c r="B2128" s="215" t="s">
        <v>9073</v>
      </c>
      <c r="C2128" s="215" t="str">
        <f t="shared" si="8"/>
        <v>IDJawa Timur</v>
      </c>
    </row>
    <row r="2129" spans="1:3" ht="12" customHeight="1">
      <c r="A2129" s="215" t="s">
        <v>9074</v>
      </c>
      <c r="B2129" s="215" t="s">
        <v>9075</v>
      </c>
      <c r="C2129" s="215" t="str">
        <f t="shared" si="8"/>
        <v>IDJawa Tengah</v>
      </c>
    </row>
    <row r="2130" spans="1:3" ht="12" customHeight="1">
      <c r="A2130" s="215" t="s">
        <v>9076</v>
      </c>
      <c r="B2130" s="215" t="s">
        <v>9077</v>
      </c>
      <c r="C2130" s="215" t="str">
        <f t="shared" si="8"/>
        <v>IDYogyakarta</v>
      </c>
    </row>
    <row r="2131" spans="1:3" ht="12" customHeight="1">
      <c r="A2131" s="215" t="s">
        <v>9078</v>
      </c>
      <c r="B2131" s="215" t="s">
        <v>794</v>
      </c>
      <c r="C2131" s="215" t="str">
        <f t="shared" si="8"/>
        <v>IDJakarta Raya</v>
      </c>
    </row>
    <row r="2132" spans="1:3" ht="12" customHeight="1">
      <c r="A2132" s="215" t="s">
        <v>9079</v>
      </c>
      <c r="B2132" s="215" t="s">
        <v>9080</v>
      </c>
      <c r="C2132" s="215" t="str">
        <f t="shared" si="8"/>
        <v>IDKalimantan</v>
      </c>
    </row>
    <row r="2133" spans="1:3" ht="12" customHeight="1">
      <c r="A2133" s="215" t="s">
        <v>9081</v>
      </c>
      <c r="B2133" s="215" t="s">
        <v>9082</v>
      </c>
      <c r="C2133" s="215" t="str">
        <f t="shared" si="8"/>
        <v>IDKalimantan Barat</v>
      </c>
    </row>
    <row r="2134" spans="1:3" ht="12" customHeight="1">
      <c r="A2134" s="215" t="s">
        <v>9083</v>
      </c>
      <c r="B2134" s="215" t="s">
        <v>9084</v>
      </c>
      <c r="C2134" s="215" t="str">
        <f t="shared" si="8"/>
        <v>IDKalimantan Timur</v>
      </c>
    </row>
    <row r="2135" spans="1:3" ht="12" customHeight="1">
      <c r="A2135" s="215" t="s">
        <v>9085</v>
      </c>
      <c r="B2135" s="215" t="s">
        <v>9086</v>
      </c>
      <c r="C2135" s="215" t="str">
        <f t="shared" si="8"/>
        <v>IDKalimantan Selatan</v>
      </c>
    </row>
    <row r="2136" spans="1:3" ht="12" customHeight="1">
      <c r="A2136" s="215" t="s">
        <v>9087</v>
      </c>
      <c r="B2136" s="215" t="s">
        <v>9088</v>
      </c>
      <c r="C2136" s="215" t="str">
        <f t="shared" si="8"/>
        <v>IDKalimantan Tengah</v>
      </c>
    </row>
    <row r="2137" spans="1:3" ht="12" customHeight="1">
      <c r="A2137" s="215" t="s">
        <v>9089</v>
      </c>
      <c r="B2137" s="215" t="s">
        <v>9090</v>
      </c>
      <c r="C2137" s="215" t="str">
        <f t="shared" si="8"/>
        <v>IDKalimantan Utara</v>
      </c>
    </row>
    <row r="2138" spans="1:3" ht="12" customHeight="1">
      <c r="A2138" s="215" t="s">
        <v>9091</v>
      </c>
      <c r="B2138" s="215" t="s">
        <v>9092</v>
      </c>
      <c r="C2138" s="215" t="str">
        <f t="shared" si="8"/>
        <v>IDMaluku</v>
      </c>
    </row>
    <row r="2139" spans="1:3" ht="12" customHeight="1">
      <c r="A2139" s="215" t="s">
        <v>9093</v>
      </c>
      <c r="B2139" s="215" t="s">
        <v>9092</v>
      </c>
      <c r="C2139" s="215" t="str">
        <f t="shared" si="8"/>
        <v>IDMaluku</v>
      </c>
    </row>
    <row r="2140" spans="1:3" ht="12" customHeight="1">
      <c r="A2140" s="215" t="s">
        <v>9094</v>
      </c>
      <c r="B2140" s="215" t="s">
        <v>9095</v>
      </c>
      <c r="C2140" s="215" t="str">
        <f t="shared" si="8"/>
        <v>IDMaluku Utara</v>
      </c>
    </row>
    <row r="2141" spans="1:3" ht="12" customHeight="1">
      <c r="A2141" s="215" t="s">
        <v>9096</v>
      </c>
      <c r="B2141" s="215" t="s">
        <v>9097</v>
      </c>
      <c r="C2141" s="215" t="str">
        <f t="shared" si="8"/>
        <v>IDNusa Tenggara</v>
      </c>
    </row>
    <row r="2142" spans="1:3" ht="12" customHeight="1">
      <c r="A2142" s="215" t="s">
        <v>9098</v>
      </c>
      <c r="B2142" s="215" t="s">
        <v>9099</v>
      </c>
      <c r="C2142" s="215" t="str">
        <f t="shared" si="8"/>
        <v>IDBali</v>
      </c>
    </row>
    <row r="2143" spans="1:3" ht="12" customHeight="1">
      <c r="A2143" s="215" t="s">
        <v>9100</v>
      </c>
      <c r="B2143" s="215" t="s">
        <v>9101</v>
      </c>
      <c r="C2143" s="215" t="str">
        <f t="shared" si="8"/>
        <v>IDNusa Tenggara Barat</v>
      </c>
    </row>
    <row r="2144" spans="1:3" ht="12" customHeight="1">
      <c r="A2144" s="215" t="s">
        <v>9102</v>
      </c>
      <c r="B2144" s="215" t="s">
        <v>9103</v>
      </c>
      <c r="C2144" s="215" t="str">
        <f t="shared" si="8"/>
        <v>IDNusa Tenggara Timur</v>
      </c>
    </row>
    <row r="2145" spans="1:3" ht="12" customHeight="1">
      <c r="A2145" s="215" t="s">
        <v>9104</v>
      </c>
      <c r="B2145" s="215" t="s">
        <v>9105</v>
      </c>
      <c r="C2145" s="215" t="str">
        <f t="shared" si="8"/>
        <v>IDPapua</v>
      </c>
    </row>
    <row r="2146" spans="1:3" ht="12" customHeight="1">
      <c r="A2146" s="215" t="s">
        <v>9106</v>
      </c>
      <c r="B2146" s="215" t="s">
        <v>9105</v>
      </c>
      <c r="C2146" s="215" t="str">
        <f t="shared" si="8"/>
        <v>IDPapua</v>
      </c>
    </row>
    <row r="2147" spans="1:3" ht="12" customHeight="1">
      <c r="A2147" s="215" t="s">
        <v>9107</v>
      </c>
      <c r="B2147" s="215" t="s">
        <v>9108</v>
      </c>
      <c r="C2147" s="215" t="str">
        <f t="shared" si="8"/>
        <v>IDPapua Barat</v>
      </c>
    </row>
    <row r="2148" spans="1:3" ht="12" customHeight="1">
      <c r="A2148" s="215" t="s">
        <v>9109</v>
      </c>
      <c r="B2148" s="215" t="s">
        <v>9110</v>
      </c>
      <c r="C2148" s="215" t="str">
        <f t="shared" si="8"/>
        <v>IDSulawesi</v>
      </c>
    </row>
    <row r="2149" spans="1:3" ht="12" customHeight="1">
      <c r="A2149" s="215" t="s">
        <v>9111</v>
      </c>
      <c r="B2149" s="215" t="s">
        <v>9112</v>
      </c>
      <c r="C2149" s="215" t="str">
        <f t="shared" si="8"/>
        <v>IDGorontalo</v>
      </c>
    </row>
    <row r="2150" spans="1:3" ht="12" customHeight="1">
      <c r="A2150" s="215" t="s">
        <v>9113</v>
      </c>
      <c r="B2150" s="215" t="s">
        <v>9114</v>
      </c>
      <c r="C2150" s="215" t="str">
        <f t="shared" si="8"/>
        <v>IDSulawesi Utara</v>
      </c>
    </row>
    <row r="2151" spans="1:3" ht="12" customHeight="1">
      <c r="A2151" s="215" t="s">
        <v>9115</v>
      </c>
      <c r="B2151" s="215" t="s">
        <v>9116</v>
      </c>
      <c r="C2151" s="215" t="str">
        <f t="shared" si="8"/>
        <v>IDSulawesi Tenggara</v>
      </c>
    </row>
    <row r="2152" spans="1:3" ht="12" customHeight="1">
      <c r="A2152" s="215" t="s">
        <v>9117</v>
      </c>
      <c r="B2152" s="215" t="s">
        <v>9118</v>
      </c>
      <c r="C2152" s="215" t="str">
        <f t="shared" si="8"/>
        <v>IDSulawesi Selatan</v>
      </c>
    </row>
    <row r="2153" spans="1:3" ht="12" customHeight="1">
      <c r="A2153" s="215" t="s">
        <v>9119</v>
      </c>
      <c r="B2153" s="215" t="s">
        <v>9120</v>
      </c>
      <c r="C2153" s="215" t="str">
        <f t="shared" si="8"/>
        <v>IDSulawesi Barat</v>
      </c>
    </row>
    <row r="2154" spans="1:3" ht="12" customHeight="1">
      <c r="A2154" s="215" t="s">
        <v>9121</v>
      </c>
      <c r="B2154" s="215" t="s">
        <v>9122</v>
      </c>
      <c r="C2154" s="215" t="str">
        <f t="shared" si="8"/>
        <v>IDSulawesi Tengah</v>
      </c>
    </row>
    <row r="2155" spans="1:3" ht="12" customHeight="1">
      <c r="A2155" s="215" t="s">
        <v>9123</v>
      </c>
      <c r="B2155" s="215" t="s">
        <v>9124</v>
      </c>
      <c r="C2155" s="215" t="str">
        <f t="shared" si="8"/>
        <v>IDSumatera</v>
      </c>
    </row>
    <row r="2156" spans="1:3" ht="12" customHeight="1">
      <c r="A2156" s="215" t="s">
        <v>9125</v>
      </c>
      <c r="B2156" s="215" t="s">
        <v>9126</v>
      </c>
      <c r="C2156" s="215" t="str">
        <f t="shared" si="8"/>
        <v>IDAceh</v>
      </c>
    </row>
    <row r="2157" spans="1:3" ht="12" customHeight="1">
      <c r="A2157" s="215" t="s">
        <v>9127</v>
      </c>
      <c r="B2157" s="215" t="s">
        <v>1187</v>
      </c>
      <c r="C2157" s="215" t="str">
        <f t="shared" si="8"/>
        <v>IDKepulauan Bangka Belitung</v>
      </c>
    </row>
    <row r="2158" spans="1:3" ht="12" customHeight="1">
      <c r="A2158" s="215" t="s">
        <v>9128</v>
      </c>
      <c r="B2158" s="215" t="s">
        <v>9129</v>
      </c>
      <c r="C2158" s="215" t="str">
        <f t="shared" si="8"/>
        <v>IDBengkulu</v>
      </c>
    </row>
    <row r="2159" spans="1:3" ht="12" customHeight="1">
      <c r="A2159" s="215" t="s">
        <v>9130</v>
      </c>
      <c r="B2159" s="215" t="s">
        <v>9131</v>
      </c>
      <c r="C2159" s="215" t="str">
        <f t="shared" si="8"/>
        <v>IDJambi</v>
      </c>
    </row>
    <row r="2160" spans="1:3" ht="12" customHeight="1">
      <c r="A2160" s="215" t="s">
        <v>9132</v>
      </c>
      <c r="B2160" s="215" t="s">
        <v>1361</v>
      </c>
      <c r="C2160" s="215" t="str">
        <f t="shared" si="8"/>
        <v>IDKepulauan Riau</v>
      </c>
    </row>
    <row r="2161" spans="1:3" ht="12" customHeight="1">
      <c r="A2161" s="215" t="s">
        <v>9133</v>
      </c>
      <c r="B2161" s="215" t="s">
        <v>9134</v>
      </c>
      <c r="C2161" s="215" t="str">
        <f t="shared" si="8"/>
        <v>IDLampung</v>
      </c>
    </row>
    <row r="2162" spans="1:3" ht="12" customHeight="1">
      <c r="A2162" s="215" t="s">
        <v>9135</v>
      </c>
      <c r="B2162" s="215" t="s">
        <v>1279</v>
      </c>
      <c r="C2162" s="215" t="str">
        <f t="shared" si="8"/>
        <v>IDRiau</v>
      </c>
    </row>
    <row r="2163" spans="1:3" ht="12" customHeight="1">
      <c r="A2163" s="215" t="s">
        <v>9136</v>
      </c>
      <c r="B2163" s="215" t="s">
        <v>9137</v>
      </c>
      <c r="C2163" s="215" t="str">
        <f t="shared" si="8"/>
        <v>IDSumatera Barat</v>
      </c>
    </row>
    <row r="2164" spans="1:3" ht="12" customHeight="1">
      <c r="A2164" s="215" t="s">
        <v>9138</v>
      </c>
      <c r="B2164" s="215" t="s">
        <v>9139</v>
      </c>
      <c r="C2164" s="215" t="str">
        <f t="shared" si="8"/>
        <v>IDSumatera Selatan</v>
      </c>
    </row>
    <row r="2165" spans="1:3" ht="12" customHeight="1">
      <c r="A2165" s="215" t="s">
        <v>9140</v>
      </c>
      <c r="B2165" s="215" t="s">
        <v>9141</v>
      </c>
      <c r="C2165" s="215" t="str">
        <f t="shared" si="8"/>
        <v>IDSumatera Utara</v>
      </c>
    </row>
    <row r="2166" spans="1:3" ht="12" customHeight="1">
      <c r="A2166" s="215" t="s">
        <v>9142</v>
      </c>
      <c r="B2166" s="215" t="s">
        <v>9143</v>
      </c>
      <c r="C2166" s="215" t="str">
        <f t="shared" si="8"/>
        <v>IEConnaught</v>
      </c>
    </row>
    <row r="2167" spans="1:3" ht="12" customHeight="1">
      <c r="A2167" s="215" t="s">
        <v>9142</v>
      </c>
      <c r="B2167" s="215" t="s">
        <v>9144</v>
      </c>
      <c r="C2167" s="215" t="str">
        <f t="shared" si="8"/>
        <v>IEConnacht</v>
      </c>
    </row>
    <row r="2168" spans="1:3" ht="12" customHeight="1">
      <c r="A2168" s="215" t="s">
        <v>9145</v>
      </c>
      <c r="B2168" s="215" t="s">
        <v>9146</v>
      </c>
      <c r="C2168" s="215" t="str">
        <f t="shared" si="8"/>
        <v>IEGalway</v>
      </c>
    </row>
    <row r="2169" spans="1:3" ht="12" customHeight="1">
      <c r="A2169" s="215" t="s">
        <v>9145</v>
      </c>
      <c r="B2169" s="215" t="s">
        <v>9147</v>
      </c>
      <c r="C2169" s="215" t="str">
        <f t="shared" si="8"/>
        <v>IEGaillimh</v>
      </c>
    </row>
    <row r="2170" spans="1:3" ht="12" customHeight="1">
      <c r="A2170" s="215" t="s">
        <v>9148</v>
      </c>
      <c r="B2170" s="215" t="s">
        <v>9149</v>
      </c>
      <c r="C2170" s="215" t="str">
        <f t="shared" si="8"/>
        <v>IELeitrim</v>
      </c>
    </row>
    <row r="2171" spans="1:3" ht="12" customHeight="1">
      <c r="A2171" s="215" t="s">
        <v>9148</v>
      </c>
      <c r="B2171" s="215" t="s">
        <v>9150</v>
      </c>
      <c r="C2171" s="215" t="str">
        <f t="shared" si="8"/>
        <v>IELiatroim</v>
      </c>
    </row>
    <row r="2172" spans="1:3" ht="12" customHeight="1">
      <c r="A2172" s="215" t="s">
        <v>9151</v>
      </c>
      <c r="B2172" s="215" t="s">
        <v>9152</v>
      </c>
      <c r="C2172" s="215" t="str">
        <f t="shared" si="8"/>
        <v>IEMayo</v>
      </c>
    </row>
    <row r="2173" spans="1:3" ht="12" customHeight="1">
      <c r="A2173" s="215" t="s">
        <v>9151</v>
      </c>
      <c r="B2173" s="215" t="s">
        <v>9153</v>
      </c>
      <c r="C2173" s="215" t="str">
        <f t="shared" si="8"/>
        <v>IEMaigh Eo</v>
      </c>
    </row>
    <row r="2174" spans="1:3" ht="12" customHeight="1">
      <c r="A2174" s="215" t="s">
        <v>9154</v>
      </c>
      <c r="B2174" s="215" t="s">
        <v>9155</v>
      </c>
      <c r="C2174" s="215" t="str">
        <f t="shared" si="8"/>
        <v>IERoscommon</v>
      </c>
    </row>
    <row r="2175" spans="1:3" ht="12" customHeight="1">
      <c r="A2175" s="215" t="s">
        <v>9154</v>
      </c>
      <c r="B2175" s="215" t="s">
        <v>9156</v>
      </c>
      <c r="C2175" s="215" t="str">
        <f t="shared" si="8"/>
        <v>IERos Comáin</v>
      </c>
    </row>
    <row r="2176" spans="1:3" ht="12" customHeight="1">
      <c r="A2176" s="215" t="s">
        <v>9157</v>
      </c>
      <c r="B2176" s="215" t="s">
        <v>9158</v>
      </c>
      <c r="C2176" s="215" t="str">
        <f t="shared" si="8"/>
        <v>IESligo</v>
      </c>
    </row>
    <row r="2177" spans="1:3" ht="12" customHeight="1">
      <c r="A2177" s="215" t="s">
        <v>9157</v>
      </c>
      <c r="B2177" s="215" t="s">
        <v>9159</v>
      </c>
      <c r="C2177" s="215" t="str">
        <f t="shared" si="8"/>
        <v>IESligeach</v>
      </c>
    </row>
    <row r="2178" spans="1:3" ht="12" customHeight="1">
      <c r="A2178" s="215" t="s">
        <v>9160</v>
      </c>
      <c r="B2178" s="215" t="s">
        <v>9161</v>
      </c>
      <c r="C2178" s="215" t="str">
        <f t="shared" si="8"/>
        <v>IELeinster</v>
      </c>
    </row>
    <row r="2179" spans="1:3" ht="12" customHeight="1">
      <c r="A2179" s="215" t="s">
        <v>9160</v>
      </c>
      <c r="B2179" s="215" t="s">
        <v>9162</v>
      </c>
      <c r="C2179" s="215" t="str">
        <f t="shared" si="8"/>
        <v>IELaighin</v>
      </c>
    </row>
    <row r="2180" spans="1:3" ht="12" customHeight="1">
      <c r="A2180" s="215" t="s">
        <v>9163</v>
      </c>
      <c r="B2180" s="215" t="s">
        <v>9164</v>
      </c>
      <c r="C2180" s="215" t="str">
        <f t="shared" si="8"/>
        <v>IECarlow</v>
      </c>
    </row>
    <row r="2181" spans="1:3" ht="12" customHeight="1">
      <c r="A2181" s="215" t="s">
        <v>9163</v>
      </c>
      <c r="B2181" s="215" t="s">
        <v>9165</v>
      </c>
      <c r="C2181" s="215" t="str">
        <f t="shared" si="8"/>
        <v>IECeatharlach</v>
      </c>
    </row>
    <row r="2182" spans="1:3" ht="12" customHeight="1">
      <c r="A2182" s="215" t="s">
        <v>9166</v>
      </c>
      <c r="B2182" s="215" t="s">
        <v>9167</v>
      </c>
      <c r="C2182" s="215" t="str">
        <f t="shared" si="8"/>
        <v>IEDublin</v>
      </c>
    </row>
    <row r="2183" spans="1:3" ht="12" customHeight="1">
      <c r="A2183" s="215" t="s">
        <v>9166</v>
      </c>
      <c r="B2183" s="215" t="s">
        <v>9168</v>
      </c>
      <c r="C2183" s="215" t="str">
        <f t="shared" si="8"/>
        <v>IEBaile Átha Cliath</v>
      </c>
    </row>
    <row r="2184" spans="1:3" ht="12" customHeight="1">
      <c r="A2184" s="215" t="s">
        <v>9169</v>
      </c>
      <c r="B2184" s="215" t="s">
        <v>9170</v>
      </c>
      <c r="C2184" s="215" t="str">
        <f t="shared" si="8"/>
        <v>IEKildare</v>
      </c>
    </row>
    <row r="2185" spans="1:3" ht="12" customHeight="1">
      <c r="A2185" s="215" t="s">
        <v>9169</v>
      </c>
      <c r="B2185" s="215" t="s">
        <v>9171</v>
      </c>
      <c r="C2185" s="215" t="str">
        <f t="shared" si="8"/>
        <v>IECill Dara</v>
      </c>
    </row>
    <row r="2186" spans="1:3" ht="12" customHeight="1">
      <c r="A2186" s="215" t="s">
        <v>9172</v>
      </c>
      <c r="B2186" s="215" t="s">
        <v>9173</v>
      </c>
      <c r="C2186" s="215" t="str">
        <f t="shared" si="8"/>
        <v>IEKilkenny</v>
      </c>
    </row>
    <row r="2187" spans="1:3" ht="12" customHeight="1">
      <c r="A2187" s="215" t="s">
        <v>9172</v>
      </c>
      <c r="B2187" s="215" t="s">
        <v>9174</v>
      </c>
      <c r="C2187" s="215" t="str">
        <f t="shared" si="8"/>
        <v>IECill Chainnigh</v>
      </c>
    </row>
    <row r="2188" spans="1:3" ht="12" customHeight="1">
      <c r="A2188" s="215" t="s">
        <v>9175</v>
      </c>
      <c r="B2188" s="215" t="s">
        <v>9176</v>
      </c>
      <c r="C2188" s="215" t="str">
        <f t="shared" si="8"/>
        <v>IELongford</v>
      </c>
    </row>
    <row r="2189" spans="1:3" ht="12" customHeight="1">
      <c r="A2189" s="215" t="s">
        <v>9175</v>
      </c>
      <c r="B2189" s="215" t="s">
        <v>9177</v>
      </c>
      <c r="C2189" s="215" t="str">
        <f t="shared" si="8"/>
        <v>IEAn Longfort</v>
      </c>
    </row>
    <row r="2190" spans="1:3" ht="12" customHeight="1">
      <c r="A2190" s="215" t="s">
        <v>9178</v>
      </c>
      <c r="B2190" s="215" t="s">
        <v>9179</v>
      </c>
      <c r="C2190" s="215" t="str">
        <f t="shared" si="8"/>
        <v>IELouth</v>
      </c>
    </row>
    <row r="2191" spans="1:3" ht="12" customHeight="1">
      <c r="A2191" s="215" t="s">
        <v>9178</v>
      </c>
      <c r="B2191" s="215" t="s">
        <v>9180</v>
      </c>
      <c r="C2191" s="215" t="str">
        <f t="shared" si="8"/>
        <v>IELú</v>
      </c>
    </row>
    <row r="2192" spans="1:3" ht="12" customHeight="1">
      <c r="A2192" s="215" t="s">
        <v>9181</v>
      </c>
      <c r="B2192" s="215" t="s">
        <v>9182</v>
      </c>
      <c r="C2192" s="215" t="str">
        <f t="shared" si="8"/>
        <v>IELaois</v>
      </c>
    </row>
    <row r="2193" spans="1:3" ht="12" customHeight="1">
      <c r="A2193" s="215" t="s">
        <v>9181</v>
      </c>
      <c r="B2193" s="215" t="s">
        <v>9182</v>
      </c>
      <c r="C2193" s="215" t="str">
        <f t="shared" si="8"/>
        <v>IELaois</v>
      </c>
    </row>
    <row r="2194" spans="1:3" ht="12" customHeight="1">
      <c r="A2194" s="215" t="s">
        <v>9183</v>
      </c>
      <c r="B2194" s="215" t="s">
        <v>9184</v>
      </c>
      <c r="C2194" s="215" t="str">
        <f t="shared" si="8"/>
        <v>IEMeath</v>
      </c>
    </row>
    <row r="2195" spans="1:3" ht="12" customHeight="1">
      <c r="A2195" s="215" t="s">
        <v>9183</v>
      </c>
      <c r="B2195" s="215" t="s">
        <v>9185</v>
      </c>
      <c r="C2195" s="215" t="str">
        <f t="shared" si="8"/>
        <v>IEAn Mhí</v>
      </c>
    </row>
    <row r="2196" spans="1:3" ht="12" customHeight="1">
      <c r="A2196" s="215" t="s">
        <v>9186</v>
      </c>
      <c r="B2196" s="215" t="s">
        <v>9187</v>
      </c>
      <c r="C2196" s="215" t="str">
        <f t="shared" si="8"/>
        <v>IEOffaly</v>
      </c>
    </row>
    <row r="2197" spans="1:3" ht="12" customHeight="1">
      <c r="A2197" s="215" t="s">
        <v>9186</v>
      </c>
      <c r="B2197" s="215" t="s">
        <v>9188</v>
      </c>
      <c r="C2197" s="215" t="str">
        <f t="shared" si="8"/>
        <v>IEUíbh Fhailí</v>
      </c>
    </row>
    <row r="2198" spans="1:3" ht="12" customHeight="1">
      <c r="A2198" s="215" t="s">
        <v>9189</v>
      </c>
      <c r="B2198" s="215" t="s">
        <v>9190</v>
      </c>
      <c r="C2198" s="215" t="str">
        <f t="shared" si="8"/>
        <v>IEWestmeath</v>
      </c>
    </row>
    <row r="2199" spans="1:3" ht="12" customHeight="1">
      <c r="A2199" s="215" t="s">
        <v>9189</v>
      </c>
      <c r="B2199" s="215" t="s">
        <v>9191</v>
      </c>
      <c r="C2199" s="215" t="str">
        <f t="shared" si="8"/>
        <v>IEAn Iarmhí</v>
      </c>
    </row>
    <row r="2200" spans="1:3" ht="12" customHeight="1">
      <c r="A2200" s="215" t="s">
        <v>9192</v>
      </c>
      <c r="B2200" s="215" t="s">
        <v>9193</v>
      </c>
      <c r="C2200" s="215" t="str">
        <f t="shared" si="8"/>
        <v>IEWicklow</v>
      </c>
    </row>
    <row r="2201" spans="1:3" ht="12" customHeight="1">
      <c r="A2201" s="215" t="s">
        <v>9192</v>
      </c>
      <c r="B2201" s="215" t="s">
        <v>9194</v>
      </c>
      <c r="C2201" s="215" t="str">
        <f t="shared" si="8"/>
        <v>IECill Mhantáin</v>
      </c>
    </row>
    <row r="2202" spans="1:3" ht="12" customHeight="1">
      <c r="A2202" s="215" t="s">
        <v>9195</v>
      </c>
      <c r="B2202" s="215" t="s">
        <v>9196</v>
      </c>
      <c r="C2202" s="215" t="str">
        <f t="shared" si="8"/>
        <v>IEWexford</v>
      </c>
    </row>
    <row r="2203" spans="1:3" ht="12" customHeight="1">
      <c r="A2203" s="215" t="s">
        <v>9195</v>
      </c>
      <c r="B2203" s="215" t="s">
        <v>9197</v>
      </c>
      <c r="C2203" s="215" t="str">
        <f t="shared" si="8"/>
        <v>IELoch Garman</v>
      </c>
    </row>
    <row r="2204" spans="1:3" ht="12" customHeight="1">
      <c r="A2204" s="215" t="s">
        <v>9198</v>
      </c>
      <c r="B2204" s="215" t="s">
        <v>9199</v>
      </c>
      <c r="C2204" s="215" t="str">
        <f t="shared" si="8"/>
        <v>IEMunster</v>
      </c>
    </row>
    <row r="2205" spans="1:3" ht="12" customHeight="1">
      <c r="A2205" s="215" t="s">
        <v>9198</v>
      </c>
      <c r="B2205" s="215" t="s">
        <v>9200</v>
      </c>
      <c r="C2205" s="215" t="str">
        <f t="shared" si="8"/>
        <v>IEAn Mhumhain</v>
      </c>
    </row>
    <row r="2206" spans="1:3" ht="12" customHeight="1">
      <c r="A2206" s="215" t="s">
        <v>9201</v>
      </c>
      <c r="B2206" s="215" t="s">
        <v>9202</v>
      </c>
      <c r="C2206" s="215" t="str">
        <f t="shared" si="8"/>
        <v>IEClare</v>
      </c>
    </row>
    <row r="2207" spans="1:3" ht="12" customHeight="1">
      <c r="A2207" s="215" t="s">
        <v>9201</v>
      </c>
      <c r="B2207" s="215" t="s">
        <v>9203</v>
      </c>
      <c r="C2207" s="215" t="str">
        <f t="shared" si="8"/>
        <v>IEAn Clár</v>
      </c>
    </row>
    <row r="2208" spans="1:3" ht="12" customHeight="1">
      <c r="A2208" s="215" t="s">
        <v>9204</v>
      </c>
      <c r="B2208" s="215" t="s">
        <v>9205</v>
      </c>
      <c r="C2208" s="215" t="str">
        <f t="shared" si="8"/>
        <v>IECork</v>
      </c>
    </row>
    <row r="2209" spans="1:3" ht="12" customHeight="1">
      <c r="A2209" s="215" t="s">
        <v>9204</v>
      </c>
      <c r="B2209" s="215" t="s">
        <v>9206</v>
      </c>
      <c r="C2209" s="215" t="str">
        <f t="shared" si="8"/>
        <v>IECorcaigh</v>
      </c>
    </row>
    <row r="2210" spans="1:3" ht="12" customHeight="1">
      <c r="A2210" s="215" t="s">
        <v>9207</v>
      </c>
      <c r="B2210" s="215" t="s">
        <v>9208</v>
      </c>
      <c r="C2210" s="215" t="str">
        <f t="shared" si="8"/>
        <v>IEKerry</v>
      </c>
    </row>
    <row r="2211" spans="1:3" ht="12" customHeight="1">
      <c r="A2211" s="215" t="s">
        <v>9207</v>
      </c>
      <c r="B2211" s="215" t="s">
        <v>9209</v>
      </c>
      <c r="C2211" s="215" t="str">
        <f t="shared" si="8"/>
        <v>IECiarraí</v>
      </c>
    </row>
    <row r="2212" spans="1:3" ht="12" customHeight="1">
      <c r="A2212" s="215" t="s">
        <v>9210</v>
      </c>
      <c r="B2212" s="215" t="s">
        <v>9211</v>
      </c>
      <c r="C2212" s="215" t="str">
        <f t="shared" si="8"/>
        <v>IELimerick</v>
      </c>
    </row>
    <row r="2213" spans="1:3" ht="12" customHeight="1">
      <c r="A2213" s="215" t="s">
        <v>9210</v>
      </c>
      <c r="B2213" s="215" t="s">
        <v>9212</v>
      </c>
      <c r="C2213" s="215" t="str">
        <f t="shared" si="8"/>
        <v>IELuimneach</v>
      </c>
    </row>
    <row r="2214" spans="1:3" ht="12" customHeight="1">
      <c r="A2214" s="215" t="s">
        <v>9213</v>
      </c>
      <c r="B2214" s="215" t="s">
        <v>9214</v>
      </c>
      <c r="C2214" s="215" t="str">
        <f t="shared" si="8"/>
        <v>IETipperary</v>
      </c>
    </row>
    <row r="2215" spans="1:3" ht="12" customHeight="1">
      <c r="A2215" s="215" t="s">
        <v>9213</v>
      </c>
      <c r="B2215" s="215" t="s">
        <v>9215</v>
      </c>
      <c r="C2215" s="215" t="str">
        <f t="shared" si="8"/>
        <v>IETiobraid Árann</v>
      </c>
    </row>
    <row r="2216" spans="1:3" ht="12" customHeight="1">
      <c r="A2216" s="215" t="s">
        <v>9216</v>
      </c>
      <c r="B2216" s="215" t="s">
        <v>9217</v>
      </c>
      <c r="C2216" s="215" t="str">
        <f t="shared" si="8"/>
        <v>IEWaterford</v>
      </c>
    </row>
    <row r="2217" spans="1:3" ht="12" customHeight="1">
      <c r="A2217" s="215" t="s">
        <v>9216</v>
      </c>
      <c r="B2217" s="215" t="s">
        <v>9218</v>
      </c>
      <c r="C2217" s="215" t="str">
        <f t="shared" si="8"/>
        <v>IEPort Láirge</v>
      </c>
    </row>
    <row r="2218" spans="1:3" ht="12" customHeight="1">
      <c r="A2218" s="215" t="s">
        <v>9219</v>
      </c>
      <c r="B2218" s="215" t="s">
        <v>9220</v>
      </c>
      <c r="C2218" s="215" t="str">
        <f t="shared" si="8"/>
        <v>IEUlster</v>
      </c>
    </row>
    <row r="2219" spans="1:3" ht="12" customHeight="1">
      <c r="A2219" s="215" t="s">
        <v>9219</v>
      </c>
      <c r="B2219" s="215" t="s">
        <v>9221</v>
      </c>
      <c r="C2219" s="215" t="str">
        <f t="shared" si="8"/>
        <v>IEUlaidh</v>
      </c>
    </row>
    <row r="2220" spans="1:3" ht="12" customHeight="1">
      <c r="A2220" s="215" t="s">
        <v>9222</v>
      </c>
      <c r="B2220" s="215" t="s">
        <v>9223</v>
      </c>
      <c r="C2220" s="215" t="str">
        <f t="shared" si="8"/>
        <v>IECavan</v>
      </c>
    </row>
    <row r="2221" spans="1:3" ht="12" customHeight="1">
      <c r="A2221" s="215" t="s">
        <v>9222</v>
      </c>
      <c r="B2221" s="215" t="s">
        <v>9224</v>
      </c>
      <c r="C2221" s="215" t="str">
        <f t="shared" si="8"/>
        <v>IEAn Cabhán</v>
      </c>
    </row>
    <row r="2222" spans="1:3" ht="12" customHeight="1">
      <c r="A2222" s="215" t="s">
        <v>9225</v>
      </c>
      <c r="B2222" s="215" t="s">
        <v>9226</v>
      </c>
      <c r="C2222" s="215" t="str">
        <f t="shared" si="8"/>
        <v>IEDonegal</v>
      </c>
    </row>
    <row r="2223" spans="1:3" ht="12" customHeight="1">
      <c r="A2223" s="215" t="s">
        <v>9225</v>
      </c>
      <c r="B2223" s="215" t="s">
        <v>9227</v>
      </c>
      <c r="C2223" s="215" t="str">
        <f t="shared" si="8"/>
        <v>IEDún na nGall</v>
      </c>
    </row>
    <row r="2224" spans="1:3" ht="12" customHeight="1">
      <c r="A2224" s="215" t="s">
        <v>9228</v>
      </c>
      <c r="B2224" s="215" t="s">
        <v>9229</v>
      </c>
      <c r="C2224" s="215" t="str">
        <f t="shared" si="8"/>
        <v>IEMonaghan</v>
      </c>
    </row>
    <row r="2225" spans="1:3" ht="12" customHeight="1">
      <c r="A2225" s="215" t="s">
        <v>9228</v>
      </c>
      <c r="B2225" s="215" t="s">
        <v>9230</v>
      </c>
      <c r="C2225" s="215" t="str">
        <f t="shared" si="8"/>
        <v>IEMuineachán</v>
      </c>
    </row>
    <row r="2226" spans="1:3" ht="12" customHeight="1">
      <c r="A2226" s="215" t="s">
        <v>9231</v>
      </c>
      <c r="B2226" s="215" t="s">
        <v>7601</v>
      </c>
      <c r="C2226" s="215" t="str">
        <f t="shared" si="8"/>
        <v>ILAl Janūbī</v>
      </c>
    </row>
    <row r="2227" spans="1:3" ht="12" customHeight="1">
      <c r="A2227" s="215" t="s">
        <v>9231</v>
      </c>
      <c r="B2227" s="215" t="s">
        <v>9232</v>
      </c>
      <c r="C2227" s="215" t="str">
        <f t="shared" si="8"/>
        <v>ILHaDarom</v>
      </c>
    </row>
    <row r="2228" spans="1:3" ht="12" customHeight="1">
      <c r="A2228" s="215" t="s">
        <v>9233</v>
      </c>
      <c r="B2228" s="215" t="s">
        <v>9234</v>
      </c>
      <c r="C2228" s="215" t="str">
        <f t="shared" si="8"/>
        <v>ILḨayfā</v>
      </c>
    </row>
    <row r="2229" spans="1:3" ht="12" customHeight="1">
      <c r="A2229" s="215" t="s">
        <v>9233</v>
      </c>
      <c r="B2229" s="215" t="s">
        <v>9235</v>
      </c>
      <c r="C2229" s="215" t="str">
        <f t="shared" si="8"/>
        <v>ILH̱efa</v>
      </c>
    </row>
    <row r="2230" spans="1:3" ht="12" customHeight="1">
      <c r="A2230" s="215" t="s">
        <v>9236</v>
      </c>
      <c r="B2230" s="215" t="s">
        <v>9237</v>
      </c>
      <c r="C2230" s="215" t="str">
        <f t="shared" si="8"/>
        <v>ILAl Quds</v>
      </c>
    </row>
    <row r="2231" spans="1:3" ht="12" customHeight="1">
      <c r="A2231" s="215" t="s">
        <v>9236</v>
      </c>
      <c r="B2231" s="215" t="s">
        <v>9238</v>
      </c>
      <c r="C2231" s="215" t="str">
        <f t="shared" si="8"/>
        <v>ILYerushalayim</v>
      </c>
    </row>
    <row r="2232" spans="1:3" ht="12" customHeight="1">
      <c r="A2232" s="215" t="s">
        <v>9239</v>
      </c>
      <c r="B2232" s="215" t="s">
        <v>7607</v>
      </c>
      <c r="C2232" s="215" t="str">
        <f t="shared" si="8"/>
        <v>ILAl Awsaţ</v>
      </c>
    </row>
    <row r="2233" spans="1:3" ht="12" customHeight="1">
      <c r="A2233" s="215" t="s">
        <v>9239</v>
      </c>
      <c r="B2233" s="215" t="s">
        <v>9240</v>
      </c>
      <c r="C2233" s="215" t="str">
        <f t="shared" si="8"/>
        <v>ILHaMerkaz</v>
      </c>
    </row>
    <row r="2234" spans="1:3" ht="12" customHeight="1">
      <c r="A2234" s="215" t="s">
        <v>9241</v>
      </c>
      <c r="B2234" s="215" t="s">
        <v>9242</v>
      </c>
      <c r="C2234" s="215" t="str">
        <f t="shared" si="8"/>
        <v>ILTall Abīb</v>
      </c>
    </row>
    <row r="2235" spans="1:3" ht="12" customHeight="1">
      <c r="A2235" s="215" t="s">
        <v>9241</v>
      </c>
      <c r="B2235" s="215" t="s">
        <v>9243</v>
      </c>
      <c r="C2235" s="215" t="str">
        <f t="shared" si="8"/>
        <v>ILTel Aviv</v>
      </c>
    </row>
    <row r="2236" spans="1:3" ht="12" customHeight="1">
      <c r="A2236" s="215" t="s">
        <v>9244</v>
      </c>
      <c r="B2236" s="215" t="s">
        <v>9245</v>
      </c>
      <c r="C2236" s="215" t="str">
        <f t="shared" si="8"/>
        <v>ILAsh Shamālī</v>
      </c>
    </row>
    <row r="2237" spans="1:3" ht="12" customHeight="1">
      <c r="A2237" s="215" t="s">
        <v>9244</v>
      </c>
      <c r="B2237" s="215" t="s">
        <v>9246</v>
      </c>
      <c r="C2237" s="215" t="str">
        <f t="shared" si="8"/>
        <v>ILHaTsafon</v>
      </c>
    </row>
    <row r="2238" spans="1:3" ht="12" customHeight="1">
      <c r="A2238" s="215" t="s">
        <v>9247</v>
      </c>
      <c r="B2238" s="215" t="s">
        <v>9248</v>
      </c>
      <c r="C2238" s="215" t="str">
        <f t="shared" si="8"/>
        <v>INAndaman and Nicobar Islands</v>
      </c>
    </row>
    <row r="2239" spans="1:3" ht="12" customHeight="1">
      <c r="A2239" s="215" t="s">
        <v>9249</v>
      </c>
      <c r="B2239" s="215" t="s">
        <v>9250</v>
      </c>
      <c r="C2239" s="215" t="str">
        <f t="shared" si="8"/>
        <v>INChandīgarh</v>
      </c>
    </row>
    <row r="2240" spans="1:3" ht="12" customHeight="1">
      <c r="A2240" s="215" t="s">
        <v>9251</v>
      </c>
      <c r="B2240" s="215" t="s">
        <v>9252</v>
      </c>
      <c r="C2240" s="215" t="str">
        <f t="shared" si="8"/>
        <v>INDādra and Nagar Haveli and Damān and Diu</v>
      </c>
    </row>
    <row r="2241" spans="1:3" ht="12" customHeight="1">
      <c r="A2241" s="215" t="s">
        <v>9253</v>
      </c>
      <c r="B2241" s="215" t="s">
        <v>548</v>
      </c>
      <c r="C2241" s="215" t="str">
        <f t="shared" si="8"/>
        <v>INDelhi</v>
      </c>
    </row>
    <row r="2242" spans="1:3" ht="12" customHeight="1">
      <c r="A2242" s="215" t="s">
        <v>9254</v>
      </c>
      <c r="B2242" s="215" t="s">
        <v>9255</v>
      </c>
      <c r="C2242" s="215" t="str">
        <f t="shared" si="8"/>
        <v>INJammu and Kashmīr</v>
      </c>
    </row>
    <row r="2243" spans="1:3" ht="12" customHeight="1">
      <c r="A2243" s="215" t="s">
        <v>9256</v>
      </c>
      <c r="B2243" s="215" t="s">
        <v>9257</v>
      </c>
      <c r="C2243" s="215" t="str">
        <f t="shared" si="8"/>
        <v>INLadākh</v>
      </c>
    </row>
    <row r="2244" spans="1:3" ht="12" customHeight="1">
      <c r="A2244" s="215" t="s">
        <v>9258</v>
      </c>
      <c r="B2244" s="215" t="s">
        <v>9259</v>
      </c>
      <c r="C2244" s="215" t="str">
        <f t="shared" si="8"/>
        <v>INLakshadweep</v>
      </c>
    </row>
    <row r="2245" spans="1:3" ht="12" customHeight="1">
      <c r="A2245" s="215" t="s">
        <v>9260</v>
      </c>
      <c r="B2245" s="215" t="s">
        <v>9261</v>
      </c>
      <c r="C2245" s="215" t="str">
        <f t="shared" si="8"/>
        <v>INPuducherry</v>
      </c>
    </row>
    <row r="2246" spans="1:3" ht="12" customHeight="1">
      <c r="A2246" s="215" t="s">
        <v>9262</v>
      </c>
      <c r="B2246" s="215" t="s">
        <v>9263</v>
      </c>
      <c r="C2246" s="215" t="str">
        <f t="shared" si="8"/>
        <v>INAndhra Pradesh</v>
      </c>
    </row>
    <row r="2247" spans="1:3" ht="12" customHeight="1">
      <c r="A2247" s="215" t="s">
        <v>9264</v>
      </c>
      <c r="B2247" s="215" t="s">
        <v>9265</v>
      </c>
      <c r="C2247" s="215" t="str">
        <f t="shared" si="8"/>
        <v>INArunāchal Pradesh</v>
      </c>
    </row>
    <row r="2248" spans="1:3" ht="12" customHeight="1">
      <c r="A2248" s="215" t="s">
        <v>9266</v>
      </c>
      <c r="B2248" s="215" t="s">
        <v>9267</v>
      </c>
      <c r="C2248" s="215" t="str">
        <f t="shared" si="8"/>
        <v>INAssam</v>
      </c>
    </row>
    <row r="2249" spans="1:3" ht="12" customHeight="1">
      <c r="A2249" s="215" t="s">
        <v>9268</v>
      </c>
      <c r="B2249" s="215" t="s">
        <v>9269</v>
      </c>
      <c r="C2249" s="215" t="str">
        <f t="shared" si="8"/>
        <v>INBihār</v>
      </c>
    </row>
    <row r="2250" spans="1:3" ht="12" customHeight="1">
      <c r="A2250" s="215" t="s">
        <v>9270</v>
      </c>
      <c r="B2250" s="215" t="s">
        <v>1348</v>
      </c>
      <c r="C2250" s="215" t="str">
        <f t="shared" si="8"/>
        <v>INChhattīsgarh</v>
      </c>
    </row>
    <row r="2251" spans="1:3" ht="12" customHeight="1">
      <c r="A2251" s="215" t="s">
        <v>9271</v>
      </c>
      <c r="B2251" s="215" t="s">
        <v>9272</v>
      </c>
      <c r="C2251" s="215" t="str">
        <f t="shared" si="8"/>
        <v>INGoa</v>
      </c>
    </row>
    <row r="2252" spans="1:3" ht="12" customHeight="1">
      <c r="A2252" s="215" t="s">
        <v>9273</v>
      </c>
      <c r="B2252" s="215" t="s">
        <v>459</v>
      </c>
      <c r="C2252" s="215" t="str">
        <f t="shared" si="8"/>
        <v>INGujarāt</v>
      </c>
    </row>
    <row r="2253" spans="1:3" ht="12" customHeight="1">
      <c r="A2253" s="215" t="s">
        <v>9274</v>
      </c>
      <c r="B2253" s="215" t="s">
        <v>839</v>
      </c>
      <c r="C2253" s="215" t="str">
        <f t="shared" si="8"/>
        <v>INHimāchal Pradesh</v>
      </c>
    </row>
    <row r="2254" spans="1:3" ht="12" customHeight="1">
      <c r="A2254" s="215" t="s">
        <v>9275</v>
      </c>
      <c r="B2254" s="215" t="s">
        <v>724</v>
      </c>
      <c r="C2254" s="215" t="str">
        <f t="shared" si="8"/>
        <v>INHaryāna</v>
      </c>
    </row>
    <row r="2255" spans="1:3" ht="12" customHeight="1">
      <c r="A2255" s="215" t="s">
        <v>9276</v>
      </c>
      <c r="B2255" s="215" t="s">
        <v>9277</v>
      </c>
      <c r="C2255" s="215" t="str">
        <f t="shared" si="8"/>
        <v>INJhārkhand</v>
      </c>
    </row>
    <row r="2256" spans="1:3" ht="12" customHeight="1">
      <c r="A2256" s="215" t="s">
        <v>9278</v>
      </c>
      <c r="B2256" s="215" t="s">
        <v>302</v>
      </c>
      <c r="C2256" s="215" t="str">
        <f t="shared" si="8"/>
        <v>INKarnātaka</v>
      </c>
    </row>
    <row r="2257" spans="1:3" ht="12" customHeight="1">
      <c r="A2257" s="215" t="s">
        <v>9279</v>
      </c>
      <c r="B2257" s="215" t="s">
        <v>336</v>
      </c>
      <c r="C2257" s="215" t="str">
        <f t="shared" si="8"/>
        <v>INKerala</v>
      </c>
    </row>
    <row r="2258" spans="1:3" ht="12" customHeight="1">
      <c r="A2258" s="215" t="s">
        <v>9280</v>
      </c>
      <c r="B2258" s="215" t="s">
        <v>294</v>
      </c>
      <c r="C2258" s="215" t="str">
        <f t="shared" si="8"/>
        <v>INMahārāshtra</v>
      </c>
    </row>
    <row r="2259" spans="1:3" ht="12" customHeight="1">
      <c r="A2259" s="215" t="s">
        <v>9281</v>
      </c>
      <c r="B2259" s="215" t="s">
        <v>9282</v>
      </c>
      <c r="C2259" s="215" t="str">
        <f t="shared" si="8"/>
        <v>INMeghālaya</v>
      </c>
    </row>
    <row r="2260" spans="1:3" ht="12" customHeight="1">
      <c r="A2260" s="215" t="s">
        <v>9283</v>
      </c>
      <c r="B2260" s="215" t="s">
        <v>9284</v>
      </c>
      <c r="C2260" s="215" t="str">
        <f t="shared" si="8"/>
        <v>INManipur</v>
      </c>
    </row>
    <row r="2261" spans="1:3" ht="12" customHeight="1">
      <c r="A2261" s="215" t="s">
        <v>9285</v>
      </c>
      <c r="B2261" s="215" t="s">
        <v>9286</v>
      </c>
      <c r="C2261" s="215" t="str">
        <f t="shared" si="8"/>
        <v>INMadhya Pradesh</v>
      </c>
    </row>
    <row r="2262" spans="1:3" ht="12" customHeight="1">
      <c r="A2262" s="215" t="s">
        <v>9287</v>
      </c>
      <c r="B2262" s="215" t="s">
        <v>9288</v>
      </c>
      <c r="C2262" s="215" t="str">
        <f t="shared" si="8"/>
        <v>INMizoram</v>
      </c>
    </row>
    <row r="2263" spans="1:3" ht="12" customHeight="1">
      <c r="A2263" s="215" t="s">
        <v>9289</v>
      </c>
      <c r="B2263" s="215" t="s">
        <v>9290</v>
      </c>
      <c r="C2263" s="215" t="str">
        <f t="shared" si="8"/>
        <v>INNāgāland</v>
      </c>
    </row>
    <row r="2264" spans="1:3" ht="12" customHeight="1">
      <c r="A2264" s="215" t="s">
        <v>9291</v>
      </c>
      <c r="B2264" s="215" t="s">
        <v>9292</v>
      </c>
      <c r="C2264" s="215" t="str">
        <f t="shared" si="8"/>
        <v>INOdisha</v>
      </c>
    </row>
    <row r="2265" spans="1:3" ht="12" customHeight="1">
      <c r="A2265" s="215" t="s">
        <v>9293</v>
      </c>
      <c r="B2265" s="215" t="s">
        <v>9294</v>
      </c>
      <c r="C2265" s="215" t="str">
        <f t="shared" si="8"/>
        <v>INPunjab</v>
      </c>
    </row>
    <row r="2266" spans="1:3" ht="12" customHeight="1">
      <c r="A2266" s="215" t="s">
        <v>9295</v>
      </c>
      <c r="B2266" s="215" t="s">
        <v>9296</v>
      </c>
      <c r="C2266" s="215" t="str">
        <f t="shared" si="8"/>
        <v>INRājasthān</v>
      </c>
    </row>
    <row r="2267" spans="1:3" ht="12" customHeight="1">
      <c r="A2267" s="215" t="s">
        <v>9297</v>
      </c>
      <c r="B2267" s="215" t="s">
        <v>9298</v>
      </c>
      <c r="C2267" s="215" t="str">
        <f t="shared" si="8"/>
        <v>INSikkim</v>
      </c>
    </row>
    <row r="2268" spans="1:3" ht="12" customHeight="1">
      <c r="A2268" s="215" t="s">
        <v>9299</v>
      </c>
      <c r="B2268" s="215" t="s">
        <v>9300</v>
      </c>
      <c r="C2268" s="215" t="str">
        <f t="shared" si="8"/>
        <v>INTelangāna</v>
      </c>
    </row>
    <row r="2269" spans="1:3" ht="12" customHeight="1">
      <c r="A2269" s="215" t="s">
        <v>9301</v>
      </c>
      <c r="B2269" s="215" t="s">
        <v>413</v>
      </c>
      <c r="C2269" s="215" t="str">
        <f t="shared" si="8"/>
        <v>INTamil Nādu</v>
      </c>
    </row>
    <row r="2270" spans="1:3" ht="12" customHeight="1">
      <c r="A2270" s="215" t="s">
        <v>9302</v>
      </c>
      <c r="B2270" s="215" t="s">
        <v>9303</v>
      </c>
      <c r="C2270" s="215" t="str">
        <f t="shared" si="8"/>
        <v>INTripura</v>
      </c>
    </row>
    <row r="2271" spans="1:3" ht="12" customHeight="1">
      <c r="A2271" s="215" t="s">
        <v>9304</v>
      </c>
      <c r="B2271" s="215" t="s">
        <v>9305</v>
      </c>
      <c r="C2271" s="215" t="str">
        <f t="shared" si="8"/>
        <v>INUttar Pradesh</v>
      </c>
    </row>
    <row r="2272" spans="1:3" ht="12" customHeight="1">
      <c r="A2272" s="215" t="s">
        <v>9306</v>
      </c>
      <c r="B2272" s="215" t="s">
        <v>285</v>
      </c>
      <c r="C2272" s="215" t="str">
        <f t="shared" si="8"/>
        <v>INUttarākhand</v>
      </c>
    </row>
    <row r="2273" spans="1:3" ht="12" customHeight="1">
      <c r="A2273" s="215" t="s">
        <v>9307</v>
      </c>
      <c r="B2273" s="215" t="s">
        <v>9308</v>
      </c>
      <c r="C2273" s="215" t="str">
        <f t="shared" si="8"/>
        <v>INWest Bengal</v>
      </c>
    </row>
    <row r="2274" spans="1:3" ht="12" customHeight="1">
      <c r="A2274" s="215" t="s">
        <v>9309</v>
      </c>
      <c r="B2274" s="215" t="s">
        <v>9310</v>
      </c>
      <c r="C2274" s="215" t="str">
        <f t="shared" si="8"/>
        <v>IQAl Anbār</v>
      </c>
    </row>
    <row r="2275" spans="1:3" ht="12" customHeight="1">
      <c r="A2275" s="215" t="s">
        <v>9311</v>
      </c>
      <c r="B2275" s="215" t="s">
        <v>9312</v>
      </c>
      <c r="C2275" s="215" t="str">
        <f t="shared" si="8"/>
        <v>IQArbīl</v>
      </c>
    </row>
    <row r="2276" spans="1:3" ht="12" customHeight="1">
      <c r="A2276" s="215" t="s">
        <v>9311</v>
      </c>
      <c r="B2276" s="215" t="s">
        <v>9313</v>
      </c>
      <c r="C2276" s="215" t="str">
        <f t="shared" si="8"/>
        <v>IQHewlêr</v>
      </c>
    </row>
    <row r="2277" spans="1:3" ht="12" customHeight="1">
      <c r="A2277" s="215" t="s">
        <v>9314</v>
      </c>
      <c r="B2277" s="215" t="s">
        <v>9315</v>
      </c>
      <c r="C2277" s="215" t="str">
        <f t="shared" si="8"/>
        <v>IQAl Başrah</v>
      </c>
    </row>
    <row r="2278" spans="1:3" ht="12" customHeight="1">
      <c r="A2278" s="215" t="s">
        <v>9316</v>
      </c>
      <c r="B2278" s="215" t="s">
        <v>9317</v>
      </c>
      <c r="C2278" s="215" t="str">
        <f t="shared" si="8"/>
        <v>IQBābil</v>
      </c>
    </row>
    <row r="2279" spans="1:3" ht="12" customHeight="1">
      <c r="A2279" s="215" t="s">
        <v>9318</v>
      </c>
      <c r="B2279" s="215" t="s">
        <v>9319</v>
      </c>
      <c r="C2279" s="215" t="str">
        <f t="shared" si="8"/>
        <v>IQBaghdād</v>
      </c>
    </row>
    <row r="2280" spans="1:3" ht="12" customHeight="1">
      <c r="A2280" s="215" t="s">
        <v>9320</v>
      </c>
      <c r="B2280" s="215" t="s">
        <v>9321</v>
      </c>
      <c r="C2280" s="215" t="str">
        <f t="shared" si="8"/>
        <v>IQDahūk</v>
      </c>
    </row>
    <row r="2281" spans="1:3" ht="12" customHeight="1">
      <c r="A2281" s="215" t="s">
        <v>9320</v>
      </c>
      <c r="B2281" s="215" t="s">
        <v>9322</v>
      </c>
      <c r="C2281" s="215" t="str">
        <f t="shared" si="8"/>
        <v>IQDihok</v>
      </c>
    </row>
    <row r="2282" spans="1:3" ht="12" customHeight="1">
      <c r="A2282" s="215" t="s">
        <v>9323</v>
      </c>
      <c r="B2282" s="215" t="s">
        <v>9324</v>
      </c>
      <c r="C2282" s="215" t="str">
        <f t="shared" si="8"/>
        <v>IQDiyālá</v>
      </c>
    </row>
    <row r="2283" spans="1:3" ht="12" customHeight="1">
      <c r="A2283" s="215" t="s">
        <v>9325</v>
      </c>
      <c r="B2283" s="215" t="s">
        <v>9326</v>
      </c>
      <c r="C2283" s="215" t="str">
        <f t="shared" si="8"/>
        <v>IQDhī Qār</v>
      </c>
    </row>
    <row r="2284" spans="1:3" ht="12" customHeight="1">
      <c r="A2284" s="215" t="s">
        <v>9327</v>
      </c>
      <c r="B2284" s="215" t="s">
        <v>9328</v>
      </c>
      <c r="C2284" s="215" t="str">
        <f t="shared" si="8"/>
        <v>IQKarbalā’</v>
      </c>
    </row>
    <row r="2285" spans="1:3" ht="12" customHeight="1">
      <c r="A2285" s="215" t="s">
        <v>9329</v>
      </c>
      <c r="B2285" s="215" t="s">
        <v>9330</v>
      </c>
      <c r="C2285" s="215" t="str">
        <f t="shared" si="8"/>
        <v>IQKirkūk</v>
      </c>
    </row>
    <row r="2286" spans="1:3" ht="12" customHeight="1">
      <c r="A2286" s="215" t="s">
        <v>9331</v>
      </c>
      <c r="B2286" s="215" t="s">
        <v>9332</v>
      </c>
      <c r="C2286" s="215" t="str">
        <f t="shared" si="8"/>
        <v>IQMaysān</v>
      </c>
    </row>
    <row r="2287" spans="1:3" ht="12" customHeight="1">
      <c r="A2287" s="215" t="s">
        <v>9333</v>
      </c>
      <c r="B2287" s="215" t="s">
        <v>9334</v>
      </c>
      <c r="C2287" s="215" t="str">
        <f t="shared" si="8"/>
        <v>IQAl Muthanná</v>
      </c>
    </row>
    <row r="2288" spans="1:3" ht="12" customHeight="1">
      <c r="A2288" s="215" t="s">
        <v>9335</v>
      </c>
      <c r="B2288" s="215" t="s">
        <v>9336</v>
      </c>
      <c r="C2288" s="215" t="str">
        <f t="shared" si="8"/>
        <v>IQAn Najaf</v>
      </c>
    </row>
    <row r="2289" spans="1:3" ht="12" customHeight="1">
      <c r="A2289" s="215" t="s">
        <v>9337</v>
      </c>
      <c r="B2289" s="215" t="s">
        <v>9338</v>
      </c>
      <c r="C2289" s="215" t="str">
        <f t="shared" si="8"/>
        <v>IQNīnawá</v>
      </c>
    </row>
    <row r="2290" spans="1:3" ht="12" customHeight="1">
      <c r="A2290" s="215" t="s">
        <v>9339</v>
      </c>
      <c r="B2290" s="215" t="s">
        <v>9340</v>
      </c>
      <c r="C2290" s="215" t="str">
        <f t="shared" si="8"/>
        <v>IQAl Qādisīyah</v>
      </c>
    </row>
    <row r="2291" spans="1:3" ht="12" customHeight="1">
      <c r="A2291" s="215" t="s">
        <v>9341</v>
      </c>
      <c r="B2291" s="215" t="s">
        <v>9342</v>
      </c>
      <c r="C2291" s="215" t="str">
        <f t="shared" si="8"/>
        <v>IQŞalāḩ ad Dīn</v>
      </c>
    </row>
    <row r="2292" spans="1:3" ht="12" customHeight="1">
      <c r="A2292" s="215" t="s">
        <v>9343</v>
      </c>
      <c r="B2292" s="215" t="s">
        <v>9344</v>
      </c>
      <c r="C2292" s="215" t="str">
        <f t="shared" si="8"/>
        <v>IQAs Sulaymānīyah</v>
      </c>
    </row>
    <row r="2293" spans="1:3" ht="12" customHeight="1">
      <c r="A2293" s="215" t="s">
        <v>9343</v>
      </c>
      <c r="B2293" s="215" t="s">
        <v>9345</v>
      </c>
      <c r="C2293" s="215" t="str">
        <f t="shared" si="8"/>
        <v>IQSlêmanî</v>
      </c>
    </row>
    <row r="2294" spans="1:3" ht="12" customHeight="1">
      <c r="A2294" s="215" t="s">
        <v>9346</v>
      </c>
      <c r="B2294" s="215" t="s">
        <v>9347</v>
      </c>
      <c r="C2294" s="215" t="str">
        <f t="shared" si="8"/>
        <v>IQWāsiţ</v>
      </c>
    </row>
    <row r="2295" spans="1:3" ht="12" customHeight="1">
      <c r="A2295" s="215" t="s">
        <v>9348</v>
      </c>
      <c r="B2295" s="215" t="s">
        <v>9349</v>
      </c>
      <c r="C2295" s="215" t="str">
        <f t="shared" si="8"/>
        <v>IRĀz̄ārbāyjān-e Shārqī</v>
      </c>
    </row>
    <row r="2296" spans="1:3" ht="12" customHeight="1">
      <c r="A2296" s="215" t="s">
        <v>9350</v>
      </c>
      <c r="B2296" s="215" t="s">
        <v>9351</v>
      </c>
      <c r="C2296" s="215" t="str">
        <f t="shared" si="8"/>
        <v>IRĀz̄ārbāyjān-e Ghārbī</v>
      </c>
    </row>
    <row r="2297" spans="1:3" ht="12" customHeight="1">
      <c r="A2297" s="215" t="s">
        <v>9352</v>
      </c>
      <c r="B2297" s="215" t="s">
        <v>9353</v>
      </c>
      <c r="C2297" s="215" t="str">
        <f t="shared" ref="C2297:C2551" si="9">LEFT(A2297,2)&amp;B2297</f>
        <v>IRArdabīl</v>
      </c>
    </row>
    <row r="2298" spans="1:3" ht="12" customHeight="1">
      <c r="A2298" s="215" t="s">
        <v>9354</v>
      </c>
      <c r="B2298" s="215" t="s">
        <v>9355</v>
      </c>
      <c r="C2298" s="215" t="str">
        <f t="shared" si="9"/>
        <v>IREşfahān</v>
      </c>
    </row>
    <row r="2299" spans="1:3" ht="12" customHeight="1">
      <c r="A2299" s="215" t="s">
        <v>9356</v>
      </c>
      <c r="B2299" s="215" t="s">
        <v>9357</v>
      </c>
      <c r="C2299" s="215" t="str">
        <f t="shared" si="9"/>
        <v>IRĪlām</v>
      </c>
    </row>
    <row r="2300" spans="1:3" ht="12" customHeight="1">
      <c r="A2300" s="215" t="s">
        <v>9358</v>
      </c>
      <c r="B2300" s="215" t="s">
        <v>9359</v>
      </c>
      <c r="C2300" s="215" t="str">
        <f t="shared" si="9"/>
        <v>IRBūshehr</v>
      </c>
    </row>
    <row r="2301" spans="1:3" ht="12" customHeight="1">
      <c r="A2301" s="215" t="s">
        <v>9360</v>
      </c>
      <c r="B2301" s="215" t="s">
        <v>9361</v>
      </c>
      <c r="C2301" s="215" t="str">
        <f t="shared" si="9"/>
        <v>IRTehrān</v>
      </c>
    </row>
    <row r="2302" spans="1:3" ht="12" customHeight="1">
      <c r="A2302" s="215" t="s">
        <v>9362</v>
      </c>
      <c r="B2302" s="215" t="s">
        <v>9363</v>
      </c>
      <c r="C2302" s="215" t="str">
        <f t="shared" si="9"/>
        <v>IRChahār Maḩāl va Bakhtīārī</v>
      </c>
    </row>
    <row r="2303" spans="1:3" ht="12" customHeight="1">
      <c r="A2303" s="215" t="s">
        <v>9364</v>
      </c>
      <c r="B2303" s="215" t="s">
        <v>9365</v>
      </c>
      <c r="C2303" s="215" t="str">
        <f t="shared" si="9"/>
        <v>IRKhūzestān</v>
      </c>
    </row>
    <row r="2304" spans="1:3" ht="12" customHeight="1">
      <c r="A2304" s="215" t="s">
        <v>9366</v>
      </c>
      <c r="B2304" s="215" t="s">
        <v>9367</v>
      </c>
      <c r="C2304" s="215" t="str">
        <f t="shared" si="9"/>
        <v>IRZanjān</v>
      </c>
    </row>
    <row r="2305" spans="1:3" ht="12" customHeight="1">
      <c r="A2305" s="215" t="s">
        <v>9368</v>
      </c>
      <c r="B2305" s="215" t="s">
        <v>9369</v>
      </c>
      <c r="C2305" s="215" t="str">
        <f t="shared" si="9"/>
        <v>IRSemnān</v>
      </c>
    </row>
    <row r="2306" spans="1:3" ht="12" customHeight="1">
      <c r="A2306" s="215" t="s">
        <v>9370</v>
      </c>
      <c r="B2306" s="215" t="s">
        <v>9371</v>
      </c>
      <c r="C2306" s="215" t="str">
        <f t="shared" si="9"/>
        <v>IRSīstān va Balūchestān</v>
      </c>
    </row>
    <row r="2307" spans="1:3" ht="12" customHeight="1">
      <c r="A2307" s="215" t="s">
        <v>9372</v>
      </c>
      <c r="B2307" s="215" t="s">
        <v>9373</v>
      </c>
      <c r="C2307" s="215" t="str">
        <f t="shared" si="9"/>
        <v>IRFārs</v>
      </c>
    </row>
    <row r="2308" spans="1:3" ht="12" customHeight="1">
      <c r="A2308" s="215" t="s">
        <v>9374</v>
      </c>
      <c r="B2308" s="215" t="s">
        <v>9375</v>
      </c>
      <c r="C2308" s="215" t="str">
        <f t="shared" si="9"/>
        <v>IRKermān</v>
      </c>
    </row>
    <row r="2309" spans="1:3" ht="12" customHeight="1">
      <c r="A2309" s="215" t="s">
        <v>9376</v>
      </c>
      <c r="B2309" s="215" t="s">
        <v>9377</v>
      </c>
      <c r="C2309" s="215" t="str">
        <f t="shared" si="9"/>
        <v>IRKordestān</v>
      </c>
    </row>
    <row r="2310" spans="1:3" ht="12" customHeight="1">
      <c r="A2310" s="215" t="s">
        <v>9378</v>
      </c>
      <c r="B2310" s="215" t="s">
        <v>9379</v>
      </c>
      <c r="C2310" s="215" t="str">
        <f t="shared" si="9"/>
        <v>IRKermānshāh</v>
      </c>
    </row>
    <row r="2311" spans="1:3" ht="12" customHeight="1">
      <c r="A2311" s="215" t="s">
        <v>9380</v>
      </c>
      <c r="B2311" s="215" t="s">
        <v>9381</v>
      </c>
      <c r="C2311" s="215" t="str">
        <f t="shared" si="9"/>
        <v>IRKohgīlūyeh va Bowyer Aḩmad</v>
      </c>
    </row>
    <row r="2312" spans="1:3" ht="12" customHeight="1">
      <c r="A2312" s="215" t="s">
        <v>9382</v>
      </c>
      <c r="B2312" s="215" t="s">
        <v>9383</v>
      </c>
      <c r="C2312" s="215" t="str">
        <f t="shared" si="9"/>
        <v>IRGīlān</v>
      </c>
    </row>
    <row r="2313" spans="1:3" ht="12" customHeight="1">
      <c r="A2313" s="215" t="s">
        <v>9384</v>
      </c>
      <c r="B2313" s="215" t="s">
        <v>9385</v>
      </c>
      <c r="C2313" s="215" t="str">
        <f t="shared" si="9"/>
        <v>IRLorestān</v>
      </c>
    </row>
    <row r="2314" spans="1:3" ht="12" customHeight="1">
      <c r="A2314" s="215" t="s">
        <v>9386</v>
      </c>
      <c r="B2314" s="215" t="s">
        <v>9387</v>
      </c>
      <c r="C2314" s="215" t="str">
        <f t="shared" si="9"/>
        <v>IRMāzandarān</v>
      </c>
    </row>
    <row r="2315" spans="1:3" ht="12" customHeight="1">
      <c r="A2315" s="215" t="s">
        <v>9388</v>
      </c>
      <c r="B2315" s="215" t="s">
        <v>9389</v>
      </c>
      <c r="C2315" s="215" t="str">
        <f t="shared" si="9"/>
        <v>IRMarkazī</v>
      </c>
    </row>
    <row r="2316" spans="1:3" ht="12" customHeight="1">
      <c r="A2316" s="215" t="s">
        <v>9390</v>
      </c>
      <c r="B2316" s="215" t="s">
        <v>9391</v>
      </c>
      <c r="C2316" s="215" t="str">
        <f t="shared" si="9"/>
        <v>IRHormozgān</v>
      </c>
    </row>
    <row r="2317" spans="1:3" ht="12" customHeight="1">
      <c r="A2317" s="215" t="s">
        <v>9392</v>
      </c>
      <c r="B2317" s="215" t="s">
        <v>9393</v>
      </c>
      <c r="C2317" s="215" t="str">
        <f t="shared" si="9"/>
        <v>IRHamadān</v>
      </c>
    </row>
    <row r="2318" spans="1:3" ht="12" customHeight="1">
      <c r="A2318" s="215" t="s">
        <v>9394</v>
      </c>
      <c r="B2318" s="215" t="s">
        <v>9395</v>
      </c>
      <c r="C2318" s="215" t="str">
        <f t="shared" si="9"/>
        <v>IRYazd</v>
      </c>
    </row>
    <row r="2319" spans="1:3" ht="12" customHeight="1">
      <c r="A2319" s="215" t="s">
        <v>9396</v>
      </c>
      <c r="B2319" s="215" t="s">
        <v>9397</v>
      </c>
      <c r="C2319" s="215" t="str">
        <f t="shared" si="9"/>
        <v>IRQom</v>
      </c>
    </row>
    <row r="2320" spans="1:3" ht="12" customHeight="1">
      <c r="A2320" s="215" t="s">
        <v>9398</v>
      </c>
      <c r="B2320" s="215" t="s">
        <v>9399</v>
      </c>
      <c r="C2320" s="215" t="str">
        <f t="shared" si="9"/>
        <v>IRGolestān</v>
      </c>
    </row>
    <row r="2321" spans="1:3" ht="12" customHeight="1">
      <c r="A2321" s="215" t="s">
        <v>9400</v>
      </c>
      <c r="B2321" s="215" t="s">
        <v>9401</v>
      </c>
      <c r="C2321" s="215" t="str">
        <f t="shared" si="9"/>
        <v>IRQazvīn</v>
      </c>
    </row>
    <row r="2322" spans="1:3" ht="12" customHeight="1">
      <c r="A2322" s="215" t="s">
        <v>9402</v>
      </c>
      <c r="B2322" s="215" t="s">
        <v>9403</v>
      </c>
      <c r="C2322" s="215" t="str">
        <f t="shared" si="9"/>
        <v>IRKhorāsān-e Jonūbī</v>
      </c>
    </row>
    <row r="2323" spans="1:3" ht="12" customHeight="1">
      <c r="A2323" s="215" t="s">
        <v>9404</v>
      </c>
      <c r="B2323" s="215" t="s">
        <v>9405</v>
      </c>
      <c r="C2323" s="215" t="str">
        <f t="shared" si="9"/>
        <v>IRKhorāsān-e Raẕavī</v>
      </c>
    </row>
    <row r="2324" spans="1:3" ht="12" customHeight="1">
      <c r="A2324" s="215" t="s">
        <v>9406</v>
      </c>
      <c r="B2324" s="215" t="s">
        <v>9407</v>
      </c>
      <c r="C2324" s="215" t="str">
        <f t="shared" si="9"/>
        <v>IRKhorāsān-e Shomālī</v>
      </c>
    </row>
    <row r="2325" spans="1:3" ht="12" customHeight="1">
      <c r="A2325" s="215" t="s">
        <v>9408</v>
      </c>
      <c r="B2325" s="215" t="s">
        <v>9409</v>
      </c>
      <c r="C2325" s="215" t="str">
        <f t="shared" si="9"/>
        <v>IRAlborz</v>
      </c>
    </row>
    <row r="2326" spans="1:3" ht="12" customHeight="1">
      <c r="A2326" s="215" t="s">
        <v>9410</v>
      </c>
      <c r="B2326" s="215" t="s">
        <v>9411</v>
      </c>
      <c r="C2326" s="215" t="str">
        <f t="shared" si="9"/>
        <v>ISHöfuðborgarsvæði</v>
      </c>
    </row>
    <row r="2327" spans="1:3" ht="12" customHeight="1">
      <c r="A2327" s="215" t="s">
        <v>9412</v>
      </c>
      <c r="B2327" s="215" t="s">
        <v>9413</v>
      </c>
      <c r="C2327" s="215" t="str">
        <f t="shared" si="9"/>
        <v>ISSuðurnes</v>
      </c>
    </row>
    <row r="2328" spans="1:3" ht="12" customHeight="1">
      <c r="A2328" s="215" t="s">
        <v>9414</v>
      </c>
      <c r="B2328" s="215" t="s">
        <v>9415</v>
      </c>
      <c r="C2328" s="215" t="str">
        <f t="shared" si="9"/>
        <v>ISVesturland</v>
      </c>
    </row>
    <row r="2329" spans="1:3" ht="12" customHeight="1">
      <c r="A2329" s="215" t="s">
        <v>9416</v>
      </c>
      <c r="B2329" s="215" t="s">
        <v>9417</v>
      </c>
      <c r="C2329" s="215" t="str">
        <f t="shared" si="9"/>
        <v>ISVestfirðir</v>
      </c>
    </row>
    <row r="2330" spans="1:3" ht="12" customHeight="1">
      <c r="A2330" s="215" t="s">
        <v>9418</v>
      </c>
      <c r="B2330" s="215" t="s">
        <v>9419</v>
      </c>
      <c r="C2330" s="215" t="str">
        <f t="shared" si="9"/>
        <v>ISNorðurland vestra</v>
      </c>
    </row>
    <row r="2331" spans="1:3" ht="12" customHeight="1">
      <c r="A2331" s="215" t="s">
        <v>9420</v>
      </c>
      <c r="B2331" s="215" t="s">
        <v>9421</v>
      </c>
      <c r="C2331" s="215" t="str">
        <f t="shared" si="9"/>
        <v>ISNorðurland eystra</v>
      </c>
    </row>
    <row r="2332" spans="1:3" ht="12" customHeight="1">
      <c r="A2332" s="215" t="s">
        <v>9422</v>
      </c>
      <c r="B2332" s="215" t="s">
        <v>9423</v>
      </c>
      <c r="C2332" s="215" t="str">
        <f t="shared" si="9"/>
        <v>ISAusturland</v>
      </c>
    </row>
    <row r="2333" spans="1:3" ht="12" customHeight="1">
      <c r="A2333" s="215" t="s">
        <v>9424</v>
      </c>
      <c r="B2333" s="215" t="s">
        <v>9425</v>
      </c>
      <c r="C2333" s="215" t="str">
        <f t="shared" si="9"/>
        <v>ISSuðurland</v>
      </c>
    </row>
    <row r="2334" spans="1:3" ht="12" customHeight="1">
      <c r="A2334" s="215" t="s">
        <v>9426</v>
      </c>
      <c r="B2334" s="215" t="s">
        <v>9427</v>
      </c>
      <c r="C2334" s="215" t="str">
        <f t="shared" si="9"/>
        <v>ITPiemonte</v>
      </c>
    </row>
    <row r="2335" spans="1:3" ht="12" customHeight="1">
      <c r="A2335" s="215" t="s">
        <v>9428</v>
      </c>
      <c r="B2335" s="215" t="s">
        <v>9429</v>
      </c>
      <c r="C2335" s="215" t="str">
        <f t="shared" si="9"/>
        <v>ITAlessandria</v>
      </c>
    </row>
    <row r="2336" spans="1:3" ht="12" customHeight="1">
      <c r="A2336" s="215" t="s">
        <v>9430</v>
      </c>
      <c r="B2336" s="215" t="s">
        <v>9431</v>
      </c>
      <c r="C2336" s="215" t="str">
        <f t="shared" si="9"/>
        <v>ITAsti</v>
      </c>
    </row>
    <row r="2337" spans="1:3" ht="12" customHeight="1">
      <c r="A2337" s="215" t="s">
        <v>9432</v>
      </c>
      <c r="B2337" s="215" t="s">
        <v>9433</v>
      </c>
      <c r="C2337" s="215" t="str">
        <f t="shared" si="9"/>
        <v>ITBiella</v>
      </c>
    </row>
    <row r="2338" spans="1:3" ht="12" customHeight="1">
      <c r="A2338" s="215" t="s">
        <v>9434</v>
      </c>
      <c r="B2338" s="215" t="s">
        <v>9435</v>
      </c>
      <c r="C2338" s="215" t="str">
        <f t="shared" si="9"/>
        <v>ITCuneo</v>
      </c>
    </row>
    <row r="2339" spans="1:3" ht="12" customHeight="1">
      <c r="A2339" s="215" t="s">
        <v>9436</v>
      </c>
      <c r="B2339" s="215" t="s">
        <v>9437</v>
      </c>
      <c r="C2339" s="215" t="str">
        <f t="shared" si="9"/>
        <v>ITNovara</v>
      </c>
    </row>
    <row r="2340" spans="1:3" ht="12" customHeight="1">
      <c r="A2340" s="215" t="s">
        <v>9438</v>
      </c>
      <c r="B2340" s="215" t="s">
        <v>9439</v>
      </c>
      <c r="C2340" s="215" t="str">
        <f t="shared" si="9"/>
        <v>ITVerbano-Cusio-Ossola</v>
      </c>
    </row>
    <row r="2341" spans="1:3" ht="12" customHeight="1">
      <c r="A2341" s="215" t="s">
        <v>9440</v>
      </c>
      <c r="B2341" s="215" t="s">
        <v>9441</v>
      </c>
      <c r="C2341" s="215" t="str">
        <f t="shared" si="9"/>
        <v>ITVercelli</v>
      </c>
    </row>
    <row r="2342" spans="1:3" ht="12" customHeight="1">
      <c r="A2342" s="215" t="s">
        <v>9442</v>
      </c>
      <c r="B2342" s="215" t="s">
        <v>9443</v>
      </c>
      <c r="C2342" s="215" t="str">
        <f t="shared" si="9"/>
        <v>ITTorino</v>
      </c>
    </row>
    <row r="2343" spans="1:3" ht="12" customHeight="1">
      <c r="A2343" s="215" t="s">
        <v>9444</v>
      </c>
      <c r="B2343" s="215" t="s">
        <v>175</v>
      </c>
      <c r="C2343" s="215" t="str">
        <f t="shared" si="9"/>
        <v>ITLombardia</v>
      </c>
    </row>
    <row r="2344" spans="1:3" ht="12" customHeight="1">
      <c r="A2344" s="215" t="s">
        <v>9445</v>
      </c>
      <c r="B2344" s="215" t="s">
        <v>9446</v>
      </c>
      <c r="C2344" s="215" t="str">
        <f t="shared" si="9"/>
        <v>ITBergamo</v>
      </c>
    </row>
    <row r="2345" spans="1:3" ht="12" customHeight="1">
      <c r="A2345" s="215" t="s">
        <v>9447</v>
      </c>
      <c r="B2345" s="215" t="s">
        <v>9448</v>
      </c>
      <c r="C2345" s="215" t="str">
        <f t="shared" si="9"/>
        <v>ITBrescia</v>
      </c>
    </row>
    <row r="2346" spans="1:3" ht="12" customHeight="1">
      <c r="A2346" s="215" t="s">
        <v>9449</v>
      </c>
      <c r="B2346" s="215" t="s">
        <v>9450</v>
      </c>
      <c r="C2346" s="215" t="str">
        <f t="shared" si="9"/>
        <v>ITComo</v>
      </c>
    </row>
    <row r="2347" spans="1:3" ht="12" customHeight="1">
      <c r="A2347" s="215" t="s">
        <v>9451</v>
      </c>
      <c r="B2347" s="215" t="s">
        <v>9452</v>
      </c>
      <c r="C2347" s="215" t="str">
        <f t="shared" si="9"/>
        <v>ITCremona</v>
      </c>
    </row>
    <row r="2348" spans="1:3" ht="12" customHeight="1">
      <c r="A2348" s="215" t="s">
        <v>9453</v>
      </c>
      <c r="B2348" s="215" t="s">
        <v>9454</v>
      </c>
      <c r="C2348" s="215" t="str">
        <f t="shared" si="9"/>
        <v>ITLecco</v>
      </c>
    </row>
    <row r="2349" spans="1:3" ht="12" customHeight="1">
      <c r="A2349" s="215" t="s">
        <v>9455</v>
      </c>
      <c r="B2349" s="215" t="s">
        <v>9456</v>
      </c>
      <c r="C2349" s="215" t="str">
        <f t="shared" si="9"/>
        <v>ITLodi</v>
      </c>
    </row>
    <row r="2350" spans="1:3" ht="12" customHeight="1">
      <c r="A2350" s="215" t="s">
        <v>9457</v>
      </c>
      <c r="B2350" s="215" t="s">
        <v>9458</v>
      </c>
      <c r="C2350" s="215" t="str">
        <f t="shared" si="9"/>
        <v>ITMonza e Brianza</v>
      </c>
    </row>
    <row r="2351" spans="1:3" ht="12" customHeight="1">
      <c r="A2351" s="215" t="s">
        <v>9459</v>
      </c>
      <c r="B2351" s="215" t="s">
        <v>9460</v>
      </c>
      <c r="C2351" s="215" t="str">
        <f t="shared" si="9"/>
        <v>ITMantova</v>
      </c>
    </row>
    <row r="2352" spans="1:3" ht="12" customHeight="1">
      <c r="A2352" s="215" t="s">
        <v>9461</v>
      </c>
      <c r="B2352" s="215" t="s">
        <v>9462</v>
      </c>
      <c r="C2352" s="215" t="str">
        <f t="shared" si="9"/>
        <v>ITPavia</v>
      </c>
    </row>
    <row r="2353" spans="1:3" ht="12" customHeight="1">
      <c r="A2353" s="215" t="s">
        <v>9463</v>
      </c>
      <c r="B2353" s="215" t="s">
        <v>9464</v>
      </c>
      <c r="C2353" s="215" t="str">
        <f t="shared" si="9"/>
        <v>ITSondrio</v>
      </c>
    </row>
    <row r="2354" spans="1:3" ht="12" customHeight="1">
      <c r="A2354" s="215" t="s">
        <v>9465</v>
      </c>
      <c r="B2354" s="215" t="s">
        <v>9466</v>
      </c>
      <c r="C2354" s="215" t="str">
        <f t="shared" si="9"/>
        <v>ITVarese</v>
      </c>
    </row>
    <row r="2355" spans="1:3" ht="12" customHeight="1">
      <c r="A2355" s="215" t="s">
        <v>9467</v>
      </c>
      <c r="B2355" s="215" t="s">
        <v>9468</v>
      </c>
      <c r="C2355" s="215" t="str">
        <f t="shared" si="9"/>
        <v>ITMilano</v>
      </c>
    </row>
    <row r="2356" spans="1:3" ht="12" customHeight="1">
      <c r="A2356" s="215" t="s">
        <v>9469</v>
      </c>
      <c r="B2356" s="215" t="s">
        <v>9470</v>
      </c>
      <c r="C2356" s="215" t="str">
        <f t="shared" si="9"/>
        <v>ITVeneto</v>
      </c>
    </row>
    <row r="2357" spans="1:3" ht="12" customHeight="1">
      <c r="A2357" s="215" t="s">
        <v>9471</v>
      </c>
      <c r="B2357" s="215" t="s">
        <v>9472</v>
      </c>
      <c r="C2357" s="215" t="str">
        <f t="shared" si="9"/>
        <v>ITBelluno</v>
      </c>
    </row>
    <row r="2358" spans="1:3" ht="12" customHeight="1">
      <c r="A2358" s="215" t="s">
        <v>9473</v>
      </c>
      <c r="B2358" s="215" t="s">
        <v>9474</v>
      </c>
      <c r="C2358" s="215" t="str">
        <f t="shared" si="9"/>
        <v>ITPadova</v>
      </c>
    </row>
    <row r="2359" spans="1:3" ht="12" customHeight="1">
      <c r="A2359" s="215" t="s">
        <v>9475</v>
      </c>
      <c r="B2359" s="215" t="s">
        <v>9476</v>
      </c>
      <c r="C2359" s="215" t="str">
        <f t="shared" si="9"/>
        <v>ITRovigo</v>
      </c>
    </row>
    <row r="2360" spans="1:3" ht="12" customHeight="1">
      <c r="A2360" s="215" t="s">
        <v>9477</v>
      </c>
      <c r="B2360" s="215" t="s">
        <v>9478</v>
      </c>
      <c r="C2360" s="215" t="str">
        <f t="shared" si="9"/>
        <v>ITTreviso</v>
      </c>
    </row>
    <row r="2361" spans="1:3" ht="12" customHeight="1">
      <c r="A2361" s="215" t="s">
        <v>9479</v>
      </c>
      <c r="B2361" s="215" t="s">
        <v>9480</v>
      </c>
      <c r="C2361" s="215" t="str">
        <f t="shared" si="9"/>
        <v>ITVicenza</v>
      </c>
    </row>
    <row r="2362" spans="1:3" ht="12" customHeight="1">
      <c r="A2362" s="215" t="s">
        <v>9481</v>
      </c>
      <c r="B2362" s="215" t="s">
        <v>9482</v>
      </c>
      <c r="C2362" s="215" t="str">
        <f t="shared" si="9"/>
        <v>ITVerona</v>
      </c>
    </row>
    <row r="2363" spans="1:3" ht="12" customHeight="1">
      <c r="A2363" s="215" t="s">
        <v>9483</v>
      </c>
      <c r="B2363" s="215" t="s">
        <v>9484</v>
      </c>
      <c r="C2363" s="215" t="str">
        <f t="shared" si="9"/>
        <v>ITVenezia</v>
      </c>
    </row>
    <row r="2364" spans="1:3" ht="12" customHeight="1">
      <c r="A2364" s="215" t="s">
        <v>9485</v>
      </c>
      <c r="B2364" s="215" t="s">
        <v>9486</v>
      </c>
      <c r="C2364" s="215" t="str">
        <f t="shared" si="9"/>
        <v>ITLiguria</v>
      </c>
    </row>
    <row r="2365" spans="1:3" ht="12" customHeight="1">
      <c r="A2365" s="215" t="s">
        <v>9487</v>
      </c>
      <c r="B2365" s="215" t="s">
        <v>9488</v>
      </c>
      <c r="C2365" s="215" t="str">
        <f t="shared" si="9"/>
        <v>ITImperia</v>
      </c>
    </row>
    <row r="2366" spans="1:3" ht="12" customHeight="1">
      <c r="A2366" s="215" t="s">
        <v>9489</v>
      </c>
      <c r="B2366" s="215" t="s">
        <v>9490</v>
      </c>
      <c r="C2366" s="215" t="str">
        <f t="shared" si="9"/>
        <v>ITLa Spezia</v>
      </c>
    </row>
    <row r="2367" spans="1:3" ht="12" customHeight="1">
      <c r="A2367" s="215" t="s">
        <v>9491</v>
      </c>
      <c r="B2367" s="215" t="s">
        <v>9492</v>
      </c>
      <c r="C2367" s="215" t="str">
        <f t="shared" si="9"/>
        <v>ITSavona</v>
      </c>
    </row>
    <row r="2368" spans="1:3" ht="12" customHeight="1">
      <c r="A2368" s="215" t="s">
        <v>9493</v>
      </c>
      <c r="B2368" s="215" t="s">
        <v>9494</v>
      </c>
      <c r="C2368" s="215" t="str">
        <f t="shared" si="9"/>
        <v>ITGenova</v>
      </c>
    </row>
    <row r="2369" spans="1:3" ht="12" customHeight="1">
      <c r="A2369" s="215" t="s">
        <v>9495</v>
      </c>
      <c r="B2369" s="215" t="s">
        <v>9496</v>
      </c>
      <c r="C2369" s="215" t="str">
        <f t="shared" si="9"/>
        <v>ITEmilia-Romagna</v>
      </c>
    </row>
    <row r="2370" spans="1:3" ht="12" customHeight="1">
      <c r="A2370" s="215" t="s">
        <v>9497</v>
      </c>
      <c r="B2370" s="215" t="s">
        <v>9498</v>
      </c>
      <c r="C2370" s="215" t="str">
        <f t="shared" si="9"/>
        <v>ITForlì-Cesena</v>
      </c>
    </row>
    <row r="2371" spans="1:3" ht="12" customHeight="1">
      <c r="A2371" s="215" t="s">
        <v>9499</v>
      </c>
      <c r="B2371" s="215" t="s">
        <v>9500</v>
      </c>
      <c r="C2371" s="215" t="str">
        <f t="shared" si="9"/>
        <v>ITFerrara</v>
      </c>
    </row>
    <row r="2372" spans="1:3" ht="12" customHeight="1">
      <c r="A2372" s="215" t="s">
        <v>9501</v>
      </c>
      <c r="B2372" s="215" t="s">
        <v>9502</v>
      </c>
      <c r="C2372" s="215" t="str">
        <f t="shared" si="9"/>
        <v>ITModena</v>
      </c>
    </row>
    <row r="2373" spans="1:3" ht="12" customHeight="1">
      <c r="A2373" s="215" t="s">
        <v>9503</v>
      </c>
      <c r="B2373" s="215" t="s">
        <v>9504</v>
      </c>
      <c r="C2373" s="215" t="str">
        <f t="shared" si="9"/>
        <v>ITPiacenza</v>
      </c>
    </row>
    <row r="2374" spans="1:3" ht="12" customHeight="1">
      <c r="A2374" s="215" t="s">
        <v>9505</v>
      </c>
      <c r="B2374" s="215" t="s">
        <v>9506</v>
      </c>
      <c r="C2374" s="215" t="str">
        <f t="shared" si="9"/>
        <v>ITParma</v>
      </c>
    </row>
    <row r="2375" spans="1:3" ht="12" customHeight="1">
      <c r="A2375" s="215" t="s">
        <v>9507</v>
      </c>
      <c r="B2375" s="215" t="s">
        <v>9508</v>
      </c>
      <c r="C2375" s="215" t="str">
        <f t="shared" si="9"/>
        <v>ITRavenna</v>
      </c>
    </row>
    <row r="2376" spans="1:3" ht="12" customHeight="1">
      <c r="A2376" s="215" t="s">
        <v>9509</v>
      </c>
      <c r="B2376" s="215" t="s">
        <v>9510</v>
      </c>
      <c r="C2376" s="215" t="str">
        <f t="shared" si="9"/>
        <v>ITReggio Emilia</v>
      </c>
    </row>
    <row r="2377" spans="1:3" ht="12" customHeight="1">
      <c r="A2377" s="215" t="s">
        <v>9511</v>
      </c>
      <c r="B2377" s="215" t="s">
        <v>9512</v>
      </c>
      <c r="C2377" s="215" t="str">
        <f t="shared" si="9"/>
        <v>ITRimini</v>
      </c>
    </row>
    <row r="2378" spans="1:3" ht="12" customHeight="1">
      <c r="A2378" s="215" t="s">
        <v>9513</v>
      </c>
      <c r="B2378" s="215" t="s">
        <v>9514</v>
      </c>
      <c r="C2378" s="215" t="str">
        <f t="shared" si="9"/>
        <v>ITBologna</v>
      </c>
    </row>
    <row r="2379" spans="1:3" ht="12" customHeight="1">
      <c r="A2379" s="215" t="s">
        <v>9515</v>
      </c>
      <c r="B2379" s="215" t="s">
        <v>346</v>
      </c>
      <c r="C2379" s="215" t="str">
        <f t="shared" si="9"/>
        <v>ITToscana</v>
      </c>
    </row>
    <row r="2380" spans="1:3" ht="12" customHeight="1">
      <c r="A2380" s="215" t="s">
        <v>9516</v>
      </c>
      <c r="B2380" s="215" t="s">
        <v>345</v>
      </c>
      <c r="C2380" s="215" t="str">
        <f t="shared" si="9"/>
        <v>ITArezzo</v>
      </c>
    </row>
    <row r="2381" spans="1:3" ht="12" customHeight="1">
      <c r="A2381" s="215" t="s">
        <v>9517</v>
      </c>
      <c r="B2381" s="215" t="s">
        <v>9518</v>
      </c>
      <c r="C2381" s="215" t="str">
        <f t="shared" si="9"/>
        <v>ITGrosseto</v>
      </c>
    </row>
    <row r="2382" spans="1:3" ht="12" customHeight="1">
      <c r="A2382" s="215" t="s">
        <v>9519</v>
      </c>
      <c r="B2382" s="215" t="s">
        <v>9520</v>
      </c>
      <c r="C2382" s="215" t="str">
        <f t="shared" si="9"/>
        <v>ITLivorno</v>
      </c>
    </row>
    <row r="2383" spans="1:3" ht="12" customHeight="1">
      <c r="A2383" s="215" t="s">
        <v>9521</v>
      </c>
      <c r="B2383" s="215" t="s">
        <v>9522</v>
      </c>
      <c r="C2383" s="215" t="str">
        <f t="shared" si="9"/>
        <v>ITLucca</v>
      </c>
    </row>
    <row r="2384" spans="1:3" ht="12" customHeight="1">
      <c r="A2384" s="215" t="s">
        <v>9523</v>
      </c>
      <c r="B2384" s="215" t="s">
        <v>9524</v>
      </c>
      <c r="C2384" s="215" t="str">
        <f t="shared" si="9"/>
        <v>ITMassa-Carrara</v>
      </c>
    </row>
    <row r="2385" spans="1:3" ht="12" customHeight="1">
      <c r="A2385" s="215" t="s">
        <v>9525</v>
      </c>
      <c r="B2385" s="215" t="s">
        <v>9526</v>
      </c>
      <c r="C2385" s="215" t="str">
        <f t="shared" si="9"/>
        <v>ITPisa</v>
      </c>
    </row>
    <row r="2386" spans="1:3" ht="12" customHeight="1">
      <c r="A2386" s="215" t="s">
        <v>9527</v>
      </c>
      <c r="B2386" s="215" t="s">
        <v>9528</v>
      </c>
      <c r="C2386" s="215" t="str">
        <f t="shared" si="9"/>
        <v>ITPrato</v>
      </c>
    </row>
    <row r="2387" spans="1:3" ht="12" customHeight="1">
      <c r="A2387" s="215" t="s">
        <v>9529</v>
      </c>
      <c r="B2387" s="215" t="s">
        <v>9530</v>
      </c>
      <c r="C2387" s="215" t="str">
        <f t="shared" si="9"/>
        <v>ITPistoia</v>
      </c>
    </row>
    <row r="2388" spans="1:3" ht="12" customHeight="1">
      <c r="A2388" s="215" t="s">
        <v>9531</v>
      </c>
      <c r="B2388" s="215" t="s">
        <v>9532</v>
      </c>
      <c r="C2388" s="215" t="str">
        <f t="shared" si="9"/>
        <v>ITSiena</v>
      </c>
    </row>
    <row r="2389" spans="1:3" ht="12" customHeight="1">
      <c r="A2389" s="215" t="s">
        <v>9533</v>
      </c>
      <c r="B2389" s="215" t="s">
        <v>9534</v>
      </c>
      <c r="C2389" s="215" t="str">
        <f t="shared" si="9"/>
        <v>ITFirenze</v>
      </c>
    </row>
    <row r="2390" spans="1:3" ht="12" customHeight="1">
      <c r="A2390" s="215" t="s">
        <v>9535</v>
      </c>
      <c r="B2390" s="215" t="s">
        <v>9536</v>
      </c>
      <c r="C2390" s="215" t="str">
        <f t="shared" si="9"/>
        <v>ITUmbria</v>
      </c>
    </row>
    <row r="2391" spans="1:3" ht="12" customHeight="1">
      <c r="A2391" s="215" t="s">
        <v>9537</v>
      </c>
      <c r="B2391" s="215" t="s">
        <v>9538</v>
      </c>
      <c r="C2391" s="215" t="str">
        <f t="shared" si="9"/>
        <v>ITPerugia</v>
      </c>
    </row>
    <row r="2392" spans="1:3" ht="12" customHeight="1">
      <c r="A2392" s="215" t="s">
        <v>9539</v>
      </c>
      <c r="B2392" s="215" t="s">
        <v>9540</v>
      </c>
      <c r="C2392" s="215" t="str">
        <f t="shared" si="9"/>
        <v>ITTerni</v>
      </c>
    </row>
    <row r="2393" spans="1:3" ht="12" customHeight="1">
      <c r="A2393" s="215" t="s">
        <v>9541</v>
      </c>
      <c r="B2393" s="215" t="s">
        <v>9542</v>
      </c>
      <c r="C2393" s="215" t="str">
        <f t="shared" si="9"/>
        <v>ITMarche</v>
      </c>
    </row>
    <row r="2394" spans="1:3" ht="12" customHeight="1">
      <c r="A2394" s="215" t="s">
        <v>9543</v>
      </c>
      <c r="B2394" s="215" t="s">
        <v>9544</v>
      </c>
      <c r="C2394" s="215" t="str">
        <f t="shared" si="9"/>
        <v>ITAncona</v>
      </c>
    </row>
    <row r="2395" spans="1:3" ht="12" customHeight="1">
      <c r="A2395" s="215" t="s">
        <v>9545</v>
      </c>
      <c r="B2395" s="215" t="s">
        <v>9546</v>
      </c>
      <c r="C2395" s="215" t="str">
        <f t="shared" si="9"/>
        <v>ITAscoli Piceno</v>
      </c>
    </row>
    <row r="2396" spans="1:3" ht="12" customHeight="1">
      <c r="A2396" s="215" t="s">
        <v>9547</v>
      </c>
      <c r="B2396" s="215" t="s">
        <v>9548</v>
      </c>
      <c r="C2396" s="215" t="str">
        <f t="shared" si="9"/>
        <v>ITFermo</v>
      </c>
    </row>
    <row r="2397" spans="1:3" ht="12" customHeight="1">
      <c r="A2397" s="215" t="s">
        <v>9549</v>
      </c>
      <c r="B2397" s="215" t="s">
        <v>9550</v>
      </c>
      <c r="C2397" s="215" t="str">
        <f t="shared" si="9"/>
        <v>ITMacerata</v>
      </c>
    </row>
    <row r="2398" spans="1:3" ht="12" customHeight="1">
      <c r="A2398" s="215" t="s">
        <v>9551</v>
      </c>
      <c r="B2398" s="215" t="s">
        <v>9552</v>
      </c>
      <c r="C2398" s="215" t="str">
        <f t="shared" si="9"/>
        <v>ITPesaro e Urbino</v>
      </c>
    </row>
    <row r="2399" spans="1:3" ht="12" customHeight="1">
      <c r="A2399" s="215" t="s">
        <v>9553</v>
      </c>
      <c r="B2399" s="215" t="s">
        <v>9554</v>
      </c>
      <c r="C2399" s="215" t="str">
        <f t="shared" si="9"/>
        <v>ITLazio</v>
      </c>
    </row>
    <row r="2400" spans="1:3" ht="12" customHeight="1">
      <c r="A2400" s="215" t="s">
        <v>9555</v>
      </c>
      <c r="B2400" s="215" t="s">
        <v>9556</v>
      </c>
      <c r="C2400" s="215" t="str">
        <f t="shared" si="9"/>
        <v>ITFrosinone</v>
      </c>
    </row>
    <row r="2401" spans="1:3" ht="12" customHeight="1">
      <c r="A2401" s="215" t="s">
        <v>9557</v>
      </c>
      <c r="B2401" s="215" t="s">
        <v>9558</v>
      </c>
      <c r="C2401" s="215" t="str">
        <f t="shared" si="9"/>
        <v>ITLatina</v>
      </c>
    </row>
    <row r="2402" spans="1:3" ht="12" customHeight="1">
      <c r="A2402" s="215" t="s">
        <v>9559</v>
      </c>
      <c r="B2402" s="215" t="s">
        <v>9560</v>
      </c>
      <c r="C2402" s="215" t="str">
        <f t="shared" si="9"/>
        <v>ITRieti</v>
      </c>
    </row>
    <row r="2403" spans="1:3" ht="12" customHeight="1">
      <c r="A2403" s="215" t="s">
        <v>9561</v>
      </c>
      <c r="B2403" s="215" t="s">
        <v>9562</v>
      </c>
      <c r="C2403" s="215" t="str">
        <f t="shared" si="9"/>
        <v>ITViterbo</v>
      </c>
    </row>
    <row r="2404" spans="1:3" ht="12" customHeight="1">
      <c r="A2404" s="215" t="s">
        <v>9563</v>
      </c>
      <c r="B2404" s="215" t="s">
        <v>9564</v>
      </c>
      <c r="C2404" s="215" t="str">
        <f t="shared" si="9"/>
        <v>ITRoma</v>
      </c>
    </row>
    <row r="2405" spans="1:3" ht="12" customHeight="1">
      <c r="A2405" s="215" t="s">
        <v>9565</v>
      </c>
      <c r="B2405" s="215" t="s">
        <v>9566</v>
      </c>
      <c r="C2405" s="215" t="str">
        <f t="shared" si="9"/>
        <v>ITAbruzzo</v>
      </c>
    </row>
    <row r="2406" spans="1:3" ht="12" customHeight="1">
      <c r="A2406" s="215" t="s">
        <v>9567</v>
      </c>
      <c r="B2406" s="215" t="s">
        <v>9568</v>
      </c>
      <c r="C2406" s="215" t="str">
        <f t="shared" si="9"/>
        <v>ITL'Aquila</v>
      </c>
    </row>
    <row r="2407" spans="1:3" ht="12" customHeight="1">
      <c r="A2407" s="215" t="s">
        <v>9569</v>
      </c>
      <c r="B2407" s="215" t="s">
        <v>9570</v>
      </c>
      <c r="C2407" s="215" t="str">
        <f t="shared" si="9"/>
        <v>ITChieti</v>
      </c>
    </row>
    <row r="2408" spans="1:3" ht="12" customHeight="1">
      <c r="A2408" s="215" t="s">
        <v>9571</v>
      </c>
      <c r="B2408" s="215" t="s">
        <v>9572</v>
      </c>
      <c r="C2408" s="215" t="str">
        <f t="shared" si="9"/>
        <v>ITPescara</v>
      </c>
    </row>
    <row r="2409" spans="1:3" ht="12" customHeight="1">
      <c r="A2409" s="215" t="s">
        <v>9573</v>
      </c>
      <c r="B2409" s="215" t="s">
        <v>9574</v>
      </c>
      <c r="C2409" s="215" t="str">
        <f t="shared" si="9"/>
        <v>ITTeramo</v>
      </c>
    </row>
    <row r="2410" spans="1:3" ht="12" customHeight="1">
      <c r="A2410" s="215" t="s">
        <v>9575</v>
      </c>
      <c r="B2410" s="215" t="s">
        <v>9576</v>
      </c>
      <c r="C2410" s="215" t="str">
        <f t="shared" si="9"/>
        <v>ITMolise</v>
      </c>
    </row>
    <row r="2411" spans="1:3" ht="12" customHeight="1">
      <c r="A2411" s="215" t="s">
        <v>9577</v>
      </c>
      <c r="B2411" s="215" t="s">
        <v>9578</v>
      </c>
      <c r="C2411" s="215" t="str">
        <f t="shared" si="9"/>
        <v>ITCampobasso</v>
      </c>
    </row>
    <row r="2412" spans="1:3" ht="12" customHeight="1">
      <c r="A2412" s="215" t="s">
        <v>9579</v>
      </c>
      <c r="B2412" s="215" t="s">
        <v>9580</v>
      </c>
      <c r="C2412" s="215" t="str">
        <f t="shared" si="9"/>
        <v>ITIsernia</v>
      </c>
    </row>
    <row r="2413" spans="1:3" ht="12" customHeight="1">
      <c r="A2413" s="215" t="s">
        <v>9581</v>
      </c>
      <c r="B2413" s="215" t="s">
        <v>9582</v>
      </c>
      <c r="C2413" s="215" t="str">
        <f t="shared" si="9"/>
        <v>ITCampania</v>
      </c>
    </row>
    <row r="2414" spans="1:3" ht="12" customHeight="1">
      <c r="A2414" s="215" t="s">
        <v>9583</v>
      </c>
      <c r="B2414" s="215" t="s">
        <v>9584</v>
      </c>
      <c r="C2414" s="215" t="str">
        <f t="shared" si="9"/>
        <v>ITAvellino</v>
      </c>
    </row>
    <row r="2415" spans="1:3" ht="12" customHeight="1">
      <c r="A2415" s="215" t="s">
        <v>9585</v>
      </c>
      <c r="B2415" s="215" t="s">
        <v>9586</v>
      </c>
      <c r="C2415" s="215" t="str">
        <f t="shared" si="9"/>
        <v>ITBenevento</v>
      </c>
    </row>
    <row r="2416" spans="1:3" ht="12" customHeight="1">
      <c r="A2416" s="215" t="s">
        <v>9587</v>
      </c>
      <c r="B2416" s="215" t="s">
        <v>9588</v>
      </c>
      <c r="C2416" s="215" t="str">
        <f t="shared" si="9"/>
        <v>ITCaserta</v>
      </c>
    </row>
    <row r="2417" spans="1:3" ht="12" customHeight="1">
      <c r="A2417" s="215" t="s">
        <v>9589</v>
      </c>
      <c r="B2417" s="215" t="s">
        <v>9590</v>
      </c>
      <c r="C2417" s="215" t="str">
        <f t="shared" si="9"/>
        <v>ITSalerno</v>
      </c>
    </row>
    <row r="2418" spans="1:3" ht="12" customHeight="1">
      <c r="A2418" s="215" t="s">
        <v>9591</v>
      </c>
      <c r="B2418" s="215" t="s">
        <v>9592</v>
      </c>
      <c r="C2418" s="215" t="str">
        <f t="shared" si="9"/>
        <v>ITNapoli</v>
      </c>
    </row>
    <row r="2419" spans="1:3" ht="12" customHeight="1">
      <c r="A2419" s="215" t="s">
        <v>9593</v>
      </c>
      <c r="B2419" s="215" t="s">
        <v>9594</v>
      </c>
      <c r="C2419" s="215" t="str">
        <f t="shared" si="9"/>
        <v>ITPuglia</v>
      </c>
    </row>
    <row r="2420" spans="1:3" ht="12" customHeight="1">
      <c r="A2420" s="215" t="s">
        <v>9595</v>
      </c>
      <c r="B2420" s="215" t="s">
        <v>9596</v>
      </c>
      <c r="C2420" s="215" t="str">
        <f t="shared" si="9"/>
        <v>ITBrindisi</v>
      </c>
    </row>
    <row r="2421" spans="1:3" ht="12" customHeight="1">
      <c r="A2421" s="215" t="s">
        <v>9597</v>
      </c>
      <c r="B2421" s="215" t="s">
        <v>9598</v>
      </c>
      <c r="C2421" s="215" t="str">
        <f t="shared" si="9"/>
        <v>ITBarletta-Andria-Trani</v>
      </c>
    </row>
    <row r="2422" spans="1:3" ht="12" customHeight="1">
      <c r="A2422" s="215" t="s">
        <v>9599</v>
      </c>
      <c r="B2422" s="215" t="s">
        <v>9600</v>
      </c>
      <c r="C2422" s="215" t="str">
        <f t="shared" si="9"/>
        <v>ITFoggia</v>
      </c>
    </row>
    <row r="2423" spans="1:3" ht="12" customHeight="1">
      <c r="A2423" s="215" t="s">
        <v>9601</v>
      </c>
      <c r="B2423" s="215" t="s">
        <v>9602</v>
      </c>
      <c r="C2423" s="215" t="str">
        <f t="shared" si="9"/>
        <v>ITLecce</v>
      </c>
    </row>
    <row r="2424" spans="1:3" ht="12" customHeight="1">
      <c r="A2424" s="215" t="s">
        <v>9603</v>
      </c>
      <c r="B2424" s="215" t="s">
        <v>9604</v>
      </c>
      <c r="C2424" s="215" t="str">
        <f t="shared" si="9"/>
        <v>ITTaranto</v>
      </c>
    </row>
    <row r="2425" spans="1:3" ht="12" customHeight="1">
      <c r="A2425" s="215" t="s">
        <v>9605</v>
      </c>
      <c r="B2425" s="215" t="s">
        <v>9606</v>
      </c>
      <c r="C2425" s="215" t="str">
        <f t="shared" si="9"/>
        <v>ITBari</v>
      </c>
    </row>
    <row r="2426" spans="1:3" ht="12" customHeight="1">
      <c r="A2426" s="215" t="s">
        <v>9607</v>
      </c>
      <c r="B2426" s="215" t="s">
        <v>9608</v>
      </c>
      <c r="C2426" s="215" t="str">
        <f t="shared" si="9"/>
        <v>ITBasilicata</v>
      </c>
    </row>
    <row r="2427" spans="1:3" ht="12" customHeight="1">
      <c r="A2427" s="215" t="s">
        <v>9609</v>
      </c>
      <c r="B2427" s="215" t="s">
        <v>9610</v>
      </c>
      <c r="C2427" s="215" t="str">
        <f t="shared" si="9"/>
        <v>ITMatera</v>
      </c>
    </row>
    <row r="2428" spans="1:3" ht="12" customHeight="1">
      <c r="A2428" s="215" t="s">
        <v>9611</v>
      </c>
      <c r="B2428" s="215" t="s">
        <v>9612</v>
      </c>
      <c r="C2428" s="215" t="str">
        <f t="shared" si="9"/>
        <v>ITPotenza</v>
      </c>
    </row>
    <row r="2429" spans="1:3" ht="12" customHeight="1">
      <c r="A2429" s="215" t="s">
        <v>9613</v>
      </c>
      <c r="B2429" s="215" t="s">
        <v>9614</v>
      </c>
      <c r="C2429" s="215" t="str">
        <f t="shared" si="9"/>
        <v>ITCalabria</v>
      </c>
    </row>
    <row r="2430" spans="1:3" ht="12" customHeight="1">
      <c r="A2430" s="215" t="s">
        <v>9615</v>
      </c>
      <c r="B2430" s="215" t="s">
        <v>9616</v>
      </c>
      <c r="C2430" s="215" t="str">
        <f t="shared" si="9"/>
        <v>ITCosenza</v>
      </c>
    </row>
    <row r="2431" spans="1:3" ht="12" customHeight="1">
      <c r="A2431" s="215" t="s">
        <v>9617</v>
      </c>
      <c r="B2431" s="215" t="s">
        <v>9618</v>
      </c>
      <c r="C2431" s="215" t="str">
        <f t="shared" si="9"/>
        <v>ITCatanzaro</v>
      </c>
    </row>
    <row r="2432" spans="1:3" ht="12" customHeight="1">
      <c r="A2432" s="215" t="s">
        <v>9619</v>
      </c>
      <c r="B2432" s="215" t="s">
        <v>9620</v>
      </c>
      <c r="C2432" s="215" t="str">
        <f t="shared" si="9"/>
        <v>ITCrotone</v>
      </c>
    </row>
    <row r="2433" spans="1:3" ht="12" customHeight="1">
      <c r="A2433" s="215" t="s">
        <v>9621</v>
      </c>
      <c r="B2433" s="215" t="s">
        <v>9622</v>
      </c>
      <c r="C2433" s="215" t="str">
        <f t="shared" si="9"/>
        <v>ITVibo Valentia</v>
      </c>
    </row>
    <row r="2434" spans="1:3" ht="12" customHeight="1">
      <c r="A2434" s="215" t="s">
        <v>9623</v>
      </c>
      <c r="B2434" s="215" t="s">
        <v>9624</v>
      </c>
      <c r="C2434" s="215" t="str">
        <f t="shared" si="9"/>
        <v>ITReggio Calabria</v>
      </c>
    </row>
    <row r="2435" spans="1:3" ht="12" customHeight="1">
      <c r="A2435" s="215" t="s">
        <v>9625</v>
      </c>
      <c r="B2435" s="215" t="s">
        <v>9626</v>
      </c>
      <c r="C2435" s="215" t="str">
        <f t="shared" si="9"/>
        <v>ITVal d'Aoste</v>
      </c>
    </row>
    <row r="2436" spans="1:3" ht="12" customHeight="1">
      <c r="A2436" s="215" t="s">
        <v>9625</v>
      </c>
      <c r="B2436" s="215" t="s">
        <v>9627</v>
      </c>
      <c r="C2436" s="215" t="str">
        <f t="shared" si="9"/>
        <v>ITValle d'Aosta</v>
      </c>
    </row>
    <row r="2437" spans="1:3" ht="12" customHeight="1">
      <c r="A2437" s="215" t="s">
        <v>9628</v>
      </c>
      <c r="B2437" s="215" t="s">
        <v>9629</v>
      </c>
      <c r="C2437" s="215" t="str">
        <f t="shared" si="9"/>
        <v>ITTrentino-Südtirol</v>
      </c>
    </row>
    <row r="2438" spans="1:3" ht="12" customHeight="1">
      <c r="A2438" s="215" t="s">
        <v>9628</v>
      </c>
      <c r="B2438" s="215" t="s">
        <v>9630</v>
      </c>
      <c r="C2438" s="215" t="str">
        <f t="shared" si="9"/>
        <v>ITTrentino-Alto Adige</v>
      </c>
    </row>
    <row r="2439" spans="1:3" ht="12" customHeight="1">
      <c r="A2439" s="215" t="s">
        <v>9631</v>
      </c>
      <c r="B2439" s="215" t="s">
        <v>9632</v>
      </c>
      <c r="C2439" s="215" t="str">
        <f t="shared" si="9"/>
        <v>ITBozen</v>
      </c>
    </row>
    <row r="2440" spans="1:3" ht="12" customHeight="1">
      <c r="A2440" s="215" t="s">
        <v>9631</v>
      </c>
      <c r="B2440" s="215" t="s">
        <v>9633</v>
      </c>
      <c r="C2440" s="215" t="str">
        <f t="shared" si="9"/>
        <v>ITBolzano</v>
      </c>
    </row>
    <row r="2441" spans="1:3" ht="12" customHeight="1">
      <c r="A2441" s="215" t="s">
        <v>9634</v>
      </c>
      <c r="B2441" s="215" t="s">
        <v>9635</v>
      </c>
      <c r="C2441" s="215" t="str">
        <f t="shared" si="9"/>
        <v>ITTrento</v>
      </c>
    </row>
    <row r="2442" spans="1:3" ht="12" customHeight="1">
      <c r="A2442" s="215" t="s">
        <v>9636</v>
      </c>
      <c r="B2442" s="215" t="s">
        <v>9637</v>
      </c>
      <c r="C2442" s="215" t="str">
        <f t="shared" si="9"/>
        <v>ITFriuli Venezia Giulia</v>
      </c>
    </row>
    <row r="2443" spans="1:3" ht="12" customHeight="1">
      <c r="A2443" s="215" t="s">
        <v>9638</v>
      </c>
      <c r="B2443" s="215" t="s">
        <v>9639</v>
      </c>
      <c r="C2443" s="215" t="str">
        <f t="shared" si="9"/>
        <v>ITSicilia</v>
      </c>
    </row>
    <row r="2444" spans="1:3" ht="12" customHeight="1">
      <c r="A2444" s="215" t="s">
        <v>9640</v>
      </c>
      <c r="B2444" s="215" t="s">
        <v>9641</v>
      </c>
      <c r="C2444" s="215" t="str">
        <f t="shared" si="9"/>
        <v>ITAgrigento</v>
      </c>
    </row>
    <row r="2445" spans="1:3" ht="12" customHeight="1">
      <c r="A2445" s="215" t="s">
        <v>9642</v>
      </c>
      <c r="B2445" s="215" t="s">
        <v>9643</v>
      </c>
      <c r="C2445" s="215" t="str">
        <f t="shared" si="9"/>
        <v>ITCaltanissetta</v>
      </c>
    </row>
    <row r="2446" spans="1:3" ht="12" customHeight="1">
      <c r="A2446" s="215" t="s">
        <v>9644</v>
      </c>
      <c r="B2446" s="215" t="s">
        <v>9645</v>
      </c>
      <c r="C2446" s="215" t="str">
        <f t="shared" si="9"/>
        <v>ITEnna</v>
      </c>
    </row>
    <row r="2447" spans="1:3" ht="12" customHeight="1">
      <c r="A2447" s="215" t="s">
        <v>9646</v>
      </c>
      <c r="B2447" s="215" t="s">
        <v>9647</v>
      </c>
      <c r="C2447" s="215" t="str">
        <f t="shared" si="9"/>
        <v>ITRagusa</v>
      </c>
    </row>
    <row r="2448" spans="1:3" ht="12" customHeight="1">
      <c r="A2448" s="215" t="s">
        <v>9648</v>
      </c>
      <c r="B2448" s="215" t="s">
        <v>9649</v>
      </c>
      <c r="C2448" s="215" t="str">
        <f t="shared" si="9"/>
        <v>ITSiracusa</v>
      </c>
    </row>
    <row r="2449" spans="1:3" ht="12" customHeight="1">
      <c r="A2449" s="215" t="s">
        <v>9650</v>
      </c>
      <c r="B2449" s="215" t="s">
        <v>9651</v>
      </c>
      <c r="C2449" s="215" t="str">
        <f t="shared" si="9"/>
        <v>ITTrapani</v>
      </c>
    </row>
    <row r="2450" spans="1:3" ht="12" customHeight="1">
      <c r="A2450" s="215" t="s">
        <v>9652</v>
      </c>
      <c r="B2450" s="215" t="s">
        <v>9653</v>
      </c>
      <c r="C2450" s="215" t="str">
        <f t="shared" si="9"/>
        <v>ITCatania</v>
      </c>
    </row>
    <row r="2451" spans="1:3" ht="12" customHeight="1">
      <c r="A2451" s="215" t="s">
        <v>9654</v>
      </c>
      <c r="B2451" s="215" t="s">
        <v>9655</v>
      </c>
      <c r="C2451" s="215" t="str">
        <f t="shared" si="9"/>
        <v>ITMessina</v>
      </c>
    </row>
    <row r="2452" spans="1:3" ht="12" customHeight="1">
      <c r="A2452" s="215" t="s">
        <v>9656</v>
      </c>
      <c r="B2452" s="215" t="s">
        <v>9657</v>
      </c>
      <c r="C2452" s="215" t="str">
        <f t="shared" si="9"/>
        <v>ITPalermo</v>
      </c>
    </row>
    <row r="2453" spans="1:3" ht="12" customHeight="1">
      <c r="A2453" s="215" t="s">
        <v>9658</v>
      </c>
      <c r="B2453" s="215" t="s">
        <v>9659</v>
      </c>
      <c r="C2453" s="215" t="str">
        <f t="shared" si="9"/>
        <v>ITSardegna</v>
      </c>
    </row>
    <row r="2454" spans="1:3" ht="12" customHeight="1">
      <c r="A2454" s="215" t="s">
        <v>9660</v>
      </c>
      <c r="B2454" s="215" t="s">
        <v>9661</v>
      </c>
      <c r="C2454" s="215" t="str">
        <f t="shared" si="9"/>
        <v>ITNuoro</v>
      </c>
    </row>
    <row r="2455" spans="1:3" ht="12" customHeight="1">
      <c r="A2455" s="215" t="s">
        <v>9662</v>
      </c>
      <c r="B2455" s="215" t="s">
        <v>9663</v>
      </c>
      <c r="C2455" s="215" t="str">
        <f t="shared" si="9"/>
        <v>ITOristano</v>
      </c>
    </row>
    <row r="2456" spans="1:3" ht="12" customHeight="1">
      <c r="A2456" s="215" t="s">
        <v>9664</v>
      </c>
      <c r="B2456" s="215" t="s">
        <v>9665</v>
      </c>
      <c r="C2456" s="215" t="str">
        <f t="shared" si="9"/>
        <v>ITSud Sardegna</v>
      </c>
    </row>
    <row r="2457" spans="1:3" ht="12" customHeight="1">
      <c r="A2457" s="215" t="s">
        <v>9666</v>
      </c>
      <c r="B2457" s="215" t="s">
        <v>9667</v>
      </c>
      <c r="C2457" s="215" t="str">
        <f t="shared" si="9"/>
        <v>ITSassari</v>
      </c>
    </row>
    <row r="2458" spans="1:3" ht="12" customHeight="1">
      <c r="A2458" s="215" t="s">
        <v>9668</v>
      </c>
      <c r="B2458" s="215" t="s">
        <v>9669</v>
      </c>
      <c r="C2458" s="215" t="str">
        <f t="shared" si="9"/>
        <v>ITCagliari</v>
      </c>
    </row>
    <row r="2459" spans="1:3" ht="12" customHeight="1">
      <c r="A2459" s="215" t="s">
        <v>9670</v>
      </c>
      <c r="B2459" s="215" t="s">
        <v>9671</v>
      </c>
      <c r="C2459" s="215" t="str">
        <f t="shared" si="9"/>
        <v>JMKingston</v>
      </c>
    </row>
    <row r="2460" spans="1:3" ht="12" customHeight="1">
      <c r="A2460" s="215" t="s">
        <v>9672</v>
      </c>
      <c r="B2460" s="215" t="s">
        <v>5695</v>
      </c>
      <c r="C2460" s="215" t="str">
        <f t="shared" si="9"/>
        <v>JMSaint Andrew</v>
      </c>
    </row>
    <row r="2461" spans="1:3" ht="12" customHeight="1">
      <c r="A2461" s="215" t="s">
        <v>9673</v>
      </c>
      <c r="B2461" s="215" t="s">
        <v>5709</v>
      </c>
      <c r="C2461" s="215" t="str">
        <f t="shared" si="9"/>
        <v>JMSaint Thomas</v>
      </c>
    </row>
    <row r="2462" spans="1:3" ht="12" customHeight="1">
      <c r="A2462" s="215" t="s">
        <v>9674</v>
      </c>
      <c r="B2462" s="215" t="s">
        <v>9675</v>
      </c>
      <c r="C2462" s="215" t="str">
        <f t="shared" si="9"/>
        <v>JMPortland</v>
      </c>
    </row>
    <row r="2463" spans="1:3" ht="12" customHeight="1">
      <c r="A2463" s="215" t="s">
        <v>9676</v>
      </c>
      <c r="B2463" s="215" t="s">
        <v>5367</v>
      </c>
      <c r="C2463" s="215" t="str">
        <f t="shared" si="9"/>
        <v>JMSaint Mary</v>
      </c>
    </row>
    <row r="2464" spans="1:3" ht="12" customHeight="1">
      <c r="A2464" s="215" t="s">
        <v>9677</v>
      </c>
      <c r="B2464" s="215" t="s">
        <v>9678</v>
      </c>
      <c r="C2464" s="215" t="str">
        <f t="shared" si="9"/>
        <v>JMSaint Ann</v>
      </c>
    </row>
    <row r="2465" spans="1:3" ht="12" customHeight="1">
      <c r="A2465" s="215" t="s">
        <v>9679</v>
      </c>
      <c r="B2465" s="215" t="s">
        <v>9680</v>
      </c>
      <c r="C2465" s="215" t="str">
        <f t="shared" si="9"/>
        <v>JMTrelawny</v>
      </c>
    </row>
    <row r="2466" spans="1:3" ht="12" customHeight="1">
      <c r="A2466" s="215" t="s">
        <v>9681</v>
      </c>
      <c r="B2466" s="215" t="s">
        <v>5698</v>
      </c>
      <c r="C2466" s="215" t="str">
        <f t="shared" si="9"/>
        <v>JMSaint James</v>
      </c>
    </row>
    <row r="2467" spans="1:3" ht="12" customHeight="1">
      <c r="A2467" s="215" t="s">
        <v>9682</v>
      </c>
      <c r="B2467" s="215" t="s">
        <v>9683</v>
      </c>
      <c r="C2467" s="215" t="str">
        <f t="shared" si="9"/>
        <v>JMHanover</v>
      </c>
    </row>
    <row r="2468" spans="1:3" ht="12" customHeight="1">
      <c r="A2468" s="215" t="s">
        <v>9684</v>
      </c>
      <c r="B2468" s="215" t="s">
        <v>9685</v>
      </c>
      <c r="C2468" s="215" t="str">
        <f t="shared" si="9"/>
        <v>JMWestmoreland</v>
      </c>
    </row>
    <row r="2469" spans="1:3" ht="12" customHeight="1">
      <c r="A2469" s="215" t="s">
        <v>9686</v>
      </c>
      <c r="B2469" s="215" t="s">
        <v>9687</v>
      </c>
      <c r="C2469" s="215" t="str">
        <f t="shared" si="9"/>
        <v>JMSaint Elizabeth</v>
      </c>
    </row>
    <row r="2470" spans="1:3" ht="12" customHeight="1">
      <c r="A2470" s="215" t="s">
        <v>9688</v>
      </c>
      <c r="B2470" s="215" t="s">
        <v>8472</v>
      </c>
      <c r="C2470" s="215" t="str">
        <f t="shared" si="9"/>
        <v>JMManchester</v>
      </c>
    </row>
    <row r="2471" spans="1:3" ht="12" customHeight="1">
      <c r="A2471" s="215" t="s">
        <v>9689</v>
      </c>
      <c r="B2471" s="215" t="s">
        <v>9690</v>
      </c>
      <c r="C2471" s="215" t="str">
        <f t="shared" si="9"/>
        <v>JMClarendon</v>
      </c>
    </row>
    <row r="2472" spans="1:3" ht="12" customHeight="1">
      <c r="A2472" s="215" t="s">
        <v>9691</v>
      </c>
      <c r="B2472" s="215" t="s">
        <v>9692</v>
      </c>
      <c r="C2472" s="215" t="str">
        <f t="shared" si="9"/>
        <v>JMSaint Catherine</v>
      </c>
    </row>
    <row r="2473" spans="1:3" ht="12" customHeight="1">
      <c r="A2473" s="215" t="s">
        <v>9693</v>
      </c>
      <c r="B2473" s="215" t="s">
        <v>9694</v>
      </c>
      <c r="C2473" s="215" t="str">
        <f t="shared" si="9"/>
        <v>JO‘Ajlūn</v>
      </c>
    </row>
    <row r="2474" spans="1:3" ht="12" customHeight="1">
      <c r="A2474" s="215" t="s">
        <v>9695</v>
      </c>
      <c r="B2474" s="215" t="s">
        <v>9696</v>
      </c>
      <c r="C2474" s="215" t="str">
        <f t="shared" si="9"/>
        <v>JOAl ‘A̅şimah</v>
      </c>
    </row>
    <row r="2475" spans="1:3" ht="12" customHeight="1">
      <c r="A2475" s="215" t="s">
        <v>9697</v>
      </c>
      <c r="B2475" s="215" t="s">
        <v>9698</v>
      </c>
      <c r="C2475" s="215" t="str">
        <f t="shared" si="9"/>
        <v>JOAl ‘Aqabah</v>
      </c>
    </row>
    <row r="2476" spans="1:3" ht="12" customHeight="1">
      <c r="A2476" s="215" t="s">
        <v>9699</v>
      </c>
      <c r="B2476" s="215" t="s">
        <v>9700</v>
      </c>
      <c r="C2476" s="215" t="str">
        <f t="shared" si="9"/>
        <v>JOAţ Ţafīlah</v>
      </c>
    </row>
    <row r="2477" spans="1:3" ht="12" customHeight="1">
      <c r="A2477" s="215" t="s">
        <v>9701</v>
      </c>
      <c r="B2477" s="215" t="s">
        <v>9702</v>
      </c>
      <c r="C2477" s="215" t="str">
        <f t="shared" si="9"/>
        <v>JOAz Zarqā’</v>
      </c>
    </row>
    <row r="2478" spans="1:3" ht="12" customHeight="1">
      <c r="A2478" s="215" t="s">
        <v>9703</v>
      </c>
      <c r="B2478" s="215" t="s">
        <v>9704</v>
      </c>
      <c r="C2478" s="215" t="str">
        <f t="shared" si="9"/>
        <v>JOAl Balqā’</v>
      </c>
    </row>
    <row r="2479" spans="1:3" ht="12" customHeight="1">
      <c r="A2479" s="215" t="s">
        <v>9705</v>
      </c>
      <c r="B2479" s="215" t="s">
        <v>9706</v>
      </c>
      <c r="C2479" s="215" t="str">
        <f t="shared" si="9"/>
        <v>JOIrbid</v>
      </c>
    </row>
    <row r="2480" spans="1:3" ht="12" customHeight="1">
      <c r="A2480" s="215" t="s">
        <v>9707</v>
      </c>
      <c r="B2480" s="215" t="s">
        <v>9708</v>
      </c>
      <c r="C2480" s="215" t="str">
        <f t="shared" si="9"/>
        <v>JOJarash</v>
      </c>
    </row>
    <row r="2481" spans="1:3" ht="12" customHeight="1">
      <c r="A2481" s="215" t="s">
        <v>9709</v>
      </c>
      <c r="B2481" s="215" t="s">
        <v>9710</v>
      </c>
      <c r="C2481" s="215" t="str">
        <f t="shared" si="9"/>
        <v>JOAl Karak</v>
      </c>
    </row>
    <row r="2482" spans="1:3" ht="12" customHeight="1">
      <c r="A2482" s="215" t="s">
        <v>9711</v>
      </c>
      <c r="B2482" s="215" t="s">
        <v>9712</v>
      </c>
      <c r="C2482" s="215" t="str">
        <f t="shared" si="9"/>
        <v>JOAl Mafraq</v>
      </c>
    </row>
    <row r="2483" spans="1:3" ht="12" customHeight="1">
      <c r="A2483" s="215" t="s">
        <v>9713</v>
      </c>
      <c r="B2483" s="215" t="s">
        <v>9714</v>
      </c>
      <c r="C2483" s="215" t="str">
        <f t="shared" si="9"/>
        <v>JOMādabā</v>
      </c>
    </row>
    <row r="2484" spans="1:3" ht="12" customHeight="1">
      <c r="A2484" s="215" t="s">
        <v>9715</v>
      </c>
      <c r="B2484" s="215" t="s">
        <v>9716</v>
      </c>
      <c r="C2484" s="215" t="str">
        <f t="shared" si="9"/>
        <v>JOMa‘ān</v>
      </c>
    </row>
    <row r="2485" spans="1:3" ht="12" customHeight="1">
      <c r="A2485" s="215" t="s">
        <v>9717</v>
      </c>
      <c r="B2485" s="215" t="s">
        <v>9718</v>
      </c>
      <c r="C2485" s="215" t="str">
        <f t="shared" si="9"/>
        <v>JPHokkaido</v>
      </c>
    </row>
    <row r="2486" spans="1:3" ht="12" customHeight="1">
      <c r="A2486" s="215" t="s">
        <v>9717</v>
      </c>
      <c r="B2486" s="215" t="s">
        <v>9719</v>
      </c>
      <c r="C2486" s="215" t="str">
        <f t="shared" si="9"/>
        <v>JPHokkaidô</v>
      </c>
    </row>
    <row r="2487" spans="1:3" ht="12" customHeight="1">
      <c r="A2487" s="215" t="s">
        <v>9720</v>
      </c>
      <c r="B2487" s="215" t="s">
        <v>9721</v>
      </c>
      <c r="C2487" s="215" t="str">
        <f t="shared" si="9"/>
        <v>JPAomori</v>
      </c>
    </row>
    <row r="2488" spans="1:3" ht="12" customHeight="1">
      <c r="A2488" s="215" t="s">
        <v>9722</v>
      </c>
      <c r="B2488" s="215" t="s">
        <v>9723</v>
      </c>
      <c r="C2488" s="215" t="str">
        <f t="shared" si="9"/>
        <v>JPIwate</v>
      </c>
    </row>
    <row r="2489" spans="1:3" ht="12" customHeight="1">
      <c r="A2489" s="215" t="s">
        <v>9724</v>
      </c>
      <c r="B2489" s="215" t="s">
        <v>9725</v>
      </c>
      <c r="C2489" s="215" t="str">
        <f t="shared" si="9"/>
        <v>JPMiyagi</v>
      </c>
    </row>
    <row r="2490" spans="1:3" ht="12" customHeight="1">
      <c r="A2490" s="215" t="s">
        <v>9726</v>
      </c>
      <c r="B2490" s="215" t="s">
        <v>215</v>
      </c>
      <c r="C2490" s="215" t="str">
        <f t="shared" si="9"/>
        <v>JPAkita</v>
      </c>
    </row>
    <row r="2491" spans="1:3" ht="12" customHeight="1">
      <c r="A2491" s="215" t="s">
        <v>9727</v>
      </c>
      <c r="B2491" s="215" t="s">
        <v>9728</v>
      </c>
      <c r="C2491" s="215" t="str">
        <f t="shared" si="9"/>
        <v>JPYamagata</v>
      </c>
    </row>
    <row r="2492" spans="1:3" ht="12" customHeight="1">
      <c r="A2492" s="215" t="s">
        <v>9729</v>
      </c>
      <c r="B2492" s="215" t="s">
        <v>274</v>
      </c>
      <c r="C2492" s="215" t="str">
        <f t="shared" si="9"/>
        <v>JPFukushima</v>
      </c>
    </row>
    <row r="2493" spans="1:3" ht="12" customHeight="1">
      <c r="A2493" s="215" t="s">
        <v>9729</v>
      </c>
      <c r="B2493" s="215" t="s">
        <v>9730</v>
      </c>
      <c r="C2493" s="215" t="str">
        <f t="shared" si="9"/>
        <v>JPHukusima</v>
      </c>
    </row>
    <row r="2494" spans="1:3" ht="12" customHeight="1">
      <c r="A2494" s="215" t="s">
        <v>9731</v>
      </c>
      <c r="B2494" s="215" t="s">
        <v>241</v>
      </c>
      <c r="C2494" s="215" t="str">
        <f t="shared" si="9"/>
        <v>JPIbaraki</v>
      </c>
    </row>
    <row r="2495" spans="1:3" ht="12" customHeight="1">
      <c r="A2495" s="215" t="s">
        <v>9732</v>
      </c>
      <c r="B2495" s="215" t="s">
        <v>9733</v>
      </c>
      <c r="C2495" s="215" t="str">
        <f t="shared" si="9"/>
        <v>JPTochigi</v>
      </c>
    </row>
    <row r="2496" spans="1:3" ht="12" customHeight="1">
      <c r="A2496" s="215" t="s">
        <v>9732</v>
      </c>
      <c r="B2496" s="215" t="s">
        <v>9734</v>
      </c>
      <c r="C2496" s="215" t="str">
        <f t="shared" si="9"/>
        <v>JPTotigi</v>
      </c>
    </row>
    <row r="2497" spans="1:3" ht="12" customHeight="1">
      <c r="A2497" s="215" t="s">
        <v>9735</v>
      </c>
      <c r="B2497" s="215" t="s">
        <v>9736</v>
      </c>
      <c r="C2497" s="215" t="str">
        <f t="shared" si="9"/>
        <v>JPGunma</v>
      </c>
    </row>
    <row r="2498" spans="1:3" ht="12" customHeight="1">
      <c r="A2498" s="215" t="s">
        <v>9737</v>
      </c>
      <c r="B2498" s="215" t="s">
        <v>392</v>
      </c>
      <c r="C2498" s="215" t="str">
        <f t="shared" si="9"/>
        <v>JPSaitama</v>
      </c>
    </row>
    <row r="2499" spans="1:3" ht="12" customHeight="1">
      <c r="A2499" s="215" t="s">
        <v>9738</v>
      </c>
      <c r="B2499" s="215" t="s">
        <v>749</v>
      </c>
      <c r="C2499" s="215" t="str">
        <f t="shared" si="9"/>
        <v>JPChiba</v>
      </c>
    </row>
    <row r="2500" spans="1:3" ht="12" customHeight="1">
      <c r="A2500" s="215" t="s">
        <v>9738</v>
      </c>
      <c r="B2500" s="215" t="s">
        <v>9739</v>
      </c>
      <c r="C2500" s="215" t="str">
        <f t="shared" si="9"/>
        <v>JPTiba</v>
      </c>
    </row>
    <row r="2501" spans="1:3" ht="12" customHeight="1">
      <c r="A2501" s="215" t="s">
        <v>9740</v>
      </c>
      <c r="B2501" s="215" t="s">
        <v>210</v>
      </c>
      <c r="C2501" s="215" t="str">
        <f t="shared" si="9"/>
        <v>JPTokyo</v>
      </c>
    </row>
    <row r="2502" spans="1:3" ht="12" customHeight="1">
      <c r="A2502" s="215" t="s">
        <v>9740</v>
      </c>
      <c r="B2502" s="215" t="s">
        <v>9741</v>
      </c>
      <c r="C2502" s="215" t="str">
        <f t="shared" si="9"/>
        <v>JPTôkyô</v>
      </c>
    </row>
    <row r="2503" spans="1:3" ht="12" customHeight="1">
      <c r="A2503" s="215" t="s">
        <v>9742</v>
      </c>
      <c r="B2503" s="215" t="s">
        <v>885</v>
      </c>
      <c r="C2503" s="215" t="str">
        <f t="shared" si="9"/>
        <v>JPKanagawa</v>
      </c>
    </row>
    <row r="2504" spans="1:3" ht="12" customHeight="1">
      <c r="A2504" s="215" t="s">
        <v>9743</v>
      </c>
      <c r="B2504" s="215" t="s">
        <v>9744</v>
      </c>
      <c r="C2504" s="215" t="str">
        <f t="shared" si="9"/>
        <v>JPNiigata</v>
      </c>
    </row>
    <row r="2505" spans="1:3" ht="12" customHeight="1">
      <c r="A2505" s="215" t="s">
        <v>9745</v>
      </c>
      <c r="B2505" s="215" t="s">
        <v>1431</v>
      </c>
      <c r="C2505" s="215" t="str">
        <f t="shared" si="9"/>
        <v>JPToyama</v>
      </c>
    </row>
    <row r="2506" spans="1:3" ht="12" customHeight="1">
      <c r="A2506" s="215" t="s">
        <v>9746</v>
      </c>
      <c r="B2506" s="215" t="s">
        <v>9747</v>
      </c>
      <c r="C2506" s="215" t="str">
        <f t="shared" si="9"/>
        <v>JPIshikawa</v>
      </c>
    </row>
    <row r="2507" spans="1:3" ht="12" customHeight="1">
      <c r="A2507" s="215" t="s">
        <v>9746</v>
      </c>
      <c r="B2507" s="215" t="s">
        <v>9748</v>
      </c>
      <c r="C2507" s="215" t="str">
        <f t="shared" si="9"/>
        <v>JPIsikawa</v>
      </c>
    </row>
    <row r="2508" spans="1:3" ht="12" customHeight="1">
      <c r="A2508" s="215" t="s">
        <v>9749</v>
      </c>
      <c r="B2508" s="215" t="s">
        <v>9750</v>
      </c>
      <c r="C2508" s="215" t="str">
        <f t="shared" si="9"/>
        <v>JPFukui</v>
      </c>
    </row>
    <row r="2509" spans="1:3" ht="12" customHeight="1">
      <c r="A2509" s="215" t="s">
        <v>9749</v>
      </c>
      <c r="B2509" s="215" t="s">
        <v>9751</v>
      </c>
      <c r="C2509" s="215" t="str">
        <f t="shared" si="9"/>
        <v>JPHukui</v>
      </c>
    </row>
    <row r="2510" spans="1:3" ht="12" customHeight="1">
      <c r="A2510" s="215" t="s">
        <v>9752</v>
      </c>
      <c r="B2510" s="215" t="s">
        <v>9753</v>
      </c>
      <c r="C2510" s="215" t="str">
        <f t="shared" si="9"/>
        <v>JPYamanashi</v>
      </c>
    </row>
    <row r="2511" spans="1:3" ht="12" customHeight="1">
      <c r="A2511" s="215" t="s">
        <v>9752</v>
      </c>
      <c r="B2511" s="215" t="s">
        <v>9754</v>
      </c>
      <c r="C2511" s="215" t="str">
        <f t="shared" si="9"/>
        <v>JPYamanasi</v>
      </c>
    </row>
    <row r="2512" spans="1:3" ht="12" customHeight="1">
      <c r="A2512" s="215" t="s">
        <v>9755</v>
      </c>
      <c r="B2512" s="215" t="s">
        <v>9756</v>
      </c>
      <c r="C2512" s="215" t="str">
        <f t="shared" si="9"/>
        <v>JPNagano</v>
      </c>
    </row>
    <row r="2513" spans="1:3" ht="12" customHeight="1">
      <c r="A2513" s="215" t="s">
        <v>9757</v>
      </c>
      <c r="B2513" s="215" t="s">
        <v>9758</v>
      </c>
      <c r="C2513" s="215" t="str">
        <f t="shared" si="9"/>
        <v>JPGifu</v>
      </c>
    </row>
    <row r="2514" spans="1:3" ht="12" customHeight="1">
      <c r="A2514" s="215" t="s">
        <v>9757</v>
      </c>
      <c r="B2514" s="215" t="s">
        <v>9759</v>
      </c>
      <c r="C2514" s="215" t="str">
        <f t="shared" si="9"/>
        <v>JPGihu</v>
      </c>
    </row>
    <row r="2515" spans="1:3" ht="12" customHeight="1">
      <c r="A2515" s="215" t="s">
        <v>9760</v>
      </c>
      <c r="B2515" s="215" t="s">
        <v>9761</v>
      </c>
      <c r="C2515" s="215" t="str">
        <f t="shared" si="9"/>
        <v>JPShizuoka</v>
      </c>
    </row>
    <row r="2516" spans="1:3" ht="12" customHeight="1">
      <c r="A2516" s="215" t="s">
        <v>9760</v>
      </c>
      <c r="B2516" s="215" t="s">
        <v>9762</v>
      </c>
      <c r="C2516" s="215" t="str">
        <f t="shared" si="9"/>
        <v>JPSizuoka</v>
      </c>
    </row>
    <row r="2517" spans="1:3" ht="12" customHeight="1">
      <c r="A2517" s="215" t="s">
        <v>9763</v>
      </c>
      <c r="B2517" s="215" t="s">
        <v>9764</v>
      </c>
      <c r="C2517" s="215" t="str">
        <f t="shared" si="9"/>
        <v>JPAichi</v>
      </c>
    </row>
    <row r="2518" spans="1:3" ht="12" customHeight="1">
      <c r="A2518" s="215" t="s">
        <v>9763</v>
      </c>
      <c r="B2518" s="215" t="s">
        <v>9765</v>
      </c>
      <c r="C2518" s="215" t="str">
        <f t="shared" si="9"/>
        <v>JPAiti</v>
      </c>
    </row>
    <row r="2519" spans="1:3" ht="12" customHeight="1">
      <c r="A2519" s="215" t="s">
        <v>9766</v>
      </c>
      <c r="B2519" s="215" t="s">
        <v>9767</v>
      </c>
      <c r="C2519" s="215" t="str">
        <f t="shared" si="9"/>
        <v>JPMie</v>
      </c>
    </row>
    <row r="2520" spans="1:3" ht="12" customHeight="1">
      <c r="A2520" s="215" t="s">
        <v>9768</v>
      </c>
      <c r="B2520" s="215" t="s">
        <v>9769</v>
      </c>
      <c r="C2520" s="215" t="str">
        <f t="shared" si="9"/>
        <v>JPShiga</v>
      </c>
    </row>
    <row r="2521" spans="1:3" ht="12" customHeight="1">
      <c r="A2521" s="215" t="s">
        <v>9768</v>
      </c>
      <c r="B2521" s="215" t="s">
        <v>9770</v>
      </c>
      <c r="C2521" s="215" t="str">
        <f t="shared" si="9"/>
        <v>JPSiga</v>
      </c>
    </row>
    <row r="2522" spans="1:3" ht="12" customHeight="1">
      <c r="A2522" s="215" t="s">
        <v>9771</v>
      </c>
      <c r="B2522" s="215" t="s">
        <v>9772</v>
      </c>
      <c r="C2522" s="215" t="str">
        <f t="shared" si="9"/>
        <v>JPKyoto</v>
      </c>
    </row>
    <row r="2523" spans="1:3" ht="12" customHeight="1">
      <c r="A2523" s="215" t="s">
        <v>9771</v>
      </c>
      <c r="B2523" s="215" t="s">
        <v>9773</v>
      </c>
      <c r="C2523" s="215" t="str">
        <f t="shared" si="9"/>
        <v>JPKyôto</v>
      </c>
    </row>
    <row r="2524" spans="1:3" ht="12" customHeight="1">
      <c r="A2524" s="215" t="s">
        <v>9774</v>
      </c>
      <c r="B2524" s="215" t="s">
        <v>551</v>
      </c>
      <c r="C2524" s="215" t="str">
        <f t="shared" si="9"/>
        <v>JPOsaka</v>
      </c>
    </row>
    <row r="2525" spans="1:3" ht="12" customHeight="1">
      <c r="A2525" s="215" t="s">
        <v>9774</v>
      </c>
      <c r="B2525" s="215" t="s">
        <v>9775</v>
      </c>
      <c r="C2525" s="215" t="str">
        <f t="shared" si="9"/>
        <v>JPÔsaka</v>
      </c>
    </row>
    <row r="2526" spans="1:3" ht="12" customHeight="1">
      <c r="A2526" s="215" t="s">
        <v>9776</v>
      </c>
      <c r="B2526" s="215" t="s">
        <v>1122</v>
      </c>
      <c r="C2526" s="215" t="str">
        <f t="shared" si="9"/>
        <v>JPHyogo</v>
      </c>
    </row>
    <row r="2527" spans="1:3" ht="12" customHeight="1">
      <c r="A2527" s="215" t="s">
        <v>9776</v>
      </c>
      <c r="B2527" s="215" t="s">
        <v>1264</v>
      </c>
      <c r="C2527" s="215" t="str">
        <f t="shared" si="9"/>
        <v>JPHyôgo</v>
      </c>
    </row>
    <row r="2528" spans="1:3" ht="12" customHeight="1">
      <c r="A2528" s="215" t="s">
        <v>9777</v>
      </c>
      <c r="B2528" s="215" t="s">
        <v>764</v>
      </c>
      <c r="C2528" s="215" t="str">
        <f t="shared" si="9"/>
        <v>JPNara</v>
      </c>
    </row>
    <row r="2529" spans="1:3" ht="12" customHeight="1">
      <c r="A2529" s="215" t="s">
        <v>9778</v>
      </c>
      <c r="B2529" s="215" t="s">
        <v>9779</v>
      </c>
      <c r="C2529" s="215" t="str">
        <f t="shared" si="9"/>
        <v>JPWakayama</v>
      </c>
    </row>
    <row r="2530" spans="1:3" ht="12" customHeight="1">
      <c r="A2530" s="215" t="s">
        <v>9780</v>
      </c>
      <c r="B2530" s="215" t="s">
        <v>9781</v>
      </c>
      <c r="C2530" s="215" t="str">
        <f t="shared" si="9"/>
        <v>JPTottori</v>
      </c>
    </row>
    <row r="2531" spans="1:3" ht="12" customHeight="1">
      <c r="A2531" s="215" t="s">
        <v>9782</v>
      </c>
      <c r="B2531" s="215" t="s">
        <v>9783</v>
      </c>
      <c r="C2531" s="215" t="str">
        <f t="shared" si="9"/>
        <v>JPShimane</v>
      </c>
    </row>
    <row r="2532" spans="1:3" ht="12" customHeight="1">
      <c r="A2532" s="215" t="s">
        <v>9782</v>
      </c>
      <c r="B2532" s="215" t="s">
        <v>9784</v>
      </c>
      <c r="C2532" s="215" t="str">
        <f t="shared" si="9"/>
        <v>JPSimane</v>
      </c>
    </row>
    <row r="2533" spans="1:3" ht="12" customHeight="1">
      <c r="A2533" s="215" t="s">
        <v>9785</v>
      </c>
      <c r="B2533" s="215" t="s">
        <v>398</v>
      </c>
      <c r="C2533" s="215" t="str">
        <f t="shared" si="9"/>
        <v>JPOkayama</v>
      </c>
    </row>
    <row r="2534" spans="1:3" ht="12" customHeight="1">
      <c r="A2534" s="215" t="s">
        <v>9786</v>
      </c>
      <c r="B2534" s="215" t="s">
        <v>716</v>
      </c>
      <c r="C2534" s="215" t="str">
        <f t="shared" si="9"/>
        <v>JPHiroshima</v>
      </c>
    </row>
    <row r="2535" spans="1:3" ht="12" customHeight="1">
      <c r="A2535" s="215" t="s">
        <v>9786</v>
      </c>
      <c r="B2535" s="215" t="s">
        <v>1385</v>
      </c>
      <c r="C2535" s="215" t="str">
        <f t="shared" si="9"/>
        <v>JPHirosima</v>
      </c>
    </row>
    <row r="2536" spans="1:3" ht="12" customHeight="1">
      <c r="A2536" s="215" t="s">
        <v>9787</v>
      </c>
      <c r="B2536" s="215" t="s">
        <v>9788</v>
      </c>
      <c r="C2536" s="215" t="str">
        <f t="shared" si="9"/>
        <v>JPYamaguchi</v>
      </c>
    </row>
    <row r="2537" spans="1:3" ht="12" customHeight="1">
      <c r="A2537" s="215" t="s">
        <v>9787</v>
      </c>
      <c r="B2537" s="215" t="s">
        <v>9789</v>
      </c>
      <c r="C2537" s="215" t="str">
        <f t="shared" si="9"/>
        <v>JPYamaguti</v>
      </c>
    </row>
    <row r="2538" spans="1:3" ht="12" customHeight="1">
      <c r="A2538" s="215" t="s">
        <v>9790</v>
      </c>
      <c r="B2538" s="215" t="s">
        <v>9791</v>
      </c>
      <c r="C2538" s="215" t="str">
        <f t="shared" si="9"/>
        <v>JPTokushima</v>
      </c>
    </row>
    <row r="2539" spans="1:3" ht="12" customHeight="1">
      <c r="A2539" s="215" t="s">
        <v>9790</v>
      </c>
      <c r="B2539" s="215" t="s">
        <v>9792</v>
      </c>
      <c r="C2539" s="215" t="str">
        <f t="shared" si="9"/>
        <v>JPTokusima</v>
      </c>
    </row>
    <row r="2540" spans="1:3" ht="12" customHeight="1">
      <c r="A2540" s="215" t="s">
        <v>9793</v>
      </c>
      <c r="B2540" s="215" t="s">
        <v>9794</v>
      </c>
      <c r="C2540" s="215" t="str">
        <f t="shared" si="9"/>
        <v>JPKagawa</v>
      </c>
    </row>
    <row r="2541" spans="1:3" ht="12" customHeight="1">
      <c r="A2541" s="215" t="s">
        <v>9795</v>
      </c>
      <c r="B2541" s="215" t="s">
        <v>664</v>
      </c>
      <c r="C2541" s="215" t="str">
        <f t="shared" si="9"/>
        <v>JPEhime</v>
      </c>
    </row>
    <row r="2542" spans="1:3" ht="12" customHeight="1">
      <c r="A2542" s="215" t="s">
        <v>9796</v>
      </c>
      <c r="B2542" s="215" t="s">
        <v>596</v>
      </c>
      <c r="C2542" s="215" t="str">
        <f t="shared" si="9"/>
        <v>JPKochi</v>
      </c>
    </row>
    <row r="2543" spans="1:3" ht="12" customHeight="1">
      <c r="A2543" s="215" t="s">
        <v>9796</v>
      </c>
      <c r="B2543" s="215" t="s">
        <v>9797</v>
      </c>
      <c r="C2543" s="215" t="str">
        <f t="shared" si="9"/>
        <v>JPKôti</v>
      </c>
    </row>
    <row r="2544" spans="1:3" ht="12" customHeight="1">
      <c r="A2544" s="215" t="s">
        <v>9798</v>
      </c>
      <c r="B2544" s="215" t="s">
        <v>1087</v>
      </c>
      <c r="C2544" s="215" t="str">
        <f t="shared" si="9"/>
        <v>JPFukuoka</v>
      </c>
    </row>
    <row r="2545" spans="1:3" ht="12" customHeight="1">
      <c r="A2545" s="215" t="s">
        <v>9798</v>
      </c>
      <c r="B2545" s="215" t="s">
        <v>9799</v>
      </c>
      <c r="C2545" s="215" t="str">
        <f t="shared" si="9"/>
        <v>JPHukuoka</v>
      </c>
    </row>
    <row r="2546" spans="1:3" ht="12" customHeight="1">
      <c r="A2546" s="215" t="s">
        <v>9800</v>
      </c>
      <c r="B2546" s="215" t="s">
        <v>9801</v>
      </c>
      <c r="C2546" s="215" t="str">
        <f t="shared" si="9"/>
        <v>JPSaga</v>
      </c>
    </row>
    <row r="2547" spans="1:3" ht="12" customHeight="1">
      <c r="A2547" s="215" t="s">
        <v>9802</v>
      </c>
      <c r="B2547" s="215" t="s">
        <v>9803</v>
      </c>
      <c r="C2547" s="215" t="str">
        <f t="shared" si="9"/>
        <v>JPNagasaki</v>
      </c>
    </row>
    <row r="2548" spans="1:3" ht="12" customHeight="1">
      <c r="A2548" s="215" t="s">
        <v>9804</v>
      </c>
      <c r="B2548" s="215" t="s">
        <v>9805</v>
      </c>
      <c r="C2548" s="215" t="str">
        <f t="shared" si="9"/>
        <v>JPKumamoto</v>
      </c>
    </row>
    <row r="2549" spans="1:3" ht="12" customHeight="1">
      <c r="A2549" s="215" t="s">
        <v>9806</v>
      </c>
      <c r="B2549" s="215" t="s">
        <v>9807</v>
      </c>
      <c r="C2549" s="215" t="str">
        <f t="shared" si="9"/>
        <v>JPOita</v>
      </c>
    </row>
    <row r="2550" spans="1:3" ht="12" customHeight="1">
      <c r="A2550" s="215" t="s">
        <v>9806</v>
      </c>
      <c r="B2550" s="215" t="s">
        <v>566</v>
      </c>
      <c r="C2550" s="215" t="str">
        <f t="shared" si="9"/>
        <v>JPÔita</v>
      </c>
    </row>
    <row r="2551" spans="1:3" ht="12" customHeight="1">
      <c r="A2551" s="215" t="s">
        <v>9808</v>
      </c>
      <c r="B2551" s="215" t="s">
        <v>9809</v>
      </c>
      <c r="C2551" s="215" t="str">
        <f t="shared" si="9"/>
        <v>JPMiyazaki</v>
      </c>
    </row>
    <row r="2552" spans="1:3" ht="12" customHeight="1">
      <c r="A2552" s="215" t="s">
        <v>9810</v>
      </c>
      <c r="B2552" s="215" t="s">
        <v>9811</v>
      </c>
      <c r="C2552" s="215" t="str">
        <f t="shared" ref="C2552:C2806" si="10">LEFT(A2552,2)&amp;B2552</f>
        <v>JPKagoshima</v>
      </c>
    </row>
    <row r="2553" spans="1:3" ht="12" customHeight="1">
      <c r="A2553" s="215" t="s">
        <v>9810</v>
      </c>
      <c r="B2553" s="215" t="s">
        <v>9812</v>
      </c>
      <c r="C2553" s="215" t="str">
        <f t="shared" si="10"/>
        <v>JPKagosima</v>
      </c>
    </row>
    <row r="2554" spans="1:3" ht="12" customHeight="1">
      <c r="A2554" s="215" t="s">
        <v>9813</v>
      </c>
      <c r="B2554" s="215" t="s">
        <v>9814</v>
      </c>
      <c r="C2554" s="215" t="str">
        <f t="shared" si="10"/>
        <v>JPOkinawa</v>
      </c>
    </row>
    <row r="2555" spans="1:3" ht="12" customHeight="1">
      <c r="A2555" s="215" t="s">
        <v>9815</v>
      </c>
      <c r="B2555" s="215" t="s">
        <v>9816</v>
      </c>
      <c r="C2555" s="215" t="str">
        <f t="shared" si="10"/>
        <v>KEBaringo</v>
      </c>
    </row>
    <row r="2556" spans="1:3" ht="12" customHeight="1">
      <c r="A2556" s="215" t="s">
        <v>9817</v>
      </c>
      <c r="B2556" s="215" t="s">
        <v>9818</v>
      </c>
      <c r="C2556" s="215" t="str">
        <f t="shared" si="10"/>
        <v>KEBomet</v>
      </c>
    </row>
    <row r="2557" spans="1:3" ht="12" customHeight="1">
      <c r="A2557" s="215" t="s">
        <v>9819</v>
      </c>
      <c r="B2557" s="215" t="s">
        <v>9820</v>
      </c>
      <c r="C2557" s="215" t="str">
        <f t="shared" si="10"/>
        <v>KEBungoma</v>
      </c>
    </row>
    <row r="2558" spans="1:3" ht="12" customHeight="1">
      <c r="A2558" s="215" t="s">
        <v>9821</v>
      </c>
      <c r="B2558" s="215" t="s">
        <v>9822</v>
      </c>
      <c r="C2558" s="215" t="str">
        <f t="shared" si="10"/>
        <v>KEBusia</v>
      </c>
    </row>
    <row r="2559" spans="1:3" ht="12" customHeight="1">
      <c r="A2559" s="215" t="s">
        <v>9823</v>
      </c>
      <c r="B2559" s="215" t="s">
        <v>9824</v>
      </c>
      <c r="C2559" s="215" t="str">
        <f t="shared" si="10"/>
        <v>KEElgeyo/Marakwet</v>
      </c>
    </row>
    <row r="2560" spans="1:3" ht="12" customHeight="1">
      <c r="A2560" s="215" t="s">
        <v>9825</v>
      </c>
      <c r="B2560" s="215" t="s">
        <v>9826</v>
      </c>
      <c r="C2560" s="215" t="str">
        <f t="shared" si="10"/>
        <v>KEEmbu</v>
      </c>
    </row>
    <row r="2561" spans="1:3" ht="12" customHeight="1">
      <c r="A2561" s="215" t="s">
        <v>9827</v>
      </c>
      <c r="B2561" s="215" t="s">
        <v>9828</v>
      </c>
      <c r="C2561" s="215" t="str">
        <f t="shared" si="10"/>
        <v>KEGarissa</v>
      </c>
    </row>
    <row r="2562" spans="1:3" ht="12" customHeight="1">
      <c r="A2562" s="215" t="s">
        <v>9829</v>
      </c>
      <c r="B2562" s="215" t="s">
        <v>9830</v>
      </c>
      <c r="C2562" s="215" t="str">
        <f t="shared" si="10"/>
        <v>KEHoma Bay</v>
      </c>
    </row>
    <row r="2563" spans="1:3" ht="12" customHeight="1">
      <c r="A2563" s="215" t="s">
        <v>9831</v>
      </c>
      <c r="B2563" s="215" t="s">
        <v>9832</v>
      </c>
      <c r="C2563" s="215" t="str">
        <f t="shared" si="10"/>
        <v>KEIsiolo</v>
      </c>
    </row>
    <row r="2564" spans="1:3" ht="12" customHeight="1">
      <c r="A2564" s="215" t="s">
        <v>9833</v>
      </c>
      <c r="B2564" s="215" t="s">
        <v>9834</v>
      </c>
      <c r="C2564" s="215" t="str">
        <f t="shared" si="10"/>
        <v>KEKajiado</v>
      </c>
    </row>
    <row r="2565" spans="1:3" ht="12" customHeight="1">
      <c r="A2565" s="215" t="s">
        <v>9835</v>
      </c>
      <c r="B2565" s="215" t="s">
        <v>9836</v>
      </c>
      <c r="C2565" s="215" t="str">
        <f t="shared" si="10"/>
        <v>KEKakamega</v>
      </c>
    </row>
    <row r="2566" spans="1:3" ht="12" customHeight="1">
      <c r="A2566" s="215" t="s">
        <v>9837</v>
      </c>
      <c r="B2566" s="215" t="s">
        <v>9838</v>
      </c>
      <c r="C2566" s="215" t="str">
        <f t="shared" si="10"/>
        <v>KEKericho</v>
      </c>
    </row>
    <row r="2567" spans="1:3" ht="12" customHeight="1">
      <c r="A2567" s="215" t="s">
        <v>9839</v>
      </c>
      <c r="B2567" s="215" t="s">
        <v>9840</v>
      </c>
      <c r="C2567" s="215" t="str">
        <f t="shared" si="10"/>
        <v>KEKiambu</v>
      </c>
    </row>
    <row r="2568" spans="1:3" ht="12" customHeight="1">
      <c r="A2568" s="215" t="s">
        <v>9841</v>
      </c>
      <c r="B2568" s="215" t="s">
        <v>9842</v>
      </c>
      <c r="C2568" s="215" t="str">
        <f t="shared" si="10"/>
        <v>KEKilifi</v>
      </c>
    </row>
    <row r="2569" spans="1:3" ht="12" customHeight="1">
      <c r="A2569" s="215" t="s">
        <v>9843</v>
      </c>
      <c r="B2569" s="215" t="s">
        <v>9844</v>
      </c>
      <c r="C2569" s="215" t="str">
        <f t="shared" si="10"/>
        <v>KEKirinyaga</v>
      </c>
    </row>
    <row r="2570" spans="1:3" ht="12" customHeight="1">
      <c r="A2570" s="215" t="s">
        <v>9845</v>
      </c>
      <c r="B2570" s="215" t="s">
        <v>9846</v>
      </c>
      <c r="C2570" s="215" t="str">
        <f t="shared" si="10"/>
        <v>KEKisii</v>
      </c>
    </row>
    <row r="2571" spans="1:3" ht="12" customHeight="1">
      <c r="A2571" s="215" t="s">
        <v>9847</v>
      </c>
      <c r="B2571" s="215" t="s">
        <v>9848</v>
      </c>
      <c r="C2571" s="215" t="str">
        <f t="shared" si="10"/>
        <v>KEKisumu</v>
      </c>
    </row>
    <row r="2572" spans="1:3" ht="12" customHeight="1">
      <c r="A2572" s="215" t="s">
        <v>9849</v>
      </c>
      <c r="B2572" s="215" t="s">
        <v>9850</v>
      </c>
      <c r="C2572" s="215" t="str">
        <f t="shared" si="10"/>
        <v>KEKitui</v>
      </c>
    </row>
    <row r="2573" spans="1:3" ht="12" customHeight="1">
      <c r="A2573" s="215" t="s">
        <v>9851</v>
      </c>
      <c r="B2573" s="215" t="s">
        <v>9852</v>
      </c>
      <c r="C2573" s="215" t="str">
        <f t="shared" si="10"/>
        <v>KEKwale</v>
      </c>
    </row>
    <row r="2574" spans="1:3" ht="12" customHeight="1">
      <c r="A2574" s="215" t="s">
        <v>9853</v>
      </c>
      <c r="B2574" s="215" t="s">
        <v>9854</v>
      </c>
      <c r="C2574" s="215" t="str">
        <f t="shared" si="10"/>
        <v>KELaikipia</v>
      </c>
    </row>
    <row r="2575" spans="1:3" ht="12" customHeight="1">
      <c r="A2575" s="215" t="s">
        <v>9855</v>
      </c>
      <c r="B2575" s="215" t="s">
        <v>9856</v>
      </c>
      <c r="C2575" s="215" t="str">
        <f t="shared" si="10"/>
        <v>KELamu</v>
      </c>
    </row>
    <row r="2576" spans="1:3" ht="12" customHeight="1">
      <c r="A2576" s="215" t="s">
        <v>9857</v>
      </c>
      <c r="B2576" s="215" t="s">
        <v>9858</v>
      </c>
      <c r="C2576" s="215" t="str">
        <f t="shared" si="10"/>
        <v>KEMachakos</v>
      </c>
    </row>
    <row r="2577" spans="1:3" ht="12" customHeight="1">
      <c r="A2577" s="215" t="s">
        <v>9859</v>
      </c>
      <c r="B2577" s="215" t="s">
        <v>9860</v>
      </c>
      <c r="C2577" s="215" t="str">
        <f t="shared" si="10"/>
        <v>KEMakueni</v>
      </c>
    </row>
    <row r="2578" spans="1:3" ht="12" customHeight="1">
      <c r="A2578" s="215" t="s">
        <v>9861</v>
      </c>
      <c r="B2578" s="215" t="s">
        <v>9862</v>
      </c>
      <c r="C2578" s="215" t="str">
        <f t="shared" si="10"/>
        <v>KEMandera</v>
      </c>
    </row>
    <row r="2579" spans="1:3" ht="12" customHeight="1">
      <c r="A2579" s="215" t="s">
        <v>9863</v>
      </c>
      <c r="B2579" s="215" t="s">
        <v>9864</v>
      </c>
      <c r="C2579" s="215" t="str">
        <f t="shared" si="10"/>
        <v>KEMarsabit</v>
      </c>
    </row>
    <row r="2580" spans="1:3" ht="12" customHeight="1">
      <c r="A2580" s="215" t="s">
        <v>9865</v>
      </c>
      <c r="B2580" s="215" t="s">
        <v>9866</v>
      </c>
      <c r="C2580" s="215" t="str">
        <f t="shared" si="10"/>
        <v>KEMeru</v>
      </c>
    </row>
    <row r="2581" spans="1:3" ht="12" customHeight="1">
      <c r="A2581" s="215" t="s">
        <v>9867</v>
      </c>
      <c r="B2581" s="215" t="s">
        <v>9868</v>
      </c>
      <c r="C2581" s="215" t="str">
        <f t="shared" si="10"/>
        <v>KEMigori</v>
      </c>
    </row>
    <row r="2582" spans="1:3" ht="12" customHeight="1">
      <c r="A2582" s="215" t="s">
        <v>9869</v>
      </c>
      <c r="B2582" s="215" t="s">
        <v>9870</v>
      </c>
      <c r="C2582" s="215" t="str">
        <f t="shared" si="10"/>
        <v>KEMombasa</v>
      </c>
    </row>
    <row r="2583" spans="1:3" ht="12" customHeight="1">
      <c r="A2583" s="215" t="s">
        <v>9871</v>
      </c>
      <c r="B2583" s="215" t="s">
        <v>9872</v>
      </c>
      <c r="C2583" s="215" t="str">
        <f t="shared" si="10"/>
        <v>KEMurang'a</v>
      </c>
    </row>
    <row r="2584" spans="1:3" ht="12" customHeight="1">
      <c r="A2584" s="215" t="s">
        <v>9873</v>
      </c>
      <c r="B2584" s="215" t="s">
        <v>9874</v>
      </c>
      <c r="C2584" s="215" t="str">
        <f t="shared" si="10"/>
        <v>KENairobi City</v>
      </c>
    </row>
    <row r="2585" spans="1:3" ht="12" customHeight="1">
      <c r="A2585" s="215" t="s">
        <v>9875</v>
      </c>
      <c r="B2585" s="215" t="s">
        <v>9876</v>
      </c>
      <c r="C2585" s="215" t="str">
        <f t="shared" si="10"/>
        <v>KENakuru</v>
      </c>
    </row>
    <row r="2586" spans="1:3" ht="12" customHeight="1">
      <c r="A2586" s="215" t="s">
        <v>9877</v>
      </c>
      <c r="B2586" s="215" t="s">
        <v>9878</v>
      </c>
      <c r="C2586" s="215" t="str">
        <f t="shared" si="10"/>
        <v>KENandi</v>
      </c>
    </row>
    <row r="2587" spans="1:3" ht="12" customHeight="1">
      <c r="A2587" s="215" t="s">
        <v>9879</v>
      </c>
      <c r="B2587" s="215" t="s">
        <v>9880</v>
      </c>
      <c r="C2587" s="215" t="str">
        <f t="shared" si="10"/>
        <v>KENarok</v>
      </c>
    </row>
    <row r="2588" spans="1:3" ht="12" customHeight="1">
      <c r="A2588" s="215" t="s">
        <v>9881</v>
      </c>
      <c r="B2588" s="215" t="s">
        <v>9882</v>
      </c>
      <c r="C2588" s="215" t="str">
        <f t="shared" si="10"/>
        <v>KENyamira</v>
      </c>
    </row>
    <row r="2589" spans="1:3" ht="12" customHeight="1">
      <c r="A2589" s="215" t="s">
        <v>9883</v>
      </c>
      <c r="B2589" s="215" t="s">
        <v>9884</v>
      </c>
      <c r="C2589" s="215" t="str">
        <f t="shared" si="10"/>
        <v>KENyandarua</v>
      </c>
    </row>
    <row r="2590" spans="1:3" ht="12" customHeight="1">
      <c r="A2590" s="215" t="s">
        <v>9885</v>
      </c>
      <c r="B2590" s="215" t="s">
        <v>9886</v>
      </c>
      <c r="C2590" s="215" t="str">
        <f t="shared" si="10"/>
        <v>KENyeri</v>
      </c>
    </row>
    <row r="2591" spans="1:3" ht="12" customHeight="1">
      <c r="A2591" s="215" t="s">
        <v>9887</v>
      </c>
      <c r="B2591" s="215" t="s">
        <v>9888</v>
      </c>
      <c r="C2591" s="215" t="str">
        <f t="shared" si="10"/>
        <v>KESamburu</v>
      </c>
    </row>
    <row r="2592" spans="1:3" ht="12" customHeight="1">
      <c r="A2592" s="215" t="s">
        <v>9889</v>
      </c>
      <c r="B2592" s="215" t="s">
        <v>9890</v>
      </c>
      <c r="C2592" s="215" t="str">
        <f t="shared" si="10"/>
        <v>KESiaya</v>
      </c>
    </row>
    <row r="2593" spans="1:3" ht="12" customHeight="1">
      <c r="A2593" s="215" t="s">
        <v>9891</v>
      </c>
      <c r="B2593" s="215" t="s">
        <v>9892</v>
      </c>
      <c r="C2593" s="215" t="str">
        <f t="shared" si="10"/>
        <v>KETaita/Taveta</v>
      </c>
    </row>
    <row r="2594" spans="1:3" ht="12" customHeight="1">
      <c r="A2594" s="215" t="s">
        <v>9893</v>
      </c>
      <c r="B2594" s="215" t="s">
        <v>9894</v>
      </c>
      <c r="C2594" s="215" t="str">
        <f t="shared" si="10"/>
        <v>KETana River</v>
      </c>
    </row>
    <row r="2595" spans="1:3" ht="12" customHeight="1">
      <c r="A2595" s="215" t="s">
        <v>9895</v>
      </c>
      <c r="B2595" s="215" t="s">
        <v>9896</v>
      </c>
      <c r="C2595" s="215" t="str">
        <f t="shared" si="10"/>
        <v>KETharaka-Nithi</v>
      </c>
    </row>
    <row r="2596" spans="1:3" ht="12" customHeight="1">
      <c r="A2596" s="215" t="s">
        <v>9897</v>
      </c>
      <c r="B2596" s="215" t="s">
        <v>9898</v>
      </c>
      <c r="C2596" s="215" t="str">
        <f t="shared" si="10"/>
        <v>KETrans Nzoia</v>
      </c>
    </row>
    <row r="2597" spans="1:3" ht="12" customHeight="1">
      <c r="A2597" s="215" t="s">
        <v>9899</v>
      </c>
      <c r="B2597" s="215" t="s">
        <v>9900</v>
      </c>
      <c r="C2597" s="215" t="str">
        <f t="shared" si="10"/>
        <v>KETurkana</v>
      </c>
    </row>
    <row r="2598" spans="1:3" ht="12" customHeight="1">
      <c r="A2598" s="215" t="s">
        <v>9901</v>
      </c>
      <c r="B2598" s="215" t="s">
        <v>9902</v>
      </c>
      <c r="C2598" s="215" t="str">
        <f t="shared" si="10"/>
        <v>KEUasin Gishu</v>
      </c>
    </row>
    <row r="2599" spans="1:3" ht="12" customHeight="1">
      <c r="A2599" s="215" t="s">
        <v>9903</v>
      </c>
      <c r="B2599" s="215" t="s">
        <v>9904</v>
      </c>
      <c r="C2599" s="215" t="str">
        <f t="shared" si="10"/>
        <v>KEVihiga</v>
      </c>
    </row>
    <row r="2600" spans="1:3" ht="12" customHeight="1">
      <c r="A2600" s="215" t="s">
        <v>9905</v>
      </c>
      <c r="B2600" s="215" t="s">
        <v>9906</v>
      </c>
      <c r="C2600" s="215" t="str">
        <f t="shared" si="10"/>
        <v>KEWajir</v>
      </c>
    </row>
    <row r="2601" spans="1:3" ht="12" customHeight="1">
      <c r="A2601" s="215" t="s">
        <v>9907</v>
      </c>
      <c r="B2601" s="215" t="s">
        <v>9908</v>
      </c>
      <c r="C2601" s="215" t="str">
        <f t="shared" si="10"/>
        <v>KEWest Pokot</v>
      </c>
    </row>
    <row r="2602" spans="1:3" ht="12" customHeight="1">
      <c r="A2602" s="215" t="s">
        <v>9909</v>
      </c>
      <c r="B2602" s="215" t="s">
        <v>614</v>
      </c>
      <c r="C2602" s="215" t="str">
        <f t="shared" si="10"/>
        <v>KGBishkek</v>
      </c>
    </row>
    <row r="2603" spans="1:3" ht="12" customHeight="1">
      <c r="A2603" s="215" t="s">
        <v>9909</v>
      </c>
      <c r="B2603" s="215" t="s">
        <v>9910</v>
      </c>
      <c r="C2603" s="215" t="str">
        <f t="shared" si="10"/>
        <v>KGGorod Biškek</v>
      </c>
    </row>
    <row r="2604" spans="1:3" ht="12" customHeight="1">
      <c r="A2604" s="215" t="s">
        <v>9909</v>
      </c>
      <c r="B2604" s="215" t="s">
        <v>9911</v>
      </c>
      <c r="C2604" s="215" t="str">
        <f t="shared" si="10"/>
        <v>KGGorod Bishkek</v>
      </c>
    </row>
    <row r="2605" spans="1:3" ht="12" customHeight="1">
      <c r="A2605" s="215" t="s">
        <v>9912</v>
      </c>
      <c r="B2605" s="215" t="s">
        <v>9913</v>
      </c>
      <c r="C2605" s="215" t="str">
        <f t="shared" si="10"/>
        <v>KGOsh</v>
      </c>
    </row>
    <row r="2606" spans="1:3" ht="12" customHeight="1">
      <c r="A2606" s="215" t="s">
        <v>9912</v>
      </c>
      <c r="B2606" s="215" t="s">
        <v>9914</v>
      </c>
      <c r="C2606" s="215" t="str">
        <f t="shared" si="10"/>
        <v>KGGorod Osh</v>
      </c>
    </row>
    <row r="2607" spans="1:3" ht="12" customHeight="1">
      <c r="A2607" s="215" t="s">
        <v>9912</v>
      </c>
      <c r="B2607" s="215" t="s">
        <v>9915</v>
      </c>
      <c r="C2607" s="215" t="str">
        <f t="shared" si="10"/>
        <v>KGGorod Oš</v>
      </c>
    </row>
    <row r="2608" spans="1:3" ht="12" customHeight="1">
      <c r="A2608" s="215" t="s">
        <v>9916</v>
      </c>
      <c r="B2608" s="215" t="s">
        <v>9917</v>
      </c>
      <c r="C2608" s="215" t="str">
        <f t="shared" si="10"/>
        <v>KGBatken</v>
      </c>
    </row>
    <row r="2609" spans="1:3" ht="12" customHeight="1">
      <c r="A2609" s="215" t="s">
        <v>9916</v>
      </c>
      <c r="B2609" s="215" t="s">
        <v>9918</v>
      </c>
      <c r="C2609" s="215" t="str">
        <f t="shared" si="10"/>
        <v>KGBatkenskaya oblast'</v>
      </c>
    </row>
    <row r="2610" spans="1:3" ht="12" customHeight="1">
      <c r="A2610" s="215" t="s">
        <v>9916</v>
      </c>
      <c r="B2610" s="215" t="s">
        <v>9919</v>
      </c>
      <c r="C2610" s="215" t="str">
        <f t="shared" si="10"/>
        <v>KGBatkenskaja oblast'</v>
      </c>
    </row>
    <row r="2611" spans="1:3" ht="12" customHeight="1">
      <c r="A2611" s="215" t="s">
        <v>9920</v>
      </c>
      <c r="B2611" s="215" t="s">
        <v>615</v>
      </c>
      <c r="C2611" s="215" t="str">
        <f t="shared" si="10"/>
        <v>KGChüy</v>
      </c>
    </row>
    <row r="2612" spans="1:3" ht="12" customHeight="1">
      <c r="A2612" s="215" t="s">
        <v>9920</v>
      </c>
      <c r="B2612" s="215" t="s">
        <v>9921</v>
      </c>
      <c r="C2612" s="215" t="str">
        <f t="shared" si="10"/>
        <v>KGČujskaja oblast'</v>
      </c>
    </row>
    <row r="2613" spans="1:3" ht="12" customHeight="1">
      <c r="A2613" s="215" t="s">
        <v>9920</v>
      </c>
      <c r="B2613" s="215" t="s">
        <v>9922</v>
      </c>
      <c r="C2613" s="215" t="str">
        <f t="shared" si="10"/>
        <v>KGChuyskaya oblast'</v>
      </c>
    </row>
    <row r="2614" spans="1:3" ht="12" customHeight="1">
      <c r="A2614" s="215" t="s">
        <v>9923</v>
      </c>
      <c r="B2614" s="215" t="s">
        <v>9924</v>
      </c>
      <c r="C2614" s="215" t="str">
        <f t="shared" si="10"/>
        <v>KGJalal-Abad</v>
      </c>
    </row>
    <row r="2615" spans="1:3" ht="12" customHeight="1">
      <c r="A2615" s="215" t="s">
        <v>9923</v>
      </c>
      <c r="B2615" s="215" t="s">
        <v>9925</v>
      </c>
      <c r="C2615" s="215" t="str">
        <f t="shared" si="10"/>
        <v>KGDžalal-Abadskaja oblast'</v>
      </c>
    </row>
    <row r="2616" spans="1:3" ht="12" customHeight="1">
      <c r="A2616" s="215" t="s">
        <v>9923</v>
      </c>
      <c r="B2616" s="215" t="s">
        <v>9926</v>
      </c>
      <c r="C2616" s="215" t="str">
        <f t="shared" si="10"/>
        <v>KGDzhalal-Abadskaya oblast'</v>
      </c>
    </row>
    <row r="2617" spans="1:3" ht="12" customHeight="1">
      <c r="A2617" s="215" t="s">
        <v>9927</v>
      </c>
      <c r="B2617" s="215" t="s">
        <v>9928</v>
      </c>
      <c r="C2617" s="215" t="str">
        <f t="shared" si="10"/>
        <v>KGNaryn</v>
      </c>
    </row>
    <row r="2618" spans="1:3" ht="12" customHeight="1">
      <c r="A2618" s="215" t="s">
        <v>9927</v>
      </c>
      <c r="B2618" s="215" t="s">
        <v>9929</v>
      </c>
      <c r="C2618" s="215" t="str">
        <f t="shared" si="10"/>
        <v>KGNarynskaja oblast'</v>
      </c>
    </row>
    <row r="2619" spans="1:3" ht="12" customHeight="1">
      <c r="A2619" s="215" t="s">
        <v>9927</v>
      </c>
      <c r="B2619" s="215" t="s">
        <v>9930</v>
      </c>
      <c r="C2619" s="215" t="str">
        <f t="shared" si="10"/>
        <v>KGNarynskaya oblast'</v>
      </c>
    </row>
    <row r="2620" spans="1:3" ht="12" customHeight="1">
      <c r="A2620" s="215" t="s">
        <v>9931</v>
      </c>
      <c r="B2620" s="215" t="s">
        <v>9913</v>
      </c>
      <c r="C2620" s="215" t="str">
        <f t="shared" si="10"/>
        <v>KGOsh</v>
      </c>
    </row>
    <row r="2621" spans="1:3" ht="12" customHeight="1">
      <c r="A2621" s="215" t="s">
        <v>9931</v>
      </c>
      <c r="B2621" s="215" t="s">
        <v>9932</v>
      </c>
      <c r="C2621" s="215" t="str">
        <f t="shared" si="10"/>
        <v>KGOšskaja oblast'</v>
      </c>
    </row>
    <row r="2622" spans="1:3" ht="12" customHeight="1">
      <c r="A2622" s="215" t="s">
        <v>9931</v>
      </c>
      <c r="B2622" s="215" t="s">
        <v>9933</v>
      </c>
      <c r="C2622" s="215" t="str">
        <f t="shared" si="10"/>
        <v>KGOshskaya oblast'</v>
      </c>
    </row>
    <row r="2623" spans="1:3" ht="12" customHeight="1">
      <c r="A2623" s="215" t="s">
        <v>9934</v>
      </c>
      <c r="B2623" s="215" t="s">
        <v>9935</v>
      </c>
      <c r="C2623" s="215" t="str">
        <f t="shared" si="10"/>
        <v>KGTalas</v>
      </c>
    </row>
    <row r="2624" spans="1:3" ht="12" customHeight="1">
      <c r="A2624" s="215" t="s">
        <v>9934</v>
      </c>
      <c r="B2624" s="215" t="s">
        <v>9936</v>
      </c>
      <c r="C2624" s="215" t="str">
        <f t="shared" si="10"/>
        <v>KGTalasskaja oblast'</v>
      </c>
    </row>
    <row r="2625" spans="1:3" ht="12" customHeight="1">
      <c r="A2625" s="215" t="s">
        <v>9934</v>
      </c>
      <c r="B2625" s="215" t="s">
        <v>9937</v>
      </c>
      <c r="C2625" s="215" t="str">
        <f t="shared" si="10"/>
        <v>KGTalasskaya oblast'</v>
      </c>
    </row>
    <row r="2626" spans="1:3" ht="12" customHeight="1">
      <c r="A2626" s="215" t="s">
        <v>9938</v>
      </c>
      <c r="B2626" s="215" t="s">
        <v>9939</v>
      </c>
      <c r="C2626" s="215" t="str">
        <f t="shared" si="10"/>
        <v>KGYsyk-Köl</v>
      </c>
    </row>
    <row r="2627" spans="1:3" ht="12" customHeight="1">
      <c r="A2627" s="215" t="s">
        <v>9938</v>
      </c>
      <c r="B2627" s="215" t="s">
        <v>9940</v>
      </c>
      <c r="C2627" s="215" t="str">
        <f t="shared" si="10"/>
        <v>KGIssyk-Kul'skaya oblast'</v>
      </c>
    </row>
    <row r="2628" spans="1:3" ht="12" customHeight="1">
      <c r="A2628" s="215" t="s">
        <v>9938</v>
      </c>
      <c r="B2628" s="215" t="s">
        <v>9941</v>
      </c>
      <c r="C2628" s="215" t="str">
        <f t="shared" si="10"/>
        <v>KGIssyk-Kul'skaja oblast'</v>
      </c>
    </row>
    <row r="2629" spans="1:3" ht="12" customHeight="1">
      <c r="A2629" s="215" t="s">
        <v>9942</v>
      </c>
      <c r="B2629" s="215" t="s">
        <v>9943</v>
      </c>
      <c r="C2629" s="215" t="str">
        <f t="shared" si="10"/>
        <v>KHPhnum Pénh</v>
      </c>
    </row>
    <row r="2630" spans="1:3" ht="12" customHeight="1">
      <c r="A2630" s="215" t="s">
        <v>9942</v>
      </c>
      <c r="B2630" s="215" t="s">
        <v>9944</v>
      </c>
      <c r="C2630" s="215" t="str">
        <f t="shared" si="10"/>
        <v>KHPhnom Penh</v>
      </c>
    </row>
    <row r="2631" spans="1:3" ht="12" customHeight="1">
      <c r="A2631" s="215" t="s">
        <v>9945</v>
      </c>
      <c r="B2631" s="215" t="s">
        <v>9946</v>
      </c>
      <c r="C2631" s="215" t="str">
        <f t="shared" si="10"/>
        <v>KHBanteay Mean Chey</v>
      </c>
    </row>
    <row r="2632" spans="1:3" ht="12" customHeight="1">
      <c r="A2632" s="215" t="s">
        <v>9945</v>
      </c>
      <c r="B2632" s="215" t="s">
        <v>9947</v>
      </c>
      <c r="C2632" s="215" t="str">
        <f t="shared" si="10"/>
        <v>KHBântéay Méanchey</v>
      </c>
    </row>
    <row r="2633" spans="1:3" ht="12" customHeight="1">
      <c r="A2633" s="215" t="s">
        <v>9948</v>
      </c>
      <c r="B2633" s="215" t="s">
        <v>9949</v>
      </c>
      <c r="C2633" s="215" t="str">
        <f t="shared" si="10"/>
        <v>KHKrâchéh</v>
      </c>
    </row>
    <row r="2634" spans="1:3" ht="12" customHeight="1">
      <c r="A2634" s="215" t="s">
        <v>9948</v>
      </c>
      <c r="B2634" s="215" t="s">
        <v>9950</v>
      </c>
      <c r="C2634" s="215" t="str">
        <f t="shared" si="10"/>
        <v>KHKracheh</v>
      </c>
    </row>
    <row r="2635" spans="1:3" ht="12" customHeight="1">
      <c r="A2635" s="215" t="s">
        <v>9951</v>
      </c>
      <c r="B2635" s="215" t="s">
        <v>9952</v>
      </c>
      <c r="C2635" s="215" t="str">
        <f t="shared" si="10"/>
        <v>KHMôndól Kiri</v>
      </c>
    </row>
    <row r="2636" spans="1:3" ht="12" customHeight="1">
      <c r="A2636" s="215" t="s">
        <v>9951</v>
      </c>
      <c r="B2636" s="215" t="s">
        <v>9953</v>
      </c>
      <c r="C2636" s="215" t="str">
        <f t="shared" si="10"/>
        <v>KHMondol Kiri</v>
      </c>
    </row>
    <row r="2637" spans="1:3" ht="12" customHeight="1">
      <c r="A2637" s="215" t="s">
        <v>9954</v>
      </c>
      <c r="B2637" s="215" t="s">
        <v>9955</v>
      </c>
      <c r="C2637" s="215" t="str">
        <f t="shared" si="10"/>
        <v>KHPreăh Vihéar</v>
      </c>
    </row>
    <row r="2638" spans="1:3" ht="12" customHeight="1">
      <c r="A2638" s="215" t="s">
        <v>9954</v>
      </c>
      <c r="B2638" s="215" t="s">
        <v>9956</v>
      </c>
      <c r="C2638" s="215" t="str">
        <f t="shared" si="10"/>
        <v>KHPreah Vihear</v>
      </c>
    </row>
    <row r="2639" spans="1:3" ht="12" customHeight="1">
      <c r="A2639" s="215" t="s">
        <v>9957</v>
      </c>
      <c r="B2639" s="215" t="s">
        <v>9958</v>
      </c>
      <c r="C2639" s="215" t="str">
        <f t="shared" si="10"/>
        <v>KHPrey Vêng</v>
      </c>
    </row>
    <row r="2640" spans="1:3" ht="12" customHeight="1">
      <c r="A2640" s="215" t="s">
        <v>9957</v>
      </c>
      <c r="B2640" s="215" t="s">
        <v>9959</v>
      </c>
      <c r="C2640" s="215" t="str">
        <f t="shared" si="10"/>
        <v>KHPrey Veaeng</v>
      </c>
    </row>
    <row r="2641" spans="1:3" ht="12" customHeight="1">
      <c r="A2641" s="215" t="s">
        <v>9960</v>
      </c>
      <c r="B2641" s="215" t="s">
        <v>9961</v>
      </c>
      <c r="C2641" s="215" t="str">
        <f t="shared" si="10"/>
        <v>KHPoŭthĭsăt</v>
      </c>
    </row>
    <row r="2642" spans="1:3" ht="12" customHeight="1">
      <c r="A2642" s="215" t="s">
        <v>9960</v>
      </c>
      <c r="B2642" s="215" t="s">
        <v>9962</v>
      </c>
      <c r="C2642" s="215" t="str">
        <f t="shared" si="10"/>
        <v>KHPousaat</v>
      </c>
    </row>
    <row r="2643" spans="1:3" ht="12" customHeight="1">
      <c r="A2643" s="215" t="s">
        <v>9963</v>
      </c>
      <c r="B2643" s="215" t="s">
        <v>9964</v>
      </c>
      <c r="C2643" s="215" t="str">
        <f t="shared" si="10"/>
        <v>KHRotanak Kiri</v>
      </c>
    </row>
    <row r="2644" spans="1:3" ht="12" customHeight="1">
      <c r="A2644" s="215" t="s">
        <v>9963</v>
      </c>
      <c r="B2644" s="215" t="s">
        <v>9965</v>
      </c>
      <c r="C2644" s="215" t="str">
        <f t="shared" si="10"/>
        <v>KHRôtânôkiri</v>
      </c>
    </row>
    <row r="2645" spans="1:3" ht="12" customHeight="1">
      <c r="A2645" s="215" t="s">
        <v>9966</v>
      </c>
      <c r="B2645" s="215" t="s">
        <v>9967</v>
      </c>
      <c r="C2645" s="215" t="str">
        <f t="shared" si="10"/>
        <v>KHSiem Reab</v>
      </c>
    </row>
    <row r="2646" spans="1:3" ht="12" customHeight="1">
      <c r="A2646" s="215" t="s">
        <v>9966</v>
      </c>
      <c r="B2646" s="215" t="s">
        <v>9968</v>
      </c>
      <c r="C2646" s="215" t="str">
        <f t="shared" si="10"/>
        <v>KHSiĕmréab</v>
      </c>
    </row>
    <row r="2647" spans="1:3" ht="12" customHeight="1">
      <c r="A2647" s="215" t="s">
        <v>9969</v>
      </c>
      <c r="B2647" s="215" t="s">
        <v>9970</v>
      </c>
      <c r="C2647" s="215" t="str">
        <f t="shared" si="10"/>
        <v>KHPreăh Sihanouk</v>
      </c>
    </row>
    <row r="2648" spans="1:3" ht="12" customHeight="1">
      <c r="A2648" s="215" t="s">
        <v>9969</v>
      </c>
      <c r="B2648" s="215" t="s">
        <v>9971</v>
      </c>
      <c r="C2648" s="215" t="str">
        <f t="shared" si="10"/>
        <v>KHPreah Sihanouk</v>
      </c>
    </row>
    <row r="2649" spans="1:3" ht="12" customHeight="1">
      <c r="A2649" s="215" t="s">
        <v>9972</v>
      </c>
      <c r="B2649" s="215" t="s">
        <v>9973</v>
      </c>
      <c r="C2649" s="215" t="str">
        <f t="shared" si="10"/>
        <v>KHStoĕng Trêng</v>
      </c>
    </row>
    <row r="2650" spans="1:3" ht="12" customHeight="1">
      <c r="A2650" s="215" t="s">
        <v>9972</v>
      </c>
      <c r="B2650" s="215" t="s">
        <v>9974</v>
      </c>
      <c r="C2650" s="215" t="str">
        <f t="shared" si="10"/>
        <v>KHStueng Traeng</v>
      </c>
    </row>
    <row r="2651" spans="1:3" ht="12" customHeight="1">
      <c r="A2651" s="215" t="s">
        <v>9975</v>
      </c>
      <c r="B2651" s="215" t="s">
        <v>9976</v>
      </c>
      <c r="C2651" s="215" t="str">
        <f t="shared" si="10"/>
        <v>KHBaat Dambang</v>
      </c>
    </row>
    <row r="2652" spans="1:3" ht="12" customHeight="1">
      <c r="A2652" s="215" t="s">
        <v>9975</v>
      </c>
      <c r="B2652" s="215" t="s">
        <v>9977</v>
      </c>
      <c r="C2652" s="215" t="str">
        <f t="shared" si="10"/>
        <v>KHBătdâmbâng</v>
      </c>
    </row>
    <row r="2653" spans="1:3" ht="12" customHeight="1">
      <c r="A2653" s="215" t="s">
        <v>9978</v>
      </c>
      <c r="B2653" s="215" t="s">
        <v>9979</v>
      </c>
      <c r="C2653" s="215" t="str">
        <f t="shared" si="10"/>
        <v>KHSvay Riĕng</v>
      </c>
    </row>
    <row r="2654" spans="1:3" ht="12" customHeight="1">
      <c r="A2654" s="215" t="s">
        <v>9978</v>
      </c>
      <c r="B2654" s="215" t="s">
        <v>9980</v>
      </c>
      <c r="C2654" s="215" t="str">
        <f t="shared" si="10"/>
        <v>KHSvaay Rieng</v>
      </c>
    </row>
    <row r="2655" spans="1:3" ht="12" customHeight="1">
      <c r="A2655" s="215" t="s">
        <v>9981</v>
      </c>
      <c r="B2655" s="215" t="s">
        <v>9982</v>
      </c>
      <c r="C2655" s="215" t="str">
        <f t="shared" si="10"/>
        <v>KHTaakaev</v>
      </c>
    </row>
    <row r="2656" spans="1:3" ht="12" customHeight="1">
      <c r="A2656" s="215" t="s">
        <v>9981</v>
      </c>
      <c r="B2656" s="215" t="s">
        <v>9983</v>
      </c>
      <c r="C2656" s="215" t="str">
        <f t="shared" si="10"/>
        <v>KHTakêv</v>
      </c>
    </row>
    <row r="2657" spans="1:3" ht="12" customHeight="1">
      <c r="A2657" s="215" t="s">
        <v>9984</v>
      </c>
      <c r="B2657" s="215" t="s">
        <v>9985</v>
      </c>
      <c r="C2657" s="215" t="str">
        <f t="shared" si="10"/>
        <v>KHŎtdâr Méanchey</v>
      </c>
    </row>
    <row r="2658" spans="1:3" ht="12" customHeight="1">
      <c r="A2658" s="215" t="s">
        <v>9984</v>
      </c>
      <c r="B2658" s="215" t="s">
        <v>9986</v>
      </c>
      <c r="C2658" s="215" t="str">
        <f t="shared" si="10"/>
        <v>KHOtdar Mean Chey</v>
      </c>
    </row>
    <row r="2659" spans="1:3" ht="12" customHeight="1">
      <c r="A2659" s="215" t="s">
        <v>9987</v>
      </c>
      <c r="B2659" s="215" t="s">
        <v>9988</v>
      </c>
      <c r="C2659" s="215" t="str">
        <f t="shared" si="10"/>
        <v>KHKaeb</v>
      </c>
    </row>
    <row r="2660" spans="1:3" ht="12" customHeight="1">
      <c r="A2660" s="215" t="s">
        <v>9987</v>
      </c>
      <c r="B2660" s="215" t="s">
        <v>9989</v>
      </c>
      <c r="C2660" s="215" t="str">
        <f t="shared" si="10"/>
        <v>KHKêb</v>
      </c>
    </row>
    <row r="2661" spans="1:3" ht="12" customHeight="1">
      <c r="A2661" s="215" t="s">
        <v>9990</v>
      </c>
      <c r="B2661" s="215" t="s">
        <v>9991</v>
      </c>
      <c r="C2661" s="215" t="str">
        <f t="shared" si="10"/>
        <v>KHPailĭn</v>
      </c>
    </row>
    <row r="2662" spans="1:3" ht="12" customHeight="1">
      <c r="A2662" s="215" t="s">
        <v>9990</v>
      </c>
      <c r="B2662" s="215" t="s">
        <v>9992</v>
      </c>
      <c r="C2662" s="215" t="str">
        <f t="shared" si="10"/>
        <v>KHPailin</v>
      </c>
    </row>
    <row r="2663" spans="1:3" ht="12" customHeight="1">
      <c r="A2663" s="215" t="s">
        <v>9993</v>
      </c>
      <c r="B2663" s="215" t="s">
        <v>9994</v>
      </c>
      <c r="C2663" s="215" t="str">
        <f t="shared" si="10"/>
        <v>KHTbong Khmum</v>
      </c>
    </row>
    <row r="2664" spans="1:3" ht="12" customHeight="1">
      <c r="A2664" s="215" t="s">
        <v>9993</v>
      </c>
      <c r="B2664" s="215" t="s">
        <v>9995</v>
      </c>
      <c r="C2664" s="215" t="str">
        <f t="shared" si="10"/>
        <v>KHTbong Khmŭm</v>
      </c>
    </row>
    <row r="2665" spans="1:3" ht="12" customHeight="1">
      <c r="A2665" s="215" t="s">
        <v>9996</v>
      </c>
      <c r="B2665" s="215" t="s">
        <v>9997</v>
      </c>
      <c r="C2665" s="215" t="str">
        <f t="shared" si="10"/>
        <v>KHKampong Chaam</v>
      </c>
    </row>
    <row r="2666" spans="1:3" ht="12" customHeight="1">
      <c r="A2666" s="215" t="s">
        <v>9996</v>
      </c>
      <c r="B2666" s="215" t="s">
        <v>9998</v>
      </c>
      <c r="C2666" s="215" t="str">
        <f t="shared" si="10"/>
        <v>KHKâmpóng Cham</v>
      </c>
    </row>
    <row r="2667" spans="1:3" ht="12" customHeight="1">
      <c r="A2667" s="215" t="s">
        <v>9999</v>
      </c>
      <c r="B2667" s="215" t="s">
        <v>10000</v>
      </c>
      <c r="C2667" s="215" t="str">
        <f t="shared" si="10"/>
        <v>KHKampong Chhnang</v>
      </c>
    </row>
    <row r="2668" spans="1:3" ht="12" customHeight="1">
      <c r="A2668" s="215" t="s">
        <v>9999</v>
      </c>
      <c r="B2668" s="215" t="s">
        <v>10001</v>
      </c>
      <c r="C2668" s="215" t="str">
        <f t="shared" si="10"/>
        <v>KHKâmpóng Chhnăng</v>
      </c>
    </row>
    <row r="2669" spans="1:3" ht="12" customHeight="1">
      <c r="A2669" s="215" t="s">
        <v>10002</v>
      </c>
      <c r="B2669" s="215" t="s">
        <v>10003</v>
      </c>
      <c r="C2669" s="215" t="str">
        <f t="shared" si="10"/>
        <v>KHKampong Spueu</v>
      </c>
    </row>
    <row r="2670" spans="1:3" ht="12" customHeight="1">
      <c r="A2670" s="215" t="s">
        <v>10002</v>
      </c>
      <c r="B2670" s="215" t="s">
        <v>10004</v>
      </c>
      <c r="C2670" s="215" t="str">
        <f t="shared" si="10"/>
        <v>KHKâmpóng Spœ</v>
      </c>
    </row>
    <row r="2671" spans="1:3" ht="12" customHeight="1">
      <c r="A2671" s="215" t="s">
        <v>10005</v>
      </c>
      <c r="B2671" s="215" t="s">
        <v>10006</v>
      </c>
      <c r="C2671" s="215" t="str">
        <f t="shared" si="10"/>
        <v>KHKâmpóng Thum</v>
      </c>
    </row>
    <row r="2672" spans="1:3" ht="12" customHeight="1">
      <c r="A2672" s="215" t="s">
        <v>10005</v>
      </c>
      <c r="B2672" s="215" t="s">
        <v>10007</v>
      </c>
      <c r="C2672" s="215" t="str">
        <f t="shared" si="10"/>
        <v>KHKampong Thum</v>
      </c>
    </row>
    <row r="2673" spans="1:3" ht="12" customHeight="1">
      <c r="A2673" s="215" t="s">
        <v>10008</v>
      </c>
      <c r="B2673" s="215" t="s">
        <v>10009</v>
      </c>
      <c r="C2673" s="215" t="str">
        <f t="shared" si="10"/>
        <v>KHKampot</v>
      </c>
    </row>
    <row r="2674" spans="1:3" ht="12" customHeight="1">
      <c r="A2674" s="215" t="s">
        <v>10008</v>
      </c>
      <c r="B2674" s="215" t="s">
        <v>10010</v>
      </c>
      <c r="C2674" s="215" t="str">
        <f t="shared" si="10"/>
        <v>KHKâmpôt</v>
      </c>
    </row>
    <row r="2675" spans="1:3" ht="12" customHeight="1">
      <c r="A2675" s="215" t="s">
        <v>10011</v>
      </c>
      <c r="B2675" s="215" t="s">
        <v>10012</v>
      </c>
      <c r="C2675" s="215" t="str">
        <f t="shared" si="10"/>
        <v>KHKandaal</v>
      </c>
    </row>
    <row r="2676" spans="1:3" ht="12" customHeight="1">
      <c r="A2676" s="215" t="s">
        <v>10011</v>
      </c>
      <c r="B2676" s="215" t="s">
        <v>10013</v>
      </c>
      <c r="C2676" s="215" t="str">
        <f t="shared" si="10"/>
        <v>KHKândal</v>
      </c>
    </row>
    <row r="2677" spans="1:3" ht="12" customHeight="1">
      <c r="A2677" s="215" t="s">
        <v>10014</v>
      </c>
      <c r="B2677" s="215" t="s">
        <v>10015</v>
      </c>
      <c r="C2677" s="215" t="str">
        <f t="shared" si="10"/>
        <v>KHKaoh Kong</v>
      </c>
    </row>
    <row r="2678" spans="1:3" ht="12" customHeight="1">
      <c r="A2678" s="215" t="s">
        <v>10014</v>
      </c>
      <c r="B2678" s="215" t="s">
        <v>10016</v>
      </c>
      <c r="C2678" s="215" t="str">
        <f t="shared" si="10"/>
        <v>KHKaôh Kŏng</v>
      </c>
    </row>
    <row r="2679" spans="1:3" ht="12" customHeight="1">
      <c r="A2679" s="215" t="s">
        <v>10017</v>
      </c>
      <c r="B2679" s="215" t="s">
        <v>10018</v>
      </c>
      <c r="C2679" s="215" t="str">
        <f t="shared" si="10"/>
        <v>KIGilbert Islands</v>
      </c>
    </row>
    <row r="2680" spans="1:3" ht="12" customHeight="1">
      <c r="A2680" s="215" t="s">
        <v>10019</v>
      </c>
      <c r="B2680" s="215" t="s">
        <v>10020</v>
      </c>
      <c r="C2680" s="215" t="str">
        <f t="shared" si="10"/>
        <v>KILine Islands</v>
      </c>
    </row>
    <row r="2681" spans="1:3" ht="12" customHeight="1">
      <c r="A2681" s="215" t="s">
        <v>10021</v>
      </c>
      <c r="B2681" s="215" t="s">
        <v>10022</v>
      </c>
      <c r="C2681" s="215" t="str">
        <f t="shared" si="10"/>
        <v>KIPhoenix Islands</v>
      </c>
    </row>
    <row r="2682" spans="1:3" ht="12" customHeight="1">
      <c r="A2682" s="215" t="s">
        <v>10023</v>
      </c>
      <c r="B2682" s="215" t="s">
        <v>10024</v>
      </c>
      <c r="C2682" s="215" t="str">
        <f t="shared" si="10"/>
        <v>KMNdzuwani</v>
      </c>
    </row>
    <row r="2683" spans="1:3" ht="12" customHeight="1">
      <c r="A2683" s="215" t="s">
        <v>10023</v>
      </c>
      <c r="B2683" s="215" t="s">
        <v>10025</v>
      </c>
      <c r="C2683" s="215" t="str">
        <f t="shared" si="10"/>
        <v>KMAnjwān</v>
      </c>
    </row>
    <row r="2684" spans="1:3" ht="12" customHeight="1">
      <c r="A2684" s="215" t="s">
        <v>10023</v>
      </c>
      <c r="B2684" s="215" t="s">
        <v>10026</v>
      </c>
      <c r="C2684" s="215" t="str">
        <f t="shared" si="10"/>
        <v>KMAndjouân</v>
      </c>
    </row>
    <row r="2685" spans="1:3" ht="12" customHeight="1">
      <c r="A2685" s="215" t="s">
        <v>10023</v>
      </c>
      <c r="B2685" s="215" t="s">
        <v>10027</v>
      </c>
      <c r="C2685" s="215" t="str">
        <f t="shared" si="10"/>
        <v>KMAnjouan</v>
      </c>
    </row>
    <row r="2686" spans="1:3" ht="12" customHeight="1">
      <c r="A2686" s="215" t="s">
        <v>10028</v>
      </c>
      <c r="B2686" s="215" t="s">
        <v>10029</v>
      </c>
      <c r="C2686" s="215" t="str">
        <f t="shared" si="10"/>
        <v>KMNgazidja</v>
      </c>
    </row>
    <row r="2687" spans="1:3" ht="12" customHeight="1">
      <c r="A2687" s="215" t="s">
        <v>10028</v>
      </c>
      <c r="B2687" s="215" t="s">
        <v>10030</v>
      </c>
      <c r="C2687" s="215" t="str">
        <f t="shared" si="10"/>
        <v>KMAnjazījah</v>
      </c>
    </row>
    <row r="2688" spans="1:3" ht="12" customHeight="1">
      <c r="A2688" s="215" t="s">
        <v>10028</v>
      </c>
      <c r="B2688" s="215" t="s">
        <v>10031</v>
      </c>
      <c r="C2688" s="215" t="str">
        <f t="shared" si="10"/>
        <v>KMAndjazîdja</v>
      </c>
    </row>
    <row r="2689" spans="1:3" ht="12" customHeight="1">
      <c r="A2689" s="215" t="s">
        <v>10028</v>
      </c>
      <c r="B2689" s="215" t="s">
        <v>10032</v>
      </c>
      <c r="C2689" s="215" t="str">
        <f t="shared" si="10"/>
        <v>KMGrande Comore</v>
      </c>
    </row>
    <row r="2690" spans="1:3" ht="12" customHeight="1">
      <c r="A2690" s="215" t="s">
        <v>10033</v>
      </c>
      <c r="B2690" s="215" t="s">
        <v>10034</v>
      </c>
      <c r="C2690" s="215" t="str">
        <f t="shared" si="10"/>
        <v>KMMwali</v>
      </c>
    </row>
    <row r="2691" spans="1:3" ht="12" customHeight="1">
      <c r="A2691" s="215" t="s">
        <v>10033</v>
      </c>
      <c r="B2691" s="215" t="s">
        <v>10035</v>
      </c>
      <c r="C2691" s="215" t="str">
        <f t="shared" si="10"/>
        <v>KMMūhīlī</v>
      </c>
    </row>
    <row r="2692" spans="1:3" ht="12" customHeight="1">
      <c r="A2692" s="215" t="s">
        <v>10033</v>
      </c>
      <c r="B2692" s="215" t="s">
        <v>10036</v>
      </c>
      <c r="C2692" s="215" t="str">
        <f t="shared" si="10"/>
        <v>KMMoûhîlî</v>
      </c>
    </row>
    <row r="2693" spans="1:3" ht="12" customHeight="1">
      <c r="A2693" s="215" t="s">
        <v>10033</v>
      </c>
      <c r="B2693" s="215" t="s">
        <v>10037</v>
      </c>
      <c r="C2693" s="215" t="str">
        <f t="shared" si="10"/>
        <v>KMMohéli</v>
      </c>
    </row>
    <row r="2694" spans="1:3" ht="12" customHeight="1">
      <c r="A2694" s="215" t="s">
        <v>10038</v>
      </c>
      <c r="B2694" s="215" t="s">
        <v>10039</v>
      </c>
      <c r="C2694" s="215" t="str">
        <f t="shared" si="10"/>
        <v>KNSaint Kitts</v>
      </c>
    </row>
    <row r="2695" spans="1:3" ht="12" customHeight="1">
      <c r="A2695" s="215" t="s">
        <v>10040</v>
      </c>
      <c r="B2695" s="215" t="s">
        <v>10041</v>
      </c>
      <c r="C2695" s="215" t="str">
        <f t="shared" si="10"/>
        <v>KNChrist Church Nichola Town</v>
      </c>
    </row>
    <row r="2696" spans="1:3" ht="12" customHeight="1">
      <c r="A2696" s="215" t="s">
        <v>10042</v>
      </c>
      <c r="B2696" s="215" t="s">
        <v>10043</v>
      </c>
      <c r="C2696" s="215" t="str">
        <f t="shared" si="10"/>
        <v>KNSaint Anne Sandy Point</v>
      </c>
    </row>
    <row r="2697" spans="1:3" ht="12" customHeight="1">
      <c r="A2697" s="215" t="s">
        <v>10044</v>
      </c>
      <c r="B2697" s="215" t="s">
        <v>10045</v>
      </c>
      <c r="C2697" s="215" t="str">
        <f t="shared" si="10"/>
        <v>KNSaint George Basseterre</v>
      </c>
    </row>
    <row r="2698" spans="1:3" ht="12" customHeight="1">
      <c r="A2698" s="215" t="s">
        <v>10046</v>
      </c>
      <c r="B2698" s="215" t="s">
        <v>10047</v>
      </c>
      <c r="C2698" s="215" t="str">
        <f t="shared" si="10"/>
        <v>KNSaint John Capisterre</v>
      </c>
    </row>
    <row r="2699" spans="1:3" ht="12" customHeight="1">
      <c r="A2699" s="215" t="s">
        <v>10048</v>
      </c>
      <c r="B2699" s="215" t="s">
        <v>10049</v>
      </c>
      <c r="C2699" s="215" t="str">
        <f t="shared" si="10"/>
        <v>KNSaint Mary Cayon</v>
      </c>
    </row>
    <row r="2700" spans="1:3" ht="12" customHeight="1">
      <c r="A2700" s="215" t="s">
        <v>10050</v>
      </c>
      <c r="B2700" s="215" t="s">
        <v>10051</v>
      </c>
      <c r="C2700" s="215" t="str">
        <f t="shared" si="10"/>
        <v>KNSaint Paul Capisterre</v>
      </c>
    </row>
    <row r="2701" spans="1:3" ht="12" customHeight="1">
      <c r="A2701" s="215" t="s">
        <v>10052</v>
      </c>
      <c r="B2701" s="215" t="s">
        <v>10053</v>
      </c>
      <c r="C2701" s="215" t="str">
        <f t="shared" si="10"/>
        <v>KNSaint Peter Basseterre</v>
      </c>
    </row>
    <row r="2702" spans="1:3" ht="12" customHeight="1">
      <c r="A2702" s="215" t="s">
        <v>10054</v>
      </c>
      <c r="B2702" s="215" t="s">
        <v>10055</v>
      </c>
      <c r="C2702" s="215" t="str">
        <f t="shared" si="10"/>
        <v>KNSaint Thomas Middle Island</v>
      </c>
    </row>
    <row r="2703" spans="1:3" ht="12" customHeight="1">
      <c r="A2703" s="215" t="s">
        <v>10056</v>
      </c>
      <c r="B2703" s="215" t="s">
        <v>10057</v>
      </c>
      <c r="C2703" s="215" t="str">
        <f t="shared" si="10"/>
        <v>KNTrinity Palmetto Point</v>
      </c>
    </row>
    <row r="2704" spans="1:3" ht="12" customHeight="1">
      <c r="A2704" s="215" t="s">
        <v>10058</v>
      </c>
      <c r="B2704" s="215" t="s">
        <v>10059</v>
      </c>
      <c r="C2704" s="215" t="str">
        <f t="shared" si="10"/>
        <v>KNNevis</v>
      </c>
    </row>
    <row r="2705" spans="1:3" ht="12" customHeight="1">
      <c r="A2705" s="215" t="s">
        <v>10060</v>
      </c>
      <c r="B2705" s="215" t="s">
        <v>10061</v>
      </c>
      <c r="C2705" s="215" t="str">
        <f t="shared" si="10"/>
        <v>KNSaint George Gingerland</v>
      </c>
    </row>
    <row r="2706" spans="1:3" ht="12" customHeight="1">
      <c r="A2706" s="215" t="s">
        <v>10062</v>
      </c>
      <c r="B2706" s="215" t="s">
        <v>10063</v>
      </c>
      <c r="C2706" s="215" t="str">
        <f t="shared" si="10"/>
        <v>KNSaint James Windward</v>
      </c>
    </row>
    <row r="2707" spans="1:3" ht="12" customHeight="1">
      <c r="A2707" s="215" t="s">
        <v>10064</v>
      </c>
      <c r="B2707" s="215" t="s">
        <v>10065</v>
      </c>
      <c r="C2707" s="215" t="str">
        <f t="shared" si="10"/>
        <v>KNSaint John Figtree</v>
      </c>
    </row>
    <row r="2708" spans="1:3" ht="12" customHeight="1">
      <c r="A2708" s="215" t="s">
        <v>10066</v>
      </c>
      <c r="B2708" s="215" t="s">
        <v>10067</v>
      </c>
      <c r="C2708" s="215" t="str">
        <f t="shared" si="10"/>
        <v>KNSaint Paul Charlestown</v>
      </c>
    </row>
    <row r="2709" spans="1:3" ht="12" customHeight="1">
      <c r="A2709" s="215" t="s">
        <v>10068</v>
      </c>
      <c r="B2709" s="215" t="s">
        <v>10069</v>
      </c>
      <c r="C2709" s="215" t="str">
        <f t="shared" si="10"/>
        <v>KNSaint Thomas Lowland</v>
      </c>
    </row>
    <row r="2710" spans="1:3" ht="12" customHeight="1">
      <c r="A2710" s="215" t="s">
        <v>10070</v>
      </c>
      <c r="B2710" s="215" t="s">
        <v>10071</v>
      </c>
      <c r="C2710" s="215" t="str">
        <f t="shared" si="10"/>
        <v>KPRaseon</v>
      </c>
    </row>
    <row r="2711" spans="1:3" ht="12" customHeight="1">
      <c r="A2711" s="215" t="s">
        <v>10070</v>
      </c>
      <c r="B2711" s="215" t="s">
        <v>10072</v>
      </c>
      <c r="C2711" s="215" t="str">
        <f t="shared" si="10"/>
        <v>KPRasǒn</v>
      </c>
    </row>
    <row r="2712" spans="1:3" ht="12" customHeight="1">
      <c r="A2712" s="215" t="s">
        <v>10073</v>
      </c>
      <c r="B2712" s="215" t="s">
        <v>10074</v>
      </c>
      <c r="C2712" s="215" t="str">
        <f t="shared" si="10"/>
        <v>KPPhyeongannamto</v>
      </c>
    </row>
    <row r="2713" spans="1:3" ht="12" customHeight="1">
      <c r="A2713" s="215" t="s">
        <v>10073</v>
      </c>
      <c r="B2713" s="215" t="s">
        <v>10075</v>
      </c>
      <c r="C2713" s="215" t="str">
        <f t="shared" si="10"/>
        <v>KPP'yǒngan-namdo</v>
      </c>
    </row>
    <row r="2714" spans="1:3" ht="12" customHeight="1">
      <c r="A2714" s="215" t="s">
        <v>10076</v>
      </c>
      <c r="B2714" s="215" t="s">
        <v>10077</v>
      </c>
      <c r="C2714" s="215" t="str">
        <f t="shared" si="10"/>
        <v>KPP'yǒngan-bukto</v>
      </c>
    </row>
    <row r="2715" spans="1:3" ht="12" customHeight="1">
      <c r="A2715" s="215" t="s">
        <v>10076</v>
      </c>
      <c r="B2715" s="215" t="s">
        <v>10078</v>
      </c>
      <c r="C2715" s="215" t="str">
        <f t="shared" si="10"/>
        <v>KPPhyeonganpukto</v>
      </c>
    </row>
    <row r="2716" spans="1:3" ht="12" customHeight="1">
      <c r="A2716" s="215" t="s">
        <v>10079</v>
      </c>
      <c r="B2716" s="215" t="s">
        <v>10080</v>
      </c>
      <c r="C2716" s="215" t="str">
        <f t="shared" si="10"/>
        <v>KPChagang-do</v>
      </c>
    </row>
    <row r="2717" spans="1:3" ht="12" customHeight="1">
      <c r="A2717" s="215" t="s">
        <v>10079</v>
      </c>
      <c r="B2717" s="215" t="s">
        <v>10081</v>
      </c>
      <c r="C2717" s="215" t="str">
        <f t="shared" si="10"/>
        <v>KPJakangto</v>
      </c>
    </row>
    <row r="2718" spans="1:3" ht="12" customHeight="1">
      <c r="A2718" s="215" t="s">
        <v>10082</v>
      </c>
      <c r="B2718" s="215" t="s">
        <v>10083</v>
      </c>
      <c r="C2718" s="215" t="str">
        <f t="shared" si="10"/>
        <v>KPHwanghae-namdo</v>
      </c>
    </row>
    <row r="2719" spans="1:3" ht="12" customHeight="1">
      <c r="A2719" s="215" t="s">
        <v>10082</v>
      </c>
      <c r="B2719" s="215" t="s">
        <v>10084</v>
      </c>
      <c r="C2719" s="215" t="str">
        <f t="shared" si="10"/>
        <v>KPHwanghainamto</v>
      </c>
    </row>
    <row r="2720" spans="1:3" ht="12" customHeight="1">
      <c r="A2720" s="215" t="s">
        <v>10085</v>
      </c>
      <c r="B2720" s="215" t="s">
        <v>10086</v>
      </c>
      <c r="C2720" s="215" t="str">
        <f t="shared" si="10"/>
        <v>KPHwanghae-bukto</v>
      </c>
    </row>
    <row r="2721" spans="1:3" ht="12" customHeight="1">
      <c r="A2721" s="215" t="s">
        <v>10085</v>
      </c>
      <c r="B2721" s="215" t="s">
        <v>10087</v>
      </c>
      <c r="C2721" s="215" t="str">
        <f t="shared" si="10"/>
        <v>KPHwanghaipukto</v>
      </c>
    </row>
    <row r="2722" spans="1:3" ht="12" customHeight="1">
      <c r="A2722" s="215" t="s">
        <v>10088</v>
      </c>
      <c r="B2722" s="215" t="s">
        <v>10089</v>
      </c>
      <c r="C2722" s="215" t="str">
        <f t="shared" si="10"/>
        <v>KPKangweonto</v>
      </c>
    </row>
    <row r="2723" spans="1:3" ht="12" customHeight="1">
      <c r="A2723" s="215" t="s">
        <v>10088</v>
      </c>
      <c r="B2723" s="215" t="s">
        <v>10090</v>
      </c>
      <c r="C2723" s="215" t="str">
        <f t="shared" si="10"/>
        <v>KPKangwǒn-do</v>
      </c>
    </row>
    <row r="2724" spans="1:3" ht="12" customHeight="1">
      <c r="A2724" s="215" t="s">
        <v>10091</v>
      </c>
      <c r="B2724" s="215" t="s">
        <v>10092</v>
      </c>
      <c r="C2724" s="215" t="str">
        <f t="shared" si="10"/>
        <v>KPHamgyǒng-namdo</v>
      </c>
    </row>
    <row r="2725" spans="1:3" ht="12" customHeight="1">
      <c r="A2725" s="215" t="s">
        <v>10091</v>
      </c>
      <c r="B2725" s="215" t="s">
        <v>10093</v>
      </c>
      <c r="C2725" s="215" t="str">
        <f t="shared" si="10"/>
        <v>KPHamkyeongnamto</v>
      </c>
    </row>
    <row r="2726" spans="1:3" ht="12" customHeight="1">
      <c r="A2726" s="215" t="s">
        <v>10094</v>
      </c>
      <c r="B2726" s="215" t="s">
        <v>10095</v>
      </c>
      <c r="C2726" s="215" t="str">
        <f t="shared" si="10"/>
        <v>KPHamkyeongpukto</v>
      </c>
    </row>
    <row r="2727" spans="1:3" ht="12" customHeight="1">
      <c r="A2727" s="215" t="s">
        <v>10094</v>
      </c>
      <c r="B2727" s="215" t="s">
        <v>10096</v>
      </c>
      <c r="C2727" s="215" t="str">
        <f t="shared" si="10"/>
        <v>KPHamgyǒng-bukto</v>
      </c>
    </row>
    <row r="2728" spans="1:3" ht="12" customHeight="1">
      <c r="A2728" s="215" t="s">
        <v>10097</v>
      </c>
      <c r="B2728" s="215" t="s">
        <v>10098</v>
      </c>
      <c r="C2728" s="215" t="str">
        <f t="shared" si="10"/>
        <v>KPRyangkangto</v>
      </c>
    </row>
    <row r="2729" spans="1:3" ht="12" customHeight="1">
      <c r="A2729" s="215" t="s">
        <v>10097</v>
      </c>
      <c r="B2729" s="215" t="s">
        <v>10099</v>
      </c>
      <c r="C2729" s="215" t="str">
        <f t="shared" si="10"/>
        <v>KPRyanggang-do</v>
      </c>
    </row>
    <row r="2730" spans="1:3" ht="12" customHeight="1">
      <c r="A2730" s="215" t="s">
        <v>10100</v>
      </c>
      <c r="B2730" s="215" t="s">
        <v>10101</v>
      </c>
      <c r="C2730" s="215" t="str">
        <f t="shared" si="10"/>
        <v>KPP'yǒngyang</v>
      </c>
    </row>
    <row r="2731" spans="1:3" ht="12" customHeight="1">
      <c r="A2731" s="215" t="s">
        <v>10100</v>
      </c>
      <c r="B2731" s="215" t="s">
        <v>10102</v>
      </c>
      <c r="C2731" s="215" t="str">
        <f t="shared" si="10"/>
        <v>KPPhyeongyang</v>
      </c>
    </row>
    <row r="2732" spans="1:3" ht="12" customHeight="1">
      <c r="A2732" s="215" t="s">
        <v>10103</v>
      </c>
      <c r="B2732" s="215" t="s">
        <v>10104</v>
      </c>
      <c r="C2732" s="215" t="str">
        <f t="shared" si="10"/>
        <v>KPNamp’o</v>
      </c>
    </row>
    <row r="2733" spans="1:3" ht="12" customHeight="1">
      <c r="A2733" s="215" t="s">
        <v>10103</v>
      </c>
      <c r="B2733" s="215" t="s">
        <v>10105</v>
      </c>
      <c r="C2733" s="215" t="str">
        <f t="shared" si="10"/>
        <v>KPNampho</v>
      </c>
    </row>
    <row r="2734" spans="1:3" ht="12" customHeight="1">
      <c r="A2734" s="215" t="s">
        <v>10106</v>
      </c>
      <c r="B2734" s="215" t="s">
        <v>605</v>
      </c>
      <c r="C2734" s="215" t="str">
        <f t="shared" si="10"/>
        <v>KRSeoul-teukbyeolsi</v>
      </c>
    </row>
    <row r="2735" spans="1:3" ht="12" customHeight="1">
      <c r="A2735" s="215" t="s">
        <v>10107</v>
      </c>
      <c r="B2735" s="215" t="s">
        <v>10108</v>
      </c>
      <c r="C2735" s="215" t="str">
        <f t="shared" si="10"/>
        <v>KRBusan-gwangyeoksi</v>
      </c>
    </row>
    <row r="2736" spans="1:3" ht="12" customHeight="1">
      <c r="A2736" s="215" t="s">
        <v>10109</v>
      </c>
      <c r="B2736" s="215" t="s">
        <v>10110</v>
      </c>
      <c r="C2736" s="215" t="str">
        <f t="shared" si="10"/>
        <v>KRDaegu-gwangyeoksi</v>
      </c>
    </row>
    <row r="2737" spans="1:3" ht="12" customHeight="1">
      <c r="A2737" s="215" t="s">
        <v>10111</v>
      </c>
      <c r="B2737" s="215" t="s">
        <v>493</v>
      </c>
      <c r="C2737" s="215" t="str">
        <f t="shared" si="10"/>
        <v>KRIncheon-gwangyeoksi</v>
      </c>
    </row>
    <row r="2738" spans="1:3" ht="12" customHeight="1">
      <c r="A2738" s="215" t="s">
        <v>10112</v>
      </c>
      <c r="B2738" s="215" t="s">
        <v>10113</v>
      </c>
      <c r="C2738" s="215" t="str">
        <f t="shared" si="10"/>
        <v>KRGwangju-gwangyeoksi</v>
      </c>
    </row>
    <row r="2739" spans="1:3" ht="12" customHeight="1">
      <c r="A2739" s="215" t="s">
        <v>10114</v>
      </c>
      <c r="B2739" s="215" t="s">
        <v>10115</v>
      </c>
      <c r="C2739" s="215" t="str">
        <f t="shared" si="10"/>
        <v>KRDaejeon-gwangyeoksi</v>
      </c>
    </row>
    <row r="2740" spans="1:3" ht="12" customHeight="1">
      <c r="A2740" s="215" t="s">
        <v>10116</v>
      </c>
      <c r="B2740" s="215" t="s">
        <v>640</v>
      </c>
      <c r="C2740" s="215" t="str">
        <f t="shared" si="10"/>
        <v>KRUlsan-gwangyeoksi</v>
      </c>
    </row>
    <row r="2741" spans="1:3" ht="12" customHeight="1">
      <c r="A2741" s="215" t="s">
        <v>10117</v>
      </c>
      <c r="B2741" s="215" t="s">
        <v>380</v>
      </c>
      <c r="C2741" s="215" t="str">
        <f t="shared" si="10"/>
        <v>KRGyeonggi-do</v>
      </c>
    </row>
    <row r="2742" spans="1:3" ht="12" customHeight="1">
      <c r="A2742" s="215" t="s">
        <v>10118</v>
      </c>
      <c r="B2742" s="215" t="s">
        <v>10119</v>
      </c>
      <c r="C2742" s="215" t="str">
        <f t="shared" si="10"/>
        <v>KRGangwon-do</v>
      </c>
    </row>
    <row r="2743" spans="1:3" ht="12" customHeight="1">
      <c r="A2743" s="215" t="s">
        <v>10120</v>
      </c>
      <c r="B2743" s="215" t="s">
        <v>10121</v>
      </c>
      <c r="C2743" s="215" t="str">
        <f t="shared" si="10"/>
        <v>KRChungcheongbuk-do</v>
      </c>
    </row>
    <row r="2744" spans="1:3" ht="12" customHeight="1">
      <c r="A2744" s="215" t="s">
        <v>10122</v>
      </c>
      <c r="B2744" s="215" t="s">
        <v>954</v>
      </c>
      <c r="C2744" s="215" t="str">
        <f t="shared" si="10"/>
        <v>KRChungcheongnam-do</v>
      </c>
    </row>
    <row r="2745" spans="1:3" ht="12" customHeight="1">
      <c r="A2745" s="215" t="s">
        <v>10123</v>
      </c>
      <c r="B2745" s="215" t="s">
        <v>920</v>
      </c>
      <c r="C2745" s="215" t="str">
        <f t="shared" si="10"/>
        <v>KRJeollabuk-do</v>
      </c>
    </row>
    <row r="2746" spans="1:3" ht="12" customHeight="1">
      <c r="A2746" s="215" t="s">
        <v>10124</v>
      </c>
      <c r="B2746" s="215" t="s">
        <v>10125</v>
      </c>
      <c r="C2746" s="215" t="str">
        <f t="shared" si="10"/>
        <v>KRJeollanam-do</v>
      </c>
    </row>
    <row r="2747" spans="1:3" ht="12" customHeight="1">
      <c r="A2747" s="215" t="s">
        <v>10126</v>
      </c>
      <c r="B2747" s="215" t="s">
        <v>1475</v>
      </c>
      <c r="C2747" s="215" t="str">
        <f t="shared" si="10"/>
        <v>KRGyeongsangbuk-do</v>
      </c>
    </row>
    <row r="2748" spans="1:3" ht="12" customHeight="1">
      <c r="A2748" s="215" t="s">
        <v>10127</v>
      </c>
      <c r="B2748" s="215" t="s">
        <v>850</v>
      </c>
      <c r="C2748" s="215" t="str">
        <f t="shared" si="10"/>
        <v>KRGyeongsangnam-do</v>
      </c>
    </row>
    <row r="2749" spans="1:3" ht="12" customHeight="1">
      <c r="A2749" s="215" t="s">
        <v>10128</v>
      </c>
      <c r="B2749" s="215" t="s">
        <v>10129</v>
      </c>
      <c r="C2749" s="215" t="str">
        <f t="shared" si="10"/>
        <v>KRJeju-teukbyeoljachido</v>
      </c>
    </row>
    <row r="2750" spans="1:3" ht="12" customHeight="1">
      <c r="A2750" s="215" t="s">
        <v>10130</v>
      </c>
      <c r="B2750" s="215" t="s">
        <v>10131</v>
      </c>
      <c r="C2750" s="215" t="str">
        <f t="shared" si="10"/>
        <v>KRSejong</v>
      </c>
    </row>
    <row r="2751" spans="1:3" ht="12" customHeight="1">
      <c r="A2751" s="215" t="s">
        <v>10132</v>
      </c>
      <c r="B2751" s="215" t="s">
        <v>10133</v>
      </c>
      <c r="C2751" s="215" t="str">
        <f t="shared" si="10"/>
        <v>KWAl Aḩmadī</v>
      </c>
    </row>
    <row r="2752" spans="1:3" ht="12" customHeight="1">
      <c r="A2752" s="215" t="s">
        <v>10134</v>
      </c>
      <c r="B2752" s="215" t="s">
        <v>10135</v>
      </c>
      <c r="C2752" s="215" t="str">
        <f t="shared" si="10"/>
        <v>KWAl Farwānīyah</v>
      </c>
    </row>
    <row r="2753" spans="1:3" ht="12" customHeight="1">
      <c r="A2753" s="215" t="s">
        <v>10136</v>
      </c>
      <c r="B2753" s="215" t="s">
        <v>10137</v>
      </c>
      <c r="C2753" s="215" t="str">
        <f t="shared" si="10"/>
        <v>KWḨawallī</v>
      </c>
    </row>
    <row r="2754" spans="1:3" ht="12" customHeight="1">
      <c r="A2754" s="215" t="s">
        <v>10138</v>
      </c>
      <c r="B2754" s="215" t="s">
        <v>10139</v>
      </c>
      <c r="C2754" s="215" t="str">
        <f t="shared" si="10"/>
        <v>KWAl Jahrā’</v>
      </c>
    </row>
    <row r="2755" spans="1:3" ht="12" customHeight="1">
      <c r="A2755" s="215" t="s">
        <v>10140</v>
      </c>
      <c r="B2755" s="215" t="s">
        <v>6045</v>
      </c>
      <c r="C2755" s="215" t="str">
        <f t="shared" si="10"/>
        <v>KWAl ‘Āşimah</v>
      </c>
    </row>
    <row r="2756" spans="1:3" ht="12" customHeight="1">
      <c r="A2756" s="215" t="s">
        <v>10141</v>
      </c>
      <c r="B2756" s="215" t="s">
        <v>10142</v>
      </c>
      <c r="C2756" s="215" t="str">
        <f t="shared" si="10"/>
        <v>KWMubārak al Kabīr</v>
      </c>
    </row>
    <row r="2757" spans="1:3" ht="12" customHeight="1">
      <c r="A2757" s="215" t="s">
        <v>10143</v>
      </c>
      <c r="B2757" s="215" t="s">
        <v>10144</v>
      </c>
      <c r="C2757" s="215" t="str">
        <f t="shared" si="10"/>
        <v>KZAqmola oblysy</v>
      </c>
    </row>
    <row r="2758" spans="1:3" ht="12" customHeight="1">
      <c r="A2758" s="215" t="s">
        <v>10143</v>
      </c>
      <c r="B2758" s="215" t="s">
        <v>10145</v>
      </c>
      <c r="C2758" s="215" t="str">
        <f t="shared" si="10"/>
        <v>KZAkmolinskaja oblast'</v>
      </c>
    </row>
    <row r="2759" spans="1:3" ht="12" customHeight="1">
      <c r="A2759" s="215" t="s">
        <v>10143</v>
      </c>
      <c r="B2759" s="215" t="s">
        <v>10146</v>
      </c>
      <c r="C2759" s="215" t="str">
        <f t="shared" si="10"/>
        <v>KZAkmolinskaya oblast'</v>
      </c>
    </row>
    <row r="2760" spans="1:3" ht="12" customHeight="1">
      <c r="A2760" s="215" t="s">
        <v>10147</v>
      </c>
      <c r="B2760" s="215" t="s">
        <v>10148</v>
      </c>
      <c r="C2760" s="215" t="str">
        <f t="shared" si="10"/>
        <v>KZAqtöbe oblysy</v>
      </c>
    </row>
    <row r="2761" spans="1:3" ht="12" customHeight="1">
      <c r="A2761" s="215" t="s">
        <v>10147</v>
      </c>
      <c r="B2761" s="215" t="s">
        <v>10149</v>
      </c>
      <c r="C2761" s="215" t="str">
        <f t="shared" si="10"/>
        <v>KZAktjubinskaja oblast'</v>
      </c>
    </row>
    <row r="2762" spans="1:3" ht="12" customHeight="1">
      <c r="A2762" s="215" t="s">
        <v>10147</v>
      </c>
      <c r="B2762" s="215" t="s">
        <v>10150</v>
      </c>
      <c r="C2762" s="215" t="str">
        <f t="shared" si="10"/>
        <v>KZAktyubinskaya oblast'</v>
      </c>
    </row>
    <row r="2763" spans="1:3" ht="12" customHeight="1">
      <c r="A2763" s="215" t="s">
        <v>10151</v>
      </c>
      <c r="B2763" s="215" t="s">
        <v>10152</v>
      </c>
      <c r="C2763" s="215" t="str">
        <f t="shared" si="10"/>
        <v>KZAlmaty oblysy</v>
      </c>
    </row>
    <row r="2764" spans="1:3" ht="12" customHeight="1">
      <c r="A2764" s="215" t="s">
        <v>10151</v>
      </c>
      <c r="B2764" s="215" t="s">
        <v>10153</v>
      </c>
      <c r="C2764" s="215" t="str">
        <f t="shared" si="10"/>
        <v>KZAlmatinskaja oblast'</v>
      </c>
    </row>
    <row r="2765" spans="1:3" ht="12" customHeight="1">
      <c r="A2765" s="215" t="s">
        <v>10151</v>
      </c>
      <c r="B2765" s="215" t="s">
        <v>10154</v>
      </c>
      <c r="C2765" s="215" t="str">
        <f t="shared" si="10"/>
        <v>KZAlmatinskaya oblast'</v>
      </c>
    </row>
    <row r="2766" spans="1:3" ht="12" customHeight="1">
      <c r="A2766" s="215" t="s">
        <v>10155</v>
      </c>
      <c r="B2766" s="215" t="s">
        <v>10156</v>
      </c>
      <c r="C2766" s="215" t="str">
        <f t="shared" si="10"/>
        <v>KZAtyraū oblysy</v>
      </c>
    </row>
    <row r="2767" spans="1:3" ht="12" customHeight="1">
      <c r="A2767" s="215" t="s">
        <v>10155</v>
      </c>
      <c r="B2767" s="215" t="s">
        <v>10157</v>
      </c>
      <c r="C2767" s="215" t="str">
        <f t="shared" si="10"/>
        <v>KZAtyrauskaja oblast'</v>
      </c>
    </row>
    <row r="2768" spans="1:3" ht="12" customHeight="1">
      <c r="A2768" s="215" t="s">
        <v>10155</v>
      </c>
      <c r="B2768" s="215" t="s">
        <v>10158</v>
      </c>
      <c r="C2768" s="215" t="str">
        <f t="shared" si="10"/>
        <v>KZAtyrauskaya oblast'</v>
      </c>
    </row>
    <row r="2769" spans="1:3" ht="12" customHeight="1">
      <c r="A2769" s="215" t="s">
        <v>10159</v>
      </c>
      <c r="B2769" s="215" t="s">
        <v>578</v>
      </c>
      <c r="C2769" s="215" t="str">
        <f t="shared" si="10"/>
        <v>KZQaraghandy oblysy</v>
      </c>
    </row>
    <row r="2770" spans="1:3" ht="12" customHeight="1">
      <c r="A2770" s="215" t="s">
        <v>10159</v>
      </c>
      <c r="B2770" s="215" t="s">
        <v>10160</v>
      </c>
      <c r="C2770" s="215" t="str">
        <f t="shared" si="10"/>
        <v>KZKaragandinskaja oblast'</v>
      </c>
    </row>
    <row r="2771" spans="1:3" ht="12" customHeight="1">
      <c r="A2771" s="215" t="s">
        <v>10159</v>
      </c>
      <c r="B2771" s="215" t="s">
        <v>10161</v>
      </c>
      <c r="C2771" s="215" t="str">
        <f t="shared" si="10"/>
        <v>KZKaragandinskaya oblast'</v>
      </c>
    </row>
    <row r="2772" spans="1:3" ht="12" customHeight="1">
      <c r="A2772" s="215" t="s">
        <v>10162</v>
      </c>
      <c r="B2772" s="215" t="s">
        <v>10163</v>
      </c>
      <c r="C2772" s="215" t="str">
        <f t="shared" si="10"/>
        <v>KZQostanay oblysy</v>
      </c>
    </row>
    <row r="2773" spans="1:3" ht="12" customHeight="1">
      <c r="A2773" s="215" t="s">
        <v>10162</v>
      </c>
      <c r="B2773" s="215" t="s">
        <v>10164</v>
      </c>
      <c r="C2773" s="215" t="str">
        <f t="shared" si="10"/>
        <v>KZKostanayskaya oblast'</v>
      </c>
    </row>
    <row r="2774" spans="1:3" ht="12" customHeight="1">
      <c r="A2774" s="215" t="s">
        <v>10162</v>
      </c>
      <c r="B2774" s="215" t="s">
        <v>10165</v>
      </c>
      <c r="C2774" s="215" t="str">
        <f t="shared" si="10"/>
        <v>KZKostanajskaja oblast'</v>
      </c>
    </row>
    <row r="2775" spans="1:3" ht="12" customHeight="1">
      <c r="A2775" s="215" t="s">
        <v>10166</v>
      </c>
      <c r="B2775" s="215" t="s">
        <v>10167</v>
      </c>
      <c r="C2775" s="215" t="str">
        <f t="shared" si="10"/>
        <v>KZQyzylorda oblysy</v>
      </c>
    </row>
    <row r="2776" spans="1:3" ht="12" customHeight="1">
      <c r="A2776" s="215" t="s">
        <v>10166</v>
      </c>
      <c r="B2776" s="215" t="s">
        <v>10168</v>
      </c>
      <c r="C2776" s="215" t="str">
        <f t="shared" si="10"/>
        <v>KZKyzylordinskaja oblast'</v>
      </c>
    </row>
    <row r="2777" spans="1:3" ht="12" customHeight="1">
      <c r="A2777" s="215" t="s">
        <v>10166</v>
      </c>
      <c r="B2777" s="215" t="s">
        <v>10169</v>
      </c>
      <c r="C2777" s="215" t="str">
        <f t="shared" si="10"/>
        <v>KZKyzylordinskaya oblast'</v>
      </c>
    </row>
    <row r="2778" spans="1:3" ht="12" customHeight="1">
      <c r="A2778" s="215" t="s">
        <v>10170</v>
      </c>
      <c r="B2778" s="215" t="s">
        <v>10171</v>
      </c>
      <c r="C2778" s="215" t="str">
        <f t="shared" si="10"/>
        <v>KZMangghystaū oblysy</v>
      </c>
    </row>
    <row r="2779" spans="1:3" ht="12" customHeight="1">
      <c r="A2779" s="215" t="s">
        <v>10170</v>
      </c>
      <c r="B2779" s="215" t="s">
        <v>10172</v>
      </c>
      <c r="C2779" s="215" t="str">
        <f t="shared" si="10"/>
        <v>KZMangistauskaya oblast'</v>
      </c>
    </row>
    <row r="2780" spans="1:3" ht="12" customHeight="1">
      <c r="A2780" s="215" t="s">
        <v>10170</v>
      </c>
      <c r="B2780" s="215" t="s">
        <v>10173</v>
      </c>
      <c r="C2780" s="215" t="str">
        <f t="shared" si="10"/>
        <v>KZMangystauskaja oblast'</v>
      </c>
    </row>
    <row r="2781" spans="1:3" ht="12" customHeight="1">
      <c r="A2781" s="215" t="s">
        <v>10174</v>
      </c>
      <c r="B2781" s="215" t="s">
        <v>10175</v>
      </c>
      <c r="C2781" s="215" t="str">
        <f t="shared" si="10"/>
        <v>KZPavlodar oblysy</v>
      </c>
    </row>
    <row r="2782" spans="1:3" ht="12" customHeight="1">
      <c r="A2782" s="215" t="s">
        <v>10174</v>
      </c>
      <c r="B2782" s="215" t="s">
        <v>10176</v>
      </c>
      <c r="C2782" s="215" t="str">
        <f t="shared" si="10"/>
        <v>KZPavlodarskaja oblast'</v>
      </c>
    </row>
    <row r="2783" spans="1:3" ht="12" customHeight="1">
      <c r="A2783" s="215" t="s">
        <v>10174</v>
      </c>
      <c r="B2783" s="215" t="s">
        <v>10177</v>
      </c>
      <c r="C2783" s="215" t="str">
        <f t="shared" si="10"/>
        <v>KZPavlodarskaya oblast'</v>
      </c>
    </row>
    <row r="2784" spans="1:3" ht="12" customHeight="1">
      <c r="A2784" s="215" t="s">
        <v>10178</v>
      </c>
      <c r="B2784" s="215" t="s">
        <v>10179</v>
      </c>
      <c r="C2784" s="215" t="str">
        <f t="shared" si="10"/>
        <v>KZSoltüstik Qazaqstan oblysy</v>
      </c>
    </row>
    <row r="2785" spans="1:3" ht="12" customHeight="1">
      <c r="A2785" s="215" t="s">
        <v>10178</v>
      </c>
      <c r="B2785" s="215" t="s">
        <v>10180</v>
      </c>
      <c r="C2785" s="215" t="str">
        <f t="shared" si="10"/>
        <v>KZSevero-Kazakhstanskaya oblast'</v>
      </c>
    </row>
    <row r="2786" spans="1:3" ht="12" customHeight="1">
      <c r="A2786" s="215" t="s">
        <v>10178</v>
      </c>
      <c r="B2786" s="215" t="s">
        <v>10181</v>
      </c>
      <c r="C2786" s="215" t="str">
        <f t="shared" si="10"/>
        <v>KZSevero-Kazahstanskaja oblast'</v>
      </c>
    </row>
    <row r="2787" spans="1:3" ht="12" customHeight="1">
      <c r="A2787" s="215" t="s">
        <v>10182</v>
      </c>
      <c r="B2787" s="215" t="s">
        <v>10183</v>
      </c>
      <c r="C2787" s="215" t="str">
        <f t="shared" si="10"/>
        <v>KZShyghys Qazaqstan oblysy</v>
      </c>
    </row>
    <row r="2788" spans="1:3" ht="12" customHeight="1">
      <c r="A2788" s="215" t="s">
        <v>10182</v>
      </c>
      <c r="B2788" s="215" t="s">
        <v>10184</v>
      </c>
      <c r="C2788" s="215" t="str">
        <f t="shared" si="10"/>
        <v>KZVostočno-Kazahstanskaja oblast'</v>
      </c>
    </row>
    <row r="2789" spans="1:3" ht="12" customHeight="1">
      <c r="A2789" s="215" t="s">
        <v>10182</v>
      </c>
      <c r="B2789" s="215" t="s">
        <v>10185</v>
      </c>
      <c r="C2789" s="215" t="str">
        <f t="shared" si="10"/>
        <v>KZVostochno-Kazakhstanskaya oblast'</v>
      </c>
    </row>
    <row r="2790" spans="1:3" ht="12" customHeight="1">
      <c r="A2790" s="215" t="s">
        <v>10186</v>
      </c>
      <c r="B2790" s="215" t="s">
        <v>10187</v>
      </c>
      <c r="C2790" s="215" t="str">
        <f t="shared" si="10"/>
        <v>KZTürkistan oblysy</v>
      </c>
    </row>
    <row r="2791" spans="1:3" ht="12" customHeight="1">
      <c r="A2791" s="215" t="s">
        <v>10186</v>
      </c>
      <c r="B2791" s="215" t="s">
        <v>10188</v>
      </c>
      <c r="C2791" s="215" t="str">
        <f t="shared" si="10"/>
        <v>KZTurkestanskaja oblast'</v>
      </c>
    </row>
    <row r="2792" spans="1:3" ht="12" customHeight="1">
      <c r="A2792" s="215" t="s">
        <v>10186</v>
      </c>
      <c r="B2792" s="215" t="s">
        <v>10189</v>
      </c>
      <c r="C2792" s="215" t="str">
        <f t="shared" si="10"/>
        <v>KZTurkestankaya oblast'</v>
      </c>
    </row>
    <row r="2793" spans="1:3" ht="12" customHeight="1">
      <c r="A2793" s="215" t="s">
        <v>10190</v>
      </c>
      <c r="B2793" s="215" t="s">
        <v>10191</v>
      </c>
      <c r="C2793" s="215" t="str">
        <f t="shared" si="10"/>
        <v>KZBatys Qazaqstan oblysy</v>
      </c>
    </row>
    <row r="2794" spans="1:3" ht="12" customHeight="1">
      <c r="A2794" s="215" t="s">
        <v>10190</v>
      </c>
      <c r="B2794" s="215" t="s">
        <v>10192</v>
      </c>
      <c r="C2794" s="215" t="str">
        <f t="shared" si="10"/>
        <v>KZZapadno-Kazahstanskaja oblast'</v>
      </c>
    </row>
    <row r="2795" spans="1:3" ht="12" customHeight="1">
      <c r="A2795" s="215" t="s">
        <v>10190</v>
      </c>
      <c r="B2795" s="215" t="s">
        <v>10193</v>
      </c>
      <c r="C2795" s="215" t="str">
        <f t="shared" si="10"/>
        <v>KZZapadno-Kazakhstanskaya oblast'</v>
      </c>
    </row>
    <row r="2796" spans="1:3" ht="12" customHeight="1">
      <c r="A2796" s="215" t="s">
        <v>10194</v>
      </c>
      <c r="B2796" s="215" t="s">
        <v>10195</v>
      </c>
      <c r="C2796" s="215" t="str">
        <f t="shared" si="10"/>
        <v>KZZhambyl oblysy</v>
      </c>
    </row>
    <row r="2797" spans="1:3" ht="12" customHeight="1">
      <c r="A2797" s="215" t="s">
        <v>10194</v>
      </c>
      <c r="B2797" s="215" t="s">
        <v>10196</v>
      </c>
      <c r="C2797" s="215" t="str">
        <f t="shared" si="10"/>
        <v>KZŽambylskaja oblast'</v>
      </c>
    </row>
    <row r="2798" spans="1:3" ht="12" customHeight="1">
      <c r="A2798" s="215" t="s">
        <v>10194</v>
      </c>
      <c r="B2798" s="215" t="s">
        <v>10197</v>
      </c>
      <c r="C2798" s="215" t="str">
        <f t="shared" si="10"/>
        <v>KZZhambylskaya oblast'</v>
      </c>
    </row>
    <row r="2799" spans="1:3" ht="12" customHeight="1">
      <c r="A2799" s="215" t="s">
        <v>10198</v>
      </c>
      <c r="B2799" s="215" t="s">
        <v>950</v>
      </c>
      <c r="C2799" s="215" t="str">
        <f t="shared" si="10"/>
        <v>KZAlmaty</v>
      </c>
    </row>
    <row r="2800" spans="1:3" ht="12" customHeight="1">
      <c r="A2800" s="215" t="s">
        <v>10198</v>
      </c>
      <c r="B2800" s="215" t="s">
        <v>950</v>
      </c>
      <c r="C2800" s="215" t="str">
        <f t="shared" si="10"/>
        <v>KZAlmaty</v>
      </c>
    </row>
    <row r="2801" spans="1:3" ht="12" customHeight="1">
      <c r="A2801" s="215" t="s">
        <v>10198</v>
      </c>
      <c r="B2801" s="215" t="s">
        <v>950</v>
      </c>
      <c r="C2801" s="215" t="str">
        <f t="shared" si="10"/>
        <v>KZAlmaty</v>
      </c>
    </row>
    <row r="2802" spans="1:3" ht="12" customHeight="1">
      <c r="A2802" s="215" t="s">
        <v>10199</v>
      </c>
      <c r="B2802" s="215" t="s">
        <v>949</v>
      </c>
      <c r="C2802" s="215" t="str">
        <f t="shared" si="10"/>
        <v>KZAstana</v>
      </c>
    </row>
    <row r="2803" spans="1:3" ht="12" customHeight="1">
      <c r="A2803" s="215" t="s">
        <v>10199</v>
      </c>
      <c r="B2803" s="215" t="s">
        <v>949</v>
      </c>
      <c r="C2803" s="215" t="str">
        <f t="shared" si="10"/>
        <v>KZAstana</v>
      </c>
    </row>
    <row r="2804" spans="1:3" ht="12" customHeight="1">
      <c r="A2804" s="215" t="s">
        <v>10199</v>
      </c>
      <c r="B2804" s="215" t="s">
        <v>949</v>
      </c>
      <c r="C2804" s="215" t="str">
        <f t="shared" si="10"/>
        <v>KZAstana</v>
      </c>
    </row>
    <row r="2805" spans="1:3" ht="12" customHeight="1">
      <c r="A2805" s="215" t="s">
        <v>10200</v>
      </c>
      <c r="B2805" s="215" t="s">
        <v>10201</v>
      </c>
      <c r="C2805" s="215" t="str">
        <f t="shared" si="10"/>
        <v>KZBayqongyr</v>
      </c>
    </row>
    <row r="2806" spans="1:3" ht="12" customHeight="1">
      <c r="A2806" s="215" t="s">
        <v>10200</v>
      </c>
      <c r="B2806" s="215" t="s">
        <v>10202</v>
      </c>
      <c r="C2806" s="215" t="str">
        <f t="shared" si="10"/>
        <v>KZBajkonyr</v>
      </c>
    </row>
    <row r="2807" spans="1:3" ht="12" customHeight="1">
      <c r="A2807" s="215" t="s">
        <v>10200</v>
      </c>
      <c r="B2807" s="215" t="s">
        <v>10203</v>
      </c>
      <c r="C2807" s="215" t="str">
        <f t="shared" ref="C2807:C3061" si="11">LEFT(A2807,2)&amp;B2807</f>
        <v>KZBaykonyr</v>
      </c>
    </row>
    <row r="2808" spans="1:3" ht="12" customHeight="1">
      <c r="A2808" s="215" t="s">
        <v>10204</v>
      </c>
      <c r="B2808" s="215" t="s">
        <v>10205</v>
      </c>
      <c r="C2808" s="215" t="str">
        <f t="shared" si="11"/>
        <v>KZShymkent</v>
      </c>
    </row>
    <row r="2809" spans="1:3" ht="12" customHeight="1">
      <c r="A2809" s="215" t="s">
        <v>10204</v>
      </c>
      <c r="B2809" s="215" t="s">
        <v>10206</v>
      </c>
      <c r="C2809" s="215" t="str">
        <f t="shared" si="11"/>
        <v>KZŠimkent</v>
      </c>
    </row>
    <row r="2810" spans="1:3" ht="12" customHeight="1">
      <c r="A2810" s="215" t="s">
        <v>10204</v>
      </c>
      <c r="B2810" s="215" t="s">
        <v>10205</v>
      </c>
      <c r="C2810" s="215" t="str">
        <f t="shared" si="11"/>
        <v>KZShymkent</v>
      </c>
    </row>
    <row r="2811" spans="1:3" ht="12" customHeight="1">
      <c r="A2811" s="215" t="s">
        <v>10207</v>
      </c>
      <c r="B2811" s="215" t="s">
        <v>10208</v>
      </c>
      <c r="C2811" s="215" t="str">
        <f t="shared" si="11"/>
        <v>LAViangchan</v>
      </c>
    </row>
    <row r="2812" spans="1:3" ht="12" customHeight="1">
      <c r="A2812" s="215" t="s">
        <v>10209</v>
      </c>
      <c r="B2812" s="215" t="s">
        <v>10210</v>
      </c>
      <c r="C2812" s="215" t="str">
        <f t="shared" si="11"/>
        <v>LAAttapu</v>
      </c>
    </row>
    <row r="2813" spans="1:3" ht="12" customHeight="1">
      <c r="A2813" s="215" t="s">
        <v>10211</v>
      </c>
      <c r="B2813" s="215" t="s">
        <v>10212</v>
      </c>
      <c r="C2813" s="215" t="str">
        <f t="shared" si="11"/>
        <v>LABokèo</v>
      </c>
    </row>
    <row r="2814" spans="1:3" ht="12" customHeight="1">
      <c r="A2814" s="215" t="s">
        <v>10213</v>
      </c>
      <c r="B2814" s="215" t="s">
        <v>10214</v>
      </c>
      <c r="C2814" s="215" t="str">
        <f t="shared" si="11"/>
        <v>LABolikhamxai</v>
      </c>
    </row>
    <row r="2815" spans="1:3" ht="12" customHeight="1">
      <c r="A2815" s="215" t="s">
        <v>10215</v>
      </c>
      <c r="B2815" s="215" t="s">
        <v>10216</v>
      </c>
      <c r="C2815" s="215" t="str">
        <f t="shared" si="11"/>
        <v>LAChampasak</v>
      </c>
    </row>
    <row r="2816" spans="1:3" ht="12" customHeight="1">
      <c r="A2816" s="215" t="s">
        <v>10217</v>
      </c>
      <c r="B2816" s="215" t="s">
        <v>10218</v>
      </c>
      <c r="C2816" s="215" t="str">
        <f t="shared" si="11"/>
        <v>LAHouaphan</v>
      </c>
    </row>
    <row r="2817" spans="1:3" ht="12" customHeight="1">
      <c r="A2817" s="215" t="s">
        <v>10219</v>
      </c>
      <c r="B2817" s="215" t="s">
        <v>10220</v>
      </c>
      <c r="C2817" s="215" t="str">
        <f t="shared" si="11"/>
        <v>LAKhammouan</v>
      </c>
    </row>
    <row r="2818" spans="1:3" ht="12" customHeight="1">
      <c r="A2818" s="215" t="s">
        <v>10221</v>
      </c>
      <c r="B2818" s="215" t="s">
        <v>10222</v>
      </c>
      <c r="C2818" s="215" t="str">
        <f t="shared" si="11"/>
        <v>LALouang Namtha</v>
      </c>
    </row>
    <row r="2819" spans="1:3" ht="12" customHeight="1">
      <c r="A2819" s="215" t="s">
        <v>10223</v>
      </c>
      <c r="B2819" s="215" t="s">
        <v>10224</v>
      </c>
      <c r="C2819" s="215" t="str">
        <f t="shared" si="11"/>
        <v>LALouangphabang</v>
      </c>
    </row>
    <row r="2820" spans="1:3" ht="12" customHeight="1">
      <c r="A2820" s="215" t="s">
        <v>10225</v>
      </c>
      <c r="B2820" s="215" t="s">
        <v>10226</v>
      </c>
      <c r="C2820" s="215" t="str">
        <f t="shared" si="11"/>
        <v>LAOudômxai</v>
      </c>
    </row>
    <row r="2821" spans="1:3" ht="12" customHeight="1">
      <c r="A2821" s="215" t="s">
        <v>10227</v>
      </c>
      <c r="B2821" s="215" t="s">
        <v>10228</v>
      </c>
      <c r="C2821" s="215" t="str">
        <f t="shared" si="11"/>
        <v>LAPhôngsali</v>
      </c>
    </row>
    <row r="2822" spans="1:3" ht="12" customHeight="1">
      <c r="A2822" s="215" t="s">
        <v>10229</v>
      </c>
      <c r="B2822" s="215" t="s">
        <v>10230</v>
      </c>
      <c r="C2822" s="215" t="str">
        <f t="shared" si="11"/>
        <v>LASalavan</v>
      </c>
    </row>
    <row r="2823" spans="1:3" ht="12" customHeight="1">
      <c r="A2823" s="215" t="s">
        <v>10231</v>
      </c>
      <c r="B2823" s="215" t="s">
        <v>1544</v>
      </c>
      <c r="C2823" s="215" t="str">
        <f t="shared" si="11"/>
        <v>LASavannakhét</v>
      </c>
    </row>
    <row r="2824" spans="1:3" ht="12" customHeight="1">
      <c r="A2824" s="215" t="s">
        <v>10232</v>
      </c>
      <c r="B2824" s="215" t="s">
        <v>10208</v>
      </c>
      <c r="C2824" s="215" t="str">
        <f t="shared" si="11"/>
        <v>LAViangchan</v>
      </c>
    </row>
    <row r="2825" spans="1:3" ht="12" customHeight="1">
      <c r="A2825" s="215" t="s">
        <v>10233</v>
      </c>
      <c r="B2825" s="215" t="s">
        <v>10234</v>
      </c>
      <c r="C2825" s="215" t="str">
        <f t="shared" si="11"/>
        <v>LAXaignabouli</v>
      </c>
    </row>
    <row r="2826" spans="1:3" ht="12" customHeight="1">
      <c r="A2826" s="215" t="s">
        <v>10235</v>
      </c>
      <c r="B2826" s="215" t="s">
        <v>10236</v>
      </c>
      <c r="C2826" s="215" t="str">
        <f t="shared" si="11"/>
        <v>LAXékong</v>
      </c>
    </row>
    <row r="2827" spans="1:3" ht="12" customHeight="1">
      <c r="A2827" s="215" t="s">
        <v>10237</v>
      </c>
      <c r="B2827" s="215" t="s">
        <v>10238</v>
      </c>
      <c r="C2827" s="215" t="str">
        <f t="shared" si="11"/>
        <v>LAXiangkhouang</v>
      </c>
    </row>
    <row r="2828" spans="1:3" ht="12" customHeight="1">
      <c r="A2828" s="215" t="s">
        <v>10239</v>
      </c>
      <c r="B2828" s="215" t="s">
        <v>10240</v>
      </c>
      <c r="C2828" s="215" t="str">
        <f t="shared" si="11"/>
        <v>LAXaisômboun</v>
      </c>
    </row>
    <row r="2829" spans="1:3" ht="12" customHeight="1">
      <c r="A2829" s="215" t="s">
        <v>10241</v>
      </c>
      <c r="B2829" s="215" t="s">
        <v>10242</v>
      </c>
      <c r="C2829" s="215" t="str">
        <f t="shared" si="11"/>
        <v>LB‘Akkār</v>
      </c>
    </row>
    <row r="2830" spans="1:3" ht="12" customHeight="1">
      <c r="A2830" s="215" t="s">
        <v>10241</v>
      </c>
      <c r="B2830" s="215" t="s">
        <v>10243</v>
      </c>
      <c r="C2830" s="215" t="str">
        <f t="shared" si="11"/>
        <v>LBAakkâr</v>
      </c>
    </row>
    <row r="2831" spans="1:3" ht="12" customHeight="1">
      <c r="A2831" s="215" t="s">
        <v>10244</v>
      </c>
      <c r="B2831" s="215" t="s">
        <v>10245</v>
      </c>
      <c r="C2831" s="215" t="str">
        <f t="shared" si="11"/>
        <v>LBAsh Shimāl</v>
      </c>
    </row>
    <row r="2832" spans="1:3" ht="12" customHeight="1">
      <c r="A2832" s="215" t="s">
        <v>10244</v>
      </c>
      <c r="B2832" s="215" t="s">
        <v>10246</v>
      </c>
      <c r="C2832" s="215" t="str">
        <f t="shared" si="11"/>
        <v>LBLiban-Nord</v>
      </c>
    </row>
    <row r="2833" spans="1:3" ht="12" customHeight="1">
      <c r="A2833" s="215" t="s">
        <v>10247</v>
      </c>
      <c r="B2833" s="215" t="s">
        <v>10248</v>
      </c>
      <c r="C2833" s="215" t="str">
        <f t="shared" si="11"/>
        <v>LBBayrūt</v>
      </c>
    </row>
    <row r="2834" spans="1:3" ht="12" customHeight="1">
      <c r="A2834" s="215" t="s">
        <v>10247</v>
      </c>
      <c r="B2834" s="215" t="s">
        <v>10249</v>
      </c>
      <c r="C2834" s="215" t="str">
        <f t="shared" si="11"/>
        <v>LBBeyrouth</v>
      </c>
    </row>
    <row r="2835" spans="1:3" ht="12" customHeight="1">
      <c r="A2835" s="215" t="s">
        <v>10250</v>
      </c>
      <c r="B2835" s="215" t="s">
        <v>10251</v>
      </c>
      <c r="C2835" s="215" t="str">
        <f t="shared" si="11"/>
        <v>LBB‘alabak-Al Hirmil</v>
      </c>
    </row>
    <row r="2836" spans="1:3" ht="12" customHeight="1">
      <c r="A2836" s="215" t="s">
        <v>10250</v>
      </c>
      <c r="B2836" s="215" t="s">
        <v>10252</v>
      </c>
      <c r="C2836" s="215" t="str">
        <f t="shared" si="11"/>
        <v>LBBaalbek-Hermel</v>
      </c>
    </row>
    <row r="2837" spans="1:3" ht="12" customHeight="1">
      <c r="A2837" s="215" t="s">
        <v>10253</v>
      </c>
      <c r="B2837" s="215" t="s">
        <v>10254</v>
      </c>
      <c r="C2837" s="215" t="str">
        <f t="shared" si="11"/>
        <v>LBBéqaa</v>
      </c>
    </row>
    <row r="2838" spans="1:3" ht="12" customHeight="1">
      <c r="A2838" s="215" t="s">
        <v>10253</v>
      </c>
      <c r="B2838" s="215" t="s">
        <v>10255</v>
      </c>
      <c r="C2838" s="215" t="str">
        <f t="shared" si="11"/>
        <v>LBAl Biqā‘</v>
      </c>
    </row>
    <row r="2839" spans="1:3" ht="12" customHeight="1">
      <c r="A2839" s="215" t="s">
        <v>10256</v>
      </c>
      <c r="B2839" s="215" t="s">
        <v>10257</v>
      </c>
      <c r="C2839" s="215" t="str">
        <f t="shared" si="11"/>
        <v>LBAl Janūb</v>
      </c>
    </row>
    <row r="2840" spans="1:3" ht="12" customHeight="1">
      <c r="A2840" s="215" t="s">
        <v>10256</v>
      </c>
      <c r="B2840" s="215" t="s">
        <v>10258</v>
      </c>
      <c r="C2840" s="215" t="str">
        <f t="shared" si="11"/>
        <v>LBLiban-Sud</v>
      </c>
    </row>
    <row r="2841" spans="1:3" ht="12" customHeight="1">
      <c r="A2841" s="215" t="s">
        <v>10259</v>
      </c>
      <c r="B2841" s="215" t="s">
        <v>10260</v>
      </c>
      <c r="C2841" s="215" t="str">
        <f t="shared" si="11"/>
        <v>LBMont-Liban</v>
      </c>
    </row>
    <row r="2842" spans="1:3" ht="12" customHeight="1">
      <c r="A2842" s="215" t="s">
        <v>10259</v>
      </c>
      <c r="B2842" s="215" t="s">
        <v>10261</v>
      </c>
      <c r="C2842" s="215" t="str">
        <f t="shared" si="11"/>
        <v>LBJabal Lubnān</v>
      </c>
    </row>
    <row r="2843" spans="1:3" ht="12" customHeight="1">
      <c r="A2843" s="215" t="s">
        <v>10262</v>
      </c>
      <c r="B2843" s="215" t="s">
        <v>10263</v>
      </c>
      <c r="C2843" s="215" t="str">
        <f t="shared" si="11"/>
        <v>LBNabatîyé</v>
      </c>
    </row>
    <row r="2844" spans="1:3" ht="12" customHeight="1">
      <c r="A2844" s="215" t="s">
        <v>10262</v>
      </c>
      <c r="B2844" s="215" t="s">
        <v>10264</v>
      </c>
      <c r="C2844" s="215" t="str">
        <f t="shared" si="11"/>
        <v>LBAn Nabaţīyah</v>
      </c>
    </row>
    <row r="2845" spans="1:3" ht="12" customHeight="1">
      <c r="A2845" s="215" t="s">
        <v>10265</v>
      </c>
      <c r="B2845" s="215" t="s">
        <v>10266</v>
      </c>
      <c r="C2845" s="215" t="str">
        <f t="shared" si="11"/>
        <v>LCAnse la Raye</v>
      </c>
    </row>
    <row r="2846" spans="1:3" ht="12" customHeight="1">
      <c r="A2846" s="215" t="s">
        <v>10267</v>
      </c>
      <c r="B2846" s="215" t="s">
        <v>10268</v>
      </c>
      <c r="C2846" s="215" t="str">
        <f t="shared" si="11"/>
        <v>LCCastries</v>
      </c>
    </row>
    <row r="2847" spans="1:3" ht="12" customHeight="1">
      <c r="A2847" s="215" t="s">
        <v>10269</v>
      </c>
      <c r="B2847" s="215" t="s">
        <v>10270</v>
      </c>
      <c r="C2847" s="215" t="str">
        <f t="shared" si="11"/>
        <v>LCChoiseul</v>
      </c>
    </row>
    <row r="2848" spans="1:3" ht="12" customHeight="1">
      <c r="A2848" s="215" t="s">
        <v>10271</v>
      </c>
      <c r="B2848" s="215" t="s">
        <v>10272</v>
      </c>
      <c r="C2848" s="215" t="str">
        <f t="shared" si="11"/>
        <v>LCDennery</v>
      </c>
    </row>
    <row r="2849" spans="1:3" ht="12" customHeight="1">
      <c r="A2849" s="215" t="s">
        <v>10273</v>
      </c>
      <c r="B2849" s="215" t="s">
        <v>10274</v>
      </c>
      <c r="C2849" s="215" t="str">
        <f t="shared" si="11"/>
        <v>LCGros Islet</v>
      </c>
    </row>
    <row r="2850" spans="1:3" ht="12" customHeight="1">
      <c r="A2850" s="215" t="s">
        <v>10275</v>
      </c>
      <c r="B2850" s="215" t="s">
        <v>10276</v>
      </c>
      <c r="C2850" s="215" t="str">
        <f t="shared" si="11"/>
        <v>LCLaborie</v>
      </c>
    </row>
    <row r="2851" spans="1:3" ht="12" customHeight="1">
      <c r="A2851" s="215" t="s">
        <v>10277</v>
      </c>
      <c r="B2851" s="215" t="s">
        <v>10278</v>
      </c>
      <c r="C2851" s="215" t="str">
        <f t="shared" si="11"/>
        <v>LCMicoud</v>
      </c>
    </row>
    <row r="2852" spans="1:3" ht="12" customHeight="1">
      <c r="A2852" s="215" t="s">
        <v>10279</v>
      </c>
      <c r="B2852" s="215" t="s">
        <v>10280</v>
      </c>
      <c r="C2852" s="215" t="str">
        <f t="shared" si="11"/>
        <v>LCSoufrière</v>
      </c>
    </row>
    <row r="2853" spans="1:3" ht="12" customHeight="1">
      <c r="A2853" s="215" t="s">
        <v>10281</v>
      </c>
      <c r="B2853" s="215" t="s">
        <v>10282</v>
      </c>
      <c r="C2853" s="215" t="str">
        <f t="shared" si="11"/>
        <v>LCVieux Fort</v>
      </c>
    </row>
    <row r="2854" spans="1:3" ht="12" customHeight="1">
      <c r="A2854" s="215" t="s">
        <v>10283</v>
      </c>
      <c r="B2854" s="215" t="s">
        <v>10284</v>
      </c>
      <c r="C2854" s="215" t="str">
        <f t="shared" si="11"/>
        <v>LCCanaries</v>
      </c>
    </row>
    <row r="2855" spans="1:3" ht="12" customHeight="1">
      <c r="A2855" s="215" t="s">
        <v>10285</v>
      </c>
      <c r="B2855" s="215" t="s">
        <v>10286</v>
      </c>
      <c r="C2855" s="215" t="str">
        <f t="shared" si="11"/>
        <v>LIBalzers</v>
      </c>
    </row>
    <row r="2856" spans="1:3" ht="12" customHeight="1">
      <c r="A2856" s="215" t="s">
        <v>10287</v>
      </c>
      <c r="B2856" s="215" t="s">
        <v>10288</v>
      </c>
      <c r="C2856" s="215" t="str">
        <f t="shared" si="11"/>
        <v>LIEschen</v>
      </c>
    </row>
    <row r="2857" spans="1:3" ht="12" customHeight="1">
      <c r="A2857" s="215" t="s">
        <v>10289</v>
      </c>
      <c r="B2857" s="215" t="s">
        <v>10290</v>
      </c>
      <c r="C2857" s="215" t="str">
        <f t="shared" si="11"/>
        <v>LIGamprin</v>
      </c>
    </row>
    <row r="2858" spans="1:3" ht="12" customHeight="1">
      <c r="A2858" s="215" t="s">
        <v>10291</v>
      </c>
      <c r="B2858" s="215" t="s">
        <v>10292</v>
      </c>
      <c r="C2858" s="215" t="str">
        <f t="shared" si="11"/>
        <v>LIMauren</v>
      </c>
    </row>
    <row r="2859" spans="1:3" ht="12" customHeight="1">
      <c r="A2859" s="215" t="s">
        <v>10293</v>
      </c>
      <c r="B2859" s="215" t="s">
        <v>10294</v>
      </c>
      <c r="C2859" s="215" t="str">
        <f t="shared" si="11"/>
        <v>LIPlanken</v>
      </c>
    </row>
    <row r="2860" spans="1:3" ht="12" customHeight="1">
      <c r="A2860" s="215" t="s">
        <v>10295</v>
      </c>
      <c r="B2860" s="215" t="s">
        <v>10296</v>
      </c>
      <c r="C2860" s="215" t="str">
        <f t="shared" si="11"/>
        <v>LIRuggell</v>
      </c>
    </row>
    <row r="2861" spans="1:3" ht="12" customHeight="1">
      <c r="A2861" s="215" t="s">
        <v>10297</v>
      </c>
      <c r="B2861" s="215" t="s">
        <v>10298</v>
      </c>
      <c r="C2861" s="215" t="str">
        <f t="shared" si="11"/>
        <v>LISchaan</v>
      </c>
    </row>
    <row r="2862" spans="1:3" ht="12" customHeight="1">
      <c r="A2862" s="215" t="s">
        <v>10299</v>
      </c>
      <c r="B2862" s="215" t="s">
        <v>10300</v>
      </c>
      <c r="C2862" s="215" t="str">
        <f t="shared" si="11"/>
        <v>LISchellenberg</v>
      </c>
    </row>
    <row r="2863" spans="1:3" ht="12" customHeight="1">
      <c r="A2863" s="215" t="s">
        <v>10301</v>
      </c>
      <c r="B2863" s="215" t="s">
        <v>10302</v>
      </c>
      <c r="C2863" s="215" t="str">
        <f t="shared" si="11"/>
        <v>LITriesen</v>
      </c>
    </row>
    <row r="2864" spans="1:3" ht="12" customHeight="1">
      <c r="A2864" s="215" t="s">
        <v>10303</v>
      </c>
      <c r="B2864" s="215" t="s">
        <v>10304</v>
      </c>
      <c r="C2864" s="215" t="str">
        <f t="shared" si="11"/>
        <v>LITriesenberg</v>
      </c>
    </row>
    <row r="2865" spans="1:3" ht="12" customHeight="1">
      <c r="A2865" s="215" t="s">
        <v>10305</v>
      </c>
      <c r="B2865" s="215" t="s">
        <v>10306</v>
      </c>
      <c r="C2865" s="215" t="str">
        <f t="shared" si="11"/>
        <v>LIVaduz</v>
      </c>
    </row>
    <row r="2866" spans="1:3" ht="12" customHeight="1">
      <c r="A2866" s="215" t="s">
        <v>10307</v>
      </c>
      <c r="B2866" s="215" t="s">
        <v>10308</v>
      </c>
      <c r="C2866" s="215" t="str">
        <f t="shared" si="11"/>
        <v>LKWestern Province</v>
      </c>
    </row>
    <row r="2867" spans="1:3" ht="12" customHeight="1">
      <c r="A2867" s="215" t="s">
        <v>10307</v>
      </c>
      <c r="B2867" s="215" t="s">
        <v>10309</v>
      </c>
      <c r="C2867" s="215" t="str">
        <f t="shared" si="11"/>
        <v>LKBasnāhira paḷāta</v>
      </c>
    </row>
    <row r="2868" spans="1:3" ht="12" customHeight="1">
      <c r="A2868" s="215" t="s">
        <v>10307</v>
      </c>
      <c r="B2868" s="215" t="s">
        <v>10310</v>
      </c>
      <c r="C2868" s="215" t="str">
        <f t="shared" si="11"/>
        <v>LKMel mākāṇam</v>
      </c>
    </row>
    <row r="2869" spans="1:3" ht="12" customHeight="1">
      <c r="A2869" s="215" t="s">
        <v>10311</v>
      </c>
      <c r="B2869" s="215" t="s">
        <v>10312</v>
      </c>
      <c r="C2869" s="215" t="str">
        <f t="shared" si="11"/>
        <v>LKColombo</v>
      </c>
    </row>
    <row r="2870" spans="1:3" ht="12" customHeight="1">
      <c r="A2870" s="215" t="s">
        <v>10311</v>
      </c>
      <c r="B2870" s="215" t="s">
        <v>10313</v>
      </c>
      <c r="C2870" s="215" t="str">
        <f t="shared" si="11"/>
        <v>LKKŏḷamba</v>
      </c>
    </row>
    <row r="2871" spans="1:3" ht="12" customHeight="1">
      <c r="A2871" s="215" t="s">
        <v>10311</v>
      </c>
      <c r="B2871" s="215" t="s">
        <v>10314</v>
      </c>
      <c r="C2871" s="215" t="str">
        <f t="shared" si="11"/>
        <v>LKKŏl̮umpu</v>
      </c>
    </row>
    <row r="2872" spans="1:3" ht="12" customHeight="1">
      <c r="A2872" s="215" t="s">
        <v>10315</v>
      </c>
      <c r="B2872" s="215" t="s">
        <v>10316</v>
      </c>
      <c r="C2872" s="215" t="str">
        <f t="shared" si="11"/>
        <v>LKGampaha</v>
      </c>
    </row>
    <row r="2873" spans="1:3" ht="12" customHeight="1">
      <c r="A2873" s="215" t="s">
        <v>10315</v>
      </c>
      <c r="B2873" s="215" t="s">
        <v>10316</v>
      </c>
      <c r="C2873" s="215" t="str">
        <f t="shared" si="11"/>
        <v>LKGampaha</v>
      </c>
    </row>
    <row r="2874" spans="1:3" ht="12" customHeight="1">
      <c r="A2874" s="215" t="s">
        <v>10315</v>
      </c>
      <c r="B2874" s="215" t="s">
        <v>10317</v>
      </c>
      <c r="C2874" s="215" t="str">
        <f t="shared" si="11"/>
        <v>LKKampahā</v>
      </c>
    </row>
    <row r="2875" spans="1:3" ht="12" customHeight="1">
      <c r="A2875" s="215" t="s">
        <v>10318</v>
      </c>
      <c r="B2875" s="215" t="s">
        <v>10319</v>
      </c>
      <c r="C2875" s="215" t="str">
        <f t="shared" si="11"/>
        <v>LKKalutara</v>
      </c>
    </row>
    <row r="2876" spans="1:3" ht="12" customHeight="1">
      <c r="A2876" s="215" t="s">
        <v>10318</v>
      </c>
      <c r="B2876" s="215" t="s">
        <v>10320</v>
      </c>
      <c r="C2876" s="215" t="str">
        <f t="shared" si="11"/>
        <v>LKKaḷutara</v>
      </c>
    </row>
    <row r="2877" spans="1:3" ht="12" customHeight="1">
      <c r="A2877" s="215" t="s">
        <v>10318</v>
      </c>
      <c r="B2877" s="215" t="s">
        <v>10321</v>
      </c>
      <c r="C2877" s="215" t="str">
        <f t="shared" si="11"/>
        <v>LKKaḷuttuṟai</v>
      </c>
    </row>
    <row r="2878" spans="1:3" ht="12" customHeight="1">
      <c r="A2878" s="215" t="s">
        <v>10322</v>
      </c>
      <c r="B2878" s="215" t="s">
        <v>10323</v>
      </c>
      <c r="C2878" s="215" t="str">
        <f t="shared" si="11"/>
        <v>LKCentral Province</v>
      </c>
    </row>
    <row r="2879" spans="1:3" ht="12" customHeight="1">
      <c r="A2879" s="215" t="s">
        <v>10322</v>
      </c>
      <c r="B2879" s="215" t="s">
        <v>10324</v>
      </c>
      <c r="C2879" s="215" t="str">
        <f t="shared" si="11"/>
        <v>LKMadhyama paḷāta</v>
      </c>
    </row>
    <row r="2880" spans="1:3" ht="12" customHeight="1">
      <c r="A2880" s="215" t="s">
        <v>10322</v>
      </c>
      <c r="B2880" s="215" t="s">
        <v>10325</v>
      </c>
      <c r="C2880" s="215" t="str">
        <f t="shared" si="11"/>
        <v>LKMattiya mākāṇam</v>
      </c>
    </row>
    <row r="2881" spans="1:3" ht="12" customHeight="1">
      <c r="A2881" s="215" t="s">
        <v>10326</v>
      </c>
      <c r="B2881" s="215" t="s">
        <v>10327</v>
      </c>
      <c r="C2881" s="215" t="str">
        <f t="shared" si="11"/>
        <v>LKKandy</v>
      </c>
    </row>
    <row r="2882" spans="1:3" ht="12" customHeight="1">
      <c r="A2882" s="215" t="s">
        <v>10326</v>
      </c>
      <c r="B2882" s="215" t="s">
        <v>10328</v>
      </c>
      <c r="C2882" s="215" t="str">
        <f t="shared" si="11"/>
        <v>LKMahanuvara</v>
      </c>
    </row>
    <row r="2883" spans="1:3" ht="12" customHeight="1">
      <c r="A2883" s="215" t="s">
        <v>10326</v>
      </c>
      <c r="B2883" s="215" t="s">
        <v>10329</v>
      </c>
      <c r="C2883" s="215" t="str">
        <f t="shared" si="11"/>
        <v>LKKaṇṭi</v>
      </c>
    </row>
    <row r="2884" spans="1:3" ht="12" customHeight="1">
      <c r="A2884" s="215" t="s">
        <v>10330</v>
      </c>
      <c r="B2884" s="215" t="s">
        <v>10331</v>
      </c>
      <c r="C2884" s="215" t="str">
        <f t="shared" si="11"/>
        <v>LKMatale</v>
      </c>
    </row>
    <row r="2885" spans="1:3" ht="12" customHeight="1">
      <c r="A2885" s="215" t="s">
        <v>10330</v>
      </c>
      <c r="B2885" s="215" t="s">
        <v>10332</v>
      </c>
      <c r="C2885" s="215" t="str">
        <f t="shared" si="11"/>
        <v>LKMātale</v>
      </c>
    </row>
    <row r="2886" spans="1:3" ht="12" customHeight="1">
      <c r="A2886" s="215" t="s">
        <v>10330</v>
      </c>
      <c r="B2886" s="215" t="s">
        <v>10333</v>
      </c>
      <c r="C2886" s="215" t="str">
        <f t="shared" si="11"/>
        <v>LKMāttaḷai</v>
      </c>
    </row>
    <row r="2887" spans="1:3" ht="12" customHeight="1">
      <c r="A2887" s="215" t="s">
        <v>10334</v>
      </c>
      <c r="B2887" s="215" t="s">
        <v>10335</v>
      </c>
      <c r="C2887" s="215" t="str">
        <f t="shared" si="11"/>
        <v>LKNuwara Eliya</v>
      </c>
    </row>
    <row r="2888" spans="1:3" ht="12" customHeight="1">
      <c r="A2888" s="215" t="s">
        <v>10334</v>
      </c>
      <c r="B2888" s="215" t="s">
        <v>10336</v>
      </c>
      <c r="C2888" s="215" t="str">
        <f t="shared" si="11"/>
        <v>LKNuvara Ĕliya</v>
      </c>
    </row>
    <row r="2889" spans="1:3" ht="12" customHeight="1">
      <c r="A2889" s="215" t="s">
        <v>10334</v>
      </c>
      <c r="B2889" s="215" t="s">
        <v>10337</v>
      </c>
      <c r="C2889" s="215" t="str">
        <f t="shared" si="11"/>
        <v>LKNuvarĕliyā</v>
      </c>
    </row>
    <row r="2890" spans="1:3" ht="12" customHeight="1">
      <c r="A2890" s="215" t="s">
        <v>10338</v>
      </c>
      <c r="B2890" s="215" t="s">
        <v>10339</v>
      </c>
      <c r="C2890" s="215" t="str">
        <f t="shared" si="11"/>
        <v>LKSouthern Province</v>
      </c>
    </row>
    <row r="2891" spans="1:3" ht="12" customHeight="1">
      <c r="A2891" s="215" t="s">
        <v>10338</v>
      </c>
      <c r="B2891" s="215" t="s">
        <v>10340</v>
      </c>
      <c r="C2891" s="215" t="str">
        <f t="shared" si="11"/>
        <v>LKDakuṇu paḷāta</v>
      </c>
    </row>
    <row r="2892" spans="1:3" ht="12" customHeight="1">
      <c r="A2892" s="215" t="s">
        <v>10338</v>
      </c>
      <c r="B2892" s="215" t="s">
        <v>10341</v>
      </c>
      <c r="C2892" s="215" t="str">
        <f t="shared" si="11"/>
        <v>LKTĕṉ mākāṇam</v>
      </c>
    </row>
    <row r="2893" spans="1:3" ht="12" customHeight="1">
      <c r="A2893" s="215" t="s">
        <v>10342</v>
      </c>
      <c r="B2893" s="215" t="s">
        <v>10343</v>
      </c>
      <c r="C2893" s="215" t="str">
        <f t="shared" si="11"/>
        <v>LKGalle</v>
      </c>
    </row>
    <row r="2894" spans="1:3" ht="12" customHeight="1">
      <c r="A2894" s="215" t="s">
        <v>10342</v>
      </c>
      <c r="B2894" s="215" t="s">
        <v>10344</v>
      </c>
      <c r="C2894" s="215" t="str">
        <f t="shared" si="11"/>
        <v>LKGālla</v>
      </c>
    </row>
    <row r="2895" spans="1:3" ht="12" customHeight="1">
      <c r="A2895" s="215" t="s">
        <v>10342</v>
      </c>
      <c r="B2895" s="215" t="s">
        <v>10345</v>
      </c>
      <c r="C2895" s="215" t="str">
        <f t="shared" si="11"/>
        <v>LKKāli</v>
      </c>
    </row>
    <row r="2896" spans="1:3" ht="12" customHeight="1">
      <c r="A2896" s="215" t="s">
        <v>10346</v>
      </c>
      <c r="B2896" s="215" t="s">
        <v>10347</v>
      </c>
      <c r="C2896" s="215" t="str">
        <f t="shared" si="11"/>
        <v>LKMatara</v>
      </c>
    </row>
    <row r="2897" spans="1:3" ht="12" customHeight="1">
      <c r="A2897" s="215" t="s">
        <v>10346</v>
      </c>
      <c r="B2897" s="215" t="s">
        <v>10348</v>
      </c>
      <c r="C2897" s="215" t="str">
        <f t="shared" si="11"/>
        <v>LKMātara</v>
      </c>
    </row>
    <row r="2898" spans="1:3" ht="12" customHeight="1">
      <c r="A2898" s="215" t="s">
        <v>10346</v>
      </c>
      <c r="B2898" s="215" t="s">
        <v>10349</v>
      </c>
      <c r="C2898" s="215" t="str">
        <f t="shared" si="11"/>
        <v>LKMāttaṛai</v>
      </c>
    </row>
    <row r="2899" spans="1:3" ht="12" customHeight="1">
      <c r="A2899" s="215" t="s">
        <v>10350</v>
      </c>
      <c r="B2899" s="215" t="s">
        <v>10351</v>
      </c>
      <c r="C2899" s="215" t="str">
        <f t="shared" si="11"/>
        <v>LKHambantota</v>
      </c>
    </row>
    <row r="2900" spans="1:3" ht="12" customHeight="1">
      <c r="A2900" s="215" t="s">
        <v>10350</v>
      </c>
      <c r="B2900" s="215" t="s">
        <v>10352</v>
      </c>
      <c r="C2900" s="215" t="str">
        <f t="shared" si="11"/>
        <v>LKHambantŏṭa</v>
      </c>
    </row>
    <row r="2901" spans="1:3" ht="12" customHeight="1">
      <c r="A2901" s="215" t="s">
        <v>10350</v>
      </c>
      <c r="B2901" s="215" t="s">
        <v>10353</v>
      </c>
      <c r="C2901" s="215" t="str">
        <f t="shared" si="11"/>
        <v>LKAmpāntōṭṭai</v>
      </c>
    </row>
    <row r="2902" spans="1:3" ht="12" customHeight="1">
      <c r="A2902" s="215" t="s">
        <v>10354</v>
      </c>
      <c r="B2902" s="215" t="s">
        <v>10355</v>
      </c>
      <c r="C2902" s="215" t="str">
        <f t="shared" si="11"/>
        <v>LKNorthern Province</v>
      </c>
    </row>
    <row r="2903" spans="1:3" ht="12" customHeight="1">
      <c r="A2903" s="215" t="s">
        <v>10354</v>
      </c>
      <c r="B2903" s="215" t="s">
        <v>10356</v>
      </c>
      <c r="C2903" s="215" t="str">
        <f t="shared" si="11"/>
        <v>LKUturu paḷāta</v>
      </c>
    </row>
    <row r="2904" spans="1:3" ht="12" customHeight="1">
      <c r="A2904" s="215" t="s">
        <v>10354</v>
      </c>
      <c r="B2904" s="215" t="s">
        <v>10357</v>
      </c>
      <c r="C2904" s="215" t="str">
        <f t="shared" si="11"/>
        <v>LKVaṭakku mākāṇam</v>
      </c>
    </row>
    <row r="2905" spans="1:3" ht="12" customHeight="1">
      <c r="A2905" s="215" t="s">
        <v>10358</v>
      </c>
      <c r="B2905" s="215" t="s">
        <v>10359</v>
      </c>
      <c r="C2905" s="215" t="str">
        <f t="shared" si="11"/>
        <v>LKJaffna</v>
      </c>
    </row>
    <row r="2906" spans="1:3" ht="12" customHeight="1">
      <c r="A2906" s="215" t="s">
        <v>10358</v>
      </c>
      <c r="B2906" s="215" t="s">
        <v>10360</v>
      </c>
      <c r="C2906" s="215" t="str">
        <f t="shared" si="11"/>
        <v>LKYāpanaya</v>
      </c>
    </row>
    <row r="2907" spans="1:3" ht="12" customHeight="1">
      <c r="A2907" s="215" t="s">
        <v>10358</v>
      </c>
      <c r="B2907" s="215" t="s">
        <v>10361</v>
      </c>
      <c r="C2907" s="215" t="str">
        <f t="shared" si="11"/>
        <v>LKYāl̮ppāṇam</v>
      </c>
    </row>
    <row r="2908" spans="1:3" ht="12" customHeight="1">
      <c r="A2908" s="215" t="s">
        <v>10362</v>
      </c>
      <c r="B2908" s="215" t="s">
        <v>10363</v>
      </c>
      <c r="C2908" s="215" t="str">
        <f t="shared" si="11"/>
        <v>LKKilinochchi</v>
      </c>
    </row>
    <row r="2909" spans="1:3" ht="12" customHeight="1">
      <c r="A2909" s="215" t="s">
        <v>10362</v>
      </c>
      <c r="B2909" s="215" t="s">
        <v>10364</v>
      </c>
      <c r="C2909" s="215" t="str">
        <f t="shared" si="11"/>
        <v>LKKilinŏchchi</v>
      </c>
    </row>
    <row r="2910" spans="1:3" ht="12" customHeight="1">
      <c r="A2910" s="215" t="s">
        <v>10362</v>
      </c>
      <c r="B2910" s="215" t="s">
        <v>10365</v>
      </c>
      <c r="C2910" s="215" t="str">
        <f t="shared" si="11"/>
        <v>LKKiḷinochchi</v>
      </c>
    </row>
    <row r="2911" spans="1:3" ht="12" customHeight="1">
      <c r="A2911" s="215" t="s">
        <v>10366</v>
      </c>
      <c r="B2911" s="215" t="s">
        <v>10367</v>
      </c>
      <c r="C2911" s="215" t="str">
        <f t="shared" si="11"/>
        <v>LKMannar</v>
      </c>
    </row>
    <row r="2912" spans="1:3" ht="12" customHeight="1">
      <c r="A2912" s="215" t="s">
        <v>10366</v>
      </c>
      <c r="B2912" s="215" t="s">
        <v>10368</v>
      </c>
      <c r="C2912" s="215" t="str">
        <f t="shared" si="11"/>
        <v>LKMannārama</v>
      </c>
    </row>
    <row r="2913" spans="1:3" ht="12" customHeight="1">
      <c r="A2913" s="215" t="s">
        <v>10366</v>
      </c>
      <c r="B2913" s="215" t="s">
        <v>10369</v>
      </c>
      <c r="C2913" s="215" t="str">
        <f t="shared" si="11"/>
        <v>LKMaṉṉār</v>
      </c>
    </row>
    <row r="2914" spans="1:3" ht="12" customHeight="1">
      <c r="A2914" s="215" t="s">
        <v>10370</v>
      </c>
      <c r="B2914" s="215" t="s">
        <v>10371</v>
      </c>
      <c r="C2914" s="215" t="str">
        <f t="shared" si="11"/>
        <v>LKVavuniya</v>
      </c>
    </row>
    <row r="2915" spans="1:3" ht="12" customHeight="1">
      <c r="A2915" s="215" t="s">
        <v>10370</v>
      </c>
      <c r="B2915" s="215" t="s">
        <v>10372</v>
      </c>
      <c r="C2915" s="215" t="str">
        <f t="shared" si="11"/>
        <v>LKVavuniyāva</v>
      </c>
    </row>
    <row r="2916" spans="1:3" ht="12" customHeight="1">
      <c r="A2916" s="215" t="s">
        <v>10370</v>
      </c>
      <c r="B2916" s="215" t="s">
        <v>10373</v>
      </c>
      <c r="C2916" s="215" t="str">
        <f t="shared" si="11"/>
        <v>LKVavuṉiyā</v>
      </c>
    </row>
    <row r="2917" spans="1:3" ht="12" customHeight="1">
      <c r="A2917" s="215" t="s">
        <v>10374</v>
      </c>
      <c r="B2917" s="215" t="s">
        <v>10375</v>
      </c>
      <c r="C2917" s="215" t="str">
        <f t="shared" si="11"/>
        <v>LKMullaittivu</v>
      </c>
    </row>
    <row r="2918" spans="1:3" ht="12" customHeight="1">
      <c r="A2918" s="215" t="s">
        <v>10374</v>
      </c>
      <c r="B2918" s="215" t="s">
        <v>10376</v>
      </c>
      <c r="C2918" s="215" t="str">
        <f t="shared" si="11"/>
        <v>LKMulativ</v>
      </c>
    </row>
    <row r="2919" spans="1:3" ht="12" customHeight="1">
      <c r="A2919" s="215" t="s">
        <v>10374</v>
      </c>
      <c r="B2919" s="215" t="s">
        <v>10377</v>
      </c>
      <c r="C2919" s="215" t="str">
        <f t="shared" si="11"/>
        <v>LKMullaittīvu</v>
      </c>
    </row>
    <row r="2920" spans="1:3" ht="12" customHeight="1">
      <c r="A2920" s="215" t="s">
        <v>10378</v>
      </c>
      <c r="B2920" s="215" t="s">
        <v>10379</v>
      </c>
      <c r="C2920" s="215" t="str">
        <f t="shared" si="11"/>
        <v>LKEastern Province</v>
      </c>
    </row>
    <row r="2921" spans="1:3" ht="12" customHeight="1">
      <c r="A2921" s="215" t="s">
        <v>10378</v>
      </c>
      <c r="B2921" s="215" t="s">
        <v>10380</v>
      </c>
      <c r="C2921" s="215" t="str">
        <f t="shared" si="11"/>
        <v>LKNæ̆gĕnahira paḷāta</v>
      </c>
    </row>
    <row r="2922" spans="1:3" ht="12" customHeight="1">
      <c r="A2922" s="215" t="s">
        <v>10378</v>
      </c>
      <c r="B2922" s="215" t="s">
        <v>10381</v>
      </c>
      <c r="C2922" s="215" t="str">
        <f t="shared" si="11"/>
        <v>LKKil̮akku mākāṇam</v>
      </c>
    </row>
    <row r="2923" spans="1:3" ht="12" customHeight="1">
      <c r="A2923" s="215" t="s">
        <v>10382</v>
      </c>
      <c r="B2923" s="215" t="s">
        <v>10383</v>
      </c>
      <c r="C2923" s="215" t="str">
        <f t="shared" si="11"/>
        <v>LKBatticaloa</v>
      </c>
    </row>
    <row r="2924" spans="1:3" ht="12" customHeight="1">
      <c r="A2924" s="215" t="s">
        <v>10382</v>
      </c>
      <c r="B2924" s="215" t="s">
        <v>10384</v>
      </c>
      <c r="C2924" s="215" t="str">
        <f t="shared" si="11"/>
        <v>LKMaḍakalapuva</v>
      </c>
    </row>
    <row r="2925" spans="1:3" ht="12" customHeight="1">
      <c r="A2925" s="215" t="s">
        <v>10382</v>
      </c>
      <c r="B2925" s="215" t="s">
        <v>10385</v>
      </c>
      <c r="C2925" s="215" t="str">
        <f t="shared" si="11"/>
        <v>LKMaṭṭakkaḷappu</v>
      </c>
    </row>
    <row r="2926" spans="1:3" ht="12" customHeight="1">
      <c r="A2926" s="215" t="s">
        <v>10386</v>
      </c>
      <c r="B2926" s="215" t="s">
        <v>10387</v>
      </c>
      <c r="C2926" s="215" t="str">
        <f t="shared" si="11"/>
        <v>LKAmpara</v>
      </c>
    </row>
    <row r="2927" spans="1:3" ht="12" customHeight="1">
      <c r="A2927" s="215" t="s">
        <v>10386</v>
      </c>
      <c r="B2927" s="215" t="s">
        <v>10388</v>
      </c>
      <c r="C2927" s="215" t="str">
        <f t="shared" si="11"/>
        <v>LKAmpāra</v>
      </c>
    </row>
    <row r="2928" spans="1:3" ht="12" customHeight="1">
      <c r="A2928" s="215" t="s">
        <v>10386</v>
      </c>
      <c r="B2928" s="215" t="s">
        <v>10389</v>
      </c>
      <c r="C2928" s="215" t="str">
        <f t="shared" si="11"/>
        <v>LKAmpāṟai</v>
      </c>
    </row>
    <row r="2929" spans="1:3" ht="12" customHeight="1">
      <c r="A2929" s="215" t="s">
        <v>10390</v>
      </c>
      <c r="B2929" s="215" t="s">
        <v>10391</v>
      </c>
      <c r="C2929" s="215" t="str">
        <f t="shared" si="11"/>
        <v>LKTrincomalee</v>
      </c>
    </row>
    <row r="2930" spans="1:3" ht="12" customHeight="1">
      <c r="A2930" s="215" t="s">
        <v>10390</v>
      </c>
      <c r="B2930" s="215" t="s">
        <v>10392</v>
      </c>
      <c r="C2930" s="215" t="str">
        <f t="shared" si="11"/>
        <v>LKTrikuṇāmalaya</v>
      </c>
    </row>
    <row r="2931" spans="1:3" ht="12" customHeight="1">
      <c r="A2931" s="215" t="s">
        <v>10390</v>
      </c>
      <c r="B2931" s="215" t="s">
        <v>10393</v>
      </c>
      <c r="C2931" s="215" t="str">
        <f t="shared" si="11"/>
        <v>LKTirukŏṇamalai</v>
      </c>
    </row>
    <row r="2932" spans="1:3" ht="12" customHeight="1">
      <c r="A2932" s="215" t="s">
        <v>10394</v>
      </c>
      <c r="B2932" s="215" t="s">
        <v>10395</v>
      </c>
      <c r="C2932" s="215" t="str">
        <f t="shared" si="11"/>
        <v>LKNorth Western Province</v>
      </c>
    </row>
    <row r="2933" spans="1:3" ht="12" customHeight="1">
      <c r="A2933" s="215" t="s">
        <v>10394</v>
      </c>
      <c r="B2933" s="215" t="s">
        <v>10396</v>
      </c>
      <c r="C2933" s="215" t="str">
        <f t="shared" si="11"/>
        <v>LKVayamba paḷāta</v>
      </c>
    </row>
    <row r="2934" spans="1:3" ht="12" customHeight="1">
      <c r="A2934" s="215" t="s">
        <v>10394</v>
      </c>
      <c r="B2934" s="215" t="s">
        <v>10397</v>
      </c>
      <c r="C2934" s="215" t="str">
        <f t="shared" si="11"/>
        <v>LKVaṭamel mākāṇam</v>
      </c>
    </row>
    <row r="2935" spans="1:3" ht="12" customHeight="1">
      <c r="A2935" s="215" t="s">
        <v>10398</v>
      </c>
      <c r="B2935" s="215" t="s">
        <v>10399</v>
      </c>
      <c r="C2935" s="215" t="str">
        <f t="shared" si="11"/>
        <v>LKKurunegala</v>
      </c>
    </row>
    <row r="2936" spans="1:3" ht="12" customHeight="1">
      <c r="A2936" s="215" t="s">
        <v>10398</v>
      </c>
      <c r="B2936" s="215" t="s">
        <v>10400</v>
      </c>
      <c r="C2936" s="215" t="str">
        <f t="shared" si="11"/>
        <v>LKKuruṇægala</v>
      </c>
    </row>
    <row r="2937" spans="1:3" ht="12" customHeight="1">
      <c r="A2937" s="215" t="s">
        <v>10398</v>
      </c>
      <c r="B2937" s="215" t="s">
        <v>10401</v>
      </c>
      <c r="C2937" s="215" t="str">
        <f t="shared" si="11"/>
        <v>LKKurunākal</v>
      </c>
    </row>
    <row r="2938" spans="1:3" ht="12" customHeight="1">
      <c r="A2938" s="215" t="s">
        <v>10402</v>
      </c>
      <c r="B2938" s="215" t="s">
        <v>10403</v>
      </c>
      <c r="C2938" s="215" t="str">
        <f t="shared" si="11"/>
        <v>LKPuttalam</v>
      </c>
    </row>
    <row r="2939" spans="1:3" ht="12" customHeight="1">
      <c r="A2939" s="215" t="s">
        <v>10402</v>
      </c>
      <c r="B2939" s="215" t="s">
        <v>10404</v>
      </c>
      <c r="C2939" s="215" t="str">
        <f t="shared" si="11"/>
        <v>LKPuttalama</v>
      </c>
    </row>
    <row r="2940" spans="1:3" ht="12" customHeight="1">
      <c r="A2940" s="215" t="s">
        <v>10402</v>
      </c>
      <c r="B2940" s="215" t="s">
        <v>10405</v>
      </c>
      <c r="C2940" s="215" t="str">
        <f t="shared" si="11"/>
        <v>LKPuttaḷam</v>
      </c>
    </row>
    <row r="2941" spans="1:3" ht="12" customHeight="1">
      <c r="A2941" s="215" t="s">
        <v>10406</v>
      </c>
      <c r="B2941" s="215" t="s">
        <v>10407</v>
      </c>
      <c r="C2941" s="215" t="str">
        <f t="shared" si="11"/>
        <v>LKNorth Central Province</v>
      </c>
    </row>
    <row r="2942" spans="1:3" ht="12" customHeight="1">
      <c r="A2942" s="215" t="s">
        <v>10406</v>
      </c>
      <c r="B2942" s="215" t="s">
        <v>10408</v>
      </c>
      <c r="C2942" s="215" t="str">
        <f t="shared" si="11"/>
        <v>LKUturumæ̆da paḷāta</v>
      </c>
    </row>
    <row r="2943" spans="1:3" ht="12" customHeight="1">
      <c r="A2943" s="215" t="s">
        <v>10406</v>
      </c>
      <c r="B2943" s="215" t="s">
        <v>10409</v>
      </c>
      <c r="C2943" s="215" t="str">
        <f t="shared" si="11"/>
        <v>LKVaṭamattiya mākāṇam</v>
      </c>
    </row>
    <row r="2944" spans="1:3" ht="12" customHeight="1">
      <c r="A2944" s="215" t="s">
        <v>10410</v>
      </c>
      <c r="B2944" s="215" t="s">
        <v>10411</v>
      </c>
      <c r="C2944" s="215" t="str">
        <f t="shared" si="11"/>
        <v>LKAnuradhapura</v>
      </c>
    </row>
    <row r="2945" spans="1:3" ht="12" customHeight="1">
      <c r="A2945" s="215" t="s">
        <v>10410</v>
      </c>
      <c r="B2945" s="215" t="s">
        <v>10412</v>
      </c>
      <c r="C2945" s="215" t="str">
        <f t="shared" si="11"/>
        <v>LKAnurādhapura</v>
      </c>
    </row>
    <row r="2946" spans="1:3" ht="12" customHeight="1">
      <c r="A2946" s="215" t="s">
        <v>10410</v>
      </c>
      <c r="B2946" s="215" t="s">
        <v>10413</v>
      </c>
      <c r="C2946" s="215" t="str">
        <f t="shared" si="11"/>
        <v>LKAnurātapuram</v>
      </c>
    </row>
    <row r="2947" spans="1:3" ht="12" customHeight="1">
      <c r="A2947" s="215" t="s">
        <v>10414</v>
      </c>
      <c r="B2947" s="215" t="s">
        <v>10415</v>
      </c>
      <c r="C2947" s="215" t="str">
        <f t="shared" si="11"/>
        <v>LKPolonnaruwa</v>
      </c>
    </row>
    <row r="2948" spans="1:3" ht="12" customHeight="1">
      <c r="A2948" s="215" t="s">
        <v>10414</v>
      </c>
      <c r="B2948" s="215" t="s">
        <v>10416</v>
      </c>
      <c r="C2948" s="215" t="str">
        <f t="shared" si="11"/>
        <v>LKPŏḷŏnnaruva</v>
      </c>
    </row>
    <row r="2949" spans="1:3" ht="12" customHeight="1">
      <c r="A2949" s="215" t="s">
        <v>10414</v>
      </c>
      <c r="B2949" s="215" t="s">
        <v>10417</v>
      </c>
      <c r="C2949" s="215" t="str">
        <f t="shared" si="11"/>
        <v>LKPŏlaṉṉaṛuvai</v>
      </c>
    </row>
    <row r="2950" spans="1:3" ht="12" customHeight="1">
      <c r="A2950" s="215" t="s">
        <v>10418</v>
      </c>
      <c r="B2950" s="215" t="s">
        <v>10419</v>
      </c>
      <c r="C2950" s="215" t="str">
        <f t="shared" si="11"/>
        <v>LKUva Province</v>
      </c>
    </row>
    <row r="2951" spans="1:3" ht="12" customHeight="1">
      <c r="A2951" s="215" t="s">
        <v>10418</v>
      </c>
      <c r="B2951" s="215" t="s">
        <v>10420</v>
      </c>
      <c r="C2951" s="215" t="str">
        <f t="shared" si="11"/>
        <v>LKŪva paḷāta</v>
      </c>
    </row>
    <row r="2952" spans="1:3" ht="12" customHeight="1">
      <c r="A2952" s="215" t="s">
        <v>10418</v>
      </c>
      <c r="B2952" s="215" t="s">
        <v>10421</v>
      </c>
      <c r="C2952" s="215" t="str">
        <f t="shared" si="11"/>
        <v>LKŪvā mākāṇam</v>
      </c>
    </row>
    <row r="2953" spans="1:3" ht="12" customHeight="1">
      <c r="A2953" s="215" t="s">
        <v>10422</v>
      </c>
      <c r="B2953" s="215" t="s">
        <v>10423</v>
      </c>
      <c r="C2953" s="215" t="str">
        <f t="shared" si="11"/>
        <v>LKBadulla</v>
      </c>
    </row>
    <row r="2954" spans="1:3" ht="12" customHeight="1">
      <c r="A2954" s="215" t="s">
        <v>10422</v>
      </c>
      <c r="B2954" s="215" t="s">
        <v>10423</v>
      </c>
      <c r="C2954" s="215" t="str">
        <f t="shared" si="11"/>
        <v>LKBadulla</v>
      </c>
    </row>
    <row r="2955" spans="1:3" ht="12" customHeight="1">
      <c r="A2955" s="215" t="s">
        <v>10422</v>
      </c>
      <c r="B2955" s="215" t="s">
        <v>10424</v>
      </c>
      <c r="C2955" s="215" t="str">
        <f t="shared" si="11"/>
        <v>LKPatuḷai</v>
      </c>
    </row>
    <row r="2956" spans="1:3" ht="12" customHeight="1">
      <c r="A2956" s="215" t="s">
        <v>10425</v>
      </c>
      <c r="B2956" s="215" t="s">
        <v>10426</v>
      </c>
      <c r="C2956" s="215" t="str">
        <f t="shared" si="11"/>
        <v>LKMonaragala</v>
      </c>
    </row>
    <row r="2957" spans="1:3" ht="12" customHeight="1">
      <c r="A2957" s="215" t="s">
        <v>10425</v>
      </c>
      <c r="B2957" s="215" t="s">
        <v>10427</v>
      </c>
      <c r="C2957" s="215" t="str">
        <f t="shared" si="11"/>
        <v>LKMŏṇarāgala</v>
      </c>
    </row>
    <row r="2958" spans="1:3" ht="12" customHeight="1">
      <c r="A2958" s="215" t="s">
        <v>10425</v>
      </c>
      <c r="B2958" s="215" t="s">
        <v>10428</v>
      </c>
      <c r="C2958" s="215" t="str">
        <f t="shared" si="11"/>
        <v>LKMŏṉarākalai</v>
      </c>
    </row>
    <row r="2959" spans="1:3" ht="12" customHeight="1">
      <c r="A2959" s="215" t="s">
        <v>10429</v>
      </c>
      <c r="B2959" s="215" t="s">
        <v>10430</v>
      </c>
      <c r="C2959" s="215" t="str">
        <f t="shared" si="11"/>
        <v>LKSabaragamuwa Province</v>
      </c>
    </row>
    <row r="2960" spans="1:3" ht="12" customHeight="1">
      <c r="A2960" s="215" t="s">
        <v>10429</v>
      </c>
      <c r="B2960" s="215" t="s">
        <v>10431</v>
      </c>
      <c r="C2960" s="215" t="str">
        <f t="shared" si="11"/>
        <v>LKSabaragamuva paḷāta</v>
      </c>
    </row>
    <row r="2961" spans="1:3" ht="12" customHeight="1">
      <c r="A2961" s="215" t="s">
        <v>10429</v>
      </c>
      <c r="B2961" s="215" t="s">
        <v>10432</v>
      </c>
      <c r="C2961" s="215" t="str">
        <f t="shared" si="11"/>
        <v>LKChappirakamuva mākāṇam</v>
      </c>
    </row>
    <row r="2962" spans="1:3" ht="12" customHeight="1">
      <c r="A2962" s="215" t="s">
        <v>10433</v>
      </c>
      <c r="B2962" s="215" t="s">
        <v>10434</v>
      </c>
      <c r="C2962" s="215" t="str">
        <f t="shared" si="11"/>
        <v>LKRatnapura</v>
      </c>
    </row>
    <row r="2963" spans="1:3" ht="12" customHeight="1">
      <c r="A2963" s="215" t="s">
        <v>10433</v>
      </c>
      <c r="B2963" s="215" t="s">
        <v>10434</v>
      </c>
      <c r="C2963" s="215" t="str">
        <f t="shared" si="11"/>
        <v>LKRatnapura</v>
      </c>
    </row>
    <row r="2964" spans="1:3" ht="12" customHeight="1">
      <c r="A2964" s="215" t="s">
        <v>10433</v>
      </c>
      <c r="B2964" s="215" t="s">
        <v>10435</v>
      </c>
      <c r="C2964" s="215" t="str">
        <f t="shared" si="11"/>
        <v>LKIrattiṉapuri</v>
      </c>
    </row>
    <row r="2965" spans="1:3" ht="12" customHeight="1">
      <c r="A2965" s="215" t="s">
        <v>10436</v>
      </c>
      <c r="B2965" s="215" t="s">
        <v>10437</v>
      </c>
      <c r="C2965" s="215" t="str">
        <f t="shared" si="11"/>
        <v>LKKegalla</v>
      </c>
    </row>
    <row r="2966" spans="1:3" ht="12" customHeight="1">
      <c r="A2966" s="215" t="s">
        <v>10436</v>
      </c>
      <c r="B2966" s="215" t="s">
        <v>10438</v>
      </c>
      <c r="C2966" s="215" t="str">
        <f t="shared" si="11"/>
        <v>LKKægalla</v>
      </c>
    </row>
    <row r="2967" spans="1:3" ht="12" customHeight="1">
      <c r="A2967" s="215" t="s">
        <v>10436</v>
      </c>
      <c r="B2967" s="215" t="s">
        <v>10439</v>
      </c>
      <c r="C2967" s="215" t="str">
        <f t="shared" si="11"/>
        <v>LKKekālai</v>
      </c>
    </row>
    <row r="2968" spans="1:3" ht="12" customHeight="1">
      <c r="A2968" s="215" t="s">
        <v>10440</v>
      </c>
      <c r="B2968" s="215" t="s">
        <v>10441</v>
      </c>
      <c r="C2968" s="215" t="str">
        <f t="shared" si="11"/>
        <v>LRBong</v>
      </c>
    </row>
    <row r="2969" spans="1:3" ht="12" customHeight="1">
      <c r="A2969" s="215" t="s">
        <v>10442</v>
      </c>
      <c r="B2969" s="215" t="s">
        <v>10443</v>
      </c>
      <c r="C2969" s="215" t="str">
        <f t="shared" si="11"/>
        <v>LRBomi</v>
      </c>
    </row>
    <row r="2970" spans="1:3" ht="12" customHeight="1">
      <c r="A2970" s="215" t="s">
        <v>10444</v>
      </c>
      <c r="B2970" s="215" t="s">
        <v>10445</v>
      </c>
      <c r="C2970" s="215" t="str">
        <f t="shared" si="11"/>
        <v>LRGrand Cape Mount</v>
      </c>
    </row>
    <row r="2971" spans="1:3" ht="12" customHeight="1">
      <c r="A2971" s="215" t="s">
        <v>10446</v>
      </c>
      <c r="B2971" s="215" t="s">
        <v>10447</v>
      </c>
      <c r="C2971" s="215" t="str">
        <f t="shared" si="11"/>
        <v>LRGrand Bassa</v>
      </c>
    </row>
    <row r="2972" spans="1:3" ht="12" customHeight="1">
      <c r="A2972" s="215" t="s">
        <v>10448</v>
      </c>
      <c r="B2972" s="215" t="s">
        <v>10449</v>
      </c>
      <c r="C2972" s="215" t="str">
        <f t="shared" si="11"/>
        <v>LRGrand Gedeh</v>
      </c>
    </row>
    <row r="2973" spans="1:3" ht="12" customHeight="1">
      <c r="A2973" s="215" t="s">
        <v>10450</v>
      </c>
      <c r="B2973" s="215" t="s">
        <v>10451</v>
      </c>
      <c r="C2973" s="215" t="str">
        <f t="shared" si="11"/>
        <v>LRGrand Kru</v>
      </c>
    </row>
    <row r="2974" spans="1:3" ht="12" customHeight="1">
      <c r="A2974" s="215" t="s">
        <v>10452</v>
      </c>
      <c r="B2974" s="215" t="s">
        <v>10453</v>
      </c>
      <c r="C2974" s="215" t="str">
        <f t="shared" si="11"/>
        <v>LRGbarpolu</v>
      </c>
    </row>
    <row r="2975" spans="1:3" ht="12" customHeight="1">
      <c r="A2975" s="215" t="s">
        <v>10454</v>
      </c>
      <c r="B2975" s="215" t="s">
        <v>10455</v>
      </c>
      <c r="C2975" s="215" t="str">
        <f t="shared" si="11"/>
        <v>LRLofa</v>
      </c>
    </row>
    <row r="2976" spans="1:3" ht="12" customHeight="1">
      <c r="A2976" s="215" t="s">
        <v>10456</v>
      </c>
      <c r="B2976" s="215" t="s">
        <v>10457</v>
      </c>
      <c r="C2976" s="215" t="str">
        <f t="shared" si="11"/>
        <v>LRMargibi</v>
      </c>
    </row>
    <row r="2977" spans="1:3" ht="12" customHeight="1">
      <c r="A2977" s="215" t="s">
        <v>10458</v>
      </c>
      <c r="B2977" s="215" t="s">
        <v>10459</v>
      </c>
      <c r="C2977" s="215" t="str">
        <f t="shared" si="11"/>
        <v>LRMontserrado</v>
      </c>
    </row>
    <row r="2978" spans="1:3" ht="12" customHeight="1">
      <c r="A2978" s="215" t="s">
        <v>10460</v>
      </c>
      <c r="B2978" s="215" t="s">
        <v>10461</v>
      </c>
      <c r="C2978" s="215" t="str">
        <f t="shared" si="11"/>
        <v>LRMaryland</v>
      </c>
    </row>
    <row r="2979" spans="1:3" ht="12" customHeight="1">
      <c r="A2979" s="215" t="s">
        <v>10462</v>
      </c>
      <c r="B2979" s="215" t="s">
        <v>10463</v>
      </c>
      <c r="C2979" s="215" t="str">
        <f t="shared" si="11"/>
        <v>LRNimba</v>
      </c>
    </row>
    <row r="2980" spans="1:3" ht="12" customHeight="1">
      <c r="A2980" s="215" t="s">
        <v>10464</v>
      </c>
      <c r="B2980" s="215" t="s">
        <v>10465</v>
      </c>
      <c r="C2980" s="215" t="str">
        <f t="shared" si="11"/>
        <v>LRRiver Gee</v>
      </c>
    </row>
    <row r="2981" spans="1:3" ht="12" customHeight="1">
      <c r="A2981" s="215" t="s">
        <v>10466</v>
      </c>
      <c r="B2981" s="215" t="s">
        <v>10467</v>
      </c>
      <c r="C2981" s="215" t="str">
        <f t="shared" si="11"/>
        <v>LRRiver Cess</v>
      </c>
    </row>
    <row r="2982" spans="1:3" ht="12" customHeight="1">
      <c r="A2982" s="215" t="s">
        <v>10468</v>
      </c>
      <c r="B2982" s="215" t="s">
        <v>10469</v>
      </c>
      <c r="C2982" s="215" t="str">
        <f t="shared" si="11"/>
        <v>LRSinoe</v>
      </c>
    </row>
    <row r="2983" spans="1:3" ht="12" customHeight="1">
      <c r="A2983" s="215" t="s">
        <v>10470</v>
      </c>
      <c r="B2983" s="215" t="s">
        <v>10471</v>
      </c>
      <c r="C2983" s="215" t="str">
        <f t="shared" si="11"/>
        <v>LSMaseru</v>
      </c>
    </row>
    <row r="2984" spans="1:3" ht="12" customHeight="1">
      <c r="A2984" s="215" t="s">
        <v>10470</v>
      </c>
      <c r="B2984" s="215" t="s">
        <v>10471</v>
      </c>
      <c r="C2984" s="215" t="str">
        <f t="shared" si="11"/>
        <v>LSMaseru</v>
      </c>
    </row>
    <row r="2985" spans="1:3" ht="12" customHeight="1">
      <c r="A2985" s="215" t="s">
        <v>10472</v>
      </c>
      <c r="B2985" s="215" t="s">
        <v>10473</v>
      </c>
      <c r="C2985" s="215" t="str">
        <f t="shared" si="11"/>
        <v>LSButha-Buthe</v>
      </c>
    </row>
    <row r="2986" spans="1:3" ht="12" customHeight="1">
      <c r="A2986" s="215" t="s">
        <v>10472</v>
      </c>
      <c r="B2986" s="215" t="s">
        <v>10473</v>
      </c>
      <c r="C2986" s="215" t="str">
        <f t="shared" si="11"/>
        <v>LSButha-Buthe</v>
      </c>
    </row>
    <row r="2987" spans="1:3" ht="12" customHeight="1">
      <c r="A2987" s="215" t="s">
        <v>10474</v>
      </c>
      <c r="B2987" s="215" t="s">
        <v>10475</v>
      </c>
      <c r="C2987" s="215" t="str">
        <f t="shared" si="11"/>
        <v>LSLeribe</v>
      </c>
    </row>
    <row r="2988" spans="1:3" ht="12" customHeight="1">
      <c r="A2988" s="215" t="s">
        <v>10474</v>
      </c>
      <c r="B2988" s="215" t="s">
        <v>10475</v>
      </c>
      <c r="C2988" s="215" t="str">
        <f t="shared" si="11"/>
        <v>LSLeribe</v>
      </c>
    </row>
    <row r="2989" spans="1:3" ht="12" customHeight="1">
      <c r="A2989" s="215" t="s">
        <v>10476</v>
      </c>
      <c r="B2989" s="215" t="s">
        <v>10477</v>
      </c>
      <c r="C2989" s="215" t="str">
        <f t="shared" si="11"/>
        <v>LSBerea</v>
      </c>
    </row>
    <row r="2990" spans="1:3" ht="12" customHeight="1">
      <c r="A2990" s="215" t="s">
        <v>10476</v>
      </c>
      <c r="B2990" s="215" t="s">
        <v>10477</v>
      </c>
      <c r="C2990" s="215" t="str">
        <f t="shared" si="11"/>
        <v>LSBerea</v>
      </c>
    </row>
    <row r="2991" spans="1:3" ht="12" customHeight="1">
      <c r="A2991" s="215" t="s">
        <v>10478</v>
      </c>
      <c r="B2991" s="215" t="s">
        <v>10479</v>
      </c>
      <c r="C2991" s="215" t="str">
        <f t="shared" si="11"/>
        <v>LSMafeteng</v>
      </c>
    </row>
    <row r="2992" spans="1:3" ht="12" customHeight="1">
      <c r="A2992" s="215" t="s">
        <v>10478</v>
      </c>
      <c r="B2992" s="215" t="s">
        <v>10479</v>
      </c>
      <c r="C2992" s="215" t="str">
        <f t="shared" si="11"/>
        <v>LSMafeteng</v>
      </c>
    </row>
    <row r="2993" spans="1:3" ht="12" customHeight="1">
      <c r="A2993" s="215" t="s">
        <v>10480</v>
      </c>
      <c r="B2993" s="215" t="s">
        <v>10481</v>
      </c>
      <c r="C2993" s="215" t="str">
        <f t="shared" si="11"/>
        <v>LSMohale's Hoek</v>
      </c>
    </row>
    <row r="2994" spans="1:3" ht="12" customHeight="1">
      <c r="A2994" s="215" t="s">
        <v>10480</v>
      </c>
      <c r="B2994" s="215" t="s">
        <v>10481</v>
      </c>
      <c r="C2994" s="215" t="str">
        <f t="shared" si="11"/>
        <v>LSMohale's Hoek</v>
      </c>
    </row>
    <row r="2995" spans="1:3" ht="12" customHeight="1">
      <c r="A2995" s="215" t="s">
        <v>10482</v>
      </c>
      <c r="B2995" s="215" t="s">
        <v>10483</v>
      </c>
      <c r="C2995" s="215" t="str">
        <f t="shared" si="11"/>
        <v>LSQuthing</v>
      </c>
    </row>
    <row r="2996" spans="1:3" ht="12" customHeight="1">
      <c r="A2996" s="215" t="s">
        <v>10482</v>
      </c>
      <c r="B2996" s="215" t="s">
        <v>10483</v>
      </c>
      <c r="C2996" s="215" t="str">
        <f t="shared" si="11"/>
        <v>LSQuthing</v>
      </c>
    </row>
    <row r="2997" spans="1:3" ht="12" customHeight="1">
      <c r="A2997" s="215" t="s">
        <v>10484</v>
      </c>
      <c r="B2997" s="215" t="s">
        <v>10485</v>
      </c>
      <c r="C2997" s="215" t="str">
        <f t="shared" si="11"/>
        <v>LSQacha's Nek</v>
      </c>
    </row>
    <row r="2998" spans="1:3" ht="12" customHeight="1">
      <c r="A2998" s="215" t="s">
        <v>10484</v>
      </c>
      <c r="B2998" s="215" t="s">
        <v>10485</v>
      </c>
      <c r="C2998" s="215" t="str">
        <f t="shared" si="11"/>
        <v>LSQacha's Nek</v>
      </c>
    </row>
    <row r="2999" spans="1:3" ht="12" customHeight="1">
      <c r="A2999" s="215" t="s">
        <v>10486</v>
      </c>
      <c r="B2999" s="215" t="s">
        <v>10487</v>
      </c>
      <c r="C2999" s="215" t="str">
        <f t="shared" si="11"/>
        <v>LSMokhotlong</v>
      </c>
    </row>
    <row r="3000" spans="1:3" ht="12" customHeight="1">
      <c r="A3000" s="215" t="s">
        <v>10486</v>
      </c>
      <c r="B3000" s="215" t="s">
        <v>10487</v>
      </c>
      <c r="C3000" s="215" t="str">
        <f t="shared" si="11"/>
        <v>LSMokhotlong</v>
      </c>
    </row>
    <row r="3001" spans="1:3" ht="12" customHeight="1">
      <c r="A3001" s="215" t="s">
        <v>10488</v>
      </c>
      <c r="B3001" s="215" t="s">
        <v>10489</v>
      </c>
      <c r="C3001" s="215" t="str">
        <f t="shared" si="11"/>
        <v>LSThaba-Tseka</v>
      </c>
    </row>
    <row r="3002" spans="1:3" ht="12" customHeight="1">
      <c r="A3002" s="215" t="s">
        <v>10488</v>
      </c>
      <c r="B3002" s="215" t="s">
        <v>10489</v>
      </c>
      <c r="C3002" s="215" t="str">
        <f t="shared" si="11"/>
        <v>LSThaba-Tseka</v>
      </c>
    </row>
    <row r="3003" spans="1:3" ht="12" customHeight="1">
      <c r="A3003" s="215" t="s">
        <v>10490</v>
      </c>
      <c r="B3003" s="215" t="s">
        <v>10491</v>
      </c>
      <c r="C3003" s="215" t="str">
        <f t="shared" si="11"/>
        <v>LTAlytaus apskritis</v>
      </c>
    </row>
    <row r="3004" spans="1:3" ht="12" customHeight="1">
      <c r="A3004" s="215" t="s">
        <v>10492</v>
      </c>
      <c r="B3004" s="215" t="s">
        <v>10493</v>
      </c>
      <c r="C3004" s="215" t="str">
        <f t="shared" si="11"/>
        <v>LTKlaipėdos apskritis</v>
      </c>
    </row>
    <row r="3005" spans="1:3" ht="12" customHeight="1">
      <c r="A3005" s="215" t="s">
        <v>10494</v>
      </c>
      <c r="B3005" s="215" t="s">
        <v>10495</v>
      </c>
      <c r="C3005" s="215" t="str">
        <f t="shared" si="11"/>
        <v>LTKauno apskritis</v>
      </c>
    </row>
    <row r="3006" spans="1:3" ht="12" customHeight="1">
      <c r="A3006" s="215" t="s">
        <v>10496</v>
      </c>
      <c r="B3006" s="215" t="s">
        <v>10497</v>
      </c>
      <c r="C3006" s="215" t="str">
        <f t="shared" si="11"/>
        <v>LTMarijampolės apskritis</v>
      </c>
    </row>
    <row r="3007" spans="1:3" ht="12" customHeight="1">
      <c r="A3007" s="215" t="s">
        <v>10498</v>
      </c>
      <c r="B3007" s="215" t="s">
        <v>10499</v>
      </c>
      <c r="C3007" s="215" t="str">
        <f t="shared" si="11"/>
        <v>LTPanevėžio apskritis</v>
      </c>
    </row>
    <row r="3008" spans="1:3" ht="12" customHeight="1">
      <c r="A3008" s="215" t="s">
        <v>10500</v>
      </c>
      <c r="B3008" s="215" t="s">
        <v>10501</v>
      </c>
      <c r="C3008" s="215" t="str">
        <f t="shared" si="11"/>
        <v>LTŠiaulių apskritis</v>
      </c>
    </row>
    <row r="3009" spans="1:3" ht="12" customHeight="1">
      <c r="A3009" s="215" t="s">
        <v>10502</v>
      </c>
      <c r="B3009" s="215" t="s">
        <v>10503</v>
      </c>
      <c r="C3009" s="215" t="str">
        <f t="shared" si="11"/>
        <v>LTTauragės apskritis</v>
      </c>
    </row>
    <row r="3010" spans="1:3" ht="12" customHeight="1">
      <c r="A3010" s="215" t="s">
        <v>10504</v>
      </c>
      <c r="B3010" s="215" t="s">
        <v>10505</v>
      </c>
      <c r="C3010" s="215" t="str">
        <f t="shared" si="11"/>
        <v>LTTelšių apskritis</v>
      </c>
    </row>
    <row r="3011" spans="1:3" ht="12" customHeight="1">
      <c r="A3011" s="215" t="s">
        <v>10506</v>
      </c>
      <c r="B3011" s="215" t="s">
        <v>10507</v>
      </c>
      <c r="C3011" s="215" t="str">
        <f t="shared" si="11"/>
        <v>LTUtenos apskritis</v>
      </c>
    </row>
    <row r="3012" spans="1:3" ht="12" customHeight="1">
      <c r="A3012" s="215" t="s">
        <v>10508</v>
      </c>
      <c r="B3012" s="215" t="s">
        <v>10509</v>
      </c>
      <c r="C3012" s="215" t="str">
        <f t="shared" si="11"/>
        <v>LTVilniaus apskritis</v>
      </c>
    </row>
    <row r="3013" spans="1:3" ht="12" customHeight="1">
      <c r="A3013" s="215" t="s">
        <v>10510</v>
      </c>
      <c r="B3013" s="215" t="s">
        <v>10511</v>
      </c>
      <c r="C3013" s="215" t="str">
        <f t="shared" si="11"/>
        <v>LTAlytaus miestas</v>
      </c>
    </row>
    <row r="3014" spans="1:3" ht="12" customHeight="1">
      <c r="A3014" s="215" t="s">
        <v>10512</v>
      </c>
      <c r="B3014" s="215" t="s">
        <v>10513</v>
      </c>
      <c r="C3014" s="215" t="str">
        <f t="shared" si="11"/>
        <v>LTKauno miestas</v>
      </c>
    </row>
    <row r="3015" spans="1:3" ht="12" customHeight="1">
      <c r="A3015" s="215" t="s">
        <v>10514</v>
      </c>
      <c r="B3015" s="215" t="s">
        <v>10515</v>
      </c>
      <c r="C3015" s="215" t="str">
        <f t="shared" si="11"/>
        <v>LTKlaipėdos miestas</v>
      </c>
    </row>
    <row r="3016" spans="1:3" ht="12" customHeight="1">
      <c r="A3016" s="215" t="s">
        <v>10516</v>
      </c>
      <c r="B3016" s="215" t="s">
        <v>10517</v>
      </c>
      <c r="C3016" s="215" t="str">
        <f t="shared" si="11"/>
        <v>LTPalangos miestas</v>
      </c>
    </row>
    <row r="3017" spans="1:3" ht="12" customHeight="1">
      <c r="A3017" s="215" t="s">
        <v>10518</v>
      </c>
      <c r="B3017" s="215" t="s">
        <v>10519</v>
      </c>
      <c r="C3017" s="215" t="str">
        <f t="shared" si="11"/>
        <v>LTPanevėžio miestas</v>
      </c>
    </row>
    <row r="3018" spans="1:3" ht="12" customHeight="1">
      <c r="A3018" s="215" t="s">
        <v>10520</v>
      </c>
      <c r="B3018" s="215" t="s">
        <v>10521</v>
      </c>
      <c r="C3018" s="215" t="str">
        <f t="shared" si="11"/>
        <v>LTŠiaulių miestas</v>
      </c>
    </row>
    <row r="3019" spans="1:3" ht="12" customHeight="1">
      <c r="A3019" s="215" t="s">
        <v>10522</v>
      </c>
      <c r="B3019" s="215" t="s">
        <v>10523</v>
      </c>
      <c r="C3019" s="215" t="str">
        <f t="shared" si="11"/>
        <v>LTVilniaus miestas</v>
      </c>
    </row>
    <row r="3020" spans="1:3" ht="12" customHeight="1">
      <c r="A3020" s="215" t="s">
        <v>10524</v>
      </c>
      <c r="B3020" s="215" t="s">
        <v>10525</v>
      </c>
      <c r="C3020" s="215" t="str">
        <f t="shared" si="11"/>
        <v>LTAkmenė</v>
      </c>
    </row>
    <row r="3021" spans="1:3" ht="12" customHeight="1">
      <c r="A3021" s="215" t="s">
        <v>10526</v>
      </c>
      <c r="B3021" s="215" t="s">
        <v>10527</v>
      </c>
      <c r="C3021" s="215" t="str">
        <f t="shared" si="11"/>
        <v>LTAlytus</v>
      </c>
    </row>
    <row r="3022" spans="1:3" ht="12" customHeight="1">
      <c r="A3022" s="215" t="s">
        <v>10528</v>
      </c>
      <c r="B3022" s="215" t="s">
        <v>10529</v>
      </c>
      <c r="C3022" s="215" t="str">
        <f t="shared" si="11"/>
        <v>LTAnykščiai</v>
      </c>
    </row>
    <row r="3023" spans="1:3" ht="12" customHeight="1">
      <c r="A3023" s="215" t="s">
        <v>10530</v>
      </c>
      <c r="B3023" s="215" t="s">
        <v>10531</v>
      </c>
      <c r="C3023" s="215" t="str">
        <f t="shared" si="11"/>
        <v>LTBiržai</v>
      </c>
    </row>
    <row r="3024" spans="1:3" ht="12" customHeight="1">
      <c r="A3024" s="215" t="s">
        <v>10532</v>
      </c>
      <c r="B3024" s="215" t="s">
        <v>10533</v>
      </c>
      <c r="C3024" s="215" t="str">
        <f t="shared" si="11"/>
        <v>LTIgnalina</v>
      </c>
    </row>
    <row r="3025" spans="1:3" ht="12" customHeight="1">
      <c r="A3025" s="215" t="s">
        <v>10534</v>
      </c>
      <c r="B3025" s="215" t="s">
        <v>10535</v>
      </c>
      <c r="C3025" s="215" t="str">
        <f t="shared" si="11"/>
        <v>LTJonava</v>
      </c>
    </row>
    <row r="3026" spans="1:3" ht="12" customHeight="1">
      <c r="A3026" s="215" t="s">
        <v>10536</v>
      </c>
      <c r="B3026" s="215" t="s">
        <v>10537</v>
      </c>
      <c r="C3026" s="215" t="str">
        <f t="shared" si="11"/>
        <v>LTJoniškis</v>
      </c>
    </row>
    <row r="3027" spans="1:3" ht="12" customHeight="1">
      <c r="A3027" s="215" t="s">
        <v>10538</v>
      </c>
      <c r="B3027" s="215" t="s">
        <v>10539</v>
      </c>
      <c r="C3027" s="215" t="str">
        <f t="shared" si="11"/>
        <v>LTJurbarkas</v>
      </c>
    </row>
    <row r="3028" spans="1:3" ht="12" customHeight="1">
      <c r="A3028" s="215" t="s">
        <v>10540</v>
      </c>
      <c r="B3028" s="215" t="s">
        <v>10541</v>
      </c>
      <c r="C3028" s="215" t="str">
        <f t="shared" si="11"/>
        <v>LTKaišiadorys</v>
      </c>
    </row>
    <row r="3029" spans="1:3" ht="12" customHeight="1">
      <c r="A3029" s="215" t="s">
        <v>10542</v>
      </c>
      <c r="B3029" s="215" t="s">
        <v>10543</v>
      </c>
      <c r="C3029" s="215" t="str">
        <f t="shared" si="11"/>
        <v>LTKaunas</v>
      </c>
    </row>
    <row r="3030" spans="1:3" ht="12" customHeight="1">
      <c r="A3030" s="215" t="s">
        <v>10544</v>
      </c>
      <c r="B3030" s="215" t="s">
        <v>10545</v>
      </c>
      <c r="C3030" s="215" t="str">
        <f t="shared" si="11"/>
        <v>LTKėdainiai</v>
      </c>
    </row>
    <row r="3031" spans="1:3" ht="12" customHeight="1">
      <c r="A3031" s="215" t="s">
        <v>10546</v>
      </c>
      <c r="B3031" s="215" t="s">
        <v>10547</v>
      </c>
      <c r="C3031" s="215" t="str">
        <f t="shared" si="11"/>
        <v>LTKelmė</v>
      </c>
    </row>
    <row r="3032" spans="1:3" ht="12" customHeight="1">
      <c r="A3032" s="215" t="s">
        <v>10548</v>
      </c>
      <c r="B3032" s="215" t="s">
        <v>10549</v>
      </c>
      <c r="C3032" s="215" t="str">
        <f t="shared" si="11"/>
        <v>LTKlaipėda</v>
      </c>
    </row>
    <row r="3033" spans="1:3" ht="12" customHeight="1">
      <c r="A3033" s="215" t="s">
        <v>10550</v>
      </c>
      <c r="B3033" s="215" t="s">
        <v>10551</v>
      </c>
      <c r="C3033" s="215" t="str">
        <f t="shared" si="11"/>
        <v>LTKretinga</v>
      </c>
    </row>
    <row r="3034" spans="1:3" ht="12" customHeight="1">
      <c r="A3034" s="215" t="s">
        <v>10552</v>
      </c>
      <c r="B3034" s="215" t="s">
        <v>10553</v>
      </c>
      <c r="C3034" s="215" t="str">
        <f t="shared" si="11"/>
        <v>LTKupiškis</v>
      </c>
    </row>
    <row r="3035" spans="1:3" ht="12" customHeight="1">
      <c r="A3035" s="215" t="s">
        <v>10554</v>
      </c>
      <c r="B3035" s="215" t="s">
        <v>10555</v>
      </c>
      <c r="C3035" s="215" t="str">
        <f t="shared" si="11"/>
        <v>LTLazdijai</v>
      </c>
    </row>
    <row r="3036" spans="1:3" ht="12" customHeight="1">
      <c r="A3036" s="215" t="s">
        <v>10556</v>
      </c>
      <c r="B3036" s="215" t="s">
        <v>10557</v>
      </c>
      <c r="C3036" s="215" t="str">
        <f t="shared" si="11"/>
        <v>LTMarijampolė</v>
      </c>
    </row>
    <row r="3037" spans="1:3" ht="12" customHeight="1">
      <c r="A3037" s="215" t="s">
        <v>10558</v>
      </c>
      <c r="B3037" s="215" t="s">
        <v>10559</v>
      </c>
      <c r="C3037" s="215" t="str">
        <f t="shared" si="11"/>
        <v>LTMažeikiai</v>
      </c>
    </row>
    <row r="3038" spans="1:3" ht="12" customHeight="1">
      <c r="A3038" s="215" t="s">
        <v>10560</v>
      </c>
      <c r="B3038" s="215" t="s">
        <v>10561</v>
      </c>
      <c r="C3038" s="215" t="str">
        <f t="shared" si="11"/>
        <v>LTMolėtai</v>
      </c>
    </row>
    <row r="3039" spans="1:3" ht="12" customHeight="1">
      <c r="A3039" s="215" t="s">
        <v>10562</v>
      </c>
      <c r="B3039" s="215" t="s">
        <v>10563</v>
      </c>
      <c r="C3039" s="215" t="str">
        <f t="shared" si="11"/>
        <v>LTPakruojis</v>
      </c>
    </row>
    <row r="3040" spans="1:3" ht="12" customHeight="1">
      <c r="A3040" s="215" t="s">
        <v>10564</v>
      </c>
      <c r="B3040" s="215" t="s">
        <v>10565</v>
      </c>
      <c r="C3040" s="215" t="str">
        <f t="shared" si="11"/>
        <v>LTPanevėžys</v>
      </c>
    </row>
    <row r="3041" spans="1:3" ht="12" customHeight="1">
      <c r="A3041" s="215" t="s">
        <v>10566</v>
      </c>
      <c r="B3041" s="215" t="s">
        <v>10567</v>
      </c>
      <c r="C3041" s="215" t="str">
        <f t="shared" si="11"/>
        <v>LTPasvalys</v>
      </c>
    </row>
    <row r="3042" spans="1:3" ht="12" customHeight="1">
      <c r="A3042" s="215" t="s">
        <v>10568</v>
      </c>
      <c r="B3042" s="215" t="s">
        <v>10569</v>
      </c>
      <c r="C3042" s="215" t="str">
        <f t="shared" si="11"/>
        <v>LTPlungė</v>
      </c>
    </row>
    <row r="3043" spans="1:3" ht="12" customHeight="1">
      <c r="A3043" s="215" t="s">
        <v>10570</v>
      </c>
      <c r="B3043" s="215" t="s">
        <v>10571</v>
      </c>
      <c r="C3043" s="215" t="str">
        <f t="shared" si="11"/>
        <v>LTPrienai</v>
      </c>
    </row>
    <row r="3044" spans="1:3" ht="12" customHeight="1">
      <c r="A3044" s="215" t="s">
        <v>10572</v>
      </c>
      <c r="B3044" s="215" t="s">
        <v>10573</v>
      </c>
      <c r="C3044" s="215" t="str">
        <f t="shared" si="11"/>
        <v>LTRadviliškis</v>
      </c>
    </row>
    <row r="3045" spans="1:3" ht="12" customHeight="1">
      <c r="A3045" s="215" t="s">
        <v>10574</v>
      </c>
      <c r="B3045" s="215" t="s">
        <v>10575</v>
      </c>
      <c r="C3045" s="215" t="str">
        <f t="shared" si="11"/>
        <v>LTRaseiniai</v>
      </c>
    </row>
    <row r="3046" spans="1:3" ht="12" customHeight="1">
      <c r="A3046" s="215" t="s">
        <v>10576</v>
      </c>
      <c r="B3046" s="215" t="s">
        <v>10577</v>
      </c>
      <c r="C3046" s="215" t="str">
        <f t="shared" si="11"/>
        <v>LTRokiškis</v>
      </c>
    </row>
    <row r="3047" spans="1:3" ht="12" customHeight="1">
      <c r="A3047" s="215" t="s">
        <v>10578</v>
      </c>
      <c r="B3047" s="215" t="s">
        <v>10579</v>
      </c>
      <c r="C3047" s="215" t="str">
        <f t="shared" si="11"/>
        <v>LTŠakiai</v>
      </c>
    </row>
    <row r="3048" spans="1:3" ht="12" customHeight="1">
      <c r="A3048" s="215" t="s">
        <v>10580</v>
      </c>
      <c r="B3048" s="215" t="s">
        <v>10581</v>
      </c>
      <c r="C3048" s="215" t="str">
        <f t="shared" si="11"/>
        <v>LTŠalčininkai</v>
      </c>
    </row>
    <row r="3049" spans="1:3" ht="12" customHeight="1">
      <c r="A3049" s="215" t="s">
        <v>10582</v>
      </c>
      <c r="B3049" s="215" t="s">
        <v>10583</v>
      </c>
      <c r="C3049" s="215" t="str">
        <f t="shared" si="11"/>
        <v>LTŠiauliai</v>
      </c>
    </row>
    <row r="3050" spans="1:3" ht="12" customHeight="1">
      <c r="A3050" s="215" t="s">
        <v>10584</v>
      </c>
      <c r="B3050" s="215" t="s">
        <v>10585</v>
      </c>
      <c r="C3050" s="215" t="str">
        <f t="shared" si="11"/>
        <v>LTŠilalė</v>
      </c>
    </row>
    <row r="3051" spans="1:3" ht="12" customHeight="1">
      <c r="A3051" s="215" t="s">
        <v>10586</v>
      </c>
      <c r="B3051" s="215" t="s">
        <v>10587</v>
      </c>
      <c r="C3051" s="215" t="str">
        <f t="shared" si="11"/>
        <v>LTŠilutė</v>
      </c>
    </row>
    <row r="3052" spans="1:3" ht="12" customHeight="1">
      <c r="A3052" s="215" t="s">
        <v>10588</v>
      </c>
      <c r="B3052" s="215" t="s">
        <v>10589</v>
      </c>
      <c r="C3052" s="215" t="str">
        <f t="shared" si="11"/>
        <v>LTŠirvintos</v>
      </c>
    </row>
    <row r="3053" spans="1:3" ht="12" customHeight="1">
      <c r="A3053" s="215" t="s">
        <v>10590</v>
      </c>
      <c r="B3053" s="215" t="s">
        <v>10591</v>
      </c>
      <c r="C3053" s="215" t="str">
        <f t="shared" si="11"/>
        <v>LTSkuodas</v>
      </c>
    </row>
    <row r="3054" spans="1:3" ht="12" customHeight="1">
      <c r="A3054" s="215" t="s">
        <v>10592</v>
      </c>
      <c r="B3054" s="215" t="s">
        <v>10593</v>
      </c>
      <c r="C3054" s="215" t="str">
        <f t="shared" si="11"/>
        <v>LTŠvenčionys</v>
      </c>
    </row>
    <row r="3055" spans="1:3" ht="12" customHeight="1">
      <c r="A3055" s="215" t="s">
        <v>10594</v>
      </c>
      <c r="B3055" s="215" t="s">
        <v>10595</v>
      </c>
      <c r="C3055" s="215" t="str">
        <f t="shared" si="11"/>
        <v>LTTauragė</v>
      </c>
    </row>
    <row r="3056" spans="1:3" ht="12" customHeight="1">
      <c r="A3056" s="215" t="s">
        <v>10596</v>
      </c>
      <c r="B3056" s="215" t="s">
        <v>10597</v>
      </c>
      <c r="C3056" s="215" t="str">
        <f t="shared" si="11"/>
        <v>LTTelšiai</v>
      </c>
    </row>
    <row r="3057" spans="1:3" ht="12" customHeight="1">
      <c r="A3057" s="215" t="s">
        <v>10598</v>
      </c>
      <c r="B3057" s="215" t="s">
        <v>10599</v>
      </c>
      <c r="C3057" s="215" t="str">
        <f t="shared" si="11"/>
        <v>LTTrakai</v>
      </c>
    </row>
    <row r="3058" spans="1:3" ht="12" customHeight="1">
      <c r="A3058" s="215" t="s">
        <v>10600</v>
      </c>
      <c r="B3058" s="215" t="s">
        <v>10601</v>
      </c>
      <c r="C3058" s="215" t="str">
        <f t="shared" si="11"/>
        <v>LTUkmergė</v>
      </c>
    </row>
    <row r="3059" spans="1:3" ht="12" customHeight="1">
      <c r="A3059" s="215" t="s">
        <v>10602</v>
      </c>
      <c r="B3059" s="215" t="s">
        <v>10603</v>
      </c>
      <c r="C3059" s="215" t="str">
        <f t="shared" si="11"/>
        <v>LTUtena</v>
      </c>
    </row>
    <row r="3060" spans="1:3" ht="12" customHeight="1">
      <c r="A3060" s="215" t="s">
        <v>10604</v>
      </c>
      <c r="B3060" s="215" t="s">
        <v>10605</v>
      </c>
      <c r="C3060" s="215" t="str">
        <f t="shared" si="11"/>
        <v>LTVarėna</v>
      </c>
    </row>
    <row r="3061" spans="1:3" ht="12" customHeight="1">
      <c r="A3061" s="215" t="s">
        <v>10606</v>
      </c>
      <c r="B3061" s="215" t="s">
        <v>10607</v>
      </c>
      <c r="C3061" s="215" t="str">
        <f t="shared" si="11"/>
        <v>LTVilkaviškis</v>
      </c>
    </row>
    <row r="3062" spans="1:3" ht="12" customHeight="1">
      <c r="A3062" s="215" t="s">
        <v>10608</v>
      </c>
      <c r="B3062" s="215" t="s">
        <v>911</v>
      </c>
      <c r="C3062" s="215" t="str">
        <f t="shared" ref="C3062:C3316" si="12">LEFT(A3062,2)&amp;B3062</f>
        <v>LTVilnius</v>
      </c>
    </row>
    <row r="3063" spans="1:3" ht="12" customHeight="1">
      <c r="A3063" s="215" t="s">
        <v>10609</v>
      </c>
      <c r="B3063" s="215" t="s">
        <v>10610</v>
      </c>
      <c r="C3063" s="215" t="str">
        <f t="shared" si="12"/>
        <v>LTZarasai</v>
      </c>
    </row>
    <row r="3064" spans="1:3" ht="12" customHeight="1">
      <c r="A3064" s="215" t="s">
        <v>10611</v>
      </c>
      <c r="B3064" s="215" t="s">
        <v>10612</v>
      </c>
      <c r="C3064" s="215" t="str">
        <f t="shared" si="12"/>
        <v>LTBirštono</v>
      </c>
    </row>
    <row r="3065" spans="1:3" ht="12" customHeight="1">
      <c r="A3065" s="215" t="s">
        <v>10613</v>
      </c>
      <c r="B3065" s="215" t="s">
        <v>10614</v>
      </c>
      <c r="C3065" s="215" t="str">
        <f t="shared" si="12"/>
        <v>LTDruskininkai</v>
      </c>
    </row>
    <row r="3066" spans="1:3" ht="12" customHeight="1">
      <c r="A3066" s="215" t="s">
        <v>10615</v>
      </c>
      <c r="B3066" s="215" t="s">
        <v>10616</v>
      </c>
      <c r="C3066" s="215" t="str">
        <f t="shared" si="12"/>
        <v>LTElektrėnai</v>
      </c>
    </row>
    <row r="3067" spans="1:3" ht="12" customHeight="1">
      <c r="A3067" s="215" t="s">
        <v>10617</v>
      </c>
      <c r="B3067" s="215" t="s">
        <v>10618</v>
      </c>
      <c r="C3067" s="215" t="str">
        <f t="shared" si="12"/>
        <v>LTKalvarijos</v>
      </c>
    </row>
    <row r="3068" spans="1:3" ht="12" customHeight="1">
      <c r="A3068" s="215" t="s">
        <v>10619</v>
      </c>
      <c r="B3068" s="215" t="s">
        <v>10620</v>
      </c>
      <c r="C3068" s="215" t="str">
        <f t="shared" si="12"/>
        <v>LTKazlų Rūdos</v>
      </c>
    </row>
    <row r="3069" spans="1:3" ht="12" customHeight="1">
      <c r="A3069" s="215" t="s">
        <v>10621</v>
      </c>
      <c r="B3069" s="215" t="s">
        <v>10622</v>
      </c>
      <c r="C3069" s="215" t="str">
        <f t="shared" si="12"/>
        <v>LTNeringa</v>
      </c>
    </row>
    <row r="3070" spans="1:3" ht="12" customHeight="1">
      <c r="A3070" s="215" t="s">
        <v>10623</v>
      </c>
      <c r="B3070" s="215" t="s">
        <v>10624</v>
      </c>
      <c r="C3070" s="215" t="str">
        <f t="shared" si="12"/>
        <v>LTPagėgiai</v>
      </c>
    </row>
    <row r="3071" spans="1:3" ht="12" customHeight="1">
      <c r="A3071" s="215" t="s">
        <v>10625</v>
      </c>
      <c r="B3071" s="215" t="s">
        <v>10626</v>
      </c>
      <c r="C3071" s="215" t="str">
        <f t="shared" si="12"/>
        <v>LTRietavo</v>
      </c>
    </row>
    <row r="3072" spans="1:3" ht="12" customHeight="1">
      <c r="A3072" s="215" t="s">
        <v>10627</v>
      </c>
      <c r="B3072" s="215" t="s">
        <v>10628</v>
      </c>
      <c r="C3072" s="215" t="str">
        <f t="shared" si="12"/>
        <v>LTVisaginas</v>
      </c>
    </row>
    <row r="3073" spans="1:3" ht="12" customHeight="1">
      <c r="A3073" s="215" t="s">
        <v>10629</v>
      </c>
      <c r="B3073" s="215" t="s">
        <v>10630</v>
      </c>
      <c r="C3073" s="215" t="str">
        <f t="shared" si="12"/>
        <v>LUCapellen</v>
      </c>
    </row>
    <row r="3074" spans="1:3" ht="12" customHeight="1">
      <c r="A3074" s="215" t="s">
        <v>10629</v>
      </c>
      <c r="B3074" s="215" t="s">
        <v>10630</v>
      </c>
      <c r="C3074" s="215" t="str">
        <f t="shared" si="12"/>
        <v>LUCapellen</v>
      </c>
    </row>
    <row r="3075" spans="1:3" ht="12" customHeight="1">
      <c r="A3075" s="215" t="s">
        <v>10629</v>
      </c>
      <c r="B3075" s="215" t="s">
        <v>10631</v>
      </c>
      <c r="C3075" s="215" t="str">
        <f t="shared" si="12"/>
        <v>LUKapellen</v>
      </c>
    </row>
    <row r="3076" spans="1:3" ht="12" customHeight="1">
      <c r="A3076" s="215" t="s">
        <v>10632</v>
      </c>
      <c r="B3076" s="215" t="s">
        <v>10633</v>
      </c>
      <c r="C3076" s="215" t="str">
        <f t="shared" si="12"/>
        <v>LUClerf</v>
      </c>
    </row>
    <row r="3077" spans="1:3" ht="12" customHeight="1">
      <c r="A3077" s="215" t="s">
        <v>10632</v>
      </c>
      <c r="B3077" s="215" t="s">
        <v>10634</v>
      </c>
      <c r="C3077" s="215" t="str">
        <f t="shared" si="12"/>
        <v>LUClervaux</v>
      </c>
    </row>
    <row r="3078" spans="1:3" ht="12" customHeight="1">
      <c r="A3078" s="215" t="s">
        <v>10632</v>
      </c>
      <c r="B3078" s="215" t="s">
        <v>10635</v>
      </c>
      <c r="C3078" s="215" t="str">
        <f t="shared" si="12"/>
        <v>LUKlierf</v>
      </c>
    </row>
    <row r="3079" spans="1:3" ht="12" customHeight="1">
      <c r="A3079" s="215" t="s">
        <v>10636</v>
      </c>
      <c r="B3079" s="215" t="s">
        <v>10637</v>
      </c>
      <c r="C3079" s="215" t="str">
        <f t="shared" si="12"/>
        <v>LUDiekirch</v>
      </c>
    </row>
    <row r="3080" spans="1:3" ht="12" customHeight="1">
      <c r="A3080" s="215" t="s">
        <v>10636</v>
      </c>
      <c r="B3080" s="215" t="s">
        <v>10637</v>
      </c>
      <c r="C3080" s="215" t="str">
        <f t="shared" si="12"/>
        <v>LUDiekirch</v>
      </c>
    </row>
    <row r="3081" spans="1:3" ht="12" customHeight="1">
      <c r="A3081" s="215" t="s">
        <v>10636</v>
      </c>
      <c r="B3081" s="215" t="s">
        <v>10638</v>
      </c>
      <c r="C3081" s="215" t="str">
        <f t="shared" si="12"/>
        <v>LUDiekrech</v>
      </c>
    </row>
    <row r="3082" spans="1:3" ht="12" customHeight="1">
      <c r="A3082" s="215" t="s">
        <v>10639</v>
      </c>
      <c r="B3082" s="215" t="s">
        <v>10640</v>
      </c>
      <c r="C3082" s="215" t="str">
        <f t="shared" si="12"/>
        <v>LUEchternach</v>
      </c>
    </row>
    <row r="3083" spans="1:3" ht="12" customHeight="1">
      <c r="A3083" s="215" t="s">
        <v>10639</v>
      </c>
      <c r="B3083" s="215" t="s">
        <v>10640</v>
      </c>
      <c r="C3083" s="215" t="str">
        <f t="shared" si="12"/>
        <v>LUEchternach</v>
      </c>
    </row>
    <row r="3084" spans="1:3" ht="12" customHeight="1">
      <c r="A3084" s="215" t="s">
        <v>10639</v>
      </c>
      <c r="B3084" s="215" t="s">
        <v>10641</v>
      </c>
      <c r="C3084" s="215" t="str">
        <f t="shared" si="12"/>
        <v>LUIechternach</v>
      </c>
    </row>
    <row r="3085" spans="1:3" ht="12" customHeight="1">
      <c r="A3085" s="215" t="s">
        <v>10642</v>
      </c>
      <c r="B3085" s="215" t="s">
        <v>10643</v>
      </c>
      <c r="C3085" s="215" t="str">
        <f t="shared" si="12"/>
        <v>LUEsch an der Alzette</v>
      </c>
    </row>
    <row r="3086" spans="1:3" ht="12" customHeight="1">
      <c r="A3086" s="215" t="s">
        <v>10642</v>
      </c>
      <c r="B3086" s="215" t="s">
        <v>10644</v>
      </c>
      <c r="C3086" s="215" t="str">
        <f t="shared" si="12"/>
        <v>LUEsch-sur-Alzette</v>
      </c>
    </row>
    <row r="3087" spans="1:3" ht="12" customHeight="1">
      <c r="A3087" s="215" t="s">
        <v>10642</v>
      </c>
      <c r="B3087" s="215" t="s">
        <v>10645</v>
      </c>
      <c r="C3087" s="215" t="str">
        <f t="shared" si="12"/>
        <v>LUEsch-Uelzecht</v>
      </c>
    </row>
    <row r="3088" spans="1:3" ht="12" customHeight="1">
      <c r="A3088" s="215" t="s">
        <v>10646</v>
      </c>
      <c r="B3088" s="215" t="s">
        <v>10647</v>
      </c>
      <c r="C3088" s="215" t="str">
        <f t="shared" si="12"/>
        <v>LUGrevenmacher</v>
      </c>
    </row>
    <row r="3089" spans="1:3" ht="12" customHeight="1">
      <c r="A3089" s="215" t="s">
        <v>10646</v>
      </c>
      <c r="B3089" s="215" t="s">
        <v>10647</v>
      </c>
      <c r="C3089" s="215" t="str">
        <f t="shared" si="12"/>
        <v>LUGrevenmacher</v>
      </c>
    </row>
    <row r="3090" spans="1:3" ht="12" customHeight="1">
      <c r="A3090" s="215" t="s">
        <v>10646</v>
      </c>
      <c r="B3090" s="215" t="s">
        <v>10648</v>
      </c>
      <c r="C3090" s="215" t="str">
        <f t="shared" si="12"/>
        <v>LUGréivemaacher</v>
      </c>
    </row>
    <row r="3091" spans="1:3" ht="12" customHeight="1">
      <c r="A3091" s="215" t="s">
        <v>10649</v>
      </c>
      <c r="B3091" s="215" t="s">
        <v>10650</v>
      </c>
      <c r="C3091" s="215" t="str">
        <f t="shared" si="12"/>
        <v>LULuxemburg</v>
      </c>
    </row>
    <row r="3092" spans="1:3" ht="12" customHeight="1">
      <c r="A3092" s="215" t="s">
        <v>10649</v>
      </c>
      <c r="B3092" s="215" t="s">
        <v>5869</v>
      </c>
      <c r="C3092" s="215" t="str">
        <f t="shared" si="12"/>
        <v>LULuxembourg</v>
      </c>
    </row>
    <row r="3093" spans="1:3" ht="12" customHeight="1">
      <c r="A3093" s="215" t="s">
        <v>10649</v>
      </c>
      <c r="B3093" s="215" t="s">
        <v>10651</v>
      </c>
      <c r="C3093" s="215" t="str">
        <f t="shared" si="12"/>
        <v>LULëtzebuerg</v>
      </c>
    </row>
    <row r="3094" spans="1:3" ht="12" customHeight="1">
      <c r="A3094" s="215" t="s">
        <v>10652</v>
      </c>
      <c r="B3094" s="215" t="s">
        <v>10653</v>
      </c>
      <c r="C3094" s="215" t="str">
        <f t="shared" si="12"/>
        <v>LUMersch</v>
      </c>
    </row>
    <row r="3095" spans="1:3" ht="12" customHeight="1">
      <c r="A3095" s="215" t="s">
        <v>10652</v>
      </c>
      <c r="B3095" s="215" t="s">
        <v>10653</v>
      </c>
      <c r="C3095" s="215" t="str">
        <f t="shared" si="12"/>
        <v>LUMersch</v>
      </c>
    </row>
    <row r="3096" spans="1:3" ht="12" customHeight="1">
      <c r="A3096" s="215" t="s">
        <v>10652</v>
      </c>
      <c r="B3096" s="215" t="s">
        <v>10654</v>
      </c>
      <c r="C3096" s="215" t="str">
        <f t="shared" si="12"/>
        <v>LUMiersch</v>
      </c>
    </row>
    <row r="3097" spans="1:3" ht="12" customHeight="1">
      <c r="A3097" s="215" t="s">
        <v>10655</v>
      </c>
      <c r="B3097" s="215" t="s">
        <v>10656</v>
      </c>
      <c r="C3097" s="215" t="str">
        <f t="shared" si="12"/>
        <v>LURedingen</v>
      </c>
    </row>
    <row r="3098" spans="1:3" ht="12" customHeight="1">
      <c r="A3098" s="215" t="s">
        <v>10655</v>
      </c>
      <c r="B3098" s="215" t="s">
        <v>10657</v>
      </c>
      <c r="C3098" s="215" t="str">
        <f t="shared" si="12"/>
        <v>LURedange</v>
      </c>
    </row>
    <row r="3099" spans="1:3" ht="12" customHeight="1">
      <c r="A3099" s="215" t="s">
        <v>10655</v>
      </c>
      <c r="B3099" s="215" t="s">
        <v>10658</v>
      </c>
      <c r="C3099" s="215" t="str">
        <f t="shared" si="12"/>
        <v>LURéiden-Atert</v>
      </c>
    </row>
    <row r="3100" spans="1:3" ht="12" customHeight="1">
      <c r="A3100" s="215" t="s">
        <v>10659</v>
      </c>
      <c r="B3100" s="215" t="s">
        <v>10660</v>
      </c>
      <c r="C3100" s="215" t="str">
        <f t="shared" si="12"/>
        <v>LURemich</v>
      </c>
    </row>
    <row r="3101" spans="1:3" ht="12" customHeight="1">
      <c r="A3101" s="215" t="s">
        <v>10659</v>
      </c>
      <c r="B3101" s="215" t="s">
        <v>10660</v>
      </c>
      <c r="C3101" s="215" t="str">
        <f t="shared" si="12"/>
        <v>LURemich</v>
      </c>
    </row>
    <row r="3102" spans="1:3" ht="12" customHeight="1">
      <c r="A3102" s="215" t="s">
        <v>10659</v>
      </c>
      <c r="B3102" s="215" t="s">
        <v>10661</v>
      </c>
      <c r="C3102" s="215" t="str">
        <f t="shared" si="12"/>
        <v>LURéimech</v>
      </c>
    </row>
    <row r="3103" spans="1:3" ht="12" customHeight="1">
      <c r="A3103" s="215" t="s">
        <v>10662</v>
      </c>
      <c r="B3103" s="215" t="s">
        <v>10663</v>
      </c>
      <c r="C3103" s="215" t="str">
        <f t="shared" si="12"/>
        <v>LUVianden</v>
      </c>
    </row>
    <row r="3104" spans="1:3" ht="12" customHeight="1">
      <c r="A3104" s="215" t="s">
        <v>10662</v>
      </c>
      <c r="B3104" s="215" t="s">
        <v>10663</v>
      </c>
      <c r="C3104" s="215" t="str">
        <f t="shared" si="12"/>
        <v>LUVianden</v>
      </c>
    </row>
    <row r="3105" spans="1:3" ht="12" customHeight="1">
      <c r="A3105" s="215" t="s">
        <v>10662</v>
      </c>
      <c r="B3105" s="215" t="s">
        <v>10664</v>
      </c>
      <c r="C3105" s="215" t="str">
        <f t="shared" si="12"/>
        <v>LUVeianen</v>
      </c>
    </row>
    <row r="3106" spans="1:3" ht="12" customHeight="1">
      <c r="A3106" s="215" t="s">
        <v>10665</v>
      </c>
      <c r="B3106" s="215" t="s">
        <v>10666</v>
      </c>
      <c r="C3106" s="215" t="str">
        <f t="shared" si="12"/>
        <v>LUWiltz</v>
      </c>
    </row>
    <row r="3107" spans="1:3" ht="12" customHeight="1">
      <c r="A3107" s="215" t="s">
        <v>10665</v>
      </c>
      <c r="B3107" s="215" t="s">
        <v>10666</v>
      </c>
      <c r="C3107" s="215" t="str">
        <f t="shared" si="12"/>
        <v>LUWiltz</v>
      </c>
    </row>
    <row r="3108" spans="1:3" ht="12" customHeight="1">
      <c r="A3108" s="215" t="s">
        <v>10665</v>
      </c>
      <c r="B3108" s="215" t="s">
        <v>10667</v>
      </c>
      <c r="C3108" s="215" t="str">
        <f t="shared" si="12"/>
        <v>LUWolz</v>
      </c>
    </row>
    <row r="3109" spans="1:3" ht="12" customHeight="1">
      <c r="A3109" s="215" t="s">
        <v>10668</v>
      </c>
      <c r="B3109" s="215" t="s">
        <v>10669</v>
      </c>
      <c r="C3109" s="215" t="str">
        <f t="shared" si="12"/>
        <v>LVAglonas novads</v>
      </c>
    </row>
    <row r="3110" spans="1:3" ht="12" customHeight="1">
      <c r="A3110" s="215" t="s">
        <v>10670</v>
      </c>
      <c r="B3110" s="215" t="s">
        <v>10671</v>
      </c>
      <c r="C3110" s="215" t="str">
        <f t="shared" si="12"/>
        <v>LVAizkraukles novads</v>
      </c>
    </row>
    <row r="3111" spans="1:3" ht="12" customHeight="1">
      <c r="A3111" s="215" t="s">
        <v>10672</v>
      </c>
      <c r="B3111" s="215" t="s">
        <v>10673</v>
      </c>
      <c r="C3111" s="215" t="str">
        <f t="shared" si="12"/>
        <v>LVAizputes novads</v>
      </c>
    </row>
    <row r="3112" spans="1:3" ht="12" customHeight="1">
      <c r="A3112" s="215" t="s">
        <v>10674</v>
      </c>
      <c r="B3112" s="215" t="s">
        <v>10675</v>
      </c>
      <c r="C3112" s="215" t="str">
        <f t="shared" si="12"/>
        <v>LVAknīstes novads</v>
      </c>
    </row>
    <row r="3113" spans="1:3" ht="12" customHeight="1">
      <c r="A3113" s="215" t="s">
        <v>10676</v>
      </c>
      <c r="B3113" s="215" t="s">
        <v>10677</v>
      </c>
      <c r="C3113" s="215" t="str">
        <f t="shared" si="12"/>
        <v>LVAlojas novads</v>
      </c>
    </row>
    <row r="3114" spans="1:3" ht="12" customHeight="1">
      <c r="A3114" s="215" t="s">
        <v>10678</v>
      </c>
      <c r="B3114" s="215" t="s">
        <v>10679</v>
      </c>
      <c r="C3114" s="215" t="str">
        <f t="shared" si="12"/>
        <v>LVAlsungas novads</v>
      </c>
    </row>
    <row r="3115" spans="1:3" ht="12" customHeight="1">
      <c r="A3115" s="215" t="s">
        <v>10680</v>
      </c>
      <c r="B3115" s="215" t="s">
        <v>10681</v>
      </c>
      <c r="C3115" s="215" t="str">
        <f t="shared" si="12"/>
        <v>LVAlūksnes novads</v>
      </c>
    </row>
    <row r="3116" spans="1:3" ht="12" customHeight="1">
      <c r="A3116" s="215" t="s">
        <v>10682</v>
      </c>
      <c r="B3116" s="215" t="s">
        <v>10683</v>
      </c>
      <c r="C3116" s="215" t="str">
        <f t="shared" si="12"/>
        <v>LVAmatas novads</v>
      </c>
    </row>
    <row r="3117" spans="1:3" ht="12" customHeight="1">
      <c r="A3117" s="215" t="s">
        <v>10684</v>
      </c>
      <c r="B3117" s="215" t="s">
        <v>10685</v>
      </c>
      <c r="C3117" s="215" t="str">
        <f t="shared" si="12"/>
        <v>LVApes novads</v>
      </c>
    </row>
    <row r="3118" spans="1:3" ht="12" customHeight="1">
      <c r="A3118" s="215" t="s">
        <v>10686</v>
      </c>
      <c r="B3118" s="215" t="s">
        <v>10687</v>
      </c>
      <c r="C3118" s="215" t="str">
        <f t="shared" si="12"/>
        <v>LVAuces novads</v>
      </c>
    </row>
    <row r="3119" spans="1:3" ht="12" customHeight="1">
      <c r="A3119" s="215" t="s">
        <v>10688</v>
      </c>
      <c r="B3119" s="215" t="s">
        <v>10689</v>
      </c>
      <c r="C3119" s="215" t="str">
        <f t="shared" si="12"/>
        <v>LVĀdažu novads</v>
      </c>
    </row>
    <row r="3120" spans="1:3" ht="12" customHeight="1">
      <c r="A3120" s="215" t="s">
        <v>10690</v>
      </c>
      <c r="B3120" s="215" t="s">
        <v>10691</v>
      </c>
      <c r="C3120" s="215" t="str">
        <f t="shared" si="12"/>
        <v>LVBabītes novads</v>
      </c>
    </row>
    <row r="3121" spans="1:3" ht="12" customHeight="1">
      <c r="A3121" s="215" t="s">
        <v>10692</v>
      </c>
      <c r="B3121" s="215" t="s">
        <v>10693</v>
      </c>
      <c r="C3121" s="215" t="str">
        <f t="shared" si="12"/>
        <v>LVBaldones novads</v>
      </c>
    </row>
    <row r="3122" spans="1:3" ht="12" customHeight="1">
      <c r="A3122" s="215" t="s">
        <v>10694</v>
      </c>
      <c r="B3122" s="215" t="s">
        <v>10695</v>
      </c>
      <c r="C3122" s="215" t="str">
        <f t="shared" si="12"/>
        <v>LVBaltinavas novads</v>
      </c>
    </row>
    <row r="3123" spans="1:3" ht="12" customHeight="1">
      <c r="A3123" s="215" t="s">
        <v>10696</v>
      </c>
      <c r="B3123" s="215" t="s">
        <v>10697</v>
      </c>
      <c r="C3123" s="215" t="str">
        <f t="shared" si="12"/>
        <v>LVBalvu novads</v>
      </c>
    </row>
    <row r="3124" spans="1:3" ht="12" customHeight="1">
      <c r="A3124" s="215" t="s">
        <v>10698</v>
      </c>
      <c r="B3124" s="215" t="s">
        <v>10699</v>
      </c>
      <c r="C3124" s="215" t="str">
        <f t="shared" si="12"/>
        <v>LVBauskas novads</v>
      </c>
    </row>
    <row r="3125" spans="1:3" ht="12" customHeight="1">
      <c r="A3125" s="215" t="s">
        <v>10700</v>
      </c>
      <c r="B3125" s="215" t="s">
        <v>10701</v>
      </c>
      <c r="C3125" s="215" t="str">
        <f t="shared" si="12"/>
        <v>LVBeverīnas novads</v>
      </c>
    </row>
    <row r="3126" spans="1:3" ht="12" customHeight="1">
      <c r="A3126" s="215" t="s">
        <v>10702</v>
      </c>
      <c r="B3126" s="215" t="s">
        <v>10703</v>
      </c>
      <c r="C3126" s="215" t="str">
        <f t="shared" si="12"/>
        <v>LVBrocēnu novads</v>
      </c>
    </row>
    <row r="3127" spans="1:3" ht="12" customHeight="1">
      <c r="A3127" s="215" t="s">
        <v>10704</v>
      </c>
      <c r="B3127" s="215" t="s">
        <v>10705</v>
      </c>
      <c r="C3127" s="215" t="str">
        <f t="shared" si="12"/>
        <v>LVBurtnieku novads</v>
      </c>
    </row>
    <row r="3128" spans="1:3" ht="12" customHeight="1">
      <c r="A3128" s="215" t="s">
        <v>10706</v>
      </c>
      <c r="B3128" s="215" t="s">
        <v>10707</v>
      </c>
      <c r="C3128" s="215" t="str">
        <f t="shared" si="12"/>
        <v>LVCarnikavas novads</v>
      </c>
    </row>
    <row r="3129" spans="1:3" ht="12" customHeight="1">
      <c r="A3129" s="215" t="s">
        <v>10708</v>
      </c>
      <c r="B3129" s="215" t="s">
        <v>10709</v>
      </c>
      <c r="C3129" s="215" t="str">
        <f t="shared" si="12"/>
        <v>LVCesvaines novads</v>
      </c>
    </row>
    <row r="3130" spans="1:3" ht="12" customHeight="1">
      <c r="A3130" s="215" t="s">
        <v>10710</v>
      </c>
      <c r="B3130" s="215" t="s">
        <v>10711</v>
      </c>
      <c r="C3130" s="215" t="str">
        <f t="shared" si="12"/>
        <v>LVCēsu novads</v>
      </c>
    </row>
    <row r="3131" spans="1:3" ht="12" customHeight="1">
      <c r="A3131" s="215" t="s">
        <v>10712</v>
      </c>
      <c r="B3131" s="215" t="s">
        <v>10713</v>
      </c>
      <c r="C3131" s="215" t="str">
        <f t="shared" si="12"/>
        <v>LVCiblas novads</v>
      </c>
    </row>
    <row r="3132" spans="1:3" ht="12" customHeight="1">
      <c r="A3132" s="215" t="s">
        <v>10714</v>
      </c>
      <c r="B3132" s="215" t="s">
        <v>10715</v>
      </c>
      <c r="C3132" s="215" t="str">
        <f t="shared" si="12"/>
        <v>LVDagdas novads</v>
      </c>
    </row>
    <row r="3133" spans="1:3" ht="12" customHeight="1">
      <c r="A3133" s="215" t="s">
        <v>10716</v>
      </c>
      <c r="B3133" s="215" t="s">
        <v>10717</v>
      </c>
      <c r="C3133" s="215" t="str">
        <f t="shared" si="12"/>
        <v>LVDaugavpils novads</v>
      </c>
    </row>
    <row r="3134" spans="1:3" ht="12" customHeight="1">
      <c r="A3134" s="215" t="s">
        <v>10718</v>
      </c>
      <c r="B3134" s="215" t="s">
        <v>10719</v>
      </c>
      <c r="C3134" s="215" t="str">
        <f t="shared" si="12"/>
        <v>LVDobeles novads</v>
      </c>
    </row>
    <row r="3135" spans="1:3" ht="12" customHeight="1">
      <c r="A3135" s="215" t="s">
        <v>10720</v>
      </c>
      <c r="B3135" s="215" t="s">
        <v>10721</v>
      </c>
      <c r="C3135" s="215" t="str">
        <f t="shared" si="12"/>
        <v>LVDundagas novads</v>
      </c>
    </row>
    <row r="3136" spans="1:3" ht="12" customHeight="1">
      <c r="A3136" s="215" t="s">
        <v>10722</v>
      </c>
      <c r="B3136" s="215" t="s">
        <v>10723</v>
      </c>
      <c r="C3136" s="215" t="str">
        <f t="shared" si="12"/>
        <v>LVDurbes novads</v>
      </c>
    </row>
    <row r="3137" spans="1:3" ht="12" customHeight="1">
      <c r="A3137" s="215" t="s">
        <v>10724</v>
      </c>
      <c r="B3137" s="215" t="s">
        <v>10725</v>
      </c>
      <c r="C3137" s="215" t="str">
        <f t="shared" si="12"/>
        <v>LVEngures novads</v>
      </c>
    </row>
    <row r="3138" spans="1:3" ht="12" customHeight="1">
      <c r="A3138" s="215" t="s">
        <v>10726</v>
      </c>
      <c r="B3138" s="215" t="s">
        <v>10727</v>
      </c>
      <c r="C3138" s="215" t="str">
        <f t="shared" si="12"/>
        <v>LVĒrgļu novads</v>
      </c>
    </row>
    <row r="3139" spans="1:3" ht="12" customHeight="1">
      <c r="A3139" s="215" t="s">
        <v>10728</v>
      </c>
      <c r="B3139" s="215" t="s">
        <v>10729</v>
      </c>
      <c r="C3139" s="215" t="str">
        <f t="shared" si="12"/>
        <v>LVGarkalnes novads</v>
      </c>
    </row>
    <row r="3140" spans="1:3" ht="12" customHeight="1">
      <c r="A3140" s="215" t="s">
        <v>10730</v>
      </c>
      <c r="B3140" s="215" t="s">
        <v>10731</v>
      </c>
      <c r="C3140" s="215" t="str">
        <f t="shared" si="12"/>
        <v>LVGrobiņas novads</v>
      </c>
    </row>
    <row r="3141" spans="1:3" ht="12" customHeight="1">
      <c r="A3141" s="215" t="s">
        <v>10732</v>
      </c>
      <c r="B3141" s="215" t="s">
        <v>10733</v>
      </c>
      <c r="C3141" s="215" t="str">
        <f t="shared" si="12"/>
        <v>LVGulbenes novads</v>
      </c>
    </row>
    <row r="3142" spans="1:3" ht="12" customHeight="1">
      <c r="A3142" s="215" t="s">
        <v>10734</v>
      </c>
      <c r="B3142" s="215" t="s">
        <v>10735</v>
      </c>
      <c r="C3142" s="215" t="str">
        <f t="shared" si="12"/>
        <v>LVIecavas novads</v>
      </c>
    </row>
    <row r="3143" spans="1:3" ht="12" customHeight="1">
      <c r="A3143" s="215" t="s">
        <v>10736</v>
      </c>
      <c r="B3143" s="215" t="s">
        <v>10737</v>
      </c>
      <c r="C3143" s="215" t="str">
        <f t="shared" si="12"/>
        <v>LVIkšķiles novads</v>
      </c>
    </row>
    <row r="3144" spans="1:3" ht="12" customHeight="1">
      <c r="A3144" s="215" t="s">
        <v>10738</v>
      </c>
      <c r="B3144" s="215" t="s">
        <v>10739</v>
      </c>
      <c r="C3144" s="215" t="str">
        <f t="shared" si="12"/>
        <v>LVIlūkstes novads</v>
      </c>
    </row>
    <row r="3145" spans="1:3" ht="12" customHeight="1">
      <c r="A3145" s="215" t="s">
        <v>10740</v>
      </c>
      <c r="B3145" s="215" t="s">
        <v>10741</v>
      </c>
      <c r="C3145" s="215" t="str">
        <f t="shared" si="12"/>
        <v>LVInčukalna novads</v>
      </c>
    </row>
    <row r="3146" spans="1:3" ht="12" customHeight="1">
      <c r="A3146" s="215" t="s">
        <v>10742</v>
      </c>
      <c r="B3146" s="215" t="s">
        <v>10743</v>
      </c>
      <c r="C3146" s="215" t="str">
        <f t="shared" si="12"/>
        <v>LVJaunjelgavas novads</v>
      </c>
    </row>
    <row r="3147" spans="1:3" ht="12" customHeight="1">
      <c r="A3147" s="215" t="s">
        <v>10744</v>
      </c>
      <c r="B3147" s="215" t="s">
        <v>10745</v>
      </c>
      <c r="C3147" s="215" t="str">
        <f t="shared" si="12"/>
        <v>LVJaunpiebalgas novads</v>
      </c>
    </row>
    <row r="3148" spans="1:3" ht="12" customHeight="1">
      <c r="A3148" s="215" t="s">
        <v>10746</v>
      </c>
      <c r="B3148" s="215" t="s">
        <v>10747</v>
      </c>
      <c r="C3148" s="215" t="str">
        <f t="shared" si="12"/>
        <v>LVJaunpils novads</v>
      </c>
    </row>
    <row r="3149" spans="1:3" ht="12" customHeight="1">
      <c r="A3149" s="215" t="s">
        <v>10748</v>
      </c>
      <c r="B3149" s="215" t="s">
        <v>10749</v>
      </c>
      <c r="C3149" s="215" t="str">
        <f t="shared" si="12"/>
        <v>LVJelgavas novads</v>
      </c>
    </row>
    <row r="3150" spans="1:3" ht="12" customHeight="1">
      <c r="A3150" s="215" t="s">
        <v>10750</v>
      </c>
      <c r="B3150" s="215" t="s">
        <v>10751</v>
      </c>
      <c r="C3150" s="215" t="str">
        <f t="shared" si="12"/>
        <v>LVJēkabpils novads</v>
      </c>
    </row>
    <row r="3151" spans="1:3" ht="12" customHeight="1">
      <c r="A3151" s="215" t="s">
        <v>10752</v>
      </c>
      <c r="B3151" s="215" t="s">
        <v>10753</v>
      </c>
      <c r="C3151" s="215" t="str">
        <f t="shared" si="12"/>
        <v>LVKandavas novads</v>
      </c>
    </row>
    <row r="3152" spans="1:3" ht="12" customHeight="1">
      <c r="A3152" s="215" t="s">
        <v>10754</v>
      </c>
      <c r="B3152" s="215" t="s">
        <v>10755</v>
      </c>
      <c r="C3152" s="215" t="str">
        <f t="shared" si="12"/>
        <v>LVKārsavas novads</v>
      </c>
    </row>
    <row r="3153" spans="1:3" ht="12" customHeight="1">
      <c r="A3153" s="215" t="s">
        <v>10756</v>
      </c>
      <c r="B3153" s="215" t="s">
        <v>10757</v>
      </c>
      <c r="C3153" s="215" t="str">
        <f t="shared" si="12"/>
        <v>LVKocēnu novads</v>
      </c>
    </row>
    <row r="3154" spans="1:3" ht="12" customHeight="1">
      <c r="A3154" s="215" t="s">
        <v>10758</v>
      </c>
      <c r="B3154" s="215" t="s">
        <v>10759</v>
      </c>
      <c r="C3154" s="215" t="str">
        <f t="shared" si="12"/>
        <v>LVKokneses novads</v>
      </c>
    </row>
    <row r="3155" spans="1:3" ht="12" customHeight="1">
      <c r="A3155" s="215" t="s">
        <v>10760</v>
      </c>
      <c r="B3155" s="215" t="s">
        <v>10761</v>
      </c>
      <c r="C3155" s="215" t="str">
        <f t="shared" si="12"/>
        <v>LVKrāslavas novads</v>
      </c>
    </row>
    <row r="3156" spans="1:3" ht="12" customHeight="1">
      <c r="A3156" s="215" t="s">
        <v>10762</v>
      </c>
      <c r="B3156" s="215" t="s">
        <v>10763</v>
      </c>
      <c r="C3156" s="215" t="str">
        <f t="shared" si="12"/>
        <v>LVKrimuldas novads</v>
      </c>
    </row>
    <row r="3157" spans="1:3" ht="12" customHeight="1">
      <c r="A3157" s="215" t="s">
        <v>10764</v>
      </c>
      <c r="B3157" s="215" t="s">
        <v>10765</v>
      </c>
      <c r="C3157" s="215" t="str">
        <f t="shared" si="12"/>
        <v>LVKrustpils novads</v>
      </c>
    </row>
    <row r="3158" spans="1:3" ht="12" customHeight="1">
      <c r="A3158" s="215" t="s">
        <v>10766</v>
      </c>
      <c r="B3158" s="215" t="s">
        <v>10767</v>
      </c>
      <c r="C3158" s="215" t="str">
        <f t="shared" si="12"/>
        <v>LVKuldīgas novads</v>
      </c>
    </row>
    <row r="3159" spans="1:3" ht="12" customHeight="1">
      <c r="A3159" s="215" t="s">
        <v>10768</v>
      </c>
      <c r="B3159" s="215" t="s">
        <v>10769</v>
      </c>
      <c r="C3159" s="215" t="str">
        <f t="shared" si="12"/>
        <v>LVĶeguma novads</v>
      </c>
    </row>
    <row r="3160" spans="1:3" ht="12" customHeight="1">
      <c r="A3160" s="215" t="s">
        <v>10770</v>
      </c>
      <c r="B3160" s="215" t="s">
        <v>10771</v>
      </c>
      <c r="C3160" s="215" t="str">
        <f t="shared" si="12"/>
        <v>LVĶekavas novads</v>
      </c>
    </row>
    <row r="3161" spans="1:3" ht="12" customHeight="1">
      <c r="A3161" s="215" t="s">
        <v>10772</v>
      </c>
      <c r="B3161" s="215" t="s">
        <v>10773</v>
      </c>
      <c r="C3161" s="215" t="str">
        <f t="shared" si="12"/>
        <v>LVLielvārdes novads</v>
      </c>
    </row>
    <row r="3162" spans="1:3" ht="12" customHeight="1">
      <c r="A3162" s="215" t="s">
        <v>10774</v>
      </c>
      <c r="B3162" s="215" t="s">
        <v>10775</v>
      </c>
      <c r="C3162" s="215" t="str">
        <f t="shared" si="12"/>
        <v>LVLimbažu novads</v>
      </c>
    </row>
    <row r="3163" spans="1:3" ht="12" customHeight="1">
      <c r="A3163" s="215" t="s">
        <v>10776</v>
      </c>
      <c r="B3163" s="215" t="s">
        <v>10777</v>
      </c>
      <c r="C3163" s="215" t="str">
        <f t="shared" si="12"/>
        <v>LVLīgatnes novads</v>
      </c>
    </row>
    <row r="3164" spans="1:3" ht="12" customHeight="1">
      <c r="A3164" s="215" t="s">
        <v>10778</v>
      </c>
      <c r="B3164" s="215" t="s">
        <v>10779</v>
      </c>
      <c r="C3164" s="215" t="str">
        <f t="shared" si="12"/>
        <v>LVLīvānu novads</v>
      </c>
    </row>
    <row r="3165" spans="1:3" ht="12" customHeight="1">
      <c r="A3165" s="215" t="s">
        <v>10780</v>
      </c>
      <c r="B3165" s="215" t="s">
        <v>10781</v>
      </c>
      <c r="C3165" s="215" t="str">
        <f t="shared" si="12"/>
        <v>LVLubānas novads</v>
      </c>
    </row>
    <row r="3166" spans="1:3" ht="12" customHeight="1">
      <c r="A3166" s="215" t="s">
        <v>10782</v>
      </c>
      <c r="B3166" s="215" t="s">
        <v>10783</v>
      </c>
      <c r="C3166" s="215" t="str">
        <f t="shared" si="12"/>
        <v>LVLudzas novads</v>
      </c>
    </row>
    <row r="3167" spans="1:3" ht="12" customHeight="1">
      <c r="A3167" s="215" t="s">
        <v>10784</v>
      </c>
      <c r="B3167" s="215" t="s">
        <v>10785</v>
      </c>
      <c r="C3167" s="215" t="str">
        <f t="shared" si="12"/>
        <v>LVMadonas novads</v>
      </c>
    </row>
    <row r="3168" spans="1:3" ht="12" customHeight="1">
      <c r="A3168" s="215" t="s">
        <v>10786</v>
      </c>
      <c r="B3168" s="215" t="s">
        <v>10787</v>
      </c>
      <c r="C3168" s="215" t="str">
        <f t="shared" si="12"/>
        <v>LVMazsalacas novads</v>
      </c>
    </row>
    <row r="3169" spans="1:3" ht="12" customHeight="1">
      <c r="A3169" s="215" t="s">
        <v>10788</v>
      </c>
      <c r="B3169" s="215" t="s">
        <v>10789</v>
      </c>
      <c r="C3169" s="215" t="str">
        <f t="shared" si="12"/>
        <v>LVMālpils novads</v>
      </c>
    </row>
    <row r="3170" spans="1:3" ht="12" customHeight="1">
      <c r="A3170" s="215" t="s">
        <v>10790</v>
      </c>
      <c r="B3170" s="215" t="s">
        <v>10791</v>
      </c>
      <c r="C3170" s="215" t="str">
        <f t="shared" si="12"/>
        <v>LVMārupes novads</v>
      </c>
    </row>
    <row r="3171" spans="1:3" ht="12" customHeight="1">
      <c r="A3171" s="215" t="s">
        <v>10792</v>
      </c>
      <c r="B3171" s="215" t="s">
        <v>10793</v>
      </c>
      <c r="C3171" s="215" t="str">
        <f t="shared" si="12"/>
        <v>LVMērsraga novads</v>
      </c>
    </row>
    <row r="3172" spans="1:3" ht="12" customHeight="1">
      <c r="A3172" s="215" t="s">
        <v>10794</v>
      </c>
      <c r="B3172" s="215" t="s">
        <v>10795</v>
      </c>
      <c r="C3172" s="215" t="str">
        <f t="shared" si="12"/>
        <v>LVNaukšēnu novads</v>
      </c>
    </row>
    <row r="3173" spans="1:3" ht="12" customHeight="1">
      <c r="A3173" s="215" t="s">
        <v>10796</v>
      </c>
      <c r="B3173" s="215" t="s">
        <v>10797</v>
      </c>
      <c r="C3173" s="215" t="str">
        <f t="shared" si="12"/>
        <v>LVNeretas novads</v>
      </c>
    </row>
    <row r="3174" spans="1:3" ht="12" customHeight="1">
      <c r="A3174" s="215" t="s">
        <v>10798</v>
      </c>
      <c r="B3174" s="215" t="s">
        <v>10799</v>
      </c>
      <c r="C3174" s="215" t="str">
        <f t="shared" si="12"/>
        <v>LVNīcas novads</v>
      </c>
    </row>
    <row r="3175" spans="1:3" ht="12" customHeight="1">
      <c r="A3175" s="215" t="s">
        <v>10800</v>
      </c>
      <c r="B3175" s="215" t="s">
        <v>10801</v>
      </c>
      <c r="C3175" s="215" t="str">
        <f t="shared" si="12"/>
        <v>LVOgres novads</v>
      </c>
    </row>
    <row r="3176" spans="1:3" ht="12" customHeight="1">
      <c r="A3176" s="215" t="s">
        <v>10802</v>
      </c>
      <c r="B3176" s="215" t="s">
        <v>10803</v>
      </c>
      <c r="C3176" s="215" t="str">
        <f t="shared" si="12"/>
        <v>LVOlaines novads</v>
      </c>
    </row>
    <row r="3177" spans="1:3" ht="12" customHeight="1">
      <c r="A3177" s="215" t="s">
        <v>10804</v>
      </c>
      <c r="B3177" s="215" t="s">
        <v>10805</v>
      </c>
      <c r="C3177" s="215" t="str">
        <f t="shared" si="12"/>
        <v>LVOzolnieku novads</v>
      </c>
    </row>
    <row r="3178" spans="1:3" ht="12" customHeight="1">
      <c r="A3178" s="215" t="s">
        <v>10806</v>
      </c>
      <c r="B3178" s="215" t="s">
        <v>10807</v>
      </c>
      <c r="C3178" s="215" t="str">
        <f t="shared" si="12"/>
        <v>LVPārgaujas novads</v>
      </c>
    </row>
    <row r="3179" spans="1:3" ht="12" customHeight="1">
      <c r="A3179" s="215" t="s">
        <v>10808</v>
      </c>
      <c r="B3179" s="215" t="s">
        <v>10809</v>
      </c>
      <c r="C3179" s="215" t="str">
        <f t="shared" si="12"/>
        <v>LVPāvilostas novads</v>
      </c>
    </row>
    <row r="3180" spans="1:3" ht="12" customHeight="1">
      <c r="A3180" s="215" t="s">
        <v>10810</v>
      </c>
      <c r="B3180" s="215" t="s">
        <v>10811</v>
      </c>
      <c r="C3180" s="215" t="str">
        <f t="shared" si="12"/>
        <v>LVPļaviņu novads</v>
      </c>
    </row>
    <row r="3181" spans="1:3" ht="12" customHeight="1">
      <c r="A3181" s="215" t="s">
        <v>10812</v>
      </c>
      <c r="B3181" s="215" t="s">
        <v>10813</v>
      </c>
      <c r="C3181" s="215" t="str">
        <f t="shared" si="12"/>
        <v>LVPreiļu novads</v>
      </c>
    </row>
    <row r="3182" spans="1:3" ht="12" customHeight="1">
      <c r="A3182" s="215" t="s">
        <v>10814</v>
      </c>
      <c r="B3182" s="215" t="s">
        <v>10815</v>
      </c>
      <c r="C3182" s="215" t="str">
        <f t="shared" si="12"/>
        <v>LVPriekules novads</v>
      </c>
    </row>
    <row r="3183" spans="1:3" ht="12" customHeight="1">
      <c r="A3183" s="215" t="s">
        <v>10816</v>
      </c>
      <c r="B3183" s="215" t="s">
        <v>10817</v>
      </c>
      <c r="C3183" s="215" t="str">
        <f t="shared" si="12"/>
        <v>LVPriekuļu novads</v>
      </c>
    </row>
    <row r="3184" spans="1:3" ht="12" customHeight="1">
      <c r="A3184" s="215" t="s">
        <v>10818</v>
      </c>
      <c r="B3184" s="215" t="s">
        <v>10819</v>
      </c>
      <c r="C3184" s="215" t="str">
        <f t="shared" si="12"/>
        <v>LVRaunas novads</v>
      </c>
    </row>
    <row r="3185" spans="1:3" ht="12" customHeight="1">
      <c r="A3185" s="215" t="s">
        <v>10820</v>
      </c>
      <c r="B3185" s="215" t="s">
        <v>10821</v>
      </c>
      <c r="C3185" s="215" t="str">
        <f t="shared" si="12"/>
        <v>LVRēzeknes novads</v>
      </c>
    </row>
    <row r="3186" spans="1:3" ht="12" customHeight="1">
      <c r="A3186" s="215" t="s">
        <v>10822</v>
      </c>
      <c r="B3186" s="215" t="s">
        <v>10823</v>
      </c>
      <c r="C3186" s="215" t="str">
        <f t="shared" si="12"/>
        <v>LVRiebiņu novads</v>
      </c>
    </row>
    <row r="3187" spans="1:3" ht="12" customHeight="1">
      <c r="A3187" s="215" t="s">
        <v>10824</v>
      </c>
      <c r="B3187" s="215" t="s">
        <v>10825</v>
      </c>
      <c r="C3187" s="215" t="str">
        <f t="shared" si="12"/>
        <v>LVRojas novads</v>
      </c>
    </row>
    <row r="3188" spans="1:3" ht="12" customHeight="1">
      <c r="A3188" s="215" t="s">
        <v>10826</v>
      </c>
      <c r="B3188" s="215" t="s">
        <v>10827</v>
      </c>
      <c r="C3188" s="215" t="str">
        <f t="shared" si="12"/>
        <v>LVRopažu novads</v>
      </c>
    </row>
    <row r="3189" spans="1:3" ht="12" customHeight="1">
      <c r="A3189" s="215" t="s">
        <v>10828</v>
      </c>
      <c r="B3189" s="215" t="s">
        <v>10829</v>
      </c>
      <c r="C3189" s="215" t="str">
        <f t="shared" si="12"/>
        <v>LVRucavas novads</v>
      </c>
    </row>
    <row r="3190" spans="1:3" ht="12" customHeight="1">
      <c r="A3190" s="215" t="s">
        <v>10830</v>
      </c>
      <c r="B3190" s="215" t="s">
        <v>10831</v>
      </c>
      <c r="C3190" s="215" t="str">
        <f t="shared" si="12"/>
        <v>LVRugāju novads</v>
      </c>
    </row>
    <row r="3191" spans="1:3" ht="12" customHeight="1">
      <c r="A3191" s="215" t="s">
        <v>10832</v>
      </c>
      <c r="B3191" s="215" t="s">
        <v>10833</v>
      </c>
      <c r="C3191" s="215" t="str">
        <f t="shared" si="12"/>
        <v>LVRundāles novads</v>
      </c>
    </row>
    <row r="3192" spans="1:3" ht="12" customHeight="1">
      <c r="A3192" s="215" t="s">
        <v>10834</v>
      </c>
      <c r="B3192" s="215" t="s">
        <v>10835</v>
      </c>
      <c r="C3192" s="215" t="str">
        <f t="shared" si="12"/>
        <v>LVRūjienas novads</v>
      </c>
    </row>
    <row r="3193" spans="1:3" ht="12" customHeight="1">
      <c r="A3193" s="215" t="s">
        <v>10836</v>
      </c>
      <c r="B3193" s="215" t="s">
        <v>10837</v>
      </c>
      <c r="C3193" s="215" t="str">
        <f t="shared" si="12"/>
        <v>LVSalas novads</v>
      </c>
    </row>
    <row r="3194" spans="1:3" ht="12" customHeight="1">
      <c r="A3194" s="215" t="s">
        <v>10838</v>
      </c>
      <c r="B3194" s="215" t="s">
        <v>10839</v>
      </c>
      <c r="C3194" s="215" t="str">
        <f t="shared" si="12"/>
        <v>LVSalacgrīvas novads</v>
      </c>
    </row>
    <row r="3195" spans="1:3" ht="12" customHeight="1">
      <c r="A3195" s="215" t="s">
        <v>10840</v>
      </c>
      <c r="B3195" s="215" t="s">
        <v>10841</v>
      </c>
      <c r="C3195" s="215" t="str">
        <f t="shared" si="12"/>
        <v>LVSalaspils novads</v>
      </c>
    </row>
    <row r="3196" spans="1:3" ht="12" customHeight="1">
      <c r="A3196" s="215" t="s">
        <v>10842</v>
      </c>
      <c r="B3196" s="215" t="s">
        <v>10843</v>
      </c>
      <c r="C3196" s="215" t="str">
        <f t="shared" si="12"/>
        <v>LVSaldus novads</v>
      </c>
    </row>
    <row r="3197" spans="1:3" ht="12" customHeight="1">
      <c r="A3197" s="215" t="s">
        <v>10844</v>
      </c>
      <c r="B3197" s="215" t="s">
        <v>10845</v>
      </c>
      <c r="C3197" s="215" t="str">
        <f t="shared" si="12"/>
        <v>LVSaulkrastu novads</v>
      </c>
    </row>
    <row r="3198" spans="1:3" ht="12" customHeight="1">
      <c r="A3198" s="215" t="s">
        <v>10846</v>
      </c>
      <c r="B3198" s="215" t="s">
        <v>10847</v>
      </c>
      <c r="C3198" s="215" t="str">
        <f t="shared" si="12"/>
        <v>LVSējas novads</v>
      </c>
    </row>
    <row r="3199" spans="1:3" ht="12" customHeight="1">
      <c r="A3199" s="215" t="s">
        <v>10848</v>
      </c>
      <c r="B3199" s="215" t="s">
        <v>10849</v>
      </c>
      <c r="C3199" s="215" t="str">
        <f t="shared" si="12"/>
        <v>LVSiguldas novads</v>
      </c>
    </row>
    <row r="3200" spans="1:3" ht="12" customHeight="1">
      <c r="A3200" s="215" t="s">
        <v>10850</v>
      </c>
      <c r="B3200" s="215" t="s">
        <v>10851</v>
      </c>
      <c r="C3200" s="215" t="str">
        <f t="shared" si="12"/>
        <v>LVSkrīveru novads</v>
      </c>
    </row>
    <row r="3201" spans="1:3" ht="12" customHeight="1">
      <c r="A3201" s="215" t="s">
        <v>10852</v>
      </c>
      <c r="B3201" s="215" t="s">
        <v>10853</v>
      </c>
      <c r="C3201" s="215" t="str">
        <f t="shared" si="12"/>
        <v>LVSkrundas novads</v>
      </c>
    </row>
    <row r="3202" spans="1:3" ht="12" customHeight="1">
      <c r="A3202" s="215" t="s">
        <v>10854</v>
      </c>
      <c r="B3202" s="215" t="s">
        <v>10855</v>
      </c>
      <c r="C3202" s="215" t="str">
        <f t="shared" si="12"/>
        <v>LVSmiltenes novads</v>
      </c>
    </row>
    <row r="3203" spans="1:3" ht="12" customHeight="1">
      <c r="A3203" s="215" t="s">
        <v>10856</v>
      </c>
      <c r="B3203" s="215" t="s">
        <v>10857</v>
      </c>
      <c r="C3203" s="215" t="str">
        <f t="shared" si="12"/>
        <v>LVStopiņu novads</v>
      </c>
    </row>
    <row r="3204" spans="1:3" ht="12" customHeight="1">
      <c r="A3204" s="215" t="s">
        <v>10858</v>
      </c>
      <c r="B3204" s="215" t="s">
        <v>10859</v>
      </c>
      <c r="C3204" s="215" t="str">
        <f t="shared" si="12"/>
        <v>LVStrenču novads</v>
      </c>
    </row>
    <row r="3205" spans="1:3" ht="12" customHeight="1">
      <c r="A3205" s="215" t="s">
        <v>10860</v>
      </c>
      <c r="B3205" s="215" t="s">
        <v>10861</v>
      </c>
      <c r="C3205" s="215" t="str">
        <f t="shared" si="12"/>
        <v>LVTalsu novads</v>
      </c>
    </row>
    <row r="3206" spans="1:3" ht="12" customHeight="1">
      <c r="A3206" s="215" t="s">
        <v>10862</v>
      </c>
      <c r="B3206" s="215" t="s">
        <v>10863</v>
      </c>
      <c r="C3206" s="215" t="str">
        <f t="shared" si="12"/>
        <v>LVTērvetes novads</v>
      </c>
    </row>
    <row r="3207" spans="1:3" ht="12" customHeight="1">
      <c r="A3207" s="215" t="s">
        <v>10864</v>
      </c>
      <c r="B3207" s="215" t="s">
        <v>10865</v>
      </c>
      <c r="C3207" s="215" t="str">
        <f t="shared" si="12"/>
        <v>LVTukuma novads</v>
      </c>
    </row>
    <row r="3208" spans="1:3" ht="12" customHeight="1">
      <c r="A3208" s="215" t="s">
        <v>10866</v>
      </c>
      <c r="B3208" s="215" t="s">
        <v>10867</v>
      </c>
      <c r="C3208" s="215" t="str">
        <f t="shared" si="12"/>
        <v>LVVaiņodes novads</v>
      </c>
    </row>
    <row r="3209" spans="1:3" ht="12" customHeight="1">
      <c r="A3209" s="215" t="s">
        <v>10868</v>
      </c>
      <c r="B3209" s="215" t="s">
        <v>10869</v>
      </c>
      <c r="C3209" s="215" t="str">
        <f t="shared" si="12"/>
        <v>LVValkas novads</v>
      </c>
    </row>
    <row r="3210" spans="1:3" ht="12" customHeight="1">
      <c r="A3210" s="215" t="s">
        <v>10870</v>
      </c>
      <c r="B3210" s="215" t="s">
        <v>10871</v>
      </c>
      <c r="C3210" s="215" t="str">
        <f t="shared" si="12"/>
        <v>LVVarakļānu novads</v>
      </c>
    </row>
    <row r="3211" spans="1:3" ht="12" customHeight="1">
      <c r="A3211" s="215" t="s">
        <v>10872</v>
      </c>
      <c r="B3211" s="215" t="s">
        <v>10873</v>
      </c>
      <c r="C3211" s="215" t="str">
        <f t="shared" si="12"/>
        <v>LVVārkavas novads</v>
      </c>
    </row>
    <row r="3212" spans="1:3" ht="12" customHeight="1">
      <c r="A3212" s="215" t="s">
        <v>10874</v>
      </c>
      <c r="B3212" s="215" t="s">
        <v>10875</v>
      </c>
      <c r="C3212" s="215" t="str">
        <f t="shared" si="12"/>
        <v>LVVecpiebalgas novads</v>
      </c>
    </row>
    <row r="3213" spans="1:3" ht="12" customHeight="1">
      <c r="A3213" s="215" t="s">
        <v>10876</v>
      </c>
      <c r="B3213" s="215" t="s">
        <v>10877</v>
      </c>
      <c r="C3213" s="215" t="str">
        <f t="shared" si="12"/>
        <v>LVVecumnieku novads</v>
      </c>
    </row>
    <row r="3214" spans="1:3" ht="12" customHeight="1">
      <c r="A3214" s="215" t="s">
        <v>10878</v>
      </c>
      <c r="B3214" s="215" t="s">
        <v>10879</v>
      </c>
      <c r="C3214" s="215" t="str">
        <f t="shared" si="12"/>
        <v>LVVentspils novads</v>
      </c>
    </row>
    <row r="3215" spans="1:3" ht="12" customHeight="1">
      <c r="A3215" s="215" t="s">
        <v>10880</v>
      </c>
      <c r="B3215" s="215" t="s">
        <v>10881</v>
      </c>
      <c r="C3215" s="215" t="str">
        <f t="shared" si="12"/>
        <v>LVViesītes novads</v>
      </c>
    </row>
    <row r="3216" spans="1:3" ht="12" customHeight="1">
      <c r="A3216" s="215" t="s">
        <v>10882</v>
      </c>
      <c r="B3216" s="215" t="s">
        <v>10883</v>
      </c>
      <c r="C3216" s="215" t="str">
        <f t="shared" si="12"/>
        <v>LVViļakas novads</v>
      </c>
    </row>
    <row r="3217" spans="1:3" ht="12" customHeight="1">
      <c r="A3217" s="215" t="s">
        <v>10884</v>
      </c>
      <c r="B3217" s="215" t="s">
        <v>10885</v>
      </c>
      <c r="C3217" s="215" t="str">
        <f t="shared" si="12"/>
        <v>LVViļānu novads</v>
      </c>
    </row>
    <row r="3218" spans="1:3" ht="12" customHeight="1">
      <c r="A3218" s="215" t="s">
        <v>10886</v>
      </c>
      <c r="B3218" s="215" t="s">
        <v>10887</v>
      </c>
      <c r="C3218" s="215" t="str">
        <f t="shared" si="12"/>
        <v>LVZilupes novads</v>
      </c>
    </row>
    <row r="3219" spans="1:3" ht="12" customHeight="1">
      <c r="A3219" s="215" t="s">
        <v>10888</v>
      </c>
      <c r="B3219" s="215" t="s">
        <v>10889</v>
      </c>
      <c r="C3219" s="215" t="str">
        <f t="shared" si="12"/>
        <v>LVDaugavpils</v>
      </c>
    </row>
    <row r="3220" spans="1:3" ht="12" customHeight="1">
      <c r="A3220" s="215" t="s">
        <v>10890</v>
      </c>
      <c r="B3220" s="215" t="s">
        <v>10891</v>
      </c>
      <c r="C3220" s="215" t="str">
        <f t="shared" si="12"/>
        <v>LVJelgava</v>
      </c>
    </row>
    <row r="3221" spans="1:3" ht="12" customHeight="1">
      <c r="A3221" s="215" t="s">
        <v>10892</v>
      </c>
      <c r="B3221" s="215" t="s">
        <v>10893</v>
      </c>
      <c r="C3221" s="215" t="str">
        <f t="shared" si="12"/>
        <v>LVJēkabpils</v>
      </c>
    </row>
    <row r="3222" spans="1:3" ht="12" customHeight="1">
      <c r="A3222" s="215" t="s">
        <v>10894</v>
      </c>
      <c r="B3222" s="215" t="s">
        <v>10895</v>
      </c>
      <c r="C3222" s="215" t="str">
        <f t="shared" si="12"/>
        <v>LVJūrmala</v>
      </c>
    </row>
    <row r="3223" spans="1:3" ht="12" customHeight="1">
      <c r="A3223" s="215" t="s">
        <v>10896</v>
      </c>
      <c r="B3223" s="215" t="s">
        <v>10897</v>
      </c>
      <c r="C3223" s="215" t="str">
        <f t="shared" si="12"/>
        <v>LVLiepāja</v>
      </c>
    </row>
    <row r="3224" spans="1:3" ht="12" customHeight="1">
      <c r="A3224" s="215" t="s">
        <v>10898</v>
      </c>
      <c r="B3224" s="215" t="s">
        <v>10899</v>
      </c>
      <c r="C3224" s="215" t="str">
        <f t="shared" si="12"/>
        <v>LVRēzekne</v>
      </c>
    </row>
    <row r="3225" spans="1:3" ht="12" customHeight="1">
      <c r="A3225" s="215" t="s">
        <v>10900</v>
      </c>
      <c r="B3225" s="215" t="s">
        <v>10901</v>
      </c>
      <c r="C3225" s="215" t="str">
        <f t="shared" si="12"/>
        <v>LVRīga</v>
      </c>
    </row>
    <row r="3226" spans="1:3" ht="12" customHeight="1">
      <c r="A3226" s="215" t="s">
        <v>10902</v>
      </c>
      <c r="B3226" s="215" t="s">
        <v>10903</v>
      </c>
      <c r="C3226" s="215" t="str">
        <f t="shared" si="12"/>
        <v>LVVentspils</v>
      </c>
    </row>
    <row r="3227" spans="1:3" ht="12" customHeight="1">
      <c r="A3227" s="215" t="s">
        <v>10904</v>
      </c>
      <c r="B3227" s="215" t="s">
        <v>10905</v>
      </c>
      <c r="C3227" s="215" t="str">
        <f t="shared" si="12"/>
        <v>LVValmiera</v>
      </c>
    </row>
    <row r="3228" spans="1:3" ht="12" customHeight="1">
      <c r="A3228" s="215" t="s">
        <v>10906</v>
      </c>
      <c r="B3228" s="215" t="s">
        <v>10907</v>
      </c>
      <c r="C3228" s="215" t="str">
        <f t="shared" si="12"/>
        <v>LYBanghāzī</v>
      </c>
    </row>
    <row r="3229" spans="1:3" ht="12" customHeight="1">
      <c r="A3229" s="215" t="s">
        <v>10908</v>
      </c>
      <c r="B3229" s="215" t="s">
        <v>10909</v>
      </c>
      <c r="C3229" s="215" t="str">
        <f t="shared" si="12"/>
        <v>LYAl Buţnān</v>
      </c>
    </row>
    <row r="3230" spans="1:3" ht="12" customHeight="1">
      <c r="A3230" s="215" t="s">
        <v>10910</v>
      </c>
      <c r="B3230" s="215" t="s">
        <v>10911</v>
      </c>
      <c r="C3230" s="215" t="str">
        <f t="shared" si="12"/>
        <v>LYDarnah</v>
      </c>
    </row>
    <row r="3231" spans="1:3" ht="12" customHeight="1">
      <c r="A3231" s="215" t="s">
        <v>10912</v>
      </c>
      <c r="B3231" s="215" t="s">
        <v>10913</v>
      </c>
      <c r="C3231" s="215" t="str">
        <f t="shared" si="12"/>
        <v>LYGhāt</v>
      </c>
    </row>
    <row r="3232" spans="1:3" ht="12" customHeight="1">
      <c r="A3232" s="215" t="s">
        <v>10914</v>
      </c>
      <c r="B3232" s="215" t="s">
        <v>10915</v>
      </c>
      <c r="C3232" s="215" t="str">
        <f t="shared" si="12"/>
        <v>LYAl Jabal al Akhḑar</v>
      </c>
    </row>
    <row r="3233" spans="1:3" ht="12" customHeight="1">
      <c r="A3233" s="215" t="s">
        <v>10916</v>
      </c>
      <c r="B3233" s="215" t="s">
        <v>10917</v>
      </c>
      <c r="C3233" s="215" t="str">
        <f t="shared" si="12"/>
        <v>LYAl Jabal al Gharbī</v>
      </c>
    </row>
    <row r="3234" spans="1:3" ht="12" customHeight="1">
      <c r="A3234" s="215" t="s">
        <v>10918</v>
      </c>
      <c r="B3234" s="215" t="s">
        <v>10919</v>
      </c>
      <c r="C3234" s="215" t="str">
        <f t="shared" si="12"/>
        <v>LYAl Jafārah</v>
      </c>
    </row>
    <row r="3235" spans="1:3" ht="12" customHeight="1">
      <c r="A3235" s="215" t="s">
        <v>10920</v>
      </c>
      <c r="B3235" s="215" t="s">
        <v>10921</v>
      </c>
      <c r="C3235" s="215" t="str">
        <f t="shared" si="12"/>
        <v>LYAl Jufrah</v>
      </c>
    </row>
    <row r="3236" spans="1:3" ht="12" customHeight="1">
      <c r="A3236" s="215" t="s">
        <v>10922</v>
      </c>
      <c r="B3236" s="215" t="s">
        <v>10923</v>
      </c>
      <c r="C3236" s="215" t="str">
        <f t="shared" si="12"/>
        <v>LYAl Kufrah</v>
      </c>
    </row>
    <row r="3237" spans="1:3" ht="12" customHeight="1">
      <c r="A3237" s="215" t="s">
        <v>10924</v>
      </c>
      <c r="B3237" s="215" t="s">
        <v>10925</v>
      </c>
      <c r="C3237" s="215" t="str">
        <f t="shared" si="12"/>
        <v>LYAl Marqab</v>
      </c>
    </row>
    <row r="3238" spans="1:3" ht="12" customHeight="1">
      <c r="A3238" s="215" t="s">
        <v>10926</v>
      </c>
      <c r="B3238" s="215" t="s">
        <v>10927</v>
      </c>
      <c r="C3238" s="215" t="str">
        <f t="shared" si="12"/>
        <v>LYMişrātah</v>
      </c>
    </row>
    <row r="3239" spans="1:3" ht="12" customHeight="1">
      <c r="A3239" s="215" t="s">
        <v>10928</v>
      </c>
      <c r="B3239" s="215" t="s">
        <v>10929</v>
      </c>
      <c r="C3239" s="215" t="str">
        <f t="shared" si="12"/>
        <v>LYAl Marj</v>
      </c>
    </row>
    <row r="3240" spans="1:3" ht="12" customHeight="1">
      <c r="A3240" s="215" t="s">
        <v>10930</v>
      </c>
      <c r="B3240" s="215" t="s">
        <v>10931</v>
      </c>
      <c r="C3240" s="215" t="str">
        <f t="shared" si="12"/>
        <v>LYMurzuq</v>
      </c>
    </row>
    <row r="3241" spans="1:3" ht="12" customHeight="1">
      <c r="A3241" s="215" t="s">
        <v>10932</v>
      </c>
      <c r="B3241" s="215" t="s">
        <v>10933</v>
      </c>
      <c r="C3241" s="215" t="str">
        <f t="shared" si="12"/>
        <v>LYNālūt</v>
      </c>
    </row>
    <row r="3242" spans="1:3" ht="12" customHeight="1">
      <c r="A3242" s="215" t="s">
        <v>10934</v>
      </c>
      <c r="B3242" s="215" t="s">
        <v>10935</v>
      </c>
      <c r="C3242" s="215" t="str">
        <f t="shared" si="12"/>
        <v>LYAn Nuqāţ al Khams</v>
      </c>
    </row>
    <row r="3243" spans="1:3" ht="12" customHeight="1">
      <c r="A3243" s="215" t="s">
        <v>10936</v>
      </c>
      <c r="B3243" s="215" t="s">
        <v>10937</v>
      </c>
      <c r="C3243" s="215" t="str">
        <f t="shared" si="12"/>
        <v>LYSabhā</v>
      </c>
    </row>
    <row r="3244" spans="1:3" ht="12" customHeight="1">
      <c r="A3244" s="215" t="s">
        <v>10938</v>
      </c>
      <c r="B3244" s="215" t="s">
        <v>10939</v>
      </c>
      <c r="C3244" s="215" t="str">
        <f t="shared" si="12"/>
        <v>LYSurt</v>
      </c>
    </row>
    <row r="3245" spans="1:3" ht="12" customHeight="1">
      <c r="A3245" s="215" t="s">
        <v>10940</v>
      </c>
      <c r="B3245" s="215" t="s">
        <v>10941</v>
      </c>
      <c r="C3245" s="215" t="str">
        <f t="shared" si="12"/>
        <v>LYŢarābulus</v>
      </c>
    </row>
    <row r="3246" spans="1:3" ht="12" customHeight="1">
      <c r="A3246" s="215" t="s">
        <v>10942</v>
      </c>
      <c r="B3246" s="215" t="s">
        <v>10943</v>
      </c>
      <c r="C3246" s="215" t="str">
        <f t="shared" si="12"/>
        <v>LYAl Wāḩāt</v>
      </c>
    </row>
    <row r="3247" spans="1:3" ht="12" customHeight="1">
      <c r="A3247" s="215" t="s">
        <v>10944</v>
      </c>
      <c r="B3247" s="215" t="s">
        <v>10945</v>
      </c>
      <c r="C3247" s="215" t="str">
        <f t="shared" si="12"/>
        <v>LYWādī al Ḩayāt</v>
      </c>
    </row>
    <row r="3248" spans="1:3" ht="12" customHeight="1">
      <c r="A3248" s="215" t="s">
        <v>10946</v>
      </c>
      <c r="B3248" s="215" t="s">
        <v>10947</v>
      </c>
      <c r="C3248" s="215" t="str">
        <f t="shared" si="12"/>
        <v>LYWādī ash Shāţi’</v>
      </c>
    </row>
    <row r="3249" spans="1:3" ht="12" customHeight="1">
      <c r="A3249" s="215" t="s">
        <v>10948</v>
      </c>
      <c r="B3249" s="215" t="s">
        <v>10949</v>
      </c>
      <c r="C3249" s="215" t="str">
        <f t="shared" si="12"/>
        <v>LYAz Zāwiyah</v>
      </c>
    </row>
    <row r="3250" spans="1:3" ht="12" customHeight="1">
      <c r="A3250" s="215" t="s">
        <v>10950</v>
      </c>
      <c r="B3250" s="215" t="s">
        <v>10951</v>
      </c>
      <c r="C3250" s="215" t="str">
        <f t="shared" si="12"/>
        <v>MATanger-Tétouan-Al Hoceïma</v>
      </c>
    </row>
    <row r="3251" spans="1:3" ht="12" customHeight="1">
      <c r="A3251" s="215" t="s">
        <v>10952</v>
      </c>
      <c r="B3251" s="215" t="s">
        <v>10953</v>
      </c>
      <c r="C3251" s="215" t="str">
        <f t="shared" si="12"/>
        <v>MAM’diq-Fnideq</v>
      </c>
    </row>
    <row r="3252" spans="1:3" ht="12" customHeight="1">
      <c r="A3252" s="215" t="s">
        <v>10954</v>
      </c>
      <c r="B3252" s="215" t="s">
        <v>10955</v>
      </c>
      <c r="C3252" s="215" t="str">
        <f t="shared" si="12"/>
        <v>MATanger-Assilah</v>
      </c>
    </row>
    <row r="3253" spans="1:3" ht="12" customHeight="1">
      <c r="A3253" s="215" t="s">
        <v>10956</v>
      </c>
      <c r="B3253" s="215" t="s">
        <v>10957</v>
      </c>
      <c r="C3253" s="215" t="str">
        <f t="shared" si="12"/>
        <v>MAChefchaouen</v>
      </c>
    </row>
    <row r="3254" spans="1:3" ht="12" customHeight="1">
      <c r="A3254" s="215" t="s">
        <v>10958</v>
      </c>
      <c r="B3254" s="215" t="s">
        <v>10959</v>
      </c>
      <c r="C3254" s="215" t="str">
        <f t="shared" si="12"/>
        <v>MAFahs-Anjra</v>
      </c>
    </row>
    <row r="3255" spans="1:3" ht="12" customHeight="1">
      <c r="A3255" s="215" t="s">
        <v>10960</v>
      </c>
      <c r="B3255" s="215" t="s">
        <v>10961</v>
      </c>
      <c r="C3255" s="215" t="str">
        <f t="shared" si="12"/>
        <v>MAAl Hoceïma</v>
      </c>
    </row>
    <row r="3256" spans="1:3" ht="12" customHeight="1">
      <c r="A3256" s="215" t="s">
        <v>10962</v>
      </c>
      <c r="B3256" s="215" t="s">
        <v>10963</v>
      </c>
      <c r="C3256" s="215" t="str">
        <f t="shared" si="12"/>
        <v>MALarache</v>
      </c>
    </row>
    <row r="3257" spans="1:3" ht="12" customHeight="1">
      <c r="A3257" s="215" t="s">
        <v>10964</v>
      </c>
      <c r="B3257" s="215" t="s">
        <v>10965</v>
      </c>
      <c r="C3257" s="215" t="str">
        <f t="shared" si="12"/>
        <v>MAOuezzane</v>
      </c>
    </row>
    <row r="3258" spans="1:3" ht="12" customHeight="1">
      <c r="A3258" s="215" t="s">
        <v>10966</v>
      </c>
      <c r="B3258" s="215" t="s">
        <v>10967</v>
      </c>
      <c r="C3258" s="215" t="str">
        <f t="shared" si="12"/>
        <v>MATétouan</v>
      </c>
    </row>
    <row r="3259" spans="1:3" ht="12" customHeight="1">
      <c r="A3259" s="215" t="s">
        <v>10968</v>
      </c>
      <c r="B3259" s="215" t="s">
        <v>10969</v>
      </c>
      <c r="C3259" s="215" t="str">
        <f t="shared" si="12"/>
        <v>MAL'Oriental</v>
      </c>
    </row>
    <row r="3260" spans="1:3" ht="12" customHeight="1">
      <c r="A3260" s="215" t="s">
        <v>10970</v>
      </c>
      <c r="B3260" s="215" t="s">
        <v>10971</v>
      </c>
      <c r="C3260" s="215" t="str">
        <f t="shared" si="12"/>
        <v>MAOujda-Angad</v>
      </c>
    </row>
    <row r="3261" spans="1:3" ht="12" customHeight="1">
      <c r="A3261" s="215" t="s">
        <v>10972</v>
      </c>
      <c r="B3261" s="215" t="s">
        <v>10973</v>
      </c>
      <c r="C3261" s="215" t="str">
        <f t="shared" si="12"/>
        <v>MABerkane</v>
      </c>
    </row>
    <row r="3262" spans="1:3" ht="12" customHeight="1">
      <c r="A3262" s="215" t="s">
        <v>10974</v>
      </c>
      <c r="B3262" s="215" t="s">
        <v>10975</v>
      </c>
      <c r="C3262" s="215" t="str">
        <f t="shared" si="12"/>
        <v>MADriouch</v>
      </c>
    </row>
    <row r="3263" spans="1:3" ht="12" customHeight="1">
      <c r="A3263" s="215" t="s">
        <v>10976</v>
      </c>
      <c r="B3263" s="215" t="s">
        <v>10977</v>
      </c>
      <c r="C3263" s="215" t="str">
        <f t="shared" si="12"/>
        <v>MAFiguig</v>
      </c>
    </row>
    <row r="3264" spans="1:3" ht="12" customHeight="1">
      <c r="A3264" s="215" t="s">
        <v>10978</v>
      </c>
      <c r="B3264" s="215" t="s">
        <v>10979</v>
      </c>
      <c r="C3264" s="215" t="str">
        <f t="shared" si="12"/>
        <v>MAGuercif</v>
      </c>
    </row>
    <row r="3265" spans="1:3" ht="12" customHeight="1">
      <c r="A3265" s="215" t="s">
        <v>10980</v>
      </c>
      <c r="B3265" s="215" t="s">
        <v>10981</v>
      </c>
      <c r="C3265" s="215" t="str">
        <f t="shared" si="12"/>
        <v>MAJerada</v>
      </c>
    </row>
    <row r="3266" spans="1:3" ht="12" customHeight="1">
      <c r="A3266" s="215" t="s">
        <v>10982</v>
      </c>
      <c r="B3266" s="215" t="s">
        <v>10983</v>
      </c>
      <c r="C3266" s="215" t="str">
        <f t="shared" si="12"/>
        <v>MANador</v>
      </c>
    </row>
    <row r="3267" spans="1:3" ht="12" customHeight="1">
      <c r="A3267" s="215" t="s">
        <v>10984</v>
      </c>
      <c r="B3267" s="215" t="s">
        <v>10985</v>
      </c>
      <c r="C3267" s="215" t="str">
        <f t="shared" si="12"/>
        <v>MATaourirt</v>
      </c>
    </row>
    <row r="3268" spans="1:3" ht="12" customHeight="1">
      <c r="A3268" s="215" t="s">
        <v>10986</v>
      </c>
      <c r="B3268" s="215" t="s">
        <v>10987</v>
      </c>
      <c r="C3268" s="215" t="str">
        <f t="shared" si="12"/>
        <v>MAFès-Meknès</v>
      </c>
    </row>
    <row r="3269" spans="1:3" ht="12" customHeight="1">
      <c r="A3269" s="215" t="s">
        <v>10988</v>
      </c>
      <c r="B3269" s="215" t="s">
        <v>10989</v>
      </c>
      <c r="C3269" s="215" t="str">
        <f t="shared" si="12"/>
        <v>MAFès</v>
      </c>
    </row>
    <row r="3270" spans="1:3" ht="12" customHeight="1">
      <c r="A3270" s="215" t="s">
        <v>10990</v>
      </c>
      <c r="B3270" s="215" t="s">
        <v>10991</v>
      </c>
      <c r="C3270" s="215" t="str">
        <f t="shared" si="12"/>
        <v>MAMeknès</v>
      </c>
    </row>
    <row r="3271" spans="1:3" ht="12" customHeight="1">
      <c r="A3271" s="215" t="s">
        <v>10992</v>
      </c>
      <c r="B3271" s="215" t="s">
        <v>10993</v>
      </c>
      <c r="C3271" s="215" t="str">
        <f t="shared" si="12"/>
        <v>MABoulemane</v>
      </c>
    </row>
    <row r="3272" spans="1:3" ht="12" customHeight="1">
      <c r="A3272" s="215" t="s">
        <v>10994</v>
      </c>
      <c r="B3272" s="215" t="s">
        <v>10995</v>
      </c>
      <c r="C3272" s="215" t="str">
        <f t="shared" si="12"/>
        <v>MAEl Hajeb</v>
      </c>
    </row>
    <row r="3273" spans="1:3" ht="12" customHeight="1">
      <c r="A3273" s="215" t="s">
        <v>10996</v>
      </c>
      <c r="B3273" s="215" t="s">
        <v>10997</v>
      </c>
      <c r="C3273" s="215" t="str">
        <f t="shared" si="12"/>
        <v>MAIfrane</v>
      </c>
    </row>
    <row r="3274" spans="1:3" ht="12" customHeight="1">
      <c r="A3274" s="215" t="s">
        <v>10998</v>
      </c>
      <c r="B3274" s="215" t="s">
        <v>10999</v>
      </c>
      <c r="C3274" s="215" t="str">
        <f t="shared" si="12"/>
        <v>MAMoulay Yacoub</v>
      </c>
    </row>
    <row r="3275" spans="1:3" ht="12" customHeight="1">
      <c r="A3275" s="215" t="s">
        <v>11000</v>
      </c>
      <c r="B3275" s="215" t="s">
        <v>11001</v>
      </c>
      <c r="C3275" s="215" t="str">
        <f t="shared" si="12"/>
        <v>MASefrou</v>
      </c>
    </row>
    <row r="3276" spans="1:3" ht="12" customHeight="1">
      <c r="A3276" s="215" t="s">
        <v>11002</v>
      </c>
      <c r="B3276" s="215" t="s">
        <v>11003</v>
      </c>
      <c r="C3276" s="215" t="str">
        <f t="shared" si="12"/>
        <v>MATaounate</v>
      </c>
    </row>
    <row r="3277" spans="1:3" ht="12" customHeight="1">
      <c r="A3277" s="215" t="s">
        <v>11004</v>
      </c>
      <c r="B3277" s="215" t="s">
        <v>11005</v>
      </c>
      <c r="C3277" s="215" t="str">
        <f t="shared" si="12"/>
        <v>MATaza</v>
      </c>
    </row>
    <row r="3278" spans="1:3" ht="12" customHeight="1">
      <c r="A3278" s="215" t="s">
        <v>11006</v>
      </c>
      <c r="B3278" s="215" t="s">
        <v>11007</v>
      </c>
      <c r="C3278" s="215" t="str">
        <f t="shared" si="12"/>
        <v>MARabat-Salé-Kénitra</v>
      </c>
    </row>
    <row r="3279" spans="1:3" ht="12" customHeight="1">
      <c r="A3279" s="215" t="s">
        <v>11008</v>
      </c>
      <c r="B3279" s="215" t="s">
        <v>11009</v>
      </c>
      <c r="C3279" s="215" t="str">
        <f t="shared" si="12"/>
        <v>MARabat</v>
      </c>
    </row>
    <row r="3280" spans="1:3" ht="12" customHeight="1">
      <c r="A3280" s="215" t="s">
        <v>11010</v>
      </c>
      <c r="B3280" s="215" t="s">
        <v>11011</v>
      </c>
      <c r="C3280" s="215" t="str">
        <f t="shared" si="12"/>
        <v>MASalé</v>
      </c>
    </row>
    <row r="3281" spans="1:3" ht="12" customHeight="1">
      <c r="A3281" s="215" t="s">
        <v>11012</v>
      </c>
      <c r="B3281" s="215" t="s">
        <v>11013</v>
      </c>
      <c r="C3281" s="215" t="str">
        <f t="shared" si="12"/>
        <v>MASkhirate-Témara</v>
      </c>
    </row>
    <row r="3282" spans="1:3" ht="12" customHeight="1">
      <c r="A3282" s="215" t="s">
        <v>11014</v>
      </c>
      <c r="B3282" s="215" t="s">
        <v>11015</v>
      </c>
      <c r="C3282" s="215" t="str">
        <f t="shared" si="12"/>
        <v>MAKénitra</v>
      </c>
    </row>
    <row r="3283" spans="1:3" ht="12" customHeight="1">
      <c r="A3283" s="215" t="s">
        <v>11016</v>
      </c>
      <c r="B3283" s="215" t="s">
        <v>11017</v>
      </c>
      <c r="C3283" s="215" t="str">
        <f t="shared" si="12"/>
        <v>MAKhemisset</v>
      </c>
    </row>
    <row r="3284" spans="1:3" ht="12" customHeight="1">
      <c r="A3284" s="215" t="s">
        <v>11018</v>
      </c>
      <c r="B3284" s="215" t="s">
        <v>11019</v>
      </c>
      <c r="C3284" s="215" t="str">
        <f t="shared" si="12"/>
        <v>MANouaceur</v>
      </c>
    </row>
    <row r="3285" spans="1:3" ht="12" customHeight="1">
      <c r="A3285" s="215" t="s">
        <v>11020</v>
      </c>
      <c r="B3285" s="215" t="s">
        <v>11021</v>
      </c>
      <c r="C3285" s="215" t="str">
        <f t="shared" si="12"/>
        <v>MASidi Kacem</v>
      </c>
    </row>
    <row r="3286" spans="1:3" ht="12" customHeight="1">
      <c r="A3286" s="215" t="s">
        <v>11022</v>
      </c>
      <c r="B3286" s="215" t="s">
        <v>11023</v>
      </c>
      <c r="C3286" s="215" t="str">
        <f t="shared" si="12"/>
        <v>MASidi Slimane</v>
      </c>
    </row>
    <row r="3287" spans="1:3" ht="12" customHeight="1">
      <c r="A3287" s="215" t="s">
        <v>11024</v>
      </c>
      <c r="B3287" s="215" t="s">
        <v>11025</v>
      </c>
      <c r="C3287" s="215" t="str">
        <f t="shared" si="12"/>
        <v>MABéni Mellal-Khénifra</v>
      </c>
    </row>
    <row r="3288" spans="1:3" ht="12" customHeight="1">
      <c r="A3288" s="215" t="s">
        <v>11026</v>
      </c>
      <c r="B3288" s="215" t="s">
        <v>11027</v>
      </c>
      <c r="C3288" s="215" t="str">
        <f t="shared" si="12"/>
        <v>MAAzilal</v>
      </c>
    </row>
    <row r="3289" spans="1:3" ht="12" customHeight="1">
      <c r="A3289" s="215" t="s">
        <v>11028</v>
      </c>
      <c r="B3289" s="215" t="s">
        <v>11029</v>
      </c>
      <c r="C3289" s="215" t="str">
        <f t="shared" si="12"/>
        <v>MABéni Mellal</v>
      </c>
    </row>
    <row r="3290" spans="1:3" ht="12" customHeight="1">
      <c r="A3290" s="215" t="s">
        <v>11030</v>
      </c>
      <c r="B3290" s="215" t="s">
        <v>11031</v>
      </c>
      <c r="C3290" s="215" t="str">
        <f t="shared" si="12"/>
        <v>MAFquih Ben Salah</v>
      </c>
    </row>
    <row r="3291" spans="1:3" ht="12" customHeight="1">
      <c r="A3291" s="215" t="s">
        <v>11032</v>
      </c>
      <c r="B3291" s="215" t="s">
        <v>11033</v>
      </c>
      <c r="C3291" s="215" t="str">
        <f t="shared" si="12"/>
        <v>MAKhenifra</v>
      </c>
    </row>
    <row r="3292" spans="1:3" ht="12" customHeight="1">
      <c r="A3292" s="215" t="s">
        <v>11034</v>
      </c>
      <c r="B3292" s="215" t="s">
        <v>11035</v>
      </c>
      <c r="C3292" s="215" t="str">
        <f t="shared" si="12"/>
        <v>MAKhouribga</v>
      </c>
    </row>
    <row r="3293" spans="1:3" ht="12" customHeight="1">
      <c r="A3293" s="215" t="s">
        <v>11036</v>
      </c>
      <c r="B3293" s="215" t="s">
        <v>11037</v>
      </c>
      <c r="C3293" s="215" t="str">
        <f t="shared" si="12"/>
        <v>MACasablanca-Settat</v>
      </c>
    </row>
    <row r="3294" spans="1:3" ht="12" customHeight="1">
      <c r="A3294" s="215" t="s">
        <v>11038</v>
      </c>
      <c r="B3294" s="215" t="s">
        <v>11039</v>
      </c>
      <c r="C3294" s="215" t="str">
        <f t="shared" si="12"/>
        <v>MACasablanca</v>
      </c>
    </row>
    <row r="3295" spans="1:3" ht="12" customHeight="1">
      <c r="A3295" s="215" t="s">
        <v>11040</v>
      </c>
      <c r="B3295" s="215" t="s">
        <v>11041</v>
      </c>
      <c r="C3295" s="215" t="str">
        <f t="shared" si="12"/>
        <v>MAMohammadia</v>
      </c>
    </row>
    <row r="3296" spans="1:3" ht="12" customHeight="1">
      <c r="A3296" s="215" t="s">
        <v>11042</v>
      </c>
      <c r="B3296" s="215" t="s">
        <v>11043</v>
      </c>
      <c r="C3296" s="215" t="str">
        <f t="shared" si="12"/>
        <v>MABenslimane</v>
      </c>
    </row>
    <row r="3297" spans="1:3" ht="12" customHeight="1">
      <c r="A3297" s="215" t="s">
        <v>11044</v>
      </c>
      <c r="B3297" s="215" t="s">
        <v>11045</v>
      </c>
      <c r="C3297" s="215" t="str">
        <f t="shared" si="12"/>
        <v>MABerrechid</v>
      </c>
    </row>
    <row r="3298" spans="1:3" ht="12" customHeight="1">
      <c r="A3298" s="215" t="s">
        <v>11046</v>
      </c>
      <c r="B3298" s="215" t="s">
        <v>11047</v>
      </c>
      <c r="C3298" s="215" t="str">
        <f t="shared" si="12"/>
        <v>MAChtouka-Ait Baha</v>
      </c>
    </row>
    <row r="3299" spans="1:3" ht="12" customHeight="1">
      <c r="A3299" s="215" t="s">
        <v>11048</v>
      </c>
      <c r="B3299" s="215" t="s">
        <v>11049</v>
      </c>
      <c r="C3299" s="215" t="str">
        <f t="shared" si="12"/>
        <v>MAEl Jadida</v>
      </c>
    </row>
    <row r="3300" spans="1:3" ht="12" customHeight="1">
      <c r="A3300" s="215" t="s">
        <v>11050</v>
      </c>
      <c r="B3300" s="215" t="s">
        <v>11051</v>
      </c>
      <c r="C3300" s="215" t="str">
        <f t="shared" si="12"/>
        <v>MAMédiouna</v>
      </c>
    </row>
    <row r="3301" spans="1:3" ht="12" customHeight="1">
      <c r="A3301" s="215" t="s">
        <v>11052</v>
      </c>
      <c r="B3301" s="215" t="s">
        <v>11053</v>
      </c>
      <c r="C3301" s="215" t="str">
        <f t="shared" si="12"/>
        <v>MASettat</v>
      </c>
    </row>
    <row r="3302" spans="1:3" ht="12" customHeight="1">
      <c r="A3302" s="215" t="s">
        <v>11054</v>
      </c>
      <c r="B3302" s="215" t="s">
        <v>11055</v>
      </c>
      <c r="C3302" s="215" t="str">
        <f t="shared" si="12"/>
        <v>MASidi Bennour</v>
      </c>
    </row>
    <row r="3303" spans="1:3" ht="12" customHeight="1">
      <c r="A3303" s="215" t="s">
        <v>11056</v>
      </c>
      <c r="B3303" s="215" t="s">
        <v>11057</v>
      </c>
      <c r="C3303" s="215" t="str">
        <f t="shared" si="12"/>
        <v>MAMarrakech-Safi</v>
      </c>
    </row>
    <row r="3304" spans="1:3" ht="12" customHeight="1">
      <c r="A3304" s="215" t="s">
        <v>11058</v>
      </c>
      <c r="B3304" s="215" t="s">
        <v>11059</v>
      </c>
      <c r="C3304" s="215" t="str">
        <f t="shared" si="12"/>
        <v>MAMarrakech</v>
      </c>
    </row>
    <row r="3305" spans="1:3" ht="12" customHeight="1">
      <c r="A3305" s="215" t="s">
        <v>11060</v>
      </c>
      <c r="B3305" s="215" t="s">
        <v>11061</v>
      </c>
      <c r="C3305" s="215" t="str">
        <f t="shared" si="12"/>
        <v>MAChichaoua</v>
      </c>
    </row>
    <row r="3306" spans="1:3" ht="12" customHeight="1">
      <c r="A3306" s="215" t="s">
        <v>11062</v>
      </c>
      <c r="B3306" s="215" t="s">
        <v>11063</v>
      </c>
      <c r="C3306" s="215" t="str">
        <f t="shared" si="12"/>
        <v>MAEssaouira</v>
      </c>
    </row>
    <row r="3307" spans="1:3" ht="12" customHeight="1">
      <c r="A3307" s="215" t="s">
        <v>11064</v>
      </c>
      <c r="B3307" s="215" t="s">
        <v>11065</v>
      </c>
      <c r="C3307" s="215" t="str">
        <f t="shared" si="12"/>
        <v>MAAl Haouz</v>
      </c>
    </row>
    <row r="3308" spans="1:3" ht="12" customHeight="1">
      <c r="A3308" s="215" t="s">
        <v>11066</v>
      </c>
      <c r="B3308" s="215" t="s">
        <v>11067</v>
      </c>
      <c r="C3308" s="215" t="str">
        <f t="shared" si="12"/>
        <v>MAEl Kelâa des Sraghna</v>
      </c>
    </row>
    <row r="3309" spans="1:3" ht="12" customHeight="1">
      <c r="A3309" s="215" t="s">
        <v>11068</v>
      </c>
      <c r="B3309" s="215" t="s">
        <v>11069</v>
      </c>
      <c r="C3309" s="215" t="str">
        <f t="shared" si="12"/>
        <v>MARehamna</v>
      </c>
    </row>
    <row r="3310" spans="1:3" ht="12" customHeight="1">
      <c r="A3310" s="215" t="s">
        <v>11070</v>
      </c>
      <c r="B3310" s="215" t="s">
        <v>11071</v>
      </c>
      <c r="C3310" s="215" t="str">
        <f t="shared" si="12"/>
        <v>MASafi</v>
      </c>
    </row>
    <row r="3311" spans="1:3" ht="12" customHeight="1">
      <c r="A3311" s="215" t="s">
        <v>11072</v>
      </c>
      <c r="B3311" s="215" t="s">
        <v>11073</v>
      </c>
      <c r="C3311" s="215" t="str">
        <f t="shared" si="12"/>
        <v>MAYoussoufia</v>
      </c>
    </row>
    <row r="3312" spans="1:3" ht="12" customHeight="1">
      <c r="A3312" s="215" t="s">
        <v>11074</v>
      </c>
      <c r="B3312" s="215" t="s">
        <v>11075</v>
      </c>
      <c r="C3312" s="215" t="str">
        <f t="shared" si="12"/>
        <v>MADrâa-Tafilalet</v>
      </c>
    </row>
    <row r="3313" spans="1:3" ht="12" customHeight="1">
      <c r="A3313" s="215" t="s">
        <v>11076</v>
      </c>
      <c r="B3313" s="215" t="s">
        <v>11077</v>
      </c>
      <c r="C3313" s="215" t="str">
        <f t="shared" si="12"/>
        <v>MAErrachidia</v>
      </c>
    </row>
    <row r="3314" spans="1:3" ht="12" customHeight="1">
      <c r="A3314" s="215" t="s">
        <v>11078</v>
      </c>
      <c r="B3314" s="215" t="s">
        <v>11079</v>
      </c>
      <c r="C3314" s="215" t="str">
        <f t="shared" si="12"/>
        <v>MAMidelt</v>
      </c>
    </row>
    <row r="3315" spans="1:3" ht="12" customHeight="1">
      <c r="A3315" s="215" t="s">
        <v>11080</v>
      </c>
      <c r="B3315" s="215" t="s">
        <v>11081</v>
      </c>
      <c r="C3315" s="215" t="str">
        <f t="shared" si="12"/>
        <v>MAOuarzazate</v>
      </c>
    </row>
    <row r="3316" spans="1:3" ht="12" customHeight="1">
      <c r="A3316" s="215" t="s">
        <v>11082</v>
      </c>
      <c r="B3316" s="215" t="s">
        <v>11083</v>
      </c>
      <c r="C3316" s="215" t="str">
        <f t="shared" si="12"/>
        <v>MATinghir</v>
      </c>
    </row>
    <row r="3317" spans="1:3" ht="12" customHeight="1">
      <c r="A3317" s="215" t="s">
        <v>11084</v>
      </c>
      <c r="B3317" s="215" t="s">
        <v>11085</v>
      </c>
      <c r="C3317" s="215" t="str">
        <f t="shared" ref="C3317:C3571" si="13">LEFT(A3317,2)&amp;B3317</f>
        <v>MAZagora</v>
      </c>
    </row>
    <row r="3318" spans="1:3" ht="12" customHeight="1">
      <c r="A3318" s="215" t="s">
        <v>11086</v>
      </c>
      <c r="B3318" s="215" t="s">
        <v>11087</v>
      </c>
      <c r="C3318" s="215" t="str">
        <f t="shared" si="13"/>
        <v>MASouss-Massa</v>
      </c>
    </row>
    <row r="3319" spans="1:3" ht="12" customHeight="1">
      <c r="A3319" s="215" t="s">
        <v>11088</v>
      </c>
      <c r="B3319" s="215" t="s">
        <v>11089</v>
      </c>
      <c r="C3319" s="215" t="str">
        <f t="shared" si="13"/>
        <v>MAAgadir-Ida-Ou-Tanane</v>
      </c>
    </row>
    <row r="3320" spans="1:3" ht="12" customHeight="1">
      <c r="A3320" s="215" t="s">
        <v>11090</v>
      </c>
      <c r="B3320" s="215" t="s">
        <v>11091</v>
      </c>
      <c r="C3320" s="215" t="str">
        <f t="shared" si="13"/>
        <v>MAInezgane-Ait Melloul</v>
      </c>
    </row>
    <row r="3321" spans="1:3" ht="12" customHeight="1">
      <c r="A3321" s="215" t="s">
        <v>11092</v>
      </c>
      <c r="B3321" s="215" t="s">
        <v>11093</v>
      </c>
      <c r="C3321" s="215" t="str">
        <f t="shared" si="13"/>
        <v>MATaroudant</v>
      </c>
    </row>
    <row r="3322" spans="1:3" ht="12" customHeight="1">
      <c r="A3322" s="215" t="s">
        <v>11094</v>
      </c>
      <c r="B3322" s="215" t="s">
        <v>11095</v>
      </c>
      <c r="C3322" s="215" t="str">
        <f t="shared" si="13"/>
        <v>MATata</v>
      </c>
    </row>
    <row r="3323" spans="1:3" ht="12" customHeight="1">
      <c r="A3323" s="215" t="s">
        <v>11096</v>
      </c>
      <c r="B3323" s="215" t="s">
        <v>11097</v>
      </c>
      <c r="C3323" s="215" t="str">
        <f t="shared" si="13"/>
        <v>MATiznit</v>
      </c>
    </row>
    <row r="3324" spans="1:3" ht="12" customHeight="1">
      <c r="A3324" s="215" t="s">
        <v>11098</v>
      </c>
      <c r="B3324" s="215" t="s">
        <v>11099</v>
      </c>
      <c r="C3324" s="215" t="str">
        <f t="shared" si="13"/>
        <v>MAGuelmim-Oued Noun (EH-partial)</v>
      </c>
    </row>
    <row r="3325" spans="1:3" ht="12" customHeight="1">
      <c r="A3325" s="215" t="s">
        <v>11100</v>
      </c>
      <c r="B3325" s="215" t="s">
        <v>11101</v>
      </c>
      <c r="C3325" s="215" t="str">
        <f t="shared" si="13"/>
        <v>MAAssa-Zag (EH-partial)</v>
      </c>
    </row>
    <row r="3326" spans="1:3" ht="12" customHeight="1">
      <c r="A3326" s="215" t="s">
        <v>11102</v>
      </c>
      <c r="B3326" s="215" t="s">
        <v>11103</v>
      </c>
      <c r="C3326" s="215" t="str">
        <f t="shared" si="13"/>
        <v>MAGuelmim</v>
      </c>
    </row>
    <row r="3327" spans="1:3" ht="12" customHeight="1">
      <c r="A3327" s="215" t="s">
        <v>11104</v>
      </c>
      <c r="B3327" s="215" t="s">
        <v>11105</v>
      </c>
      <c r="C3327" s="215" t="str">
        <f t="shared" si="13"/>
        <v>MASidi Ifni</v>
      </c>
    </row>
    <row r="3328" spans="1:3" ht="12" customHeight="1">
      <c r="A3328" s="215" t="s">
        <v>11106</v>
      </c>
      <c r="B3328" s="215" t="s">
        <v>11107</v>
      </c>
      <c r="C3328" s="215" t="str">
        <f t="shared" si="13"/>
        <v>MATan-Tan (EH-partial)</v>
      </c>
    </row>
    <row r="3329" spans="1:3" ht="12" customHeight="1">
      <c r="A3329" s="215" t="s">
        <v>11108</v>
      </c>
      <c r="B3329" s="215" t="s">
        <v>11109</v>
      </c>
      <c r="C3329" s="215" t="str">
        <f t="shared" si="13"/>
        <v>MALaâyoune-Sakia El Hamra (EH-partial)</v>
      </c>
    </row>
    <row r="3330" spans="1:3" ht="12" customHeight="1">
      <c r="A3330" s="215" t="s">
        <v>11110</v>
      </c>
      <c r="B3330" s="215" t="s">
        <v>11111</v>
      </c>
      <c r="C3330" s="215" t="str">
        <f t="shared" si="13"/>
        <v>MABoujdour (EH)</v>
      </c>
    </row>
    <row r="3331" spans="1:3" ht="12" customHeight="1">
      <c r="A3331" s="215" t="s">
        <v>11112</v>
      </c>
      <c r="B3331" s="215" t="s">
        <v>11113</v>
      </c>
      <c r="C3331" s="215" t="str">
        <f t="shared" si="13"/>
        <v>MAEs-Semara (EH-partial)</v>
      </c>
    </row>
    <row r="3332" spans="1:3" ht="12" customHeight="1">
      <c r="A3332" s="215" t="s">
        <v>11114</v>
      </c>
      <c r="B3332" s="215" t="s">
        <v>11115</v>
      </c>
      <c r="C3332" s="215" t="str">
        <f t="shared" si="13"/>
        <v>MALaâyoune (EH)</v>
      </c>
    </row>
    <row r="3333" spans="1:3" ht="12" customHeight="1">
      <c r="A3333" s="215" t="s">
        <v>11116</v>
      </c>
      <c r="B3333" s="215" t="s">
        <v>11117</v>
      </c>
      <c r="C3333" s="215" t="str">
        <f t="shared" si="13"/>
        <v>MATarfaya (EH-partial)</v>
      </c>
    </row>
    <row r="3334" spans="1:3" ht="12" customHeight="1">
      <c r="A3334" s="215" t="s">
        <v>11118</v>
      </c>
      <c r="B3334" s="215" t="s">
        <v>11119</v>
      </c>
      <c r="C3334" s="215" t="str">
        <f t="shared" si="13"/>
        <v>MADakhla-Oued Ed-Dahab (EH)</v>
      </c>
    </row>
    <row r="3335" spans="1:3" ht="12" customHeight="1">
      <c r="A3335" s="215" t="s">
        <v>11120</v>
      </c>
      <c r="B3335" s="215" t="s">
        <v>11121</v>
      </c>
      <c r="C3335" s="215" t="str">
        <f t="shared" si="13"/>
        <v>MAAousserd (EH)</v>
      </c>
    </row>
    <row r="3336" spans="1:3" ht="12" customHeight="1">
      <c r="A3336" s="215" t="s">
        <v>11122</v>
      </c>
      <c r="B3336" s="215" t="s">
        <v>11123</v>
      </c>
      <c r="C3336" s="215" t="str">
        <f t="shared" si="13"/>
        <v>MAOued Ed-Dahab (EH)</v>
      </c>
    </row>
    <row r="3337" spans="1:3" ht="12" customHeight="1">
      <c r="A3337" s="215" t="s">
        <v>11124</v>
      </c>
      <c r="B3337" s="215" t="s">
        <v>11125</v>
      </c>
      <c r="C3337" s="215" t="str">
        <f t="shared" si="13"/>
        <v>MCLa Colle</v>
      </c>
    </row>
    <row r="3338" spans="1:3" ht="12" customHeight="1">
      <c r="A3338" s="215" t="s">
        <v>11126</v>
      </c>
      <c r="B3338" s="215" t="s">
        <v>11127</v>
      </c>
      <c r="C3338" s="215" t="str">
        <f t="shared" si="13"/>
        <v>MCLa Condamine</v>
      </c>
    </row>
    <row r="3339" spans="1:3" ht="12" customHeight="1">
      <c r="A3339" s="215" t="s">
        <v>11128</v>
      </c>
      <c r="B3339" s="215" t="s">
        <v>11129</v>
      </c>
      <c r="C3339" s="215" t="str">
        <f t="shared" si="13"/>
        <v>MCFontvieille</v>
      </c>
    </row>
    <row r="3340" spans="1:3" ht="12" customHeight="1">
      <c r="A3340" s="215" t="s">
        <v>11130</v>
      </c>
      <c r="B3340" s="215" t="s">
        <v>11131</v>
      </c>
      <c r="C3340" s="215" t="str">
        <f t="shared" si="13"/>
        <v>MCLa Gare</v>
      </c>
    </row>
    <row r="3341" spans="1:3" ht="12" customHeight="1">
      <c r="A3341" s="215" t="s">
        <v>11132</v>
      </c>
      <c r="B3341" s="215" t="s">
        <v>11133</v>
      </c>
      <c r="C3341" s="215" t="str">
        <f t="shared" si="13"/>
        <v>MCJardin Exotique</v>
      </c>
    </row>
    <row r="3342" spans="1:3" ht="12" customHeight="1">
      <c r="A3342" s="215" t="s">
        <v>11134</v>
      </c>
      <c r="B3342" s="215" t="s">
        <v>11135</v>
      </c>
      <c r="C3342" s="215" t="str">
        <f t="shared" si="13"/>
        <v>MCLarvotto</v>
      </c>
    </row>
    <row r="3343" spans="1:3" ht="12" customHeight="1">
      <c r="A3343" s="215" t="s">
        <v>11136</v>
      </c>
      <c r="B3343" s="215" t="s">
        <v>11137</v>
      </c>
      <c r="C3343" s="215" t="str">
        <f t="shared" si="13"/>
        <v>MCMalbousquet</v>
      </c>
    </row>
    <row r="3344" spans="1:3" ht="12" customHeight="1">
      <c r="A3344" s="215" t="s">
        <v>11138</v>
      </c>
      <c r="B3344" s="215" t="s">
        <v>11139</v>
      </c>
      <c r="C3344" s="215" t="str">
        <f t="shared" si="13"/>
        <v>MCMonte-Carlo</v>
      </c>
    </row>
    <row r="3345" spans="1:3" ht="12" customHeight="1">
      <c r="A3345" s="215" t="s">
        <v>11140</v>
      </c>
      <c r="B3345" s="215" t="s">
        <v>11141</v>
      </c>
      <c r="C3345" s="215" t="str">
        <f t="shared" si="13"/>
        <v>MCMoneghetti</v>
      </c>
    </row>
    <row r="3346" spans="1:3" ht="12" customHeight="1">
      <c r="A3346" s="215" t="s">
        <v>11142</v>
      </c>
      <c r="B3346" s="215" t="s">
        <v>11143</v>
      </c>
      <c r="C3346" s="215" t="str">
        <f t="shared" si="13"/>
        <v>MCMonaco-Ville</v>
      </c>
    </row>
    <row r="3347" spans="1:3" ht="12" customHeight="1">
      <c r="A3347" s="215" t="s">
        <v>11144</v>
      </c>
      <c r="B3347" s="215" t="s">
        <v>11145</v>
      </c>
      <c r="C3347" s="215" t="str">
        <f t="shared" si="13"/>
        <v>MCMoulins</v>
      </c>
    </row>
    <row r="3348" spans="1:3" ht="12" customHeight="1">
      <c r="A3348" s="215" t="s">
        <v>11146</v>
      </c>
      <c r="B3348" s="215" t="s">
        <v>11147</v>
      </c>
      <c r="C3348" s="215" t="str">
        <f t="shared" si="13"/>
        <v>MCPort-Hercule</v>
      </c>
    </row>
    <row r="3349" spans="1:3" ht="12" customHeight="1">
      <c r="A3349" s="215" t="s">
        <v>11148</v>
      </c>
      <c r="B3349" s="215" t="s">
        <v>11149</v>
      </c>
      <c r="C3349" s="215" t="str">
        <f t="shared" si="13"/>
        <v>MCSainte-Dévote</v>
      </c>
    </row>
    <row r="3350" spans="1:3" ht="12" customHeight="1">
      <c r="A3350" s="215" t="s">
        <v>11150</v>
      </c>
      <c r="B3350" s="215" t="s">
        <v>11151</v>
      </c>
      <c r="C3350" s="215" t="str">
        <f t="shared" si="13"/>
        <v>MCLa Source</v>
      </c>
    </row>
    <row r="3351" spans="1:3" ht="12" customHeight="1">
      <c r="A3351" s="215" t="s">
        <v>11152</v>
      </c>
      <c r="B3351" s="215" t="s">
        <v>11153</v>
      </c>
      <c r="C3351" s="215" t="str">
        <f t="shared" si="13"/>
        <v>MCSpélugues</v>
      </c>
    </row>
    <row r="3352" spans="1:3" ht="12" customHeight="1">
      <c r="A3352" s="215" t="s">
        <v>11154</v>
      </c>
      <c r="B3352" s="215" t="s">
        <v>11155</v>
      </c>
      <c r="C3352" s="215" t="str">
        <f t="shared" si="13"/>
        <v>MCSaint-Roman</v>
      </c>
    </row>
    <row r="3353" spans="1:3" ht="12" customHeight="1">
      <c r="A3353" s="215" t="s">
        <v>11156</v>
      </c>
      <c r="B3353" s="215" t="s">
        <v>11157</v>
      </c>
      <c r="C3353" s="215" t="str">
        <f t="shared" si="13"/>
        <v>MCVallon de la Rousse</v>
      </c>
    </row>
    <row r="3354" spans="1:3" ht="12" customHeight="1">
      <c r="A3354" s="215" t="s">
        <v>11158</v>
      </c>
      <c r="B3354" s="215" t="s">
        <v>11159</v>
      </c>
      <c r="C3354" s="215" t="str">
        <f t="shared" si="13"/>
        <v>MDAnenii Noi</v>
      </c>
    </row>
    <row r="3355" spans="1:3" ht="12" customHeight="1">
      <c r="A3355" s="215" t="s">
        <v>11160</v>
      </c>
      <c r="B3355" s="215" t="s">
        <v>11161</v>
      </c>
      <c r="C3355" s="215" t="str">
        <f t="shared" si="13"/>
        <v>MDBriceni</v>
      </c>
    </row>
    <row r="3356" spans="1:3" ht="12" customHeight="1">
      <c r="A3356" s="215" t="s">
        <v>11162</v>
      </c>
      <c r="B3356" s="215" t="s">
        <v>11163</v>
      </c>
      <c r="C3356" s="215" t="str">
        <f t="shared" si="13"/>
        <v>MDBasarabeasca</v>
      </c>
    </row>
    <row r="3357" spans="1:3" ht="12" customHeight="1">
      <c r="A3357" s="215" t="s">
        <v>11164</v>
      </c>
      <c r="B3357" s="215" t="s">
        <v>11165</v>
      </c>
      <c r="C3357" s="215" t="str">
        <f t="shared" si="13"/>
        <v>MDCahul</v>
      </c>
    </row>
    <row r="3358" spans="1:3" ht="12" customHeight="1">
      <c r="A3358" s="215" t="s">
        <v>11166</v>
      </c>
      <c r="B3358" s="215" t="s">
        <v>11167</v>
      </c>
      <c r="C3358" s="215" t="str">
        <f t="shared" si="13"/>
        <v>MDCălărași</v>
      </c>
    </row>
    <row r="3359" spans="1:3" ht="12" customHeight="1">
      <c r="A3359" s="215" t="s">
        <v>11168</v>
      </c>
      <c r="B3359" s="215" t="s">
        <v>11169</v>
      </c>
      <c r="C3359" s="215" t="str">
        <f t="shared" si="13"/>
        <v>MDCimișlia</v>
      </c>
    </row>
    <row r="3360" spans="1:3" ht="12" customHeight="1">
      <c r="A3360" s="215" t="s">
        <v>11170</v>
      </c>
      <c r="B3360" s="215" t="s">
        <v>11171</v>
      </c>
      <c r="C3360" s="215" t="str">
        <f t="shared" si="13"/>
        <v>MDCriuleni</v>
      </c>
    </row>
    <row r="3361" spans="1:3" ht="12" customHeight="1">
      <c r="A3361" s="215" t="s">
        <v>11172</v>
      </c>
      <c r="B3361" s="215" t="s">
        <v>11173</v>
      </c>
      <c r="C3361" s="215" t="str">
        <f t="shared" si="13"/>
        <v>MDCăușeni</v>
      </c>
    </row>
    <row r="3362" spans="1:3" ht="12" customHeight="1">
      <c r="A3362" s="215" t="s">
        <v>11174</v>
      </c>
      <c r="B3362" s="215" t="s">
        <v>11175</v>
      </c>
      <c r="C3362" s="215" t="str">
        <f t="shared" si="13"/>
        <v>MDCantemir</v>
      </c>
    </row>
    <row r="3363" spans="1:3" ht="12" customHeight="1">
      <c r="A3363" s="215" t="s">
        <v>11176</v>
      </c>
      <c r="B3363" s="215" t="s">
        <v>11177</v>
      </c>
      <c r="C3363" s="215" t="str">
        <f t="shared" si="13"/>
        <v>MDDondușeni</v>
      </c>
    </row>
    <row r="3364" spans="1:3" ht="12" customHeight="1">
      <c r="A3364" s="215" t="s">
        <v>11178</v>
      </c>
      <c r="B3364" s="215" t="s">
        <v>11179</v>
      </c>
      <c r="C3364" s="215" t="str">
        <f t="shared" si="13"/>
        <v>MDDrochia</v>
      </c>
    </row>
    <row r="3365" spans="1:3" ht="12" customHeight="1">
      <c r="A3365" s="215" t="s">
        <v>11180</v>
      </c>
      <c r="B3365" s="215" t="s">
        <v>11181</v>
      </c>
      <c r="C3365" s="215" t="str">
        <f t="shared" si="13"/>
        <v>MDDubăsari</v>
      </c>
    </row>
    <row r="3366" spans="1:3" ht="12" customHeight="1">
      <c r="A3366" s="215" t="s">
        <v>11182</v>
      </c>
      <c r="B3366" s="215" t="s">
        <v>11183</v>
      </c>
      <c r="C3366" s="215" t="str">
        <f t="shared" si="13"/>
        <v>MDEdineț</v>
      </c>
    </row>
    <row r="3367" spans="1:3" ht="12" customHeight="1">
      <c r="A3367" s="215" t="s">
        <v>11184</v>
      </c>
      <c r="B3367" s="215" t="s">
        <v>11185</v>
      </c>
      <c r="C3367" s="215" t="str">
        <f t="shared" si="13"/>
        <v>MDFălești</v>
      </c>
    </row>
    <row r="3368" spans="1:3" ht="12" customHeight="1">
      <c r="A3368" s="215" t="s">
        <v>11186</v>
      </c>
      <c r="B3368" s="215" t="s">
        <v>11187</v>
      </c>
      <c r="C3368" s="215" t="str">
        <f t="shared" si="13"/>
        <v>MDFlorești</v>
      </c>
    </row>
    <row r="3369" spans="1:3" ht="12" customHeight="1">
      <c r="A3369" s="215" t="s">
        <v>11188</v>
      </c>
      <c r="B3369" s="215" t="s">
        <v>11189</v>
      </c>
      <c r="C3369" s="215" t="str">
        <f t="shared" si="13"/>
        <v>MDGlodeni</v>
      </c>
    </row>
    <row r="3370" spans="1:3" ht="12" customHeight="1">
      <c r="A3370" s="215" t="s">
        <v>11190</v>
      </c>
      <c r="B3370" s="215" t="s">
        <v>11191</v>
      </c>
      <c r="C3370" s="215" t="str">
        <f t="shared" si="13"/>
        <v>MDHîncești</v>
      </c>
    </row>
    <row r="3371" spans="1:3" ht="12" customHeight="1">
      <c r="A3371" s="215" t="s">
        <v>11192</v>
      </c>
      <c r="B3371" s="215" t="s">
        <v>11193</v>
      </c>
      <c r="C3371" s="215" t="str">
        <f t="shared" si="13"/>
        <v>MDIaloveni</v>
      </c>
    </row>
    <row r="3372" spans="1:3" ht="12" customHeight="1">
      <c r="A3372" s="215" t="s">
        <v>11194</v>
      </c>
      <c r="B3372" s="215" t="s">
        <v>11195</v>
      </c>
      <c r="C3372" s="215" t="str">
        <f t="shared" si="13"/>
        <v>MDLeova</v>
      </c>
    </row>
    <row r="3373" spans="1:3" ht="12" customHeight="1">
      <c r="A3373" s="215" t="s">
        <v>11196</v>
      </c>
      <c r="B3373" s="215" t="s">
        <v>11197</v>
      </c>
      <c r="C3373" s="215" t="str">
        <f t="shared" si="13"/>
        <v>MDNisporeni</v>
      </c>
    </row>
    <row r="3374" spans="1:3" ht="12" customHeight="1">
      <c r="A3374" s="215" t="s">
        <v>11198</v>
      </c>
      <c r="B3374" s="215" t="s">
        <v>11199</v>
      </c>
      <c r="C3374" s="215" t="str">
        <f t="shared" si="13"/>
        <v>MDOcnița</v>
      </c>
    </row>
    <row r="3375" spans="1:3" ht="12" customHeight="1">
      <c r="A3375" s="215" t="s">
        <v>11200</v>
      </c>
      <c r="B3375" s="215" t="s">
        <v>11201</v>
      </c>
      <c r="C3375" s="215" t="str">
        <f t="shared" si="13"/>
        <v>MDOrhei</v>
      </c>
    </row>
    <row r="3376" spans="1:3" ht="12" customHeight="1">
      <c r="A3376" s="215" t="s">
        <v>11202</v>
      </c>
      <c r="B3376" s="215" t="s">
        <v>11203</v>
      </c>
      <c r="C3376" s="215" t="str">
        <f t="shared" si="13"/>
        <v>MDRezina</v>
      </c>
    </row>
    <row r="3377" spans="1:3" ht="12" customHeight="1">
      <c r="A3377" s="215" t="s">
        <v>11204</v>
      </c>
      <c r="B3377" s="215" t="s">
        <v>11205</v>
      </c>
      <c r="C3377" s="215" t="str">
        <f t="shared" si="13"/>
        <v>MDRîșcani</v>
      </c>
    </row>
    <row r="3378" spans="1:3" ht="12" customHeight="1">
      <c r="A3378" s="215" t="s">
        <v>11206</v>
      </c>
      <c r="B3378" s="215" t="s">
        <v>11207</v>
      </c>
      <c r="C3378" s="215" t="str">
        <f t="shared" si="13"/>
        <v>MDȘoldănești</v>
      </c>
    </row>
    <row r="3379" spans="1:3" ht="12" customHeight="1">
      <c r="A3379" s="215" t="s">
        <v>11208</v>
      </c>
      <c r="B3379" s="215" t="s">
        <v>11209</v>
      </c>
      <c r="C3379" s="215" t="str">
        <f t="shared" si="13"/>
        <v>MDSîngerei</v>
      </c>
    </row>
    <row r="3380" spans="1:3" ht="12" customHeight="1">
      <c r="A3380" s="215" t="s">
        <v>11210</v>
      </c>
      <c r="B3380" s="215" t="s">
        <v>11211</v>
      </c>
      <c r="C3380" s="215" t="str">
        <f t="shared" si="13"/>
        <v>MDSoroca</v>
      </c>
    </row>
    <row r="3381" spans="1:3" ht="12" customHeight="1">
      <c r="A3381" s="215" t="s">
        <v>11212</v>
      </c>
      <c r="B3381" s="215" t="s">
        <v>11213</v>
      </c>
      <c r="C3381" s="215" t="str">
        <f t="shared" si="13"/>
        <v>MDStrășeni</v>
      </c>
    </row>
    <row r="3382" spans="1:3" ht="12" customHeight="1">
      <c r="A3382" s="215" t="s">
        <v>11214</v>
      </c>
      <c r="B3382" s="215" t="s">
        <v>11215</v>
      </c>
      <c r="C3382" s="215" t="str">
        <f t="shared" si="13"/>
        <v>MDȘtefan Vodă</v>
      </c>
    </row>
    <row r="3383" spans="1:3" ht="12" customHeight="1">
      <c r="A3383" s="215" t="s">
        <v>11216</v>
      </c>
      <c r="B3383" s="215" t="s">
        <v>11217</v>
      </c>
      <c r="C3383" s="215" t="str">
        <f t="shared" si="13"/>
        <v>MDTaraclia</v>
      </c>
    </row>
    <row r="3384" spans="1:3" ht="12" customHeight="1">
      <c r="A3384" s="215" t="s">
        <v>11218</v>
      </c>
      <c r="B3384" s="215" t="s">
        <v>11219</v>
      </c>
      <c r="C3384" s="215" t="str">
        <f t="shared" si="13"/>
        <v>MDTelenești</v>
      </c>
    </row>
    <row r="3385" spans="1:3" ht="12" customHeight="1">
      <c r="A3385" s="215" t="s">
        <v>11220</v>
      </c>
      <c r="B3385" s="215" t="s">
        <v>11221</v>
      </c>
      <c r="C3385" s="215" t="str">
        <f t="shared" si="13"/>
        <v>MDUngheni</v>
      </c>
    </row>
    <row r="3386" spans="1:3" ht="12" customHeight="1">
      <c r="A3386" s="215" t="s">
        <v>11222</v>
      </c>
      <c r="B3386" s="215" t="s">
        <v>11223</v>
      </c>
      <c r="C3386" s="215" t="str">
        <f t="shared" si="13"/>
        <v>MDGăgăuzia, Unitatea teritorială autonomă (UTAG)</v>
      </c>
    </row>
    <row r="3387" spans="1:3" ht="12" customHeight="1">
      <c r="A3387" s="215" t="s">
        <v>11224</v>
      </c>
      <c r="B3387" s="215" t="s">
        <v>11225</v>
      </c>
      <c r="C3387" s="215" t="str">
        <f t="shared" si="13"/>
        <v>MDStînga Nistrului, unitatea teritorială din</v>
      </c>
    </row>
    <row r="3388" spans="1:3" ht="12" customHeight="1">
      <c r="A3388" s="215" t="s">
        <v>11226</v>
      </c>
      <c r="B3388" s="215" t="s">
        <v>11227</v>
      </c>
      <c r="C3388" s="215" t="str">
        <f t="shared" si="13"/>
        <v>MDBălți</v>
      </c>
    </row>
    <row r="3389" spans="1:3" ht="12" customHeight="1">
      <c r="A3389" s="215" t="s">
        <v>11228</v>
      </c>
      <c r="B3389" s="215" t="s">
        <v>11229</v>
      </c>
      <c r="C3389" s="215" t="str">
        <f t="shared" si="13"/>
        <v>MDBender [Tighina]</v>
      </c>
    </row>
    <row r="3390" spans="1:3" ht="12" customHeight="1">
      <c r="A3390" s="215" t="s">
        <v>11230</v>
      </c>
      <c r="B3390" s="215" t="s">
        <v>11231</v>
      </c>
      <c r="C3390" s="215" t="str">
        <f t="shared" si="13"/>
        <v>MDChișinău</v>
      </c>
    </row>
    <row r="3391" spans="1:3" ht="12" customHeight="1">
      <c r="A3391" s="215" t="s">
        <v>11232</v>
      </c>
      <c r="B3391" s="215" t="s">
        <v>11233</v>
      </c>
      <c r="C3391" s="215" t="str">
        <f t="shared" si="13"/>
        <v>MEAndrijevica</v>
      </c>
    </row>
    <row r="3392" spans="1:3" ht="12" customHeight="1">
      <c r="A3392" s="215" t="s">
        <v>11234</v>
      </c>
      <c r="B3392" s="215" t="s">
        <v>11235</v>
      </c>
      <c r="C3392" s="215" t="str">
        <f t="shared" si="13"/>
        <v>MEBar</v>
      </c>
    </row>
    <row r="3393" spans="1:3" ht="12" customHeight="1">
      <c r="A3393" s="215" t="s">
        <v>11236</v>
      </c>
      <c r="B3393" s="215" t="s">
        <v>11237</v>
      </c>
      <c r="C3393" s="215" t="str">
        <f t="shared" si="13"/>
        <v>MEBerane</v>
      </c>
    </row>
    <row r="3394" spans="1:3" ht="12" customHeight="1">
      <c r="A3394" s="215" t="s">
        <v>11238</v>
      </c>
      <c r="B3394" s="215" t="s">
        <v>11239</v>
      </c>
      <c r="C3394" s="215" t="str">
        <f t="shared" si="13"/>
        <v>MEBijelo Polje</v>
      </c>
    </row>
    <row r="3395" spans="1:3" ht="12" customHeight="1">
      <c r="A3395" s="215" t="s">
        <v>11240</v>
      </c>
      <c r="B3395" s="215" t="s">
        <v>11241</v>
      </c>
      <c r="C3395" s="215" t="str">
        <f t="shared" si="13"/>
        <v>MEBudva</v>
      </c>
    </row>
    <row r="3396" spans="1:3" ht="12" customHeight="1">
      <c r="A3396" s="215" t="s">
        <v>11242</v>
      </c>
      <c r="B3396" s="215" t="s">
        <v>11243</v>
      </c>
      <c r="C3396" s="215" t="str">
        <f t="shared" si="13"/>
        <v>MECetinje</v>
      </c>
    </row>
    <row r="3397" spans="1:3" ht="12" customHeight="1">
      <c r="A3397" s="215" t="s">
        <v>11244</v>
      </c>
      <c r="B3397" s="215" t="s">
        <v>11245</v>
      </c>
      <c r="C3397" s="215" t="str">
        <f t="shared" si="13"/>
        <v>MEDanilovgrad</v>
      </c>
    </row>
    <row r="3398" spans="1:3" ht="12" customHeight="1">
      <c r="A3398" s="215" t="s">
        <v>11246</v>
      </c>
      <c r="B3398" s="215" t="s">
        <v>11247</v>
      </c>
      <c r="C3398" s="215" t="str">
        <f t="shared" si="13"/>
        <v>MEHerceg-Novi</v>
      </c>
    </row>
    <row r="3399" spans="1:3" ht="12" customHeight="1">
      <c r="A3399" s="215" t="s">
        <v>11248</v>
      </c>
      <c r="B3399" s="215" t="s">
        <v>11249</v>
      </c>
      <c r="C3399" s="215" t="str">
        <f t="shared" si="13"/>
        <v>MEKolašin</v>
      </c>
    </row>
    <row r="3400" spans="1:3" ht="12" customHeight="1">
      <c r="A3400" s="215" t="s">
        <v>11250</v>
      </c>
      <c r="B3400" s="215" t="s">
        <v>11251</v>
      </c>
      <c r="C3400" s="215" t="str">
        <f t="shared" si="13"/>
        <v>MEKotor</v>
      </c>
    </row>
    <row r="3401" spans="1:3" ht="12" customHeight="1">
      <c r="A3401" s="215" t="s">
        <v>11252</v>
      </c>
      <c r="B3401" s="215" t="s">
        <v>11253</v>
      </c>
      <c r="C3401" s="215" t="str">
        <f t="shared" si="13"/>
        <v>MEMojkovac</v>
      </c>
    </row>
    <row r="3402" spans="1:3" ht="12" customHeight="1">
      <c r="A3402" s="215" t="s">
        <v>11254</v>
      </c>
      <c r="B3402" s="215" t="s">
        <v>11255</v>
      </c>
      <c r="C3402" s="215" t="str">
        <f t="shared" si="13"/>
        <v>MENikšić</v>
      </c>
    </row>
    <row r="3403" spans="1:3" ht="12" customHeight="1">
      <c r="A3403" s="215" t="s">
        <v>11256</v>
      </c>
      <c r="B3403" s="215" t="s">
        <v>11257</v>
      </c>
      <c r="C3403" s="215" t="str">
        <f t="shared" si="13"/>
        <v>MEPlav</v>
      </c>
    </row>
    <row r="3404" spans="1:3" ht="12" customHeight="1">
      <c r="A3404" s="215" t="s">
        <v>11258</v>
      </c>
      <c r="B3404" s="215" t="s">
        <v>11259</v>
      </c>
      <c r="C3404" s="215" t="str">
        <f t="shared" si="13"/>
        <v>MEPljevlja</v>
      </c>
    </row>
    <row r="3405" spans="1:3" ht="12" customHeight="1">
      <c r="A3405" s="215" t="s">
        <v>11260</v>
      </c>
      <c r="B3405" s="215" t="s">
        <v>11261</v>
      </c>
      <c r="C3405" s="215" t="str">
        <f t="shared" si="13"/>
        <v>MEPlužine</v>
      </c>
    </row>
    <row r="3406" spans="1:3" ht="12" customHeight="1">
      <c r="A3406" s="215" t="s">
        <v>11262</v>
      </c>
      <c r="B3406" s="215" t="s">
        <v>11263</v>
      </c>
      <c r="C3406" s="215" t="str">
        <f t="shared" si="13"/>
        <v>MEPodgorica</v>
      </c>
    </row>
    <row r="3407" spans="1:3" ht="12" customHeight="1">
      <c r="A3407" s="215" t="s">
        <v>11264</v>
      </c>
      <c r="B3407" s="215" t="s">
        <v>11265</v>
      </c>
      <c r="C3407" s="215" t="str">
        <f t="shared" si="13"/>
        <v>MERožaje</v>
      </c>
    </row>
    <row r="3408" spans="1:3" ht="12" customHeight="1">
      <c r="A3408" s="215" t="s">
        <v>11266</v>
      </c>
      <c r="B3408" s="215" t="s">
        <v>11267</v>
      </c>
      <c r="C3408" s="215" t="str">
        <f t="shared" si="13"/>
        <v>MEŠavnik</v>
      </c>
    </row>
    <row r="3409" spans="1:3" ht="12" customHeight="1">
      <c r="A3409" s="215" t="s">
        <v>11268</v>
      </c>
      <c r="B3409" s="215" t="s">
        <v>11269</v>
      </c>
      <c r="C3409" s="215" t="str">
        <f t="shared" si="13"/>
        <v>METivat</v>
      </c>
    </row>
    <row r="3410" spans="1:3" ht="12" customHeight="1">
      <c r="A3410" s="215" t="s">
        <v>11270</v>
      </c>
      <c r="B3410" s="215" t="s">
        <v>11271</v>
      </c>
      <c r="C3410" s="215" t="str">
        <f t="shared" si="13"/>
        <v>MEUlcinj</v>
      </c>
    </row>
    <row r="3411" spans="1:3" ht="12" customHeight="1">
      <c r="A3411" s="215" t="s">
        <v>11272</v>
      </c>
      <c r="B3411" s="215" t="s">
        <v>11273</v>
      </c>
      <c r="C3411" s="215" t="str">
        <f t="shared" si="13"/>
        <v>MEŽabljak</v>
      </c>
    </row>
    <row r="3412" spans="1:3" ht="12" customHeight="1">
      <c r="A3412" s="215" t="s">
        <v>11274</v>
      </c>
      <c r="B3412" s="215" t="s">
        <v>11275</v>
      </c>
      <c r="C3412" s="215" t="str">
        <f t="shared" si="13"/>
        <v>MEGusinje</v>
      </c>
    </row>
    <row r="3413" spans="1:3" ht="12" customHeight="1">
      <c r="A3413" s="215" t="s">
        <v>11276</v>
      </c>
      <c r="B3413" s="215" t="s">
        <v>11277</v>
      </c>
      <c r="C3413" s="215" t="str">
        <f t="shared" si="13"/>
        <v>MEPetnjica</v>
      </c>
    </row>
    <row r="3414" spans="1:3" ht="12" customHeight="1">
      <c r="A3414" s="215" t="s">
        <v>11278</v>
      </c>
      <c r="B3414" s="215" t="s">
        <v>11279</v>
      </c>
      <c r="C3414" s="215" t="str">
        <f t="shared" si="13"/>
        <v>METuzi</v>
      </c>
    </row>
    <row r="3415" spans="1:3" ht="12" customHeight="1">
      <c r="A3415" s="215" t="s">
        <v>11280</v>
      </c>
      <c r="B3415" s="215" t="s">
        <v>11281</v>
      </c>
      <c r="C3415" s="215" t="str">
        <f t="shared" si="13"/>
        <v>MGToamasina</v>
      </c>
    </row>
    <row r="3416" spans="1:3" ht="12" customHeight="1">
      <c r="A3416" s="215" t="s">
        <v>11282</v>
      </c>
      <c r="B3416" s="215" t="s">
        <v>11283</v>
      </c>
      <c r="C3416" s="215" t="str">
        <f t="shared" si="13"/>
        <v>MGAntsiranana</v>
      </c>
    </row>
    <row r="3417" spans="1:3" ht="12" customHeight="1">
      <c r="A3417" s="215" t="s">
        <v>11284</v>
      </c>
      <c r="B3417" s="215" t="s">
        <v>11285</v>
      </c>
      <c r="C3417" s="215" t="str">
        <f t="shared" si="13"/>
        <v>MGFianarantsoa</v>
      </c>
    </row>
    <row r="3418" spans="1:3" ht="12" customHeight="1">
      <c r="A3418" s="215" t="s">
        <v>11286</v>
      </c>
      <c r="B3418" s="215" t="s">
        <v>11287</v>
      </c>
      <c r="C3418" s="215" t="str">
        <f t="shared" si="13"/>
        <v>MGMahajanga</v>
      </c>
    </row>
    <row r="3419" spans="1:3" ht="12" customHeight="1">
      <c r="A3419" s="215" t="s">
        <v>11288</v>
      </c>
      <c r="B3419" s="215" t="s">
        <v>11289</v>
      </c>
      <c r="C3419" s="215" t="str">
        <f t="shared" si="13"/>
        <v>MGAntananarivo</v>
      </c>
    </row>
    <row r="3420" spans="1:3" ht="12" customHeight="1">
      <c r="A3420" s="215" t="s">
        <v>11290</v>
      </c>
      <c r="B3420" s="215" t="s">
        <v>11291</v>
      </c>
      <c r="C3420" s="215" t="str">
        <f t="shared" si="13"/>
        <v>MGToliara</v>
      </c>
    </row>
    <row r="3421" spans="1:3" ht="12" customHeight="1">
      <c r="A3421" s="215" t="s">
        <v>11292</v>
      </c>
      <c r="B3421" s="215" t="s">
        <v>11293</v>
      </c>
      <c r="C3421" s="215" t="str">
        <f t="shared" si="13"/>
        <v>MHRalik chain</v>
      </c>
    </row>
    <row r="3422" spans="1:3" ht="12" customHeight="1">
      <c r="A3422" s="215" t="s">
        <v>11292</v>
      </c>
      <c r="B3422" s="215" t="s">
        <v>11293</v>
      </c>
      <c r="C3422" s="215" t="str">
        <f t="shared" si="13"/>
        <v>MHRalik chain</v>
      </c>
    </row>
    <row r="3423" spans="1:3" ht="12" customHeight="1">
      <c r="A3423" s="215" t="s">
        <v>11294</v>
      </c>
      <c r="B3423" s="215" t="s">
        <v>11295</v>
      </c>
      <c r="C3423" s="215" t="str">
        <f t="shared" si="13"/>
        <v>MHAilinglaplap</v>
      </c>
    </row>
    <row r="3424" spans="1:3" ht="12" customHeight="1">
      <c r="A3424" s="215" t="s">
        <v>11294</v>
      </c>
      <c r="B3424" s="215" t="s">
        <v>11296</v>
      </c>
      <c r="C3424" s="215" t="str">
        <f t="shared" si="13"/>
        <v>MHAelōn̄ḷapḷap</v>
      </c>
    </row>
    <row r="3425" spans="1:3" ht="12" customHeight="1">
      <c r="A3425" s="215" t="s">
        <v>11297</v>
      </c>
      <c r="B3425" s="215" t="s">
        <v>11298</v>
      </c>
      <c r="C3425" s="215" t="str">
        <f t="shared" si="13"/>
        <v>MHEbon</v>
      </c>
    </row>
    <row r="3426" spans="1:3" ht="12" customHeight="1">
      <c r="A3426" s="215" t="s">
        <v>11297</v>
      </c>
      <c r="B3426" s="215" t="s">
        <v>11299</v>
      </c>
      <c r="C3426" s="215" t="str">
        <f t="shared" si="13"/>
        <v>MHEpoon</v>
      </c>
    </row>
    <row r="3427" spans="1:3" ht="12" customHeight="1">
      <c r="A3427" s="215" t="s">
        <v>11300</v>
      </c>
      <c r="B3427" s="215" t="s">
        <v>11301</v>
      </c>
      <c r="C3427" s="215" t="str">
        <f t="shared" si="13"/>
        <v>MHEnewetak &amp; Ujelang</v>
      </c>
    </row>
    <row r="3428" spans="1:3" ht="12" customHeight="1">
      <c r="A3428" s="215" t="s">
        <v>11300</v>
      </c>
      <c r="B3428" s="215" t="s">
        <v>11302</v>
      </c>
      <c r="C3428" s="215" t="str">
        <f t="shared" si="13"/>
        <v>MHĀnewetak &amp; Wūjlan̄</v>
      </c>
    </row>
    <row r="3429" spans="1:3" ht="12" customHeight="1">
      <c r="A3429" s="215" t="s">
        <v>11303</v>
      </c>
      <c r="B3429" s="215" t="s">
        <v>11304</v>
      </c>
      <c r="C3429" s="215" t="str">
        <f t="shared" si="13"/>
        <v>MHJabat</v>
      </c>
    </row>
    <row r="3430" spans="1:3" ht="12" customHeight="1">
      <c r="A3430" s="215" t="s">
        <v>11303</v>
      </c>
      <c r="B3430" s="215" t="s">
        <v>11305</v>
      </c>
      <c r="C3430" s="215" t="str">
        <f t="shared" si="13"/>
        <v>MHJebat</v>
      </c>
    </row>
    <row r="3431" spans="1:3" ht="12" customHeight="1">
      <c r="A3431" s="215" t="s">
        <v>11306</v>
      </c>
      <c r="B3431" s="215" t="s">
        <v>11307</v>
      </c>
      <c r="C3431" s="215" t="str">
        <f t="shared" si="13"/>
        <v>MHJaluit</v>
      </c>
    </row>
    <row r="3432" spans="1:3" ht="12" customHeight="1">
      <c r="A3432" s="215" t="s">
        <v>11306</v>
      </c>
      <c r="B3432" s="215" t="s">
        <v>11308</v>
      </c>
      <c r="C3432" s="215" t="str">
        <f t="shared" si="13"/>
        <v>MHJālwōj</v>
      </c>
    </row>
    <row r="3433" spans="1:3" ht="12" customHeight="1">
      <c r="A3433" s="215" t="s">
        <v>11309</v>
      </c>
      <c r="B3433" s="215" t="s">
        <v>11310</v>
      </c>
      <c r="C3433" s="215" t="str">
        <f t="shared" si="13"/>
        <v>MHBikini &amp; Kili</v>
      </c>
    </row>
    <row r="3434" spans="1:3" ht="12" customHeight="1">
      <c r="A3434" s="215" t="s">
        <v>11309</v>
      </c>
      <c r="B3434" s="215" t="s">
        <v>11311</v>
      </c>
      <c r="C3434" s="215" t="str">
        <f t="shared" si="13"/>
        <v>MHPikinni &amp; Kōle</v>
      </c>
    </row>
    <row r="3435" spans="1:3" ht="12" customHeight="1">
      <c r="A3435" s="215" t="s">
        <v>11312</v>
      </c>
      <c r="B3435" s="215" t="s">
        <v>11313</v>
      </c>
      <c r="C3435" s="215" t="str">
        <f t="shared" si="13"/>
        <v>MHKwajalein</v>
      </c>
    </row>
    <row r="3436" spans="1:3" ht="12" customHeight="1">
      <c r="A3436" s="215" t="s">
        <v>11312</v>
      </c>
      <c r="B3436" s="215" t="s">
        <v>11314</v>
      </c>
      <c r="C3436" s="215" t="str">
        <f t="shared" si="13"/>
        <v>MHKuwajleen</v>
      </c>
    </row>
    <row r="3437" spans="1:3" ht="12" customHeight="1">
      <c r="A3437" s="215" t="s">
        <v>11315</v>
      </c>
      <c r="B3437" s="215" t="s">
        <v>11316</v>
      </c>
      <c r="C3437" s="215" t="str">
        <f t="shared" si="13"/>
        <v>MHLae</v>
      </c>
    </row>
    <row r="3438" spans="1:3" ht="12" customHeight="1">
      <c r="A3438" s="215" t="s">
        <v>11315</v>
      </c>
      <c r="B3438" s="215" t="s">
        <v>11316</v>
      </c>
      <c r="C3438" s="215" t="str">
        <f t="shared" si="13"/>
        <v>MHLae</v>
      </c>
    </row>
    <row r="3439" spans="1:3" ht="12" customHeight="1">
      <c r="A3439" s="215" t="s">
        <v>11317</v>
      </c>
      <c r="B3439" s="215" t="s">
        <v>11318</v>
      </c>
      <c r="C3439" s="215" t="str">
        <f t="shared" si="13"/>
        <v>MHLib</v>
      </c>
    </row>
    <row r="3440" spans="1:3" ht="12" customHeight="1">
      <c r="A3440" s="215" t="s">
        <v>11317</v>
      </c>
      <c r="B3440" s="215" t="s">
        <v>11319</v>
      </c>
      <c r="C3440" s="215" t="str">
        <f t="shared" si="13"/>
        <v>MHEllep</v>
      </c>
    </row>
    <row r="3441" spans="1:3" ht="12" customHeight="1">
      <c r="A3441" s="215" t="s">
        <v>11320</v>
      </c>
      <c r="B3441" s="215" t="s">
        <v>11321</v>
      </c>
      <c r="C3441" s="215" t="str">
        <f t="shared" si="13"/>
        <v>MHNamdrik</v>
      </c>
    </row>
    <row r="3442" spans="1:3" ht="12" customHeight="1">
      <c r="A3442" s="215" t="s">
        <v>11320</v>
      </c>
      <c r="B3442" s="215" t="s">
        <v>11322</v>
      </c>
      <c r="C3442" s="215" t="str">
        <f t="shared" si="13"/>
        <v>MHNaṃdik</v>
      </c>
    </row>
    <row r="3443" spans="1:3" ht="12" customHeight="1">
      <c r="A3443" s="215" t="s">
        <v>11323</v>
      </c>
      <c r="B3443" s="215" t="s">
        <v>11324</v>
      </c>
      <c r="C3443" s="215" t="str">
        <f t="shared" si="13"/>
        <v>MHNamu</v>
      </c>
    </row>
    <row r="3444" spans="1:3" ht="12" customHeight="1">
      <c r="A3444" s="215" t="s">
        <v>11323</v>
      </c>
      <c r="B3444" s="215" t="s">
        <v>11325</v>
      </c>
      <c r="C3444" s="215" t="str">
        <f t="shared" si="13"/>
        <v>MHNaṃo</v>
      </c>
    </row>
    <row r="3445" spans="1:3" ht="12" customHeight="1">
      <c r="A3445" s="215" t="s">
        <v>11326</v>
      </c>
      <c r="B3445" s="215" t="s">
        <v>11327</v>
      </c>
      <c r="C3445" s="215" t="str">
        <f t="shared" si="13"/>
        <v>MHRongelap</v>
      </c>
    </row>
    <row r="3446" spans="1:3" ht="12" customHeight="1">
      <c r="A3446" s="215" t="s">
        <v>11326</v>
      </c>
      <c r="B3446" s="215" t="s">
        <v>11328</v>
      </c>
      <c r="C3446" s="215" t="str">
        <f t="shared" si="13"/>
        <v>MHRon̄ḷap</v>
      </c>
    </row>
    <row r="3447" spans="1:3" ht="12" customHeight="1">
      <c r="A3447" s="215" t="s">
        <v>11329</v>
      </c>
      <c r="B3447" s="215" t="s">
        <v>11330</v>
      </c>
      <c r="C3447" s="215" t="str">
        <f t="shared" si="13"/>
        <v>MHUjae</v>
      </c>
    </row>
    <row r="3448" spans="1:3" ht="12" customHeight="1">
      <c r="A3448" s="215" t="s">
        <v>11329</v>
      </c>
      <c r="B3448" s="215" t="s">
        <v>11330</v>
      </c>
      <c r="C3448" s="215" t="str">
        <f t="shared" si="13"/>
        <v>MHUjae</v>
      </c>
    </row>
    <row r="3449" spans="1:3" ht="12" customHeight="1">
      <c r="A3449" s="215" t="s">
        <v>11331</v>
      </c>
      <c r="B3449" s="215" t="s">
        <v>11332</v>
      </c>
      <c r="C3449" s="215" t="str">
        <f t="shared" si="13"/>
        <v>MHWotho</v>
      </c>
    </row>
    <row r="3450" spans="1:3" ht="12" customHeight="1">
      <c r="A3450" s="215" t="s">
        <v>11331</v>
      </c>
      <c r="B3450" s="215" t="s">
        <v>11333</v>
      </c>
      <c r="C3450" s="215" t="str">
        <f t="shared" si="13"/>
        <v>MHWōtto</v>
      </c>
    </row>
    <row r="3451" spans="1:3" ht="12" customHeight="1">
      <c r="A3451" s="215" t="s">
        <v>11334</v>
      </c>
      <c r="B3451" s="215" t="s">
        <v>11335</v>
      </c>
      <c r="C3451" s="215" t="str">
        <f t="shared" si="13"/>
        <v>MHRatak chain</v>
      </c>
    </row>
    <row r="3452" spans="1:3" ht="12" customHeight="1">
      <c r="A3452" s="215" t="s">
        <v>11334</v>
      </c>
      <c r="B3452" s="215" t="s">
        <v>11335</v>
      </c>
      <c r="C3452" s="215" t="str">
        <f t="shared" si="13"/>
        <v>MHRatak chain</v>
      </c>
    </row>
    <row r="3453" spans="1:3" ht="12" customHeight="1">
      <c r="A3453" s="215" t="s">
        <v>11336</v>
      </c>
      <c r="B3453" s="215" t="s">
        <v>11337</v>
      </c>
      <c r="C3453" s="215" t="str">
        <f t="shared" si="13"/>
        <v>MHAiluk</v>
      </c>
    </row>
    <row r="3454" spans="1:3" ht="12" customHeight="1">
      <c r="A3454" s="215" t="s">
        <v>11336</v>
      </c>
      <c r="B3454" s="215" t="s">
        <v>11338</v>
      </c>
      <c r="C3454" s="215" t="str">
        <f t="shared" si="13"/>
        <v>MHAelok</v>
      </c>
    </row>
    <row r="3455" spans="1:3" ht="12" customHeight="1">
      <c r="A3455" s="215" t="s">
        <v>11339</v>
      </c>
      <c r="B3455" s="215" t="s">
        <v>11340</v>
      </c>
      <c r="C3455" s="215" t="str">
        <f t="shared" si="13"/>
        <v>MHArno</v>
      </c>
    </row>
    <row r="3456" spans="1:3" ht="12" customHeight="1">
      <c r="A3456" s="215" t="s">
        <v>11339</v>
      </c>
      <c r="B3456" s="215" t="s">
        <v>11341</v>
      </c>
      <c r="C3456" s="215" t="str">
        <f t="shared" si="13"/>
        <v>MHArṇo</v>
      </c>
    </row>
    <row r="3457" spans="1:3" ht="12" customHeight="1">
      <c r="A3457" s="215" t="s">
        <v>11342</v>
      </c>
      <c r="B3457" s="215" t="s">
        <v>11343</v>
      </c>
      <c r="C3457" s="215" t="str">
        <f t="shared" si="13"/>
        <v>MHAur</v>
      </c>
    </row>
    <row r="3458" spans="1:3" ht="12" customHeight="1">
      <c r="A3458" s="215" t="s">
        <v>11342</v>
      </c>
      <c r="B3458" s="215" t="s">
        <v>11343</v>
      </c>
      <c r="C3458" s="215" t="str">
        <f t="shared" si="13"/>
        <v>MHAur</v>
      </c>
    </row>
    <row r="3459" spans="1:3" ht="12" customHeight="1">
      <c r="A3459" s="215" t="s">
        <v>11344</v>
      </c>
      <c r="B3459" s="215" t="s">
        <v>11345</v>
      </c>
      <c r="C3459" s="215" t="str">
        <f t="shared" si="13"/>
        <v>MHLikiep</v>
      </c>
    </row>
    <row r="3460" spans="1:3" ht="12" customHeight="1">
      <c r="A3460" s="215" t="s">
        <v>11344</v>
      </c>
      <c r="B3460" s="215" t="s">
        <v>11345</v>
      </c>
      <c r="C3460" s="215" t="str">
        <f t="shared" si="13"/>
        <v>MHLikiep</v>
      </c>
    </row>
    <row r="3461" spans="1:3" ht="12" customHeight="1">
      <c r="A3461" s="215" t="s">
        <v>11346</v>
      </c>
      <c r="B3461" s="215" t="s">
        <v>11347</v>
      </c>
      <c r="C3461" s="215" t="str">
        <f t="shared" si="13"/>
        <v>MHMajuro</v>
      </c>
    </row>
    <row r="3462" spans="1:3" ht="12" customHeight="1">
      <c r="A3462" s="215" t="s">
        <v>11346</v>
      </c>
      <c r="B3462" s="215" t="s">
        <v>11348</v>
      </c>
      <c r="C3462" s="215" t="str">
        <f t="shared" si="13"/>
        <v>MHMājro</v>
      </c>
    </row>
    <row r="3463" spans="1:3" ht="12" customHeight="1">
      <c r="A3463" s="215" t="s">
        <v>11349</v>
      </c>
      <c r="B3463" s="215" t="s">
        <v>11350</v>
      </c>
      <c r="C3463" s="215" t="str">
        <f t="shared" si="13"/>
        <v>MHMaloelap</v>
      </c>
    </row>
    <row r="3464" spans="1:3" ht="12" customHeight="1">
      <c r="A3464" s="215" t="s">
        <v>11349</v>
      </c>
      <c r="B3464" s="215" t="s">
        <v>11351</v>
      </c>
      <c r="C3464" s="215" t="str">
        <f t="shared" si="13"/>
        <v>MHṂaḷoeḷap</v>
      </c>
    </row>
    <row r="3465" spans="1:3" ht="12" customHeight="1">
      <c r="A3465" s="215" t="s">
        <v>11352</v>
      </c>
      <c r="B3465" s="215" t="s">
        <v>11353</v>
      </c>
      <c r="C3465" s="215" t="str">
        <f t="shared" si="13"/>
        <v>MHMejit</v>
      </c>
    </row>
    <row r="3466" spans="1:3" ht="12" customHeight="1">
      <c r="A3466" s="215" t="s">
        <v>11352</v>
      </c>
      <c r="B3466" s="215" t="s">
        <v>11354</v>
      </c>
      <c r="C3466" s="215" t="str">
        <f t="shared" si="13"/>
        <v>MHMājej</v>
      </c>
    </row>
    <row r="3467" spans="1:3" ht="12" customHeight="1">
      <c r="A3467" s="215" t="s">
        <v>11355</v>
      </c>
      <c r="B3467" s="215" t="s">
        <v>11356</v>
      </c>
      <c r="C3467" s="215" t="str">
        <f t="shared" si="13"/>
        <v>MHMili</v>
      </c>
    </row>
    <row r="3468" spans="1:3" ht="12" customHeight="1">
      <c r="A3468" s="215" t="s">
        <v>11355</v>
      </c>
      <c r="B3468" s="215" t="s">
        <v>11357</v>
      </c>
      <c r="C3468" s="215" t="str">
        <f t="shared" si="13"/>
        <v>MHMile</v>
      </c>
    </row>
    <row r="3469" spans="1:3" ht="12" customHeight="1">
      <c r="A3469" s="215" t="s">
        <v>11358</v>
      </c>
      <c r="B3469" s="215" t="s">
        <v>11359</v>
      </c>
      <c r="C3469" s="215" t="str">
        <f t="shared" si="13"/>
        <v>MHUtrik</v>
      </c>
    </row>
    <row r="3470" spans="1:3" ht="12" customHeight="1">
      <c r="A3470" s="215" t="s">
        <v>11358</v>
      </c>
      <c r="B3470" s="215" t="s">
        <v>11360</v>
      </c>
      <c r="C3470" s="215" t="str">
        <f t="shared" si="13"/>
        <v>MHUtrōk</v>
      </c>
    </row>
    <row r="3471" spans="1:3" ht="12" customHeight="1">
      <c r="A3471" s="215" t="s">
        <v>11361</v>
      </c>
      <c r="B3471" s="215" t="s">
        <v>11362</v>
      </c>
      <c r="C3471" s="215" t="str">
        <f t="shared" si="13"/>
        <v>MHWotje</v>
      </c>
    </row>
    <row r="3472" spans="1:3" ht="12" customHeight="1">
      <c r="A3472" s="215" t="s">
        <v>11361</v>
      </c>
      <c r="B3472" s="215" t="s">
        <v>11363</v>
      </c>
      <c r="C3472" s="215" t="str">
        <f t="shared" si="13"/>
        <v>MHWōjjā</v>
      </c>
    </row>
    <row r="3473" spans="1:3" ht="12" customHeight="1">
      <c r="A3473" s="215" t="s">
        <v>11364</v>
      </c>
      <c r="B3473" s="215" t="s">
        <v>11365</v>
      </c>
      <c r="C3473" s="215" t="str">
        <f t="shared" si="13"/>
        <v>MKVeles</v>
      </c>
    </row>
    <row r="3474" spans="1:3" ht="12" customHeight="1">
      <c r="A3474" s="215" t="s">
        <v>11366</v>
      </c>
      <c r="B3474" s="215" t="s">
        <v>11367</v>
      </c>
      <c r="C3474" s="215" t="str">
        <f t="shared" si="13"/>
        <v>MKGradsko</v>
      </c>
    </row>
    <row r="3475" spans="1:3" ht="12" customHeight="1">
      <c r="A3475" s="215" t="s">
        <v>11368</v>
      </c>
      <c r="B3475" s="215" t="s">
        <v>11369</v>
      </c>
      <c r="C3475" s="215" t="str">
        <f t="shared" si="13"/>
        <v>MKDemir Kapija</v>
      </c>
    </row>
    <row r="3476" spans="1:3" ht="12" customHeight="1">
      <c r="A3476" s="215" t="s">
        <v>11370</v>
      </c>
      <c r="B3476" s="215" t="s">
        <v>11371</v>
      </c>
      <c r="C3476" s="215" t="str">
        <f t="shared" si="13"/>
        <v>MKKavadarci</v>
      </c>
    </row>
    <row r="3477" spans="1:3" ht="12" customHeight="1">
      <c r="A3477" s="215" t="s">
        <v>11372</v>
      </c>
      <c r="B3477" s="215" t="s">
        <v>11373</v>
      </c>
      <c r="C3477" s="215" t="str">
        <f t="shared" si="13"/>
        <v>MKLozovo</v>
      </c>
    </row>
    <row r="3478" spans="1:3" ht="12" customHeight="1">
      <c r="A3478" s="215" t="s">
        <v>11374</v>
      </c>
      <c r="B3478" s="215" t="s">
        <v>11375</v>
      </c>
      <c r="C3478" s="215" t="str">
        <f t="shared" si="13"/>
        <v>MKNegotino</v>
      </c>
    </row>
    <row r="3479" spans="1:3" ht="12" customHeight="1">
      <c r="A3479" s="215" t="s">
        <v>11376</v>
      </c>
      <c r="B3479" s="215" t="s">
        <v>11377</v>
      </c>
      <c r="C3479" s="215" t="str">
        <f t="shared" si="13"/>
        <v>MKRosoman</v>
      </c>
    </row>
    <row r="3480" spans="1:3" ht="12" customHeight="1">
      <c r="A3480" s="215" t="s">
        <v>11378</v>
      </c>
      <c r="B3480" s="215" t="s">
        <v>11379</v>
      </c>
      <c r="C3480" s="215" t="str">
        <f t="shared" si="13"/>
        <v>MKSveti Nikole</v>
      </c>
    </row>
    <row r="3481" spans="1:3" ht="12" customHeight="1">
      <c r="A3481" s="215" t="s">
        <v>11380</v>
      </c>
      <c r="B3481" s="215" t="s">
        <v>11381</v>
      </c>
      <c r="C3481" s="215" t="str">
        <f t="shared" si="13"/>
        <v>MKČaška</v>
      </c>
    </row>
    <row r="3482" spans="1:3" ht="12" customHeight="1">
      <c r="A3482" s="215" t="s">
        <v>11382</v>
      </c>
      <c r="B3482" s="215" t="s">
        <v>11383</v>
      </c>
      <c r="C3482" s="215" t="str">
        <f t="shared" si="13"/>
        <v>MKBerovo</v>
      </c>
    </row>
    <row r="3483" spans="1:3" ht="12" customHeight="1">
      <c r="A3483" s="215" t="s">
        <v>11384</v>
      </c>
      <c r="B3483" s="215" t="s">
        <v>11385</v>
      </c>
      <c r="C3483" s="215" t="str">
        <f t="shared" si="13"/>
        <v>MKVinica</v>
      </c>
    </row>
    <row r="3484" spans="1:3" ht="12" customHeight="1">
      <c r="A3484" s="215" t="s">
        <v>11386</v>
      </c>
      <c r="B3484" s="215" t="s">
        <v>11387</v>
      </c>
      <c r="C3484" s="215" t="str">
        <f t="shared" si="13"/>
        <v>MKDelčevo</v>
      </c>
    </row>
    <row r="3485" spans="1:3" ht="12" customHeight="1">
      <c r="A3485" s="215" t="s">
        <v>11388</v>
      </c>
      <c r="B3485" s="215" t="s">
        <v>11389</v>
      </c>
      <c r="C3485" s="215" t="str">
        <f t="shared" si="13"/>
        <v>MKZrnovci</v>
      </c>
    </row>
    <row r="3486" spans="1:3" ht="12" customHeight="1">
      <c r="A3486" s="215" t="s">
        <v>11390</v>
      </c>
      <c r="B3486" s="215" t="s">
        <v>11391</v>
      </c>
      <c r="C3486" s="215" t="str">
        <f t="shared" si="13"/>
        <v>MKKarbinci</v>
      </c>
    </row>
    <row r="3487" spans="1:3" ht="12" customHeight="1">
      <c r="A3487" s="215" t="s">
        <v>11392</v>
      </c>
      <c r="B3487" s="215" t="s">
        <v>11393</v>
      </c>
      <c r="C3487" s="215" t="str">
        <f t="shared" si="13"/>
        <v>MKKočani</v>
      </c>
    </row>
    <row r="3488" spans="1:3" ht="12" customHeight="1">
      <c r="A3488" s="215" t="s">
        <v>11394</v>
      </c>
      <c r="B3488" s="215" t="s">
        <v>11395</v>
      </c>
      <c r="C3488" s="215" t="str">
        <f t="shared" si="13"/>
        <v>MKMakedonska Kamenica</v>
      </c>
    </row>
    <row r="3489" spans="1:3" ht="12" customHeight="1">
      <c r="A3489" s="215" t="s">
        <v>11396</v>
      </c>
      <c r="B3489" s="215" t="s">
        <v>11397</v>
      </c>
      <c r="C3489" s="215" t="str">
        <f t="shared" si="13"/>
        <v>MKPehčevo</v>
      </c>
    </row>
    <row r="3490" spans="1:3" ht="12" customHeight="1">
      <c r="A3490" s="215" t="s">
        <v>11398</v>
      </c>
      <c r="B3490" s="215" t="s">
        <v>11399</v>
      </c>
      <c r="C3490" s="215" t="str">
        <f t="shared" si="13"/>
        <v>MKProbištip</v>
      </c>
    </row>
    <row r="3491" spans="1:3" ht="12" customHeight="1">
      <c r="A3491" s="215" t="s">
        <v>11400</v>
      </c>
      <c r="B3491" s="215" t="s">
        <v>11401</v>
      </c>
      <c r="C3491" s="215" t="str">
        <f t="shared" si="13"/>
        <v>MKČešinovo-Obleševo</v>
      </c>
    </row>
    <row r="3492" spans="1:3" ht="12" customHeight="1">
      <c r="A3492" s="215" t="s">
        <v>11402</v>
      </c>
      <c r="B3492" s="215" t="s">
        <v>11403</v>
      </c>
      <c r="C3492" s="215" t="str">
        <f t="shared" si="13"/>
        <v>MKŠtip</v>
      </c>
    </row>
    <row r="3493" spans="1:3" ht="12" customHeight="1">
      <c r="A3493" s="215" t="s">
        <v>11404</v>
      </c>
      <c r="B3493" s="215" t="s">
        <v>11405</v>
      </c>
      <c r="C3493" s="215" t="str">
        <f t="shared" si="13"/>
        <v>MKVevčani</v>
      </c>
    </row>
    <row r="3494" spans="1:3" ht="12" customHeight="1">
      <c r="A3494" s="215" t="s">
        <v>11406</v>
      </c>
      <c r="B3494" s="215" t="s">
        <v>11407</v>
      </c>
      <c r="C3494" s="215" t="str">
        <f t="shared" si="13"/>
        <v>MKDebar</v>
      </c>
    </row>
    <row r="3495" spans="1:3" ht="12" customHeight="1">
      <c r="A3495" s="215" t="s">
        <v>11408</v>
      </c>
      <c r="B3495" s="215" t="s">
        <v>11409</v>
      </c>
      <c r="C3495" s="215" t="str">
        <f t="shared" si="13"/>
        <v>MKDebrca</v>
      </c>
    </row>
    <row r="3496" spans="1:3" ht="12" customHeight="1">
      <c r="A3496" s="215" t="s">
        <v>11410</v>
      </c>
      <c r="B3496" s="215" t="s">
        <v>11411</v>
      </c>
      <c r="C3496" s="215" t="str">
        <f t="shared" si="13"/>
        <v>MKKičevo</v>
      </c>
    </row>
    <row r="3497" spans="1:3" ht="12" customHeight="1">
      <c r="A3497" s="215" t="s">
        <v>11412</v>
      </c>
      <c r="B3497" s="215" t="s">
        <v>11413</v>
      </c>
      <c r="C3497" s="215" t="str">
        <f t="shared" si="13"/>
        <v>MKMakedonski Brod</v>
      </c>
    </row>
    <row r="3498" spans="1:3" ht="12" customHeight="1">
      <c r="A3498" s="215" t="s">
        <v>11414</v>
      </c>
      <c r="B3498" s="215" t="s">
        <v>11415</v>
      </c>
      <c r="C3498" s="215" t="str">
        <f t="shared" si="13"/>
        <v>MKOhrid</v>
      </c>
    </row>
    <row r="3499" spans="1:3" ht="12" customHeight="1">
      <c r="A3499" s="215" t="s">
        <v>11416</v>
      </c>
      <c r="B3499" s="215" t="s">
        <v>11417</v>
      </c>
      <c r="C3499" s="215" t="str">
        <f t="shared" si="13"/>
        <v>MKPlasnica</v>
      </c>
    </row>
    <row r="3500" spans="1:3" ht="12" customHeight="1">
      <c r="A3500" s="215" t="s">
        <v>11418</v>
      </c>
      <c r="B3500" s="215" t="s">
        <v>11419</v>
      </c>
      <c r="C3500" s="215" t="str">
        <f t="shared" si="13"/>
        <v>MKStruga</v>
      </c>
    </row>
    <row r="3501" spans="1:3" ht="12" customHeight="1">
      <c r="A3501" s="215" t="s">
        <v>11420</v>
      </c>
      <c r="B3501" s="215" t="s">
        <v>11421</v>
      </c>
      <c r="C3501" s="215" t="str">
        <f t="shared" si="13"/>
        <v>MKCentar Župa</v>
      </c>
    </row>
    <row r="3502" spans="1:3" ht="12" customHeight="1">
      <c r="A3502" s="215" t="s">
        <v>11422</v>
      </c>
      <c r="B3502" s="215" t="s">
        <v>11423</v>
      </c>
      <c r="C3502" s="215" t="str">
        <f t="shared" si="13"/>
        <v>MKBogdanci</v>
      </c>
    </row>
    <row r="3503" spans="1:3" ht="12" customHeight="1">
      <c r="A3503" s="215" t="s">
        <v>11424</v>
      </c>
      <c r="B3503" s="215" t="s">
        <v>11425</v>
      </c>
      <c r="C3503" s="215" t="str">
        <f t="shared" si="13"/>
        <v>MKBosilovo</v>
      </c>
    </row>
    <row r="3504" spans="1:3" ht="12" customHeight="1">
      <c r="A3504" s="215" t="s">
        <v>11426</v>
      </c>
      <c r="B3504" s="215" t="s">
        <v>11427</v>
      </c>
      <c r="C3504" s="215" t="str">
        <f t="shared" si="13"/>
        <v>MKValandovo</v>
      </c>
    </row>
    <row r="3505" spans="1:3" ht="12" customHeight="1">
      <c r="A3505" s="215" t="s">
        <v>11428</v>
      </c>
      <c r="B3505" s="215" t="s">
        <v>11429</v>
      </c>
      <c r="C3505" s="215" t="str">
        <f t="shared" si="13"/>
        <v>MKVasilevo</v>
      </c>
    </row>
    <row r="3506" spans="1:3" ht="12" customHeight="1">
      <c r="A3506" s="215" t="s">
        <v>11430</v>
      </c>
      <c r="B3506" s="215" t="s">
        <v>11431</v>
      </c>
      <c r="C3506" s="215" t="str">
        <f t="shared" si="13"/>
        <v>MKGevgelija</v>
      </c>
    </row>
    <row r="3507" spans="1:3" ht="12" customHeight="1">
      <c r="A3507" s="215" t="s">
        <v>11432</v>
      </c>
      <c r="B3507" s="215" t="s">
        <v>11433</v>
      </c>
      <c r="C3507" s="215" t="str">
        <f t="shared" si="13"/>
        <v>MKDojran</v>
      </c>
    </row>
    <row r="3508" spans="1:3" ht="12" customHeight="1">
      <c r="A3508" s="215" t="s">
        <v>11434</v>
      </c>
      <c r="B3508" s="215" t="s">
        <v>11435</v>
      </c>
      <c r="C3508" s="215" t="str">
        <f t="shared" si="13"/>
        <v>MKKonče</v>
      </c>
    </row>
    <row r="3509" spans="1:3" ht="12" customHeight="1">
      <c r="A3509" s="215" t="s">
        <v>11436</v>
      </c>
      <c r="B3509" s="215" t="s">
        <v>11437</v>
      </c>
      <c r="C3509" s="215" t="str">
        <f t="shared" si="13"/>
        <v>MKNovo Selo</v>
      </c>
    </row>
    <row r="3510" spans="1:3" ht="12" customHeight="1">
      <c r="A3510" s="215" t="s">
        <v>11438</v>
      </c>
      <c r="B3510" s="215" t="s">
        <v>11439</v>
      </c>
      <c r="C3510" s="215" t="str">
        <f t="shared" si="13"/>
        <v>MKRadoviš</v>
      </c>
    </row>
    <row r="3511" spans="1:3" ht="12" customHeight="1">
      <c r="A3511" s="215" t="s">
        <v>11440</v>
      </c>
      <c r="B3511" s="215" t="s">
        <v>11441</v>
      </c>
      <c r="C3511" s="215" t="str">
        <f t="shared" si="13"/>
        <v>MKStrumica</v>
      </c>
    </row>
    <row r="3512" spans="1:3" ht="12" customHeight="1">
      <c r="A3512" s="215" t="s">
        <v>11442</v>
      </c>
      <c r="B3512" s="215" t="s">
        <v>11443</v>
      </c>
      <c r="C3512" s="215" t="str">
        <f t="shared" si="13"/>
        <v>MKBitola</v>
      </c>
    </row>
    <row r="3513" spans="1:3" ht="12" customHeight="1">
      <c r="A3513" s="215" t="s">
        <v>11444</v>
      </c>
      <c r="B3513" s="215" t="s">
        <v>11445</v>
      </c>
      <c r="C3513" s="215" t="str">
        <f t="shared" si="13"/>
        <v>MKDemir Hisar</v>
      </c>
    </row>
    <row r="3514" spans="1:3" ht="12" customHeight="1">
      <c r="A3514" s="215" t="s">
        <v>11446</v>
      </c>
      <c r="B3514" s="215" t="s">
        <v>11447</v>
      </c>
      <c r="C3514" s="215" t="str">
        <f t="shared" si="13"/>
        <v>MKDolneni</v>
      </c>
    </row>
    <row r="3515" spans="1:3" ht="12" customHeight="1">
      <c r="A3515" s="215" t="s">
        <v>11448</v>
      </c>
      <c r="B3515" s="215" t="s">
        <v>11449</v>
      </c>
      <c r="C3515" s="215" t="str">
        <f t="shared" si="13"/>
        <v>MKKrivogaštani</v>
      </c>
    </row>
    <row r="3516" spans="1:3" ht="12" customHeight="1">
      <c r="A3516" s="215" t="s">
        <v>11450</v>
      </c>
      <c r="B3516" s="215" t="s">
        <v>11451</v>
      </c>
      <c r="C3516" s="215" t="str">
        <f t="shared" si="13"/>
        <v>MKKruševo</v>
      </c>
    </row>
    <row r="3517" spans="1:3" ht="12" customHeight="1">
      <c r="A3517" s="215" t="s">
        <v>11452</v>
      </c>
      <c r="B3517" s="215" t="s">
        <v>11453</v>
      </c>
      <c r="C3517" s="215" t="str">
        <f t="shared" si="13"/>
        <v>MKMogila</v>
      </c>
    </row>
    <row r="3518" spans="1:3" ht="12" customHeight="1">
      <c r="A3518" s="215" t="s">
        <v>11454</v>
      </c>
      <c r="B3518" s="215" t="s">
        <v>11455</v>
      </c>
      <c r="C3518" s="215" t="str">
        <f t="shared" si="13"/>
        <v>MKNovaci</v>
      </c>
    </row>
    <row r="3519" spans="1:3" ht="12" customHeight="1">
      <c r="A3519" s="215" t="s">
        <v>11456</v>
      </c>
      <c r="B3519" s="215" t="s">
        <v>11457</v>
      </c>
      <c r="C3519" s="215" t="str">
        <f t="shared" si="13"/>
        <v>MKPrilep</v>
      </c>
    </row>
    <row r="3520" spans="1:3" ht="12" customHeight="1">
      <c r="A3520" s="215" t="s">
        <v>11458</v>
      </c>
      <c r="B3520" s="215" t="s">
        <v>11459</v>
      </c>
      <c r="C3520" s="215" t="str">
        <f t="shared" si="13"/>
        <v>MKResen</v>
      </c>
    </row>
    <row r="3521" spans="1:3" ht="12" customHeight="1">
      <c r="A3521" s="215" t="s">
        <v>11460</v>
      </c>
      <c r="B3521" s="215" t="s">
        <v>11461</v>
      </c>
      <c r="C3521" s="215" t="str">
        <f t="shared" si="13"/>
        <v>MKBogovinje</v>
      </c>
    </row>
    <row r="3522" spans="1:3" ht="12" customHeight="1">
      <c r="A3522" s="215" t="s">
        <v>11462</v>
      </c>
      <c r="B3522" s="215" t="s">
        <v>11463</v>
      </c>
      <c r="C3522" s="215" t="str">
        <f t="shared" si="13"/>
        <v>MKBrvenica</v>
      </c>
    </row>
    <row r="3523" spans="1:3" ht="12" customHeight="1">
      <c r="A3523" s="215" t="s">
        <v>11464</v>
      </c>
      <c r="B3523" s="215" t="s">
        <v>11465</v>
      </c>
      <c r="C3523" s="215" t="str">
        <f t="shared" si="13"/>
        <v>MKVrapčište</v>
      </c>
    </row>
    <row r="3524" spans="1:3" ht="12" customHeight="1">
      <c r="A3524" s="215" t="s">
        <v>11466</v>
      </c>
      <c r="B3524" s="215" t="s">
        <v>11467</v>
      </c>
      <c r="C3524" s="215" t="str">
        <f t="shared" si="13"/>
        <v>MKGostivar</v>
      </c>
    </row>
    <row r="3525" spans="1:3" ht="12" customHeight="1">
      <c r="A3525" s="215" t="s">
        <v>11468</v>
      </c>
      <c r="B3525" s="215" t="s">
        <v>11469</v>
      </c>
      <c r="C3525" s="215" t="str">
        <f t="shared" si="13"/>
        <v>MKŽelino</v>
      </c>
    </row>
    <row r="3526" spans="1:3" ht="12" customHeight="1">
      <c r="A3526" s="215" t="s">
        <v>11470</v>
      </c>
      <c r="B3526" s="215" t="s">
        <v>11471</v>
      </c>
      <c r="C3526" s="215" t="str">
        <f t="shared" si="13"/>
        <v>MKJegunovce</v>
      </c>
    </row>
    <row r="3527" spans="1:3" ht="12" customHeight="1">
      <c r="A3527" s="215" t="s">
        <v>11472</v>
      </c>
      <c r="B3527" s="215" t="s">
        <v>11473</v>
      </c>
      <c r="C3527" s="215" t="str">
        <f t="shared" si="13"/>
        <v>MKMavrovo i Rostuše</v>
      </c>
    </row>
    <row r="3528" spans="1:3" ht="12" customHeight="1">
      <c r="A3528" s="215" t="s">
        <v>11474</v>
      </c>
      <c r="B3528" s="215" t="s">
        <v>11475</v>
      </c>
      <c r="C3528" s="215" t="str">
        <f t="shared" si="13"/>
        <v>MKTearce</v>
      </c>
    </row>
    <row r="3529" spans="1:3" ht="12" customHeight="1">
      <c r="A3529" s="215" t="s">
        <v>11476</v>
      </c>
      <c r="B3529" s="215" t="s">
        <v>11477</v>
      </c>
      <c r="C3529" s="215" t="str">
        <f t="shared" si="13"/>
        <v>MKTetovo</v>
      </c>
    </row>
    <row r="3530" spans="1:3" ht="12" customHeight="1">
      <c r="A3530" s="215" t="s">
        <v>11478</v>
      </c>
      <c r="B3530" s="215" t="s">
        <v>11479</v>
      </c>
      <c r="C3530" s="215" t="str">
        <f t="shared" si="13"/>
        <v>MKKratovo</v>
      </c>
    </row>
    <row r="3531" spans="1:3" ht="12" customHeight="1">
      <c r="A3531" s="215" t="s">
        <v>11480</v>
      </c>
      <c r="B3531" s="215" t="s">
        <v>11481</v>
      </c>
      <c r="C3531" s="215" t="str">
        <f t="shared" si="13"/>
        <v>MKKriva Palanka</v>
      </c>
    </row>
    <row r="3532" spans="1:3" ht="12" customHeight="1">
      <c r="A3532" s="215" t="s">
        <v>11482</v>
      </c>
      <c r="B3532" s="215" t="s">
        <v>11483</v>
      </c>
      <c r="C3532" s="215" t="str">
        <f t="shared" si="13"/>
        <v>MKKumanovo</v>
      </c>
    </row>
    <row r="3533" spans="1:3" ht="12" customHeight="1">
      <c r="A3533" s="215" t="s">
        <v>11484</v>
      </c>
      <c r="B3533" s="215" t="s">
        <v>11485</v>
      </c>
      <c r="C3533" s="215" t="str">
        <f t="shared" si="13"/>
        <v>MKLipkovo</v>
      </c>
    </row>
    <row r="3534" spans="1:3" ht="12" customHeight="1">
      <c r="A3534" s="215" t="s">
        <v>11486</v>
      </c>
      <c r="B3534" s="215" t="s">
        <v>11487</v>
      </c>
      <c r="C3534" s="215" t="str">
        <f t="shared" si="13"/>
        <v>MKRankovce</v>
      </c>
    </row>
    <row r="3535" spans="1:3" ht="12" customHeight="1">
      <c r="A3535" s="215" t="s">
        <v>11488</v>
      </c>
      <c r="B3535" s="215" t="s">
        <v>11489</v>
      </c>
      <c r="C3535" s="215" t="str">
        <f t="shared" si="13"/>
        <v>MKStaro Nagoričane</v>
      </c>
    </row>
    <row r="3536" spans="1:3" ht="12" customHeight="1">
      <c r="A3536" s="215" t="s">
        <v>11490</v>
      </c>
      <c r="B3536" s="215" t="s">
        <v>11491</v>
      </c>
      <c r="C3536" s="215" t="str">
        <f t="shared" si="13"/>
        <v>MKAerodrom †</v>
      </c>
    </row>
    <row r="3537" spans="1:3" ht="12" customHeight="1">
      <c r="A3537" s="215" t="s">
        <v>11492</v>
      </c>
      <c r="B3537" s="215" t="s">
        <v>11493</v>
      </c>
      <c r="C3537" s="215" t="str">
        <f t="shared" si="13"/>
        <v>MKAračinovo</v>
      </c>
    </row>
    <row r="3538" spans="1:3" ht="12" customHeight="1">
      <c r="A3538" s="215" t="s">
        <v>11494</v>
      </c>
      <c r="B3538" s="215" t="s">
        <v>11495</v>
      </c>
      <c r="C3538" s="215" t="str">
        <f t="shared" si="13"/>
        <v>MKButel †</v>
      </c>
    </row>
    <row r="3539" spans="1:3" ht="12" customHeight="1">
      <c r="A3539" s="215" t="s">
        <v>11496</v>
      </c>
      <c r="B3539" s="215" t="s">
        <v>11497</v>
      </c>
      <c r="C3539" s="215" t="str">
        <f t="shared" si="13"/>
        <v>MKGazi Baba †</v>
      </c>
    </row>
    <row r="3540" spans="1:3" ht="12" customHeight="1">
      <c r="A3540" s="215" t="s">
        <v>11498</v>
      </c>
      <c r="B3540" s="215" t="s">
        <v>11499</v>
      </c>
      <c r="C3540" s="215" t="str">
        <f t="shared" si="13"/>
        <v>MKGjorče Petrov †</v>
      </c>
    </row>
    <row r="3541" spans="1:3" ht="12" customHeight="1">
      <c r="A3541" s="215" t="s">
        <v>11500</v>
      </c>
      <c r="B3541" s="215" t="s">
        <v>11501</v>
      </c>
      <c r="C3541" s="215" t="str">
        <f t="shared" si="13"/>
        <v>MKZelenikovo</v>
      </c>
    </row>
    <row r="3542" spans="1:3" ht="12" customHeight="1">
      <c r="A3542" s="215" t="s">
        <v>11502</v>
      </c>
      <c r="B3542" s="215" t="s">
        <v>11503</v>
      </c>
      <c r="C3542" s="215" t="str">
        <f t="shared" si="13"/>
        <v>MKIlinden</v>
      </c>
    </row>
    <row r="3543" spans="1:3" ht="12" customHeight="1">
      <c r="A3543" s="215" t="s">
        <v>11504</v>
      </c>
      <c r="B3543" s="215" t="s">
        <v>11505</v>
      </c>
      <c r="C3543" s="215" t="str">
        <f t="shared" si="13"/>
        <v>MKKarpoš †</v>
      </c>
    </row>
    <row r="3544" spans="1:3" ht="12" customHeight="1">
      <c r="A3544" s="215" t="s">
        <v>11506</v>
      </c>
      <c r="B3544" s="215" t="s">
        <v>11507</v>
      </c>
      <c r="C3544" s="215" t="str">
        <f t="shared" si="13"/>
        <v>MKKisela Voda †</v>
      </c>
    </row>
    <row r="3545" spans="1:3" ht="12" customHeight="1">
      <c r="A3545" s="215" t="s">
        <v>11508</v>
      </c>
      <c r="B3545" s="215" t="s">
        <v>11509</v>
      </c>
      <c r="C3545" s="215" t="str">
        <f t="shared" si="13"/>
        <v>MKPetrovec</v>
      </c>
    </row>
    <row r="3546" spans="1:3" ht="12" customHeight="1">
      <c r="A3546" s="215" t="s">
        <v>11510</v>
      </c>
      <c r="B3546" s="215" t="s">
        <v>11511</v>
      </c>
      <c r="C3546" s="215" t="str">
        <f t="shared" si="13"/>
        <v>MKSaraj †</v>
      </c>
    </row>
    <row r="3547" spans="1:3" ht="12" customHeight="1">
      <c r="A3547" s="215" t="s">
        <v>11512</v>
      </c>
      <c r="B3547" s="215" t="s">
        <v>11513</v>
      </c>
      <c r="C3547" s="215" t="str">
        <f t="shared" si="13"/>
        <v>MKSopište</v>
      </c>
    </row>
    <row r="3548" spans="1:3" ht="12" customHeight="1">
      <c r="A3548" s="215" t="s">
        <v>11514</v>
      </c>
      <c r="B3548" s="215" t="s">
        <v>11515</v>
      </c>
      <c r="C3548" s="215" t="str">
        <f t="shared" si="13"/>
        <v>MKStudeničani</v>
      </c>
    </row>
    <row r="3549" spans="1:3" ht="12" customHeight="1">
      <c r="A3549" s="215" t="s">
        <v>11516</v>
      </c>
      <c r="B3549" s="215" t="s">
        <v>11517</v>
      </c>
      <c r="C3549" s="215" t="str">
        <f t="shared" si="13"/>
        <v>MKCentar †</v>
      </c>
    </row>
    <row r="3550" spans="1:3" ht="12" customHeight="1">
      <c r="A3550" s="215" t="s">
        <v>11518</v>
      </c>
      <c r="B3550" s="215" t="s">
        <v>11519</v>
      </c>
      <c r="C3550" s="215" t="str">
        <f t="shared" si="13"/>
        <v>MKČair †</v>
      </c>
    </row>
    <row r="3551" spans="1:3" ht="12" customHeight="1">
      <c r="A3551" s="215" t="s">
        <v>11520</v>
      </c>
      <c r="B3551" s="215" t="s">
        <v>11521</v>
      </c>
      <c r="C3551" s="215" t="str">
        <f t="shared" si="13"/>
        <v>MKČučer-Sandevo</v>
      </c>
    </row>
    <row r="3552" spans="1:3" ht="12" customHeight="1">
      <c r="A3552" s="215" t="s">
        <v>11522</v>
      </c>
      <c r="B3552" s="215" t="s">
        <v>11523</v>
      </c>
      <c r="C3552" s="215" t="str">
        <f t="shared" si="13"/>
        <v>MKŠuto Orizari †</v>
      </c>
    </row>
    <row r="3553" spans="1:3" ht="12" customHeight="1">
      <c r="A3553" s="215" t="s">
        <v>11524</v>
      </c>
      <c r="B3553" s="215" t="s">
        <v>11525</v>
      </c>
      <c r="C3553" s="215" t="str">
        <f t="shared" si="13"/>
        <v>MLKayes</v>
      </c>
    </row>
    <row r="3554" spans="1:3" ht="12" customHeight="1">
      <c r="A3554" s="215" t="s">
        <v>11526</v>
      </c>
      <c r="B3554" s="215" t="s">
        <v>11527</v>
      </c>
      <c r="C3554" s="215" t="str">
        <f t="shared" si="13"/>
        <v>MLTaoudénit</v>
      </c>
    </row>
    <row r="3555" spans="1:3" ht="12" customHeight="1">
      <c r="A3555" s="215" t="s">
        <v>11528</v>
      </c>
      <c r="B3555" s="215" t="s">
        <v>11529</v>
      </c>
      <c r="C3555" s="215" t="str">
        <f t="shared" si="13"/>
        <v>MLKoulikoro</v>
      </c>
    </row>
    <row r="3556" spans="1:3" ht="12" customHeight="1">
      <c r="A3556" s="215" t="s">
        <v>11530</v>
      </c>
      <c r="B3556" s="215" t="s">
        <v>11531</v>
      </c>
      <c r="C3556" s="215" t="str">
        <f t="shared" si="13"/>
        <v>MLSikasso</v>
      </c>
    </row>
    <row r="3557" spans="1:3" ht="12" customHeight="1">
      <c r="A3557" s="215" t="s">
        <v>11532</v>
      </c>
      <c r="B3557" s="215" t="s">
        <v>11533</v>
      </c>
      <c r="C3557" s="215" t="str">
        <f t="shared" si="13"/>
        <v>MLSégou</v>
      </c>
    </row>
    <row r="3558" spans="1:3" ht="12" customHeight="1">
      <c r="A3558" s="215" t="s">
        <v>11534</v>
      </c>
      <c r="B3558" s="215" t="s">
        <v>11535</v>
      </c>
      <c r="C3558" s="215" t="str">
        <f t="shared" si="13"/>
        <v>MLMopti</v>
      </c>
    </row>
    <row r="3559" spans="1:3" ht="12" customHeight="1">
      <c r="A3559" s="215" t="s">
        <v>11536</v>
      </c>
      <c r="B3559" s="215" t="s">
        <v>11537</v>
      </c>
      <c r="C3559" s="215" t="str">
        <f t="shared" si="13"/>
        <v>MLTombouctou</v>
      </c>
    </row>
    <row r="3560" spans="1:3" ht="12" customHeight="1">
      <c r="A3560" s="215" t="s">
        <v>11538</v>
      </c>
      <c r="B3560" s="215" t="s">
        <v>11539</v>
      </c>
      <c r="C3560" s="215" t="str">
        <f t="shared" si="13"/>
        <v>MLGao</v>
      </c>
    </row>
    <row r="3561" spans="1:3" ht="12" customHeight="1">
      <c r="A3561" s="215" t="s">
        <v>11540</v>
      </c>
      <c r="B3561" s="215" t="s">
        <v>11541</v>
      </c>
      <c r="C3561" s="215" t="str">
        <f t="shared" si="13"/>
        <v>MLKidal</v>
      </c>
    </row>
    <row r="3562" spans="1:3" ht="12" customHeight="1">
      <c r="A3562" s="215" t="s">
        <v>11542</v>
      </c>
      <c r="B3562" s="215" t="s">
        <v>11543</v>
      </c>
      <c r="C3562" s="215" t="str">
        <f t="shared" si="13"/>
        <v>MLMénaka</v>
      </c>
    </row>
    <row r="3563" spans="1:3" ht="12" customHeight="1">
      <c r="A3563" s="215" t="s">
        <v>11544</v>
      </c>
      <c r="B3563" s="215" t="s">
        <v>11545</v>
      </c>
      <c r="C3563" s="215" t="str">
        <f t="shared" si="13"/>
        <v>MLBamako</v>
      </c>
    </row>
    <row r="3564" spans="1:3" ht="12" customHeight="1">
      <c r="A3564" s="215" t="s">
        <v>11546</v>
      </c>
      <c r="B3564" s="215" t="s">
        <v>11547</v>
      </c>
      <c r="C3564" s="215" t="str">
        <f t="shared" si="13"/>
        <v>MMSagaing</v>
      </c>
    </row>
    <row r="3565" spans="1:3" ht="12" customHeight="1">
      <c r="A3565" s="215" t="s">
        <v>11548</v>
      </c>
      <c r="B3565" s="215" t="s">
        <v>11549</v>
      </c>
      <c r="C3565" s="215" t="str">
        <f t="shared" si="13"/>
        <v>MMBago</v>
      </c>
    </row>
    <row r="3566" spans="1:3" ht="12" customHeight="1">
      <c r="A3566" s="215" t="s">
        <v>11550</v>
      </c>
      <c r="B3566" s="215" t="s">
        <v>11551</v>
      </c>
      <c r="C3566" s="215" t="str">
        <f t="shared" si="13"/>
        <v>MMMagway</v>
      </c>
    </row>
    <row r="3567" spans="1:3" ht="12" customHeight="1">
      <c r="A3567" s="215" t="s">
        <v>11552</v>
      </c>
      <c r="B3567" s="215" t="s">
        <v>11553</v>
      </c>
      <c r="C3567" s="215" t="str">
        <f t="shared" si="13"/>
        <v>MMMandalay</v>
      </c>
    </row>
    <row r="3568" spans="1:3" ht="12" customHeight="1">
      <c r="A3568" s="215" t="s">
        <v>11554</v>
      </c>
      <c r="B3568" s="215" t="s">
        <v>11555</v>
      </c>
      <c r="C3568" s="215" t="str">
        <f t="shared" si="13"/>
        <v>MMTanintharyi</v>
      </c>
    </row>
    <row r="3569" spans="1:3" ht="12" customHeight="1">
      <c r="A3569" s="215" t="s">
        <v>11556</v>
      </c>
      <c r="B3569" s="215" t="s">
        <v>1344</v>
      </c>
      <c r="C3569" s="215" t="str">
        <f t="shared" si="13"/>
        <v>MMYangon</v>
      </c>
    </row>
    <row r="3570" spans="1:3" ht="12" customHeight="1">
      <c r="A3570" s="215" t="s">
        <v>11557</v>
      </c>
      <c r="B3570" s="215" t="s">
        <v>11558</v>
      </c>
      <c r="C3570" s="215" t="str">
        <f t="shared" si="13"/>
        <v>MMAyeyarwady</v>
      </c>
    </row>
    <row r="3571" spans="1:3" ht="12" customHeight="1">
      <c r="A3571" s="215" t="s">
        <v>11559</v>
      </c>
      <c r="B3571" s="215" t="s">
        <v>11560</v>
      </c>
      <c r="C3571" s="215" t="str">
        <f t="shared" si="13"/>
        <v>MMKachin</v>
      </c>
    </row>
    <row r="3572" spans="1:3" ht="12" customHeight="1">
      <c r="A3572" s="215" t="s">
        <v>11561</v>
      </c>
      <c r="B3572" s="215" t="s">
        <v>11562</v>
      </c>
      <c r="C3572" s="215" t="str">
        <f t="shared" ref="C3572:C3826" si="14">LEFT(A3572,2)&amp;B3572</f>
        <v>MMKayah</v>
      </c>
    </row>
    <row r="3573" spans="1:3" ht="12" customHeight="1">
      <c r="A3573" s="215" t="s">
        <v>11563</v>
      </c>
      <c r="B3573" s="215" t="s">
        <v>11564</v>
      </c>
      <c r="C3573" s="215" t="str">
        <f t="shared" si="14"/>
        <v>MMKayin</v>
      </c>
    </row>
    <row r="3574" spans="1:3" ht="12" customHeight="1">
      <c r="A3574" s="215" t="s">
        <v>11565</v>
      </c>
      <c r="B3574" s="215" t="s">
        <v>11566</v>
      </c>
      <c r="C3574" s="215" t="str">
        <f t="shared" si="14"/>
        <v>MMChin</v>
      </c>
    </row>
    <row r="3575" spans="1:3" ht="12" customHeight="1">
      <c r="A3575" s="215" t="s">
        <v>11567</v>
      </c>
      <c r="B3575" s="215" t="s">
        <v>11568</v>
      </c>
      <c r="C3575" s="215" t="str">
        <f t="shared" si="14"/>
        <v>MMMon</v>
      </c>
    </row>
    <row r="3576" spans="1:3" ht="12" customHeight="1">
      <c r="A3576" s="215" t="s">
        <v>11569</v>
      </c>
      <c r="B3576" s="215" t="s">
        <v>11570</v>
      </c>
      <c r="C3576" s="215" t="str">
        <f t="shared" si="14"/>
        <v>MMRakhine</v>
      </c>
    </row>
    <row r="3577" spans="1:3" ht="12" customHeight="1">
      <c r="A3577" s="215" t="s">
        <v>11571</v>
      </c>
      <c r="B3577" s="215" t="s">
        <v>11572</v>
      </c>
      <c r="C3577" s="215" t="str">
        <f t="shared" si="14"/>
        <v>MMShan</v>
      </c>
    </row>
    <row r="3578" spans="1:3" ht="12" customHeight="1">
      <c r="A3578" s="215" t="s">
        <v>11573</v>
      </c>
      <c r="B3578" s="215" t="s">
        <v>11574</v>
      </c>
      <c r="C3578" s="215" t="str">
        <f t="shared" si="14"/>
        <v>MMNay Pyi Taw</v>
      </c>
    </row>
    <row r="3579" spans="1:3" ht="12" customHeight="1">
      <c r="A3579" s="215" t="s">
        <v>11575</v>
      </c>
      <c r="B3579" s="215" t="s">
        <v>11576</v>
      </c>
      <c r="C3579" s="215" t="str">
        <f t="shared" si="14"/>
        <v>MNOrhon</v>
      </c>
    </row>
    <row r="3580" spans="1:3" ht="12" customHeight="1">
      <c r="A3580" s="215" t="s">
        <v>11577</v>
      </c>
      <c r="B3580" s="215" t="s">
        <v>11578</v>
      </c>
      <c r="C3580" s="215" t="str">
        <f t="shared" si="14"/>
        <v>MNDarhan uul</v>
      </c>
    </row>
    <row r="3581" spans="1:3" ht="12" customHeight="1">
      <c r="A3581" s="215" t="s">
        <v>11579</v>
      </c>
      <c r="B3581" s="215" t="s">
        <v>11580</v>
      </c>
      <c r="C3581" s="215" t="str">
        <f t="shared" si="14"/>
        <v>MNHentiy</v>
      </c>
    </row>
    <row r="3582" spans="1:3" ht="12" customHeight="1">
      <c r="A3582" s="215" t="s">
        <v>11581</v>
      </c>
      <c r="B3582" s="215" t="s">
        <v>11582</v>
      </c>
      <c r="C3582" s="215" t="str">
        <f t="shared" si="14"/>
        <v>MNHövsgöl</v>
      </c>
    </row>
    <row r="3583" spans="1:3" ht="12" customHeight="1">
      <c r="A3583" s="215" t="s">
        <v>11583</v>
      </c>
      <c r="B3583" s="215" t="s">
        <v>11584</v>
      </c>
      <c r="C3583" s="215" t="str">
        <f t="shared" si="14"/>
        <v>MNHovd</v>
      </c>
    </row>
    <row r="3584" spans="1:3" ht="12" customHeight="1">
      <c r="A3584" s="215" t="s">
        <v>11585</v>
      </c>
      <c r="B3584" s="215" t="s">
        <v>11586</v>
      </c>
      <c r="C3584" s="215" t="str">
        <f t="shared" si="14"/>
        <v>MNUvs</v>
      </c>
    </row>
    <row r="3585" spans="1:3" ht="12" customHeight="1">
      <c r="A3585" s="215" t="s">
        <v>11587</v>
      </c>
      <c r="B3585" s="215" t="s">
        <v>11588</v>
      </c>
      <c r="C3585" s="215" t="str">
        <f t="shared" si="14"/>
        <v>MNTöv</v>
      </c>
    </row>
    <row r="3586" spans="1:3" ht="12" customHeight="1">
      <c r="A3586" s="215" t="s">
        <v>11589</v>
      </c>
      <c r="B3586" s="215" t="s">
        <v>11590</v>
      </c>
      <c r="C3586" s="215" t="str">
        <f t="shared" si="14"/>
        <v>MNSelenge</v>
      </c>
    </row>
    <row r="3587" spans="1:3" ht="12" customHeight="1">
      <c r="A3587" s="215" t="s">
        <v>11591</v>
      </c>
      <c r="B3587" s="215" t="s">
        <v>11592</v>
      </c>
      <c r="C3587" s="215" t="str">
        <f t="shared" si="14"/>
        <v>MNSühbaatar</v>
      </c>
    </row>
    <row r="3588" spans="1:3" ht="12" customHeight="1">
      <c r="A3588" s="215" t="s">
        <v>11593</v>
      </c>
      <c r="B3588" s="215" t="s">
        <v>11594</v>
      </c>
      <c r="C3588" s="215" t="str">
        <f t="shared" si="14"/>
        <v>MNÖmnögovĭ</v>
      </c>
    </row>
    <row r="3589" spans="1:3" ht="12" customHeight="1">
      <c r="A3589" s="215" t="s">
        <v>11595</v>
      </c>
      <c r="B3589" s="215" t="s">
        <v>11596</v>
      </c>
      <c r="C3589" s="215" t="str">
        <f t="shared" si="14"/>
        <v>MNÖvörhangay</v>
      </c>
    </row>
    <row r="3590" spans="1:3" ht="12" customHeight="1">
      <c r="A3590" s="215" t="s">
        <v>11597</v>
      </c>
      <c r="B3590" s="215" t="s">
        <v>11598</v>
      </c>
      <c r="C3590" s="215" t="str">
        <f t="shared" si="14"/>
        <v>MNDzavhan</v>
      </c>
    </row>
    <row r="3591" spans="1:3" ht="12" customHeight="1">
      <c r="A3591" s="215" t="s">
        <v>11599</v>
      </c>
      <c r="B3591" s="215" t="s">
        <v>11600</v>
      </c>
      <c r="C3591" s="215" t="str">
        <f t="shared" si="14"/>
        <v>MNDundgovĭ</v>
      </c>
    </row>
    <row r="3592" spans="1:3" ht="12" customHeight="1">
      <c r="A3592" s="215" t="s">
        <v>11601</v>
      </c>
      <c r="B3592" s="215" t="s">
        <v>11602</v>
      </c>
      <c r="C3592" s="215" t="str">
        <f t="shared" si="14"/>
        <v>MNDornod</v>
      </c>
    </row>
    <row r="3593" spans="1:3" ht="12" customHeight="1">
      <c r="A3593" s="215" t="s">
        <v>11603</v>
      </c>
      <c r="B3593" s="215" t="s">
        <v>11604</v>
      </c>
      <c r="C3593" s="215" t="str">
        <f t="shared" si="14"/>
        <v>MNDornogovĭ</v>
      </c>
    </row>
    <row r="3594" spans="1:3" ht="12" customHeight="1">
      <c r="A3594" s="215" t="s">
        <v>11605</v>
      </c>
      <c r="B3594" s="215" t="s">
        <v>11606</v>
      </c>
      <c r="C3594" s="215" t="str">
        <f t="shared" si="14"/>
        <v>MNGovĭ-Sümber</v>
      </c>
    </row>
    <row r="3595" spans="1:3" ht="12" customHeight="1">
      <c r="A3595" s="215" t="s">
        <v>11607</v>
      </c>
      <c r="B3595" s="215" t="s">
        <v>11608</v>
      </c>
      <c r="C3595" s="215" t="str">
        <f t="shared" si="14"/>
        <v>MNGovĭ-Altay</v>
      </c>
    </row>
    <row r="3596" spans="1:3" ht="12" customHeight="1">
      <c r="A3596" s="215" t="s">
        <v>11609</v>
      </c>
      <c r="B3596" s="215" t="s">
        <v>11610</v>
      </c>
      <c r="C3596" s="215" t="str">
        <f t="shared" si="14"/>
        <v>MNBulgan</v>
      </c>
    </row>
    <row r="3597" spans="1:3" ht="12" customHeight="1">
      <c r="A3597" s="215" t="s">
        <v>11611</v>
      </c>
      <c r="B3597" s="215" t="s">
        <v>11612</v>
      </c>
      <c r="C3597" s="215" t="str">
        <f t="shared" si="14"/>
        <v>MNBayanhongor</v>
      </c>
    </row>
    <row r="3598" spans="1:3" ht="12" customHeight="1">
      <c r="A3598" s="215" t="s">
        <v>11613</v>
      </c>
      <c r="B3598" s="215" t="s">
        <v>11614</v>
      </c>
      <c r="C3598" s="215" t="str">
        <f t="shared" si="14"/>
        <v>MNBayan-Ölgiy</v>
      </c>
    </row>
    <row r="3599" spans="1:3" ht="12" customHeight="1">
      <c r="A3599" s="215" t="s">
        <v>11615</v>
      </c>
      <c r="B3599" s="215" t="s">
        <v>11616</v>
      </c>
      <c r="C3599" s="215" t="str">
        <f t="shared" si="14"/>
        <v>MNArhangay</v>
      </c>
    </row>
    <row r="3600" spans="1:3" ht="12" customHeight="1">
      <c r="A3600" s="215" t="s">
        <v>11617</v>
      </c>
      <c r="B3600" s="215" t="s">
        <v>11618</v>
      </c>
      <c r="C3600" s="215" t="str">
        <f t="shared" si="14"/>
        <v>MNUlaanbaatar</v>
      </c>
    </row>
    <row r="3601" spans="1:3" ht="12" customHeight="1">
      <c r="A3601" s="215" t="s">
        <v>11619</v>
      </c>
      <c r="B3601" s="215" t="s">
        <v>11620</v>
      </c>
      <c r="C3601" s="215" t="str">
        <f t="shared" si="14"/>
        <v>MRHodh ech Chargui</v>
      </c>
    </row>
    <row r="3602" spans="1:3" ht="12" customHeight="1">
      <c r="A3602" s="215" t="s">
        <v>11621</v>
      </c>
      <c r="B3602" s="215" t="s">
        <v>11622</v>
      </c>
      <c r="C3602" s="215" t="str">
        <f t="shared" si="14"/>
        <v>MRHodh el Gharbi</v>
      </c>
    </row>
    <row r="3603" spans="1:3" ht="12" customHeight="1">
      <c r="A3603" s="215" t="s">
        <v>11623</v>
      </c>
      <c r="B3603" s="215" t="s">
        <v>11624</v>
      </c>
      <c r="C3603" s="215" t="str">
        <f t="shared" si="14"/>
        <v>MRAssaba</v>
      </c>
    </row>
    <row r="3604" spans="1:3" ht="12" customHeight="1">
      <c r="A3604" s="215" t="s">
        <v>11625</v>
      </c>
      <c r="B3604" s="215" t="s">
        <v>11626</v>
      </c>
      <c r="C3604" s="215" t="str">
        <f t="shared" si="14"/>
        <v>MRGorgol</v>
      </c>
    </row>
    <row r="3605" spans="1:3" ht="12" customHeight="1">
      <c r="A3605" s="215" t="s">
        <v>11627</v>
      </c>
      <c r="B3605" s="215" t="s">
        <v>11628</v>
      </c>
      <c r="C3605" s="215" t="str">
        <f t="shared" si="14"/>
        <v>MRBrakna</v>
      </c>
    </row>
    <row r="3606" spans="1:3" ht="12" customHeight="1">
      <c r="A3606" s="215" t="s">
        <v>11629</v>
      </c>
      <c r="B3606" s="215" t="s">
        <v>11630</v>
      </c>
      <c r="C3606" s="215" t="str">
        <f t="shared" si="14"/>
        <v>MRTrarza</v>
      </c>
    </row>
    <row r="3607" spans="1:3" ht="12" customHeight="1">
      <c r="A3607" s="215" t="s">
        <v>11631</v>
      </c>
      <c r="B3607" s="215" t="s">
        <v>7220</v>
      </c>
      <c r="C3607" s="215" t="str">
        <f t="shared" si="14"/>
        <v>MRAdrar</v>
      </c>
    </row>
    <row r="3608" spans="1:3" ht="12" customHeight="1">
      <c r="A3608" s="215" t="s">
        <v>11632</v>
      </c>
      <c r="B3608" s="215" t="s">
        <v>11633</v>
      </c>
      <c r="C3608" s="215" t="str">
        <f t="shared" si="14"/>
        <v>MRDakhlet Nouâdhibou</v>
      </c>
    </row>
    <row r="3609" spans="1:3" ht="12" customHeight="1">
      <c r="A3609" s="215" t="s">
        <v>11634</v>
      </c>
      <c r="B3609" s="215" t="s">
        <v>11635</v>
      </c>
      <c r="C3609" s="215" t="str">
        <f t="shared" si="14"/>
        <v>MRTagant</v>
      </c>
    </row>
    <row r="3610" spans="1:3" ht="12" customHeight="1">
      <c r="A3610" s="215" t="s">
        <v>11636</v>
      </c>
      <c r="B3610" s="215" t="s">
        <v>11637</v>
      </c>
      <c r="C3610" s="215" t="str">
        <f t="shared" si="14"/>
        <v>MRGuidimaka</v>
      </c>
    </row>
    <row r="3611" spans="1:3" ht="12" customHeight="1">
      <c r="A3611" s="215" t="s">
        <v>11638</v>
      </c>
      <c r="B3611" s="215" t="s">
        <v>11639</v>
      </c>
      <c r="C3611" s="215" t="str">
        <f t="shared" si="14"/>
        <v>MRTiris Zemmour</v>
      </c>
    </row>
    <row r="3612" spans="1:3" ht="12" customHeight="1">
      <c r="A3612" s="215" t="s">
        <v>11640</v>
      </c>
      <c r="B3612" s="215" t="s">
        <v>11641</v>
      </c>
      <c r="C3612" s="215" t="str">
        <f t="shared" si="14"/>
        <v>MRInchiri</v>
      </c>
    </row>
    <row r="3613" spans="1:3" ht="12" customHeight="1">
      <c r="A3613" s="215" t="s">
        <v>11642</v>
      </c>
      <c r="B3613" s="215" t="s">
        <v>11643</v>
      </c>
      <c r="C3613" s="215" t="str">
        <f t="shared" si="14"/>
        <v>MRNuwākshūţ al Gharbīyah</v>
      </c>
    </row>
    <row r="3614" spans="1:3" ht="12" customHeight="1">
      <c r="A3614" s="215" t="s">
        <v>11642</v>
      </c>
      <c r="B3614" s="215" t="s">
        <v>11644</v>
      </c>
      <c r="C3614" s="215" t="str">
        <f t="shared" si="14"/>
        <v>MRNouakchott Ouest</v>
      </c>
    </row>
    <row r="3615" spans="1:3" ht="12" customHeight="1">
      <c r="A3615" s="215" t="s">
        <v>11645</v>
      </c>
      <c r="B3615" s="215" t="s">
        <v>11646</v>
      </c>
      <c r="C3615" s="215" t="str">
        <f t="shared" si="14"/>
        <v>MRNuwākshūţ ash Shamālīyah</v>
      </c>
    </row>
    <row r="3616" spans="1:3" ht="12" customHeight="1">
      <c r="A3616" s="215" t="s">
        <v>11645</v>
      </c>
      <c r="B3616" s="215" t="s">
        <v>11647</v>
      </c>
      <c r="C3616" s="215" t="str">
        <f t="shared" si="14"/>
        <v>MRNouakchott Nord</v>
      </c>
    </row>
    <row r="3617" spans="1:3" ht="12" customHeight="1">
      <c r="A3617" s="215" t="s">
        <v>11648</v>
      </c>
      <c r="B3617" s="215" t="s">
        <v>11649</v>
      </c>
      <c r="C3617" s="215" t="str">
        <f t="shared" si="14"/>
        <v>MRNuwākshūţ al Janūbīyah</v>
      </c>
    </row>
    <row r="3618" spans="1:3" ht="12" customHeight="1">
      <c r="A3618" s="215" t="s">
        <v>11648</v>
      </c>
      <c r="B3618" s="215" t="s">
        <v>11650</v>
      </c>
      <c r="C3618" s="215" t="str">
        <f t="shared" si="14"/>
        <v>MRNouakchott Sud</v>
      </c>
    </row>
    <row r="3619" spans="1:3" ht="12" customHeight="1">
      <c r="A3619" s="215" t="s">
        <v>11651</v>
      </c>
      <c r="B3619" s="215" t="s">
        <v>11652</v>
      </c>
      <c r="C3619" s="215" t="str">
        <f t="shared" si="14"/>
        <v>MTAttard</v>
      </c>
    </row>
    <row r="3620" spans="1:3" ht="12" customHeight="1">
      <c r="A3620" s="215" t="s">
        <v>11651</v>
      </c>
      <c r="B3620" s="215" t="s">
        <v>11652</v>
      </c>
      <c r="C3620" s="215" t="str">
        <f t="shared" si="14"/>
        <v>MTAttard</v>
      </c>
    </row>
    <row r="3621" spans="1:3" ht="12" customHeight="1">
      <c r="A3621" s="215" t="s">
        <v>11653</v>
      </c>
      <c r="B3621" s="215" t="s">
        <v>11654</v>
      </c>
      <c r="C3621" s="215" t="str">
        <f t="shared" si="14"/>
        <v>MTBalzan</v>
      </c>
    </row>
    <row r="3622" spans="1:3" ht="12" customHeight="1">
      <c r="A3622" s="215" t="s">
        <v>11653</v>
      </c>
      <c r="B3622" s="215" t="s">
        <v>11654</v>
      </c>
      <c r="C3622" s="215" t="str">
        <f t="shared" si="14"/>
        <v>MTBalzan</v>
      </c>
    </row>
    <row r="3623" spans="1:3" ht="12" customHeight="1">
      <c r="A3623" s="215" t="s">
        <v>11655</v>
      </c>
      <c r="B3623" s="215" t="s">
        <v>11656</v>
      </c>
      <c r="C3623" s="215" t="str">
        <f t="shared" si="14"/>
        <v>MTBirgu</v>
      </c>
    </row>
    <row r="3624" spans="1:3" ht="12" customHeight="1">
      <c r="A3624" s="215" t="s">
        <v>11655</v>
      </c>
      <c r="B3624" s="215" t="s">
        <v>11656</v>
      </c>
      <c r="C3624" s="215" t="str">
        <f t="shared" si="14"/>
        <v>MTBirgu</v>
      </c>
    </row>
    <row r="3625" spans="1:3" ht="12" customHeight="1">
      <c r="A3625" s="215" t="s">
        <v>11657</v>
      </c>
      <c r="B3625" s="215" t="s">
        <v>11658</v>
      </c>
      <c r="C3625" s="215" t="str">
        <f t="shared" si="14"/>
        <v>MTBirkirkara</v>
      </c>
    </row>
    <row r="3626" spans="1:3" ht="12" customHeight="1">
      <c r="A3626" s="215" t="s">
        <v>11657</v>
      </c>
      <c r="B3626" s="215" t="s">
        <v>11658</v>
      </c>
      <c r="C3626" s="215" t="str">
        <f t="shared" si="14"/>
        <v>MTBirkirkara</v>
      </c>
    </row>
    <row r="3627" spans="1:3" ht="12" customHeight="1">
      <c r="A3627" s="215" t="s">
        <v>11659</v>
      </c>
      <c r="B3627" s="215" t="s">
        <v>11660</v>
      </c>
      <c r="C3627" s="215" t="str">
        <f t="shared" si="14"/>
        <v>MTBirżebbuġa</v>
      </c>
    </row>
    <row r="3628" spans="1:3" ht="12" customHeight="1">
      <c r="A3628" s="215" t="s">
        <v>11659</v>
      </c>
      <c r="B3628" s="215" t="s">
        <v>11660</v>
      </c>
      <c r="C3628" s="215" t="str">
        <f t="shared" si="14"/>
        <v>MTBirżebbuġa</v>
      </c>
    </row>
    <row r="3629" spans="1:3" ht="12" customHeight="1">
      <c r="A3629" s="215" t="s">
        <v>11661</v>
      </c>
      <c r="B3629" s="215" t="s">
        <v>11662</v>
      </c>
      <c r="C3629" s="215" t="str">
        <f t="shared" si="14"/>
        <v>MTBormla</v>
      </c>
    </row>
    <row r="3630" spans="1:3" ht="12" customHeight="1">
      <c r="A3630" s="215" t="s">
        <v>11661</v>
      </c>
      <c r="B3630" s="215" t="s">
        <v>11662</v>
      </c>
      <c r="C3630" s="215" t="str">
        <f t="shared" si="14"/>
        <v>MTBormla</v>
      </c>
    </row>
    <row r="3631" spans="1:3" ht="12" customHeight="1">
      <c r="A3631" s="215" t="s">
        <v>11663</v>
      </c>
      <c r="B3631" s="215" t="s">
        <v>11664</v>
      </c>
      <c r="C3631" s="215" t="str">
        <f t="shared" si="14"/>
        <v>MTDingli</v>
      </c>
    </row>
    <row r="3632" spans="1:3" ht="12" customHeight="1">
      <c r="A3632" s="215" t="s">
        <v>11663</v>
      </c>
      <c r="B3632" s="215" t="s">
        <v>11664</v>
      </c>
      <c r="C3632" s="215" t="str">
        <f t="shared" si="14"/>
        <v>MTDingli</v>
      </c>
    </row>
    <row r="3633" spans="1:3" ht="12" customHeight="1">
      <c r="A3633" s="215" t="s">
        <v>11665</v>
      </c>
      <c r="B3633" s="215" t="s">
        <v>11666</v>
      </c>
      <c r="C3633" s="215" t="str">
        <f t="shared" si="14"/>
        <v>MTFgura</v>
      </c>
    </row>
    <row r="3634" spans="1:3" ht="12" customHeight="1">
      <c r="A3634" s="215" t="s">
        <v>11665</v>
      </c>
      <c r="B3634" s="215" t="s">
        <v>11666</v>
      </c>
      <c r="C3634" s="215" t="str">
        <f t="shared" si="14"/>
        <v>MTFgura</v>
      </c>
    </row>
    <row r="3635" spans="1:3" ht="12" customHeight="1">
      <c r="A3635" s="215" t="s">
        <v>11667</v>
      </c>
      <c r="B3635" s="215" t="s">
        <v>11668</v>
      </c>
      <c r="C3635" s="215" t="str">
        <f t="shared" si="14"/>
        <v>MTFloriana</v>
      </c>
    </row>
    <row r="3636" spans="1:3" ht="12" customHeight="1">
      <c r="A3636" s="215" t="s">
        <v>11667</v>
      </c>
      <c r="B3636" s="215" t="s">
        <v>11668</v>
      </c>
      <c r="C3636" s="215" t="str">
        <f t="shared" si="14"/>
        <v>MTFloriana</v>
      </c>
    </row>
    <row r="3637" spans="1:3" ht="12" customHeight="1">
      <c r="A3637" s="215" t="s">
        <v>11669</v>
      </c>
      <c r="B3637" s="215" t="s">
        <v>11670</v>
      </c>
      <c r="C3637" s="215" t="str">
        <f t="shared" si="14"/>
        <v>MTFontana</v>
      </c>
    </row>
    <row r="3638" spans="1:3" ht="12" customHeight="1">
      <c r="A3638" s="215" t="s">
        <v>11669</v>
      </c>
      <c r="B3638" s="215" t="s">
        <v>11670</v>
      </c>
      <c r="C3638" s="215" t="str">
        <f t="shared" si="14"/>
        <v>MTFontana</v>
      </c>
    </row>
    <row r="3639" spans="1:3" ht="12" customHeight="1">
      <c r="A3639" s="215" t="s">
        <v>11671</v>
      </c>
      <c r="B3639" s="215" t="s">
        <v>11672</v>
      </c>
      <c r="C3639" s="215" t="str">
        <f t="shared" si="14"/>
        <v>MTGudja</v>
      </c>
    </row>
    <row r="3640" spans="1:3" ht="12" customHeight="1">
      <c r="A3640" s="215" t="s">
        <v>11671</v>
      </c>
      <c r="B3640" s="215" t="s">
        <v>11672</v>
      </c>
      <c r="C3640" s="215" t="str">
        <f t="shared" si="14"/>
        <v>MTGudja</v>
      </c>
    </row>
    <row r="3641" spans="1:3" ht="12" customHeight="1">
      <c r="A3641" s="215" t="s">
        <v>11673</v>
      </c>
      <c r="B3641" s="215" t="s">
        <v>11674</v>
      </c>
      <c r="C3641" s="215" t="str">
        <f t="shared" si="14"/>
        <v>MTGżira</v>
      </c>
    </row>
    <row r="3642" spans="1:3" ht="12" customHeight="1">
      <c r="A3642" s="215" t="s">
        <v>11673</v>
      </c>
      <c r="B3642" s="215" t="s">
        <v>11674</v>
      </c>
      <c r="C3642" s="215" t="str">
        <f t="shared" si="14"/>
        <v>MTGżira</v>
      </c>
    </row>
    <row r="3643" spans="1:3" ht="12" customHeight="1">
      <c r="A3643" s="215" t="s">
        <v>11675</v>
      </c>
      <c r="B3643" s="215" t="s">
        <v>11676</v>
      </c>
      <c r="C3643" s="215" t="str">
        <f t="shared" si="14"/>
        <v>MTGħajnsielem</v>
      </c>
    </row>
    <row r="3644" spans="1:3" ht="12" customHeight="1">
      <c r="A3644" s="215" t="s">
        <v>11675</v>
      </c>
      <c r="B3644" s="215" t="s">
        <v>11676</v>
      </c>
      <c r="C3644" s="215" t="str">
        <f t="shared" si="14"/>
        <v>MTGħajnsielem</v>
      </c>
    </row>
    <row r="3645" spans="1:3" ht="12" customHeight="1">
      <c r="A3645" s="215" t="s">
        <v>11677</v>
      </c>
      <c r="B3645" s="215" t="s">
        <v>11678</v>
      </c>
      <c r="C3645" s="215" t="str">
        <f t="shared" si="14"/>
        <v>MTGħarb</v>
      </c>
    </row>
    <row r="3646" spans="1:3" ht="12" customHeight="1">
      <c r="A3646" s="215" t="s">
        <v>11677</v>
      </c>
      <c r="B3646" s="215" t="s">
        <v>11678</v>
      </c>
      <c r="C3646" s="215" t="str">
        <f t="shared" si="14"/>
        <v>MTGħarb</v>
      </c>
    </row>
    <row r="3647" spans="1:3" ht="12" customHeight="1">
      <c r="A3647" s="215" t="s">
        <v>11679</v>
      </c>
      <c r="B3647" s="215" t="s">
        <v>11680</v>
      </c>
      <c r="C3647" s="215" t="str">
        <f t="shared" si="14"/>
        <v>MTGħargħur</v>
      </c>
    </row>
    <row r="3648" spans="1:3" ht="12" customHeight="1">
      <c r="A3648" s="215" t="s">
        <v>11679</v>
      </c>
      <c r="B3648" s="215" t="s">
        <v>11680</v>
      </c>
      <c r="C3648" s="215" t="str">
        <f t="shared" si="14"/>
        <v>MTGħargħur</v>
      </c>
    </row>
    <row r="3649" spans="1:3" ht="12" customHeight="1">
      <c r="A3649" s="215" t="s">
        <v>11681</v>
      </c>
      <c r="B3649" s="215" t="s">
        <v>11682</v>
      </c>
      <c r="C3649" s="215" t="str">
        <f t="shared" si="14"/>
        <v>MTGħasri</v>
      </c>
    </row>
    <row r="3650" spans="1:3" ht="12" customHeight="1">
      <c r="A3650" s="215" t="s">
        <v>11681</v>
      </c>
      <c r="B3650" s="215" t="s">
        <v>11682</v>
      </c>
      <c r="C3650" s="215" t="str">
        <f t="shared" si="14"/>
        <v>MTGħasri</v>
      </c>
    </row>
    <row r="3651" spans="1:3" ht="12" customHeight="1">
      <c r="A3651" s="215" t="s">
        <v>11683</v>
      </c>
      <c r="B3651" s="215" t="s">
        <v>11684</v>
      </c>
      <c r="C3651" s="215" t="str">
        <f t="shared" si="14"/>
        <v>MTGħaxaq</v>
      </c>
    </row>
    <row r="3652" spans="1:3" ht="12" customHeight="1">
      <c r="A3652" s="215" t="s">
        <v>11683</v>
      </c>
      <c r="B3652" s="215" t="s">
        <v>11684</v>
      </c>
      <c r="C3652" s="215" t="str">
        <f t="shared" si="14"/>
        <v>MTGħaxaq</v>
      </c>
    </row>
    <row r="3653" spans="1:3" ht="12" customHeight="1">
      <c r="A3653" s="215" t="s">
        <v>11685</v>
      </c>
      <c r="B3653" s="215" t="s">
        <v>11686</v>
      </c>
      <c r="C3653" s="215" t="str">
        <f t="shared" si="14"/>
        <v>MTĦamrun</v>
      </c>
    </row>
    <row r="3654" spans="1:3" ht="12" customHeight="1">
      <c r="A3654" s="215" t="s">
        <v>11685</v>
      </c>
      <c r="B3654" s="215" t="s">
        <v>11686</v>
      </c>
      <c r="C3654" s="215" t="str">
        <f t="shared" si="14"/>
        <v>MTĦamrun</v>
      </c>
    </row>
    <row r="3655" spans="1:3" ht="12" customHeight="1">
      <c r="A3655" s="215" t="s">
        <v>11687</v>
      </c>
      <c r="B3655" s="215" t="s">
        <v>11688</v>
      </c>
      <c r="C3655" s="215" t="str">
        <f t="shared" si="14"/>
        <v>MTIklin</v>
      </c>
    </row>
    <row r="3656" spans="1:3" ht="12" customHeight="1">
      <c r="A3656" s="215" t="s">
        <v>11687</v>
      </c>
      <c r="B3656" s="215" t="s">
        <v>11688</v>
      </c>
      <c r="C3656" s="215" t="str">
        <f t="shared" si="14"/>
        <v>MTIklin</v>
      </c>
    </row>
    <row r="3657" spans="1:3" ht="12" customHeight="1">
      <c r="A3657" s="215" t="s">
        <v>11689</v>
      </c>
      <c r="B3657" s="215" t="s">
        <v>11690</v>
      </c>
      <c r="C3657" s="215" t="str">
        <f t="shared" si="14"/>
        <v>MTIsla</v>
      </c>
    </row>
    <row r="3658" spans="1:3" ht="12" customHeight="1">
      <c r="A3658" s="215" t="s">
        <v>11689</v>
      </c>
      <c r="B3658" s="215" t="s">
        <v>11690</v>
      </c>
      <c r="C3658" s="215" t="str">
        <f t="shared" si="14"/>
        <v>MTIsla</v>
      </c>
    </row>
    <row r="3659" spans="1:3" ht="12" customHeight="1">
      <c r="A3659" s="215" t="s">
        <v>11691</v>
      </c>
      <c r="B3659" s="215" t="s">
        <v>11692</v>
      </c>
      <c r="C3659" s="215" t="str">
        <f t="shared" si="14"/>
        <v>MTKalkara</v>
      </c>
    </row>
    <row r="3660" spans="1:3" ht="12" customHeight="1">
      <c r="A3660" s="215" t="s">
        <v>11691</v>
      </c>
      <c r="B3660" s="215" t="s">
        <v>11692</v>
      </c>
      <c r="C3660" s="215" t="str">
        <f t="shared" si="14"/>
        <v>MTKalkara</v>
      </c>
    </row>
    <row r="3661" spans="1:3" ht="12" customHeight="1">
      <c r="A3661" s="215" t="s">
        <v>11693</v>
      </c>
      <c r="B3661" s="215" t="s">
        <v>11694</v>
      </c>
      <c r="C3661" s="215" t="str">
        <f t="shared" si="14"/>
        <v>MTKerċem</v>
      </c>
    </row>
    <row r="3662" spans="1:3" ht="12" customHeight="1">
      <c r="A3662" s="215" t="s">
        <v>11693</v>
      </c>
      <c r="B3662" s="215" t="s">
        <v>11694</v>
      </c>
      <c r="C3662" s="215" t="str">
        <f t="shared" si="14"/>
        <v>MTKerċem</v>
      </c>
    </row>
    <row r="3663" spans="1:3" ht="12" customHeight="1">
      <c r="A3663" s="215" t="s">
        <v>11695</v>
      </c>
      <c r="B3663" s="215" t="s">
        <v>11696</v>
      </c>
      <c r="C3663" s="215" t="str">
        <f t="shared" si="14"/>
        <v>MTKirkop</v>
      </c>
    </row>
    <row r="3664" spans="1:3" ht="12" customHeight="1">
      <c r="A3664" s="215" t="s">
        <v>11695</v>
      </c>
      <c r="B3664" s="215" t="s">
        <v>11696</v>
      </c>
      <c r="C3664" s="215" t="str">
        <f t="shared" si="14"/>
        <v>MTKirkop</v>
      </c>
    </row>
    <row r="3665" spans="1:3" ht="12" customHeight="1">
      <c r="A3665" s="215" t="s">
        <v>11697</v>
      </c>
      <c r="B3665" s="215" t="s">
        <v>11698</v>
      </c>
      <c r="C3665" s="215" t="str">
        <f t="shared" si="14"/>
        <v>MTLija</v>
      </c>
    </row>
    <row r="3666" spans="1:3" ht="12" customHeight="1">
      <c r="A3666" s="215" t="s">
        <v>11697</v>
      </c>
      <c r="B3666" s="215" t="s">
        <v>11698</v>
      </c>
      <c r="C3666" s="215" t="str">
        <f t="shared" si="14"/>
        <v>MTLija</v>
      </c>
    </row>
    <row r="3667" spans="1:3" ht="12" customHeight="1">
      <c r="A3667" s="215" t="s">
        <v>11699</v>
      </c>
      <c r="B3667" s="215" t="s">
        <v>11700</v>
      </c>
      <c r="C3667" s="215" t="str">
        <f t="shared" si="14"/>
        <v>MTLuqa</v>
      </c>
    </row>
    <row r="3668" spans="1:3" ht="12" customHeight="1">
      <c r="A3668" s="215" t="s">
        <v>11699</v>
      </c>
      <c r="B3668" s="215" t="s">
        <v>11700</v>
      </c>
      <c r="C3668" s="215" t="str">
        <f t="shared" si="14"/>
        <v>MTLuqa</v>
      </c>
    </row>
    <row r="3669" spans="1:3" ht="12" customHeight="1">
      <c r="A3669" s="215" t="s">
        <v>11701</v>
      </c>
      <c r="B3669" s="215" t="s">
        <v>11702</v>
      </c>
      <c r="C3669" s="215" t="str">
        <f t="shared" si="14"/>
        <v>MTMarsa</v>
      </c>
    </row>
    <row r="3670" spans="1:3" ht="12" customHeight="1">
      <c r="A3670" s="215" t="s">
        <v>11701</v>
      </c>
      <c r="B3670" s="215" t="s">
        <v>11702</v>
      </c>
      <c r="C3670" s="215" t="str">
        <f t="shared" si="14"/>
        <v>MTMarsa</v>
      </c>
    </row>
    <row r="3671" spans="1:3" ht="12" customHeight="1">
      <c r="A3671" s="215" t="s">
        <v>11703</v>
      </c>
      <c r="B3671" s="215" t="s">
        <v>11704</v>
      </c>
      <c r="C3671" s="215" t="str">
        <f t="shared" si="14"/>
        <v>MTMarsaskala</v>
      </c>
    </row>
    <row r="3672" spans="1:3" ht="12" customHeight="1">
      <c r="A3672" s="215" t="s">
        <v>11703</v>
      </c>
      <c r="B3672" s="215" t="s">
        <v>11704</v>
      </c>
      <c r="C3672" s="215" t="str">
        <f t="shared" si="14"/>
        <v>MTMarsaskala</v>
      </c>
    </row>
    <row r="3673" spans="1:3" ht="12" customHeight="1">
      <c r="A3673" s="215" t="s">
        <v>11705</v>
      </c>
      <c r="B3673" s="215" t="s">
        <v>11706</v>
      </c>
      <c r="C3673" s="215" t="str">
        <f t="shared" si="14"/>
        <v>MTMarsaxlokk</v>
      </c>
    </row>
    <row r="3674" spans="1:3" ht="12" customHeight="1">
      <c r="A3674" s="215" t="s">
        <v>11705</v>
      </c>
      <c r="B3674" s="215" t="s">
        <v>11706</v>
      </c>
      <c r="C3674" s="215" t="str">
        <f t="shared" si="14"/>
        <v>MTMarsaxlokk</v>
      </c>
    </row>
    <row r="3675" spans="1:3" ht="12" customHeight="1">
      <c r="A3675" s="215" t="s">
        <v>11707</v>
      </c>
      <c r="B3675" s="215" t="s">
        <v>11708</v>
      </c>
      <c r="C3675" s="215" t="str">
        <f t="shared" si="14"/>
        <v>MTMdina</v>
      </c>
    </row>
    <row r="3676" spans="1:3" ht="12" customHeight="1">
      <c r="A3676" s="215" t="s">
        <v>11707</v>
      </c>
      <c r="B3676" s="215" t="s">
        <v>11708</v>
      </c>
      <c r="C3676" s="215" t="str">
        <f t="shared" si="14"/>
        <v>MTMdina</v>
      </c>
    </row>
    <row r="3677" spans="1:3" ht="12" customHeight="1">
      <c r="A3677" s="215" t="s">
        <v>11709</v>
      </c>
      <c r="B3677" s="215" t="s">
        <v>11710</v>
      </c>
      <c r="C3677" s="215" t="str">
        <f t="shared" si="14"/>
        <v>MTMellieħa</v>
      </c>
    </row>
    <row r="3678" spans="1:3" ht="12" customHeight="1">
      <c r="A3678" s="215" t="s">
        <v>11709</v>
      </c>
      <c r="B3678" s="215" t="s">
        <v>11710</v>
      </c>
      <c r="C3678" s="215" t="str">
        <f t="shared" si="14"/>
        <v>MTMellieħa</v>
      </c>
    </row>
    <row r="3679" spans="1:3" ht="12" customHeight="1">
      <c r="A3679" s="215" t="s">
        <v>11711</v>
      </c>
      <c r="B3679" s="215" t="s">
        <v>11712</v>
      </c>
      <c r="C3679" s="215" t="str">
        <f t="shared" si="14"/>
        <v>MTMġarr</v>
      </c>
    </row>
    <row r="3680" spans="1:3" ht="12" customHeight="1">
      <c r="A3680" s="215" t="s">
        <v>11711</v>
      </c>
      <c r="B3680" s="215" t="s">
        <v>11712</v>
      </c>
      <c r="C3680" s="215" t="str">
        <f t="shared" si="14"/>
        <v>MTMġarr</v>
      </c>
    </row>
    <row r="3681" spans="1:3" ht="12" customHeight="1">
      <c r="A3681" s="215" t="s">
        <v>11713</v>
      </c>
      <c r="B3681" s="215" t="s">
        <v>11714</v>
      </c>
      <c r="C3681" s="215" t="str">
        <f t="shared" si="14"/>
        <v>MTMosta</v>
      </c>
    </row>
    <row r="3682" spans="1:3" ht="12" customHeight="1">
      <c r="A3682" s="215" t="s">
        <v>11713</v>
      </c>
      <c r="B3682" s="215" t="s">
        <v>11714</v>
      </c>
      <c r="C3682" s="215" t="str">
        <f t="shared" si="14"/>
        <v>MTMosta</v>
      </c>
    </row>
    <row r="3683" spans="1:3" ht="12" customHeight="1">
      <c r="A3683" s="215" t="s">
        <v>11715</v>
      </c>
      <c r="B3683" s="215" t="s">
        <v>11716</v>
      </c>
      <c r="C3683" s="215" t="str">
        <f t="shared" si="14"/>
        <v>MTMqabba</v>
      </c>
    </row>
    <row r="3684" spans="1:3" ht="12" customHeight="1">
      <c r="A3684" s="215" t="s">
        <v>11715</v>
      </c>
      <c r="B3684" s="215" t="s">
        <v>11716</v>
      </c>
      <c r="C3684" s="215" t="str">
        <f t="shared" si="14"/>
        <v>MTMqabba</v>
      </c>
    </row>
    <row r="3685" spans="1:3" ht="12" customHeight="1">
      <c r="A3685" s="215" t="s">
        <v>11717</v>
      </c>
      <c r="B3685" s="215" t="s">
        <v>11718</v>
      </c>
      <c r="C3685" s="215" t="str">
        <f t="shared" si="14"/>
        <v>MTMsida</v>
      </c>
    </row>
    <row r="3686" spans="1:3" ht="12" customHeight="1">
      <c r="A3686" s="215" t="s">
        <v>11717</v>
      </c>
      <c r="B3686" s="215" t="s">
        <v>11718</v>
      </c>
      <c r="C3686" s="215" t="str">
        <f t="shared" si="14"/>
        <v>MTMsida</v>
      </c>
    </row>
    <row r="3687" spans="1:3" ht="12" customHeight="1">
      <c r="A3687" s="215" t="s">
        <v>11719</v>
      </c>
      <c r="B3687" s="215" t="s">
        <v>11720</v>
      </c>
      <c r="C3687" s="215" t="str">
        <f t="shared" si="14"/>
        <v>MTMtarfa</v>
      </c>
    </row>
    <row r="3688" spans="1:3" ht="12" customHeight="1">
      <c r="A3688" s="215" t="s">
        <v>11719</v>
      </c>
      <c r="B3688" s="215" t="s">
        <v>11720</v>
      </c>
      <c r="C3688" s="215" t="str">
        <f t="shared" si="14"/>
        <v>MTMtarfa</v>
      </c>
    </row>
    <row r="3689" spans="1:3" ht="12" customHeight="1">
      <c r="A3689" s="215" t="s">
        <v>11721</v>
      </c>
      <c r="B3689" s="215" t="s">
        <v>11722</v>
      </c>
      <c r="C3689" s="215" t="str">
        <f t="shared" si="14"/>
        <v>MTMunxar</v>
      </c>
    </row>
    <row r="3690" spans="1:3" ht="12" customHeight="1">
      <c r="A3690" s="215" t="s">
        <v>11721</v>
      </c>
      <c r="B3690" s="215" t="s">
        <v>11722</v>
      </c>
      <c r="C3690" s="215" t="str">
        <f t="shared" si="14"/>
        <v>MTMunxar</v>
      </c>
    </row>
    <row r="3691" spans="1:3" ht="12" customHeight="1">
      <c r="A3691" s="215" t="s">
        <v>11723</v>
      </c>
      <c r="B3691" s="215" t="s">
        <v>11724</v>
      </c>
      <c r="C3691" s="215" t="str">
        <f t="shared" si="14"/>
        <v>MTNadur</v>
      </c>
    </row>
    <row r="3692" spans="1:3" ht="12" customHeight="1">
      <c r="A3692" s="215" t="s">
        <v>11723</v>
      </c>
      <c r="B3692" s="215" t="s">
        <v>11724</v>
      </c>
      <c r="C3692" s="215" t="str">
        <f t="shared" si="14"/>
        <v>MTNadur</v>
      </c>
    </row>
    <row r="3693" spans="1:3" ht="12" customHeight="1">
      <c r="A3693" s="215" t="s">
        <v>11725</v>
      </c>
      <c r="B3693" s="215" t="s">
        <v>11726</v>
      </c>
      <c r="C3693" s="215" t="str">
        <f t="shared" si="14"/>
        <v>MTNaxxar</v>
      </c>
    </row>
    <row r="3694" spans="1:3" ht="12" customHeight="1">
      <c r="A3694" s="215" t="s">
        <v>11725</v>
      </c>
      <c r="B3694" s="215" t="s">
        <v>11726</v>
      </c>
      <c r="C3694" s="215" t="str">
        <f t="shared" si="14"/>
        <v>MTNaxxar</v>
      </c>
    </row>
    <row r="3695" spans="1:3" ht="12" customHeight="1">
      <c r="A3695" s="215" t="s">
        <v>11727</v>
      </c>
      <c r="B3695" s="215" t="s">
        <v>11728</v>
      </c>
      <c r="C3695" s="215" t="str">
        <f t="shared" si="14"/>
        <v>MTPaola</v>
      </c>
    </row>
    <row r="3696" spans="1:3" ht="12" customHeight="1">
      <c r="A3696" s="215" t="s">
        <v>11727</v>
      </c>
      <c r="B3696" s="215" t="s">
        <v>11728</v>
      </c>
      <c r="C3696" s="215" t="str">
        <f t="shared" si="14"/>
        <v>MTPaola</v>
      </c>
    </row>
    <row r="3697" spans="1:3" ht="12" customHeight="1">
      <c r="A3697" s="215" t="s">
        <v>11729</v>
      </c>
      <c r="B3697" s="215" t="s">
        <v>11730</v>
      </c>
      <c r="C3697" s="215" t="str">
        <f t="shared" si="14"/>
        <v>MTPembroke</v>
      </c>
    </row>
    <row r="3698" spans="1:3" ht="12" customHeight="1">
      <c r="A3698" s="215" t="s">
        <v>11729</v>
      </c>
      <c r="B3698" s="215" t="s">
        <v>11730</v>
      </c>
      <c r="C3698" s="215" t="str">
        <f t="shared" si="14"/>
        <v>MTPembroke</v>
      </c>
    </row>
    <row r="3699" spans="1:3" ht="12" customHeight="1">
      <c r="A3699" s="215" t="s">
        <v>11731</v>
      </c>
      <c r="B3699" s="215" t="s">
        <v>11732</v>
      </c>
      <c r="C3699" s="215" t="str">
        <f t="shared" si="14"/>
        <v>MTPietà</v>
      </c>
    </row>
    <row r="3700" spans="1:3" ht="12" customHeight="1">
      <c r="A3700" s="215" t="s">
        <v>11731</v>
      </c>
      <c r="B3700" s="215" t="s">
        <v>11732</v>
      </c>
      <c r="C3700" s="215" t="str">
        <f t="shared" si="14"/>
        <v>MTPietà</v>
      </c>
    </row>
    <row r="3701" spans="1:3" ht="12" customHeight="1">
      <c r="A3701" s="215" t="s">
        <v>11733</v>
      </c>
      <c r="B3701" s="215" t="s">
        <v>11734</v>
      </c>
      <c r="C3701" s="215" t="str">
        <f t="shared" si="14"/>
        <v>MTQala</v>
      </c>
    </row>
    <row r="3702" spans="1:3" ht="12" customHeight="1">
      <c r="A3702" s="215" t="s">
        <v>11733</v>
      </c>
      <c r="B3702" s="215" t="s">
        <v>11734</v>
      </c>
      <c r="C3702" s="215" t="str">
        <f t="shared" si="14"/>
        <v>MTQala</v>
      </c>
    </row>
    <row r="3703" spans="1:3" ht="12" customHeight="1">
      <c r="A3703" s="215" t="s">
        <v>11735</v>
      </c>
      <c r="B3703" s="215" t="s">
        <v>11736</v>
      </c>
      <c r="C3703" s="215" t="str">
        <f t="shared" si="14"/>
        <v>MTQormi</v>
      </c>
    </row>
    <row r="3704" spans="1:3" ht="12" customHeight="1">
      <c r="A3704" s="215" t="s">
        <v>11735</v>
      </c>
      <c r="B3704" s="215" t="s">
        <v>11736</v>
      </c>
      <c r="C3704" s="215" t="str">
        <f t="shared" si="14"/>
        <v>MTQormi</v>
      </c>
    </row>
    <row r="3705" spans="1:3" ht="12" customHeight="1">
      <c r="A3705" s="215" t="s">
        <v>11737</v>
      </c>
      <c r="B3705" s="215" t="s">
        <v>11738</v>
      </c>
      <c r="C3705" s="215" t="str">
        <f t="shared" si="14"/>
        <v>MTQrendi</v>
      </c>
    </row>
    <row r="3706" spans="1:3" ht="12" customHeight="1">
      <c r="A3706" s="215" t="s">
        <v>11737</v>
      </c>
      <c r="B3706" s="215" t="s">
        <v>11738</v>
      </c>
      <c r="C3706" s="215" t="str">
        <f t="shared" si="14"/>
        <v>MTQrendi</v>
      </c>
    </row>
    <row r="3707" spans="1:3" ht="12" customHeight="1">
      <c r="A3707" s="215" t="s">
        <v>11739</v>
      </c>
      <c r="B3707" s="215" t="s">
        <v>11740</v>
      </c>
      <c r="C3707" s="215" t="str">
        <f t="shared" si="14"/>
        <v>MTRabat Gozo</v>
      </c>
    </row>
    <row r="3708" spans="1:3" ht="12" customHeight="1">
      <c r="A3708" s="215" t="s">
        <v>11739</v>
      </c>
      <c r="B3708" s="215" t="s">
        <v>11741</v>
      </c>
      <c r="C3708" s="215" t="str">
        <f t="shared" si="14"/>
        <v>MTRabat Għawdex</v>
      </c>
    </row>
    <row r="3709" spans="1:3" ht="12" customHeight="1">
      <c r="A3709" s="215" t="s">
        <v>11742</v>
      </c>
      <c r="B3709" s="215" t="s">
        <v>11743</v>
      </c>
      <c r="C3709" s="215" t="str">
        <f t="shared" si="14"/>
        <v>MTRabat Malta</v>
      </c>
    </row>
    <row r="3710" spans="1:3" ht="12" customHeight="1">
      <c r="A3710" s="215" t="s">
        <v>11742</v>
      </c>
      <c r="B3710" s="215" t="s">
        <v>11743</v>
      </c>
      <c r="C3710" s="215" t="str">
        <f t="shared" si="14"/>
        <v>MTRabat Malta</v>
      </c>
    </row>
    <row r="3711" spans="1:3" ht="12" customHeight="1">
      <c r="A3711" s="215" t="s">
        <v>11744</v>
      </c>
      <c r="B3711" s="215" t="s">
        <v>11071</v>
      </c>
      <c r="C3711" s="215" t="str">
        <f t="shared" si="14"/>
        <v>MTSafi</v>
      </c>
    </row>
    <row r="3712" spans="1:3" ht="12" customHeight="1">
      <c r="A3712" s="215" t="s">
        <v>11744</v>
      </c>
      <c r="B3712" s="215" t="s">
        <v>11071</v>
      </c>
      <c r="C3712" s="215" t="str">
        <f t="shared" si="14"/>
        <v>MTSafi</v>
      </c>
    </row>
    <row r="3713" spans="1:3" ht="12" customHeight="1">
      <c r="A3713" s="215" t="s">
        <v>11745</v>
      </c>
      <c r="B3713" s="215" t="s">
        <v>11746</v>
      </c>
      <c r="C3713" s="215" t="str">
        <f t="shared" si="14"/>
        <v>MTSaint Julian's</v>
      </c>
    </row>
    <row r="3714" spans="1:3" ht="12" customHeight="1">
      <c r="A3714" s="215" t="s">
        <v>11745</v>
      </c>
      <c r="B3714" s="215" t="s">
        <v>11747</v>
      </c>
      <c r="C3714" s="215" t="str">
        <f t="shared" si="14"/>
        <v>MTSan Ġiljan</v>
      </c>
    </row>
    <row r="3715" spans="1:3" ht="12" customHeight="1">
      <c r="A3715" s="215" t="s">
        <v>11748</v>
      </c>
      <c r="B3715" s="215" t="s">
        <v>5365</v>
      </c>
      <c r="C3715" s="215" t="str">
        <f t="shared" si="14"/>
        <v>MTSaint John</v>
      </c>
    </row>
    <row r="3716" spans="1:3" ht="12" customHeight="1">
      <c r="A3716" s="215" t="s">
        <v>11748</v>
      </c>
      <c r="B3716" s="215" t="s">
        <v>11749</v>
      </c>
      <c r="C3716" s="215" t="str">
        <f t="shared" si="14"/>
        <v>MTSan Ġwann</v>
      </c>
    </row>
    <row r="3717" spans="1:3" ht="12" customHeight="1">
      <c r="A3717" s="215" t="s">
        <v>11750</v>
      </c>
      <c r="B3717" s="215" t="s">
        <v>11751</v>
      </c>
      <c r="C3717" s="215" t="str">
        <f t="shared" si="14"/>
        <v>MTSaint Lawrence</v>
      </c>
    </row>
    <row r="3718" spans="1:3" ht="12" customHeight="1">
      <c r="A3718" s="215" t="s">
        <v>11750</v>
      </c>
      <c r="B3718" s="215" t="s">
        <v>11752</v>
      </c>
      <c r="C3718" s="215" t="str">
        <f t="shared" si="14"/>
        <v>MTSan Lawrenz</v>
      </c>
    </row>
    <row r="3719" spans="1:3" ht="12" customHeight="1">
      <c r="A3719" s="215" t="s">
        <v>11753</v>
      </c>
      <c r="B3719" s="215" t="s">
        <v>11754</v>
      </c>
      <c r="C3719" s="215" t="str">
        <f t="shared" si="14"/>
        <v>MTSaint Paul's Bay</v>
      </c>
    </row>
    <row r="3720" spans="1:3" ht="12" customHeight="1">
      <c r="A3720" s="215" t="s">
        <v>11753</v>
      </c>
      <c r="B3720" s="215" t="s">
        <v>11755</v>
      </c>
      <c r="C3720" s="215" t="str">
        <f t="shared" si="14"/>
        <v>MTSan Pawl il-Baħar</v>
      </c>
    </row>
    <row r="3721" spans="1:3" ht="12" customHeight="1">
      <c r="A3721" s="215" t="s">
        <v>11756</v>
      </c>
      <c r="B3721" s="215" t="s">
        <v>11757</v>
      </c>
      <c r="C3721" s="215" t="str">
        <f t="shared" si="14"/>
        <v>MTSannat</v>
      </c>
    </row>
    <row r="3722" spans="1:3" ht="12" customHeight="1">
      <c r="A3722" s="215" t="s">
        <v>11756</v>
      </c>
      <c r="B3722" s="215" t="s">
        <v>11757</v>
      </c>
      <c r="C3722" s="215" t="str">
        <f t="shared" si="14"/>
        <v>MTSannat</v>
      </c>
    </row>
    <row r="3723" spans="1:3" ht="12" customHeight="1">
      <c r="A3723" s="215" t="s">
        <v>11758</v>
      </c>
      <c r="B3723" s="215" t="s">
        <v>11759</v>
      </c>
      <c r="C3723" s="215" t="str">
        <f t="shared" si="14"/>
        <v>MTSaint Lucia's</v>
      </c>
    </row>
    <row r="3724" spans="1:3" ht="12" customHeight="1">
      <c r="A3724" s="215" t="s">
        <v>11758</v>
      </c>
      <c r="B3724" s="215" t="s">
        <v>11760</v>
      </c>
      <c r="C3724" s="215" t="str">
        <f t="shared" si="14"/>
        <v>MTSanta Luċija</v>
      </c>
    </row>
    <row r="3725" spans="1:3" ht="12" customHeight="1">
      <c r="A3725" s="215" t="s">
        <v>11761</v>
      </c>
      <c r="B3725" s="215" t="s">
        <v>11762</v>
      </c>
      <c r="C3725" s="215" t="str">
        <f t="shared" si="14"/>
        <v>MTSanta Venera</v>
      </c>
    </row>
    <row r="3726" spans="1:3" ht="12" customHeight="1">
      <c r="A3726" s="215" t="s">
        <v>11761</v>
      </c>
      <c r="B3726" s="215" t="s">
        <v>11762</v>
      </c>
      <c r="C3726" s="215" t="str">
        <f t="shared" si="14"/>
        <v>MTSanta Venera</v>
      </c>
    </row>
    <row r="3727" spans="1:3" ht="12" customHeight="1">
      <c r="A3727" s="215" t="s">
        <v>11763</v>
      </c>
      <c r="B3727" s="215" t="s">
        <v>11764</v>
      </c>
      <c r="C3727" s="215" t="str">
        <f t="shared" si="14"/>
        <v>MTSiġġiewi</v>
      </c>
    </row>
    <row r="3728" spans="1:3" ht="12" customHeight="1">
      <c r="A3728" s="215" t="s">
        <v>11763</v>
      </c>
      <c r="B3728" s="215" t="s">
        <v>11764</v>
      </c>
      <c r="C3728" s="215" t="str">
        <f t="shared" si="14"/>
        <v>MTSiġġiewi</v>
      </c>
    </row>
    <row r="3729" spans="1:3" ht="12" customHeight="1">
      <c r="A3729" s="215" t="s">
        <v>11765</v>
      </c>
      <c r="B3729" s="215" t="s">
        <v>11766</v>
      </c>
      <c r="C3729" s="215" t="str">
        <f t="shared" si="14"/>
        <v>MTSliema</v>
      </c>
    </row>
    <row r="3730" spans="1:3" ht="12" customHeight="1">
      <c r="A3730" s="215" t="s">
        <v>11765</v>
      </c>
      <c r="B3730" s="215" t="s">
        <v>11766</v>
      </c>
      <c r="C3730" s="215" t="str">
        <f t="shared" si="14"/>
        <v>MTSliema</v>
      </c>
    </row>
    <row r="3731" spans="1:3" ht="12" customHeight="1">
      <c r="A3731" s="215" t="s">
        <v>11767</v>
      </c>
      <c r="B3731" s="215" t="s">
        <v>11768</v>
      </c>
      <c r="C3731" s="215" t="str">
        <f t="shared" si="14"/>
        <v>MTSwieqi</v>
      </c>
    </row>
    <row r="3732" spans="1:3" ht="12" customHeight="1">
      <c r="A3732" s="215" t="s">
        <v>11767</v>
      </c>
      <c r="B3732" s="215" t="s">
        <v>11768</v>
      </c>
      <c r="C3732" s="215" t="str">
        <f t="shared" si="14"/>
        <v>MTSwieqi</v>
      </c>
    </row>
    <row r="3733" spans="1:3" ht="12" customHeight="1">
      <c r="A3733" s="215" t="s">
        <v>11769</v>
      </c>
      <c r="B3733" s="215" t="s">
        <v>11770</v>
      </c>
      <c r="C3733" s="215" t="str">
        <f t="shared" si="14"/>
        <v>MTTa' Xbiex</v>
      </c>
    </row>
    <row r="3734" spans="1:3" ht="12" customHeight="1">
      <c r="A3734" s="215" t="s">
        <v>11769</v>
      </c>
      <c r="B3734" s="215" t="s">
        <v>11770</v>
      </c>
      <c r="C3734" s="215" t="str">
        <f t="shared" si="14"/>
        <v>MTTa' Xbiex</v>
      </c>
    </row>
    <row r="3735" spans="1:3" ht="12" customHeight="1">
      <c r="A3735" s="215" t="s">
        <v>11771</v>
      </c>
      <c r="B3735" s="215" t="s">
        <v>11772</v>
      </c>
      <c r="C3735" s="215" t="str">
        <f t="shared" si="14"/>
        <v>MTTarxien</v>
      </c>
    </row>
    <row r="3736" spans="1:3" ht="12" customHeight="1">
      <c r="A3736" s="215" t="s">
        <v>11771</v>
      </c>
      <c r="B3736" s="215" t="s">
        <v>11772</v>
      </c>
      <c r="C3736" s="215" t="str">
        <f t="shared" si="14"/>
        <v>MTTarxien</v>
      </c>
    </row>
    <row r="3737" spans="1:3" ht="12" customHeight="1">
      <c r="A3737" s="215" t="s">
        <v>11773</v>
      </c>
      <c r="B3737" s="215" t="s">
        <v>11774</v>
      </c>
      <c r="C3737" s="215" t="str">
        <f t="shared" si="14"/>
        <v>MTValletta</v>
      </c>
    </row>
    <row r="3738" spans="1:3" ht="12" customHeight="1">
      <c r="A3738" s="215" t="s">
        <v>11773</v>
      </c>
      <c r="B3738" s="215" t="s">
        <v>11774</v>
      </c>
      <c r="C3738" s="215" t="str">
        <f t="shared" si="14"/>
        <v>MTValletta</v>
      </c>
    </row>
    <row r="3739" spans="1:3" ht="12" customHeight="1">
      <c r="A3739" s="215" t="s">
        <v>11775</v>
      </c>
      <c r="B3739" s="215" t="s">
        <v>11776</v>
      </c>
      <c r="C3739" s="215" t="str">
        <f t="shared" si="14"/>
        <v>MTXagħra</v>
      </c>
    </row>
    <row r="3740" spans="1:3" ht="12" customHeight="1">
      <c r="A3740" s="215" t="s">
        <v>11775</v>
      </c>
      <c r="B3740" s="215" t="s">
        <v>11776</v>
      </c>
      <c r="C3740" s="215" t="str">
        <f t="shared" si="14"/>
        <v>MTXagħra</v>
      </c>
    </row>
    <row r="3741" spans="1:3" ht="12" customHeight="1">
      <c r="A3741" s="215" t="s">
        <v>11777</v>
      </c>
      <c r="B3741" s="215" t="s">
        <v>11778</v>
      </c>
      <c r="C3741" s="215" t="str">
        <f t="shared" si="14"/>
        <v>MTXewkija</v>
      </c>
    </row>
    <row r="3742" spans="1:3" ht="12" customHeight="1">
      <c r="A3742" s="215" t="s">
        <v>11777</v>
      </c>
      <c r="B3742" s="215" t="s">
        <v>11778</v>
      </c>
      <c r="C3742" s="215" t="str">
        <f t="shared" si="14"/>
        <v>MTXewkija</v>
      </c>
    </row>
    <row r="3743" spans="1:3" ht="12" customHeight="1">
      <c r="A3743" s="215" t="s">
        <v>11779</v>
      </c>
      <c r="B3743" s="215" t="s">
        <v>11780</v>
      </c>
      <c r="C3743" s="215" t="str">
        <f t="shared" si="14"/>
        <v>MTXgħajra</v>
      </c>
    </row>
    <row r="3744" spans="1:3" ht="12" customHeight="1">
      <c r="A3744" s="215" t="s">
        <v>11779</v>
      </c>
      <c r="B3744" s="215" t="s">
        <v>11780</v>
      </c>
      <c r="C3744" s="215" t="str">
        <f t="shared" si="14"/>
        <v>MTXgħajra</v>
      </c>
    </row>
    <row r="3745" spans="1:3" ht="12" customHeight="1">
      <c r="A3745" s="215" t="s">
        <v>11781</v>
      </c>
      <c r="B3745" s="215" t="s">
        <v>11782</v>
      </c>
      <c r="C3745" s="215" t="str">
        <f t="shared" si="14"/>
        <v>MTŻabbar</v>
      </c>
    </row>
    <row r="3746" spans="1:3" ht="12" customHeight="1">
      <c r="A3746" s="215" t="s">
        <v>11781</v>
      </c>
      <c r="B3746" s="215" t="s">
        <v>11782</v>
      </c>
      <c r="C3746" s="215" t="str">
        <f t="shared" si="14"/>
        <v>MTŻabbar</v>
      </c>
    </row>
    <row r="3747" spans="1:3" ht="12" customHeight="1">
      <c r="A3747" s="215" t="s">
        <v>11783</v>
      </c>
      <c r="B3747" s="215" t="s">
        <v>11784</v>
      </c>
      <c r="C3747" s="215" t="str">
        <f t="shared" si="14"/>
        <v>MTŻebbuġ Gozo</v>
      </c>
    </row>
    <row r="3748" spans="1:3" ht="12" customHeight="1">
      <c r="A3748" s="215" t="s">
        <v>11783</v>
      </c>
      <c r="B3748" s="215" t="s">
        <v>11785</v>
      </c>
      <c r="C3748" s="215" t="str">
        <f t="shared" si="14"/>
        <v>MTŻebbuġ Għawdex</v>
      </c>
    </row>
    <row r="3749" spans="1:3" ht="12" customHeight="1">
      <c r="A3749" s="215" t="s">
        <v>11786</v>
      </c>
      <c r="B3749" s="215" t="s">
        <v>11787</v>
      </c>
      <c r="C3749" s="215" t="str">
        <f t="shared" si="14"/>
        <v>MTŻebbuġ Malta</v>
      </c>
    </row>
    <row r="3750" spans="1:3" ht="12" customHeight="1">
      <c r="A3750" s="215" t="s">
        <v>11786</v>
      </c>
      <c r="B3750" s="215" t="s">
        <v>11787</v>
      </c>
      <c r="C3750" s="215" t="str">
        <f t="shared" si="14"/>
        <v>MTŻebbuġ Malta</v>
      </c>
    </row>
    <row r="3751" spans="1:3" ht="12" customHeight="1">
      <c r="A3751" s="215" t="s">
        <v>11788</v>
      </c>
      <c r="B3751" s="215" t="s">
        <v>11789</v>
      </c>
      <c r="C3751" s="215" t="str">
        <f t="shared" si="14"/>
        <v>MTŻejtun</v>
      </c>
    </row>
    <row r="3752" spans="1:3" ht="12" customHeight="1">
      <c r="A3752" s="215" t="s">
        <v>11788</v>
      </c>
      <c r="B3752" s="215" t="s">
        <v>11789</v>
      </c>
      <c r="C3752" s="215" t="str">
        <f t="shared" si="14"/>
        <v>MTŻejtun</v>
      </c>
    </row>
    <row r="3753" spans="1:3" ht="12" customHeight="1">
      <c r="A3753" s="215" t="s">
        <v>11790</v>
      </c>
      <c r="B3753" s="215" t="s">
        <v>11791</v>
      </c>
      <c r="C3753" s="215" t="str">
        <f t="shared" si="14"/>
        <v>MTŻurrieq</v>
      </c>
    </row>
    <row r="3754" spans="1:3" ht="12" customHeight="1">
      <c r="A3754" s="215" t="s">
        <v>11790</v>
      </c>
      <c r="B3754" s="215" t="s">
        <v>11791</v>
      </c>
      <c r="C3754" s="215" t="str">
        <f t="shared" si="14"/>
        <v>MTŻurrieq</v>
      </c>
    </row>
    <row r="3755" spans="1:3" ht="12" customHeight="1">
      <c r="A3755" s="215" t="s">
        <v>11792</v>
      </c>
      <c r="B3755" s="215" t="s">
        <v>11793</v>
      </c>
      <c r="C3755" s="215" t="str">
        <f t="shared" si="14"/>
        <v>MUBeau Bassin-Rose Hill</v>
      </c>
    </row>
    <row r="3756" spans="1:3" ht="12" customHeight="1">
      <c r="A3756" s="215" t="s">
        <v>11794</v>
      </c>
      <c r="B3756" s="215" t="s">
        <v>11795</v>
      </c>
      <c r="C3756" s="215" t="str">
        <f t="shared" si="14"/>
        <v>MUCurepipe</v>
      </c>
    </row>
    <row r="3757" spans="1:3" ht="12" customHeight="1">
      <c r="A3757" s="215" t="s">
        <v>11796</v>
      </c>
      <c r="B3757" s="215" t="s">
        <v>11797</v>
      </c>
      <c r="C3757" s="215" t="str">
        <f t="shared" si="14"/>
        <v>MUPort Louis</v>
      </c>
    </row>
    <row r="3758" spans="1:3" ht="12" customHeight="1">
      <c r="A3758" s="215" t="s">
        <v>11798</v>
      </c>
      <c r="B3758" s="215" t="s">
        <v>11799</v>
      </c>
      <c r="C3758" s="215" t="str">
        <f t="shared" si="14"/>
        <v>MUQuatre Bornes</v>
      </c>
    </row>
    <row r="3759" spans="1:3" ht="12" customHeight="1">
      <c r="A3759" s="215" t="s">
        <v>11800</v>
      </c>
      <c r="B3759" s="215" t="s">
        <v>11801</v>
      </c>
      <c r="C3759" s="215" t="str">
        <f t="shared" si="14"/>
        <v>MUVacoas-Phoenix</v>
      </c>
    </row>
    <row r="3760" spans="1:3" ht="12" customHeight="1">
      <c r="A3760" s="215" t="s">
        <v>11802</v>
      </c>
      <c r="B3760" s="215" t="s">
        <v>11803</v>
      </c>
      <c r="C3760" s="215" t="str">
        <f t="shared" si="14"/>
        <v>MUBlack River</v>
      </c>
    </row>
    <row r="3761" spans="1:3" ht="12" customHeight="1">
      <c r="A3761" s="215" t="s">
        <v>11804</v>
      </c>
      <c r="B3761" s="215" t="s">
        <v>11805</v>
      </c>
      <c r="C3761" s="215" t="str">
        <f t="shared" si="14"/>
        <v>MUFlacq</v>
      </c>
    </row>
    <row r="3762" spans="1:3" ht="12" customHeight="1">
      <c r="A3762" s="215" t="s">
        <v>11806</v>
      </c>
      <c r="B3762" s="215" t="s">
        <v>11807</v>
      </c>
      <c r="C3762" s="215" t="str">
        <f t="shared" si="14"/>
        <v>MUGrand Port</v>
      </c>
    </row>
    <row r="3763" spans="1:3" ht="12" customHeight="1">
      <c r="A3763" s="215" t="s">
        <v>11808</v>
      </c>
      <c r="B3763" s="215" t="s">
        <v>11809</v>
      </c>
      <c r="C3763" s="215" t="str">
        <f t="shared" si="14"/>
        <v>MUMoka</v>
      </c>
    </row>
    <row r="3764" spans="1:3" ht="12" customHeight="1">
      <c r="A3764" s="215" t="s">
        <v>11810</v>
      </c>
      <c r="B3764" s="215" t="s">
        <v>11811</v>
      </c>
      <c r="C3764" s="215" t="str">
        <f t="shared" si="14"/>
        <v>MUPamplemousses</v>
      </c>
    </row>
    <row r="3765" spans="1:3" ht="12" customHeight="1">
      <c r="A3765" s="215" t="s">
        <v>11812</v>
      </c>
      <c r="B3765" s="215" t="s">
        <v>11797</v>
      </c>
      <c r="C3765" s="215" t="str">
        <f t="shared" si="14"/>
        <v>MUPort Louis</v>
      </c>
    </row>
    <row r="3766" spans="1:3" ht="12" customHeight="1">
      <c r="A3766" s="215" t="s">
        <v>11813</v>
      </c>
      <c r="B3766" s="215" t="s">
        <v>11814</v>
      </c>
      <c r="C3766" s="215" t="str">
        <f t="shared" si="14"/>
        <v>MUPlaines Wilhems</v>
      </c>
    </row>
    <row r="3767" spans="1:3" ht="12" customHeight="1">
      <c r="A3767" s="215" t="s">
        <v>11815</v>
      </c>
      <c r="B3767" s="215" t="s">
        <v>11816</v>
      </c>
      <c r="C3767" s="215" t="str">
        <f t="shared" si="14"/>
        <v>MURivière du Rempart</v>
      </c>
    </row>
    <row r="3768" spans="1:3" ht="12" customHeight="1">
      <c r="A3768" s="215" t="s">
        <v>11817</v>
      </c>
      <c r="B3768" s="215" t="s">
        <v>11818</v>
      </c>
      <c r="C3768" s="215" t="str">
        <f t="shared" si="14"/>
        <v>MUSavanne</v>
      </c>
    </row>
    <row r="3769" spans="1:3" ht="12" customHeight="1">
      <c r="A3769" s="215" t="s">
        <v>11819</v>
      </c>
      <c r="B3769" s="215" t="s">
        <v>11820</v>
      </c>
      <c r="C3769" s="215" t="str">
        <f t="shared" si="14"/>
        <v>MUAgalega Islands</v>
      </c>
    </row>
    <row r="3770" spans="1:3" ht="12" customHeight="1">
      <c r="A3770" s="215" t="s">
        <v>11821</v>
      </c>
      <c r="B3770" s="215" t="s">
        <v>11822</v>
      </c>
      <c r="C3770" s="215" t="str">
        <f t="shared" si="14"/>
        <v>MUCargados Carajos Shoals</v>
      </c>
    </row>
    <row r="3771" spans="1:3" ht="12" customHeight="1">
      <c r="A3771" s="215" t="s">
        <v>11823</v>
      </c>
      <c r="B3771" s="215" t="s">
        <v>11824</v>
      </c>
      <c r="C3771" s="215" t="str">
        <f t="shared" si="14"/>
        <v>MURodrigues Island</v>
      </c>
    </row>
    <row r="3772" spans="1:3" ht="12" customHeight="1">
      <c r="A3772" s="215" t="s">
        <v>11825</v>
      </c>
      <c r="B3772" s="215" t="s">
        <v>11826</v>
      </c>
      <c r="C3772" s="215" t="str">
        <f t="shared" si="14"/>
        <v>MVAriatholhu Dhekunuburi</v>
      </c>
    </row>
    <row r="3773" spans="1:3" ht="12" customHeight="1">
      <c r="A3773" s="215" t="s">
        <v>11825</v>
      </c>
      <c r="B3773" s="215" t="s">
        <v>11827</v>
      </c>
      <c r="C3773" s="215" t="str">
        <f t="shared" si="14"/>
        <v>MVSouth Ari Atoll</v>
      </c>
    </row>
    <row r="3774" spans="1:3" ht="12" customHeight="1">
      <c r="A3774" s="215" t="s">
        <v>11828</v>
      </c>
      <c r="B3774" s="215" t="s">
        <v>11829</v>
      </c>
      <c r="C3774" s="215" t="str">
        <f t="shared" si="14"/>
        <v>MVAriatholhu Uthuruburi</v>
      </c>
    </row>
    <row r="3775" spans="1:3" ht="12" customHeight="1">
      <c r="A3775" s="215" t="s">
        <v>11828</v>
      </c>
      <c r="B3775" s="215" t="s">
        <v>11830</v>
      </c>
      <c r="C3775" s="215" t="str">
        <f t="shared" si="14"/>
        <v>MVNorth Ari Atoll</v>
      </c>
    </row>
    <row r="3776" spans="1:3" ht="12" customHeight="1">
      <c r="A3776" s="215" t="s">
        <v>11831</v>
      </c>
      <c r="B3776" s="215" t="s">
        <v>11832</v>
      </c>
      <c r="C3776" s="215" t="str">
        <f t="shared" si="14"/>
        <v>MVFaadhippolhu</v>
      </c>
    </row>
    <row r="3777" spans="1:3" ht="12" customHeight="1">
      <c r="A3777" s="215" t="s">
        <v>11831</v>
      </c>
      <c r="B3777" s="215" t="s">
        <v>11832</v>
      </c>
      <c r="C3777" s="215" t="str">
        <f t="shared" si="14"/>
        <v>MVFaadhippolhu</v>
      </c>
    </row>
    <row r="3778" spans="1:3" ht="12" customHeight="1">
      <c r="A3778" s="215" t="s">
        <v>11833</v>
      </c>
      <c r="B3778" s="215" t="s">
        <v>11834</v>
      </c>
      <c r="C3778" s="215" t="str">
        <f t="shared" si="14"/>
        <v>MVFelidheatholhu</v>
      </c>
    </row>
    <row r="3779" spans="1:3" ht="12" customHeight="1">
      <c r="A3779" s="215" t="s">
        <v>11833</v>
      </c>
      <c r="B3779" s="215" t="s">
        <v>11835</v>
      </c>
      <c r="C3779" s="215" t="str">
        <f t="shared" si="14"/>
        <v>MVFelidhu Atoll</v>
      </c>
    </row>
    <row r="3780" spans="1:3" ht="12" customHeight="1">
      <c r="A3780" s="215" t="s">
        <v>11836</v>
      </c>
      <c r="B3780" s="215" t="s">
        <v>11837</v>
      </c>
      <c r="C3780" s="215" t="str">
        <f t="shared" si="14"/>
        <v>MVHahdhunmathi</v>
      </c>
    </row>
    <row r="3781" spans="1:3" ht="12" customHeight="1">
      <c r="A3781" s="215" t="s">
        <v>11836</v>
      </c>
      <c r="B3781" s="215" t="s">
        <v>11837</v>
      </c>
      <c r="C3781" s="215" t="str">
        <f t="shared" si="14"/>
        <v>MVHahdhunmathi</v>
      </c>
    </row>
    <row r="3782" spans="1:3" ht="12" customHeight="1">
      <c r="A3782" s="215" t="s">
        <v>11838</v>
      </c>
      <c r="B3782" s="215" t="s">
        <v>11839</v>
      </c>
      <c r="C3782" s="215" t="str">
        <f t="shared" si="14"/>
        <v>MVThiladhunmathee Uthuruburi</v>
      </c>
    </row>
    <row r="3783" spans="1:3" ht="12" customHeight="1">
      <c r="A3783" s="215" t="s">
        <v>11838</v>
      </c>
      <c r="B3783" s="215" t="s">
        <v>11840</v>
      </c>
      <c r="C3783" s="215" t="str">
        <f t="shared" si="14"/>
        <v>MVNorth Thiladhunmathi</v>
      </c>
    </row>
    <row r="3784" spans="1:3" ht="12" customHeight="1">
      <c r="A3784" s="215" t="s">
        <v>11841</v>
      </c>
      <c r="B3784" s="215" t="s">
        <v>11842</v>
      </c>
      <c r="C3784" s="215" t="str">
        <f t="shared" si="14"/>
        <v>MVKolhumadulu</v>
      </c>
    </row>
    <row r="3785" spans="1:3" ht="12" customHeight="1">
      <c r="A3785" s="215" t="s">
        <v>11841</v>
      </c>
      <c r="B3785" s="215" t="s">
        <v>11842</v>
      </c>
      <c r="C3785" s="215" t="str">
        <f t="shared" si="14"/>
        <v>MVKolhumadulu</v>
      </c>
    </row>
    <row r="3786" spans="1:3" ht="12" customHeight="1">
      <c r="A3786" s="215" t="s">
        <v>11843</v>
      </c>
      <c r="B3786" s="215" t="s">
        <v>11844</v>
      </c>
      <c r="C3786" s="215" t="str">
        <f t="shared" si="14"/>
        <v>MVMulakatholhu</v>
      </c>
    </row>
    <row r="3787" spans="1:3" ht="12" customHeight="1">
      <c r="A3787" s="215" t="s">
        <v>11843</v>
      </c>
      <c r="B3787" s="215" t="s">
        <v>11845</v>
      </c>
      <c r="C3787" s="215" t="str">
        <f t="shared" si="14"/>
        <v>MVMulaku Atoll</v>
      </c>
    </row>
    <row r="3788" spans="1:3" ht="12" customHeight="1">
      <c r="A3788" s="215" t="s">
        <v>11846</v>
      </c>
      <c r="B3788" s="215" t="s">
        <v>11847</v>
      </c>
      <c r="C3788" s="215" t="str">
        <f t="shared" si="14"/>
        <v>MVMaalhosmadulu Uthuruburi</v>
      </c>
    </row>
    <row r="3789" spans="1:3" ht="12" customHeight="1">
      <c r="A3789" s="215" t="s">
        <v>11846</v>
      </c>
      <c r="B3789" s="215" t="s">
        <v>11848</v>
      </c>
      <c r="C3789" s="215" t="str">
        <f t="shared" si="14"/>
        <v>MVNorth Maalhosmadulu</v>
      </c>
    </row>
    <row r="3790" spans="1:3" ht="12" customHeight="1">
      <c r="A3790" s="215" t="s">
        <v>11849</v>
      </c>
      <c r="B3790" s="215" t="s">
        <v>11850</v>
      </c>
      <c r="C3790" s="215" t="str">
        <f t="shared" si="14"/>
        <v>MVNilandheatholhu Uthuruburi</v>
      </c>
    </row>
    <row r="3791" spans="1:3" ht="12" customHeight="1">
      <c r="A3791" s="215" t="s">
        <v>11849</v>
      </c>
      <c r="B3791" s="215" t="s">
        <v>11851</v>
      </c>
      <c r="C3791" s="215" t="str">
        <f t="shared" si="14"/>
        <v>MVNorth Nilandhe Atoll</v>
      </c>
    </row>
    <row r="3792" spans="1:3" ht="12" customHeight="1">
      <c r="A3792" s="215" t="s">
        <v>11852</v>
      </c>
      <c r="B3792" s="215" t="s">
        <v>11853</v>
      </c>
      <c r="C3792" s="215" t="str">
        <f t="shared" si="14"/>
        <v>MVNilandheatholhu Dhekunuburi</v>
      </c>
    </row>
    <row r="3793" spans="1:3" ht="12" customHeight="1">
      <c r="A3793" s="215" t="s">
        <v>11852</v>
      </c>
      <c r="B3793" s="215" t="s">
        <v>11854</v>
      </c>
      <c r="C3793" s="215" t="str">
        <f t="shared" si="14"/>
        <v>MVSouth Nilandhe Atoll</v>
      </c>
    </row>
    <row r="3794" spans="1:3" ht="12" customHeight="1">
      <c r="A3794" s="215" t="s">
        <v>11855</v>
      </c>
      <c r="B3794" s="215" t="s">
        <v>11856</v>
      </c>
      <c r="C3794" s="215" t="str">
        <f t="shared" si="14"/>
        <v>MVMaalhosmadulu Dhekunuburi</v>
      </c>
    </row>
    <row r="3795" spans="1:3" ht="12" customHeight="1">
      <c r="A3795" s="215" t="s">
        <v>11855</v>
      </c>
      <c r="B3795" s="215" t="s">
        <v>11857</v>
      </c>
      <c r="C3795" s="215" t="str">
        <f t="shared" si="14"/>
        <v>MVSouth Maalhosmadulu</v>
      </c>
    </row>
    <row r="3796" spans="1:3" ht="12" customHeight="1">
      <c r="A3796" s="215" t="s">
        <v>11858</v>
      </c>
      <c r="B3796" s="215" t="s">
        <v>11859</v>
      </c>
      <c r="C3796" s="215" t="str">
        <f t="shared" si="14"/>
        <v>MVThiladhunmathee Dhekunuburi</v>
      </c>
    </row>
    <row r="3797" spans="1:3" ht="12" customHeight="1">
      <c r="A3797" s="215" t="s">
        <v>11858</v>
      </c>
      <c r="B3797" s="215" t="s">
        <v>11860</v>
      </c>
      <c r="C3797" s="215" t="str">
        <f t="shared" si="14"/>
        <v>MVSouth Thiladhunmathi</v>
      </c>
    </row>
    <row r="3798" spans="1:3" ht="12" customHeight="1">
      <c r="A3798" s="215" t="s">
        <v>11861</v>
      </c>
      <c r="B3798" s="215" t="s">
        <v>11862</v>
      </c>
      <c r="C3798" s="215" t="str">
        <f t="shared" si="14"/>
        <v>MVMiladhunmadulu Uthuruburi</v>
      </c>
    </row>
    <row r="3799" spans="1:3" ht="12" customHeight="1">
      <c r="A3799" s="215" t="s">
        <v>11861</v>
      </c>
      <c r="B3799" s="215" t="s">
        <v>11863</v>
      </c>
      <c r="C3799" s="215" t="str">
        <f t="shared" si="14"/>
        <v>MVNorth Miladhunmadulu</v>
      </c>
    </row>
    <row r="3800" spans="1:3" ht="12" customHeight="1">
      <c r="A3800" s="215" t="s">
        <v>11864</v>
      </c>
      <c r="B3800" s="215" t="s">
        <v>11865</v>
      </c>
      <c r="C3800" s="215" t="str">
        <f t="shared" si="14"/>
        <v>MVMiladhunmadulu Dhekunuburi</v>
      </c>
    </row>
    <row r="3801" spans="1:3" ht="12" customHeight="1">
      <c r="A3801" s="215" t="s">
        <v>11864</v>
      </c>
      <c r="B3801" s="215" t="s">
        <v>11866</v>
      </c>
      <c r="C3801" s="215" t="str">
        <f t="shared" si="14"/>
        <v>MVSouth Miladhunmadulu</v>
      </c>
    </row>
    <row r="3802" spans="1:3" ht="12" customHeight="1">
      <c r="A3802" s="215" t="s">
        <v>11867</v>
      </c>
      <c r="B3802" s="215" t="s">
        <v>11868</v>
      </c>
      <c r="C3802" s="215" t="str">
        <f t="shared" si="14"/>
        <v>MVMaaleatholhu</v>
      </c>
    </row>
    <row r="3803" spans="1:3" ht="12" customHeight="1">
      <c r="A3803" s="215" t="s">
        <v>11867</v>
      </c>
      <c r="B3803" s="215" t="s">
        <v>11869</v>
      </c>
      <c r="C3803" s="215" t="str">
        <f t="shared" si="14"/>
        <v>MVMale Atoll</v>
      </c>
    </row>
    <row r="3804" spans="1:3" ht="12" customHeight="1">
      <c r="A3804" s="215" t="s">
        <v>11870</v>
      </c>
      <c r="B3804" s="215" t="s">
        <v>11871</v>
      </c>
      <c r="C3804" s="215" t="str">
        <f t="shared" si="14"/>
        <v>MVHuvadhuatholhu Uthuruburi</v>
      </c>
    </row>
    <row r="3805" spans="1:3" ht="12" customHeight="1">
      <c r="A3805" s="215" t="s">
        <v>11870</v>
      </c>
      <c r="B3805" s="215" t="s">
        <v>11872</v>
      </c>
      <c r="C3805" s="215" t="str">
        <f t="shared" si="14"/>
        <v>MVNorth Huvadhu Atoll</v>
      </c>
    </row>
    <row r="3806" spans="1:3" ht="12" customHeight="1">
      <c r="A3806" s="215" t="s">
        <v>11873</v>
      </c>
      <c r="B3806" s="215" t="s">
        <v>11874</v>
      </c>
      <c r="C3806" s="215" t="str">
        <f t="shared" si="14"/>
        <v>MVHuvadhuatholhu Dhekunuburi</v>
      </c>
    </row>
    <row r="3807" spans="1:3" ht="12" customHeight="1">
      <c r="A3807" s="215" t="s">
        <v>11873</v>
      </c>
      <c r="B3807" s="215" t="s">
        <v>11875</v>
      </c>
      <c r="C3807" s="215" t="str">
        <f t="shared" si="14"/>
        <v>MVSouth Huvadhu Atoll</v>
      </c>
    </row>
    <row r="3808" spans="1:3" ht="12" customHeight="1">
      <c r="A3808" s="215" t="s">
        <v>11876</v>
      </c>
      <c r="B3808" s="215" t="s">
        <v>11877</v>
      </c>
      <c r="C3808" s="215" t="str">
        <f t="shared" si="14"/>
        <v>MVFuvammulah</v>
      </c>
    </row>
    <row r="3809" spans="1:3" ht="12" customHeight="1">
      <c r="A3809" s="215" t="s">
        <v>11876</v>
      </c>
      <c r="B3809" s="215" t="s">
        <v>11877</v>
      </c>
      <c r="C3809" s="215" t="str">
        <f t="shared" si="14"/>
        <v>MVFuvammulah</v>
      </c>
    </row>
    <row r="3810" spans="1:3" ht="12" customHeight="1">
      <c r="A3810" s="215" t="s">
        <v>11878</v>
      </c>
      <c r="B3810" s="215" t="s">
        <v>11879</v>
      </c>
      <c r="C3810" s="215" t="str">
        <f t="shared" si="14"/>
        <v>MVAddu</v>
      </c>
    </row>
    <row r="3811" spans="1:3" ht="12" customHeight="1">
      <c r="A3811" s="215" t="s">
        <v>11878</v>
      </c>
      <c r="B3811" s="215" t="s">
        <v>11880</v>
      </c>
      <c r="C3811" s="215" t="str">
        <f t="shared" si="14"/>
        <v>MVAddu City</v>
      </c>
    </row>
    <row r="3812" spans="1:3" ht="12" customHeight="1">
      <c r="A3812" s="215" t="s">
        <v>11881</v>
      </c>
      <c r="B3812" s="215" t="s">
        <v>11882</v>
      </c>
      <c r="C3812" s="215" t="str">
        <f t="shared" si="14"/>
        <v>MVMaale</v>
      </c>
    </row>
    <row r="3813" spans="1:3" ht="12" customHeight="1">
      <c r="A3813" s="215" t="s">
        <v>11881</v>
      </c>
      <c r="B3813" s="215" t="s">
        <v>11883</v>
      </c>
      <c r="C3813" s="215" t="str">
        <f t="shared" si="14"/>
        <v>MVMale</v>
      </c>
    </row>
    <row r="3814" spans="1:3" ht="12" customHeight="1">
      <c r="A3814" s="215" t="s">
        <v>11884</v>
      </c>
      <c r="B3814" s="215" t="s">
        <v>11885</v>
      </c>
      <c r="C3814" s="215" t="str">
        <f t="shared" si="14"/>
        <v>MWCentral Region</v>
      </c>
    </row>
    <row r="3815" spans="1:3" ht="12" customHeight="1">
      <c r="A3815" s="215" t="s">
        <v>11884</v>
      </c>
      <c r="B3815" s="215" t="s">
        <v>11886</v>
      </c>
      <c r="C3815" s="215" t="str">
        <f t="shared" si="14"/>
        <v>MWChapakati</v>
      </c>
    </row>
    <row r="3816" spans="1:3" ht="12" customHeight="1">
      <c r="A3816" s="215" t="s">
        <v>11887</v>
      </c>
      <c r="B3816" s="215" t="s">
        <v>11888</v>
      </c>
      <c r="C3816" s="215" t="str">
        <f t="shared" si="14"/>
        <v>MWDedza</v>
      </c>
    </row>
    <row r="3817" spans="1:3" ht="12" customHeight="1">
      <c r="A3817" s="215" t="s">
        <v>11887</v>
      </c>
      <c r="B3817" s="215" t="s">
        <v>11888</v>
      </c>
      <c r="C3817" s="215" t="str">
        <f t="shared" si="14"/>
        <v>MWDedza</v>
      </c>
    </row>
    <row r="3818" spans="1:3" ht="12" customHeight="1">
      <c r="A3818" s="215" t="s">
        <v>11889</v>
      </c>
      <c r="B3818" s="215" t="s">
        <v>212</v>
      </c>
      <c r="C3818" s="215" t="str">
        <f t="shared" si="14"/>
        <v>MWDowa</v>
      </c>
    </row>
    <row r="3819" spans="1:3" ht="12" customHeight="1">
      <c r="A3819" s="215" t="s">
        <v>11889</v>
      </c>
      <c r="B3819" s="215" t="s">
        <v>212</v>
      </c>
      <c r="C3819" s="215" t="str">
        <f t="shared" si="14"/>
        <v>MWDowa</v>
      </c>
    </row>
    <row r="3820" spans="1:3" ht="12" customHeight="1">
      <c r="A3820" s="215" t="s">
        <v>11890</v>
      </c>
      <c r="B3820" s="215" t="s">
        <v>11891</v>
      </c>
      <c r="C3820" s="215" t="str">
        <f t="shared" si="14"/>
        <v>MWKasungu</v>
      </c>
    </row>
    <row r="3821" spans="1:3" ht="12" customHeight="1">
      <c r="A3821" s="215" t="s">
        <v>11890</v>
      </c>
      <c r="B3821" s="215" t="s">
        <v>11891</v>
      </c>
      <c r="C3821" s="215" t="str">
        <f t="shared" si="14"/>
        <v>MWKasungu</v>
      </c>
    </row>
    <row r="3822" spans="1:3" ht="12" customHeight="1">
      <c r="A3822" s="215" t="s">
        <v>11892</v>
      </c>
      <c r="B3822" s="215" t="s">
        <v>11893</v>
      </c>
      <c r="C3822" s="215" t="str">
        <f t="shared" si="14"/>
        <v>MWLilongwe</v>
      </c>
    </row>
    <row r="3823" spans="1:3" ht="12" customHeight="1">
      <c r="A3823" s="215" t="s">
        <v>11892</v>
      </c>
      <c r="B3823" s="215" t="s">
        <v>11893</v>
      </c>
      <c r="C3823" s="215" t="str">
        <f t="shared" si="14"/>
        <v>MWLilongwe</v>
      </c>
    </row>
    <row r="3824" spans="1:3" ht="12" customHeight="1">
      <c r="A3824" s="215" t="s">
        <v>11894</v>
      </c>
      <c r="B3824" s="215" t="s">
        <v>11895</v>
      </c>
      <c r="C3824" s="215" t="str">
        <f t="shared" si="14"/>
        <v>MWMchinji</v>
      </c>
    </row>
    <row r="3825" spans="1:3" ht="12" customHeight="1">
      <c r="A3825" s="215" t="s">
        <v>11894</v>
      </c>
      <c r="B3825" s="215" t="s">
        <v>11895</v>
      </c>
      <c r="C3825" s="215" t="str">
        <f t="shared" si="14"/>
        <v>MWMchinji</v>
      </c>
    </row>
    <row r="3826" spans="1:3" ht="12" customHeight="1">
      <c r="A3826" s="215" t="s">
        <v>11896</v>
      </c>
      <c r="B3826" s="215" t="s">
        <v>11897</v>
      </c>
      <c r="C3826" s="215" t="str">
        <f t="shared" si="14"/>
        <v>MWNtchisi</v>
      </c>
    </row>
    <row r="3827" spans="1:3" ht="12" customHeight="1">
      <c r="A3827" s="215" t="s">
        <v>11896</v>
      </c>
      <c r="B3827" s="215" t="s">
        <v>11897</v>
      </c>
      <c r="C3827" s="215" t="str">
        <f t="shared" ref="C3827:C4081" si="15">LEFT(A3827,2)&amp;B3827</f>
        <v>MWNtchisi</v>
      </c>
    </row>
    <row r="3828" spans="1:3" ht="12" customHeight="1">
      <c r="A3828" s="215" t="s">
        <v>11898</v>
      </c>
      <c r="B3828" s="215" t="s">
        <v>11899</v>
      </c>
      <c r="C3828" s="215" t="str">
        <f t="shared" si="15"/>
        <v>MWNkhotakota</v>
      </c>
    </row>
    <row r="3829" spans="1:3" ht="12" customHeight="1">
      <c r="A3829" s="215" t="s">
        <v>11898</v>
      </c>
      <c r="B3829" s="215" t="s">
        <v>11899</v>
      </c>
      <c r="C3829" s="215" t="str">
        <f t="shared" si="15"/>
        <v>MWNkhotakota</v>
      </c>
    </row>
    <row r="3830" spans="1:3" ht="12" customHeight="1">
      <c r="A3830" s="215" t="s">
        <v>11900</v>
      </c>
      <c r="B3830" s="215" t="s">
        <v>11901</v>
      </c>
      <c r="C3830" s="215" t="str">
        <f t="shared" si="15"/>
        <v>MWNtcheu</v>
      </c>
    </row>
    <row r="3831" spans="1:3" ht="12" customHeight="1">
      <c r="A3831" s="215" t="s">
        <v>11900</v>
      </c>
      <c r="B3831" s="215" t="s">
        <v>11901</v>
      </c>
      <c r="C3831" s="215" t="str">
        <f t="shared" si="15"/>
        <v>MWNtcheu</v>
      </c>
    </row>
    <row r="3832" spans="1:3" ht="12" customHeight="1">
      <c r="A3832" s="215" t="s">
        <v>11902</v>
      </c>
      <c r="B3832" s="215" t="s">
        <v>11903</v>
      </c>
      <c r="C3832" s="215" t="str">
        <f t="shared" si="15"/>
        <v>MWSalima</v>
      </c>
    </row>
    <row r="3833" spans="1:3" ht="12" customHeight="1">
      <c r="A3833" s="215" t="s">
        <v>11902</v>
      </c>
      <c r="B3833" s="215" t="s">
        <v>11903</v>
      </c>
      <c r="C3833" s="215" t="str">
        <f t="shared" si="15"/>
        <v>MWSalima</v>
      </c>
    </row>
    <row r="3834" spans="1:3" ht="12" customHeight="1">
      <c r="A3834" s="215" t="s">
        <v>11904</v>
      </c>
      <c r="B3834" s="215" t="s">
        <v>11905</v>
      </c>
      <c r="C3834" s="215" t="str">
        <f t="shared" si="15"/>
        <v>MWNorthern Region</v>
      </c>
    </row>
    <row r="3835" spans="1:3" ht="12" customHeight="1">
      <c r="A3835" s="215" t="s">
        <v>11904</v>
      </c>
      <c r="B3835" s="215" t="s">
        <v>11906</v>
      </c>
      <c r="C3835" s="215" t="str">
        <f t="shared" si="15"/>
        <v>MWChakumpoto</v>
      </c>
    </row>
    <row r="3836" spans="1:3" ht="12" customHeight="1">
      <c r="A3836" s="215" t="s">
        <v>11907</v>
      </c>
      <c r="B3836" s="215" t="s">
        <v>11908</v>
      </c>
      <c r="C3836" s="215" t="str">
        <f t="shared" si="15"/>
        <v>MWChitipa</v>
      </c>
    </row>
    <row r="3837" spans="1:3" ht="12" customHeight="1">
      <c r="A3837" s="215" t="s">
        <v>11907</v>
      </c>
      <c r="B3837" s="215" t="s">
        <v>11908</v>
      </c>
      <c r="C3837" s="215" t="str">
        <f t="shared" si="15"/>
        <v>MWChitipa</v>
      </c>
    </row>
    <row r="3838" spans="1:3" ht="12" customHeight="1">
      <c r="A3838" s="215" t="s">
        <v>11909</v>
      </c>
      <c r="B3838" s="215" t="s">
        <v>11910</v>
      </c>
      <c r="C3838" s="215" t="str">
        <f t="shared" si="15"/>
        <v>MWKaronga</v>
      </c>
    </row>
    <row r="3839" spans="1:3" ht="12" customHeight="1">
      <c r="A3839" s="215" t="s">
        <v>11909</v>
      </c>
      <c r="B3839" s="215" t="s">
        <v>11910</v>
      </c>
      <c r="C3839" s="215" t="str">
        <f t="shared" si="15"/>
        <v>MWKaronga</v>
      </c>
    </row>
    <row r="3840" spans="1:3" ht="12" customHeight="1">
      <c r="A3840" s="215" t="s">
        <v>11911</v>
      </c>
      <c r="B3840" s="215" t="s">
        <v>11912</v>
      </c>
      <c r="C3840" s="215" t="str">
        <f t="shared" si="15"/>
        <v>MWLikoma</v>
      </c>
    </row>
    <row r="3841" spans="1:3" ht="12" customHeight="1">
      <c r="A3841" s="215" t="s">
        <v>11911</v>
      </c>
      <c r="B3841" s="215" t="s">
        <v>11912</v>
      </c>
      <c r="C3841" s="215" t="str">
        <f t="shared" si="15"/>
        <v>MWLikoma</v>
      </c>
    </row>
    <row r="3842" spans="1:3" ht="12" customHeight="1">
      <c r="A3842" s="215" t="s">
        <v>11913</v>
      </c>
      <c r="B3842" s="215" t="s">
        <v>11914</v>
      </c>
      <c r="C3842" s="215" t="str">
        <f t="shared" si="15"/>
        <v>MWMzimba</v>
      </c>
    </row>
    <row r="3843" spans="1:3" ht="12" customHeight="1">
      <c r="A3843" s="215" t="s">
        <v>11913</v>
      </c>
      <c r="B3843" s="215" t="s">
        <v>11914</v>
      </c>
      <c r="C3843" s="215" t="str">
        <f t="shared" si="15"/>
        <v>MWMzimba</v>
      </c>
    </row>
    <row r="3844" spans="1:3" ht="12" customHeight="1">
      <c r="A3844" s="215" t="s">
        <v>11915</v>
      </c>
      <c r="B3844" s="215" t="s">
        <v>11916</v>
      </c>
      <c r="C3844" s="215" t="str">
        <f t="shared" si="15"/>
        <v>MWNkhata Bay</v>
      </c>
    </row>
    <row r="3845" spans="1:3" ht="12" customHeight="1">
      <c r="A3845" s="215" t="s">
        <v>11915</v>
      </c>
      <c r="B3845" s="215" t="s">
        <v>11916</v>
      </c>
      <c r="C3845" s="215" t="str">
        <f t="shared" si="15"/>
        <v>MWNkhata Bay</v>
      </c>
    </row>
    <row r="3846" spans="1:3" ht="12" customHeight="1">
      <c r="A3846" s="215" t="s">
        <v>11917</v>
      </c>
      <c r="B3846" s="215" t="s">
        <v>11918</v>
      </c>
      <c r="C3846" s="215" t="str">
        <f t="shared" si="15"/>
        <v>MWRumphi</v>
      </c>
    </row>
    <row r="3847" spans="1:3" ht="12" customHeight="1">
      <c r="A3847" s="215" t="s">
        <v>11917</v>
      </c>
      <c r="B3847" s="215" t="s">
        <v>11918</v>
      </c>
      <c r="C3847" s="215" t="str">
        <f t="shared" si="15"/>
        <v>MWRumphi</v>
      </c>
    </row>
    <row r="3848" spans="1:3" ht="12" customHeight="1">
      <c r="A3848" s="215" t="s">
        <v>11919</v>
      </c>
      <c r="B3848" s="215" t="s">
        <v>11920</v>
      </c>
      <c r="C3848" s="215" t="str">
        <f t="shared" si="15"/>
        <v>MWSouthern Region</v>
      </c>
    </row>
    <row r="3849" spans="1:3" ht="12" customHeight="1">
      <c r="A3849" s="215" t="s">
        <v>11919</v>
      </c>
      <c r="B3849" s="215" t="s">
        <v>11921</v>
      </c>
      <c r="C3849" s="215" t="str">
        <f t="shared" si="15"/>
        <v>MWChakumwera</v>
      </c>
    </row>
    <row r="3850" spans="1:3" ht="12" customHeight="1">
      <c r="A3850" s="215" t="s">
        <v>11922</v>
      </c>
      <c r="B3850" s="215" t="s">
        <v>11923</v>
      </c>
      <c r="C3850" s="215" t="str">
        <f t="shared" si="15"/>
        <v>MWBalaka</v>
      </c>
    </row>
    <row r="3851" spans="1:3" ht="12" customHeight="1">
      <c r="A3851" s="215" t="s">
        <v>11922</v>
      </c>
      <c r="B3851" s="215" t="s">
        <v>11923</v>
      </c>
      <c r="C3851" s="215" t="str">
        <f t="shared" si="15"/>
        <v>MWBalaka</v>
      </c>
    </row>
    <row r="3852" spans="1:3" ht="12" customHeight="1">
      <c r="A3852" s="215" t="s">
        <v>11924</v>
      </c>
      <c r="B3852" s="215" t="s">
        <v>11925</v>
      </c>
      <c r="C3852" s="215" t="str">
        <f t="shared" si="15"/>
        <v>MWBlantyre</v>
      </c>
    </row>
    <row r="3853" spans="1:3" ht="12" customHeight="1">
      <c r="A3853" s="215" t="s">
        <v>11924</v>
      </c>
      <c r="B3853" s="215" t="s">
        <v>11925</v>
      </c>
      <c r="C3853" s="215" t="str">
        <f t="shared" si="15"/>
        <v>MWBlantyre</v>
      </c>
    </row>
    <row r="3854" spans="1:3" ht="12" customHeight="1">
      <c r="A3854" s="215" t="s">
        <v>11926</v>
      </c>
      <c r="B3854" s="215" t="s">
        <v>11927</v>
      </c>
      <c r="C3854" s="215" t="str">
        <f t="shared" si="15"/>
        <v>MWChikwawa</v>
      </c>
    </row>
    <row r="3855" spans="1:3" ht="12" customHeight="1">
      <c r="A3855" s="215" t="s">
        <v>11926</v>
      </c>
      <c r="B3855" s="215" t="s">
        <v>11927</v>
      </c>
      <c r="C3855" s="215" t="str">
        <f t="shared" si="15"/>
        <v>MWChikwawa</v>
      </c>
    </row>
    <row r="3856" spans="1:3" ht="12" customHeight="1">
      <c r="A3856" s="215" t="s">
        <v>11928</v>
      </c>
      <c r="B3856" s="215" t="s">
        <v>11929</v>
      </c>
      <c r="C3856" s="215" t="str">
        <f t="shared" si="15"/>
        <v>MWChiradzulu</v>
      </c>
    </row>
    <row r="3857" spans="1:3" ht="12" customHeight="1">
      <c r="A3857" s="215" t="s">
        <v>11928</v>
      </c>
      <c r="B3857" s="215" t="s">
        <v>11929</v>
      </c>
      <c r="C3857" s="215" t="str">
        <f t="shared" si="15"/>
        <v>MWChiradzulu</v>
      </c>
    </row>
    <row r="3858" spans="1:3" ht="12" customHeight="1">
      <c r="A3858" s="215" t="s">
        <v>11930</v>
      </c>
      <c r="B3858" s="215" t="s">
        <v>11931</v>
      </c>
      <c r="C3858" s="215" t="str">
        <f t="shared" si="15"/>
        <v>MWMangochi</v>
      </c>
    </row>
    <row r="3859" spans="1:3" ht="12" customHeight="1">
      <c r="A3859" s="215" t="s">
        <v>11930</v>
      </c>
      <c r="B3859" s="215" t="s">
        <v>11931</v>
      </c>
      <c r="C3859" s="215" t="str">
        <f t="shared" si="15"/>
        <v>MWMangochi</v>
      </c>
    </row>
    <row r="3860" spans="1:3" ht="12" customHeight="1">
      <c r="A3860" s="215" t="s">
        <v>11932</v>
      </c>
      <c r="B3860" s="215" t="s">
        <v>11933</v>
      </c>
      <c r="C3860" s="215" t="str">
        <f t="shared" si="15"/>
        <v>MWMachinga</v>
      </c>
    </row>
    <row r="3861" spans="1:3" ht="12" customHeight="1">
      <c r="A3861" s="215" t="s">
        <v>11932</v>
      </c>
      <c r="B3861" s="215" t="s">
        <v>11933</v>
      </c>
      <c r="C3861" s="215" t="str">
        <f t="shared" si="15"/>
        <v>MWMachinga</v>
      </c>
    </row>
    <row r="3862" spans="1:3" ht="12" customHeight="1">
      <c r="A3862" s="215" t="s">
        <v>11934</v>
      </c>
      <c r="B3862" s="215" t="s">
        <v>11935</v>
      </c>
      <c r="C3862" s="215" t="str">
        <f t="shared" si="15"/>
        <v>MWMulanje</v>
      </c>
    </row>
    <row r="3863" spans="1:3" ht="12" customHeight="1">
      <c r="A3863" s="215" t="s">
        <v>11934</v>
      </c>
      <c r="B3863" s="215" t="s">
        <v>11935</v>
      </c>
      <c r="C3863" s="215" t="str">
        <f t="shared" si="15"/>
        <v>MWMulanje</v>
      </c>
    </row>
    <row r="3864" spans="1:3" ht="12" customHeight="1">
      <c r="A3864" s="215" t="s">
        <v>11936</v>
      </c>
      <c r="B3864" s="215" t="s">
        <v>11937</v>
      </c>
      <c r="C3864" s="215" t="str">
        <f t="shared" si="15"/>
        <v>MWMwanza</v>
      </c>
    </row>
    <row r="3865" spans="1:3" ht="12" customHeight="1">
      <c r="A3865" s="215" t="s">
        <v>11936</v>
      </c>
      <c r="B3865" s="215" t="s">
        <v>11937</v>
      </c>
      <c r="C3865" s="215" t="str">
        <f t="shared" si="15"/>
        <v>MWMwanza</v>
      </c>
    </row>
    <row r="3866" spans="1:3" ht="12" customHeight="1">
      <c r="A3866" s="215" t="s">
        <v>11938</v>
      </c>
      <c r="B3866" s="215" t="s">
        <v>11939</v>
      </c>
      <c r="C3866" s="215" t="str">
        <f t="shared" si="15"/>
        <v>MWNeno</v>
      </c>
    </row>
    <row r="3867" spans="1:3" ht="12" customHeight="1">
      <c r="A3867" s="215" t="s">
        <v>11938</v>
      </c>
      <c r="B3867" s="215" t="s">
        <v>11939</v>
      </c>
      <c r="C3867" s="215" t="str">
        <f t="shared" si="15"/>
        <v>MWNeno</v>
      </c>
    </row>
    <row r="3868" spans="1:3" ht="12" customHeight="1">
      <c r="A3868" s="215" t="s">
        <v>11940</v>
      </c>
      <c r="B3868" s="215" t="s">
        <v>11941</v>
      </c>
      <c r="C3868" s="215" t="str">
        <f t="shared" si="15"/>
        <v>MWNsanje</v>
      </c>
    </row>
    <row r="3869" spans="1:3" ht="12" customHeight="1">
      <c r="A3869" s="215" t="s">
        <v>11940</v>
      </c>
      <c r="B3869" s="215" t="s">
        <v>11941</v>
      </c>
      <c r="C3869" s="215" t="str">
        <f t="shared" si="15"/>
        <v>MWNsanje</v>
      </c>
    </row>
    <row r="3870" spans="1:3" ht="12" customHeight="1">
      <c r="A3870" s="215" t="s">
        <v>11942</v>
      </c>
      <c r="B3870" s="215" t="s">
        <v>11943</v>
      </c>
      <c r="C3870" s="215" t="str">
        <f t="shared" si="15"/>
        <v>MWPhalombe</v>
      </c>
    </row>
    <row r="3871" spans="1:3" ht="12" customHeight="1">
      <c r="A3871" s="215" t="s">
        <v>11942</v>
      </c>
      <c r="B3871" s="215" t="s">
        <v>11943</v>
      </c>
      <c r="C3871" s="215" t="str">
        <f t="shared" si="15"/>
        <v>MWPhalombe</v>
      </c>
    </row>
    <row r="3872" spans="1:3" ht="12" customHeight="1">
      <c r="A3872" s="215" t="s">
        <v>11944</v>
      </c>
      <c r="B3872" s="215" t="s">
        <v>11945</v>
      </c>
      <c r="C3872" s="215" t="str">
        <f t="shared" si="15"/>
        <v>MWThyolo</v>
      </c>
    </row>
    <row r="3873" spans="1:3" ht="12" customHeight="1">
      <c r="A3873" s="215" t="s">
        <v>11944</v>
      </c>
      <c r="B3873" s="215" t="s">
        <v>11945</v>
      </c>
      <c r="C3873" s="215" t="str">
        <f t="shared" si="15"/>
        <v>MWThyolo</v>
      </c>
    </row>
    <row r="3874" spans="1:3" ht="12" customHeight="1">
      <c r="A3874" s="215" t="s">
        <v>11946</v>
      </c>
      <c r="B3874" s="215" t="s">
        <v>11947</v>
      </c>
      <c r="C3874" s="215" t="str">
        <f t="shared" si="15"/>
        <v>MWZomba</v>
      </c>
    </row>
    <row r="3875" spans="1:3" ht="12" customHeight="1">
      <c r="A3875" s="215" t="s">
        <v>11946</v>
      </c>
      <c r="B3875" s="215" t="s">
        <v>11947</v>
      </c>
      <c r="C3875" s="215" t="str">
        <f t="shared" si="15"/>
        <v>MWZomba</v>
      </c>
    </row>
    <row r="3876" spans="1:3" ht="12" customHeight="1">
      <c r="A3876" s="215" t="s">
        <v>11948</v>
      </c>
      <c r="B3876" s="215" t="s">
        <v>11949</v>
      </c>
      <c r="C3876" s="215" t="str">
        <f t="shared" si="15"/>
        <v>MXAguascalientes</v>
      </c>
    </row>
    <row r="3877" spans="1:3" ht="12" customHeight="1">
      <c r="A3877" s="215" t="s">
        <v>11950</v>
      </c>
      <c r="B3877" s="215" t="s">
        <v>11951</v>
      </c>
      <c r="C3877" s="215" t="str">
        <f t="shared" si="15"/>
        <v>MXBaja California</v>
      </c>
    </row>
    <row r="3878" spans="1:3" ht="12" customHeight="1">
      <c r="A3878" s="215" t="s">
        <v>11952</v>
      </c>
      <c r="B3878" s="215" t="s">
        <v>11953</v>
      </c>
      <c r="C3878" s="215" t="str">
        <f t="shared" si="15"/>
        <v>MXBaja California Sur</v>
      </c>
    </row>
    <row r="3879" spans="1:3" ht="12" customHeight="1">
      <c r="A3879" s="215" t="s">
        <v>11954</v>
      </c>
      <c r="B3879" s="215" t="s">
        <v>11955</v>
      </c>
      <c r="C3879" s="215" t="str">
        <f t="shared" si="15"/>
        <v>MXCampeche</v>
      </c>
    </row>
    <row r="3880" spans="1:3" ht="12" customHeight="1">
      <c r="A3880" s="215" t="s">
        <v>11956</v>
      </c>
      <c r="B3880" s="215" t="s">
        <v>11957</v>
      </c>
      <c r="C3880" s="215" t="str">
        <f t="shared" si="15"/>
        <v>MXChihuahua</v>
      </c>
    </row>
    <row r="3881" spans="1:3" ht="12" customHeight="1">
      <c r="A3881" s="215" t="s">
        <v>11958</v>
      </c>
      <c r="B3881" s="215" t="s">
        <v>11959</v>
      </c>
      <c r="C3881" s="215" t="str">
        <f t="shared" si="15"/>
        <v>MXChiapas</v>
      </c>
    </row>
    <row r="3882" spans="1:3" ht="12" customHeight="1">
      <c r="A3882" s="215" t="s">
        <v>11960</v>
      </c>
      <c r="B3882" s="215" t="s">
        <v>672</v>
      </c>
      <c r="C3882" s="215" t="str">
        <f t="shared" si="15"/>
        <v>MXCoahuila de Zaragoza</v>
      </c>
    </row>
    <row r="3883" spans="1:3" ht="12" customHeight="1">
      <c r="A3883" s="215" t="s">
        <v>11961</v>
      </c>
      <c r="B3883" s="215" t="s">
        <v>11962</v>
      </c>
      <c r="C3883" s="215" t="str">
        <f t="shared" si="15"/>
        <v>MXColima</v>
      </c>
    </row>
    <row r="3884" spans="1:3" ht="12" customHeight="1">
      <c r="A3884" s="215" t="s">
        <v>11963</v>
      </c>
      <c r="B3884" s="215" t="s">
        <v>11964</v>
      </c>
      <c r="C3884" s="215" t="str">
        <f t="shared" si="15"/>
        <v>MXDurango</v>
      </c>
    </row>
    <row r="3885" spans="1:3" ht="12" customHeight="1">
      <c r="A3885" s="215" t="s">
        <v>11965</v>
      </c>
      <c r="B3885" s="215" t="s">
        <v>11966</v>
      </c>
      <c r="C3885" s="215" t="str">
        <f t="shared" si="15"/>
        <v>MXGuerrero</v>
      </c>
    </row>
    <row r="3886" spans="1:3" ht="12" customHeight="1">
      <c r="A3886" s="215" t="s">
        <v>11967</v>
      </c>
      <c r="B3886" s="215" t="s">
        <v>11968</v>
      </c>
      <c r="C3886" s="215" t="str">
        <f t="shared" si="15"/>
        <v>MXGuanajuato</v>
      </c>
    </row>
    <row r="3887" spans="1:3" ht="12" customHeight="1">
      <c r="A3887" s="215" t="s">
        <v>11969</v>
      </c>
      <c r="B3887" s="215" t="s">
        <v>11970</v>
      </c>
      <c r="C3887" s="215" t="str">
        <f t="shared" si="15"/>
        <v>MXHidalgo</v>
      </c>
    </row>
    <row r="3888" spans="1:3" ht="12" customHeight="1">
      <c r="A3888" s="215" t="s">
        <v>11971</v>
      </c>
      <c r="B3888" s="215" t="s">
        <v>11972</v>
      </c>
      <c r="C3888" s="215" t="str">
        <f t="shared" si="15"/>
        <v>MXJalisco</v>
      </c>
    </row>
    <row r="3889" spans="1:3" ht="12" customHeight="1">
      <c r="A3889" s="215" t="s">
        <v>11973</v>
      </c>
      <c r="B3889" s="215" t="s">
        <v>11974</v>
      </c>
      <c r="C3889" s="215" t="str">
        <f t="shared" si="15"/>
        <v>MXMéxico</v>
      </c>
    </row>
    <row r="3890" spans="1:3" ht="12" customHeight="1">
      <c r="A3890" s="215" t="s">
        <v>11975</v>
      </c>
      <c r="B3890" s="215" t="s">
        <v>11976</v>
      </c>
      <c r="C3890" s="215" t="str">
        <f t="shared" si="15"/>
        <v>MXMichoacán de Ocampo</v>
      </c>
    </row>
    <row r="3891" spans="1:3" ht="12" customHeight="1">
      <c r="A3891" s="215" t="s">
        <v>11977</v>
      </c>
      <c r="B3891" s="215" t="s">
        <v>11978</v>
      </c>
      <c r="C3891" s="215" t="str">
        <f t="shared" si="15"/>
        <v>MXMorelos</v>
      </c>
    </row>
    <row r="3892" spans="1:3" ht="12" customHeight="1">
      <c r="A3892" s="215" t="s">
        <v>11979</v>
      </c>
      <c r="B3892" s="215" t="s">
        <v>11980</v>
      </c>
      <c r="C3892" s="215" t="str">
        <f t="shared" si="15"/>
        <v>MXNayarit</v>
      </c>
    </row>
    <row r="3893" spans="1:3" ht="12" customHeight="1">
      <c r="A3893" s="215" t="s">
        <v>11981</v>
      </c>
      <c r="B3893" s="215" t="s">
        <v>11982</v>
      </c>
      <c r="C3893" s="215" t="str">
        <f t="shared" si="15"/>
        <v>MXNuevo León</v>
      </c>
    </row>
    <row r="3894" spans="1:3" ht="12" customHeight="1">
      <c r="A3894" s="215" t="s">
        <v>11983</v>
      </c>
      <c r="B3894" s="215" t="s">
        <v>11984</v>
      </c>
      <c r="C3894" s="215" t="str">
        <f t="shared" si="15"/>
        <v>MXOaxaca</v>
      </c>
    </row>
    <row r="3895" spans="1:3" ht="12" customHeight="1">
      <c r="A3895" s="215" t="s">
        <v>11985</v>
      </c>
      <c r="B3895" s="215" t="s">
        <v>11986</v>
      </c>
      <c r="C3895" s="215" t="str">
        <f t="shared" si="15"/>
        <v>MXPuebla</v>
      </c>
    </row>
    <row r="3896" spans="1:3" ht="12" customHeight="1">
      <c r="A3896" s="215" t="s">
        <v>11987</v>
      </c>
      <c r="B3896" s="215" t="s">
        <v>11988</v>
      </c>
      <c r="C3896" s="215" t="str">
        <f t="shared" si="15"/>
        <v>MXQuerétaro</v>
      </c>
    </row>
    <row r="3897" spans="1:3" ht="12" customHeight="1">
      <c r="A3897" s="215" t="s">
        <v>11989</v>
      </c>
      <c r="B3897" s="215" t="s">
        <v>11990</v>
      </c>
      <c r="C3897" s="215" t="str">
        <f t="shared" si="15"/>
        <v>MXQuintana Roo</v>
      </c>
    </row>
    <row r="3898" spans="1:3" ht="12" customHeight="1">
      <c r="A3898" s="215" t="s">
        <v>11991</v>
      </c>
      <c r="B3898" s="215" t="s">
        <v>11992</v>
      </c>
      <c r="C3898" s="215" t="str">
        <f t="shared" si="15"/>
        <v>MXSinaloa</v>
      </c>
    </row>
    <row r="3899" spans="1:3" ht="12" customHeight="1">
      <c r="A3899" s="215" t="s">
        <v>11993</v>
      </c>
      <c r="B3899" s="215" t="s">
        <v>11994</v>
      </c>
      <c r="C3899" s="215" t="str">
        <f t="shared" si="15"/>
        <v>MXSan Luis Potosí</v>
      </c>
    </row>
    <row r="3900" spans="1:3" ht="12" customHeight="1">
      <c r="A3900" s="215" t="s">
        <v>11995</v>
      </c>
      <c r="B3900" s="215" t="s">
        <v>320</v>
      </c>
      <c r="C3900" s="215" t="str">
        <f t="shared" si="15"/>
        <v>MXSonora</v>
      </c>
    </row>
    <row r="3901" spans="1:3" ht="12" customHeight="1">
      <c r="A3901" s="215" t="s">
        <v>11996</v>
      </c>
      <c r="B3901" s="215" t="s">
        <v>11997</v>
      </c>
      <c r="C3901" s="215" t="str">
        <f t="shared" si="15"/>
        <v>MXTabasco</v>
      </c>
    </row>
    <row r="3902" spans="1:3" ht="12" customHeight="1">
      <c r="A3902" s="215" t="s">
        <v>11998</v>
      </c>
      <c r="B3902" s="215" t="s">
        <v>1073</v>
      </c>
      <c r="C3902" s="215" t="str">
        <f t="shared" si="15"/>
        <v>MXTamaulipas</v>
      </c>
    </row>
    <row r="3903" spans="1:3" ht="12" customHeight="1">
      <c r="A3903" s="215" t="s">
        <v>11999</v>
      </c>
      <c r="B3903" s="215" t="s">
        <v>12000</v>
      </c>
      <c r="C3903" s="215" t="str">
        <f t="shared" si="15"/>
        <v>MXTlaxcala</v>
      </c>
    </row>
    <row r="3904" spans="1:3" ht="12" customHeight="1">
      <c r="A3904" s="215" t="s">
        <v>12001</v>
      </c>
      <c r="B3904" s="215" t="s">
        <v>12002</v>
      </c>
      <c r="C3904" s="215" t="str">
        <f t="shared" si="15"/>
        <v>MXVeracruz de Ignacio de la Llave</v>
      </c>
    </row>
    <row r="3905" spans="1:3" ht="12" customHeight="1">
      <c r="A3905" s="215" t="s">
        <v>12003</v>
      </c>
      <c r="B3905" s="215" t="s">
        <v>12004</v>
      </c>
      <c r="C3905" s="215" t="str">
        <f t="shared" si="15"/>
        <v>MXYucatán</v>
      </c>
    </row>
    <row r="3906" spans="1:3" ht="12" customHeight="1">
      <c r="A3906" s="215" t="s">
        <v>12005</v>
      </c>
      <c r="B3906" s="215" t="s">
        <v>12006</v>
      </c>
      <c r="C3906" s="215" t="str">
        <f t="shared" si="15"/>
        <v>MXZacatecas</v>
      </c>
    </row>
    <row r="3907" spans="1:3" ht="12" customHeight="1">
      <c r="A3907" s="215" t="s">
        <v>12007</v>
      </c>
      <c r="B3907" s="215" t="s">
        <v>12008</v>
      </c>
      <c r="C3907" s="215" t="str">
        <f t="shared" si="15"/>
        <v>MXCiudad de México</v>
      </c>
    </row>
    <row r="3908" spans="1:3" ht="12" customHeight="1">
      <c r="A3908" s="215" t="s">
        <v>12009</v>
      </c>
      <c r="B3908" s="215" t="s">
        <v>1559</v>
      </c>
      <c r="C3908" s="215" t="str">
        <f t="shared" si="15"/>
        <v>MYWilayah Persekutuan Kuala Lumpur</v>
      </c>
    </row>
    <row r="3909" spans="1:3" ht="12" customHeight="1">
      <c r="A3909" s="215" t="s">
        <v>12010</v>
      </c>
      <c r="B3909" s="215" t="s">
        <v>12011</v>
      </c>
      <c r="C3909" s="215" t="str">
        <f t="shared" si="15"/>
        <v>MYWilayah Persekutuan Labuan</v>
      </c>
    </row>
    <row r="3910" spans="1:3" ht="12" customHeight="1">
      <c r="A3910" s="215" t="s">
        <v>12012</v>
      </c>
      <c r="B3910" s="215" t="s">
        <v>12013</v>
      </c>
      <c r="C3910" s="215" t="str">
        <f t="shared" si="15"/>
        <v>MYWilayah Persekutuan Putrajaya</v>
      </c>
    </row>
    <row r="3911" spans="1:3" ht="12" customHeight="1">
      <c r="A3911" s="215" t="s">
        <v>12014</v>
      </c>
      <c r="B3911" s="215" t="s">
        <v>12015</v>
      </c>
      <c r="C3911" s="215" t="str">
        <f t="shared" si="15"/>
        <v>MYJohor</v>
      </c>
    </row>
    <row r="3912" spans="1:3" ht="12" customHeight="1">
      <c r="A3912" s="215" t="s">
        <v>12016</v>
      </c>
      <c r="B3912" s="215" t="s">
        <v>12017</v>
      </c>
      <c r="C3912" s="215" t="str">
        <f t="shared" si="15"/>
        <v>MYKedah</v>
      </c>
    </row>
    <row r="3913" spans="1:3" ht="12" customHeight="1">
      <c r="A3913" s="215" t="s">
        <v>12018</v>
      </c>
      <c r="B3913" s="215" t="s">
        <v>12019</v>
      </c>
      <c r="C3913" s="215" t="str">
        <f t="shared" si="15"/>
        <v>MYKelantan</v>
      </c>
    </row>
    <row r="3914" spans="1:3" ht="12" customHeight="1">
      <c r="A3914" s="215" t="s">
        <v>12020</v>
      </c>
      <c r="B3914" s="215" t="s">
        <v>729</v>
      </c>
      <c r="C3914" s="215" t="str">
        <f t="shared" si="15"/>
        <v>MYMelaka</v>
      </c>
    </row>
    <row r="3915" spans="1:3" ht="12" customHeight="1">
      <c r="A3915" s="215" t="s">
        <v>12021</v>
      </c>
      <c r="B3915" s="215" t="s">
        <v>12022</v>
      </c>
      <c r="C3915" s="215" t="str">
        <f t="shared" si="15"/>
        <v>MYNegeri Sembilan</v>
      </c>
    </row>
    <row r="3916" spans="1:3" ht="12" customHeight="1">
      <c r="A3916" s="215" t="s">
        <v>12023</v>
      </c>
      <c r="B3916" s="215" t="s">
        <v>12024</v>
      </c>
      <c r="C3916" s="215" t="str">
        <f t="shared" si="15"/>
        <v>MYPahang</v>
      </c>
    </row>
    <row r="3917" spans="1:3" ht="12" customHeight="1">
      <c r="A3917" s="215" t="s">
        <v>12025</v>
      </c>
      <c r="B3917" s="215" t="s">
        <v>1260</v>
      </c>
      <c r="C3917" s="215" t="str">
        <f t="shared" si="15"/>
        <v>MYPulau Pinang</v>
      </c>
    </row>
    <row r="3918" spans="1:3" ht="12" customHeight="1">
      <c r="A3918" s="215" t="s">
        <v>12026</v>
      </c>
      <c r="B3918" s="215" t="s">
        <v>12027</v>
      </c>
      <c r="C3918" s="215" t="str">
        <f t="shared" si="15"/>
        <v>MYPerak</v>
      </c>
    </row>
    <row r="3919" spans="1:3" ht="12" customHeight="1">
      <c r="A3919" s="215" t="s">
        <v>12028</v>
      </c>
      <c r="B3919" s="215" t="s">
        <v>12029</v>
      </c>
      <c r="C3919" s="215" t="str">
        <f t="shared" si="15"/>
        <v>MYPerlis</v>
      </c>
    </row>
    <row r="3920" spans="1:3" ht="12" customHeight="1">
      <c r="A3920" s="215" t="s">
        <v>12030</v>
      </c>
      <c r="B3920" s="215" t="s">
        <v>1294</v>
      </c>
      <c r="C3920" s="215" t="str">
        <f t="shared" si="15"/>
        <v>MYSelangor</v>
      </c>
    </row>
    <row r="3921" spans="1:3" ht="12" customHeight="1">
      <c r="A3921" s="215" t="s">
        <v>12031</v>
      </c>
      <c r="B3921" s="215" t="s">
        <v>12032</v>
      </c>
      <c r="C3921" s="215" t="str">
        <f t="shared" si="15"/>
        <v>MYTerengganu</v>
      </c>
    </row>
    <row r="3922" spans="1:3" ht="12" customHeight="1">
      <c r="A3922" s="215" t="s">
        <v>12033</v>
      </c>
      <c r="B3922" s="215" t="s">
        <v>12034</v>
      </c>
      <c r="C3922" s="215" t="str">
        <f t="shared" si="15"/>
        <v>MYSabah</v>
      </c>
    </row>
    <row r="3923" spans="1:3" ht="12" customHeight="1">
      <c r="A3923" s="215" t="s">
        <v>12035</v>
      </c>
      <c r="B3923" s="215" t="s">
        <v>12036</v>
      </c>
      <c r="C3923" s="215" t="str">
        <f t="shared" si="15"/>
        <v>MYSarawak</v>
      </c>
    </row>
    <row r="3924" spans="1:3" ht="12" customHeight="1">
      <c r="A3924" s="215" t="s">
        <v>12037</v>
      </c>
      <c r="B3924" s="215" t="s">
        <v>12038</v>
      </c>
      <c r="C3924" s="215" t="str">
        <f t="shared" si="15"/>
        <v>MZMaputo</v>
      </c>
    </row>
    <row r="3925" spans="1:3" ht="12" customHeight="1">
      <c r="A3925" s="215" t="s">
        <v>12039</v>
      </c>
      <c r="B3925" s="215" t="s">
        <v>12040</v>
      </c>
      <c r="C3925" s="215" t="str">
        <f t="shared" si="15"/>
        <v>MZNiassa</v>
      </c>
    </row>
    <row r="3926" spans="1:3" ht="12" customHeight="1">
      <c r="A3926" s="215" t="s">
        <v>12041</v>
      </c>
      <c r="B3926" s="215" t="s">
        <v>12042</v>
      </c>
      <c r="C3926" s="215" t="str">
        <f t="shared" si="15"/>
        <v>MZManica</v>
      </c>
    </row>
    <row r="3927" spans="1:3" ht="12" customHeight="1">
      <c r="A3927" s="215" t="s">
        <v>12043</v>
      </c>
      <c r="B3927" s="215" t="s">
        <v>12044</v>
      </c>
      <c r="C3927" s="215" t="str">
        <f t="shared" si="15"/>
        <v>MZGaza</v>
      </c>
    </row>
    <row r="3928" spans="1:3" ht="12" customHeight="1">
      <c r="A3928" s="215" t="s">
        <v>12045</v>
      </c>
      <c r="B3928" s="215" t="s">
        <v>12046</v>
      </c>
      <c r="C3928" s="215" t="str">
        <f t="shared" si="15"/>
        <v>MZInhambane</v>
      </c>
    </row>
    <row r="3929" spans="1:3" ht="12" customHeight="1">
      <c r="A3929" s="215" t="s">
        <v>12047</v>
      </c>
      <c r="B3929" s="215" t="s">
        <v>12038</v>
      </c>
      <c r="C3929" s="215" t="str">
        <f t="shared" si="15"/>
        <v>MZMaputo</v>
      </c>
    </row>
    <row r="3930" spans="1:3" ht="12" customHeight="1">
      <c r="A3930" s="215" t="s">
        <v>12048</v>
      </c>
      <c r="B3930" s="215" t="s">
        <v>12049</v>
      </c>
      <c r="C3930" s="215" t="str">
        <f t="shared" si="15"/>
        <v>MZNampula</v>
      </c>
    </row>
    <row r="3931" spans="1:3" ht="12" customHeight="1">
      <c r="A3931" s="215" t="s">
        <v>12050</v>
      </c>
      <c r="B3931" s="215" t="s">
        <v>12051</v>
      </c>
      <c r="C3931" s="215" t="str">
        <f t="shared" si="15"/>
        <v>MZCabo Delgado</v>
      </c>
    </row>
    <row r="3932" spans="1:3" ht="12" customHeight="1">
      <c r="A3932" s="215" t="s">
        <v>12052</v>
      </c>
      <c r="B3932" s="215" t="s">
        <v>12053</v>
      </c>
      <c r="C3932" s="215" t="str">
        <f t="shared" si="15"/>
        <v>MZZambézia</v>
      </c>
    </row>
    <row r="3933" spans="1:3" ht="12" customHeight="1">
      <c r="A3933" s="215" t="s">
        <v>12054</v>
      </c>
      <c r="B3933" s="215" t="s">
        <v>12055</v>
      </c>
      <c r="C3933" s="215" t="str">
        <f t="shared" si="15"/>
        <v>MZSofala</v>
      </c>
    </row>
    <row r="3934" spans="1:3" ht="12" customHeight="1">
      <c r="A3934" s="215" t="s">
        <v>12056</v>
      </c>
      <c r="B3934" s="215" t="s">
        <v>12057</v>
      </c>
      <c r="C3934" s="215" t="str">
        <f t="shared" si="15"/>
        <v>MZTete</v>
      </c>
    </row>
    <row r="3935" spans="1:3" ht="12" customHeight="1">
      <c r="A3935" s="215" t="s">
        <v>12058</v>
      </c>
      <c r="B3935" s="215" t="s">
        <v>12059</v>
      </c>
      <c r="C3935" s="215" t="str">
        <f t="shared" si="15"/>
        <v>NAZambezi</v>
      </c>
    </row>
    <row r="3936" spans="1:3" ht="12" customHeight="1">
      <c r="A3936" s="215" t="s">
        <v>12060</v>
      </c>
      <c r="B3936" s="215" t="s">
        <v>12061</v>
      </c>
      <c r="C3936" s="215" t="str">
        <f t="shared" si="15"/>
        <v>NAErongo</v>
      </c>
    </row>
    <row r="3937" spans="1:3" ht="12" customHeight="1">
      <c r="A3937" s="215" t="s">
        <v>12062</v>
      </c>
      <c r="B3937" s="215" t="s">
        <v>12063</v>
      </c>
      <c r="C3937" s="215" t="str">
        <f t="shared" si="15"/>
        <v>NAHardap</v>
      </c>
    </row>
    <row r="3938" spans="1:3" ht="12" customHeight="1">
      <c r="A3938" s="215" t="s">
        <v>12064</v>
      </c>
      <c r="B3938" s="215" t="s">
        <v>12065</v>
      </c>
      <c r="C3938" s="215" t="str">
        <f t="shared" si="15"/>
        <v>NAKaras</v>
      </c>
    </row>
    <row r="3939" spans="1:3" ht="12" customHeight="1">
      <c r="A3939" s="215" t="s">
        <v>12066</v>
      </c>
      <c r="B3939" s="215" t="s">
        <v>12067</v>
      </c>
      <c r="C3939" s="215" t="str">
        <f t="shared" si="15"/>
        <v>NAKavango East</v>
      </c>
    </row>
    <row r="3940" spans="1:3" ht="12" customHeight="1">
      <c r="A3940" s="215" t="s">
        <v>12068</v>
      </c>
      <c r="B3940" s="215" t="s">
        <v>12069</v>
      </c>
      <c r="C3940" s="215" t="str">
        <f t="shared" si="15"/>
        <v>NAKhomas</v>
      </c>
    </row>
    <row r="3941" spans="1:3" ht="12" customHeight="1">
      <c r="A3941" s="215" t="s">
        <v>12070</v>
      </c>
      <c r="B3941" s="215" t="s">
        <v>12071</v>
      </c>
      <c r="C3941" s="215" t="str">
        <f t="shared" si="15"/>
        <v>NAKunene</v>
      </c>
    </row>
    <row r="3942" spans="1:3" ht="12" customHeight="1">
      <c r="A3942" s="215" t="s">
        <v>12072</v>
      </c>
      <c r="B3942" s="215" t="s">
        <v>12073</v>
      </c>
      <c r="C3942" s="215" t="str">
        <f t="shared" si="15"/>
        <v>NAKavango West</v>
      </c>
    </row>
    <row r="3943" spans="1:3" ht="12" customHeight="1">
      <c r="A3943" s="215" t="s">
        <v>12074</v>
      </c>
      <c r="B3943" s="215" t="s">
        <v>12075</v>
      </c>
      <c r="C3943" s="215" t="str">
        <f t="shared" si="15"/>
        <v>NAOtjozondjupa</v>
      </c>
    </row>
    <row r="3944" spans="1:3" ht="12" customHeight="1">
      <c r="A3944" s="215" t="s">
        <v>12076</v>
      </c>
      <c r="B3944" s="215" t="s">
        <v>12077</v>
      </c>
      <c r="C3944" s="215" t="str">
        <f t="shared" si="15"/>
        <v>NAOmaheke</v>
      </c>
    </row>
    <row r="3945" spans="1:3" ht="12" customHeight="1">
      <c r="A3945" s="215" t="s">
        <v>12078</v>
      </c>
      <c r="B3945" s="215" t="s">
        <v>12079</v>
      </c>
      <c r="C3945" s="215" t="str">
        <f t="shared" si="15"/>
        <v>NAOshana</v>
      </c>
    </row>
    <row r="3946" spans="1:3" ht="12" customHeight="1">
      <c r="A3946" s="215" t="s">
        <v>12080</v>
      </c>
      <c r="B3946" s="215" t="s">
        <v>12081</v>
      </c>
      <c r="C3946" s="215" t="str">
        <f t="shared" si="15"/>
        <v>NAOmusati</v>
      </c>
    </row>
    <row r="3947" spans="1:3" ht="12" customHeight="1">
      <c r="A3947" s="215" t="s">
        <v>12082</v>
      </c>
      <c r="B3947" s="215" t="s">
        <v>12083</v>
      </c>
      <c r="C3947" s="215" t="str">
        <f t="shared" si="15"/>
        <v>NAOshikoto</v>
      </c>
    </row>
    <row r="3948" spans="1:3" ht="12" customHeight="1">
      <c r="A3948" s="215" t="s">
        <v>12084</v>
      </c>
      <c r="B3948" s="215" t="s">
        <v>12085</v>
      </c>
      <c r="C3948" s="215" t="str">
        <f t="shared" si="15"/>
        <v>NAOhangwena</v>
      </c>
    </row>
    <row r="3949" spans="1:3" ht="12" customHeight="1">
      <c r="A3949" s="215" t="s">
        <v>12086</v>
      </c>
      <c r="B3949" s="215" t="s">
        <v>12087</v>
      </c>
      <c r="C3949" s="215" t="str">
        <f t="shared" si="15"/>
        <v>NENiamey</v>
      </c>
    </row>
    <row r="3950" spans="1:3" ht="12" customHeight="1">
      <c r="A3950" s="215" t="s">
        <v>12088</v>
      </c>
      <c r="B3950" s="215" t="s">
        <v>12089</v>
      </c>
      <c r="C3950" s="215" t="str">
        <f t="shared" si="15"/>
        <v>NEAgadez</v>
      </c>
    </row>
    <row r="3951" spans="1:3" ht="12" customHeight="1">
      <c r="A3951" s="215" t="s">
        <v>12090</v>
      </c>
      <c r="B3951" s="215" t="s">
        <v>12091</v>
      </c>
      <c r="C3951" s="215" t="str">
        <f t="shared" si="15"/>
        <v>NEDiffa</v>
      </c>
    </row>
    <row r="3952" spans="1:3" ht="12" customHeight="1">
      <c r="A3952" s="215" t="s">
        <v>12092</v>
      </c>
      <c r="B3952" s="215" t="s">
        <v>12093</v>
      </c>
      <c r="C3952" s="215" t="str">
        <f t="shared" si="15"/>
        <v>NEDosso</v>
      </c>
    </row>
    <row r="3953" spans="1:3" ht="12" customHeight="1">
      <c r="A3953" s="215" t="s">
        <v>12094</v>
      </c>
      <c r="B3953" s="215" t="s">
        <v>12095</v>
      </c>
      <c r="C3953" s="215" t="str">
        <f t="shared" si="15"/>
        <v>NEMaradi</v>
      </c>
    </row>
    <row r="3954" spans="1:3" ht="12" customHeight="1">
      <c r="A3954" s="215" t="s">
        <v>12096</v>
      </c>
      <c r="B3954" s="215" t="s">
        <v>12097</v>
      </c>
      <c r="C3954" s="215" t="str">
        <f t="shared" si="15"/>
        <v>NETahoua</v>
      </c>
    </row>
    <row r="3955" spans="1:3" ht="12" customHeight="1">
      <c r="A3955" s="215" t="s">
        <v>12098</v>
      </c>
      <c r="B3955" s="215" t="s">
        <v>12099</v>
      </c>
      <c r="C3955" s="215" t="str">
        <f t="shared" si="15"/>
        <v>NETillabéri</v>
      </c>
    </row>
    <row r="3956" spans="1:3" ht="12" customHeight="1">
      <c r="A3956" s="215" t="s">
        <v>12100</v>
      </c>
      <c r="B3956" s="215" t="s">
        <v>12101</v>
      </c>
      <c r="C3956" s="215" t="str">
        <f t="shared" si="15"/>
        <v>NEZinder</v>
      </c>
    </row>
    <row r="3957" spans="1:3" ht="12" customHeight="1">
      <c r="A3957" s="215" t="s">
        <v>12102</v>
      </c>
      <c r="B3957" s="215" t="s">
        <v>12103</v>
      </c>
      <c r="C3957" s="215" t="str">
        <f t="shared" si="15"/>
        <v>NGAbia</v>
      </c>
    </row>
    <row r="3958" spans="1:3" ht="12" customHeight="1">
      <c r="A3958" s="215" t="s">
        <v>12104</v>
      </c>
      <c r="B3958" s="215" t="s">
        <v>12105</v>
      </c>
      <c r="C3958" s="215" t="str">
        <f t="shared" si="15"/>
        <v>NGAdamawa</v>
      </c>
    </row>
    <row r="3959" spans="1:3" ht="12" customHeight="1">
      <c r="A3959" s="215" t="s">
        <v>12106</v>
      </c>
      <c r="B3959" s="215" t="s">
        <v>12107</v>
      </c>
      <c r="C3959" s="215" t="str">
        <f t="shared" si="15"/>
        <v>NGAkwa Ibom</v>
      </c>
    </row>
    <row r="3960" spans="1:3" ht="12" customHeight="1">
      <c r="A3960" s="215" t="s">
        <v>12108</v>
      </c>
      <c r="B3960" s="215" t="s">
        <v>12109</v>
      </c>
      <c r="C3960" s="215" t="str">
        <f t="shared" si="15"/>
        <v>NGAnambra</v>
      </c>
    </row>
    <row r="3961" spans="1:3" ht="12" customHeight="1">
      <c r="A3961" s="215" t="s">
        <v>12110</v>
      </c>
      <c r="B3961" s="215" t="s">
        <v>12111</v>
      </c>
      <c r="C3961" s="215" t="str">
        <f t="shared" si="15"/>
        <v>NGBauchi</v>
      </c>
    </row>
    <row r="3962" spans="1:3" ht="12" customHeight="1">
      <c r="A3962" s="215" t="s">
        <v>12112</v>
      </c>
      <c r="B3962" s="215" t="s">
        <v>12113</v>
      </c>
      <c r="C3962" s="215" t="str">
        <f t="shared" si="15"/>
        <v>NGBenue</v>
      </c>
    </row>
    <row r="3963" spans="1:3" ht="12" customHeight="1">
      <c r="A3963" s="215" t="s">
        <v>12114</v>
      </c>
      <c r="B3963" s="215" t="s">
        <v>12115</v>
      </c>
      <c r="C3963" s="215" t="str">
        <f t="shared" si="15"/>
        <v>NGBorno</v>
      </c>
    </row>
    <row r="3964" spans="1:3" ht="12" customHeight="1">
      <c r="A3964" s="215" t="s">
        <v>12116</v>
      </c>
      <c r="B3964" s="215" t="s">
        <v>12117</v>
      </c>
      <c r="C3964" s="215" t="str">
        <f t="shared" si="15"/>
        <v>NGBayelsa</v>
      </c>
    </row>
    <row r="3965" spans="1:3" ht="12" customHeight="1">
      <c r="A3965" s="215" t="s">
        <v>12118</v>
      </c>
      <c r="B3965" s="215" t="s">
        <v>12119</v>
      </c>
      <c r="C3965" s="215" t="str">
        <f t="shared" si="15"/>
        <v>NGCross River</v>
      </c>
    </row>
    <row r="3966" spans="1:3" ht="12" customHeight="1">
      <c r="A3966" s="215" t="s">
        <v>12120</v>
      </c>
      <c r="B3966" s="215" t="s">
        <v>12121</v>
      </c>
      <c r="C3966" s="215" t="str">
        <f t="shared" si="15"/>
        <v>NGDelta</v>
      </c>
    </row>
    <row r="3967" spans="1:3" ht="12" customHeight="1">
      <c r="A3967" s="215" t="s">
        <v>12122</v>
      </c>
      <c r="B3967" s="215" t="s">
        <v>12123</v>
      </c>
      <c r="C3967" s="215" t="str">
        <f t="shared" si="15"/>
        <v>NGEbonyi</v>
      </c>
    </row>
    <row r="3968" spans="1:3" ht="12" customHeight="1">
      <c r="A3968" s="215" t="s">
        <v>12124</v>
      </c>
      <c r="B3968" s="215" t="s">
        <v>12125</v>
      </c>
      <c r="C3968" s="215" t="str">
        <f t="shared" si="15"/>
        <v>NGEdo</v>
      </c>
    </row>
    <row r="3969" spans="1:3" ht="12" customHeight="1">
      <c r="A3969" s="215" t="s">
        <v>12126</v>
      </c>
      <c r="B3969" s="215" t="s">
        <v>12127</v>
      </c>
      <c r="C3969" s="215" t="str">
        <f t="shared" si="15"/>
        <v>NGEkiti</v>
      </c>
    </row>
    <row r="3970" spans="1:3" ht="12" customHeight="1">
      <c r="A3970" s="215" t="s">
        <v>12128</v>
      </c>
      <c r="B3970" s="215" t="s">
        <v>12129</v>
      </c>
      <c r="C3970" s="215" t="str">
        <f t="shared" si="15"/>
        <v>NGEnugu</v>
      </c>
    </row>
    <row r="3971" spans="1:3" ht="12" customHeight="1">
      <c r="A3971" s="215" t="s">
        <v>12130</v>
      </c>
      <c r="B3971" s="215" t="s">
        <v>12131</v>
      </c>
      <c r="C3971" s="215" t="str">
        <f t="shared" si="15"/>
        <v>NGGombe</v>
      </c>
    </row>
    <row r="3972" spans="1:3" ht="12" customHeight="1">
      <c r="A3972" s="215" t="s">
        <v>12132</v>
      </c>
      <c r="B3972" s="215" t="s">
        <v>12133</v>
      </c>
      <c r="C3972" s="215" t="str">
        <f t="shared" si="15"/>
        <v>NGImo</v>
      </c>
    </row>
    <row r="3973" spans="1:3" ht="12" customHeight="1">
      <c r="A3973" s="215" t="s">
        <v>12134</v>
      </c>
      <c r="B3973" s="215" t="s">
        <v>12135</v>
      </c>
      <c r="C3973" s="215" t="str">
        <f t="shared" si="15"/>
        <v>NGJigawa</v>
      </c>
    </row>
    <row r="3974" spans="1:3" ht="12" customHeight="1">
      <c r="A3974" s="215" t="s">
        <v>12136</v>
      </c>
      <c r="B3974" s="215" t="s">
        <v>12137</v>
      </c>
      <c r="C3974" s="215" t="str">
        <f t="shared" si="15"/>
        <v>NGKaduna</v>
      </c>
    </row>
    <row r="3975" spans="1:3" ht="12" customHeight="1">
      <c r="A3975" s="215" t="s">
        <v>12138</v>
      </c>
      <c r="B3975" s="215" t="s">
        <v>12139</v>
      </c>
      <c r="C3975" s="215" t="str">
        <f t="shared" si="15"/>
        <v>NGKebbi</v>
      </c>
    </row>
    <row r="3976" spans="1:3" ht="12" customHeight="1">
      <c r="A3976" s="215" t="s">
        <v>12140</v>
      </c>
      <c r="B3976" s="215" t="s">
        <v>12141</v>
      </c>
      <c r="C3976" s="215" t="str">
        <f t="shared" si="15"/>
        <v>NGKano</v>
      </c>
    </row>
    <row r="3977" spans="1:3" ht="12" customHeight="1">
      <c r="A3977" s="215" t="s">
        <v>12142</v>
      </c>
      <c r="B3977" s="215" t="s">
        <v>12143</v>
      </c>
      <c r="C3977" s="215" t="str">
        <f t="shared" si="15"/>
        <v>NGKogi</v>
      </c>
    </row>
    <row r="3978" spans="1:3" ht="12" customHeight="1">
      <c r="A3978" s="215" t="s">
        <v>12144</v>
      </c>
      <c r="B3978" s="215" t="s">
        <v>12145</v>
      </c>
      <c r="C3978" s="215" t="str">
        <f t="shared" si="15"/>
        <v>NGKatsina</v>
      </c>
    </row>
    <row r="3979" spans="1:3" ht="12" customHeight="1">
      <c r="A3979" s="215" t="s">
        <v>12146</v>
      </c>
      <c r="B3979" s="215" t="s">
        <v>12147</v>
      </c>
      <c r="C3979" s="215" t="str">
        <f t="shared" si="15"/>
        <v>NGKwara</v>
      </c>
    </row>
    <row r="3980" spans="1:3" ht="12" customHeight="1">
      <c r="A3980" s="215" t="s">
        <v>12148</v>
      </c>
      <c r="B3980" s="215" t="s">
        <v>12149</v>
      </c>
      <c r="C3980" s="215" t="str">
        <f t="shared" si="15"/>
        <v>NGLagos</v>
      </c>
    </row>
    <row r="3981" spans="1:3" ht="12" customHeight="1">
      <c r="A3981" s="215" t="s">
        <v>12150</v>
      </c>
      <c r="B3981" s="215" t="s">
        <v>12151</v>
      </c>
      <c r="C3981" s="215" t="str">
        <f t="shared" si="15"/>
        <v>NGNasarawa</v>
      </c>
    </row>
    <row r="3982" spans="1:3" ht="12" customHeight="1">
      <c r="A3982" s="215" t="s">
        <v>12152</v>
      </c>
      <c r="B3982" s="215" t="s">
        <v>12153</v>
      </c>
      <c r="C3982" s="215" t="str">
        <f t="shared" si="15"/>
        <v>NGNiger</v>
      </c>
    </row>
    <row r="3983" spans="1:3" ht="12" customHeight="1">
      <c r="A3983" s="215" t="s">
        <v>12154</v>
      </c>
      <c r="B3983" s="215" t="s">
        <v>12155</v>
      </c>
      <c r="C3983" s="215" t="str">
        <f t="shared" si="15"/>
        <v>NGOgun</v>
      </c>
    </row>
    <row r="3984" spans="1:3" ht="12" customHeight="1">
      <c r="A3984" s="215" t="s">
        <v>12156</v>
      </c>
      <c r="B3984" s="215" t="s">
        <v>12157</v>
      </c>
      <c r="C3984" s="215" t="str">
        <f t="shared" si="15"/>
        <v>NGOndo</v>
      </c>
    </row>
    <row r="3985" spans="1:3" ht="12" customHeight="1">
      <c r="A3985" s="215" t="s">
        <v>12158</v>
      </c>
      <c r="B3985" s="215" t="s">
        <v>12159</v>
      </c>
      <c r="C3985" s="215" t="str">
        <f t="shared" si="15"/>
        <v>NGOsun</v>
      </c>
    </row>
    <row r="3986" spans="1:3" ht="12" customHeight="1">
      <c r="A3986" s="215" t="s">
        <v>12160</v>
      </c>
      <c r="B3986" s="215" t="s">
        <v>12161</v>
      </c>
      <c r="C3986" s="215" t="str">
        <f t="shared" si="15"/>
        <v>NGOyo</v>
      </c>
    </row>
    <row r="3987" spans="1:3" ht="12" customHeight="1">
      <c r="A3987" s="215" t="s">
        <v>12162</v>
      </c>
      <c r="B3987" s="215" t="s">
        <v>6109</v>
      </c>
      <c r="C3987" s="215" t="str">
        <f t="shared" si="15"/>
        <v>NGPlateau</v>
      </c>
    </row>
    <row r="3988" spans="1:3" ht="12" customHeight="1">
      <c r="A3988" s="215" t="s">
        <v>12163</v>
      </c>
      <c r="B3988" s="215" t="s">
        <v>12164</v>
      </c>
      <c r="C3988" s="215" t="str">
        <f t="shared" si="15"/>
        <v>NGRivers</v>
      </c>
    </row>
    <row r="3989" spans="1:3" ht="12" customHeight="1">
      <c r="A3989" s="215" t="s">
        <v>12165</v>
      </c>
      <c r="B3989" s="215" t="s">
        <v>12166</v>
      </c>
      <c r="C3989" s="215" t="str">
        <f t="shared" si="15"/>
        <v>NGSokoto</v>
      </c>
    </row>
    <row r="3990" spans="1:3" ht="12" customHeight="1">
      <c r="A3990" s="215" t="s">
        <v>12167</v>
      </c>
      <c r="B3990" s="215" t="s">
        <v>12168</v>
      </c>
      <c r="C3990" s="215" t="str">
        <f t="shared" si="15"/>
        <v>NGTaraba</v>
      </c>
    </row>
    <row r="3991" spans="1:3" ht="12" customHeight="1">
      <c r="A3991" s="215" t="s">
        <v>12169</v>
      </c>
      <c r="B3991" s="215" t="s">
        <v>12170</v>
      </c>
      <c r="C3991" s="215" t="str">
        <f t="shared" si="15"/>
        <v>NGYobe</v>
      </c>
    </row>
    <row r="3992" spans="1:3" ht="12" customHeight="1">
      <c r="A3992" s="215" t="s">
        <v>12171</v>
      </c>
      <c r="B3992" s="215" t="s">
        <v>12172</v>
      </c>
      <c r="C3992" s="215" t="str">
        <f t="shared" si="15"/>
        <v>NGZamfara</v>
      </c>
    </row>
    <row r="3993" spans="1:3" ht="12" customHeight="1">
      <c r="A3993" s="215" t="s">
        <v>12173</v>
      </c>
      <c r="B3993" s="215" t="s">
        <v>12174</v>
      </c>
      <c r="C3993" s="215" t="str">
        <f t="shared" si="15"/>
        <v>NGAbuja Federal Capital Territory</v>
      </c>
    </row>
    <row r="3994" spans="1:3" ht="12" customHeight="1">
      <c r="A3994" s="215" t="s">
        <v>12175</v>
      </c>
      <c r="B3994" s="215" t="s">
        <v>12176</v>
      </c>
      <c r="C3994" s="215" t="str">
        <f t="shared" si="15"/>
        <v>NIBoaco</v>
      </c>
    </row>
    <row r="3995" spans="1:3" ht="12" customHeight="1">
      <c r="A3995" s="215" t="s">
        <v>12177</v>
      </c>
      <c r="B3995" s="215" t="s">
        <v>12178</v>
      </c>
      <c r="C3995" s="215" t="str">
        <f t="shared" si="15"/>
        <v>NICarazo</v>
      </c>
    </row>
    <row r="3996" spans="1:3" ht="12" customHeight="1">
      <c r="A3996" s="215" t="s">
        <v>12179</v>
      </c>
      <c r="B3996" s="215" t="s">
        <v>12180</v>
      </c>
      <c r="C3996" s="215" t="str">
        <f t="shared" si="15"/>
        <v>NIChinandega</v>
      </c>
    </row>
    <row r="3997" spans="1:3" ht="12" customHeight="1">
      <c r="A3997" s="215" t="s">
        <v>12181</v>
      </c>
      <c r="B3997" s="215" t="s">
        <v>12182</v>
      </c>
      <c r="C3997" s="215" t="str">
        <f t="shared" si="15"/>
        <v>NIChontales</v>
      </c>
    </row>
    <row r="3998" spans="1:3" ht="12" customHeight="1">
      <c r="A3998" s="215" t="s">
        <v>12183</v>
      </c>
      <c r="B3998" s="215" t="s">
        <v>12184</v>
      </c>
      <c r="C3998" s="215" t="str">
        <f t="shared" si="15"/>
        <v>NIEstelí</v>
      </c>
    </row>
    <row r="3999" spans="1:3" ht="12" customHeight="1">
      <c r="A3999" s="215" t="s">
        <v>12185</v>
      </c>
      <c r="B3999" s="215" t="s">
        <v>7620</v>
      </c>
      <c r="C3999" s="215" t="str">
        <f t="shared" si="15"/>
        <v>NIGranada</v>
      </c>
    </row>
    <row r="4000" spans="1:3" ht="12" customHeight="1">
      <c r="A4000" s="215" t="s">
        <v>12186</v>
      </c>
      <c r="B4000" s="215" t="s">
        <v>12187</v>
      </c>
      <c r="C4000" s="215" t="str">
        <f t="shared" si="15"/>
        <v>NIJinotega</v>
      </c>
    </row>
    <row r="4001" spans="1:3" ht="12" customHeight="1">
      <c r="A4001" s="215" t="s">
        <v>12188</v>
      </c>
      <c r="B4001" s="215" t="s">
        <v>7651</v>
      </c>
      <c r="C4001" s="215" t="str">
        <f t="shared" si="15"/>
        <v>NILeón</v>
      </c>
    </row>
    <row r="4002" spans="1:3" ht="12" customHeight="1">
      <c r="A4002" s="215" t="s">
        <v>12189</v>
      </c>
      <c r="B4002" s="215" t="s">
        <v>12190</v>
      </c>
      <c r="C4002" s="215" t="str">
        <f t="shared" si="15"/>
        <v>NIMadriz</v>
      </c>
    </row>
    <row r="4003" spans="1:3" ht="12" customHeight="1">
      <c r="A4003" s="215" t="s">
        <v>12191</v>
      </c>
      <c r="B4003" s="215" t="s">
        <v>12192</v>
      </c>
      <c r="C4003" s="215" t="str">
        <f t="shared" si="15"/>
        <v>NIManagua</v>
      </c>
    </row>
    <row r="4004" spans="1:3" ht="12" customHeight="1">
      <c r="A4004" s="215" t="s">
        <v>12193</v>
      </c>
      <c r="B4004" s="215" t="s">
        <v>12194</v>
      </c>
      <c r="C4004" s="215" t="str">
        <f t="shared" si="15"/>
        <v>NIMasaya</v>
      </c>
    </row>
    <row r="4005" spans="1:3" ht="12" customHeight="1">
      <c r="A4005" s="215" t="s">
        <v>12195</v>
      </c>
      <c r="B4005" s="215" t="s">
        <v>12196</v>
      </c>
      <c r="C4005" s="215" t="str">
        <f t="shared" si="15"/>
        <v>NIMatagalpa</v>
      </c>
    </row>
    <row r="4006" spans="1:3" ht="12" customHeight="1">
      <c r="A4006" s="215" t="s">
        <v>12197</v>
      </c>
      <c r="B4006" s="215" t="s">
        <v>12198</v>
      </c>
      <c r="C4006" s="215" t="str">
        <f t="shared" si="15"/>
        <v>NINueva Segovia</v>
      </c>
    </row>
    <row r="4007" spans="1:3" ht="12" customHeight="1">
      <c r="A4007" s="215" t="s">
        <v>12199</v>
      </c>
      <c r="B4007" s="215" t="s">
        <v>12200</v>
      </c>
      <c r="C4007" s="215" t="str">
        <f t="shared" si="15"/>
        <v>NIRivas</v>
      </c>
    </row>
    <row r="4008" spans="1:3" ht="12" customHeight="1">
      <c r="A4008" s="215" t="s">
        <v>12201</v>
      </c>
      <c r="B4008" s="215" t="s">
        <v>12202</v>
      </c>
      <c r="C4008" s="215" t="str">
        <f t="shared" si="15"/>
        <v>NIRío San Juan</v>
      </c>
    </row>
    <row r="4009" spans="1:3" ht="12" customHeight="1">
      <c r="A4009" s="215" t="s">
        <v>12203</v>
      </c>
      <c r="B4009" s="215" t="s">
        <v>12204</v>
      </c>
      <c r="C4009" s="215" t="str">
        <f t="shared" si="15"/>
        <v>NICosta Caribe Norte</v>
      </c>
    </row>
    <row r="4010" spans="1:3" ht="12" customHeight="1">
      <c r="A4010" s="215" t="s">
        <v>12205</v>
      </c>
      <c r="B4010" s="215" t="s">
        <v>12206</v>
      </c>
      <c r="C4010" s="215" t="str">
        <f t="shared" si="15"/>
        <v>NICosta Caribe Sur</v>
      </c>
    </row>
    <row r="4011" spans="1:3" ht="12" customHeight="1">
      <c r="A4011" s="215" t="s">
        <v>12207</v>
      </c>
      <c r="B4011" s="215" t="s">
        <v>12208</v>
      </c>
      <c r="C4011" s="215" t="str">
        <f t="shared" si="15"/>
        <v>NLDrenthe</v>
      </c>
    </row>
    <row r="4012" spans="1:3" ht="12" customHeight="1">
      <c r="A4012" s="215" t="s">
        <v>12209</v>
      </c>
      <c r="B4012" s="215" t="s">
        <v>12210</v>
      </c>
      <c r="C4012" s="215" t="str">
        <f t="shared" si="15"/>
        <v>NLFlevoland</v>
      </c>
    </row>
    <row r="4013" spans="1:3" ht="12" customHeight="1">
      <c r="A4013" s="215" t="s">
        <v>12211</v>
      </c>
      <c r="B4013" s="215" t="s">
        <v>12212</v>
      </c>
      <c r="C4013" s="215" t="str">
        <f t="shared" si="15"/>
        <v>NLFryslân</v>
      </c>
    </row>
    <row r="4014" spans="1:3" ht="12" customHeight="1">
      <c r="A4014" s="215" t="s">
        <v>12213</v>
      </c>
      <c r="B4014" s="215" t="s">
        <v>12214</v>
      </c>
      <c r="C4014" s="215" t="str">
        <f t="shared" si="15"/>
        <v>NLGelderland</v>
      </c>
    </row>
    <row r="4015" spans="1:3" ht="12" customHeight="1">
      <c r="A4015" s="215" t="s">
        <v>12215</v>
      </c>
      <c r="B4015" s="215" t="s">
        <v>12216</v>
      </c>
      <c r="C4015" s="215" t="str">
        <f t="shared" si="15"/>
        <v>NLGroningen</v>
      </c>
    </row>
    <row r="4016" spans="1:3" ht="12" customHeight="1">
      <c r="A4016" s="215" t="s">
        <v>12217</v>
      </c>
      <c r="B4016" s="215" t="s">
        <v>5855</v>
      </c>
      <c r="C4016" s="215" t="str">
        <f t="shared" si="15"/>
        <v>NLLimburg</v>
      </c>
    </row>
    <row r="4017" spans="1:3" ht="12" customHeight="1">
      <c r="A4017" s="215" t="s">
        <v>12218</v>
      </c>
      <c r="B4017" s="215" t="s">
        <v>815</v>
      </c>
      <c r="C4017" s="215" t="str">
        <f t="shared" si="15"/>
        <v>NLNoord-Brabant</v>
      </c>
    </row>
    <row r="4018" spans="1:3" ht="12" customHeight="1">
      <c r="A4018" s="215" t="s">
        <v>12219</v>
      </c>
      <c r="B4018" s="215" t="s">
        <v>12220</v>
      </c>
      <c r="C4018" s="215" t="str">
        <f t="shared" si="15"/>
        <v>NLNoord-Holland</v>
      </c>
    </row>
    <row r="4019" spans="1:3" ht="12" customHeight="1">
      <c r="A4019" s="215" t="s">
        <v>12221</v>
      </c>
      <c r="B4019" s="215" t="s">
        <v>12222</v>
      </c>
      <c r="C4019" s="215" t="str">
        <f t="shared" si="15"/>
        <v>NLOverijssel</v>
      </c>
    </row>
    <row r="4020" spans="1:3" ht="12" customHeight="1">
      <c r="A4020" s="215" t="s">
        <v>12223</v>
      </c>
      <c r="B4020" s="215" t="s">
        <v>12224</v>
      </c>
      <c r="C4020" s="215" t="str">
        <f t="shared" si="15"/>
        <v>NLUtrecht</v>
      </c>
    </row>
    <row r="4021" spans="1:3" ht="12" customHeight="1">
      <c r="A4021" s="215" t="s">
        <v>12225</v>
      </c>
      <c r="B4021" s="215" t="s">
        <v>12226</v>
      </c>
      <c r="C4021" s="215" t="str">
        <f t="shared" si="15"/>
        <v>NLZeeland</v>
      </c>
    </row>
    <row r="4022" spans="1:3" ht="12" customHeight="1">
      <c r="A4022" s="215" t="s">
        <v>12227</v>
      </c>
      <c r="B4022" s="215" t="s">
        <v>12228</v>
      </c>
      <c r="C4022" s="215" t="str">
        <f t="shared" si="15"/>
        <v>NLZuid-Holland</v>
      </c>
    </row>
    <row r="4023" spans="1:3" ht="12" customHeight="1">
      <c r="A4023" s="215" t="s">
        <v>12229</v>
      </c>
      <c r="B4023" s="215" t="s">
        <v>12230</v>
      </c>
      <c r="C4023" s="215" t="str">
        <f t="shared" si="15"/>
        <v>NLAruba (see also separate country code entry under AW)</v>
      </c>
    </row>
    <row r="4024" spans="1:3" ht="12" customHeight="1">
      <c r="A4024" s="215" t="s">
        <v>12231</v>
      </c>
      <c r="B4024" s="215" t="s">
        <v>12232</v>
      </c>
      <c r="C4024" s="215" t="str">
        <f t="shared" si="15"/>
        <v>NLCuraçao (see also separate country code entry under CW)</v>
      </c>
    </row>
    <row r="4025" spans="1:3" ht="12" customHeight="1">
      <c r="A4025" s="215" t="s">
        <v>12233</v>
      </c>
      <c r="B4025" s="215" t="s">
        <v>12234</v>
      </c>
      <c r="C4025" s="215" t="str">
        <f t="shared" si="15"/>
        <v>NLSint Maarten (see also separate country code entry under SX)</v>
      </c>
    </row>
    <row r="4026" spans="1:3" ht="12" customHeight="1">
      <c r="A4026" s="215" t="s">
        <v>12235</v>
      </c>
      <c r="B4026" s="215" t="s">
        <v>12236</v>
      </c>
      <c r="C4026" s="215" t="str">
        <f t="shared" si="15"/>
        <v>NLBonaire (see also separate country code entry under BQ)</v>
      </c>
    </row>
    <row r="4027" spans="1:3" ht="12" customHeight="1">
      <c r="A4027" s="215" t="s">
        <v>12237</v>
      </c>
      <c r="B4027" s="215" t="s">
        <v>12238</v>
      </c>
      <c r="C4027" s="215" t="str">
        <f t="shared" si="15"/>
        <v>NLSaba (see also separate country code entry under BQ)</v>
      </c>
    </row>
    <row r="4028" spans="1:3" ht="12" customHeight="1">
      <c r="A4028" s="215" t="s">
        <v>12239</v>
      </c>
      <c r="B4028" s="215" t="s">
        <v>12240</v>
      </c>
      <c r="C4028" s="215" t="str">
        <f t="shared" si="15"/>
        <v>NLSint Eustatius (see also separate country code entry under BQ)</v>
      </c>
    </row>
    <row r="4029" spans="1:3" ht="12" customHeight="1">
      <c r="A4029" s="215" t="s">
        <v>12241</v>
      </c>
      <c r="B4029" s="215" t="s">
        <v>12242</v>
      </c>
      <c r="C4029" s="215" t="str">
        <f t="shared" si="15"/>
        <v>NOOslo</v>
      </c>
    </row>
    <row r="4030" spans="1:3" ht="12" customHeight="1">
      <c r="A4030" s="215" t="s">
        <v>12243</v>
      </c>
      <c r="B4030" s="215" t="s">
        <v>12244</v>
      </c>
      <c r="C4030" s="215" t="str">
        <f t="shared" si="15"/>
        <v>NORogaland</v>
      </c>
    </row>
    <row r="4031" spans="1:3" ht="12" customHeight="1">
      <c r="A4031" s="215" t="s">
        <v>12245</v>
      </c>
      <c r="B4031" s="215" t="s">
        <v>12246</v>
      </c>
      <c r="C4031" s="215" t="str">
        <f t="shared" si="15"/>
        <v>NOMøre og Romsdal</v>
      </c>
    </row>
    <row r="4032" spans="1:3" ht="12" customHeight="1">
      <c r="A4032" s="215" t="s">
        <v>12247</v>
      </c>
      <c r="B4032" s="215" t="s">
        <v>12248</v>
      </c>
      <c r="C4032" s="215" t="str">
        <f t="shared" si="15"/>
        <v>NONordland</v>
      </c>
    </row>
    <row r="4033" spans="1:3" ht="12" customHeight="1">
      <c r="A4033" s="215" t="s">
        <v>12249</v>
      </c>
      <c r="B4033" s="215" t="s">
        <v>12250</v>
      </c>
      <c r="C4033" s="215" t="str">
        <f t="shared" si="15"/>
        <v>NOViken</v>
      </c>
    </row>
    <row r="4034" spans="1:3" ht="12" customHeight="1">
      <c r="A4034" s="215" t="s">
        <v>12251</v>
      </c>
      <c r="B4034" s="215" t="s">
        <v>571</v>
      </c>
      <c r="C4034" s="215" t="str">
        <f t="shared" si="15"/>
        <v>NOInnlandet</v>
      </c>
    </row>
    <row r="4035" spans="1:3" ht="12" customHeight="1">
      <c r="A4035" s="215" t="s">
        <v>12252</v>
      </c>
      <c r="B4035" s="215" t="s">
        <v>12253</v>
      </c>
      <c r="C4035" s="215" t="str">
        <f t="shared" si="15"/>
        <v>NOVestfold og Telemark</v>
      </c>
    </row>
    <row r="4036" spans="1:3" ht="12" customHeight="1">
      <c r="A4036" s="215" t="s">
        <v>12254</v>
      </c>
      <c r="B4036" s="215" t="s">
        <v>12255</v>
      </c>
      <c r="C4036" s="215" t="str">
        <f t="shared" si="15"/>
        <v>NOAgder</v>
      </c>
    </row>
    <row r="4037" spans="1:3" ht="12" customHeight="1">
      <c r="A4037" s="215" t="s">
        <v>12256</v>
      </c>
      <c r="B4037" s="215" t="s">
        <v>12257</v>
      </c>
      <c r="C4037" s="215" t="str">
        <f t="shared" si="15"/>
        <v>NOVestland</v>
      </c>
    </row>
    <row r="4038" spans="1:3" ht="12" customHeight="1">
      <c r="A4038" s="215" t="s">
        <v>12258</v>
      </c>
      <c r="B4038" s="215" t="s">
        <v>12259</v>
      </c>
      <c r="C4038" s="215" t="str">
        <f t="shared" si="15"/>
        <v>NOTrøndelag</v>
      </c>
    </row>
    <row r="4039" spans="1:3" ht="12" customHeight="1">
      <c r="A4039" s="215" t="s">
        <v>12260</v>
      </c>
      <c r="B4039" s="215" t="s">
        <v>12261</v>
      </c>
      <c r="C4039" s="215" t="str">
        <f t="shared" si="15"/>
        <v>NOTroms og Finnmark</v>
      </c>
    </row>
    <row r="4040" spans="1:3" ht="12" customHeight="1">
      <c r="A4040" s="215" t="s">
        <v>12262</v>
      </c>
      <c r="B4040" s="215" t="s">
        <v>12263</v>
      </c>
      <c r="C4040" s="215" t="str">
        <f t="shared" si="15"/>
        <v>NOSvalbard (Arctic Region) (see also separate country code entry under SJ)</v>
      </c>
    </row>
    <row r="4041" spans="1:3" ht="12" customHeight="1">
      <c r="A4041" s="215" t="s">
        <v>12264</v>
      </c>
      <c r="B4041" s="215" t="s">
        <v>12265</v>
      </c>
      <c r="C4041" s="215" t="str">
        <f t="shared" si="15"/>
        <v>NOJan Mayen (Arctic Region) (see also separate country code entry under SJ)</v>
      </c>
    </row>
    <row r="4042" spans="1:3" ht="12" customHeight="1">
      <c r="A4042" s="215" t="s">
        <v>12266</v>
      </c>
      <c r="B4042" s="215" t="s">
        <v>6298</v>
      </c>
      <c r="C4042" s="215" t="str">
        <f t="shared" si="15"/>
        <v>NPCentral</v>
      </c>
    </row>
    <row r="4043" spans="1:3" ht="12" customHeight="1">
      <c r="A4043" s="215" t="s">
        <v>12266</v>
      </c>
      <c r="B4043" s="215" t="s">
        <v>12267</v>
      </c>
      <c r="C4043" s="215" t="str">
        <f t="shared" si="15"/>
        <v>NPMadhyamanchal</v>
      </c>
    </row>
    <row r="4044" spans="1:3" ht="12" customHeight="1">
      <c r="A4044" s="215" t="s">
        <v>12268</v>
      </c>
      <c r="B4044" s="215" t="s">
        <v>12269</v>
      </c>
      <c r="C4044" s="215" t="str">
        <f t="shared" si="15"/>
        <v>NPBagmati</v>
      </c>
    </row>
    <row r="4045" spans="1:3" ht="12" customHeight="1">
      <c r="A4045" s="215" t="s">
        <v>12270</v>
      </c>
      <c r="B4045" s="215" t="s">
        <v>12271</v>
      </c>
      <c r="C4045" s="215" t="str">
        <f t="shared" si="15"/>
        <v>NPJanakpur</v>
      </c>
    </row>
    <row r="4046" spans="1:3" ht="12" customHeight="1">
      <c r="A4046" s="215" t="s">
        <v>12272</v>
      </c>
      <c r="B4046" s="215" t="s">
        <v>12273</v>
      </c>
      <c r="C4046" s="215" t="str">
        <f t="shared" si="15"/>
        <v>NPNarayani</v>
      </c>
    </row>
    <row r="4047" spans="1:3" ht="12" customHeight="1">
      <c r="A4047" s="215" t="s">
        <v>12274</v>
      </c>
      <c r="B4047" s="215" t="s">
        <v>12275</v>
      </c>
      <c r="C4047" s="215" t="str">
        <f t="shared" si="15"/>
        <v>NPMid Western</v>
      </c>
    </row>
    <row r="4048" spans="1:3" ht="12" customHeight="1">
      <c r="A4048" s="215" t="s">
        <v>12274</v>
      </c>
      <c r="B4048" s="215" t="s">
        <v>12276</v>
      </c>
      <c r="C4048" s="215" t="str">
        <f t="shared" si="15"/>
        <v>NPMadhya Pashchimanchal</v>
      </c>
    </row>
    <row r="4049" spans="1:3" ht="12" customHeight="1">
      <c r="A4049" s="215" t="s">
        <v>12277</v>
      </c>
      <c r="B4049" s="215" t="s">
        <v>12278</v>
      </c>
      <c r="C4049" s="215" t="str">
        <f t="shared" si="15"/>
        <v>NPBheri</v>
      </c>
    </row>
    <row r="4050" spans="1:3" ht="12" customHeight="1">
      <c r="A4050" s="215" t="s">
        <v>12279</v>
      </c>
      <c r="B4050" s="215" t="s">
        <v>12280</v>
      </c>
      <c r="C4050" s="215" t="str">
        <f t="shared" si="15"/>
        <v>NPKarnali</v>
      </c>
    </row>
    <row r="4051" spans="1:3" ht="12" customHeight="1">
      <c r="A4051" s="215" t="s">
        <v>12281</v>
      </c>
      <c r="B4051" s="215" t="s">
        <v>12282</v>
      </c>
      <c r="C4051" s="215" t="str">
        <f t="shared" si="15"/>
        <v>NPRapti</v>
      </c>
    </row>
    <row r="4052" spans="1:3" ht="12" customHeight="1">
      <c r="A4052" s="215" t="s">
        <v>12283</v>
      </c>
      <c r="B4052" s="215" t="s">
        <v>1410</v>
      </c>
      <c r="C4052" s="215" t="str">
        <f t="shared" si="15"/>
        <v>NPWestern</v>
      </c>
    </row>
    <row r="4053" spans="1:3" ht="12" customHeight="1">
      <c r="A4053" s="215" t="s">
        <v>12283</v>
      </c>
      <c r="B4053" s="215" t="s">
        <v>12284</v>
      </c>
      <c r="C4053" s="215" t="str">
        <f t="shared" si="15"/>
        <v>NPPashchimanchal</v>
      </c>
    </row>
    <row r="4054" spans="1:3" ht="12" customHeight="1">
      <c r="A4054" s="215" t="s">
        <v>12285</v>
      </c>
      <c r="B4054" s="215" t="s">
        <v>12286</v>
      </c>
      <c r="C4054" s="215" t="str">
        <f t="shared" si="15"/>
        <v>NPDhawalagiri</v>
      </c>
    </row>
    <row r="4055" spans="1:3" ht="12" customHeight="1">
      <c r="A4055" s="215" t="s">
        <v>12287</v>
      </c>
      <c r="B4055" s="215" t="s">
        <v>12288</v>
      </c>
      <c r="C4055" s="215" t="str">
        <f t="shared" si="15"/>
        <v>NPGandaki</v>
      </c>
    </row>
    <row r="4056" spans="1:3" ht="12" customHeight="1">
      <c r="A4056" s="215" t="s">
        <v>12289</v>
      </c>
      <c r="B4056" s="215" t="s">
        <v>12290</v>
      </c>
      <c r="C4056" s="215" t="str">
        <f t="shared" si="15"/>
        <v>NPLumbini</v>
      </c>
    </row>
    <row r="4057" spans="1:3" ht="12" customHeight="1">
      <c r="A4057" s="215" t="s">
        <v>12291</v>
      </c>
      <c r="B4057" s="215" t="s">
        <v>1101</v>
      </c>
      <c r="C4057" s="215" t="str">
        <f t="shared" si="15"/>
        <v>NPEastern</v>
      </c>
    </row>
    <row r="4058" spans="1:3" ht="12" customHeight="1">
      <c r="A4058" s="215" t="s">
        <v>12291</v>
      </c>
      <c r="B4058" s="215" t="s">
        <v>12292</v>
      </c>
      <c r="C4058" s="215" t="str">
        <f t="shared" si="15"/>
        <v>NPPurwanchal</v>
      </c>
    </row>
    <row r="4059" spans="1:3" ht="12" customHeight="1">
      <c r="A4059" s="215" t="s">
        <v>12293</v>
      </c>
      <c r="B4059" s="215" t="s">
        <v>12294</v>
      </c>
      <c r="C4059" s="215" t="str">
        <f t="shared" si="15"/>
        <v>NPKosi</v>
      </c>
    </row>
    <row r="4060" spans="1:3" ht="12" customHeight="1">
      <c r="A4060" s="215" t="s">
        <v>12295</v>
      </c>
      <c r="B4060" s="215" t="s">
        <v>12296</v>
      </c>
      <c r="C4060" s="215" t="str">
        <f t="shared" si="15"/>
        <v>NPMechi</v>
      </c>
    </row>
    <row r="4061" spans="1:3" ht="12" customHeight="1">
      <c r="A4061" s="215" t="s">
        <v>12297</v>
      </c>
      <c r="B4061" s="215" t="s">
        <v>12298</v>
      </c>
      <c r="C4061" s="215" t="str">
        <f t="shared" si="15"/>
        <v>NPSagarmatha</v>
      </c>
    </row>
    <row r="4062" spans="1:3" ht="12" customHeight="1">
      <c r="A4062" s="215" t="s">
        <v>12299</v>
      </c>
      <c r="B4062" s="215" t="s">
        <v>12300</v>
      </c>
      <c r="C4062" s="215" t="str">
        <f t="shared" si="15"/>
        <v>NPFar Western</v>
      </c>
    </row>
    <row r="4063" spans="1:3" ht="12" customHeight="1">
      <c r="A4063" s="215" t="s">
        <v>12299</v>
      </c>
      <c r="B4063" s="215" t="s">
        <v>12301</v>
      </c>
      <c r="C4063" s="215" t="str">
        <f t="shared" si="15"/>
        <v>NPSudur Pashchimanchal</v>
      </c>
    </row>
    <row r="4064" spans="1:3" ht="12" customHeight="1">
      <c r="A4064" s="215" t="s">
        <v>12302</v>
      </c>
      <c r="B4064" s="215" t="s">
        <v>12303</v>
      </c>
      <c r="C4064" s="215" t="str">
        <f t="shared" si="15"/>
        <v>NPMahakali</v>
      </c>
    </row>
    <row r="4065" spans="1:3" ht="12" customHeight="1">
      <c r="A4065" s="215" t="s">
        <v>12304</v>
      </c>
      <c r="B4065" s="215" t="s">
        <v>12305</v>
      </c>
      <c r="C4065" s="215" t="str">
        <f t="shared" si="15"/>
        <v>NPSeti</v>
      </c>
    </row>
    <row r="4066" spans="1:3" ht="12" customHeight="1">
      <c r="A4066" s="215" t="s">
        <v>12306</v>
      </c>
      <c r="B4066" s="215" t="s">
        <v>12307</v>
      </c>
      <c r="C4066" s="215" t="str">
        <f t="shared" si="15"/>
        <v>NPProvince 1</v>
      </c>
    </row>
    <row r="4067" spans="1:3" ht="12" customHeight="1">
      <c r="A4067" s="215" t="s">
        <v>12306</v>
      </c>
      <c r="B4067" s="215" t="s">
        <v>12308</v>
      </c>
      <c r="C4067" s="215" t="str">
        <f t="shared" si="15"/>
        <v>NPPradesh 1</v>
      </c>
    </row>
    <row r="4068" spans="1:3" ht="12" customHeight="1">
      <c r="A4068" s="215" t="s">
        <v>12309</v>
      </c>
      <c r="B4068" s="215" t="s">
        <v>12310</v>
      </c>
      <c r="C4068" s="215" t="str">
        <f t="shared" si="15"/>
        <v>NPProvince 2</v>
      </c>
    </row>
    <row r="4069" spans="1:3" ht="12" customHeight="1">
      <c r="A4069" s="215" t="s">
        <v>12309</v>
      </c>
      <c r="B4069" s="215" t="s">
        <v>12311</v>
      </c>
      <c r="C4069" s="215" t="str">
        <f t="shared" si="15"/>
        <v>NPPradesh 2</v>
      </c>
    </row>
    <row r="4070" spans="1:3" ht="12" customHeight="1">
      <c r="A4070" s="215" t="s">
        <v>12312</v>
      </c>
      <c r="B4070" s="215" t="s">
        <v>12313</v>
      </c>
      <c r="C4070" s="215" t="str">
        <f t="shared" si="15"/>
        <v>NPProvince 3</v>
      </c>
    </row>
    <row r="4071" spans="1:3" ht="12" customHeight="1">
      <c r="A4071" s="215" t="s">
        <v>12312</v>
      </c>
      <c r="B4071" s="215" t="s">
        <v>12314</v>
      </c>
      <c r="C4071" s="215" t="str">
        <f t="shared" si="15"/>
        <v>NPPradesh 3</v>
      </c>
    </row>
    <row r="4072" spans="1:3" ht="12" customHeight="1">
      <c r="A4072" s="215" t="s">
        <v>12315</v>
      </c>
      <c r="B4072" s="215" t="s">
        <v>12288</v>
      </c>
      <c r="C4072" s="215" t="str">
        <f t="shared" si="15"/>
        <v>NPGandaki</v>
      </c>
    </row>
    <row r="4073" spans="1:3" ht="12" customHeight="1">
      <c r="A4073" s="215" t="s">
        <v>12315</v>
      </c>
      <c r="B4073" s="215" t="s">
        <v>12288</v>
      </c>
      <c r="C4073" s="215" t="str">
        <f t="shared" si="15"/>
        <v>NPGandaki</v>
      </c>
    </row>
    <row r="4074" spans="1:3" ht="12" customHeight="1">
      <c r="A4074" s="215" t="s">
        <v>12316</v>
      </c>
      <c r="B4074" s="215" t="s">
        <v>12317</v>
      </c>
      <c r="C4074" s="215" t="str">
        <f t="shared" si="15"/>
        <v>NPProvince 5</v>
      </c>
    </row>
    <row r="4075" spans="1:3" ht="12" customHeight="1">
      <c r="A4075" s="215" t="s">
        <v>12316</v>
      </c>
      <c r="B4075" s="215" t="s">
        <v>12318</v>
      </c>
      <c r="C4075" s="215" t="str">
        <f t="shared" si="15"/>
        <v>NPPradesh 5</v>
      </c>
    </row>
    <row r="4076" spans="1:3" ht="12" customHeight="1">
      <c r="A4076" s="215" t="s">
        <v>12319</v>
      </c>
      <c r="B4076" s="215" t="s">
        <v>12280</v>
      </c>
      <c r="C4076" s="215" t="str">
        <f t="shared" si="15"/>
        <v>NPKarnali</v>
      </c>
    </row>
    <row r="4077" spans="1:3" ht="12" customHeight="1">
      <c r="A4077" s="215" t="s">
        <v>12319</v>
      </c>
      <c r="B4077" s="215" t="s">
        <v>12280</v>
      </c>
      <c r="C4077" s="215" t="str">
        <f t="shared" si="15"/>
        <v>NPKarnali</v>
      </c>
    </row>
    <row r="4078" spans="1:3" ht="12" customHeight="1">
      <c r="A4078" s="215" t="s">
        <v>12320</v>
      </c>
      <c r="B4078" s="215" t="s">
        <v>12321</v>
      </c>
      <c r="C4078" s="215" t="str">
        <f t="shared" si="15"/>
        <v>NPProvince 7</v>
      </c>
    </row>
    <row r="4079" spans="1:3" ht="12" customHeight="1">
      <c r="A4079" s="215" t="s">
        <v>12320</v>
      </c>
      <c r="B4079" s="215" t="s">
        <v>12322</v>
      </c>
      <c r="C4079" s="215" t="str">
        <f t="shared" si="15"/>
        <v>NPPradesh 7</v>
      </c>
    </row>
    <row r="4080" spans="1:3" ht="12" customHeight="1">
      <c r="A4080" s="215" t="s">
        <v>12323</v>
      </c>
      <c r="B4080" s="215" t="s">
        <v>12324</v>
      </c>
      <c r="C4080" s="215" t="str">
        <f t="shared" si="15"/>
        <v>NRAiwo</v>
      </c>
    </row>
    <row r="4081" spans="1:3" ht="12" customHeight="1">
      <c r="A4081" s="215" t="s">
        <v>12323</v>
      </c>
      <c r="B4081" s="215" t="s">
        <v>12324</v>
      </c>
      <c r="C4081" s="215" t="str">
        <f t="shared" si="15"/>
        <v>NRAiwo</v>
      </c>
    </row>
    <row r="4082" spans="1:3" ht="12" customHeight="1">
      <c r="A4082" s="215" t="s">
        <v>12325</v>
      </c>
      <c r="B4082" s="215" t="s">
        <v>12326</v>
      </c>
      <c r="C4082" s="215" t="str">
        <f t="shared" ref="C4082:C4336" si="16">LEFT(A4082,2)&amp;B4082</f>
        <v>NRAnabar</v>
      </c>
    </row>
    <row r="4083" spans="1:3" ht="12" customHeight="1">
      <c r="A4083" s="215" t="s">
        <v>12325</v>
      </c>
      <c r="B4083" s="215" t="s">
        <v>12326</v>
      </c>
      <c r="C4083" s="215" t="str">
        <f t="shared" si="16"/>
        <v>NRAnabar</v>
      </c>
    </row>
    <row r="4084" spans="1:3" ht="12" customHeight="1">
      <c r="A4084" s="215" t="s">
        <v>12327</v>
      </c>
      <c r="B4084" s="215" t="s">
        <v>12328</v>
      </c>
      <c r="C4084" s="215" t="str">
        <f t="shared" si="16"/>
        <v>NRAnetan</v>
      </c>
    </row>
    <row r="4085" spans="1:3" ht="12" customHeight="1">
      <c r="A4085" s="215" t="s">
        <v>12327</v>
      </c>
      <c r="B4085" s="215" t="s">
        <v>12328</v>
      </c>
      <c r="C4085" s="215" t="str">
        <f t="shared" si="16"/>
        <v>NRAnetan</v>
      </c>
    </row>
    <row r="4086" spans="1:3" ht="12" customHeight="1">
      <c r="A4086" s="215" t="s">
        <v>12329</v>
      </c>
      <c r="B4086" s="215" t="s">
        <v>12330</v>
      </c>
      <c r="C4086" s="215" t="str">
        <f t="shared" si="16"/>
        <v>NRAnibare</v>
      </c>
    </row>
    <row r="4087" spans="1:3" ht="12" customHeight="1">
      <c r="A4087" s="215" t="s">
        <v>12329</v>
      </c>
      <c r="B4087" s="215" t="s">
        <v>12330</v>
      </c>
      <c r="C4087" s="215" t="str">
        <f t="shared" si="16"/>
        <v>NRAnibare</v>
      </c>
    </row>
    <row r="4088" spans="1:3" ht="12" customHeight="1">
      <c r="A4088" s="215" t="s">
        <v>12331</v>
      </c>
      <c r="B4088" s="215" t="s">
        <v>12332</v>
      </c>
      <c r="C4088" s="215" t="str">
        <f t="shared" si="16"/>
        <v>NRBaitsi</v>
      </c>
    </row>
    <row r="4089" spans="1:3" ht="12" customHeight="1">
      <c r="A4089" s="215" t="s">
        <v>12331</v>
      </c>
      <c r="B4089" s="215" t="s">
        <v>12332</v>
      </c>
      <c r="C4089" s="215" t="str">
        <f t="shared" si="16"/>
        <v>NRBaitsi</v>
      </c>
    </row>
    <row r="4090" spans="1:3" ht="12" customHeight="1">
      <c r="A4090" s="215" t="s">
        <v>12333</v>
      </c>
      <c r="B4090" s="215" t="s">
        <v>12334</v>
      </c>
      <c r="C4090" s="215" t="str">
        <f t="shared" si="16"/>
        <v>NRBoe</v>
      </c>
    </row>
    <row r="4091" spans="1:3" ht="12" customHeight="1">
      <c r="A4091" s="215" t="s">
        <v>12333</v>
      </c>
      <c r="B4091" s="215" t="s">
        <v>12334</v>
      </c>
      <c r="C4091" s="215" t="str">
        <f t="shared" si="16"/>
        <v>NRBoe</v>
      </c>
    </row>
    <row r="4092" spans="1:3" ht="12" customHeight="1">
      <c r="A4092" s="215" t="s">
        <v>12335</v>
      </c>
      <c r="B4092" s="215" t="s">
        <v>12336</v>
      </c>
      <c r="C4092" s="215" t="str">
        <f t="shared" si="16"/>
        <v>NRBuada</v>
      </c>
    </row>
    <row r="4093" spans="1:3" ht="12" customHeight="1">
      <c r="A4093" s="215" t="s">
        <v>12335</v>
      </c>
      <c r="B4093" s="215" t="s">
        <v>12336</v>
      </c>
      <c r="C4093" s="215" t="str">
        <f t="shared" si="16"/>
        <v>NRBuada</v>
      </c>
    </row>
    <row r="4094" spans="1:3" ht="12" customHeight="1">
      <c r="A4094" s="215" t="s">
        <v>12337</v>
      </c>
      <c r="B4094" s="215" t="s">
        <v>12338</v>
      </c>
      <c r="C4094" s="215" t="str">
        <f t="shared" si="16"/>
        <v>NRDenigomodu</v>
      </c>
    </row>
    <row r="4095" spans="1:3" ht="12" customHeight="1">
      <c r="A4095" s="215" t="s">
        <v>12337</v>
      </c>
      <c r="B4095" s="215" t="s">
        <v>12338</v>
      </c>
      <c r="C4095" s="215" t="str">
        <f t="shared" si="16"/>
        <v>NRDenigomodu</v>
      </c>
    </row>
    <row r="4096" spans="1:3" ht="12" customHeight="1">
      <c r="A4096" s="215" t="s">
        <v>12339</v>
      </c>
      <c r="B4096" s="215" t="s">
        <v>12340</v>
      </c>
      <c r="C4096" s="215" t="str">
        <f t="shared" si="16"/>
        <v>NREwa</v>
      </c>
    </row>
    <row r="4097" spans="1:3" ht="12" customHeight="1">
      <c r="A4097" s="215" t="s">
        <v>12339</v>
      </c>
      <c r="B4097" s="215" t="s">
        <v>12340</v>
      </c>
      <c r="C4097" s="215" t="str">
        <f t="shared" si="16"/>
        <v>NREwa</v>
      </c>
    </row>
    <row r="4098" spans="1:3" ht="12" customHeight="1">
      <c r="A4098" s="215" t="s">
        <v>12341</v>
      </c>
      <c r="B4098" s="215" t="s">
        <v>12342</v>
      </c>
      <c r="C4098" s="215" t="str">
        <f t="shared" si="16"/>
        <v>NRIjuw</v>
      </c>
    </row>
    <row r="4099" spans="1:3" ht="12" customHeight="1">
      <c r="A4099" s="215" t="s">
        <v>12341</v>
      </c>
      <c r="B4099" s="215" t="s">
        <v>12342</v>
      </c>
      <c r="C4099" s="215" t="str">
        <f t="shared" si="16"/>
        <v>NRIjuw</v>
      </c>
    </row>
    <row r="4100" spans="1:3" ht="12" customHeight="1">
      <c r="A4100" s="215" t="s">
        <v>12343</v>
      </c>
      <c r="B4100" s="215" t="s">
        <v>12344</v>
      </c>
      <c r="C4100" s="215" t="str">
        <f t="shared" si="16"/>
        <v>NRMeneng</v>
      </c>
    </row>
    <row r="4101" spans="1:3" ht="12" customHeight="1">
      <c r="A4101" s="215" t="s">
        <v>12343</v>
      </c>
      <c r="B4101" s="215" t="s">
        <v>12344</v>
      </c>
      <c r="C4101" s="215" t="str">
        <f t="shared" si="16"/>
        <v>NRMeneng</v>
      </c>
    </row>
    <row r="4102" spans="1:3" ht="12" customHeight="1">
      <c r="A4102" s="215" t="s">
        <v>12345</v>
      </c>
      <c r="B4102" s="215" t="s">
        <v>12346</v>
      </c>
      <c r="C4102" s="215" t="str">
        <f t="shared" si="16"/>
        <v>NRNibok</v>
      </c>
    </row>
    <row r="4103" spans="1:3" ht="12" customHeight="1">
      <c r="A4103" s="215" t="s">
        <v>12345</v>
      </c>
      <c r="B4103" s="215" t="s">
        <v>12346</v>
      </c>
      <c r="C4103" s="215" t="str">
        <f t="shared" si="16"/>
        <v>NRNibok</v>
      </c>
    </row>
    <row r="4104" spans="1:3" ht="12" customHeight="1">
      <c r="A4104" s="215" t="s">
        <v>12347</v>
      </c>
      <c r="B4104" s="215" t="s">
        <v>12348</v>
      </c>
      <c r="C4104" s="215" t="str">
        <f t="shared" si="16"/>
        <v>NRUaboe</v>
      </c>
    </row>
    <row r="4105" spans="1:3" ht="12" customHeight="1">
      <c r="A4105" s="215" t="s">
        <v>12347</v>
      </c>
      <c r="B4105" s="215" t="s">
        <v>12348</v>
      </c>
      <c r="C4105" s="215" t="str">
        <f t="shared" si="16"/>
        <v>NRUaboe</v>
      </c>
    </row>
    <row r="4106" spans="1:3" ht="12" customHeight="1">
      <c r="A4106" s="215" t="s">
        <v>12349</v>
      </c>
      <c r="B4106" s="215" t="s">
        <v>12350</v>
      </c>
      <c r="C4106" s="215" t="str">
        <f t="shared" si="16"/>
        <v>NRYaren</v>
      </c>
    </row>
    <row r="4107" spans="1:3" ht="12" customHeight="1">
      <c r="A4107" s="215" t="s">
        <v>12349</v>
      </c>
      <c r="B4107" s="215" t="s">
        <v>12350</v>
      </c>
      <c r="C4107" s="215" t="str">
        <f t="shared" si="16"/>
        <v>NRYaren</v>
      </c>
    </row>
    <row r="4108" spans="1:3" ht="12" customHeight="1">
      <c r="A4108" s="215" t="s">
        <v>12351</v>
      </c>
      <c r="B4108" s="215" t="s">
        <v>734</v>
      </c>
      <c r="C4108" s="215" t="str">
        <f t="shared" si="16"/>
        <v>NZAuckland</v>
      </c>
    </row>
    <row r="4109" spans="1:3" ht="12" customHeight="1">
      <c r="A4109" s="215" t="s">
        <v>12351</v>
      </c>
      <c r="B4109" s="215" t="s">
        <v>12352</v>
      </c>
      <c r="C4109" s="215" t="str">
        <f t="shared" si="16"/>
        <v>NZTāmaki-makau-rau</v>
      </c>
    </row>
    <row r="4110" spans="1:3" ht="12" customHeight="1">
      <c r="A4110" s="215" t="s">
        <v>12353</v>
      </c>
      <c r="B4110" s="215" t="s">
        <v>12354</v>
      </c>
      <c r="C4110" s="215" t="str">
        <f t="shared" si="16"/>
        <v>NZBay of Plenty</v>
      </c>
    </row>
    <row r="4111" spans="1:3" ht="12" customHeight="1">
      <c r="A4111" s="215" t="s">
        <v>12353</v>
      </c>
      <c r="B4111" s="215" t="s">
        <v>12355</v>
      </c>
      <c r="C4111" s="215" t="str">
        <f t="shared" si="16"/>
        <v>NZTe Moana a Toi Te Huatahi</v>
      </c>
    </row>
    <row r="4112" spans="1:3" ht="12" customHeight="1">
      <c r="A4112" s="215" t="s">
        <v>12356</v>
      </c>
      <c r="B4112" s="215" t="s">
        <v>12357</v>
      </c>
      <c r="C4112" s="215" t="str">
        <f t="shared" si="16"/>
        <v>NZCanterbury</v>
      </c>
    </row>
    <row r="4113" spans="1:3" ht="12" customHeight="1">
      <c r="A4113" s="215" t="s">
        <v>12356</v>
      </c>
      <c r="B4113" s="215" t="s">
        <v>12358</v>
      </c>
      <c r="C4113" s="215" t="str">
        <f t="shared" si="16"/>
        <v>NZWaitaha</v>
      </c>
    </row>
    <row r="4114" spans="1:3" ht="12" customHeight="1">
      <c r="A4114" s="215" t="s">
        <v>12359</v>
      </c>
      <c r="B4114" s="215" t="s">
        <v>12360</v>
      </c>
      <c r="C4114" s="215" t="str">
        <f t="shared" si="16"/>
        <v>NZGisborne</v>
      </c>
    </row>
    <row r="4115" spans="1:3" ht="12" customHeight="1">
      <c r="A4115" s="215" t="s">
        <v>12359</v>
      </c>
      <c r="B4115" s="215" t="s">
        <v>12361</v>
      </c>
      <c r="C4115" s="215" t="str">
        <f t="shared" si="16"/>
        <v>NZTūranga nui a Kiwa</v>
      </c>
    </row>
    <row r="4116" spans="1:3" ht="12" customHeight="1">
      <c r="A4116" s="215" t="s">
        <v>12362</v>
      </c>
      <c r="B4116" s="215" t="s">
        <v>12363</v>
      </c>
      <c r="C4116" s="215" t="str">
        <f t="shared" si="16"/>
        <v>NZHawke's Bay</v>
      </c>
    </row>
    <row r="4117" spans="1:3" ht="12" customHeight="1">
      <c r="A4117" s="215" t="s">
        <v>12362</v>
      </c>
      <c r="B4117" s="215" t="s">
        <v>12364</v>
      </c>
      <c r="C4117" s="215" t="str">
        <f t="shared" si="16"/>
        <v>NZTe Matau a Māui</v>
      </c>
    </row>
    <row r="4118" spans="1:3" ht="12" customHeight="1">
      <c r="A4118" s="215" t="s">
        <v>12365</v>
      </c>
      <c r="B4118" s="215" t="s">
        <v>12366</v>
      </c>
      <c r="C4118" s="215" t="str">
        <f t="shared" si="16"/>
        <v>NZMarlborough</v>
      </c>
    </row>
    <row r="4119" spans="1:3" ht="12" customHeight="1">
      <c r="A4119" s="215" t="s">
        <v>12367</v>
      </c>
      <c r="B4119" s="215" t="s">
        <v>12368</v>
      </c>
      <c r="C4119" s="215" t="str">
        <f t="shared" si="16"/>
        <v>NZManawatu-Wanganui</v>
      </c>
    </row>
    <row r="4120" spans="1:3" ht="12" customHeight="1">
      <c r="A4120" s="215" t="s">
        <v>12367</v>
      </c>
      <c r="B4120" s="215" t="s">
        <v>12369</v>
      </c>
      <c r="C4120" s="215" t="str">
        <f t="shared" si="16"/>
        <v>NZManawatu Whanganui</v>
      </c>
    </row>
    <row r="4121" spans="1:3" ht="12" customHeight="1">
      <c r="A4121" s="215" t="s">
        <v>12370</v>
      </c>
      <c r="B4121" s="215" t="s">
        <v>12371</v>
      </c>
      <c r="C4121" s="215" t="str">
        <f t="shared" si="16"/>
        <v>NZNelson</v>
      </c>
    </row>
    <row r="4122" spans="1:3" ht="12" customHeight="1">
      <c r="A4122" s="215" t="s">
        <v>12370</v>
      </c>
      <c r="B4122" s="215" t="s">
        <v>12372</v>
      </c>
      <c r="C4122" s="215" t="str">
        <f t="shared" si="16"/>
        <v>NZWhakatū</v>
      </c>
    </row>
    <row r="4123" spans="1:3" ht="12" customHeight="1">
      <c r="A4123" s="215" t="s">
        <v>12373</v>
      </c>
      <c r="B4123" s="215" t="s">
        <v>12374</v>
      </c>
      <c r="C4123" s="215" t="str">
        <f t="shared" si="16"/>
        <v>NZNorthland</v>
      </c>
    </row>
    <row r="4124" spans="1:3" ht="12" customHeight="1">
      <c r="A4124" s="215" t="s">
        <v>12373</v>
      </c>
      <c r="B4124" s="215" t="s">
        <v>12375</v>
      </c>
      <c r="C4124" s="215" t="str">
        <f t="shared" si="16"/>
        <v>NZTe Tai tokerau</v>
      </c>
    </row>
    <row r="4125" spans="1:3" ht="12" customHeight="1">
      <c r="A4125" s="215" t="s">
        <v>12376</v>
      </c>
      <c r="B4125" s="215" t="s">
        <v>12377</v>
      </c>
      <c r="C4125" s="215" t="str">
        <f t="shared" si="16"/>
        <v>NZOtago</v>
      </c>
    </row>
    <row r="4126" spans="1:3" ht="12" customHeight="1">
      <c r="A4126" s="215" t="s">
        <v>12376</v>
      </c>
      <c r="B4126" s="215" t="s">
        <v>12378</v>
      </c>
      <c r="C4126" s="215" t="str">
        <f t="shared" si="16"/>
        <v>NZŌ Tākou</v>
      </c>
    </row>
    <row r="4127" spans="1:3" ht="12" customHeight="1">
      <c r="A4127" s="215" t="s">
        <v>12379</v>
      </c>
      <c r="B4127" s="215" t="s">
        <v>12380</v>
      </c>
      <c r="C4127" s="215" t="str">
        <f t="shared" si="16"/>
        <v>NZSouthland</v>
      </c>
    </row>
    <row r="4128" spans="1:3" ht="12" customHeight="1">
      <c r="A4128" s="215" t="s">
        <v>12379</v>
      </c>
      <c r="B4128" s="215" t="s">
        <v>12381</v>
      </c>
      <c r="C4128" s="215" t="str">
        <f t="shared" si="16"/>
        <v>NZMurihiku</v>
      </c>
    </row>
    <row r="4129" spans="1:3" ht="12" customHeight="1">
      <c r="A4129" s="215" t="s">
        <v>12382</v>
      </c>
      <c r="B4129" s="215" t="s">
        <v>12383</v>
      </c>
      <c r="C4129" s="215" t="str">
        <f t="shared" si="16"/>
        <v>NZTasman</v>
      </c>
    </row>
    <row r="4130" spans="1:3" ht="12" customHeight="1">
      <c r="A4130" s="215" t="s">
        <v>12384</v>
      </c>
      <c r="B4130" s="215" t="s">
        <v>12385</v>
      </c>
      <c r="C4130" s="215" t="str">
        <f t="shared" si="16"/>
        <v>NZTaranaki</v>
      </c>
    </row>
    <row r="4131" spans="1:3" ht="12" customHeight="1">
      <c r="A4131" s="215" t="s">
        <v>12384</v>
      </c>
      <c r="B4131" s="215" t="s">
        <v>12385</v>
      </c>
      <c r="C4131" s="215" t="str">
        <f t="shared" si="16"/>
        <v>NZTaranaki</v>
      </c>
    </row>
    <row r="4132" spans="1:3" ht="12" customHeight="1">
      <c r="A4132" s="215" t="s">
        <v>12386</v>
      </c>
      <c r="B4132" s="215" t="s">
        <v>12387</v>
      </c>
      <c r="C4132" s="215" t="str">
        <f t="shared" si="16"/>
        <v>NZWellington</v>
      </c>
    </row>
    <row r="4133" spans="1:3" ht="12" customHeight="1">
      <c r="A4133" s="215" t="s">
        <v>12386</v>
      </c>
      <c r="B4133" s="215" t="s">
        <v>12388</v>
      </c>
      <c r="C4133" s="215" t="str">
        <f t="shared" si="16"/>
        <v>NZTe Whanga-nui-a-Tara</v>
      </c>
    </row>
    <row r="4134" spans="1:3" ht="12" customHeight="1">
      <c r="A4134" s="215" t="s">
        <v>12389</v>
      </c>
      <c r="B4134" s="215" t="s">
        <v>12390</v>
      </c>
      <c r="C4134" s="215" t="str">
        <f t="shared" si="16"/>
        <v>NZWaikato</v>
      </c>
    </row>
    <row r="4135" spans="1:3" ht="12" customHeight="1">
      <c r="A4135" s="215" t="s">
        <v>12391</v>
      </c>
      <c r="B4135" s="215" t="s">
        <v>12392</v>
      </c>
      <c r="C4135" s="215" t="str">
        <f t="shared" si="16"/>
        <v>NZWest Coast</v>
      </c>
    </row>
    <row r="4136" spans="1:3" ht="12" customHeight="1">
      <c r="A4136" s="215" t="s">
        <v>12391</v>
      </c>
      <c r="B4136" s="215" t="s">
        <v>12393</v>
      </c>
      <c r="C4136" s="215" t="str">
        <f t="shared" si="16"/>
        <v>NZTe Taihau ā uru</v>
      </c>
    </row>
    <row r="4137" spans="1:3" ht="12" customHeight="1">
      <c r="A4137" s="215" t="s">
        <v>12394</v>
      </c>
      <c r="B4137" s="215" t="s">
        <v>12395</v>
      </c>
      <c r="C4137" s="215" t="str">
        <f t="shared" si="16"/>
        <v>NZChatham Islands Territory</v>
      </c>
    </row>
    <row r="4138" spans="1:3" ht="12" customHeight="1">
      <c r="A4138" s="215" t="s">
        <v>12394</v>
      </c>
      <c r="B4138" s="215" t="s">
        <v>12396</v>
      </c>
      <c r="C4138" s="215" t="str">
        <f t="shared" si="16"/>
        <v>NZWharekauri</v>
      </c>
    </row>
    <row r="4139" spans="1:3" ht="12" customHeight="1">
      <c r="A4139" s="215" t="s">
        <v>12397</v>
      </c>
      <c r="B4139" s="215" t="s">
        <v>12398</v>
      </c>
      <c r="C4139" s="215" t="str">
        <f t="shared" si="16"/>
        <v>OMJanūb al Bāţinah</v>
      </c>
    </row>
    <row r="4140" spans="1:3" ht="12" customHeight="1">
      <c r="A4140" s="215" t="s">
        <v>12399</v>
      </c>
      <c r="B4140" s="215" t="s">
        <v>12400</v>
      </c>
      <c r="C4140" s="215" t="str">
        <f t="shared" si="16"/>
        <v>OMShamāl al Bāţinah</v>
      </c>
    </row>
    <row r="4141" spans="1:3" ht="12" customHeight="1">
      <c r="A4141" s="215" t="s">
        <v>12401</v>
      </c>
      <c r="B4141" s="215" t="s">
        <v>12402</v>
      </c>
      <c r="C4141" s="215" t="str">
        <f t="shared" si="16"/>
        <v>OMAl Buraymī</v>
      </c>
    </row>
    <row r="4142" spans="1:3" ht="12" customHeight="1">
      <c r="A4142" s="215" t="s">
        <v>12403</v>
      </c>
      <c r="B4142" s="215" t="s">
        <v>12404</v>
      </c>
      <c r="C4142" s="215" t="str">
        <f t="shared" si="16"/>
        <v>OMAd Dākhilīyah</v>
      </c>
    </row>
    <row r="4143" spans="1:3" ht="12" customHeight="1">
      <c r="A4143" s="215" t="s">
        <v>12405</v>
      </c>
      <c r="B4143" s="215" t="s">
        <v>12406</v>
      </c>
      <c r="C4143" s="215" t="str">
        <f t="shared" si="16"/>
        <v>OMMasqaţ</v>
      </c>
    </row>
    <row r="4144" spans="1:3" ht="12" customHeight="1">
      <c r="A4144" s="215" t="s">
        <v>12407</v>
      </c>
      <c r="B4144" s="215" t="s">
        <v>12408</v>
      </c>
      <c r="C4144" s="215" t="str">
        <f t="shared" si="16"/>
        <v>OMMusandam</v>
      </c>
    </row>
    <row r="4145" spans="1:3" ht="12" customHeight="1">
      <c r="A4145" s="215" t="s">
        <v>12409</v>
      </c>
      <c r="B4145" s="215" t="s">
        <v>12410</v>
      </c>
      <c r="C4145" s="215" t="str">
        <f t="shared" si="16"/>
        <v>OMJanūb ash Sharqīyah</v>
      </c>
    </row>
    <row r="4146" spans="1:3" ht="12" customHeight="1">
      <c r="A4146" s="215" t="s">
        <v>12411</v>
      </c>
      <c r="B4146" s="215" t="s">
        <v>12412</v>
      </c>
      <c r="C4146" s="215" t="str">
        <f t="shared" si="16"/>
        <v>OMShamāl ash Sharqīyah</v>
      </c>
    </row>
    <row r="4147" spans="1:3" ht="12" customHeight="1">
      <c r="A4147" s="215" t="s">
        <v>12413</v>
      </c>
      <c r="B4147" s="215" t="s">
        <v>12414</v>
      </c>
      <c r="C4147" s="215" t="str">
        <f t="shared" si="16"/>
        <v>OMAl Wusţá</v>
      </c>
    </row>
    <row r="4148" spans="1:3" ht="12" customHeight="1">
      <c r="A4148" s="215" t="s">
        <v>12415</v>
      </c>
      <c r="B4148" s="215" t="s">
        <v>12416</v>
      </c>
      <c r="C4148" s="215" t="str">
        <f t="shared" si="16"/>
        <v>OMAz̧ Z̧āhirah</v>
      </c>
    </row>
    <row r="4149" spans="1:3" ht="12" customHeight="1">
      <c r="A4149" s="215" t="s">
        <v>12417</v>
      </c>
      <c r="B4149" s="215" t="s">
        <v>12418</v>
      </c>
      <c r="C4149" s="215" t="str">
        <f t="shared" si="16"/>
        <v>OMZ̧ufār</v>
      </c>
    </row>
    <row r="4150" spans="1:3" ht="12" customHeight="1">
      <c r="A4150" s="215" t="s">
        <v>12419</v>
      </c>
      <c r="B4150" s="215" t="s">
        <v>12420</v>
      </c>
      <c r="C4150" s="215" t="str">
        <f t="shared" si="16"/>
        <v>PAEmberá</v>
      </c>
    </row>
    <row r="4151" spans="1:3" ht="12" customHeight="1">
      <c r="A4151" s="215" t="s">
        <v>12421</v>
      </c>
      <c r="B4151" s="215" t="s">
        <v>12422</v>
      </c>
      <c r="C4151" s="215" t="str">
        <f t="shared" si="16"/>
        <v>PAGuna Yala</v>
      </c>
    </row>
    <row r="4152" spans="1:3" ht="12" customHeight="1">
      <c r="A4152" s="215" t="s">
        <v>12423</v>
      </c>
      <c r="B4152" s="215" t="s">
        <v>12424</v>
      </c>
      <c r="C4152" s="215" t="str">
        <f t="shared" si="16"/>
        <v>PANgöbe-Buglé</v>
      </c>
    </row>
    <row r="4153" spans="1:3" ht="12" customHeight="1">
      <c r="A4153" s="215" t="s">
        <v>12425</v>
      </c>
      <c r="B4153" s="215" t="s">
        <v>12426</v>
      </c>
      <c r="C4153" s="215" t="str">
        <f t="shared" si="16"/>
        <v>PABocas del Toro</v>
      </c>
    </row>
    <row r="4154" spans="1:3" ht="12" customHeight="1">
      <c r="A4154" s="215" t="s">
        <v>12427</v>
      </c>
      <c r="B4154" s="215" t="s">
        <v>12428</v>
      </c>
      <c r="C4154" s="215" t="str">
        <f t="shared" si="16"/>
        <v>PAPanamá Oeste</v>
      </c>
    </row>
    <row r="4155" spans="1:3" ht="12" customHeight="1">
      <c r="A4155" s="215" t="s">
        <v>12429</v>
      </c>
      <c r="B4155" s="215" t="s">
        <v>12430</v>
      </c>
      <c r="C4155" s="215" t="str">
        <f t="shared" si="16"/>
        <v>PACoclé</v>
      </c>
    </row>
    <row r="4156" spans="1:3" ht="12" customHeight="1">
      <c r="A4156" s="215" t="s">
        <v>12431</v>
      </c>
      <c r="B4156" s="215" t="s">
        <v>8884</v>
      </c>
      <c r="C4156" s="215" t="str">
        <f t="shared" si="16"/>
        <v>PAColón</v>
      </c>
    </row>
    <row r="4157" spans="1:3" ht="12" customHeight="1">
      <c r="A4157" s="215" t="s">
        <v>12432</v>
      </c>
      <c r="B4157" s="215" t="s">
        <v>12433</v>
      </c>
      <c r="C4157" s="215" t="str">
        <f t="shared" si="16"/>
        <v>PAChiriquí</v>
      </c>
    </row>
    <row r="4158" spans="1:3" ht="12" customHeight="1">
      <c r="A4158" s="215" t="s">
        <v>12434</v>
      </c>
      <c r="B4158" s="215" t="s">
        <v>12435</v>
      </c>
      <c r="C4158" s="215" t="str">
        <f t="shared" si="16"/>
        <v>PADarién</v>
      </c>
    </row>
    <row r="4159" spans="1:3" ht="12" customHeight="1">
      <c r="A4159" s="215" t="s">
        <v>12436</v>
      </c>
      <c r="B4159" s="215" t="s">
        <v>12437</v>
      </c>
      <c r="C4159" s="215" t="str">
        <f t="shared" si="16"/>
        <v>PAHerrera</v>
      </c>
    </row>
    <row r="4160" spans="1:3" ht="12" customHeight="1">
      <c r="A4160" s="215" t="s">
        <v>12438</v>
      </c>
      <c r="B4160" s="215" t="s">
        <v>12439</v>
      </c>
      <c r="C4160" s="215" t="str">
        <f t="shared" si="16"/>
        <v>PALos Santos</v>
      </c>
    </row>
    <row r="4161" spans="1:3" ht="12" customHeight="1">
      <c r="A4161" s="215" t="s">
        <v>12440</v>
      </c>
      <c r="B4161" s="215" t="s">
        <v>12441</v>
      </c>
      <c r="C4161" s="215" t="str">
        <f t="shared" si="16"/>
        <v>PAPanamá</v>
      </c>
    </row>
    <row r="4162" spans="1:3" ht="12" customHeight="1">
      <c r="A4162" s="215" t="s">
        <v>12442</v>
      </c>
      <c r="B4162" s="215" t="s">
        <v>12443</v>
      </c>
      <c r="C4162" s="215" t="str">
        <f t="shared" si="16"/>
        <v>PAVeraguas</v>
      </c>
    </row>
    <row r="4163" spans="1:3" ht="12" customHeight="1">
      <c r="A4163" s="215" t="s">
        <v>12444</v>
      </c>
      <c r="B4163" s="215" t="s">
        <v>12445</v>
      </c>
      <c r="C4163" s="215" t="str">
        <f t="shared" si="16"/>
        <v>PEAmasunu</v>
      </c>
    </row>
    <row r="4164" spans="1:3" ht="12" customHeight="1">
      <c r="A4164" s="215" t="s">
        <v>12444</v>
      </c>
      <c r="B4164" s="215" t="s">
        <v>12446</v>
      </c>
      <c r="C4164" s="215" t="str">
        <f t="shared" si="16"/>
        <v>PEAmarumayu</v>
      </c>
    </row>
    <row r="4165" spans="1:3" ht="12" customHeight="1">
      <c r="A4165" s="215" t="s">
        <v>12444</v>
      </c>
      <c r="B4165" s="215" t="s">
        <v>363</v>
      </c>
      <c r="C4165" s="215" t="str">
        <f t="shared" si="16"/>
        <v>PEAmazonas</v>
      </c>
    </row>
    <row r="4166" spans="1:3" ht="12" customHeight="1">
      <c r="A4166" s="215" t="s">
        <v>12447</v>
      </c>
      <c r="B4166" s="215" t="s">
        <v>12448</v>
      </c>
      <c r="C4166" s="215" t="str">
        <f t="shared" si="16"/>
        <v>PEAnkashu</v>
      </c>
    </row>
    <row r="4167" spans="1:3" ht="12" customHeight="1">
      <c r="A4167" s="215" t="s">
        <v>12447</v>
      </c>
      <c r="B4167" s="215" t="s">
        <v>12449</v>
      </c>
      <c r="C4167" s="215" t="str">
        <f t="shared" si="16"/>
        <v>PEAnqash</v>
      </c>
    </row>
    <row r="4168" spans="1:3" ht="12" customHeight="1">
      <c r="A4168" s="215" t="s">
        <v>12447</v>
      </c>
      <c r="B4168" s="215" t="s">
        <v>12450</v>
      </c>
      <c r="C4168" s="215" t="str">
        <f t="shared" si="16"/>
        <v>PEAncash</v>
      </c>
    </row>
    <row r="4169" spans="1:3" ht="12" customHeight="1">
      <c r="A4169" s="215" t="s">
        <v>12451</v>
      </c>
      <c r="B4169" s="215" t="s">
        <v>12452</v>
      </c>
      <c r="C4169" s="215" t="str">
        <f t="shared" si="16"/>
        <v>PEApurimaq</v>
      </c>
    </row>
    <row r="4170" spans="1:3" ht="12" customHeight="1">
      <c r="A4170" s="215" t="s">
        <v>12451</v>
      </c>
      <c r="B4170" s="215" t="s">
        <v>12452</v>
      </c>
      <c r="C4170" s="215" t="str">
        <f t="shared" si="16"/>
        <v>PEApurimaq</v>
      </c>
    </row>
    <row r="4171" spans="1:3" ht="12" customHeight="1">
      <c r="A4171" s="215" t="s">
        <v>12451</v>
      </c>
      <c r="B4171" s="215" t="s">
        <v>12453</v>
      </c>
      <c r="C4171" s="215" t="str">
        <f t="shared" si="16"/>
        <v>PEApurímac</v>
      </c>
    </row>
    <row r="4172" spans="1:3" ht="12" customHeight="1">
      <c r="A4172" s="215" t="s">
        <v>12454</v>
      </c>
      <c r="B4172" s="215" t="s">
        <v>12455</v>
      </c>
      <c r="C4172" s="215" t="str">
        <f t="shared" si="16"/>
        <v>PEArikipa</v>
      </c>
    </row>
    <row r="4173" spans="1:3" ht="12" customHeight="1">
      <c r="A4173" s="215" t="s">
        <v>12454</v>
      </c>
      <c r="B4173" s="215" t="s">
        <v>12456</v>
      </c>
      <c r="C4173" s="215" t="str">
        <f t="shared" si="16"/>
        <v>PEAriqipa</v>
      </c>
    </row>
    <row r="4174" spans="1:3" ht="12" customHeight="1">
      <c r="A4174" s="215" t="s">
        <v>12454</v>
      </c>
      <c r="B4174" s="215" t="s">
        <v>708</v>
      </c>
      <c r="C4174" s="215" t="str">
        <f t="shared" si="16"/>
        <v>PEArequipa</v>
      </c>
    </row>
    <row r="4175" spans="1:3" ht="12" customHeight="1">
      <c r="A4175" s="215" t="s">
        <v>12457</v>
      </c>
      <c r="B4175" s="215" t="s">
        <v>12458</v>
      </c>
      <c r="C4175" s="215" t="str">
        <f t="shared" si="16"/>
        <v>PEAyaquchu</v>
      </c>
    </row>
    <row r="4176" spans="1:3" ht="12" customHeight="1">
      <c r="A4176" s="215" t="s">
        <v>12457</v>
      </c>
      <c r="B4176" s="215" t="s">
        <v>12459</v>
      </c>
      <c r="C4176" s="215" t="str">
        <f t="shared" si="16"/>
        <v>PEAyakuchu</v>
      </c>
    </row>
    <row r="4177" spans="1:3" ht="12" customHeight="1">
      <c r="A4177" s="215" t="s">
        <v>12457</v>
      </c>
      <c r="B4177" s="215" t="s">
        <v>12460</v>
      </c>
      <c r="C4177" s="215" t="str">
        <f t="shared" si="16"/>
        <v>PEAyacucho</v>
      </c>
    </row>
    <row r="4178" spans="1:3" ht="12" customHeight="1">
      <c r="A4178" s="215" t="s">
        <v>12461</v>
      </c>
      <c r="B4178" s="215" t="s">
        <v>12462</v>
      </c>
      <c r="C4178" s="215" t="str">
        <f t="shared" si="16"/>
        <v>PEQajamarka</v>
      </c>
    </row>
    <row r="4179" spans="1:3" ht="12" customHeight="1">
      <c r="A4179" s="215" t="s">
        <v>12461</v>
      </c>
      <c r="B4179" s="215" t="s">
        <v>12463</v>
      </c>
      <c r="C4179" s="215" t="str">
        <f t="shared" si="16"/>
        <v>PEKashamarka</v>
      </c>
    </row>
    <row r="4180" spans="1:3" ht="12" customHeight="1">
      <c r="A4180" s="215" t="s">
        <v>12461</v>
      </c>
      <c r="B4180" s="215" t="s">
        <v>12464</v>
      </c>
      <c r="C4180" s="215" t="str">
        <f t="shared" si="16"/>
        <v>PECajamarca</v>
      </c>
    </row>
    <row r="4181" spans="1:3" ht="12" customHeight="1">
      <c r="A4181" s="215" t="s">
        <v>12465</v>
      </c>
      <c r="B4181" s="215" t="s">
        <v>12466</v>
      </c>
      <c r="C4181" s="215" t="str">
        <f t="shared" si="16"/>
        <v>PEKallao</v>
      </c>
    </row>
    <row r="4182" spans="1:3" ht="12" customHeight="1">
      <c r="A4182" s="215" t="s">
        <v>12465</v>
      </c>
      <c r="B4182" s="215" t="s">
        <v>12467</v>
      </c>
      <c r="C4182" s="215" t="str">
        <f t="shared" si="16"/>
        <v>PEQallaw</v>
      </c>
    </row>
    <row r="4183" spans="1:3" ht="12" customHeight="1">
      <c r="A4183" s="215" t="s">
        <v>12465</v>
      </c>
      <c r="B4183" s="215" t="s">
        <v>12468</v>
      </c>
      <c r="C4183" s="215" t="str">
        <f t="shared" si="16"/>
        <v>PEEl Callao</v>
      </c>
    </row>
    <row r="4184" spans="1:3" ht="12" customHeight="1">
      <c r="A4184" s="215" t="s">
        <v>12469</v>
      </c>
      <c r="B4184" s="215" t="s">
        <v>12470</v>
      </c>
      <c r="C4184" s="215" t="str">
        <f t="shared" si="16"/>
        <v>PEKusku</v>
      </c>
    </row>
    <row r="4185" spans="1:3" ht="12" customHeight="1">
      <c r="A4185" s="215" t="s">
        <v>12469</v>
      </c>
      <c r="B4185" s="215" t="s">
        <v>12471</v>
      </c>
      <c r="C4185" s="215" t="str">
        <f t="shared" si="16"/>
        <v>PEQusqu</v>
      </c>
    </row>
    <row r="4186" spans="1:3" ht="12" customHeight="1">
      <c r="A4186" s="215" t="s">
        <v>12469</v>
      </c>
      <c r="B4186" s="215" t="s">
        <v>12472</v>
      </c>
      <c r="C4186" s="215" t="str">
        <f t="shared" si="16"/>
        <v>PECusco</v>
      </c>
    </row>
    <row r="4187" spans="1:3" ht="12" customHeight="1">
      <c r="A4187" s="215" t="s">
        <v>12473</v>
      </c>
      <c r="B4187" s="215" t="s">
        <v>12474</v>
      </c>
      <c r="C4187" s="215" t="str">
        <f t="shared" si="16"/>
        <v>PEWanuku</v>
      </c>
    </row>
    <row r="4188" spans="1:3" ht="12" customHeight="1">
      <c r="A4188" s="215" t="s">
        <v>12473</v>
      </c>
      <c r="B4188" s="215" t="s">
        <v>12474</v>
      </c>
      <c r="C4188" s="215" t="str">
        <f t="shared" si="16"/>
        <v>PEWanuku</v>
      </c>
    </row>
    <row r="4189" spans="1:3" ht="12" customHeight="1">
      <c r="A4189" s="215" t="s">
        <v>12473</v>
      </c>
      <c r="B4189" s="215" t="s">
        <v>12475</v>
      </c>
      <c r="C4189" s="215" t="str">
        <f t="shared" si="16"/>
        <v>PEHuánuco</v>
      </c>
    </row>
    <row r="4190" spans="1:3" ht="12" customHeight="1">
      <c r="A4190" s="215" t="s">
        <v>12476</v>
      </c>
      <c r="B4190" s="215" t="s">
        <v>12477</v>
      </c>
      <c r="C4190" s="215" t="str">
        <f t="shared" si="16"/>
        <v>PEWankawelika</v>
      </c>
    </row>
    <row r="4191" spans="1:3" ht="12" customHeight="1">
      <c r="A4191" s="215" t="s">
        <v>12476</v>
      </c>
      <c r="B4191" s="215" t="s">
        <v>12478</v>
      </c>
      <c r="C4191" s="215" t="str">
        <f t="shared" si="16"/>
        <v>PEWankawillka</v>
      </c>
    </row>
    <row r="4192" spans="1:3" ht="12" customHeight="1">
      <c r="A4192" s="215" t="s">
        <v>12476</v>
      </c>
      <c r="B4192" s="215" t="s">
        <v>12479</v>
      </c>
      <c r="C4192" s="215" t="str">
        <f t="shared" si="16"/>
        <v>PEHuancavelica</v>
      </c>
    </row>
    <row r="4193" spans="1:3" ht="12" customHeight="1">
      <c r="A4193" s="215" t="s">
        <v>12480</v>
      </c>
      <c r="B4193" s="215" t="s">
        <v>1230</v>
      </c>
      <c r="C4193" s="215" t="str">
        <f t="shared" si="16"/>
        <v>PEIka</v>
      </c>
    </row>
    <row r="4194" spans="1:3" ht="12" customHeight="1">
      <c r="A4194" s="215" t="s">
        <v>12480</v>
      </c>
      <c r="B4194" s="215" t="s">
        <v>1230</v>
      </c>
      <c r="C4194" s="215" t="str">
        <f t="shared" si="16"/>
        <v>PEIka</v>
      </c>
    </row>
    <row r="4195" spans="1:3" ht="12" customHeight="1">
      <c r="A4195" s="215" t="s">
        <v>12480</v>
      </c>
      <c r="B4195" s="215" t="s">
        <v>12481</v>
      </c>
      <c r="C4195" s="215" t="str">
        <f t="shared" si="16"/>
        <v>PEIca</v>
      </c>
    </row>
    <row r="4196" spans="1:3" ht="12" customHeight="1">
      <c r="A4196" s="215" t="s">
        <v>12482</v>
      </c>
      <c r="B4196" s="215" t="s">
        <v>12483</v>
      </c>
      <c r="C4196" s="215" t="str">
        <f t="shared" si="16"/>
        <v>PEJunin</v>
      </c>
    </row>
    <row r="4197" spans="1:3" ht="12" customHeight="1">
      <c r="A4197" s="215" t="s">
        <v>12482</v>
      </c>
      <c r="B4197" s="215" t="s">
        <v>12484</v>
      </c>
      <c r="C4197" s="215" t="str">
        <f t="shared" si="16"/>
        <v>PEHunin</v>
      </c>
    </row>
    <row r="4198" spans="1:3" ht="12" customHeight="1">
      <c r="A4198" s="215" t="s">
        <v>12482</v>
      </c>
      <c r="B4198" s="215" t="s">
        <v>12485</v>
      </c>
      <c r="C4198" s="215" t="str">
        <f t="shared" si="16"/>
        <v>PEJunín</v>
      </c>
    </row>
    <row r="4199" spans="1:3" ht="12" customHeight="1">
      <c r="A4199" s="215" t="s">
        <v>12486</v>
      </c>
      <c r="B4199" s="215" t="s">
        <v>12487</v>
      </c>
      <c r="C4199" s="215" t="str">
        <f t="shared" si="16"/>
        <v>PELa Libertad</v>
      </c>
    </row>
    <row r="4200" spans="1:3" ht="12" customHeight="1">
      <c r="A4200" s="215" t="s">
        <v>12486</v>
      </c>
      <c r="B4200" s="215" t="s">
        <v>12488</v>
      </c>
      <c r="C4200" s="215" t="str">
        <f t="shared" si="16"/>
        <v>PEQispi kay</v>
      </c>
    </row>
    <row r="4201" spans="1:3" ht="12" customHeight="1">
      <c r="A4201" s="215" t="s">
        <v>12486</v>
      </c>
      <c r="B4201" s="215" t="s">
        <v>12487</v>
      </c>
      <c r="C4201" s="215" t="str">
        <f t="shared" si="16"/>
        <v>PELa Libertad</v>
      </c>
    </row>
    <row r="4202" spans="1:3" ht="12" customHeight="1">
      <c r="A4202" s="215" t="s">
        <v>12489</v>
      </c>
      <c r="B4202" s="215" t="s">
        <v>12490</v>
      </c>
      <c r="C4202" s="215" t="str">
        <f t="shared" si="16"/>
        <v>PELambayeque</v>
      </c>
    </row>
    <row r="4203" spans="1:3" ht="12" customHeight="1">
      <c r="A4203" s="215" t="s">
        <v>12489</v>
      </c>
      <c r="B4203" s="215" t="s">
        <v>12491</v>
      </c>
      <c r="C4203" s="215" t="str">
        <f t="shared" si="16"/>
        <v>PELampalliqi</v>
      </c>
    </row>
    <row r="4204" spans="1:3" ht="12" customHeight="1">
      <c r="A4204" s="215" t="s">
        <v>12489</v>
      </c>
      <c r="B4204" s="215" t="s">
        <v>12490</v>
      </c>
      <c r="C4204" s="215" t="str">
        <f t="shared" si="16"/>
        <v>PELambayeque</v>
      </c>
    </row>
    <row r="4205" spans="1:3" ht="12" customHeight="1">
      <c r="A4205" s="215" t="s">
        <v>12492</v>
      </c>
      <c r="B4205" s="215" t="s">
        <v>12493</v>
      </c>
      <c r="C4205" s="215" t="str">
        <f t="shared" si="16"/>
        <v>PELima</v>
      </c>
    </row>
    <row r="4206" spans="1:3" ht="12" customHeight="1">
      <c r="A4206" s="215" t="s">
        <v>12492</v>
      </c>
      <c r="B4206" s="215" t="s">
        <v>12493</v>
      </c>
      <c r="C4206" s="215" t="str">
        <f t="shared" si="16"/>
        <v>PELima</v>
      </c>
    </row>
    <row r="4207" spans="1:3" ht="12" customHeight="1">
      <c r="A4207" s="215" t="s">
        <v>12492</v>
      </c>
      <c r="B4207" s="215" t="s">
        <v>12493</v>
      </c>
      <c r="C4207" s="215" t="str">
        <f t="shared" si="16"/>
        <v>PELima</v>
      </c>
    </row>
    <row r="4208" spans="1:3" ht="12" customHeight="1">
      <c r="A4208" s="215" t="s">
        <v>12494</v>
      </c>
      <c r="B4208" s="215" t="s">
        <v>12495</v>
      </c>
      <c r="C4208" s="215" t="str">
        <f t="shared" si="16"/>
        <v>PELuritu</v>
      </c>
    </row>
    <row r="4209" spans="1:3" ht="12" customHeight="1">
      <c r="A4209" s="215" t="s">
        <v>12494</v>
      </c>
      <c r="B4209" s="215" t="s">
        <v>12495</v>
      </c>
      <c r="C4209" s="215" t="str">
        <f t="shared" si="16"/>
        <v>PELuritu</v>
      </c>
    </row>
    <row r="4210" spans="1:3" ht="12" customHeight="1">
      <c r="A4210" s="215" t="s">
        <v>12494</v>
      </c>
      <c r="B4210" s="215" t="s">
        <v>12496</v>
      </c>
      <c r="C4210" s="215" t="str">
        <f t="shared" si="16"/>
        <v>PELoreto</v>
      </c>
    </row>
    <row r="4211" spans="1:3" ht="12" customHeight="1">
      <c r="A4211" s="215" t="s">
        <v>12497</v>
      </c>
      <c r="B4211" s="215" t="s">
        <v>12498</v>
      </c>
      <c r="C4211" s="215" t="str">
        <f t="shared" si="16"/>
        <v>PEMadre de Dios</v>
      </c>
    </row>
    <row r="4212" spans="1:3" ht="12" customHeight="1">
      <c r="A4212" s="215" t="s">
        <v>12497</v>
      </c>
      <c r="B4212" s="215" t="s">
        <v>12499</v>
      </c>
      <c r="C4212" s="215" t="str">
        <f t="shared" si="16"/>
        <v>PEMayutata</v>
      </c>
    </row>
    <row r="4213" spans="1:3" ht="12" customHeight="1">
      <c r="A4213" s="215" t="s">
        <v>12497</v>
      </c>
      <c r="B4213" s="215" t="s">
        <v>12498</v>
      </c>
      <c r="C4213" s="215" t="str">
        <f t="shared" si="16"/>
        <v>PEMadre de Dios</v>
      </c>
    </row>
    <row r="4214" spans="1:3" ht="12" customHeight="1">
      <c r="A4214" s="215" t="s">
        <v>12500</v>
      </c>
      <c r="B4214" s="215" t="s">
        <v>12501</v>
      </c>
      <c r="C4214" s="215" t="str">
        <f t="shared" si="16"/>
        <v>PEMoqwegwa</v>
      </c>
    </row>
    <row r="4215" spans="1:3" ht="12" customHeight="1">
      <c r="A4215" s="215" t="s">
        <v>12500</v>
      </c>
      <c r="B4215" s="215" t="s">
        <v>12502</v>
      </c>
      <c r="C4215" s="215" t="str">
        <f t="shared" si="16"/>
        <v>PEMuqiwa</v>
      </c>
    </row>
    <row r="4216" spans="1:3" ht="12" customHeight="1">
      <c r="A4216" s="215" t="s">
        <v>12500</v>
      </c>
      <c r="B4216" s="215" t="s">
        <v>12503</v>
      </c>
      <c r="C4216" s="215" t="str">
        <f t="shared" si="16"/>
        <v>PEMoquegua</v>
      </c>
    </row>
    <row r="4217" spans="1:3" ht="12" customHeight="1">
      <c r="A4217" s="215" t="s">
        <v>12504</v>
      </c>
      <c r="B4217" s="215" t="s">
        <v>12505</v>
      </c>
      <c r="C4217" s="215" t="str">
        <f t="shared" si="16"/>
        <v>PEPasqu</v>
      </c>
    </row>
    <row r="4218" spans="1:3" ht="12" customHeight="1">
      <c r="A4218" s="215" t="s">
        <v>12504</v>
      </c>
      <c r="B4218" s="215" t="s">
        <v>12505</v>
      </c>
      <c r="C4218" s="215" t="str">
        <f t="shared" si="16"/>
        <v>PEPasqu</v>
      </c>
    </row>
    <row r="4219" spans="1:3" ht="12" customHeight="1">
      <c r="A4219" s="215" t="s">
        <v>12504</v>
      </c>
      <c r="B4219" s="215" t="s">
        <v>12506</v>
      </c>
      <c r="C4219" s="215" t="str">
        <f t="shared" si="16"/>
        <v>PEPasco</v>
      </c>
    </row>
    <row r="4220" spans="1:3" ht="12" customHeight="1">
      <c r="A4220" s="215" t="s">
        <v>12507</v>
      </c>
      <c r="B4220" s="215" t="s">
        <v>12508</v>
      </c>
      <c r="C4220" s="215" t="str">
        <f t="shared" si="16"/>
        <v>PEPiura</v>
      </c>
    </row>
    <row r="4221" spans="1:3" ht="12" customHeight="1">
      <c r="A4221" s="215" t="s">
        <v>12507</v>
      </c>
      <c r="B4221" s="215" t="s">
        <v>12509</v>
      </c>
      <c r="C4221" s="215" t="str">
        <f t="shared" si="16"/>
        <v>PEPiwra</v>
      </c>
    </row>
    <row r="4222" spans="1:3" ht="12" customHeight="1">
      <c r="A4222" s="215" t="s">
        <v>12507</v>
      </c>
      <c r="B4222" s="215" t="s">
        <v>12508</v>
      </c>
      <c r="C4222" s="215" t="str">
        <f t="shared" si="16"/>
        <v>PEPiura</v>
      </c>
    </row>
    <row r="4223" spans="1:3" ht="12" customHeight="1">
      <c r="A4223" s="215" t="s">
        <v>12510</v>
      </c>
      <c r="B4223" s="215" t="s">
        <v>12511</v>
      </c>
      <c r="C4223" s="215" t="str">
        <f t="shared" si="16"/>
        <v>PEPuno</v>
      </c>
    </row>
    <row r="4224" spans="1:3" ht="12" customHeight="1">
      <c r="A4224" s="215" t="s">
        <v>12510</v>
      </c>
      <c r="B4224" s="215" t="s">
        <v>12512</v>
      </c>
      <c r="C4224" s="215" t="str">
        <f t="shared" si="16"/>
        <v>PEPunu</v>
      </c>
    </row>
    <row r="4225" spans="1:3" ht="12" customHeight="1">
      <c r="A4225" s="215" t="s">
        <v>12510</v>
      </c>
      <c r="B4225" s="215" t="s">
        <v>12511</v>
      </c>
      <c r="C4225" s="215" t="str">
        <f t="shared" si="16"/>
        <v>PEPuno</v>
      </c>
    </row>
    <row r="4226" spans="1:3" ht="12" customHeight="1">
      <c r="A4226" s="215" t="s">
        <v>12513</v>
      </c>
      <c r="B4226" s="215" t="s">
        <v>12514</v>
      </c>
      <c r="C4226" s="215" t="str">
        <f t="shared" si="16"/>
        <v>PESan Martín</v>
      </c>
    </row>
    <row r="4227" spans="1:3" ht="12" customHeight="1">
      <c r="A4227" s="215" t="s">
        <v>12513</v>
      </c>
      <c r="B4227" s="215" t="s">
        <v>12515</v>
      </c>
      <c r="C4227" s="215" t="str">
        <f t="shared" si="16"/>
        <v>PESan Martin</v>
      </c>
    </row>
    <row r="4228" spans="1:3" ht="12" customHeight="1">
      <c r="A4228" s="215" t="s">
        <v>12513</v>
      </c>
      <c r="B4228" s="215" t="s">
        <v>12514</v>
      </c>
      <c r="C4228" s="215" t="str">
        <f t="shared" si="16"/>
        <v>PESan Martín</v>
      </c>
    </row>
    <row r="4229" spans="1:3" ht="12" customHeight="1">
      <c r="A4229" s="215" t="s">
        <v>12516</v>
      </c>
      <c r="B4229" s="215" t="s">
        <v>12517</v>
      </c>
      <c r="C4229" s="215" t="str">
        <f t="shared" si="16"/>
        <v>PETakna</v>
      </c>
    </row>
    <row r="4230" spans="1:3" ht="12" customHeight="1">
      <c r="A4230" s="215" t="s">
        <v>12516</v>
      </c>
      <c r="B4230" s="215" t="s">
        <v>12518</v>
      </c>
      <c r="C4230" s="215" t="str">
        <f t="shared" si="16"/>
        <v>PETaqna</v>
      </c>
    </row>
    <row r="4231" spans="1:3" ht="12" customHeight="1">
      <c r="A4231" s="215" t="s">
        <v>12516</v>
      </c>
      <c r="B4231" s="215" t="s">
        <v>12519</v>
      </c>
      <c r="C4231" s="215" t="str">
        <f t="shared" si="16"/>
        <v>PETacna</v>
      </c>
    </row>
    <row r="4232" spans="1:3" ht="12" customHeight="1">
      <c r="A4232" s="215" t="s">
        <v>12520</v>
      </c>
      <c r="B4232" s="215" t="s">
        <v>12521</v>
      </c>
      <c r="C4232" s="215" t="str">
        <f t="shared" si="16"/>
        <v>PETumbes</v>
      </c>
    </row>
    <row r="4233" spans="1:3" ht="12" customHeight="1">
      <c r="A4233" s="215" t="s">
        <v>12520</v>
      </c>
      <c r="B4233" s="215" t="s">
        <v>12522</v>
      </c>
      <c r="C4233" s="215" t="str">
        <f t="shared" si="16"/>
        <v>PETumpis</v>
      </c>
    </row>
    <row r="4234" spans="1:3" ht="12" customHeight="1">
      <c r="A4234" s="215" t="s">
        <v>12520</v>
      </c>
      <c r="B4234" s="215" t="s">
        <v>12521</v>
      </c>
      <c r="C4234" s="215" t="str">
        <f t="shared" si="16"/>
        <v>PETumbes</v>
      </c>
    </row>
    <row r="4235" spans="1:3" ht="12" customHeight="1">
      <c r="A4235" s="215" t="s">
        <v>12523</v>
      </c>
      <c r="B4235" s="215" t="s">
        <v>12524</v>
      </c>
      <c r="C4235" s="215" t="str">
        <f t="shared" si="16"/>
        <v>PEUkayali</v>
      </c>
    </row>
    <row r="4236" spans="1:3" ht="12" customHeight="1">
      <c r="A4236" s="215" t="s">
        <v>12523</v>
      </c>
      <c r="B4236" s="215" t="s">
        <v>12524</v>
      </c>
      <c r="C4236" s="215" t="str">
        <f t="shared" si="16"/>
        <v>PEUkayali</v>
      </c>
    </row>
    <row r="4237" spans="1:3" ht="12" customHeight="1">
      <c r="A4237" s="215" t="s">
        <v>12523</v>
      </c>
      <c r="B4237" s="215" t="s">
        <v>12525</v>
      </c>
      <c r="C4237" s="215" t="str">
        <f t="shared" si="16"/>
        <v>PEUcayali</v>
      </c>
    </row>
    <row r="4238" spans="1:3" ht="12" customHeight="1">
      <c r="A4238" s="215" t="s">
        <v>12526</v>
      </c>
      <c r="B4238" s="215" t="s">
        <v>12527</v>
      </c>
      <c r="C4238" s="215" t="str">
        <f t="shared" si="16"/>
        <v>PELima hatun llaqta</v>
      </c>
    </row>
    <row r="4239" spans="1:3" ht="12" customHeight="1">
      <c r="A4239" s="215" t="s">
        <v>12526</v>
      </c>
      <c r="B4239" s="215" t="s">
        <v>12528</v>
      </c>
      <c r="C4239" s="215" t="str">
        <f t="shared" si="16"/>
        <v>PELima llaqta suyu</v>
      </c>
    </row>
    <row r="4240" spans="1:3" ht="12" customHeight="1">
      <c r="A4240" s="215" t="s">
        <v>12526</v>
      </c>
      <c r="B4240" s="215" t="s">
        <v>12529</v>
      </c>
      <c r="C4240" s="215" t="str">
        <f t="shared" si="16"/>
        <v>PEMunicipalidad Metropolitana de Lima</v>
      </c>
    </row>
    <row r="4241" spans="1:3" ht="12" customHeight="1">
      <c r="A4241" s="215" t="s">
        <v>12530</v>
      </c>
      <c r="B4241" s="215" t="s">
        <v>12531</v>
      </c>
      <c r="C4241" s="215" t="str">
        <f t="shared" si="16"/>
        <v>PGNational Capital District (Port Moresby)</v>
      </c>
    </row>
    <row r="4242" spans="1:3" ht="12" customHeight="1">
      <c r="A4242" s="215" t="s">
        <v>12532</v>
      </c>
      <c r="B4242" s="215" t="s">
        <v>12533</v>
      </c>
      <c r="C4242" s="215" t="str">
        <f t="shared" si="16"/>
        <v>PGChimbu</v>
      </c>
    </row>
    <row r="4243" spans="1:3" ht="12" customHeight="1">
      <c r="A4243" s="215" t="s">
        <v>12534</v>
      </c>
      <c r="B4243" s="215" t="s">
        <v>6298</v>
      </c>
      <c r="C4243" s="215" t="str">
        <f t="shared" si="16"/>
        <v>PGCentral</v>
      </c>
    </row>
    <row r="4244" spans="1:3" ht="12" customHeight="1">
      <c r="A4244" s="215" t="s">
        <v>12535</v>
      </c>
      <c r="B4244" s="215" t="s">
        <v>12536</v>
      </c>
      <c r="C4244" s="215" t="str">
        <f t="shared" si="16"/>
        <v>PGEast New Britain</v>
      </c>
    </row>
    <row r="4245" spans="1:3" ht="12" customHeight="1">
      <c r="A4245" s="215" t="s">
        <v>12537</v>
      </c>
      <c r="B4245" s="215" t="s">
        <v>12538</v>
      </c>
      <c r="C4245" s="215" t="str">
        <f t="shared" si="16"/>
        <v>PGEastern Highlands</v>
      </c>
    </row>
    <row r="4246" spans="1:3" ht="12" customHeight="1">
      <c r="A4246" s="215" t="s">
        <v>12539</v>
      </c>
      <c r="B4246" s="215" t="s">
        <v>12540</v>
      </c>
      <c r="C4246" s="215" t="str">
        <f t="shared" si="16"/>
        <v>PGEnga</v>
      </c>
    </row>
    <row r="4247" spans="1:3" ht="12" customHeight="1">
      <c r="A4247" s="215" t="s">
        <v>12541</v>
      </c>
      <c r="B4247" s="215" t="s">
        <v>12542</v>
      </c>
      <c r="C4247" s="215" t="str">
        <f t="shared" si="16"/>
        <v>PGEast Sepik</v>
      </c>
    </row>
    <row r="4248" spans="1:3" ht="12" customHeight="1">
      <c r="A4248" s="215" t="s">
        <v>12543</v>
      </c>
      <c r="B4248" s="215" t="s">
        <v>12544</v>
      </c>
      <c r="C4248" s="215" t="str">
        <f t="shared" si="16"/>
        <v>PGGulf</v>
      </c>
    </row>
    <row r="4249" spans="1:3" ht="12" customHeight="1">
      <c r="A4249" s="215" t="s">
        <v>12545</v>
      </c>
      <c r="B4249" s="215" t="s">
        <v>12546</v>
      </c>
      <c r="C4249" s="215" t="str">
        <f t="shared" si="16"/>
        <v>PGHela</v>
      </c>
    </row>
    <row r="4250" spans="1:3" ht="12" customHeight="1">
      <c r="A4250" s="215" t="s">
        <v>12547</v>
      </c>
      <c r="B4250" s="215" t="s">
        <v>12548</v>
      </c>
      <c r="C4250" s="215" t="str">
        <f t="shared" si="16"/>
        <v>PGJiwaka</v>
      </c>
    </row>
    <row r="4251" spans="1:3" ht="12" customHeight="1">
      <c r="A4251" s="215" t="s">
        <v>12549</v>
      </c>
      <c r="B4251" s="215" t="s">
        <v>12550</v>
      </c>
      <c r="C4251" s="215" t="str">
        <f t="shared" si="16"/>
        <v>PGMilne Bay</v>
      </c>
    </row>
    <row r="4252" spans="1:3" ht="12" customHeight="1">
      <c r="A4252" s="215" t="s">
        <v>12551</v>
      </c>
      <c r="B4252" s="215" t="s">
        <v>12552</v>
      </c>
      <c r="C4252" s="215" t="str">
        <f t="shared" si="16"/>
        <v>PGMorobe</v>
      </c>
    </row>
    <row r="4253" spans="1:3" ht="12" customHeight="1">
      <c r="A4253" s="215" t="s">
        <v>12553</v>
      </c>
      <c r="B4253" s="215" t="s">
        <v>12554</v>
      </c>
      <c r="C4253" s="215" t="str">
        <f t="shared" si="16"/>
        <v>PGMadang</v>
      </c>
    </row>
    <row r="4254" spans="1:3" ht="12" customHeight="1">
      <c r="A4254" s="215" t="s">
        <v>12555</v>
      </c>
      <c r="B4254" s="215" t="s">
        <v>12556</v>
      </c>
      <c r="C4254" s="215" t="str">
        <f t="shared" si="16"/>
        <v>PGManus</v>
      </c>
    </row>
    <row r="4255" spans="1:3" ht="12" customHeight="1">
      <c r="A4255" s="215" t="s">
        <v>12557</v>
      </c>
      <c r="B4255" s="215" t="s">
        <v>12558</v>
      </c>
      <c r="C4255" s="215" t="str">
        <f t="shared" si="16"/>
        <v>PGNew Ireland</v>
      </c>
    </row>
    <row r="4256" spans="1:3" ht="12" customHeight="1">
      <c r="A4256" s="215" t="s">
        <v>12559</v>
      </c>
      <c r="B4256" s="215" t="s">
        <v>7861</v>
      </c>
      <c r="C4256" s="215" t="str">
        <f t="shared" si="16"/>
        <v>PGNorthern</v>
      </c>
    </row>
    <row r="4257" spans="1:3" ht="12" customHeight="1">
      <c r="A4257" s="215" t="s">
        <v>12560</v>
      </c>
      <c r="B4257" s="215" t="s">
        <v>12561</v>
      </c>
      <c r="C4257" s="215" t="str">
        <f t="shared" si="16"/>
        <v>PGWest Sepik</v>
      </c>
    </row>
    <row r="4258" spans="1:3" ht="12" customHeight="1">
      <c r="A4258" s="215" t="s">
        <v>12562</v>
      </c>
      <c r="B4258" s="215" t="s">
        <v>12563</v>
      </c>
      <c r="C4258" s="215" t="str">
        <f t="shared" si="16"/>
        <v>PGSouthern Highlands</v>
      </c>
    </row>
    <row r="4259" spans="1:3" ht="12" customHeight="1">
      <c r="A4259" s="215" t="s">
        <v>12564</v>
      </c>
      <c r="B4259" s="215" t="s">
        <v>12565</v>
      </c>
      <c r="C4259" s="215" t="str">
        <f t="shared" si="16"/>
        <v>PGWest New Britain</v>
      </c>
    </row>
    <row r="4260" spans="1:3" ht="12" customHeight="1">
      <c r="A4260" s="215" t="s">
        <v>12566</v>
      </c>
      <c r="B4260" s="215" t="s">
        <v>12567</v>
      </c>
      <c r="C4260" s="215" t="str">
        <f t="shared" si="16"/>
        <v>PGWestern Highlands</v>
      </c>
    </row>
    <row r="4261" spans="1:3" ht="12" customHeight="1">
      <c r="A4261" s="215" t="s">
        <v>12568</v>
      </c>
      <c r="B4261" s="215" t="s">
        <v>1410</v>
      </c>
      <c r="C4261" s="215" t="str">
        <f t="shared" si="16"/>
        <v>PGWestern</v>
      </c>
    </row>
    <row r="4262" spans="1:3" ht="12" customHeight="1">
      <c r="A4262" s="215" t="s">
        <v>12569</v>
      </c>
      <c r="B4262" s="215" t="s">
        <v>12570</v>
      </c>
      <c r="C4262" s="215" t="str">
        <f t="shared" si="16"/>
        <v>PGBougainville</v>
      </c>
    </row>
    <row r="4263" spans="1:3" ht="12" customHeight="1">
      <c r="A4263" s="215" t="s">
        <v>12571</v>
      </c>
      <c r="B4263" s="215" t="s">
        <v>12572</v>
      </c>
      <c r="C4263" s="215" t="str">
        <f t="shared" si="16"/>
        <v>PHNational Capital Region</v>
      </c>
    </row>
    <row r="4264" spans="1:3" ht="12" customHeight="1">
      <c r="A4264" s="215" t="s">
        <v>12571</v>
      </c>
      <c r="B4264" s="215" t="s">
        <v>12573</v>
      </c>
      <c r="C4264" s="215" t="str">
        <f t="shared" si="16"/>
        <v>PHPambansang Punong Rehiyon</v>
      </c>
    </row>
    <row r="4265" spans="1:3" ht="12" customHeight="1">
      <c r="A4265" s="215" t="s">
        <v>12574</v>
      </c>
      <c r="B4265" s="215" t="s">
        <v>12575</v>
      </c>
      <c r="C4265" s="215" t="str">
        <f t="shared" si="16"/>
        <v>PHIlocos (Region I)</v>
      </c>
    </row>
    <row r="4266" spans="1:3" ht="12" customHeight="1">
      <c r="A4266" s="215" t="s">
        <v>12574</v>
      </c>
      <c r="B4266" s="215" t="s">
        <v>12576</v>
      </c>
      <c r="C4266" s="215" t="str">
        <f t="shared" si="16"/>
        <v>PHRehiyon ng Iloko</v>
      </c>
    </row>
    <row r="4267" spans="1:3" ht="12" customHeight="1">
      <c r="A4267" s="215" t="s">
        <v>12577</v>
      </c>
      <c r="B4267" s="215" t="s">
        <v>12578</v>
      </c>
      <c r="C4267" s="215" t="str">
        <f t="shared" si="16"/>
        <v>PHIlocos Norte</v>
      </c>
    </row>
    <row r="4268" spans="1:3" ht="12" customHeight="1">
      <c r="A4268" s="215" t="s">
        <v>12577</v>
      </c>
      <c r="B4268" s="215" t="s">
        <v>12579</v>
      </c>
      <c r="C4268" s="215" t="str">
        <f t="shared" si="16"/>
        <v>PHHilagang Iloko</v>
      </c>
    </row>
    <row r="4269" spans="1:3" ht="12" customHeight="1">
      <c r="A4269" s="215" t="s">
        <v>12580</v>
      </c>
      <c r="B4269" s="215" t="s">
        <v>12581</v>
      </c>
      <c r="C4269" s="215" t="str">
        <f t="shared" si="16"/>
        <v>PHIlocos Sur</v>
      </c>
    </row>
    <row r="4270" spans="1:3" ht="12" customHeight="1">
      <c r="A4270" s="215" t="s">
        <v>12580</v>
      </c>
      <c r="B4270" s="215" t="s">
        <v>12582</v>
      </c>
      <c r="C4270" s="215" t="str">
        <f t="shared" si="16"/>
        <v>PHTimog Iloko</v>
      </c>
    </row>
    <row r="4271" spans="1:3" ht="12" customHeight="1">
      <c r="A4271" s="215" t="s">
        <v>12583</v>
      </c>
      <c r="B4271" s="215" t="s">
        <v>12584</v>
      </c>
      <c r="C4271" s="215" t="str">
        <f t="shared" si="16"/>
        <v>PHLa Union</v>
      </c>
    </row>
    <row r="4272" spans="1:3" ht="12" customHeight="1">
      <c r="A4272" s="215" t="s">
        <v>12583</v>
      </c>
      <c r="B4272" s="215" t="s">
        <v>12585</v>
      </c>
      <c r="C4272" s="215" t="str">
        <f t="shared" si="16"/>
        <v>PHLa Unyon</v>
      </c>
    </row>
    <row r="4273" spans="1:3" ht="12" customHeight="1">
      <c r="A4273" s="215" t="s">
        <v>12586</v>
      </c>
      <c r="B4273" s="215" t="s">
        <v>12587</v>
      </c>
      <c r="C4273" s="215" t="str">
        <f t="shared" si="16"/>
        <v>PHPangasinan</v>
      </c>
    </row>
    <row r="4274" spans="1:3" ht="12" customHeight="1">
      <c r="A4274" s="215" t="s">
        <v>12586</v>
      </c>
      <c r="B4274" s="215" t="s">
        <v>12587</v>
      </c>
      <c r="C4274" s="215" t="str">
        <f t="shared" si="16"/>
        <v>PHPangasinan</v>
      </c>
    </row>
    <row r="4275" spans="1:3" ht="12" customHeight="1">
      <c r="A4275" s="215" t="s">
        <v>12588</v>
      </c>
      <c r="B4275" s="215" t="s">
        <v>12589</v>
      </c>
      <c r="C4275" s="215" t="str">
        <f t="shared" si="16"/>
        <v>PHCagayan Valley (Region II)</v>
      </c>
    </row>
    <row r="4276" spans="1:3" ht="12" customHeight="1">
      <c r="A4276" s="215" t="s">
        <v>12588</v>
      </c>
      <c r="B4276" s="215" t="s">
        <v>12590</v>
      </c>
      <c r="C4276" s="215" t="str">
        <f t="shared" si="16"/>
        <v>PHRehiyon ng Lambak ng Kagayan</v>
      </c>
    </row>
    <row r="4277" spans="1:3" ht="12" customHeight="1">
      <c r="A4277" s="215" t="s">
        <v>12591</v>
      </c>
      <c r="B4277" s="215" t="s">
        <v>12592</v>
      </c>
      <c r="C4277" s="215" t="str">
        <f t="shared" si="16"/>
        <v>PHBatanes</v>
      </c>
    </row>
    <row r="4278" spans="1:3" ht="12" customHeight="1">
      <c r="A4278" s="215" t="s">
        <v>12591</v>
      </c>
      <c r="B4278" s="215" t="s">
        <v>12592</v>
      </c>
      <c r="C4278" s="215" t="str">
        <f t="shared" si="16"/>
        <v>PHBatanes</v>
      </c>
    </row>
    <row r="4279" spans="1:3" ht="12" customHeight="1">
      <c r="A4279" s="215" t="s">
        <v>12593</v>
      </c>
      <c r="B4279" s="215" t="s">
        <v>12594</v>
      </c>
      <c r="C4279" s="215" t="str">
        <f t="shared" si="16"/>
        <v>PHCagayan</v>
      </c>
    </row>
    <row r="4280" spans="1:3" ht="12" customHeight="1">
      <c r="A4280" s="215" t="s">
        <v>12593</v>
      </c>
      <c r="B4280" s="215" t="s">
        <v>12595</v>
      </c>
      <c r="C4280" s="215" t="str">
        <f t="shared" si="16"/>
        <v>PHKagayan</v>
      </c>
    </row>
    <row r="4281" spans="1:3" ht="12" customHeight="1">
      <c r="A4281" s="215" t="s">
        <v>12596</v>
      </c>
      <c r="B4281" s="215" t="s">
        <v>12597</v>
      </c>
      <c r="C4281" s="215" t="str">
        <f t="shared" si="16"/>
        <v>PHIsabela</v>
      </c>
    </row>
    <row r="4282" spans="1:3" ht="12" customHeight="1">
      <c r="A4282" s="215" t="s">
        <v>12596</v>
      </c>
      <c r="B4282" s="215" t="s">
        <v>12597</v>
      </c>
      <c r="C4282" s="215" t="str">
        <f t="shared" si="16"/>
        <v>PHIsabela</v>
      </c>
    </row>
    <row r="4283" spans="1:3" ht="12" customHeight="1">
      <c r="A4283" s="215" t="s">
        <v>12598</v>
      </c>
      <c r="B4283" s="215" t="s">
        <v>12599</v>
      </c>
      <c r="C4283" s="215" t="str">
        <f t="shared" si="16"/>
        <v>PHNueva Vizcaya</v>
      </c>
    </row>
    <row r="4284" spans="1:3" ht="12" customHeight="1">
      <c r="A4284" s="215" t="s">
        <v>12598</v>
      </c>
      <c r="B4284" s="215" t="s">
        <v>12600</v>
      </c>
      <c r="C4284" s="215" t="str">
        <f t="shared" si="16"/>
        <v>PHNuweva Biskaya</v>
      </c>
    </row>
    <row r="4285" spans="1:3" ht="12" customHeight="1">
      <c r="A4285" s="215" t="s">
        <v>12601</v>
      </c>
      <c r="B4285" s="215" t="s">
        <v>12602</v>
      </c>
      <c r="C4285" s="215" t="str">
        <f t="shared" si="16"/>
        <v>PHQuirino</v>
      </c>
    </row>
    <row r="4286" spans="1:3" ht="12" customHeight="1">
      <c r="A4286" s="215" t="s">
        <v>12601</v>
      </c>
      <c r="B4286" s="215" t="s">
        <v>12603</v>
      </c>
      <c r="C4286" s="215" t="str">
        <f t="shared" si="16"/>
        <v>PHKirino</v>
      </c>
    </row>
    <row r="4287" spans="1:3" ht="12" customHeight="1">
      <c r="A4287" s="215" t="s">
        <v>12604</v>
      </c>
      <c r="B4287" s="215" t="s">
        <v>12605</v>
      </c>
      <c r="C4287" s="215" t="str">
        <f t="shared" si="16"/>
        <v>PHCentral Luzon (Region III)</v>
      </c>
    </row>
    <row r="4288" spans="1:3" ht="12" customHeight="1">
      <c r="A4288" s="215" t="s">
        <v>12604</v>
      </c>
      <c r="B4288" s="215" t="s">
        <v>12606</v>
      </c>
      <c r="C4288" s="215" t="str">
        <f t="shared" si="16"/>
        <v>PHRehiyon ng Gitnang Luson</v>
      </c>
    </row>
    <row r="4289" spans="1:3" ht="12" customHeight="1">
      <c r="A4289" s="215" t="s">
        <v>12607</v>
      </c>
      <c r="B4289" s="215" t="s">
        <v>12608</v>
      </c>
      <c r="C4289" s="215" t="str">
        <f t="shared" si="16"/>
        <v>PHAurora</v>
      </c>
    </row>
    <row r="4290" spans="1:3" ht="12" customHeight="1">
      <c r="A4290" s="215" t="s">
        <v>12607</v>
      </c>
      <c r="B4290" s="215" t="s">
        <v>12608</v>
      </c>
      <c r="C4290" s="215" t="str">
        <f t="shared" si="16"/>
        <v>PHAurora</v>
      </c>
    </row>
    <row r="4291" spans="1:3" ht="12" customHeight="1">
      <c r="A4291" s="215" t="s">
        <v>12609</v>
      </c>
      <c r="B4291" s="215" t="s">
        <v>12610</v>
      </c>
      <c r="C4291" s="215" t="str">
        <f t="shared" si="16"/>
        <v>PHBataan</v>
      </c>
    </row>
    <row r="4292" spans="1:3" ht="12" customHeight="1">
      <c r="A4292" s="215" t="s">
        <v>12609</v>
      </c>
      <c r="B4292" s="215" t="s">
        <v>12610</v>
      </c>
      <c r="C4292" s="215" t="str">
        <f t="shared" si="16"/>
        <v>PHBataan</v>
      </c>
    </row>
    <row r="4293" spans="1:3" ht="12" customHeight="1">
      <c r="A4293" s="215" t="s">
        <v>12611</v>
      </c>
      <c r="B4293" s="215" t="s">
        <v>1598</v>
      </c>
      <c r="C4293" s="215" t="str">
        <f t="shared" si="16"/>
        <v>PHBulacan</v>
      </c>
    </row>
    <row r="4294" spans="1:3" ht="12" customHeight="1">
      <c r="A4294" s="215" t="s">
        <v>12611</v>
      </c>
      <c r="B4294" s="215" t="s">
        <v>12612</v>
      </c>
      <c r="C4294" s="215" t="str">
        <f t="shared" si="16"/>
        <v>PHBulakan</v>
      </c>
    </row>
    <row r="4295" spans="1:3" ht="12" customHeight="1">
      <c r="A4295" s="215" t="s">
        <v>12613</v>
      </c>
      <c r="B4295" s="215" t="s">
        <v>12614</v>
      </c>
      <c r="C4295" s="215" t="str">
        <f t="shared" si="16"/>
        <v>PHNueva Ecija</v>
      </c>
    </row>
    <row r="4296" spans="1:3" ht="12" customHeight="1">
      <c r="A4296" s="215" t="s">
        <v>12613</v>
      </c>
      <c r="B4296" s="215" t="s">
        <v>12615</v>
      </c>
      <c r="C4296" s="215" t="str">
        <f t="shared" si="16"/>
        <v>PHNuweva Esiha</v>
      </c>
    </row>
    <row r="4297" spans="1:3" ht="12" customHeight="1">
      <c r="A4297" s="215" t="s">
        <v>12616</v>
      </c>
      <c r="B4297" s="215" t="s">
        <v>1592</v>
      </c>
      <c r="C4297" s="215" t="str">
        <f t="shared" si="16"/>
        <v>PHPampanga</v>
      </c>
    </row>
    <row r="4298" spans="1:3" ht="12" customHeight="1">
      <c r="A4298" s="215" t="s">
        <v>12616</v>
      </c>
      <c r="B4298" s="215" t="s">
        <v>1592</v>
      </c>
      <c r="C4298" s="215" t="str">
        <f t="shared" si="16"/>
        <v>PHPampanga</v>
      </c>
    </row>
    <row r="4299" spans="1:3" ht="12" customHeight="1">
      <c r="A4299" s="215" t="s">
        <v>12617</v>
      </c>
      <c r="B4299" s="215" t="s">
        <v>12618</v>
      </c>
      <c r="C4299" s="215" t="str">
        <f t="shared" si="16"/>
        <v>PHTarlac</v>
      </c>
    </row>
    <row r="4300" spans="1:3" ht="12" customHeight="1">
      <c r="A4300" s="215" t="s">
        <v>12617</v>
      </c>
      <c r="B4300" s="215" t="s">
        <v>12619</v>
      </c>
      <c r="C4300" s="215" t="str">
        <f t="shared" si="16"/>
        <v>PHTarlak</v>
      </c>
    </row>
    <row r="4301" spans="1:3" ht="12" customHeight="1">
      <c r="A4301" s="215" t="s">
        <v>12620</v>
      </c>
      <c r="B4301" s="215" t="s">
        <v>12621</v>
      </c>
      <c r="C4301" s="215" t="str">
        <f t="shared" si="16"/>
        <v>PHZambales</v>
      </c>
    </row>
    <row r="4302" spans="1:3" ht="12" customHeight="1">
      <c r="A4302" s="215" t="s">
        <v>12620</v>
      </c>
      <c r="B4302" s="215" t="s">
        <v>12622</v>
      </c>
      <c r="C4302" s="215" t="str">
        <f t="shared" si="16"/>
        <v>PHSambales</v>
      </c>
    </row>
    <row r="4303" spans="1:3" ht="12" customHeight="1">
      <c r="A4303" s="215" t="s">
        <v>12623</v>
      </c>
      <c r="B4303" s="215" t="s">
        <v>12624</v>
      </c>
      <c r="C4303" s="215" t="str">
        <f t="shared" si="16"/>
        <v>PHBicol (Region V)</v>
      </c>
    </row>
    <row r="4304" spans="1:3" ht="12" customHeight="1">
      <c r="A4304" s="215" t="s">
        <v>12623</v>
      </c>
      <c r="B4304" s="215" t="s">
        <v>12625</v>
      </c>
      <c r="C4304" s="215" t="str">
        <f t="shared" si="16"/>
        <v>PHRehiyon ng Bikol</v>
      </c>
    </row>
    <row r="4305" spans="1:3" ht="12" customHeight="1">
      <c r="A4305" s="215" t="s">
        <v>12626</v>
      </c>
      <c r="B4305" s="215" t="s">
        <v>12627</v>
      </c>
      <c r="C4305" s="215" t="str">
        <f t="shared" si="16"/>
        <v>PHAlbay</v>
      </c>
    </row>
    <row r="4306" spans="1:3" ht="12" customHeight="1">
      <c r="A4306" s="215" t="s">
        <v>12626</v>
      </c>
      <c r="B4306" s="215" t="s">
        <v>12627</v>
      </c>
      <c r="C4306" s="215" t="str">
        <f t="shared" si="16"/>
        <v>PHAlbay</v>
      </c>
    </row>
    <row r="4307" spans="1:3" ht="12" customHeight="1">
      <c r="A4307" s="215" t="s">
        <v>12628</v>
      </c>
      <c r="B4307" s="215" t="s">
        <v>12629</v>
      </c>
      <c r="C4307" s="215" t="str">
        <f t="shared" si="16"/>
        <v>PHCamarines Norte</v>
      </c>
    </row>
    <row r="4308" spans="1:3" ht="12" customHeight="1">
      <c r="A4308" s="215" t="s">
        <v>12628</v>
      </c>
      <c r="B4308" s="215" t="s">
        <v>12630</v>
      </c>
      <c r="C4308" s="215" t="str">
        <f t="shared" si="16"/>
        <v>PHHilagang Kamarines</v>
      </c>
    </row>
    <row r="4309" spans="1:3" ht="12" customHeight="1">
      <c r="A4309" s="215" t="s">
        <v>12631</v>
      </c>
      <c r="B4309" s="215" t="s">
        <v>12632</v>
      </c>
      <c r="C4309" s="215" t="str">
        <f t="shared" si="16"/>
        <v>PHCamarines Sur</v>
      </c>
    </row>
    <row r="4310" spans="1:3" ht="12" customHeight="1">
      <c r="A4310" s="215" t="s">
        <v>12631</v>
      </c>
      <c r="B4310" s="215" t="s">
        <v>12633</v>
      </c>
      <c r="C4310" s="215" t="str">
        <f t="shared" si="16"/>
        <v>PHTimog Kamarines</v>
      </c>
    </row>
    <row r="4311" spans="1:3" ht="12" customHeight="1">
      <c r="A4311" s="215" t="s">
        <v>12634</v>
      </c>
      <c r="B4311" s="215" t="s">
        <v>12635</v>
      </c>
      <c r="C4311" s="215" t="str">
        <f t="shared" si="16"/>
        <v>PHCatanduanes</v>
      </c>
    </row>
    <row r="4312" spans="1:3" ht="12" customHeight="1">
      <c r="A4312" s="215" t="s">
        <v>12634</v>
      </c>
      <c r="B4312" s="215" t="s">
        <v>12636</v>
      </c>
      <c r="C4312" s="215" t="str">
        <f t="shared" si="16"/>
        <v>PHKatanduwanes</v>
      </c>
    </row>
    <row r="4313" spans="1:3" ht="12" customHeight="1">
      <c r="A4313" s="215" t="s">
        <v>12637</v>
      </c>
      <c r="B4313" s="215" t="s">
        <v>12638</v>
      </c>
      <c r="C4313" s="215" t="str">
        <f t="shared" si="16"/>
        <v>PHMasbate</v>
      </c>
    </row>
    <row r="4314" spans="1:3" ht="12" customHeight="1">
      <c r="A4314" s="215" t="s">
        <v>12637</v>
      </c>
      <c r="B4314" s="215" t="s">
        <v>12638</v>
      </c>
      <c r="C4314" s="215" t="str">
        <f t="shared" si="16"/>
        <v>PHMasbate</v>
      </c>
    </row>
    <row r="4315" spans="1:3" ht="12" customHeight="1">
      <c r="A4315" s="215" t="s">
        <v>12639</v>
      </c>
      <c r="B4315" s="215" t="s">
        <v>12640</v>
      </c>
      <c r="C4315" s="215" t="str">
        <f t="shared" si="16"/>
        <v>PHSorsogon</v>
      </c>
    </row>
    <row r="4316" spans="1:3" ht="12" customHeight="1">
      <c r="A4316" s="215" t="s">
        <v>12639</v>
      </c>
      <c r="B4316" s="215" t="s">
        <v>12640</v>
      </c>
      <c r="C4316" s="215" t="str">
        <f t="shared" si="16"/>
        <v>PHSorsogon</v>
      </c>
    </row>
    <row r="4317" spans="1:3" ht="12" customHeight="1">
      <c r="A4317" s="215" t="s">
        <v>12641</v>
      </c>
      <c r="B4317" s="215" t="s">
        <v>12642</v>
      </c>
      <c r="C4317" s="215" t="str">
        <f t="shared" si="16"/>
        <v>PHWestern Visayas (Region VI)</v>
      </c>
    </row>
    <row r="4318" spans="1:3" ht="12" customHeight="1">
      <c r="A4318" s="215" t="s">
        <v>12641</v>
      </c>
      <c r="B4318" s="215" t="s">
        <v>12643</v>
      </c>
      <c r="C4318" s="215" t="str">
        <f t="shared" si="16"/>
        <v>PHRehiyon ng Kanlurang Bisaya</v>
      </c>
    </row>
    <row r="4319" spans="1:3" ht="12" customHeight="1">
      <c r="A4319" s="215" t="s">
        <v>12644</v>
      </c>
      <c r="B4319" s="215" t="s">
        <v>12645</v>
      </c>
      <c r="C4319" s="215" t="str">
        <f t="shared" si="16"/>
        <v>PHAklan</v>
      </c>
    </row>
    <row r="4320" spans="1:3" ht="12" customHeight="1">
      <c r="A4320" s="215" t="s">
        <v>12644</v>
      </c>
      <c r="B4320" s="215" t="s">
        <v>12645</v>
      </c>
      <c r="C4320" s="215" t="str">
        <f t="shared" si="16"/>
        <v>PHAklan</v>
      </c>
    </row>
    <row r="4321" spans="1:3" ht="12" customHeight="1">
      <c r="A4321" s="215" t="s">
        <v>12646</v>
      </c>
      <c r="B4321" s="215" t="s">
        <v>12647</v>
      </c>
      <c r="C4321" s="215" t="str">
        <f t="shared" si="16"/>
        <v>PHAntique</v>
      </c>
    </row>
    <row r="4322" spans="1:3" ht="12" customHeight="1">
      <c r="A4322" s="215" t="s">
        <v>12646</v>
      </c>
      <c r="B4322" s="215" t="s">
        <v>12648</v>
      </c>
      <c r="C4322" s="215" t="str">
        <f t="shared" si="16"/>
        <v>PHAntike</v>
      </c>
    </row>
    <row r="4323" spans="1:3" ht="12" customHeight="1">
      <c r="A4323" s="215" t="s">
        <v>12649</v>
      </c>
      <c r="B4323" s="215" t="s">
        <v>12650</v>
      </c>
      <c r="C4323" s="215" t="str">
        <f t="shared" si="16"/>
        <v>PHCapiz</v>
      </c>
    </row>
    <row r="4324" spans="1:3" ht="12" customHeight="1">
      <c r="A4324" s="215" t="s">
        <v>12649</v>
      </c>
      <c r="B4324" s="215" t="s">
        <v>12651</v>
      </c>
      <c r="C4324" s="215" t="str">
        <f t="shared" si="16"/>
        <v>PHKapis</v>
      </c>
    </row>
    <row r="4325" spans="1:3" ht="12" customHeight="1">
      <c r="A4325" s="215" t="s">
        <v>12652</v>
      </c>
      <c r="B4325" s="215" t="s">
        <v>12653</v>
      </c>
      <c r="C4325" s="215" t="str">
        <f t="shared" si="16"/>
        <v>PHGuimaras</v>
      </c>
    </row>
    <row r="4326" spans="1:3" ht="12" customHeight="1">
      <c r="A4326" s="215" t="s">
        <v>12652</v>
      </c>
      <c r="B4326" s="215" t="s">
        <v>12654</v>
      </c>
      <c r="C4326" s="215" t="str">
        <f t="shared" si="16"/>
        <v>PHGimaras</v>
      </c>
    </row>
    <row r="4327" spans="1:3" ht="12" customHeight="1">
      <c r="A4327" s="215" t="s">
        <v>12655</v>
      </c>
      <c r="B4327" s="215" t="s">
        <v>12656</v>
      </c>
      <c r="C4327" s="215" t="str">
        <f t="shared" si="16"/>
        <v>PHIloilo</v>
      </c>
    </row>
    <row r="4328" spans="1:3" ht="12" customHeight="1">
      <c r="A4328" s="215" t="s">
        <v>12655</v>
      </c>
      <c r="B4328" s="215" t="s">
        <v>12656</v>
      </c>
      <c r="C4328" s="215" t="str">
        <f t="shared" si="16"/>
        <v>PHIloilo</v>
      </c>
    </row>
    <row r="4329" spans="1:3" ht="12" customHeight="1">
      <c r="A4329" s="215" t="s">
        <v>12657</v>
      </c>
      <c r="B4329" s="215" t="s">
        <v>12658</v>
      </c>
      <c r="C4329" s="215" t="str">
        <f t="shared" si="16"/>
        <v>PHNegros Occidental</v>
      </c>
    </row>
    <row r="4330" spans="1:3" ht="12" customHeight="1">
      <c r="A4330" s="215" t="s">
        <v>12657</v>
      </c>
      <c r="B4330" s="215" t="s">
        <v>12659</v>
      </c>
      <c r="C4330" s="215" t="str">
        <f t="shared" si="16"/>
        <v>PHKanlurang Negros</v>
      </c>
    </row>
    <row r="4331" spans="1:3" ht="12" customHeight="1">
      <c r="A4331" s="215" t="s">
        <v>12660</v>
      </c>
      <c r="B4331" s="215" t="s">
        <v>12661</v>
      </c>
      <c r="C4331" s="215" t="str">
        <f t="shared" si="16"/>
        <v>PHCentral Visayas (Region VII)</v>
      </c>
    </row>
    <row r="4332" spans="1:3" ht="12" customHeight="1">
      <c r="A4332" s="215" t="s">
        <v>12660</v>
      </c>
      <c r="B4332" s="215" t="s">
        <v>12662</v>
      </c>
      <c r="C4332" s="215" t="str">
        <f t="shared" si="16"/>
        <v>PHRehiyon ng Gitnang Bisaya</v>
      </c>
    </row>
    <row r="4333" spans="1:3" ht="12" customHeight="1">
      <c r="A4333" s="215" t="s">
        <v>12663</v>
      </c>
      <c r="B4333" s="215" t="s">
        <v>12664</v>
      </c>
      <c r="C4333" s="215" t="str">
        <f t="shared" si="16"/>
        <v>PHBohol</v>
      </c>
    </row>
    <row r="4334" spans="1:3" ht="12" customHeight="1">
      <c r="A4334" s="215" t="s">
        <v>12663</v>
      </c>
      <c r="B4334" s="215" t="s">
        <v>12664</v>
      </c>
      <c r="C4334" s="215" t="str">
        <f t="shared" si="16"/>
        <v>PHBohol</v>
      </c>
    </row>
    <row r="4335" spans="1:3" ht="12" customHeight="1">
      <c r="A4335" s="215" t="s">
        <v>12665</v>
      </c>
      <c r="B4335" s="215" t="s">
        <v>12666</v>
      </c>
      <c r="C4335" s="215" t="str">
        <f t="shared" si="16"/>
        <v>PHCebu</v>
      </c>
    </row>
    <row r="4336" spans="1:3" ht="12" customHeight="1">
      <c r="A4336" s="215" t="s">
        <v>12665</v>
      </c>
      <c r="B4336" s="215" t="s">
        <v>12667</v>
      </c>
      <c r="C4336" s="215" t="str">
        <f t="shared" si="16"/>
        <v>PHSebu</v>
      </c>
    </row>
    <row r="4337" spans="1:3" ht="12" customHeight="1">
      <c r="A4337" s="215" t="s">
        <v>12668</v>
      </c>
      <c r="B4337" s="215" t="s">
        <v>12669</v>
      </c>
      <c r="C4337" s="215" t="str">
        <f t="shared" ref="C4337:C4591" si="17">LEFT(A4337,2)&amp;B4337</f>
        <v>PHNegros Oriental</v>
      </c>
    </row>
    <row r="4338" spans="1:3" ht="12" customHeight="1">
      <c r="A4338" s="215" t="s">
        <v>12668</v>
      </c>
      <c r="B4338" s="215" t="s">
        <v>12670</v>
      </c>
      <c r="C4338" s="215" t="str">
        <f t="shared" si="17"/>
        <v>PHSilangang Negros</v>
      </c>
    </row>
    <row r="4339" spans="1:3" ht="12" customHeight="1">
      <c r="A4339" s="215" t="s">
        <v>12671</v>
      </c>
      <c r="B4339" s="215" t="s">
        <v>12672</v>
      </c>
      <c r="C4339" s="215" t="str">
        <f t="shared" si="17"/>
        <v>PHSiquijor</v>
      </c>
    </row>
    <row r="4340" spans="1:3" ht="12" customHeight="1">
      <c r="A4340" s="215" t="s">
        <v>12671</v>
      </c>
      <c r="B4340" s="215" t="s">
        <v>12673</v>
      </c>
      <c r="C4340" s="215" t="str">
        <f t="shared" si="17"/>
        <v>PHSikihor</v>
      </c>
    </row>
    <row r="4341" spans="1:3" ht="12" customHeight="1">
      <c r="A4341" s="215" t="s">
        <v>12674</v>
      </c>
      <c r="B4341" s="215" t="s">
        <v>12675</v>
      </c>
      <c r="C4341" s="215" t="str">
        <f t="shared" si="17"/>
        <v>PHEastern Visayas (Region VIII)</v>
      </c>
    </row>
    <row r="4342" spans="1:3" ht="12" customHeight="1">
      <c r="A4342" s="215" t="s">
        <v>12674</v>
      </c>
      <c r="B4342" s="215" t="s">
        <v>12676</v>
      </c>
      <c r="C4342" s="215" t="str">
        <f t="shared" si="17"/>
        <v>PHRehiyon ng Silangang Bisaya</v>
      </c>
    </row>
    <row r="4343" spans="1:3" ht="12" customHeight="1">
      <c r="A4343" s="215" t="s">
        <v>12677</v>
      </c>
      <c r="B4343" s="215" t="s">
        <v>12678</v>
      </c>
      <c r="C4343" s="215" t="str">
        <f t="shared" si="17"/>
        <v>PHBiliran</v>
      </c>
    </row>
    <row r="4344" spans="1:3" ht="12" customHeight="1">
      <c r="A4344" s="215" t="s">
        <v>12677</v>
      </c>
      <c r="B4344" s="215" t="s">
        <v>12678</v>
      </c>
      <c r="C4344" s="215" t="str">
        <f t="shared" si="17"/>
        <v>PHBiliran</v>
      </c>
    </row>
    <row r="4345" spans="1:3" ht="12" customHeight="1">
      <c r="A4345" s="215" t="s">
        <v>12679</v>
      </c>
      <c r="B4345" s="215" t="s">
        <v>12680</v>
      </c>
      <c r="C4345" s="215" t="str">
        <f t="shared" si="17"/>
        <v>PHEastern Samar</v>
      </c>
    </row>
    <row r="4346" spans="1:3" ht="12" customHeight="1">
      <c r="A4346" s="215" t="s">
        <v>12679</v>
      </c>
      <c r="B4346" s="215" t="s">
        <v>12681</v>
      </c>
      <c r="C4346" s="215" t="str">
        <f t="shared" si="17"/>
        <v>PHSilangang Samar</v>
      </c>
    </row>
    <row r="4347" spans="1:3" ht="12" customHeight="1">
      <c r="A4347" s="215" t="s">
        <v>12682</v>
      </c>
      <c r="B4347" s="215" t="s">
        <v>12683</v>
      </c>
      <c r="C4347" s="215" t="str">
        <f t="shared" si="17"/>
        <v>PHLeyte</v>
      </c>
    </row>
    <row r="4348" spans="1:3" ht="12" customHeight="1">
      <c r="A4348" s="215" t="s">
        <v>12682</v>
      </c>
      <c r="B4348" s="215" t="s">
        <v>12683</v>
      </c>
      <c r="C4348" s="215" t="str">
        <f t="shared" si="17"/>
        <v>PHLeyte</v>
      </c>
    </row>
    <row r="4349" spans="1:3" ht="12" customHeight="1">
      <c r="A4349" s="215" t="s">
        <v>12684</v>
      </c>
      <c r="B4349" s="215" t="s">
        <v>12685</v>
      </c>
      <c r="C4349" s="215" t="str">
        <f t="shared" si="17"/>
        <v>PHNorthern Samar</v>
      </c>
    </row>
    <row r="4350" spans="1:3" ht="12" customHeight="1">
      <c r="A4350" s="215" t="s">
        <v>12684</v>
      </c>
      <c r="B4350" s="215" t="s">
        <v>12686</v>
      </c>
      <c r="C4350" s="215" t="str">
        <f t="shared" si="17"/>
        <v>PHHilagang Samar</v>
      </c>
    </row>
    <row r="4351" spans="1:3" ht="12" customHeight="1">
      <c r="A4351" s="215" t="s">
        <v>12687</v>
      </c>
      <c r="B4351" s="215" t="s">
        <v>12688</v>
      </c>
      <c r="C4351" s="215" t="str">
        <f t="shared" si="17"/>
        <v>PHSouthern Leyte</v>
      </c>
    </row>
    <row r="4352" spans="1:3" ht="12" customHeight="1">
      <c r="A4352" s="215" t="s">
        <v>12687</v>
      </c>
      <c r="B4352" s="215" t="s">
        <v>12689</v>
      </c>
      <c r="C4352" s="215" t="str">
        <f t="shared" si="17"/>
        <v>PHKatimogang Leyte</v>
      </c>
    </row>
    <row r="4353" spans="1:3" ht="12" customHeight="1">
      <c r="A4353" s="215" t="s">
        <v>12690</v>
      </c>
      <c r="B4353" s="215" t="s">
        <v>12691</v>
      </c>
      <c r="C4353" s="215" t="str">
        <f t="shared" si="17"/>
        <v>PHSamar</v>
      </c>
    </row>
    <row r="4354" spans="1:3" ht="12" customHeight="1">
      <c r="A4354" s="215" t="s">
        <v>12690</v>
      </c>
      <c r="B4354" s="215" t="s">
        <v>12691</v>
      </c>
      <c r="C4354" s="215" t="str">
        <f t="shared" si="17"/>
        <v>PHSamar</v>
      </c>
    </row>
    <row r="4355" spans="1:3" ht="12" customHeight="1">
      <c r="A4355" s="215" t="s">
        <v>12692</v>
      </c>
      <c r="B4355" s="215" t="s">
        <v>12693</v>
      </c>
      <c r="C4355" s="215" t="str">
        <f t="shared" si="17"/>
        <v>PHZamboanga Peninsula (Region IX)</v>
      </c>
    </row>
    <row r="4356" spans="1:3" ht="12" customHeight="1">
      <c r="A4356" s="215" t="s">
        <v>12692</v>
      </c>
      <c r="B4356" s="215" t="s">
        <v>12694</v>
      </c>
      <c r="C4356" s="215" t="str">
        <f t="shared" si="17"/>
        <v>PHRehiyon ng Tangway ng Sambuwangga</v>
      </c>
    </row>
    <row r="4357" spans="1:3" ht="12" customHeight="1">
      <c r="A4357" s="215" t="s">
        <v>12695</v>
      </c>
      <c r="B4357" s="215" t="s">
        <v>12696</v>
      </c>
      <c r="C4357" s="215" t="str">
        <f t="shared" si="17"/>
        <v>PHBasilan</v>
      </c>
    </row>
    <row r="4358" spans="1:3" ht="12" customHeight="1">
      <c r="A4358" s="215" t="s">
        <v>12695</v>
      </c>
      <c r="B4358" s="215" t="s">
        <v>12696</v>
      </c>
      <c r="C4358" s="215" t="str">
        <f t="shared" si="17"/>
        <v>PHBasilan</v>
      </c>
    </row>
    <row r="4359" spans="1:3" ht="12" customHeight="1">
      <c r="A4359" s="215" t="s">
        <v>12697</v>
      </c>
      <c r="B4359" s="215" t="s">
        <v>12698</v>
      </c>
      <c r="C4359" s="215" t="str">
        <f t="shared" si="17"/>
        <v>PHZamboanga del Norte</v>
      </c>
    </row>
    <row r="4360" spans="1:3" ht="12" customHeight="1">
      <c r="A4360" s="215" t="s">
        <v>12697</v>
      </c>
      <c r="B4360" s="215" t="s">
        <v>12699</v>
      </c>
      <c r="C4360" s="215" t="str">
        <f t="shared" si="17"/>
        <v>PHHilagang Sambuwangga</v>
      </c>
    </row>
    <row r="4361" spans="1:3" ht="12" customHeight="1">
      <c r="A4361" s="215" t="s">
        <v>12700</v>
      </c>
      <c r="B4361" s="215" t="s">
        <v>12701</v>
      </c>
      <c r="C4361" s="215" t="str">
        <f t="shared" si="17"/>
        <v>PHZamboanga del Sur</v>
      </c>
    </row>
    <row r="4362" spans="1:3" ht="12" customHeight="1">
      <c r="A4362" s="215" t="s">
        <v>12700</v>
      </c>
      <c r="B4362" s="215" t="s">
        <v>12702</v>
      </c>
      <c r="C4362" s="215" t="str">
        <f t="shared" si="17"/>
        <v>PHTimog Sambuwangga</v>
      </c>
    </row>
    <row r="4363" spans="1:3" ht="12" customHeight="1">
      <c r="A4363" s="215" t="s">
        <v>12703</v>
      </c>
      <c r="B4363" s="215" t="s">
        <v>12704</v>
      </c>
      <c r="C4363" s="215" t="str">
        <f t="shared" si="17"/>
        <v>PHZamboanga Sibugay</v>
      </c>
    </row>
    <row r="4364" spans="1:3" ht="12" customHeight="1">
      <c r="A4364" s="215" t="s">
        <v>12703</v>
      </c>
      <c r="B4364" s="215" t="s">
        <v>12705</v>
      </c>
      <c r="C4364" s="215" t="str">
        <f t="shared" si="17"/>
        <v>PHSambuwangga Sibugay</v>
      </c>
    </row>
    <row r="4365" spans="1:3" ht="12" customHeight="1">
      <c r="A4365" s="215" t="s">
        <v>12706</v>
      </c>
      <c r="B4365" s="215" t="s">
        <v>12707</v>
      </c>
      <c r="C4365" s="215" t="str">
        <f t="shared" si="17"/>
        <v>PHNorthern Mindanao (Region X)</v>
      </c>
    </row>
    <row r="4366" spans="1:3" ht="12" customHeight="1">
      <c r="A4366" s="215" t="s">
        <v>12706</v>
      </c>
      <c r="B4366" s="215" t="s">
        <v>12708</v>
      </c>
      <c r="C4366" s="215" t="str">
        <f t="shared" si="17"/>
        <v>PHRehiyon ng Hilagang Mindanaw</v>
      </c>
    </row>
    <row r="4367" spans="1:3" ht="12" customHeight="1">
      <c r="A4367" s="215" t="s">
        <v>12709</v>
      </c>
      <c r="B4367" s="215" t="s">
        <v>12710</v>
      </c>
      <c r="C4367" s="215" t="str">
        <f t="shared" si="17"/>
        <v>PHBukidnon</v>
      </c>
    </row>
    <row r="4368" spans="1:3" ht="12" customHeight="1">
      <c r="A4368" s="215" t="s">
        <v>12709</v>
      </c>
      <c r="B4368" s="215" t="s">
        <v>12710</v>
      </c>
      <c r="C4368" s="215" t="str">
        <f t="shared" si="17"/>
        <v>PHBukidnon</v>
      </c>
    </row>
    <row r="4369" spans="1:3" ht="12" customHeight="1">
      <c r="A4369" s="215" t="s">
        <v>12711</v>
      </c>
      <c r="B4369" s="215" t="s">
        <v>12712</v>
      </c>
      <c r="C4369" s="215" t="str">
        <f t="shared" si="17"/>
        <v>PHCamiguin</v>
      </c>
    </row>
    <row r="4370" spans="1:3" ht="12" customHeight="1">
      <c r="A4370" s="215" t="s">
        <v>12711</v>
      </c>
      <c r="B4370" s="215" t="s">
        <v>12713</v>
      </c>
      <c r="C4370" s="215" t="str">
        <f t="shared" si="17"/>
        <v>PHKamigin</v>
      </c>
    </row>
    <row r="4371" spans="1:3" ht="12" customHeight="1">
      <c r="A4371" s="215" t="s">
        <v>12714</v>
      </c>
      <c r="B4371" s="215" t="s">
        <v>12715</v>
      </c>
      <c r="C4371" s="215" t="str">
        <f t="shared" si="17"/>
        <v>PHMisamis Occidental</v>
      </c>
    </row>
    <row r="4372" spans="1:3" ht="12" customHeight="1">
      <c r="A4372" s="215" t="s">
        <v>12714</v>
      </c>
      <c r="B4372" s="215" t="s">
        <v>12716</v>
      </c>
      <c r="C4372" s="215" t="str">
        <f t="shared" si="17"/>
        <v>PHKanlurang Misamis</v>
      </c>
    </row>
    <row r="4373" spans="1:3" ht="12" customHeight="1">
      <c r="A4373" s="215" t="s">
        <v>12717</v>
      </c>
      <c r="B4373" s="215" t="s">
        <v>12718</v>
      </c>
      <c r="C4373" s="215" t="str">
        <f t="shared" si="17"/>
        <v>PHMisamis Oriental</v>
      </c>
    </row>
    <row r="4374" spans="1:3" ht="12" customHeight="1">
      <c r="A4374" s="215" t="s">
        <v>12717</v>
      </c>
      <c r="B4374" s="215" t="s">
        <v>12719</v>
      </c>
      <c r="C4374" s="215" t="str">
        <f t="shared" si="17"/>
        <v>PHSilangang Misamis</v>
      </c>
    </row>
    <row r="4375" spans="1:3" ht="12" customHeight="1">
      <c r="A4375" s="215" t="s">
        <v>12720</v>
      </c>
      <c r="B4375" s="215" t="s">
        <v>12721</v>
      </c>
      <c r="C4375" s="215" t="str">
        <f t="shared" si="17"/>
        <v>PHDavao (Region XI)</v>
      </c>
    </row>
    <row r="4376" spans="1:3" ht="12" customHeight="1">
      <c r="A4376" s="215" t="s">
        <v>12720</v>
      </c>
      <c r="B4376" s="215" t="s">
        <v>12722</v>
      </c>
      <c r="C4376" s="215" t="str">
        <f t="shared" si="17"/>
        <v>PHRehiyon ng Dabaw</v>
      </c>
    </row>
    <row r="4377" spans="1:3" ht="12" customHeight="1">
      <c r="A4377" s="215" t="s">
        <v>12723</v>
      </c>
      <c r="B4377" s="215" t="s">
        <v>12724</v>
      </c>
      <c r="C4377" s="215" t="str">
        <f t="shared" si="17"/>
        <v>PHCompostela Valley</v>
      </c>
    </row>
    <row r="4378" spans="1:3" ht="12" customHeight="1">
      <c r="A4378" s="215" t="s">
        <v>12723</v>
      </c>
      <c r="B4378" s="215" t="s">
        <v>12725</v>
      </c>
      <c r="C4378" s="215" t="str">
        <f t="shared" si="17"/>
        <v>PHLambak ng Kompostela</v>
      </c>
    </row>
    <row r="4379" spans="1:3" ht="12" customHeight="1">
      <c r="A4379" s="215" t="s">
        <v>12726</v>
      </c>
      <c r="B4379" s="215" t="s">
        <v>12727</v>
      </c>
      <c r="C4379" s="215" t="str">
        <f t="shared" si="17"/>
        <v>PHDavao Oriental</v>
      </c>
    </row>
    <row r="4380" spans="1:3" ht="12" customHeight="1">
      <c r="A4380" s="215" t="s">
        <v>12726</v>
      </c>
      <c r="B4380" s="215" t="s">
        <v>12728</v>
      </c>
      <c r="C4380" s="215" t="str">
        <f t="shared" si="17"/>
        <v>PHSilangang Dabaw</v>
      </c>
    </row>
    <row r="4381" spans="1:3" ht="12" customHeight="1">
      <c r="A4381" s="215" t="s">
        <v>12729</v>
      </c>
      <c r="B4381" s="215" t="s">
        <v>12730</v>
      </c>
      <c r="C4381" s="215" t="str">
        <f t="shared" si="17"/>
        <v>PHDavao del Sur</v>
      </c>
    </row>
    <row r="4382" spans="1:3" ht="12" customHeight="1">
      <c r="A4382" s="215" t="s">
        <v>12729</v>
      </c>
      <c r="B4382" s="215" t="s">
        <v>12731</v>
      </c>
      <c r="C4382" s="215" t="str">
        <f t="shared" si="17"/>
        <v>PHTimog Dabaw</v>
      </c>
    </row>
    <row r="4383" spans="1:3" ht="12" customHeight="1">
      <c r="A4383" s="215" t="s">
        <v>12732</v>
      </c>
      <c r="B4383" s="215" t="s">
        <v>12733</v>
      </c>
      <c r="C4383" s="215" t="str">
        <f t="shared" si="17"/>
        <v>PHDavao del Norte</v>
      </c>
    </row>
    <row r="4384" spans="1:3" ht="12" customHeight="1">
      <c r="A4384" s="215" t="s">
        <v>12732</v>
      </c>
      <c r="B4384" s="215" t="s">
        <v>12734</v>
      </c>
      <c r="C4384" s="215" t="str">
        <f t="shared" si="17"/>
        <v>PHHilagang Dabaw</v>
      </c>
    </row>
    <row r="4385" spans="1:3" ht="12" customHeight="1">
      <c r="A4385" s="215" t="s">
        <v>12735</v>
      </c>
      <c r="B4385" s="215" t="s">
        <v>12736</v>
      </c>
      <c r="C4385" s="215" t="str">
        <f t="shared" si="17"/>
        <v>PHDavao Occidental</v>
      </c>
    </row>
    <row r="4386" spans="1:3" ht="12" customHeight="1">
      <c r="A4386" s="215" t="s">
        <v>12735</v>
      </c>
      <c r="B4386" s="215" t="s">
        <v>12737</v>
      </c>
      <c r="C4386" s="215" t="str">
        <f t="shared" si="17"/>
        <v>PHKanlurang Dabaw</v>
      </c>
    </row>
    <row r="4387" spans="1:3" ht="12" customHeight="1">
      <c r="A4387" s="215" t="s">
        <v>12738</v>
      </c>
      <c r="B4387" s="215" t="s">
        <v>12739</v>
      </c>
      <c r="C4387" s="215" t="str">
        <f t="shared" si="17"/>
        <v>PHSarangani</v>
      </c>
    </row>
    <row r="4388" spans="1:3" ht="12" customHeight="1">
      <c r="A4388" s="215" t="s">
        <v>12738</v>
      </c>
      <c r="B4388" s="215" t="s">
        <v>12739</v>
      </c>
      <c r="C4388" s="215" t="str">
        <f t="shared" si="17"/>
        <v>PHSarangani</v>
      </c>
    </row>
    <row r="4389" spans="1:3" ht="12" customHeight="1">
      <c r="A4389" s="215" t="s">
        <v>12740</v>
      </c>
      <c r="B4389" s="215" t="s">
        <v>12741</v>
      </c>
      <c r="C4389" s="215" t="str">
        <f t="shared" si="17"/>
        <v>PHSouth Cotabato</v>
      </c>
    </row>
    <row r="4390" spans="1:3" ht="12" customHeight="1">
      <c r="A4390" s="215" t="s">
        <v>12740</v>
      </c>
      <c r="B4390" s="215" t="s">
        <v>12742</v>
      </c>
      <c r="C4390" s="215" t="str">
        <f t="shared" si="17"/>
        <v>PHTimog Kotabato</v>
      </c>
    </row>
    <row r="4391" spans="1:3" ht="12" customHeight="1">
      <c r="A4391" s="215" t="s">
        <v>12743</v>
      </c>
      <c r="B4391" s="215" t="s">
        <v>12744</v>
      </c>
      <c r="C4391" s="215" t="str">
        <f t="shared" si="17"/>
        <v>PHSoccsksargen (Region XII)</v>
      </c>
    </row>
    <row r="4392" spans="1:3" ht="12" customHeight="1">
      <c r="A4392" s="215" t="s">
        <v>12743</v>
      </c>
      <c r="B4392" s="215" t="s">
        <v>12745</v>
      </c>
      <c r="C4392" s="215" t="str">
        <f t="shared" si="17"/>
        <v>PHRehiyon ng Soccsksargen</v>
      </c>
    </row>
    <row r="4393" spans="1:3" ht="12" customHeight="1">
      <c r="A4393" s="215" t="s">
        <v>12746</v>
      </c>
      <c r="B4393" s="215" t="s">
        <v>12747</v>
      </c>
      <c r="C4393" s="215" t="str">
        <f t="shared" si="17"/>
        <v>PHLanao del Norte</v>
      </c>
    </row>
    <row r="4394" spans="1:3" ht="12" customHeight="1">
      <c r="A4394" s="215" t="s">
        <v>12746</v>
      </c>
      <c r="B4394" s="215" t="s">
        <v>12748</v>
      </c>
      <c r="C4394" s="215" t="str">
        <f t="shared" si="17"/>
        <v>PHHilagang Lanaw</v>
      </c>
    </row>
    <row r="4395" spans="1:3" ht="12" customHeight="1">
      <c r="A4395" s="215" t="s">
        <v>12749</v>
      </c>
      <c r="B4395" s="215" t="s">
        <v>12750</v>
      </c>
      <c r="C4395" s="215" t="str">
        <f t="shared" si="17"/>
        <v>PHCotabato</v>
      </c>
    </row>
    <row r="4396" spans="1:3" ht="12" customHeight="1">
      <c r="A4396" s="215" t="s">
        <v>12749</v>
      </c>
      <c r="B4396" s="215" t="s">
        <v>12751</v>
      </c>
      <c r="C4396" s="215" t="str">
        <f t="shared" si="17"/>
        <v>PHKotabato</v>
      </c>
    </row>
    <row r="4397" spans="1:3" ht="12" customHeight="1">
      <c r="A4397" s="215" t="s">
        <v>12752</v>
      </c>
      <c r="B4397" s="215" t="s">
        <v>12753</v>
      </c>
      <c r="C4397" s="215" t="str">
        <f t="shared" si="17"/>
        <v>PHSultan Kudarat</v>
      </c>
    </row>
    <row r="4398" spans="1:3" ht="12" customHeight="1">
      <c r="A4398" s="215" t="s">
        <v>12752</v>
      </c>
      <c r="B4398" s="215" t="s">
        <v>12753</v>
      </c>
      <c r="C4398" s="215" t="str">
        <f t="shared" si="17"/>
        <v>PHSultan Kudarat</v>
      </c>
    </row>
    <row r="4399" spans="1:3" ht="12" customHeight="1">
      <c r="A4399" s="215" t="s">
        <v>12754</v>
      </c>
      <c r="B4399" s="215" t="s">
        <v>12755</v>
      </c>
      <c r="C4399" s="215" t="str">
        <f t="shared" si="17"/>
        <v>PHCaraga (Region XIII)</v>
      </c>
    </row>
    <row r="4400" spans="1:3" ht="12" customHeight="1">
      <c r="A4400" s="215" t="s">
        <v>12754</v>
      </c>
      <c r="B4400" s="215" t="s">
        <v>12756</v>
      </c>
      <c r="C4400" s="215" t="str">
        <f t="shared" si="17"/>
        <v>PHRehiyon ng Karaga</v>
      </c>
    </row>
    <row r="4401" spans="1:3" ht="12" customHeight="1">
      <c r="A4401" s="215" t="s">
        <v>12757</v>
      </c>
      <c r="B4401" s="215" t="s">
        <v>12758</v>
      </c>
      <c r="C4401" s="215" t="str">
        <f t="shared" si="17"/>
        <v>PHAgusan del Norte</v>
      </c>
    </row>
    <row r="4402" spans="1:3" ht="12" customHeight="1">
      <c r="A4402" s="215" t="s">
        <v>12757</v>
      </c>
      <c r="B4402" s="215" t="s">
        <v>12759</v>
      </c>
      <c r="C4402" s="215" t="str">
        <f t="shared" si="17"/>
        <v>PHHilagang Agusan</v>
      </c>
    </row>
    <row r="4403" spans="1:3" ht="12" customHeight="1">
      <c r="A4403" s="215" t="s">
        <v>12760</v>
      </c>
      <c r="B4403" s="215" t="s">
        <v>12761</v>
      </c>
      <c r="C4403" s="215" t="str">
        <f t="shared" si="17"/>
        <v>PHAgusan del Sur</v>
      </c>
    </row>
    <row r="4404" spans="1:3" ht="12" customHeight="1">
      <c r="A4404" s="215" t="s">
        <v>12760</v>
      </c>
      <c r="B4404" s="215" t="s">
        <v>12762</v>
      </c>
      <c r="C4404" s="215" t="str">
        <f t="shared" si="17"/>
        <v>PHTimog Agusan</v>
      </c>
    </row>
    <row r="4405" spans="1:3" ht="12" customHeight="1">
      <c r="A4405" s="215" t="s">
        <v>12763</v>
      </c>
      <c r="B4405" s="215" t="s">
        <v>12764</v>
      </c>
      <c r="C4405" s="215" t="str">
        <f t="shared" si="17"/>
        <v>PHDinagat Islands</v>
      </c>
    </row>
    <row r="4406" spans="1:3" ht="12" customHeight="1">
      <c r="A4406" s="215" t="s">
        <v>12763</v>
      </c>
      <c r="B4406" s="215" t="s">
        <v>12765</v>
      </c>
      <c r="C4406" s="215" t="str">
        <f t="shared" si="17"/>
        <v>PHPulo ng Dinagat</v>
      </c>
    </row>
    <row r="4407" spans="1:3" ht="12" customHeight="1">
      <c r="A4407" s="215" t="s">
        <v>12766</v>
      </c>
      <c r="B4407" s="215" t="s">
        <v>12767</v>
      </c>
      <c r="C4407" s="215" t="str">
        <f t="shared" si="17"/>
        <v>PHSurigao del Norte</v>
      </c>
    </row>
    <row r="4408" spans="1:3" ht="12" customHeight="1">
      <c r="A4408" s="215" t="s">
        <v>12766</v>
      </c>
      <c r="B4408" s="215" t="s">
        <v>12768</v>
      </c>
      <c r="C4408" s="215" t="str">
        <f t="shared" si="17"/>
        <v>PHHilagang Surigaw</v>
      </c>
    </row>
    <row r="4409" spans="1:3" ht="12" customHeight="1">
      <c r="A4409" s="215" t="s">
        <v>12769</v>
      </c>
      <c r="B4409" s="215" t="s">
        <v>12770</v>
      </c>
      <c r="C4409" s="215" t="str">
        <f t="shared" si="17"/>
        <v>PHSurigao del Sur</v>
      </c>
    </row>
    <row r="4410" spans="1:3" ht="12" customHeight="1">
      <c r="A4410" s="215" t="s">
        <v>12769</v>
      </c>
      <c r="B4410" s="215" t="s">
        <v>12771</v>
      </c>
      <c r="C4410" s="215" t="str">
        <f t="shared" si="17"/>
        <v>PHTimog Surigaw</v>
      </c>
    </row>
    <row r="4411" spans="1:3" ht="12" customHeight="1">
      <c r="A4411" s="215" t="s">
        <v>12772</v>
      </c>
      <c r="B4411" s="215" t="s">
        <v>12773</v>
      </c>
      <c r="C4411" s="215" t="str">
        <f t="shared" si="17"/>
        <v>PHAutonomous Region in Muslim Mindanao (ARMM)</v>
      </c>
    </row>
    <row r="4412" spans="1:3" ht="12" customHeight="1">
      <c r="A4412" s="215" t="s">
        <v>12772</v>
      </c>
      <c r="B4412" s="215" t="s">
        <v>12774</v>
      </c>
      <c r="C4412" s="215" t="str">
        <f t="shared" si="17"/>
        <v>PHNagsasariling Rehiyon ng Muslim sa Mindanaw</v>
      </c>
    </row>
    <row r="4413" spans="1:3" ht="12" customHeight="1">
      <c r="A4413" s="215" t="s">
        <v>12775</v>
      </c>
      <c r="B4413" s="215" t="s">
        <v>12776</v>
      </c>
      <c r="C4413" s="215" t="str">
        <f t="shared" si="17"/>
        <v>PHLanao del Sur</v>
      </c>
    </row>
    <row r="4414" spans="1:3" ht="12" customHeight="1">
      <c r="A4414" s="215" t="s">
        <v>12775</v>
      </c>
      <c r="B4414" s="215" t="s">
        <v>12777</v>
      </c>
      <c r="C4414" s="215" t="str">
        <f t="shared" si="17"/>
        <v>PHTimog Lanaw</v>
      </c>
    </row>
    <row r="4415" spans="1:3" ht="12" customHeight="1">
      <c r="A4415" s="215" t="s">
        <v>12778</v>
      </c>
      <c r="B4415" s="215" t="s">
        <v>12779</v>
      </c>
      <c r="C4415" s="215" t="str">
        <f t="shared" si="17"/>
        <v>PHMaguindanao</v>
      </c>
    </row>
    <row r="4416" spans="1:3" ht="12" customHeight="1">
      <c r="A4416" s="215" t="s">
        <v>12778</v>
      </c>
      <c r="B4416" s="215" t="s">
        <v>12780</v>
      </c>
      <c r="C4416" s="215" t="str">
        <f t="shared" si="17"/>
        <v>PHMagindanaw</v>
      </c>
    </row>
    <row r="4417" spans="1:3" ht="12" customHeight="1">
      <c r="A4417" s="215" t="s">
        <v>12781</v>
      </c>
      <c r="B4417" s="215" t="s">
        <v>12782</v>
      </c>
      <c r="C4417" s="215" t="str">
        <f t="shared" si="17"/>
        <v>PHSulu</v>
      </c>
    </row>
    <row r="4418" spans="1:3" ht="12" customHeight="1">
      <c r="A4418" s="215" t="s">
        <v>12781</v>
      </c>
      <c r="B4418" s="215" t="s">
        <v>12782</v>
      </c>
      <c r="C4418" s="215" t="str">
        <f t="shared" si="17"/>
        <v>PHSulu</v>
      </c>
    </row>
    <row r="4419" spans="1:3" ht="12" customHeight="1">
      <c r="A4419" s="215" t="s">
        <v>12783</v>
      </c>
      <c r="B4419" s="215" t="s">
        <v>12784</v>
      </c>
      <c r="C4419" s="215" t="str">
        <f t="shared" si="17"/>
        <v>PHTawi-Tawi</v>
      </c>
    </row>
    <row r="4420" spans="1:3" ht="12" customHeight="1">
      <c r="A4420" s="215" t="s">
        <v>12783</v>
      </c>
      <c r="B4420" s="215" t="s">
        <v>12784</v>
      </c>
      <c r="C4420" s="215" t="str">
        <f t="shared" si="17"/>
        <v>PHTawi-Tawi</v>
      </c>
    </row>
    <row r="4421" spans="1:3" ht="12" customHeight="1">
      <c r="A4421" s="215" t="s">
        <v>12785</v>
      </c>
      <c r="B4421" s="215" t="s">
        <v>12786</v>
      </c>
      <c r="C4421" s="215" t="str">
        <f t="shared" si="17"/>
        <v>PHCordillera Administrative Region (CAR)</v>
      </c>
    </row>
    <row r="4422" spans="1:3" ht="12" customHeight="1">
      <c r="A4422" s="215" t="s">
        <v>12785</v>
      </c>
      <c r="B4422" s="215" t="s">
        <v>12787</v>
      </c>
      <c r="C4422" s="215" t="str">
        <f t="shared" si="17"/>
        <v>PHRehiyon ng Administratibo ng Kordilyera</v>
      </c>
    </row>
    <row r="4423" spans="1:3" ht="12" customHeight="1">
      <c r="A4423" s="215" t="s">
        <v>12788</v>
      </c>
      <c r="B4423" s="215" t="s">
        <v>12789</v>
      </c>
      <c r="C4423" s="215" t="str">
        <f t="shared" si="17"/>
        <v>PHAbra</v>
      </c>
    </row>
    <row r="4424" spans="1:3" ht="12" customHeight="1">
      <c r="A4424" s="215" t="s">
        <v>12788</v>
      </c>
      <c r="B4424" s="215" t="s">
        <v>12789</v>
      </c>
      <c r="C4424" s="215" t="str">
        <f t="shared" si="17"/>
        <v>PHAbra</v>
      </c>
    </row>
    <row r="4425" spans="1:3" ht="12" customHeight="1">
      <c r="A4425" s="215" t="s">
        <v>12790</v>
      </c>
      <c r="B4425" s="215" t="s">
        <v>12791</v>
      </c>
      <c r="C4425" s="215" t="str">
        <f t="shared" si="17"/>
        <v>PHApayao</v>
      </c>
    </row>
    <row r="4426" spans="1:3" ht="12" customHeight="1">
      <c r="A4426" s="215" t="s">
        <v>12790</v>
      </c>
      <c r="B4426" s="215" t="s">
        <v>12792</v>
      </c>
      <c r="C4426" s="215" t="str">
        <f t="shared" si="17"/>
        <v>PHApayaw</v>
      </c>
    </row>
    <row r="4427" spans="1:3" ht="12" customHeight="1">
      <c r="A4427" s="215" t="s">
        <v>12793</v>
      </c>
      <c r="B4427" s="215" t="s">
        <v>12794</v>
      </c>
      <c r="C4427" s="215" t="str">
        <f t="shared" si="17"/>
        <v>PHBenguet</v>
      </c>
    </row>
    <row r="4428" spans="1:3" ht="12" customHeight="1">
      <c r="A4428" s="215" t="s">
        <v>12793</v>
      </c>
      <c r="B4428" s="215" t="s">
        <v>12795</v>
      </c>
      <c r="C4428" s="215" t="str">
        <f t="shared" si="17"/>
        <v>PHBenget</v>
      </c>
    </row>
    <row r="4429" spans="1:3" ht="12" customHeight="1">
      <c r="A4429" s="215" t="s">
        <v>12796</v>
      </c>
      <c r="B4429" s="215" t="s">
        <v>12797</v>
      </c>
      <c r="C4429" s="215" t="str">
        <f t="shared" si="17"/>
        <v>PHIfugao</v>
      </c>
    </row>
    <row r="4430" spans="1:3" ht="12" customHeight="1">
      <c r="A4430" s="215" t="s">
        <v>12796</v>
      </c>
      <c r="B4430" s="215" t="s">
        <v>12798</v>
      </c>
      <c r="C4430" s="215" t="str">
        <f t="shared" si="17"/>
        <v>PHIpugaw</v>
      </c>
    </row>
    <row r="4431" spans="1:3" ht="12" customHeight="1">
      <c r="A4431" s="215" t="s">
        <v>12799</v>
      </c>
      <c r="B4431" s="215" t="s">
        <v>12800</v>
      </c>
      <c r="C4431" s="215" t="str">
        <f t="shared" si="17"/>
        <v>PHKalinga</v>
      </c>
    </row>
    <row r="4432" spans="1:3" ht="12" customHeight="1">
      <c r="A4432" s="215" t="s">
        <v>12799</v>
      </c>
      <c r="B4432" s="215" t="s">
        <v>12800</v>
      </c>
      <c r="C4432" s="215" t="str">
        <f t="shared" si="17"/>
        <v>PHKalinga</v>
      </c>
    </row>
    <row r="4433" spans="1:3" ht="12" customHeight="1">
      <c r="A4433" s="215" t="s">
        <v>12801</v>
      </c>
      <c r="B4433" s="215" t="s">
        <v>12802</v>
      </c>
      <c r="C4433" s="215" t="str">
        <f t="shared" si="17"/>
        <v>PHMountain Province</v>
      </c>
    </row>
    <row r="4434" spans="1:3" ht="12" customHeight="1">
      <c r="A4434" s="215" t="s">
        <v>12801</v>
      </c>
      <c r="B4434" s="215" t="s">
        <v>12803</v>
      </c>
      <c r="C4434" s="215" t="str">
        <f t="shared" si="17"/>
        <v>PHLalawigang Bulubundukin</v>
      </c>
    </row>
    <row r="4435" spans="1:3" ht="12" customHeight="1">
      <c r="A4435" s="215" t="s">
        <v>12804</v>
      </c>
      <c r="B4435" s="215" t="s">
        <v>12805</v>
      </c>
      <c r="C4435" s="215" t="str">
        <f t="shared" si="17"/>
        <v>PHCalabarzon (Region IV-A)</v>
      </c>
    </row>
    <row r="4436" spans="1:3" ht="12" customHeight="1">
      <c r="A4436" s="215" t="s">
        <v>12804</v>
      </c>
      <c r="B4436" s="215" t="s">
        <v>12806</v>
      </c>
      <c r="C4436" s="215" t="str">
        <f t="shared" si="17"/>
        <v>PHRehiyon ng Calabarzon</v>
      </c>
    </row>
    <row r="4437" spans="1:3" ht="12" customHeight="1">
      <c r="A4437" s="215" t="s">
        <v>12807</v>
      </c>
      <c r="B4437" s="215" t="s">
        <v>12808</v>
      </c>
      <c r="C4437" s="215" t="str">
        <f t="shared" si="17"/>
        <v>PHBatangas</v>
      </c>
    </row>
    <row r="4438" spans="1:3" ht="12" customHeight="1">
      <c r="A4438" s="215" t="s">
        <v>12807</v>
      </c>
      <c r="B4438" s="215" t="s">
        <v>12808</v>
      </c>
      <c r="C4438" s="215" t="str">
        <f t="shared" si="17"/>
        <v>PHBatangas</v>
      </c>
    </row>
    <row r="4439" spans="1:3" ht="12" customHeight="1">
      <c r="A4439" s="215" t="s">
        <v>12809</v>
      </c>
      <c r="B4439" s="215" t="s">
        <v>1332</v>
      </c>
      <c r="C4439" s="215" t="str">
        <f t="shared" si="17"/>
        <v>PHCavite</v>
      </c>
    </row>
    <row r="4440" spans="1:3" ht="12" customHeight="1">
      <c r="A4440" s="215" t="s">
        <v>12809</v>
      </c>
      <c r="B4440" s="215" t="s">
        <v>12810</v>
      </c>
      <c r="C4440" s="215" t="str">
        <f t="shared" si="17"/>
        <v>PHKabite</v>
      </c>
    </row>
    <row r="4441" spans="1:3" ht="12" customHeight="1">
      <c r="A4441" s="215" t="s">
        <v>12811</v>
      </c>
      <c r="B4441" s="215" t="s">
        <v>12812</v>
      </c>
      <c r="C4441" s="215" t="str">
        <f t="shared" si="17"/>
        <v>PHLaguna</v>
      </c>
    </row>
    <row r="4442" spans="1:3" ht="12" customHeight="1">
      <c r="A4442" s="215" t="s">
        <v>12811</v>
      </c>
      <c r="B4442" s="215" t="s">
        <v>12812</v>
      </c>
      <c r="C4442" s="215" t="str">
        <f t="shared" si="17"/>
        <v>PHLaguna</v>
      </c>
    </row>
    <row r="4443" spans="1:3" ht="12" customHeight="1">
      <c r="A4443" s="215" t="s">
        <v>12813</v>
      </c>
      <c r="B4443" s="215" t="s">
        <v>12814</v>
      </c>
      <c r="C4443" s="215" t="str">
        <f t="shared" si="17"/>
        <v>PHQuezon</v>
      </c>
    </row>
    <row r="4444" spans="1:3" ht="12" customHeight="1">
      <c r="A4444" s="215" t="s">
        <v>12813</v>
      </c>
      <c r="B4444" s="215" t="s">
        <v>12815</v>
      </c>
      <c r="C4444" s="215" t="str">
        <f t="shared" si="17"/>
        <v>PHKeson</v>
      </c>
    </row>
    <row r="4445" spans="1:3" ht="12" customHeight="1">
      <c r="A4445" s="215" t="s">
        <v>12816</v>
      </c>
      <c r="B4445" s="215" t="s">
        <v>308</v>
      </c>
      <c r="C4445" s="215" t="str">
        <f t="shared" si="17"/>
        <v>PHRizal</v>
      </c>
    </row>
    <row r="4446" spans="1:3" ht="12" customHeight="1">
      <c r="A4446" s="215" t="s">
        <v>12816</v>
      </c>
      <c r="B4446" s="215" t="s">
        <v>12817</v>
      </c>
      <c r="C4446" s="215" t="str">
        <f t="shared" si="17"/>
        <v>PHRisal</v>
      </c>
    </row>
    <row r="4447" spans="1:3" ht="12" customHeight="1">
      <c r="A4447" s="215" t="s">
        <v>12818</v>
      </c>
      <c r="B4447" s="215" t="s">
        <v>12819</v>
      </c>
      <c r="C4447" s="215" t="str">
        <f t="shared" si="17"/>
        <v>PHMimaropa (Region IV-B)</v>
      </c>
    </row>
    <row r="4448" spans="1:3" ht="12" customHeight="1">
      <c r="A4448" s="215" t="s">
        <v>12818</v>
      </c>
      <c r="B4448" s="215" t="s">
        <v>12820</v>
      </c>
      <c r="C4448" s="215" t="str">
        <f t="shared" si="17"/>
        <v>PHRehiyon ng Mimaropa</v>
      </c>
    </row>
    <row r="4449" spans="1:3" ht="12" customHeight="1">
      <c r="A4449" s="215" t="s">
        <v>12821</v>
      </c>
      <c r="B4449" s="215" t="s">
        <v>12822</v>
      </c>
      <c r="C4449" s="215" t="str">
        <f t="shared" si="17"/>
        <v>PHMarinduque</v>
      </c>
    </row>
    <row r="4450" spans="1:3" ht="12" customHeight="1">
      <c r="A4450" s="215" t="s">
        <v>12821</v>
      </c>
      <c r="B4450" s="215" t="s">
        <v>12823</v>
      </c>
      <c r="C4450" s="215" t="str">
        <f t="shared" si="17"/>
        <v>PHMarinduke</v>
      </c>
    </row>
    <row r="4451" spans="1:3" ht="12" customHeight="1">
      <c r="A4451" s="215" t="s">
        <v>12824</v>
      </c>
      <c r="B4451" s="215" t="s">
        <v>12825</v>
      </c>
      <c r="C4451" s="215" t="str">
        <f t="shared" si="17"/>
        <v>PHMindoro Occidental</v>
      </c>
    </row>
    <row r="4452" spans="1:3" ht="12" customHeight="1">
      <c r="A4452" s="215" t="s">
        <v>12824</v>
      </c>
      <c r="B4452" s="215" t="s">
        <v>12826</v>
      </c>
      <c r="C4452" s="215" t="str">
        <f t="shared" si="17"/>
        <v>PHKanlurang Mindoro</v>
      </c>
    </row>
    <row r="4453" spans="1:3" ht="12" customHeight="1">
      <c r="A4453" s="215" t="s">
        <v>12827</v>
      </c>
      <c r="B4453" s="215" t="s">
        <v>12828</v>
      </c>
      <c r="C4453" s="215" t="str">
        <f t="shared" si="17"/>
        <v>PHMindoro Oriental</v>
      </c>
    </row>
    <row r="4454" spans="1:3" ht="12" customHeight="1">
      <c r="A4454" s="215" t="s">
        <v>12827</v>
      </c>
      <c r="B4454" s="215" t="s">
        <v>12829</v>
      </c>
      <c r="C4454" s="215" t="str">
        <f t="shared" si="17"/>
        <v>PHSilangang Mindoro</v>
      </c>
    </row>
    <row r="4455" spans="1:3" ht="12" customHeight="1">
      <c r="A4455" s="215" t="s">
        <v>12830</v>
      </c>
      <c r="B4455" s="215" t="s">
        <v>12831</v>
      </c>
      <c r="C4455" s="215" t="str">
        <f t="shared" si="17"/>
        <v>PHPalawan</v>
      </c>
    </row>
    <row r="4456" spans="1:3" ht="12" customHeight="1">
      <c r="A4456" s="215" t="s">
        <v>12830</v>
      </c>
      <c r="B4456" s="215" t="s">
        <v>12831</v>
      </c>
      <c r="C4456" s="215" t="str">
        <f t="shared" si="17"/>
        <v>PHPalawan</v>
      </c>
    </row>
    <row r="4457" spans="1:3" ht="12" customHeight="1">
      <c r="A4457" s="215" t="s">
        <v>12832</v>
      </c>
      <c r="B4457" s="215" t="s">
        <v>12833</v>
      </c>
      <c r="C4457" s="215" t="str">
        <f t="shared" si="17"/>
        <v>PHRomblon</v>
      </c>
    </row>
    <row r="4458" spans="1:3" ht="12" customHeight="1">
      <c r="A4458" s="215" t="s">
        <v>12832</v>
      </c>
      <c r="B4458" s="215" t="s">
        <v>12833</v>
      </c>
      <c r="C4458" s="215" t="str">
        <f t="shared" si="17"/>
        <v>PHRomblon</v>
      </c>
    </row>
    <row r="4459" spans="1:3" ht="12" customHeight="1">
      <c r="A4459" s="215" t="s">
        <v>12834</v>
      </c>
      <c r="B4459" s="215" t="s">
        <v>12835</v>
      </c>
      <c r="C4459" s="215" t="str">
        <f t="shared" si="17"/>
        <v>PKGilgit-Baltistan</v>
      </c>
    </row>
    <row r="4460" spans="1:3" ht="12" customHeight="1">
      <c r="A4460" s="215" t="s">
        <v>12834</v>
      </c>
      <c r="B4460" s="215" t="s">
        <v>12836</v>
      </c>
      <c r="C4460" s="215" t="str">
        <f t="shared" si="17"/>
        <v>PKGilgit-Baltistān</v>
      </c>
    </row>
    <row r="4461" spans="1:3" ht="12" customHeight="1">
      <c r="A4461" s="215" t="s">
        <v>12837</v>
      </c>
      <c r="B4461" s="215" t="s">
        <v>12838</v>
      </c>
      <c r="C4461" s="215" t="str">
        <f t="shared" si="17"/>
        <v>PKAzad Jammu and Kashmir</v>
      </c>
    </row>
    <row r="4462" spans="1:3" ht="12" customHeight="1">
      <c r="A4462" s="215" t="s">
        <v>12837</v>
      </c>
      <c r="B4462" s="215" t="s">
        <v>12839</v>
      </c>
      <c r="C4462" s="215" t="str">
        <f t="shared" si="17"/>
        <v>PKĀzād Jammūñ o Kashmīr</v>
      </c>
    </row>
    <row r="4463" spans="1:3" ht="12" customHeight="1">
      <c r="A4463" s="215" t="s">
        <v>12840</v>
      </c>
      <c r="B4463" s="215" t="s">
        <v>12841</v>
      </c>
      <c r="C4463" s="215" t="str">
        <f t="shared" si="17"/>
        <v>PKIslamabad</v>
      </c>
    </row>
    <row r="4464" spans="1:3" ht="12" customHeight="1">
      <c r="A4464" s="215" t="s">
        <v>12840</v>
      </c>
      <c r="B4464" s="215" t="s">
        <v>12842</v>
      </c>
      <c r="C4464" s="215" t="str">
        <f t="shared" si="17"/>
        <v>PKIslāmābād</v>
      </c>
    </row>
    <row r="4465" spans="1:3" ht="12" customHeight="1">
      <c r="A4465" s="215" t="s">
        <v>12843</v>
      </c>
      <c r="B4465" s="215" t="s">
        <v>12844</v>
      </c>
      <c r="C4465" s="215" t="str">
        <f t="shared" si="17"/>
        <v>PKBalochistan</v>
      </c>
    </row>
    <row r="4466" spans="1:3" ht="12" customHeight="1">
      <c r="A4466" s="215" t="s">
        <v>12843</v>
      </c>
      <c r="B4466" s="215" t="s">
        <v>12845</v>
      </c>
      <c r="C4466" s="215" t="str">
        <f t="shared" si="17"/>
        <v>PKBalōchistān</v>
      </c>
    </row>
    <row r="4467" spans="1:3" ht="12" customHeight="1">
      <c r="A4467" s="215" t="s">
        <v>12846</v>
      </c>
      <c r="B4467" s="215" t="s">
        <v>12847</v>
      </c>
      <c r="C4467" s="215" t="str">
        <f t="shared" si="17"/>
        <v>PKKhyber Pakhtunkhwa</v>
      </c>
    </row>
    <row r="4468" spans="1:3" ht="12" customHeight="1">
      <c r="A4468" s="215" t="s">
        <v>12846</v>
      </c>
      <c r="B4468" s="215" t="s">
        <v>12848</v>
      </c>
      <c r="C4468" s="215" t="str">
        <f t="shared" si="17"/>
        <v>PKKhaībar Pakhtūnkhwā</v>
      </c>
    </row>
    <row r="4469" spans="1:3" ht="12" customHeight="1">
      <c r="A4469" s="215" t="s">
        <v>12849</v>
      </c>
      <c r="B4469" s="215" t="s">
        <v>9294</v>
      </c>
      <c r="C4469" s="215" t="str">
        <f t="shared" si="17"/>
        <v>PKPunjab</v>
      </c>
    </row>
    <row r="4470" spans="1:3" ht="12" customHeight="1">
      <c r="A4470" s="215" t="s">
        <v>12849</v>
      </c>
      <c r="B4470" s="215" t="s">
        <v>12850</v>
      </c>
      <c r="C4470" s="215" t="str">
        <f t="shared" si="17"/>
        <v>PKPanjāb</v>
      </c>
    </row>
    <row r="4471" spans="1:3" ht="12" customHeight="1">
      <c r="A4471" s="215" t="s">
        <v>12851</v>
      </c>
      <c r="B4471" s="215" t="s">
        <v>12852</v>
      </c>
      <c r="C4471" s="215" t="str">
        <f t="shared" si="17"/>
        <v>PKSindh</v>
      </c>
    </row>
    <row r="4472" spans="1:3" ht="12" customHeight="1">
      <c r="A4472" s="215" t="s">
        <v>12851</v>
      </c>
      <c r="B4472" s="215" t="s">
        <v>12852</v>
      </c>
      <c r="C4472" s="215" t="str">
        <f t="shared" si="17"/>
        <v>PKSindh</v>
      </c>
    </row>
    <row r="4473" spans="1:3" ht="12" customHeight="1">
      <c r="A4473" s="215" t="s">
        <v>12853</v>
      </c>
      <c r="B4473" s="215" t="s">
        <v>590</v>
      </c>
      <c r="C4473" s="215" t="str">
        <f t="shared" si="17"/>
        <v>PLDolnośląskie</v>
      </c>
    </row>
    <row r="4474" spans="1:3" ht="12" customHeight="1">
      <c r="A4474" s="215" t="s">
        <v>12854</v>
      </c>
      <c r="B4474" s="215" t="s">
        <v>12855</v>
      </c>
      <c r="C4474" s="215" t="str">
        <f t="shared" si="17"/>
        <v>PLKujawsko-pomorskie</v>
      </c>
    </row>
    <row r="4475" spans="1:3" ht="12" customHeight="1">
      <c r="A4475" s="215" t="s">
        <v>12856</v>
      </c>
      <c r="B4475" s="215" t="s">
        <v>12857</v>
      </c>
      <c r="C4475" s="215" t="str">
        <f t="shared" si="17"/>
        <v>PLLubelskie</v>
      </c>
    </row>
    <row r="4476" spans="1:3" ht="12" customHeight="1">
      <c r="A4476" s="215" t="s">
        <v>12858</v>
      </c>
      <c r="B4476" s="215" t="s">
        <v>12859</v>
      </c>
      <c r="C4476" s="215" t="str">
        <f t="shared" si="17"/>
        <v>PLLubuskie</v>
      </c>
    </row>
    <row r="4477" spans="1:3" ht="12" customHeight="1">
      <c r="A4477" s="215" t="s">
        <v>12860</v>
      </c>
      <c r="B4477" s="215" t="s">
        <v>12861</v>
      </c>
      <c r="C4477" s="215" t="str">
        <f t="shared" si="17"/>
        <v>PLŁódzkie</v>
      </c>
    </row>
    <row r="4478" spans="1:3" ht="12" customHeight="1">
      <c r="A4478" s="215" t="s">
        <v>12862</v>
      </c>
      <c r="B4478" s="215" t="s">
        <v>12863</v>
      </c>
      <c r="C4478" s="215" t="str">
        <f t="shared" si="17"/>
        <v>PLMałopolskie</v>
      </c>
    </row>
    <row r="4479" spans="1:3" ht="12" customHeight="1">
      <c r="A4479" s="215" t="s">
        <v>12864</v>
      </c>
      <c r="B4479" s="215" t="s">
        <v>12865</v>
      </c>
      <c r="C4479" s="215" t="str">
        <f t="shared" si="17"/>
        <v>PLMazowieckie</v>
      </c>
    </row>
    <row r="4480" spans="1:3" ht="12" customHeight="1">
      <c r="A4480" s="215" t="s">
        <v>12866</v>
      </c>
      <c r="B4480" s="215" t="s">
        <v>12867</v>
      </c>
      <c r="C4480" s="215" t="str">
        <f t="shared" si="17"/>
        <v>PLOpolskie</v>
      </c>
    </row>
    <row r="4481" spans="1:3" ht="12" customHeight="1">
      <c r="A4481" s="215" t="s">
        <v>12868</v>
      </c>
      <c r="B4481" s="215" t="s">
        <v>1225</v>
      </c>
      <c r="C4481" s="215" t="str">
        <f t="shared" si="17"/>
        <v>PLPodkarpackie</v>
      </c>
    </row>
    <row r="4482" spans="1:3" ht="12" customHeight="1">
      <c r="A4482" s="215" t="s">
        <v>12869</v>
      </c>
      <c r="B4482" s="215" t="s">
        <v>12870</v>
      </c>
      <c r="C4482" s="215" t="str">
        <f t="shared" si="17"/>
        <v>PLPodlaskie</v>
      </c>
    </row>
    <row r="4483" spans="1:3" ht="12" customHeight="1">
      <c r="A4483" s="215" t="s">
        <v>12871</v>
      </c>
      <c r="B4483" s="215" t="s">
        <v>12872</v>
      </c>
      <c r="C4483" s="215" t="str">
        <f t="shared" si="17"/>
        <v>PLPomorskie</v>
      </c>
    </row>
    <row r="4484" spans="1:3" ht="12" customHeight="1">
      <c r="A4484" s="215" t="s">
        <v>12873</v>
      </c>
      <c r="B4484" s="215" t="s">
        <v>12874</v>
      </c>
      <c r="C4484" s="215" t="str">
        <f t="shared" si="17"/>
        <v>PLŚląskie</v>
      </c>
    </row>
    <row r="4485" spans="1:3" ht="12" customHeight="1">
      <c r="A4485" s="215" t="s">
        <v>12875</v>
      </c>
      <c r="B4485" s="215" t="s">
        <v>12876</v>
      </c>
      <c r="C4485" s="215" t="str">
        <f t="shared" si="17"/>
        <v>PLŚwiętokrzyskie</v>
      </c>
    </row>
    <row r="4486" spans="1:3" ht="12" customHeight="1">
      <c r="A4486" s="215" t="s">
        <v>12877</v>
      </c>
      <c r="B4486" s="215" t="s">
        <v>12878</v>
      </c>
      <c r="C4486" s="215" t="str">
        <f t="shared" si="17"/>
        <v>PLWarmińsko-mazurskie</v>
      </c>
    </row>
    <row r="4487" spans="1:3" ht="12" customHeight="1">
      <c r="A4487" s="215" t="s">
        <v>12879</v>
      </c>
      <c r="B4487" s="215" t="s">
        <v>12880</v>
      </c>
      <c r="C4487" s="215" t="str">
        <f t="shared" si="17"/>
        <v>PLWielkopolskie</v>
      </c>
    </row>
    <row r="4488" spans="1:3" ht="12" customHeight="1">
      <c r="A4488" s="215" t="s">
        <v>12881</v>
      </c>
      <c r="B4488" s="215" t="s">
        <v>12882</v>
      </c>
      <c r="C4488" s="215" t="str">
        <f t="shared" si="17"/>
        <v>PLZachodniopomorskie</v>
      </c>
    </row>
    <row r="4489" spans="1:3" ht="12" customHeight="1">
      <c r="A4489" s="215" t="s">
        <v>12883</v>
      </c>
      <c r="B4489" s="215" t="s">
        <v>12884</v>
      </c>
      <c r="C4489" s="215" t="str">
        <f t="shared" si="17"/>
        <v>PSBayt Laḩm</v>
      </c>
    </row>
    <row r="4490" spans="1:3" ht="12" customHeight="1">
      <c r="A4490" s="215" t="s">
        <v>12883</v>
      </c>
      <c r="B4490" s="215" t="s">
        <v>12885</v>
      </c>
      <c r="C4490" s="215" t="str">
        <f t="shared" si="17"/>
        <v>PSBethlehem</v>
      </c>
    </row>
    <row r="4491" spans="1:3" ht="12" customHeight="1">
      <c r="A4491" s="215" t="s">
        <v>12886</v>
      </c>
      <c r="B4491" s="215" t="s">
        <v>12887</v>
      </c>
      <c r="C4491" s="215" t="str">
        <f t="shared" si="17"/>
        <v>PSDayr al Balaḩ</v>
      </c>
    </row>
    <row r="4492" spans="1:3" ht="12" customHeight="1">
      <c r="A4492" s="215" t="s">
        <v>12886</v>
      </c>
      <c r="B4492" s="215" t="s">
        <v>12888</v>
      </c>
      <c r="C4492" s="215" t="str">
        <f t="shared" si="17"/>
        <v>PSDeir El Balah</v>
      </c>
    </row>
    <row r="4493" spans="1:3" ht="12" customHeight="1">
      <c r="A4493" s="215" t="s">
        <v>12889</v>
      </c>
      <c r="B4493" s="215" t="s">
        <v>12890</v>
      </c>
      <c r="C4493" s="215" t="str">
        <f t="shared" si="17"/>
        <v>PSGhazzah</v>
      </c>
    </row>
    <row r="4494" spans="1:3" ht="12" customHeight="1">
      <c r="A4494" s="215" t="s">
        <v>12889</v>
      </c>
      <c r="B4494" s="215" t="s">
        <v>12044</v>
      </c>
      <c r="C4494" s="215" t="str">
        <f t="shared" si="17"/>
        <v>PSGaza</v>
      </c>
    </row>
    <row r="4495" spans="1:3" ht="12" customHeight="1">
      <c r="A4495" s="215" t="s">
        <v>12891</v>
      </c>
      <c r="B4495" s="215" t="s">
        <v>12892</v>
      </c>
      <c r="C4495" s="215" t="str">
        <f t="shared" si="17"/>
        <v>PSAl Khalīl</v>
      </c>
    </row>
    <row r="4496" spans="1:3" ht="12" customHeight="1">
      <c r="A4496" s="215" t="s">
        <v>12891</v>
      </c>
      <c r="B4496" s="215" t="s">
        <v>12893</v>
      </c>
      <c r="C4496" s="215" t="str">
        <f t="shared" si="17"/>
        <v>PSHebron</v>
      </c>
    </row>
    <row r="4497" spans="1:3" ht="12" customHeight="1">
      <c r="A4497" s="215" t="s">
        <v>12894</v>
      </c>
      <c r="B4497" s="215" t="s">
        <v>9237</v>
      </c>
      <c r="C4497" s="215" t="str">
        <f t="shared" si="17"/>
        <v>PSAl Quds</v>
      </c>
    </row>
    <row r="4498" spans="1:3" ht="12" customHeight="1">
      <c r="A4498" s="215" t="s">
        <v>12894</v>
      </c>
      <c r="B4498" s="215" t="s">
        <v>12895</v>
      </c>
      <c r="C4498" s="215" t="str">
        <f t="shared" si="17"/>
        <v>PSJerusalem</v>
      </c>
    </row>
    <row r="4499" spans="1:3" ht="12" customHeight="1">
      <c r="A4499" s="215" t="s">
        <v>12896</v>
      </c>
      <c r="B4499" s="215" t="s">
        <v>12897</v>
      </c>
      <c r="C4499" s="215" t="str">
        <f t="shared" si="17"/>
        <v>PSJanīn</v>
      </c>
    </row>
    <row r="4500" spans="1:3" ht="12" customHeight="1">
      <c r="A4500" s="215" t="s">
        <v>12896</v>
      </c>
      <c r="B4500" s="215" t="s">
        <v>12898</v>
      </c>
      <c r="C4500" s="215" t="str">
        <f t="shared" si="17"/>
        <v>PSJenin</v>
      </c>
    </row>
    <row r="4501" spans="1:3" ht="12" customHeight="1">
      <c r="A4501" s="215" t="s">
        <v>12899</v>
      </c>
      <c r="B4501" s="215" t="s">
        <v>12900</v>
      </c>
      <c r="C4501" s="215" t="str">
        <f t="shared" si="17"/>
        <v>PSArīḩā wal Aghwār</v>
      </c>
    </row>
    <row r="4502" spans="1:3" ht="12" customHeight="1">
      <c r="A4502" s="215" t="s">
        <v>12899</v>
      </c>
      <c r="B4502" s="215" t="s">
        <v>12901</v>
      </c>
      <c r="C4502" s="215" t="str">
        <f t="shared" si="17"/>
        <v>PSJericho and Al Aghwar</v>
      </c>
    </row>
    <row r="4503" spans="1:3" ht="12" customHeight="1">
      <c r="A4503" s="215" t="s">
        <v>12902</v>
      </c>
      <c r="B4503" s="215" t="s">
        <v>12903</v>
      </c>
      <c r="C4503" s="215" t="str">
        <f t="shared" si="17"/>
        <v>PSKhān Yūnis</v>
      </c>
    </row>
    <row r="4504" spans="1:3" ht="12" customHeight="1">
      <c r="A4504" s="215" t="s">
        <v>12902</v>
      </c>
      <c r="B4504" s="215" t="s">
        <v>12904</v>
      </c>
      <c r="C4504" s="215" t="str">
        <f t="shared" si="17"/>
        <v>PSKhan Yunis</v>
      </c>
    </row>
    <row r="4505" spans="1:3" ht="12" customHeight="1">
      <c r="A4505" s="215" t="s">
        <v>12905</v>
      </c>
      <c r="B4505" s="215" t="s">
        <v>12906</v>
      </c>
      <c r="C4505" s="215" t="str">
        <f t="shared" si="17"/>
        <v>PSNāblus</v>
      </c>
    </row>
    <row r="4506" spans="1:3" ht="12" customHeight="1">
      <c r="A4506" s="215" t="s">
        <v>12905</v>
      </c>
      <c r="B4506" s="215" t="s">
        <v>12907</v>
      </c>
      <c r="C4506" s="215" t="str">
        <f t="shared" si="17"/>
        <v>PSNablus</v>
      </c>
    </row>
    <row r="4507" spans="1:3" ht="12" customHeight="1">
      <c r="A4507" s="215" t="s">
        <v>12908</v>
      </c>
      <c r="B4507" s="215" t="s">
        <v>12909</v>
      </c>
      <c r="C4507" s="215" t="str">
        <f t="shared" si="17"/>
        <v>PSShamāl Ghazzah</v>
      </c>
    </row>
    <row r="4508" spans="1:3" ht="12" customHeight="1">
      <c r="A4508" s="215" t="s">
        <v>12908</v>
      </c>
      <c r="B4508" s="215" t="s">
        <v>12910</v>
      </c>
      <c r="C4508" s="215" t="str">
        <f t="shared" si="17"/>
        <v>PSNorth Gaza</v>
      </c>
    </row>
    <row r="4509" spans="1:3" ht="12" customHeight="1">
      <c r="A4509" s="215" t="s">
        <v>12911</v>
      </c>
      <c r="B4509" s="215" t="s">
        <v>12912</v>
      </c>
      <c r="C4509" s="215" t="str">
        <f t="shared" si="17"/>
        <v>PSQalqīlyah</v>
      </c>
    </row>
    <row r="4510" spans="1:3" ht="12" customHeight="1">
      <c r="A4510" s="215" t="s">
        <v>12911</v>
      </c>
      <c r="B4510" s="215" t="s">
        <v>12913</v>
      </c>
      <c r="C4510" s="215" t="str">
        <f t="shared" si="17"/>
        <v>PSQalqilya</v>
      </c>
    </row>
    <row r="4511" spans="1:3" ht="12" customHeight="1">
      <c r="A4511" s="215" t="s">
        <v>12914</v>
      </c>
      <c r="B4511" s="215" t="s">
        <v>12915</v>
      </c>
      <c r="C4511" s="215" t="str">
        <f t="shared" si="17"/>
        <v>PSRām Allāh wal Bīrah</v>
      </c>
    </row>
    <row r="4512" spans="1:3" ht="12" customHeight="1">
      <c r="A4512" s="215" t="s">
        <v>12914</v>
      </c>
      <c r="B4512" s="215" t="s">
        <v>12916</v>
      </c>
      <c r="C4512" s="215" t="str">
        <f t="shared" si="17"/>
        <v>PSRamallah</v>
      </c>
    </row>
    <row r="4513" spans="1:3" ht="12" customHeight="1">
      <c r="A4513" s="215" t="s">
        <v>12917</v>
      </c>
      <c r="B4513" s="215" t="s">
        <v>12918</v>
      </c>
      <c r="C4513" s="215" t="str">
        <f t="shared" si="17"/>
        <v>PSRafaḩ</v>
      </c>
    </row>
    <row r="4514" spans="1:3" ht="12" customHeight="1">
      <c r="A4514" s="215" t="s">
        <v>12917</v>
      </c>
      <c r="B4514" s="215" t="s">
        <v>12919</v>
      </c>
      <c r="C4514" s="215" t="str">
        <f t="shared" si="17"/>
        <v>PSRafah</v>
      </c>
    </row>
    <row r="4515" spans="1:3" ht="12" customHeight="1">
      <c r="A4515" s="215" t="s">
        <v>12920</v>
      </c>
      <c r="B4515" s="215" t="s">
        <v>12921</v>
      </c>
      <c r="C4515" s="215" t="str">
        <f t="shared" si="17"/>
        <v>PSSalfīt</v>
      </c>
    </row>
    <row r="4516" spans="1:3" ht="12" customHeight="1">
      <c r="A4516" s="215" t="s">
        <v>12920</v>
      </c>
      <c r="B4516" s="215" t="s">
        <v>12922</v>
      </c>
      <c r="C4516" s="215" t="str">
        <f t="shared" si="17"/>
        <v>PSSalfit</v>
      </c>
    </row>
    <row r="4517" spans="1:3" ht="12" customHeight="1">
      <c r="A4517" s="215" t="s">
        <v>12923</v>
      </c>
      <c r="B4517" s="215" t="s">
        <v>12924</v>
      </c>
      <c r="C4517" s="215" t="str">
        <f t="shared" si="17"/>
        <v>PSŢūbās</v>
      </c>
    </row>
    <row r="4518" spans="1:3" ht="12" customHeight="1">
      <c r="A4518" s="215" t="s">
        <v>12923</v>
      </c>
      <c r="B4518" s="215" t="s">
        <v>12925</v>
      </c>
      <c r="C4518" s="215" t="str">
        <f t="shared" si="17"/>
        <v>PSTubas</v>
      </c>
    </row>
    <row r="4519" spans="1:3" ht="12" customHeight="1">
      <c r="A4519" s="215" t="s">
        <v>12926</v>
      </c>
      <c r="B4519" s="215" t="s">
        <v>12927</v>
      </c>
      <c r="C4519" s="215" t="str">
        <f t="shared" si="17"/>
        <v>PSŢūlkarm</v>
      </c>
    </row>
    <row r="4520" spans="1:3" ht="12" customHeight="1">
      <c r="A4520" s="215" t="s">
        <v>12926</v>
      </c>
      <c r="B4520" s="215" t="s">
        <v>12928</v>
      </c>
      <c r="C4520" s="215" t="str">
        <f t="shared" si="17"/>
        <v>PSTulkarm</v>
      </c>
    </row>
    <row r="4521" spans="1:3" ht="12" customHeight="1">
      <c r="A4521" s="215" t="s">
        <v>12929</v>
      </c>
      <c r="B4521" s="215" t="s">
        <v>12930</v>
      </c>
      <c r="C4521" s="215" t="str">
        <f t="shared" si="17"/>
        <v>PTRegião Autónoma dos Açores</v>
      </c>
    </row>
    <row r="4522" spans="1:3" ht="12" customHeight="1">
      <c r="A4522" s="215" t="s">
        <v>12931</v>
      </c>
      <c r="B4522" s="215" t="s">
        <v>12932</v>
      </c>
      <c r="C4522" s="215" t="str">
        <f t="shared" si="17"/>
        <v>PTRegião Autónoma da Madeira</v>
      </c>
    </row>
    <row r="4523" spans="1:3" ht="12" customHeight="1">
      <c r="A4523" s="215" t="s">
        <v>12933</v>
      </c>
      <c r="B4523" s="215" t="s">
        <v>12934</v>
      </c>
      <c r="C4523" s="215" t="str">
        <f t="shared" si="17"/>
        <v>PTAveiro</v>
      </c>
    </row>
    <row r="4524" spans="1:3" ht="12" customHeight="1">
      <c r="A4524" s="215" t="s">
        <v>12935</v>
      </c>
      <c r="B4524" s="215" t="s">
        <v>12936</v>
      </c>
      <c r="C4524" s="215" t="str">
        <f t="shared" si="17"/>
        <v>PTBeja</v>
      </c>
    </row>
    <row r="4525" spans="1:3" ht="12" customHeight="1">
      <c r="A4525" s="215" t="s">
        <v>12937</v>
      </c>
      <c r="B4525" s="215" t="s">
        <v>12938</v>
      </c>
      <c r="C4525" s="215" t="str">
        <f t="shared" si="17"/>
        <v>PTBraga</v>
      </c>
    </row>
    <row r="4526" spans="1:3" ht="12" customHeight="1">
      <c r="A4526" s="215" t="s">
        <v>12939</v>
      </c>
      <c r="B4526" s="215" t="s">
        <v>12940</v>
      </c>
      <c r="C4526" s="215" t="str">
        <f t="shared" si="17"/>
        <v>PTBragança</v>
      </c>
    </row>
    <row r="4527" spans="1:3" ht="12" customHeight="1">
      <c r="A4527" s="215" t="s">
        <v>12941</v>
      </c>
      <c r="B4527" s="215" t="s">
        <v>12942</v>
      </c>
      <c r="C4527" s="215" t="str">
        <f t="shared" si="17"/>
        <v>PTCastelo Branco</v>
      </c>
    </row>
    <row r="4528" spans="1:3" ht="12" customHeight="1">
      <c r="A4528" s="215" t="s">
        <v>12943</v>
      </c>
      <c r="B4528" s="215" t="s">
        <v>12944</v>
      </c>
      <c r="C4528" s="215" t="str">
        <f t="shared" si="17"/>
        <v>PTCoimbra</v>
      </c>
    </row>
    <row r="4529" spans="1:3" ht="12" customHeight="1">
      <c r="A4529" s="215" t="s">
        <v>12945</v>
      </c>
      <c r="B4529" s="215" t="s">
        <v>12946</v>
      </c>
      <c r="C4529" s="215" t="str">
        <f t="shared" si="17"/>
        <v>PTÉvora</v>
      </c>
    </row>
    <row r="4530" spans="1:3" ht="12" customHeight="1">
      <c r="A4530" s="215" t="s">
        <v>12947</v>
      </c>
      <c r="B4530" s="215" t="s">
        <v>12948</v>
      </c>
      <c r="C4530" s="215" t="str">
        <f t="shared" si="17"/>
        <v>PTFaro</v>
      </c>
    </row>
    <row r="4531" spans="1:3" ht="12" customHeight="1">
      <c r="A4531" s="215" t="s">
        <v>12949</v>
      </c>
      <c r="B4531" s="215" t="s">
        <v>12950</v>
      </c>
      <c r="C4531" s="215" t="str">
        <f t="shared" si="17"/>
        <v>PTGuarda</v>
      </c>
    </row>
    <row r="4532" spans="1:3" ht="12" customHeight="1">
      <c r="A4532" s="215" t="s">
        <v>12951</v>
      </c>
      <c r="B4532" s="215" t="s">
        <v>12952</v>
      </c>
      <c r="C4532" s="215" t="str">
        <f t="shared" si="17"/>
        <v>PTLeiria</v>
      </c>
    </row>
    <row r="4533" spans="1:3" ht="12" customHeight="1">
      <c r="A4533" s="215" t="s">
        <v>12953</v>
      </c>
      <c r="B4533" s="215" t="s">
        <v>12954</v>
      </c>
      <c r="C4533" s="215" t="str">
        <f t="shared" si="17"/>
        <v>PTLisboa</v>
      </c>
    </row>
    <row r="4534" spans="1:3" ht="12" customHeight="1">
      <c r="A4534" s="215" t="s">
        <v>12955</v>
      </c>
      <c r="B4534" s="215" t="s">
        <v>12956</v>
      </c>
      <c r="C4534" s="215" t="str">
        <f t="shared" si="17"/>
        <v>PTPortalegre</v>
      </c>
    </row>
    <row r="4535" spans="1:3" ht="12" customHeight="1">
      <c r="A4535" s="215" t="s">
        <v>12957</v>
      </c>
      <c r="B4535" s="215" t="s">
        <v>226</v>
      </c>
      <c r="C4535" s="215" t="str">
        <f t="shared" si="17"/>
        <v>PTPorto</v>
      </c>
    </row>
    <row r="4536" spans="1:3" ht="12" customHeight="1">
      <c r="A4536" s="215" t="s">
        <v>12958</v>
      </c>
      <c r="B4536" s="215" t="s">
        <v>12959</v>
      </c>
      <c r="C4536" s="215" t="str">
        <f t="shared" si="17"/>
        <v>PTSantarém</v>
      </c>
    </row>
    <row r="4537" spans="1:3" ht="12" customHeight="1">
      <c r="A4537" s="215" t="s">
        <v>12960</v>
      </c>
      <c r="B4537" s="215" t="s">
        <v>12961</v>
      </c>
      <c r="C4537" s="215" t="str">
        <f t="shared" si="17"/>
        <v>PTSetúbal</v>
      </c>
    </row>
    <row r="4538" spans="1:3" ht="12" customHeight="1">
      <c r="A4538" s="215" t="s">
        <v>12962</v>
      </c>
      <c r="B4538" s="215" t="s">
        <v>12963</v>
      </c>
      <c r="C4538" s="215" t="str">
        <f t="shared" si="17"/>
        <v>PTViana do Castelo</v>
      </c>
    </row>
    <row r="4539" spans="1:3" ht="12" customHeight="1">
      <c r="A4539" s="215" t="s">
        <v>12964</v>
      </c>
      <c r="B4539" s="215" t="s">
        <v>12965</v>
      </c>
      <c r="C4539" s="215" t="str">
        <f t="shared" si="17"/>
        <v>PTVila Real</v>
      </c>
    </row>
    <row r="4540" spans="1:3" ht="12" customHeight="1">
      <c r="A4540" s="215" t="s">
        <v>12966</v>
      </c>
      <c r="B4540" s="215" t="s">
        <v>12967</v>
      </c>
      <c r="C4540" s="215" t="str">
        <f t="shared" si="17"/>
        <v>PTViseu</v>
      </c>
    </row>
    <row r="4541" spans="1:3" ht="12" customHeight="1">
      <c r="A4541" s="215" t="s">
        <v>12968</v>
      </c>
      <c r="B4541" s="215" t="s">
        <v>12969</v>
      </c>
      <c r="C4541" s="215" t="str">
        <f t="shared" si="17"/>
        <v>PWAimeliik</v>
      </c>
    </row>
    <row r="4542" spans="1:3" ht="12" customHeight="1">
      <c r="A4542" s="215" t="s">
        <v>12968</v>
      </c>
      <c r="B4542" s="215" t="s">
        <v>12969</v>
      </c>
      <c r="C4542" s="215" t="str">
        <f t="shared" si="17"/>
        <v>PWAimeliik</v>
      </c>
    </row>
    <row r="4543" spans="1:3" ht="12" customHeight="1">
      <c r="A4543" s="215" t="s">
        <v>12970</v>
      </c>
      <c r="B4543" s="215" t="s">
        <v>12971</v>
      </c>
      <c r="C4543" s="215" t="str">
        <f t="shared" si="17"/>
        <v>PWAirai</v>
      </c>
    </row>
    <row r="4544" spans="1:3" ht="12" customHeight="1">
      <c r="A4544" s="215" t="s">
        <v>12970</v>
      </c>
      <c r="B4544" s="215" t="s">
        <v>12971</v>
      </c>
      <c r="C4544" s="215" t="str">
        <f t="shared" si="17"/>
        <v>PWAirai</v>
      </c>
    </row>
    <row r="4545" spans="1:3" ht="12" customHeight="1">
      <c r="A4545" s="215" t="s">
        <v>12972</v>
      </c>
      <c r="B4545" s="215" t="s">
        <v>12973</v>
      </c>
      <c r="C4545" s="215" t="str">
        <f t="shared" si="17"/>
        <v>PWAngaur</v>
      </c>
    </row>
    <row r="4546" spans="1:3" ht="12" customHeight="1">
      <c r="A4546" s="215" t="s">
        <v>12972</v>
      </c>
      <c r="B4546" s="215" t="s">
        <v>12973</v>
      </c>
      <c r="C4546" s="215" t="str">
        <f t="shared" si="17"/>
        <v>PWAngaur</v>
      </c>
    </row>
    <row r="4547" spans="1:3" ht="12" customHeight="1">
      <c r="A4547" s="215" t="s">
        <v>12974</v>
      </c>
      <c r="B4547" s="215" t="s">
        <v>12975</v>
      </c>
      <c r="C4547" s="215" t="str">
        <f t="shared" si="17"/>
        <v>PWHatohobei</v>
      </c>
    </row>
    <row r="4548" spans="1:3" ht="12" customHeight="1">
      <c r="A4548" s="215" t="s">
        <v>12974</v>
      </c>
      <c r="B4548" s="215" t="s">
        <v>12975</v>
      </c>
      <c r="C4548" s="215" t="str">
        <f t="shared" si="17"/>
        <v>PWHatohobei</v>
      </c>
    </row>
    <row r="4549" spans="1:3" ht="12" customHeight="1">
      <c r="A4549" s="215" t="s">
        <v>12976</v>
      </c>
      <c r="B4549" s="215" t="s">
        <v>12977</v>
      </c>
      <c r="C4549" s="215" t="str">
        <f t="shared" si="17"/>
        <v>PWKayangel</v>
      </c>
    </row>
    <row r="4550" spans="1:3" ht="12" customHeight="1">
      <c r="A4550" s="215" t="s">
        <v>12976</v>
      </c>
      <c r="B4550" s="215" t="s">
        <v>12977</v>
      </c>
      <c r="C4550" s="215" t="str">
        <f t="shared" si="17"/>
        <v>PWKayangel</v>
      </c>
    </row>
    <row r="4551" spans="1:3" ht="12" customHeight="1">
      <c r="A4551" s="215" t="s">
        <v>12978</v>
      </c>
      <c r="B4551" s="215" t="s">
        <v>12979</v>
      </c>
      <c r="C4551" s="215" t="str">
        <f t="shared" si="17"/>
        <v>PWKoror</v>
      </c>
    </row>
    <row r="4552" spans="1:3" ht="12" customHeight="1">
      <c r="A4552" s="215" t="s">
        <v>12978</v>
      </c>
      <c r="B4552" s="215" t="s">
        <v>12979</v>
      </c>
      <c r="C4552" s="215" t="str">
        <f t="shared" si="17"/>
        <v>PWKoror</v>
      </c>
    </row>
    <row r="4553" spans="1:3" ht="12" customHeight="1">
      <c r="A4553" s="215" t="s">
        <v>12980</v>
      </c>
      <c r="B4553" s="215" t="s">
        <v>12981</v>
      </c>
      <c r="C4553" s="215" t="str">
        <f t="shared" si="17"/>
        <v>PWMelekeok</v>
      </c>
    </row>
    <row r="4554" spans="1:3" ht="12" customHeight="1">
      <c r="A4554" s="215" t="s">
        <v>12980</v>
      </c>
      <c r="B4554" s="215" t="s">
        <v>12981</v>
      </c>
      <c r="C4554" s="215" t="str">
        <f t="shared" si="17"/>
        <v>PWMelekeok</v>
      </c>
    </row>
    <row r="4555" spans="1:3" ht="12" customHeight="1">
      <c r="A4555" s="215" t="s">
        <v>12982</v>
      </c>
      <c r="B4555" s="215" t="s">
        <v>12983</v>
      </c>
      <c r="C4555" s="215" t="str">
        <f t="shared" si="17"/>
        <v>PWNgaraard</v>
      </c>
    </row>
    <row r="4556" spans="1:3" ht="12" customHeight="1">
      <c r="A4556" s="215" t="s">
        <v>12982</v>
      </c>
      <c r="B4556" s="215" t="s">
        <v>12983</v>
      </c>
      <c r="C4556" s="215" t="str">
        <f t="shared" si="17"/>
        <v>PWNgaraard</v>
      </c>
    </row>
    <row r="4557" spans="1:3" ht="12" customHeight="1">
      <c r="A4557" s="215" t="s">
        <v>12984</v>
      </c>
      <c r="B4557" s="215" t="s">
        <v>12985</v>
      </c>
      <c r="C4557" s="215" t="str">
        <f t="shared" si="17"/>
        <v>PWNgarchelong</v>
      </c>
    </row>
    <row r="4558" spans="1:3" ht="12" customHeight="1">
      <c r="A4558" s="215" t="s">
        <v>12984</v>
      </c>
      <c r="B4558" s="215" t="s">
        <v>12985</v>
      </c>
      <c r="C4558" s="215" t="str">
        <f t="shared" si="17"/>
        <v>PWNgarchelong</v>
      </c>
    </row>
    <row r="4559" spans="1:3" ht="12" customHeight="1">
      <c r="A4559" s="215" t="s">
        <v>12986</v>
      </c>
      <c r="B4559" s="215" t="s">
        <v>12987</v>
      </c>
      <c r="C4559" s="215" t="str">
        <f t="shared" si="17"/>
        <v>PWNgardmau</v>
      </c>
    </row>
    <row r="4560" spans="1:3" ht="12" customHeight="1">
      <c r="A4560" s="215" t="s">
        <v>12986</v>
      </c>
      <c r="B4560" s="215" t="s">
        <v>12987</v>
      </c>
      <c r="C4560" s="215" t="str">
        <f t="shared" si="17"/>
        <v>PWNgardmau</v>
      </c>
    </row>
    <row r="4561" spans="1:3" ht="12" customHeight="1">
      <c r="A4561" s="215" t="s">
        <v>12988</v>
      </c>
      <c r="B4561" s="215" t="s">
        <v>12989</v>
      </c>
      <c r="C4561" s="215" t="str">
        <f t="shared" si="17"/>
        <v>PWNgatpang</v>
      </c>
    </row>
    <row r="4562" spans="1:3" ht="12" customHeight="1">
      <c r="A4562" s="215" t="s">
        <v>12988</v>
      </c>
      <c r="B4562" s="215" t="s">
        <v>12989</v>
      </c>
      <c r="C4562" s="215" t="str">
        <f t="shared" si="17"/>
        <v>PWNgatpang</v>
      </c>
    </row>
    <row r="4563" spans="1:3" ht="12" customHeight="1">
      <c r="A4563" s="215" t="s">
        <v>12990</v>
      </c>
      <c r="B4563" s="215" t="s">
        <v>12991</v>
      </c>
      <c r="C4563" s="215" t="str">
        <f t="shared" si="17"/>
        <v>PWNgchesar</v>
      </c>
    </row>
    <row r="4564" spans="1:3" ht="12" customHeight="1">
      <c r="A4564" s="215" t="s">
        <v>12990</v>
      </c>
      <c r="B4564" s="215" t="s">
        <v>12991</v>
      </c>
      <c r="C4564" s="215" t="str">
        <f t="shared" si="17"/>
        <v>PWNgchesar</v>
      </c>
    </row>
    <row r="4565" spans="1:3" ht="12" customHeight="1">
      <c r="A4565" s="215" t="s">
        <v>12992</v>
      </c>
      <c r="B4565" s="215" t="s">
        <v>12993</v>
      </c>
      <c r="C4565" s="215" t="str">
        <f t="shared" si="17"/>
        <v>PWNgeremlengui</v>
      </c>
    </row>
    <row r="4566" spans="1:3" ht="12" customHeight="1">
      <c r="A4566" s="215" t="s">
        <v>12992</v>
      </c>
      <c r="B4566" s="215" t="s">
        <v>12993</v>
      </c>
      <c r="C4566" s="215" t="str">
        <f t="shared" si="17"/>
        <v>PWNgeremlengui</v>
      </c>
    </row>
    <row r="4567" spans="1:3" ht="12" customHeight="1">
      <c r="A4567" s="215" t="s">
        <v>12994</v>
      </c>
      <c r="B4567" s="215" t="s">
        <v>12995</v>
      </c>
      <c r="C4567" s="215" t="str">
        <f t="shared" si="17"/>
        <v>PWNgiwal</v>
      </c>
    </row>
    <row r="4568" spans="1:3" ht="12" customHeight="1">
      <c r="A4568" s="215" t="s">
        <v>12994</v>
      </c>
      <c r="B4568" s="215" t="s">
        <v>12995</v>
      </c>
      <c r="C4568" s="215" t="str">
        <f t="shared" si="17"/>
        <v>PWNgiwal</v>
      </c>
    </row>
    <row r="4569" spans="1:3" ht="12" customHeight="1">
      <c r="A4569" s="215" t="s">
        <v>12996</v>
      </c>
      <c r="B4569" s="215" t="s">
        <v>12997</v>
      </c>
      <c r="C4569" s="215" t="str">
        <f t="shared" si="17"/>
        <v>PWPeleliu</v>
      </c>
    </row>
    <row r="4570" spans="1:3" ht="12" customHeight="1">
      <c r="A4570" s="215" t="s">
        <v>12996</v>
      </c>
      <c r="B4570" s="215" t="s">
        <v>12997</v>
      </c>
      <c r="C4570" s="215" t="str">
        <f t="shared" si="17"/>
        <v>PWPeleliu</v>
      </c>
    </row>
    <row r="4571" spans="1:3" ht="12" customHeight="1">
      <c r="A4571" s="215" t="s">
        <v>12998</v>
      </c>
      <c r="B4571" s="215" t="s">
        <v>12999</v>
      </c>
      <c r="C4571" s="215" t="str">
        <f t="shared" si="17"/>
        <v>PWSonsorol</v>
      </c>
    </row>
    <row r="4572" spans="1:3" ht="12" customHeight="1">
      <c r="A4572" s="215" t="s">
        <v>12998</v>
      </c>
      <c r="B4572" s="215" t="s">
        <v>12999</v>
      </c>
      <c r="C4572" s="215" t="str">
        <f t="shared" si="17"/>
        <v>PWSonsorol</v>
      </c>
    </row>
    <row r="4573" spans="1:3" ht="12" customHeight="1">
      <c r="A4573" s="215" t="s">
        <v>13000</v>
      </c>
      <c r="B4573" s="215" t="s">
        <v>13001</v>
      </c>
      <c r="C4573" s="215" t="str">
        <f t="shared" si="17"/>
        <v>PYConcepción</v>
      </c>
    </row>
    <row r="4574" spans="1:3" ht="12" customHeight="1">
      <c r="A4574" s="215" t="s">
        <v>13002</v>
      </c>
      <c r="B4574" s="215" t="s">
        <v>13003</v>
      </c>
      <c r="C4574" s="215" t="str">
        <f t="shared" si="17"/>
        <v>PYAlto Paraná</v>
      </c>
    </row>
    <row r="4575" spans="1:3" ht="12" customHeight="1">
      <c r="A4575" s="215" t="s">
        <v>13004</v>
      </c>
      <c r="B4575" s="215" t="s">
        <v>6298</v>
      </c>
      <c r="C4575" s="215" t="str">
        <f t="shared" si="17"/>
        <v>PYCentral</v>
      </c>
    </row>
    <row r="4576" spans="1:3" ht="12" customHeight="1">
      <c r="A4576" s="215" t="s">
        <v>13005</v>
      </c>
      <c r="B4576" s="215" t="s">
        <v>13006</v>
      </c>
      <c r="C4576" s="215" t="str">
        <f t="shared" si="17"/>
        <v>PYÑeembucú</v>
      </c>
    </row>
    <row r="4577" spans="1:3" ht="12" customHeight="1">
      <c r="A4577" s="215" t="s">
        <v>13007</v>
      </c>
      <c r="B4577" s="215" t="s">
        <v>13008</v>
      </c>
      <c r="C4577" s="215" t="str">
        <f t="shared" si="17"/>
        <v>PYAmambay</v>
      </c>
    </row>
    <row r="4578" spans="1:3" ht="12" customHeight="1">
      <c r="A4578" s="215" t="s">
        <v>13009</v>
      </c>
      <c r="B4578" s="215" t="s">
        <v>13010</v>
      </c>
      <c r="C4578" s="215" t="str">
        <f t="shared" si="17"/>
        <v>PYCanindeyú</v>
      </c>
    </row>
    <row r="4579" spans="1:3" ht="12" customHeight="1">
      <c r="A4579" s="215" t="s">
        <v>13011</v>
      </c>
      <c r="B4579" s="215" t="s">
        <v>13012</v>
      </c>
      <c r="C4579" s="215" t="str">
        <f t="shared" si="17"/>
        <v>PYPresidente Hayes</v>
      </c>
    </row>
    <row r="4580" spans="1:3" ht="12" customHeight="1">
      <c r="A4580" s="215" t="s">
        <v>13013</v>
      </c>
      <c r="B4580" s="215" t="s">
        <v>13014</v>
      </c>
      <c r="C4580" s="215" t="str">
        <f t="shared" si="17"/>
        <v>PYAlto Paraguay</v>
      </c>
    </row>
    <row r="4581" spans="1:3" ht="12" customHeight="1">
      <c r="A4581" s="215" t="s">
        <v>13015</v>
      </c>
      <c r="B4581" s="215" t="s">
        <v>13016</v>
      </c>
      <c r="C4581" s="215" t="str">
        <f t="shared" si="17"/>
        <v>PYBoquerón</v>
      </c>
    </row>
    <row r="4582" spans="1:3" ht="12" customHeight="1">
      <c r="A4582" s="215" t="s">
        <v>13017</v>
      </c>
      <c r="B4582" s="215" t="s">
        <v>13018</v>
      </c>
      <c r="C4582" s="215" t="str">
        <f t="shared" si="17"/>
        <v>PYSan Pedro</v>
      </c>
    </row>
    <row r="4583" spans="1:3" ht="12" customHeight="1">
      <c r="A4583" s="215" t="s">
        <v>13019</v>
      </c>
      <c r="B4583" s="215" t="s">
        <v>13020</v>
      </c>
      <c r="C4583" s="215" t="str">
        <f t="shared" si="17"/>
        <v>PYCordillera</v>
      </c>
    </row>
    <row r="4584" spans="1:3" ht="12" customHeight="1">
      <c r="A4584" s="215" t="s">
        <v>13021</v>
      </c>
      <c r="B4584" s="215" t="s">
        <v>13022</v>
      </c>
      <c r="C4584" s="215" t="str">
        <f t="shared" si="17"/>
        <v>PYGuairá</v>
      </c>
    </row>
    <row r="4585" spans="1:3" ht="12" customHeight="1">
      <c r="A4585" s="215" t="s">
        <v>13023</v>
      </c>
      <c r="B4585" s="215" t="s">
        <v>13024</v>
      </c>
      <c r="C4585" s="215" t="str">
        <f t="shared" si="17"/>
        <v>PYCaaguazú</v>
      </c>
    </row>
    <row r="4586" spans="1:3" ht="12" customHeight="1">
      <c r="A4586" s="215" t="s">
        <v>13025</v>
      </c>
      <c r="B4586" s="215" t="s">
        <v>13026</v>
      </c>
      <c r="C4586" s="215" t="str">
        <f t="shared" si="17"/>
        <v>PYCaazapá</v>
      </c>
    </row>
    <row r="4587" spans="1:3" ht="12" customHeight="1">
      <c r="A4587" s="215" t="s">
        <v>13027</v>
      </c>
      <c r="B4587" s="215" t="s">
        <v>13028</v>
      </c>
      <c r="C4587" s="215" t="str">
        <f t="shared" si="17"/>
        <v>PYItapúa</v>
      </c>
    </row>
    <row r="4588" spans="1:3" ht="12" customHeight="1">
      <c r="A4588" s="215" t="s">
        <v>13029</v>
      </c>
      <c r="B4588" s="215" t="s">
        <v>5479</v>
      </c>
      <c r="C4588" s="215" t="str">
        <f t="shared" si="17"/>
        <v>PYMisiones</v>
      </c>
    </row>
    <row r="4589" spans="1:3" ht="12" customHeight="1">
      <c r="A4589" s="215" t="s">
        <v>13030</v>
      </c>
      <c r="B4589" s="215" t="s">
        <v>13031</v>
      </c>
      <c r="C4589" s="215" t="str">
        <f t="shared" si="17"/>
        <v>PYParaguarí</v>
      </c>
    </row>
    <row r="4590" spans="1:3" ht="12" customHeight="1">
      <c r="A4590" s="215" t="s">
        <v>13032</v>
      </c>
      <c r="B4590" s="215" t="s">
        <v>13033</v>
      </c>
      <c r="C4590" s="215" t="str">
        <f t="shared" si="17"/>
        <v>PYAsunción</v>
      </c>
    </row>
    <row r="4591" spans="1:3" ht="12" customHeight="1">
      <c r="A4591" s="215" t="s">
        <v>13034</v>
      </c>
      <c r="B4591" s="215" t="s">
        <v>13035</v>
      </c>
      <c r="C4591" s="215" t="str">
        <f t="shared" si="17"/>
        <v>QAAd Dawḩah</v>
      </c>
    </row>
    <row r="4592" spans="1:3" ht="12" customHeight="1">
      <c r="A4592" s="215" t="s">
        <v>13036</v>
      </c>
      <c r="B4592" s="215" t="s">
        <v>13037</v>
      </c>
      <c r="C4592" s="215" t="str">
        <f t="shared" ref="C4592:C4846" si="18">LEFT(A4592,2)&amp;B4592</f>
        <v>QAAl Khawr wa adh Dhakhīrah</v>
      </c>
    </row>
    <row r="4593" spans="1:3" ht="12" customHeight="1">
      <c r="A4593" s="215" t="s">
        <v>13038</v>
      </c>
      <c r="B4593" s="215" t="s">
        <v>13039</v>
      </c>
      <c r="C4593" s="215" t="str">
        <f t="shared" si="18"/>
        <v>QAAsh Shamāl</v>
      </c>
    </row>
    <row r="4594" spans="1:3" ht="12" customHeight="1">
      <c r="A4594" s="215" t="s">
        <v>13040</v>
      </c>
      <c r="B4594" s="215" t="s">
        <v>13041</v>
      </c>
      <c r="C4594" s="215" t="str">
        <f t="shared" si="18"/>
        <v>QAAr Rayyān</v>
      </c>
    </row>
    <row r="4595" spans="1:3" ht="12" customHeight="1">
      <c r="A4595" s="215" t="s">
        <v>13042</v>
      </c>
      <c r="B4595" s="215" t="s">
        <v>13043</v>
      </c>
      <c r="C4595" s="215" t="str">
        <f t="shared" si="18"/>
        <v>QAAsh Shīḩānīyah</v>
      </c>
    </row>
    <row r="4596" spans="1:3" ht="12" customHeight="1">
      <c r="A4596" s="215" t="s">
        <v>13044</v>
      </c>
      <c r="B4596" s="215" t="s">
        <v>13045</v>
      </c>
      <c r="C4596" s="215" t="str">
        <f t="shared" si="18"/>
        <v>QAUmm Şalāl</v>
      </c>
    </row>
    <row r="4597" spans="1:3" ht="12" customHeight="1">
      <c r="A4597" s="215" t="s">
        <v>13046</v>
      </c>
      <c r="B4597" s="215" t="s">
        <v>13047</v>
      </c>
      <c r="C4597" s="215" t="str">
        <f t="shared" si="18"/>
        <v>QAAl Wakrah</v>
      </c>
    </row>
    <row r="4598" spans="1:3" ht="12" customHeight="1">
      <c r="A4598" s="215" t="s">
        <v>13048</v>
      </c>
      <c r="B4598" s="215" t="s">
        <v>13049</v>
      </c>
      <c r="C4598" s="215" t="str">
        <f t="shared" si="18"/>
        <v>QAAz̧ Z̧a‘āyin</v>
      </c>
    </row>
    <row r="4599" spans="1:3" ht="12" customHeight="1">
      <c r="A4599" s="215" t="s">
        <v>13050</v>
      </c>
      <c r="B4599" s="215" t="s">
        <v>13051</v>
      </c>
      <c r="C4599" s="215" t="str">
        <f t="shared" si="18"/>
        <v>ROAlba</v>
      </c>
    </row>
    <row r="4600" spans="1:3" ht="12" customHeight="1">
      <c r="A4600" s="215" t="s">
        <v>13052</v>
      </c>
      <c r="B4600" s="215" t="s">
        <v>13053</v>
      </c>
      <c r="C4600" s="215" t="str">
        <f t="shared" si="18"/>
        <v>ROArgeș</v>
      </c>
    </row>
    <row r="4601" spans="1:3" ht="12" customHeight="1">
      <c r="A4601" s="215" t="s">
        <v>13054</v>
      </c>
      <c r="B4601" s="215" t="s">
        <v>13055</v>
      </c>
      <c r="C4601" s="215" t="str">
        <f t="shared" si="18"/>
        <v>ROArad</v>
      </c>
    </row>
    <row r="4602" spans="1:3" ht="12" customHeight="1">
      <c r="A4602" s="215" t="s">
        <v>13056</v>
      </c>
      <c r="B4602" s="215" t="s">
        <v>13057</v>
      </c>
      <c r="C4602" s="215" t="str">
        <f t="shared" si="18"/>
        <v>ROBacău</v>
      </c>
    </row>
    <row r="4603" spans="1:3" ht="12" customHeight="1">
      <c r="A4603" s="215" t="s">
        <v>13058</v>
      </c>
      <c r="B4603" s="215" t="s">
        <v>13059</v>
      </c>
      <c r="C4603" s="215" t="str">
        <f t="shared" si="18"/>
        <v>ROBihor</v>
      </c>
    </row>
    <row r="4604" spans="1:3" ht="12" customHeight="1">
      <c r="A4604" s="215" t="s">
        <v>13060</v>
      </c>
      <c r="B4604" s="215" t="s">
        <v>13061</v>
      </c>
      <c r="C4604" s="215" t="str">
        <f t="shared" si="18"/>
        <v>ROBistrița-Năsăud</v>
      </c>
    </row>
    <row r="4605" spans="1:3" ht="12" customHeight="1">
      <c r="A4605" s="215" t="s">
        <v>13062</v>
      </c>
      <c r="B4605" s="215" t="s">
        <v>13063</v>
      </c>
      <c r="C4605" s="215" t="str">
        <f t="shared" si="18"/>
        <v>ROBrăila</v>
      </c>
    </row>
    <row r="4606" spans="1:3" ht="12" customHeight="1">
      <c r="A4606" s="215" t="s">
        <v>13064</v>
      </c>
      <c r="B4606" s="215" t="s">
        <v>13065</v>
      </c>
      <c r="C4606" s="215" t="str">
        <f t="shared" si="18"/>
        <v>ROBotoșani</v>
      </c>
    </row>
    <row r="4607" spans="1:3" ht="12" customHeight="1">
      <c r="A4607" s="215" t="s">
        <v>13066</v>
      </c>
      <c r="B4607" s="215" t="s">
        <v>13067</v>
      </c>
      <c r="C4607" s="215" t="str">
        <f t="shared" si="18"/>
        <v>ROBrașov</v>
      </c>
    </row>
    <row r="4608" spans="1:3" ht="12" customHeight="1">
      <c r="A4608" s="215" t="s">
        <v>13068</v>
      </c>
      <c r="B4608" s="215" t="s">
        <v>13069</v>
      </c>
      <c r="C4608" s="215" t="str">
        <f t="shared" si="18"/>
        <v>ROBuzău</v>
      </c>
    </row>
    <row r="4609" spans="1:3" ht="12" customHeight="1">
      <c r="A4609" s="215" t="s">
        <v>13070</v>
      </c>
      <c r="B4609" s="215" t="s">
        <v>13071</v>
      </c>
      <c r="C4609" s="215" t="str">
        <f t="shared" si="18"/>
        <v>ROCluj</v>
      </c>
    </row>
    <row r="4610" spans="1:3" ht="12" customHeight="1">
      <c r="A4610" s="215" t="s">
        <v>13072</v>
      </c>
      <c r="B4610" s="215" t="s">
        <v>11167</v>
      </c>
      <c r="C4610" s="215" t="str">
        <f t="shared" si="18"/>
        <v>ROCălărași</v>
      </c>
    </row>
    <row r="4611" spans="1:3" ht="12" customHeight="1">
      <c r="A4611" s="215" t="s">
        <v>13073</v>
      </c>
      <c r="B4611" s="215" t="s">
        <v>13074</v>
      </c>
      <c r="C4611" s="215" t="str">
        <f t="shared" si="18"/>
        <v>ROCaraș-Severin</v>
      </c>
    </row>
    <row r="4612" spans="1:3" ht="12" customHeight="1">
      <c r="A4612" s="215" t="s">
        <v>13075</v>
      </c>
      <c r="B4612" s="215" t="s">
        <v>13076</v>
      </c>
      <c r="C4612" s="215" t="str">
        <f t="shared" si="18"/>
        <v>ROConstanța</v>
      </c>
    </row>
    <row r="4613" spans="1:3" ht="12" customHeight="1">
      <c r="A4613" s="215" t="s">
        <v>13077</v>
      </c>
      <c r="B4613" s="215" t="s">
        <v>13078</v>
      </c>
      <c r="C4613" s="215" t="str">
        <f t="shared" si="18"/>
        <v>ROCovasna</v>
      </c>
    </row>
    <row r="4614" spans="1:3" ht="12" customHeight="1">
      <c r="A4614" s="215" t="s">
        <v>13079</v>
      </c>
      <c r="B4614" s="215" t="s">
        <v>13080</v>
      </c>
      <c r="C4614" s="215" t="str">
        <f t="shared" si="18"/>
        <v>RODâmbovița</v>
      </c>
    </row>
    <row r="4615" spans="1:3" ht="12" customHeight="1">
      <c r="A4615" s="215" t="s">
        <v>13081</v>
      </c>
      <c r="B4615" s="215" t="s">
        <v>13082</v>
      </c>
      <c r="C4615" s="215" t="str">
        <f t="shared" si="18"/>
        <v>RODolj</v>
      </c>
    </row>
    <row r="4616" spans="1:3" ht="12" customHeight="1">
      <c r="A4616" s="215" t="s">
        <v>13083</v>
      </c>
      <c r="B4616" s="215" t="s">
        <v>13084</v>
      </c>
      <c r="C4616" s="215" t="str">
        <f t="shared" si="18"/>
        <v>ROGorj</v>
      </c>
    </row>
    <row r="4617" spans="1:3" ht="12" customHeight="1">
      <c r="A4617" s="215" t="s">
        <v>13085</v>
      </c>
      <c r="B4617" s="215" t="s">
        <v>13086</v>
      </c>
      <c r="C4617" s="215" t="str">
        <f t="shared" si="18"/>
        <v>ROGalați</v>
      </c>
    </row>
    <row r="4618" spans="1:3" ht="12" customHeight="1">
      <c r="A4618" s="215" t="s">
        <v>13087</v>
      </c>
      <c r="B4618" s="215" t="s">
        <v>13088</v>
      </c>
      <c r="C4618" s="215" t="str">
        <f t="shared" si="18"/>
        <v>ROGiurgiu</v>
      </c>
    </row>
    <row r="4619" spans="1:3" ht="12" customHeight="1">
      <c r="A4619" s="215" t="s">
        <v>13089</v>
      </c>
      <c r="B4619" s="215" t="s">
        <v>13090</v>
      </c>
      <c r="C4619" s="215" t="str">
        <f t="shared" si="18"/>
        <v>ROHunedoara</v>
      </c>
    </row>
    <row r="4620" spans="1:3" ht="12" customHeight="1">
      <c r="A4620" s="215" t="s">
        <v>13091</v>
      </c>
      <c r="B4620" s="215" t="s">
        <v>13092</v>
      </c>
      <c r="C4620" s="215" t="str">
        <f t="shared" si="18"/>
        <v>ROHarghita</v>
      </c>
    </row>
    <row r="4621" spans="1:3" ht="12" customHeight="1">
      <c r="A4621" s="215" t="s">
        <v>13093</v>
      </c>
      <c r="B4621" s="215" t="s">
        <v>13094</v>
      </c>
      <c r="C4621" s="215" t="str">
        <f t="shared" si="18"/>
        <v>ROIlfov</v>
      </c>
    </row>
    <row r="4622" spans="1:3" ht="12" customHeight="1">
      <c r="A4622" s="215" t="s">
        <v>13095</v>
      </c>
      <c r="B4622" s="215" t="s">
        <v>13096</v>
      </c>
      <c r="C4622" s="215" t="str">
        <f t="shared" si="18"/>
        <v>ROIalomița</v>
      </c>
    </row>
    <row r="4623" spans="1:3" ht="12" customHeight="1">
      <c r="A4623" s="215" t="s">
        <v>13097</v>
      </c>
      <c r="B4623" s="215" t="s">
        <v>13098</v>
      </c>
      <c r="C4623" s="215" t="str">
        <f t="shared" si="18"/>
        <v>ROIași</v>
      </c>
    </row>
    <row r="4624" spans="1:3" ht="12" customHeight="1">
      <c r="A4624" s="215" t="s">
        <v>13099</v>
      </c>
      <c r="B4624" s="215" t="s">
        <v>13100</v>
      </c>
      <c r="C4624" s="215" t="str">
        <f t="shared" si="18"/>
        <v>ROMehedinți</v>
      </c>
    </row>
    <row r="4625" spans="1:3" ht="12" customHeight="1">
      <c r="A4625" s="215" t="s">
        <v>13101</v>
      </c>
      <c r="B4625" s="215" t="s">
        <v>13102</v>
      </c>
      <c r="C4625" s="215" t="str">
        <f t="shared" si="18"/>
        <v>ROMaramureș</v>
      </c>
    </row>
    <row r="4626" spans="1:3" ht="12" customHeight="1">
      <c r="A4626" s="215" t="s">
        <v>13103</v>
      </c>
      <c r="B4626" s="215" t="s">
        <v>13104</v>
      </c>
      <c r="C4626" s="215" t="str">
        <f t="shared" si="18"/>
        <v>ROMureș</v>
      </c>
    </row>
    <row r="4627" spans="1:3" ht="12" customHeight="1">
      <c r="A4627" s="215" t="s">
        <v>13105</v>
      </c>
      <c r="B4627" s="215" t="s">
        <v>13106</v>
      </c>
      <c r="C4627" s="215" t="str">
        <f t="shared" si="18"/>
        <v>RONeamț</v>
      </c>
    </row>
    <row r="4628" spans="1:3" ht="12" customHeight="1">
      <c r="A4628" s="215" t="s">
        <v>13107</v>
      </c>
      <c r="B4628" s="215" t="s">
        <v>13108</v>
      </c>
      <c r="C4628" s="215" t="str">
        <f t="shared" si="18"/>
        <v>ROOlt</v>
      </c>
    </row>
    <row r="4629" spans="1:3" ht="12" customHeight="1">
      <c r="A4629" s="215" t="s">
        <v>13109</v>
      </c>
      <c r="B4629" s="215" t="s">
        <v>13110</v>
      </c>
      <c r="C4629" s="215" t="str">
        <f t="shared" si="18"/>
        <v>ROPrahova</v>
      </c>
    </row>
    <row r="4630" spans="1:3" ht="12" customHeight="1">
      <c r="A4630" s="215" t="s">
        <v>13111</v>
      </c>
      <c r="B4630" s="215" t="s">
        <v>13112</v>
      </c>
      <c r="C4630" s="215" t="str">
        <f t="shared" si="18"/>
        <v>ROSibiu</v>
      </c>
    </row>
    <row r="4631" spans="1:3" ht="12" customHeight="1">
      <c r="A4631" s="215" t="s">
        <v>13113</v>
      </c>
      <c r="B4631" s="215" t="s">
        <v>13114</v>
      </c>
      <c r="C4631" s="215" t="str">
        <f t="shared" si="18"/>
        <v>ROSălaj</v>
      </c>
    </row>
    <row r="4632" spans="1:3" ht="12" customHeight="1">
      <c r="A4632" s="215" t="s">
        <v>13115</v>
      </c>
      <c r="B4632" s="215" t="s">
        <v>13116</v>
      </c>
      <c r="C4632" s="215" t="str">
        <f t="shared" si="18"/>
        <v>ROSatu Mare</v>
      </c>
    </row>
    <row r="4633" spans="1:3" ht="12" customHeight="1">
      <c r="A4633" s="215" t="s">
        <v>13117</v>
      </c>
      <c r="B4633" s="215" t="s">
        <v>13118</v>
      </c>
      <c r="C4633" s="215" t="str">
        <f t="shared" si="18"/>
        <v>ROSuceava</v>
      </c>
    </row>
    <row r="4634" spans="1:3" ht="12" customHeight="1">
      <c r="A4634" s="215" t="s">
        <v>13119</v>
      </c>
      <c r="B4634" s="215" t="s">
        <v>13120</v>
      </c>
      <c r="C4634" s="215" t="str">
        <f t="shared" si="18"/>
        <v>ROTulcea</v>
      </c>
    </row>
    <row r="4635" spans="1:3" ht="12" customHeight="1">
      <c r="A4635" s="215" t="s">
        <v>13121</v>
      </c>
      <c r="B4635" s="215" t="s">
        <v>13122</v>
      </c>
      <c r="C4635" s="215" t="str">
        <f t="shared" si="18"/>
        <v>ROTimiș</v>
      </c>
    </row>
    <row r="4636" spans="1:3" ht="12" customHeight="1">
      <c r="A4636" s="215" t="s">
        <v>13123</v>
      </c>
      <c r="B4636" s="215" t="s">
        <v>13124</v>
      </c>
      <c r="C4636" s="215" t="str">
        <f t="shared" si="18"/>
        <v>ROTeleorman</v>
      </c>
    </row>
    <row r="4637" spans="1:3" ht="12" customHeight="1">
      <c r="A4637" s="215" t="s">
        <v>13125</v>
      </c>
      <c r="B4637" s="215" t="s">
        <v>13126</v>
      </c>
      <c r="C4637" s="215" t="str">
        <f t="shared" si="18"/>
        <v>ROVâlcea</v>
      </c>
    </row>
    <row r="4638" spans="1:3" ht="12" customHeight="1">
      <c r="A4638" s="215" t="s">
        <v>13127</v>
      </c>
      <c r="B4638" s="215" t="s">
        <v>13128</v>
      </c>
      <c r="C4638" s="215" t="str">
        <f t="shared" si="18"/>
        <v>ROVrancea</v>
      </c>
    </row>
    <row r="4639" spans="1:3" ht="12" customHeight="1">
      <c r="A4639" s="215" t="s">
        <v>13129</v>
      </c>
      <c r="B4639" s="215" t="s">
        <v>13130</v>
      </c>
      <c r="C4639" s="215" t="str">
        <f t="shared" si="18"/>
        <v>ROVaslui</v>
      </c>
    </row>
    <row r="4640" spans="1:3" ht="12" customHeight="1">
      <c r="A4640" s="215" t="s">
        <v>13131</v>
      </c>
      <c r="B4640" s="215" t="s">
        <v>13132</v>
      </c>
      <c r="C4640" s="215" t="str">
        <f t="shared" si="18"/>
        <v>ROBucurești</v>
      </c>
    </row>
    <row r="4641" spans="1:3" ht="12" customHeight="1">
      <c r="A4641" s="215" t="s">
        <v>13133</v>
      </c>
      <c r="B4641" s="215" t="s">
        <v>13134</v>
      </c>
      <c r="C4641" s="215" t="str">
        <f t="shared" si="18"/>
        <v>RSKosovo-Metohija</v>
      </c>
    </row>
    <row r="4642" spans="1:3" ht="12" customHeight="1">
      <c r="A4642" s="215" t="s">
        <v>13135</v>
      </c>
      <c r="B4642" s="215" t="s">
        <v>13136</v>
      </c>
      <c r="C4642" s="215" t="str">
        <f t="shared" si="18"/>
        <v>RSKosovski okrug</v>
      </c>
    </row>
    <row r="4643" spans="1:3" ht="12" customHeight="1">
      <c r="A4643" s="215" t="s">
        <v>13137</v>
      </c>
      <c r="B4643" s="215" t="s">
        <v>13138</v>
      </c>
      <c r="C4643" s="215" t="str">
        <f t="shared" si="18"/>
        <v>RSPećki okrug</v>
      </c>
    </row>
    <row r="4644" spans="1:3" ht="12" customHeight="1">
      <c r="A4644" s="215" t="s">
        <v>13139</v>
      </c>
      <c r="B4644" s="215" t="s">
        <v>13140</v>
      </c>
      <c r="C4644" s="215" t="str">
        <f t="shared" si="18"/>
        <v>RSPrizrenski okrug</v>
      </c>
    </row>
    <row r="4645" spans="1:3" ht="12" customHeight="1">
      <c r="A4645" s="215" t="s">
        <v>13141</v>
      </c>
      <c r="B4645" s="215" t="s">
        <v>13142</v>
      </c>
      <c r="C4645" s="215" t="str">
        <f t="shared" si="18"/>
        <v>RSKosovsko-Mitrovački okrug</v>
      </c>
    </row>
    <row r="4646" spans="1:3" ht="12" customHeight="1">
      <c r="A4646" s="215" t="s">
        <v>13143</v>
      </c>
      <c r="B4646" s="215" t="s">
        <v>13144</v>
      </c>
      <c r="C4646" s="215" t="str">
        <f t="shared" si="18"/>
        <v>RSKosovsko-Pomoravski okrug</v>
      </c>
    </row>
    <row r="4647" spans="1:3" ht="12" customHeight="1">
      <c r="A4647" s="215" t="s">
        <v>13145</v>
      </c>
      <c r="B4647" s="215" t="s">
        <v>13146</v>
      </c>
      <c r="C4647" s="215" t="str">
        <f t="shared" si="18"/>
        <v>RSVojvodina</v>
      </c>
    </row>
    <row r="4648" spans="1:3" ht="12" customHeight="1">
      <c r="A4648" s="215" t="s">
        <v>13147</v>
      </c>
      <c r="B4648" s="215" t="s">
        <v>13148</v>
      </c>
      <c r="C4648" s="215" t="str">
        <f t="shared" si="18"/>
        <v>RSSevernobački okrug</v>
      </c>
    </row>
    <row r="4649" spans="1:3" ht="12" customHeight="1">
      <c r="A4649" s="215" t="s">
        <v>13149</v>
      </c>
      <c r="B4649" s="215" t="s">
        <v>13150</v>
      </c>
      <c r="C4649" s="215" t="str">
        <f t="shared" si="18"/>
        <v>RSSrednjebanatski okrug</v>
      </c>
    </row>
    <row r="4650" spans="1:3" ht="12" customHeight="1">
      <c r="A4650" s="215" t="s">
        <v>13151</v>
      </c>
      <c r="B4650" s="215" t="s">
        <v>13152</v>
      </c>
      <c r="C4650" s="215" t="str">
        <f t="shared" si="18"/>
        <v>RSSevernobanatski okrug</v>
      </c>
    </row>
    <row r="4651" spans="1:3" ht="12" customHeight="1">
      <c r="A4651" s="215" t="s">
        <v>13153</v>
      </c>
      <c r="B4651" s="215" t="s">
        <v>13154</v>
      </c>
      <c r="C4651" s="215" t="str">
        <f t="shared" si="18"/>
        <v>RSJužnobanatski okrug</v>
      </c>
    </row>
    <row r="4652" spans="1:3" ht="12" customHeight="1">
      <c r="A4652" s="215" t="s">
        <v>13155</v>
      </c>
      <c r="B4652" s="215" t="s">
        <v>13156</v>
      </c>
      <c r="C4652" s="215" t="str">
        <f t="shared" si="18"/>
        <v>RSZapadnobački okrug</v>
      </c>
    </row>
    <row r="4653" spans="1:3" ht="12" customHeight="1">
      <c r="A4653" s="215" t="s">
        <v>13157</v>
      </c>
      <c r="B4653" s="215" t="s">
        <v>13158</v>
      </c>
      <c r="C4653" s="215" t="str">
        <f t="shared" si="18"/>
        <v>RSJužnobački okrug</v>
      </c>
    </row>
    <row r="4654" spans="1:3" ht="12" customHeight="1">
      <c r="A4654" s="215" t="s">
        <v>13159</v>
      </c>
      <c r="B4654" s="215" t="s">
        <v>13160</v>
      </c>
      <c r="C4654" s="215" t="str">
        <f t="shared" si="18"/>
        <v>RSSremski okrug</v>
      </c>
    </row>
    <row r="4655" spans="1:3" ht="12" customHeight="1">
      <c r="A4655" s="215" t="s">
        <v>13161</v>
      </c>
      <c r="B4655" s="215" t="s">
        <v>13162</v>
      </c>
      <c r="C4655" s="215" t="str">
        <f t="shared" si="18"/>
        <v>RSBeograd</v>
      </c>
    </row>
    <row r="4656" spans="1:3" ht="12" customHeight="1">
      <c r="A4656" s="215" t="s">
        <v>13163</v>
      </c>
      <c r="B4656" s="215" t="s">
        <v>13164</v>
      </c>
      <c r="C4656" s="215" t="str">
        <f t="shared" si="18"/>
        <v>RSMačvanski okrug</v>
      </c>
    </row>
    <row r="4657" spans="1:3" ht="12" customHeight="1">
      <c r="A4657" s="215" t="s">
        <v>13165</v>
      </c>
      <c r="B4657" s="215" t="s">
        <v>13166</v>
      </c>
      <c r="C4657" s="215" t="str">
        <f t="shared" si="18"/>
        <v>RSKolubarski okrug</v>
      </c>
    </row>
    <row r="4658" spans="1:3" ht="12" customHeight="1">
      <c r="A4658" s="215" t="s">
        <v>13167</v>
      </c>
      <c r="B4658" s="215" t="s">
        <v>13168</v>
      </c>
      <c r="C4658" s="215" t="str">
        <f t="shared" si="18"/>
        <v>RSPodunavski okrug</v>
      </c>
    </row>
    <row r="4659" spans="1:3" ht="12" customHeight="1">
      <c r="A4659" s="215" t="s">
        <v>13169</v>
      </c>
      <c r="B4659" s="215" t="s">
        <v>13170</v>
      </c>
      <c r="C4659" s="215" t="str">
        <f t="shared" si="18"/>
        <v>RSBraničevski okrug</v>
      </c>
    </row>
    <row r="4660" spans="1:3" ht="12" customHeight="1">
      <c r="A4660" s="215" t="s">
        <v>13171</v>
      </c>
      <c r="B4660" s="215" t="s">
        <v>13172</v>
      </c>
      <c r="C4660" s="215" t="str">
        <f t="shared" si="18"/>
        <v>RSŠumadijski okrug</v>
      </c>
    </row>
    <row r="4661" spans="1:3" ht="12" customHeight="1">
      <c r="A4661" s="215" t="s">
        <v>13173</v>
      </c>
      <c r="B4661" s="215" t="s">
        <v>13174</v>
      </c>
      <c r="C4661" s="215" t="str">
        <f t="shared" si="18"/>
        <v>RSPomoravski okrug</v>
      </c>
    </row>
    <row r="4662" spans="1:3" ht="12" customHeight="1">
      <c r="A4662" s="215" t="s">
        <v>13175</v>
      </c>
      <c r="B4662" s="215" t="s">
        <v>13176</v>
      </c>
      <c r="C4662" s="215" t="str">
        <f t="shared" si="18"/>
        <v>RSBorski okrug</v>
      </c>
    </row>
    <row r="4663" spans="1:3" ht="12" customHeight="1">
      <c r="A4663" s="215" t="s">
        <v>13177</v>
      </c>
      <c r="B4663" s="215" t="s">
        <v>13178</v>
      </c>
      <c r="C4663" s="215" t="str">
        <f t="shared" si="18"/>
        <v>RSZaječarski okrug</v>
      </c>
    </row>
    <row r="4664" spans="1:3" ht="12" customHeight="1">
      <c r="A4664" s="215" t="s">
        <v>13179</v>
      </c>
      <c r="B4664" s="215" t="s">
        <v>13180</v>
      </c>
      <c r="C4664" s="215" t="str">
        <f t="shared" si="18"/>
        <v>RSZlatiborski okrug</v>
      </c>
    </row>
    <row r="4665" spans="1:3" ht="12" customHeight="1">
      <c r="A4665" s="215" t="s">
        <v>13181</v>
      </c>
      <c r="B4665" s="215" t="s">
        <v>13182</v>
      </c>
      <c r="C4665" s="215" t="str">
        <f t="shared" si="18"/>
        <v>RSMoravički okrug</v>
      </c>
    </row>
    <row r="4666" spans="1:3" ht="12" customHeight="1">
      <c r="A4666" s="215" t="s">
        <v>13183</v>
      </c>
      <c r="B4666" s="215" t="s">
        <v>13184</v>
      </c>
      <c r="C4666" s="215" t="str">
        <f t="shared" si="18"/>
        <v>RSRaški okrug</v>
      </c>
    </row>
    <row r="4667" spans="1:3" ht="12" customHeight="1">
      <c r="A4667" s="215" t="s">
        <v>13185</v>
      </c>
      <c r="B4667" s="215" t="s">
        <v>13186</v>
      </c>
      <c r="C4667" s="215" t="str">
        <f t="shared" si="18"/>
        <v>RSRasinski okrug</v>
      </c>
    </row>
    <row r="4668" spans="1:3" ht="12" customHeight="1">
      <c r="A4668" s="215" t="s">
        <v>13187</v>
      </c>
      <c r="B4668" s="215" t="s">
        <v>13188</v>
      </c>
      <c r="C4668" s="215" t="str">
        <f t="shared" si="18"/>
        <v>RSNišavski okrug</v>
      </c>
    </row>
    <row r="4669" spans="1:3" ht="12" customHeight="1">
      <c r="A4669" s="215" t="s">
        <v>13189</v>
      </c>
      <c r="B4669" s="215" t="s">
        <v>13190</v>
      </c>
      <c r="C4669" s="215" t="str">
        <f t="shared" si="18"/>
        <v>RSToplički okrug</v>
      </c>
    </row>
    <row r="4670" spans="1:3" ht="12" customHeight="1">
      <c r="A4670" s="215" t="s">
        <v>13191</v>
      </c>
      <c r="B4670" s="215" t="s">
        <v>13192</v>
      </c>
      <c r="C4670" s="215" t="str">
        <f t="shared" si="18"/>
        <v>RSPirotski okrug</v>
      </c>
    </row>
    <row r="4671" spans="1:3" ht="12" customHeight="1">
      <c r="A4671" s="215" t="s">
        <v>13193</v>
      </c>
      <c r="B4671" s="215" t="s">
        <v>13194</v>
      </c>
      <c r="C4671" s="215" t="str">
        <f t="shared" si="18"/>
        <v>RSJablanički okrug</v>
      </c>
    </row>
    <row r="4672" spans="1:3" ht="12" customHeight="1">
      <c r="A4672" s="215" t="s">
        <v>13195</v>
      </c>
      <c r="B4672" s="215" t="s">
        <v>13196</v>
      </c>
      <c r="C4672" s="215" t="str">
        <f t="shared" si="18"/>
        <v>RSPčinjski okrug</v>
      </c>
    </row>
    <row r="4673" spans="1:3" ht="12" customHeight="1">
      <c r="A4673" s="215" t="s">
        <v>13197</v>
      </c>
      <c r="B4673" s="215" t="s">
        <v>13198</v>
      </c>
      <c r="C4673" s="215" t="str">
        <f t="shared" si="18"/>
        <v>RUAmurskaya oblast'</v>
      </c>
    </row>
    <row r="4674" spans="1:3" ht="12" customHeight="1">
      <c r="A4674" s="215" t="s">
        <v>13197</v>
      </c>
      <c r="B4674" s="215" t="s">
        <v>13199</v>
      </c>
      <c r="C4674" s="215" t="str">
        <f t="shared" si="18"/>
        <v>RUAmurskaja oblast'</v>
      </c>
    </row>
    <row r="4675" spans="1:3" ht="12" customHeight="1">
      <c r="A4675" s="215" t="s">
        <v>13200</v>
      </c>
      <c r="B4675" s="215" t="s">
        <v>13201</v>
      </c>
      <c r="C4675" s="215" t="str">
        <f t="shared" si="18"/>
        <v>RUArkhangel'skaya oblast'</v>
      </c>
    </row>
    <row r="4676" spans="1:3" ht="12" customHeight="1">
      <c r="A4676" s="215" t="s">
        <v>13200</v>
      </c>
      <c r="B4676" s="215" t="s">
        <v>13202</v>
      </c>
      <c r="C4676" s="215" t="str">
        <f t="shared" si="18"/>
        <v>RUArhangel'skaja oblast'</v>
      </c>
    </row>
    <row r="4677" spans="1:3" ht="12" customHeight="1">
      <c r="A4677" s="215" t="s">
        <v>13203</v>
      </c>
      <c r="B4677" s="215" t="s">
        <v>13204</v>
      </c>
      <c r="C4677" s="215" t="str">
        <f t="shared" si="18"/>
        <v>RUAstrakhanskaya oblast'</v>
      </c>
    </row>
    <row r="4678" spans="1:3" ht="12" customHeight="1">
      <c r="A4678" s="215" t="s">
        <v>13203</v>
      </c>
      <c r="B4678" s="215" t="s">
        <v>13205</v>
      </c>
      <c r="C4678" s="215" t="str">
        <f t="shared" si="18"/>
        <v>RUAstrahanskaja oblast'</v>
      </c>
    </row>
    <row r="4679" spans="1:3" ht="12" customHeight="1">
      <c r="A4679" s="215" t="s">
        <v>13206</v>
      </c>
      <c r="B4679" s="215" t="s">
        <v>13207</v>
      </c>
      <c r="C4679" s="215" t="str">
        <f t="shared" si="18"/>
        <v>RUBelgorodskaya oblast'</v>
      </c>
    </row>
    <row r="4680" spans="1:3" ht="12" customHeight="1">
      <c r="A4680" s="215" t="s">
        <v>13206</v>
      </c>
      <c r="B4680" s="215" t="s">
        <v>13208</v>
      </c>
      <c r="C4680" s="215" t="str">
        <f t="shared" si="18"/>
        <v>RUBelgorodskaja oblast'</v>
      </c>
    </row>
    <row r="4681" spans="1:3" ht="12" customHeight="1">
      <c r="A4681" s="215" t="s">
        <v>13209</v>
      </c>
      <c r="B4681" s="215" t="s">
        <v>1612</v>
      </c>
      <c r="C4681" s="215" t="str">
        <f t="shared" si="18"/>
        <v>RUBryanskaya oblast'</v>
      </c>
    </row>
    <row r="4682" spans="1:3" ht="12" customHeight="1">
      <c r="A4682" s="215" t="s">
        <v>13209</v>
      </c>
      <c r="B4682" s="215" t="s">
        <v>13210</v>
      </c>
      <c r="C4682" s="215" t="str">
        <f t="shared" si="18"/>
        <v>RUBrjanskaja oblast'</v>
      </c>
    </row>
    <row r="4683" spans="1:3" ht="12" customHeight="1">
      <c r="A4683" s="215" t="s">
        <v>13211</v>
      </c>
      <c r="B4683" s="215" t="s">
        <v>13212</v>
      </c>
      <c r="C4683" s="215" t="str">
        <f t="shared" si="18"/>
        <v>RUČeljabinskaja oblast'</v>
      </c>
    </row>
    <row r="4684" spans="1:3" ht="12" customHeight="1">
      <c r="A4684" s="215" t="s">
        <v>13211</v>
      </c>
      <c r="B4684" s="215" t="s">
        <v>619</v>
      </c>
      <c r="C4684" s="215" t="str">
        <f t="shared" si="18"/>
        <v>RUChelyabinskaya oblast'</v>
      </c>
    </row>
    <row r="4685" spans="1:3" ht="12" customHeight="1">
      <c r="A4685" s="215" t="s">
        <v>13213</v>
      </c>
      <c r="B4685" s="215" t="s">
        <v>13214</v>
      </c>
      <c r="C4685" s="215" t="str">
        <f t="shared" si="18"/>
        <v>RUIrkutskaya oblast'</v>
      </c>
    </row>
    <row r="4686" spans="1:3" ht="12" customHeight="1">
      <c r="A4686" s="215" t="s">
        <v>13213</v>
      </c>
      <c r="B4686" s="215" t="s">
        <v>13215</v>
      </c>
      <c r="C4686" s="215" t="str">
        <f t="shared" si="18"/>
        <v>RUIrkutskaja oblast'</v>
      </c>
    </row>
    <row r="4687" spans="1:3" ht="12" customHeight="1">
      <c r="A4687" s="215" t="s">
        <v>13216</v>
      </c>
      <c r="B4687" s="215" t="s">
        <v>13217</v>
      </c>
      <c r="C4687" s="215" t="str">
        <f t="shared" si="18"/>
        <v>RUIvanovskaya oblast'</v>
      </c>
    </row>
    <row r="4688" spans="1:3" ht="12" customHeight="1">
      <c r="A4688" s="215" t="s">
        <v>13216</v>
      </c>
      <c r="B4688" s="215" t="s">
        <v>13218</v>
      </c>
      <c r="C4688" s="215" t="str">
        <f t="shared" si="18"/>
        <v>RUIvanovskaja oblast'</v>
      </c>
    </row>
    <row r="4689" spans="1:3" ht="12" customHeight="1">
      <c r="A4689" s="215" t="s">
        <v>13219</v>
      </c>
      <c r="B4689" s="215" t="s">
        <v>13220</v>
      </c>
      <c r="C4689" s="215" t="str">
        <f t="shared" si="18"/>
        <v>RUKemerovskaya oblast'</v>
      </c>
    </row>
    <row r="4690" spans="1:3" ht="12" customHeight="1">
      <c r="A4690" s="215" t="s">
        <v>13219</v>
      </c>
      <c r="B4690" s="215" t="s">
        <v>13221</v>
      </c>
      <c r="C4690" s="215" t="str">
        <f t="shared" si="18"/>
        <v>RUKemerovskaja oblast'</v>
      </c>
    </row>
    <row r="4691" spans="1:3" ht="12" customHeight="1">
      <c r="A4691" s="215" t="s">
        <v>13222</v>
      </c>
      <c r="B4691" s="215" t="s">
        <v>13223</v>
      </c>
      <c r="C4691" s="215" t="str">
        <f t="shared" si="18"/>
        <v>RUKaliningradskaya oblast'</v>
      </c>
    </row>
    <row r="4692" spans="1:3" ht="12" customHeight="1">
      <c r="A4692" s="215" t="s">
        <v>13222</v>
      </c>
      <c r="B4692" s="215" t="s">
        <v>13224</v>
      </c>
      <c r="C4692" s="215" t="str">
        <f t="shared" si="18"/>
        <v>RUKaliningradskaja oblast'</v>
      </c>
    </row>
    <row r="4693" spans="1:3" ht="12" customHeight="1">
      <c r="A4693" s="215" t="s">
        <v>13225</v>
      </c>
      <c r="B4693" s="215" t="s">
        <v>13226</v>
      </c>
      <c r="C4693" s="215" t="str">
        <f t="shared" si="18"/>
        <v>RUKurganskaja oblast'</v>
      </c>
    </row>
    <row r="4694" spans="1:3" ht="12" customHeight="1">
      <c r="A4694" s="215" t="s">
        <v>13225</v>
      </c>
      <c r="B4694" s="215" t="s">
        <v>13227</v>
      </c>
      <c r="C4694" s="215" t="str">
        <f t="shared" si="18"/>
        <v>RUKurganskaya oblast'</v>
      </c>
    </row>
    <row r="4695" spans="1:3" ht="12" customHeight="1">
      <c r="A4695" s="215" t="s">
        <v>13228</v>
      </c>
      <c r="B4695" s="215" t="s">
        <v>13229</v>
      </c>
      <c r="C4695" s="215" t="str">
        <f t="shared" si="18"/>
        <v>RUKirovskaja oblast'</v>
      </c>
    </row>
    <row r="4696" spans="1:3" ht="12" customHeight="1">
      <c r="A4696" s="215" t="s">
        <v>13228</v>
      </c>
      <c r="B4696" s="215" t="s">
        <v>13230</v>
      </c>
      <c r="C4696" s="215" t="str">
        <f t="shared" si="18"/>
        <v>RUKirovskaya oblast'</v>
      </c>
    </row>
    <row r="4697" spans="1:3" ht="12" customHeight="1">
      <c r="A4697" s="215" t="s">
        <v>13231</v>
      </c>
      <c r="B4697" s="215" t="s">
        <v>13232</v>
      </c>
      <c r="C4697" s="215" t="str">
        <f t="shared" si="18"/>
        <v>RUKalužskaja oblast'</v>
      </c>
    </row>
    <row r="4698" spans="1:3" ht="12" customHeight="1">
      <c r="A4698" s="215" t="s">
        <v>13231</v>
      </c>
      <c r="B4698" s="215" t="s">
        <v>13233</v>
      </c>
      <c r="C4698" s="215" t="str">
        <f t="shared" si="18"/>
        <v>RUKaluzhskaya oblast'</v>
      </c>
    </row>
    <row r="4699" spans="1:3" ht="12" customHeight="1">
      <c r="A4699" s="215" t="s">
        <v>13234</v>
      </c>
      <c r="B4699" s="215" t="s">
        <v>1555</v>
      </c>
      <c r="C4699" s="215" t="str">
        <f t="shared" si="18"/>
        <v>RUKostromskaya oblast'</v>
      </c>
    </row>
    <row r="4700" spans="1:3" ht="12" customHeight="1">
      <c r="A4700" s="215" t="s">
        <v>13234</v>
      </c>
      <c r="B4700" s="215" t="s">
        <v>13235</v>
      </c>
      <c r="C4700" s="215" t="str">
        <f t="shared" si="18"/>
        <v>RUKostromskaja oblast'</v>
      </c>
    </row>
    <row r="4701" spans="1:3" ht="12" customHeight="1">
      <c r="A4701" s="215" t="s">
        <v>13236</v>
      </c>
      <c r="B4701" s="215" t="s">
        <v>13237</v>
      </c>
      <c r="C4701" s="215" t="str">
        <f t="shared" si="18"/>
        <v>RUKurskaja oblast'</v>
      </c>
    </row>
    <row r="4702" spans="1:3" ht="12" customHeight="1">
      <c r="A4702" s="215" t="s">
        <v>13236</v>
      </c>
      <c r="B4702" s="215" t="s">
        <v>13238</v>
      </c>
      <c r="C4702" s="215" t="str">
        <f t="shared" si="18"/>
        <v>RUKurskaya oblast'</v>
      </c>
    </row>
    <row r="4703" spans="1:3" ht="12" customHeight="1">
      <c r="A4703" s="215" t="s">
        <v>13239</v>
      </c>
      <c r="B4703" s="215" t="s">
        <v>13240</v>
      </c>
      <c r="C4703" s="215" t="str">
        <f t="shared" si="18"/>
        <v>RULeningradskaja oblast'</v>
      </c>
    </row>
    <row r="4704" spans="1:3" ht="12" customHeight="1">
      <c r="A4704" s="215" t="s">
        <v>13239</v>
      </c>
      <c r="B4704" s="215" t="s">
        <v>13241</v>
      </c>
      <c r="C4704" s="215" t="str">
        <f t="shared" si="18"/>
        <v>RULeningradskaya oblast'</v>
      </c>
    </row>
    <row r="4705" spans="1:3" ht="12" customHeight="1">
      <c r="A4705" s="215" t="s">
        <v>13242</v>
      </c>
      <c r="B4705" s="215" t="s">
        <v>13243</v>
      </c>
      <c r="C4705" s="215" t="str">
        <f t="shared" si="18"/>
        <v>RULipeckaja oblast'</v>
      </c>
    </row>
    <row r="4706" spans="1:3" ht="12" customHeight="1">
      <c r="A4706" s="215" t="s">
        <v>13242</v>
      </c>
      <c r="B4706" s="215" t="s">
        <v>13244</v>
      </c>
      <c r="C4706" s="215" t="str">
        <f t="shared" si="18"/>
        <v>RULipetskaya oblast'</v>
      </c>
    </row>
    <row r="4707" spans="1:3" ht="12" customHeight="1">
      <c r="A4707" s="215" t="s">
        <v>13245</v>
      </c>
      <c r="B4707" s="215" t="s">
        <v>13246</v>
      </c>
      <c r="C4707" s="215" t="str">
        <f t="shared" si="18"/>
        <v>RUMagadanskaya oblast'</v>
      </c>
    </row>
    <row r="4708" spans="1:3" ht="12" customHeight="1">
      <c r="A4708" s="215" t="s">
        <v>13245</v>
      </c>
      <c r="B4708" s="215" t="s">
        <v>13247</v>
      </c>
      <c r="C4708" s="215" t="str">
        <f t="shared" si="18"/>
        <v>RUMagadanskaja oblast'</v>
      </c>
    </row>
    <row r="4709" spans="1:3" ht="12" customHeight="1">
      <c r="A4709" s="215" t="s">
        <v>13248</v>
      </c>
      <c r="B4709" s="215" t="s">
        <v>13249</v>
      </c>
      <c r="C4709" s="215" t="str">
        <f t="shared" si="18"/>
        <v>RUMoskovskaya oblast'</v>
      </c>
    </row>
    <row r="4710" spans="1:3" ht="12" customHeight="1">
      <c r="A4710" s="215" t="s">
        <v>13248</v>
      </c>
      <c r="B4710" s="215" t="s">
        <v>890</v>
      </c>
      <c r="C4710" s="215" t="str">
        <f t="shared" si="18"/>
        <v>RUMoskovskaja oblast'</v>
      </c>
    </row>
    <row r="4711" spans="1:3" ht="12" customHeight="1">
      <c r="A4711" s="215" t="s">
        <v>13250</v>
      </c>
      <c r="B4711" s="215" t="s">
        <v>13251</v>
      </c>
      <c r="C4711" s="215" t="str">
        <f t="shared" si="18"/>
        <v>RUMurmanskaya oblast'</v>
      </c>
    </row>
    <row r="4712" spans="1:3" ht="12" customHeight="1">
      <c r="A4712" s="215" t="s">
        <v>13250</v>
      </c>
      <c r="B4712" s="215" t="s">
        <v>13252</v>
      </c>
      <c r="C4712" s="215" t="str">
        <f t="shared" si="18"/>
        <v>RUMurmanskaja oblast'</v>
      </c>
    </row>
    <row r="4713" spans="1:3" ht="12" customHeight="1">
      <c r="A4713" s="215" t="s">
        <v>13253</v>
      </c>
      <c r="B4713" s="215" t="s">
        <v>13254</v>
      </c>
      <c r="C4713" s="215" t="str">
        <f t="shared" si="18"/>
        <v>RUNovgorodskaja oblast'</v>
      </c>
    </row>
    <row r="4714" spans="1:3" ht="12" customHeight="1">
      <c r="A4714" s="215" t="s">
        <v>13253</v>
      </c>
      <c r="B4714" s="215" t="s">
        <v>13255</v>
      </c>
      <c r="C4714" s="215" t="str">
        <f t="shared" si="18"/>
        <v>RUNovgorodskaya oblast'</v>
      </c>
    </row>
    <row r="4715" spans="1:3" ht="12" customHeight="1">
      <c r="A4715" s="215" t="s">
        <v>13256</v>
      </c>
      <c r="B4715" s="215" t="s">
        <v>13257</v>
      </c>
      <c r="C4715" s="215" t="str">
        <f t="shared" si="18"/>
        <v>RUNižegorodskaja oblast'</v>
      </c>
    </row>
    <row r="4716" spans="1:3" ht="12" customHeight="1">
      <c r="A4716" s="215" t="s">
        <v>13256</v>
      </c>
      <c r="B4716" s="215" t="s">
        <v>13258</v>
      </c>
      <c r="C4716" s="215" t="str">
        <f t="shared" si="18"/>
        <v>RUNizhegorodskaya oblast'</v>
      </c>
    </row>
    <row r="4717" spans="1:3" ht="12" customHeight="1">
      <c r="A4717" s="215" t="s">
        <v>13259</v>
      </c>
      <c r="B4717" s="215" t="s">
        <v>436</v>
      </c>
      <c r="C4717" s="215" t="str">
        <f t="shared" si="18"/>
        <v>RUNovosibirskaya oblast'</v>
      </c>
    </row>
    <row r="4718" spans="1:3" ht="12" customHeight="1">
      <c r="A4718" s="215" t="s">
        <v>13259</v>
      </c>
      <c r="B4718" s="215" t="s">
        <v>13260</v>
      </c>
      <c r="C4718" s="215" t="str">
        <f t="shared" si="18"/>
        <v>RUNovosibirskaja oblast'</v>
      </c>
    </row>
    <row r="4719" spans="1:3" ht="12" customHeight="1">
      <c r="A4719" s="215" t="s">
        <v>13261</v>
      </c>
      <c r="B4719" s="215" t="s">
        <v>13262</v>
      </c>
      <c r="C4719" s="215" t="str">
        <f t="shared" si="18"/>
        <v>RUOmskaya oblast'</v>
      </c>
    </row>
    <row r="4720" spans="1:3" ht="12" customHeight="1">
      <c r="A4720" s="215" t="s">
        <v>13261</v>
      </c>
      <c r="B4720" s="215" t="s">
        <v>13263</v>
      </c>
      <c r="C4720" s="215" t="str">
        <f t="shared" si="18"/>
        <v>RUOmskaja oblast'</v>
      </c>
    </row>
    <row r="4721" spans="1:3" ht="12" customHeight="1">
      <c r="A4721" s="215" t="s">
        <v>13264</v>
      </c>
      <c r="B4721" s="215" t="s">
        <v>13265</v>
      </c>
      <c r="C4721" s="215" t="str">
        <f t="shared" si="18"/>
        <v>RUOrenburgskaja oblast'</v>
      </c>
    </row>
    <row r="4722" spans="1:3" ht="12" customHeight="1">
      <c r="A4722" s="215" t="s">
        <v>13264</v>
      </c>
      <c r="B4722" s="215" t="s">
        <v>13266</v>
      </c>
      <c r="C4722" s="215" t="str">
        <f t="shared" si="18"/>
        <v>RUOrenburgskaya oblast'</v>
      </c>
    </row>
    <row r="4723" spans="1:3" ht="12" customHeight="1">
      <c r="A4723" s="215" t="s">
        <v>13267</v>
      </c>
      <c r="B4723" s="215" t="s">
        <v>13268</v>
      </c>
      <c r="C4723" s="215" t="str">
        <f t="shared" si="18"/>
        <v>RUOrlovskaja oblast'</v>
      </c>
    </row>
    <row r="4724" spans="1:3" ht="12" customHeight="1">
      <c r="A4724" s="215" t="s">
        <v>13267</v>
      </c>
      <c r="B4724" s="215" t="s">
        <v>13269</v>
      </c>
      <c r="C4724" s="215" t="str">
        <f t="shared" si="18"/>
        <v>RUOrlovskaya oblast'</v>
      </c>
    </row>
    <row r="4725" spans="1:3" ht="12" customHeight="1">
      <c r="A4725" s="215" t="s">
        <v>13270</v>
      </c>
      <c r="B4725" s="215" t="s">
        <v>13271</v>
      </c>
      <c r="C4725" s="215" t="str">
        <f t="shared" si="18"/>
        <v>RUPenzenskaya oblast'</v>
      </c>
    </row>
    <row r="4726" spans="1:3" ht="12" customHeight="1">
      <c r="A4726" s="215" t="s">
        <v>13270</v>
      </c>
      <c r="B4726" s="215" t="s">
        <v>13272</v>
      </c>
      <c r="C4726" s="215" t="str">
        <f t="shared" si="18"/>
        <v>RUPenzenskaja oblast'</v>
      </c>
    </row>
    <row r="4727" spans="1:3" ht="12" customHeight="1">
      <c r="A4727" s="215" t="s">
        <v>13273</v>
      </c>
      <c r="B4727" s="215" t="s">
        <v>13274</v>
      </c>
      <c r="C4727" s="215" t="str">
        <f t="shared" si="18"/>
        <v>RUPskovskaya oblast'</v>
      </c>
    </row>
    <row r="4728" spans="1:3" ht="12" customHeight="1">
      <c r="A4728" s="215" t="s">
        <v>13273</v>
      </c>
      <c r="B4728" s="215" t="s">
        <v>13275</v>
      </c>
      <c r="C4728" s="215" t="str">
        <f t="shared" si="18"/>
        <v>RUPskovskaja oblast'</v>
      </c>
    </row>
    <row r="4729" spans="1:3" ht="12" customHeight="1">
      <c r="A4729" s="215" t="s">
        <v>13276</v>
      </c>
      <c r="B4729" s="215" t="s">
        <v>13277</v>
      </c>
      <c r="C4729" s="215" t="str">
        <f t="shared" si="18"/>
        <v>RURostovskaya oblast'</v>
      </c>
    </row>
    <row r="4730" spans="1:3" ht="12" customHeight="1">
      <c r="A4730" s="215" t="s">
        <v>13276</v>
      </c>
      <c r="B4730" s="215" t="s">
        <v>13278</v>
      </c>
      <c r="C4730" s="215" t="str">
        <f t="shared" si="18"/>
        <v>RURostovskaja oblast'</v>
      </c>
    </row>
    <row r="4731" spans="1:3" ht="12" customHeight="1">
      <c r="A4731" s="215" t="s">
        <v>13279</v>
      </c>
      <c r="B4731" s="215" t="s">
        <v>13280</v>
      </c>
      <c r="C4731" s="215" t="str">
        <f t="shared" si="18"/>
        <v>RURjazanskaja oblast'</v>
      </c>
    </row>
    <row r="4732" spans="1:3" ht="12" customHeight="1">
      <c r="A4732" s="215" t="s">
        <v>13279</v>
      </c>
      <c r="B4732" s="215" t="s">
        <v>788</v>
      </c>
      <c r="C4732" s="215" t="str">
        <f t="shared" si="18"/>
        <v>RURyazanskaya oblast'</v>
      </c>
    </row>
    <row r="4733" spans="1:3" ht="12" customHeight="1">
      <c r="A4733" s="215" t="s">
        <v>13281</v>
      </c>
      <c r="B4733" s="215" t="s">
        <v>13282</v>
      </c>
      <c r="C4733" s="215" t="str">
        <f t="shared" si="18"/>
        <v>RUSahalinskaja oblast'</v>
      </c>
    </row>
    <row r="4734" spans="1:3" ht="12" customHeight="1">
      <c r="A4734" s="215" t="s">
        <v>13281</v>
      </c>
      <c r="B4734" s="215" t="s">
        <v>13283</v>
      </c>
      <c r="C4734" s="215" t="str">
        <f t="shared" si="18"/>
        <v>RUSakhalinskaya oblast'</v>
      </c>
    </row>
    <row r="4735" spans="1:3" ht="12" customHeight="1">
      <c r="A4735" s="215" t="s">
        <v>13284</v>
      </c>
      <c r="B4735" s="215" t="s">
        <v>13285</v>
      </c>
      <c r="C4735" s="215" t="str">
        <f t="shared" si="18"/>
        <v>RUSamarskaja oblast'</v>
      </c>
    </row>
    <row r="4736" spans="1:3" ht="12" customHeight="1">
      <c r="A4736" s="215" t="s">
        <v>13284</v>
      </c>
      <c r="B4736" s="215" t="s">
        <v>13286</v>
      </c>
      <c r="C4736" s="215" t="str">
        <f t="shared" si="18"/>
        <v>RUSamarskaya oblast'</v>
      </c>
    </row>
    <row r="4737" spans="1:3" ht="12" customHeight="1">
      <c r="A4737" s="215" t="s">
        <v>13287</v>
      </c>
      <c r="B4737" s="215" t="s">
        <v>13288</v>
      </c>
      <c r="C4737" s="215" t="str">
        <f t="shared" si="18"/>
        <v>RUSaratovskaya oblast'</v>
      </c>
    </row>
    <row r="4738" spans="1:3" ht="12" customHeight="1">
      <c r="A4738" s="215" t="s">
        <v>13287</v>
      </c>
      <c r="B4738" s="215" t="s">
        <v>13289</v>
      </c>
      <c r="C4738" s="215" t="str">
        <f t="shared" si="18"/>
        <v>RUSaratovskaja oblast'</v>
      </c>
    </row>
    <row r="4739" spans="1:3" ht="12" customHeight="1">
      <c r="A4739" s="215" t="s">
        <v>13290</v>
      </c>
      <c r="B4739" s="215" t="s">
        <v>13291</v>
      </c>
      <c r="C4739" s="215" t="str">
        <f t="shared" si="18"/>
        <v>RUSmolenskaja oblast'</v>
      </c>
    </row>
    <row r="4740" spans="1:3" ht="12" customHeight="1">
      <c r="A4740" s="215" t="s">
        <v>13290</v>
      </c>
      <c r="B4740" s="215" t="s">
        <v>13292</v>
      </c>
      <c r="C4740" s="215" t="str">
        <f t="shared" si="18"/>
        <v>RUSmolenskaya oblast'</v>
      </c>
    </row>
    <row r="4741" spans="1:3" ht="12" customHeight="1">
      <c r="A4741" s="215" t="s">
        <v>13293</v>
      </c>
      <c r="B4741" s="215" t="s">
        <v>404</v>
      </c>
      <c r="C4741" s="215" t="str">
        <f t="shared" si="18"/>
        <v>RUSverdlovskaya oblast'</v>
      </c>
    </row>
    <row r="4742" spans="1:3" ht="12" customHeight="1">
      <c r="A4742" s="215" t="s">
        <v>13293</v>
      </c>
      <c r="B4742" s="215" t="s">
        <v>13294</v>
      </c>
      <c r="C4742" s="215" t="str">
        <f t="shared" si="18"/>
        <v>RUSverdlovskaja oblast'</v>
      </c>
    </row>
    <row r="4743" spans="1:3" ht="12" customHeight="1">
      <c r="A4743" s="215" t="s">
        <v>13295</v>
      </c>
      <c r="B4743" s="215" t="s">
        <v>13296</v>
      </c>
      <c r="C4743" s="215" t="str">
        <f t="shared" si="18"/>
        <v>RUTambovskaya oblast'</v>
      </c>
    </row>
    <row r="4744" spans="1:3" ht="12" customHeight="1">
      <c r="A4744" s="215" t="s">
        <v>13295</v>
      </c>
      <c r="B4744" s="215" t="s">
        <v>13297</v>
      </c>
      <c r="C4744" s="215" t="str">
        <f t="shared" si="18"/>
        <v>RUTambovskaja oblast'</v>
      </c>
    </row>
    <row r="4745" spans="1:3" ht="12" customHeight="1">
      <c r="A4745" s="215" t="s">
        <v>13298</v>
      </c>
      <c r="B4745" s="215" t="s">
        <v>13299</v>
      </c>
      <c r="C4745" s="215" t="str">
        <f t="shared" si="18"/>
        <v>RUTomskaya oblast'</v>
      </c>
    </row>
    <row r="4746" spans="1:3" ht="12" customHeight="1">
      <c r="A4746" s="215" t="s">
        <v>13298</v>
      </c>
      <c r="B4746" s="215" t="s">
        <v>13300</v>
      </c>
      <c r="C4746" s="215" t="str">
        <f t="shared" si="18"/>
        <v>RUTomskaja oblast'</v>
      </c>
    </row>
    <row r="4747" spans="1:3" ht="12" customHeight="1">
      <c r="A4747" s="215" t="s">
        <v>13301</v>
      </c>
      <c r="B4747" s="215" t="s">
        <v>13302</v>
      </c>
      <c r="C4747" s="215" t="str">
        <f t="shared" si="18"/>
        <v>RUTul'skaja oblast'</v>
      </c>
    </row>
    <row r="4748" spans="1:3" ht="12" customHeight="1">
      <c r="A4748" s="215" t="s">
        <v>13301</v>
      </c>
      <c r="B4748" s="215" t="s">
        <v>13303</v>
      </c>
      <c r="C4748" s="215" t="str">
        <f t="shared" si="18"/>
        <v>RUTul'skaya oblast'</v>
      </c>
    </row>
    <row r="4749" spans="1:3" ht="12" customHeight="1">
      <c r="A4749" s="215" t="s">
        <v>13304</v>
      </c>
      <c r="B4749" s="215" t="s">
        <v>13305</v>
      </c>
      <c r="C4749" s="215" t="str">
        <f t="shared" si="18"/>
        <v>RUTverskaja oblast'</v>
      </c>
    </row>
    <row r="4750" spans="1:3" ht="12" customHeight="1">
      <c r="A4750" s="215" t="s">
        <v>13304</v>
      </c>
      <c r="B4750" s="215" t="s">
        <v>13306</v>
      </c>
      <c r="C4750" s="215" t="str">
        <f t="shared" si="18"/>
        <v>RUTverskaya oblast'</v>
      </c>
    </row>
    <row r="4751" spans="1:3" ht="12" customHeight="1">
      <c r="A4751" s="215" t="s">
        <v>13307</v>
      </c>
      <c r="B4751" s="215" t="s">
        <v>13308</v>
      </c>
      <c r="C4751" s="215" t="str">
        <f t="shared" si="18"/>
        <v>RUTyumenskaya oblast'</v>
      </c>
    </row>
    <row r="4752" spans="1:3" ht="12" customHeight="1">
      <c r="A4752" s="215" t="s">
        <v>13307</v>
      </c>
      <c r="B4752" s="215" t="s">
        <v>13309</v>
      </c>
      <c r="C4752" s="215" t="str">
        <f t="shared" si="18"/>
        <v>RUTjumenskaja oblast'</v>
      </c>
    </row>
    <row r="4753" spans="1:3" ht="12" customHeight="1">
      <c r="A4753" s="215" t="s">
        <v>13310</v>
      </c>
      <c r="B4753" s="215" t="s">
        <v>13311</v>
      </c>
      <c r="C4753" s="215" t="str">
        <f t="shared" si="18"/>
        <v>RUUl'janovskaja oblast'</v>
      </c>
    </row>
    <row r="4754" spans="1:3" ht="12" customHeight="1">
      <c r="A4754" s="215" t="s">
        <v>13310</v>
      </c>
      <c r="B4754" s="215" t="s">
        <v>13312</v>
      </c>
      <c r="C4754" s="215" t="str">
        <f t="shared" si="18"/>
        <v>RUUl'yanovskaya oblast'</v>
      </c>
    </row>
    <row r="4755" spans="1:3" ht="12" customHeight="1">
      <c r="A4755" s="215" t="s">
        <v>13313</v>
      </c>
      <c r="B4755" s="215" t="s">
        <v>13314</v>
      </c>
      <c r="C4755" s="215" t="str">
        <f t="shared" si="18"/>
        <v>RUVolgogradskaja oblast'</v>
      </c>
    </row>
    <row r="4756" spans="1:3" ht="12" customHeight="1">
      <c r="A4756" s="215" t="s">
        <v>13313</v>
      </c>
      <c r="B4756" s="215" t="s">
        <v>13315</v>
      </c>
      <c r="C4756" s="215" t="str">
        <f t="shared" si="18"/>
        <v>RUVolgogradskaya oblast'</v>
      </c>
    </row>
    <row r="4757" spans="1:3" ht="12" customHeight="1">
      <c r="A4757" s="215" t="s">
        <v>13316</v>
      </c>
      <c r="B4757" s="215" t="s">
        <v>13317</v>
      </c>
      <c r="C4757" s="215" t="str">
        <f t="shared" si="18"/>
        <v>RUVladimirskaya oblast'</v>
      </c>
    </row>
    <row r="4758" spans="1:3" ht="12" customHeight="1">
      <c r="A4758" s="215" t="s">
        <v>13316</v>
      </c>
      <c r="B4758" s="215" t="s">
        <v>13318</v>
      </c>
      <c r="C4758" s="215" t="str">
        <f t="shared" si="18"/>
        <v>RUVladimirskaja oblast'</v>
      </c>
    </row>
    <row r="4759" spans="1:3" ht="12" customHeight="1">
      <c r="A4759" s="215" t="s">
        <v>13319</v>
      </c>
      <c r="B4759" s="215" t="s">
        <v>13320</v>
      </c>
      <c r="C4759" s="215" t="str">
        <f t="shared" si="18"/>
        <v>RUVologodskaya oblast'</v>
      </c>
    </row>
    <row r="4760" spans="1:3" ht="12" customHeight="1">
      <c r="A4760" s="215" t="s">
        <v>13319</v>
      </c>
      <c r="B4760" s="215" t="s">
        <v>13321</v>
      </c>
      <c r="C4760" s="215" t="str">
        <f t="shared" si="18"/>
        <v>RUVologodskaja oblast'</v>
      </c>
    </row>
    <row r="4761" spans="1:3" ht="12" customHeight="1">
      <c r="A4761" s="215" t="s">
        <v>13322</v>
      </c>
      <c r="B4761" s="215" t="s">
        <v>13323</v>
      </c>
      <c r="C4761" s="215" t="str">
        <f t="shared" si="18"/>
        <v>RUVoronežskaja oblast'</v>
      </c>
    </row>
    <row r="4762" spans="1:3" ht="12" customHeight="1">
      <c r="A4762" s="215" t="s">
        <v>13322</v>
      </c>
      <c r="B4762" s="215" t="s">
        <v>13324</v>
      </c>
      <c r="C4762" s="215" t="str">
        <f t="shared" si="18"/>
        <v>RUVoronezhskaya oblast'</v>
      </c>
    </row>
    <row r="4763" spans="1:3" ht="12" customHeight="1">
      <c r="A4763" s="215" t="s">
        <v>13325</v>
      </c>
      <c r="B4763" s="215" t="s">
        <v>13326</v>
      </c>
      <c r="C4763" s="215" t="str">
        <f t="shared" si="18"/>
        <v>RUJaroslavskaja oblast'</v>
      </c>
    </row>
    <row r="4764" spans="1:3" ht="12" customHeight="1">
      <c r="A4764" s="215" t="s">
        <v>13325</v>
      </c>
      <c r="B4764" s="215" t="s">
        <v>13327</v>
      </c>
      <c r="C4764" s="215" t="str">
        <f t="shared" si="18"/>
        <v>RUYaroslavskaya oblast'</v>
      </c>
    </row>
    <row r="4765" spans="1:3" ht="12" customHeight="1">
      <c r="A4765" s="215" t="s">
        <v>13328</v>
      </c>
      <c r="B4765" s="215" t="s">
        <v>13329</v>
      </c>
      <c r="C4765" s="215" t="str">
        <f t="shared" si="18"/>
        <v>RUChukotskiy avtonomnyy okrug</v>
      </c>
    </row>
    <row r="4766" spans="1:3" ht="12" customHeight="1">
      <c r="A4766" s="215" t="s">
        <v>13328</v>
      </c>
      <c r="B4766" s="215" t="s">
        <v>13330</v>
      </c>
      <c r="C4766" s="215" t="str">
        <f t="shared" si="18"/>
        <v>RUČukotskij avtonomnyj okrug</v>
      </c>
    </row>
    <row r="4767" spans="1:3" ht="12" customHeight="1">
      <c r="A4767" s="215" t="s">
        <v>13331</v>
      </c>
      <c r="B4767" s="215" t="s">
        <v>13332</v>
      </c>
      <c r="C4767" s="215" t="str">
        <f t="shared" si="18"/>
        <v>RUKhanty-Mansiyskiy avtonomnyy okrug</v>
      </c>
    </row>
    <row r="4768" spans="1:3" ht="12" customHeight="1">
      <c r="A4768" s="215" t="s">
        <v>13331</v>
      </c>
      <c r="B4768" s="215" t="s">
        <v>13333</v>
      </c>
      <c r="C4768" s="215" t="str">
        <f t="shared" si="18"/>
        <v>RUHanty-Mansijskij avtonomnyj okrug</v>
      </c>
    </row>
    <row r="4769" spans="1:3" ht="12" customHeight="1">
      <c r="A4769" s="215" t="s">
        <v>13334</v>
      </c>
      <c r="B4769" s="215" t="s">
        <v>13335</v>
      </c>
      <c r="C4769" s="215" t="str">
        <f t="shared" si="18"/>
        <v>RUNenetskiy avtonomnyy okrug</v>
      </c>
    </row>
    <row r="4770" spans="1:3" ht="12" customHeight="1">
      <c r="A4770" s="215" t="s">
        <v>13334</v>
      </c>
      <c r="B4770" s="215" t="s">
        <v>13336</v>
      </c>
      <c r="C4770" s="215" t="str">
        <f t="shared" si="18"/>
        <v>RUNeneckij avtonomnyj okrug</v>
      </c>
    </row>
    <row r="4771" spans="1:3" ht="12" customHeight="1">
      <c r="A4771" s="215" t="s">
        <v>13337</v>
      </c>
      <c r="B4771" s="215" t="s">
        <v>13338</v>
      </c>
      <c r="C4771" s="215" t="str">
        <f t="shared" si="18"/>
        <v>RUJamalo-Neneckij avtonomnyj okrug</v>
      </c>
    </row>
    <row r="4772" spans="1:3" ht="12" customHeight="1">
      <c r="A4772" s="215" t="s">
        <v>13337</v>
      </c>
      <c r="B4772" s="215" t="s">
        <v>13339</v>
      </c>
      <c r="C4772" s="215" t="str">
        <f t="shared" si="18"/>
        <v>RUYamalo-Nenetskiy avtonomnyy okrug</v>
      </c>
    </row>
    <row r="4773" spans="1:3" ht="12" customHeight="1">
      <c r="A4773" s="215" t="s">
        <v>13340</v>
      </c>
      <c r="B4773" s="215" t="s">
        <v>426</v>
      </c>
      <c r="C4773" s="215" t="str">
        <f t="shared" si="18"/>
        <v>RUMoskva</v>
      </c>
    </row>
    <row r="4774" spans="1:3" ht="12" customHeight="1">
      <c r="A4774" s="215" t="s">
        <v>13340</v>
      </c>
      <c r="B4774" s="215" t="s">
        <v>426</v>
      </c>
      <c r="C4774" s="215" t="str">
        <f t="shared" si="18"/>
        <v>RUMoskva</v>
      </c>
    </row>
    <row r="4775" spans="1:3" ht="12" customHeight="1">
      <c r="A4775" s="215" t="s">
        <v>13341</v>
      </c>
      <c r="B4775" s="215" t="s">
        <v>13342</v>
      </c>
      <c r="C4775" s="215" t="str">
        <f t="shared" si="18"/>
        <v>RUSankt-Peterburg</v>
      </c>
    </row>
    <row r="4776" spans="1:3" ht="12" customHeight="1">
      <c r="A4776" s="215" t="s">
        <v>13341</v>
      </c>
      <c r="B4776" s="215" t="s">
        <v>13342</v>
      </c>
      <c r="C4776" s="215" t="str">
        <f t="shared" si="18"/>
        <v>RUSankt-Peterburg</v>
      </c>
    </row>
    <row r="4777" spans="1:3" ht="12" customHeight="1">
      <c r="A4777" s="215" t="s">
        <v>13343</v>
      </c>
      <c r="B4777" s="215" t="s">
        <v>13344</v>
      </c>
      <c r="C4777" s="215" t="str">
        <f t="shared" si="18"/>
        <v>RUYevreyskaya avtonomnaya oblast'</v>
      </c>
    </row>
    <row r="4778" spans="1:3" ht="12" customHeight="1">
      <c r="A4778" s="215" t="s">
        <v>13343</v>
      </c>
      <c r="B4778" s="215" t="s">
        <v>13345</v>
      </c>
      <c r="C4778" s="215" t="str">
        <f t="shared" si="18"/>
        <v>RUEvrejskaja avtonomnaja oblast'</v>
      </c>
    </row>
    <row r="4779" spans="1:3" ht="12" customHeight="1">
      <c r="A4779" s="215" t="s">
        <v>13346</v>
      </c>
      <c r="B4779" s="215" t="s">
        <v>13347</v>
      </c>
      <c r="C4779" s="215" t="str">
        <f t="shared" si="18"/>
        <v>RUAltajskij kraj</v>
      </c>
    </row>
    <row r="4780" spans="1:3" ht="12" customHeight="1">
      <c r="A4780" s="215" t="s">
        <v>13346</v>
      </c>
      <c r="B4780" s="215" t="s">
        <v>13348</v>
      </c>
      <c r="C4780" s="215" t="str">
        <f t="shared" si="18"/>
        <v>RUAltayskiy kray</v>
      </c>
    </row>
    <row r="4781" spans="1:3" ht="12" customHeight="1">
      <c r="A4781" s="215" t="s">
        <v>13349</v>
      </c>
      <c r="B4781" s="215" t="s">
        <v>13350</v>
      </c>
      <c r="C4781" s="215" t="str">
        <f t="shared" si="18"/>
        <v>RUKamchatskiy kray</v>
      </c>
    </row>
    <row r="4782" spans="1:3" ht="12" customHeight="1">
      <c r="A4782" s="215" t="s">
        <v>13349</v>
      </c>
      <c r="B4782" s="215" t="s">
        <v>13351</v>
      </c>
      <c r="C4782" s="215" t="str">
        <f t="shared" si="18"/>
        <v>RUKamčatskij kraj</v>
      </c>
    </row>
    <row r="4783" spans="1:3" ht="12" customHeight="1">
      <c r="A4783" s="215" t="s">
        <v>13352</v>
      </c>
      <c r="B4783" s="215" t="s">
        <v>13353</v>
      </c>
      <c r="C4783" s="215" t="str">
        <f t="shared" si="18"/>
        <v>RUKrasnodarskiy kray</v>
      </c>
    </row>
    <row r="4784" spans="1:3" ht="12" customHeight="1">
      <c r="A4784" s="215" t="s">
        <v>13352</v>
      </c>
      <c r="B4784" s="215" t="s">
        <v>13354</v>
      </c>
      <c r="C4784" s="215" t="str">
        <f t="shared" si="18"/>
        <v>RUKrasnodarskij kraj</v>
      </c>
    </row>
    <row r="4785" spans="1:3" ht="12" customHeight="1">
      <c r="A4785" s="215" t="s">
        <v>13355</v>
      </c>
      <c r="B4785" s="215" t="s">
        <v>13356</v>
      </c>
      <c r="C4785" s="215" t="str">
        <f t="shared" si="18"/>
        <v>RUKhabarovskiy kray</v>
      </c>
    </row>
    <row r="4786" spans="1:3" ht="12" customHeight="1">
      <c r="A4786" s="215" t="s">
        <v>13355</v>
      </c>
      <c r="B4786" s="215" t="s">
        <v>13357</v>
      </c>
      <c r="C4786" s="215" t="str">
        <f t="shared" si="18"/>
        <v>RUHabarovskij kraj</v>
      </c>
    </row>
    <row r="4787" spans="1:3" ht="12" customHeight="1">
      <c r="A4787" s="215" t="s">
        <v>13358</v>
      </c>
      <c r="B4787" s="215" t="s">
        <v>13359</v>
      </c>
      <c r="C4787" s="215" t="str">
        <f t="shared" si="18"/>
        <v>RUKrasnojarskij kraj</v>
      </c>
    </row>
    <row r="4788" spans="1:3" ht="12" customHeight="1">
      <c r="A4788" s="215" t="s">
        <v>13358</v>
      </c>
      <c r="B4788" s="215" t="s">
        <v>768</v>
      </c>
      <c r="C4788" s="215" t="str">
        <f t="shared" si="18"/>
        <v>RUKrasnoyarskiy kray</v>
      </c>
    </row>
    <row r="4789" spans="1:3" ht="12" customHeight="1">
      <c r="A4789" s="215" t="s">
        <v>13360</v>
      </c>
      <c r="B4789" s="215" t="s">
        <v>1117</v>
      </c>
      <c r="C4789" s="215" t="str">
        <f t="shared" si="18"/>
        <v>RUPermskiy kray</v>
      </c>
    </row>
    <row r="4790" spans="1:3" ht="12" customHeight="1">
      <c r="A4790" s="215" t="s">
        <v>13360</v>
      </c>
      <c r="B4790" s="215" t="s">
        <v>13361</v>
      </c>
      <c r="C4790" s="215" t="str">
        <f t="shared" si="18"/>
        <v>RUPermskij kraj</v>
      </c>
    </row>
    <row r="4791" spans="1:3" ht="12" customHeight="1">
      <c r="A4791" s="215" t="s">
        <v>13362</v>
      </c>
      <c r="B4791" s="215" t="s">
        <v>13363</v>
      </c>
      <c r="C4791" s="215" t="str">
        <f t="shared" si="18"/>
        <v>RUPrimorskiy kray</v>
      </c>
    </row>
    <row r="4792" spans="1:3" ht="12" customHeight="1">
      <c r="A4792" s="215" t="s">
        <v>13362</v>
      </c>
      <c r="B4792" s="215" t="s">
        <v>13364</v>
      </c>
      <c r="C4792" s="215" t="str">
        <f t="shared" si="18"/>
        <v>RUPrimorskij kraj</v>
      </c>
    </row>
    <row r="4793" spans="1:3" ht="12" customHeight="1">
      <c r="A4793" s="215" t="s">
        <v>13365</v>
      </c>
      <c r="B4793" s="215" t="s">
        <v>13366</v>
      </c>
      <c r="C4793" s="215" t="str">
        <f t="shared" si="18"/>
        <v>RUStavropol'skiy kray</v>
      </c>
    </row>
    <row r="4794" spans="1:3" ht="12" customHeight="1">
      <c r="A4794" s="215" t="s">
        <v>13365</v>
      </c>
      <c r="B4794" s="215" t="s">
        <v>13367</v>
      </c>
      <c r="C4794" s="215" t="str">
        <f t="shared" si="18"/>
        <v>RUStavropol'skij kraj</v>
      </c>
    </row>
    <row r="4795" spans="1:3" ht="12" customHeight="1">
      <c r="A4795" s="215" t="s">
        <v>13368</v>
      </c>
      <c r="B4795" s="215" t="s">
        <v>13369</v>
      </c>
      <c r="C4795" s="215" t="str">
        <f t="shared" si="18"/>
        <v>RUZabaykal'skiy kray</v>
      </c>
    </row>
    <row r="4796" spans="1:3" ht="12" customHeight="1">
      <c r="A4796" s="215" t="s">
        <v>13368</v>
      </c>
      <c r="B4796" s="215" t="s">
        <v>13370</v>
      </c>
      <c r="C4796" s="215" t="str">
        <f t="shared" si="18"/>
        <v>RUZabajkal'skij kraj</v>
      </c>
    </row>
    <row r="4797" spans="1:3" ht="12" customHeight="1">
      <c r="A4797" s="215" t="s">
        <v>13371</v>
      </c>
      <c r="B4797" s="215" t="s">
        <v>13372</v>
      </c>
      <c r="C4797" s="215" t="str">
        <f t="shared" si="18"/>
        <v>RUAdygeya, Respublika</v>
      </c>
    </row>
    <row r="4798" spans="1:3" ht="12" customHeight="1">
      <c r="A4798" s="215" t="s">
        <v>13371</v>
      </c>
      <c r="B4798" s="215" t="s">
        <v>13373</v>
      </c>
      <c r="C4798" s="215" t="str">
        <f t="shared" si="18"/>
        <v>RUAdygeja, Respublika</v>
      </c>
    </row>
    <row r="4799" spans="1:3" ht="12" customHeight="1">
      <c r="A4799" s="215" t="s">
        <v>13374</v>
      </c>
      <c r="B4799" s="215" t="s">
        <v>13375</v>
      </c>
      <c r="C4799" s="215" t="str">
        <f t="shared" si="18"/>
        <v>RUAltaj, Respublika</v>
      </c>
    </row>
    <row r="4800" spans="1:3" ht="12" customHeight="1">
      <c r="A4800" s="215" t="s">
        <v>13374</v>
      </c>
      <c r="B4800" s="215" t="s">
        <v>13376</v>
      </c>
      <c r="C4800" s="215" t="str">
        <f t="shared" si="18"/>
        <v>RUAltay, Respublika</v>
      </c>
    </row>
    <row r="4801" spans="1:3" ht="12" customHeight="1">
      <c r="A4801" s="215" t="s">
        <v>13377</v>
      </c>
      <c r="B4801" s="215" t="s">
        <v>13378</v>
      </c>
      <c r="C4801" s="215" t="str">
        <f t="shared" si="18"/>
        <v>RUBaškortostan, Respublika</v>
      </c>
    </row>
    <row r="4802" spans="1:3" ht="12" customHeight="1">
      <c r="A4802" s="215" t="s">
        <v>13377</v>
      </c>
      <c r="B4802" s="215" t="s">
        <v>13379</v>
      </c>
      <c r="C4802" s="215" t="str">
        <f t="shared" si="18"/>
        <v>RUBashkortostan, Respublika</v>
      </c>
    </row>
    <row r="4803" spans="1:3" ht="12" customHeight="1">
      <c r="A4803" s="215" t="s">
        <v>13380</v>
      </c>
      <c r="B4803" s="215" t="s">
        <v>13381</v>
      </c>
      <c r="C4803" s="215" t="str">
        <f t="shared" si="18"/>
        <v>RUBuryatiya, Respublika</v>
      </c>
    </row>
    <row r="4804" spans="1:3" ht="12" customHeight="1">
      <c r="A4804" s="215" t="s">
        <v>13380</v>
      </c>
      <c r="B4804" s="215" t="s">
        <v>13382</v>
      </c>
      <c r="C4804" s="215" t="str">
        <f t="shared" si="18"/>
        <v>RUBurjatija, Respublika</v>
      </c>
    </row>
    <row r="4805" spans="1:3" ht="12" customHeight="1">
      <c r="A4805" s="215" t="s">
        <v>13383</v>
      </c>
      <c r="B4805" s="215" t="s">
        <v>13384</v>
      </c>
      <c r="C4805" s="215" t="str">
        <f t="shared" si="18"/>
        <v>RUČečenskaja Respublika</v>
      </c>
    </row>
    <row r="4806" spans="1:3" ht="12" customHeight="1">
      <c r="A4806" s="215" t="s">
        <v>13383</v>
      </c>
      <c r="B4806" s="215" t="s">
        <v>13385</v>
      </c>
      <c r="C4806" s="215" t="str">
        <f t="shared" si="18"/>
        <v>RUChechenskaya Respublika</v>
      </c>
    </row>
    <row r="4807" spans="1:3" ht="12" customHeight="1">
      <c r="A4807" s="215" t="s">
        <v>13386</v>
      </c>
      <c r="B4807" s="215" t="s">
        <v>13387</v>
      </c>
      <c r="C4807" s="215" t="str">
        <f t="shared" si="18"/>
        <v>RUČuvašskaja Respublika</v>
      </c>
    </row>
    <row r="4808" spans="1:3" ht="12" customHeight="1">
      <c r="A4808" s="215" t="s">
        <v>13386</v>
      </c>
      <c r="B4808" s="215" t="s">
        <v>13388</v>
      </c>
      <c r="C4808" s="215" t="str">
        <f t="shared" si="18"/>
        <v>RUChuvashskaya Respublika</v>
      </c>
    </row>
    <row r="4809" spans="1:3" ht="12" customHeight="1">
      <c r="A4809" s="215" t="s">
        <v>13389</v>
      </c>
      <c r="B4809" s="215" t="s">
        <v>13390</v>
      </c>
      <c r="C4809" s="215" t="str">
        <f t="shared" si="18"/>
        <v>RUDagestan, Respublika</v>
      </c>
    </row>
    <row r="4810" spans="1:3" ht="12" customHeight="1">
      <c r="A4810" s="215" t="s">
        <v>13389</v>
      </c>
      <c r="B4810" s="215" t="s">
        <v>13390</v>
      </c>
      <c r="C4810" s="215" t="str">
        <f t="shared" si="18"/>
        <v>RUDagestan, Respublika</v>
      </c>
    </row>
    <row r="4811" spans="1:3" ht="12" customHeight="1">
      <c r="A4811" s="215" t="s">
        <v>13391</v>
      </c>
      <c r="B4811" s="215" t="s">
        <v>13392</v>
      </c>
      <c r="C4811" s="215" t="str">
        <f t="shared" si="18"/>
        <v>RUIngušetija, Respublika</v>
      </c>
    </row>
    <row r="4812" spans="1:3" ht="12" customHeight="1">
      <c r="A4812" s="215" t="s">
        <v>13391</v>
      </c>
      <c r="B4812" s="215" t="s">
        <v>13393</v>
      </c>
      <c r="C4812" s="215" t="str">
        <f t="shared" si="18"/>
        <v>RUIngushetiya, Respublika</v>
      </c>
    </row>
    <row r="4813" spans="1:3" ht="12" customHeight="1">
      <c r="A4813" s="215" t="s">
        <v>13394</v>
      </c>
      <c r="B4813" s="215" t="s">
        <v>1504</v>
      </c>
      <c r="C4813" s="215" t="str">
        <f t="shared" si="18"/>
        <v>RUKabardino-Balkarskaya Respublika</v>
      </c>
    </row>
    <row r="4814" spans="1:3" ht="12" customHeight="1">
      <c r="A4814" s="215" t="s">
        <v>13394</v>
      </c>
      <c r="B4814" s="215" t="s">
        <v>13395</v>
      </c>
      <c r="C4814" s="215" t="str">
        <f t="shared" si="18"/>
        <v>RUKabardino-Balkarskaja Respublika</v>
      </c>
    </row>
    <row r="4815" spans="1:3" ht="12" customHeight="1">
      <c r="A4815" s="215" t="s">
        <v>13396</v>
      </c>
      <c r="B4815" s="215" t="s">
        <v>13397</v>
      </c>
      <c r="C4815" s="215" t="str">
        <f t="shared" si="18"/>
        <v>RUKarachayevo-Cherkesskaya Respublika</v>
      </c>
    </row>
    <row r="4816" spans="1:3" ht="12" customHeight="1">
      <c r="A4816" s="215" t="s">
        <v>13396</v>
      </c>
      <c r="B4816" s="215" t="s">
        <v>13398</v>
      </c>
      <c r="C4816" s="215" t="str">
        <f t="shared" si="18"/>
        <v>RUKaračaevo-Čerkesskaja Respublika</v>
      </c>
    </row>
    <row r="4817" spans="1:3" ht="12" customHeight="1">
      <c r="A4817" s="215" t="s">
        <v>13399</v>
      </c>
      <c r="B4817" s="215" t="s">
        <v>13400</v>
      </c>
      <c r="C4817" s="215" t="str">
        <f t="shared" si="18"/>
        <v>RUHakasija, Respublika</v>
      </c>
    </row>
    <row r="4818" spans="1:3" ht="12" customHeight="1">
      <c r="A4818" s="215" t="s">
        <v>13399</v>
      </c>
      <c r="B4818" s="215" t="s">
        <v>13401</v>
      </c>
      <c r="C4818" s="215" t="str">
        <f t="shared" si="18"/>
        <v>RUKhakasiya, Respublika</v>
      </c>
    </row>
    <row r="4819" spans="1:3" ht="12" customHeight="1">
      <c r="A4819" s="215" t="s">
        <v>13402</v>
      </c>
      <c r="B4819" s="215" t="s">
        <v>13403</v>
      </c>
      <c r="C4819" s="215" t="str">
        <f t="shared" si="18"/>
        <v>RUKalmykija, Respublika</v>
      </c>
    </row>
    <row r="4820" spans="1:3" ht="12" customHeight="1">
      <c r="A4820" s="215" t="s">
        <v>13402</v>
      </c>
      <c r="B4820" s="215" t="s">
        <v>13404</v>
      </c>
      <c r="C4820" s="215" t="str">
        <f t="shared" si="18"/>
        <v>RUKalmykiya, Respublika</v>
      </c>
    </row>
    <row r="4821" spans="1:3" ht="12" customHeight="1">
      <c r="A4821" s="215" t="s">
        <v>13405</v>
      </c>
      <c r="B4821" s="215" t="s">
        <v>13406</v>
      </c>
      <c r="C4821" s="215" t="str">
        <f t="shared" si="18"/>
        <v>RUKomi, Respublika</v>
      </c>
    </row>
    <row r="4822" spans="1:3" ht="12" customHeight="1">
      <c r="A4822" s="215" t="s">
        <v>13405</v>
      </c>
      <c r="B4822" s="215" t="s">
        <v>13406</v>
      </c>
      <c r="C4822" s="215" t="str">
        <f t="shared" si="18"/>
        <v>RUKomi, Respublika</v>
      </c>
    </row>
    <row r="4823" spans="1:3" ht="12" customHeight="1">
      <c r="A4823" s="215" t="s">
        <v>13407</v>
      </c>
      <c r="B4823" s="215" t="s">
        <v>13408</v>
      </c>
      <c r="C4823" s="215" t="str">
        <f t="shared" si="18"/>
        <v>RUKareliya, Respublika</v>
      </c>
    </row>
    <row r="4824" spans="1:3" ht="12" customHeight="1">
      <c r="A4824" s="215" t="s">
        <v>13407</v>
      </c>
      <c r="B4824" s="215" t="s">
        <v>13409</v>
      </c>
      <c r="C4824" s="215" t="str">
        <f t="shared" si="18"/>
        <v>RUKarelija, Respublika</v>
      </c>
    </row>
    <row r="4825" spans="1:3" ht="12" customHeight="1">
      <c r="A4825" s="215" t="s">
        <v>13410</v>
      </c>
      <c r="B4825" s="215" t="s">
        <v>13411</v>
      </c>
      <c r="C4825" s="215" t="str">
        <f t="shared" si="18"/>
        <v>RUMariy El, Respublika</v>
      </c>
    </row>
    <row r="4826" spans="1:3" ht="12" customHeight="1">
      <c r="A4826" s="215" t="s">
        <v>13410</v>
      </c>
      <c r="B4826" s="215" t="s">
        <v>13412</v>
      </c>
      <c r="C4826" s="215" t="str">
        <f t="shared" si="18"/>
        <v>RUMarij Èl, Respublika</v>
      </c>
    </row>
    <row r="4827" spans="1:3" ht="12" customHeight="1">
      <c r="A4827" s="215" t="s">
        <v>13413</v>
      </c>
      <c r="B4827" s="215" t="s">
        <v>13414</v>
      </c>
      <c r="C4827" s="215" t="str">
        <f t="shared" si="18"/>
        <v>RUMordoviya, Respublika</v>
      </c>
    </row>
    <row r="4828" spans="1:3" ht="12" customHeight="1">
      <c r="A4828" s="215" t="s">
        <v>13413</v>
      </c>
      <c r="B4828" s="215" t="s">
        <v>13415</v>
      </c>
      <c r="C4828" s="215" t="str">
        <f t="shared" si="18"/>
        <v>RUMordovija, Respublika</v>
      </c>
    </row>
    <row r="4829" spans="1:3" ht="12" customHeight="1">
      <c r="A4829" s="215" t="s">
        <v>13416</v>
      </c>
      <c r="B4829" s="215" t="s">
        <v>13417</v>
      </c>
      <c r="C4829" s="215" t="str">
        <f t="shared" si="18"/>
        <v>RUSaha, Respublika</v>
      </c>
    </row>
    <row r="4830" spans="1:3" ht="12" customHeight="1">
      <c r="A4830" s="215" t="s">
        <v>13416</v>
      </c>
      <c r="B4830" s="215" t="s">
        <v>13418</v>
      </c>
      <c r="C4830" s="215" t="str">
        <f t="shared" si="18"/>
        <v>RUSakha, Respublika</v>
      </c>
    </row>
    <row r="4831" spans="1:3" ht="12" customHeight="1">
      <c r="A4831" s="215" t="s">
        <v>13419</v>
      </c>
      <c r="B4831" s="215" t="s">
        <v>13420</v>
      </c>
      <c r="C4831" s="215" t="str">
        <f t="shared" si="18"/>
        <v>RUSevernaya Osetiya, Respublika</v>
      </c>
    </row>
    <row r="4832" spans="1:3" ht="12" customHeight="1">
      <c r="A4832" s="215" t="s">
        <v>13419</v>
      </c>
      <c r="B4832" s="215" t="s">
        <v>13421</v>
      </c>
      <c r="C4832" s="215" t="str">
        <f t="shared" si="18"/>
        <v>RUSevernaja Osetija, Respublika</v>
      </c>
    </row>
    <row r="4833" spans="1:3" ht="12" customHeight="1">
      <c r="A4833" s="215" t="s">
        <v>13422</v>
      </c>
      <c r="B4833" s="215" t="s">
        <v>13423</v>
      </c>
      <c r="C4833" s="215" t="str">
        <f t="shared" si="18"/>
        <v>RUTatarstan, Respublika</v>
      </c>
    </row>
    <row r="4834" spans="1:3" ht="12" customHeight="1">
      <c r="A4834" s="215" t="s">
        <v>13422</v>
      </c>
      <c r="B4834" s="215" t="s">
        <v>13423</v>
      </c>
      <c r="C4834" s="215" t="str">
        <f t="shared" si="18"/>
        <v>RUTatarstan, Respublika</v>
      </c>
    </row>
    <row r="4835" spans="1:3" ht="12" customHeight="1">
      <c r="A4835" s="215" t="s">
        <v>13424</v>
      </c>
      <c r="B4835" s="215" t="s">
        <v>13425</v>
      </c>
      <c r="C4835" s="215" t="str">
        <f t="shared" si="18"/>
        <v>RUTyva, Respublika</v>
      </c>
    </row>
    <row r="4836" spans="1:3" ht="12" customHeight="1">
      <c r="A4836" s="215" t="s">
        <v>13424</v>
      </c>
      <c r="B4836" s="215" t="s">
        <v>13425</v>
      </c>
      <c r="C4836" s="215" t="str">
        <f t="shared" si="18"/>
        <v>RUTyva, Respublika</v>
      </c>
    </row>
    <row r="4837" spans="1:3" ht="12" customHeight="1">
      <c r="A4837" s="215" t="s">
        <v>13426</v>
      </c>
      <c r="B4837" s="215" t="s">
        <v>13427</v>
      </c>
      <c r="C4837" s="215" t="str">
        <f t="shared" si="18"/>
        <v>RUUdmurtskaya Respublika</v>
      </c>
    </row>
    <row r="4838" spans="1:3" ht="12" customHeight="1">
      <c r="A4838" s="215" t="s">
        <v>13426</v>
      </c>
      <c r="B4838" s="215" t="s">
        <v>13428</v>
      </c>
      <c r="C4838" s="215" t="str">
        <f t="shared" si="18"/>
        <v>RUUdmurtskaja Respublika</v>
      </c>
    </row>
    <row r="4839" spans="1:3" ht="12" customHeight="1">
      <c r="A4839" s="215" t="s">
        <v>13429</v>
      </c>
      <c r="B4839" s="215" t="s">
        <v>450</v>
      </c>
      <c r="C4839" s="215" t="str">
        <f t="shared" si="18"/>
        <v>RWCity of Kigali</v>
      </c>
    </row>
    <row r="4840" spans="1:3" ht="12" customHeight="1">
      <c r="A4840" s="215" t="s">
        <v>13429</v>
      </c>
      <c r="B4840" s="215" t="s">
        <v>13430</v>
      </c>
      <c r="C4840" s="215" t="str">
        <f t="shared" si="18"/>
        <v>RWVille de Kigali</v>
      </c>
    </row>
    <row r="4841" spans="1:3" ht="12" customHeight="1">
      <c r="A4841" s="215" t="s">
        <v>13429</v>
      </c>
      <c r="B4841" s="215" t="s">
        <v>13431</v>
      </c>
      <c r="C4841" s="215" t="str">
        <f t="shared" si="18"/>
        <v>RWUmujyi wa Kigali</v>
      </c>
    </row>
    <row r="4842" spans="1:3" ht="12" customHeight="1">
      <c r="A4842" s="215" t="s">
        <v>13432</v>
      </c>
      <c r="B4842" s="215" t="s">
        <v>1101</v>
      </c>
      <c r="C4842" s="215" t="str">
        <f t="shared" si="18"/>
        <v>RWEastern</v>
      </c>
    </row>
    <row r="4843" spans="1:3" ht="12" customHeight="1">
      <c r="A4843" s="215" t="s">
        <v>13432</v>
      </c>
      <c r="B4843" s="215" t="s">
        <v>5931</v>
      </c>
      <c r="C4843" s="215" t="str">
        <f t="shared" si="18"/>
        <v>RWEst</v>
      </c>
    </row>
    <row r="4844" spans="1:3" ht="12" customHeight="1">
      <c r="A4844" s="215" t="s">
        <v>13432</v>
      </c>
      <c r="B4844" s="215" t="s">
        <v>13433</v>
      </c>
      <c r="C4844" s="215" t="str">
        <f t="shared" si="18"/>
        <v>RWIburasirazuba</v>
      </c>
    </row>
    <row r="4845" spans="1:3" ht="12" customHeight="1">
      <c r="A4845" s="215" t="s">
        <v>13434</v>
      </c>
      <c r="B4845" s="215" t="s">
        <v>7861</v>
      </c>
      <c r="C4845" s="215" t="str">
        <f t="shared" si="18"/>
        <v>RWNorthern</v>
      </c>
    </row>
    <row r="4846" spans="1:3" ht="12" customHeight="1">
      <c r="A4846" s="215" t="s">
        <v>13434</v>
      </c>
      <c r="B4846" s="215" t="s">
        <v>5951</v>
      </c>
      <c r="C4846" s="215" t="str">
        <f t="shared" si="18"/>
        <v>RWNord</v>
      </c>
    </row>
    <row r="4847" spans="1:3" ht="12" customHeight="1">
      <c r="A4847" s="215" t="s">
        <v>13434</v>
      </c>
      <c r="B4847" s="215" t="s">
        <v>13435</v>
      </c>
      <c r="C4847" s="215" t="str">
        <f t="shared" ref="C4847:C5101" si="19">LEFT(A4847,2)&amp;B4847</f>
        <v>RWAmajyaruguru</v>
      </c>
    </row>
    <row r="4848" spans="1:3" ht="12" customHeight="1">
      <c r="A4848" s="215" t="s">
        <v>13436</v>
      </c>
      <c r="B4848" s="215" t="s">
        <v>1410</v>
      </c>
      <c r="C4848" s="215" t="str">
        <f t="shared" si="19"/>
        <v>RWWestern</v>
      </c>
    </row>
    <row r="4849" spans="1:3" ht="12" customHeight="1">
      <c r="A4849" s="215" t="s">
        <v>13436</v>
      </c>
      <c r="B4849" s="215" t="s">
        <v>6656</v>
      </c>
      <c r="C4849" s="215" t="str">
        <f t="shared" si="19"/>
        <v>RWOuest</v>
      </c>
    </row>
    <row r="4850" spans="1:3" ht="12" customHeight="1">
      <c r="A4850" s="215" t="s">
        <v>13436</v>
      </c>
      <c r="B4850" s="215" t="s">
        <v>13437</v>
      </c>
      <c r="C4850" s="215" t="str">
        <f t="shared" si="19"/>
        <v>RWIburengerazuba</v>
      </c>
    </row>
    <row r="4851" spans="1:3" ht="12" customHeight="1">
      <c r="A4851" s="215" t="s">
        <v>13438</v>
      </c>
      <c r="B4851" s="215" t="s">
        <v>6316</v>
      </c>
      <c r="C4851" s="215" t="str">
        <f t="shared" si="19"/>
        <v>RWSouthern</v>
      </c>
    </row>
    <row r="4852" spans="1:3" ht="12" customHeight="1">
      <c r="A4852" s="215" t="s">
        <v>13438</v>
      </c>
      <c r="B4852" s="215" t="s">
        <v>6659</v>
      </c>
      <c r="C4852" s="215" t="str">
        <f t="shared" si="19"/>
        <v>RWSud</v>
      </c>
    </row>
    <row r="4853" spans="1:3" ht="12" customHeight="1">
      <c r="A4853" s="215" t="s">
        <v>13438</v>
      </c>
      <c r="B4853" s="215" t="s">
        <v>13439</v>
      </c>
      <c r="C4853" s="215" t="str">
        <f t="shared" si="19"/>
        <v>RWAmajyepfo</v>
      </c>
    </row>
    <row r="4854" spans="1:3" ht="12" customHeight="1">
      <c r="A4854" s="215" t="s">
        <v>13440</v>
      </c>
      <c r="B4854" s="215" t="s">
        <v>626</v>
      </c>
      <c r="C4854" s="215" t="str">
        <f t="shared" si="19"/>
        <v>SAAr Riyāḑ</v>
      </c>
    </row>
    <row r="4855" spans="1:3" ht="12" customHeight="1">
      <c r="A4855" s="215" t="s">
        <v>13441</v>
      </c>
      <c r="B4855" s="215" t="s">
        <v>13442</v>
      </c>
      <c r="C4855" s="215" t="str">
        <f t="shared" si="19"/>
        <v>SAMakkah al Mukarramah</v>
      </c>
    </row>
    <row r="4856" spans="1:3" ht="12" customHeight="1">
      <c r="A4856" s="215" t="s">
        <v>13443</v>
      </c>
      <c r="B4856" s="215" t="s">
        <v>13444</v>
      </c>
      <c r="C4856" s="215" t="str">
        <f t="shared" si="19"/>
        <v>SAAl Madīnah al Munawwarah</v>
      </c>
    </row>
    <row r="4857" spans="1:3" ht="12" customHeight="1">
      <c r="A4857" s="215" t="s">
        <v>13445</v>
      </c>
      <c r="B4857" s="215" t="s">
        <v>7587</v>
      </c>
      <c r="C4857" s="215" t="str">
        <f t="shared" si="19"/>
        <v>SAAsh Sharqīyah</v>
      </c>
    </row>
    <row r="4858" spans="1:3" ht="12" customHeight="1">
      <c r="A4858" s="215" t="s">
        <v>13446</v>
      </c>
      <c r="B4858" s="215" t="s">
        <v>13447</v>
      </c>
      <c r="C4858" s="215" t="str">
        <f t="shared" si="19"/>
        <v>SAAl Qaşīm</v>
      </c>
    </row>
    <row r="4859" spans="1:3" ht="12" customHeight="1">
      <c r="A4859" s="215" t="s">
        <v>13448</v>
      </c>
      <c r="B4859" s="215" t="s">
        <v>13449</v>
      </c>
      <c r="C4859" s="215" t="str">
        <f t="shared" si="19"/>
        <v>SAḨā'il</v>
      </c>
    </row>
    <row r="4860" spans="1:3" ht="12" customHeight="1">
      <c r="A4860" s="215" t="s">
        <v>13450</v>
      </c>
      <c r="B4860" s="215" t="s">
        <v>13451</v>
      </c>
      <c r="C4860" s="215" t="str">
        <f t="shared" si="19"/>
        <v>SATabūk</v>
      </c>
    </row>
    <row r="4861" spans="1:3" ht="12" customHeight="1">
      <c r="A4861" s="215" t="s">
        <v>13452</v>
      </c>
      <c r="B4861" s="215" t="s">
        <v>13453</v>
      </c>
      <c r="C4861" s="215" t="str">
        <f t="shared" si="19"/>
        <v>SAAl Ḩudūd ash Shamālīyah</v>
      </c>
    </row>
    <row r="4862" spans="1:3" ht="12" customHeight="1">
      <c r="A4862" s="215" t="s">
        <v>13454</v>
      </c>
      <c r="B4862" s="215" t="s">
        <v>13455</v>
      </c>
      <c r="C4862" s="215" t="str">
        <f t="shared" si="19"/>
        <v>SAJāzān</v>
      </c>
    </row>
    <row r="4863" spans="1:3" ht="12" customHeight="1">
      <c r="A4863" s="215" t="s">
        <v>13456</v>
      </c>
      <c r="B4863" s="215" t="s">
        <v>13457</v>
      </c>
      <c r="C4863" s="215" t="str">
        <f t="shared" si="19"/>
        <v>SANajrān</v>
      </c>
    </row>
    <row r="4864" spans="1:3" ht="12" customHeight="1">
      <c r="A4864" s="215" t="s">
        <v>13458</v>
      </c>
      <c r="B4864" s="215" t="s">
        <v>13459</v>
      </c>
      <c r="C4864" s="215" t="str">
        <f t="shared" si="19"/>
        <v>SAAl Bāḩah</v>
      </c>
    </row>
    <row r="4865" spans="1:3" ht="12" customHeight="1">
      <c r="A4865" s="215" t="s">
        <v>13460</v>
      </c>
      <c r="B4865" s="215" t="s">
        <v>13461</v>
      </c>
      <c r="C4865" s="215" t="str">
        <f t="shared" si="19"/>
        <v>SAAl Jawf</v>
      </c>
    </row>
    <row r="4866" spans="1:3" ht="12" customHeight="1">
      <c r="A4866" s="215" t="s">
        <v>13462</v>
      </c>
      <c r="B4866" s="215" t="s">
        <v>13463</v>
      </c>
      <c r="C4866" s="215" t="str">
        <f t="shared" si="19"/>
        <v>SA'Asīr</v>
      </c>
    </row>
    <row r="4867" spans="1:3" ht="12" customHeight="1">
      <c r="A4867" s="215" t="s">
        <v>13464</v>
      </c>
      <c r="B4867" s="215" t="s">
        <v>6298</v>
      </c>
      <c r="C4867" s="215" t="str">
        <f t="shared" si="19"/>
        <v>SBCentral</v>
      </c>
    </row>
    <row r="4868" spans="1:3" ht="12" customHeight="1">
      <c r="A4868" s="215" t="s">
        <v>13465</v>
      </c>
      <c r="B4868" s="215" t="s">
        <v>10270</v>
      </c>
      <c r="C4868" s="215" t="str">
        <f t="shared" si="19"/>
        <v>SBChoiseul</v>
      </c>
    </row>
    <row r="4869" spans="1:3" ht="12" customHeight="1">
      <c r="A4869" s="215" t="s">
        <v>13466</v>
      </c>
      <c r="B4869" s="215" t="s">
        <v>13467</v>
      </c>
      <c r="C4869" s="215" t="str">
        <f t="shared" si="19"/>
        <v>SBGuadalcanal</v>
      </c>
    </row>
    <row r="4870" spans="1:3" ht="12" customHeight="1">
      <c r="A4870" s="215" t="s">
        <v>13468</v>
      </c>
      <c r="B4870" s="215" t="s">
        <v>13469</v>
      </c>
      <c r="C4870" s="215" t="str">
        <f t="shared" si="19"/>
        <v>SBIsabel</v>
      </c>
    </row>
    <row r="4871" spans="1:3" ht="12" customHeight="1">
      <c r="A4871" s="215" t="s">
        <v>13470</v>
      </c>
      <c r="B4871" s="215" t="s">
        <v>13471</v>
      </c>
      <c r="C4871" s="215" t="str">
        <f t="shared" si="19"/>
        <v>SBMakira-Ulawa</v>
      </c>
    </row>
    <row r="4872" spans="1:3" ht="12" customHeight="1">
      <c r="A4872" s="215" t="s">
        <v>13472</v>
      </c>
      <c r="B4872" s="215" t="s">
        <v>13473</v>
      </c>
      <c r="C4872" s="215" t="str">
        <f t="shared" si="19"/>
        <v>SBMalaita</v>
      </c>
    </row>
    <row r="4873" spans="1:3" ht="12" customHeight="1">
      <c r="A4873" s="215" t="s">
        <v>13474</v>
      </c>
      <c r="B4873" s="215" t="s">
        <v>13475</v>
      </c>
      <c r="C4873" s="215" t="str">
        <f t="shared" si="19"/>
        <v>SBRennell and Bellona</v>
      </c>
    </row>
    <row r="4874" spans="1:3" ht="12" customHeight="1">
      <c r="A4874" s="215" t="s">
        <v>13476</v>
      </c>
      <c r="B4874" s="215" t="s">
        <v>13477</v>
      </c>
      <c r="C4874" s="215" t="str">
        <f t="shared" si="19"/>
        <v>SBTemotu</v>
      </c>
    </row>
    <row r="4875" spans="1:3" ht="12" customHeight="1">
      <c r="A4875" s="215" t="s">
        <v>13478</v>
      </c>
      <c r="B4875" s="215" t="s">
        <v>1410</v>
      </c>
      <c r="C4875" s="215" t="str">
        <f t="shared" si="19"/>
        <v>SBWestern</v>
      </c>
    </row>
    <row r="4876" spans="1:3" ht="12" customHeight="1">
      <c r="A4876" s="215" t="s">
        <v>13479</v>
      </c>
      <c r="B4876" s="215" t="s">
        <v>13480</v>
      </c>
      <c r="C4876" s="215" t="str">
        <f t="shared" si="19"/>
        <v>SBCapital Territory (Honiara)</v>
      </c>
    </row>
    <row r="4877" spans="1:3" ht="12" customHeight="1">
      <c r="A4877" s="215" t="s">
        <v>13481</v>
      </c>
      <c r="B4877" s="215" t="s">
        <v>13482</v>
      </c>
      <c r="C4877" s="215" t="str">
        <f t="shared" si="19"/>
        <v>SCAns o Pen</v>
      </c>
    </row>
    <row r="4878" spans="1:3" ht="12" customHeight="1">
      <c r="A4878" s="215" t="s">
        <v>13481</v>
      </c>
      <c r="B4878" s="215" t="s">
        <v>13483</v>
      </c>
      <c r="C4878" s="215" t="str">
        <f t="shared" si="19"/>
        <v>SCAnse aux Pins</v>
      </c>
    </row>
    <row r="4879" spans="1:3" ht="12" customHeight="1">
      <c r="A4879" s="215" t="s">
        <v>13481</v>
      </c>
      <c r="B4879" s="215" t="s">
        <v>13483</v>
      </c>
      <c r="C4879" s="215" t="str">
        <f t="shared" si="19"/>
        <v>SCAnse aux Pins</v>
      </c>
    </row>
    <row r="4880" spans="1:3" ht="12" customHeight="1">
      <c r="A4880" s="215" t="s">
        <v>13484</v>
      </c>
      <c r="B4880" s="215" t="s">
        <v>13485</v>
      </c>
      <c r="C4880" s="215" t="str">
        <f t="shared" si="19"/>
        <v>SCAns Bwalo</v>
      </c>
    </row>
    <row r="4881" spans="1:3" ht="12" customHeight="1">
      <c r="A4881" s="215" t="s">
        <v>13484</v>
      </c>
      <c r="B4881" s="215" t="s">
        <v>13486</v>
      </c>
      <c r="C4881" s="215" t="str">
        <f t="shared" si="19"/>
        <v>SCAnse Boileau</v>
      </c>
    </row>
    <row r="4882" spans="1:3" ht="12" customHeight="1">
      <c r="A4882" s="215" t="s">
        <v>13484</v>
      </c>
      <c r="B4882" s="215" t="s">
        <v>13486</v>
      </c>
      <c r="C4882" s="215" t="str">
        <f t="shared" si="19"/>
        <v>SCAnse Boileau</v>
      </c>
    </row>
    <row r="4883" spans="1:3" ht="12" customHeight="1">
      <c r="A4883" s="215" t="s">
        <v>13487</v>
      </c>
      <c r="B4883" s="215" t="s">
        <v>13488</v>
      </c>
      <c r="C4883" s="215" t="str">
        <f t="shared" si="19"/>
        <v>SCAns Etwal</v>
      </c>
    </row>
    <row r="4884" spans="1:3" ht="12" customHeight="1">
      <c r="A4884" s="215" t="s">
        <v>13487</v>
      </c>
      <c r="B4884" s="215" t="s">
        <v>13489</v>
      </c>
      <c r="C4884" s="215" t="str">
        <f t="shared" si="19"/>
        <v>SCAnse Etoile</v>
      </c>
    </row>
    <row r="4885" spans="1:3" ht="12" customHeight="1">
      <c r="A4885" s="215" t="s">
        <v>13487</v>
      </c>
      <c r="B4885" s="215" t="s">
        <v>13490</v>
      </c>
      <c r="C4885" s="215" t="str">
        <f t="shared" si="19"/>
        <v>SCAnse Étoile</v>
      </c>
    </row>
    <row r="4886" spans="1:3" ht="12" customHeight="1">
      <c r="A4886" s="215" t="s">
        <v>13491</v>
      </c>
      <c r="B4886" s="215" t="s">
        <v>13492</v>
      </c>
      <c r="C4886" s="215" t="str">
        <f t="shared" si="19"/>
        <v>SCO Kap</v>
      </c>
    </row>
    <row r="4887" spans="1:3" ht="12" customHeight="1">
      <c r="A4887" s="215" t="s">
        <v>13491</v>
      </c>
      <c r="B4887" s="215" t="s">
        <v>13493</v>
      </c>
      <c r="C4887" s="215" t="str">
        <f t="shared" si="19"/>
        <v>SCAu Cap</v>
      </c>
    </row>
    <row r="4888" spans="1:3" ht="12" customHeight="1">
      <c r="A4888" s="215" t="s">
        <v>13491</v>
      </c>
      <c r="B4888" s="215" t="s">
        <v>13493</v>
      </c>
      <c r="C4888" s="215" t="str">
        <f t="shared" si="19"/>
        <v>SCAu Cap</v>
      </c>
    </row>
    <row r="4889" spans="1:3" ht="12" customHeight="1">
      <c r="A4889" s="215" t="s">
        <v>13494</v>
      </c>
      <c r="B4889" s="215" t="s">
        <v>13495</v>
      </c>
      <c r="C4889" s="215" t="str">
        <f t="shared" si="19"/>
        <v>SCAns Royal</v>
      </c>
    </row>
    <row r="4890" spans="1:3" ht="12" customHeight="1">
      <c r="A4890" s="215" t="s">
        <v>13494</v>
      </c>
      <c r="B4890" s="215" t="s">
        <v>13496</v>
      </c>
      <c r="C4890" s="215" t="str">
        <f t="shared" si="19"/>
        <v>SCAnse Royale</v>
      </c>
    </row>
    <row r="4891" spans="1:3" ht="12" customHeight="1">
      <c r="A4891" s="215" t="s">
        <v>13494</v>
      </c>
      <c r="B4891" s="215" t="s">
        <v>13496</v>
      </c>
      <c r="C4891" s="215" t="str">
        <f t="shared" si="19"/>
        <v>SCAnse Royale</v>
      </c>
    </row>
    <row r="4892" spans="1:3" ht="12" customHeight="1">
      <c r="A4892" s="215" t="s">
        <v>13497</v>
      </c>
      <c r="B4892" s="215" t="s">
        <v>13498</v>
      </c>
      <c r="C4892" s="215" t="str">
        <f t="shared" si="19"/>
        <v>SCBe Lazar</v>
      </c>
    </row>
    <row r="4893" spans="1:3" ht="12" customHeight="1">
      <c r="A4893" s="215" t="s">
        <v>13497</v>
      </c>
      <c r="B4893" s="215" t="s">
        <v>13499</v>
      </c>
      <c r="C4893" s="215" t="str">
        <f t="shared" si="19"/>
        <v>SCBaie Lazare</v>
      </c>
    </row>
    <row r="4894" spans="1:3" ht="12" customHeight="1">
      <c r="A4894" s="215" t="s">
        <v>13497</v>
      </c>
      <c r="B4894" s="215" t="s">
        <v>13499</v>
      </c>
      <c r="C4894" s="215" t="str">
        <f t="shared" si="19"/>
        <v>SCBaie Lazare</v>
      </c>
    </row>
    <row r="4895" spans="1:3" ht="12" customHeight="1">
      <c r="A4895" s="215" t="s">
        <v>13500</v>
      </c>
      <c r="B4895" s="215" t="s">
        <v>13501</v>
      </c>
      <c r="C4895" s="215" t="str">
        <f t="shared" si="19"/>
        <v>SCBe Sent Ann</v>
      </c>
    </row>
    <row r="4896" spans="1:3" ht="12" customHeight="1">
      <c r="A4896" s="215" t="s">
        <v>13500</v>
      </c>
      <c r="B4896" s="215" t="s">
        <v>13502</v>
      </c>
      <c r="C4896" s="215" t="str">
        <f t="shared" si="19"/>
        <v>SCBaie Sainte Anne</v>
      </c>
    </row>
    <row r="4897" spans="1:3" ht="12" customHeight="1">
      <c r="A4897" s="215" t="s">
        <v>13500</v>
      </c>
      <c r="B4897" s="215" t="s">
        <v>13503</v>
      </c>
      <c r="C4897" s="215" t="str">
        <f t="shared" si="19"/>
        <v>SCBaie Sainte-Anne</v>
      </c>
    </row>
    <row r="4898" spans="1:3" ht="12" customHeight="1">
      <c r="A4898" s="215" t="s">
        <v>13504</v>
      </c>
      <c r="B4898" s="215" t="s">
        <v>13505</v>
      </c>
      <c r="C4898" s="215" t="str">
        <f t="shared" si="19"/>
        <v>SCBovalon</v>
      </c>
    </row>
    <row r="4899" spans="1:3" ht="12" customHeight="1">
      <c r="A4899" s="215" t="s">
        <v>13504</v>
      </c>
      <c r="B4899" s="215" t="s">
        <v>13506</v>
      </c>
      <c r="C4899" s="215" t="str">
        <f t="shared" si="19"/>
        <v>SCBeau Vallon</v>
      </c>
    </row>
    <row r="4900" spans="1:3" ht="12" customHeight="1">
      <c r="A4900" s="215" t="s">
        <v>13504</v>
      </c>
      <c r="B4900" s="215" t="s">
        <v>13506</v>
      </c>
      <c r="C4900" s="215" t="str">
        <f t="shared" si="19"/>
        <v>SCBeau Vallon</v>
      </c>
    </row>
    <row r="4901" spans="1:3" ht="12" customHeight="1">
      <c r="A4901" s="215" t="s">
        <v>13507</v>
      </c>
      <c r="B4901" s="215" t="s">
        <v>13508</v>
      </c>
      <c r="C4901" s="215" t="str">
        <f t="shared" si="19"/>
        <v>SCBeler</v>
      </c>
    </row>
    <row r="4902" spans="1:3" ht="12" customHeight="1">
      <c r="A4902" s="215" t="s">
        <v>13507</v>
      </c>
      <c r="B4902" s="215" t="s">
        <v>13509</v>
      </c>
      <c r="C4902" s="215" t="str">
        <f t="shared" si="19"/>
        <v>SCBel Air</v>
      </c>
    </row>
    <row r="4903" spans="1:3" ht="12" customHeight="1">
      <c r="A4903" s="215" t="s">
        <v>13507</v>
      </c>
      <c r="B4903" s="215" t="s">
        <v>13509</v>
      </c>
      <c r="C4903" s="215" t="str">
        <f t="shared" si="19"/>
        <v>SCBel Air</v>
      </c>
    </row>
    <row r="4904" spans="1:3" ht="12" customHeight="1">
      <c r="A4904" s="215" t="s">
        <v>13510</v>
      </c>
      <c r="B4904" s="215" t="s">
        <v>13511</v>
      </c>
      <c r="C4904" s="215" t="str">
        <f t="shared" si="19"/>
        <v>SCBelonm</v>
      </c>
    </row>
    <row r="4905" spans="1:3" ht="12" customHeight="1">
      <c r="A4905" s="215" t="s">
        <v>13510</v>
      </c>
      <c r="B4905" s="215" t="s">
        <v>13512</v>
      </c>
      <c r="C4905" s="215" t="str">
        <f t="shared" si="19"/>
        <v>SCBel Ombre</v>
      </c>
    </row>
    <row r="4906" spans="1:3" ht="12" customHeight="1">
      <c r="A4906" s="215" t="s">
        <v>13510</v>
      </c>
      <c r="B4906" s="215" t="s">
        <v>13512</v>
      </c>
      <c r="C4906" s="215" t="str">
        <f t="shared" si="19"/>
        <v>SCBel Ombre</v>
      </c>
    </row>
    <row r="4907" spans="1:3" ht="12" customHeight="1">
      <c r="A4907" s="215" t="s">
        <v>13513</v>
      </c>
      <c r="B4907" s="215" t="s">
        <v>13514</v>
      </c>
      <c r="C4907" s="215" t="str">
        <f t="shared" si="19"/>
        <v>SCKaskad</v>
      </c>
    </row>
    <row r="4908" spans="1:3" ht="12" customHeight="1">
      <c r="A4908" s="215" t="s">
        <v>13513</v>
      </c>
      <c r="B4908" s="215" t="s">
        <v>13515</v>
      </c>
      <c r="C4908" s="215" t="str">
        <f t="shared" si="19"/>
        <v>SCCascade</v>
      </c>
    </row>
    <row r="4909" spans="1:3" ht="12" customHeight="1">
      <c r="A4909" s="215" t="s">
        <v>13513</v>
      </c>
      <c r="B4909" s="215" t="s">
        <v>13515</v>
      </c>
      <c r="C4909" s="215" t="str">
        <f t="shared" si="19"/>
        <v>SCCascade</v>
      </c>
    </row>
    <row r="4910" spans="1:3" ht="12" customHeight="1">
      <c r="A4910" s="215" t="s">
        <v>13516</v>
      </c>
      <c r="B4910" s="215" t="s">
        <v>13517</v>
      </c>
      <c r="C4910" s="215" t="str">
        <f t="shared" si="19"/>
        <v>SCGlasi</v>
      </c>
    </row>
    <row r="4911" spans="1:3" ht="12" customHeight="1">
      <c r="A4911" s="215" t="s">
        <v>13516</v>
      </c>
      <c r="B4911" s="215" t="s">
        <v>13518</v>
      </c>
      <c r="C4911" s="215" t="str">
        <f t="shared" si="19"/>
        <v>SCGlacis</v>
      </c>
    </row>
    <row r="4912" spans="1:3" ht="12" customHeight="1">
      <c r="A4912" s="215" t="s">
        <v>13516</v>
      </c>
      <c r="B4912" s="215" t="s">
        <v>13518</v>
      </c>
      <c r="C4912" s="215" t="str">
        <f t="shared" si="19"/>
        <v>SCGlacis</v>
      </c>
    </row>
    <row r="4913" spans="1:3" ht="12" customHeight="1">
      <c r="A4913" s="215" t="s">
        <v>13519</v>
      </c>
      <c r="B4913" s="215" t="s">
        <v>13520</v>
      </c>
      <c r="C4913" s="215" t="str">
        <f t="shared" si="19"/>
        <v>SCGrand Ans Mae</v>
      </c>
    </row>
    <row r="4914" spans="1:3" ht="12" customHeight="1">
      <c r="A4914" s="215" t="s">
        <v>13519</v>
      </c>
      <c r="B4914" s="215" t="s">
        <v>13521</v>
      </c>
      <c r="C4914" s="215" t="str">
        <f t="shared" si="19"/>
        <v>SCGrand Anse Mahe</v>
      </c>
    </row>
    <row r="4915" spans="1:3" ht="12" customHeight="1">
      <c r="A4915" s="215" t="s">
        <v>13519</v>
      </c>
      <c r="B4915" s="215" t="s">
        <v>13522</v>
      </c>
      <c r="C4915" s="215" t="str">
        <f t="shared" si="19"/>
        <v>SCGrand'Anse Mahé</v>
      </c>
    </row>
    <row r="4916" spans="1:3" ht="12" customHeight="1">
      <c r="A4916" s="215" t="s">
        <v>13523</v>
      </c>
      <c r="B4916" s="215" t="s">
        <v>13524</v>
      </c>
      <c r="C4916" s="215" t="str">
        <f t="shared" si="19"/>
        <v>SCGrand Ans Pralen</v>
      </c>
    </row>
    <row r="4917" spans="1:3" ht="12" customHeight="1">
      <c r="A4917" s="215" t="s">
        <v>13523</v>
      </c>
      <c r="B4917" s="215" t="s">
        <v>13525</v>
      </c>
      <c r="C4917" s="215" t="str">
        <f t="shared" si="19"/>
        <v>SCGrand Anse Praslin</v>
      </c>
    </row>
    <row r="4918" spans="1:3" ht="12" customHeight="1">
      <c r="A4918" s="215" t="s">
        <v>13523</v>
      </c>
      <c r="B4918" s="215" t="s">
        <v>13526</v>
      </c>
      <c r="C4918" s="215" t="str">
        <f t="shared" si="19"/>
        <v>SCGrand'Anse Praslin</v>
      </c>
    </row>
    <row r="4919" spans="1:3" ht="12" customHeight="1">
      <c r="A4919" s="215" t="s">
        <v>13527</v>
      </c>
      <c r="B4919" s="215" t="s">
        <v>13528</v>
      </c>
      <c r="C4919" s="215" t="str">
        <f t="shared" si="19"/>
        <v>SCLadig</v>
      </c>
    </row>
    <row r="4920" spans="1:3" ht="12" customHeight="1">
      <c r="A4920" s="215" t="s">
        <v>13527</v>
      </c>
      <c r="B4920" s="215" t="s">
        <v>13529</v>
      </c>
      <c r="C4920" s="215" t="str">
        <f t="shared" si="19"/>
        <v>SCLa Digue</v>
      </c>
    </row>
    <row r="4921" spans="1:3" ht="12" customHeight="1">
      <c r="A4921" s="215" t="s">
        <v>13527</v>
      </c>
      <c r="B4921" s="215" t="s">
        <v>13529</v>
      </c>
      <c r="C4921" s="215" t="str">
        <f t="shared" si="19"/>
        <v>SCLa Digue</v>
      </c>
    </row>
    <row r="4922" spans="1:3" ht="12" customHeight="1">
      <c r="A4922" s="215" t="s">
        <v>13530</v>
      </c>
      <c r="B4922" s="215" t="s">
        <v>13531</v>
      </c>
      <c r="C4922" s="215" t="str">
        <f t="shared" si="19"/>
        <v>SCLarivyer Anglez</v>
      </c>
    </row>
    <row r="4923" spans="1:3" ht="12" customHeight="1">
      <c r="A4923" s="215" t="s">
        <v>13530</v>
      </c>
      <c r="B4923" s="215" t="s">
        <v>13532</v>
      </c>
      <c r="C4923" s="215" t="str">
        <f t="shared" si="19"/>
        <v>SCEnglish River</v>
      </c>
    </row>
    <row r="4924" spans="1:3" ht="12" customHeight="1">
      <c r="A4924" s="215" t="s">
        <v>13530</v>
      </c>
      <c r="B4924" s="215" t="s">
        <v>13533</v>
      </c>
      <c r="C4924" s="215" t="str">
        <f t="shared" si="19"/>
        <v>SCLa Rivière Anglaise</v>
      </c>
    </row>
    <row r="4925" spans="1:3" ht="12" customHeight="1">
      <c r="A4925" s="215" t="s">
        <v>13534</v>
      </c>
      <c r="B4925" s="215" t="s">
        <v>13535</v>
      </c>
      <c r="C4925" s="215" t="str">
        <f t="shared" si="19"/>
        <v>SCMon Bikston</v>
      </c>
    </row>
    <row r="4926" spans="1:3" ht="12" customHeight="1">
      <c r="A4926" s="215" t="s">
        <v>13534</v>
      </c>
      <c r="B4926" s="215" t="s">
        <v>13536</v>
      </c>
      <c r="C4926" s="215" t="str">
        <f t="shared" si="19"/>
        <v>SCMont Buxton</v>
      </c>
    </row>
    <row r="4927" spans="1:3" ht="12" customHeight="1">
      <c r="A4927" s="215" t="s">
        <v>13534</v>
      </c>
      <c r="B4927" s="215" t="s">
        <v>13536</v>
      </c>
      <c r="C4927" s="215" t="str">
        <f t="shared" si="19"/>
        <v>SCMont Buxton</v>
      </c>
    </row>
    <row r="4928" spans="1:3" ht="12" customHeight="1">
      <c r="A4928" s="215" t="s">
        <v>13537</v>
      </c>
      <c r="B4928" s="215" t="s">
        <v>13538</v>
      </c>
      <c r="C4928" s="215" t="str">
        <f t="shared" si="19"/>
        <v>SCMon Fleri</v>
      </c>
    </row>
    <row r="4929" spans="1:3" ht="12" customHeight="1">
      <c r="A4929" s="215" t="s">
        <v>13537</v>
      </c>
      <c r="B4929" s="215" t="s">
        <v>13539</v>
      </c>
      <c r="C4929" s="215" t="str">
        <f t="shared" si="19"/>
        <v>SCMont Fleuri</v>
      </c>
    </row>
    <row r="4930" spans="1:3" ht="12" customHeight="1">
      <c r="A4930" s="215" t="s">
        <v>13537</v>
      </c>
      <c r="B4930" s="215" t="s">
        <v>13539</v>
      </c>
      <c r="C4930" s="215" t="str">
        <f t="shared" si="19"/>
        <v>SCMont Fleuri</v>
      </c>
    </row>
    <row r="4931" spans="1:3" ht="12" customHeight="1">
      <c r="A4931" s="215" t="s">
        <v>13540</v>
      </c>
      <c r="B4931" s="215" t="s">
        <v>13541</v>
      </c>
      <c r="C4931" s="215" t="str">
        <f t="shared" si="19"/>
        <v>SCPlezans</v>
      </c>
    </row>
    <row r="4932" spans="1:3" ht="12" customHeight="1">
      <c r="A4932" s="215" t="s">
        <v>13540</v>
      </c>
      <c r="B4932" s="215" t="s">
        <v>13542</v>
      </c>
      <c r="C4932" s="215" t="str">
        <f t="shared" si="19"/>
        <v>SCPlaisance</v>
      </c>
    </row>
    <row r="4933" spans="1:3" ht="12" customHeight="1">
      <c r="A4933" s="215" t="s">
        <v>13540</v>
      </c>
      <c r="B4933" s="215" t="s">
        <v>13542</v>
      </c>
      <c r="C4933" s="215" t="str">
        <f t="shared" si="19"/>
        <v>SCPlaisance</v>
      </c>
    </row>
    <row r="4934" spans="1:3" ht="12" customHeight="1">
      <c r="A4934" s="215" t="s">
        <v>13543</v>
      </c>
      <c r="B4934" s="215" t="s">
        <v>13544</v>
      </c>
      <c r="C4934" s="215" t="str">
        <f t="shared" si="19"/>
        <v>SCPwent Lari</v>
      </c>
    </row>
    <row r="4935" spans="1:3" ht="12" customHeight="1">
      <c r="A4935" s="215" t="s">
        <v>13543</v>
      </c>
      <c r="B4935" s="215" t="s">
        <v>13545</v>
      </c>
      <c r="C4935" s="215" t="str">
        <f t="shared" si="19"/>
        <v>SCPointe Larue</v>
      </c>
    </row>
    <row r="4936" spans="1:3" ht="12" customHeight="1">
      <c r="A4936" s="215" t="s">
        <v>13543</v>
      </c>
      <c r="B4936" s="215" t="s">
        <v>13546</v>
      </c>
      <c r="C4936" s="215" t="str">
        <f t="shared" si="19"/>
        <v>SCPointe La Rue</v>
      </c>
    </row>
    <row r="4937" spans="1:3" ht="12" customHeight="1">
      <c r="A4937" s="215" t="s">
        <v>13547</v>
      </c>
      <c r="B4937" s="215" t="s">
        <v>13548</v>
      </c>
      <c r="C4937" s="215" t="str">
        <f t="shared" si="19"/>
        <v>SCPorglo</v>
      </c>
    </row>
    <row r="4938" spans="1:3" ht="12" customHeight="1">
      <c r="A4938" s="215" t="s">
        <v>13547</v>
      </c>
      <c r="B4938" s="215" t="s">
        <v>13549</v>
      </c>
      <c r="C4938" s="215" t="str">
        <f t="shared" si="19"/>
        <v>SCPort Glaud</v>
      </c>
    </row>
    <row r="4939" spans="1:3" ht="12" customHeight="1">
      <c r="A4939" s="215" t="s">
        <v>13547</v>
      </c>
      <c r="B4939" s="215" t="s">
        <v>13549</v>
      </c>
      <c r="C4939" s="215" t="str">
        <f t="shared" si="19"/>
        <v>SCPort Glaud</v>
      </c>
    </row>
    <row r="4940" spans="1:3" ht="12" customHeight="1">
      <c r="A4940" s="215" t="s">
        <v>13550</v>
      </c>
      <c r="B4940" s="215" t="s">
        <v>13551</v>
      </c>
      <c r="C4940" s="215" t="str">
        <f t="shared" si="19"/>
        <v>SCSen Lwi</v>
      </c>
    </row>
    <row r="4941" spans="1:3" ht="12" customHeight="1">
      <c r="A4941" s="215" t="s">
        <v>13550</v>
      </c>
      <c r="B4941" s="215" t="s">
        <v>13552</v>
      </c>
      <c r="C4941" s="215" t="str">
        <f t="shared" si="19"/>
        <v>SCSaint Louis</v>
      </c>
    </row>
    <row r="4942" spans="1:3" ht="12" customHeight="1">
      <c r="A4942" s="215" t="s">
        <v>13550</v>
      </c>
      <c r="B4942" s="215" t="s">
        <v>13553</v>
      </c>
      <c r="C4942" s="215" t="str">
        <f t="shared" si="19"/>
        <v>SCSaint-Louis</v>
      </c>
    </row>
    <row r="4943" spans="1:3" ht="12" customHeight="1">
      <c r="A4943" s="215" t="s">
        <v>13554</v>
      </c>
      <c r="B4943" s="215" t="s">
        <v>13555</v>
      </c>
      <c r="C4943" s="215" t="str">
        <f t="shared" si="19"/>
        <v>SCTakamaka</v>
      </c>
    </row>
    <row r="4944" spans="1:3" ht="12" customHeight="1">
      <c r="A4944" s="215" t="s">
        <v>13554</v>
      </c>
      <c r="B4944" s="215" t="s">
        <v>13555</v>
      </c>
      <c r="C4944" s="215" t="str">
        <f t="shared" si="19"/>
        <v>SCTakamaka</v>
      </c>
    </row>
    <row r="4945" spans="1:3" ht="12" customHeight="1">
      <c r="A4945" s="215" t="s">
        <v>13554</v>
      </c>
      <c r="B4945" s="215" t="s">
        <v>13555</v>
      </c>
      <c r="C4945" s="215" t="str">
        <f t="shared" si="19"/>
        <v>SCTakamaka</v>
      </c>
    </row>
    <row r="4946" spans="1:3" ht="12" customHeight="1">
      <c r="A4946" s="215" t="s">
        <v>13556</v>
      </c>
      <c r="B4946" s="215" t="s">
        <v>13557</v>
      </c>
      <c r="C4946" s="215" t="str">
        <f t="shared" si="19"/>
        <v>SCLemamel</v>
      </c>
    </row>
    <row r="4947" spans="1:3" ht="12" customHeight="1">
      <c r="A4947" s="215" t="s">
        <v>13556</v>
      </c>
      <c r="B4947" s="215" t="s">
        <v>13558</v>
      </c>
      <c r="C4947" s="215" t="str">
        <f t="shared" si="19"/>
        <v>SCLes Mamelles</v>
      </c>
    </row>
    <row r="4948" spans="1:3" ht="12" customHeight="1">
      <c r="A4948" s="215" t="s">
        <v>13556</v>
      </c>
      <c r="B4948" s="215" t="s">
        <v>13558</v>
      </c>
      <c r="C4948" s="215" t="str">
        <f t="shared" si="19"/>
        <v>SCLes Mamelles</v>
      </c>
    </row>
    <row r="4949" spans="1:3" ht="12" customHeight="1">
      <c r="A4949" s="215" t="s">
        <v>13559</v>
      </c>
      <c r="B4949" s="215" t="s">
        <v>13560</v>
      </c>
      <c r="C4949" s="215" t="str">
        <f t="shared" si="19"/>
        <v>SCRos Kaiman</v>
      </c>
    </row>
    <row r="4950" spans="1:3" ht="12" customHeight="1">
      <c r="A4950" s="215" t="s">
        <v>13559</v>
      </c>
      <c r="B4950" s="215" t="s">
        <v>13561</v>
      </c>
      <c r="C4950" s="215" t="str">
        <f t="shared" si="19"/>
        <v>SCRoche Caiman</v>
      </c>
    </row>
    <row r="4951" spans="1:3" ht="12" customHeight="1">
      <c r="A4951" s="215" t="s">
        <v>13559</v>
      </c>
      <c r="B4951" s="215" t="s">
        <v>13562</v>
      </c>
      <c r="C4951" s="215" t="str">
        <f t="shared" si="19"/>
        <v>SCRoche Caïman</v>
      </c>
    </row>
    <row r="4952" spans="1:3" ht="12" customHeight="1">
      <c r="A4952" s="215" t="s">
        <v>13563</v>
      </c>
      <c r="B4952" s="215" t="s">
        <v>13564</v>
      </c>
      <c r="C4952" s="215" t="str">
        <f t="shared" si="19"/>
        <v>SDWasaţ Dārfūr Zālinjay</v>
      </c>
    </row>
    <row r="4953" spans="1:3" ht="12" customHeight="1">
      <c r="A4953" s="215" t="s">
        <v>13563</v>
      </c>
      <c r="B4953" s="215" t="s">
        <v>13565</v>
      </c>
      <c r="C4953" s="215" t="str">
        <f t="shared" si="19"/>
        <v>SDCentral Darfur</v>
      </c>
    </row>
    <row r="4954" spans="1:3" ht="12" customHeight="1">
      <c r="A4954" s="215" t="s">
        <v>13566</v>
      </c>
      <c r="B4954" s="215" t="s">
        <v>13567</v>
      </c>
      <c r="C4954" s="215" t="str">
        <f t="shared" si="19"/>
        <v>SDSharq Dārfūr</v>
      </c>
    </row>
    <row r="4955" spans="1:3" ht="12" customHeight="1">
      <c r="A4955" s="215" t="s">
        <v>13566</v>
      </c>
      <c r="B4955" s="215" t="s">
        <v>13568</v>
      </c>
      <c r="C4955" s="215" t="str">
        <f t="shared" si="19"/>
        <v>SDEast Darfur</v>
      </c>
    </row>
    <row r="4956" spans="1:3" ht="12" customHeight="1">
      <c r="A4956" s="215" t="s">
        <v>13569</v>
      </c>
      <c r="B4956" s="215" t="s">
        <v>13570</v>
      </c>
      <c r="C4956" s="215" t="str">
        <f t="shared" si="19"/>
        <v>SDShamāl Dārfūr</v>
      </c>
    </row>
    <row r="4957" spans="1:3" ht="12" customHeight="1">
      <c r="A4957" s="215" t="s">
        <v>13569</v>
      </c>
      <c r="B4957" s="215" t="s">
        <v>13571</v>
      </c>
      <c r="C4957" s="215" t="str">
        <f t="shared" si="19"/>
        <v>SDNorth Darfur</v>
      </c>
    </row>
    <row r="4958" spans="1:3" ht="12" customHeight="1">
      <c r="A4958" s="215" t="s">
        <v>13572</v>
      </c>
      <c r="B4958" s="215" t="s">
        <v>13573</v>
      </c>
      <c r="C4958" s="215" t="str">
        <f t="shared" si="19"/>
        <v>SDJanūb Dārfūr</v>
      </c>
    </row>
    <row r="4959" spans="1:3" ht="12" customHeight="1">
      <c r="A4959" s="215" t="s">
        <v>13572</v>
      </c>
      <c r="B4959" s="215" t="s">
        <v>13574</v>
      </c>
      <c r="C4959" s="215" t="str">
        <f t="shared" si="19"/>
        <v>SDSouth Darfur</v>
      </c>
    </row>
    <row r="4960" spans="1:3" ht="12" customHeight="1">
      <c r="A4960" s="215" t="s">
        <v>13575</v>
      </c>
      <c r="B4960" s="215" t="s">
        <v>13576</v>
      </c>
      <c r="C4960" s="215" t="str">
        <f t="shared" si="19"/>
        <v>SDGharb Dārfūr</v>
      </c>
    </row>
    <row r="4961" spans="1:3" ht="12" customHeight="1">
      <c r="A4961" s="215" t="s">
        <v>13575</v>
      </c>
      <c r="B4961" s="215" t="s">
        <v>13577</v>
      </c>
      <c r="C4961" s="215" t="str">
        <f t="shared" si="19"/>
        <v>SDWest Darfur</v>
      </c>
    </row>
    <row r="4962" spans="1:3" ht="12" customHeight="1">
      <c r="A4962" s="215" t="s">
        <v>13578</v>
      </c>
      <c r="B4962" s="215" t="s">
        <v>13579</v>
      </c>
      <c r="C4962" s="215" t="str">
        <f t="shared" si="19"/>
        <v>SDAl Qaḑārif</v>
      </c>
    </row>
    <row r="4963" spans="1:3" ht="12" customHeight="1">
      <c r="A4963" s="215" t="s">
        <v>13578</v>
      </c>
      <c r="B4963" s="215" t="s">
        <v>13580</v>
      </c>
      <c r="C4963" s="215" t="str">
        <f t="shared" si="19"/>
        <v>SDGedaref</v>
      </c>
    </row>
    <row r="4964" spans="1:3" ht="12" customHeight="1">
      <c r="A4964" s="215" t="s">
        <v>13581</v>
      </c>
      <c r="B4964" s="215" t="s">
        <v>13582</v>
      </c>
      <c r="C4964" s="215" t="str">
        <f t="shared" si="19"/>
        <v>SDGharb Kurdufān</v>
      </c>
    </row>
    <row r="4965" spans="1:3" ht="12" customHeight="1">
      <c r="A4965" s="215" t="s">
        <v>13581</v>
      </c>
      <c r="B4965" s="215" t="s">
        <v>13583</v>
      </c>
      <c r="C4965" s="215" t="str">
        <f t="shared" si="19"/>
        <v>SDWest Kordofan</v>
      </c>
    </row>
    <row r="4966" spans="1:3" ht="12" customHeight="1">
      <c r="A4966" s="215" t="s">
        <v>13584</v>
      </c>
      <c r="B4966" s="215" t="s">
        <v>13585</v>
      </c>
      <c r="C4966" s="215" t="str">
        <f t="shared" si="19"/>
        <v>SDAl Jazīrah</v>
      </c>
    </row>
    <row r="4967" spans="1:3" ht="12" customHeight="1">
      <c r="A4967" s="215" t="s">
        <v>13584</v>
      </c>
      <c r="B4967" s="215" t="s">
        <v>13586</v>
      </c>
      <c r="C4967" s="215" t="str">
        <f t="shared" si="19"/>
        <v>SDGezira</v>
      </c>
    </row>
    <row r="4968" spans="1:3" ht="12" customHeight="1">
      <c r="A4968" s="215" t="s">
        <v>13587</v>
      </c>
      <c r="B4968" s="215" t="s">
        <v>13588</v>
      </c>
      <c r="C4968" s="215" t="str">
        <f t="shared" si="19"/>
        <v>SDKassalā</v>
      </c>
    </row>
    <row r="4969" spans="1:3" ht="12" customHeight="1">
      <c r="A4969" s="215" t="s">
        <v>13587</v>
      </c>
      <c r="B4969" s="215" t="s">
        <v>13589</v>
      </c>
      <c r="C4969" s="215" t="str">
        <f t="shared" si="19"/>
        <v>SDKassala</v>
      </c>
    </row>
    <row r="4970" spans="1:3" ht="12" customHeight="1">
      <c r="A4970" s="215" t="s">
        <v>13590</v>
      </c>
      <c r="B4970" s="215" t="s">
        <v>13591</v>
      </c>
      <c r="C4970" s="215" t="str">
        <f t="shared" si="19"/>
        <v>SDAl Kharţūm</v>
      </c>
    </row>
    <row r="4971" spans="1:3" ht="12" customHeight="1">
      <c r="A4971" s="215" t="s">
        <v>13590</v>
      </c>
      <c r="B4971" s="215" t="s">
        <v>915</v>
      </c>
      <c r="C4971" s="215" t="str">
        <f t="shared" si="19"/>
        <v>SDKhartoum</v>
      </c>
    </row>
    <row r="4972" spans="1:3" ht="12" customHeight="1">
      <c r="A4972" s="215" t="s">
        <v>13592</v>
      </c>
      <c r="B4972" s="215" t="s">
        <v>13593</v>
      </c>
      <c r="C4972" s="215" t="str">
        <f t="shared" si="19"/>
        <v>SDShiamāl Kurdufān</v>
      </c>
    </row>
    <row r="4973" spans="1:3" ht="12" customHeight="1">
      <c r="A4973" s="215" t="s">
        <v>13592</v>
      </c>
      <c r="B4973" s="215" t="s">
        <v>13594</v>
      </c>
      <c r="C4973" s="215" t="str">
        <f t="shared" si="19"/>
        <v>SDNorth Kordofan</v>
      </c>
    </row>
    <row r="4974" spans="1:3" ht="12" customHeight="1">
      <c r="A4974" s="215" t="s">
        <v>13595</v>
      </c>
      <c r="B4974" s="215" t="s">
        <v>13596</v>
      </c>
      <c r="C4974" s="215" t="str">
        <f t="shared" si="19"/>
        <v>SDJanūb Kurdufān</v>
      </c>
    </row>
    <row r="4975" spans="1:3" ht="12" customHeight="1">
      <c r="A4975" s="215" t="s">
        <v>13595</v>
      </c>
      <c r="B4975" s="215" t="s">
        <v>13597</v>
      </c>
      <c r="C4975" s="215" t="str">
        <f t="shared" si="19"/>
        <v>SDSouth Kordofan</v>
      </c>
    </row>
    <row r="4976" spans="1:3" ht="12" customHeight="1">
      <c r="A4976" s="215" t="s">
        <v>13598</v>
      </c>
      <c r="B4976" s="215" t="s">
        <v>13599</v>
      </c>
      <c r="C4976" s="215" t="str">
        <f t="shared" si="19"/>
        <v>SDAn Nīl al Azraq</v>
      </c>
    </row>
    <row r="4977" spans="1:3" ht="12" customHeight="1">
      <c r="A4977" s="215" t="s">
        <v>13598</v>
      </c>
      <c r="B4977" s="215" t="s">
        <v>13600</v>
      </c>
      <c r="C4977" s="215" t="str">
        <f t="shared" si="19"/>
        <v>SDBlue Nile</v>
      </c>
    </row>
    <row r="4978" spans="1:3" ht="12" customHeight="1">
      <c r="A4978" s="215" t="s">
        <v>13601</v>
      </c>
      <c r="B4978" s="215" t="s">
        <v>6051</v>
      </c>
      <c r="C4978" s="215" t="str">
        <f t="shared" si="19"/>
        <v>SDAsh Shamālīyah</v>
      </c>
    </row>
    <row r="4979" spans="1:3" ht="12" customHeight="1">
      <c r="A4979" s="215" t="s">
        <v>13601</v>
      </c>
      <c r="B4979" s="215" t="s">
        <v>7861</v>
      </c>
      <c r="C4979" s="215" t="str">
        <f t="shared" si="19"/>
        <v>SDNorthern</v>
      </c>
    </row>
    <row r="4980" spans="1:3" ht="12" customHeight="1">
      <c r="A4980" s="215" t="s">
        <v>13602</v>
      </c>
      <c r="B4980" s="215" t="s">
        <v>13603</v>
      </c>
      <c r="C4980" s="215" t="str">
        <f t="shared" si="19"/>
        <v>SDNahr an Nīl</v>
      </c>
    </row>
    <row r="4981" spans="1:3" ht="12" customHeight="1">
      <c r="A4981" s="215" t="s">
        <v>13602</v>
      </c>
      <c r="B4981" s="215" t="s">
        <v>13604</v>
      </c>
      <c r="C4981" s="215" t="str">
        <f t="shared" si="19"/>
        <v>SDRiver Nile</v>
      </c>
    </row>
    <row r="4982" spans="1:3" ht="12" customHeight="1">
      <c r="A4982" s="215" t="s">
        <v>13605</v>
      </c>
      <c r="B4982" s="215" t="s">
        <v>13606</v>
      </c>
      <c r="C4982" s="215" t="str">
        <f t="shared" si="19"/>
        <v>SDAn Nīl al Abyaḑ</v>
      </c>
    </row>
    <row r="4983" spans="1:3" ht="12" customHeight="1">
      <c r="A4983" s="215" t="s">
        <v>13605</v>
      </c>
      <c r="B4983" s="215" t="s">
        <v>13607</v>
      </c>
      <c r="C4983" s="215" t="str">
        <f t="shared" si="19"/>
        <v>SDWhite Nile</v>
      </c>
    </row>
    <row r="4984" spans="1:3" ht="12" customHeight="1">
      <c r="A4984" s="215" t="s">
        <v>13608</v>
      </c>
      <c r="B4984" s="215" t="s">
        <v>7547</v>
      </c>
      <c r="C4984" s="215" t="str">
        <f t="shared" si="19"/>
        <v>SDAl Baḩr al Aḩmar</v>
      </c>
    </row>
    <row r="4985" spans="1:3" ht="12" customHeight="1">
      <c r="A4985" s="215" t="s">
        <v>13608</v>
      </c>
      <c r="B4985" s="215" t="s">
        <v>13609</v>
      </c>
      <c r="C4985" s="215" t="str">
        <f t="shared" si="19"/>
        <v>SDRed Sea</v>
      </c>
    </row>
    <row r="4986" spans="1:3" ht="12" customHeight="1">
      <c r="A4986" s="215" t="s">
        <v>13610</v>
      </c>
      <c r="B4986" s="215" t="s">
        <v>13611</v>
      </c>
      <c r="C4986" s="215" t="str">
        <f t="shared" si="19"/>
        <v>SDSinnār</v>
      </c>
    </row>
    <row r="4987" spans="1:3" ht="12" customHeight="1">
      <c r="A4987" s="215" t="s">
        <v>13610</v>
      </c>
      <c r="B4987" s="215" t="s">
        <v>13612</v>
      </c>
      <c r="C4987" s="215" t="str">
        <f t="shared" si="19"/>
        <v>SDSennar</v>
      </c>
    </row>
    <row r="4988" spans="1:3" ht="12" customHeight="1">
      <c r="A4988" s="215" t="s">
        <v>13613</v>
      </c>
      <c r="B4988" s="215" t="s">
        <v>13614</v>
      </c>
      <c r="C4988" s="215" t="str">
        <f t="shared" si="19"/>
        <v>SEStockholms län [SE-01]</v>
      </c>
    </row>
    <row r="4989" spans="1:3" ht="12" customHeight="1">
      <c r="A4989" s="215" t="s">
        <v>13615</v>
      </c>
      <c r="B4989" s="215" t="s">
        <v>313</v>
      </c>
      <c r="C4989" s="215" t="str">
        <f t="shared" si="19"/>
        <v>SEVästerbottens län [SE-24]</v>
      </c>
    </row>
    <row r="4990" spans="1:3" ht="12" customHeight="1">
      <c r="A4990" s="215" t="s">
        <v>13616</v>
      </c>
      <c r="B4990" s="215" t="s">
        <v>13617</v>
      </c>
      <c r="C4990" s="215" t="str">
        <f t="shared" si="19"/>
        <v>SENorrbottens län [SE-25]</v>
      </c>
    </row>
    <row r="4991" spans="1:3" ht="12" customHeight="1">
      <c r="A4991" s="215" t="s">
        <v>13618</v>
      </c>
      <c r="B4991" s="215" t="s">
        <v>13619</v>
      </c>
      <c r="C4991" s="215" t="str">
        <f t="shared" si="19"/>
        <v>SEUppsala län [SE-03]</v>
      </c>
    </row>
    <row r="4992" spans="1:3" ht="12" customHeight="1">
      <c r="A4992" s="215" t="s">
        <v>13620</v>
      </c>
      <c r="B4992" s="215" t="s">
        <v>13621</v>
      </c>
      <c r="C4992" s="215" t="str">
        <f t="shared" si="19"/>
        <v>SESödermanlands län [SE-04]</v>
      </c>
    </row>
    <row r="4993" spans="1:3" ht="12" customHeight="1">
      <c r="A4993" s="215" t="s">
        <v>13622</v>
      </c>
      <c r="B4993" s="215" t="s">
        <v>13623</v>
      </c>
      <c r="C4993" s="215" t="str">
        <f t="shared" si="19"/>
        <v>SEÖstergötlands län [SE-05]</v>
      </c>
    </row>
    <row r="4994" spans="1:3" ht="12" customHeight="1">
      <c r="A4994" s="215" t="s">
        <v>13624</v>
      </c>
      <c r="B4994" s="215" t="s">
        <v>13625</v>
      </c>
      <c r="C4994" s="215" t="str">
        <f t="shared" si="19"/>
        <v>SEJönköpings län [SE-06]</v>
      </c>
    </row>
    <row r="4995" spans="1:3" ht="12" customHeight="1">
      <c r="A4995" s="215" t="s">
        <v>13626</v>
      </c>
      <c r="B4995" s="215" t="s">
        <v>13627</v>
      </c>
      <c r="C4995" s="215" t="str">
        <f t="shared" si="19"/>
        <v>SEKronobergs län [SE-07]</v>
      </c>
    </row>
    <row r="4996" spans="1:3" ht="12" customHeight="1">
      <c r="A4996" s="215" t="s">
        <v>13628</v>
      </c>
      <c r="B4996" s="215" t="s">
        <v>13629</v>
      </c>
      <c r="C4996" s="215" t="str">
        <f t="shared" si="19"/>
        <v>SEKalmar län [SE-08]</v>
      </c>
    </row>
    <row r="4997" spans="1:3" ht="12" customHeight="1">
      <c r="A4997" s="215" t="s">
        <v>13630</v>
      </c>
      <c r="B4997" s="215" t="s">
        <v>13631</v>
      </c>
      <c r="C4997" s="215" t="str">
        <f t="shared" si="19"/>
        <v>SEGotlands län [SE-09]</v>
      </c>
    </row>
    <row r="4998" spans="1:3" ht="12" customHeight="1">
      <c r="A4998" s="215" t="s">
        <v>13632</v>
      </c>
      <c r="B4998" s="215" t="s">
        <v>13633</v>
      </c>
      <c r="C4998" s="215" t="str">
        <f t="shared" si="19"/>
        <v>SEBlekinge län [SE-10]</v>
      </c>
    </row>
    <row r="4999" spans="1:3" ht="12" customHeight="1">
      <c r="A4999" s="215" t="s">
        <v>13634</v>
      </c>
      <c r="B4999" s="215" t="s">
        <v>13635</v>
      </c>
      <c r="C4999" s="215" t="str">
        <f t="shared" si="19"/>
        <v>SESkåne län [SE-12]</v>
      </c>
    </row>
    <row r="5000" spans="1:3" ht="12" customHeight="1">
      <c r="A5000" s="215" t="s">
        <v>13636</v>
      </c>
      <c r="B5000" s="215" t="s">
        <v>13637</v>
      </c>
      <c r="C5000" s="215" t="str">
        <f t="shared" si="19"/>
        <v>SEHallands län [SE-13]</v>
      </c>
    </row>
    <row r="5001" spans="1:3" ht="12" customHeight="1">
      <c r="A5001" s="215" t="s">
        <v>13638</v>
      </c>
      <c r="B5001" s="215" t="s">
        <v>13639</v>
      </c>
      <c r="C5001" s="215" t="str">
        <f t="shared" si="19"/>
        <v>SEVästra Götalands län [SE-14]</v>
      </c>
    </row>
    <row r="5002" spans="1:3" ht="12" customHeight="1">
      <c r="A5002" s="215" t="s">
        <v>13640</v>
      </c>
      <c r="B5002" s="215" t="s">
        <v>13641</v>
      </c>
      <c r="C5002" s="215" t="str">
        <f t="shared" si="19"/>
        <v>SEVärmlands län [SE-17]</v>
      </c>
    </row>
    <row r="5003" spans="1:3" ht="12" customHeight="1">
      <c r="A5003" s="215" t="s">
        <v>13642</v>
      </c>
      <c r="B5003" s="215" t="s">
        <v>13643</v>
      </c>
      <c r="C5003" s="215" t="str">
        <f t="shared" si="19"/>
        <v>SEÖrebro län [SE-18]</v>
      </c>
    </row>
    <row r="5004" spans="1:3" ht="12" customHeight="1">
      <c r="A5004" s="215" t="s">
        <v>13644</v>
      </c>
      <c r="B5004" s="215" t="s">
        <v>13645</v>
      </c>
      <c r="C5004" s="215" t="str">
        <f t="shared" si="19"/>
        <v>SEVästmanlands län [SE-19]</v>
      </c>
    </row>
    <row r="5005" spans="1:3" ht="12" customHeight="1">
      <c r="A5005" s="215" t="s">
        <v>13646</v>
      </c>
      <c r="B5005" s="215" t="s">
        <v>13647</v>
      </c>
      <c r="C5005" s="215" t="str">
        <f t="shared" si="19"/>
        <v>SEDalarnas län [SE-20]</v>
      </c>
    </row>
    <row r="5006" spans="1:3" ht="12" customHeight="1">
      <c r="A5006" s="215" t="s">
        <v>13648</v>
      </c>
      <c r="B5006" s="215" t="s">
        <v>13649</v>
      </c>
      <c r="C5006" s="215" t="str">
        <f t="shared" si="19"/>
        <v>SEGävleborgs län [SE-21]</v>
      </c>
    </row>
    <row r="5007" spans="1:3" ht="12" customHeight="1">
      <c r="A5007" s="215" t="s">
        <v>13650</v>
      </c>
      <c r="B5007" s="215" t="s">
        <v>13651</v>
      </c>
      <c r="C5007" s="215" t="str">
        <f t="shared" si="19"/>
        <v>SEVästernorrlands län [SE-22]</v>
      </c>
    </row>
    <row r="5008" spans="1:3" ht="12" customHeight="1">
      <c r="A5008" s="215" t="s">
        <v>13652</v>
      </c>
      <c r="B5008" s="215" t="s">
        <v>13653</v>
      </c>
      <c r="C5008" s="215" t="str">
        <f t="shared" si="19"/>
        <v>SEJämtlands län [SE-23]</v>
      </c>
    </row>
    <row r="5009" spans="1:3" ht="12" customHeight="1">
      <c r="A5009" s="215" t="s">
        <v>13654</v>
      </c>
      <c r="B5009" s="215" t="s">
        <v>13655</v>
      </c>
      <c r="C5009" s="215" t="str">
        <f t="shared" si="19"/>
        <v>SGCentral Singapore</v>
      </c>
    </row>
    <row r="5010" spans="1:3" ht="12" customHeight="1">
      <c r="A5010" s="215" t="s">
        <v>13656</v>
      </c>
      <c r="B5010" s="215" t="s">
        <v>6310</v>
      </c>
      <c r="C5010" s="215" t="str">
        <f t="shared" si="19"/>
        <v>SGNorth East</v>
      </c>
    </row>
    <row r="5011" spans="1:3" ht="12" customHeight="1">
      <c r="A5011" s="215" t="s">
        <v>13657</v>
      </c>
      <c r="B5011" s="215" t="s">
        <v>6312</v>
      </c>
      <c r="C5011" s="215" t="str">
        <f t="shared" si="19"/>
        <v>SGNorth West</v>
      </c>
    </row>
    <row r="5012" spans="1:3" ht="12" customHeight="1">
      <c r="A5012" s="215" t="s">
        <v>13658</v>
      </c>
      <c r="B5012" s="215" t="s">
        <v>6314</v>
      </c>
      <c r="C5012" s="215" t="str">
        <f t="shared" si="19"/>
        <v>SGSouth East</v>
      </c>
    </row>
    <row r="5013" spans="1:3" ht="12" customHeight="1">
      <c r="A5013" s="215" t="s">
        <v>13659</v>
      </c>
      <c r="B5013" s="215" t="s">
        <v>693</v>
      </c>
      <c r="C5013" s="215" t="str">
        <f t="shared" si="19"/>
        <v>SGSouth West</v>
      </c>
    </row>
    <row r="5014" spans="1:3" ht="12" customHeight="1">
      <c r="A5014" s="215" t="s">
        <v>13660</v>
      </c>
      <c r="B5014" s="215" t="s">
        <v>13661</v>
      </c>
      <c r="C5014" s="215" t="str">
        <f t="shared" si="19"/>
        <v>SHAscension</v>
      </c>
    </row>
    <row r="5015" spans="1:3" ht="12" customHeight="1">
      <c r="A5015" s="215" t="s">
        <v>13662</v>
      </c>
      <c r="B5015" s="215" t="s">
        <v>13663</v>
      </c>
      <c r="C5015" s="215" t="str">
        <f t="shared" si="19"/>
        <v>SHSaint Helena</v>
      </c>
    </row>
    <row r="5016" spans="1:3" ht="12" customHeight="1">
      <c r="A5016" s="215" t="s">
        <v>13664</v>
      </c>
      <c r="B5016" s="215" t="s">
        <v>13665</v>
      </c>
      <c r="C5016" s="215" t="str">
        <f t="shared" si="19"/>
        <v>SHTristan da Cunha</v>
      </c>
    </row>
    <row r="5017" spans="1:3" ht="12" customHeight="1">
      <c r="A5017" s="215" t="s">
        <v>13666</v>
      </c>
      <c r="B5017" s="215" t="s">
        <v>13667</v>
      </c>
      <c r="C5017" s="215" t="str">
        <f t="shared" si="19"/>
        <v>SIAjdovščina</v>
      </c>
    </row>
    <row r="5018" spans="1:3" ht="12" customHeight="1">
      <c r="A5018" s="215" t="s">
        <v>13668</v>
      </c>
      <c r="B5018" s="215" t="s">
        <v>13669</v>
      </c>
      <c r="C5018" s="215" t="str">
        <f t="shared" si="19"/>
        <v>SIBeltinci</v>
      </c>
    </row>
    <row r="5019" spans="1:3" ht="12" customHeight="1">
      <c r="A5019" s="215" t="s">
        <v>13670</v>
      </c>
      <c r="B5019" s="215" t="s">
        <v>13671</v>
      </c>
      <c r="C5019" s="215" t="str">
        <f t="shared" si="19"/>
        <v>SIBled</v>
      </c>
    </row>
    <row r="5020" spans="1:3" ht="12" customHeight="1">
      <c r="A5020" s="215" t="s">
        <v>13672</v>
      </c>
      <c r="B5020" s="215" t="s">
        <v>13673</v>
      </c>
      <c r="C5020" s="215" t="str">
        <f t="shared" si="19"/>
        <v>SIBohinj</v>
      </c>
    </row>
    <row r="5021" spans="1:3" ht="12" customHeight="1">
      <c r="A5021" s="215" t="s">
        <v>13674</v>
      </c>
      <c r="B5021" s="215" t="s">
        <v>13675</v>
      </c>
      <c r="C5021" s="215" t="str">
        <f t="shared" si="19"/>
        <v>SIBorovnica</v>
      </c>
    </row>
    <row r="5022" spans="1:3" ht="12" customHeight="1">
      <c r="A5022" s="215" t="s">
        <v>13676</v>
      </c>
      <c r="B5022" s="215" t="s">
        <v>13677</v>
      </c>
      <c r="C5022" s="215" t="str">
        <f t="shared" si="19"/>
        <v>SIBovec</v>
      </c>
    </row>
    <row r="5023" spans="1:3" ht="12" customHeight="1">
      <c r="A5023" s="215" t="s">
        <v>13678</v>
      </c>
      <c r="B5023" s="215" t="s">
        <v>13679</v>
      </c>
      <c r="C5023" s="215" t="str">
        <f t="shared" si="19"/>
        <v>SIBrda</v>
      </c>
    </row>
    <row r="5024" spans="1:3" ht="12" customHeight="1">
      <c r="A5024" s="215" t="s">
        <v>13680</v>
      </c>
      <c r="B5024" s="215" t="s">
        <v>13681</v>
      </c>
      <c r="C5024" s="215" t="str">
        <f t="shared" si="19"/>
        <v>SIBrezovica</v>
      </c>
    </row>
    <row r="5025" spans="1:3" ht="12" customHeight="1">
      <c r="A5025" s="215" t="s">
        <v>13682</v>
      </c>
      <c r="B5025" s="215" t="s">
        <v>13683</v>
      </c>
      <c r="C5025" s="215" t="str">
        <f t="shared" si="19"/>
        <v>SIBrežice</v>
      </c>
    </row>
    <row r="5026" spans="1:3" ht="12" customHeight="1">
      <c r="A5026" s="215" t="s">
        <v>13684</v>
      </c>
      <c r="B5026" s="215" t="s">
        <v>13685</v>
      </c>
      <c r="C5026" s="215" t="str">
        <f t="shared" si="19"/>
        <v>SITišina</v>
      </c>
    </row>
    <row r="5027" spans="1:3" ht="12" customHeight="1">
      <c r="A5027" s="215" t="s">
        <v>13686</v>
      </c>
      <c r="B5027" s="215" t="s">
        <v>13687</v>
      </c>
      <c r="C5027" s="215" t="str">
        <f t="shared" si="19"/>
        <v>SICelje</v>
      </c>
    </row>
    <row r="5028" spans="1:3" ht="12" customHeight="1">
      <c r="A5028" s="215" t="s">
        <v>13688</v>
      </c>
      <c r="B5028" s="215" t="s">
        <v>13689</v>
      </c>
      <c r="C5028" s="215" t="str">
        <f t="shared" si="19"/>
        <v>SICerklje na Gorenjskem</v>
      </c>
    </row>
    <row r="5029" spans="1:3" ht="12" customHeight="1">
      <c r="A5029" s="215" t="s">
        <v>13690</v>
      </c>
      <c r="B5029" s="215" t="s">
        <v>13691</v>
      </c>
      <c r="C5029" s="215" t="str">
        <f t="shared" si="19"/>
        <v>SICerknica</v>
      </c>
    </row>
    <row r="5030" spans="1:3" ht="12" customHeight="1">
      <c r="A5030" s="215" t="s">
        <v>13692</v>
      </c>
      <c r="B5030" s="215" t="s">
        <v>13693</v>
      </c>
      <c r="C5030" s="215" t="str">
        <f t="shared" si="19"/>
        <v>SICerkno</v>
      </c>
    </row>
    <row r="5031" spans="1:3" ht="12" customHeight="1">
      <c r="A5031" s="215" t="s">
        <v>13694</v>
      </c>
      <c r="B5031" s="215" t="s">
        <v>13695</v>
      </c>
      <c r="C5031" s="215" t="str">
        <f t="shared" si="19"/>
        <v>SIČrenšovci</v>
      </c>
    </row>
    <row r="5032" spans="1:3" ht="12" customHeight="1">
      <c r="A5032" s="215" t="s">
        <v>13696</v>
      </c>
      <c r="B5032" s="215" t="s">
        <v>13697</v>
      </c>
      <c r="C5032" s="215" t="str">
        <f t="shared" si="19"/>
        <v>SIČrna na Koroškem</v>
      </c>
    </row>
    <row r="5033" spans="1:3" ht="12" customHeight="1">
      <c r="A5033" s="215" t="s">
        <v>13698</v>
      </c>
      <c r="B5033" s="215" t="s">
        <v>13699</v>
      </c>
      <c r="C5033" s="215" t="str">
        <f t="shared" si="19"/>
        <v>SIČrnomelj</v>
      </c>
    </row>
    <row r="5034" spans="1:3" ht="12" customHeight="1">
      <c r="A5034" s="215" t="s">
        <v>13700</v>
      </c>
      <c r="B5034" s="215" t="s">
        <v>13701</v>
      </c>
      <c r="C5034" s="215" t="str">
        <f t="shared" si="19"/>
        <v>SIDestrnik</v>
      </c>
    </row>
    <row r="5035" spans="1:3" ht="12" customHeight="1">
      <c r="A5035" s="215" t="s">
        <v>13702</v>
      </c>
      <c r="B5035" s="215" t="s">
        <v>13703</v>
      </c>
      <c r="C5035" s="215" t="str">
        <f t="shared" si="19"/>
        <v>SIDivača</v>
      </c>
    </row>
    <row r="5036" spans="1:3" ht="12" customHeight="1">
      <c r="A5036" s="215" t="s">
        <v>13704</v>
      </c>
      <c r="B5036" s="215" t="s">
        <v>13705</v>
      </c>
      <c r="C5036" s="215" t="str">
        <f t="shared" si="19"/>
        <v>SIDobrepolje</v>
      </c>
    </row>
    <row r="5037" spans="1:3" ht="12" customHeight="1">
      <c r="A5037" s="215" t="s">
        <v>13706</v>
      </c>
      <c r="B5037" s="215" t="s">
        <v>13707</v>
      </c>
      <c r="C5037" s="215" t="str">
        <f t="shared" si="19"/>
        <v>SIDobrova-Polhov Gradec</v>
      </c>
    </row>
    <row r="5038" spans="1:3" ht="12" customHeight="1">
      <c r="A5038" s="215" t="s">
        <v>13708</v>
      </c>
      <c r="B5038" s="215" t="s">
        <v>13709</v>
      </c>
      <c r="C5038" s="215" t="str">
        <f t="shared" si="19"/>
        <v>SIDol pri Ljubljani</v>
      </c>
    </row>
    <row r="5039" spans="1:3" ht="12" customHeight="1">
      <c r="A5039" s="215" t="s">
        <v>13710</v>
      </c>
      <c r="B5039" s="215" t="s">
        <v>13711</v>
      </c>
      <c r="C5039" s="215" t="str">
        <f t="shared" si="19"/>
        <v>SIDomžale</v>
      </c>
    </row>
    <row r="5040" spans="1:3" ht="12" customHeight="1">
      <c r="A5040" s="215" t="s">
        <v>13712</v>
      </c>
      <c r="B5040" s="215" t="s">
        <v>13713</v>
      </c>
      <c r="C5040" s="215" t="str">
        <f t="shared" si="19"/>
        <v>SIDornava</v>
      </c>
    </row>
    <row r="5041" spans="1:3" ht="12" customHeight="1">
      <c r="A5041" s="215" t="s">
        <v>13714</v>
      </c>
      <c r="B5041" s="215" t="s">
        <v>13715</v>
      </c>
      <c r="C5041" s="215" t="str">
        <f t="shared" si="19"/>
        <v>SIDravograd</v>
      </c>
    </row>
    <row r="5042" spans="1:3" ht="12" customHeight="1">
      <c r="A5042" s="215" t="s">
        <v>13716</v>
      </c>
      <c r="B5042" s="215" t="s">
        <v>13717</v>
      </c>
      <c r="C5042" s="215" t="str">
        <f t="shared" si="19"/>
        <v>SIDuplek</v>
      </c>
    </row>
    <row r="5043" spans="1:3" ht="12" customHeight="1">
      <c r="A5043" s="215" t="s">
        <v>13718</v>
      </c>
      <c r="B5043" s="215" t="s">
        <v>13719</v>
      </c>
      <c r="C5043" s="215" t="str">
        <f t="shared" si="19"/>
        <v>SIGorenja vas-Poljane</v>
      </c>
    </row>
    <row r="5044" spans="1:3" ht="12" customHeight="1">
      <c r="A5044" s="215" t="s">
        <v>13720</v>
      </c>
      <c r="B5044" s="215" t="s">
        <v>13721</v>
      </c>
      <c r="C5044" s="215" t="str">
        <f t="shared" si="19"/>
        <v>SIGorišnica</v>
      </c>
    </row>
    <row r="5045" spans="1:3" ht="12" customHeight="1">
      <c r="A5045" s="215" t="s">
        <v>13722</v>
      </c>
      <c r="B5045" s="215" t="s">
        <v>13723</v>
      </c>
      <c r="C5045" s="215" t="str">
        <f t="shared" si="19"/>
        <v>SIGornja Radgona</v>
      </c>
    </row>
    <row r="5046" spans="1:3" ht="12" customHeight="1">
      <c r="A5046" s="215" t="s">
        <v>13724</v>
      </c>
      <c r="B5046" s="215" t="s">
        <v>13725</v>
      </c>
      <c r="C5046" s="215" t="str">
        <f t="shared" si="19"/>
        <v>SIGornji Grad</v>
      </c>
    </row>
    <row r="5047" spans="1:3" ht="12" customHeight="1">
      <c r="A5047" s="215" t="s">
        <v>13726</v>
      </c>
      <c r="B5047" s="215" t="s">
        <v>13727</v>
      </c>
      <c r="C5047" s="215" t="str">
        <f t="shared" si="19"/>
        <v>SIGornji Petrovci</v>
      </c>
    </row>
    <row r="5048" spans="1:3" ht="12" customHeight="1">
      <c r="A5048" s="215" t="s">
        <v>13728</v>
      </c>
      <c r="B5048" s="215" t="s">
        <v>13729</v>
      </c>
      <c r="C5048" s="215" t="str">
        <f t="shared" si="19"/>
        <v>SIGrosuplje</v>
      </c>
    </row>
    <row r="5049" spans="1:3" ht="12" customHeight="1">
      <c r="A5049" s="215" t="s">
        <v>13730</v>
      </c>
      <c r="B5049" s="215" t="s">
        <v>13731</v>
      </c>
      <c r="C5049" s="215" t="str">
        <f t="shared" si="19"/>
        <v>SIŠalovci</v>
      </c>
    </row>
    <row r="5050" spans="1:3" ht="12" customHeight="1">
      <c r="A5050" s="215" t="s">
        <v>13732</v>
      </c>
      <c r="B5050" s="215" t="s">
        <v>13733</v>
      </c>
      <c r="C5050" s="215" t="str">
        <f t="shared" si="19"/>
        <v>SIHrastnik</v>
      </c>
    </row>
    <row r="5051" spans="1:3" ht="12" customHeight="1">
      <c r="A5051" s="215" t="s">
        <v>13734</v>
      </c>
      <c r="B5051" s="215" t="s">
        <v>13735</v>
      </c>
      <c r="C5051" s="215" t="str">
        <f t="shared" si="19"/>
        <v>SIHrpelje-Kozina</v>
      </c>
    </row>
    <row r="5052" spans="1:3" ht="12" customHeight="1">
      <c r="A5052" s="215" t="s">
        <v>13736</v>
      </c>
      <c r="B5052" s="215" t="s">
        <v>13737</v>
      </c>
      <c r="C5052" s="215" t="str">
        <f t="shared" si="19"/>
        <v>SIIdrija</v>
      </c>
    </row>
    <row r="5053" spans="1:3" ht="12" customHeight="1">
      <c r="A5053" s="215" t="s">
        <v>13738</v>
      </c>
      <c r="B5053" s="215" t="s">
        <v>13739</v>
      </c>
      <c r="C5053" s="215" t="str">
        <f t="shared" si="19"/>
        <v>SIIg</v>
      </c>
    </row>
    <row r="5054" spans="1:3" ht="12" customHeight="1">
      <c r="A5054" s="215" t="s">
        <v>13740</v>
      </c>
      <c r="B5054" s="215" t="s">
        <v>13741</v>
      </c>
      <c r="C5054" s="215" t="str">
        <f t="shared" si="19"/>
        <v>SIIlirska Bistrica</v>
      </c>
    </row>
    <row r="5055" spans="1:3" ht="12" customHeight="1">
      <c r="A5055" s="215" t="s">
        <v>13742</v>
      </c>
      <c r="B5055" s="215" t="s">
        <v>13743</v>
      </c>
      <c r="C5055" s="215" t="str">
        <f t="shared" si="19"/>
        <v>SIIvančna Gorica</v>
      </c>
    </row>
    <row r="5056" spans="1:3" ht="12" customHeight="1">
      <c r="A5056" s="215" t="s">
        <v>13744</v>
      </c>
      <c r="B5056" s="215" t="s">
        <v>13745</v>
      </c>
      <c r="C5056" s="215" t="str">
        <f t="shared" si="19"/>
        <v>SIIzola</v>
      </c>
    </row>
    <row r="5057" spans="1:3" ht="12" customHeight="1">
      <c r="A5057" s="215" t="s">
        <v>13746</v>
      </c>
      <c r="B5057" s="215" t="s">
        <v>13747</v>
      </c>
      <c r="C5057" s="215" t="str">
        <f t="shared" si="19"/>
        <v>SIJesenice</v>
      </c>
    </row>
    <row r="5058" spans="1:3" ht="12" customHeight="1">
      <c r="A5058" s="215" t="s">
        <v>13748</v>
      </c>
      <c r="B5058" s="215" t="s">
        <v>13749</v>
      </c>
      <c r="C5058" s="215" t="str">
        <f t="shared" si="19"/>
        <v>SIJuršinci</v>
      </c>
    </row>
    <row r="5059" spans="1:3" ht="12" customHeight="1">
      <c r="A5059" s="215" t="s">
        <v>13750</v>
      </c>
      <c r="B5059" s="215" t="s">
        <v>13751</v>
      </c>
      <c r="C5059" s="215" t="str">
        <f t="shared" si="19"/>
        <v>SIKamnik</v>
      </c>
    </row>
    <row r="5060" spans="1:3" ht="12" customHeight="1">
      <c r="A5060" s="215" t="s">
        <v>13752</v>
      </c>
      <c r="B5060" s="215" t="s">
        <v>13753</v>
      </c>
      <c r="C5060" s="215" t="str">
        <f t="shared" si="19"/>
        <v>SIKanal</v>
      </c>
    </row>
    <row r="5061" spans="1:3" ht="12" customHeight="1">
      <c r="A5061" s="215" t="s">
        <v>13754</v>
      </c>
      <c r="B5061" s="215" t="s">
        <v>13755</v>
      </c>
      <c r="C5061" s="215" t="str">
        <f t="shared" si="19"/>
        <v>SIKidričevo</v>
      </c>
    </row>
    <row r="5062" spans="1:3" ht="12" customHeight="1">
      <c r="A5062" s="215" t="s">
        <v>13756</v>
      </c>
      <c r="B5062" s="215" t="s">
        <v>13757</v>
      </c>
      <c r="C5062" s="215" t="str">
        <f t="shared" si="19"/>
        <v>SIKobarid</v>
      </c>
    </row>
    <row r="5063" spans="1:3" ht="12" customHeight="1">
      <c r="A5063" s="215" t="s">
        <v>13758</v>
      </c>
      <c r="B5063" s="215" t="s">
        <v>13759</v>
      </c>
      <c r="C5063" s="215" t="str">
        <f t="shared" si="19"/>
        <v>SIKobilje</v>
      </c>
    </row>
    <row r="5064" spans="1:3" ht="12" customHeight="1">
      <c r="A5064" s="215" t="s">
        <v>13760</v>
      </c>
      <c r="B5064" s="215" t="s">
        <v>13761</v>
      </c>
      <c r="C5064" s="215" t="str">
        <f t="shared" si="19"/>
        <v>SIKočevje</v>
      </c>
    </row>
    <row r="5065" spans="1:3" ht="12" customHeight="1">
      <c r="A5065" s="215" t="s">
        <v>13762</v>
      </c>
      <c r="B5065" s="215" t="s">
        <v>13763</v>
      </c>
      <c r="C5065" s="215" t="str">
        <f t="shared" si="19"/>
        <v>SIKomen</v>
      </c>
    </row>
    <row r="5066" spans="1:3" ht="12" customHeight="1">
      <c r="A5066" s="215" t="s">
        <v>13764</v>
      </c>
      <c r="B5066" s="215" t="s">
        <v>13765</v>
      </c>
      <c r="C5066" s="215" t="str">
        <f t="shared" si="19"/>
        <v>SIKoper</v>
      </c>
    </row>
    <row r="5067" spans="1:3" ht="12" customHeight="1">
      <c r="A5067" s="215" t="s">
        <v>13766</v>
      </c>
      <c r="B5067" s="215" t="s">
        <v>13767</v>
      </c>
      <c r="C5067" s="215" t="str">
        <f t="shared" si="19"/>
        <v>SIKozje</v>
      </c>
    </row>
    <row r="5068" spans="1:3" ht="12" customHeight="1">
      <c r="A5068" s="215" t="s">
        <v>13768</v>
      </c>
      <c r="B5068" s="215" t="s">
        <v>13769</v>
      </c>
      <c r="C5068" s="215" t="str">
        <f t="shared" si="19"/>
        <v>SIKranj</v>
      </c>
    </row>
    <row r="5069" spans="1:3" ht="12" customHeight="1">
      <c r="A5069" s="215" t="s">
        <v>13770</v>
      </c>
      <c r="B5069" s="215" t="s">
        <v>13771</v>
      </c>
      <c r="C5069" s="215" t="str">
        <f t="shared" si="19"/>
        <v>SIKranjska Gora</v>
      </c>
    </row>
    <row r="5070" spans="1:3" ht="12" customHeight="1">
      <c r="A5070" s="215" t="s">
        <v>13772</v>
      </c>
      <c r="B5070" s="215" t="s">
        <v>13773</v>
      </c>
      <c r="C5070" s="215" t="str">
        <f t="shared" si="19"/>
        <v>SIKrško</v>
      </c>
    </row>
    <row r="5071" spans="1:3" ht="12" customHeight="1">
      <c r="A5071" s="215" t="s">
        <v>13774</v>
      </c>
      <c r="B5071" s="215" t="s">
        <v>13775</v>
      </c>
      <c r="C5071" s="215" t="str">
        <f t="shared" si="19"/>
        <v>SIKungota</v>
      </c>
    </row>
    <row r="5072" spans="1:3" ht="12" customHeight="1">
      <c r="A5072" s="215" t="s">
        <v>13776</v>
      </c>
      <c r="B5072" s="215" t="s">
        <v>13777</v>
      </c>
      <c r="C5072" s="215" t="str">
        <f t="shared" si="19"/>
        <v>SIKuzma</v>
      </c>
    </row>
    <row r="5073" spans="1:3" ht="12" customHeight="1">
      <c r="A5073" s="215" t="s">
        <v>13778</v>
      </c>
      <c r="B5073" s="215" t="s">
        <v>13779</v>
      </c>
      <c r="C5073" s="215" t="str">
        <f t="shared" si="19"/>
        <v>SILaško</v>
      </c>
    </row>
    <row r="5074" spans="1:3" ht="12" customHeight="1">
      <c r="A5074" s="215" t="s">
        <v>13780</v>
      </c>
      <c r="B5074" s="215" t="s">
        <v>13781</v>
      </c>
      <c r="C5074" s="215" t="str">
        <f t="shared" si="19"/>
        <v>SILenart</v>
      </c>
    </row>
    <row r="5075" spans="1:3" ht="12" customHeight="1">
      <c r="A5075" s="215" t="s">
        <v>13782</v>
      </c>
      <c r="B5075" s="215" t="s">
        <v>13783</v>
      </c>
      <c r="C5075" s="215" t="str">
        <f t="shared" si="19"/>
        <v>SILendava</v>
      </c>
    </row>
    <row r="5076" spans="1:3" ht="12" customHeight="1">
      <c r="A5076" s="215" t="s">
        <v>13784</v>
      </c>
      <c r="B5076" s="215" t="s">
        <v>13785</v>
      </c>
      <c r="C5076" s="215" t="str">
        <f t="shared" si="19"/>
        <v>SILitija</v>
      </c>
    </row>
    <row r="5077" spans="1:3" ht="12" customHeight="1">
      <c r="A5077" s="215" t="s">
        <v>13786</v>
      </c>
      <c r="B5077" s="215" t="s">
        <v>13787</v>
      </c>
      <c r="C5077" s="215" t="str">
        <f t="shared" si="19"/>
        <v>SILjubljana</v>
      </c>
    </row>
    <row r="5078" spans="1:3" ht="12" customHeight="1">
      <c r="A5078" s="215" t="s">
        <v>13788</v>
      </c>
      <c r="B5078" s="215" t="s">
        <v>13789</v>
      </c>
      <c r="C5078" s="215" t="str">
        <f t="shared" si="19"/>
        <v>SILjubno</v>
      </c>
    </row>
    <row r="5079" spans="1:3" ht="12" customHeight="1">
      <c r="A5079" s="215" t="s">
        <v>13790</v>
      </c>
      <c r="B5079" s="215" t="s">
        <v>13791</v>
      </c>
      <c r="C5079" s="215" t="str">
        <f t="shared" si="19"/>
        <v>SILjutomer</v>
      </c>
    </row>
    <row r="5080" spans="1:3" ht="12" customHeight="1">
      <c r="A5080" s="215" t="s">
        <v>13792</v>
      </c>
      <c r="B5080" s="215" t="s">
        <v>13793</v>
      </c>
      <c r="C5080" s="215" t="str">
        <f t="shared" si="19"/>
        <v>SILogatec</v>
      </c>
    </row>
    <row r="5081" spans="1:3" ht="12" customHeight="1">
      <c r="A5081" s="215" t="s">
        <v>13794</v>
      </c>
      <c r="B5081" s="215" t="s">
        <v>13795</v>
      </c>
      <c r="C5081" s="215" t="str">
        <f t="shared" si="19"/>
        <v>SILoška Dolina</v>
      </c>
    </row>
    <row r="5082" spans="1:3" ht="12" customHeight="1">
      <c r="A5082" s="215" t="s">
        <v>13796</v>
      </c>
      <c r="B5082" s="215" t="s">
        <v>13797</v>
      </c>
      <c r="C5082" s="215" t="str">
        <f t="shared" si="19"/>
        <v>SILoški Potok</v>
      </c>
    </row>
    <row r="5083" spans="1:3" ht="12" customHeight="1">
      <c r="A5083" s="215" t="s">
        <v>13798</v>
      </c>
      <c r="B5083" s="215" t="s">
        <v>13799</v>
      </c>
      <c r="C5083" s="215" t="str">
        <f t="shared" si="19"/>
        <v>SILuče</v>
      </c>
    </row>
    <row r="5084" spans="1:3" ht="12" customHeight="1">
      <c r="A5084" s="215" t="s">
        <v>13800</v>
      </c>
      <c r="B5084" s="215" t="s">
        <v>13801</v>
      </c>
      <c r="C5084" s="215" t="str">
        <f t="shared" si="19"/>
        <v>SILukovica</v>
      </c>
    </row>
    <row r="5085" spans="1:3" ht="12" customHeight="1">
      <c r="A5085" s="215" t="s">
        <v>13802</v>
      </c>
      <c r="B5085" s="215" t="s">
        <v>13803</v>
      </c>
      <c r="C5085" s="215" t="str">
        <f t="shared" si="19"/>
        <v>SIMajšperk</v>
      </c>
    </row>
    <row r="5086" spans="1:3" ht="12" customHeight="1">
      <c r="A5086" s="215" t="s">
        <v>13804</v>
      </c>
      <c r="B5086" s="215" t="s">
        <v>13805</v>
      </c>
      <c r="C5086" s="215" t="str">
        <f t="shared" si="19"/>
        <v>SIMaribor</v>
      </c>
    </row>
    <row r="5087" spans="1:3" ht="12" customHeight="1">
      <c r="A5087" s="215" t="s">
        <v>13806</v>
      </c>
      <c r="B5087" s="215" t="s">
        <v>13807</v>
      </c>
      <c r="C5087" s="215" t="str">
        <f t="shared" si="19"/>
        <v>SIMedvode</v>
      </c>
    </row>
    <row r="5088" spans="1:3" ht="12" customHeight="1">
      <c r="A5088" s="215" t="s">
        <v>13808</v>
      </c>
      <c r="B5088" s="215" t="s">
        <v>13809</v>
      </c>
      <c r="C5088" s="215" t="str">
        <f t="shared" si="19"/>
        <v>SIMengeš</v>
      </c>
    </row>
    <row r="5089" spans="1:3" ht="12" customHeight="1">
      <c r="A5089" s="215" t="s">
        <v>13810</v>
      </c>
      <c r="B5089" s="215" t="s">
        <v>13811</v>
      </c>
      <c r="C5089" s="215" t="str">
        <f t="shared" si="19"/>
        <v>SIMetlika</v>
      </c>
    </row>
    <row r="5090" spans="1:3" ht="12" customHeight="1">
      <c r="A5090" s="215" t="s">
        <v>13812</v>
      </c>
      <c r="B5090" s="215" t="s">
        <v>13813</v>
      </c>
      <c r="C5090" s="215" t="str">
        <f t="shared" si="19"/>
        <v>SIMežica</v>
      </c>
    </row>
    <row r="5091" spans="1:3" ht="12" customHeight="1">
      <c r="A5091" s="215" t="s">
        <v>13814</v>
      </c>
      <c r="B5091" s="215" t="s">
        <v>13815</v>
      </c>
      <c r="C5091" s="215" t="str">
        <f t="shared" si="19"/>
        <v>SIMiren-Kostanjevica</v>
      </c>
    </row>
    <row r="5092" spans="1:3" ht="12" customHeight="1">
      <c r="A5092" s="215" t="s">
        <v>13816</v>
      </c>
      <c r="B5092" s="215" t="s">
        <v>13817</v>
      </c>
      <c r="C5092" s="215" t="str">
        <f t="shared" si="19"/>
        <v>SIMislinja</v>
      </c>
    </row>
    <row r="5093" spans="1:3" ht="12" customHeight="1">
      <c r="A5093" s="215" t="s">
        <v>13818</v>
      </c>
      <c r="B5093" s="215" t="s">
        <v>13819</v>
      </c>
      <c r="C5093" s="215" t="str">
        <f t="shared" si="19"/>
        <v>SIMoravče</v>
      </c>
    </row>
    <row r="5094" spans="1:3" ht="12" customHeight="1">
      <c r="A5094" s="215" t="s">
        <v>13820</v>
      </c>
      <c r="B5094" s="215" t="s">
        <v>13821</v>
      </c>
      <c r="C5094" s="215" t="str">
        <f t="shared" si="19"/>
        <v>SIMoravske Toplice</v>
      </c>
    </row>
    <row r="5095" spans="1:3" ht="12" customHeight="1">
      <c r="A5095" s="215" t="s">
        <v>13822</v>
      </c>
      <c r="B5095" s="215" t="s">
        <v>13823</v>
      </c>
      <c r="C5095" s="215" t="str">
        <f t="shared" si="19"/>
        <v>SIMozirje</v>
      </c>
    </row>
    <row r="5096" spans="1:3" ht="12" customHeight="1">
      <c r="A5096" s="215" t="s">
        <v>13824</v>
      </c>
      <c r="B5096" s="215" t="s">
        <v>13825</v>
      </c>
      <c r="C5096" s="215" t="str">
        <f t="shared" si="19"/>
        <v>SIMurska Sobota</v>
      </c>
    </row>
    <row r="5097" spans="1:3" ht="12" customHeight="1">
      <c r="A5097" s="215" t="s">
        <v>13826</v>
      </c>
      <c r="B5097" s="215" t="s">
        <v>13827</v>
      </c>
      <c r="C5097" s="215" t="str">
        <f t="shared" si="19"/>
        <v>SIMuta</v>
      </c>
    </row>
    <row r="5098" spans="1:3" ht="12" customHeight="1">
      <c r="A5098" s="215" t="s">
        <v>13828</v>
      </c>
      <c r="B5098" s="215" t="s">
        <v>13829</v>
      </c>
      <c r="C5098" s="215" t="str">
        <f t="shared" si="19"/>
        <v>SINaklo</v>
      </c>
    </row>
    <row r="5099" spans="1:3" ht="12" customHeight="1">
      <c r="A5099" s="215" t="s">
        <v>13830</v>
      </c>
      <c r="B5099" s="215" t="s">
        <v>13831</v>
      </c>
      <c r="C5099" s="215" t="str">
        <f t="shared" si="19"/>
        <v>SINazarje</v>
      </c>
    </row>
    <row r="5100" spans="1:3" ht="12" customHeight="1">
      <c r="A5100" s="215" t="s">
        <v>13832</v>
      </c>
      <c r="B5100" s="215" t="s">
        <v>13833</v>
      </c>
      <c r="C5100" s="215" t="str">
        <f t="shared" si="19"/>
        <v>SINova Gorica</v>
      </c>
    </row>
    <row r="5101" spans="1:3" ht="12" customHeight="1">
      <c r="A5101" s="215" t="s">
        <v>13834</v>
      </c>
      <c r="B5101" s="215" t="s">
        <v>13835</v>
      </c>
      <c r="C5101" s="215" t="str">
        <f t="shared" si="19"/>
        <v>SINovo Mesto</v>
      </c>
    </row>
    <row r="5102" spans="1:3" ht="12" customHeight="1">
      <c r="A5102" s="215" t="s">
        <v>13836</v>
      </c>
      <c r="B5102" s="215" t="s">
        <v>13837</v>
      </c>
      <c r="C5102" s="215" t="str">
        <f t="shared" ref="C5102:C5356" si="20">LEFT(A5102,2)&amp;B5102</f>
        <v>SIOdranci</v>
      </c>
    </row>
    <row r="5103" spans="1:3" ht="12" customHeight="1">
      <c r="A5103" s="215" t="s">
        <v>13838</v>
      </c>
      <c r="B5103" s="215" t="s">
        <v>13839</v>
      </c>
      <c r="C5103" s="215" t="str">
        <f t="shared" si="20"/>
        <v>SIOrmož</v>
      </c>
    </row>
    <row r="5104" spans="1:3" ht="12" customHeight="1">
      <c r="A5104" s="215" t="s">
        <v>13840</v>
      </c>
      <c r="B5104" s="215" t="s">
        <v>13841</v>
      </c>
      <c r="C5104" s="215" t="str">
        <f t="shared" si="20"/>
        <v>SIOsilnica</v>
      </c>
    </row>
    <row r="5105" spans="1:3" ht="12" customHeight="1">
      <c r="A5105" s="215" t="s">
        <v>13842</v>
      </c>
      <c r="B5105" s="215" t="s">
        <v>13843</v>
      </c>
      <c r="C5105" s="215" t="str">
        <f t="shared" si="20"/>
        <v>SIPesnica</v>
      </c>
    </row>
    <row r="5106" spans="1:3" ht="12" customHeight="1">
      <c r="A5106" s="215" t="s">
        <v>13844</v>
      </c>
      <c r="B5106" s="215" t="s">
        <v>13845</v>
      </c>
      <c r="C5106" s="215" t="str">
        <f t="shared" si="20"/>
        <v>SIPiran</v>
      </c>
    </row>
    <row r="5107" spans="1:3" ht="12" customHeight="1">
      <c r="A5107" s="215" t="s">
        <v>13846</v>
      </c>
      <c r="B5107" s="215" t="s">
        <v>13847</v>
      </c>
      <c r="C5107" s="215" t="str">
        <f t="shared" si="20"/>
        <v>SIPivka</v>
      </c>
    </row>
    <row r="5108" spans="1:3" ht="12" customHeight="1">
      <c r="A5108" s="215" t="s">
        <v>13848</v>
      </c>
      <c r="B5108" s="215" t="s">
        <v>13849</v>
      </c>
      <c r="C5108" s="215" t="str">
        <f t="shared" si="20"/>
        <v>SIPodčetrtek</v>
      </c>
    </row>
    <row r="5109" spans="1:3" ht="12" customHeight="1">
      <c r="A5109" s="215" t="s">
        <v>13850</v>
      </c>
      <c r="B5109" s="215" t="s">
        <v>13851</v>
      </c>
      <c r="C5109" s="215" t="str">
        <f t="shared" si="20"/>
        <v>SIPodvelka</v>
      </c>
    </row>
    <row r="5110" spans="1:3" ht="12" customHeight="1">
      <c r="A5110" s="215" t="s">
        <v>13852</v>
      </c>
      <c r="B5110" s="215" t="s">
        <v>13853</v>
      </c>
      <c r="C5110" s="215" t="str">
        <f t="shared" si="20"/>
        <v>SIPostojna</v>
      </c>
    </row>
    <row r="5111" spans="1:3" ht="12" customHeight="1">
      <c r="A5111" s="215" t="s">
        <v>13854</v>
      </c>
      <c r="B5111" s="215" t="s">
        <v>13855</v>
      </c>
      <c r="C5111" s="215" t="str">
        <f t="shared" si="20"/>
        <v>SIPreddvor</v>
      </c>
    </row>
    <row r="5112" spans="1:3" ht="12" customHeight="1">
      <c r="A5112" s="215" t="s">
        <v>13856</v>
      </c>
      <c r="B5112" s="215" t="s">
        <v>13857</v>
      </c>
      <c r="C5112" s="215" t="str">
        <f t="shared" si="20"/>
        <v>SIPtuj</v>
      </c>
    </row>
    <row r="5113" spans="1:3" ht="12" customHeight="1">
      <c r="A5113" s="215" t="s">
        <v>13858</v>
      </c>
      <c r="B5113" s="215" t="s">
        <v>13859</v>
      </c>
      <c r="C5113" s="215" t="str">
        <f t="shared" si="20"/>
        <v>SIPuconci</v>
      </c>
    </row>
    <row r="5114" spans="1:3" ht="12" customHeight="1">
      <c r="A5114" s="215" t="s">
        <v>13860</v>
      </c>
      <c r="B5114" s="215" t="s">
        <v>13861</v>
      </c>
      <c r="C5114" s="215" t="str">
        <f t="shared" si="20"/>
        <v>SIRače-Fram</v>
      </c>
    </row>
    <row r="5115" spans="1:3" ht="12" customHeight="1">
      <c r="A5115" s="215" t="s">
        <v>13862</v>
      </c>
      <c r="B5115" s="215" t="s">
        <v>13863</v>
      </c>
      <c r="C5115" s="215" t="str">
        <f t="shared" si="20"/>
        <v>SIRadeče</v>
      </c>
    </row>
    <row r="5116" spans="1:3" ht="12" customHeight="1">
      <c r="A5116" s="215" t="s">
        <v>13864</v>
      </c>
      <c r="B5116" s="215" t="s">
        <v>13865</v>
      </c>
      <c r="C5116" s="215" t="str">
        <f t="shared" si="20"/>
        <v>SIRadenci</v>
      </c>
    </row>
    <row r="5117" spans="1:3" ht="12" customHeight="1">
      <c r="A5117" s="215" t="s">
        <v>13866</v>
      </c>
      <c r="B5117" s="215" t="s">
        <v>13867</v>
      </c>
      <c r="C5117" s="215" t="str">
        <f t="shared" si="20"/>
        <v>SIRadlje ob Dravi</v>
      </c>
    </row>
    <row r="5118" spans="1:3" ht="12" customHeight="1">
      <c r="A5118" s="215" t="s">
        <v>13868</v>
      </c>
      <c r="B5118" s="215" t="s">
        <v>13869</v>
      </c>
      <c r="C5118" s="215" t="str">
        <f t="shared" si="20"/>
        <v>SIRadovljica</v>
      </c>
    </row>
    <row r="5119" spans="1:3" ht="12" customHeight="1">
      <c r="A5119" s="215" t="s">
        <v>13870</v>
      </c>
      <c r="B5119" s="215" t="s">
        <v>13871</v>
      </c>
      <c r="C5119" s="215" t="str">
        <f t="shared" si="20"/>
        <v>SIRavne na Koroškem</v>
      </c>
    </row>
    <row r="5120" spans="1:3" ht="12" customHeight="1">
      <c r="A5120" s="215" t="s">
        <v>13872</v>
      </c>
      <c r="B5120" s="215" t="s">
        <v>13873</v>
      </c>
      <c r="C5120" s="215" t="str">
        <f t="shared" si="20"/>
        <v>SIRibnica</v>
      </c>
    </row>
    <row r="5121" spans="1:3" ht="12" customHeight="1">
      <c r="A5121" s="215" t="s">
        <v>13874</v>
      </c>
      <c r="B5121" s="215" t="s">
        <v>13875</v>
      </c>
      <c r="C5121" s="215" t="str">
        <f t="shared" si="20"/>
        <v>SIRogašovci</v>
      </c>
    </row>
    <row r="5122" spans="1:3" ht="12" customHeight="1">
      <c r="A5122" s="215" t="s">
        <v>13876</v>
      </c>
      <c r="B5122" s="215" t="s">
        <v>13877</v>
      </c>
      <c r="C5122" s="215" t="str">
        <f t="shared" si="20"/>
        <v>SIRogaška Slatina</v>
      </c>
    </row>
    <row r="5123" spans="1:3" ht="12" customHeight="1">
      <c r="A5123" s="215" t="s">
        <v>13878</v>
      </c>
      <c r="B5123" s="215" t="s">
        <v>13879</v>
      </c>
      <c r="C5123" s="215" t="str">
        <f t="shared" si="20"/>
        <v>SIRogatec</v>
      </c>
    </row>
    <row r="5124" spans="1:3" ht="12" customHeight="1">
      <c r="A5124" s="215" t="s">
        <v>13880</v>
      </c>
      <c r="B5124" s="215" t="s">
        <v>13881</v>
      </c>
      <c r="C5124" s="215" t="str">
        <f t="shared" si="20"/>
        <v>SIRuše</v>
      </c>
    </row>
    <row r="5125" spans="1:3" ht="12" customHeight="1">
      <c r="A5125" s="215" t="s">
        <v>13882</v>
      </c>
      <c r="B5125" s="215" t="s">
        <v>13883</v>
      </c>
      <c r="C5125" s="215" t="str">
        <f t="shared" si="20"/>
        <v>SISemič</v>
      </c>
    </row>
    <row r="5126" spans="1:3" ht="12" customHeight="1">
      <c r="A5126" s="215" t="s">
        <v>13884</v>
      </c>
      <c r="B5126" s="215" t="s">
        <v>13885</v>
      </c>
      <c r="C5126" s="215" t="str">
        <f t="shared" si="20"/>
        <v>SISevnica</v>
      </c>
    </row>
    <row r="5127" spans="1:3" ht="12" customHeight="1">
      <c r="A5127" s="215" t="s">
        <v>13886</v>
      </c>
      <c r="B5127" s="215" t="s">
        <v>13887</v>
      </c>
      <c r="C5127" s="215" t="str">
        <f t="shared" si="20"/>
        <v>SISežana</v>
      </c>
    </row>
    <row r="5128" spans="1:3" ht="12" customHeight="1">
      <c r="A5128" s="215" t="s">
        <v>13888</v>
      </c>
      <c r="B5128" s="215" t="s">
        <v>13889</v>
      </c>
      <c r="C5128" s="215" t="str">
        <f t="shared" si="20"/>
        <v>SISlovenj Gradec</v>
      </c>
    </row>
    <row r="5129" spans="1:3" ht="12" customHeight="1">
      <c r="A5129" s="215" t="s">
        <v>13890</v>
      </c>
      <c r="B5129" s="215" t="s">
        <v>13891</v>
      </c>
      <c r="C5129" s="215" t="str">
        <f t="shared" si="20"/>
        <v>SISlovenska Bistrica</v>
      </c>
    </row>
    <row r="5130" spans="1:3" ht="12" customHeight="1">
      <c r="A5130" s="215" t="s">
        <v>13892</v>
      </c>
      <c r="B5130" s="215" t="s">
        <v>13893</v>
      </c>
      <c r="C5130" s="215" t="str">
        <f t="shared" si="20"/>
        <v>SISlovenske Konjice</v>
      </c>
    </row>
    <row r="5131" spans="1:3" ht="12" customHeight="1">
      <c r="A5131" s="215" t="s">
        <v>13894</v>
      </c>
      <c r="B5131" s="215" t="s">
        <v>13895</v>
      </c>
      <c r="C5131" s="215" t="str">
        <f t="shared" si="20"/>
        <v>SIStarše</v>
      </c>
    </row>
    <row r="5132" spans="1:3" ht="12" customHeight="1">
      <c r="A5132" s="215" t="s">
        <v>13896</v>
      </c>
      <c r="B5132" s="215" t="s">
        <v>13897</v>
      </c>
      <c r="C5132" s="215" t="str">
        <f t="shared" si="20"/>
        <v>SISveti Jurij</v>
      </c>
    </row>
    <row r="5133" spans="1:3" ht="12" customHeight="1">
      <c r="A5133" s="215" t="s">
        <v>13898</v>
      </c>
      <c r="B5133" s="215" t="s">
        <v>13899</v>
      </c>
      <c r="C5133" s="215" t="str">
        <f t="shared" si="20"/>
        <v>SIŠenčur</v>
      </c>
    </row>
    <row r="5134" spans="1:3" ht="12" customHeight="1">
      <c r="A5134" s="215" t="s">
        <v>13900</v>
      </c>
      <c r="B5134" s="215" t="s">
        <v>13901</v>
      </c>
      <c r="C5134" s="215" t="str">
        <f t="shared" si="20"/>
        <v>SIŠentilj</v>
      </c>
    </row>
    <row r="5135" spans="1:3" ht="12" customHeight="1">
      <c r="A5135" s="215" t="s">
        <v>13902</v>
      </c>
      <c r="B5135" s="215" t="s">
        <v>13903</v>
      </c>
      <c r="C5135" s="215" t="str">
        <f t="shared" si="20"/>
        <v>SIŠentjernej</v>
      </c>
    </row>
    <row r="5136" spans="1:3" ht="12" customHeight="1">
      <c r="A5136" s="215" t="s">
        <v>13904</v>
      </c>
      <c r="B5136" s="215" t="s">
        <v>13905</v>
      </c>
      <c r="C5136" s="215" t="str">
        <f t="shared" si="20"/>
        <v>SIŠentjur</v>
      </c>
    </row>
    <row r="5137" spans="1:3" ht="12" customHeight="1">
      <c r="A5137" s="215" t="s">
        <v>13906</v>
      </c>
      <c r="B5137" s="215" t="s">
        <v>13907</v>
      </c>
      <c r="C5137" s="215" t="str">
        <f t="shared" si="20"/>
        <v>SIŠkocjan</v>
      </c>
    </row>
    <row r="5138" spans="1:3" ht="12" customHeight="1">
      <c r="A5138" s="215" t="s">
        <v>13908</v>
      </c>
      <c r="B5138" s="215" t="s">
        <v>13909</v>
      </c>
      <c r="C5138" s="215" t="str">
        <f t="shared" si="20"/>
        <v>SIŠkofja Loka</v>
      </c>
    </row>
    <row r="5139" spans="1:3" ht="12" customHeight="1">
      <c r="A5139" s="215" t="s">
        <v>13910</v>
      </c>
      <c r="B5139" s="215" t="s">
        <v>13911</v>
      </c>
      <c r="C5139" s="215" t="str">
        <f t="shared" si="20"/>
        <v>SIŠkofljica</v>
      </c>
    </row>
    <row r="5140" spans="1:3" ht="12" customHeight="1">
      <c r="A5140" s="215" t="s">
        <v>13912</v>
      </c>
      <c r="B5140" s="215" t="s">
        <v>13913</v>
      </c>
      <c r="C5140" s="215" t="str">
        <f t="shared" si="20"/>
        <v>SIŠmarje pri Jelšah</v>
      </c>
    </row>
    <row r="5141" spans="1:3" ht="12" customHeight="1">
      <c r="A5141" s="215" t="s">
        <v>13914</v>
      </c>
      <c r="B5141" s="215" t="s">
        <v>13915</v>
      </c>
      <c r="C5141" s="215" t="str">
        <f t="shared" si="20"/>
        <v>SIŠmartno ob Paki</v>
      </c>
    </row>
    <row r="5142" spans="1:3" ht="12" customHeight="1">
      <c r="A5142" s="215" t="s">
        <v>13916</v>
      </c>
      <c r="B5142" s="215" t="s">
        <v>13917</v>
      </c>
      <c r="C5142" s="215" t="str">
        <f t="shared" si="20"/>
        <v>SIŠoštanj</v>
      </c>
    </row>
    <row r="5143" spans="1:3" ht="12" customHeight="1">
      <c r="A5143" s="215" t="s">
        <v>13918</v>
      </c>
      <c r="B5143" s="215" t="s">
        <v>13919</v>
      </c>
      <c r="C5143" s="215" t="str">
        <f t="shared" si="20"/>
        <v>SIŠtore</v>
      </c>
    </row>
    <row r="5144" spans="1:3" ht="12" customHeight="1">
      <c r="A5144" s="215" t="s">
        <v>13920</v>
      </c>
      <c r="B5144" s="215" t="s">
        <v>13921</v>
      </c>
      <c r="C5144" s="215" t="str">
        <f t="shared" si="20"/>
        <v>SITolmin</v>
      </c>
    </row>
    <row r="5145" spans="1:3" ht="12" customHeight="1">
      <c r="A5145" s="215" t="s">
        <v>13922</v>
      </c>
      <c r="B5145" s="215" t="s">
        <v>13923</v>
      </c>
      <c r="C5145" s="215" t="str">
        <f t="shared" si="20"/>
        <v>SITrbovlje</v>
      </c>
    </row>
    <row r="5146" spans="1:3" ht="12" customHeight="1">
      <c r="A5146" s="215" t="s">
        <v>13924</v>
      </c>
      <c r="B5146" s="215" t="s">
        <v>13925</v>
      </c>
      <c r="C5146" s="215" t="str">
        <f t="shared" si="20"/>
        <v>SITrebnje</v>
      </c>
    </row>
    <row r="5147" spans="1:3" ht="12" customHeight="1">
      <c r="A5147" s="215" t="s">
        <v>13926</v>
      </c>
      <c r="B5147" s="215" t="s">
        <v>13927</v>
      </c>
      <c r="C5147" s="215" t="str">
        <f t="shared" si="20"/>
        <v>SITržič</v>
      </c>
    </row>
    <row r="5148" spans="1:3" ht="12" customHeight="1">
      <c r="A5148" s="215" t="s">
        <v>13928</v>
      </c>
      <c r="B5148" s="215" t="s">
        <v>13929</v>
      </c>
      <c r="C5148" s="215" t="str">
        <f t="shared" si="20"/>
        <v>SITurnišče</v>
      </c>
    </row>
    <row r="5149" spans="1:3" ht="12" customHeight="1">
      <c r="A5149" s="215" t="s">
        <v>13930</v>
      </c>
      <c r="B5149" s="215" t="s">
        <v>13931</v>
      </c>
      <c r="C5149" s="215" t="str">
        <f t="shared" si="20"/>
        <v>SIVelenje</v>
      </c>
    </row>
    <row r="5150" spans="1:3" ht="12" customHeight="1">
      <c r="A5150" s="215" t="s">
        <v>13932</v>
      </c>
      <c r="B5150" s="215" t="s">
        <v>13933</v>
      </c>
      <c r="C5150" s="215" t="str">
        <f t="shared" si="20"/>
        <v>SIVelike Lašče</v>
      </c>
    </row>
    <row r="5151" spans="1:3" ht="12" customHeight="1">
      <c r="A5151" s="215" t="s">
        <v>13934</v>
      </c>
      <c r="B5151" s="215" t="s">
        <v>13935</v>
      </c>
      <c r="C5151" s="215" t="str">
        <f t="shared" si="20"/>
        <v>SIVidem</v>
      </c>
    </row>
    <row r="5152" spans="1:3" ht="12" customHeight="1">
      <c r="A5152" s="215" t="s">
        <v>13936</v>
      </c>
      <c r="B5152" s="215" t="s">
        <v>13937</v>
      </c>
      <c r="C5152" s="215" t="str">
        <f t="shared" si="20"/>
        <v>SIVipava</v>
      </c>
    </row>
    <row r="5153" spans="1:3" ht="12" customHeight="1">
      <c r="A5153" s="215" t="s">
        <v>13938</v>
      </c>
      <c r="B5153" s="215" t="s">
        <v>13939</v>
      </c>
      <c r="C5153" s="215" t="str">
        <f t="shared" si="20"/>
        <v>SIVitanje</v>
      </c>
    </row>
    <row r="5154" spans="1:3" ht="12" customHeight="1">
      <c r="A5154" s="215" t="s">
        <v>13940</v>
      </c>
      <c r="B5154" s="215" t="s">
        <v>13941</v>
      </c>
      <c r="C5154" s="215" t="str">
        <f t="shared" si="20"/>
        <v>SIVodice</v>
      </c>
    </row>
    <row r="5155" spans="1:3" ht="12" customHeight="1">
      <c r="A5155" s="215" t="s">
        <v>13942</v>
      </c>
      <c r="B5155" s="215" t="s">
        <v>13943</v>
      </c>
      <c r="C5155" s="215" t="str">
        <f t="shared" si="20"/>
        <v>SIVojnik</v>
      </c>
    </row>
    <row r="5156" spans="1:3" ht="12" customHeight="1">
      <c r="A5156" s="215" t="s">
        <v>13944</v>
      </c>
      <c r="B5156" s="215" t="s">
        <v>13945</v>
      </c>
      <c r="C5156" s="215" t="str">
        <f t="shared" si="20"/>
        <v>SIVrhnika</v>
      </c>
    </row>
    <row r="5157" spans="1:3" ht="12" customHeight="1">
      <c r="A5157" s="215" t="s">
        <v>13946</v>
      </c>
      <c r="B5157" s="215" t="s">
        <v>13947</v>
      </c>
      <c r="C5157" s="215" t="str">
        <f t="shared" si="20"/>
        <v>SIVuzenica</v>
      </c>
    </row>
    <row r="5158" spans="1:3" ht="12" customHeight="1">
      <c r="A5158" s="215" t="s">
        <v>13948</v>
      </c>
      <c r="B5158" s="215" t="s">
        <v>13949</v>
      </c>
      <c r="C5158" s="215" t="str">
        <f t="shared" si="20"/>
        <v>SIZagorje ob Savi</v>
      </c>
    </row>
    <row r="5159" spans="1:3" ht="12" customHeight="1">
      <c r="A5159" s="215" t="s">
        <v>13950</v>
      </c>
      <c r="B5159" s="215" t="s">
        <v>13951</v>
      </c>
      <c r="C5159" s="215" t="str">
        <f t="shared" si="20"/>
        <v>SIZavrč</v>
      </c>
    </row>
    <row r="5160" spans="1:3" ht="12" customHeight="1">
      <c r="A5160" s="215" t="s">
        <v>13952</v>
      </c>
      <c r="B5160" s="215" t="s">
        <v>13953</v>
      </c>
      <c r="C5160" s="215" t="str">
        <f t="shared" si="20"/>
        <v>SIZreče</v>
      </c>
    </row>
    <row r="5161" spans="1:3" ht="12" customHeight="1">
      <c r="A5161" s="215" t="s">
        <v>13954</v>
      </c>
      <c r="B5161" s="215" t="s">
        <v>13955</v>
      </c>
      <c r="C5161" s="215" t="str">
        <f t="shared" si="20"/>
        <v>SIŽelezniki</v>
      </c>
    </row>
    <row r="5162" spans="1:3" ht="12" customHeight="1">
      <c r="A5162" s="215" t="s">
        <v>13956</v>
      </c>
      <c r="B5162" s="215" t="s">
        <v>13957</v>
      </c>
      <c r="C5162" s="215" t="str">
        <f t="shared" si="20"/>
        <v>SIŽiri</v>
      </c>
    </row>
    <row r="5163" spans="1:3" ht="12" customHeight="1">
      <c r="A5163" s="215" t="s">
        <v>13958</v>
      </c>
      <c r="B5163" s="215" t="s">
        <v>13959</v>
      </c>
      <c r="C5163" s="215" t="str">
        <f t="shared" si="20"/>
        <v>SIBenedikt</v>
      </c>
    </row>
    <row r="5164" spans="1:3" ht="12" customHeight="1">
      <c r="A5164" s="215" t="s">
        <v>13960</v>
      </c>
      <c r="B5164" s="215" t="s">
        <v>13961</v>
      </c>
      <c r="C5164" s="215" t="str">
        <f t="shared" si="20"/>
        <v>SIBistrica ob Sotli</v>
      </c>
    </row>
    <row r="5165" spans="1:3" ht="12" customHeight="1">
      <c r="A5165" s="215" t="s">
        <v>13962</v>
      </c>
      <c r="B5165" s="215" t="s">
        <v>13963</v>
      </c>
      <c r="C5165" s="215" t="str">
        <f t="shared" si="20"/>
        <v>SIBloke</v>
      </c>
    </row>
    <row r="5166" spans="1:3" ht="12" customHeight="1">
      <c r="A5166" s="215" t="s">
        <v>13964</v>
      </c>
      <c r="B5166" s="215" t="s">
        <v>13965</v>
      </c>
      <c r="C5166" s="215" t="str">
        <f t="shared" si="20"/>
        <v>SIBraslovče</v>
      </c>
    </row>
    <row r="5167" spans="1:3" ht="12" customHeight="1">
      <c r="A5167" s="215" t="s">
        <v>13966</v>
      </c>
      <c r="B5167" s="215" t="s">
        <v>13967</v>
      </c>
      <c r="C5167" s="215" t="str">
        <f t="shared" si="20"/>
        <v>SICankova</v>
      </c>
    </row>
    <row r="5168" spans="1:3" ht="12" customHeight="1">
      <c r="A5168" s="215" t="s">
        <v>13968</v>
      </c>
      <c r="B5168" s="215" t="s">
        <v>13969</v>
      </c>
      <c r="C5168" s="215" t="str">
        <f t="shared" si="20"/>
        <v>SICerkvenjak</v>
      </c>
    </row>
    <row r="5169" spans="1:3" ht="12" customHeight="1">
      <c r="A5169" s="215" t="s">
        <v>13970</v>
      </c>
      <c r="B5169" s="215" t="s">
        <v>13971</v>
      </c>
      <c r="C5169" s="215" t="str">
        <f t="shared" si="20"/>
        <v>SIDobje</v>
      </c>
    </row>
    <row r="5170" spans="1:3" ht="12" customHeight="1">
      <c r="A5170" s="215" t="s">
        <v>13972</v>
      </c>
      <c r="B5170" s="215" t="s">
        <v>13973</v>
      </c>
      <c r="C5170" s="215" t="str">
        <f t="shared" si="20"/>
        <v>SIDobrna</v>
      </c>
    </row>
    <row r="5171" spans="1:3" ht="12" customHeight="1">
      <c r="A5171" s="215" t="s">
        <v>13974</v>
      </c>
      <c r="B5171" s="215" t="s">
        <v>13975</v>
      </c>
      <c r="C5171" s="215" t="str">
        <f t="shared" si="20"/>
        <v>SIDobrovnik</v>
      </c>
    </row>
    <row r="5172" spans="1:3" ht="12" customHeight="1">
      <c r="A5172" s="215" t="s">
        <v>13976</v>
      </c>
      <c r="B5172" s="215" t="s">
        <v>13977</v>
      </c>
      <c r="C5172" s="215" t="str">
        <f t="shared" si="20"/>
        <v>SIDolenjske Toplice</v>
      </c>
    </row>
    <row r="5173" spans="1:3" ht="12" customHeight="1">
      <c r="A5173" s="215" t="s">
        <v>13978</v>
      </c>
      <c r="B5173" s="215" t="s">
        <v>13979</v>
      </c>
      <c r="C5173" s="215" t="str">
        <f t="shared" si="20"/>
        <v>SIGrad</v>
      </c>
    </row>
    <row r="5174" spans="1:3" ht="12" customHeight="1">
      <c r="A5174" s="215" t="s">
        <v>13980</v>
      </c>
      <c r="B5174" s="215" t="s">
        <v>13981</v>
      </c>
      <c r="C5174" s="215" t="str">
        <f t="shared" si="20"/>
        <v>SIHajdina</v>
      </c>
    </row>
    <row r="5175" spans="1:3" ht="12" customHeight="1">
      <c r="A5175" s="215" t="s">
        <v>13982</v>
      </c>
      <c r="B5175" s="215" t="s">
        <v>13983</v>
      </c>
      <c r="C5175" s="215" t="str">
        <f t="shared" si="20"/>
        <v>SIHoče-Slivnica</v>
      </c>
    </row>
    <row r="5176" spans="1:3" ht="12" customHeight="1">
      <c r="A5176" s="215" t="s">
        <v>13984</v>
      </c>
      <c r="B5176" s="215" t="s">
        <v>13985</v>
      </c>
      <c r="C5176" s="215" t="str">
        <f t="shared" si="20"/>
        <v>SIHodoš</v>
      </c>
    </row>
    <row r="5177" spans="1:3" ht="12" customHeight="1">
      <c r="A5177" s="215" t="s">
        <v>13986</v>
      </c>
      <c r="B5177" s="215" t="s">
        <v>13987</v>
      </c>
      <c r="C5177" s="215" t="str">
        <f t="shared" si="20"/>
        <v>SIHorjul</v>
      </c>
    </row>
    <row r="5178" spans="1:3" ht="12" customHeight="1">
      <c r="A5178" s="215" t="s">
        <v>13988</v>
      </c>
      <c r="B5178" s="215" t="s">
        <v>13989</v>
      </c>
      <c r="C5178" s="215" t="str">
        <f t="shared" si="20"/>
        <v>SIJezersko</v>
      </c>
    </row>
    <row r="5179" spans="1:3" ht="12" customHeight="1">
      <c r="A5179" s="215" t="s">
        <v>13990</v>
      </c>
      <c r="B5179" s="215" t="s">
        <v>13991</v>
      </c>
      <c r="C5179" s="215" t="str">
        <f t="shared" si="20"/>
        <v>SIKomenda</v>
      </c>
    </row>
    <row r="5180" spans="1:3" ht="12" customHeight="1">
      <c r="A5180" s="215" t="s">
        <v>13992</v>
      </c>
      <c r="B5180" s="215" t="s">
        <v>13993</v>
      </c>
      <c r="C5180" s="215" t="str">
        <f t="shared" si="20"/>
        <v>SIKostel</v>
      </c>
    </row>
    <row r="5181" spans="1:3" ht="12" customHeight="1">
      <c r="A5181" s="215" t="s">
        <v>13994</v>
      </c>
      <c r="B5181" s="215" t="s">
        <v>13995</v>
      </c>
      <c r="C5181" s="215" t="str">
        <f t="shared" si="20"/>
        <v>SIKriževci</v>
      </c>
    </row>
    <row r="5182" spans="1:3" ht="12" customHeight="1">
      <c r="A5182" s="215" t="s">
        <v>13996</v>
      </c>
      <c r="B5182" s="215" t="s">
        <v>13997</v>
      </c>
      <c r="C5182" s="215" t="str">
        <f t="shared" si="20"/>
        <v>SILovrenc na Pohorju</v>
      </c>
    </row>
    <row r="5183" spans="1:3" ht="12" customHeight="1">
      <c r="A5183" s="215" t="s">
        <v>13998</v>
      </c>
      <c r="B5183" s="215" t="s">
        <v>13999</v>
      </c>
      <c r="C5183" s="215" t="str">
        <f t="shared" si="20"/>
        <v>SIMarkovci</v>
      </c>
    </row>
    <row r="5184" spans="1:3" ht="12" customHeight="1">
      <c r="A5184" s="215" t="s">
        <v>14000</v>
      </c>
      <c r="B5184" s="215" t="s">
        <v>14001</v>
      </c>
      <c r="C5184" s="215" t="str">
        <f t="shared" si="20"/>
        <v>SIMiklavž na Dravskem Polju</v>
      </c>
    </row>
    <row r="5185" spans="1:3" ht="12" customHeight="1">
      <c r="A5185" s="215" t="s">
        <v>14002</v>
      </c>
      <c r="B5185" s="215" t="s">
        <v>14003</v>
      </c>
      <c r="C5185" s="215" t="str">
        <f t="shared" si="20"/>
        <v>SIMirna Peč</v>
      </c>
    </row>
    <row r="5186" spans="1:3" ht="12" customHeight="1">
      <c r="A5186" s="215" t="s">
        <v>14004</v>
      </c>
      <c r="B5186" s="215" t="s">
        <v>14005</v>
      </c>
      <c r="C5186" s="215" t="str">
        <f t="shared" si="20"/>
        <v>SIOplotnica</v>
      </c>
    </row>
    <row r="5187" spans="1:3" ht="12" customHeight="1">
      <c r="A5187" s="215" t="s">
        <v>14006</v>
      </c>
      <c r="B5187" s="215" t="s">
        <v>14007</v>
      </c>
      <c r="C5187" s="215" t="str">
        <f t="shared" si="20"/>
        <v>SIPodlehnik</v>
      </c>
    </row>
    <row r="5188" spans="1:3" ht="12" customHeight="1">
      <c r="A5188" s="215" t="s">
        <v>14008</v>
      </c>
      <c r="B5188" s="215" t="s">
        <v>14009</v>
      </c>
      <c r="C5188" s="215" t="str">
        <f t="shared" si="20"/>
        <v>SIPolzela</v>
      </c>
    </row>
    <row r="5189" spans="1:3" ht="12" customHeight="1">
      <c r="A5189" s="215" t="s">
        <v>14010</v>
      </c>
      <c r="B5189" s="215" t="s">
        <v>14011</v>
      </c>
      <c r="C5189" s="215" t="str">
        <f t="shared" si="20"/>
        <v>SIPrebold</v>
      </c>
    </row>
    <row r="5190" spans="1:3" ht="12" customHeight="1">
      <c r="A5190" s="215" t="s">
        <v>14012</v>
      </c>
      <c r="B5190" s="215" t="s">
        <v>14013</v>
      </c>
      <c r="C5190" s="215" t="str">
        <f t="shared" si="20"/>
        <v>SIPrevalje</v>
      </c>
    </row>
    <row r="5191" spans="1:3" ht="12" customHeight="1">
      <c r="A5191" s="215" t="s">
        <v>14014</v>
      </c>
      <c r="B5191" s="215" t="s">
        <v>14015</v>
      </c>
      <c r="C5191" s="215" t="str">
        <f t="shared" si="20"/>
        <v>SIRazkrižje</v>
      </c>
    </row>
    <row r="5192" spans="1:3" ht="12" customHeight="1">
      <c r="A5192" s="215" t="s">
        <v>14016</v>
      </c>
      <c r="B5192" s="215" t="s">
        <v>14017</v>
      </c>
      <c r="C5192" s="215" t="str">
        <f t="shared" si="20"/>
        <v>SIRibnica na Pohorju</v>
      </c>
    </row>
    <row r="5193" spans="1:3" ht="12" customHeight="1">
      <c r="A5193" s="215" t="s">
        <v>14018</v>
      </c>
      <c r="B5193" s="215" t="s">
        <v>14019</v>
      </c>
      <c r="C5193" s="215" t="str">
        <f t="shared" si="20"/>
        <v>SISelnica ob Dravi</v>
      </c>
    </row>
    <row r="5194" spans="1:3" ht="12" customHeight="1">
      <c r="A5194" s="215" t="s">
        <v>14020</v>
      </c>
      <c r="B5194" s="215" t="s">
        <v>14021</v>
      </c>
      <c r="C5194" s="215" t="str">
        <f t="shared" si="20"/>
        <v>SISodražica</v>
      </c>
    </row>
    <row r="5195" spans="1:3" ht="12" customHeight="1">
      <c r="A5195" s="215" t="s">
        <v>14022</v>
      </c>
      <c r="B5195" s="215" t="s">
        <v>14023</v>
      </c>
      <c r="C5195" s="215" t="str">
        <f t="shared" si="20"/>
        <v>SISolčava</v>
      </c>
    </row>
    <row r="5196" spans="1:3" ht="12" customHeight="1">
      <c r="A5196" s="215" t="s">
        <v>14024</v>
      </c>
      <c r="B5196" s="215" t="s">
        <v>14025</v>
      </c>
      <c r="C5196" s="215" t="str">
        <f t="shared" si="20"/>
        <v>SISveta Ana</v>
      </c>
    </row>
    <row r="5197" spans="1:3" ht="12" customHeight="1">
      <c r="A5197" s="215" t="s">
        <v>14026</v>
      </c>
      <c r="B5197" s="215" t="s">
        <v>14027</v>
      </c>
      <c r="C5197" s="215" t="str">
        <f t="shared" si="20"/>
        <v>SISveti Andraž v Slovenskih Goricah</v>
      </c>
    </row>
    <row r="5198" spans="1:3" ht="12" customHeight="1">
      <c r="A5198" s="215" t="s">
        <v>14028</v>
      </c>
      <c r="B5198" s="215" t="s">
        <v>14029</v>
      </c>
      <c r="C5198" s="215" t="str">
        <f t="shared" si="20"/>
        <v>SIŠempeter-Vrtojba</v>
      </c>
    </row>
    <row r="5199" spans="1:3" ht="12" customHeight="1">
      <c r="A5199" s="215" t="s">
        <v>14030</v>
      </c>
      <c r="B5199" s="215" t="s">
        <v>14031</v>
      </c>
      <c r="C5199" s="215" t="str">
        <f t="shared" si="20"/>
        <v>SITabor</v>
      </c>
    </row>
    <row r="5200" spans="1:3" ht="12" customHeight="1">
      <c r="A5200" s="215" t="s">
        <v>14032</v>
      </c>
      <c r="B5200" s="215" t="s">
        <v>14033</v>
      </c>
      <c r="C5200" s="215" t="str">
        <f t="shared" si="20"/>
        <v>SITrnovska Vas</v>
      </c>
    </row>
    <row r="5201" spans="1:3" ht="12" customHeight="1">
      <c r="A5201" s="215" t="s">
        <v>14034</v>
      </c>
      <c r="B5201" s="215" t="s">
        <v>14035</v>
      </c>
      <c r="C5201" s="215" t="str">
        <f t="shared" si="20"/>
        <v>SITrzin</v>
      </c>
    </row>
    <row r="5202" spans="1:3" ht="12" customHeight="1">
      <c r="A5202" s="215" t="s">
        <v>14036</v>
      </c>
      <c r="B5202" s="215" t="s">
        <v>14037</v>
      </c>
      <c r="C5202" s="215" t="str">
        <f t="shared" si="20"/>
        <v>SIVelika Polana</v>
      </c>
    </row>
    <row r="5203" spans="1:3" ht="12" customHeight="1">
      <c r="A5203" s="215" t="s">
        <v>14038</v>
      </c>
      <c r="B5203" s="215" t="s">
        <v>14039</v>
      </c>
      <c r="C5203" s="215" t="str">
        <f t="shared" si="20"/>
        <v>SIVeržej</v>
      </c>
    </row>
    <row r="5204" spans="1:3" ht="12" customHeight="1">
      <c r="A5204" s="215" t="s">
        <v>14040</v>
      </c>
      <c r="B5204" s="215" t="s">
        <v>14041</v>
      </c>
      <c r="C5204" s="215" t="str">
        <f t="shared" si="20"/>
        <v>SIVransko</v>
      </c>
    </row>
    <row r="5205" spans="1:3" ht="12" customHeight="1">
      <c r="A5205" s="215" t="s">
        <v>14042</v>
      </c>
      <c r="B5205" s="215" t="s">
        <v>14043</v>
      </c>
      <c r="C5205" s="215" t="str">
        <f t="shared" si="20"/>
        <v>SIŽalec</v>
      </c>
    </row>
    <row r="5206" spans="1:3" ht="12" customHeight="1">
      <c r="A5206" s="215" t="s">
        <v>14044</v>
      </c>
      <c r="B5206" s="215" t="s">
        <v>14045</v>
      </c>
      <c r="C5206" s="215" t="str">
        <f t="shared" si="20"/>
        <v>SIŽetale</v>
      </c>
    </row>
    <row r="5207" spans="1:3" ht="12" customHeight="1">
      <c r="A5207" s="215" t="s">
        <v>14046</v>
      </c>
      <c r="B5207" s="215" t="s">
        <v>14047</v>
      </c>
      <c r="C5207" s="215" t="str">
        <f t="shared" si="20"/>
        <v>SIŽirovnica</v>
      </c>
    </row>
    <row r="5208" spans="1:3" ht="12" customHeight="1">
      <c r="A5208" s="215" t="s">
        <v>14048</v>
      </c>
      <c r="B5208" s="215" t="s">
        <v>14049</v>
      </c>
      <c r="C5208" s="215" t="str">
        <f t="shared" si="20"/>
        <v>SIŽužemberk</v>
      </c>
    </row>
    <row r="5209" spans="1:3" ht="12" customHeight="1">
      <c r="A5209" s="215" t="s">
        <v>14050</v>
      </c>
      <c r="B5209" s="215" t="s">
        <v>14051</v>
      </c>
      <c r="C5209" s="215" t="str">
        <f t="shared" si="20"/>
        <v>SIŠmartno pri Litiji</v>
      </c>
    </row>
    <row r="5210" spans="1:3" ht="12" customHeight="1">
      <c r="A5210" s="215" t="s">
        <v>14052</v>
      </c>
      <c r="B5210" s="215" t="s">
        <v>14053</v>
      </c>
      <c r="C5210" s="215" t="str">
        <f t="shared" si="20"/>
        <v>SIApače</v>
      </c>
    </row>
    <row r="5211" spans="1:3" ht="12" customHeight="1">
      <c r="A5211" s="215" t="s">
        <v>14054</v>
      </c>
      <c r="B5211" s="215" t="s">
        <v>14055</v>
      </c>
      <c r="C5211" s="215" t="str">
        <f t="shared" si="20"/>
        <v>SICirkulane</v>
      </c>
    </row>
    <row r="5212" spans="1:3" ht="12" customHeight="1">
      <c r="A5212" s="215" t="s">
        <v>14056</v>
      </c>
      <c r="B5212" s="215" t="s">
        <v>14057</v>
      </c>
      <c r="C5212" s="215" t="str">
        <f t="shared" si="20"/>
        <v>SIKosanjevica na Krki</v>
      </c>
    </row>
    <row r="5213" spans="1:3" ht="12" customHeight="1">
      <c r="A5213" s="215" t="s">
        <v>14058</v>
      </c>
      <c r="B5213" s="215" t="s">
        <v>14059</v>
      </c>
      <c r="C5213" s="215" t="str">
        <f t="shared" si="20"/>
        <v>SIMakole</v>
      </c>
    </row>
    <row r="5214" spans="1:3" ht="12" customHeight="1">
      <c r="A5214" s="215" t="s">
        <v>14060</v>
      </c>
      <c r="B5214" s="215" t="s">
        <v>14061</v>
      </c>
      <c r="C5214" s="215" t="str">
        <f t="shared" si="20"/>
        <v>SIMokronog-Trebelno</v>
      </c>
    </row>
    <row r="5215" spans="1:3" ht="12" customHeight="1">
      <c r="A5215" s="215" t="s">
        <v>14062</v>
      </c>
      <c r="B5215" s="215" t="s">
        <v>14063</v>
      </c>
      <c r="C5215" s="215" t="str">
        <f t="shared" si="20"/>
        <v>SIPoljčane</v>
      </c>
    </row>
    <row r="5216" spans="1:3" ht="12" customHeight="1">
      <c r="A5216" s="215" t="s">
        <v>14064</v>
      </c>
      <c r="B5216" s="215" t="s">
        <v>14065</v>
      </c>
      <c r="C5216" s="215" t="str">
        <f t="shared" si="20"/>
        <v>SIRenče-Vogrsko</v>
      </c>
    </row>
    <row r="5217" spans="1:3" ht="12" customHeight="1">
      <c r="A5217" s="215" t="s">
        <v>14066</v>
      </c>
      <c r="B5217" s="215" t="s">
        <v>14067</v>
      </c>
      <c r="C5217" s="215" t="str">
        <f t="shared" si="20"/>
        <v>SISredišče ob Dravi</v>
      </c>
    </row>
    <row r="5218" spans="1:3" ht="12" customHeight="1">
      <c r="A5218" s="215" t="s">
        <v>14068</v>
      </c>
      <c r="B5218" s="215" t="s">
        <v>14069</v>
      </c>
      <c r="C5218" s="215" t="str">
        <f t="shared" si="20"/>
        <v>SIStraža</v>
      </c>
    </row>
    <row r="5219" spans="1:3" ht="12" customHeight="1">
      <c r="A5219" s="215" t="s">
        <v>14070</v>
      </c>
      <c r="B5219" s="215" t="s">
        <v>14071</v>
      </c>
      <c r="C5219" s="215" t="str">
        <f t="shared" si="20"/>
        <v>SISveta Trojica v Slovenskih Goricah</v>
      </c>
    </row>
    <row r="5220" spans="1:3" ht="12" customHeight="1">
      <c r="A5220" s="215" t="s">
        <v>14072</v>
      </c>
      <c r="B5220" s="215" t="s">
        <v>14073</v>
      </c>
      <c r="C5220" s="215" t="str">
        <f t="shared" si="20"/>
        <v>SISveti Tomaž</v>
      </c>
    </row>
    <row r="5221" spans="1:3" ht="12" customHeight="1">
      <c r="A5221" s="215" t="s">
        <v>14074</v>
      </c>
      <c r="B5221" s="215" t="s">
        <v>14075</v>
      </c>
      <c r="C5221" s="215" t="str">
        <f t="shared" si="20"/>
        <v>SIŠmarješke Toplice</v>
      </c>
    </row>
    <row r="5222" spans="1:3" ht="12" customHeight="1">
      <c r="A5222" s="215" t="s">
        <v>14076</v>
      </c>
      <c r="B5222" s="215" t="s">
        <v>14077</v>
      </c>
      <c r="C5222" s="215" t="str">
        <f t="shared" si="20"/>
        <v>SIGorje</v>
      </c>
    </row>
    <row r="5223" spans="1:3" ht="12" customHeight="1">
      <c r="A5223" s="215" t="s">
        <v>14078</v>
      </c>
      <c r="B5223" s="215" t="s">
        <v>14079</v>
      </c>
      <c r="C5223" s="215" t="str">
        <f t="shared" si="20"/>
        <v>SILog-Dragomer</v>
      </c>
    </row>
    <row r="5224" spans="1:3" ht="12" customHeight="1">
      <c r="A5224" s="215" t="s">
        <v>14080</v>
      </c>
      <c r="B5224" s="215" t="s">
        <v>14081</v>
      </c>
      <c r="C5224" s="215" t="str">
        <f t="shared" si="20"/>
        <v>SIRečica ob Savinji</v>
      </c>
    </row>
    <row r="5225" spans="1:3" ht="12" customHeight="1">
      <c r="A5225" s="215" t="s">
        <v>14082</v>
      </c>
      <c r="B5225" s="215" t="s">
        <v>14083</v>
      </c>
      <c r="C5225" s="215" t="str">
        <f t="shared" si="20"/>
        <v>SISveti Jurij v Slovenskih Goricah</v>
      </c>
    </row>
    <row r="5226" spans="1:3" ht="12" customHeight="1">
      <c r="A5226" s="215" t="s">
        <v>14084</v>
      </c>
      <c r="B5226" s="215" t="s">
        <v>14085</v>
      </c>
      <c r="C5226" s="215" t="str">
        <f t="shared" si="20"/>
        <v>SIŠentrupert</v>
      </c>
    </row>
    <row r="5227" spans="1:3" ht="12" customHeight="1">
      <c r="A5227" s="215" t="s">
        <v>14086</v>
      </c>
      <c r="B5227" s="215" t="s">
        <v>14087</v>
      </c>
      <c r="C5227" s="215" t="str">
        <f t="shared" si="20"/>
        <v>SIMirna</v>
      </c>
    </row>
    <row r="5228" spans="1:3" ht="12" customHeight="1">
      <c r="A5228" s="215" t="s">
        <v>14088</v>
      </c>
      <c r="B5228" s="215" t="s">
        <v>14089</v>
      </c>
      <c r="C5228" s="215" t="str">
        <f t="shared" si="20"/>
        <v>SIAnkaran</v>
      </c>
    </row>
    <row r="5229" spans="1:3" ht="12" customHeight="1">
      <c r="A5229" s="215" t="s">
        <v>14090</v>
      </c>
      <c r="B5229" s="215" t="s">
        <v>14091</v>
      </c>
      <c r="C5229" s="215" t="str">
        <f t="shared" si="20"/>
        <v>SKBanskobystrický kraj</v>
      </c>
    </row>
    <row r="5230" spans="1:3" ht="12" customHeight="1">
      <c r="A5230" s="215" t="s">
        <v>14092</v>
      </c>
      <c r="B5230" s="215" t="s">
        <v>14093</v>
      </c>
      <c r="C5230" s="215" t="str">
        <f t="shared" si="20"/>
        <v>SKBratislavský kraj</v>
      </c>
    </row>
    <row r="5231" spans="1:3" ht="12" customHeight="1">
      <c r="A5231" s="215" t="s">
        <v>14094</v>
      </c>
      <c r="B5231" s="215" t="s">
        <v>14095</v>
      </c>
      <c r="C5231" s="215" t="str">
        <f t="shared" si="20"/>
        <v>SKKošický kraj</v>
      </c>
    </row>
    <row r="5232" spans="1:3" ht="12" customHeight="1">
      <c r="A5232" s="215" t="s">
        <v>14096</v>
      </c>
      <c r="B5232" s="215" t="s">
        <v>14097</v>
      </c>
      <c r="C5232" s="215" t="str">
        <f t="shared" si="20"/>
        <v>SKNitriansky kraj</v>
      </c>
    </row>
    <row r="5233" spans="1:3" ht="12" customHeight="1">
      <c r="A5233" s="215" t="s">
        <v>14098</v>
      </c>
      <c r="B5233" s="215" t="s">
        <v>14099</v>
      </c>
      <c r="C5233" s="215" t="str">
        <f t="shared" si="20"/>
        <v>SKPrešovský kraj</v>
      </c>
    </row>
    <row r="5234" spans="1:3" ht="12" customHeight="1">
      <c r="A5234" s="215" t="s">
        <v>14100</v>
      </c>
      <c r="B5234" s="215" t="s">
        <v>14101</v>
      </c>
      <c r="C5234" s="215" t="str">
        <f t="shared" si="20"/>
        <v>SKTrnavský kraj</v>
      </c>
    </row>
    <row r="5235" spans="1:3" ht="12" customHeight="1">
      <c r="A5235" s="215" t="s">
        <v>14102</v>
      </c>
      <c r="B5235" s="215" t="s">
        <v>14103</v>
      </c>
      <c r="C5235" s="215" t="str">
        <f t="shared" si="20"/>
        <v>SKTrenčiansky kraj</v>
      </c>
    </row>
    <row r="5236" spans="1:3" ht="12" customHeight="1">
      <c r="A5236" s="215" t="s">
        <v>14104</v>
      </c>
      <c r="B5236" s="215" t="s">
        <v>14105</v>
      </c>
      <c r="C5236" s="215" t="str">
        <f t="shared" si="20"/>
        <v>SKŽilinský kraj</v>
      </c>
    </row>
    <row r="5237" spans="1:3" ht="12" customHeight="1">
      <c r="A5237" s="215" t="s">
        <v>14106</v>
      </c>
      <c r="B5237" s="215" t="s">
        <v>14107</v>
      </c>
      <c r="C5237" s="215" t="str">
        <f t="shared" si="20"/>
        <v>SLWestern Area (Freetown)</v>
      </c>
    </row>
    <row r="5238" spans="1:3" ht="12" customHeight="1">
      <c r="A5238" s="215" t="s">
        <v>14108</v>
      </c>
      <c r="B5238" s="215" t="s">
        <v>1101</v>
      </c>
      <c r="C5238" s="215" t="str">
        <f t="shared" si="20"/>
        <v>SLEastern</v>
      </c>
    </row>
    <row r="5239" spans="1:3" ht="12" customHeight="1">
      <c r="A5239" s="215" t="s">
        <v>14109</v>
      </c>
      <c r="B5239" s="215" t="s">
        <v>7861</v>
      </c>
      <c r="C5239" s="215" t="str">
        <f t="shared" si="20"/>
        <v>SLNorthern</v>
      </c>
    </row>
    <row r="5240" spans="1:3" ht="12" customHeight="1">
      <c r="A5240" s="215" t="s">
        <v>14110</v>
      </c>
      <c r="B5240" s="215" t="s">
        <v>14111</v>
      </c>
      <c r="C5240" s="215" t="str">
        <f t="shared" si="20"/>
        <v>SLNorth Western</v>
      </c>
    </row>
    <row r="5241" spans="1:3" ht="12" customHeight="1">
      <c r="A5241" s="215" t="s">
        <v>14112</v>
      </c>
      <c r="B5241" s="215" t="s">
        <v>6316</v>
      </c>
      <c r="C5241" s="215" t="str">
        <f t="shared" si="20"/>
        <v>SLSouthern</v>
      </c>
    </row>
    <row r="5242" spans="1:3" ht="12" customHeight="1">
      <c r="A5242" s="215" t="s">
        <v>14113</v>
      </c>
      <c r="B5242" s="215" t="s">
        <v>14114</v>
      </c>
      <c r="C5242" s="215" t="str">
        <f t="shared" si="20"/>
        <v>SMAcquaviva</v>
      </c>
    </row>
    <row r="5243" spans="1:3" ht="12" customHeight="1">
      <c r="A5243" s="215" t="s">
        <v>14115</v>
      </c>
      <c r="B5243" s="215" t="s">
        <v>14116</v>
      </c>
      <c r="C5243" s="215" t="str">
        <f t="shared" si="20"/>
        <v>SMChiesanuova</v>
      </c>
    </row>
    <row r="5244" spans="1:3" ht="12" customHeight="1">
      <c r="A5244" s="215" t="s">
        <v>14117</v>
      </c>
      <c r="B5244" s="215" t="s">
        <v>14118</v>
      </c>
      <c r="C5244" s="215" t="str">
        <f t="shared" si="20"/>
        <v>SMDomagnano</v>
      </c>
    </row>
    <row r="5245" spans="1:3" ht="12" customHeight="1">
      <c r="A5245" s="215" t="s">
        <v>14119</v>
      </c>
      <c r="B5245" s="215" t="s">
        <v>14120</v>
      </c>
      <c r="C5245" s="215" t="str">
        <f t="shared" si="20"/>
        <v>SMFaetano</v>
      </c>
    </row>
    <row r="5246" spans="1:3" ht="12" customHeight="1">
      <c r="A5246" s="215" t="s">
        <v>14121</v>
      </c>
      <c r="B5246" s="215" t="s">
        <v>14122</v>
      </c>
      <c r="C5246" s="215" t="str">
        <f t="shared" si="20"/>
        <v>SMFiorentino</v>
      </c>
    </row>
    <row r="5247" spans="1:3" ht="12" customHeight="1">
      <c r="A5247" s="215" t="s">
        <v>14123</v>
      </c>
      <c r="B5247" s="215" t="s">
        <v>14124</v>
      </c>
      <c r="C5247" s="215" t="str">
        <f t="shared" si="20"/>
        <v>SMBorgo Maggiore</v>
      </c>
    </row>
    <row r="5248" spans="1:3" ht="12" customHeight="1">
      <c r="A5248" s="215" t="s">
        <v>14125</v>
      </c>
      <c r="B5248" s="215" t="s">
        <v>14126</v>
      </c>
      <c r="C5248" s="215" t="str">
        <f t="shared" si="20"/>
        <v>SMSan Marino</v>
      </c>
    </row>
    <row r="5249" spans="1:3" ht="12" customHeight="1">
      <c r="A5249" s="215" t="s">
        <v>14127</v>
      </c>
      <c r="B5249" s="215" t="s">
        <v>14128</v>
      </c>
      <c r="C5249" s="215" t="str">
        <f t="shared" si="20"/>
        <v>SMMontegiardino</v>
      </c>
    </row>
    <row r="5250" spans="1:3" ht="12" customHeight="1">
      <c r="A5250" s="215" t="s">
        <v>14129</v>
      </c>
      <c r="B5250" s="215" t="s">
        <v>14130</v>
      </c>
      <c r="C5250" s="215" t="str">
        <f t="shared" si="20"/>
        <v>SMSerravalle</v>
      </c>
    </row>
    <row r="5251" spans="1:3" ht="12" customHeight="1">
      <c r="A5251" s="215" t="s">
        <v>14131</v>
      </c>
      <c r="B5251" s="215" t="s">
        <v>14132</v>
      </c>
      <c r="C5251" s="215" t="str">
        <f t="shared" si="20"/>
        <v>SNDiourbel</v>
      </c>
    </row>
    <row r="5252" spans="1:3" ht="12" customHeight="1">
      <c r="A5252" s="215" t="s">
        <v>14133</v>
      </c>
      <c r="B5252" s="215" t="s">
        <v>14134</v>
      </c>
      <c r="C5252" s="215" t="str">
        <f t="shared" si="20"/>
        <v>SNDakar</v>
      </c>
    </row>
    <row r="5253" spans="1:3" ht="12" customHeight="1">
      <c r="A5253" s="215" t="s">
        <v>14135</v>
      </c>
      <c r="B5253" s="215" t="s">
        <v>14136</v>
      </c>
      <c r="C5253" s="215" t="str">
        <f t="shared" si="20"/>
        <v>SNFatick</v>
      </c>
    </row>
    <row r="5254" spans="1:3" ht="12" customHeight="1">
      <c r="A5254" s="215" t="s">
        <v>14137</v>
      </c>
      <c r="B5254" s="215" t="s">
        <v>14138</v>
      </c>
      <c r="C5254" s="215" t="str">
        <f t="shared" si="20"/>
        <v>SNKaffrine</v>
      </c>
    </row>
    <row r="5255" spans="1:3" ht="12" customHeight="1">
      <c r="A5255" s="215" t="s">
        <v>14139</v>
      </c>
      <c r="B5255" s="215" t="s">
        <v>14140</v>
      </c>
      <c r="C5255" s="215" t="str">
        <f t="shared" si="20"/>
        <v>SNKolda</v>
      </c>
    </row>
    <row r="5256" spans="1:3" ht="12" customHeight="1">
      <c r="A5256" s="215" t="s">
        <v>14141</v>
      </c>
      <c r="B5256" s="215" t="s">
        <v>14142</v>
      </c>
      <c r="C5256" s="215" t="str">
        <f t="shared" si="20"/>
        <v>SNKédougou</v>
      </c>
    </row>
    <row r="5257" spans="1:3" ht="12" customHeight="1">
      <c r="A5257" s="215" t="s">
        <v>14143</v>
      </c>
      <c r="B5257" s="215" t="s">
        <v>14144</v>
      </c>
      <c r="C5257" s="215" t="str">
        <f t="shared" si="20"/>
        <v>SNKaolack</v>
      </c>
    </row>
    <row r="5258" spans="1:3" ht="12" customHeight="1">
      <c r="A5258" s="215" t="s">
        <v>14145</v>
      </c>
      <c r="B5258" s="215" t="s">
        <v>14146</v>
      </c>
      <c r="C5258" s="215" t="str">
        <f t="shared" si="20"/>
        <v>SNLouga</v>
      </c>
    </row>
    <row r="5259" spans="1:3" ht="12" customHeight="1">
      <c r="A5259" s="215" t="s">
        <v>14147</v>
      </c>
      <c r="B5259" s="215" t="s">
        <v>14148</v>
      </c>
      <c r="C5259" s="215" t="str">
        <f t="shared" si="20"/>
        <v>SNMatam</v>
      </c>
    </row>
    <row r="5260" spans="1:3" ht="12" customHeight="1">
      <c r="A5260" s="215" t="s">
        <v>14149</v>
      </c>
      <c r="B5260" s="215" t="s">
        <v>14150</v>
      </c>
      <c r="C5260" s="215" t="str">
        <f t="shared" si="20"/>
        <v>SNSédhiou</v>
      </c>
    </row>
    <row r="5261" spans="1:3" ht="12" customHeight="1">
      <c r="A5261" s="215" t="s">
        <v>14151</v>
      </c>
      <c r="B5261" s="215" t="s">
        <v>13553</v>
      </c>
      <c r="C5261" s="215" t="str">
        <f t="shared" si="20"/>
        <v>SNSaint-Louis</v>
      </c>
    </row>
    <row r="5262" spans="1:3" ht="12" customHeight="1">
      <c r="A5262" s="215" t="s">
        <v>14152</v>
      </c>
      <c r="B5262" s="215" t="s">
        <v>14153</v>
      </c>
      <c r="C5262" s="215" t="str">
        <f t="shared" si="20"/>
        <v>SNTambacounda</v>
      </c>
    </row>
    <row r="5263" spans="1:3" ht="12" customHeight="1">
      <c r="A5263" s="215" t="s">
        <v>14154</v>
      </c>
      <c r="B5263" s="215" t="s">
        <v>14155</v>
      </c>
      <c r="C5263" s="215" t="str">
        <f t="shared" si="20"/>
        <v>SNThiès</v>
      </c>
    </row>
    <row r="5264" spans="1:3" ht="12" customHeight="1">
      <c r="A5264" s="215" t="s">
        <v>14156</v>
      </c>
      <c r="B5264" s="215" t="s">
        <v>14157</v>
      </c>
      <c r="C5264" s="215" t="str">
        <f t="shared" si="20"/>
        <v>SNZiguinchor</v>
      </c>
    </row>
    <row r="5265" spans="1:3" ht="12" customHeight="1">
      <c r="A5265" s="215" t="s">
        <v>14158</v>
      </c>
      <c r="B5265" s="215" t="s">
        <v>14159</v>
      </c>
      <c r="C5265" s="215" t="str">
        <f t="shared" si="20"/>
        <v>SOAwdal</v>
      </c>
    </row>
    <row r="5266" spans="1:3" ht="12" customHeight="1">
      <c r="A5266" s="215" t="s">
        <v>14160</v>
      </c>
      <c r="B5266" s="215" t="s">
        <v>14161</v>
      </c>
      <c r="C5266" s="215" t="str">
        <f t="shared" si="20"/>
        <v>SOBakool</v>
      </c>
    </row>
    <row r="5267" spans="1:3" ht="12" customHeight="1">
      <c r="A5267" s="215" t="s">
        <v>14162</v>
      </c>
      <c r="B5267" s="215" t="s">
        <v>14163</v>
      </c>
      <c r="C5267" s="215" t="str">
        <f t="shared" si="20"/>
        <v>SOBanaadir</v>
      </c>
    </row>
    <row r="5268" spans="1:3" ht="12" customHeight="1">
      <c r="A5268" s="215" t="s">
        <v>14164</v>
      </c>
      <c r="B5268" s="215" t="s">
        <v>9606</v>
      </c>
      <c r="C5268" s="215" t="str">
        <f t="shared" si="20"/>
        <v>SOBari</v>
      </c>
    </row>
    <row r="5269" spans="1:3" ht="12" customHeight="1">
      <c r="A5269" s="215" t="s">
        <v>14165</v>
      </c>
      <c r="B5269" s="215" t="s">
        <v>14166</v>
      </c>
      <c r="C5269" s="215" t="str">
        <f t="shared" si="20"/>
        <v>SOBay</v>
      </c>
    </row>
    <row r="5270" spans="1:3" ht="12" customHeight="1">
      <c r="A5270" s="215" t="s">
        <v>14167</v>
      </c>
      <c r="B5270" s="215" t="s">
        <v>14168</v>
      </c>
      <c r="C5270" s="215" t="str">
        <f t="shared" si="20"/>
        <v>SOGalguduud</v>
      </c>
    </row>
    <row r="5271" spans="1:3" ht="12" customHeight="1">
      <c r="A5271" s="215" t="s">
        <v>14169</v>
      </c>
      <c r="B5271" s="215" t="s">
        <v>14170</v>
      </c>
      <c r="C5271" s="215" t="str">
        <f t="shared" si="20"/>
        <v>SOGedo</v>
      </c>
    </row>
    <row r="5272" spans="1:3" ht="12" customHeight="1">
      <c r="A5272" s="215" t="s">
        <v>14171</v>
      </c>
      <c r="B5272" s="215" t="s">
        <v>14172</v>
      </c>
      <c r="C5272" s="215" t="str">
        <f t="shared" si="20"/>
        <v>SOHiiraan</v>
      </c>
    </row>
    <row r="5273" spans="1:3" ht="12" customHeight="1">
      <c r="A5273" s="215" t="s">
        <v>14173</v>
      </c>
      <c r="B5273" s="215" t="s">
        <v>14174</v>
      </c>
      <c r="C5273" s="215" t="str">
        <f t="shared" si="20"/>
        <v>SOJubbada Dhexe</v>
      </c>
    </row>
    <row r="5274" spans="1:3" ht="12" customHeight="1">
      <c r="A5274" s="215" t="s">
        <v>14175</v>
      </c>
      <c r="B5274" s="215" t="s">
        <v>14176</v>
      </c>
      <c r="C5274" s="215" t="str">
        <f t="shared" si="20"/>
        <v>SOJubbada Hoose</v>
      </c>
    </row>
    <row r="5275" spans="1:3" ht="12" customHeight="1">
      <c r="A5275" s="215" t="s">
        <v>14177</v>
      </c>
      <c r="B5275" s="215" t="s">
        <v>14178</v>
      </c>
      <c r="C5275" s="215" t="str">
        <f t="shared" si="20"/>
        <v>SOMudug</v>
      </c>
    </row>
    <row r="5276" spans="1:3" ht="12" customHeight="1">
      <c r="A5276" s="215" t="s">
        <v>14179</v>
      </c>
      <c r="B5276" s="215" t="s">
        <v>14180</v>
      </c>
      <c r="C5276" s="215" t="str">
        <f t="shared" si="20"/>
        <v>SONugaal</v>
      </c>
    </row>
    <row r="5277" spans="1:3" ht="12" customHeight="1">
      <c r="A5277" s="215" t="s">
        <v>14181</v>
      </c>
      <c r="B5277" s="215" t="s">
        <v>14182</v>
      </c>
      <c r="C5277" s="215" t="str">
        <f t="shared" si="20"/>
        <v>SOSanaag</v>
      </c>
    </row>
    <row r="5278" spans="1:3" ht="12" customHeight="1">
      <c r="A5278" s="215" t="s">
        <v>14183</v>
      </c>
      <c r="B5278" s="215" t="s">
        <v>14184</v>
      </c>
      <c r="C5278" s="215" t="str">
        <f t="shared" si="20"/>
        <v>SOShabeellaha Dhexe</v>
      </c>
    </row>
    <row r="5279" spans="1:3" ht="12" customHeight="1">
      <c r="A5279" s="215" t="s">
        <v>14185</v>
      </c>
      <c r="B5279" s="215" t="s">
        <v>14186</v>
      </c>
      <c r="C5279" s="215" t="str">
        <f t="shared" si="20"/>
        <v>SOShabeellaha Hoose</v>
      </c>
    </row>
    <row r="5280" spans="1:3" ht="12" customHeight="1">
      <c r="A5280" s="215" t="s">
        <v>14187</v>
      </c>
      <c r="B5280" s="215" t="s">
        <v>14188</v>
      </c>
      <c r="C5280" s="215" t="str">
        <f t="shared" si="20"/>
        <v>SOSool</v>
      </c>
    </row>
    <row r="5281" spans="1:3" ht="12" customHeight="1">
      <c r="A5281" s="215" t="s">
        <v>14189</v>
      </c>
      <c r="B5281" s="215" t="s">
        <v>14190</v>
      </c>
      <c r="C5281" s="215" t="str">
        <f t="shared" si="20"/>
        <v>SOTogdheer</v>
      </c>
    </row>
    <row r="5282" spans="1:3" ht="12" customHeight="1">
      <c r="A5282" s="215" t="s">
        <v>14191</v>
      </c>
      <c r="B5282" s="215" t="s">
        <v>14192</v>
      </c>
      <c r="C5282" s="215" t="str">
        <f t="shared" si="20"/>
        <v>SOWoqooyi Galbeed</v>
      </c>
    </row>
    <row r="5283" spans="1:3" ht="12" customHeight="1">
      <c r="A5283" s="215" t="s">
        <v>14193</v>
      </c>
      <c r="B5283" s="215" t="s">
        <v>14194</v>
      </c>
      <c r="C5283" s="215" t="str">
        <f t="shared" si="20"/>
        <v>SRBrokopondo</v>
      </c>
    </row>
    <row r="5284" spans="1:3" ht="12" customHeight="1">
      <c r="A5284" s="215" t="s">
        <v>14195</v>
      </c>
      <c r="B5284" s="215" t="s">
        <v>14196</v>
      </c>
      <c r="C5284" s="215" t="str">
        <f t="shared" si="20"/>
        <v>SRCommewijne</v>
      </c>
    </row>
    <row r="5285" spans="1:3" ht="12" customHeight="1">
      <c r="A5285" s="215" t="s">
        <v>14197</v>
      </c>
      <c r="B5285" s="215" t="s">
        <v>14198</v>
      </c>
      <c r="C5285" s="215" t="str">
        <f t="shared" si="20"/>
        <v>SRCoronie</v>
      </c>
    </row>
    <row r="5286" spans="1:3" ht="12" customHeight="1">
      <c r="A5286" s="215" t="s">
        <v>14199</v>
      </c>
      <c r="B5286" s="215" t="s">
        <v>14200</v>
      </c>
      <c r="C5286" s="215" t="str">
        <f t="shared" si="20"/>
        <v>SRMarowijne</v>
      </c>
    </row>
    <row r="5287" spans="1:3" ht="12" customHeight="1">
      <c r="A5287" s="215" t="s">
        <v>14201</v>
      </c>
      <c r="B5287" s="215" t="s">
        <v>14202</v>
      </c>
      <c r="C5287" s="215" t="str">
        <f t="shared" si="20"/>
        <v>SRNickerie</v>
      </c>
    </row>
    <row r="5288" spans="1:3" ht="12" customHeight="1">
      <c r="A5288" s="215" t="s">
        <v>14203</v>
      </c>
      <c r="B5288" s="215" t="s">
        <v>14204</v>
      </c>
      <c r="C5288" s="215" t="str">
        <f t="shared" si="20"/>
        <v>SRParamaribo</v>
      </c>
    </row>
    <row r="5289" spans="1:3" ht="12" customHeight="1">
      <c r="A5289" s="215" t="s">
        <v>14205</v>
      </c>
      <c r="B5289" s="215" t="s">
        <v>14206</v>
      </c>
      <c r="C5289" s="215" t="str">
        <f t="shared" si="20"/>
        <v>SRPara</v>
      </c>
    </row>
    <row r="5290" spans="1:3" ht="12" customHeight="1">
      <c r="A5290" s="215" t="s">
        <v>14207</v>
      </c>
      <c r="B5290" s="215" t="s">
        <v>14208</v>
      </c>
      <c r="C5290" s="215" t="str">
        <f t="shared" si="20"/>
        <v>SRSaramacca</v>
      </c>
    </row>
    <row r="5291" spans="1:3" ht="12" customHeight="1">
      <c r="A5291" s="215" t="s">
        <v>14209</v>
      </c>
      <c r="B5291" s="215" t="s">
        <v>14210</v>
      </c>
      <c r="C5291" s="215" t="str">
        <f t="shared" si="20"/>
        <v>SRSipaliwini</v>
      </c>
    </row>
    <row r="5292" spans="1:3" ht="12" customHeight="1">
      <c r="A5292" s="215" t="s">
        <v>14211</v>
      </c>
      <c r="B5292" s="215" t="s">
        <v>14212</v>
      </c>
      <c r="C5292" s="215" t="str">
        <f t="shared" si="20"/>
        <v>SRWanica</v>
      </c>
    </row>
    <row r="5293" spans="1:3" ht="12" customHeight="1">
      <c r="A5293" s="215" t="s">
        <v>14213</v>
      </c>
      <c r="B5293" s="215" t="s">
        <v>14214</v>
      </c>
      <c r="C5293" s="215" t="str">
        <f t="shared" si="20"/>
        <v>SSNorthern Bahr el Ghazal</v>
      </c>
    </row>
    <row r="5294" spans="1:3" ht="12" customHeight="1">
      <c r="A5294" s="215" t="s">
        <v>14215</v>
      </c>
      <c r="B5294" s="215" t="s">
        <v>14216</v>
      </c>
      <c r="C5294" s="215" t="str">
        <f t="shared" si="20"/>
        <v>SSWestern Bahr el  Ghazal</v>
      </c>
    </row>
    <row r="5295" spans="1:3" ht="12" customHeight="1">
      <c r="A5295" s="215" t="s">
        <v>14217</v>
      </c>
      <c r="B5295" s="215" t="s">
        <v>14218</v>
      </c>
      <c r="C5295" s="215" t="str">
        <f t="shared" si="20"/>
        <v>SSCentral Equatoria</v>
      </c>
    </row>
    <row r="5296" spans="1:3" ht="12" customHeight="1">
      <c r="A5296" s="215" t="s">
        <v>14219</v>
      </c>
      <c r="B5296" s="215" t="s">
        <v>14220</v>
      </c>
      <c r="C5296" s="215" t="str">
        <f t="shared" si="20"/>
        <v>SSEastern Equatoria</v>
      </c>
    </row>
    <row r="5297" spans="1:3" ht="12" customHeight="1">
      <c r="A5297" s="215" t="s">
        <v>14221</v>
      </c>
      <c r="B5297" s="215" t="s">
        <v>14222</v>
      </c>
      <c r="C5297" s="215" t="str">
        <f t="shared" si="20"/>
        <v>SSWestern Equatoria</v>
      </c>
    </row>
    <row r="5298" spans="1:3" ht="12" customHeight="1">
      <c r="A5298" s="215" t="s">
        <v>14223</v>
      </c>
      <c r="B5298" s="215" t="s">
        <v>14224</v>
      </c>
      <c r="C5298" s="215" t="str">
        <f t="shared" si="20"/>
        <v>SSJonglei</v>
      </c>
    </row>
    <row r="5299" spans="1:3" ht="12" customHeight="1">
      <c r="A5299" s="215" t="s">
        <v>14225</v>
      </c>
      <c r="B5299" s="215" t="s">
        <v>14226</v>
      </c>
      <c r="C5299" s="215" t="str">
        <f t="shared" si="20"/>
        <v>SSLakes</v>
      </c>
    </row>
    <row r="5300" spans="1:3" ht="12" customHeight="1">
      <c r="A5300" s="215" t="s">
        <v>14227</v>
      </c>
      <c r="B5300" s="215" t="s">
        <v>14228</v>
      </c>
      <c r="C5300" s="215" t="str">
        <f t="shared" si="20"/>
        <v>SSUpper Nile</v>
      </c>
    </row>
    <row r="5301" spans="1:3" ht="12" customHeight="1">
      <c r="A5301" s="215" t="s">
        <v>14229</v>
      </c>
      <c r="B5301" s="215" t="s">
        <v>14230</v>
      </c>
      <c r="C5301" s="215" t="str">
        <f t="shared" si="20"/>
        <v>SSUnity</v>
      </c>
    </row>
    <row r="5302" spans="1:3" ht="12" customHeight="1">
      <c r="A5302" s="215" t="s">
        <v>14231</v>
      </c>
      <c r="B5302" s="215" t="s">
        <v>14232</v>
      </c>
      <c r="C5302" s="215" t="str">
        <f t="shared" si="20"/>
        <v>SSWarrap</v>
      </c>
    </row>
    <row r="5303" spans="1:3" ht="12" customHeight="1">
      <c r="A5303" s="215" t="s">
        <v>14233</v>
      </c>
      <c r="B5303" s="215" t="s">
        <v>14234</v>
      </c>
      <c r="C5303" s="215" t="str">
        <f t="shared" si="20"/>
        <v>STPríncipe</v>
      </c>
    </row>
    <row r="5304" spans="1:3" ht="12" customHeight="1">
      <c r="A5304" s="215" t="s">
        <v>14235</v>
      </c>
      <c r="B5304" s="215" t="s">
        <v>14236</v>
      </c>
      <c r="C5304" s="215" t="str">
        <f t="shared" si="20"/>
        <v>STSão Tomé</v>
      </c>
    </row>
    <row r="5305" spans="1:3" ht="12" customHeight="1">
      <c r="A5305" s="215" t="s">
        <v>14237</v>
      </c>
      <c r="B5305" s="215" t="s">
        <v>14238</v>
      </c>
      <c r="C5305" s="215" t="str">
        <f t="shared" si="20"/>
        <v>SVAhuachapán</v>
      </c>
    </row>
    <row r="5306" spans="1:3" ht="12" customHeight="1">
      <c r="A5306" s="215" t="s">
        <v>14239</v>
      </c>
      <c r="B5306" s="215" t="s">
        <v>14240</v>
      </c>
      <c r="C5306" s="215" t="str">
        <f t="shared" si="20"/>
        <v>SVCabañas</v>
      </c>
    </row>
    <row r="5307" spans="1:3" ht="12" customHeight="1">
      <c r="A5307" s="215" t="s">
        <v>14241</v>
      </c>
      <c r="B5307" s="215" t="s">
        <v>14242</v>
      </c>
      <c r="C5307" s="215" t="str">
        <f t="shared" si="20"/>
        <v>SVChalatenango</v>
      </c>
    </row>
    <row r="5308" spans="1:3" ht="12" customHeight="1">
      <c r="A5308" s="215" t="s">
        <v>14243</v>
      </c>
      <c r="B5308" s="215" t="s">
        <v>14244</v>
      </c>
      <c r="C5308" s="215" t="str">
        <f t="shared" si="20"/>
        <v>SVCuscatlán</v>
      </c>
    </row>
    <row r="5309" spans="1:3" ht="12" customHeight="1">
      <c r="A5309" s="215" t="s">
        <v>14245</v>
      </c>
      <c r="B5309" s="215" t="s">
        <v>12487</v>
      </c>
      <c r="C5309" s="215" t="str">
        <f t="shared" si="20"/>
        <v>SVLa Libertad</v>
      </c>
    </row>
    <row r="5310" spans="1:3" ht="12" customHeight="1">
      <c r="A5310" s="215" t="s">
        <v>14246</v>
      </c>
      <c r="B5310" s="215" t="s">
        <v>14247</v>
      </c>
      <c r="C5310" s="215" t="str">
        <f t="shared" si="20"/>
        <v>SVMorazán</v>
      </c>
    </row>
    <row r="5311" spans="1:3" ht="12" customHeight="1">
      <c r="A5311" s="215" t="s">
        <v>14248</v>
      </c>
      <c r="B5311" s="215" t="s">
        <v>6128</v>
      </c>
      <c r="C5311" s="215" t="str">
        <f t="shared" si="20"/>
        <v>SVLa Paz</v>
      </c>
    </row>
    <row r="5312" spans="1:3" ht="12" customHeight="1">
      <c r="A5312" s="215" t="s">
        <v>14249</v>
      </c>
      <c r="B5312" s="215" t="s">
        <v>14250</v>
      </c>
      <c r="C5312" s="215" t="str">
        <f t="shared" si="20"/>
        <v>SVSanta Ana</v>
      </c>
    </row>
    <row r="5313" spans="1:3" ht="12" customHeight="1">
      <c r="A5313" s="215" t="s">
        <v>14251</v>
      </c>
      <c r="B5313" s="215" t="s">
        <v>14252</v>
      </c>
      <c r="C5313" s="215" t="str">
        <f t="shared" si="20"/>
        <v>SVSan Miguel</v>
      </c>
    </row>
    <row r="5314" spans="1:3" ht="12" customHeight="1">
      <c r="A5314" s="215" t="s">
        <v>14253</v>
      </c>
      <c r="B5314" s="215" t="s">
        <v>14254</v>
      </c>
      <c r="C5314" s="215" t="str">
        <f t="shared" si="20"/>
        <v>SVSonsonate</v>
      </c>
    </row>
    <row r="5315" spans="1:3" ht="12" customHeight="1">
      <c r="A5315" s="215" t="s">
        <v>14255</v>
      </c>
      <c r="B5315" s="215" t="s">
        <v>6250</v>
      </c>
      <c r="C5315" s="215" t="str">
        <f t="shared" si="20"/>
        <v>SVSan Salvador</v>
      </c>
    </row>
    <row r="5316" spans="1:3" ht="12" customHeight="1">
      <c r="A5316" s="215" t="s">
        <v>14256</v>
      </c>
      <c r="B5316" s="215" t="s">
        <v>14257</v>
      </c>
      <c r="C5316" s="215" t="str">
        <f t="shared" si="20"/>
        <v>SVSan Vicente</v>
      </c>
    </row>
    <row r="5317" spans="1:3" ht="12" customHeight="1">
      <c r="A5317" s="215" t="s">
        <v>14258</v>
      </c>
      <c r="B5317" s="215" t="s">
        <v>14259</v>
      </c>
      <c r="C5317" s="215" t="str">
        <f t="shared" si="20"/>
        <v>SVLa Unión</v>
      </c>
    </row>
    <row r="5318" spans="1:3" ht="12" customHeight="1">
      <c r="A5318" s="215" t="s">
        <v>14260</v>
      </c>
      <c r="B5318" s="215" t="s">
        <v>14261</v>
      </c>
      <c r="C5318" s="215" t="str">
        <f t="shared" si="20"/>
        <v>SVUsulután</v>
      </c>
    </row>
    <row r="5319" spans="1:3" ht="12" customHeight="1">
      <c r="A5319" s="215" t="s">
        <v>14262</v>
      </c>
      <c r="B5319" s="215" t="s">
        <v>14263</v>
      </c>
      <c r="C5319" s="215" t="str">
        <f t="shared" si="20"/>
        <v>SYDimashq</v>
      </c>
    </row>
    <row r="5320" spans="1:3" ht="12" customHeight="1">
      <c r="A5320" s="215" t="s">
        <v>14264</v>
      </c>
      <c r="B5320" s="215" t="s">
        <v>14265</v>
      </c>
      <c r="C5320" s="215" t="str">
        <f t="shared" si="20"/>
        <v>SYDar'ā</v>
      </c>
    </row>
    <row r="5321" spans="1:3" ht="12" customHeight="1">
      <c r="A5321" s="215" t="s">
        <v>14266</v>
      </c>
      <c r="B5321" s="215" t="s">
        <v>14267</v>
      </c>
      <c r="C5321" s="215" t="str">
        <f t="shared" si="20"/>
        <v>SYDayr az Zawr</v>
      </c>
    </row>
    <row r="5322" spans="1:3" ht="12" customHeight="1">
      <c r="A5322" s="215" t="s">
        <v>14268</v>
      </c>
      <c r="B5322" s="215" t="s">
        <v>14269</v>
      </c>
      <c r="C5322" s="215" t="str">
        <f t="shared" si="20"/>
        <v>SYAl Ḩasakah</v>
      </c>
    </row>
    <row r="5323" spans="1:3" ht="12" customHeight="1">
      <c r="A5323" s="215" t="s">
        <v>14270</v>
      </c>
      <c r="B5323" s="215" t="s">
        <v>14271</v>
      </c>
      <c r="C5323" s="215" t="str">
        <f t="shared" si="20"/>
        <v>SYḨimş</v>
      </c>
    </row>
    <row r="5324" spans="1:3" ht="12" customHeight="1">
      <c r="A5324" s="215" t="s">
        <v>14272</v>
      </c>
      <c r="B5324" s="215" t="s">
        <v>14273</v>
      </c>
      <c r="C5324" s="215" t="str">
        <f t="shared" si="20"/>
        <v>SYḨalab</v>
      </c>
    </row>
    <row r="5325" spans="1:3" ht="12" customHeight="1">
      <c r="A5325" s="215" t="s">
        <v>14274</v>
      </c>
      <c r="B5325" s="215" t="s">
        <v>14275</v>
      </c>
      <c r="C5325" s="215" t="str">
        <f t="shared" si="20"/>
        <v>SYḨamāh</v>
      </c>
    </row>
    <row r="5326" spans="1:3" ht="12" customHeight="1">
      <c r="A5326" s="215" t="s">
        <v>14276</v>
      </c>
      <c r="B5326" s="215" t="s">
        <v>14277</v>
      </c>
      <c r="C5326" s="215" t="str">
        <f t="shared" si="20"/>
        <v>SYIdlib</v>
      </c>
    </row>
    <row r="5327" spans="1:3" ht="12" customHeight="1">
      <c r="A5327" s="215" t="s">
        <v>14278</v>
      </c>
      <c r="B5327" s="215" t="s">
        <v>14279</v>
      </c>
      <c r="C5327" s="215" t="str">
        <f t="shared" si="20"/>
        <v>SYAl Lādhiqīyah</v>
      </c>
    </row>
    <row r="5328" spans="1:3" ht="12" customHeight="1">
      <c r="A5328" s="215" t="s">
        <v>14280</v>
      </c>
      <c r="B5328" s="215" t="s">
        <v>14281</v>
      </c>
      <c r="C5328" s="215" t="str">
        <f t="shared" si="20"/>
        <v>SYAl Qunayţirah</v>
      </c>
    </row>
    <row r="5329" spans="1:3" ht="12" customHeight="1">
      <c r="A5329" s="215" t="s">
        <v>14282</v>
      </c>
      <c r="B5329" s="215" t="s">
        <v>14283</v>
      </c>
      <c r="C5329" s="215" t="str">
        <f t="shared" si="20"/>
        <v>SYAr Raqqah</v>
      </c>
    </row>
    <row r="5330" spans="1:3" ht="12" customHeight="1">
      <c r="A5330" s="215" t="s">
        <v>14284</v>
      </c>
      <c r="B5330" s="215" t="s">
        <v>14285</v>
      </c>
      <c r="C5330" s="215" t="str">
        <f t="shared" si="20"/>
        <v>SYRīf Dimashq</v>
      </c>
    </row>
    <row r="5331" spans="1:3" ht="12" customHeight="1">
      <c r="A5331" s="215" t="s">
        <v>14286</v>
      </c>
      <c r="B5331" s="215" t="s">
        <v>14287</v>
      </c>
      <c r="C5331" s="215" t="str">
        <f t="shared" si="20"/>
        <v>SYAs Suwaydā'</v>
      </c>
    </row>
    <row r="5332" spans="1:3" ht="12" customHeight="1">
      <c r="A5332" s="215" t="s">
        <v>14288</v>
      </c>
      <c r="B5332" s="215" t="s">
        <v>14289</v>
      </c>
      <c r="C5332" s="215" t="str">
        <f t="shared" si="20"/>
        <v>SYŢarţūs</v>
      </c>
    </row>
    <row r="5333" spans="1:3" ht="12" customHeight="1">
      <c r="A5333" s="215" t="s">
        <v>14290</v>
      </c>
      <c r="B5333" s="215" t="s">
        <v>14291</v>
      </c>
      <c r="C5333" s="215" t="str">
        <f t="shared" si="20"/>
        <v>SZHhohho</v>
      </c>
    </row>
    <row r="5334" spans="1:3" ht="12" customHeight="1">
      <c r="A5334" s="215" t="s">
        <v>14290</v>
      </c>
      <c r="B5334" s="215" t="s">
        <v>14291</v>
      </c>
      <c r="C5334" s="215" t="str">
        <f t="shared" si="20"/>
        <v>SZHhohho</v>
      </c>
    </row>
    <row r="5335" spans="1:3" ht="12" customHeight="1">
      <c r="A5335" s="215" t="s">
        <v>14292</v>
      </c>
      <c r="B5335" s="215" t="s">
        <v>14293</v>
      </c>
      <c r="C5335" s="215" t="str">
        <f t="shared" si="20"/>
        <v>SZLubombo</v>
      </c>
    </row>
    <row r="5336" spans="1:3" ht="12" customHeight="1">
      <c r="A5336" s="215" t="s">
        <v>14292</v>
      </c>
      <c r="B5336" s="215" t="s">
        <v>14293</v>
      </c>
      <c r="C5336" s="215" t="str">
        <f t="shared" si="20"/>
        <v>SZLubombo</v>
      </c>
    </row>
    <row r="5337" spans="1:3" ht="12" customHeight="1">
      <c r="A5337" s="215" t="s">
        <v>14294</v>
      </c>
      <c r="B5337" s="215" t="s">
        <v>14295</v>
      </c>
      <c r="C5337" s="215" t="str">
        <f t="shared" si="20"/>
        <v>SZManzini</v>
      </c>
    </row>
    <row r="5338" spans="1:3" ht="12" customHeight="1">
      <c r="A5338" s="215" t="s">
        <v>14294</v>
      </c>
      <c r="B5338" s="215" t="s">
        <v>14295</v>
      </c>
      <c r="C5338" s="215" t="str">
        <f t="shared" si="20"/>
        <v>SZManzini</v>
      </c>
    </row>
    <row r="5339" spans="1:3" ht="12" customHeight="1">
      <c r="A5339" s="215" t="s">
        <v>14296</v>
      </c>
      <c r="B5339" s="215" t="s">
        <v>14297</v>
      </c>
      <c r="C5339" s="215" t="str">
        <f t="shared" si="20"/>
        <v>SZShiselweni</v>
      </c>
    </row>
    <row r="5340" spans="1:3" ht="12" customHeight="1">
      <c r="A5340" s="215" t="s">
        <v>14296</v>
      </c>
      <c r="B5340" s="215" t="s">
        <v>14297</v>
      </c>
      <c r="C5340" s="215" t="str">
        <f t="shared" si="20"/>
        <v>SZShiselweni</v>
      </c>
    </row>
    <row r="5341" spans="1:3" ht="12" customHeight="1">
      <c r="A5341" s="215" t="s">
        <v>14298</v>
      </c>
      <c r="B5341" s="215" t="s">
        <v>14299</v>
      </c>
      <c r="C5341" s="215" t="str">
        <f t="shared" si="20"/>
        <v>TDAl Baţḩah</v>
      </c>
    </row>
    <row r="5342" spans="1:3" ht="12" customHeight="1">
      <c r="A5342" s="215" t="s">
        <v>14298</v>
      </c>
      <c r="B5342" s="215" t="s">
        <v>14300</v>
      </c>
      <c r="C5342" s="215" t="str">
        <f t="shared" si="20"/>
        <v>TDBatha</v>
      </c>
    </row>
    <row r="5343" spans="1:3" ht="12" customHeight="1">
      <c r="A5343" s="215" t="s">
        <v>14301</v>
      </c>
      <c r="B5343" s="215" t="s">
        <v>14302</v>
      </c>
      <c r="C5343" s="215" t="str">
        <f t="shared" si="20"/>
        <v>TDBaḩr al Ghazāl</v>
      </c>
    </row>
    <row r="5344" spans="1:3" ht="12" customHeight="1">
      <c r="A5344" s="215" t="s">
        <v>14301</v>
      </c>
      <c r="B5344" s="215" t="s">
        <v>14303</v>
      </c>
      <c r="C5344" s="215" t="str">
        <f t="shared" si="20"/>
        <v>TDBahr el Ghazal</v>
      </c>
    </row>
    <row r="5345" spans="1:3" ht="12" customHeight="1">
      <c r="A5345" s="215" t="s">
        <v>14304</v>
      </c>
      <c r="B5345" s="215" t="s">
        <v>14305</v>
      </c>
      <c r="C5345" s="215" t="str">
        <f t="shared" si="20"/>
        <v>TDBūrkū</v>
      </c>
    </row>
    <row r="5346" spans="1:3" ht="12" customHeight="1">
      <c r="A5346" s="215" t="s">
        <v>14304</v>
      </c>
      <c r="B5346" s="215" t="s">
        <v>14306</v>
      </c>
      <c r="C5346" s="215" t="str">
        <f t="shared" si="20"/>
        <v>TDBorkou</v>
      </c>
    </row>
    <row r="5347" spans="1:3" ht="12" customHeight="1">
      <c r="A5347" s="215" t="s">
        <v>14307</v>
      </c>
      <c r="B5347" s="215" t="s">
        <v>14308</v>
      </c>
      <c r="C5347" s="215" t="str">
        <f t="shared" si="20"/>
        <v>TDShārī Bāqirmī</v>
      </c>
    </row>
    <row r="5348" spans="1:3" ht="12" customHeight="1">
      <c r="A5348" s="215" t="s">
        <v>14307</v>
      </c>
      <c r="B5348" s="215" t="s">
        <v>14309</v>
      </c>
      <c r="C5348" s="215" t="str">
        <f t="shared" si="20"/>
        <v>TDChari-Baguirmi</v>
      </c>
    </row>
    <row r="5349" spans="1:3" ht="12" customHeight="1">
      <c r="A5349" s="215" t="s">
        <v>14310</v>
      </c>
      <c r="B5349" s="215" t="s">
        <v>14311</v>
      </c>
      <c r="C5349" s="215" t="str">
        <f t="shared" si="20"/>
        <v>TDEnnedi-Est</v>
      </c>
    </row>
    <row r="5350" spans="1:3" ht="12" customHeight="1">
      <c r="A5350" s="215" t="s">
        <v>14312</v>
      </c>
      <c r="B5350" s="215" t="s">
        <v>14313</v>
      </c>
      <c r="C5350" s="215" t="str">
        <f t="shared" si="20"/>
        <v>TDEnnedi-Ouest</v>
      </c>
    </row>
    <row r="5351" spans="1:3" ht="12" customHeight="1">
      <c r="A5351" s="215" t="s">
        <v>14314</v>
      </c>
      <c r="B5351" s="215" t="s">
        <v>14315</v>
      </c>
      <c r="C5351" s="215" t="str">
        <f t="shared" si="20"/>
        <v>TDQīrā</v>
      </c>
    </row>
    <row r="5352" spans="1:3" ht="12" customHeight="1">
      <c r="A5352" s="215" t="s">
        <v>14314</v>
      </c>
      <c r="B5352" s="215" t="s">
        <v>14316</v>
      </c>
      <c r="C5352" s="215" t="str">
        <f t="shared" si="20"/>
        <v>TDGuéra</v>
      </c>
    </row>
    <row r="5353" spans="1:3" ht="12" customHeight="1">
      <c r="A5353" s="215" t="s">
        <v>14317</v>
      </c>
      <c r="B5353" s="215" t="s">
        <v>14318</v>
      </c>
      <c r="C5353" s="215" t="str">
        <f t="shared" si="20"/>
        <v>TDḨajjar Lamīs</v>
      </c>
    </row>
    <row r="5354" spans="1:3" ht="12" customHeight="1">
      <c r="A5354" s="215" t="s">
        <v>14317</v>
      </c>
      <c r="B5354" s="215" t="s">
        <v>14319</v>
      </c>
      <c r="C5354" s="215" t="str">
        <f t="shared" si="20"/>
        <v>TDHadjer Lamis</v>
      </c>
    </row>
    <row r="5355" spans="1:3" ht="12" customHeight="1">
      <c r="A5355" s="215" t="s">
        <v>14320</v>
      </c>
      <c r="B5355" s="215" t="s">
        <v>14321</v>
      </c>
      <c r="C5355" s="215" t="str">
        <f t="shared" si="20"/>
        <v>TDKānim</v>
      </c>
    </row>
    <row r="5356" spans="1:3" ht="12" customHeight="1">
      <c r="A5356" s="215" t="s">
        <v>14320</v>
      </c>
      <c r="B5356" s="215" t="s">
        <v>14322</v>
      </c>
      <c r="C5356" s="215" t="str">
        <f t="shared" si="20"/>
        <v>TDKanem</v>
      </c>
    </row>
    <row r="5357" spans="1:3" ht="12" customHeight="1">
      <c r="A5357" s="215" t="s">
        <v>14323</v>
      </c>
      <c r="B5357" s="215" t="s">
        <v>7549</v>
      </c>
      <c r="C5357" s="215" t="str">
        <f t="shared" ref="C5357:C5611" si="21">LEFT(A5357,2)&amp;B5357</f>
        <v>TDAl Buḩayrah</v>
      </c>
    </row>
    <row r="5358" spans="1:3" ht="12" customHeight="1">
      <c r="A5358" s="215" t="s">
        <v>14323</v>
      </c>
      <c r="B5358" s="215" t="s">
        <v>14324</v>
      </c>
      <c r="C5358" s="215" t="str">
        <f t="shared" si="21"/>
        <v>TDLac</v>
      </c>
    </row>
    <row r="5359" spans="1:3" ht="12" customHeight="1">
      <c r="A5359" s="215" t="s">
        <v>14325</v>
      </c>
      <c r="B5359" s="215" t="s">
        <v>14326</v>
      </c>
      <c r="C5359" s="215" t="str">
        <f t="shared" si="21"/>
        <v>TDLūqūn al Gharbī</v>
      </c>
    </row>
    <row r="5360" spans="1:3" ht="12" customHeight="1">
      <c r="A5360" s="215" t="s">
        <v>14325</v>
      </c>
      <c r="B5360" s="215" t="s">
        <v>14327</v>
      </c>
      <c r="C5360" s="215" t="str">
        <f t="shared" si="21"/>
        <v>TDLogone-Occidental</v>
      </c>
    </row>
    <row r="5361" spans="1:3" ht="12" customHeight="1">
      <c r="A5361" s="215" t="s">
        <v>14328</v>
      </c>
      <c r="B5361" s="215" t="s">
        <v>14329</v>
      </c>
      <c r="C5361" s="215" t="str">
        <f t="shared" si="21"/>
        <v>TDLūqūn ash Sharqī</v>
      </c>
    </row>
    <row r="5362" spans="1:3" ht="12" customHeight="1">
      <c r="A5362" s="215" t="s">
        <v>14328</v>
      </c>
      <c r="B5362" s="215" t="s">
        <v>14330</v>
      </c>
      <c r="C5362" s="215" t="str">
        <f t="shared" si="21"/>
        <v>TDLogone-Oriental</v>
      </c>
    </row>
    <row r="5363" spans="1:3" ht="12" customHeight="1">
      <c r="A5363" s="215" t="s">
        <v>14331</v>
      </c>
      <c r="B5363" s="215" t="s">
        <v>14332</v>
      </c>
      <c r="C5363" s="215" t="str">
        <f t="shared" si="21"/>
        <v>TDMāndūl</v>
      </c>
    </row>
    <row r="5364" spans="1:3" ht="12" customHeight="1">
      <c r="A5364" s="215" t="s">
        <v>14331</v>
      </c>
      <c r="B5364" s="215" t="s">
        <v>14333</v>
      </c>
      <c r="C5364" s="215" t="str">
        <f t="shared" si="21"/>
        <v>TDMandoul</v>
      </c>
    </row>
    <row r="5365" spans="1:3" ht="12" customHeight="1">
      <c r="A5365" s="215" t="s">
        <v>14334</v>
      </c>
      <c r="B5365" s="215" t="s">
        <v>14335</v>
      </c>
      <c r="C5365" s="215" t="str">
        <f t="shared" si="21"/>
        <v>TDShārī al Awsaţ</v>
      </c>
    </row>
    <row r="5366" spans="1:3" ht="12" customHeight="1">
      <c r="A5366" s="215" t="s">
        <v>14334</v>
      </c>
      <c r="B5366" s="215" t="s">
        <v>14336</v>
      </c>
      <c r="C5366" s="215" t="str">
        <f t="shared" si="21"/>
        <v>TDMoyen-Chari</v>
      </c>
    </row>
    <row r="5367" spans="1:3" ht="12" customHeight="1">
      <c r="A5367" s="215" t="s">
        <v>14337</v>
      </c>
      <c r="B5367" s="215" t="s">
        <v>14338</v>
      </c>
      <c r="C5367" s="215" t="str">
        <f t="shared" si="21"/>
        <v>TDMāyū Kībbī ash Sharqī</v>
      </c>
    </row>
    <row r="5368" spans="1:3" ht="12" customHeight="1">
      <c r="A5368" s="215" t="s">
        <v>14337</v>
      </c>
      <c r="B5368" s="215" t="s">
        <v>14339</v>
      </c>
      <c r="C5368" s="215" t="str">
        <f t="shared" si="21"/>
        <v>TDMayo-Kebbi-Est</v>
      </c>
    </row>
    <row r="5369" spans="1:3" ht="12" customHeight="1">
      <c r="A5369" s="215" t="s">
        <v>14340</v>
      </c>
      <c r="B5369" s="215" t="s">
        <v>14341</v>
      </c>
      <c r="C5369" s="215" t="str">
        <f t="shared" si="21"/>
        <v>TDMāyū Kībbī al Gharbī</v>
      </c>
    </row>
    <row r="5370" spans="1:3" ht="12" customHeight="1">
      <c r="A5370" s="215" t="s">
        <v>14340</v>
      </c>
      <c r="B5370" s="215" t="s">
        <v>14342</v>
      </c>
      <c r="C5370" s="215" t="str">
        <f t="shared" si="21"/>
        <v>TDMayo-Kebbi-Ouest</v>
      </c>
    </row>
    <row r="5371" spans="1:3" ht="12" customHeight="1">
      <c r="A5371" s="215" t="s">
        <v>14343</v>
      </c>
      <c r="B5371" s="215" t="s">
        <v>14344</v>
      </c>
      <c r="C5371" s="215" t="str">
        <f t="shared" si="21"/>
        <v>TDMadīnat Injamīnā</v>
      </c>
    </row>
    <row r="5372" spans="1:3" ht="12" customHeight="1">
      <c r="A5372" s="215" t="s">
        <v>14343</v>
      </c>
      <c r="B5372" s="215" t="s">
        <v>14345</v>
      </c>
      <c r="C5372" s="215" t="str">
        <f t="shared" si="21"/>
        <v>TDVille de Ndjamena</v>
      </c>
    </row>
    <row r="5373" spans="1:3" ht="12" customHeight="1">
      <c r="A5373" s="215" t="s">
        <v>14346</v>
      </c>
      <c r="B5373" s="215" t="s">
        <v>14347</v>
      </c>
      <c r="C5373" s="215" t="str">
        <f t="shared" si="21"/>
        <v>TDWaddāy</v>
      </c>
    </row>
    <row r="5374" spans="1:3" ht="12" customHeight="1">
      <c r="A5374" s="215" t="s">
        <v>14346</v>
      </c>
      <c r="B5374" s="215" t="s">
        <v>14348</v>
      </c>
      <c r="C5374" s="215" t="str">
        <f t="shared" si="21"/>
        <v>TDOuaddaï</v>
      </c>
    </row>
    <row r="5375" spans="1:3" ht="12" customHeight="1">
      <c r="A5375" s="215" t="s">
        <v>14349</v>
      </c>
      <c r="B5375" s="215" t="s">
        <v>14350</v>
      </c>
      <c r="C5375" s="215" t="str">
        <f t="shared" si="21"/>
        <v>TDSalāmāt</v>
      </c>
    </row>
    <row r="5376" spans="1:3" ht="12" customHeight="1">
      <c r="A5376" s="215" t="s">
        <v>14349</v>
      </c>
      <c r="B5376" s="215" t="s">
        <v>14351</v>
      </c>
      <c r="C5376" s="215" t="str">
        <f t="shared" si="21"/>
        <v>TDSalamat</v>
      </c>
    </row>
    <row r="5377" spans="1:3" ht="12" customHeight="1">
      <c r="A5377" s="215" t="s">
        <v>14352</v>
      </c>
      <c r="B5377" s="215" t="s">
        <v>14353</v>
      </c>
      <c r="C5377" s="215" t="str">
        <f t="shared" si="21"/>
        <v>TDSīlā</v>
      </c>
    </row>
    <row r="5378" spans="1:3" ht="12" customHeight="1">
      <c r="A5378" s="215" t="s">
        <v>14352</v>
      </c>
      <c r="B5378" s="215" t="s">
        <v>14354</v>
      </c>
      <c r="C5378" s="215" t="str">
        <f t="shared" si="21"/>
        <v>TDSila</v>
      </c>
    </row>
    <row r="5379" spans="1:3" ht="12" customHeight="1">
      <c r="A5379" s="215" t="s">
        <v>14355</v>
      </c>
      <c r="B5379" s="215" t="s">
        <v>14356</v>
      </c>
      <c r="C5379" s="215" t="str">
        <f t="shared" si="21"/>
        <v>TDTānjilī</v>
      </c>
    </row>
    <row r="5380" spans="1:3" ht="12" customHeight="1">
      <c r="A5380" s="215" t="s">
        <v>14355</v>
      </c>
      <c r="B5380" s="215" t="s">
        <v>14357</v>
      </c>
      <c r="C5380" s="215" t="str">
        <f t="shared" si="21"/>
        <v>TDTandjilé</v>
      </c>
    </row>
    <row r="5381" spans="1:3" ht="12" customHeight="1">
      <c r="A5381" s="215" t="s">
        <v>14358</v>
      </c>
      <c r="B5381" s="215" t="s">
        <v>14359</v>
      </c>
      <c r="C5381" s="215" t="str">
        <f t="shared" si="21"/>
        <v>TDTibastī</v>
      </c>
    </row>
    <row r="5382" spans="1:3" ht="12" customHeight="1">
      <c r="A5382" s="215" t="s">
        <v>14358</v>
      </c>
      <c r="B5382" s="215" t="s">
        <v>14360</v>
      </c>
      <c r="C5382" s="215" t="str">
        <f t="shared" si="21"/>
        <v>TDTibesti</v>
      </c>
    </row>
    <row r="5383" spans="1:3" ht="12" customHeight="1">
      <c r="A5383" s="215" t="s">
        <v>14361</v>
      </c>
      <c r="B5383" s="215" t="s">
        <v>14362</v>
      </c>
      <c r="C5383" s="215" t="str">
        <f t="shared" si="21"/>
        <v>TDWādī Fīrā</v>
      </c>
    </row>
    <row r="5384" spans="1:3" ht="12" customHeight="1">
      <c r="A5384" s="215" t="s">
        <v>14361</v>
      </c>
      <c r="B5384" s="215" t="s">
        <v>14363</v>
      </c>
      <c r="C5384" s="215" t="str">
        <f t="shared" si="21"/>
        <v>TDWadi Fira</v>
      </c>
    </row>
    <row r="5385" spans="1:3" ht="12" customHeight="1">
      <c r="A5385" s="215" t="s">
        <v>14364</v>
      </c>
      <c r="B5385" s="215" t="s">
        <v>14365</v>
      </c>
      <c r="C5385" s="215" t="str">
        <f t="shared" si="21"/>
        <v>TGCentrale</v>
      </c>
    </row>
    <row r="5386" spans="1:3" ht="12" customHeight="1">
      <c r="A5386" s="215" t="s">
        <v>14366</v>
      </c>
      <c r="B5386" s="215" t="s">
        <v>14367</v>
      </c>
      <c r="C5386" s="215" t="str">
        <f t="shared" si="21"/>
        <v>TGKara</v>
      </c>
    </row>
    <row r="5387" spans="1:3" ht="12" customHeight="1">
      <c r="A5387" s="215" t="s">
        <v>14368</v>
      </c>
      <c r="B5387" s="215" t="s">
        <v>14369</v>
      </c>
      <c r="C5387" s="215" t="str">
        <f t="shared" si="21"/>
        <v>TGMaritime (Région)</v>
      </c>
    </row>
    <row r="5388" spans="1:3" ht="12" customHeight="1">
      <c r="A5388" s="215" t="s">
        <v>14370</v>
      </c>
      <c r="B5388" s="215" t="s">
        <v>6511</v>
      </c>
      <c r="C5388" s="215" t="str">
        <f t="shared" si="21"/>
        <v>TGPlateaux</v>
      </c>
    </row>
    <row r="5389" spans="1:3" ht="12" customHeight="1">
      <c r="A5389" s="215" t="s">
        <v>14371</v>
      </c>
      <c r="B5389" s="215" t="s">
        <v>6602</v>
      </c>
      <c r="C5389" s="215" t="str">
        <f t="shared" si="21"/>
        <v>TGSavanes</v>
      </c>
    </row>
    <row r="5390" spans="1:3" ht="12" customHeight="1">
      <c r="A5390" s="215" t="s">
        <v>14372</v>
      </c>
      <c r="B5390" s="215" t="s">
        <v>961</v>
      </c>
      <c r="C5390" s="215" t="str">
        <f t="shared" si="21"/>
        <v>THKrung Thep Maha Nakhon</v>
      </c>
    </row>
    <row r="5391" spans="1:3" ht="12" customHeight="1">
      <c r="A5391" s="215" t="s">
        <v>14373</v>
      </c>
      <c r="B5391" s="215" t="s">
        <v>14374</v>
      </c>
      <c r="C5391" s="215" t="str">
        <f t="shared" si="21"/>
        <v>THSamut Prakan</v>
      </c>
    </row>
    <row r="5392" spans="1:3" ht="12" customHeight="1">
      <c r="A5392" s="215" t="s">
        <v>14375</v>
      </c>
      <c r="B5392" s="215" t="s">
        <v>14376</v>
      </c>
      <c r="C5392" s="215" t="str">
        <f t="shared" si="21"/>
        <v>THNonthaburi</v>
      </c>
    </row>
    <row r="5393" spans="1:3" ht="12" customHeight="1">
      <c r="A5393" s="215" t="s">
        <v>14377</v>
      </c>
      <c r="B5393" s="215" t="s">
        <v>14378</v>
      </c>
      <c r="C5393" s="215" t="str">
        <f t="shared" si="21"/>
        <v>THPathum Thani</v>
      </c>
    </row>
    <row r="5394" spans="1:3" ht="12" customHeight="1">
      <c r="A5394" s="215" t="s">
        <v>14379</v>
      </c>
      <c r="B5394" s="215" t="s">
        <v>14380</v>
      </c>
      <c r="C5394" s="215" t="str">
        <f t="shared" si="21"/>
        <v>THPhra Nakhon Si Ayutthaya</v>
      </c>
    </row>
    <row r="5395" spans="1:3" ht="12" customHeight="1">
      <c r="A5395" s="215" t="s">
        <v>14381</v>
      </c>
      <c r="B5395" s="215" t="s">
        <v>14382</v>
      </c>
      <c r="C5395" s="215" t="str">
        <f t="shared" si="21"/>
        <v>THAng Thong</v>
      </c>
    </row>
    <row r="5396" spans="1:3" ht="12" customHeight="1">
      <c r="A5396" s="215" t="s">
        <v>14383</v>
      </c>
      <c r="B5396" s="215" t="s">
        <v>14384</v>
      </c>
      <c r="C5396" s="215" t="str">
        <f t="shared" si="21"/>
        <v>THLop Buri</v>
      </c>
    </row>
    <row r="5397" spans="1:3" ht="12" customHeight="1">
      <c r="A5397" s="215" t="s">
        <v>14385</v>
      </c>
      <c r="B5397" s="215" t="s">
        <v>14386</v>
      </c>
      <c r="C5397" s="215" t="str">
        <f t="shared" si="21"/>
        <v>THSing Buri</v>
      </c>
    </row>
    <row r="5398" spans="1:3" ht="12" customHeight="1">
      <c r="A5398" s="215" t="s">
        <v>14387</v>
      </c>
      <c r="B5398" s="215" t="s">
        <v>14388</v>
      </c>
      <c r="C5398" s="215" t="str">
        <f t="shared" si="21"/>
        <v>THChai Nat</v>
      </c>
    </row>
    <row r="5399" spans="1:3" ht="12" customHeight="1">
      <c r="A5399" s="215" t="s">
        <v>14389</v>
      </c>
      <c r="B5399" s="215" t="s">
        <v>14390</v>
      </c>
      <c r="C5399" s="215" t="str">
        <f t="shared" si="21"/>
        <v>THSaraburi</v>
      </c>
    </row>
    <row r="5400" spans="1:3" ht="12" customHeight="1">
      <c r="A5400" s="215" t="s">
        <v>14391</v>
      </c>
      <c r="B5400" s="215" t="s">
        <v>1328</v>
      </c>
      <c r="C5400" s="215" t="str">
        <f t="shared" si="21"/>
        <v>THChon Buri</v>
      </c>
    </row>
    <row r="5401" spans="1:3" ht="12" customHeight="1">
      <c r="A5401" s="215" t="s">
        <v>14392</v>
      </c>
      <c r="B5401" s="215" t="s">
        <v>1030</v>
      </c>
      <c r="C5401" s="215" t="str">
        <f t="shared" si="21"/>
        <v>THRayong</v>
      </c>
    </row>
    <row r="5402" spans="1:3" ht="12" customHeight="1">
      <c r="A5402" s="215" t="s">
        <v>14393</v>
      </c>
      <c r="B5402" s="215" t="s">
        <v>14394</v>
      </c>
      <c r="C5402" s="215" t="str">
        <f t="shared" si="21"/>
        <v>THChanthaburi</v>
      </c>
    </row>
    <row r="5403" spans="1:3" ht="12" customHeight="1">
      <c r="A5403" s="215" t="s">
        <v>14395</v>
      </c>
      <c r="B5403" s="215" t="s">
        <v>14396</v>
      </c>
      <c r="C5403" s="215" t="str">
        <f t="shared" si="21"/>
        <v>THTrat</v>
      </c>
    </row>
    <row r="5404" spans="1:3" ht="12" customHeight="1">
      <c r="A5404" s="215" t="s">
        <v>14397</v>
      </c>
      <c r="B5404" s="215" t="s">
        <v>14398</v>
      </c>
      <c r="C5404" s="215" t="str">
        <f t="shared" si="21"/>
        <v>THChachoengsao</v>
      </c>
    </row>
    <row r="5405" spans="1:3" ht="12" customHeight="1">
      <c r="A5405" s="215" t="s">
        <v>14399</v>
      </c>
      <c r="B5405" s="215" t="s">
        <v>14400</v>
      </c>
      <c r="C5405" s="215" t="str">
        <f t="shared" si="21"/>
        <v>THPrachin Buri</v>
      </c>
    </row>
    <row r="5406" spans="1:3" ht="12" customHeight="1">
      <c r="A5406" s="215" t="s">
        <v>14401</v>
      </c>
      <c r="B5406" s="215" t="s">
        <v>14402</v>
      </c>
      <c r="C5406" s="215" t="str">
        <f t="shared" si="21"/>
        <v>THNakhon Nayok</v>
      </c>
    </row>
    <row r="5407" spans="1:3" ht="12" customHeight="1">
      <c r="A5407" s="215" t="s">
        <v>14403</v>
      </c>
      <c r="B5407" s="215" t="s">
        <v>14404</v>
      </c>
      <c r="C5407" s="215" t="str">
        <f t="shared" si="21"/>
        <v>THSa Kaeo</v>
      </c>
    </row>
    <row r="5408" spans="1:3" ht="12" customHeight="1">
      <c r="A5408" s="215" t="s">
        <v>14405</v>
      </c>
      <c r="B5408" s="215" t="s">
        <v>14406</v>
      </c>
      <c r="C5408" s="215" t="str">
        <f t="shared" si="21"/>
        <v>THNakhon Ratchasima</v>
      </c>
    </row>
    <row r="5409" spans="1:3" ht="12" customHeight="1">
      <c r="A5409" s="215" t="s">
        <v>14407</v>
      </c>
      <c r="B5409" s="215" t="s">
        <v>14408</v>
      </c>
      <c r="C5409" s="215" t="str">
        <f t="shared" si="21"/>
        <v>THBuri Ram</v>
      </c>
    </row>
    <row r="5410" spans="1:3" ht="12" customHeight="1">
      <c r="A5410" s="215" t="s">
        <v>14409</v>
      </c>
      <c r="B5410" s="215" t="s">
        <v>14410</v>
      </c>
      <c r="C5410" s="215" t="str">
        <f t="shared" si="21"/>
        <v>THSurin</v>
      </c>
    </row>
    <row r="5411" spans="1:3" ht="12" customHeight="1">
      <c r="A5411" s="215" t="s">
        <v>14411</v>
      </c>
      <c r="B5411" s="215" t="s">
        <v>14412</v>
      </c>
      <c r="C5411" s="215" t="str">
        <f t="shared" si="21"/>
        <v>THSi Sa Ket</v>
      </c>
    </row>
    <row r="5412" spans="1:3" ht="12" customHeight="1">
      <c r="A5412" s="215" t="s">
        <v>14413</v>
      </c>
      <c r="B5412" s="215" t="s">
        <v>14414</v>
      </c>
      <c r="C5412" s="215" t="str">
        <f t="shared" si="21"/>
        <v>THUbon Ratchathani</v>
      </c>
    </row>
    <row r="5413" spans="1:3" ht="12" customHeight="1">
      <c r="A5413" s="215" t="s">
        <v>14415</v>
      </c>
      <c r="B5413" s="215" t="s">
        <v>14416</v>
      </c>
      <c r="C5413" s="215" t="str">
        <f t="shared" si="21"/>
        <v>THYasothon</v>
      </c>
    </row>
    <row r="5414" spans="1:3" ht="12" customHeight="1">
      <c r="A5414" s="215" t="s">
        <v>14417</v>
      </c>
      <c r="B5414" s="215" t="s">
        <v>14418</v>
      </c>
      <c r="C5414" s="215" t="str">
        <f t="shared" si="21"/>
        <v>THChaiyaphum</v>
      </c>
    </row>
    <row r="5415" spans="1:3" ht="12" customHeight="1">
      <c r="A5415" s="215" t="s">
        <v>14419</v>
      </c>
      <c r="B5415" s="215" t="s">
        <v>14420</v>
      </c>
      <c r="C5415" s="215" t="str">
        <f t="shared" si="21"/>
        <v>THAmnat Charoen</v>
      </c>
    </row>
    <row r="5416" spans="1:3" ht="12" customHeight="1">
      <c r="A5416" s="215" t="s">
        <v>14421</v>
      </c>
      <c r="B5416" s="215" t="s">
        <v>14422</v>
      </c>
      <c r="C5416" s="215" t="str">
        <f t="shared" si="21"/>
        <v>THBueng Kan</v>
      </c>
    </row>
    <row r="5417" spans="1:3" ht="12" customHeight="1">
      <c r="A5417" s="215" t="s">
        <v>14423</v>
      </c>
      <c r="B5417" s="215" t="s">
        <v>14424</v>
      </c>
      <c r="C5417" s="215" t="str">
        <f t="shared" si="21"/>
        <v>THNong Bua Lam Phu</v>
      </c>
    </row>
    <row r="5418" spans="1:3" ht="12" customHeight="1">
      <c r="A5418" s="215" t="s">
        <v>14425</v>
      </c>
      <c r="B5418" s="215" t="s">
        <v>14426</v>
      </c>
      <c r="C5418" s="215" t="str">
        <f t="shared" si="21"/>
        <v>THKhon Kaen</v>
      </c>
    </row>
    <row r="5419" spans="1:3" ht="12" customHeight="1">
      <c r="A5419" s="215" t="s">
        <v>14427</v>
      </c>
      <c r="B5419" s="215" t="s">
        <v>14428</v>
      </c>
      <c r="C5419" s="215" t="str">
        <f t="shared" si="21"/>
        <v>THUdon Thani</v>
      </c>
    </row>
    <row r="5420" spans="1:3" ht="12" customHeight="1">
      <c r="A5420" s="215" t="s">
        <v>14429</v>
      </c>
      <c r="B5420" s="215" t="s">
        <v>14430</v>
      </c>
      <c r="C5420" s="215" t="str">
        <f t="shared" si="21"/>
        <v>THLoei</v>
      </c>
    </row>
    <row r="5421" spans="1:3" ht="12" customHeight="1">
      <c r="A5421" s="215" t="s">
        <v>14431</v>
      </c>
      <c r="B5421" s="215" t="s">
        <v>14432</v>
      </c>
      <c r="C5421" s="215" t="str">
        <f t="shared" si="21"/>
        <v>THNong Khai</v>
      </c>
    </row>
    <row r="5422" spans="1:3" ht="12" customHeight="1">
      <c r="A5422" s="215" t="s">
        <v>14433</v>
      </c>
      <c r="B5422" s="215" t="s">
        <v>14434</v>
      </c>
      <c r="C5422" s="215" t="str">
        <f t="shared" si="21"/>
        <v>THMaha Sarakham</v>
      </c>
    </row>
    <row r="5423" spans="1:3" ht="12" customHeight="1">
      <c r="A5423" s="215" t="s">
        <v>14435</v>
      </c>
      <c r="B5423" s="215" t="s">
        <v>14436</v>
      </c>
      <c r="C5423" s="215" t="str">
        <f t="shared" si="21"/>
        <v>THRoi Et</v>
      </c>
    </row>
    <row r="5424" spans="1:3" ht="12" customHeight="1">
      <c r="A5424" s="215" t="s">
        <v>14437</v>
      </c>
      <c r="B5424" s="215" t="s">
        <v>14438</v>
      </c>
      <c r="C5424" s="215" t="str">
        <f t="shared" si="21"/>
        <v>THKalasin</v>
      </c>
    </row>
    <row r="5425" spans="1:3" ht="12" customHeight="1">
      <c r="A5425" s="215" t="s">
        <v>14439</v>
      </c>
      <c r="B5425" s="215" t="s">
        <v>14440</v>
      </c>
      <c r="C5425" s="215" t="str">
        <f t="shared" si="21"/>
        <v>THSakon Nakhon</v>
      </c>
    </row>
    <row r="5426" spans="1:3" ht="12" customHeight="1">
      <c r="A5426" s="215" t="s">
        <v>14441</v>
      </c>
      <c r="B5426" s="215" t="s">
        <v>14442</v>
      </c>
      <c r="C5426" s="215" t="str">
        <f t="shared" si="21"/>
        <v>THNakhon Phanom</v>
      </c>
    </row>
    <row r="5427" spans="1:3" ht="12" customHeight="1">
      <c r="A5427" s="215" t="s">
        <v>14443</v>
      </c>
      <c r="B5427" s="215" t="s">
        <v>14444</v>
      </c>
      <c r="C5427" s="215" t="str">
        <f t="shared" si="21"/>
        <v>THMukdahan</v>
      </c>
    </row>
    <row r="5428" spans="1:3" ht="12" customHeight="1">
      <c r="A5428" s="215" t="s">
        <v>14445</v>
      </c>
      <c r="B5428" s="215" t="s">
        <v>14446</v>
      </c>
      <c r="C5428" s="215" t="str">
        <f t="shared" si="21"/>
        <v>THChiang Mai</v>
      </c>
    </row>
    <row r="5429" spans="1:3" ht="12" customHeight="1">
      <c r="A5429" s="215" t="s">
        <v>14447</v>
      </c>
      <c r="B5429" s="215" t="s">
        <v>14448</v>
      </c>
      <c r="C5429" s="215" t="str">
        <f t="shared" si="21"/>
        <v>THLamphun</v>
      </c>
    </row>
    <row r="5430" spans="1:3" ht="12" customHeight="1">
      <c r="A5430" s="215" t="s">
        <v>14449</v>
      </c>
      <c r="B5430" s="215" t="s">
        <v>14450</v>
      </c>
      <c r="C5430" s="215" t="str">
        <f t="shared" si="21"/>
        <v>THLampang</v>
      </c>
    </row>
    <row r="5431" spans="1:3" ht="12" customHeight="1">
      <c r="A5431" s="215" t="s">
        <v>14451</v>
      </c>
      <c r="B5431" s="215" t="s">
        <v>14452</v>
      </c>
      <c r="C5431" s="215" t="str">
        <f t="shared" si="21"/>
        <v>THUttaradit</v>
      </c>
    </row>
    <row r="5432" spans="1:3" ht="12" customHeight="1">
      <c r="A5432" s="215" t="s">
        <v>14453</v>
      </c>
      <c r="B5432" s="215" t="s">
        <v>14454</v>
      </c>
      <c r="C5432" s="215" t="str">
        <f t="shared" si="21"/>
        <v>THPhrae</v>
      </c>
    </row>
    <row r="5433" spans="1:3" ht="12" customHeight="1">
      <c r="A5433" s="215" t="s">
        <v>14455</v>
      </c>
      <c r="B5433" s="215" t="s">
        <v>14456</v>
      </c>
      <c r="C5433" s="215" t="str">
        <f t="shared" si="21"/>
        <v>THNan</v>
      </c>
    </row>
    <row r="5434" spans="1:3" ht="12" customHeight="1">
      <c r="A5434" s="215" t="s">
        <v>14457</v>
      </c>
      <c r="B5434" s="215" t="s">
        <v>14458</v>
      </c>
      <c r="C5434" s="215" t="str">
        <f t="shared" si="21"/>
        <v>THPhayao</v>
      </c>
    </row>
    <row r="5435" spans="1:3" ht="12" customHeight="1">
      <c r="A5435" s="215" t="s">
        <v>14459</v>
      </c>
      <c r="B5435" s="215" t="s">
        <v>14460</v>
      </c>
      <c r="C5435" s="215" t="str">
        <f t="shared" si="21"/>
        <v>THChiang Rai</v>
      </c>
    </row>
    <row r="5436" spans="1:3" ht="12" customHeight="1">
      <c r="A5436" s="215" t="s">
        <v>14461</v>
      </c>
      <c r="B5436" s="215" t="s">
        <v>14462</v>
      </c>
      <c r="C5436" s="215" t="str">
        <f t="shared" si="21"/>
        <v>THMae Hong Son</v>
      </c>
    </row>
    <row r="5437" spans="1:3" ht="12" customHeight="1">
      <c r="A5437" s="215" t="s">
        <v>14463</v>
      </c>
      <c r="B5437" s="215" t="s">
        <v>14464</v>
      </c>
      <c r="C5437" s="215" t="str">
        <f t="shared" si="21"/>
        <v>THNakhon Sawan</v>
      </c>
    </row>
    <row r="5438" spans="1:3" ht="12" customHeight="1">
      <c r="A5438" s="215" t="s">
        <v>14465</v>
      </c>
      <c r="B5438" s="215" t="s">
        <v>14466</v>
      </c>
      <c r="C5438" s="215" t="str">
        <f t="shared" si="21"/>
        <v>THUthai Thani</v>
      </c>
    </row>
    <row r="5439" spans="1:3" ht="12" customHeight="1">
      <c r="A5439" s="215" t="s">
        <v>14467</v>
      </c>
      <c r="B5439" s="215" t="s">
        <v>14468</v>
      </c>
      <c r="C5439" s="215" t="str">
        <f t="shared" si="21"/>
        <v>THKamphaeng Phet</v>
      </c>
    </row>
    <row r="5440" spans="1:3" ht="12" customHeight="1">
      <c r="A5440" s="215" t="s">
        <v>14469</v>
      </c>
      <c r="B5440" s="215" t="s">
        <v>14470</v>
      </c>
      <c r="C5440" s="215" t="str">
        <f t="shared" si="21"/>
        <v>THTak</v>
      </c>
    </row>
    <row r="5441" spans="1:3" ht="12" customHeight="1">
      <c r="A5441" s="215" t="s">
        <v>14471</v>
      </c>
      <c r="B5441" s="215" t="s">
        <v>14472</v>
      </c>
      <c r="C5441" s="215" t="str">
        <f t="shared" si="21"/>
        <v>THSukhothai</v>
      </c>
    </row>
    <row r="5442" spans="1:3" ht="12" customHeight="1">
      <c r="A5442" s="215" t="s">
        <v>14473</v>
      </c>
      <c r="B5442" s="215" t="s">
        <v>14474</v>
      </c>
      <c r="C5442" s="215" t="str">
        <f t="shared" si="21"/>
        <v>THPhitsanulok</v>
      </c>
    </row>
    <row r="5443" spans="1:3" ht="12" customHeight="1">
      <c r="A5443" s="215" t="s">
        <v>14475</v>
      </c>
      <c r="B5443" s="215" t="s">
        <v>14476</v>
      </c>
      <c r="C5443" s="215" t="str">
        <f t="shared" si="21"/>
        <v>THPhichit</v>
      </c>
    </row>
    <row r="5444" spans="1:3" ht="12" customHeight="1">
      <c r="A5444" s="215" t="s">
        <v>14477</v>
      </c>
      <c r="B5444" s="215" t="s">
        <v>14478</v>
      </c>
      <c r="C5444" s="215" t="str">
        <f t="shared" si="21"/>
        <v>THPhetchabun</v>
      </c>
    </row>
    <row r="5445" spans="1:3" ht="12" customHeight="1">
      <c r="A5445" s="215" t="s">
        <v>14479</v>
      </c>
      <c r="B5445" s="215" t="s">
        <v>14480</v>
      </c>
      <c r="C5445" s="215" t="str">
        <f t="shared" si="21"/>
        <v>THRatchaburi</v>
      </c>
    </row>
    <row r="5446" spans="1:3" ht="12" customHeight="1">
      <c r="A5446" s="215" t="s">
        <v>14481</v>
      </c>
      <c r="B5446" s="215" t="s">
        <v>14482</v>
      </c>
      <c r="C5446" s="215" t="str">
        <f t="shared" si="21"/>
        <v>THKanchanaburi</v>
      </c>
    </row>
    <row r="5447" spans="1:3" ht="12" customHeight="1">
      <c r="A5447" s="215" t="s">
        <v>14483</v>
      </c>
      <c r="B5447" s="215" t="s">
        <v>14484</v>
      </c>
      <c r="C5447" s="215" t="str">
        <f t="shared" si="21"/>
        <v>THSuphan Buri</v>
      </c>
    </row>
    <row r="5448" spans="1:3" ht="12" customHeight="1">
      <c r="A5448" s="215" t="s">
        <v>14485</v>
      </c>
      <c r="B5448" s="215" t="s">
        <v>14486</v>
      </c>
      <c r="C5448" s="215" t="str">
        <f t="shared" si="21"/>
        <v>THNakhon Pathom</v>
      </c>
    </row>
    <row r="5449" spans="1:3" ht="12" customHeight="1">
      <c r="A5449" s="215" t="s">
        <v>14487</v>
      </c>
      <c r="B5449" s="215" t="s">
        <v>14488</v>
      </c>
      <c r="C5449" s="215" t="str">
        <f t="shared" si="21"/>
        <v>THSamut Sakhon</v>
      </c>
    </row>
    <row r="5450" spans="1:3" ht="12" customHeight="1">
      <c r="A5450" s="215" t="s">
        <v>14489</v>
      </c>
      <c r="B5450" s="215" t="s">
        <v>14490</v>
      </c>
      <c r="C5450" s="215" t="str">
        <f t="shared" si="21"/>
        <v>THSamut Songkhram</v>
      </c>
    </row>
    <row r="5451" spans="1:3" ht="12" customHeight="1">
      <c r="A5451" s="215" t="s">
        <v>14491</v>
      </c>
      <c r="B5451" s="215" t="s">
        <v>14492</v>
      </c>
      <c r="C5451" s="215" t="str">
        <f t="shared" si="21"/>
        <v>THPhetchaburi</v>
      </c>
    </row>
    <row r="5452" spans="1:3" ht="12" customHeight="1">
      <c r="A5452" s="215" t="s">
        <v>14493</v>
      </c>
      <c r="B5452" s="215" t="s">
        <v>14494</v>
      </c>
      <c r="C5452" s="215" t="str">
        <f t="shared" si="21"/>
        <v>THPrachuap Khiri Khan</v>
      </c>
    </row>
    <row r="5453" spans="1:3" ht="12" customHeight="1">
      <c r="A5453" s="215" t="s">
        <v>14495</v>
      </c>
      <c r="B5453" s="215" t="s">
        <v>14496</v>
      </c>
      <c r="C5453" s="215" t="str">
        <f t="shared" si="21"/>
        <v>THNakhon Si Thammarat</v>
      </c>
    </row>
    <row r="5454" spans="1:3" ht="12" customHeight="1">
      <c r="A5454" s="215" t="s">
        <v>14497</v>
      </c>
      <c r="B5454" s="215" t="s">
        <v>14498</v>
      </c>
      <c r="C5454" s="215" t="str">
        <f t="shared" si="21"/>
        <v>THKrabi</v>
      </c>
    </row>
    <row r="5455" spans="1:3" ht="12" customHeight="1">
      <c r="A5455" s="215" t="s">
        <v>14499</v>
      </c>
      <c r="B5455" s="215" t="s">
        <v>14500</v>
      </c>
      <c r="C5455" s="215" t="str">
        <f t="shared" si="21"/>
        <v>THPhangnga</v>
      </c>
    </row>
    <row r="5456" spans="1:3" ht="12" customHeight="1">
      <c r="A5456" s="215" t="s">
        <v>14501</v>
      </c>
      <c r="B5456" s="215" t="s">
        <v>1390</v>
      </c>
      <c r="C5456" s="215" t="str">
        <f t="shared" si="21"/>
        <v>THPhuket</v>
      </c>
    </row>
    <row r="5457" spans="1:3" ht="12" customHeight="1">
      <c r="A5457" s="215" t="s">
        <v>14502</v>
      </c>
      <c r="B5457" s="215" t="s">
        <v>14503</v>
      </c>
      <c r="C5457" s="215" t="str">
        <f t="shared" si="21"/>
        <v>THSurat Thani</v>
      </c>
    </row>
    <row r="5458" spans="1:3" ht="12" customHeight="1">
      <c r="A5458" s="215" t="s">
        <v>14504</v>
      </c>
      <c r="B5458" s="215" t="s">
        <v>14505</v>
      </c>
      <c r="C5458" s="215" t="str">
        <f t="shared" si="21"/>
        <v>THRanong</v>
      </c>
    </row>
    <row r="5459" spans="1:3" ht="12" customHeight="1">
      <c r="A5459" s="215" t="s">
        <v>14506</v>
      </c>
      <c r="B5459" s="215" t="s">
        <v>14507</v>
      </c>
      <c r="C5459" s="215" t="str">
        <f t="shared" si="21"/>
        <v>THChumphon</v>
      </c>
    </row>
    <row r="5460" spans="1:3" ht="12" customHeight="1">
      <c r="A5460" s="215" t="s">
        <v>14508</v>
      </c>
      <c r="B5460" s="215" t="s">
        <v>14509</v>
      </c>
      <c r="C5460" s="215" t="str">
        <f t="shared" si="21"/>
        <v>THSongkhla</v>
      </c>
    </row>
    <row r="5461" spans="1:3" ht="12" customHeight="1">
      <c r="A5461" s="215" t="s">
        <v>14510</v>
      </c>
      <c r="B5461" s="215" t="s">
        <v>14511</v>
      </c>
      <c r="C5461" s="215" t="str">
        <f t="shared" si="21"/>
        <v>THSatun</v>
      </c>
    </row>
    <row r="5462" spans="1:3" ht="12" customHeight="1">
      <c r="A5462" s="215" t="s">
        <v>14512</v>
      </c>
      <c r="B5462" s="215" t="s">
        <v>14513</v>
      </c>
      <c r="C5462" s="215" t="str">
        <f t="shared" si="21"/>
        <v>THTrang</v>
      </c>
    </row>
    <row r="5463" spans="1:3" ht="12" customHeight="1">
      <c r="A5463" s="215" t="s">
        <v>14514</v>
      </c>
      <c r="B5463" s="215" t="s">
        <v>14515</v>
      </c>
      <c r="C5463" s="215" t="str">
        <f t="shared" si="21"/>
        <v>THPhatthalung</v>
      </c>
    </row>
    <row r="5464" spans="1:3" ht="12" customHeight="1">
      <c r="A5464" s="215" t="s">
        <v>14516</v>
      </c>
      <c r="B5464" s="215" t="s">
        <v>14517</v>
      </c>
      <c r="C5464" s="215" t="str">
        <f t="shared" si="21"/>
        <v>THPattani</v>
      </c>
    </row>
    <row r="5465" spans="1:3" ht="12" customHeight="1">
      <c r="A5465" s="215" t="s">
        <v>14518</v>
      </c>
      <c r="B5465" s="215" t="s">
        <v>14519</v>
      </c>
      <c r="C5465" s="215" t="str">
        <f t="shared" si="21"/>
        <v>THYala</v>
      </c>
    </row>
    <row r="5466" spans="1:3" ht="12" customHeight="1">
      <c r="A5466" s="215" t="s">
        <v>14520</v>
      </c>
      <c r="B5466" s="215" t="s">
        <v>14521</v>
      </c>
      <c r="C5466" s="215" t="str">
        <f t="shared" si="21"/>
        <v>THNarathiwat</v>
      </c>
    </row>
    <row r="5467" spans="1:3" ht="12" customHeight="1">
      <c r="A5467" s="215" t="s">
        <v>14522</v>
      </c>
      <c r="B5467" s="215" t="s">
        <v>14523</v>
      </c>
      <c r="C5467" s="215" t="str">
        <f t="shared" si="21"/>
        <v>THPhatthaya</v>
      </c>
    </row>
    <row r="5468" spans="1:3" ht="12" customHeight="1">
      <c r="A5468" s="215" t="s">
        <v>14524</v>
      </c>
      <c r="B5468" s="215" t="s">
        <v>14525</v>
      </c>
      <c r="C5468" s="215" t="str">
        <f t="shared" si="21"/>
        <v>TJKhatlon</v>
      </c>
    </row>
    <row r="5469" spans="1:3" ht="12" customHeight="1">
      <c r="A5469" s="215" t="s">
        <v>14526</v>
      </c>
      <c r="B5469" s="215" t="s">
        <v>14527</v>
      </c>
      <c r="C5469" s="215" t="str">
        <f t="shared" si="21"/>
        <v>TJSughd</v>
      </c>
    </row>
    <row r="5470" spans="1:3" ht="12" customHeight="1">
      <c r="A5470" s="215" t="s">
        <v>14528</v>
      </c>
      <c r="B5470" s="215" t="s">
        <v>14529</v>
      </c>
      <c r="C5470" s="215" t="str">
        <f t="shared" si="21"/>
        <v>TJKŭhistoni Badakhshon</v>
      </c>
    </row>
    <row r="5471" spans="1:3" ht="12" customHeight="1">
      <c r="A5471" s="215" t="s">
        <v>14530</v>
      </c>
      <c r="B5471" s="215" t="s">
        <v>14531</v>
      </c>
      <c r="C5471" s="215" t="str">
        <f t="shared" si="21"/>
        <v>TJDushanbe</v>
      </c>
    </row>
    <row r="5472" spans="1:3" ht="12" customHeight="1">
      <c r="A5472" s="215" t="s">
        <v>14532</v>
      </c>
      <c r="B5472" s="215" t="s">
        <v>14533</v>
      </c>
      <c r="C5472" s="215" t="str">
        <f t="shared" si="21"/>
        <v>TJnohiyahoi tobei jumhurí</v>
      </c>
    </row>
    <row r="5473" spans="1:3" ht="12" customHeight="1">
      <c r="A5473" s="215" t="s">
        <v>14534</v>
      </c>
      <c r="B5473" s="215" t="s">
        <v>14535</v>
      </c>
      <c r="C5473" s="215" t="str">
        <f t="shared" si="21"/>
        <v>TLAileu</v>
      </c>
    </row>
    <row r="5474" spans="1:3" ht="12" customHeight="1">
      <c r="A5474" s="215" t="s">
        <v>14534</v>
      </c>
      <c r="B5474" s="215" t="s">
        <v>14535</v>
      </c>
      <c r="C5474" s="215" t="str">
        <f t="shared" si="21"/>
        <v>TLAileu</v>
      </c>
    </row>
    <row r="5475" spans="1:3" ht="12" customHeight="1">
      <c r="A5475" s="215" t="s">
        <v>14536</v>
      </c>
      <c r="B5475" s="215" t="s">
        <v>14537</v>
      </c>
      <c r="C5475" s="215" t="str">
        <f t="shared" si="21"/>
        <v>TLAinaro</v>
      </c>
    </row>
    <row r="5476" spans="1:3" ht="12" customHeight="1">
      <c r="A5476" s="215" t="s">
        <v>14536</v>
      </c>
      <c r="B5476" s="215" t="s">
        <v>14538</v>
      </c>
      <c r="C5476" s="215" t="str">
        <f t="shared" si="21"/>
        <v>TLAinaru</v>
      </c>
    </row>
    <row r="5477" spans="1:3" ht="12" customHeight="1">
      <c r="A5477" s="215" t="s">
        <v>14539</v>
      </c>
      <c r="B5477" s="215" t="s">
        <v>14540</v>
      </c>
      <c r="C5477" s="215" t="str">
        <f t="shared" si="21"/>
        <v>TLBaucau</v>
      </c>
    </row>
    <row r="5478" spans="1:3" ht="12" customHeight="1">
      <c r="A5478" s="215" t="s">
        <v>14539</v>
      </c>
      <c r="B5478" s="215" t="s">
        <v>14541</v>
      </c>
      <c r="C5478" s="215" t="str">
        <f t="shared" si="21"/>
        <v>TLBaukau</v>
      </c>
    </row>
    <row r="5479" spans="1:3" ht="12" customHeight="1">
      <c r="A5479" s="215" t="s">
        <v>14542</v>
      </c>
      <c r="B5479" s="215" t="s">
        <v>14543</v>
      </c>
      <c r="C5479" s="215" t="str">
        <f t="shared" si="21"/>
        <v>TLBobonaro</v>
      </c>
    </row>
    <row r="5480" spans="1:3" ht="12" customHeight="1">
      <c r="A5480" s="215" t="s">
        <v>14542</v>
      </c>
      <c r="B5480" s="215" t="s">
        <v>14544</v>
      </c>
      <c r="C5480" s="215" t="str">
        <f t="shared" si="21"/>
        <v>TLBobonaru</v>
      </c>
    </row>
    <row r="5481" spans="1:3" ht="12" customHeight="1">
      <c r="A5481" s="215" t="s">
        <v>14545</v>
      </c>
      <c r="B5481" s="215" t="s">
        <v>14546</v>
      </c>
      <c r="C5481" s="215" t="str">
        <f t="shared" si="21"/>
        <v>TLCova Lima</v>
      </c>
    </row>
    <row r="5482" spans="1:3" ht="12" customHeight="1">
      <c r="A5482" s="215" t="s">
        <v>14545</v>
      </c>
      <c r="B5482" s="215" t="s">
        <v>14547</v>
      </c>
      <c r="C5482" s="215" t="str">
        <f t="shared" si="21"/>
        <v>TLKovalima</v>
      </c>
    </row>
    <row r="5483" spans="1:3" ht="12" customHeight="1">
      <c r="A5483" s="215" t="s">
        <v>14548</v>
      </c>
      <c r="B5483" s="215" t="s">
        <v>14549</v>
      </c>
      <c r="C5483" s="215" t="str">
        <f t="shared" si="21"/>
        <v>TLDíli</v>
      </c>
    </row>
    <row r="5484" spans="1:3" ht="12" customHeight="1">
      <c r="A5484" s="215" t="s">
        <v>14548</v>
      </c>
      <c r="B5484" s="215" t="s">
        <v>14549</v>
      </c>
      <c r="C5484" s="215" t="str">
        <f t="shared" si="21"/>
        <v>TLDíli</v>
      </c>
    </row>
    <row r="5485" spans="1:3" ht="12" customHeight="1">
      <c r="A5485" s="215" t="s">
        <v>14550</v>
      </c>
      <c r="B5485" s="215" t="s">
        <v>14551</v>
      </c>
      <c r="C5485" s="215" t="str">
        <f t="shared" si="21"/>
        <v>TLErmera</v>
      </c>
    </row>
    <row r="5486" spans="1:3" ht="12" customHeight="1">
      <c r="A5486" s="215" t="s">
        <v>14550</v>
      </c>
      <c r="B5486" s="215" t="s">
        <v>14551</v>
      </c>
      <c r="C5486" s="215" t="str">
        <f t="shared" si="21"/>
        <v>TLErmera</v>
      </c>
    </row>
    <row r="5487" spans="1:3" ht="12" customHeight="1">
      <c r="A5487" s="215" t="s">
        <v>14552</v>
      </c>
      <c r="B5487" s="215" t="s">
        <v>14553</v>
      </c>
      <c r="C5487" s="215" t="str">
        <f t="shared" si="21"/>
        <v>TLLautém</v>
      </c>
    </row>
    <row r="5488" spans="1:3" ht="12" customHeight="1">
      <c r="A5488" s="215" t="s">
        <v>14552</v>
      </c>
      <c r="B5488" s="215" t="s">
        <v>14554</v>
      </c>
      <c r="C5488" s="215" t="str">
        <f t="shared" si="21"/>
        <v>TLLautein</v>
      </c>
    </row>
    <row r="5489" spans="1:3" ht="12" customHeight="1">
      <c r="A5489" s="215" t="s">
        <v>14555</v>
      </c>
      <c r="B5489" s="215" t="s">
        <v>14556</v>
      </c>
      <c r="C5489" s="215" t="str">
        <f t="shared" si="21"/>
        <v>TLLiquiça</v>
      </c>
    </row>
    <row r="5490" spans="1:3" ht="12" customHeight="1">
      <c r="A5490" s="215" t="s">
        <v>14555</v>
      </c>
      <c r="B5490" s="215" t="s">
        <v>14557</v>
      </c>
      <c r="C5490" s="215" t="str">
        <f t="shared" si="21"/>
        <v>TLLikisá</v>
      </c>
    </row>
    <row r="5491" spans="1:3" ht="12" customHeight="1">
      <c r="A5491" s="215" t="s">
        <v>14558</v>
      </c>
      <c r="B5491" s="215" t="s">
        <v>14559</v>
      </c>
      <c r="C5491" s="215" t="str">
        <f t="shared" si="21"/>
        <v>TLManufahi</v>
      </c>
    </row>
    <row r="5492" spans="1:3" ht="12" customHeight="1">
      <c r="A5492" s="215" t="s">
        <v>14558</v>
      </c>
      <c r="B5492" s="215" t="s">
        <v>14559</v>
      </c>
      <c r="C5492" s="215" t="str">
        <f t="shared" si="21"/>
        <v>TLManufahi</v>
      </c>
    </row>
    <row r="5493" spans="1:3" ht="12" customHeight="1">
      <c r="A5493" s="215" t="s">
        <v>14560</v>
      </c>
      <c r="B5493" s="215" t="s">
        <v>14561</v>
      </c>
      <c r="C5493" s="215" t="str">
        <f t="shared" si="21"/>
        <v>TLManatuto</v>
      </c>
    </row>
    <row r="5494" spans="1:3" ht="12" customHeight="1">
      <c r="A5494" s="215" t="s">
        <v>14560</v>
      </c>
      <c r="B5494" s="215" t="s">
        <v>14562</v>
      </c>
      <c r="C5494" s="215" t="str">
        <f t="shared" si="21"/>
        <v>TLManatutu</v>
      </c>
    </row>
    <row r="5495" spans="1:3" ht="12" customHeight="1">
      <c r="A5495" s="215" t="s">
        <v>14563</v>
      </c>
      <c r="B5495" s="215" t="s">
        <v>14564</v>
      </c>
      <c r="C5495" s="215" t="str">
        <f t="shared" si="21"/>
        <v>TLViqueque</v>
      </c>
    </row>
    <row r="5496" spans="1:3" ht="12" customHeight="1">
      <c r="A5496" s="215" t="s">
        <v>14563</v>
      </c>
      <c r="B5496" s="215" t="s">
        <v>14565</v>
      </c>
      <c r="C5496" s="215" t="str">
        <f t="shared" si="21"/>
        <v>TLVikeke</v>
      </c>
    </row>
    <row r="5497" spans="1:3" ht="12" customHeight="1">
      <c r="A5497" s="215" t="s">
        <v>14566</v>
      </c>
      <c r="B5497" s="215" t="s">
        <v>14567</v>
      </c>
      <c r="C5497" s="215" t="str">
        <f t="shared" si="21"/>
        <v>TLOé-Cusse Ambeno</v>
      </c>
    </row>
    <row r="5498" spans="1:3" ht="12" customHeight="1">
      <c r="A5498" s="215" t="s">
        <v>14566</v>
      </c>
      <c r="B5498" s="215" t="s">
        <v>14568</v>
      </c>
      <c r="C5498" s="215" t="str">
        <f t="shared" si="21"/>
        <v>TLOekusi-Ambenu</v>
      </c>
    </row>
    <row r="5499" spans="1:3" ht="12" customHeight="1">
      <c r="A5499" s="215" t="s">
        <v>14569</v>
      </c>
      <c r="B5499" s="215" t="s">
        <v>14570</v>
      </c>
      <c r="C5499" s="215" t="str">
        <f t="shared" si="21"/>
        <v>TMAşgabat</v>
      </c>
    </row>
    <row r="5500" spans="1:3" ht="12" customHeight="1">
      <c r="A5500" s="215" t="s">
        <v>14571</v>
      </c>
      <c r="B5500" s="215" t="s">
        <v>14572</v>
      </c>
      <c r="C5500" s="215" t="str">
        <f t="shared" si="21"/>
        <v>TMAhal</v>
      </c>
    </row>
    <row r="5501" spans="1:3" ht="12" customHeight="1">
      <c r="A5501" s="215" t="s">
        <v>14573</v>
      </c>
      <c r="B5501" s="215" t="s">
        <v>14574</v>
      </c>
      <c r="C5501" s="215" t="str">
        <f t="shared" si="21"/>
        <v>TMBalkan</v>
      </c>
    </row>
    <row r="5502" spans="1:3" ht="12" customHeight="1">
      <c r="A5502" s="215" t="s">
        <v>14575</v>
      </c>
      <c r="B5502" s="215" t="s">
        <v>14576</v>
      </c>
      <c r="C5502" s="215" t="str">
        <f t="shared" si="21"/>
        <v>TMDaşoguz</v>
      </c>
    </row>
    <row r="5503" spans="1:3" ht="12" customHeight="1">
      <c r="A5503" s="215" t="s">
        <v>14577</v>
      </c>
      <c r="B5503" s="215" t="s">
        <v>14578</v>
      </c>
      <c r="C5503" s="215" t="str">
        <f t="shared" si="21"/>
        <v>TMLebap</v>
      </c>
    </row>
    <row r="5504" spans="1:3" ht="12" customHeight="1">
      <c r="A5504" s="215" t="s">
        <v>14579</v>
      </c>
      <c r="B5504" s="215" t="s">
        <v>14580</v>
      </c>
      <c r="C5504" s="215" t="str">
        <f t="shared" si="21"/>
        <v>TMMary</v>
      </c>
    </row>
    <row r="5505" spans="1:3" ht="12" customHeight="1">
      <c r="A5505" s="215" t="s">
        <v>14581</v>
      </c>
      <c r="B5505" s="215" t="s">
        <v>14582</v>
      </c>
      <c r="C5505" s="215" t="str">
        <f t="shared" si="21"/>
        <v>TNTunis</v>
      </c>
    </row>
    <row r="5506" spans="1:3" ht="12" customHeight="1">
      <c r="A5506" s="215" t="s">
        <v>14583</v>
      </c>
      <c r="B5506" s="215" t="s">
        <v>14584</v>
      </c>
      <c r="C5506" s="215" t="str">
        <f t="shared" si="21"/>
        <v>TNL'Ariana</v>
      </c>
    </row>
    <row r="5507" spans="1:3" ht="12" customHeight="1">
      <c r="A5507" s="215" t="s">
        <v>14585</v>
      </c>
      <c r="B5507" s="215" t="s">
        <v>14586</v>
      </c>
      <c r="C5507" s="215" t="str">
        <f t="shared" si="21"/>
        <v>TNBen Arous</v>
      </c>
    </row>
    <row r="5508" spans="1:3" ht="12" customHeight="1">
      <c r="A5508" s="215" t="s">
        <v>14587</v>
      </c>
      <c r="B5508" s="215" t="s">
        <v>14588</v>
      </c>
      <c r="C5508" s="215" t="str">
        <f t="shared" si="21"/>
        <v>TNLa Manouba</v>
      </c>
    </row>
    <row r="5509" spans="1:3" ht="12" customHeight="1">
      <c r="A5509" s="215" t="s">
        <v>14589</v>
      </c>
      <c r="B5509" s="215" t="s">
        <v>14590</v>
      </c>
      <c r="C5509" s="215" t="str">
        <f t="shared" si="21"/>
        <v>TNNabeul</v>
      </c>
    </row>
    <row r="5510" spans="1:3" ht="12" customHeight="1">
      <c r="A5510" s="215" t="s">
        <v>14591</v>
      </c>
      <c r="B5510" s="215" t="s">
        <v>14592</v>
      </c>
      <c r="C5510" s="215" t="str">
        <f t="shared" si="21"/>
        <v>TNZaghouan</v>
      </c>
    </row>
    <row r="5511" spans="1:3" ht="12" customHeight="1">
      <c r="A5511" s="215" t="s">
        <v>14593</v>
      </c>
      <c r="B5511" s="215" t="s">
        <v>14594</v>
      </c>
      <c r="C5511" s="215" t="str">
        <f t="shared" si="21"/>
        <v>TNBizerte</v>
      </c>
    </row>
    <row r="5512" spans="1:3" ht="12" customHeight="1">
      <c r="A5512" s="215" t="s">
        <v>14595</v>
      </c>
      <c r="B5512" s="215" t="s">
        <v>14596</v>
      </c>
      <c r="C5512" s="215" t="str">
        <f t="shared" si="21"/>
        <v>TNBéja</v>
      </c>
    </row>
    <row r="5513" spans="1:3" ht="12" customHeight="1">
      <c r="A5513" s="215" t="s">
        <v>14597</v>
      </c>
      <c r="B5513" s="215" t="s">
        <v>14598</v>
      </c>
      <c r="C5513" s="215" t="str">
        <f t="shared" si="21"/>
        <v>TNJendouba</v>
      </c>
    </row>
    <row r="5514" spans="1:3" ht="12" customHeight="1">
      <c r="A5514" s="215" t="s">
        <v>14599</v>
      </c>
      <c r="B5514" s="215" t="s">
        <v>14600</v>
      </c>
      <c r="C5514" s="215" t="str">
        <f t="shared" si="21"/>
        <v>TNLe Kef</v>
      </c>
    </row>
    <row r="5515" spans="1:3" ht="12" customHeight="1">
      <c r="A5515" s="215" t="s">
        <v>14601</v>
      </c>
      <c r="B5515" s="215" t="s">
        <v>14602</v>
      </c>
      <c r="C5515" s="215" t="str">
        <f t="shared" si="21"/>
        <v>TNSiliana</v>
      </c>
    </row>
    <row r="5516" spans="1:3" ht="12" customHeight="1">
      <c r="A5516" s="215" t="s">
        <v>14603</v>
      </c>
      <c r="B5516" s="215" t="s">
        <v>14604</v>
      </c>
      <c r="C5516" s="215" t="str">
        <f t="shared" si="21"/>
        <v>TNKairouan</v>
      </c>
    </row>
    <row r="5517" spans="1:3" ht="12" customHeight="1">
      <c r="A5517" s="215" t="s">
        <v>14605</v>
      </c>
      <c r="B5517" s="215" t="s">
        <v>14606</v>
      </c>
      <c r="C5517" s="215" t="str">
        <f t="shared" si="21"/>
        <v>TNKasserine</v>
      </c>
    </row>
    <row r="5518" spans="1:3" ht="12" customHeight="1">
      <c r="A5518" s="215" t="s">
        <v>14607</v>
      </c>
      <c r="B5518" s="215" t="s">
        <v>14608</v>
      </c>
      <c r="C5518" s="215" t="str">
        <f t="shared" si="21"/>
        <v>TNSidi Bouzid</v>
      </c>
    </row>
    <row r="5519" spans="1:3" ht="12" customHeight="1">
      <c r="A5519" s="215" t="s">
        <v>14609</v>
      </c>
      <c r="B5519" s="215" t="s">
        <v>14610</v>
      </c>
      <c r="C5519" s="215" t="str">
        <f t="shared" si="21"/>
        <v>TNSousse</v>
      </c>
    </row>
    <row r="5520" spans="1:3" ht="12" customHeight="1">
      <c r="A5520" s="215" t="s">
        <v>14611</v>
      </c>
      <c r="B5520" s="215" t="s">
        <v>14612</v>
      </c>
      <c r="C5520" s="215" t="str">
        <f t="shared" si="21"/>
        <v>TNMonastir</v>
      </c>
    </row>
    <row r="5521" spans="1:3" ht="12" customHeight="1">
      <c r="A5521" s="215" t="s">
        <v>14613</v>
      </c>
      <c r="B5521" s="215" t="s">
        <v>14614</v>
      </c>
      <c r="C5521" s="215" t="str">
        <f t="shared" si="21"/>
        <v>TNMahdia</v>
      </c>
    </row>
    <row r="5522" spans="1:3" ht="12" customHeight="1">
      <c r="A5522" s="215" t="s">
        <v>14615</v>
      </c>
      <c r="B5522" s="215" t="s">
        <v>14616</v>
      </c>
      <c r="C5522" s="215" t="str">
        <f t="shared" si="21"/>
        <v>TNSfax</v>
      </c>
    </row>
    <row r="5523" spans="1:3" ht="12" customHeight="1">
      <c r="A5523" s="215" t="s">
        <v>14617</v>
      </c>
      <c r="B5523" s="215" t="s">
        <v>14618</v>
      </c>
      <c r="C5523" s="215" t="str">
        <f t="shared" si="21"/>
        <v>TNGafsa</v>
      </c>
    </row>
    <row r="5524" spans="1:3" ht="12" customHeight="1">
      <c r="A5524" s="215" t="s">
        <v>14619</v>
      </c>
      <c r="B5524" s="215" t="s">
        <v>14620</v>
      </c>
      <c r="C5524" s="215" t="str">
        <f t="shared" si="21"/>
        <v>TNTozeur</v>
      </c>
    </row>
    <row r="5525" spans="1:3" ht="12" customHeight="1">
      <c r="A5525" s="215" t="s">
        <v>14621</v>
      </c>
      <c r="B5525" s="215" t="s">
        <v>14622</v>
      </c>
      <c r="C5525" s="215" t="str">
        <f t="shared" si="21"/>
        <v>TNKébili</v>
      </c>
    </row>
    <row r="5526" spans="1:3" ht="12" customHeight="1">
      <c r="A5526" s="215" t="s">
        <v>14623</v>
      </c>
      <c r="B5526" s="215" t="s">
        <v>14624</v>
      </c>
      <c r="C5526" s="215" t="str">
        <f t="shared" si="21"/>
        <v>TNGabès</v>
      </c>
    </row>
    <row r="5527" spans="1:3" ht="12" customHeight="1">
      <c r="A5527" s="215" t="s">
        <v>14625</v>
      </c>
      <c r="B5527" s="215" t="s">
        <v>14626</v>
      </c>
      <c r="C5527" s="215" t="str">
        <f t="shared" si="21"/>
        <v>TNMédenine</v>
      </c>
    </row>
    <row r="5528" spans="1:3" ht="12" customHeight="1">
      <c r="A5528" s="215" t="s">
        <v>14627</v>
      </c>
      <c r="B5528" s="215" t="s">
        <v>14628</v>
      </c>
      <c r="C5528" s="215" t="str">
        <f t="shared" si="21"/>
        <v>TNTataouine</v>
      </c>
    </row>
    <row r="5529" spans="1:3" ht="12" customHeight="1">
      <c r="A5529" s="215" t="s">
        <v>14629</v>
      </c>
      <c r="B5529" s="215" t="s">
        <v>14630</v>
      </c>
      <c r="C5529" s="215" t="str">
        <f t="shared" si="21"/>
        <v>TO'Eua</v>
      </c>
    </row>
    <row r="5530" spans="1:3" ht="12" customHeight="1">
      <c r="A5530" s="215" t="s">
        <v>14629</v>
      </c>
      <c r="B5530" s="215" t="s">
        <v>14630</v>
      </c>
      <c r="C5530" s="215" t="str">
        <f t="shared" si="21"/>
        <v>TO'Eua</v>
      </c>
    </row>
    <row r="5531" spans="1:3" ht="12" customHeight="1">
      <c r="A5531" s="215" t="s">
        <v>14631</v>
      </c>
      <c r="B5531" s="215" t="s">
        <v>14632</v>
      </c>
      <c r="C5531" s="215" t="str">
        <f t="shared" si="21"/>
        <v>TOHa'apai</v>
      </c>
    </row>
    <row r="5532" spans="1:3" ht="12" customHeight="1">
      <c r="A5532" s="215" t="s">
        <v>14631</v>
      </c>
      <c r="B5532" s="215" t="s">
        <v>14632</v>
      </c>
      <c r="C5532" s="215" t="str">
        <f t="shared" si="21"/>
        <v>TOHa'apai</v>
      </c>
    </row>
    <row r="5533" spans="1:3" ht="12" customHeight="1">
      <c r="A5533" s="215" t="s">
        <v>14633</v>
      </c>
      <c r="B5533" s="215" t="s">
        <v>14634</v>
      </c>
      <c r="C5533" s="215" t="str">
        <f t="shared" si="21"/>
        <v>TONiuas</v>
      </c>
    </row>
    <row r="5534" spans="1:3" ht="12" customHeight="1">
      <c r="A5534" s="215" t="s">
        <v>14633</v>
      </c>
      <c r="B5534" s="215" t="s">
        <v>14634</v>
      </c>
      <c r="C5534" s="215" t="str">
        <f t="shared" si="21"/>
        <v>TONiuas</v>
      </c>
    </row>
    <row r="5535" spans="1:3" ht="12" customHeight="1">
      <c r="A5535" s="215" t="s">
        <v>14635</v>
      </c>
      <c r="B5535" s="215" t="s">
        <v>14636</v>
      </c>
      <c r="C5535" s="215" t="str">
        <f t="shared" si="21"/>
        <v>TOTongatapu</v>
      </c>
    </row>
    <row r="5536" spans="1:3" ht="12" customHeight="1">
      <c r="A5536" s="215" t="s">
        <v>14635</v>
      </c>
      <c r="B5536" s="215" t="s">
        <v>14636</v>
      </c>
      <c r="C5536" s="215" t="str">
        <f t="shared" si="21"/>
        <v>TOTongatapu</v>
      </c>
    </row>
    <row r="5537" spans="1:3" ht="12" customHeight="1">
      <c r="A5537" s="215" t="s">
        <v>14637</v>
      </c>
      <c r="B5537" s="215" t="s">
        <v>14638</v>
      </c>
      <c r="C5537" s="215" t="str">
        <f t="shared" si="21"/>
        <v>TOVava'u</v>
      </c>
    </row>
    <row r="5538" spans="1:3" ht="12" customHeight="1">
      <c r="A5538" s="215" t="s">
        <v>14637</v>
      </c>
      <c r="B5538" s="215" t="s">
        <v>14638</v>
      </c>
      <c r="C5538" s="215" t="str">
        <f t="shared" si="21"/>
        <v>TOVava'u</v>
      </c>
    </row>
    <row r="5539" spans="1:3" ht="12" customHeight="1">
      <c r="A5539" s="215" t="s">
        <v>14639</v>
      </c>
      <c r="B5539" s="215" t="s">
        <v>14640</v>
      </c>
      <c r="C5539" s="215" t="str">
        <f t="shared" si="21"/>
        <v>TRAdana</v>
      </c>
    </row>
    <row r="5540" spans="1:3" ht="12" customHeight="1">
      <c r="A5540" s="215" t="s">
        <v>14641</v>
      </c>
      <c r="B5540" s="215" t="s">
        <v>14642</v>
      </c>
      <c r="C5540" s="215" t="str">
        <f t="shared" si="21"/>
        <v>TRAdıyaman</v>
      </c>
    </row>
    <row r="5541" spans="1:3" ht="12" customHeight="1">
      <c r="A5541" s="215" t="s">
        <v>14643</v>
      </c>
      <c r="B5541" s="215" t="s">
        <v>14644</v>
      </c>
      <c r="C5541" s="215" t="str">
        <f t="shared" si="21"/>
        <v>TRAfyonkarahisar</v>
      </c>
    </row>
    <row r="5542" spans="1:3" ht="12" customHeight="1">
      <c r="A5542" s="215" t="s">
        <v>14645</v>
      </c>
      <c r="B5542" s="215" t="s">
        <v>14646</v>
      </c>
      <c r="C5542" s="215" t="str">
        <f t="shared" si="21"/>
        <v>TRAğrı</v>
      </c>
    </row>
    <row r="5543" spans="1:3" ht="12" customHeight="1">
      <c r="A5543" s="215" t="s">
        <v>14647</v>
      </c>
      <c r="B5543" s="215" t="s">
        <v>14648</v>
      </c>
      <c r="C5543" s="215" t="str">
        <f t="shared" si="21"/>
        <v>TRAmasya</v>
      </c>
    </row>
    <row r="5544" spans="1:3" ht="12" customHeight="1">
      <c r="A5544" s="215" t="s">
        <v>14649</v>
      </c>
      <c r="B5544" s="215" t="s">
        <v>14650</v>
      </c>
      <c r="C5544" s="215" t="str">
        <f t="shared" si="21"/>
        <v>TRAnkara</v>
      </c>
    </row>
    <row r="5545" spans="1:3" ht="12" customHeight="1">
      <c r="A5545" s="215" t="s">
        <v>14651</v>
      </c>
      <c r="B5545" s="215" t="s">
        <v>14652</v>
      </c>
      <c r="C5545" s="215" t="str">
        <f t="shared" si="21"/>
        <v>TRAntalya</v>
      </c>
    </row>
    <row r="5546" spans="1:3" ht="12" customHeight="1">
      <c r="A5546" s="215" t="s">
        <v>14653</v>
      </c>
      <c r="B5546" s="215" t="s">
        <v>14654</v>
      </c>
      <c r="C5546" s="215" t="str">
        <f t="shared" si="21"/>
        <v>TRArtvin</v>
      </c>
    </row>
    <row r="5547" spans="1:3" ht="12" customHeight="1">
      <c r="A5547" s="215" t="s">
        <v>14655</v>
      </c>
      <c r="B5547" s="215" t="s">
        <v>14656</v>
      </c>
      <c r="C5547" s="215" t="str">
        <f t="shared" si="21"/>
        <v>TRAydın</v>
      </c>
    </row>
    <row r="5548" spans="1:3" ht="12" customHeight="1">
      <c r="A5548" s="215" t="s">
        <v>14657</v>
      </c>
      <c r="B5548" s="215" t="s">
        <v>14658</v>
      </c>
      <c r="C5548" s="215" t="str">
        <f t="shared" si="21"/>
        <v>TRBalıkesir</v>
      </c>
    </row>
    <row r="5549" spans="1:3" ht="12" customHeight="1">
      <c r="A5549" s="215" t="s">
        <v>14659</v>
      </c>
      <c r="B5549" s="215" t="s">
        <v>14660</v>
      </c>
      <c r="C5549" s="215" t="str">
        <f t="shared" si="21"/>
        <v>TRBilecik</v>
      </c>
    </row>
    <row r="5550" spans="1:3" ht="12" customHeight="1">
      <c r="A5550" s="215" t="s">
        <v>14661</v>
      </c>
      <c r="B5550" s="215" t="s">
        <v>14662</v>
      </c>
      <c r="C5550" s="215" t="str">
        <f t="shared" si="21"/>
        <v>TRBingöl</v>
      </c>
    </row>
    <row r="5551" spans="1:3" ht="12" customHeight="1">
      <c r="A5551" s="215" t="s">
        <v>14663</v>
      </c>
      <c r="B5551" s="215" t="s">
        <v>14664</v>
      </c>
      <c r="C5551" s="215" t="str">
        <f t="shared" si="21"/>
        <v>TRBitlis</v>
      </c>
    </row>
    <row r="5552" spans="1:3" ht="12" customHeight="1">
      <c r="A5552" s="215" t="s">
        <v>14665</v>
      </c>
      <c r="B5552" s="215" t="s">
        <v>14666</v>
      </c>
      <c r="C5552" s="215" t="str">
        <f t="shared" si="21"/>
        <v>TRBolu</v>
      </c>
    </row>
    <row r="5553" spans="1:3" ht="12" customHeight="1">
      <c r="A5553" s="215" t="s">
        <v>14667</v>
      </c>
      <c r="B5553" s="215" t="s">
        <v>14668</v>
      </c>
      <c r="C5553" s="215" t="str">
        <f t="shared" si="21"/>
        <v>TRBurdur</v>
      </c>
    </row>
    <row r="5554" spans="1:3" ht="12" customHeight="1">
      <c r="A5554" s="215" t="s">
        <v>14669</v>
      </c>
      <c r="B5554" s="215" t="s">
        <v>14670</v>
      </c>
      <c r="C5554" s="215" t="str">
        <f t="shared" si="21"/>
        <v>TRBursa</v>
      </c>
    </row>
    <row r="5555" spans="1:3" ht="12" customHeight="1">
      <c r="A5555" s="215" t="s">
        <v>14671</v>
      </c>
      <c r="B5555" s="215" t="s">
        <v>14672</v>
      </c>
      <c r="C5555" s="215" t="str">
        <f t="shared" si="21"/>
        <v>TRÇanakkale</v>
      </c>
    </row>
    <row r="5556" spans="1:3" ht="12" customHeight="1">
      <c r="A5556" s="215" t="s">
        <v>14673</v>
      </c>
      <c r="B5556" s="215" t="s">
        <v>14674</v>
      </c>
      <c r="C5556" s="215" t="str">
        <f t="shared" si="21"/>
        <v>TRÇankırı</v>
      </c>
    </row>
    <row r="5557" spans="1:3" ht="12" customHeight="1">
      <c r="A5557" s="215" t="s">
        <v>14675</v>
      </c>
      <c r="B5557" s="215" t="s">
        <v>14676</v>
      </c>
      <c r="C5557" s="215" t="str">
        <f t="shared" si="21"/>
        <v>TRÇorum</v>
      </c>
    </row>
    <row r="5558" spans="1:3" ht="12" customHeight="1">
      <c r="A5558" s="215" t="s">
        <v>14677</v>
      </c>
      <c r="B5558" s="215" t="s">
        <v>14678</v>
      </c>
      <c r="C5558" s="215" t="str">
        <f t="shared" si="21"/>
        <v>TRDenizli</v>
      </c>
    </row>
    <row r="5559" spans="1:3" ht="12" customHeight="1">
      <c r="A5559" s="215" t="s">
        <v>14679</v>
      </c>
      <c r="B5559" s="215" t="s">
        <v>14680</v>
      </c>
      <c r="C5559" s="215" t="str">
        <f t="shared" si="21"/>
        <v>TRDiyarbakır</v>
      </c>
    </row>
    <row r="5560" spans="1:3" ht="12" customHeight="1">
      <c r="A5560" s="215" t="s">
        <v>14681</v>
      </c>
      <c r="B5560" s="215" t="s">
        <v>14682</v>
      </c>
      <c r="C5560" s="215" t="str">
        <f t="shared" si="21"/>
        <v>TREdirne</v>
      </c>
    </row>
    <row r="5561" spans="1:3" ht="12" customHeight="1">
      <c r="A5561" s="215" t="s">
        <v>14683</v>
      </c>
      <c r="B5561" s="215" t="s">
        <v>14684</v>
      </c>
      <c r="C5561" s="215" t="str">
        <f t="shared" si="21"/>
        <v>TRElazığ</v>
      </c>
    </row>
    <row r="5562" spans="1:3" ht="12" customHeight="1">
      <c r="A5562" s="215" t="s">
        <v>14685</v>
      </c>
      <c r="B5562" s="215" t="s">
        <v>14686</v>
      </c>
      <c r="C5562" s="215" t="str">
        <f t="shared" si="21"/>
        <v>TRErzincan</v>
      </c>
    </row>
    <row r="5563" spans="1:3" ht="12" customHeight="1">
      <c r="A5563" s="215" t="s">
        <v>14687</v>
      </c>
      <c r="B5563" s="215" t="s">
        <v>14688</v>
      </c>
      <c r="C5563" s="215" t="str">
        <f t="shared" si="21"/>
        <v>TRErzurum</v>
      </c>
    </row>
    <row r="5564" spans="1:3" ht="12" customHeight="1">
      <c r="A5564" s="215" t="s">
        <v>14689</v>
      </c>
      <c r="B5564" s="215" t="s">
        <v>14690</v>
      </c>
      <c r="C5564" s="215" t="str">
        <f t="shared" si="21"/>
        <v>TREskişehir</v>
      </c>
    </row>
    <row r="5565" spans="1:3" ht="12" customHeight="1">
      <c r="A5565" s="215" t="s">
        <v>14691</v>
      </c>
      <c r="B5565" s="215" t="s">
        <v>14692</v>
      </c>
      <c r="C5565" s="215" t="str">
        <f t="shared" si="21"/>
        <v>TRGaziantep</v>
      </c>
    </row>
    <row r="5566" spans="1:3" ht="12" customHeight="1">
      <c r="A5566" s="215" t="s">
        <v>14693</v>
      </c>
      <c r="B5566" s="215" t="s">
        <v>14694</v>
      </c>
      <c r="C5566" s="215" t="str">
        <f t="shared" si="21"/>
        <v>TRGiresun</v>
      </c>
    </row>
    <row r="5567" spans="1:3" ht="12" customHeight="1">
      <c r="A5567" s="215" t="s">
        <v>14695</v>
      </c>
      <c r="B5567" s="215" t="s">
        <v>14696</v>
      </c>
      <c r="C5567" s="215" t="str">
        <f t="shared" si="21"/>
        <v>TRGümüşhane</v>
      </c>
    </row>
    <row r="5568" spans="1:3" ht="12" customHeight="1">
      <c r="A5568" s="215" t="s">
        <v>14697</v>
      </c>
      <c r="B5568" s="215" t="s">
        <v>14698</v>
      </c>
      <c r="C5568" s="215" t="str">
        <f t="shared" si="21"/>
        <v>TRHakkâri</v>
      </c>
    </row>
    <row r="5569" spans="1:3" ht="12" customHeight="1">
      <c r="A5569" s="215" t="s">
        <v>14699</v>
      </c>
      <c r="B5569" s="215" t="s">
        <v>14700</v>
      </c>
      <c r="C5569" s="215" t="str">
        <f t="shared" si="21"/>
        <v>TRHatay</v>
      </c>
    </row>
    <row r="5570" spans="1:3" ht="12" customHeight="1">
      <c r="A5570" s="215" t="s">
        <v>14701</v>
      </c>
      <c r="B5570" s="215" t="s">
        <v>14702</v>
      </c>
      <c r="C5570" s="215" t="str">
        <f t="shared" si="21"/>
        <v>TRIsparta</v>
      </c>
    </row>
    <row r="5571" spans="1:3" ht="12" customHeight="1">
      <c r="A5571" s="215" t="s">
        <v>14703</v>
      </c>
      <c r="B5571" s="215" t="s">
        <v>14704</v>
      </c>
      <c r="C5571" s="215" t="str">
        <f t="shared" si="21"/>
        <v>TRMersin</v>
      </c>
    </row>
    <row r="5572" spans="1:3" ht="12" customHeight="1">
      <c r="A5572" s="215" t="s">
        <v>14705</v>
      </c>
      <c r="B5572" s="215" t="s">
        <v>280</v>
      </c>
      <c r="C5572" s="215" t="str">
        <f t="shared" si="21"/>
        <v>TRİstanbul</v>
      </c>
    </row>
    <row r="5573" spans="1:3" ht="12" customHeight="1">
      <c r="A5573" s="215" t="s">
        <v>14706</v>
      </c>
      <c r="B5573" s="215" t="s">
        <v>14707</v>
      </c>
      <c r="C5573" s="215" t="str">
        <f t="shared" si="21"/>
        <v>TRİzmir</v>
      </c>
    </row>
    <row r="5574" spans="1:3" ht="12" customHeight="1">
      <c r="A5574" s="215" t="s">
        <v>14708</v>
      </c>
      <c r="B5574" s="215" t="s">
        <v>14709</v>
      </c>
      <c r="C5574" s="215" t="str">
        <f t="shared" si="21"/>
        <v>TRKars</v>
      </c>
    </row>
    <row r="5575" spans="1:3" ht="12" customHeight="1">
      <c r="A5575" s="215" t="s">
        <v>14710</v>
      </c>
      <c r="B5575" s="215" t="s">
        <v>14711</v>
      </c>
      <c r="C5575" s="215" t="str">
        <f t="shared" si="21"/>
        <v>TRKastamonu</v>
      </c>
    </row>
    <row r="5576" spans="1:3" ht="12" customHeight="1">
      <c r="A5576" s="215" t="s">
        <v>14712</v>
      </c>
      <c r="B5576" s="215" t="s">
        <v>14713</v>
      </c>
      <c r="C5576" s="215" t="str">
        <f t="shared" si="21"/>
        <v>TRKayseri</v>
      </c>
    </row>
    <row r="5577" spans="1:3" ht="12" customHeight="1">
      <c r="A5577" s="215" t="s">
        <v>14714</v>
      </c>
      <c r="B5577" s="215" t="s">
        <v>14715</v>
      </c>
      <c r="C5577" s="215" t="str">
        <f t="shared" si="21"/>
        <v>TRKırklareli</v>
      </c>
    </row>
    <row r="5578" spans="1:3" ht="12" customHeight="1">
      <c r="A5578" s="215" t="s">
        <v>14716</v>
      </c>
      <c r="B5578" s="215" t="s">
        <v>14717</v>
      </c>
      <c r="C5578" s="215" t="str">
        <f t="shared" si="21"/>
        <v>TRKırşehir</v>
      </c>
    </row>
    <row r="5579" spans="1:3" ht="12" customHeight="1">
      <c r="A5579" s="215" t="s">
        <v>14718</v>
      </c>
      <c r="B5579" s="215" t="s">
        <v>14719</v>
      </c>
      <c r="C5579" s="215" t="str">
        <f t="shared" si="21"/>
        <v>TRKocaeli</v>
      </c>
    </row>
    <row r="5580" spans="1:3" ht="12" customHeight="1">
      <c r="A5580" s="215" t="s">
        <v>14720</v>
      </c>
      <c r="B5580" s="215" t="s">
        <v>14721</v>
      </c>
      <c r="C5580" s="215" t="str">
        <f t="shared" si="21"/>
        <v>TRKonya</v>
      </c>
    </row>
    <row r="5581" spans="1:3" ht="12" customHeight="1">
      <c r="A5581" s="215" t="s">
        <v>14722</v>
      </c>
      <c r="B5581" s="215" t="s">
        <v>14723</v>
      </c>
      <c r="C5581" s="215" t="str">
        <f t="shared" si="21"/>
        <v>TRKütahya</v>
      </c>
    </row>
    <row r="5582" spans="1:3" ht="12" customHeight="1">
      <c r="A5582" s="215" t="s">
        <v>14724</v>
      </c>
      <c r="B5582" s="215" t="s">
        <v>14725</v>
      </c>
      <c r="C5582" s="215" t="str">
        <f t="shared" si="21"/>
        <v>TRMalatya</v>
      </c>
    </row>
    <row r="5583" spans="1:3" ht="12" customHeight="1">
      <c r="A5583" s="215" t="s">
        <v>14726</v>
      </c>
      <c r="B5583" s="215" t="s">
        <v>14727</v>
      </c>
      <c r="C5583" s="215" t="str">
        <f t="shared" si="21"/>
        <v>TRManisa</v>
      </c>
    </row>
    <row r="5584" spans="1:3" ht="12" customHeight="1">
      <c r="A5584" s="215" t="s">
        <v>14728</v>
      </c>
      <c r="B5584" s="215" t="s">
        <v>14729</v>
      </c>
      <c r="C5584" s="215" t="str">
        <f t="shared" si="21"/>
        <v>TRKahramanmaraş</v>
      </c>
    </row>
    <row r="5585" spans="1:3" ht="12" customHeight="1">
      <c r="A5585" s="215" t="s">
        <v>14730</v>
      </c>
      <c r="B5585" s="215" t="s">
        <v>14731</v>
      </c>
      <c r="C5585" s="215" t="str">
        <f t="shared" si="21"/>
        <v>TRMardin</v>
      </c>
    </row>
    <row r="5586" spans="1:3" ht="12" customHeight="1">
      <c r="A5586" s="215" t="s">
        <v>14732</v>
      </c>
      <c r="B5586" s="215" t="s">
        <v>14733</v>
      </c>
      <c r="C5586" s="215" t="str">
        <f t="shared" si="21"/>
        <v>TRMuğla</v>
      </c>
    </row>
    <row r="5587" spans="1:3" ht="12" customHeight="1">
      <c r="A5587" s="215" t="s">
        <v>14734</v>
      </c>
      <c r="B5587" s="215" t="s">
        <v>14735</v>
      </c>
      <c r="C5587" s="215" t="str">
        <f t="shared" si="21"/>
        <v>TRMuş</v>
      </c>
    </row>
    <row r="5588" spans="1:3" ht="12" customHeight="1">
      <c r="A5588" s="215" t="s">
        <v>14736</v>
      </c>
      <c r="B5588" s="215" t="s">
        <v>14737</v>
      </c>
      <c r="C5588" s="215" t="str">
        <f t="shared" si="21"/>
        <v>TRNevşehir</v>
      </c>
    </row>
    <row r="5589" spans="1:3" ht="12" customHeight="1">
      <c r="A5589" s="215" t="s">
        <v>14738</v>
      </c>
      <c r="B5589" s="215" t="s">
        <v>14739</v>
      </c>
      <c r="C5589" s="215" t="str">
        <f t="shared" si="21"/>
        <v>TRNiğde</v>
      </c>
    </row>
    <row r="5590" spans="1:3" ht="12" customHeight="1">
      <c r="A5590" s="215" t="s">
        <v>14740</v>
      </c>
      <c r="B5590" s="215" t="s">
        <v>14741</v>
      </c>
      <c r="C5590" s="215" t="str">
        <f t="shared" si="21"/>
        <v>TROrdu</v>
      </c>
    </row>
    <row r="5591" spans="1:3" ht="12" customHeight="1">
      <c r="A5591" s="215" t="s">
        <v>14742</v>
      </c>
      <c r="B5591" s="215" t="s">
        <v>14743</v>
      </c>
      <c r="C5591" s="215" t="str">
        <f t="shared" si="21"/>
        <v>TRRize</v>
      </c>
    </row>
    <row r="5592" spans="1:3" ht="12" customHeight="1">
      <c r="A5592" s="215" t="s">
        <v>14744</v>
      </c>
      <c r="B5592" s="215" t="s">
        <v>14745</v>
      </c>
      <c r="C5592" s="215" t="str">
        <f t="shared" si="21"/>
        <v>TRSakarya</v>
      </c>
    </row>
    <row r="5593" spans="1:3" ht="12" customHeight="1">
      <c r="A5593" s="215" t="s">
        <v>14746</v>
      </c>
      <c r="B5593" s="215" t="s">
        <v>14747</v>
      </c>
      <c r="C5593" s="215" t="str">
        <f t="shared" si="21"/>
        <v>TRSamsun</v>
      </c>
    </row>
    <row r="5594" spans="1:3" ht="12" customHeight="1">
      <c r="A5594" s="215" t="s">
        <v>14748</v>
      </c>
      <c r="B5594" s="215" t="s">
        <v>14749</v>
      </c>
      <c r="C5594" s="215" t="str">
        <f t="shared" si="21"/>
        <v>TRSiirt</v>
      </c>
    </row>
    <row r="5595" spans="1:3" ht="12" customHeight="1">
      <c r="A5595" s="215" t="s">
        <v>14750</v>
      </c>
      <c r="B5595" s="215" t="s">
        <v>14751</v>
      </c>
      <c r="C5595" s="215" t="str">
        <f t="shared" si="21"/>
        <v>TRSinop</v>
      </c>
    </row>
    <row r="5596" spans="1:3" ht="12" customHeight="1">
      <c r="A5596" s="215" t="s">
        <v>14752</v>
      </c>
      <c r="B5596" s="215" t="s">
        <v>14753</v>
      </c>
      <c r="C5596" s="215" t="str">
        <f t="shared" si="21"/>
        <v>TRSivas</v>
      </c>
    </row>
    <row r="5597" spans="1:3" ht="12" customHeight="1">
      <c r="A5597" s="215" t="s">
        <v>14754</v>
      </c>
      <c r="B5597" s="215" t="s">
        <v>14755</v>
      </c>
      <c r="C5597" s="215" t="str">
        <f t="shared" si="21"/>
        <v>TRTekirdağ</v>
      </c>
    </row>
    <row r="5598" spans="1:3" ht="12" customHeight="1">
      <c r="A5598" s="215" t="s">
        <v>14756</v>
      </c>
      <c r="B5598" s="215" t="s">
        <v>14757</v>
      </c>
      <c r="C5598" s="215" t="str">
        <f t="shared" si="21"/>
        <v>TRTokat</v>
      </c>
    </row>
    <row r="5599" spans="1:3" ht="12" customHeight="1">
      <c r="A5599" s="215" t="s">
        <v>14758</v>
      </c>
      <c r="B5599" s="215" t="s">
        <v>14759</v>
      </c>
      <c r="C5599" s="215" t="str">
        <f t="shared" si="21"/>
        <v>TRTrabzon</v>
      </c>
    </row>
    <row r="5600" spans="1:3" ht="12" customHeight="1">
      <c r="A5600" s="215" t="s">
        <v>14760</v>
      </c>
      <c r="B5600" s="215" t="s">
        <v>14761</v>
      </c>
      <c r="C5600" s="215" t="str">
        <f t="shared" si="21"/>
        <v>TRTunceli</v>
      </c>
    </row>
    <row r="5601" spans="1:3" ht="12" customHeight="1">
      <c r="A5601" s="215" t="s">
        <v>14762</v>
      </c>
      <c r="B5601" s="215" t="s">
        <v>14763</v>
      </c>
      <c r="C5601" s="215" t="str">
        <f t="shared" si="21"/>
        <v>TRŞanlıurfa</v>
      </c>
    </row>
    <row r="5602" spans="1:3" ht="12" customHeight="1">
      <c r="A5602" s="215" t="s">
        <v>14764</v>
      </c>
      <c r="B5602" s="215" t="s">
        <v>14765</v>
      </c>
      <c r="C5602" s="215" t="str">
        <f t="shared" si="21"/>
        <v>TRUşak</v>
      </c>
    </row>
    <row r="5603" spans="1:3" ht="12" customHeight="1">
      <c r="A5603" s="215" t="s">
        <v>14766</v>
      </c>
      <c r="B5603" s="215" t="s">
        <v>14767</v>
      </c>
      <c r="C5603" s="215" t="str">
        <f t="shared" si="21"/>
        <v>TRVan</v>
      </c>
    </row>
    <row r="5604" spans="1:3" ht="12" customHeight="1">
      <c r="A5604" s="215" t="s">
        <v>14768</v>
      </c>
      <c r="B5604" s="215" t="s">
        <v>14769</v>
      </c>
      <c r="C5604" s="215" t="str">
        <f t="shared" si="21"/>
        <v>TRYozgat</v>
      </c>
    </row>
    <row r="5605" spans="1:3" ht="12" customHeight="1">
      <c r="A5605" s="215" t="s">
        <v>14770</v>
      </c>
      <c r="B5605" s="215" t="s">
        <v>14771</v>
      </c>
      <c r="C5605" s="215" t="str">
        <f t="shared" si="21"/>
        <v>TRZonguldak</v>
      </c>
    </row>
    <row r="5606" spans="1:3" ht="12" customHeight="1">
      <c r="A5606" s="215" t="s">
        <v>14772</v>
      </c>
      <c r="B5606" s="215" t="s">
        <v>14773</v>
      </c>
      <c r="C5606" s="215" t="str">
        <f t="shared" si="21"/>
        <v>TRAksaray</v>
      </c>
    </row>
    <row r="5607" spans="1:3" ht="12" customHeight="1">
      <c r="A5607" s="215" t="s">
        <v>14774</v>
      </c>
      <c r="B5607" s="215" t="s">
        <v>14775</v>
      </c>
      <c r="C5607" s="215" t="str">
        <f t="shared" si="21"/>
        <v>TRBayburt</v>
      </c>
    </row>
    <row r="5608" spans="1:3" ht="12" customHeight="1">
      <c r="A5608" s="215" t="s">
        <v>14776</v>
      </c>
      <c r="B5608" s="215" t="s">
        <v>14777</v>
      </c>
      <c r="C5608" s="215" t="str">
        <f t="shared" si="21"/>
        <v>TRKaraman</v>
      </c>
    </row>
    <row r="5609" spans="1:3" ht="12" customHeight="1">
      <c r="A5609" s="215" t="s">
        <v>14778</v>
      </c>
      <c r="B5609" s="215" t="s">
        <v>14779</v>
      </c>
      <c r="C5609" s="215" t="str">
        <f t="shared" si="21"/>
        <v>TRKırıkkale</v>
      </c>
    </row>
    <row r="5610" spans="1:3" ht="12" customHeight="1">
      <c r="A5610" s="215" t="s">
        <v>14780</v>
      </c>
      <c r="B5610" s="215" t="s">
        <v>14781</v>
      </c>
      <c r="C5610" s="215" t="str">
        <f t="shared" si="21"/>
        <v>TRBatman</v>
      </c>
    </row>
    <row r="5611" spans="1:3" ht="12" customHeight="1">
      <c r="A5611" s="215" t="s">
        <v>14782</v>
      </c>
      <c r="B5611" s="215" t="s">
        <v>14783</v>
      </c>
      <c r="C5611" s="215" t="str">
        <f t="shared" si="21"/>
        <v>TRŞırnak</v>
      </c>
    </row>
    <row r="5612" spans="1:3" ht="12" customHeight="1">
      <c r="A5612" s="215" t="s">
        <v>14784</v>
      </c>
      <c r="B5612" s="215" t="s">
        <v>14785</v>
      </c>
      <c r="C5612" s="215" t="str">
        <f t="shared" ref="C5612:C5866" si="22">LEFT(A5612,2)&amp;B5612</f>
        <v>TRBartın</v>
      </c>
    </row>
    <row r="5613" spans="1:3" ht="12" customHeight="1">
      <c r="A5613" s="215" t="s">
        <v>14786</v>
      </c>
      <c r="B5613" s="215" t="s">
        <v>14787</v>
      </c>
      <c r="C5613" s="215" t="str">
        <f t="shared" si="22"/>
        <v>TRArdahan</v>
      </c>
    </row>
    <row r="5614" spans="1:3" ht="12" customHeight="1">
      <c r="A5614" s="215" t="s">
        <v>14788</v>
      </c>
      <c r="B5614" s="215" t="s">
        <v>14789</v>
      </c>
      <c r="C5614" s="215" t="str">
        <f t="shared" si="22"/>
        <v>TRIğdır</v>
      </c>
    </row>
    <row r="5615" spans="1:3" ht="12" customHeight="1">
      <c r="A5615" s="215" t="s">
        <v>14790</v>
      </c>
      <c r="B5615" s="215" t="s">
        <v>14791</v>
      </c>
      <c r="C5615" s="215" t="str">
        <f t="shared" si="22"/>
        <v>TRYalova</v>
      </c>
    </row>
    <row r="5616" spans="1:3" ht="12" customHeight="1">
      <c r="A5616" s="215" t="s">
        <v>14792</v>
      </c>
      <c r="B5616" s="215" t="s">
        <v>14793</v>
      </c>
      <c r="C5616" s="215" t="str">
        <f t="shared" si="22"/>
        <v>TRKarabük</v>
      </c>
    </row>
    <row r="5617" spans="1:3" ht="12" customHeight="1">
      <c r="A5617" s="215" t="s">
        <v>14794</v>
      </c>
      <c r="B5617" s="215" t="s">
        <v>14795</v>
      </c>
      <c r="C5617" s="215" t="str">
        <f t="shared" si="22"/>
        <v>TRKilis</v>
      </c>
    </row>
    <row r="5618" spans="1:3" ht="12" customHeight="1">
      <c r="A5618" s="215" t="s">
        <v>14796</v>
      </c>
      <c r="B5618" s="215" t="s">
        <v>14797</v>
      </c>
      <c r="C5618" s="215" t="str">
        <f t="shared" si="22"/>
        <v>TROsmaniye</v>
      </c>
    </row>
    <row r="5619" spans="1:3" ht="12" customHeight="1">
      <c r="A5619" s="215" t="s">
        <v>14798</v>
      </c>
      <c r="B5619" s="215" t="s">
        <v>14799</v>
      </c>
      <c r="C5619" s="215" t="str">
        <f t="shared" si="22"/>
        <v>TRDüzce</v>
      </c>
    </row>
    <row r="5620" spans="1:3" ht="12" customHeight="1">
      <c r="A5620" s="215" t="s">
        <v>14800</v>
      </c>
      <c r="B5620" s="215" t="s">
        <v>14801</v>
      </c>
      <c r="C5620" s="215" t="str">
        <f t="shared" si="22"/>
        <v>TTArima</v>
      </c>
    </row>
    <row r="5621" spans="1:3" ht="12" customHeight="1">
      <c r="A5621" s="215" t="s">
        <v>14802</v>
      </c>
      <c r="B5621" s="215" t="s">
        <v>14803</v>
      </c>
      <c r="C5621" s="215" t="str">
        <f t="shared" si="22"/>
        <v>TTChaguanas</v>
      </c>
    </row>
    <row r="5622" spans="1:3" ht="12" customHeight="1">
      <c r="A5622" s="215" t="s">
        <v>14804</v>
      </c>
      <c r="B5622" s="215" t="s">
        <v>14805</v>
      </c>
      <c r="C5622" s="215" t="str">
        <f t="shared" si="22"/>
        <v>TTPort of Spain</v>
      </c>
    </row>
    <row r="5623" spans="1:3" ht="12" customHeight="1">
      <c r="A5623" s="215" t="s">
        <v>14806</v>
      </c>
      <c r="B5623" s="215" t="s">
        <v>14807</v>
      </c>
      <c r="C5623" s="215" t="str">
        <f t="shared" si="22"/>
        <v>TTPoint Fortin</v>
      </c>
    </row>
    <row r="5624" spans="1:3" ht="12" customHeight="1">
      <c r="A5624" s="215" t="s">
        <v>14808</v>
      </c>
      <c r="B5624" s="215" t="s">
        <v>14809</v>
      </c>
      <c r="C5624" s="215" t="str">
        <f t="shared" si="22"/>
        <v>TTSan Fernando</v>
      </c>
    </row>
    <row r="5625" spans="1:3" ht="12" customHeight="1">
      <c r="A5625" s="215" t="s">
        <v>14810</v>
      </c>
      <c r="B5625" s="215" t="s">
        <v>14811</v>
      </c>
      <c r="C5625" s="215" t="str">
        <f t="shared" si="22"/>
        <v>TTCouva-Tabaquite-Talparo</v>
      </c>
    </row>
    <row r="5626" spans="1:3" ht="12" customHeight="1">
      <c r="A5626" s="215" t="s">
        <v>14812</v>
      </c>
      <c r="B5626" s="215" t="s">
        <v>14813</v>
      </c>
      <c r="C5626" s="215" t="str">
        <f t="shared" si="22"/>
        <v>TTDiego Martin</v>
      </c>
    </row>
    <row r="5627" spans="1:3" ht="12" customHeight="1">
      <c r="A5627" s="215" t="s">
        <v>14814</v>
      </c>
      <c r="B5627" s="215" t="s">
        <v>14815</v>
      </c>
      <c r="C5627" s="215" t="str">
        <f t="shared" si="22"/>
        <v>TTMayaro-Rio Claro</v>
      </c>
    </row>
    <row r="5628" spans="1:3" ht="12" customHeight="1">
      <c r="A5628" s="215" t="s">
        <v>14816</v>
      </c>
      <c r="B5628" s="215" t="s">
        <v>14817</v>
      </c>
      <c r="C5628" s="215" t="str">
        <f t="shared" si="22"/>
        <v>TTPenal-Debe</v>
      </c>
    </row>
    <row r="5629" spans="1:3" ht="12" customHeight="1">
      <c r="A5629" s="215" t="s">
        <v>14818</v>
      </c>
      <c r="B5629" s="215" t="s">
        <v>14819</v>
      </c>
      <c r="C5629" s="215" t="str">
        <f t="shared" si="22"/>
        <v>TTPrinces Town</v>
      </c>
    </row>
    <row r="5630" spans="1:3" ht="12" customHeight="1">
      <c r="A5630" s="215" t="s">
        <v>14820</v>
      </c>
      <c r="B5630" s="215" t="s">
        <v>14821</v>
      </c>
      <c r="C5630" s="215" t="str">
        <f t="shared" si="22"/>
        <v>TTSangre Grande</v>
      </c>
    </row>
    <row r="5631" spans="1:3" ht="12" customHeight="1">
      <c r="A5631" s="215" t="s">
        <v>14822</v>
      </c>
      <c r="B5631" s="215" t="s">
        <v>14823</v>
      </c>
      <c r="C5631" s="215" t="str">
        <f t="shared" si="22"/>
        <v>TTSiparia</v>
      </c>
    </row>
    <row r="5632" spans="1:3" ht="12" customHeight="1">
      <c r="A5632" s="215" t="s">
        <v>14824</v>
      </c>
      <c r="B5632" s="215" t="s">
        <v>14825</v>
      </c>
      <c r="C5632" s="215" t="str">
        <f t="shared" si="22"/>
        <v>TTSan Juan-Laventille</v>
      </c>
    </row>
    <row r="5633" spans="1:3" ht="12" customHeight="1">
      <c r="A5633" s="215" t="s">
        <v>14826</v>
      </c>
      <c r="B5633" s="215" t="s">
        <v>14827</v>
      </c>
      <c r="C5633" s="215" t="str">
        <f t="shared" si="22"/>
        <v>TTTunapuna-Piarco</v>
      </c>
    </row>
    <row r="5634" spans="1:3" ht="12" customHeight="1">
      <c r="A5634" s="215" t="s">
        <v>14828</v>
      </c>
      <c r="B5634" s="215" t="s">
        <v>14829</v>
      </c>
      <c r="C5634" s="215" t="str">
        <f t="shared" si="22"/>
        <v>TTTobago</v>
      </c>
    </row>
    <row r="5635" spans="1:3" ht="12" customHeight="1">
      <c r="A5635" s="215" t="s">
        <v>14830</v>
      </c>
      <c r="B5635" s="215" t="s">
        <v>14831</v>
      </c>
      <c r="C5635" s="215" t="str">
        <f t="shared" si="22"/>
        <v>TVNiutao</v>
      </c>
    </row>
    <row r="5636" spans="1:3" ht="12" customHeight="1">
      <c r="A5636" s="215" t="s">
        <v>14832</v>
      </c>
      <c r="B5636" s="215" t="s">
        <v>14833</v>
      </c>
      <c r="C5636" s="215" t="str">
        <f t="shared" si="22"/>
        <v>TVNukufetau</v>
      </c>
    </row>
    <row r="5637" spans="1:3" ht="12" customHeight="1">
      <c r="A5637" s="215" t="s">
        <v>14834</v>
      </c>
      <c r="B5637" s="215" t="s">
        <v>14835</v>
      </c>
      <c r="C5637" s="215" t="str">
        <f t="shared" si="22"/>
        <v>TVNukulaelae</v>
      </c>
    </row>
    <row r="5638" spans="1:3" ht="12" customHeight="1">
      <c r="A5638" s="215" t="s">
        <v>14836</v>
      </c>
      <c r="B5638" s="215" t="s">
        <v>14837</v>
      </c>
      <c r="C5638" s="215" t="str">
        <f t="shared" si="22"/>
        <v>TVNanumea</v>
      </c>
    </row>
    <row r="5639" spans="1:3" ht="12" customHeight="1">
      <c r="A5639" s="215" t="s">
        <v>14838</v>
      </c>
      <c r="B5639" s="215" t="s">
        <v>14839</v>
      </c>
      <c r="C5639" s="215" t="str">
        <f t="shared" si="22"/>
        <v>TVNanumaga</v>
      </c>
    </row>
    <row r="5640" spans="1:3" ht="12" customHeight="1">
      <c r="A5640" s="215" t="s">
        <v>14840</v>
      </c>
      <c r="B5640" s="215" t="s">
        <v>14841</v>
      </c>
      <c r="C5640" s="215" t="str">
        <f t="shared" si="22"/>
        <v>TVNui</v>
      </c>
    </row>
    <row r="5641" spans="1:3" ht="12" customHeight="1">
      <c r="A5641" s="215" t="s">
        <v>14842</v>
      </c>
      <c r="B5641" s="215" t="s">
        <v>14843</v>
      </c>
      <c r="C5641" s="215" t="str">
        <f t="shared" si="22"/>
        <v>TVVaitupu</v>
      </c>
    </row>
    <row r="5642" spans="1:3" ht="12" customHeight="1">
      <c r="A5642" s="215" t="s">
        <v>14844</v>
      </c>
      <c r="B5642" s="215" t="s">
        <v>14845</v>
      </c>
      <c r="C5642" s="215" t="str">
        <f t="shared" si="22"/>
        <v>TVFunafuti</v>
      </c>
    </row>
    <row r="5643" spans="1:3" ht="12" customHeight="1">
      <c r="A5643" s="215" t="s">
        <v>14846</v>
      </c>
      <c r="B5643" s="215" t="s">
        <v>14847</v>
      </c>
      <c r="C5643" s="215" t="str">
        <f t="shared" si="22"/>
        <v>TWChiayi</v>
      </c>
    </row>
    <row r="5644" spans="1:3" ht="12" customHeight="1">
      <c r="A5644" s="215" t="s">
        <v>14848</v>
      </c>
      <c r="B5644" s="215" t="s">
        <v>14849</v>
      </c>
      <c r="C5644" s="215" t="str">
        <f t="shared" si="22"/>
        <v>TWHsinchu</v>
      </c>
    </row>
    <row r="5645" spans="1:3" ht="12" customHeight="1">
      <c r="A5645" s="215" t="s">
        <v>14850</v>
      </c>
      <c r="B5645" s="215" t="s">
        <v>14851</v>
      </c>
      <c r="C5645" s="215" t="str">
        <f t="shared" si="22"/>
        <v>TWKeelung</v>
      </c>
    </row>
    <row r="5646" spans="1:3" ht="12" customHeight="1">
      <c r="A5646" s="215" t="s">
        <v>14852</v>
      </c>
      <c r="B5646" s="215" t="s">
        <v>409</v>
      </c>
      <c r="C5646" s="215" t="str">
        <f t="shared" si="22"/>
        <v>TWKaohsiung</v>
      </c>
    </row>
    <row r="5647" spans="1:3" ht="12" customHeight="1">
      <c r="A5647" s="215" t="s">
        <v>14853</v>
      </c>
      <c r="B5647" s="215" t="s">
        <v>14854</v>
      </c>
      <c r="C5647" s="215" t="str">
        <f t="shared" si="22"/>
        <v>TWNew Taipei</v>
      </c>
    </row>
    <row r="5648" spans="1:3" ht="12" customHeight="1">
      <c r="A5648" s="215" t="s">
        <v>14855</v>
      </c>
      <c r="B5648" s="215" t="s">
        <v>897</v>
      </c>
      <c r="C5648" s="215" t="str">
        <f t="shared" si="22"/>
        <v>TWTaoyuan</v>
      </c>
    </row>
    <row r="5649" spans="1:3" ht="12" customHeight="1">
      <c r="A5649" s="215" t="s">
        <v>14856</v>
      </c>
      <c r="B5649" s="215" t="s">
        <v>902</v>
      </c>
      <c r="C5649" s="215" t="str">
        <f t="shared" si="22"/>
        <v>TWTainan</v>
      </c>
    </row>
    <row r="5650" spans="1:3" ht="12" customHeight="1">
      <c r="A5650" s="215" t="s">
        <v>14857</v>
      </c>
      <c r="B5650" s="215" t="s">
        <v>14858</v>
      </c>
      <c r="C5650" s="215" t="str">
        <f t="shared" si="22"/>
        <v>TWTaipei</v>
      </c>
    </row>
    <row r="5651" spans="1:3" ht="12" customHeight="1">
      <c r="A5651" s="215" t="s">
        <v>14859</v>
      </c>
      <c r="B5651" s="215" t="s">
        <v>14860</v>
      </c>
      <c r="C5651" s="215" t="str">
        <f t="shared" si="22"/>
        <v>TWTaichung</v>
      </c>
    </row>
    <row r="5652" spans="1:3" ht="12" customHeight="1">
      <c r="A5652" s="215" t="s">
        <v>14861</v>
      </c>
      <c r="B5652" s="215" t="s">
        <v>14862</v>
      </c>
      <c r="C5652" s="215" t="str">
        <f t="shared" si="22"/>
        <v>TWChanghua</v>
      </c>
    </row>
    <row r="5653" spans="1:3" ht="12" customHeight="1">
      <c r="A5653" s="215" t="s">
        <v>14863</v>
      </c>
      <c r="B5653" s="215" t="s">
        <v>14847</v>
      </c>
      <c r="C5653" s="215" t="str">
        <f t="shared" si="22"/>
        <v>TWChiayi</v>
      </c>
    </row>
    <row r="5654" spans="1:3" ht="12" customHeight="1">
      <c r="A5654" s="215" t="s">
        <v>14864</v>
      </c>
      <c r="B5654" s="215" t="s">
        <v>14849</v>
      </c>
      <c r="C5654" s="215" t="str">
        <f t="shared" si="22"/>
        <v>TWHsinchu</v>
      </c>
    </row>
    <row r="5655" spans="1:3" ht="12" customHeight="1">
      <c r="A5655" s="215" t="s">
        <v>14865</v>
      </c>
      <c r="B5655" s="215" t="s">
        <v>14866</v>
      </c>
      <c r="C5655" s="215" t="str">
        <f t="shared" si="22"/>
        <v>TWHualien</v>
      </c>
    </row>
    <row r="5656" spans="1:3" ht="12" customHeight="1">
      <c r="A5656" s="215" t="s">
        <v>14867</v>
      </c>
      <c r="B5656" s="215" t="s">
        <v>1551</v>
      </c>
      <c r="C5656" s="215" t="str">
        <f t="shared" si="22"/>
        <v>TWYilan</v>
      </c>
    </row>
    <row r="5657" spans="1:3" ht="12" customHeight="1">
      <c r="A5657" s="215" t="s">
        <v>14868</v>
      </c>
      <c r="B5657" s="215" t="s">
        <v>14869</v>
      </c>
      <c r="C5657" s="215" t="str">
        <f t="shared" si="22"/>
        <v>TWKinmen</v>
      </c>
    </row>
    <row r="5658" spans="1:3" ht="12" customHeight="1">
      <c r="A5658" s="215" t="s">
        <v>14870</v>
      </c>
      <c r="B5658" s="215" t="s">
        <v>14871</v>
      </c>
      <c r="C5658" s="215" t="str">
        <f t="shared" si="22"/>
        <v>TWLienchiang</v>
      </c>
    </row>
    <row r="5659" spans="1:3" ht="12" customHeight="1">
      <c r="A5659" s="215" t="s">
        <v>14872</v>
      </c>
      <c r="B5659" s="215" t="s">
        <v>14873</v>
      </c>
      <c r="C5659" s="215" t="str">
        <f t="shared" si="22"/>
        <v>TWMiaoli</v>
      </c>
    </row>
    <row r="5660" spans="1:3" ht="12" customHeight="1">
      <c r="A5660" s="215" t="s">
        <v>14874</v>
      </c>
      <c r="B5660" s="215" t="s">
        <v>14875</v>
      </c>
      <c r="C5660" s="215" t="str">
        <f t="shared" si="22"/>
        <v>TWNantou</v>
      </c>
    </row>
    <row r="5661" spans="1:3" ht="12" customHeight="1">
      <c r="A5661" s="215" t="s">
        <v>14876</v>
      </c>
      <c r="B5661" s="215" t="s">
        <v>14877</v>
      </c>
      <c r="C5661" s="215" t="str">
        <f t="shared" si="22"/>
        <v>TWPenghu</v>
      </c>
    </row>
    <row r="5662" spans="1:3" ht="12" customHeight="1">
      <c r="A5662" s="215" t="s">
        <v>14878</v>
      </c>
      <c r="B5662" s="215" t="s">
        <v>1526</v>
      </c>
      <c r="C5662" s="215" t="str">
        <f t="shared" si="22"/>
        <v>TWPingtung</v>
      </c>
    </row>
    <row r="5663" spans="1:3" ht="12" customHeight="1">
      <c r="A5663" s="215" t="s">
        <v>14879</v>
      </c>
      <c r="B5663" s="215" t="s">
        <v>14880</v>
      </c>
      <c r="C5663" s="215" t="str">
        <f t="shared" si="22"/>
        <v>TWTaitung</v>
      </c>
    </row>
    <row r="5664" spans="1:3" ht="12" customHeight="1">
      <c r="A5664" s="215" t="s">
        <v>14881</v>
      </c>
      <c r="B5664" s="215" t="s">
        <v>14882</v>
      </c>
      <c r="C5664" s="215" t="str">
        <f t="shared" si="22"/>
        <v>TWYunlin</v>
      </c>
    </row>
    <row r="5665" spans="1:3" ht="12" customHeight="1">
      <c r="A5665" s="215" t="s">
        <v>14883</v>
      </c>
      <c r="B5665" s="215" t="s">
        <v>14884</v>
      </c>
      <c r="C5665" s="215" t="str">
        <f t="shared" si="22"/>
        <v>TZArusha</v>
      </c>
    </row>
    <row r="5666" spans="1:3" ht="12" customHeight="1">
      <c r="A5666" s="215" t="s">
        <v>14885</v>
      </c>
      <c r="B5666" s="215" t="s">
        <v>14886</v>
      </c>
      <c r="C5666" s="215" t="str">
        <f t="shared" si="22"/>
        <v>TZDar es Salaam</v>
      </c>
    </row>
    <row r="5667" spans="1:3" ht="12" customHeight="1">
      <c r="A5667" s="215" t="s">
        <v>14887</v>
      </c>
      <c r="B5667" s="215" t="s">
        <v>14888</v>
      </c>
      <c r="C5667" s="215" t="str">
        <f t="shared" si="22"/>
        <v>TZDodoma</v>
      </c>
    </row>
    <row r="5668" spans="1:3" ht="12" customHeight="1">
      <c r="A5668" s="215" t="s">
        <v>14889</v>
      </c>
      <c r="B5668" s="215" t="s">
        <v>14890</v>
      </c>
      <c r="C5668" s="215" t="str">
        <f t="shared" si="22"/>
        <v>TZIringa</v>
      </c>
    </row>
    <row r="5669" spans="1:3" ht="12" customHeight="1">
      <c r="A5669" s="215" t="s">
        <v>14891</v>
      </c>
      <c r="B5669" s="215" t="s">
        <v>14892</v>
      </c>
      <c r="C5669" s="215" t="str">
        <f t="shared" si="22"/>
        <v>TZKagera</v>
      </c>
    </row>
    <row r="5670" spans="1:3" ht="12" customHeight="1">
      <c r="A5670" s="215" t="s">
        <v>14893</v>
      </c>
      <c r="B5670" s="215" t="s">
        <v>14894</v>
      </c>
      <c r="C5670" s="215" t="str">
        <f t="shared" si="22"/>
        <v>TZPemba North</v>
      </c>
    </row>
    <row r="5671" spans="1:3" ht="12" customHeight="1">
      <c r="A5671" s="215" t="s">
        <v>14893</v>
      </c>
      <c r="B5671" s="215" t="s">
        <v>14895</v>
      </c>
      <c r="C5671" s="215" t="str">
        <f t="shared" si="22"/>
        <v>TZKaskazini Pemba</v>
      </c>
    </row>
    <row r="5672" spans="1:3" ht="12" customHeight="1">
      <c r="A5672" s="215" t="s">
        <v>14896</v>
      </c>
      <c r="B5672" s="215" t="s">
        <v>14897</v>
      </c>
      <c r="C5672" s="215" t="str">
        <f t="shared" si="22"/>
        <v>TZZanzibar North</v>
      </c>
    </row>
    <row r="5673" spans="1:3" ht="12" customHeight="1">
      <c r="A5673" s="215" t="s">
        <v>14896</v>
      </c>
      <c r="B5673" s="215" t="s">
        <v>14898</v>
      </c>
      <c r="C5673" s="215" t="str">
        <f t="shared" si="22"/>
        <v>TZKaskazini Unguja</v>
      </c>
    </row>
    <row r="5674" spans="1:3" ht="12" customHeight="1">
      <c r="A5674" s="215" t="s">
        <v>14899</v>
      </c>
      <c r="B5674" s="215" t="s">
        <v>14900</v>
      </c>
      <c r="C5674" s="215" t="str">
        <f t="shared" si="22"/>
        <v>TZKigoma</v>
      </c>
    </row>
    <row r="5675" spans="1:3" ht="12" customHeight="1">
      <c r="A5675" s="215" t="s">
        <v>14901</v>
      </c>
      <c r="B5675" s="215" t="s">
        <v>14902</v>
      </c>
      <c r="C5675" s="215" t="str">
        <f t="shared" si="22"/>
        <v>TZKilimanjaro</v>
      </c>
    </row>
    <row r="5676" spans="1:3" ht="12" customHeight="1">
      <c r="A5676" s="215" t="s">
        <v>14903</v>
      </c>
      <c r="B5676" s="215" t="s">
        <v>14904</v>
      </c>
      <c r="C5676" s="215" t="str">
        <f t="shared" si="22"/>
        <v>TZPemba South</v>
      </c>
    </row>
    <row r="5677" spans="1:3" ht="12" customHeight="1">
      <c r="A5677" s="215" t="s">
        <v>14903</v>
      </c>
      <c r="B5677" s="215" t="s">
        <v>14905</v>
      </c>
      <c r="C5677" s="215" t="str">
        <f t="shared" si="22"/>
        <v>TZKusini Pemba</v>
      </c>
    </row>
    <row r="5678" spans="1:3" ht="12" customHeight="1">
      <c r="A5678" s="215" t="s">
        <v>14906</v>
      </c>
      <c r="B5678" s="215" t="s">
        <v>14907</v>
      </c>
      <c r="C5678" s="215" t="str">
        <f t="shared" si="22"/>
        <v>TZZanzibar South</v>
      </c>
    </row>
    <row r="5679" spans="1:3" ht="12" customHeight="1">
      <c r="A5679" s="215" t="s">
        <v>14906</v>
      </c>
      <c r="B5679" s="215" t="s">
        <v>14908</v>
      </c>
      <c r="C5679" s="215" t="str">
        <f t="shared" si="22"/>
        <v>TZKusini Unguja</v>
      </c>
    </row>
    <row r="5680" spans="1:3" ht="12" customHeight="1">
      <c r="A5680" s="215" t="s">
        <v>14909</v>
      </c>
      <c r="B5680" s="215" t="s">
        <v>14910</v>
      </c>
      <c r="C5680" s="215" t="str">
        <f t="shared" si="22"/>
        <v>TZLindi</v>
      </c>
    </row>
    <row r="5681" spans="1:3" ht="12" customHeight="1">
      <c r="A5681" s="215" t="s">
        <v>14911</v>
      </c>
      <c r="B5681" s="215" t="s">
        <v>14912</v>
      </c>
      <c r="C5681" s="215" t="str">
        <f t="shared" si="22"/>
        <v>TZMara</v>
      </c>
    </row>
    <row r="5682" spans="1:3" ht="12" customHeight="1">
      <c r="A5682" s="215" t="s">
        <v>14913</v>
      </c>
      <c r="B5682" s="215" t="s">
        <v>14914</v>
      </c>
      <c r="C5682" s="215" t="str">
        <f t="shared" si="22"/>
        <v>TZMbeya</v>
      </c>
    </row>
    <row r="5683" spans="1:3" ht="12" customHeight="1">
      <c r="A5683" s="215" t="s">
        <v>14915</v>
      </c>
      <c r="B5683" s="215" t="s">
        <v>14916</v>
      </c>
      <c r="C5683" s="215" t="str">
        <f t="shared" si="22"/>
        <v>TZZanzibar West</v>
      </c>
    </row>
    <row r="5684" spans="1:3" ht="12" customHeight="1">
      <c r="A5684" s="215" t="s">
        <v>14915</v>
      </c>
      <c r="B5684" s="215" t="s">
        <v>14917</v>
      </c>
      <c r="C5684" s="215" t="str">
        <f t="shared" si="22"/>
        <v>TZMjini Magharibi</v>
      </c>
    </row>
    <row r="5685" spans="1:3" ht="12" customHeight="1">
      <c r="A5685" s="215" t="s">
        <v>14918</v>
      </c>
      <c r="B5685" s="215" t="s">
        <v>14919</v>
      </c>
      <c r="C5685" s="215" t="str">
        <f t="shared" si="22"/>
        <v>TZMorogoro</v>
      </c>
    </row>
    <row r="5686" spans="1:3" ht="12" customHeight="1">
      <c r="A5686" s="215" t="s">
        <v>14920</v>
      </c>
      <c r="B5686" s="215" t="s">
        <v>14921</v>
      </c>
      <c r="C5686" s="215" t="str">
        <f t="shared" si="22"/>
        <v>TZMtwara</v>
      </c>
    </row>
    <row r="5687" spans="1:3" ht="12" customHeight="1">
      <c r="A5687" s="215" t="s">
        <v>14922</v>
      </c>
      <c r="B5687" s="215" t="s">
        <v>11937</v>
      </c>
      <c r="C5687" s="215" t="str">
        <f t="shared" si="22"/>
        <v>TZMwanza</v>
      </c>
    </row>
    <row r="5688" spans="1:3" ht="12" customHeight="1">
      <c r="A5688" s="215" t="s">
        <v>14923</v>
      </c>
      <c r="B5688" s="215" t="s">
        <v>14924</v>
      </c>
      <c r="C5688" s="215" t="str">
        <f t="shared" si="22"/>
        <v>TZCoast</v>
      </c>
    </row>
    <row r="5689" spans="1:3" ht="12" customHeight="1">
      <c r="A5689" s="215" t="s">
        <v>14923</v>
      </c>
      <c r="B5689" s="215" t="s">
        <v>14925</v>
      </c>
      <c r="C5689" s="215" t="str">
        <f t="shared" si="22"/>
        <v>TZPwani</v>
      </c>
    </row>
    <row r="5690" spans="1:3" ht="12" customHeight="1">
      <c r="A5690" s="215" t="s">
        <v>14926</v>
      </c>
      <c r="B5690" s="215" t="s">
        <v>14927</v>
      </c>
      <c r="C5690" s="215" t="str">
        <f t="shared" si="22"/>
        <v>TZRukwa</v>
      </c>
    </row>
    <row r="5691" spans="1:3" ht="12" customHeight="1">
      <c r="A5691" s="215" t="s">
        <v>14928</v>
      </c>
      <c r="B5691" s="215" t="s">
        <v>14929</v>
      </c>
      <c r="C5691" s="215" t="str">
        <f t="shared" si="22"/>
        <v>TZRuvuma</v>
      </c>
    </row>
    <row r="5692" spans="1:3" ht="12" customHeight="1">
      <c r="A5692" s="215" t="s">
        <v>14930</v>
      </c>
      <c r="B5692" s="215" t="s">
        <v>14931</v>
      </c>
      <c r="C5692" s="215" t="str">
        <f t="shared" si="22"/>
        <v>TZShinyanga</v>
      </c>
    </row>
    <row r="5693" spans="1:3" ht="12" customHeight="1">
      <c r="A5693" s="215" t="s">
        <v>14932</v>
      </c>
      <c r="B5693" s="215" t="s">
        <v>14933</v>
      </c>
      <c r="C5693" s="215" t="str">
        <f t="shared" si="22"/>
        <v>TZSingida</v>
      </c>
    </row>
    <row r="5694" spans="1:3" ht="12" customHeight="1">
      <c r="A5694" s="215" t="s">
        <v>14934</v>
      </c>
      <c r="B5694" s="215" t="s">
        <v>14935</v>
      </c>
      <c r="C5694" s="215" t="str">
        <f t="shared" si="22"/>
        <v>TZTabora</v>
      </c>
    </row>
    <row r="5695" spans="1:3" ht="12" customHeight="1">
      <c r="A5695" s="215" t="s">
        <v>14936</v>
      </c>
      <c r="B5695" s="215" t="s">
        <v>14937</v>
      </c>
      <c r="C5695" s="215" t="str">
        <f t="shared" si="22"/>
        <v>TZTanga</v>
      </c>
    </row>
    <row r="5696" spans="1:3" ht="12" customHeight="1">
      <c r="A5696" s="215" t="s">
        <v>14938</v>
      </c>
      <c r="B5696" s="215" t="s">
        <v>14939</v>
      </c>
      <c r="C5696" s="215" t="str">
        <f t="shared" si="22"/>
        <v>TZManyara</v>
      </c>
    </row>
    <row r="5697" spans="1:3" ht="12" customHeight="1">
      <c r="A5697" s="215" t="s">
        <v>14940</v>
      </c>
      <c r="B5697" s="215" t="s">
        <v>455</v>
      </c>
      <c r="C5697" s="215" t="str">
        <f t="shared" si="22"/>
        <v>TZGeita</v>
      </c>
    </row>
    <row r="5698" spans="1:3" ht="12" customHeight="1">
      <c r="A5698" s="215" t="s">
        <v>14941</v>
      </c>
      <c r="B5698" s="215" t="s">
        <v>14942</v>
      </c>
      <c r="C5698" s="215" t="str">
        <f t="shared" si="22"/>
        <v>TZKatavi</v>
      </c>
    </row>
    <row r="5699" spans="1:3" ht="12" customHeight="1">
      <c r="A5699" s="215" t="s">
        <v>14943</v>
      </c>
      <c r="B5699" s="215" t="s">
        <v>14944</v>
      </c>
      <c r="C5699" s="215" t="str">
        <f t="shared" si="22"/>
        <v>TZNjombe</v>
      </c>
    </row>
    <row r="5700" spans="1:3" ht="12" customHeight="1">
      <c r="A5700" s="215" t="s">
        <v>14945</v>
      </c>
      <c r="B5700" s="215" t="s">
        <v>14946</v>
      </c>
      <c r="C5700" s="215" t="str">
        <f t="shared" si="22"/>
        <v>TZSimiyu</v>
      </c>
    </row>
    <row r="5701" spans="1:3" ht="12" customHeight="1">
      <c r="A5701" s="215" t="s">
        <v>14947</v>
      </c>
      <c r="B5701" s="215" t="s">
        <v>14948</v>
      </c>
      <c r="C5701" s="215" t="str">
        <f t="shared" si="22"/>
        <v>TZSongwe</v>
      </c>
    </row>
    <row r="5702" spans="1:3" ht="12" customHeight="1">
      <c r="A5702" s="215" t="s">
        <v>14947</v>
      </c>
      <c r="B5702" s="215" t="s">
        <v>14948</v>
      </c>
      <c r="C5702" s="215" t="str">
        <f t="shared" si="22"/>
        <v>TZSongwe</v>
      </c>
    </row>
    <row r="5703" spans="1:3" ht="12" customHeight="1">
      <c r="A5703" s="215" t="s">
        <v>14949</v>
      </c>
      <c r="B5703" s="215" t="s">
        <v>14950</v>
      </c>
      <c r="C5703" s="215" t="str">
        <f t="shared" si="22"/>
        <v>UAKyiv</v>
      </c>
    </row>
    <row r="5704" spans="1:3" ht="12" customHeight="1">
      <c r="A5704" s="215" t="s">
        <v>14951</v>
      </c>
      <c r="B5704" s="215" t="s">
        <v>14952</v>
      </c>
      <c r="C5704" s="215" t="str">
        <f t="shared" si="22"/>
        <v>UASevastopol</v>
      </c>
    </row>
    <row r="5705" spans="1:3" ht="12" customHeight="1">
      <c r="A5705" s="215" t="s">
        <v>14953</v>
      </c>
      <c r="B5705" s="215" t="s">
        <v>14954</v>
      </c>
      <c r="C5705" s="215" t="str">
        <f t="shared" si="22"/>
        <v>UAVinnytska oblast</v>
      </c>
    </row>
    <row r="5706" spans="1:3" ht="12" customHeight="1">
      <c r="A5706" s="215" t="s">
        <v>14955</v>
      </c>
      <c r="B5706" s="215" t="s">
        <v>14956</v>
      </c>
      <c r="C5706" s="215" t="str">
        <f t="shared" si="22"/>
        <v>UAVolynska oblast</v>
      </c>
    </row>
    <row r="5707" spans="1:3" ht="12" customHeight="1">
      <c r="A5707" s="215" t="s">
        <v>14957</v>
      </c>
      <c r="B5707" s="215" t="s">
        <v>14958</v>
      </c>
      <c r="C5707" s="215" t="str">
        <f t="shared" si="22"/>
        <v>UALuhanska oblast</v>
      </c>
    </row>
    <row r="5708" spans="1:3" ht="12" customHeight="1">
      <c r="A5708" s="215" t="s">
        <v>14959</v>
      </c>
      <c r="B5708" s="215" t="s">
        <v>14960</v>
      </c>
      <c r="C5708" s="215" t="str">
        <f t="shared" si="22"/>
        <v>UADnipropetrovska oblast</v>
      </c>
    </row>
    <row r="5709" spans="1:3" ht="12" customHeight="1">
      <c r="A5709" s="215" t="s">
        <v>14961</v>
      </c>
      <c r="B5709" s="215" t="s">
        <v>14962</v>
      </c>
      <c r="C5709" s="215" t="str">
        <f t="shared" si="22"/>
        <v>UADonetska oblast</v>
      </c>
    </row>
    <row r="5710" spans="1:3" ht="12" customHeight="1">
      <c r="A5710" s="215" t="s">
        <v>14963</v>
      </c>
      <c r="B5710" s="215" t="s">
        <v>14964</v>
      </c>
      <c r="C5710" s="215" t="str">
        <f t="shared" si="22"/>
        <v>UAZhytomyrska oblast</v>
      </c>
    </row>
    <row r="5711" spans="1:3" ht="12" customHeight="1">
      <c r="A5711" s="215" t="s">
        <v>14965</v>
      </c>
      <c r="B5711" s="215" t="s">
        <v>14966</v>
      </c>
      <c r="C5711" s="215" t="str">
        <f t="shared" si="22"/>
        <v>UAZakarpatska oblast</v>
      </c>
    </row>
    <row r="5712" spans="1:3" ht="12" customHeight="1">
      <c r="A5712" s="215" t="s">
        <v>14967</v>
      </c>
      <c r="B5712" s="215" t="s">
        <v>14968</v>
      </c>
      <c r="C5712" s="215" t="str">
        <f t="shared" si="22"/>
        <v>UAZaporizka oblast</v>
      </c>
    </row>
    <row r="5713" spans="1:3" ht="12" customHeight="1">
      <c r="A5713" s="215" t="s">
        <v>14969</v>
      </c>
      <c r="B5713" s="215" t="s">
        <v>14970</v>
      </c>
      <c r="C5713" s="215" t="str">
        <f t="shared" si="22"/>
        <v>UAIvano-Frankivska oblast</v>
      </c>
    </row>
    <row r="5714" spans="1:3" ht="12" customHeight="1">
      <c r="A5714" s="215" t="s">
        <v>14971</v>
      </c>
      <c r="B5714" s="215" t="s">
        <v>14972</v>
      </c>
      <c r="C5714" s="215" t="str">
        <f t="shared" si="22"/>
        <v>UAKyivska oblast</v>
      </c>
    </row>
    <row r="5715" spans="1:3" ht="12" customHeight="1">
      <c r="A5715" s="215" t="s">
        <v>14973</v>
      </c>
      <c r="B5715" s="215" t="s">
        <v>14974</v>
      </c>
      <c r="C5715" s="215" t="str">
        <f t="shared" si="22"/>
        <v>UAKirovohradska oblast</v>
      </c>
    </row>
    <row r="5716" spans="1:3" ht="12" customHeight="1">
      <c r="A5716" s="215" t="s">
        <v>14975</v>
      </c>
      <c r="B5716" s="215" t="s">
        <v>14976</v>
      </c>
      <c r="C5716" s="215" t="str">
        <f t="shared" si="22"/>
        <v>UALvivska oblast</v>
      </c>
    </row>
    <row r="5717" spans="1:3" ht="12" customHeight="1">
      <c r="A5717" s="215" t="s">
        <v>14977</v>
      </c>
      <c r="B5717" s="215" t="s">
        <v>14978</v>
      </c>
      <c r="C5717" s="215" t="str">
        <f t="shared" si="22"/>
        <v>UAMykolaivska oblast</v>
      </c>
    </row>
    <row r="5718" spans="1:3" ht="12" customHeight="1">
      <c r="A5718" s="215" t="s">
        <v>14979</v>
      </c>
      <c r="B5718" s="215" t="s">
        <v>14980</v>
      </c>
      <c r="C5718" s="215" t="str">
        <f t="shared" si="22"/>
        <v>UAOdeska oblast</v>
      </c>
    </row>
    <row r="5719" spans="1:3" ht="12" customHeight="1">
      <c r="A5719" s="215" t="s">
        <v>14981</v>
      </c>
      <c r="B5719" s="215" t="s">
        <v>14982</v>
      </c>
      <c r="C5719" s="215" t="str">
        <f t="shared" si="22"/>
        <v>UAPoltavska oblast</v>
      </c>
    </row>
    <row r="5720" spans="1:3" ht="12" customHeight="1">
      <c r="A5720" s="215" t="s">
        <v>14983</v>
      </c>
      <c r="B5720" s="215" t="s">
        <v>14984</v>
      </c>
      <c r="C5720" s="215" t="str">
        <f t="shared" si="22"/>
        <v>UARivnenska oblast</v>
      </c>
    </row>
    <row r="5721" spans="1:3" ht="12" customHeight="1">
      <c r="A5721" s="215" t="s">
        <v>14985</v>
      </c>
      <c r="B5721" s="215" t="s">
        <v>14986</v>
      </c>
      <c r="C5721" s="215" t="str">
        <f t="shared" si="22"/>
        <v>UASumska oblast</v>
      </c>
    </row>
    <row r="5722" spans="1:3" ht="12" customHeight="1">
      <c r="A5722" s="215" t="s">
        <v>14987</v>
      </c>
      <c r="B5722" s="215" t="s">
        <v>14988</v>
      </c>
      <c r="C5722" s="215" t="str">
        <f t="shared" si="22"/>
        <v>UATernopilska oblast</v>
      </c>
    </row>
    <row r="5723" spans="1:3" ht="12" customHeight="1">
      <c r="A5723" s="215" t="s">
        <v>14989</v>
      </c>
      <c r="B5723" s="215" t="s">
        <v>14990</v>
      </c>
      <c r="C5723" s="215" t="str">
        <f t="shared" si="22"/>
        <v>UAKharkivska oblast</v>
      </c>
    </row>
    <row r="5724" spans="1:3" ht="12" customHeight="1">
      <c r="A5724" s="215" t="s">
        <v>14991</v>
      </c>
      <c r="B5724" s="215" t="s">
        <v>14992</v>
      </c>
      <c r="C5724" s="215" t="str">
        <f t="shared" si="22"/>
        <v>UAKhersonska oblast</v>
      </c>
    </row>
    <row r="5725" spans="1:3" ht="12" customHeight="1">
      <c r="A5725" s="215" t="s">
        <v>14993</v>
      </c>
      <c r="B5725" s="215" t="s">
        <v>14994</v>
      </c>
      <c r="C5725" s="215" t="str">
        <f t="shared" si="22"/>
        <v>UAKhmelnytska oblast</v>
      </c>
    </row>
    <row r="5726" spans="1:3" ht="12" customHeight="1">
      <c r="A5726" s="215" t="s">
        <v>14995</v>
      </c>
      <c r="B5726" s="215" t="s">
        <v>14996</v>
      </c>
      <c r="C5726" s="215" t="str">
        <f t="shared" si="22"/>
        <v>UACherkaska oblast</v>
      </c>
    </row>
    <row r="5727" spans="1:3" ht="12" customHeight="1">
      <c r="A5727" s="215" t="s">
        <v>14997</v>
      </c>
      <c r="B5727" s="215" t="s">
        <v>14998</v>
      </c>
      <c r="C5727" s="215" t="str">
        <f t="shared" si="22"/>
        <v>UAChernihivska oblast</v>
      </c>
    </row>
    <row r="5728" spans="1:3" ht="12" customHeight="1">
      <c r="A5728" s="215" t="s">
        <v>14999</v>
      </c>
      <c r="B5728" s="215" t="s">
        <v>15000</v>
      </c>
      <c r="C5728" s="215" t="str">
        <f t="shared" si="22"/>
        <v>UAChernivetska oblast</v>
      </c>
    </row>
    <row r="5729" spans="1:3" ht="12" customHeight="1">
      <c r="A5729" s="215" t="s">
        <v>15001</v>
      </c>
      <c r="B5729" s="215" t="s">
        <v>15002</v>
      </c>
      <c r="C5729" s="215" t="str">
        <f t="shared" si="22"/>
        <v>UAAvtonomna Respublika Krym</v>
      </c>
    </row>
    <row r="5730" spans="1:3" ht="12" customHeight="1">
      <c r="A5730" s="215" t="s">
        <v>15003</v>
      </c>
      <c r="B5730" s="215" t="s">
        <v>6298</v>
      </c>
      <c r="C5730" s="215" t="str">
        <f t="shared" si="22"/>
        <v>UGCentral</v>
      </c>
    </row>
    <row r="5731" spans="1:3" ht="12" customHeight="1">
      <c r="A5731" s="215" t="s">
        <v>15004</v>
      </c>
      <c r="B5731" s="215" t="s">
        <v>15005</v>
      </c>
      <c r="C5731" s="215" t="str">
        <f t="shared" si="22"/>
        <v>UGKalangala</v>
      </c>
    </row>
    <row r="5732" spans="1:3" ht="12" customHeight="1">
      <c r="A5732" s="215" t="s">
        <v>15006</v>
      </c>
      <c r="B5732" s="215" t="s">
        <v>15007</v>
      </c>
      <c r="C5732" s="215" t="str">
        <f t="shared" si="22"/>
        <v>UGKiboga</v>
      </c>
    </row>
    <row r="5733" spans="1:3" ht="12" customHeight="1">
      <c r="A5733" s="215" t="s">
        <v>15008</v>
      </c>
      <c r="B5733" s="215" t="s">
        <v>15009</v>
      </c>
      <c r="C5733" s="215" t="str">
        <f t="shared" si="22"/>
        <v>UGLuwero</v>
      </c>
    </row>
    <row r="5734" spans="1:3" ht="12" customHeight="1">
      <c r="A5734" s="215" t="s">
        <v>15010</v>
      </c>
      <c r="B5734" s="215" t="s">
        <v>15011</v>
      </c>
      <c r="C5734" s="215" t="str">
        <f t="shared" si="22"/>
        <v>UGMasaka</v>
      </c>
    </row>
    <row r="5735" spans="1:3" ht="12" customHeight="1">
      <c r="A5735" s="215" t="s">
        <v>15012</v>
      </c>
      <c r="B5735" s="215" t="s">
        <v>15013</v>
      </c>
      <c r="C5735" s="215" t="str">
        <f t="shared" si="22"/>
        <v>UGMpigi</v>
      </c>
    </row>
    <row r="5736" spans="1:3" ht="12" customHeight="1">
      <c r="A5736" s="215" t="s">
        <v>15014</v>
      </c>
      <c r="B5736" s="215" t="s">
        <v>15015</v>
      </c>
      <c r="C5736" s="215" t="str">
        <f t="shared" si="22"/>
        <v>UGMubende</v>
      </c>
    </row>
    <row r="5737" spans="1:3" ht="12" customHeight="1">
      <c r="A5737" s="215" t="s">
        <v>15016</v>
      </c>
      <c r="B5737" s="215" t="s">
        <v>15017</v>
      </c>
      <c r="C5737" s="215" t="str">
        <f t="shared" si="22"/>
        <v>UGMukono</v>
      </c>
    </row>
    <row r="5738" spans="1:3" ht="12" customHeight="1">
      <c r="A5738" s="215" t="s">
        <v>15018</v>
      </c>
      <c r="B5738" s="215" t="s">
        <v>15019</v>
      </c>
      <c r="C5738" s="215" t="str">
        <f t="shared" si="22"/>
        <v>UGNakasongola</v>
      </c>
    </row>
    <row r="5739" spans="1:3" ht="12" customHeight="1">
      <c r="A5739" s="215" t="s">
        <v>15020</v>
      </c>
      <c r="B5739" s="215" t="s">
        <v>15021</v>
      </c>
      <c r="C5739" s="215" t="str">
        <f t="shared" si="22"/>
        <v>UGRakai</v>
      </c>
    </row>
    <row r="5740" spans="1:3" ht="12" customHeight="1">
      <c r="A5740" s="215" t="s">
        <v>15022</v>
      </c>
      <c r="B5740" s="215" t="s">
        <v>15023</v>
      </c>
      <c r="C5740" s="215" t="str">
        <f t="shared" si="22"/>
        <v>UGSembabule</v>
      </c>
    </row>
    <row r="5741" spans="1:3" ht="12" customHeight="1">
      <c r="A5741" s="215" t="s">
        <v>15024</v>
      </c>
      <c r="B5741" s="215" t="s">
        <v>15025</v>
      </c>
      <c r="C5741" s="215" t="str">
        <f t="shared" si="22"/>
        <v>UGKayunga</v>
      </c>
    </row>
    <row r="5742" spans="1:3" ht="12" customHeight="1">
      <c r="A5742" s="215" t="s">
        <v>15026</v>
      </c>
      <c r="B5742" s="215" t="s">
        <v>194</v>
      </c>
      <c r="C5742" s="215" t="str">
        <f t="shared" si="22"/>
        <v>UGWakiso</v>
      </c>
    </row>
    <row r="5743" spans="1:3" ht="12" customHeight="1">
      <c r="A5743" s="215" t="s">
        <v>15027</v>
      </c>
      <c r="B5743" s="215" t="s">
        <v>15028</v>
      </c>
      <c r="C5743" s="215" t="str">
        <f t="shared" si="22"/>
        <v>UGLyantonde</v>
      </c>
    </row>
    <row r="5744" spans="1:3" ht="12" customHeight="1">
      <c r="A5744" s="215" t="s">
        <v>15029</v>
      </c>
      <c r="B5744" s="215" t="s">
        <v>15030</v>
      </c>
      <c r="C5744" s="215" t="str">
        <f t="shared" si="22"/>
        <v>UGMityana</v>
      </c>
    </row>
    <row r="5745" spans="1:3" ht="12" customHeight="1">
      <c r="A5745" s="215" t="s">
        <v>15031</v>
      </c>
      <c r="B5745" s="215" t="s">
        <v>15032</v>
      </c>
      <c r="C5745" s="215" t="str">
        <f t="shared" si="22"/>
        <v>UGNakaseke</v>
      </c>
    </row>
    <row r="5746" spans="1:3" ht="12" customHeight="1">
      <c r="A5746" s="215" t="s">
        <v>15033</v>
      </c>
      <c r="B5746" s="215" t="s">
        <v>15034</v>
      </c>
      <c r="C5746" s="215" t="str">
        <f t="shared" si="22"/>
        <v>UGBuikwe</v>
      </c>
    </row>
    <row r="5747" spans="1:3" ht="12" customHeight="1">
      <c r="A5747" s="215" t="s">
        <v>15035</v>
      </c>
      <c r="B5747" s="215" t="s">
        <v>15036</v>
      </c>
      <c r="C5747" s="215" t="str">
        <f t="shared" si="22"/>
        <v>UGBukomansibi</v>
      </c>
    </row>
    <row r="5748" spans="1:3" ht="12" customHeight="1">
      <c r="A5748" s="215" t="s">
        <v>15037</v>
      </c>
      <c r="B5748" s="215" t="s">
        <v>15038</v>
      </c>
      <c r="C5748" s="215" t="str">
        <f t="shared" si="22"/>
        <v>UGButambala</v>
      </c>
    </row>
    <row r="5749" spans="1:3" ht="12" customHeight="1">
      <c r="A5749" s="215" t="s">
        <v>15039</v>
      </c>
      <c r="B5749" s="215" t="s">
        <v>15040</v>
      </c>
      <c r="C5749" s="215" t="str">
        <f t="shared" si="22"/>
        <v>UGBuvuma</v>
      </c>
    </row>
    <row r="5750" spans="1:3" ht="12" customHeight="1">
      <c r="A5750" s="215" t="s">
        <v>15041</v>
      </c>
      <c r="B5750" s="215" t="s">
        <v>15042</v>
      </c>
      <c r="C5750" s="215" t="str">
        <f t="shared" si="22"/>
        <v>UGGomba</v>
      </c>
    </row>
    <row r="5751" spans="1:3" ht="12" customHeight="1">
      <c r="A5751" s="215" t="s">
        <v>15043</v>
      </c>
      <c r="B5751" s="215" t="s">
        <v>15044</v>
      </c>
      <c r="C5751" s="215" t="str">
        <f t="shared" si="22"/>
        <v>UGKalungu</v>
      </c>
    </row>
    <row r="5752" spans="1:3" ht="12" customHeight="1">
      <c r="A5752" s="215" t="s">
        <v>15045</v>
      </c>
      <c r="B5752" s="215" t="s">
        <v>15046</v>
      </c>
      <c r="C5752" s="215" t="str">
        <f t="shared" si="22"/>
        <v>UGKyankwanzi</v>
      </c>
    </row>
    <row r="5753" spans="1:3" ht="12" customHeight="1">
      <c r="A5753" s="215" t="s">
        <v>15047</v>
      </c>
      <c r="B5753" s="215" t="s">
        <v>15048</v>
      </c>
      <c r="C5753" s="215" t="str">
        <f t="shared" si="22"/>
        <v>UGLwengo</v>
      </c>
    </row>
    <row r="5754" spans="1:3" ht="12" customHeight="1">
      <c r="A5754" s="215" t="s">
        <v>15049</v>
      </c>
      <c r="B5754" s="215" t="s">
        <v>15050</v>
      </c>
      <c r="C5754" s="215" t="str">
        <f t="shared" si="22"/>
        <v>UGKyotera</v>
      </c>
    </row>
    <row r="5755" spans="1:3" ht="12" customHeight="1">
      <c r="A5755" s="215" t="s">
        <v>15051</v>
      </c>
      <c r="B5755" s="215" t="s">
        <v>15052</v>
      </c>
      <c r="C5755" s="215" t="str">
        <f t="shared" si="22"/>
        <v>UGKasanda</v>
      </c>
    </row>
    <row r="5756" spans="1:3" ht="12" customHeight="1">
      <c r="A5756" s="215" t="s">
        <v>15053</v>
      </c>
      <c r="B5756" s="215" t="s">
        <v>15054</v>
      </c>
      <c r="C5756" s="215" t="str">
        <f t="shared" si="22"/>
        <v>UGKampala</v>
      </c>
    </row>
    <row r="5757" spans="1:3" ht="12" customHeight="1">
      <c r="A5757" s="215" t="s">
        <v>15055</v>
      </c>
      <c r="B5757" s="215" t="s">
        <v>1101</v>
      </c>
      <c r="C5757" s="215" t="str">
        <f t="shared" si="22"/>
        <v>UGEastern</v>
      </c>
    </row>
    <row r="5758" spans="1:3" ht="12" customHeight="1">
      <c r="A5758" s="215" t="s">
        <v>15056</v>
      </c>
      <c r="B5758" s="215" t="s">
        <v>15057</v>
      </c>
      <c r="C5758" s="215" t="str">
        <f t="shared" si="22"/>
        <v>UGBugiri</v>
      </c>
    </row>
    <row r="5759" spans="1:3" ht="12" customHeight="1">
      <c r="A5759" s="215" t="s">
        <v>15058</v>
      </c>
      <c r="B5759" s="215" t="s">
        <v>9822</v>
      </c>
      <c r="C5759" s="215" t="str">
        <f t="shared" si="22"/>
        <v>UGBusia</v>
      </c>
    </row>
    <row r="5760" spans="1:3" ht="12" customHeight="1">
      <c r="A5760" s="215" t="s">
        <v>15059</v>
      </c>
      <c r="B5760" s="215" t="s">
        <v>15060</v>
      </c>
      <c r="C5760" s="215" t="str">
        <f t="shared" si="22"/>
        <v>UGIganga</v>
      </c>
    </row>
    <row r="5761" spans="1:3" ht="12" customHeight="1">
      <c r="A5761" s="215" t="s">
        <v>15061</v>
      </c>
      <c r="B5761" s="215" t="s">
        <v>15062</v>
      </c>
      <c r="C5761" s="215" t="str">
        <f t="shared" si="22"/>
        <v>UGJinja</v>
      </c>
    </row>
    <row r="5762" spans="1:3" ht="12" customHeight="1">
      <c r="A5762" s="215" t="s">
        <v>15063</v>
      </c>
      <c r="B5762" s="215" t="s">
        <v>15064</v>
      </c>
      <c r="C5762" s="215" t="str">
        <f t="shared" si="22"/>
        <v>UGKamuli</v>
      </c>
    </row>
    <row r="5763" spans="1:3" ht="12" customHeight="1">
      <c r="A5763" s="215" t="s">
        <v>15065</v>
      </c>
      <c r="B5763" s="215" t="s">
        <v>15066</v>
      </c>
      <c r="C5763" s="215" t="str">
        <f t="shared" si="22"/>
        <v>UGKapchorwa</v>
      </c>
    </row>
    <row r="5764" spans="1:3" ht="12" customHeight="1">
      <c r="A5764" s="215" t="s">
        <v>15067</v>
      </c>
      <c r="B5764" s="215" t="s">
        <v>15068</v>
      </c>
      <c r="C5764" s="215" t="str">
        <f t="shared" si="22"/>
        <v>UGKatakwi</v>
      </c>
    </row>
    <row r="5765" spans="1:3" ht="12" customHeight="1">
      <c r="A5765" s="215" t="s">
        <v>15069</v>
      </c>
      <c r="B5765" s="215" t="s">
        <v>15070</v>
      </c>
      <c r="C5765" s="215" t="str">
        <f t="shared" si="22"/>
        <v>UGKumi</v>
      </c>
    </row>
    <row r="5766" spans="1:3" ht="12" customHeight="1">
      <c r="A5766" s="215" t="s">
        <v>15071</v>
      </c>
      <c r="B5766" s="215" t="s">
        <v>15072</v>
      </c>
      <c r="C5766" s="215" t="str">
        <f t="shared" si="22"/>
        <v>UGMbale</v>
      </c>
    </row>
    <row r="5767" spans="1:3" ht="12" customHeight="1">
      <c r="A5767" s="215" t="s">
        <v>15073</v>
      </c>
      <c r="B5767" s="215" t="s">
        <v>15074</v>
      </c>
      <c r="C5767" s="215" t="str">
        <f t="shared" si="22"/>
        <v>UGPallisa</v>
      </c>
    </row>
    <row r="5768" spans="1:3" ht="12" customHeight="1">
      <c r="A5768" s="215" t="s">
        <v>15075</v>
      </c>
      <c r="B5768" s="215" t="s">
        <v>15076</v>
      </c>
      <c r="C5768" s="215" t="str">
        <f t="shared" si="22"/>
        <v>UGSoroti</v>
      </c>
    </row>
    <row r="5769" spans="1:3" ht="12" customHeight="1">
      <c r="A5769" s="215" t="s">
        <v>15077</v>
      </c>
      <c r="B5769" s="215" t="s">
        <v>15078</v>
      </c>
      <c r="C5769" s="215" t="str">
        <f t="shared" si="22"/>
        <v>UGTororo</v>
      </c>
    </row>
    <row r="5770" spans="1:3" ht="12" customHeight="1">
      <c r="A5770" s="215" t="s">
        <v>15079</v>
      </c>
      <c r="B5770" s="215" t="s">
        <v>15080</v>
      </c>
      <c r="C5770" s="215" t="str">
        <f t="shared" si="22"/>
        <v>UGKaberamaido</v>
      </c>
    </row>
    <row r="5771" spans="1:3" ht="12" customHeight="1">
      <c r="A5771" s="215" t="s">
        <v>15081</v>
      </c>
      <c r="B5771" s="215" t="s">
        <v>15082</v>
      </c>
      <c r="C5771" s="215" t="str">
        <f t="shared" si="22"/>
        <v>UGMayuge</v>
      </c>
    </row>
    <row r="5772" spans="1:3" ht="12" customHeight="1">
      <c r="A5772" s="215" t="s">
        <v>15083</v>
      </c>
      <c r="B5772" s="215" t="s">
        <v>15084</v>
      </c>
      <c r="C5772" s="215" t="str">
        <f t="shared" si="22"/>
        <v>UGSironko</v>
      </c>
    </row>
    <row r="5773" spans="1:3" ht="12" customHeight="1">
      <c r="A5773" s="215" t="s">
        <v>15085</v>
      </c>
      <c r="B5773" s="215" t="s">
        <v>15086</v>
      </c>
      <c r="C5773" s="215" t="str">
        <f t="shared" si="22"/>
        <v>UGAmuria</v>
      </c>
    </row>
    <row r="5774" spans="1:3" ht="12" customHeight="1">
      <c r="A5774" s="215" t="s">
        <v>15087</v>
      </c>
      <c r="B5774" s="215" t="s">
        <v>15088</v>
      </c>
      <c r="C5774" s="215" t="str">
        <f t="shared" si="22"/>
        <v>UGBudaka</v>
      </c>
    </row>
    <row r="5775" spans="1:3" ht="12" customHeight="1">
      <c r="A5775" s="215" t="s">
        <v>15089</v>
      </c>
      <c r="B5775" s="215" t="s">
        <v>15090</v>
      </c>
      <c r="C5775" s="215" t="str">
        <f t="shared" si="22"/>
        <v>UGBududa</v>
      </c>
    </row>
    <row r="5776" spans="1:3" ht="12" customHeight="1">
      <c r="A5776" s="215" t="s">
        <v>15091</v>
      </c>
      <c r="B5776" s="215" t="s">
        <v>15092</v>
      </c>
      <c r="C5776" s="215" t="str">
        <f t="shared" si="22"/>
        <v>UGBukedea</v>
      </c>
    </row>
    <row r="5777" spans="1:3" ht="12" customHeight="1">
      <c r="A5777" s="215" t="s">
        <v>15093</v>
      </c>
      <c r="B5777" s="215" t="s">
        <v>15094</v>
      </c>
      <c r="C5777" s="215" t="str">
        <f t="shared" si="22"/>
        <v>UGBukwa</v>
      </c>
    </row>
    <row r="5778" spans="1:3" ht="12" customHeight="1">
      <c r="A5778" s="215" t="s">
        <v>15095</v>
      </c>
      <c r="B5778" s="215" t="s">
        <v>15096</v>
      </c>
      <c r="C5778" s="215" t="str">
        <f t="shared" si="22"/>
        <v>UGButaleja</v>
      </c>
    </row>
    <row r="5779" spans="1:3" ht="12" customHeight="1">
      <c r="A5779" s="215" t="s">
        <v>15097</v>
      </c>
      <c r="B5779" s="215" t="s">
        <v>15098</v>
      </c>
      <c r="C5779" s="215" t="str">
        <f t="shared" si="22"/>
        <v>UGKaliro</v>
      </c>
    </row>
    <row r="5780" spans="1:3" ht="12" customHeight="1">
      <c r="A5780" s="215" t="s">
        <v>15099</v>
      </c>
      <c r="B5780" s="215" t="s">
        <v>15100</v>
      </c>
      <c r="C5780" s="215" t="str">
        <f t="shared" si="22"/>
        <v>UGManafwa</v>
      </c>
    </row>
    <row r="5781" spans="1:3" ht="12" customHeight="1">
      <c r="A5781" s="215" t="s">
        <v>15101</v>
      </c>
      <c r="B5781" s="215" t="s">
        <v>15102</v>
      </c>
      <c r="C5781" s="215" t="str">
        <f t="shared" si="22"/>
        <v>UGNamutumba</v>
      </c>
    </row>
    <row r="5782" spans="1:3" ht="12" customHeight="1">
      <c r="A5782" s="215" t="s">
        <v>15103</v>
      </c>
      <c r="B5782" s="215" t="s">
        <v>15104</v>
      </c>
      <c r="C5782" s="215" t="str">
        <f t="shared" si="22"/>
        <v>UGBulambuli</v>
      </c>
    </row>
    <row r="5783" spans="1:3" ht="12" customHeight="1">
      <c r="A5783" s="215" t="s">
        <v>15105</v>
      </c>
      <c r="B5783" s="215" t="s">
        <v>15106</v>
      </c>
      <c r="C5783" s="215" t="str">
        <f t="shared" si="22"/>
        <v>UGBuyende</v>
      </c>
    </row>
    <row r="5784" spans="1:3" ht="12" customHeight="1">
      <c r="A5784" s="215" t="s">
        <v>15107</v>
      </c>
      <c r="B5784" s="215" t="s">
        <v>15108</v>
      </c>
      <c r="C5784" s="215" t="str">
        <f t="shared" si="22"/>
        <v>UGKibuku</v>
      </c>
    </row>
    <row r="5785" spans="1:3" ht="12" customHeight="1">
      <c r="A5785" s="215" t="s">
        <v>15109</v>
      </c>
      <c r="B5785" s="215" t="s">
        <v>15110</v>
      </c>
      <c r="C5785" s="215" t="str">
        <f t="shared" si="22"/>
        <v>UGKween</v>
      </c>
    </row>
    <row r="5786" spans="1:3" ht="12" customHeight="1">
      <c r="A5786" s="215" t="s">
        <v>15111</v>
      </c>
      <c r="B5786" s="215" t="s">
        <v>15112</v>
      </c>
      <c r="C5786" s="215" t="str">
        <f t="shared" si="22"/>
        <v>UGLuuka</v>
      </c>
    </row>
    <row r="5787" spans="1:3" ht="12" customHeight="1">
      <c r="A5787" s="215" t="s">
        <v>15113</v>
      </c>
      <c r="B5787" s="215" t="s">
        <v>15114</v>
      </c>
      <c r="C5787" s="215" t="str">
        <f t="shared" si="22"/>
        <v>UGNamayingo</v>
      </c>
    </row>
    <row r="5788" spans="1:3" ht="12" customHeight="1">
      <c r="A5788" s="215" t="s">
        <v>15115</v>
      </c>
      <c r="B5788" s="215" t="s">
        <v>15116</v>
      </c>
      <c r="C5788" s="215" t="str">
        <f t="shared" si="22"/>
        <v>UGNgora</v>
      </c>
    </row>
    <row r="5789" spans="1:3" ht="12" customHeight="1">
      <c r="A5789" s="215" t="s">
        <v>15117</v>
      </c>
      <c r="B5789" s="215" t="s">
        <v>15118</v>
      </c>
      <c r="C5789" s="215" t="str">
        <f t="shared" si="22"/>
        <v>UGSerere</v>
      </c>
    </row>
    <row r="5790" spans="1:3" ht="12" customHeight="1">
      <c r="A5790" s="215" t="s">
        <v>15119</v>
      </c>
      <c r="B5790" s="215" t="s">
        <v>15120</v>
      </c>
      <c r="C5790" s="215" t="str">
        <f t="shared" si="22"/>
        <v>UGButebo</v>
      </c>
    </row>
    <row r="5791" spans="1:3" ht="12" customHeight="1">
      <c r="A5791" s="215" t="s">
        <v>15121</v>
      </c>
      <c r="B5791" s="215" t="s">
        <v>15122</v>
      </c>
      <c r="C5791" s="215" t="str">
        <f t="shared" si="22"/>
        <v>UGNamisindwa</v>
      </c>
    </row>
    <row r="5792" spans="1:3" ht="12" customHeight="1">
      <c r="A5792" s="215" t="s">
        <v>15123</v>
      </c>
      <c r="B5792" s="215" t="s">
        <v>15124</v>
      </c>
      <c r="C5792" s="215" t="str">
        <f t="shared" si="22"/>
        <v>UGBugweri</v>
      </c>
    </row>
    <row r="5793" spans="1:3" ht="12" customHeight="1">
      <c r="A5793" s="215" t="s">
        <v>15125</v>
      </c>
      <c r="B5793" s="215" t="s">
        <v>15126</v>
      </c>
      <c r="C5793" s="215" t="str">
        <f t="shared" si="22"/>
        <v>UGKapelebyong</v>
      </c>
    </row>
    <row r="5794" spans="1:3" ht="12" customHeight="1">
      <c r="A5794" s="215" t="s">
        <v>15127</v>
      </c>
      <c r="B5794" s="215" t="s">
        <v>7861</v>
      </c>
      <c r="C5794" s="215" t="str">
        <f t="shared" si="22"/>
        <v>UGNorthern</v>
      </c>
    </row>
    <row r="5795" spans="1:3" ht="12" customHeight="1">
      <c r="A5795" s="215" t="s">
        <v>15128</v>
      </c>
      <c r="B5795" s="215" t="s">
        <v>15129</v>
      </c>
      <c r="C5795" s="215" t="str">
        <f t="shared" si="22"/>
        <v>UGAdjumani</v>
      </c>
    </row>
    <row r="5796" spans="1:3" ht="12" customHeight="1">
      <c r="A5796" s="215" t="s">
        <v>15130</v>
      </c>
      <c r="B5796" s="215" t="s">
        <v>15131</v>
      </c>
      <c r="C5796" s="215" t="str">
        <f t="shared" si="22"/>
        <v>UGApac</v>
      </c>
    </row>
    <row r="5797" spans="1:3" ht="12" customHeight="1">
      <c r="A5797" s="215" t="s">
        <v>15132</v>
      </c>
      <c r="B5797" s="215" t="s">
        <v>15133</v>
      </c>
      <c r="C5797" s="215" t="str">
        <f t="shared" si="22"/>
        <v>UGArua</v>
      </c>
    </row>
    <row r="5798" spans="1:3" ht="12" customHeight="1">
      <c r="A5798" s="215" t="s">
        <v>15134</v>
      </c>
      <c r="B5798" s="215" t="s">
        <v>15135</v>
      </c>
      <c r="C5798" s="215" t="str">
        <f t="shared" si="22"/>
        <v>UGGulu</v>
      </c>
    </row>
    <row r="5799" spans="1:3" ht="12" customHeight="1">
      <c r="A5799" s="215" t="s">
        <v>15136</v>
      </c>
      <c r="B5799" s="215" t="s">
        <v>15137</v>
      </c>
      <c r="C5799" s="215" t="str">
        <f t="shared" si="22"/>
        <v>UGKitgum</v>
      </c>
    </row>
    <row r="5800" spans="1:3" ht="12" customHeight="1">
      <c r="A5800" s="215" t="s">
        <v>15138</v>
      </c>
      <c r="B5800" s="215" t="s">
        <v>15139</v>
      </c>
      <c r="C5800" s="215" t="str">
        <f t="shared" si="22"/>
        <v>UGKotido</v>
      </c>
    </row>
    <row r="5801" spans="1:3" ht="12" customHeight="1">
      <c r="A5801" s="215" t="s">
        <v>15140</v>
      </c>
      <c r="B5801" s="215" t="s">
        <v>15141</v>
      </c>
      <c r="C5801" s="215" t="str">
        <f t="shared" si="22"/>
        <v>UGLira</v>
      </c>
    </row>
    <row r="5802" spans="1:3" ht="12" customHeight="1">
      <c r="A5802" s="215" t="s">
        <v>15142</v>
      </c>
      <c r="B5802" s="215" t="s">
        <v>15143</v>
      </c>
      <c r="C5802" s="215" t="str">
        <f t="shared" si="22"/>
        <v>UGMoroto</v>
      </c>
    </row>
    <row r="5803" spans="1:3" ht="12" customHeight="1">
      <c r="A5803" s="215" t="s">
        <v>15144</v>
      </c>
      <c r="B5803" s="215" t="s">
        <v>15145</v>
      </c>
      <c r="C5803" s="215" t="str">
        <f t="shared" si="22"/>
        <v>UGMoyo</v>
      </c>
    </row>
    <row r="5804" spans="1:3" ht="12" customHeight="1">
      <c r="A5804" s="215" t="s">
        <v>15146</v>
      </c>
      <c r="B5804" s="215" t="s">
        <v>15147</v>
      </c>
      <c r="C5804" s="215" t="str">
        <f t="shared" si="22"/>
        <v>UGNebbi</v>
      </c>
    </row>
    <row r="5805" spans="1:3" ht="12" customHeight="1">
      <c r="A5805" s="215" t="s">
        <v>15148</v>
      </c>
      <c r="B5805" s="215" t="s">
        <v>15149</v>
      </c>
      <c r="C5805" s="215" t="str">
        <f t="shared" si="22"/>
        <v>UGNakapiripirit</v>
      </c>
    </row>
    <row r="5806" spans="1:3" ht="12" customHeight="1">
      <c r="A5806" s="215" t="s">
        <v>15150</v>
      </c>
      <c r="B5806" s="215" t="s">
        <v>15151</v>
      </c>
      <c r="C5806" s="215" t="str">
        <f t="shared" si="22"/>
        <v>UGPader</v>
      </c>
    </row>
    <row r="5807" spans="1:3" ht="12" customHeight="1">
      <c r="A5807" s="215" t="s">
        <v>15152</v>
      </c>
      <c r="B5807" s="215" t="s">
        <v>15153</v>
      </c>
      <c r="C5807" s="215" t="str">
        <f t="shared" si="22"/>
        <v>UGYumbe</v>
      </c>
    </row>
    <row r="5808" spans="1:3" ht="12" customHeight="1">
      <c r="A5808" s="215" t="s">
        <v>15154</v>
      </c>
      <c r="B5808" s="215" t="s">
        <v>15155</v>
      </c>
      <c r="C5808" s="215" t="str">
        <f t="shared" si="22"/>
        <v>UGAbim</v>
      </c>
    </row>
    <row r="5809" spans="1:3" ht="12" customHeight="1">
      <c r="A5809" s="215" t="s">
        <v>15156</v>
      </c>
      <c r="B5809" s="215" t="s">
        <v>15157</v>
      </c>
      <c r="C5809" s="215" t="str">
        <f t="shared" si="22"/>
        <v>UGAmolatar</v>
      </c>
    </row>
    <row r="5810" spans="1:3" ht="12" customHeight="1">
      <c r="A5810" s="215" t="s">
        <v>15158</v>
      </c>
      <c r="B5810" s="215" t="s">
        <v>15159</v>
      </c>
      <c r="C5810" s="215" t="str">
        <f t="shared" si="22"/>
        <v>UGAmuru</v>
      </c>
    </row>
    <row r="5811" spans="1:3" ht="12" customHeight="1">
      <c r="A5811" s="215" t="s">
        <v>15160</v>
      </c>
      <c r="B5811" s="215" t="s">
        <v>15161</v>
      </c>
      <c r="C5811" s="215" t="str">
        <f t="shared" si="22"/>
        <v>UGDokolo</v>
      </c>
    </row>
    <row r="5812" spans="1:3" ht="12" customHeight="1">
      <c r="A5812" s="215" t="s">
        <v>15162</v>
      </c>
      <c r="B5812" s="215" t="s">
        <v>15163</v>
      </c>
      <c r="C5812" s="215" t="str">
        <f t="shared" si="22"/>
        <v>UGKaabong</v>
      </c>
    </row>
    <row r="5813" spans="1:3" ht="12" customHeight="1">
      <c r="A5813" s="215" t="s">
        <v>15164</v>
      </c>
      <c r="B5813" s="215" t="s">
        <v>15165</v>
      </c>
      <c r="C5813" s="215" t="str">
        <f t="shared" si="22"/>
        <v>UGKoboko</v>
      </c>
    </row>
    <row r="5814" spans="1:3" ht="12" customHeight="1">
      <c r="A5814" s="215" t="s">
        <v>15166</v>
      </c>
      <c r="B5814" s="215" t="s">
        <v>15167</v>
      </c>
      <c r="C5814" s="215" t="str">
        <f t="shared" si="22"/>
        <v>UGMaracha</v>
      </c>
    </row>
    <row r="5815" spans="1:3" ht="12" customHeight="1">
      <c r="A5815" s="215" t="s">
        <v>15168</v>
      </c>
      <c r="B5815" s="215" t="s">
        <v>15169</v>
      </c>
      <c r="C5815" s="215" t="str">
        <f t="shared" si="22"/>
        <v>UGOyam</v>
      </c>
    </row>
    <row r="5816" spans="1:3" ht="12" customHeight="1">
      <c r="A5816" s="215" t="s">
        <v>15170</v>
      </c>
      <c r="B5816" s="215" t="s">
        <v>15171</v>
      </c>
      <c r="C5816" s="215" t="str">
        <f t="shared" si="22"/>
        <v>UGAgago</v>
      </c>
    </row>
    <row r="5817" spans="1:3" ht="12" customHeight="1">
      <c r="A5817" s="215" t="s">
        <v>15172</v>
      </c>
      <c r="B5817" s="215" t="s">
        <v>15173</v>
      </c>
      <c r="C5817" s="215" t="str">
        <f t="shared" si="22"/>
        <v>UGAlebtong</v>
      </c>
    </row>
    <row r="5818" spans="1:3" ht="12" customHeight="1">
      <c r="A5818" s="215" t="s">
        <v>15174</v>
      </c>
      <c r="B5818" s="215" t="s">
        <v>15175</v>
      </c>
      <c r="C5818" s="215" t="str">
        <f t="shared" si="22"/>
        <v>UGAmudat</v>
      </c>
    </row>
    <row r="5819" spans="1:3" ht="12" customHeight="1">
      <c r="A5819" s="215" t="s">
        <v>15176</v>
      </c>
      <c r="B5819" s="215" t="s">
        <v>15177</v>
      </c>
      <c r="C5819" s="215" t="str">
        <f t="shared" si="22"/>
        <v>UGKole</v>
      </c>
    </row>
    <row r="5820" spans="1:3" ht="12" customHeight="1">
      <c r="A5820" s="215" t="s">
        <v>15178</v>
      </c>
      <c r="B5820" s="215" t="s">
        <v>15179</v>
      </c>
      <c r="C5820" s="215" t="str">
        <f t="shared" si="22"/>
        <v>UGLamwo</v>
      </c>
    </row>
    <row r="5821" spans="1:3" ht="12" customHeight="1">
      <c r="A5821" s="215" t="s">
        <v>15180</v>
      </c>
      <c r="B5821" s="215" t="s">
        <v>15181</v>
      </c>
      <c r="C5821" s="215" t="str">
        <f t="shared" si="22"/>
        <v>UGNapak</v>
      </c>
    </row>
    <row r="5822" spans="1:3" ht="12" customHeight="1">
      <c r="A5822" s="215" t="s">
        <v>15182</v>
      </c>
      <c r="B5822" s="215" t="s">
        <v>15183</v>
      </c>
      <c r="C5822" s="215" t="str">
        <f t="shared" si="22"/>
        <v>UGNwoya</v>
      </c>
    </row>
    <row r="5823" spans="1:3" ht="12" customHeight="1">
      <c r="A5823" s="215" t="s">
        <v>15184</v>
      </c>
      <c r="B5823" s="215" t="s">
        <v>15185</v>
      </c>
      <c r="C5823" s="215" t="str">
        <f t="shared" si="22"/>
        <v>UGOtuke</v>
      </c>
    </row>
    <row r="5824" spans="1:3" ht="12" customHeight="1">
      <c r="A5824" s="215" t="s">
        <v>15186</v>
      </c>
      <c r="B5824" s="215" t="s">
        <v>15187</v>
      </c>
      <c r="C5824" s="215" t="str">
        <f t="shared" si="22"/>
        <v>UGZombo</v>
      </c>
    </row>
    <row r="5825" spans="1:3" ht="12" customHeight="1">
      <c r="A5825" s="215" t="s">
        <v>15188</v>
      </c>
      <c r="B5825" s="215" t="s">
        <v>15189</v>
      </c>
      <c r="C5825" s="215" t="str">
        <f t="shared" si="22"/>
        <v>UGOmoro</v>
      </c>
    </row>
    <row r="5826" spans="1:3" ht="12" customHeight="1">
      <c r="A5826" s="215" t="s">
        <v>15190</v>
      </c>
      <c r="B5826" s="215" t="s">
        <v>15191</v>
      </c>
      <c r="C5826" s="215" t="str">
        <f t="shared" si="22"/>
        <v>UGPakwach</v>
      </c>
    </row>
    <row r="5827" spans="1:3" ht="12" customHeight="1">
      <c r="A5827" s="215" t="s">
        <v>15192</v>
      </c>
      <c r="B5827" s="215" t="s">
        <v>15193</v>
      </c>
      <c r="C5827" s="215" t="str">
        <f t="shared" si="22"/>
        <v>UGKwania</v>
      </c>
    </row>
    <row r="5828" spans="1:3" ht="12" customHeight="1">
      <c r="A5828" s="215" t="s">
        <v>15194</v>
      </c>
      <c r="B5828" s="215" t="s">
        <v>15195</v>
      </c>
      <c r="C5828" s="215" t="str">
        <f t="shared" si="22"/>
        <v>UGNabilatuk</v>
      </c>
    </row>
    <row r="5829" spans="1:3" ht="12" customHeight="1">
      <c r="A5829" s="215" t="s">
        <v>15196</v>
      </c>
      <c r="B5829" s="215" t="s">
        <v>1410</v>
      </c>
      <c r="C5829" s="215" t="str">
        <f t="shared" si="22"/>
        <v>UGWestern</v>
      </c>
    </row>
    <row r="5830" spans="1:3" ht="12" customHeight="1">
      <c r="A5830" s="215" t="s">
        <v>15197</v>
      </c>
      <c r="B5830" s="215" t="s">
        <v>15198</v>
      </c>
      <c r="C5830" s="215" t="str">
        <f t="shared" si="22"/>
        <v>UGBundibugyo</v>
      </c>
    </row>
    <row r="5831" spans="1:3" ht="12" customHeight="1">
      <c r="A5831" s="215" t="s">
        <v>15199</v>
      </c>
      <c r="B5831" s="215" t="s">
        <v>15200</v>
      </c>
      <c r="C5831" s="215" t="str">
        <f t="shared" si="22"/>
        <v>UGBushenyi</v>
      </c>
    </row>
    <row r="5832" spans="1:3" ht="12" customHeight="1">
      <c r="A5832" s="215" t="s">
        <v>15201</v>
      </c>
      <c r="B5832" s="215" t="s">
        <v>15202</v>
      </c>
      <c r="C5832" s="215" t="str">
        <f t="shared" si="22"/>
        <v>UGHoima</v>
      </c>
    </row>
    <row r="5833" spans="1:3" ht="12" customHeight="1">
      <c r="A5833" s="215" t="s">
        <v>15203</v>
      </c>
      <c r="B5833" s="215" t="s">
        <v>15204</v>
      </c>
      <c r="C5833" s="215" t="str">
        <f t="shared" si="22"/>
        <v>UGKabale</v>
      </c>
    </row>
    <row r="5834" spans="1:3" ht="12" customHeight="1">
      <c r="A5834" s="215" t="s">
        <v>15205</v>
      </c>
      <c r="B5834" s="215" t="s">
        <v>15206</v>
      </c>
      <c r="C5834" s="215" t="str">
        <f t="shared" si="22"/>
        <v>UGKabarole</v>
      </c>
    </row>
    <row r="5835" spans="1:3" ht="12" customHeight="1">
      <c r="A5835" s="215" t="s">
        <v>15207</v>
      </c>
      <c r="B5835" s="215" t="s">
        <v>15208</v>
      </c>
      <c r="C5835" s="215" t="str">
        <f t="shared" si="22"/>
        <v>UGKasese</v>
      </c>
    </row>
    <row r="5836" spans="1:3" ht="12" customHeight="1">
      <c r="A5836" s="215" t="s">
        <v>15209</v>
      </c>
      <c r="B5836" s="215" t="s">
        <v>15210</v>
      </c>
      <c r="C5836" s="215" t="str">
        <f t="shared" si="22"/>
        <v>UGKibaale</v>
      </c>
    </row>
    <row r="5837" spans="1:3" ht="12" customHeight="1">
      <c r="A5837" s="215" t="s">
        <v>15211</v>
      </c>
      <c r="B5837" s="215" t="s">
        <v>15212</v>
      </c>
      <c r="C5837" s="215" t="str">
        <f t="shared" si="22"/>
        <v>UGKisoro</v>
      </c>
    </row>
    <row r="5838" spans="1:3" ht="12" customHeight="1">
      <c r="A5838" s="215" t="s">
        <v>15213</v>
      </c>
      <c r="B5838" s="215" t="s">
        <v>15214</v>
      </c>
      <c r="C5838" s="215" t="str">
        <f t="shared" si="22"/>
        <v>UGMasindi</v>
      </c>
    </row>
    <row r="5839" spans="1:3" ht="12" customHeight="1">
      <c r="A5839" s="215" t="s">
        <v>15215</v>
      </c>
      <c r="B5839" s="215" t="s">
        <v>1409</v>
      </c>
      <c r="C5839" s="215" t="str">
        <f t="shared" si="22"/>
        <v>UGMbarara</v>
      </c>
    </row>
    <row r="5840" spans="1:3" ht="12" customHeight="1">
      <c r="A5840" s="215" t="s">
        <v>15216</v>
      </c>
      <c r="B5840" s="215" t="s">
        <v>15217</v>
      </c>
      <c r="C5840" s="215" t="str">
        <f t="shared" si="22"/>
        <v>UGNtungamo</v>
      </c>
    </row>
    <row r="5841" spans="1:3" ht="12" customHeight="1">
      <c r="A5841" s="215" t="s">
        <v>15218</v>
      </c>
      <c r="B5841" s="215" t="s">
        <v>15219</v>
      </c>
      <c r="C5841" s="215" t="str">
        <f t="shared" si="22"/>
        <v>UGRukungiri</v>
      </c>
    </row>
    <row r="5842" spans="1:3" ht="12" customHeight="1">
      <c r="A5842" s="215" t="s">
        <v>15220</v>
      </c>
      <c r="B5842" s="215" t="s">
        <v>15221</v>
      </c>
      <c r="C5842" s="215" t="str">
        <f t="shared" si="22"/>
        <v>UGKamwenge</v>
      </c>
    </row>
    <row r="5843" spans="1:3" ht="12" customHeight="1">
      <c r="A5843" s="215" t="s">
        <v>15222</v>
      </c>
      <c r="B5843" s="215" t="s">
        <v>15223</v>
      </c>
      <c r="C5843" s="215" t="str">
        <f t="shared" si="22"/>
        <v>UGKanungu</v>
      </c>
    </row>
    <row r="5844" spans="1:3" ht="12" customHeight="1">
      <c r="A5844" s="215" t="s">
        <v>15224</v>
      </c>
      <c r="B5844" s="215" t="s">
        <v>15225</v>
      </c>
      <c r="C5844" s="215" t="str">
        <f t="shared" si="22"/>
        <v>UGKyenjojo</v>
      </c>
    </row>
    <row r="5845" spans="1:3" ht="12" customHeight="1">
      <c r="A5845" s="215" t="s">
        <v>15226</v>
      </c>
      <c r="B5845" s="215" t="s">
        <v>15227</v>
      </c>
      <c r="C5845" s="215" t="str">
        <f t="shared" si="22"/>
        <v>UGBuliisa</v>
      </c>
    </row>
    <row r="5846" spans="1:3" ht="12" customHeight="1">
      <c r="A5846" s="215" t="s">
        <v>15228</v>
      </c>
      <c r="B5846" s="215" t="s">
        <v>15229</v>
      </c>
      <c r="C5846" s="215" t="str">
        <f t="shared" si="22"/>
        <v>UGIbanda</v>
      </c>
    </row>
    <row r="5847" spans="1:3" ht="12" customHeight="1">
      <c r="A5847" s="215" t="s">
        <v>15230</v>
      </c>
      <c r="B5847" s="215" t="s">
        <v>15231</v>
      </c>
      <c r="C5847" s="215" t="str">
        <f t="shared" si="22"/>
        <v>UGIsingiro</v>
      </c>
    </row>
    <row r="5848" spans="1:3" ht="12" customHeight="1">
      <c r="A5848" s="215" t="s">
        <v>15232</v>
      </c>
      <c r="B5848" s="215" t="s">
        <v>15233</v>
      </c>
      <c r="C5848" s="215" t="str">
        <f t="shared" si="22"/>
        <v>UGKiruhura</v>
      </c>
    </row>
    <row r="5849" spans="1:3" ht="12" customHeight="1">
      <c r="A5849" s="215" t="s">
        <v>15234</v>
      </c>
      <c r="B5849" s="215" t="s">
        <v>15235</v>
      </c>
      <c r="C5849" s="215" t="str">
        <f t="shared" si="22"/>
        <v>UGBuhweju</v>
      </c>
    </row>
    <row r="5850" spans="1:3" ht="12" customHeight="1">
      <c r="A5850" s="215" t="s">
        <v>15236</v>
      </c>
      <c r="B5850" s="215" t="s">
        <v>15237</v>
      </c>
      <c r="C5850" s="215" t="str">
        <f t="shared" si="22"/>
        <v>UGKiryandongo</v>
      </c>
    </row>
    <row r="5851" spans="1:3" ht="12" customHeight="1">
      <c r="A5851" s="215" t="s">
        <v>15238</v>
      </c>
      <c r="B5851" s="215" t="s">
        <v>15239</v>
      </c>
      <c r="C5851" s="215" t="str">
        <f t="shared" si="22"/>
        <v>UGKyegegwa</v>
      </c>
    </row>
    <row r="5852" spans="1:3" ht="12" customHeight="1">
      <c r="A5852" s="215" t="s">
        <v>15240</v>
      </c>
      <c r="B5852" s="215" t="s">
        <v>15241</v>
      </c>
      <c r="C5852" s="215" t="str">
        <f t="shared" si="22"/>
        <v>UGMitooma</v>
      </c>
    </row>
    <row r="5853" spans="1:3" ht="12" customHeight="1">
      <c r="A5853" s="215" t="s">
        <v>15242</v>
      </c>
      <c r="B5853" s="215" t="s">
        <v>15243</v>
      </c>
      <c r="C5853" s="215" t="str">
        <f t="shared" si="22"/>
        <v>UGNtoroko</v>
      </c>
    </row>
    <row r="5854" spans="1:3" ht="12" customHeight="1">
      <c r="A5854" s="215" t="s">
        <v>15244</v>
      </c>
      <c r="B5854" s="215" t="s">
        <v>15245</v>
      </c>
      <c r="C5854" s="215" t="str">
        <f t="shared" si="22"/>
        <v>UGRubirizi</v>
      </c>
    </row>
    <row r="5855" spans="1:3" ht="12" customHeight="1">
      <c r="A5855" s="215" t="s">
        <v>15246</v>
      </c>
      <c r="B5855" s="215" t="s">
        <v>15247</v>
      </c>
      <c r="C5855" s="215" t="str">
        <f t="shared" si="22"/>
        <v>UGSheema</v>
      </c>
    </row>
    <row r="5856" spans="1:3" ht="12" customHeight="1">
      <c r="A5856" s="215" t="s">
        <v>15248</v>
      </c>
      <c r="B5856" s="215" t="s">
        <v>15249</v>
      </c>
      <c r="C5856" s="215" t="str">
        <f t="shared" si="22"/>
        <v>UGKagadi</v>
      </c>
    </row>
    <row r="5857" spans="1:3" ht="12" customHeight="1">
      <c r="A5857" s="215" t="s">
        <v>15250</v>
      </c>
      <c r="B5857" s="215" t="s">
        <v>15251</v>
      </c>
      <c r="C5857" s="215" t="str">
        <f t="shared" si="22"/>
        <v>UGKakumiro</v>
      </c>
    </row>
    <row r="5858" spans="1:3" ht="12" customHeight="1">
      <c r="A5858" s="215" t="s">
        <v>15252</v>
      </c>
      <c r="B5858" s="215" t="s">
        <v>15253</v>
      </c>
      <c r="C5858" s="215" t="str">
        <f t="shared" si="22"/>
        <v>UGRubanda</v>
      </c>
    </row>
    <row r="5859" spans="1:3" ht="12" customHeight="1">
      <c r="A5859" s="215" t="s">
        <v>15254</v>
      </c>
      <c r="B5859" s="215" t="s">
        <v>15255</v>
      </c>
      <c r="C5859" s="215" t="str">
        <f t="shared" si="22"/>
        <v>UGBunyangabu</v>
      </c>
    </row>
    <row r="5860" spans="1:3" ht="12" customHeight="1">
      <c r="A5860" s="215" t="s">
        <v>15256</v>
      </c>
      <c r="B5860" s="215" t="s">
        <v>15257</v>
      </c>
      <c r="C5860" s="215" t="str">
        <f t="shared" si="22"/>
        <v>UGRukiga</v>
      </c>
    </row>
    <row r="5861" spans="1:3" ht="12" customHeight="1">
      <c r="A5861" s="215" t="s">
        <v>15258</v>
      </c>
      <c r="B5861" s="215" t="s">
        <v>15259</v>
      </c>
      <c r="C5861" s="215" t="str">
        <f t="shared" si="22"/>
        <v>UGKikuube</v>
      </c>
    </row>
    <row r="5862" spans="1:3" ht="12" customHeight="1">
      <c r="A5862" s="215" t="s">
        <v>15260</v>
      </c>
      <c r="B5862" s="215" t="s">
        <v>15261</v>
      </c>
      <c r="C5862" s="215" t="str">
        <f t="shared" si="22"/>
        <v>UMJohnston Atoll</v>
      </c>
    </row>
    <row r="5863" spans="1:3" ht="12" customHeight="1">
      <c r="A5863" s="215" t="s">
        <v>15262</v>
      </c>
      <c r="B5863" s="215" t="s">
        <v>15263</v>
      </c>
      <c r="C5863" s="215" t="str">
        <f t="shared" si="22"/>
        <v>UMMidway Islands</v>
      </c>
    </row>
    <row r="5864" spans="1:3" ht="12" customHeight="1">
      <c r="A5864" s="215" t="s">
        <v>15264</v>
      </c>
      <c r="B5864" s="215" t="s">
        <v>15265</v>
      </c>
      <c r="C5864" s="215" t="str">
        <f t="shared" si="22"/>
        <v>UMNavassa Island</v>
      </c>
    </row>
    <row r="5865" spans="1:3" ht="12" customHeight="1">
      <c r="A5865" s="215" t="s">
        <v>15266</v>
      </c>
      <c r="B5865" s="215" t="s">
        <v>15267</v>
      </c>
      <c r="C5865" s="215" t="str">
        <f t="shared" si="22"/>
        <v>UMWake Island</v>
      </c>
    </row>
    <row r="5866" spans="1:3" ht="12" customHeight="1">
      <c r="A5866" s="215" t="s">
        <v>15268</v>
      </c>
      <c r="B5866" s="215" t="s">
        <v>15269</v>
      </c>
      <c r="C5866" s="215" t="str">
        <f t="shared" si="22"/>
        <v>UMBaker Island</v>
      </c>
    </row>
    <row r="5867" spans="1:3" ht="12" customHeight="1">
      <c r="A5867" s="215" t="s">
        <v>15270</v>
      </c>
      <c r="B5867" s="215" t="s">
        <v>15271</v>
      </c>
      <c r="C5867" s="215" t="str">
        <f t="shared" ref="C5867:C6121" si="23">LEFT(A5867,2)&amp;B5867</f>
        <v>UMHowland Island</v>
      </c>
    </row>
    <row r="5868" spans="1:3" ht="12" customHeight="1">
      <c r="A5868" s="215" t="s">
        <v>15272</v>
      </c>
      <c r="B5868" s="215" t="s">
        <v>15273</v>
      </c>
      <c r="C5868" s="215" t="str">
        <f t="shared" si="23"/>
        <v>UMJarvis Island</v>
      </c>
    </row>
    <row r="5869" spans="1:3" ht="12" customHeight="1">
      <c r="A5869" s="215" t="s">
        <v>15274</v>
      </c>
      <c r="B5869" s="215" t="s">
        <v>15275</v>
      </c>
      <c r="C5869" s="215" t="str">
        <f t="shared" si="23"/>
        <v>UMKingman Reef</v>
      </c>
    </row>
    <row r="5870" spans="1:3" ht="12" customHeight="1">
      <c r="A5870" s="215" t="s">
        <v>15276</v>
      </c>
      <c r="B5870" s="215" t="s">
        <v>15277</v>
      </c>
      <c r="C5870" s="215" t="str">
        <f t="shared" si="23"/>
        <v>UMPalmyra Atoll</v>
      </c>
    </row>
    <row r="5871" spans="1:3" ht="12" customHeight="1">
      <c r="A5871" s="215" t="s">
        <v>15278</v>
      </c>
      <c r="B5871" s="215" t="s">
        <v>15279</v>
      </c>
      <c r="C5871" s="215" t="str">
        <f t="shared" si="23"/>
        <v>USDistrict of Columbia</v>
      </c>
    </row>
    <row r="5872" spans="1:3" ht="12" customHeight="1">
      <c r="A5872" s="215" t="s">
        <v>15280</v>
      </c>
      <c r="B5872" s="215" t="s">
        <v>15281</v>
      </c>
      <c r="C5872" s="215" t="str">
        <f t="shared" si="23"/>
        <v>USAmerican Samoa (see also separate country code entry under AS)</v>
      </c>
    </row>
    <row r="5873" spans="1:3" ht="12" customHeight="1">
      <c r="A5873" s="215" t="s">
        <v>15282</v>
      </c>
      <c r="B5873" s="215" t="s">
        <v>15283</v>
      </c>
      <c r="C5873" s="215" t="str">
        <f t="shared" si="23"/>
        <v>USGuam (see also separate country code entry under GU)</v>
      </c>
    </row>
    <row r="5874" spans="1:3" ht="12" customHeight="1">
      <c r="A5874" s="215" t="s">
        <v>15284</v>
      </c>
      <c r="B5874" s="215" t="s">
        <v>15285</v>
      </c>
      <c r="C5874" s="215" t="str">
        <f t="shared" si="23"/>
        <v>USNorthern Mariana Islands (see also separate country code entry under MP)</v>
      </c>
    </row>
    <row r="5875" spans="1:3" ht="12" customHeight="1">
      <c r="A5875" s="215" t="s">
        <v>15286</v>
      </c>
      <c r="B5875" s="215" t="s">
        <v>15287</v>
      </c>
      <c r="C5875" s="215" t="str">
        <f t="shared" si="23"/>
        <v>USPuerto Rico (see also separate country code entry under PR)</v>
      </c>
    </row>
    <row r="5876" spans="1:3" ht="12" customHeight="1">
      <c r="A5876" s="215" t="s">
        <v>15288</v>
      </c>
      <c r="B5876" s="215" t="s">
        <v>15289</v>
      </c>
      <c r="C5876" s="215" t="str">
        <f t="shared" si="23"/>
        <v>USUnited States Minor Outlying Islands (see also separate country code entry under UM)</v>
      </c>
    </row>
    <row r="5877" spans="1:3" ht="12" customHeight="1">
      <c r="A5877" s="215" t="s">
        <v>15290</v>
      </c>
      <c r="B5877" s="215" t="s">
        <v>15291</v>
      </c>
      <c r="C5877" s="215" t="str">
        <f t="shared" si="23"/>
        <v>USVirgin Islands, U.S. (see also separate country code entry under VI)</v>
      </c>
    </row>
    <row r="5878" spans="1:3" ht="12" customHeight="1">
      <c r="A5878" s="215" t="s">
        <v>15292</v>
      </c>
      <c r="B5878" s="215" t="s">
        <v>15293</v>
      </c>
      <c r="C5878" s="215" t="str">
        <f t="shared" si="23"/>
        <v>USAlaska</v>
      </c>
    </row>
    <row r="5879" spans="1:3" ht="12" customHeight="1">
      <c r="A5879" s="215" t="s">
        <v>15294</v>
      </c>
      <c r="B5879" s="215" t="s">
        <v>1452</v>
      </c>
      <c r="C5879" s="215" t="str">
        <f t="shared" si="23"/>
        <v>USAlabama</v>
      </c>
    </row>
    <row r="5880" spans="1:3" ht="12" customHeight="1">
      <c r="A5880" s="215" t="s">
        <v>15295</v>
      </c>
      <c r="B5880" s="215" t="s">
        <v>15296</v>
      </c>
      <c r="C5880" s="215" t="str">
        <f t="shared" si="23"/>
        <v>USArkansas</v>
      </c>
    </row>
    <row r="5881" spans="1:3" ht="12" customHeight="1">
      <c r="A5881" s="215" t="s">
        <v>15297</v>
      </c>
      <c r="B5881" s="215" t="s">
        <v>15298</v>
      </c>
      <c r="C5881" s="215" t="str">
        <f t="shared" si="23"/>
        <v>USArizona</v>
      </c>
    </row>
    <row r="5882" spans="1:3" ht="12" customHeight="1">
      <c r="A5882" s="215" t="s">
        <v>15299</v>
      </c>
      <c r="B5882" s="215" t="s">
        <v>15300</v>
      </c>
      <c r="C5882" s="215" t="str">
        <f t="shared" si="23"/>
        <v>USCalifornia</v>
      </c>
    </row>
    <row r="5883" spans="1:3" ht="12" customHeight="1">
      <c r="A5883" s="215" t="s">
        <v>15301</v>
      </c>
      <c r="B5883" s="215" t="s">
        <v>15302</v>
      </c>
      <c r="C5883" s="215" t="str">
        <f t="shared" si="23"/>
        <v>USColorado</v>
      </c>
    </row>
    <row r="5884" spans="1:3" ht="12" customHeight="1">
      <c r="A5884" s="215" t="s">
        <v>15303</v>
      </c>
      <c r="B5884" s="215" t="s">
        <v>15304</v>
      </c>
      <c r="C5884" s="215" t="str">
        <f t="shared" si="23"/>
        <v>USConnecticut</v>
      </c>
    </row>
    <row r="5885" spans="1:3" ht="12" customHeight="1">
      <c r="A5885" s="215" t="s">
        <v>15305</v>
      </c>
      <c r="B5885" s="215" t="s">
        <v>15306</v>
      </c>
      <c r="C5885" s="215" t="str">
        <f t="shared" si="23"/>
        <v>USDelaware</v>
      </c>
    </row>
    <row r="5886" spans="1:3" ht="12" customHeight="1">
      <c r="A5886" s="215" t="s">
        <v>15307</v>
      </c>
      <c r="B5886" s="215" t="s">
        <v>15308</v>
      </c>
      <c r="C5886" s="215" t="str">
        <f t="shared" si="23"/>
        <v>USFlorida</v>
      </c>
    </row>
    <row r="5887" spans="1:3" ht="12" customHeight="1">
      <c r="A5887" s="215" t="s">
        <v>15309</v>
      </c>
      <c r="B5887" s="215" t="s">
        <v>15310</v>
      </c>
      <c r="C5887" s="215" t="str">
        <f t="shared" si="23"/>
        <v>USGeorgia</v>
      </c>
    </row>
    <row r="5888" spans="1:3" ht="12" customHeight="1">
      <c r="A5888" s="215" t="s">
        <v>15311</v>
      </c>
      <c r="B5888" s="215" t="s">
        <v>15312</v>
      </c>
      <c r="C5888" s="215" t="str">
        <f t="shared" si="23"/>
        <v>USHawaii</v>
      </c>
    </row>
    <row r="5889" spans="1:3" ht="12" customHeight="1">
      <c r="A5889" s="215" t="s">
        <v>15313</v>
      </c>
      <c r="B5889" s="215" t="s">
        <v>15314</v>
      </c>
      <c r="C5889" s="215" t="str">
        <f t="shared" si="23"/>
        <v>USIowa</v>
      </c>
    </row>
    <row r="5890" spans="1:3" ht="12" customHeight="1">
      <c r="A5890" s="215" t="s">
        <v>15315</v>
      </c>
      <c r="B5890" s="215" t="s">
        <v>1340</v>
      </c>
      <c r="C5890" s="215" t="str">
        <f t="shared" si="23"/>
        <v>USIdaho</v>
      </c>
    </row>
    <row r="5891" spans="1:3" ht="12" customHeight="1">
      <c r="A5891" s="215" t="s">
        <v>15316</v>
      </c>
      <c r="B5891" s="215" t="s">
        <v>15317</v>
      </c>
      <c r="C5891" s="215" t="str">
        <f t="shared" si="23"/>
        <v>USIllinois</v>
      </c>
    </row>
    <row r="5892" spans="1:3" ht="12" customHeight="1">
      <c r="A5892" s="215" t="s">
        <v>15318</v>
      </c>
      <c r="B5892" s="215" t="s">
        <v>15319</v>
      </c>
      <c r="C5892" s="215" t="str">
        <f t="shared" si="23"/>
        <v>USIndiana</v>
      </c>
    </row>
    <row r="5893" spans="1:3" ht="12" customHeight="1">
      <c r="A5893" s="215" t="s">
        <v>15320</v>
      </c>
      <c r="B5893" s="215" t="s">
        <v>15321</v>
      </c>
      <c r="C5893" s="215" t="str">
        <f t="shared" si="23"/>
        <v>USKansas</v>
      </c>
    </row>
    <row r="5894" spans="1:3" ht="12" customHeight="1">
      <c r="A5894" s="215" t="s">
        <v>15322</v>
      </c>
      <c r="B5894" s="215" t="s">
        <v>15323</v>
      </c>
      <c r="C5894" s="215" t="str">
        <f t="shared" si="23"/>
        <v>USKentucky</v>
      </c>
    </row>
    <row r="5895" spans="1:3" ht="12" customHeight="1">
      <c r="A5895" s="215" t="s">
        <v>15324</v>
      </c>
      <c r="B5895" s="215" t="s">
        <v>15325</v>
      </c>
      <c r="C5895" s="215" t="str">
        <f t="shared" si="23"/>
        <v>USLouisiana</v>
      </c>
    </row>
    <row r="5896" spans="1:3" ht="12" customHeight="1">
      <c r="A5896" s="215" t="s">
        <v>15326</v>
      </c>
      <c r="B5896" s="215" t="s">
        <v>700</v>
      </c>
      <c r="C5896" s="215" t="str">
        <f t="shared" si="23"/>
        <v>USMassachusetts</v>
      </c>
    </row>
    <row r="5897" spans="1:3" ht="12" customHeight="1">
      <c r="A5897" s="215" t="s">
        <v>15327</v>
      </c>
      <c r="B5897" s="215" t="s">
        <v>10461</v>
      </c>
      <c r="C5897" s="215" t="str">
        <f t="shared" si="23"/>
        <v>USMaryland</v>
      </c>
    </row>
    <row r="5898" spans="1:3" ht="12" customHeight="1">
      <c r="A5898" s="215" t="s">
        <v>15328</v>
      </c>
      <c r="B5898" s="215" t="s">
        <v>15329</v>
      </c>
      <c r="C5898" s="215" t="str">
        <f t="shared" si="23"/>
        <v>USMaine</v>
      </c>
    </row>
    <row r="5899" spans="1:3" ht="12" customHeight="1">
      <c r="A5899" s="215" t="s">
        <v>15330</v>
      </c>
      <c r="B5899" s="215" t="s">
        <v>15331</v>
      </c>
      <c r="C5899" s="215" t="str">
        <f t="shared" si="23"/>
        <v>USMichigan</v>
      </c>
    </row>
    <row r="5900" spans="1:3" ht="12" customHeight="1">
      <c r="A5900" s="215" t="s">
        <v>15332</v>
      </c>
      <c r="B5900" s="215" t="s">
        <v>15333</v>
      </c>
      <c r="C5900" s="215" t="str">
        <f t="shared" si="23"/>
        <v>USMinnesota</v>
      </c>
    </row>
    <row r="5901" spans="1:3" ht="12" customHeight="1">
      <c r="A5901" s="215" t="s">
        <v>15334</v>
      </c>
      <c r="B5901" s="215" t="s">
        <v>15335</v>
      </c>
      <c r="C5901" s="215" t="str">
        <f t="shared" si="23"/>
        <v>USMissouri</v>
      </c>
    </row>
    <row r="5902" spans="1:3" ht="12" customHeight="1">
      <c r="A5902" s="215" t="s">
        <v>15336</v>
      </c>
      <c r="B5902" s="215" t="s">
        <v>15337</v>
      </c>
      <c r="C5902" s="215" t="str">
        <f t="shared" si="23"/>
        <v>USMississippi</v>
      </c>
    </row>
    <row r="5903" spans="1:3" ht="12" customHeight="1">
      <c r="A5903" s="215" t="s">
        <v>15338</v>
      </c>
      <c r="B5903" s="215" t="s">
        <v>6011</v>
      </c>
      <c r="C5903" s="215" t="str">
        <f t="shared" si="23"/>
        <v>USMontana</v>
      </c>
    </row>
    <row r="5904" spans="1:3" ht="12" customHeight="1">
      <c r="A5904" s="215" t="s">
        <v>15339</v>
      </c>
      <c r="B5904" s="215" t="s">
        <v>676</v>
      </c>
      <c r="C5904" s="215" t="str">
        <f t="shared" si="23"/>
        <v>USNorth Carolina</v>
      </c>
    </row>
    <row r="5905" spans="1:3" ht="12" customHeight="1">
      <c r="A5905" s="215" t="s">
        <v>15340</v>
      </c>
      <c r="B5905" s="215" t="s">
        <v>827</v>
      </c>
      <c r="C5905" s="215" t="str">
        <f t="shared" si="23"/>
        <v>USNorth Dakota</v>
      </c>
    </row>
    <row r="5906" spans="1:3" ht="12" customHeight="1">
      <c r="A5906" s="215" t="s">
        <v>15341</v>
      </c>
      <c r="B5906" s="215" t="s">
        <v>15342</v>
      </c>
      <c r="C5906" s="215" t="str">
        <f t="shared" si="23"/>
        <v>USNebraska</v>
      </c>
    </row>
    <row r="5907" spans="1:3" ht="12" customHeight="1">
      <c r="A5907" s="215" t="s">
        <v>15343</v>
      </c>
      <c r="B5907" s="215" t="s">
        <v>15344</v>
      </c>
      <c r="C5907" s="215" t="str">
        <f t="shared" si="23"/>
        <v>USNew Hampshire</v>
      </c>
    </row>
    <row r="5908" spans="1:3" ht="12" customHeight="1">
      <c r="A5908" s="215" t="s">
        <v>15345</v>
      </c>
      <c r="B5908" s="215" t="s">
        <v>15346</v>
      </c>
      <c r="C5908" s="215" t="str">
        <f t="shared" si="23"/>
        <v>USNew Jersey</v>
      </c>
    </row>
    <row r="5909" spans="1:3" ht="12" customHeight="1">
      <c r="A5909" s="215" t="s">
        <v>15347</v>
      </c>
      <c r="B5909" s="215" t="s">
        <v>15348</v>
      </c>
      <c r="C5909" s="215" t="str">
        <f t="shared" si="23"/>
        <v>USNew Mexico</v>
      </c>
    </row>
    <row r="5910" spans="1:3" ht="12" customHeight="1">
      <c r="A5910" s="215" t="s">
        <v>15349</v>
      </c>
      <c r="B5910" s="215" t="s">
        <v>1539</v>
      </c>
      <c r="C5910" s="215" t="str">
        <f t="shared" si="23"/>
        <v>USNevada</v>
      </c>
    </row>
    <row r="5911" spans="1:3" ht="12" customHeight="1">
      <c r="A5911" s="215" t="s">
        <v>15350</v>
      </c>
      <c r="B5911" s="215" t="s">
        <v>653</v>
      </c>
      <c r="C5911" s="215" t="str">
        <f t="shared" si="23"/>
        <v>USNew York</v>
      </c>
    </row>
    <row r="5912" spans="1:3" ht="12" customHeight="1">
      <c r="A5912" s="215" t="s">
        <v>15351</v>
      </c>
      <c r="B5912" s="215" t="s">
        <v>230</v>
      </c>
      <c r="C5912" s="215" t="str">
        <f t="shared" si="23"/>
        <v>USOhio</v>
      </c>
    </row>
    <row r="5913" spans="1:3" ht="12" customHeight="1">
      <c r="A5913" s="215" t="s">
        <v>15352</v>
      </c>
      <c r="B5913" s="215" t="s">
        <v>15353</v>
      </c>
      <c r="C5913" s="215" t="str">
        <f t="shared" si="23"/>
        <v>USOklahoma</v>
      </c>
    </row>
    <row r="5914" spans="1:3" ht="12" customHeight="1">
      <c r="A5914" s="215" t="s">
        <v>15354</v>
      </c>
      <c r="B5914" s="215" t="s">
        <v>15355</v>
      </c>
      <c r="C5914" s="215" t="str">
        <f t="shared" si="23"/>
        <v>USOregon</v>
      </c>
    </row>
    <row r="5915" spans="1:3" ht="12" customHeight="1">
      <c r="A5915" s="215" t="s">
        <v>15356</v>
      </c>
      <c r="B5915" s="215" t="s">
        <v>185</v>
      </c>
      <c r="C5915" s="215" t="str">
        <f t="shared" si="23"/>
        <v>USPennsylvania</v>
      </c>
    </row>
    <row r="5916" spans="1:3" ht="12" customHeight="1">
      <c r="A5916" s="215" t="s">
        <v>15357</v>
      </c>
      <c r="B5916" s="215" t="s">
        <v>189</v>
      </c>
      <c r="C5916" s="215" t="str">
        <f t="shared" si="23"/>
        <v>USRhode Island</v>
      </c>
    </row>
    <row r="5917" spans="1:3" ht="12" customHeight="1">
      <c r="A5917" s="215" t="s">
        <v>15358</v>
      </c>
      <c r="B5917" s="215" t="s">
        <v>15359</v>
      </c>
      <c r="C5917" s="215" t="str">
        <f t="shared" si="23"/>
        <v>USSouth Carolina</v>
      </c>
    </row>
    <row r="5918" spans="1:3" ht="12" customHeight="1">
      <c r="A5918" s="215" t="s">
        <v>15360</v>
      </c>
      <c r="B5918" s="215" t="s">
        <v>15361</v>
      </c>
      <c r="C5918" s="215" t="str">
        <f t="shared" si="23"/>
        <v>USSouth Dakota</v>
      </c>
    </row>
    <row r="5919" spans="1:3" ht="12" customHeight="1">
      <c r="A5919" s="215" t="s">
        <v>15362</v>
      </c>
      <c r="B5919" s="215" t="s">
        <v>15363</v>
      </c>
      <c r="C5919" s="215" t="str">
        <f t="shared" si="23"/>
        <v>USTennessee</v>
      </c>
    </row>
    <row r="5920" spans="1:3" ht="12" customHeight="1">
      <c r="A5920" s="215" t="s">
        <v>15364</v>
      </c>
      <c r="B5920" s="215" t="s">
        <v>15365</v>
      </c>
      <c r="C5920" s="215" t="str">
        <f t="shared" si="23"/>
        <v>USTexas</v>
      </c>
    </row>
    <row r="5921" spans="1:3" ht="12" customHeight="1">
      <c r="A5921" s="215" t="s">
        <v>15366</v>
      </c>
      <c r="B5921" s="215" t="s">
        <v>270</v>
      </c>
      <c r="C5921" s="215" t="str">
        <f t="shared" si="23"/>
        <v>USUtah</v>
      </c>
    </row>
    <row r="5922" spans="1:3" ht="12" customHeight="1">
      <c r="A5922" s="215" t="s">
        <v>15367</v>
      </c>
      <c r="B5922" s="215" t="s">
        <v>15368</v>
      </c>
      <c r="C5922" s="215" t="str">
        <f t="shared" si="23"/>
        <v>USVirginia</v>
      </c>
    </row>
    <row r="5923" spans="1:3" ht="12" customHeight="1">
      <c r="A5923" s="215" t="s">
        <v>15369</v>
      </c>
      <c r="B5923" s="215" t="s">
        <v>15370</v>
      </c>
      <c r="C5923" s="215" t="str">
        <f t="shared" si="23"/>
        <v>USVermont</v>
      </c>
    </row>
    <row r="5924" spans="1:3" ht="12" customHeight="1">
      <c r="A5924" s="215" t="s">
        <v>15371</v>
      </c>
      <c r="B5924" s="215" t="s">
        <v>15372</v>
      </c>
      <c r="C5924" s="215" t="str">
        <f t="shared" si="23"/>
        <v>USWashington</v>
      </c>
    </row>
    <row r="5925" spans="1:3" ht="12" customHeight="1">
      <c r="A5925" s="215" t="s">
        <v>15373</v>
      </c>
      <c r="B5925" s="215" t="s">
        <v>15374</v>
      </c>
      <c r="C5925" s="215" t="str">
        <f t="shared" si="23"/>
        <v>USWisconsin</v>
      </c>
    </row>
    <row r="5926" spans="1:3" ht="12" customHeight="1">
      <c r="A5926" s="215" t="s">
        <v>15375</v>
      </c>
      <c r="B5926" s="215" t="s">
        <v>15376</v>
      </c>
      <c r="C5926" s="215" t="str">
        <f t="shared" si="23"/>
        <v>USWest Virginia</v>
      </c>
    </row>
    <row r="5927" spans="1:3" ht="12" customHeight="1">
      <c r="A5927" s="215" t="s">
        <v>15377</v>
      </c>
      <c r="B5927" s="215" t="s">
        <v>15378</v>
      </c>
      <c r="C5927" s="215" t="str">
        <f t="shared" si="23"/>
        <v>USWyoming</v>
      </c>
    </row>
    <row r="5928" spans="1:3" ht="12" customHeight="1">
      <c r="A5928" s="215" t="s">
        <v>15379</v>
      </c>
      <c r="B5928" s="215" t="s">
        <v>15380</v>
      </c>
      <c r="C5928" s="215" t="str">
        <f t="shared" si="23"/>
        <v>UYArtigas</v>
      </c>
    </row>
    <row r="5929" spans="1:3" ht="12" customHeight="1">
      <c r="A5929" s="215" t="s">
        <v>15381</v>
      </c>
      <c r="B5929" s="215" t="s">
        <v>15382</v>
      </c>
      <c r="C5929" s="215" t="str">
        <f t="shared" si="23"/>
        <v>UYCanelones</v>
      </c>
    </row>
    <row r="5930" spans="1:3" ht="12" customHeight="1">
      <c r="A5930" s="215" t="s">
        <v>15383</v>
      </c>
      <c r="B5930" s="215" t="s">
        <v>15384</v>
      </c>
      <c r="C5930" s="215" t="str">
        <f t="shared" si="23"/>
        <v>UYCerro Largo</v>
      </c>
    </row>
    <row r="5931" spans="1:3" ht="12" customHeight="1">
      <c r="A5931" s="215" t="s">
        <v>15385</v>
      </c>
      <c r="B5931" s="215" t="s">
        <v>15386</v>
      </c>
      <c r="C5931" s="215" t="str">
        <f t="shared" si="23"/>
        <v>UYColonia</v>
      </c>
    </row>
    <row r="5932" spans="1:3" ht="12" customHeight="1">
      <c r="A5932" s="215" t="s">
        <v>15387</v>
      </c>
      <c r="B5932" s="215" t="s">
        <v>15388</v>
      </c>
      <c r="C5932" s="215" t="str">
        <f t="shared" si="23"/>
        <v>UYDurazno</v>
      </c>
    </row>
    <row r="5933" spans="1:3" ht="12" customHeight="1">
      <c r="A5933" s="215" t="s">
        <v>15389</v>
      </c>
      <c r="B5933" s="215" t="s">
        <v>15308</v>
      </c>
      <c r="C5933" s="215" t="str">
        <f t="shared" si="23"/>
        <v>UYFlorida</v>
      </c>
    </row>
    <row r="5934" spans="1:3" ht="12" customHeight="1">
      <c r="A5934" s="215" t="s">
        <v>15390</v>
      </c>
      <c r="B5934" s="215" t="s">
        <v>15391</v>
      </c>
      <c r="C5934" s="215" t="str">
        <f t="shared" si="23"/>
        <v>UYFlores</v>
      </c>
    </row>
    <row r="5935" spans="1:3" ht="12" customHeight="1">
      <c r="A5935" s="215" t="s">
        <v>15392</v>
      </c>
      <c r="B5935" s="215" t="s">
        <v>15393</v>
      </c>
      <c r="C5935" s="215" t="str">
        <f t="shared" si="23"/>
        <v>UYLavalleja</v>
      </c>
    </row>
    <row r="5936" spans="1:3" ht="12" customHeight="1">
      <c r="A5936" s="215" t="s">
        <v>15394</v>
      </c>
      <c r="B5936" s="215" t="s">
        <v>15395</v>
      </c>
      <c r="C5936" s="215" t="str">
        <f t="shared" si="23"/>
        <v>UYMaldonado</v>
      </c>
    </row>
    <row r="5937" spans="1:3" ht="12" customHeight="1">
      <c r="A5937" s="215" t="s">
        <v>15396</v>
      </c>
      <c r="B5937" s="215" t="s">
        <v>15397</v>
      </c>
      <c r="C5937" s="215" t="str">
        <f t="shared" si="23"/>
        <v>UYMontevideo</v>
      </c>
    </row>
    <row r="5938" spans="1:3" ht="12" customHeight="1">
      <c r="A5938" s="215" t="s">
        <v>15398</v>
      </c>
      <c r="B5938" s="215" t="s">
        <v>15399</v>
      </c>
      <c r="C5938" s="215" t="str">
        <f t="shared" si="23"/>
        <v>UYPaysandú</v>
      </c>
    </row>
    <row r="5939" spans="1:3" ht="12" customHeight="1">
      <c r="A5939" s="215" t="s">
        <v>15400</v>
      </c>
      <c r="B5939" s="215" t="s">
        <v>5485</v>
      </c>
      <c r="C5939" s="215" t="str">
        <f t="shared" si="23"/>
        <v>UYRío Negro</v>
      </c>
    </row>
    <row r="5940" spans="1:3" ht="12" customHeight="1">
      <c r="A5940" s="215" t="s">
        <v>15401</v>
      </c>
      <c r="B5940" s="215" t="s">
        <v>15402</v>
      </c>
      <c r="C5940" s="215" t="str">
        <f t="shared" si="23"/>
        <v>UYRocha</v>
      </c>
    </row>
    <row r="5941" spans="1:3" ht="12" customHeight="1">
      <c r="A5941" s="215" t="s">
        <v>15403</v>
      </c>
      <c r="B5941" s="215" t="s">
        <v>15404</v>
      </c>
      <c r="C5941" s="215" t="str">
        <f t="shared" si="23"/>
        <v>UYRivera</v>
      </c>
    </row>
    <row r="5942" spans="1:3" ht="12" customHeight="1">
      <c r="A5942" s="215" t="s">
        <v>15405</v>
      </c>
      <c r="B5942" s="215" t="s">
        <v>15406</v>
      </c>
      <c r="C5942" s="215" t="str">
        <f t="shared" si="23"/>
        <v>UYSalto</v>
      </c>
    </row>
    <row r="5943" spans="1:3" ht="12" customHeight="1">
      <c r="A5943" s="215" t="s">
        <v>15407</v>
      </c>
      <c r="B5943" s="215" t="s">
        <v>6792</v>
      </c>
      <c r="C5943" s="215" t="str">
        <f t="shared" si="23"/>
        <v>UYSan José</v>
      </c>
    </row>
    <row r="5944" spans="1:3" ht="12" customHeight="1">
      <c r="A5944" s="215" t="s">
        <v>15408</v>
      </c>
      <c r="B5944" s="215" t="s">
        <v>15409</v>
      </c>
      <c r="C5944" s="215" t="str">
        <f t="shared" si="23"/>
        <v>UYSoriano</v>
      </c>
    </row>
    <row r="5945" spans="1:3" ht="12" customHeight="1">
      <c r="A5945" s="215" t="s">
        <v>15410</v>
      </c>
      <c r="B5945" s="215" t="s">
        <v>15411</v>
      </c>
      <c r="C5945" s="215" t="str">
        <f t="shared" si="23"/>
        <v>UYTacuarembó</v>
      </c>
    </row>
    <row r="5946" spans="1:3" ht="12" customHeight="1">
      <c r="A5946" s="215" t="s">
        <v>15412</v>
      </c>
      <c r="B5946" s="215" t="s">
        <v>15413</v>
      </c>
      <c r="C5946" s="215" t="str">
        <f t="shared" si="23"/>
        <v>UYTreinta y Tres</v>
      </c>
    </row>
    <row r="5947" spans="1:3" ht="12" customHeight="1">
      <c r="A5947" s="215" t="s">
        <v>15414</v>
      </c>
      <c r="B5947" s="215" t="s">
        <v>15415</v>
      </c>
      <c r="C5947" s="215" t="str">
        <f t="shared" si="23"/>
        <v>UZAndijon</v>
      </c>
    </row>
    <row r="5948" spans="1:3" ht="12" customHeight="1">
      <c r="A5948" s="215" t="s">
        <v>15416</v>
      </c>
      <c r="B5948" s="215" t="s">
        <v>15417</v>
      </c>
      <c r="C5948" s="215" t="str">
        <f t="shared" si="23"/>
        <v>UZBuxoro</v>
      </c>
    </row>
    <row r="5949" spans="1:3" ht="12" customHeight="1">
      <c r="A5949" s="215" t="s">
        <v>15418</v>
      </c>
      <c r="B5949" s="215" t="s">
        <v>15419</v>
      </c>
      <c r="C5949" s="215" t="str">
        <f t="shared" si="23"/>
        <v>UZFarg‘ona</v>
      </c>
    </row>
    <row r="5950" spans="1:3" ht="12" customHeight="1">
      <c r="A5950" s="215" t="s">
        <v>15420</v>
      </c>
      <c r="B5950" s="215" t="s">
        <v>15421</v>
      </c>
      <c r="C5950" s="215" t="str">
        <f t="shared" si="23"/>
        <v>UZJizzax</v>
      </c>
    </row>
    <row r="5951" spans="1:3" ht="12" customHeight="1">
      <c r="A5951" s="215" t="s">
        <v>15422</v>
      </c>
      <c r="B5951" s="215" t="s">
        <v>15423</v>
      </c>
      <c r="C5951" s="215" t="str">
        <f t="shared" si="23"/>
        <v>UZNamangan</v>
      </c>
    </row>
    <row r="5952" spans="1:3" ht="12" customHeight="1">
      <c r="A5952" s="215" t="s">
        <v>15424</v>
      </c>
      <c r="B5952" s="215" t="s">
        <v>742</v>
      </c>
      <c r="C5952" s="215" t="str">
        <f t="shared" si="23"/>
        <v>UZNavoiy</v>
      </c>
    </row>
    <row r="5953" spans="1:3" ht="12" customHeight="1">
      <c r="A5953" s="215" t="s">
        <v>15425</v>
      </c>
      <c r="B5953" s="215" t="s">
        <v>15426</v>
      </c>
      <c r="C5953" s="215" t="str">
        <f t="shared" si="23"/>
        <v>UZQashqadaryo</v>
      </c>
    </row>
    <row r="5954" spans="1:3" ht="12" customHeight="1">
      <c r="A5954" s="215" t="s">
        <v>15427</v>
      </c>
      <c r="B5954" s="215" t="s">
        <v>15428</v>
      </c>
      <c r="C5954" s="215" t="str">
        <f t="shared" si="23"/>
        <v>UZSamarqand</v>
      </c>
    </row>
    <row r="5955" spans="1:3" ht="12" customHeight="1">
      <c r="A5955" s="215" t="s">
        <v>15429</v>
      </c>
      <c r="B5955" s="215" t="s">
        <v>15430</v>
      </c>
      <c r="C5955" s="215" t="str">
        <f t="shared" si="23"/>
        <v>UZSirdaryo</v>
      </c>
    </row>
    <row r="5956" spans="1:3" ht="12" customHeight="1">
      <c r="A5956" s="215" t="s">
        <v>15431</v>
      </c>
      <c r="B5956" s="215" t="s">
        <v>15432</v>
      </c>
      <c r="C5956" s="215" t="str">
        <f t="shared" si="23"/>
        <v>UZSurxondaryo</v>
      </c>
    </row>
    <row r="5957" spans="1:3" ht="12" customHeight="1">
      <c r="A5957" s="215" t="s">
        <v>15433</v>
      </c>
      <c r="B5957" s="215" t="s">
        <v>236</v>
      </c>
      <c r="C5957" s="215" t="str">
        <f t="shared" si="23"/>
        <v>UZToshkent</v>
      </c>
    </row>
    <row r="5958" spans="1:3" ht="12" customHeight="1">
      <c r="A5958" s="215" t="s">
        <v>15434</v>
      </c>
      <c r="B5958" s="215" t="s">
        <v>15435</v>
      </c>
      <c r="C5958" s="215" t="str">
        <f t="shared" si="23"/>
        <v>UZXorazm</v>
      </c>
    </row>
    <row r="5959" spans="1:3" ht="12" customHeight="1">
      <c r="A5959" s="215" t="s">
        <v>15436</v>
      </c>
      <c r="B5959" s="215" t="s">
        <v>15437</v>
      </c>
      <c r="C5959" s="215" t="str">
        <f t="shared" si="23"/>
        <v>UZQoraqalpog‘iston Respublikasi</v>
      </c>
    </row>
    <row r="5960" spans="1:3" ht="12" customHeight="1">
      <c r="A5960" s="215" t="s">
        <v>15438</v>
      </c>
      <c r="B5960" s="215" t="s">
        <v>236</v>
      </c>
      <c r="C5960" s="215" t="str">
        <f t="shared" si="23"/>
        <v>UZToshkent</v>
      </c>
    </row>
    <row r="5961" spans="1:3" ht="12" customHeight="1">
      <c r="A5961" s="215" t="s">
        <v>15439</v>
      </c>
      <c r="B5961" s="215" t="s">
        <v>15440</v>
      </c>
      <c r="C5961" s="215" t="str">
        <f t="shared" si="23"/>
        <v>VCCharlotte</v>
      </c>
    </row>
    <row r="5962" spans="1:3" ht="12" customHeight="1">
      <c r="A5962" s="215" t="s">
        <v>15441</v>
      </c>
      <c r="B5962" s="215" t="s">
        <v>5695</v>
      </c>
      <c r="C5962" s="215" t="str">
        <f t="shared" si="23"/>
        <v>VCSaint Andrew</v>
      </c>
    </row>
    <row r="5963" spans="1:3" ht="12" customHeight="1">
      <c r="A5963" s="215" t="s">
        <v>15442</v>
      </c>
      <c r="B5963" s="215" t="s">
        <v>7124</v>
      </c>
      <c r="C5963" s="215" t="str">
        <f t="shared" si="23"/>
        <v>VCSaint David</v>
      </c>
    </row>
    <row r="5964" spans="1:3" ht="12" customHeight="1">
      <c r="A5964" s="215" t="s">
        <v>15443</v>
      </c>
      <c r="B5964" s="215" t="s">
        <v>5363</v>
      </c>
      <c r="C5964" s="215" t="str">
        <f t="shared" si="23"/>
        <v>VCSaint George</v>
      </c>
    </row>
    <row r="5965" spans="1:3" ht="12" customHeight="1">
      <c r="A5965" s="215" t="s">
        <v>15444</v>
      </c>
      <c r="B5965" s="215" t="s">
        <v>7133</v>
      </c>
      <c r="C5965" s="215" t="str">
        <f t="shared" si="23"/>
        <v>VCSaint Patrick</v>
      </c>
    </row>
    <row r="5966" spans="1:3" ht="12" customHeight="1">
      <c r="A5966" s="215" t="s">
        <v>15445</v>
      </c>
      <c r="B5966" s="215" t="s">
        <v>15446</v>
      </c>
      <c r="C5966" s="215" t="str">
        <f t="shared" si="23"/>
        <v>VCGrenadines</v>
      </c>
    </row>
    <row r="5967" spans="1:3" ht="12" customHeight="1">
      <c r="A5967" s="215" t="s">
        <v>15447</v>
      </c>
      <c r="B5967" s="215" t="s">
        <v>15448</v>
      </c>
      <c r="C5967" s="215" t="str">
        <f t="shared" si="23"/>
        <v>VEAnzoátegui</v>
      </c>
    </row>
    <row r="5968" spans="1:3" ht="12" customHeight="1">
      <c r="A5968" s="215" t="s">
        <v>15449</v>
      </c>
      <c r="B5968" s="215" t="s">
        <v>15450</v>
      </c>
      <c r="C5968" s="215" t="str">
        <f t="shared" si="23"/>
        <v>VEApure</v>
      </c>
    </row>
    <row r="5969" spans="1:3" ht="12" customHeight="1">
      <c r="A5969" s="215" t="s">
        <v>15451</v>
      </c>
      <c r="B5969" s="215" t="s">
        <v>15452</v>
      </c>
      <c r="C5969" s="215" t="str">
        <f t="shared" si="23"/>
        <v>VEAragua</v>
      </c>
    </row>
    <row r="5970" spans="1:3" ht="12" customHeight="1">
      <c r="A5970" s="215" t="s">
        <v>15453</v>
      </c>
      <c r="B5970" s="215" t="s">
        <v>15454</v>
      </c>
      <c r="C5970" s="215" t="str">
        <f t="shared" si="23"/>
        <v>VEBarinas</v>
      </c>
    </row>
    <row r="5971" spans="1:3" ht="12" customHeight="1">
      <c r="A5971" s="215" t="s">
        <v>15455</v>
      </c>
      <c r="B5971" s="215" t="s">
        <v>6723</v>
      </c>
      <c r="C5971" s="215" t="str">
        <f t="shared" si="23"/>
        <v>VEBolívar</v>
      </c>
    </row>
    <row r="5972" spans="1:3" ht="12" customHeight="1">
      <c r="A5972" s="215" t="s">
        <v>15456</v>
      </c>
      <c r="B5972" s="215" t="s">
        <v>15457</v>
      </c>
      <c r="C5972" s="215" t="str">
        <f t="shared" si="23"/>
        <v>VECarabobo</v>
      </c>
    </row>
    <row r="5973" spans="1:3" ht="12" customHeight="1">
      <c r="A5973" s="215" t="s">
        <v>15458</v>
      </c>
      <c r="B5973" s="215" t="s">
        <v>15459</v>
      </c>
      <c r="C5973" s="215" t="str">
        <f t="shared" si="23"/>
        <v>VECojedes</v>
      </c>
    </row>
    <row r="5974" spans="1:3" ht="12" customHeight="1">
      <c r="A5974" s="215" t="s">
        <v>15460</v>
      </c>
      <c r="B5974" s="215" t="s">
        <v>15461</v>
      </c>
      <c r="C5974" s="215" t="str">
        <f t="shared" si="23"/>
        <v>VEFalcón</v>
      </c>
    </row>
    <row r="5975" spans="1:3" ht="12" customHeight="1">
      <c r="A5975" s="215" t="s">
        <v>15462</v>
      </c>
      <c r="B5975" s="215" t="s">
        <v>15463</v>
      </c>
      <c r="C5975" s="215" t="str">
        <f t="shared" si="23"/>
        <v>VEGuárico</v>
      </c>
    </row>
    <row r="5976" spans="1:3" ht="12" customHeight="1">
      <c r="A5976" s="215" t="s">
        <v>15464</v>
      </c>
      <c r="B5976" s="215" t="s">
        <v>15465</v>
      </c>
      <c r="C5976" s="215" t="str">
        <f t="shared" si="23"/>
        <v>VELara</v>
      </c>
    </row>
    <row r="5977" spans="1:3" ht="12" customHeight="1">
      <c r="A5977" s="215" t="s">
        <v>15466</v>
      </c>
      <c r="B5977" s="215" t="s">
        <v>15467</v>
      </c>
      <c r="C5977" s="215" t="str">
        <f t="shared" si="23"/>
        <v>VEMérida</v>
      </c>
    </row>
    <row r="5978" spans="1:3" ht="12" customHeight="1">
      <c r="A5978" s="215" t="s">
        <v>15468</v>
      </c>
      <c r="B5978" s="215" t="s">
        <v>15469</v>
      </c>
      <c r="C5978" s="215" t="str">
        <f t="shared" si="23"/>
        <v>VEMiranda</v>
      </c>
    </row>
    <row r="5979" spans="1:3" ht="12" customHeight="1">
      <c r="A5979" s="215" t="s">
        <v>15470</v>
      </c>
      <c r="B5979" s="215" t="s">
        <v>15471</v>
      </c>
      <c r="C5979" s="215" t="str">
        <f t="shared" si="23"/>
        <v>VEMonagas</v>
      </c>
    </row>
    <row r="5980" spans="1:3" ht="12" customHeight="1">
      <c r="A5980" s="215" t="s">
        <v>15472</v>
      </c>
      <c r="B5980" s="215" t="s">
        <v>15473</v>
      </c>
      <c r="C5980" s="215" t="str">
        <f t="shared" si="23"/>
        <v>VENueva Esparta</v>
      </c>
    </row>
    <row r="5981" spans="1:3" ht="12" customHeight="1">
      <c r="A5981" s="215" t="s">
        <v>15474</v>
      </c>
      <c r="B5981" s="215" t="s">
        <v>15475</v>
      </c>
      <c r="C5981" s="215" t="str">
        <f t="shared" si="23"/>
        <v>VEPortuguesa</v>
      </c>
    </row>
    <row r="5982" spans="1:3" ht="12" customHeight="1">
      <c r="A5982" s="215" t="s">
        <v>15476</v>
      </c>
      <c r="B5982" s="215" t="s">
        <v>6768</v>
      </c>
      <c r="C5982" s="215" t="str">
        <f t="shared" si="23"/>
        <v>VESucre</v>
      </c>
    </row>
    <row r="5983" spans="1:3" ht="12" customHeight="1">
      <c r="A5983" s="215" t="s">
        <v>15477</v>
      </c>
      <c r="B5983" s="215" t="s">
        <v>15478</v>
      </c>
      <c r="C5983" s="215" t="str">
        <f t="shared" si="23"/>
        <v>VETáchira</v>
      </c>
    </row>
    <row r="5984" spans="1:3" ht="12" customHeight="1">
      <c r="A5984" s="215" t="s">
        <v>15479</v>
      </c>
      <c r="B5984" s="215" t="s">
        <v>15480</v>
      </c>
      <c r="C5984" s="215" t="str">
        <f t="shared" si="23"/>
        <v>VETrujillo</v>
      </c>
    </row>
    <row r="5985" spans="1:3" ht="12" customHeight="1">
      <c r="A5985" s="215" t="s">
        <v>15481</v>
      </c>
      <c r="B5985" s="215" t="s">
        <v>15482</v>
      </c>
      <c r="C5985" s="215" t="str">
        <f t="shared" si="23"/>
        <v>VEYaracuy</v>
      </c>
    </row>
    <row r="5986" spans="1:3" ht="12" customHeight="1">
      <c r="A5986" s="215" t="s">
        <v>15483</v>
      </c>
      <c r="B5986" s="215" t="s">
        <v>15484</v>
      </c>
      <c r="C5986" s="215" t="str">
        <f t="shared" si="23"/>
        <v>VEZulia</v>
      </c>
    </row>
    <row r="5987" spans="1:3" ht="12" customHeight="1">
      <c r="A5987" s="215" t="s">
        <v>15485</v>
      </c>
      <c r="B5987" s="215" t="s">
        <v>15486</v>
      </c>
      <c r="C5987" s="215" t="str">
        <f t="shared" si="23"/>
        <v>VEVargas</v>
      </c>
    </row>
    <row r="5988" spans="1:3" ht="12" customHeight="1">
      <c r="A5988" s="215" t="s">
        <v>15487</v>
      </c>
      <c r="B5988" s="215" t="s">
        <v>15488</v>
      </c>
      <c r="C5988" s="215" t="str">
        <f t="shared" si="23"/>
        <v>VEDelta Amacuro</v>
      </c>
    </row>
    <row r="5989" spans="1:3" ht="12" customHeight="1">
      <c r="A5989" s="215" t="s">
        <v>15489</v>
      </c>
      <c r="B5989" s="215" t="s">
        <v>363</v>
      </c>
      <c r="C5989" s="215" t="str">
        <f t="shared" si="23"/>
        <v>VEAmazonas</v>
      </c>
    </row>
    <row r="5990" spans="1:3" ht="12" customHeight="1">
      <c r="A5990" s="215" t="s">
        <v>15490</v>
      </c>
      <c r="B5990" s="215" t="s">
        <v>15491</v>
      </c>
      <c r="C5990" s="215" t="str">
        <f t="shared" si="23"/>
        <v>VEDependencias Federales</v>
      </c>
    </row>
    <row r="5991" spans="1:3" ht="12" customHeight="1">
      <c r="A5991" s="215" t="s">
        <v>15492</v>
      </c>
      <c r="B5991" s="215" t="s">
        <v>15493</v>
      </c>
      <c r="C5991" s="215" t="str">
        <f t="shared" si="23"/>
        <v>VEDistrito Capital</v>
      </c>
    </row>
    <row r="5992" spans="1:3" ht="12" customHeight="1">
      <c r="A5992" s="215" t="s">
        <v>15494</v>
      </c>
      <c r="B5992" s="215" t="s">
        <v>15495</v>
      </c>
      <c r="C5992" s="215" t="str">
        <f t="shared" si="23"/>
        <v>VNLai Châu</v>
      </c>
    </row>
    <row r="5993" spans="1:3" ht="12" customHeight="1">
      <c r="A5993" s="215" t="s">
        <v>15496</v>
      </c>
      <c r="B5993" s="215" t="s">
        <v>15497</v>
      </c>
      <c r="C5993" s="215" t="str">
        <f t="shared" si="23"/>
        <v>VNLào Cai</v>
      </c>
    </row>
    <row r="5994" spans="1:3" ht="12" customHeight="1">
      <c r="A5994" s="215" t="s">
        <v>15498</v>
      </c>
      <c r="B5994" s="215" t="s">
        <v>15499</v>
      </c>
      <c r="C5994" s="215" t="str">
        <f t="shared" si="23"/>
        <v>VNHà Giang</v>
      </c>
    </row>
    <row r="5995" spans="1:3" ht="12" customHeight="1">
      <c r="A5995" s="215" t="s">
        <v>15500</v>
      </c>
      <c r="B5995" s="215" t="s">
        <v>1204</v>
      </c>
      <c r="C5995" s="215" t="str">
        <f t="shared" si="23"/>
        <v>VNCao Bằng</v>
      </c>
    </row>
    <row r="5996" spans="1:3" ht="12" customHeight="1">
      <c r="A5996" s="215" t="s">
        <v>15501</v>
      </c>
      <c r="B5996" s="215" t="s">
        <v>15502</v>
      </c>
      <c r="C5996" s="215" t="str">
        <f t="shared" si="23"/>
        <v>VNSơn La</v>
      </c>
    </row>
    <row r="5997" spans="1:3" ht="12" customHeight="1">
      <c r="A5997" s="215" t="s">
        <v>15503</v>
      </c>
      <c r="B5997" s="215" t="s">
        <v>15504</v>
      </c>
      <c r="C5997" s="215" t="str">
        <f t="shared" si="23"/>
        <v>VNYên Bái</v>
      </c>
    </row>
    <row r="5998" spans="1:3" ht="12" customHeight="1">
      <c r="A5998" s="215" t="s">
        <v>15505</v>
      </c>
      <c r="B5998" s="215" t="s">
        <v>1401</v>
      </c>
      <c r="C5998" s="215" t="str">
        <f t="shared" si="23"/>
        <v>VNTuyên Quang</v>
      </c>
    </row>
    <row r="5999" spans="1:3" ht="12" customHeight="1">
      <c r="A5999" s="215" t="s">
        <v>15506</v>
      </c>
      <c r="B5999" s="215" t="s">
        <v>15507</v>
      </c>
      <c r="C5999" s="215" t="str">
        <f t="shared" si="23"/>
        <v>VNLạng Sơn</v>
      </c>
    </row>
    <row r="6000" spans="1:3" ht="12" customHeight="1">
      <c r="A6000" s="215" t="s">
        <v>15508</v>
      </c>
      <c r="B6000" s="215" t="s">
        <v>15509</v>
      </c>
      <c r="C6000" s="215" t="str">
        <f t="shared" si="23"/>
        <v>VNQuảng Ninh</v>
      </c>
    </row>
    <row r="6001" spans="1:3" ht="12" customHeight="1">
      <c r="A6001" s="215" t="s">
        <v>15510</v>
      </c>
      <c r="B6001" s="215" t="s">
        <v>15511</v>
      </c>
      <c r="C6001" s="215" t="str">
        <f t="shared" si="23"/>
        <v>VNHòa Bình</v>
      </c>
    </row>
    <row r="6002" spans="1:3" ht="12" customHeight="1">
      <c r="A6002" s="215" t="s">
        <v>15512</v>
      </c>
      <c r="B6002" s="215" t="s">
        <v>15513</v>
      </c>
      <c r="C6002" s="215" t="str">
        <f t="shared" si="23"/>
        <v>VNNinh Bình</v>
      </c>
    </row>
    <row r="6003" spans="1:3" ht="12" customHeight="1">
      <c r="A6003" s="215" t="s">
        <v>15514</v>
      </c>
      <c r="B6003" s="215" t="s">
        <v>15515</v>
      </c>
      <c r="C6003" s="215" t="str">
        <f t="shared" si="23"/>
        <v>VNThái Bình</v>
      </c>
    </row>
    <row r="6004" spans="1:3" ht="12" customHeight="1">
      <c r="A6004" s="215" t="s">
        <v>15516</v>
      </c>
      <c r="B6004" s="215" t="s">
        <v>1574</v>
      </c>
      <c r="C6004" s="215" t="str">
        <f t="shared" si="23"/>
        <v>VNThanh Hóa</v>
      </c>
    </row>
    <row r="6005" spans="1:3" ht="12" customHeight="1">
      <c r="A6005" s="215" t="s">
        <v>15517</v>
      </c>
      <c r="B6005" s="215" t="s">
        <v>1144</v>
      </c>
      <c r="C6005" s="215" t="str">
        <f t="shared" si="23"/>
        <v>VNNghệ An</v>
      </c>
    </row>
    <row r="6006" spans="1:3" ht="12" customHeight="1">
      <c r="A6006" s="215" t="s">
        <v>15518</v>
      </c>
      <c r="B6006" s="215" t="s">
        <v>15519</v>
      </c>
      <c r="C6006" s="215" t="str">
        <f t="shared" si="23"/>
        <v>VNHà Tĩnh</v>
      </c>
    </row>
    <row r="6007" spans="1:3" ht="12" customHeight="1">
      <c r="A6007" s="215" t="s">
        <v>15520</v>
      </c>
      <c r="B6007" s="215" t="s">
        <v>15521</v>
      </c>
      <c r="C6007" s="215" t="str">
        <f t="shared" si="23"/>
        <v>VNQuảng Bình</v>
      </c>
    </row>
    <row r="6008" spans="1:3" ht="12" customHeight="1">
      <c r="A6008" s="215" t="s">
        <v>15522</v>
      </c>
      <c r="B6008" s="215" t="s">
        <v>15523</v>
      </c>
      <c r="C6008" s="215" t="str">
        <f t="shared" si="23"/>
        <v>VNQuảng Trị</v>
      </c>
    </row>
    <row r="6009" spans="1:3" ht="12" customHeight="1">
      <c r="A6009" s="215" t="s">
        <v>15524</v>
      </c>
      <c r="B6009" s="215" t="s">
        <v>15525</v>
      </c>
      <c r="C6009" s="215" t="str">
        <f t="shared" si="23"/>
        <v>VNThừa Thiên-Huế</v>
      </c>
    </row>
    <row r="6010" spans="1:3" ht="12" customHeight="1">
      <c r="A6010" s="215" t="s">
        <v>15526</v>
      </c>
      <c r="B6010" s="215" t="s">
        <v>15527</v>
      </c>
      <c r="C6010" s="215" t="str">
        <f t="shared" si="23"/>
        <v>VNQuảng Nam</v>
      </c>
    </row>
    <row r="6011" spans="1:3" ht="12" customHeight="1">
      <c r="A6011" s="215" t="s">
        <v>15528</v>
      </c>
      <c r="B6011" s="215" t="s">
        <v>15529</v>
      </c>
      <c r="C6011" s="215" t="str">
        <f t="shared" si="23"/>
        <v>VNKon Tum</v>
      </c>
    </row>
    <row r="6012" spans="1:3" ht="12" customHeight="1">
      <c r="A6012" s="215" t="s">
        <v>15530</v>
      </c>
      <c r="B6012" s="215" t="s">
        <v>15531</v>
      </c>
      <c r="C6012" s="215" t="str">
        <f t="shared" si="23"/>
        <v>VNQuảng Ngãi</v>
      </c>
    </row>
    <row r="6013" spans="1:3" ht="12" customHeight="1">
      <c r="A6013" s="215" t="s">
        <v>15532</v>
      </c>
      <c r="B6013" s="215" t="s">
        <v>15533</v>
      </c>
      <c r="C6013" s="215" t="str">
        <f t="shared" si="23"/>
        <v>VNGia Lai</v>
      </c>
    </row>
    <row r="6014" spans="1:3" ht="12" customHeight="1">
      <c r="A6014" s="215" t="s">
        <v>15534</v>
      </c>
      <c r="B6014" s="215" t="s">
        <v>15535</v>
      </c>
      <c r="C6014" s="215" t="str">
        <f t="shared" si="23"/>
        <v>VNBình Định</v>
      </c>
    </row>
    <row r="6015" spans="1:3" ht="12" customHeight="1">
      <c r="A6015" s="215" t="s">
        <v>15536</v>
      </c>
      <c r="B6015" s="215" t="s">
        <v>1535</v>
      </c>
      <c r="C6015" s="215" t="str">
        <f t="shared" si="23"/>
        <v>VNPhú Yên</v>
      </c>
    </row>
    <row r="6016" spans="1:3" ht="12" customHeight="1">
      <c r="A6016" s="215" t="s">
        <v>15537</v>
      </c>
      <c r="B6016" s="215" t="s">
        <v>15538</v>
      </c>
      <c r="C6016" s="215" t="str">
        <f t="shared" si="23"/>
        <v>VNĐắk Lắk</v>
      </c>
    </row>
    <row r="6017" spans="1:3" ht="12" customHeight="1">
      <c r="A6017" s="215" t="s">
        <v>15539</v>
      </c>
      <c r="B6017" s="215" t="s">
        <v>15540</v>
      </c>
      <c r="C6017" s="215" t="str">
        <f t="shared" si="23"/>
        <v>VNKhánh Hòa</v>
      </c>
    </row>
    <row r="6018" spans="1:3" ht="12" customHeight="1">
      <c r="A6018" s="215" t="s">
        <v>15541</v>
      </c>
      <c r="B6018" s="215" t="s">
        <v>15542</v>
      </c>
      <c r="C6018" s="215" t="str">
        <f t="shared" si="23"/>
        <v>VNLâm Đồng</v>
      </c>
    </row>
    <row r="6019" spans="1:3" ht="12" customHeight="1">
      <c r="A6019" s="215" t="s">
        <v>15543</v>
      </c>
      <c r="B6019" s="215" t="s">
        <v>15544</v>
      </c>
      <c r="C6019" s="215" t="str">
        <f t="shared" si="23"/>
        <v>VNNinh Thuận</v>
      </c>
    </row>
    <row r="6020" spans="1:3" ht="12" customHeight="1">
      <c r="A6020" s="215" t="s">
        <v>15545</v>
      </c>
      <c r="B6020" s="215" t="s">
        <v>15546</v>
      </c>
      <c r="C6020" s="215" t="str">
        <f t="shared" si="23"/>
        <v>VNTây Ninh</v>
      </c>
    </row>
    <row r="6021" spans="1:3" ht="12" customHeight="1">
      <c r="A6021" s="215" t="s">
        <v>15547</v>
      </c>
      <c r="B6021" s="215" t="s">
        <v>15548</v>
      </c>
      <c r="C6021" s="215" t="str">
        <f t="shared" si="23"/>
        <v>VNĐồng Nai</v>
      </c>
    </row>
    <row r="6022" spans="1:3" ht="12" customHeight="1">
      <c r="A6022" s="215" t="s">
        <v>15549</v>
      </c>
      <c r="B6022" s="215" t="s">
        <v>15550</v>
      </c>
      <c r="C6022" s="215" t="str">
        <f t="shared" si="23"/>
        <v>VNBình Thuận</v>
      </c>
    </row>
    <row r="6023" spans="1:3" ht="12" customHeight="1">
      <c r="A6023" s="215" t="s">
        <v>15551</v>
      </c>
      <c r="B6023" s="215" t="s">
        <v>15552</v>
      </c>
      <c r="C6023" s="215" t="str">
        <f t="shared" si="23"/>
        <v>VNLong An</v>
      </c>
    </row>
    <row r="6024" spans="1:3" ht="12" customHeight="1">
      <c r="A6024" s="215" t="s">
        <v>15553</v>
      </c>
      <c r="B6024" s="215" t="s">
        <v>15554</v>
      </c>
      <c r="C6024" s="215" t="str">
        <f t="shared" si="23"/>
        <v>VNBà Rịa - Vũng Tàu</v>
      </c>
    </row>
    <row r="6025" spans="1:3" ht="12" customHeight="1">
      <c r="A6025" s="215" t="s">
        <v>15555</v>
      </c>
      <c r="B6025" s="215" t="s">
        <v>15556</v>
      </c>
      <c r="C6025" s="215" t="str">
        <f t="shared" si="23"/>
        <v>VNAn Giang</v>
      </c>
    </row>
    <row r="6026" spans="1:3" ht="12" customHeight="1">
      <c r="A6026" s="215" t="s">
        <v>15557</v>
      </c>
      <c r="B6026" s="215" t="s">
        <v>15558</v>
      </c>
      <c r="C6026" s="215" t="str">
        <f t="shared" si="23"/>
        <v>VNĐồng Tháp</v>
      </c>
    </row>
    <row r="6027" spans="1:3" ht="12" customHeight="1">
      <c r="A6027" s="215" t="s">
        <v>15559</v>
      </c>
      <c r="B6027" s="215" t="s">
        <v>15560</v>
      </c>
      <c r="C6027" s="215" t="str">
        <f t="shared" si="23"/>
        <v>VNTiền Giang</v>
      </c>
    </row>
    <row r="6028" spans="1:3" ht="12" customHeight="1">
      <c r="A6028" s="215" t="s">
        <v>15561</v>
      </c>
      <c r="B6028" s="215" t="s">
        <v>15562</v>
      </c>
      <c r="C6028" s="215" t="str">
        <f t="shared" si="23"/>
        <v>VNKiến Giang</v>
      </c>
    </row>
    <row r="6029" spans="1:3" ht="12" customHeight="1">
      <c r="A6029" s="215" t="s">
        <v>15563</v>
      </c>
      <c r="B6029" s="215" t="s">
        <v>15564</v>
      </c>
      <c r="C6029" s="215" t="str">
        <f t="shared" si="23"/>
        <v>VNVĩnh Long</v>
      </c>
    </row>
    <row r="6030" spans="1:3" ht="12" customHeight="1">
      <c r="A6030" s="215" t="s">
        <v>15565</v>
      </c>
      <c r="B6030" s="215" t="s">
        <v>15566</v>
      </c>
      <c r="C6030" s="215" t="str">
        <f t="shared" si="23"/>
        <v>VNBến Tre</v>
      </c>
    </row>
    <row r="6031" spans="1:3" ht="12" customHeight="1">
      <c r="A6031" s="215" t="s">
        <v>15567</v>
      </c>
      <c r="B6031" s="215" t="s">
        <v>15568</v>
      </c>
      <c r="C6031" s="215" t="str">
        <f t="shared" si="23"/>
        <v>VNTrà Vinh</v>
      </c>
    </row>
    <row r="6032" spans="1:3" ht="12" customHeight="1">
      <c r="A6032" s="215" t="s">
        <v>15569</v>
      </c>
      <c r="B6032" s="215" t="s">
        <v>15570</v>
      </c>
      <c r="C6032" s="215" t="str">
        <f t="shared" si="23"/>
        <v>VNSóc Trăng</v>
      </c>
    </row>
    <row r="6033" spans="1:3" ht="12" customHeight="1">
      <c r="A6033" s="215" t="s">
        <v>15571</v>
      </c>
      <c r="B6033" s="215" t="s">
        <v>15572</v>
      </c>
      <c r="C6033" s="215" t="str">
        <f t="shared" si="23"/>
        <v>VNBắc Kạn</v>
      </c>
    </row>
    <row r="6034" spans="1:3" ht="12" customHeight="1">
      <c r="A6034" s="215" t="s">
        <v>15573</v>
      </c>
      <c r="B6034" s="215" t="s">
        <v>15574</v>
      </c>
      <c r="C6034" s="215" t="str">
        <f t="shared" si="23"/>
        <v>VNBắc Giang</v>
      </c>
    </row>
    <row r="6035" spans="1:3" ht="12" customHeight="1">
      <c r="A6035" s="215" t="s">
        <v>15575</v>
      </c>
      <c r="B6035" s="215" t="s">
        <v>15576</v>
      </c>
      <c r="C6035" s="215" t="str">
        <f t="shared" si="23"/>
        <v>VNBạc Liêu</v>
      </c>
    </row>
    <row r="6036" spans="1:3" ht="12" customHeight="1">
      <c r="A6036" s="215" t="s">
        <v>15577</v>
      </c>
      <c r="B6036" s="215" t="s">
        <v>15578</v>
      </c>
      <c r="C6036" s="215" t="str">
        <f t="shared" si="23"/>
        <v>VNBắc Ninh</v>
      </c>
    </row>
    <row r="6037" spans="1:3" ht="12" customHeight="1">
      <c r="A6037" s="215" t="s">
        <v>15579</v>
      </c>
      <c r="B6037" s="215" t="s">
        <v>15580</v>
      </c>
      <c r="C6037" s="215" t="str">
        <f t="shared" si="23"/>
        <v>VNBình Dương</v>
      </c>
    </row>
    <row r="6038" spans="1:3" ht="12" customHeight="1">
      <c r="A6038" s="215" t="s">
        <v>15581</v>
      </c>
      <c r="B6038" s="215" t="s">
        <v>15582</v>
      </c>
      <c r="C6038" s="215" t="str">
        <f t="shared" si="23"/>
        <v>VNBình Phước</v>
      </c>
    </row>
    <row r="6039" spans="1:3" ht="12" customHeight="1">
      <c r="A6039" s="215" t="s">
        <v>15583</v>
      </c>
      <c r="B6039" s="215" t="s">
        <v>15584</v>
      </c>
      <c r="C6039" s="215" t="str">
        <f t="shared" si="23"/>
        <v>VNCà Mau</v>
      </c>
    </row>
    <row r="6040" spans="1:3" ht="12" customHeight="1">
      <c r="A6040" s="215" t="s">
        <v>15585</v>
      </c>
      <c r="B6040" s="215" t="s">
        <v>15586</v>
      </c>
      <c r="C6040" s="215" t="str">
        <f t="shared" si="23"/>
        <v>VNHải Dương</v>
      </c>
    </row>
    <row r="6041" spans="1:3" ht="12" customHeight="1">
      <c r="A6041" s="215" t="s">
        <v>15587</v>
      </c>
      <c r="B6041" s="215" t="s">
        <v>15588</v>
      </c>
      <c r="C6041" s="215" t="str">
        <f t="shared" si="23"/>
        <v>VNHà Nam</v>
      </c>
    </row>
    <row r="6042" spans="1:3" ht="12" customHeight="1">
      <c r="A6042" s="215" t="s">
        <v>15589</v>
      </c>
      <c r="B6042" s="215" t="s">
        <v>15590</v>
      </c>
      <c r="C6042" s="215" t="str">
        <f t="shared" si="23"/>
        <v>VNHưng Yên</v>
      </c>
    </row>
    <row r="6043" spans="1:3" ht="12" customHeight="1">
      <c r="A6043" s="215" t="s">
        <v>15591</v>
      </c>
      <c r="B6043" s="215" t="s">
        <v>15592</v>
      </c>
      <c r="C6043" s="215" t="str">
        <f t="shared" si="23"/>
        <v>VNNam Định</v>
      </c>
    </row>
    <row r="6044" spans="1:3" ht="12" customHeight="1">
      <c r="A6044" s="215" t="s">
        <v>15593</v>
      </c>
      <c r="B6044" s="215" t="s">
        <v>15594</v>
      </c>
      <c r="C6044" s="215" t="str">
        <f t="shared" si="23"/>
        <v>VNPhú Thọ</v>
      </c>
    </row>
    <row r="6045" spans="1:3" ht="12" customHeight="1">
      <c r="A6045" s="215" t="s">
        <v>15595</v>
      </c>
      <c r="B6045" s="215" t="s">
        <v>1566</v>
      </c>
      <c r="C6045" s="215" t="str">
        <f t="shared" si="23"/>
        <v>VNThái Nguyên</v>
      </c>
    </row>
    <row r="6046" spans="1:3" ht="12" customHeight="1">
      <c r="A6046" s="215" t="s">
        <v>15596</v>
      </c>
      <c r="B6046" s="215" t="s">
        <v>15597</v>
      </c>
      <c r="C6046" s="215" t="str">
        <f t="shared" si="23"/>
        <v>VNVĩnh Phúc</v>
      </c>
    </row>
    <row r="6047" spans="1:3" ht="12" customHeight="1">
      <c r="A6047" s="215" t="s">
        <v>15598</v>
      </c>
      <c r="B6047" s="215" t="s">
        <v>15599</v>
      </c>
      <c r="C6047" s="215" t="str">
        <f t="shared" si="23"/>
        <v>VNĐiện Biên</v>
      </c>
    </row>
    <row r="6048" spans="1:3" ht="12" customHeight="1">
      <c r="A6048" s="215" t="s">
        <v>15600</v>
      </c>
      <c r="B6048" s="215" t="s">
        <v>15601</v>
      </c>
      <c r="C6048" s="215" t="str">
        <f t="shared" si="23"/>
        <v>VNĐắk Nông</v>
      </c>
    </row>
    <row r="6049" spans="1:3" ht="12" customHeight="1">
      <c r="A6049" s="215" t="s">
        <v>15602</v>
      </c>
      <c r="B6049" s="215" t="s">
        <v>15603</v>
      </c>
      <c r="C6049" s="215" t="str">
        <f t="shared" si="23"/>
        <v>VNHậu Giang</v>
      </c>
    </row>
    <row r="6050" spans="1:3" ht="12" customHeight="1">
      <c r="A6050" s="215" t="s">
        <v>15604</v>
      </c>
      <c r="B6050" s="215" t="s">
        <v>15605</v>
      </c>
      <c r="C6050" s="215" t="str">
        <f t="shared" si="23"/>
        <v>VNCan Tho</v>
      </c>
    </row>
    <row r="6051" spans="1:3" ht="12" customHeight="1">
      <c r="A6051" s="215" t="s">
        <v>15606</v>
      </c>
      <c r="B6051" s="215" t="s">
        <v>15607</v>
      </c>
      <c r="C6051" s="215" t="str">
        <f t="shared" si="23"/>
        <v>VNDa Nang</v>
      </c>
    </row>
    <row r="6052" spans="1:3" ht="12" customHeight="1">
      <c r="A6052" s="215" t="s">
        <v>15608</v>
      </c>
      <c r="B6052" s="215" t="s">
        <v>1310</v>
      </c>
      <c r="C6052" s="215" t="str">
        <f t="shared" si="23"/>
        <v>VNHa Noi</v>
      </c>
    </row>
    <row r="6053" spans="1:3" ht="12" customHeight="1">
      <c r="A6053" s="215" t="s">
        <v>15609</v>
      </c>
      <c r="B6053" s="215" t="s">
        <v>1447</v>
      </c>
      <c r="C6053" s="215" t="str">
        <f t="shared" si="23"/>
        <v>VNHai Phong</v>
      </c>
    </row>
    <row r="6054" spans="1:3" ht="12" customHeight="1">
      <c r="A6054" s="215" t="s">
        <v>15610</v>
      </c>
      <c r="B6054" s="215" t="s">
        <v>15611</v>
      </c>
      <c r="C6054" s="215" t="str">
        <f t="shared" si="23"/>
        <v>VNHo Chi Minh</v>
      </c>
    </row>
    <row r="6055" spans="1:3" ht="12" customHeight="1">
      <c r="A6055" s="215" t="s">
        <v>15612</v>
      </c>
      <c r="B6055" s="215" t="s">
        <v>15613</v>
      </c>
      <c r="C6055" s="215" t="str">
        <f t="shared" si="23"/>
        <v>VUMalampa</v>
      </c>
    </row>
    <row r="6056" spans="1:3" ht="12" customHeight="1">
      <c r="A6056" s="215" t="s">
        <v>15612</v>
      </c>
      <c r="B6056" s="215" t="s">
        <v>15613</v>
      </c>
      <c r="C6056" s="215" t="str">
        <f t="shared" si="23"/>
        <v>VUMalampa</v>
      </c>
    </row>
    <row r="6057" spans="1:3" ht="12" customHeight="1">
      <c r="A6057" s="215" t="s">
        <v>15614</v>
      </c>
      <c r="B6057" s="215" t="s">
        <v>15615</v>
      </c>
      <c r="C6057" s="215" t="str">
        <f t="shared" si="23"/>
        <v>VUPénama</v>
      </c>
    </row>
    <row r="6058" spans="1:3" ht="12" customHeight="1">
      <c r="A6058" s="215" t="s">
        <v>15614</v>
      </c>
      <c r="B6058" s="215" t="s">
        <v>15615</v>
      </c>
      <c r="C6058" s="215" t="str">
        <f t="shared" si="23"/>
        <v>VUPénama</v>
      </c>
    </row>
    <row r="6059" spans="1:3" ht="12" customHeight="1">
      <c r="A6059" s="215" t="s">
        <v>15616</v>
      </c>
      <c r="B6059" s="215" t="s">
        <v>15617</v>
      </c>
      <c r="C6059" s="215" t="str">
        <f t="shared" si="23"/>
        <v>VUSanma</v>
      </c>
    </row>
    <row r="6060" spans="1:3" ht="12" customHeight="1">
      <c r="A6060" s="215" t="s">
        <v>15616</v>
      </c>
      <c r="B6060" s="215" t="s">
        <v>15617</v>
      </c>
      <c r="C6060" s="215" t="str">
        <f t="shared" si="23"/>
        <v>VUSanma</v>
      </c>
    </row>
    <row r="6061" spans="1:3" ht="12" customHeight="1">
      <c r="A6061" s="215" t="s">
        <v>15618</v>
      </c>
      <c r="B6061" s="215" t="s">
        <v>15619</v>
      </c>
      <c r="C6061" s="215" t="str">
        <f t="shared" si="23"/>
        <v>VUShéfa</v>
      </c>
    </row>
    <row r="6062" spans="1:3" ht="12" customHeight="1">
      <c r="A6062" s="215" t="s">
        <v>15618</v>
      </c>
      <c r="B6062" s="215" t="s">
        <v>15619</v>
      </c>
      <c r="C6062" s="215" t="str">
        <f t="shared" si="23"/>
        <v>VUShéfa</v>
      </c>
    </row>
    <row r="6063" spans="1:3" ht="12" customHeight="1">
      <c r="A6063" s="215" t="s">
        <v>15620</v>
      </c>
      <c r="B6063" s="215" t="s">
        <v>15621</v>
      </c>
      <c r="C6063" s="215" t="str">
        <f t="shared" si="23"/>
        <v>VUTaféa</v>
      </c>
    </row>
    <row r="6064" spans="1:3" ht="12" customHeight="1">
      <c r="A6064" s="215" t="s">
        <v>15620</v>
      </c>
      <c r="B6064" s="215" t="s">
        <v>15621</v>
      </c>
      <c r="C6064" s="215" t="str">
        <f t="shared" si="23"/>
        <v>VUTaféa</v>
      </c>
    </row>
    <row r="6065" spans="1:3" ht="12" customHeight="1">
      <c r="A6065" s="215" t="s">
        <v>15622</v>
      </c>
      <c r="B6065" s="215" t="s">
        <v>15623</v>
      </c>
      <c r="C6065" s="215" t="str">
        <f t="shared" si="23"/>
        <v>VUTorba</v>
      </c>
    </row>
    <row r="6066" spans="1:3" ht="12" customHeight="1">
      <c r="A6066" s="215" t="s">
        <v>15622</v>
      </c>
      <c r="B6066" s="215" t="s">
        <v>15623</v>
      </c>
      <c r="C6066" s="215" t="str">
        <f t="shared" si="23"/>
        <v>VUTorba</v>
      </c>
    </row>
    <row r="6067" spans="1:3" ht="12" customHeight="1">
      <c r="A6067" s="215" t="s">
        <v>15624</v>
      </c>
      <c r="B6067" s="215" t="s">
        <v>15625</v>
      </c>
      <c r="C6067" s="215" t="str">
        <f t="shared" si="23"/>
        <v>WFAlo</v>
      </c>
    </row>
    <row r="6068" spans="1:3" ht="12" customHeight="1">
      <c r="A6068" s="215" t="s">
        <v>15626</v>
      </c>
      <c r="B6068" s="215" t="s">
        <v>15627</v>
      </c>
      <c r="C6068" s="215" t="str">
        <f t="shared" si="23"/>
        <v>WFSigave</v>
      </c>
    </row>
    <row r="6069" spans="1:3" ht="12" customHeight="1">
      <c r="A6069" s="215" t="s">
        <v>15628</v>
      </c>
      <c r="B6069" s="215" t="s">
        <v>15629</v>
      </c>
      <c r="C6069" s="215" t="str">
        <f t="shared" si="23"/>
        <v>WFUvea</v>
      </c>
    </row>
    <row r="6070" spans="1:3" ht="12" customHeight="1">
      <c r="A6070" s="215" t="s">
        <v>15630</v>
      </c>
      <c r="B6070" s="215" t="s">
        <v>15631</v>
      </c>
      <c r="C6070" s="215" t="str">
        <f t="shared" si="23"/>
        <v>WSA'ana</v>
      </c>
    </row>
    <row r="6071" spans="1:3" ht="12" customHeight="1">
      <c r="A6071" s="215" t="s">
        <v>15630</v>
      </c>
      <c r="B6071" s="215" t="s">
        <v>15631</v>
      </c>
      <c r="C6071" s="215" t="str">
        <f t="shared" si="23"/>
        <v>WSA'ana</v>
      </c>
    </row>
    <row r="6072" spans="1:3" ht="12" customHeight="1">
      <c r="A6072" s="215" t="s">
        <v>15632</v>
      </c>
      <c r="B6072" s="215" t="s">
        <v>15633</v>
      </c>
      <c r="C6072" s="215" t="str">
        <f t="shared" si="23"/>
        <v>WSAiga-i-le-Tai</v>
      </c>
    </row>
    <row r="6073" spans="1:3" ht="12" customHeight="1">
      <c r="A6073" s="215" t="s">
        <v>15632</v>
      </c>
      <c r="B6073" s="215" t="s">
        <v>15633</v>
      </c>
      <c r="C6073" s="215" t="str">
        <f t="shared" si="23"/>
        <v>WSAiga-i-le-Tai</v>
      </c>
    </row>
    <row r="6074" spans="1:3" ht="12" customHeight="1">
      <c r="A6074" s="215" t="s">
        <v>15634</v>
      </c>
      <c r="B6074" s="215" t="s">
        <v>15635</v>
      </c>
      <c r="C6074" s="215" t="str">
        <f t="shared" si="23"/>
        <v>WSAtua</v>
      </c>
    </row>
    <row r="6075" spans="1:3" ht="12" customHeight="1">
      <c r="A6075" s="215" t="s">
        <v>15634</v>
      </c>
      <c r="B6075" s="215" t="s">
        <v>15635</v>
      </c>
      <c r="C6075" s="215" t="str">
        <f t="shared" si="23"/>
        <v>WSAtua</v>
      </c>
    </row>
    <row r="6076" spans="1:3" ht="12" customHeight="1">
      <c r="A6076" s="215" t="s">
        <v>15636</v>
      </c>
      <c r="B6076" s="215" t="s">
        <v>15637</v>
      </c>
      <c r="C6076" s="215" t="str">
        <f t="shared" si="23"/>
        <v>WSFa'asaleleaga</v>
      </c>
    </row>
    <row r="6077" spans="1:3" ht="12" customHeight="1">
      <c r="A6077" s="215" t="s">
        <v>15636</v>
      </c>
      <c r="B6077" s="215" t="s">
        <v>15637</v>
      </c>
      <c r="C6077" s="215" t="str">
        <f t="shared" si="23"/>
        <v>WSFa'asaleleaga</v>
      </c>
    </row>
    <row r="6078" spans="1:3" ht="12" customHeight="1">
      <c r="A6078" s="215" t="s">
        <v>15638</v>
      </c>
      <c r="B6078" s="215" t="s">
        <v>15639</v>
      </c>
      <c r="C6078" s="215" t="str">
        <f t="shared" si="23"/>
        <v>WSGaga'emauga</v>
      </c>
    </row>
    <row r="6079" spans="1:3" ht="12" customHeight="1">
      <c r="A6079" s="215" t="s">
        <v>15638</v>
      </c>
      <c r="B6079" s="215" t="s">
        <v>15639</v>
      </c>
      <c r="C6079" s="215" t="str">
        <f t="shared" si="23"/>
        <v>WSGaga'emauga</v>
      </c>
    </row>
    <row r="6080" spans="1:3" ht="12" customHeight="1">
      <c r="A6080" s="215" t="s">
        <v>15640</v>
      </c>
      <c r="B6080" s="215" t="s">
        <v>15641</v>
      </c>
      <c r="C6080" s="215" t="str">
        <f t="shared" si="23"/>
        <v>WSGagaifomauga</v>
      </c>
    </row>
    <row r="6081" spans="1:3" ht="12" customHeight="1">
      <c r="A6081" s="215" t="s">
        <v>15640</v>
      </c>
      <c r="B6081" s="215" t="s">
        <v>15641</v>
      </c>
      <c r="C6081" s="215" t="str">
        <f t="shared" si="23"/>
        <v>WSGagaifomauga</v>
      </c>
    </row>
    <row r="6082" spans="1:3" ht="12" customHeight="1">
      <c r="A6082" s="215" t="s">
        <v>15642</v>
      </c>
      <c r="B6082" s="215" t="s">
        <v>15643</v>
      </c>
      <c r="C6082" s="215" t="str">
        <f t="shared" si="23"/>
        <v>WSPalauli</v>
      </c>
    </row>
    <row r="6083" spans="1:3" ht="12" customHeight="1">
      <c r="A6083" s="215" t="s">
        <v>15642</v>
      </c>
      <c r="B6083" s="215" t="s">
        <v>15643</v>
      </c>
      <c r="C6083" s="215" t="str">
        <f t="shared" si="23"/>
        <v>WSPalauli</v>
      </c>
    </row>
    <row r="6084" spans="1:3" ht="12" customHeight="1">
      <c r="A6084" s="215" t="s">
        <v>15644</v>
      </c>
      <c r="B6084" s="215" t="s">
        <v>15645</v>
      </c>
      <c r="C6084" s="215" t="str">
        <f t="shared" si="23"/>
        <v>WSSatupa'itea</v>
      </c>
    </row>
    <row r="6085" spans="1:3" ht="12" customHeight="1">
      <c r="A6085" s="215" t="s">
        <v>15644</v>
      </c>
      <c r="B6085" s="215" t="s">
        <v>15645</v>
      </c>
      <c r="C6085" s="215" t="str">
        <f t="shared" si="23"/>
        <v>WSSatupa'itea</v>
      </c>
    </row>
    <row r="6086" spans="1:3" ht="12" customHeight="1">
      <c r="A6086" s="215" t="s">
        <v>15646</v>
      </c>
      <c r="B6086" s="215" t="s">
        <v>15647</v>
      </c>
      <c r="C6086" s="215" t="str">
        <f t="shared" si="23"/>
        <v>WSTuamasaga</v>
      </c>
    </row>
    <row r="6087" spans="1:3" ht="12" customHeight="1">
      <c r="A6087" s="215" t="s">
        <v>15646</v>
      </c>
      <c r="B6087" s="215" t="s">
        <v>15647</v>
      </c>
      <c r="C6087" s="215" t="str">
        <f t="shared" si="23"/>
        <v>WSTuamasaga</v>
      </c>
    </row>
    <row r="6088" spans="1:3" ht="12" customHeight="1">
      <c r="A6088" s="215" t="s">
        <v>15648</v>
      </c>
      <c r="B6088" s="215" t="s">
        <v>15649</v>
      </c>
      <c r="C6088" s="215" t="str">
        <f t="shared" si="23"/>
        <v>WSVa'a-o-Fonoti</v>
      </c>
    </row>
    <row r="6089" spans="1:3" ht="12" customHeight="1">
      <c r="A6089" s="215" t="s">
        <v>15648</v>
      </c>
      <c r="B6089" s="215" t="s">
        <v>15649</v>
      </c>
      <c r="C6089" s="215" t="str">
        <f t="shared" si="23"/>
        <v>WSVa'a-o-Fonoti</v>
      </c>
    </row>
    <row r="6090" spans="1:3" ht="12" customHeight="1">
      <c r="A6090" s="215" t="s">
        <v>15650</v>
      </c>
      <c r="B6090" s="215" t="s">
        <v>15651</v>
      </c>
      <c r="C6090" s="215" t="str">
        <f t="shared" si="23"/>
        <v>WSVaisigano</v>
      </c>
    </row>
    <row r="6091" spans="1:3" ht="12" customHeight="1">
      <c r="A6091" s="215" t="s">
        <v>15650</v>
      </c>
      <c r="B6091" s="215" t="s">
        <v>15651</v>
      </c>
      <c r="C6091" s="215" t="str">
        <f t="shared" si="23"/>
        <v>WSVaisigano</v>
      </c>
    </row>
    <row r="6092" spans="1:3" ht="12" customHeight="1">
      <c r="A6092" s="215" t="s">
        <v>15652</v>
      </c>
      <c r="B6092" s="215" t="s">
        <v>15653</v>
      </c>
      <c r="C6092" s="215" t="str">
        <f t="shared" si="23"/>
        <v>YEAmānat al ‘Āşimah [city]</v>
      </c>
    </row>
    <row r="6093" spans="1:3" ht="12" customHeight="1">
      <c r="A6093" s="215" t="s">
        <v>15654</v>
      </c>
      <c r="B6093" s="215" t="s">
        <v>15655</v>
      </c>
      <c r="C6093" s="215" t="str">
        <f t="shared" si="23"/>
        <v>YEAbyan</v>
      </c>
    </row>
    <row r="6094" spans="1:3" ht="12" customHeight="1">
      <c r="A6094" s="215" t="s">
        <v>15656</v>
      </c>
      <c r="B6094" s="215" t="s">
        <v>15657</v>
      </c>
      <c r="C6094" s="215" t="str">
        <f t="shared" si="23"/>
        <v>YE‘Adan</v>
      </c>
    </row>
    <row r="6095" spans="1:3" ht="12" customHeight="1">
      <c r="A6095" s="215" t="s">
        <v>15658</v>
      </c>
      <c r="B6095" s="215" t="s">
        <v>15659</v>
      </c>
      <c r="C6095" s="215" t="str">
        <f t="shared" si="23"/>
        <v>YE‘Amrān</v>
      </c>
    </row>
    <row r="6096" spans="1:3" ht="12" customHeight="1">
      <c r="A6096" s="215" t="s">
        <v>15660</v>
      </c>
      <c r="B6096" s="215" t="s">
        <v>15661</v>
      </c>
      <c r="C6096" s="215" t="str">
        <f t="shared" si="23"/>
        <v>YEAl Bayḑā’</v>
      </c>
    </row>
    <row r="6097" spans="1:3" ht="12" customHeight="1">
      <c r="A6097" s="215" t="s">
        <v>15662</v>
      </c>
      <c r="B6097" s="215" t="s">
        <v>15663</v>
      </c>
      <c r="C6097" s="215" t="str">
        <f t="shared" si="23"/>
        <v>YEAḑ Ḑāli‘</v>
      </c>
    </row>
    <row r="6098" spans="1:3" ht="12" customHeight="1">
      <c r="A6098" s="215" t="s">
        <v>15664</v>
      </c>
      <c r="B6098" s="215" t="s">
        <v>15665</v>
      </c>
      <c r="C6098" s="215" t="str">
        <f t="shared" si="23"/>
        <v>YEDhamār</v>
      </c>
    </row>
    <row r="6099" spans="1:3" ht="12" customHeight="1">
      <c r="A6099" s="215" t="s">
        <v>15666</v>
      </c>
      <c r="B6099" s="215" t="s">
        <v>15667</v>
      </c>
      <c r="C6099" s="215" t="str">
        <f t="shared" si="23"/>
        <v>YEḨaḑramawt</v>
      </c>
    </row>
    <row r="6100" spans="1:3" ht="12" customHeight="1">
      <c r="A6100" s="215" t="s">
        <v>15668</v>
      </c>
      <c r="B6100" s="215" t="s">
        <v>15669</v>
      </c>
      <c r="C6100" s="215" t="str">
        <f t="shared" si="23"/>
        <v>YEḨajjah</v>
      </c>
    </row>
    <row r="6101" spans="1:3" ht="12" customHeight="1">
      <c r="A6101" s="215" t="s">
        <v>15670</v>
      </c>
      <c r="B6101" s="215" t="s">
        <v>15671</v>
      </c>
      <c r="C6101" s="215" t="str">
        <f t="shared" si="23"/>
        <v>YEAl Ḩudaydah</v>
      </c>
    </row>
    <row r="6102" spans="1:3" ht="12" customHeight="1">
      <c r="A6102" s="215" t="s">
        <v>15672</v>
      </c>
      <c r="B6102" s="215" t="s">
        <v>15673</v>
      </c>
      <c r="C6102" s="215" t="str">
        <f t="shared" si="23"/>
        <v>YEIbb</v>
      </c>
    </row>
    <row r="6103" spans="1:3" ht="12" customHeight="1">
      <c r="A6103" s="215" t="s">
        <v>15674</v>
      </c>
      <c r="B6103" s="215" t="s">
        <v>13461</v>
      </c>
      <c r="C6103" s="215" t="str">
        <f t="shared" si="23"/>
        <v>YEAl Jawf</v>
      </c>
    </row>
    <row r="6104" spans="1:3" ht="12" customHeight="1">
      <c r="A6104" s="215" t="s">
        <v>15675</v>
      </c>
      <c r="B6104" s="215" t="s">
        <v>15676</v>
      </c>
      <c r="C6104" s="215" t="str">
        <f t="shared" si="23"/>
        <v>YELaḩij</v>
      </c>
    </row>
    <row r="6105" spans="1:3" ht="12" customHeight="1">
      <c r="A6105" s="215" t="s">
        <v>15677</v>
      </c>
      <c r="B6105" s="215" t="s">
        <v>15678</v>
      </c>
      <c r="C6105" s="215" t="str">
        <f t="shared" si="23"/>
        <v>YEMa’rib</v>
      </c>
    </row>
    <row r="6106" spans="1:3" ht="12" customHeight="1">
      <c r="A6106" s="215" t="s">
        <v>15679</v>
      </c>
      <c r="B6106" s="215" t="s">
        <v>15680</v>
      </c>
      <c r="C6106" s="215" t="str">
        <f t="shared" si="23"/>
        <v>YEAl Mahrah</v>
      </c>
    </row>
    <row r="6107" spans="1:3" ht="12" customHeight="1">
      <c r="A6107" s="215" t="s">
        <v>15681</v>
      </c>
      <c r="B6107" s="215" t="s">
        <v>15682</v>
      </c>
      <c r="C6107" s="215" t="str">
        <f t="shared" si="23"/>
        <v>YEAl Maḩwīt</v>
      </c>
    </row>
    <row r="6108" spans="1:3" ht="12" customHeight="1">
      <c r="A6108" s="215" t="s">
        <v>15683</v>
      </c>
      <c r="B6108" s="215" t="s">
        <v>15684</v>
      </c>
      <c r="C6108" s="215" t="str">
        <f t="shared" si="23"/>
        <v>YERaymah</v>
      </c>
    </row>
    <row r="6109" spans="1:3" ht="12" customHeight="1">
      <c r="A6109" s="215" t="s">
        <v>15685</v>
      </c>
      <c r="B6109" s="215" t="s">
        <v>15686</v>
      </c>
      <c r="C6109" s="215" t="str">
        <f t="shared" si="23"/>
        <v>YEŞāʻdah</v>
      </c>
    </row>
    <row r="6110" spans="1:3" ht="12" customHeight="1">
      <c r="A6110" s="215" t="s">
        <v>15687</v>
      </c>
      <c r="B6110" s="215" t="s">
        <v>15688</v>
      </c>
      <c r="C6110" s="215" t="str">
        <f t="shared" si="23"/>
        <v>YEShabwah</v>
      </c>
    </row>
    <row r="6111" spans="1:3" ht="12" customHeight="1">
      <c r="A6111" s="215" t="s">
        <v>15689</v>
      </c>
      <c r="B6111" s="215" t="s">
        <v>15690</v>
      </c>
      <c r="C6111" s="215" t="str">
        <f t="shared" si="23"/>
        <v>YEŞanʻā’</v>
      </c>
    </row>
    <row r="6112" spans="1:3" ht="12" customHeight="1">
      <c r="A6112" s="215" t="s">
        <v>15691</v>
      </c>
      <c r="B6112" s="215" t="s">
        <v>15692</v>
      </c>
      <c r="C6112" s="215" t="str">
        <f t="shared" si="23"/>
        <v>YEArkhabīl Suquţrá</v>
      </c>
    </row>
    <row r="6113" spans="1:3" ht="12" customHeight="1">
      <c r="A6113" s="215" t="s">
        <v>15693</v>
      </c>
      <c r="B6113" s="215" t="s">
        <v>15694</v>
      </c>
      <c r="C6113" s="215" t="str">
        <f t="shared" si="23"/>
        <v>YETāʻizz</v>
      </c>
    </row>
    <row r="6114" spans="1:3" ht="12" customHeight="1">
      <c r="A6114" s="215" t="s">
        <v>15695</v>
      </c>
      <c r="B6114" s="215" t="s">
        <v>15696</v>
      </c>
      <c r="C6114" s="215" t="str">
        <f t="shared" si="23"/>
        <v>ZAOos-Kaap</v>
      </c>
    </row>
    <row r="6115" spans="1:3" ht="12" customHeight="1">
      <c r="A6115" s="215" t="s">
        <v>15695</v>
      </c>
      <c r="B6115" s="215" t="s">
        <v>15697</v>
      </c>
      <c r="C6115" s="215" t="str">
        <f t="shared" si="23"/>
        <v>ZAEastern Cape</v>
      </c>
    </row>
    <row r="6116" spans="1:3" ht="12" customHeight="1">
      <c r="A6116" s="215" t="s">
        <v>15695</v>
      </c>
      <c r="B6116" s="215" t="s">
        <v>15698</v>
      </c>
      <c r="C6116" s="215" t="str">
        <f t="shared" si="23"/>
        <v>ZAiPumalanga-Kapa</v>
      </c>
    </row>
    <row r="6117" spans="1:3" ht="12" customHeight="1">
      <c r="A6117" s="215" t="s">
        <v>15695</v>
      </c>
      <c r="B6117" s="215" t="s">
        <v>15699</v>
      </c>
      <c r="C6117" s="215" t="str">
        <f t="shared" si="23"/>
        <v>ZAKapa Bohlabela</v>
      </c>
    </row>
    <row r="6118" spans="1:3" ht="12" customHeight="1">
      <c r="A6118" s="215" t="s">
        <v>15695</v>
      </c>
      <c r="B6118" s="215" t="s">
        <v>15700</v>
      </c>
      <c r="C6118" s="215" t="str">
        <f t="shared" si="23"/>
        <v>ZAKapa Botjhabela</v>
      </c>
    </row>
    <row r="6119" spans="1:3" ht="12" customHeight="1">
      <c r="A6119" s="215" t="s">
        <v>15695</v>
      </c>
      <c r="B6119" s="215" t="s">
        <v>15701</v>
      </c>
      <c r="C6119" s="215" t="str">
        <f t="shared" si="23"/>
        <v>ZAKapa Botlhaba</v>
      </c>
    </row>
    <row r="6120" spans="1:3" ht="12" customHeight="1">
      <c r="A6120" s="215" t="s">
        <v>15695</v>
      </c>
      <c r="B6120" s="215" t="s">
        <v>15702</v>
      </c>
      <c r="C6120" s="215" t="str">
        <f t="shared" si="23"/>
        <v>ZAKapa-Vuxa</v>
      </c>
    </row>
    <row r="6121" spans="1:3" ht="12" customHeight="1">
      <c r="A6121" s="215" t="s">
        <v>15695</v>
      </c>
      <c r="B6121" s="215" t="s">
        <v>15703</v>
      </c>
      <c r="C6121" s="215" t="str">
        <f t="shared" si="23"/>
        <v>ZAKapa Vhubvaḓuvha</v>
      </c>
    </row>
    <row r="6122" spans="1:3" ht="12" customHeight="1">
      <c r="A6122" s="215" t="s">
        <v>15695</v>
      </c>
      <c r="B6122" s="215" t="s">
        <v>15704</v>
      </c>
      <c r="C6122" s="215" t="str">
        <f t="shared" ref="C6122:C6226" si="24">LEFT(A6122,2)&amp;B6122</f>
        <v>ZAMpuma-Koloni</v>
      </c>
    </row>
    <row r="6123" spans="1:3" ht="12" customHeight="1">
      <c r="A6123" s="215" t="s">
        <v>15695</v>
      </c>
      <c r="B6123" s="215" t="s">
        <v>15705</v>
      </c>
      <c r="C6123" s="215" t="str">
        <f t="shared" si="24"/>
        <v>ZAMpumalanga-Kapa</v>
      </c>
    </row>
    <row r="6124" spans="1:3" ht="12" customHeight="1">
      <c r="A6124" s="215" t="s">
        <v>15706</v>
      </c>
      <c r="B6124" s="215" t="s">
        <v>15707</v>
      </c>
      <c r="C6124" s="215" t="str">
        <f t="shared" si="24"/>
        <v>ZAVrystaat</v>
      </c>
    </row>
    <row r="6125" spans="1:3" ht="12" customHeight="1">
      <c r="A6125" s="215" t="s">
        <v>15706</v>
      </c>
      <c r="B6125" s="215" t="s">
        <v>15708</v>
      </c>
      <c r="C6125" s="215" t="str">
        <f t="shared" si="24"/>
        <v>ZAFree State</v>
      </c>
    </row>
    <row r="6126" spans="1:3" ht="12" customHeight="1">
      <c r="A6126" s="215" t="s">
        <v>15706</v>
      </c>
      <c r="B6126" s="215" t="s">
        <v>15709</v>
      </c>
      <c r="C6126" s="215" t="str">
        <f t="shared" si="24"/>
        <v>ZAiFreyistata</v>
      </c>
    </row>
    <row r="6127" spans="1:3" ht="12" customHeight="1">
      <c r="A6127" s="215" t="s">
        <v>15706</v>
      </c>
      <c r="B6127" s="215" t="s">
        <v>15710</v>
      </c>
      <c r="C6127" s="215" t="str">
        <f t="shared" si="24"/>
        <v>ZAFreistata</v>
      </c>
    </row>
    <row r="6128" spans="1:3" ht="12" customHeight="1">
      <c r="A6128" s="215" t="s">
        <v>15706</v>
      </c>
      <c r="B6128" s="215" t="s">
        <v>15710</v>
      </c>
      <c r="C6128" s="215" t="str">
        <f t="shared" si="24"/>
        <v>ZAFreistata</v>
      </c>
    </row>
    <row r="6129" spans="1:3" ht="12" customHeight="1">
      <c r="A6129" s="215" t="s">
        <v>15706</v>
      </c>
      <c r="B6129" s="215" t="s">
        <v>15711</v>
      </c>
      <c r="C6129" s="215" t="str">
        <f t="shared" si="24"/>
        <v>ZAForeisetata</v>
      </c>
    </row>
    <row r="6130" spans="1:3" ht="12" customHeight="1">
      <c r="A6130" s="215" t="s">
        <v>15706</v>
      </c>
      <c r="B6130" s="215" t="s">
        <v>15708</v>
      </c>
      <c r="C6130" s="215" t="str">
        <f t="shared" si="24"/>
        <v>ZAFree State</v>
      </c>
    </row>
    <row r="6131" spans="1:3" ht="12" customHeight="1">
      <c r="A6131" s="215" t="s">
        <v>15706</v>
      </c>
      <c r="B6131" s="215" t="s">
        <v>15712</v>
      </c>
      <c r="C6131" s="215" t="str">
        <f t="shared" si="24"/>
        <v>ZAFureisitata</v>
      </c>
    </row>
    <row r="6132" spans="1:3" ht="12" customHeight="1">
      <c r="A6132" s="215" t="s">
        <v>15706</v>
      </c>
      <c r="B6132" s="215" t="s">
        <v>15713</v>
      </c>
      <c r="C6132" s="215" t="str">
        <f t="shared" si="24"/>
        <v>ZAFreyistata</v>
      </c>
    </row>
    <row r="6133" spans="1:3" ht="12" customHeight="1">
      <c r="A6133" s="215" t="s">
        <v>15706</v>
      </c>
      <c r="B6133" s="215" t="s">
        <v>15714</v>
      </c>
      <c r="C6133" s="215" t="str">
        <f t="shared" si="24"/>
        <v>ZAFuleyisitata</v>
      </c>
    </row>
    <row r="6134" spans="1:3" ht="12" customHeight="1">
      <c r="A6134" s="215" t="s">
        <v>15715</v>
      </c>
      <c r="B6134" s="215" t="s">
        <v>290</v>
      </c>
      <c r="C6134" s="215" t="str">
        <f t="shared" si="24"/>
        <v>ZAGauteng</v>
      </c>
    </row>
    <row r="6135" spans="1:3" ht="12" customHeight="1">
      <c r="A6135" s="215" t="s">
        <v>15715</v>
      </c>
      <c r="B6135" s="215" t="s">
        <v>290</v>
      </c>
      <c r="C6135" s="215" t="str">
        <f t="shared" si="24"/>
        <v>ZAGauteng</v>
      </c>
    </row>
    <row r="6136" spans="1:3" ht="12" customHeight="1">
      <c r="A6136" s="215" t="s">
        <v>15715</v>
      </c>
      <c r="B6136" s="215" t="s">
        <v>15716</v>
      </c>
      <c r="C6136" s="215" t="str">
        <f t="shared" si="24"/>
        <v>ZAiGauteng</v>
      </c>
    </row>
    <row r="6137" spans="1:3" ht="12" customHeight="1">
      <c r="A6137" s="215" t="s">
        <v>15715</v>
      </c>
      <c r="B6137" s="215" t="s">
        <v>290</v>
      </c>
      <c r="C6137" s="215" t="str">
        <f t="shared" si="24"/>
        <v>ZAGauteng</v>
      </c>
    </row>
    <row r="6138" spans="1:3" ht="12" customHeight="1">
      <c r="A6138" s="215" t="s">
        <v>15715</v>
      </c>
      <c r="B6138" s="215" t="s">
        <v>15717</v>
      </c>
      <c r="C6138" s="215" t="str">
        <f t="shared" si="24"/>
        <v>ZAKgauteng</v>
      </c>
    </row>
    <row r="6139" spans="1:3" ht="12" customHeight="1">
      <c r="A6139" s="215" t="s">
        <v>15715</v>
      </c>
      <c r="B6139" s="215" t="s">
        <v>290</v>
      </c>
      <c r="C6139" s="215" t="str">
        <f t="shared" si="24"/>
        <v>ZAGauteng</v>
      </c>
    </row>
    <row r="6140" spans="1:3" ht="12" customHeight="1">
      <c r="A6140" s="215" t="s">
        <v>15715</v>
      </c>
      <c r="B6140" s="215" t="s">
        <v>290</v>
      </c>
      <c r="C6140" s="215" t="str">
        <f t="shared" si="24"/>
        <v>ZAGauteng</v>
      </c>
    </row>
    <row r="6141" spans="1:3" ht="12" customHeight="1">
      <c r="A6141" s="215" t="s">
        <v>15715</v>
      </c>
      <c r="B6141" s="215" t="s">
        <v>290</v>
      </c>
      <c r="C6141" s="215" t="str">
        <f t="shared" si="24"/>
        <v>ZAGauteng</v>
      </c>
    </row>
    <row r="6142" spans="1:3" ht="12" customHeight="1">
      <c r="A6142" s="215" t="s">
        <v>15715</v>
      </c>
      <c r="B6142" s="215" t="s">
        <v>290</v>
      </c>
      <c r="C6142" s="215" t="str">
        <f t="shared" si="24"/>
        <v>ZAGauteng</v>
      </c>
    </row>
    <row r="6143" spans="1:3" ht="12" customHeight="1">
      <c r="A6143" s="215" t="s">
        <v>15715</v>
      </c>
      <c r="B6143" s="215" t="s">
        <v>15718</v>
      </c>
      <c r="C6143" s="215" t="str">
        <f t="shared" si="24"/>
        <v>ZARhawuti</v>
      </c>
    </row>
    <row r="6144" spans="1:3" ht="12" customHeight="1">
      <c r="A6144" s="215" t="s">
        <v>15715</v>
      </c>
      <c r="B6144" s="215" t="s">
        <v>290</v>
      </c>
      <c r="C6144" s="215" t="str">
        <f t="shared" si="24"/>
        <v>ZAGauteng</v>
      </c>
    </row>
    <row r="6145" spans="1:3" ht="12" customHeight="1">
      <c r="A6145" s="215" t="s">
        <v>15719</v>
      </c>
      <c r="B6145" s="215" t="s">
        <v>15720</v>
      </c>
      <c r="C6145" s="215" t="str">
        <f t="shared" si="24"/>
        <v>ZAKwaZulu-Natal</v>
      </c>
    </row>
    <row r="6146" spans="1:3" ht="12" customHeight="1">
      <c r="A6146" s="215" t="s">
        <v>15719</v>
      </c>
      <c r="B6146" s="215" t="s">
        <v>15721</v>
      </c>
      <c r="C6146" s="215" t="str">
        <f t="shared" si="24"/>
        <v>ZAKwazulu-Natal</v>
      </c>
    </row>
    <row r="6147" spans="1:3" ht="12" customHeight="1">
      <c r="A6147" s="215" t="s">
        <v>15719</v>
      </c>
      <c r="B6147" s="215" t="s">
        <v>15722</v>
      </c>
      <c r="C6147" s="215" t="str">
        <f t="shared" si="24"/>
        <v>ZAiKwaZulu-Natal</v>
      </c>
    </row>
    <row r="6148" spans="1:3" ht="12" customHeight="1">
      <c r="A6148" s="215" t="s">
        <v>15719</v>
      </c>
      <c r="B6148" s="215" t="s">
        <v>15723</v>
      </c>
      <c r="C6148" s="215" t="str">
        <f t="shared" si="24"/>
        <v>ZAGaZulu-Natala</v>
      </c>
    </row>
    <row r="6149" spans="1:3" ht="12" customHeight="1">
      <c r="A6149" s="215" t="s">
        <v>15719</v>
      </c>
      <c r="B6149" s="215" t="s">
        <v>15724</v>
      </c>
      <c r="C6149" s="215" t="str">
        <f t="shared" si="24"/>
        <v>ZAHazolo-Natala</v>
      </c>
    </row>
    <row r="6150" spans="1:3" ht="12" customHeight="1">
      <c r="A6150" s="215" t="s">
        <v>15719</v>
      </c>
      <c r="B6150" s="215" t="s">
        <v>15725</v>
      </c>
      <c r="C6150" s="215" t="str">
        <f t="shared" si="24"/>
        <v>ZAKwaZulu-Natali</v>
      </c>
    </row>
    <row r="6151" spans="1:3" ht="12" customHeight="1">
      <c r="A6151" s="215" t="s">
        <v>15719</v>
      </c>
      <c r="B6151" s="215" t="s">
        <v>15720</v>
      </c>
      <c r="C6151" s="215" t="str">
        <f t="shared" si="24"/>
        <v>ZAKwaZulu-Natal</v>
      </c>
    </row>
    <row r="6152" spans="1:3" ht="12" customHeight="1">
      <c r="A6152" s="215" t="s">
        <v>15719</v>
      </c>
      <c r="B6152" s="215" t="s">
        <v>15721</v>
      </c>
      <c r="C6152" s="215" t="str">
        <f t="shared" si="24"/>
        <v>ZAKwazulu-Natal</v>
      </c>
    </row>
    <row r="6153" spans="1:3" ht="12" customHeight="1">
      <c r="A6153" s="215" t="s">
        <v>15719</v>
      </c>
      <c r="B6153" s="215" t="s">
        <v>15726</v>
      </c>
      <c r="C6153" s="215" t="str">
        <f t="shared" si="24"/>
        <v>ZAHaZulu-Natal</v>
      </c>
    </row>
    <row r="6154" spans="1:3" ht="12" customHeight="1">
      <c r="A6154" s="215" t="s">
        <v>15719</v>
      </c>
      <c r="B6154" s="215" t="s">
        <v>15727</v>
      </c>
      <c r="C6154" s="215" t="str">
        <f t="shared" si="24"/>
        <v>ZAKwaZulu-Natala</v>
      </c>
    </row>
    <row r="6155" spans="1:3" ht="12" customHeight="1">
      <c r="A6155" s="215" t="s">
        <v>15719</v>
      </c>
      <c r="B6155" s="215" t="s">
        <v>15725</v>
      </c>
      <c r="C6155" s="215" t="str">
        <f t="shared" si="24"/>
        <v>ZAKwaZulu-Natali</v>
      </c>
    </row>
    <row r="6156" spans="1:3" ht="12" customHeight="1">
      <c r="A6156" s="215" t="s">
        <v>15728</v>
      </c>
      <c r="B6156" s="215" t="s">
        <v>15729</v>
      </c>
      <c r="C6156" s="215" t="str">
        <f t="shared" si="24"/>
        <v>ZALimpopo</v>
      </c>
    </row>
    <row r="6157" spans="1:3" ht="12" customHeight="1">
      <c r="A6157" s="215" t="s">
        <v>15728</v>
      </c>
      <c r="B6157" s="215" t="s">
        <v>15729</v>
      </c>
      <c r="C6157" s="215" t="str">
        <f t="shared" si="24"/>
        <v>ZALimpopo</v>
      </c>
    </row>
    <row r="6158" spans="1:3" ht="12" customHeight="1">
      <c r="A6158" s="215" t="s">
        <v>15728</v>
      </c>
      <c r="B6158" s="215" t="s">
        <v>15729</v>
      </c>
      <c r="C6158" s="215" t="str">
        <f t="shared" si="24"/>
        <v>ZALimpopo</v>
      </c>
    </row>
    <row r="6159" spans="1:3" ht="12" customHeight="1">
      <c r="A6159" s="215" t="s">
        <v>15728</v>
      </c>
      <c r="B6159" s="215" t="s">
        <v>15729</v>
      </c>
      <c r="C6159" s="215" t="str">
        <f t="shared" si="24"/>
        <v>ZALimpopo</v>
      </c>
    </row>
    <row r="6160" spans="1:3" ht="12" customHeight="1">
      <c r="A6160" s="215" t="s">
        <v>15728</v>
      </c>
      <c r="B6160" s="215" t="s">
        <v>15729</v>
      </c>
      <c r="C6160" s="215" t="str">
        <f t="shared" si="24"/>
        <v>ZALimpopo</v>
      </c>
    </row>
    <row r="6161" spans="1:3" ht="12" customHeight="1">
      <c r="A6161" s="215" t="s">
        <v>15728</v>
      </c>
      <c r="B6161" s="215" t="s">
        <v>15729</v>
      </c>
      <c r="C6161" s="215" t="str">
        <f t="shared" si="24"/>
        <v>ZALimpopo</v>
      </c>
    </row>
    <row r="6162" spans="1:3" ht="12" customHeight="1">
      <c r="A6162" s="215" t="s">
        <v>15728</v>
      </c>
      <c r="B6162" s="215" t="s">
        <v>15729</v>
      </c>
      <c r="C6162" s="215" t="str">
        <f t="shared" si="24"/>
        <v>ZALimpopo</v>
      </c>
    </row>
    <row r="6163" spans="1:3" ht="12" customHeight="1">
      <c r="A6163" s="215" t="s">
        <v>15728</v>
      </c>
      <c r="B6163" s="215" t="s">
        <v>15729</v>
      </c>
      <c r="C6163" s="215" t="str">
        <f t="shared" si="24"/>
        <v>ZALimpopo</v>
      </c>
    </row>
    <row r="6164" spans="1:3" ht="12" customHeight="1">
      <c r="A6164" s="215" t="s">
        <v>15728</v>
      </c>
      <c r="B6164" s="215" t="s">
        <v>15730</v>
      </c>
      <c r="C6164" s="215" t="str">
        <f t="shared" si="24"/>
        <v>ZAVhembe</v>
      </c>
    </row>
    <row r="6165" spans="1:3" ht="12" customHeight="1">
      <c r="A6165" s="215" t="s">
        <v>15728</v>
      </c>
      <c r="B6165" s="215" t="s">
        <v>15729</v>
      </c>
      <c r="C6165" s="215" t="str">
        <f t="shared" si="24"/>
        <v>ZALimpopo</v>
      </c>
    </row>
    <row r="6166" spans="1:3" ht="12" customHeight="1">
      <c r="A6166" s="215" t="s">
        <v>15728</v>
      </c>
      <c r="B6166" s="215" t="s">
        <v>15729</v>
      </c>
      <c r="C6166" s="215" t="str">
        <f t="shared" si="24"/>
        <v>ZALimpopo</v>
      </c>
    </row>
    <row r="6167" spans="1:3" ht="12" customHeight="1">
      <c r="A6167" s="215" t="s">
        <v>15731</v>
      </c>
      <c r="B6167" s="215" t="s">
        <v>15732</v>
      </c>
      <c r="C6167" s="215" t="str">
        <f t="shared" si="24"/>
        <v>ZAMpumalanga</v>
      </c>
    </row>
    <row r="6168" spans="1:3" ht="12" customHeight="1">
      <c r="A6168" s="215" t="s">
        <v>15731</v>
      </c>
      <c r="B6168" s="215" t="s">
        <v>15732</v>
      </c>
      <c r="C6168" s="215" t="str">
        <f t="shared" si="24"/>
        <v>ZAMpumalanga</v>
      </c>
    </row>
    <row r="6169" spans="1:3" ht="12" customHeight="1">
      <c r="A6169" s="215" t="s">
        <v>15731</v>
      </c>
      <c r="B6169" s="215" t="s">
        <v>15733</v>
      </c>
      <c r="C6169" s="215" t="str">
        <f t="shared" si="24"/>
        <v>ZAiMpumalanga</v>
      </c>
    </row>
    <row r="6170" spans="1:3" ht="12" customHeight="1">
      <c r="A6170" s="215" t="s">
        <v>15731</v>
      </c>
      <c r="B6170" s="215" t="s">
        <v>15732</v>
      </c>
      <c r="C6170" s="215" t="str">
        <f t="shared" si="24"/>
        <v>ZAMpumalanga</v>
      </c>
    </row>
    <row r="6171" spans="1:3" ht="12" customHeight="1">
      <c r="A6171" s="215" t="s">
        <v>15731</v>
      </c>
      <c r="B6171" s="215" t="s">
        <v>15732</v>
      </c>
      <c r="C6171" s="215" t="str">
        <f t="shared" si="24"/>
        <v>ZAMpumalanga</v>
      </c>
    </row>
    <row r="6172" spans="1:3" ht="12" customHeight="1">
      <c r="A6172" s="215" t="s">
        <v>15731</v>
      </c>
      <c r="B6172" s="215" t="s">
        <v>15732</v>
      </c>
      <c r="C6172" s="215" t="str">
        <f t="shared" si="24"/>
        <v>ZAMpumalanga</v>
      </c>
    </row>
    <row r="6173" spans="1:3" ht="12" customHeight="1">
      <c r="A6173" s="215" t="s">
        <v>15731</v>
      </c>
      <c r="B6173" s="215" t="s">
        <v>15732</v>
      </c>
      <c r="C6173" s="215" t="str">
        <f t="shared" si="24"/>
        <v>ZAMpumalanga</v>
      </c>
    </row>
    <row r="6174" spans="1:3" ht="12" customHeight="1">
      <c r="A6174" s="215" t="s">
        <v>15731</v>
      </c>
      <c r="B6174" s="215" t="s">
        <v>15732</v>
      </c>
      <c r="C6174" s="215" t="str">
        <f t="shared" si="24"/>
        <v>ZAMpumalanga</v>
      </c>
    </row>
    <row r="6175" spans="1:3" ht="12" customHeight="1">
      <c r="A6175" s="215" t="s">
        <v>15731</v>
      </c>
      <c r="B6175" s="215" t="s">
        <v>15732</v>
      </c>
      <c r="C6175" s="215" t="str">
        <f t="shared" si="24"/>
        <v>ZAMpumalanga</v>
      </c>
    </row>
    <row r="6176" spans="1:3" ht="12" customHeight="1">
      <c r="A6176" s="215" t="s">
        <v>15731</v>
      </c>
      <c r="B6176" s="215" t="s">
        <v>15732</v>
      </c>
      <c r="C6176" s="215" t="str">
        <f t="shared" si="24"/>
        <v>ZAMpumalanga</v>
      </c>
    </row>
    <row r="6177" spans="1:3" ht="12" customHeight="1">
      <c r="A6177" s="215" t="s">
        <v>15731</v>
      </c>
      <c r="B6177" s="215" t="s">
        <v>15732</v>
      </c>
      <c r="C6177" s="215" t="str">
        <f t="shared" si="24"/>
        <v>ZAMpumalanga</v>
      </c>
    </row>
    <row r="6178" spans="1:3" ht="12" customHeight="1">
      <c r="A6178" s="215" t="s">
        <v>15734</v>
      </c>
      <c r="B6178" s="215" t="s">
        <v>15735</v>
      </c>
      <c r="C6178" s="215" t="str">
        <f t="shared" si="24"/>
        <v>ZANoord-Kaap</v>
      </c>
    </row>
    <row r="6179" spans="1:3" ht="12" customHeight="1">
      <c r="A6179" s="215" t="s">
        <v>15734</v>
      </c>
      <c r="B6179" s="215" t="s">
        <v>15736</v>
      </c>
      <c r="C6179" s="215" t="str">
        <f t="shared" si="24"/>
        <v>ZANorthern Cape</v>
      </c>
    </row>
    <row r="6180" spans="1:3" ht="12" customHeight="1">
      <c r="A6180" s="215" t="s">
        <v>15734</v>
      </c>
      <c r="B6180" s="215" t="s">
        <v>15737</v>
      </c>
      <c r="C6180" s="215" t="str">
        <f t="shared" si="24"/>
        <v>ZAiTlhagwini-Kapa</v>
      </c>
    </row>
    <row r="6181" spans="1:3" ht="12" customHeight="1">
      <c r="A6181" s="215" t="s">
        <v>15734</v>
      </c>
      <c r="B6181" s="215" t="s">
        <v>15738</v>
      </c>
      <c r="C6181" s="215" t="str">
        <f t="shared" si="24"/>
        <v>ZAKapa Leboya</v>
      </c>
    </row>
    <row r="6182" spans="1:3" ht="12" customHeight="1">
      <c r="A6182" s="215" t="s">
        <v>15734</v>
      </c>
      <c r="B6182" s="215" t="s">
        <v>15738</v>
      </c>
      <c r="C6182" s="215" t="str">
        <f t="shared" si="24"/>
        <v>ZAKapa Leboya</v>
      </c>
    </row>
    <row r="6183" spans="1:3" ht="12" customHeight="1">
      <c r="A6183" s="215" t="s">
        <v>15734</v>
      </c>
      <c r="B6183" s="215" t="s">
        <v>15739</v>
      </c>
      <c r="C6183" s="215" t="str">
        <f t="shared" si="24"/>
        <v>ZAKapa Bokone</v>
      </c>
    </row>
    <row r="6184" spans="1:3" ht="12" customHeight="1">
      <c r="A6184" s="215" t="s">
        <v>15734</v>
      </c>
      <c r="B6184" s="215" t="s">
        <v>15740</v>
      </c>
      <c r="C6184" s="215" t="str">
        <f t="shared" si="24"/>
        <v>ZAKapa-N'walungu</v>
      </c>
    </row>
    <row r="6185" spans="1:3" ht="12" customHeight="1">
      <c r="A6185" s="215" t="s">
        <v>15734</v>
      </c>
      <c r="B6185" s="215" t="s">
        <v>15741</v>
      </c>
      <c r="C6185" s="215" t="str">
        <f t="shared" si="24"/>
        <v>ZAKapa Devhula</v>
      </c>
    </row>
    <row r="6186" spans="1:3" ht="12" customHeight="1">
      <c r="A6186" s="215" t="s">
        <v>15734</v>
      </c>
      <c r="B6186" s="215" t="s">
        <v>15742</v>
      </c>
      <c r="C6186" s="215" t="str">
        <f t="shared" si="24"/>
        <v>ZAMntla-Koloni</v>
      </c>
    </row>
    <row r="6187" spans="1:3" ht="12" customHeight="1">
      <c r="A6187" s="215" t="s">
        <v>15734</v>
      </c>
      <c r="B6187" s="215" t="s">
        <v>15743</v>
      </c>
      <c r="C6187" s="215" t="str">
        <f t="shared" si="24"/>
        <v>ZANyakatho-Kapa</v>
      </c>
    </row>
    <row r="6188" spans="1:3" ht="12" customHeight="1">
      <c r="A6188" s="215" t="s">
        <v>15744</v>
      </c>
      <c r="B6188" s="215" t="s">
        <v>15745</v>
      </c>
      <c r="C6188" s="215" t="str">
        <f t="shared" si="24"/>
        <v>ZANoordwes</v>
      </c>
    </row>
    <row r="6189" spans="1:3" ht="12" customHeight="1">
      <c r="A6189" s="215" t="s">
        <v>15744</v>
      </c>
      <c r="B6189" s="215" t="s">
        <v>6652</v>
      </c>
      <c r="C6189" s="215" t="str">
        <f t="shared" si="24"/>
        <v>ZANorth-West</v>
      </c>
    </row>
    <row r="6190" spans="1:3" ht="12" customHeight="1">
      <c r="A6190" s="215" t="s">
        <v>15744</v>
      </c>
      <c r="B6190" s="215" t="s">
        <v>15746</v>
      </c>
      <c r="C6190" s="215" t="str">
        <f t="shared" si="24"/>
        <v>ZAiTlhagwini-Tjhingalanga</v>
      </c>
    </row>
    <row r="6191" spans="1:3" ht="12" customHeight="1">
      <c r="A6191" s="215" t="s">
        <v>15744</v>
      </c>
      <c r="B6191" s="215" t="s">
        <v>15747</v>
      </c>
      <c r="C6191" s="215" t="str">
        <f t="shared" si="24"/>
        <v>ZALebowa Bodikela</v>
      </c>
    </row>
    <row r="6192" spans="1:3" ht="12" customHeight="1">
      <c r="A6192" s="215" t="s">
        <v>15744</v>
      </c>
      <c r="B6192" s="215" t="s">
        <v>15748</v>
      </c>
      <c r="C6192" s="215" t="str">
        <f t="shared" si="24"/>
        <v>ZALeboya (le) Bophirima</v>
      </c>
    </row>
    <row r="6193" spans="1:3" ht="12" customHeight="1">
      <c r="A6193" s="215" t="s">
        <v>15744</v>
      </c>
      <c r="B6193" s="215" t="s">
        <v>15749</v>
      </c>
      <c r="C6193" s="215" t="str">
        <f t="shared" si="24"/>
        <v>ZABokone Bophirima</v>
      </c>
    </row>
    <row r="6194" spans="1:3" ht="12" customHeight="1">
      <c r="A6194" s="215" t="s">
        <v>15744</v>
      </c>
      <c r="B6194" s="215" t="s">
        <v>15750</v>
      </c>
      <c r="C6194" s="215" t="str">
        <f t="shared" si="24"/>
        <v>ZAN'walungu-Vupeladyambu</v>
      </c>
    </row>
    <row r="6195" spans="1:3" ht="12" customHeight="1">
      <c r="A6195" s="215" t="s">
        <v>15744</v>
      </c>
      <c r="B6195" s="215" t="s">
        <v>15751</v>
      </c>
      <c r="C6195" s="215" t="str">
        <f t="shared" si="24"/>
        <v>ZAMntla-Ntshona</v>
      </c>
    </row>
    <row r="6196" spans="1:3" ht="12" customHeight="1">
      <c r="A6196" s="215" t="s">
        <v>15744</v>
      </c>
      <c r="B6196" s="215" t="s">
        <v>15752</v>
      </c>
      <c r="C6196" s="215" t="str">
        <f t="shared" si="24"/>
        <v>ZANyakatho-Ntshonalanga</v>
      </c>
    </row>
    <row r="6197" spans="1:3" ht="12" customHeight="1">
      <c r="A6197" s="215" t="s">
        <v>15753</v>
      </c>
      <c r="B6197" s="215" t="s">
        <v>15754</v>
      </c>
      <c r="C6197" s="215" t="str">
        <f t="shared" si="24"/>
        <v>ZAWes-Kaap</v>
      </c>
    </row>
    <row r="6198" spans="1:3" ht="12" customHeight="1">
      <c r="A6198" s="215" t="s">
        <v>15753</v>
      </c>
      <c r="B6198" s="215" t="s">
        <v>15755</v>
      </c>
      <c r="C6198" s="215" t="str">
        <f t="shared" si="24"/>
        <v>ZAWestern Cape</v>
      </c>
    </row>
    <row r="6199" spans="1:3" ht="12" customHeight="1">
      <c r="A6199" s="215" t="s">
        <v>15753</v>
      </c>
      <c r="B6199" s="215" t="s">
        <v>15756</v>
      </c>
      <c r="C6199" s="215" t="str">
        <f t="shared" si="24"/>
        <v>ZAiTjhingalanga-Kapa</v>
      </c>
    </row>
    <row r="6200" spans="1:3" ht="12" customHeight="1">
      <c r="A6200" s="215" t="s">
        <v>15753</v>
      </c>
      <c r="B6200" s="215" t="s">
        <v>15757</v>
      </c>
      <c r="C6200" s="215" t="str">
        <f t="shared" si="24"/>
        <v>ZAKapa Bodikela</v>
      </c>
    </row>
    <row r="6201" spans="1:3" ht="12" customHeight="1">
      <c r="A6201" s="215" t="s">
        <v>15753</v>
      </c>
      <c r="B6201" s="215" t="s">
        <v>15758</v>
      </c>
      <c r="C6201" s="215" t="str">
        <f t="shared" si="24"/>
        <v>ZAKapa Bophirimela</v>
      </c>
    </row>
    <row r="6202" spans="1:3" ht="12" customHeight="1">
      <c r="A6202" s="215" t="s">
        <v>15753</v>
      </c>
      <c r="B6202" s="215" t="s">
        <v>15759</v>
      </c>
      <c r="C6202" s="215" t="str">
        <f t="shared" si="24"/>
        <v>ZAKapa Bophirima</v>
      </c>
    </row>
    <row r="6203" spans="1:3" ht="12" customHeight="1">
      <c r="A6203" s="215" t="s">
        <v>15753</v>
      </c>
      <c r="B6203" s="215" t="s">
        <v>15760</v>
      </c>
      <c r="C6203" s="215" t="str">
        <f t="shared" si="24"/>
        <v>ZAKapa-Vupeladyambu</v>
      </c>
    </row>
    <row r="6204" spans="1:3" ht="12" customHeight="1">
      <c r="A6204" s="215" t="s">
        <v>15753</v>
      </c>
      <c r="B6204" s="215" t="s">
        <v>15761</v>
      </c>
      <c r="C6204" s="215" t="str">
        <f t="shared" si="24"/>
        <v>ZAKapa Vhukovhela</v>
      </c>
    </row>
    <row r="6205" spans="1:3" ht="12" customHeight="1">
      <c r="A6205" s="215" t="s">
        <v>15753</v>
      </c>
      <c r="B6205" s="215" t="s">
        <v>15762</v>
      </c>
      <c r="C6205" s="215" t="str">
        <f t="shared" si="24"/>
        <v>ZANtshona-Koloni</v>
      </c>
    </row>
    <row r="6206" spans="1:3" ht="12" customHeight="1">
      <c r="A6206" s="215" t="s">
        <v>15753</v>
      </c>
      <c r="B6206" s="215" t="s">
        <v>15763</v>
      </c>
      <c r="C6206" s="215" t="str">
        <f t="shared" si="24"/>
        <v>ZANtshonalanga-Kapa</v>
      </c>
    </row>
    <row r="6207" spans="1:3" ht="12" customHeight="1">
      <c r="A6207" s="215" t="s">
        <v>15764</v>
      </c>
      <c r="B6207" s="215" t="s">
        <v>1410</v>
      </c>
      <c r="C6207" s="215" t="str">
        <f t="shared" si="24"/>
        <v>ZMWestern</v>
      </c>
    </row>
    <row r="6208" spans="1:3" ht="12" customHeight="1">
      <c r="A6208" s="215" t="s">
        <v>15765</v>
      </c>
      <c r="B6208" s="215" t="s">
        <v>6298</v>
      </c>
      <c r="C6208" s="215" t="str">
        <f t="shared" si="24"/>
        <v>ZMCentral</v>
      </c>
    </row>
    <row r="6209" spans="1:3" ht="12" customHeight="1">
      <c r="A6209" s="215" t="s">
        <v>15766</v>
      </c>
      <c r="B6209" s="215" t="s">
        <v>1101</v>
      </c>
      <c r="C6209" s="215" t="str">
        <f t="shared" si="24"/>
        <v>ZMEastern</v>
      </c>
    </row>
    <row r="6210" spans="1:3" ht="12" customHeight="1">
      <c r="A6210" s="215" t="s">
        <v>15767</v>
      </c>
      <c r="B6210" s="215" t="s">
        <v>15768</v>
      </c>
      <c r="C6210" s="215" t="str">
        <f t="shared" si="24"/>
        <v>ZMLuapula</v>
      </c>
    </row>
    <row r="6211" spans="1:3" ht="12" customHeight="1">
      <c r="A6211" s="215" t="s">
        <v>15769</v>
      </c>
      <c r="B6211" s="215" t="s">
        <v>7861</v>
      </c>
      <c r="C6211" s="215" t="str">
        <f t="shared" si="24"/>
        <v>ZMNorthern</v>
      </c>
    </row>
    <row r="6212" spans="1:3" ht="12" customHeight="1">
      <c r="A6212" s="215" t="s">
        <v>15770</v>
      </c>
      <c r="B6212" s="215" t="s">
        <v>15771</v>
      </c>
      <c r="C6212" s="215" t="str">
        <f t="shared" si="24"/>
        <v>ZMNorth-Western</v>
      </c>
    </row>
    <row r="6213" spans="1:3" ht="12" customHeight="1">
      <c r="A6213" s="215" t="s">
        <v>15772</v>
      </c>
      <c r="B6213" s="215" t="s">
        <v>6316</v>
      </c>
      <c r="C6213" s="215" t="str">
        <f t="shared" si="24"/>
        <v>ZMSouthern</v>
      </c>
    </row>
    <row r="6214" spans="1:3" ht="12" customHeight="1">
      <c r="A6214" s="215" t="s">
        <v>15773</v>
      </c>
      <c r="B6214" s="215" t="s">
        <v>15774</v>
      </c>
      <c r="C6214" s="215" t="str">
        <f t="shared" si="24"/>
        <v>ZMCopperbelt</v>
      </c>
    </row>
    <row r="6215" spans="1:3" ht="12" customHeight="1">
      <c r="A6215" s="215" t="s">
        <v>15775</v>
      </c>
      <c r="B6215" s="215" t="s">
        <v>15776</v>
      </c>
      <c r="C6215" s="215" t="str">
        <f t="shared" si="24"/>
        <v>ZMLusaka</v>
      </c>
    </row>
    <row r="6216" spans="1:3" ht="12" customHeight="1">
      <c r="A6216" s="215" t="s">
        <v>15777</v>
      </c>
      <c r="B6216" s="215" t="s">
        <v>15778</v>
      </c>
      <c r="C6216" s="215" t="str">
        <f t="shared" si="24"/>
        <v>ZMMuchinga</v>
      </c>
    </row>
    <row r="6217" spans="1:3" ht="12" customHeight="1">
      <c r="A6217" s="215" t="s">
        <v>15779</v>
      </c>
      <c r="B6217" s="215" t="s">
        <v>15780</v>
      </c>
      <c r="C6217" s="215" t="str">
        <f t="shared" si="24"/>
        <v>ZWBulawayo</v>
      </c>
    </row>
    <row r="6218" spans="1:3" ht="12" customHeight="1">
      <c r="A6218" s="215" t="s">
        <v>15781</v>
      </c>
      <c r="B6218" s="215" t="s">
        <v>431</v>
      </c>
      <c r="C6218" s="215" t="str">
        <f t="shared" si="24"/>
        <v>ZWHarare</v>
      </c>
    </row>
    <row r="6219" spans="1:3" ht="12" customHeight="1">
      <c r="A6219" s="215" t="s">
        <v>15782</v>
      </c>
      <c r="B6219" s="215" t="s">
        <v>15783</v>
      </c>
      <c r="C6219" s="215" t="str">
        <f t="shared" si="24"/>
        <v>ZWManicaland</v>
      </c>
    </row>
    <row r="6220" spans="1:3" ht="12" customHeight="1">
      <c r="A6220" s="215" t="s">
        <v>15784</v>
      </c>
      <c r="B6220" s="215" t="s">
        <v>15785</v>
      </c>
      <c r="C6220" s="215" t="str">
        <f t="shared" si="24"/>
        <v>ZWMashonaland Central</v>
      </c>
    </row>
    <row r="6221" spans="1:3" ht="12" customHeight="1">
      <c r="A6221" s="215" t="s">
        <v>15786</v>
      </c>
      <c r="B6221" s="215" t="s">
        <v>15787</v>
      </c>
      <c r="C6221" s="215" t="str">
        <f t="shared" si="24"/>
        <v>ZWMashonaland East</v>
      </c>
    </row>
    <row r="6222" spans="1:3" ht="12" customHeight="1">
      <c r="A6222" s="215" t="s">
        <v>15788</v>
      </c>
      <c r="B6222" s="215" t="s">
        <v>15789</v>
      </c>
      <c r="C6222" s="215" t="str">
        <f t="shared" si="24"/>
        <v>ZWMidlands</v>
      </c>
    </row>
    <row r="6223" spans="1:3" ht="12" customHeight="1">
      <c r="A6223" s="215" t="s">
        <v>15790</v>
      </c>
      <c r="B6223" s="215" t="s">
        <v>15791</v>
      </c>
      <c r="C6223" s="215" t="str">
        <f t="shared" si="24"/>
        <v>ZWMatabeleland North</v>
      </c>
    </row>
    <row r="6224" spans="1:3" ht="12" customHeight="1">
      <c r="A6224" s="215" t="s">
        <v>15792</v>
      </c>
      <c r="B6224" s="215" t="s">
        <v>15793</v>
      </c>
      <c r="C6224" s="215" t="str">
        <f t="shared" si="24"/>
        <v>ZWMatabeleland South</v>
      </c>
    </row>
    <row r="6225" spans="1:3" ht="12" customHeight="1">
      <c r="A6225" s="215" t="s">
        <v>15794</v>
      </c>
      <c r="B6225" s="215" t="s">
        <v>15795</v>
      </c>
      <c r="C6225" s="215" t="str">
        <f t="shared" si="24"/>
        <v>ZWMasvingo</v>
      </c>
    </row>
    <row r="6226" spans="1:3" ht="12" customHeight="1">
      <c r="A6226" s="215" t="s">
        <v>15796</v>
      </c>
      <c r="B6226" s="215" t="s">
        <v>15797</v>
      </c>
      <c r="C6226" s="215" t="str">
        <f t="shared" si="24"/>
        <v>ZWMashonaland West</v>
      </c>
    </row>
  </sheetData>
  <autoFilter ref="A1:C6226" xr:uid="{00000000-0009-0000-0000-00000A000000}"/>
  <customSheetViews>
    <customSheetView guid="{B9484C77-6B1B-45B8-BD13-C0DF6013A72D}" filter="1" showAutoFilter="1">
      <pageMargins left="0.7" right="0.7" top="0.75" bottom="0.75" header="0.3" footer="0.3"/>
      <autoFilter ref="A1:B6226" xr:uid="{854F6DA9-90FF-4284-88DE-0846DC83501A}"/>
      <extLst>
        <ext uri="GoogleSheetsCustomDataVersion1">
          <go:sheetsCustomData xmlns:go="http://customooxmlschemas.google.com/" filterViewId="807875024"/>
        </ext>
      </extLst>
    </customSheetView>
  </customSheetView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16</vt:i4>
      </vt:variant>
    </vt:vector>
  </HeadingPairs>
  <TitlesOfParts>
    <vt:vector size="27"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SL</vt:lpstr>
      <vt:lpstr>SmelterIdetifiedForMetal</vt:lpstr>
      <vt:lpstr>Checker!Z_51531B83_BDD7_4890_A744_04812A317369_.wvu.Cols</vt:lpstr>
      <vt:lpstr>Declaration!Z_51531B83_BDD7_4890_A744_04812A317369_.wvu.Cols</vt:lpstr>
      <vt:lpstr>'Smelter List'!Z_51531B83_BDD7_4890_A744_04812A317369_.wvu.Cols</vt:lpstr>
      <vt:lpstr>Declaration!Z_51531B83_BDD7_4890_A744_04812A317369_.wvu.PrintArea</vt:lpstr>
      <vt:lpstr>Declaration!Z_51531B83_BDD7_4890_A744_04812A317369_.wvu.PrintTitles</vt:lpstr>
      <vt:lpstr>'Product List'!Z_51531B83_BDD7_4890_A744_04812A317369_.wvu.PrintTitles</vt:lpstr>
      <vt:lpstr>'Smelter List'!Z_51531B83_BDD7_4890_A744_04812A317369_.wvu.PrintTitles</vt:lpstr>
      <vt:lpstr>Checker!Z_51531B83_BDD7_4890_A744_04812A317369_.wvu.Rows</vt:lpstr>
      <vt:lpstr>Declaration!Z_51531B83_BDD7_4890_A744_04812A317369_.wvu.Rows</vt:lpstr>
      <vt:lpstr>Declaration!Z_81CF54B1_70AB_4A68_BB72_21925B5D4874_.wvu.Cols</vt:lpstr>
      <vt:lpstr>'Smelter List'!Z_81CF54B1_70AB_4A68_BB72_21925B5D4874_.wvu.Cols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RMI@responsiblebusiness.org</dc:creator>
  <cp:lastModifiedBy>Aziz Ibzazene | NOTZgroup</cp:lastModifiedBy>
  <dcterms:created xsi:type="dcterms:W3CDTF">2010-06-21T21:00:23Z</dcterms:created>
  <dcterms:modified xsi:type="dcterms:W3CDTF">2026-09-15T06:24:01Z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